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3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peterscapitalgroup-my.sharepoint.com/personal/mathias_nwokejiobi_oneriveram_com/Documents/Documents/"/>
    </mc:Choice>
  </mc:AlternateContent>
  <xr:revisionPtr revIDLastSave="0" documentId="8_{D6C034B6-3D8A-490B-B398-665BCAF5C144}" xr6:coauthVersionLast="47" xr6:coauthVersionMax="47" xr10:uidLastSave="{00000000-0000-0000-0000-000000000000}"/>
  <bookViews>
    <workbookView xWindow="-120" yWindow="-120" windowWidth="29040" windowHeight="15840" xr2:uid="{F47759BB-20E7-4118-8102-43299F39E6D4}"/>
  </bookViews>
  <sheets>
    <sheet name="ORDAM_ASIC_Pricing_Index" sheetId="1" r:id="rId1"/>
    <sheet name="ERCOT_345kv_West_ATC" sheetId="7" r:id="rId2"/>
    <sheet name="ASIC_Value_Index" sheetId="2" r:id="rId3"/>
    <sheet name="Mining_HashSpread" sheetId="24" r:id="rId4"/>
    <sheet name="$BTC" sheetId="25" r:id="rId5"/>
    <sheet name="$BTC_Spread" sheetId="26" r:id="rId6"/>
    <sheet name="ERCOT_ATC_Power" sheetId="8" r:id="rId7"/>
    <sheet name="NYMEX_HenryHub_1YrStrip" sheetId="9" r:id="rId8"/>
    <sheet name="BTC_Hashrate" sheetId="5" r:id="rId9"/>
    <sheet name="BTC_Price" sheetId="4" r:id="rId10"/>
    <sheet name="MARA" sheetId="23" r:id="rId11"/>
    <sheet name="Public_BondPx" sheetId="13" r:id="rId12"/>
    <sheet name="$THday" sheetId="6" r:id="rId13"/>
    <sheet name="BTC_Difficulty" sheetId="3" r:id="rId14"/>
    <sheet name="GREE" sheetId="20" r:id="rId15"/>
    <sheet name="BTC_Bloomberg_Universe" sheetId="21" r:id="rId16"/>
    <sheet name="PV_Remaining_BTC" sheetId="22" r:id="rId17"/>
  </sheets>
  <externalReferences>
    <externalReference r:id="rId18"/>
  </externalReferences>
  <definedNames>
    <definedName name="SpreadsheetBuilder_1" hidden="1">Public_BondPx!$A$1:$C$7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700" i="1" l="1"/>
  <c r="F5699" i="1"/>
  <c r="F5698" i="1"/>
  <c r="F5697" i="1"/>
  <c r="F5696" i="1"/>
  <c r="F5695" i="1"/>
  <c r="F5694" i="1"/>
  <c r="L5693" i="1"/>
  <c r="F5693" i="1"/>
  <c r="D5693" i="1"/>
  <c r="E5693" i="1" s="1"/>
  <c r="G5693" i="1" s="1"/>
  <c r="L5687" i="1"/>
  <c r="D5687" i="1"/>
  <c r="L5686" i="1"/>
  <c r="D5686" i="1"/>
  <c r="L5685" i="1"/>
  <c r="D5685" i="1"/>
  <c r="L5684" i="1"/>
  <c r="D5684" i="1"/>
  <c r="L5683" i="1"/>
  <c r="D5683" i="1"/>
  <c r="L5682" i="1"/>
  <c r="D5682" i="1"/>
  <c r="L5681" i="1"/>
  <c r="D5681" i="1"/>
  <c r="L5680" i="1"/>
  <c r="D5680" i="1"/>
  <c r="L5679" i="1"/>
  <c r="D5679" i="1"/>
  <c r="L5678" i="1"/>
  <c r="D5678" i="1"/>
  <c r="L5677" i="1"/>
  <c r="D5677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L5544" i="1"/>
  <c r="D5544" i="1"/>
  <c r="AB5138" i="1"/>
  <c r="AC5138" i="1" s="1"/>
  <c r="Z5138" i="1"/>
  <c r="AA5138" i="1" s="1"/>
  <c r="R5138" i="1"/>
  <c r="J5138" i="1"/>
  <c r="K5138" i="1" s="1"/>
  <c r="O5138" i="1" s="1"/>
  <c r="I5138" i="1"/>
  <c r="G5138" i="1"/>
  <c r="F5138" i="1"/>
  <c r="D5138" i="1"/>
  <c r="Q5138" i="1" s="1"/>
  <c r="AB5137" i="1"/>
  <c r="AC5137" i="1" s="1"/>
  <c r="AA5137" i="1"/>
  <c r="Z5137" i="1"/>
  <c r="R5137" i="1"/>
  <c r="I5137" i="1"/>
  <c r="J5137" i="1" s="1"/>
  <c r="K5137" i="1" s="1"/>
  <c r="G5137" i="1"/>
  <c r="F5137" i="1"/>
  <c r="D5137" i="1"/>
  <c r="AB5136" i="1"/>
  <c r="AC5136" i="1" s="1"/>
  <c r="AA5136" i="1"/>
  <c r="Z5136" i="1"/>
  <c r="R5136" i="1"/>
  <c r="Q5136" i="1"/>
  <c r="L5136" i="1"/>
  <c r="N5136" i="1" s="1"/>
  <c r="I5136" i="1"/>
  <c r="J5136" i="1" s="1"/>
  <c r="K5136" i="1" s="1"/>
  <c r="G5136" i="1"/>
  <c r="F5136" i="1"/>
  <c r="D5136" i="1"/>
  <c r="O5136" i="1" s="1"/>
  <c r="AB5135" i="1"/>
  <c r="AC5135" i="1" s="1"/>
  <c r="AA5135" i="1"/>
  <c r="Z5135" i="1"/>
  <c r="R5135" i="1"/>
  <c r="J5135" i="1"/>
  <c r="K5135" i="1" s="1"/>
  <c r="I5135" i="1"/>
  <c r="Q5135" i="1" s="1"/>
  <c r="S5135" i="1" s="1"/>
  <c r="G5135" i="1"/>
  <c r="F5135" i="1"/>
  <c r="D5135" i="1"/>
  <c r="AB5134" i="1"/>
  <c r="AC5134" i="1" s="1"/>
  <c r="AA5134" i="1"/>
  <c r="Z5134" i="1"/>
  <c r="R5134" i="1"/>
  <c r="I5134" i="1"/>
  <c r="J5134" i="1" s="1"/>
  <c r="K5134" i="1" s="1"/>
  <c r="G5134" i="1"/>
  <c r="F5134" i="1"/>
  <c r="D5134" i="1"/>
  <c r="AC5133" i="1"/>
  <c r="AB5133" i="1"/>
  <c r="Z5133" i="1"/>
  <c r="AA5133" i="1" s="1"/>
  <c r="R5133" i="1"/>
  <c r="I5133" i="1"/>
  <c r="G5133" i="1"/>
  <c r="F5133" i="1"/>
  <c r="D5133" i="1"/>
  <c r="AB5132" i="1"/>
  <c r="AC5132" i="1" s="1"/>
  <c r="AA5132" i="1"/>
  <c r="Z5132" i="1"/>
  <c r="R5132" i="1"/>
  <c r="I5132" i="1"/>
  <c r="J5132" i="1" s="1"/>
  <c r="K5132" i="1" s="1"/>
  <c r="O5132" i="1" s="1"/>
  <c r="G5132" i="1"/>
  <c r="F5132" i="1"/>
  <c r="D5132" i="1"/>
  <c r="AB5131" i="1"/>
  <c r="AC5131" i="1" s="1"/>
  <c r="AA5131" i="1"/>
  <c r="Z5131" i="1"/>
  <c r="R5131" i="1"/>
  <c r="J5131" i="1"/>
  <c r="K5131" i="1" s="1"/>
  <c r="L5131" i="1" s="1"/>
  <c r="I5131" i="1"/>
  <c r="G5131" i="1"/>
  <c r="F5131" i="1"/>
  <c r="D5131" i="1"/>
  <c r="Q5131" i="1" s="1"/>
  <c r="AB5130" i="1"/>
  <c r="AC5130" i="1" s="1"/>
  <c r="Z5130" i="1"/>
  <c r="AA5130" i="1" s="1"/>
  <c r="R5130" i="1"/>
  <c r="K5130" i="1"/>
  <c r="O5130" i="1" s="1"/>
  <c r="I5130" i="1"/>
  <c r="J5130" i="1" s="1"/>
  <c r="G5130" i="1"/>
  <c r="F5130" i="1"/>
  <c r="D5130" i="1"/>
  <c r="AC5129" i="1"/>
  <c r="AB5129" i="1"/>
  <c r="Z5129" i="1"/>
  <c r="AA5129" i="1" s="1"/>
  <c r="R5129" i="1"/>
  <c r="I5129" i="1"/>
  <c r="G5129" i="1"/>
  <c r="F5129" i="1"/>
  <c r="D5129" i="1"/>
  <c r="AC5128" i="1"/>
  <c r="AB5128" i="1"/>
  <c r="Z5128" i="1"/>
  <c r="AA5128" i="1" s="1"/>
  <c r="R5128" i="1"/>
  <c r="L5128" i="1"/>
  <c r="N5128" i="1" s="1"/>
  <c r="K5128" i="1"/>
  <c r="O5128" i="1" s="1"/>
  <c r="I5128" i="1"/>
  <c r="J5128" i="1" s="1"/>
  <c r="G5128" i="1"/>
  <c r="F5128" i="1"/>
  <c r="D5128" i="1"/>
  <c r="AB5127" i="1"/>
  <c r="AC5127" i="1" s="1"/>
  <c r="Z5127" i="1"/>
  <c r="AA5127" i="1" s="1"/>
  <c r="R5127" i="1"/>
  <c r="J5127" i="1"/>
  <c r="K5127" i="1" s="1"/>
  <c r="L5127" i="1" s="1"/>
  <c r="I5127" i="1"/>
  <c r="G5127" i="1"/>
  <c r="F5127" i="1"/>
  <c r="D5127" i="1"/>
  <c r="AB5126" i="1"/>
  <c r="AC5126" i="1" s="1"/>
  <c r="AA5126" i="1"/>
  <c r="Z5126" i="1"/>
  <c r="R5126" i="1"/>
  <c r="I5126" i="1"/>
  <c r="G5126" i="1"/>
  <c r="F5126" i="1"/>
  <c r="D5126" i="1"/>
  <c r="AB5125" i="1"/>
  <c r="AC5125" i="1" s="1"/>
  <c r="Z5125" i="1"/>
  <c r="AA5125" i="1" s="1"/>
  <c r="R5125" i="1"/>
  <c r="I5125" i="1"/>
  <c r="G5125" i="1"/>
  <c r="F5125" i="1"/>
  <c r="D5125" i="1"/>
  <c r="AB5124" i="1"/>
  <c r="AC5124" i="1" s="1"/>
  <c r="Z5124" i="1"/>
  <c r="AA5124" i="1" s="1"/>
  <c r="R5124" i="1"/>
  <c r="I5124" i="1"/>
  <c r="G5124" i="1"/>
  <c r="F5124" i="1"/>
  <c r="D5124" i="1"/>
  <c r="AC5123" i="1"/>
  <c r="AB5123" i="1"/>
  <c r="Z5123" i="1"/>
  <c r="AA5123" i="1" s="1"/>
  <c r="R5123" i="1"/>
  <c r="I5123" i="1"/>
  <c r="G5123" i="1"/>
  <c r="F5123" i="1"/>
  <c r="D5123" i="1"/>
  <c r="AB5122" i="1"/>
  <c r="AC5122" i="1" s="1"/>
  <c r="Z5122" i="1"/>
  <c r="AA5122" i="1" s="1"/>
  <c r="R5122" i="1"/>
  <c r="I5122" i="1"/>
  <c r="J5122" i="1" s="1"/>
  <c r="K5122" i="1" s="1"/>
  <c r="G5122" i="1"/>
  <c r="F5122" i="1"/>
  <c r="D5122" i="1"/>
  <c r="AB5121" i="1"/>
  <c r="AC5121" i="1" s="1"/>
  <c r="Z5121" i="1"/>
  <c r="AA5121" i="1" s="1"/>
  <c r="R5121" i="1"/>
  <c r="I5121" i="1"/>
  <c r="G5121" i="1"/>
  <c r="F5121" i="1"/>
  <c r="D5121" i="1"/>
  <c r="AC5120" i="1"/>
  <c r="AB5120" i="1"/>
  <c r="AA5120" i="1"/>
  <c r="Z5120" i="1"/>
  <c r="R5120" i="1"/>
  <c r="I5120" i="1"/>
  <c r="Q5120" i="1" s="1"/>
  <c r="G5120" i="1"/>
  <c r="F5120" i="1"/>
  <c r="D5120" i="1"/>
  <c r="AB5119" i="1"/>
  <c r="AC5119" i="1" s="1"/>
  <c r="AA5119" i="1"/>
  <c r="Z5119" i="1"/>
  <c r="R5119" i="1"/>
  <c r="Q5119" i="1"/>
  <c r="I5119" i="1"/>
  <c r="J5119" i="1" s="1"/>
  <c r="K5119" i="1" s="1"/>
  <c r="G5119" i="1"/>
  <c r="F5119" i="1"/>
  <c r="D5119" i="1"/>
  <c r="AB5118" i="1"/>
  <c r="AC5118" i="1" s="1"/>
  <c r="Z5118" i="1"/>
  <c r="AA5118" i="1" s="1"/>
  <c r="R5118" i="1"/>
  <c r="Q5118" i="1"/>
  <c r="I5118" i="1"/>
  <c r="J5118" i="1" s="1"/>
  <c r="K5118" i="1" s="1"/>
  <c r="G5118" i="1"/>
  <c r="F5118" i="1"/>
  <c r="D5118" i="1"/>
  <c r="AC5117" i="1"/>
  <c r="AB5117" i="1"/>
  <c r="AA5117" i="1"/>
  <c r="Z5117" i="1"/>
  <c r="R5117" i="1"/>
  <c r="J5117" i="1"/>
  <c r="K5117" i="1" s="1"/>
  <c r="O5117" i="1" s="1"/>
  <c r="I5117" i="1"/>
  <c r="G5117" i="1"/>
  <c r="F5117" i="1"/>
  <c r="D5117" i="1"/>
  <c r="AN5117" i="1" s="1"/>
  <c r="AO5117" i="1" s="1"/>
  <c r="AP5117" i="1" s="1"/>
  <c r="AC5116" i="1"/>
  <c r="AB5116" i="1"/>
  <c r="AA5116" i="1"/>
  <c r="Z5116" i="1"/>
  <c r="R5116" i="1"/>
  <c r="I5116" i="1"/>
  <c r="J5116" i="1" s="1"/>
  <c r="K5116" i="1" s="1"/>
  <c r="L5116" i="1" s="1"/>
  <c r="G5116" i="1"/>
  <c r="F5116" i="1"/>
  <c r="D5116" i="1"/>
  <c r="AB5115" i="1"/>
  <c r="AC5115" i="1" s="1"/>
  <c r="Z5115" i="1"/>
  <c r="AA5115" i="1" s="1"/>
  <c r="R5115" i="1"/>
  <c r="I5115" i="1"/>
  <c r="G5115" i="1"/>
  <c r="F5115" i="1"/>
  <c r="D5115" i="1"/>
  <c r="AB5114" i="1"/>
  <c r="AC5114" i="1" s="1"/>
  <c r="Z5114" i="1"/>
  <c r="AA5114" i="1" s="1"/>
  <c r="R5114" i="1"/>
  <c r="Q5114" i="1"/>
  <c r="K5114" i="1"/>
  <c r="O5114" i="1" s="1"/>
  <c r="I5114" i="1"/>
  <c r="J5114" i="1" s="1"/>
  <c r="G5114" i="1"/>
  <c r="F5114" i="1"/>
  <c r="D5114" i="1"/>
  <c r="AC5113" i="1"/>
  <c r="AB5113" i="1"/>
  <c r="Z5113" i="1"/>
  <c r="AA5113" i="1" s="1"/>
  <c r="R5113" i="1"/>
  <c r="I5113" i="1"/>
  <c r="G5113" i="1"/>
  <c r="F5113" i="1"/>
  <c r="D5113" i="1"/>
  <c r="AB5112" i="1"/>
  <c r="AC5112" i="1" s="1"/>
  <c r="AA5112" i="1"/>
  <c r="Z5112" i="1"/>
  <c r="R5112" i="1"/>
  <c r="O5112" i="1"/>
  <c r="J5112" i="1"/>
  <c r="K5112" i="1" s="1"/>
  <c r="L5112" i="1" s="1"/>
  <c r="N5112" i="1" s="1"/>
  <c r="I5112" i="1"/>
  <c r="Q5112" i="1" s="1"/>
  <c r="G5112" i="1"/>
  <c r="F5112" i="1"/>
  <c r="D5112" i="1"/>
  <c r="AB5111" i="1"/>
  <c r="AC5111" i="1" s="1"/>
  <c r="Z5111" i="1"/>
  <c r="AA5111" i="1" s="1"/>
  <c r="R5111" i="1"/>
  <c r="J5111" i="1"/>
  <c r="K5111" i="1" s="1"/>
  <c r="I5111" i="1"/>
  <c r="G5111" i="1"/>
  <c r="F5111" i="1"/>
  <c r="D5111" i="1"/>
  <c r="AC5110" i="1"/>
  <c r="AB5110" i="1"/>
  <c r="Z5110" i="1"/>
  <c r="AA5110" i="1" s="1"/>
  <c r="R5110" i="1"/>
  <c r="Q5110" i="1"/>
  <c r="I5110" i="1"/>
  <c r="J5110" i="1" s="1"/>
  <c r="K5110" i="1" s="1"/>
  <c r="L5110" i="1" s="1"/>
  <c r="N5110" i="1" s="1"/>
  <c r="G5110" i="1"/>
  <c r="F5110" i="1"/>
  <c r="D5110" i="1"/>
  <c r="AB5109" i="1"/>
  <c r="AC5109" i="1" s="1"/>
  <c r="Z5109" i="1"/>
  <c r="AA5109" i="1" s="1"/>
  <c r="R5109" i="1"/>
  <c r="I5109" i="1"/>
  <c r="J5109" i="1" s="1"/>
  <c r="K5109" i="1" s="1"/>
  <c r="G5109" i="1"/>
  <c r="F5109" i="1"/>
  <c r="D5109" i="1"/>
  <c r="AB5108" i="1"/>
  <c r="AC5108" i="1" s="1"/>
  <c r="AA5108" i="1"/>
  <c r="Z5108" i="1"/>
  <c r="R5108" i="1"/>
  <c r="Q5108" i="1"/>
  <c r="K5108" i="1"/>
  <c r="I5108" i="1"/>
  <c r="J5108" i="1" s="1"/>
  <c r="G5108" i="1"/>
  <c r="F5108" i="1"/>
  <c r="D5108" i="1"/>
  <c r="AB5107" i="1"/>
  <c r="AC5107" i="1" s="1"/>
  <c r="Z5107" i="1"/>
  <c r="AA5107" i="1" s="1"/>
  <c r="R5107" i="1"/>
  <c r="I5107" i="1"/>
  <c r="J5107" i="1" s="1"/>
  <c r="K5107" i="1" s="1"/>
  <c r="G5107" i="1"/>
  <c r="F5107" i="1"/>
  <c r="D5107" i="1"/>
  <c r="AB5106" i="1"/>
  <c r="AC5106" i="1" s="1"/>
  <c r="Z5106" i="1"/>
  <c r="AA5106" i="1" s="1"/>
  <c r="R5106" i="1"/>
  <c r="I5106" i="1"/>
  <c r="G5106" i="1"/>
  <c r="F5106" i="1"/>
  <c r="D5106" i="1"/>
  <c r="AB5105" i="1"/>
  <c r="AC5105" i="1" s="1"/>
  <c r="AA5105" i="1"/>
  <c r="Z5105" i="1"/>
  <c r="R5105" i="1"/>
  <c r="S5105" i="1" s="1"/>
  <c r="I5105" i="1"/>
  <c r="J5105" i="1" s="1"/>
  <c r="K5105" i="1" s="1"/>
  <c r="AN5105" i="1" s="1"/>
  <c r="AO5105" i="1" s="1"/>
  <c r="AP5105" i="1" s="1"/>
  <c r="G5105" i="1"/>
  <c r="F5105" i="1"/>
  <c r="D5105" i="1"/>
  <c r="AB5104" i="1"/>
  <c r="AC5104" i="1" s="1"/>
  <c r="Z5104" i="1"/>
  <c r="AA5104" i="1" s="1"/>
  <c r="R5104" i="1"/>
  <c r="I5104" i="1"/>
  <c r="Q5104" i="1" s="1"/>
  <c r="G5104" i="1"/>
  <c r="F5104" i="1"/>
  <c r="D5104" i="1"/>
  <c r="AC5103" i="1"/>
  <c r="AB5103" i="1"/>
  <c r="AA5103" i="1"/>
  <c r="Z5103" i="1"/>
  <c r="R5103" i="1"/>
  <c r="I5103" i="1"/>
  <c r="G5103" i="1"/>
  <c r="F5103" i="1"/>
  <c r="D5103" i="1"/>
  <c r="AB5102" i="1"/>
  <c r="AC5102" i="1" s="1"/>
  <c r="Z5102" i="1"/>
  <c r="AA5102" i="1" s="1"/>
  <c r="R5102" i="1"/>
  <c r="I5102" i="1"/>
  <c r="J5102" i="1" s="1"/>
  <c r="K5102" i="1" s="1"/>
  <c r="G5102" i="1"/>
  <c r="F5102" i="1"/>
  <c r="D5102" i="1"/>
  <c r="AB5101" i="1"/>
  <c r="AC5101" i="1" s="1"/>
  <c r="AA5101" i="1"/>
  <c r="Z5101" i="1"/>
  <c r="R5101" i="1"/>
  <c r="J5101" i="1"/>
  <c r="K5101" i="1" s="1"/>
  <c r="I5101" i="1"/>
  <c r="G5101" i="1"/>
  <c r="F5101" i="1"/>
  <c r="D5101" i="1"/>
  <c r="AB5100" i="1"/>
  <c r="AC5100" i="1" s="1"/>
  <c r="Z5100" i="1"/>
  <c r="AA5100" i="1" s="1"/>
  <c r="R5100" i="1"/>
  <c r="I5100" i="1"/>
  <c r="J5100" i="1" s="1"/>
  <c r="K5100" i="1" s="1"/>
  <c r="G5100" i="1"/>
  <c r="F5100" i="1"/>
  <c r="D5100" i="1"/>
  <c r="AC5099" i="1"/>
  <c r="AB5099" i="1"/>
  <c r="AA5099" i="1"/>
  <c r="Z5099" i="1"/>
  <c r="R5099" i="1"/>
  <c r="Q5099" i="1"/>
  <c r="O5099" i="1"/>
  <c r="K5099" i="1"/>
  <c r="L5099" i="1" s="1"/>
  <c r="N5099" i="1" s="1"/>
  <c r="I5099" i="1"/>
  <c r="J5099" i="1" s="1"/>
  <c r="G5099" i="1"/>
  <c r="F5099" i="1"/>
  <c r="D5099" i="1"/>
  <c r="AN5099" i="1" s="1"/>
  <c r="AO5099" i="1" s="1"/>
  <c r="AP5099" i="1" s="1"/>
  <c r="AQ5099" i="1" s="1"/>
  <c r="AR5099" i="1" s="1"/>
  <c r="AB5098" i="1"/>
  <c r="AC5098" i="1" s="1"/>
  <c r="Z5098" i="1"/>
  <c r="AA5098" i="1" s="1"/>
  <c r="R5098" i="1"/>
  <c r="I5098" i="1"/>
  <c r="Q5098" i="1" s="1"/>
  <c r="G5098" i="1"/>
  <c r="F5098" i="1"/>
  <c r="D5098" i="1"/>
  <c r="AC5097" i="1"/>
  <c r="AB5097" i="1"/>
  <c r="Z5097" i="1"/>
  <c r="AA5097" i="1" s="1"/>
  <c r="R5097" i="1"/>
  <c r="T5097" i="1" s="1"/>
  <c r="Q5097" i="1"/>
  <c r="J5097" i="1"/>
  <c r="K5097" i="1" s="1"/>
  <c r="I5097" i="1"/>
  <c r="G5097" i="1"/>
  <c r="F5097" i="1"/>
  <c r="D5097" i="1"/>
  <c r="AB5096" i="1"/>
  <c r="AC5096" i="1" s="1"/>
  <c r="Z5096" i="1"/>
  <c r="AA5096" i="1" s="1"/>
  <c r="R5096" i="1"/>
  <c r="I5096" i="1"/>
  <c r="G5096" i="1"/>
  <c r="F5096" i="1"/>
  <c r="D5096" i="1"/>
  <c r="AC5095" i="1"/>
  <c r="AB5095" i="1"/>
  <c r="AA5095" i="1"/>
  <c r="Z5095" i="1"/>
  <c r="R5095" i="1"/>
  <c r="I5095" i="1"/>
  <c r="J5095" i="1" s="1"/>
  <c r="K5095" i="1" s="1"/>
  <c r="G5095" i="1"/>
  <c r="F5095" i="1"/>
  <c r="D5095" i="1"/>
  <c r="Q5095" i="1" s="1"/>
  <c r="AC5094" i="1"/>
  <c r="AB5094" i="1"/>
  <c r="Z5094" i="1"/>
  <c r="AA5094" i="1" s="1"/>
  <c r="R5094" i="1"/>
  <c r="I5094" i="1"/>
  <c r="G5094" i="1"/>
  <c r="F5094" i="1"/>
  <c r="D5094" i="1"/>
  <c r="AB5093" i="1"/>
  <c r="AC5093" i="1" s="1"/>
  <c r="Z5093" i="1"/>
  <c r="AA5093" i="1" s="1"/>
  <c r="R5093" i="1"/>
  <c r="I5093" i="1"/>
  <c r="G5093" i="1"/>
  <c r="F5093" i="1"/>
  <c r="D5093" i="1"/>
  <c r="AB5092" i="1"/>
  <c r="AC5092" i="1" s="1"/>
  <c r="Z5092" i="1"/>
  <c r="AA5092" i="1" s="1"/>
  <c r="R5092" i="1"/>
  <c r="L5092" i="1"/>
  <c r="J5092" i="1"/>
  <c r="K5092" i="1" s="1"/>
  <c r="I5092" i="1"/>
  <c r="G5092" i="1"/>
  <c r="F5092" i="1"/>
  <c r="D5092" i="1"/>
  <c r="N5092" i="1" s="1"/>
  <c r="AB5091" i="1"/>
  <c r="AC5091" i="1" s="1"/>
  <c r="Z5091" i="1"/>
  <c r="AA5091" i="1" s="1"/>
  <c r="R5091" i="1"/>
  <c r="Q5091" i="1"/>
  <c r="J5091" i="1"/>
  <c r="K5091" i="1" s="1"/>
  <c r="I5091" i="1"/>
  <c r="G5091" i="1"/>
  <c r="F5091" i="1"/>
  <c r="D5091" i="1"/>
  <c r="AB5090" i="1"/>
  <c r="AC5090" i="1" s="1"/>
  <c r="Z5090" i="1"/>
  <c r="AA5090" i="1" s="1"/>
  <c r="R5090" i="1"/>
  <c r="N5090" i="1"/>
  <c r="J5090" i="1"/>
  <c r="K5090" i="1" s="1"/>
  <c r="L5090" i="1" s="1"/>
  <c r="I5090" i="1"/>
  <c r="Q5090" i="1" s="1"/>
  <c r="G5090" i="1"/>
  <c r="F5090" i="1"/>
  <c r="D5090" i="1"/>
  <c r="AN5090" i="1" s="1"/>
  <c r="AO5090" i="1" s="1"/>
  <c r="AP5090" i="1" s="1"/>
  <c r="AQ5090" i="1" s="1"/>
  <c r="AR5090" i="1" s="1"/>
  <c r="AB5089" i="1"/>
  <c r="AC5089" i="1" s="1"/>
  <c r="Z5089" i="1"/>
  <c r="AA5089" i="1" s="1"/>
  <c r="R5089" i="1"/>
  <c r="J5089" i="1"/>
  <c r="K5089" i="1" s="1"/>
  <c r="L5089" i="1" s="1"/>
  <c r="N5089" i="1" s="1"/>
  <c r="I5089" i="1"/>
  <c r="G5089" i="1"/>
  <c r="F5089" i="1"/>
  <c r="D5089" i="1"/>
  <c r="AN5089" i="1" s="1"/>
  <c r="AO5089" i="1" s="1"/>
  <c r="AP5089" i="1" s="1"/>
  <c r="AB5088" i="1"/>
  <c r="AC5088" i="1" s="1"/>
  <c r="Z5088" i="1"/>
  <c r="AA5088" i="1" s="1"/>
  <c r="R5088" i="1"/>
  <c r="I5088" i="1"/>
  <c r="J5088" i="1" s="1"/>
  <c r="K5088" i="1" s="1"/>
  <c r="O5088" i="1" s="1"/>
  <c r="G5088" i="1"/>
  <c r="F5088" i="1"/>
  <c r="D5088" i="1"/>
  <c r="AB5087" i="1"/>
  <c r="AC5087" i="1" s="1"/>
  <c r="AA5087" i="1"/>
  <c r="Z5087" i="1"/>
  <c r="R5087" i="1"/>
  <c r="Q5087" i="1"/>
  <c r="I5087" i="1"/>
  <c r="J5087" i="1" s="1"/>
  <c r="K5087" i="1" s="1"/>
  <c r="G5087" i="1"/>
  <c r="F5087" i="1"/>
  <c r="D5087" i="1"/>
  <c r="AB5086" i="1"/>
  <c r="AC5086" i="1" s="1"/>
  <c r="Z5086" i="1"/>
  <c r="AA5086" i="1" s="1"/>
  <c r="R5086" i="1"/>
  <c r="I5086" i="1"/>
  <c r="G5086" i="1"/>
  <c r="F5086" i="1"/>
  <c r="D5086" i="1"/>
  <c r="AB5085" i="1"/>
  <c r="AC5085" i="1" s="1"/>
  <c r="Z5085" i="1"/>
  <c r="AA5085" i="1" s="1"/>
  <c r="R5085" i="1"/>
  <c r="Q5085" i="1"/>
  <c r="J5085" i="1"/>
  <c r="K5085" i="1" s="1"/>
  <c r="I5085" i="1"/>
  <c r="G5085" i="1"/>
  <c r="F5085" i="1"/>
  <c r="D5085" i="1"/>
  <c r="AC5084" i="1"/>
  <c r="AB5084" i="1"/>
  <c r="Z5084" i="1"/>
  <c r="AA5084" i="1" s="1"/>
  <c r="R5084" i="1"/>
  <c r="I5084" i="1"/>
  <c r="Q5084" i="1" s="1"/>
  <c r="S5084" i="1" s="1"/>
  <c r="G5084" i="1"/>
  <c r="F5084" i="1"/>
  <c r="D5084" i="1"/>
  <c r="AB5083" i="1"/>
  <c r="AC5083" i="1" s="1"/>
  <c r="Z5083" i="1"/>
  <c r="AA5083" i="1" s="1"/>
  <c r="R5083" i="1"/>
  <c r="I5083" i="1"/>
  <c r="G5083" i="1"/>
  <c r="F5083" i="1"/>
  <c r="D5083" i="1"/>
  <c r="AB5082" i="1"/>
  <c r="AC5082" i="1" s="1"/>
  <c r="Z5082" i="1"/>
  <c r="AA5082" i="1" s="1"/>
  <c r="R5082" i="1"/>
  <c r="J5082" i="1"/>
  <c r="K5082" i="1" s="1"/>
  <c r="I5082" i="1"/>
  <c r="G5082" i="1"/>
  <c r="F5082" i="1"/>
  <c r="D5082" i="1"/>
  <c r="Q5082" i="1" s="1"/>
  <c r="AB5081" i="1"/>
  <c r="AC5081" i="1" s="1"/>
  <c r="Z5081" i="1"/>
  <c r="AA5081" i="1" s="1"/>
  <c r="R5081" i="1"/>
  <c r="I5081" i="1"/>
  <c r="J5081" i="1" s="1"/>
  <c r="K5081" i="1" s="1"/>
  <c r="G5081" i="1"/>
  <c r="F5081" i="1"/>
  <c r="D5081" i="1"/>
  <c r="AB5080" i="1"/>
  <c r="AC5080" i="1" s="1"/>
  <c r="Z5080" i="1"/>
  <c r="AA5080" i="1" s="1"/>
  <c r="R5080" i="1"/>
  <c r="Q5080" i="1"/>
  <c r="I5080" i="1"/>
  <c r="J5080" i="1" s="1"/>
  <c r="K5080" i="1" s="1"/>
  <c r="G5080" i="1"/>
  <c r="F5080" i="1"/>
  <c r="D5080" i="1"/>
  <c r="AB5079" i="1"/>
  <c r="AC5079" i="1" s="1"/>
  <c r="AA5079" i="1"/>
  <c r="Z5079" i="1"/>
  <c r="R5079" i="1"/>
  <c r="T5079" i="1" s="1"/>
  <c r="Q5079" i="1"/>
  <c r="O5079" i="1"/>
  <c r="I5079" i="1"/>
  <c r="J5079" i="1" s="1"/>
  <c r="K5079" i="1" s="1"/>
  <c r="L5079" i="1" s="1"/>
  <c r="G5079" i="1"/>
  <c r="F5079" i="1"/>
  <c r="D5079" i="1"/>
  <c r="AB5078" i="1"/>
  <c r="AC5078" i="1" s="1"/>
  <c r="Z5078" i="1"/>
  <c r="AA5078" i="1" s="1"/>
  <c r="R5078" i="1"/>
  <c r="I5078" i="1"/>
  <c r="Q5078" i="1" s="1"/>
  <c r="G5078" i="1"/>
  <c r="F5078" i="1"/>
  <c r="D5078" i="1"/>
  <c r="AB5077" i="1"/>
  <c r="AC5077" i="1" s="1"/>
  <c r="Z5077" i="1"/>
  <c r="AA5077" i="1" s="1"/>
  <c r="R5077" i="1"/>
  <c r="I5077" i="1"/>
  <c r="J5077" i="1" s="1"/>
  <c r="K5077" i="1" s="1"/>
  <c r="G5077" i="1"/>
  <c r="F5077" i="1"/>
  <c r="D5077" i="1"/>
  <c r="AB5076" i="1"/>
  <c r="AC5076" i="1" s="1"/>
  <c r="Z5076" i="1"/>
  <c r="AA5076" i="1" s="1"/>
  <c r="R5076" i="1"/>
  <c r="I5076" i="1"/>
  <c r="G5076" i="1"/>
  <c r="F5076" i="1"/>
  <c r="D5076" i="1"/>
  <c r="AB5075" i="1"/>
  <c r="AC5075" i="1" s="1"/>
  <c r="AA5075" i="1"/>
  <c r="Z5075" i="1"/>
  <c r="R5075" i="1"/>
  <c r="I5075" i="1"/>
  <c r="J5075" i="1" s="1"/>
  <c r="K5075" i="1" s="1"/>
  <c r="G5075" i="1"/>
  <c r="F5075" i="1"/>
  <c r="D5075" i="1"/>
  <c r="AC5074" i="1"/>
  <c r="AB5074" i="1"/>
  <c r="Z5074" i="1"/>
  <c r="AA5074" i="1" s="1"/>
  <c r="R5074" i="1"/>
  <c r="Q5074" i="1"/>
  <c r="I5074" i="1"/>
  <c r="J5074" i="1" s="1"/>
  <c r="K5074" i="1" s="1"/>
  <c r="AN5074" i="1" s="1"/>
  <c r="AO5074" i="1" s="1"/>
  <c r="AP5074" i="1" s="1"/>
  <c r="AQ5074" i="1" s="1"/>
  <c r="AR5074" i="1" s="1"/>
  <c r="G5074" i="1"/>
  <c r="F5074" i="1"/>
  <c r="D5074" i="1"/>
  <c r="AB5073" i="1"/>
  <c r="AC5073" i="1" s="1"/>
  <c r="Z5073" i="1"/>
  <c r="AA5073" i="1" s="1"/>
  <c r="R5073" i="1"/>
  <c r="I5073" i="1"/>
  <c r="Q5073" i="1" s="1"/>
  <c r="G5073" i="1"/>
  <c r="F5073" i="1"/>
  <c r="D5073" i="1"/>
  <c r="AC5072" i="1"/>
  <c r="AB5072" i="1"/>
  <c r="Z5072" i="1"/>
  <c r="AA5072" i="1" s="1"/>
  <c r="R5072" i="1"/>
  <c r="T5072" i="1" s="1"/>
  <c r="J5072" i="1"/>
  <c r="K5072" i="1" s="1"/>
  <c r="I5072" i="1"/>
  <c r="G5072" i="1"/>
  <c r="F5072" i="1"/>
  <c r="D5072" i="1"/>
  <c r="Q5072" i="1" s="1"/>
  <c r="AB5071" i="1"/>
  <c r="AC5071" i="1" s="1"/>
  <c r="Z5071" i="1"/>
  <c r="AA5071" i="1" s="1"/>
  <c r="R5071" i="1"/>
  <c r="Q5071" i="1"/>
  <c r="T5071" i="1" s="1"/>
  <c r="J5071" i="1"/>
  <c r="K5071" i="1" s="1"/>
  <c r="I5071" i="1"/>
  <c r="G5071" i="1"/>
  <c r="F5071" i="1"/>
  <c r="D5071" i="1"/>
  <c r="AB5070" i="1"/>
  <c r="AC5070" i="1" s="1"/>
  <c r="Z5070" i="1"/>
  <c r="AA5070" i="1" s="1"/>
  <c r="R5070" i="1"/>
  <c r="I5070" i="1"/>
  <c r="J5070" i="1" s="1"/>
  <c r="K5070" i="1" s="1"/>
  <c r="G5070" i="1"/>
  <c r="F5070" i="1"/>
  <c r="D5070" i="1"/>
  <c r="AB5069" i="1"/>
  <c r="AC5069" i="1" s="1"/>
  <c r="Z5069" i="1"/>
  <c r="AA5069" i="1" s="1"/>
  <c r="R5069" i="1"/>
  <c r="Q5069" i="1"/>
  <c r="I5069" i="1"/>
  <c r="J5069" i="1" s="1"/>
  <c r="K5069" i="1" s="1"/>
  <c r="G5069" i="1"/>
  <c r="F5069" i="1"/>
  <c r="D5069" i="1"/>
  <c r="AC5068" i="1"/>
  <c r="AB5068" i="1"/>
  <c r="Z5068" i="1"/>
  <c r="AA5068" i="1" s="1"/>
  <c r="R5068" i="1"/>
  <c r="I5068" i="1"/>
  <c r="G5068" i="1"/>
  <c r="F5068" i="1"/>
  <c r="D5068" i="1"/>
  <c r="AB5067" i="1"/>
  <c r="AC5067" i="1" s="1"/>
  <c r="Z5067" i="1"/>
  <c r="AA5067" i="1" s="1"/>
  <c r="R5067" i="1"/>
  <c r="I5067" i="1"/>
  <c r="Q5067" i="1" s="1"/>
  <c r="G5067" i="1"/>
  <c r="F5067" i="1"/>
  <c r="D5067" i="1"/>
  <c r="AB5066" i="1"/>
  <c r="AC5066" i="1" s="1"/>
  <c r="Z5066" i="1"/>
  <c r="AA5066" i="1" s="1"/>
  <c r="R5066" i="1"/>
  <c r="I5066" i="1"/>
  <c r="J5066" i="1" s="1"/>
  <c r="K5066" i="1" s="1"/>
  <c r="G5066" i="1"/>
  <c r="F5066" i="1"/>
  <c r="D5066" i="1"/>
  <c r="AB5065" i="1"/>
  <c r="AC5065" i="1" s="1"/>
  <c r="Z5065" i="1"/>
  <c r="AA5065" i="1" s="1"/>
  <c r="R5065" i="1"/>
  <c r="Q5065" i="1"/>
  <c r="J5065" i="1"/>
  <c r="K5065" i="1" s="1"/>
  <c r="I5065" i="1"/>
  <c r="G5065" i="1"/>
  <c r="F5065" i="1"/>
  <c r="D5065" i="1"/>
  <c r="AB5064" i="1"/>
  <c r="AC5064" i="1" s="1"/>
  <c r="Z5064" i="1"/>
  <c r="AA5064" i="1" s="1"/>
  <c r="R5064" i="1"/>
  <c r="I5064" i="1"/>
  <c r="J5064" i="1" s="1"/>
  <c r="K5064" i="1" s="1"/>
  <c r="G5064" i="1"/>
  <c r="F5064" i="1"/>
  <c r="D5064" i="1"/>
  <c r="AC5063" i="1"/>
  <c r="AB5063" i="1"/>
  <c r="AA5063" i="1"/>
  <c r="Z5063" i="1"/>
  <c r="R5063" i="1"/>
  <c r="I5063" i="1"/>
  <c r="G5063" i="1"/>
  <c r="F5063" i="1"/>
  <c r="D5063" i="1"/>
  <c r="AB5062" i="1"/>
  <c r="AC5062" i="1" s="1"/>
  <c r="Z5062" i="1"/>
  <c r="AA5062" i="1" s="1"/>
  <c r="R5062" i="1"/>
  <c r="J5062" i="1"/>
  <c r="K5062" i="1" s="1"/>
  <c r="I5062" i="1"/>
  <c r="G5062" i="1"/>
  <c r="F5062" i="1"/>
  <c r="D5062" i="1"/>
  <c r="AB5061" i="1"/>
  <c r="AC5061" i="1" s="1"/>
  <c r="AA5061" i="1"/>
  <c r="Z5061" i="1"/>
  <c r="R5061" i="1"/>
  <c r="I5061" i="1"/>
  <c r="G5061" i="1"/>
  <c r="F5061" i="1"/>
  <c r="D5061" i="1"/>
  <c r="AC5060" i="1"/>
  <c r="AB5060" i="1"/>
  <c r="Z5060" i="1"/>
  <c r="AA5060" i="1" s="1"/>
  <c r="R5060" i="1"/>
  <c r="I5060" i="1"/>
  <c r="J5060" i="1" s="1"/>
  <c r="K5060" i="1" s="1"/>
  <c r="G5060" i="1"/>
  <c r="F5060" i="1"/>
  <c r="D5060" i="1"/>
  <c r="AB5059" i="1"/>
  <c r="AC5059" i="1" s="1"/>
  <c r="Z5059" i="1"/>
  <c r="AA5059" i="1" s="1"/>
  <c r="R5059" i="1"/>
  <c r="I5059" i="1"/>
  <c r="G5059" i="1"/>
  <c r="F5059" i="1"/>
  <c r="D5059" i="1"/>
  <c r="AB5058" i="1"/>
  <c r="AC5058" i="1" s="1"/>
  <c r="Z5058" i="1"/>
  <c r="AA5058" i="1" s="1"/>
  <c r="R5058" i="1"/>
  <c r="I5058" i="1"/>
  <c r="G5058" i="1"/>
  <c r="F5058" i="1"/>
  <c r="D5058" i="1"/>
  <c r="AB5057" i="1"/>
  <c r="AC5057" i="1" s="1"/>
  <c r="Z5057" i="1"/>
  <c r="AA5057" i="1" s="1"/>
  <c r="R5057" i="1"/>
  <c r="I5057" i="1"/>
  <c r="J5057" i="1" s="1"/>
  <c r="K5057" i="1" s="1"/>
  <c r="G5057" i="1"/>
  <c r="F5057" i="1"/>
  <c r="D5057" i="1"/>
  <c r="AB5056" i="1"/>
  <c r="AC5056" i="1" s="1"/>
  <c r="AA5056" i="1"/>
  <c r="Z5056" i="1"/>
  <c r="R5056" i="1"/>
  <c r="J5056" i="1"/>
  <c r="K5056" i="1" s="1"/>
  <c r="L5056" i="1" s="1"/>
  <c r="I5056" i="1"/>
  <c r="G5056" i="1"/>
  <c r="F5056" i="1"/>
  <c r="D5056" i="1"/>
  <c r="AB5055" i="1"/>
  <c r="AC5055" i="1" s="1"/>
  <c r="Z5055" i="1"/>
  <c r="AA5055" i="1" s="1"/>
  <c r="R5055" i="1"/>
  <c r="T5055" i="1" s="1"/>
  <c r="Q5055" i="1"/>
  <c r="I5055" i="1"/>
  <c r="J5055" i="1" s="1"/>
  <c r="K5055" i="1" s="1"/>
  <c r="G5055" i="1"/>
  <c r="F5055" i="1"/>
  <c r="D5055" i="1"/>
  <c r="AC5054" i="1"/>
  <c r="AB5054" i="1"/>
  <c r="Z5054" i="1"/>
  <c r="AA5054" i="1" s="1"/>
  <c r="R5054" i="1"/>
  <c r="J5054" i="1"/>
  <c r="K5054" i="1" s="1"/>
  <c r="I5054" i="1"/>
  <c r="G5054" i="1"/>
  <c r="F5054" i="1"/>
  <c r="D5054" i="1"/>
  <c r="Q5054" i="1" s="1"/>
  <c r="AB5053" i="1"/>
  <c r="AC5053" i="1" s="1"/>
  <c r="Z5053" i="1"/>
  <c r="AA5053" i="1" s="1"/>
  <c r="R5053" i="1"/>
  <c r="J5053" i="1"/>
  <c r="K5053" i="1" s="1"/>
  <c r="O5053" i="1" s="1"/>
  <c r="I5053" i="1"/>
  <c r="G5053" i="1"/>
  <c r="F5053" i="1"/>
  <c r="D5053" i="1"/>
  <c r="AB5052" i="1"/>
  <c r="AC5052" i="1" s="1"/>
  <c r="Z5052" i="1"/>
  <c r="AA5052" i="1" s="1"/>
  <c r="R5052" i="1"/>
  <c r="K5052" i="1"/>
  <c r="J5052" i="1"/>
  <c r="I5052" i="1"/>
  <c r="G5052" i="1"/>
  <c r="F5052" i="1"/>
  <c r="D5052" i="1"/>
  <c r="AB5051" i="1"/>
  <c r="AC5051" i="1" s="1"/>
  <c r="Z5051" i="1"/>
  <c r="AA5051" i="1" s="1"/>
  <c r="R5051" i="1"/>
  <c r="I5051" i="1"/>
  <c r="Q5051" i="1" s="1"/>
  <c r="G5051" i="1"/>
  <c r="F5051" i="1"/>
  <c r="D5051" i="1"/>
  <c r="AB5050" i="1"/>
  <c r="AC5050" i="1" s="1"/>
  <c r="Z5050" i="1"/>
  <c r="AA5050" i="1" s="1"/>
  <c r="R5050" i="1"/>
  <c r="I5050" i="1"/>
  <c r="G5050" i="1"/>
  <c r="F5050" i="1"/>
  <c r="D5050" i="1"/>
  <c r="AB5049" i="1"/>
  <c r="AC5049" i="1" s="1"/>
  <c r="Z5049" i="1"/>
  <c r="AA5049" i="1" s="1"/>
  <c r="R5049" i="1"/>
  <c r="I5049" i="1"/>
  <c r="G5049" i="1"/>
  <c r="F5049" i="1"/>
  <c r="D5049" i="1"/>
  <c r="AC5048" i="1"/>
  <c r="AB5048" i="1"/>
  <c r="Z5048" i="1"/>
  <c r="AA5048" i="1" s="1"/>
  <c r="R5048" i="1"/>
  <c r="Q5048" i="1"/>
  <c r="I5048" i="1"/>
  <c r="J5048" i="1" s="1"/>
  <c r="K5048" i="1" s="1"/>
  <c r="O5048" i="1" s="1"/>
  <c r="G5048" i="1"/>
  <c r="F5048" i="1"/>
  <c r="D5048" i="1"/>
  <c r="AB5047" i="1"/>
  <c r="AC5047" i="1" s="1"/>
  <c r="Z5047" i="1"/>
  <c r="AA5047" i="1" s="1"/>
  <c r="R5047" i="1"/>
  <c r="I5047" i="1"/>
  <c r="J5047" i="1" s="1"/>
  <c r="K5047" i="1" s="1"/>
  <c r="G5047" i="1"/>
  <c r="F5047" i="1"/>
  <c r="D5047" i="1"/>
  <c r="AB5046" i="1"/>
  <c r="AC5046" i="1" s="1"/>
  <c r="Z5046" i="1"/>
  <c r="AA5046" i="1" s="1"/>
  <c r="R5046" i="1"/>
  <c r="I5046" i="1"/>
  <c r="Q5046" i="1" s="1"/>
  <c r="G5046" i="1"/>
  <c r="F5046" i="1"/>
  <c r="D5046" i="1"/>
  <c r="AB5045" i="1"/>
  <c r="AC5045" i="1" s="1"/>
  <c r="AA5045" i="1"/>
  <c r="Z5045" i="1"/>
  <c r="R5045" i="1"/>
  <c r="J5045" i="1"/>
  <c r="K5045" i="1" s="1"/>
  <c r="I5045" i="1"/>
  <c r="G5045" i="1"/>
  <c r="F5045" i="1"/>
  <c r="D5045" i="1"/>
  <c r="Q5045" i="1" s="1"/>
  <c r="AB5044" i="1"/>
  <c r="AC5044" i="1" s="1"/>
  <c r="Z5044" i="1"/>
  <c r="AA5044" i="1" s="1"/>
  <c r="R5044" i="1"/>
  <c r="K5044" i="1"/>
  <c r="J5044" i="1"/>
  <c r="I5044" i="1"/>
  <c r="G5044" i="1"/>
  <c r="F5044" i="1"/>
  <c r="D5044" i="1"/>
  <c r="Q5044" i="1" s="1"/>
  <c r="S5044" i="1" s="1"/>
  <c r="AB5043" i="1"/>
  <c r="AC5043" i="1" s="1"/>
  <c r="Z5043" i="1"/>
  <c r="AA5043" i="1" s="1"/>
  <c r="R5043" i="1"/>
  <c r="I5043" i="1"/>
  <c r="J5043" i="1" s="1"/>
  <c r="K5043" i="1" s="1"/>
  <c r="L5043" i="1" s="1"/>
  <c r="N5043" i="1" s="1"/>
  <c r="G5043" i="1"/>
  <c r="F5043" i="1"/>
  <c r="D5043" i="1"/>
  <c r="AB5042" i="1"/>
  <c r="AC5042" i="1" s="1"/>
  <c r="Z5042" i="1"/>
  <c r="AA5042" i="1" s="1"/>
  <c r="R5042" i="1"/>
  <c r="J5042" i="1"/>
  <c r="K5042" i="1" s="1"/>
  <c r="L5042" i="1" s="1"/>
  <c r="N5042" i="1" s="1"/>
  <c r="I5042" i="1"/>
  <c r="Q5042" i="1" s="1"/>
  <c r="G5042" i="1"/>
  <c r="F5042" i="1"/>
  <c r="D5042" i="1"/>
  <c r="AN5042" i="1" s="1"/>
  <c r="AO5042" i="1" s="1"/>
  <c r="AP5042" i="1" s="1"/>
  <c r="AQ5042" i="1" s="1"/>
  <c r="AR5042" i="1" s="1"/>
  <c r="AB5041" i="1"/>
  <c r="AC5041" i="1" s="1"/>
  <c r="AA5041" i="1"/>
  <c r="Z5041" i="1"/>
  <c r="R5041" i="1"/>
  <c r="I5041" i="1"/>
  <c r="G5041" i="1"/>
  <c r="F5041" i="1"/>
  <c r="D5041" i="1"/>
  <c r="AC5040" i="1"/>
  <c r="AB5040" i="1"/>
  <c r="Z5040" i="1"/>
  <c r="AA5040" i="1" s="1"/>
  <c r="R5040" i="1"/>
  <c r="I5040" i="1"/>
  <c r="Q5040" i="1" s="1"/>
  <c r="G5040" i="1"/>
  <c r="F5040" i="1"/>
  <c r="D5040" i="1"/>
  <c r="AB5039" i="1"/>
  <c r="AC5039" i="1" s="1"/>
  <c r="Z5039" i="1"/>
  <c r="AA5039" i="1" s="1"/>
  <c r="R5039" i="1"/>
  <c r="I5039" i="1"/>
  <c r="G5039" i="1"/>
  <c r="F5039" i="1"/>
  <c r="D5039" i="1"/>
  <c r="AB5038" i="1"/>
  <c r="AC5038" i="1" s="1"/>
  <c r="AA5038" i="1"/>
  <c r="Z5038" i="1"/>
  <c r="R5038" i="1"/>
  <c r="J5038" i="1"/>
  <c r="K5038" i="1" s="1"/>
  <c r="L5038" i="1" s="1"/>
  <c r="I5038" i="1"/>
  <c r="G5038" i="1"/>
  <c r="F5038" i="1"/>
  <c r="D5038" i="1"/>
  <c r="O5038" i="1" s="1"/>
  <c r="AB5037" i="1"/>
  <c r="AC5037" i="1" s="1"/>
  <c r="Z5037" i="1"/>
  <c r="AA5037" i="1" s="1"/>
  <c r="R5037" i="1"/>
  <c r="I5037" i="1"/>
  <c r="G5037" i="1"/>
  <c r="F5037" i="1"/>
  <c r="D5037" i="1"/>
  <c r="AB5036" i="1"/>
  <c r="AC5036" i="1" s="1"/>
  <c r="Z5036" i="1"/>
  <c r="AA5036" i="1" s="1"/>
  <c r="R5036" i="1"/>
  <c r="I5036" i="1"/>
  <c r="G5036" i="1"/>
  <c r="F5036" i="1"/>
  <c r="D5036" i="1"/>
  <c r="AB5035" i="1"/>
  <c r="AC5035" i="1" s="1"/>
  <c r="Z5035" i="1"/>
  <c r="AA5035" i="1" s="1"/>
  <c r="R5035" i="1"/>
  <c r="I5035" i="1"/>
  <c r="G5035" i="1"/>
  <c r="F5035" i="1"/>
  <c r="D5035" i="1"/>
  <c r="AB5034" i="1"/>
  <c r="AC5034" i="1" s="1"/>
  <c r="Z5034" i="1"/>
  <c r="AA5034" i="1" s="1"/>
  <c r="R5034" i="1"/>
  <c r="J5034" i="1"/>
  <c r="K5034" i="1" s="1"/>
  <c r="I5034" i="1"/>
  <c r="Q5034" i="1" s="1"/>
  <c r="G5034" i="1"/>
  <c r="F5034" i="1"/>
  <c r="D5034" i="1"/>
  <c r="AB5033" i="1"/>
  <c r="AC5033" i="1" s="1"/>
  <c r="Z5033" i="1"/>
  <c r="AA5033" i="1" s="1"/>
  <c r="R5033" i="1"/>
  <c r="J5033" i="1"/>
  <c r="K5033" i="1" s="1"/>
  <c r="I5033" i="1"/>
  <c r="Q5033" i="1" s="1"/>
  <c r="G5033" i="1"/>
  <c r="F5033" i="1"/>
  <c r="D5033" i="1"/>
  <c r="AC5032" i="1"/>
  <c r="AB5032" i="1"/>
  <c r="Z5032" i="1"/>
  <c r="AA5032" i="1" s="1"/>
  <c r="R5032" i="1"/>
  <c r="I5032" i="1"/>
  <c r="J5032" i="1" s="1"/>
  <c r="K5032" i="1" s="1"/>
  <c r="G5032" i="1"/>
  <c r="F5032" i="1"/>
  <c r="D5032" i="1"/>
  <c r="AB5031" i="1"/>
  <c r="AC5031" i="1" s="1"/>
  <c r="Z5031" i="1"/>
  <c r="AA5031" i="1" s="1"/>
  <c r="R5031" i="1"/>
  <c r="K5031" i="1"/>
  <c r="O5031" i="1" s="1"/>
  <c r="J5031" i="1"/>
  <c r="I5031" i="1"/>
  <c r="Q5031" i="1" s="1"/>
  <c r="G5031" i="1"/>
  <c r="F5031" i="1"/>
  <c r="D5031" i="1"/>
  <c r="AC5030" i="1"/>
  <c r="AB5030" i="1"/>
  <c r="AA5030" i="1"/>
  <c r="Z5030" i="1"/>
  <c r="R5030" i="1"/>
  <c r="I5030" i="1"/>
  <c r="J5030" i="1" s="1"/>
  <c r="K5030" i="1" s="1"/>
  <c r="G5030" i="1"/>
  <c r="F5030" i="1"/>
  <c r="D5030" i="1"/>
  <c r="AB5029" i="1"/>
  <c r="AC5029" i="1" s="1"/>
  <c r="AA5029" i="1"/>
  <c r="Z5029" i="1"/>
  <c r="R5029" i="1"/>
  <c r="Q5029" i="1"/>
  <c r="S5029" i="1" s="1"/>
  <c r="I5029" i="1"/>
  <c r="J5029" i="1" s="1"/>
  <c r="K5029" i="1" s="1"/>
  <c r="O5029" i="1" s="1"/>
  <c r="G5029" i="1"/>
  <c r="F5029" i="1"/>
  <c r="D5029" i="1"/>
  <c r="AB5028" i="1"/>
  <c r="AC5028" i="1" s="1"/>
  <c r="Z5028" i="1"/>
  <c r="AA5028" i="1" s="1"/>
  <c r="R5028" i="1"/>
  <c r="I5028" i="1"/>
  <c r="Q5028" i="1" s="1"/>
  <c r="S5028" i="1" s="1"/>
  <c r="G5028" i="1"/>
  <c r="F5028" i="1"/>
  <c r="D5028" i="1"/>
  <c r="AB5027" i="1"/>
  <c r="AC5027" i="1" s="1"/>
  <c r="AA5027" i="1"/>
  <c r="Z5027" i="1"/>
  <c r="R5027" i="1"/>
  <c r="J5027" i="1"/>
  <c r="K5027" i="1" s="1"/>
  <c r="I5027" i="1"/>
  <c r="G5027" i="1"/>
  <c r="F5027" i="1"/>
  <c r="D5027" i="1"/>
  <c r="AB5026" i="1"/>
  <c r="AC5026" i="1" s="1"/>
  <c r="Z5026" i="1"/>
  <c r="AA5026" i="1" s="1"/>
  <c r="R5026" i="1"/>
  <c r="I5026" i="1"/>
  <c r="Q5026" i="1" s="1"/>
  <c r="G5026" i="1"/>
  <c r="F5026" i="1"/>
  <c r="D5026" i="1"/>
  <c r="AB5025" i="1"/>
  <c r="AC5025" i="1" s="1"/>
  <c r="Z5025" i="1"/>
  <c r="AA5025" i="1" s="1"/>
  <c r="R5025" i="1"/>
  <c r="J5025" i="1"/>
  <c r="K5025" i="1" s="1"/>
  <c r="L5025" i="1" s="1"/>
  <c r="N5025" i="1" s="1"/>
  <c r="I5025" i="1"/>
  <c r="G5025" i="1"/>
  <c r="F5025" i="1"/>
  <c r="D5025" i="1"/>
  <c r="AC5024" i="1"/>
  <c r="AB5024" i="1"/>
  <c r="AA5024" i="1"/>
  <c r="Z5024" i="1"/>
  <c r="R5024" i="1"/>
  <c r="I5024" i="1"/>
  <c r="J5024" i="1" s="1"/>
  <c r="K5024" i="1" s="1"/>
  <c r="L5024" i="1" s="1"/>
  <c r="N5024" i="1" s="1"/>
  <c r="G5024" i="1"/>
  <c r="F5024" i="1"/>
  <c r="D5024" i="1"/>
  <c r="AC5023" i="1"/>
  <c r="AB5023" i="1"/>
  <c r="Z5023" i="1"/>
  <c r="AA5023" i="1" s="1"/>
  <c r="R5023" i="1"/>
  <c r="I5023" i="1"/>
  <c r="Q5023" i="1" s="1"/>
  <c r="G5023" i="1"/>
  <c r="F5023" i="1"/>
  <c r="D5023" i="1"/>
  <c r="AB5022" i="1"/>
  <c r="AC5022" i="1" s="1"/>
  <c r="Z5022" i="1"/>
  <c r="AA5022" i="1" s="1"/>
  <c r="R5022" i="1"/>
  <c r="Q5022" i="1"/>
  <c r="J5022" i="1"/>
  <c r="K5022" i="1" s="1"/>
  <c r="I5022" i="1"/>
  <c r="G5022" i="1"/>
  <c r="F5022" i="1"/>
  <c r="D5022" i="1"/>
  <c r="AB5021" i="1"/>
  <c r="AC5021" i="1" s="1"/>
  <c r="Z5021" i="1"/>
  <c r="AA5021" i="1" s="1"/>
  <c r="R5021" i="1"/>
  <c r="I5021" i="1"/>
  <c r="Q5021" i="1" s="1"/>
  <c r="G5021" i="1"/>
  <c r="F5021" i="1"/>
  <c r="D5021" i="1"/>
  <c r="AC5020" i="1"/>
  <c r="AB5020" i="1"/>
  <c r="AA5020" i="1"/>
  <c r="Z5020" i="1"/>
  <c r="R5020" i="1"/>
  <c r="Q5020" i="1"/>
  <c r="J5020" i="1"/>
  <c r="K5020" i="1" s="1"/>
  <c r="I5020" i="1"/>
  <c r="G5020" i="1"/>
  <c r="F5020" i="1"/>
  <c r="D5020" i="1"/>
  <c r="AB5019" i="1"/>
  <c r="AC5019" i="1" s="1"/>
  <c r="Z5019" i="1"/>
  <c r="AA5019" i="1" s="1"/>
  <c r="R5019" i="1"/>
  <c r="T5019" i="1" s="1"/>
  <c r="Q5019" i="1"/>
  <c r="K5019" i="1"/>
  <c r="J5019" i="1"/>
  <c r="I5019" i="1"/>
  <c r="G5019" i="1"/>
  <c r="F5019" i="1"/>
  <c r="D5019" i="1"/>
  <c r="AB5018" i="1"/>
  <c r="AC5018" i="1" s="1"/>
  <c r="Z5018" i="1"/>
  <c r="AA5018" i="1" s="1"/>
  <c r="R5018" i="1"/>
  <c r="I5018" i="1"/>
  <c r="J5018" i="1" s="1"/>
  <c r="K5018" i="1" s="1"/>
  <c r="L5018" i="1" s="1"/>
  <c r="N5018" i="1" s="1"/>
  <c r="G5018" i="1"/>
  <c r="F5018" i="1"/>
  <c r="D5018" i="1"/>
  <c r="AB5017" i="1"/>
  <c r="AC5017" i="1" s="1"/>
  <c r="AA5017" i="1"/>
  <c r="Z5017" i="1"/>
  <c r="R5017" i="1"/>
  <c r="J5017" i="1"/>
  <c r="K5017" i="1" s="1"/>
  <c r="I5017" i="1"/>
  <c r="G5017" i="1"/>
  <c r="F5017" i="1"/>
  <c r="D5017" i="1"/>
  <c r="AB5016" i="1"/>
  <c r="AC5016" i="1" s="1"/>
  <c r="Z5016" i="1"/>
  <c r="AA5016" i="1" s="1"/>
  <c r="R5016" i="1"/>
  <c r="J5016" i="1"/>
  <c r="K5016" i="1" s="1"/>
  <c r="O5016" i="1" s="1"/>
  <c r="I5016" i="1"/>
  <c r="G5016" i="1"/>
  <c r="F5016" i="1"/>
  <c r="D5016" i="1"/>
  <c r="Q5016" i="1" s="1"/>
  <c r="AC5015" i="1"/>
  <c r="AB5015" i="1"/>
  <c r="Z5015" i="1"/>
  <c r="AA5015" i="1" s="1"/>
  <c r="R5015" i="1"/>
  <c r="Q5015" i="1"/>
  <c r="I5015" i="1"/>
  <c r="J5015" i="1" s="1"/>
  <c r="K5015" i="1" s="1"/>
  <c r="G5015" i="1"/>
  <c r="F5015" i="1"/>
  <c r="D5015" i="1"/>
  <c r="AB5014" i="1"/>
  <c r="AC5014" i="1" s="1"/>
  <c r="Z5014" i="1"/>
  <c r="AA5014" i="1" s="1"/>
  <c r="R5014" i="1"/>
  <c r="J5014" i="1"/>
  <c r="K5014" i="1" s="1"/>
  <c r="O5014" i="1" s="1"/>
  <c r="I5014" i="1"/>
  <c r="G5014" i="1"/>
  <c r="F5014" i="1"/>
  <c r="D5014" i="1"/>
  <c r="AB5013" i="1"/>
  <c r="AC5013" i="1" s="1"/>
  <c r="AA5013" i="1"/>
  <c r="Z5013" i="1"/>
  <c r="R5013" i="1"/>
  <c r="I5013" i="1"/>
  <c r="G5013" i="1"/>
  <c r="F5013" i="1"/>
  <c r="D5013" i="1"/>
  <c r="AB5012" i="1"/>
  <c r="AC5012" i="1" s="1"/>
  <c r="Z5012" i="1"/>
  <c r="AA5012" i="1" s="1"/>
  <c r="R5012" i="1"/>
  <c r="L5012" i="1"/>
  <c r="N5012" i="1" s="1"/>
  <c r="J5012" i="1"/>
  <c r="K5012" i="1" s="1"/>
  <c r="O5012" i="1" s="1"/>
  <c r="I5012" i="1"/>
  <c r="Q5012" i="1" s="1"/>
  <c r="G5012" i="1"/>
  <c r="F5012" i="1"/>
  <c r="D5012" i="1"/>
  <c r="AB5011" i="1"/>
  <c r="AC5011" i="1" s="1"/>
  <c r="AA5011" i="1"/>
  <c r="Z5011" i="1"/>
  <c r="R5011" i="1"/>
  <c r="I5011" i="1"/>
  <c r="Q5011" i="1" s="1"/>
  <c r="G5011" i="1"/>
  <c r="F5011" i="1"/>
  <c r="D5011" i="1"/>
  <c r="AB5010" i="1"/>
  <c r="AC5010" i="1" s="1"/>
  <c r="AA5010" i="1"/>
  <c r="Z5010" i="1"/>
  <c r="R5010" i="1"/>
  <c r="I5010" i="1"/>
  <c r="J5010" i="1" s="1"/>
  <c r="K5010" i="1" s="1"/>
  <c r="G5010" i="1"/>
  <c r="F5010" i="1"/>
  <c r="D5010" i="1"/>
  <c r="AB5009" i="1"/>
  <c r="AC5009" i="1" s="1"/>
  <c r="Z5009" i="1"/>
  <c r="AA5009" i="1" s="1"/>
  <c r="R5009" i="1"/>
  <c r="I5009" i="1"/>
  <c r="J5009" i="1" s="1"/>
  <c r="K5009" i="1" s="1"/>
  <c r="O5009" i="1" s="1"/>
  <c r="G5009" i="1"/>
  <c r="F5009" i="1"/>
  <c r="D5009" i="1"/>
  <c r="Q5009" i="1" s="1"/>
  <c r="AC5008" i="1"/>
  <c r="AB5008" i="1"/>
  <c r="Z5008" i="1"/>
  <c r="AA5008" i="1" s="1"/>
  <c r="R5008" i="1"/>
  <c r="J5008" i="1"/>
  <c r="K5008" i="1" s="1"/>
  <c r="I5008" i="1"/>
  <c r="Q5008" i="1" s="1"/>
  <c r="T5008" i="1" s="1"/>
  <c r="G5008" i="1"/>
  <c r="F5008" i="1"/>
  <c r="D5008" i="1"/>
  <c r="AC5007" i="1"/>
  <c r="AB5007" i="1"/>
  <c r="Z5007" i="1"/>
  <c r="AA5007" i="1" s="1"/>
  <c r="R5007" i="1"/>
  <c r="J5007" i="1"/>
  <c r="K5007" i="1" s="1"/>
  <c r="I5007" i="1"/>
  <c r="Q5007" i="1" s="1"/>
  <c r="G5007" i="1"/>
  <c r="F5007" i="1"/>
  <c r="D5007" i="1"/>
  <c r="AC5006" i="1"/>
  <c r="AB5006" i="1"/>
  <c r="Z5006" i="1"/>
  <c r="AA5006" i="1" s="1"/>
  <c r="R5006" i="1"/>
  <c r="I5006" i="1"/>
  <c r="J5006" i="1" s="1"/>
  <c r="K5006" i="1" s="1"/>
  <c r="G5006" i="1"/>
  <c r="F5006" i="1"/>
  <c r="D5006" i="1"/>
  <c r="AB5005" i="1"/>
  <c r="AC5005" i="1" s="1"/>
  <c r="AA5005" i="1"/>
  <c r="Z5005" i="1"/>
  <c r="R5005" i="1"/>
  <c r="I5005" i="1"/>
  <c r="J5005" i="1" s="1"/>
  <c r="K5005" i="1" s="1"/>
  <c r="G5005" i="1"/>
  <c r="F5005" i="1"/>
  <c r="D5005" i="1"/>
  <c r="AB5004" i="1"/>
  <c r="AC5004" i="1" s="1"/>
  <c r="AA5004" i="1"/>
  <c r="Z5004" i="1"/>
  <c r="R5004" i="1"/>
  <c r="I5004" i="1"/>
  <c r="J5004" i="1" s="1"/>
  <c r="K5004" i="1" s="1"/>
  <c r="O5004" i="1" s="1"/>
  <c r="G5004" i="1"/>
  <c r="F5004" i="1"/>
  <c r="D5004" i="1"/>
  <c r="AB5003" i="1"/>
  <c r="AC5003" i="1" s="1"/>
  <c r="AA5003" i="1"/>
  <c r="Z5003" i="1"/>
  <c r="R5003" i="1"/>
  <c r="I5003" i="1"/>
  <c r="J5003" i="1" s="1"/>
  <c r="K5003" i="1" s="1"/>
  <c r="G5003" i="1"/>
  <c r="F5003" i="1"/>
  <c r="D5003" i="1"/>
  <c r="AB5002" i="1"/>
  <c r="AC5002" i="1" s="1"/>
  <c r="Z5002" i="1"/>
  <c r="AA5002" i="1" s="1"/>
  <c r="R5002" i="1"/>
  <c r="J5002" i="1"/>
  <c r="K5002" i="1" s="1"/>
  <c r="I5002" i="1"/>
  <c r="G5002" i="1"/>
  <c r="F5002" i="1"/>
  <c r="D5002" i="1"/>
  <c r="Q5002" i="1" s="1"/>
  <c r="AB5001" i="1"/>
  <c r="AC5001" i="1" s="1"/>
  <c r="Z5001" i="1"/>
  <c r="AA5001" i="1" s="1"/>
  <c r="R5001" i="1"/>
  <c r="I5001" i="1"/>
  <c r="Q5001" i="1" s="1"/>
  <c r="G5001" i="1"/>
  <c r="F5001" i="1"/>
  <c r="D5001" i="1"/>
  <c r="AC5000" i="1"/>
  <c r="AB5000" i="1"/>
  <c r="Z5000" i="1"/>
  <c r="AA5000" i="1" s="1"/>
  <c r="R5000" i="1"/>
  <c r="Q5000" i="1"/>
  <c r="J5000" i="1"/>
  <c r="K5000" i="1" s="1"/>
  <c r="I5000" i="1"/>
  <c r="G5000" i="1"/>
  <c r="F5000" i="1"/>
  <c r="D5000" i="1"/>
  <c r="AB4999" i="1"/>
  <c r="AC4999" i="1" s="1"/>
  <c r="Z4999" i="1"/>
  <c r="AA4999" i="1" s="1"/>
  <c r="R4999" i="1"/>
  <c r="I4999" i="1"/>
  <c r="G4999" i="1"/>
  <c r="F4999" i="1"/>
  <c r="D4999" i="1"/>
  <c r="AB4998" i="1"/>
  <c r="AC4998" i="1" s="1"/>
  <c r="Z4998" i="1"/>
  <c r="AA4998" i="1" s="1"/>
  <c r="R4998" i="1"/>
  <c r="T4998" i="1" s="1"/>
  <c r="Q4998" i="1"/>
  <c r="J4998" i="1"/>
  <c r="K4998" i="1" s="1"/>
  <c r="I4998" i="1"/>
  <c r="G4998" i="1"/>
  <c r="F4998" i="1"/>
  <c r="D4998" i="1"/>
  <c r="AB4997" i="1"/>
  <c r="AC4997" i="1" s="1"/>
  <c r="Z4997" i="1"/>
  <c r="AA4997" i="1" s="1"/>
  <c r="R4997" i="1"/>
  <c r="I4997" i="1"/>
  <c r="J4997" i="1" s="1"/>
  <c r="K4997" i="1" s="1"/>
  <c r="G4997" i="1"/>
  <c r="F4997" i="1"/>
  <c r="D4997" i="1"/>
  <c r="AB4996" i="1"/>
  <c r="AC4996" i="1" s="1"/>
  <c r="AA4996" i="1"/>
  <c r="Z4996" i="1"/>
  <c r="R4996" i="1"/>
  <c r="I4996" i="1"/>
  <c r="J4996" i="1" s="1"/>
  <c r="K4996" i="1" s="1"/>
  <c r="G4996" i="1"/>
  <c r="F4996" i="1"/>
  <c r="D4996" i="1"/>
  <c r="AB4995" i="1"/>
  <c r="AC4995" i="1" s="1"/>
  <c r="Z4995" i="1"/>
  <c r="AA4995" i="1" s="1"/>
  <c r="R4995" i="1"/>
  <c r="I4995" i="1"/>
  <c r="Q4995" i="1" s="1"/>
  <c r="G4995" i="1"/>
  <c r="F4995" i="1"/>
  <c r="D4995" i="1"/>
  <c r="AB4994" i="1"/>
  <c r="AC4994" i="1" s="1"/>
  <c r="Z4994" i="1"/>
  <c r="AA4994" i="1" s="1"/>
  <c r="R4994" i="1"/>
  <c r="J4994" i="1"/>
  <c r="K4994" i="1" s="1"/>
  <c r="I4994" i="1"/>
  <c r="Q4994" i="1" s="1"/>
  <c r="G4994" i="1"/>
  <c r="F4994" i="1"/>
  <c r="D4994" i="1"/>
  <c r="AB4993" i="1"/>
  <c r="AC4993" i="1" s="1"/>
  <c r="AA4993" i="1"/>
  <c r="Z4993" i="1"/>
  <c r="R4993" i="1"/>
  <c r="S4993" i="1" s="1"/>
  <c r="I4993" i="1"/>
  <c r="Q4993" i="1" s="1"/>
  <c r="G4993" i="1"/>
  <c r="F4993" i="1"/>
  <c r="D4993" i="1"/>
  <c r="AB4992" i="1"/>
  <c r="AC4992" i="1" s="1"/>
  <c r="Z4992" i="1"/>
  <c r="AA4992" i="1" s="1"/>
  <c r="R4992" i="1"/>
  <c r="I4992" i="1"/>
  <c r="J4992" i="1" s="1"/>
  <c r="K4992" i="1" s="1"/>
  <c r="G4992" i="1"/>
  <c r="F4992" i="1"/>
  <c r="D4992" i="1"/>
  <c r="AB4991" i="1"/>
  <c r="AC4991" i="1" s="1"/>
  <c r="Z4991" i="1"/>
  <c r="AA4991" i="1" s="1"/>
  <c r="R4991" i="1"/>
  <c r="I4991" i="1"/>
  <c r="G4991" i="1"/>
  <c r="F4991" i="1"/>
  <c r="D4991" i="1"/>
  <c r="AB4990" i="1"/>
  <c r="AC4990" i="1" s="1"/>
  <c r="AA4990" i="1"/>
  <c r="Z4990" i="1"/>
  <c r="R4990" i="1"/>
  <c r="I4990" i="1"/>
  <c r="J4990" i="1" s="1"/>
  <c r="K4990" i="1" s="1"/>
  <c r="G4990" i="1"/>
  <c r="F4990" i="1"/>
  <c r="D4990" i="1"/>
  <c r="Q4990" i="1" s="1"/>
  <c r="T4990" i="1" s="1"/>
  <c r="AB4989" i="1"/>
  <c r="AC4989" i="1" s="1"/>
  <c r="Z4989" i="1"/>
  <c r="AA4989" i="1" s="1"/>
  <c r="R4989" i="1"/>
  <c r="K4989" i="1"/>
  <c r="L4989" i="1" s="1"/>
  <c r="J4989" i="1"/>
  <c r="I4989" i="1"/>
  <c r="G4989" i="1"/>
  <c r="F4989" i="1"/>
  <c r="D4989" i="1"/>
  <c r="AB4988" i="1"/>
  <c r="AC4988" i="1" s="1"/>
  <c r="Z4988" i="1"/>
  <c r="AA4988" i="1" s="1"/>
  <c r="R4988" i="1"/>
  <c r="I4988" i="1"/>
  <c r="J4988" i="1" s="1"/>
  <c r="K4988" i="1" s="1"/>
  <c r="G4988" i="1"/>
  <c r="F4988" i="1"/>
  <c r="D4988" i="1"/>
  <c r="AB4987" i="1"/>
  <c r="AC4987" i="1" s="1"/>
  <c r="AA4987" i="1"/>
  <c r="Z4987" i="1"/>
  <c r="R4987" i="1"/>
  <c r="I4987" i="1"/>
  <c r="J4987" i="1" s="1"/>
  <c r="K4987" i="1" s="1"/>
  <c r="G4987" i="1"/>
  <c r="F4987" i="1"/>
  <c r="D4987" i="1"/>
  <c r="AB4986" i="1"/>
  <c r="AC4986" i="1" s="1"/>
  <c r="Z4986" i="1"/>
  <c r="AA4986" i="1" s="1"/>
  <c r="R4986" i="1"/>
  <c r="J4986" i="1"/>
  <c r="K4986" i="1" s="1"/>
  <c r="L4986" i="1" s="1"/>
  <c r="N4986" i="1" s="1"/>
  <c r="I4986" i="1"/>
  <c r="G4986" i="1"/>
  <c r="F4986" i="1"/>
  <c r="D4986" i="1"/>
  <c r="AN4986" i="1" s="1"/>
  <c r="AO4986" i="1" s="1"/>
  <c r="AP4986" i="1" s="1"/>
  <c r="AB4985" i="1"/>
  <c r="AC4985" i="1" s="1"/>
  <c r="Z4985" i="1"/>
  <c r="AA4985" i="1" s="1"/>
  <c r="R4985" i="1"/>
  <c r="I4985" i="1"/>
  <c r="G4985" i="1"/>
  <c r="F4985" i="1"/>
  <c r="D4985" i="1"/>
  <c r="AC4984" i="1"/>
  <c r="AB4984" i="1"/>
  <c r="Z4984" i="1"/>
  <c r="AA4984" i="1" s="1"/>
  <c r="R4984" i="1"/>
  <c r="I4984" i="1"/>
  <c r="G4984" i="1"/>
  <c r="F4984" i="1"/>
  <c r="D4984" i="1"/>
  <c r="AB4983" i="1"/>
  <c r="AC4983" i="1" s="1"/>
  <c r="AA4983" i="1"/>
  <c r="Z4983" i="1"/>
  <c r="R4983" i="1"/>
  <c r="J4983" i="1"/>
  <c r="K4983" i="1" s="1"/>
  <c r="L4983" i="1" s="1"/>
  <c r="N4983" i="1" s="1"/>
  <c r="I4983" i="1"/>
  <c r="G4983" i="1"/>
  <c r="F4983" i="1"/>
  <c r="D4983" i="1"/>
  <c r="AC4982" i="1"/>
  <c r="AB4982" i="1"/>
  <c r="Z4982" i="1"/>
  <c r="AA4982" i="1" s="1"/>
  <c r="R4982" i="1"/>
  <c r="I4982" i="1"/>
  <c r="J4982" i="1" s="1"/>
  <c r="K4982" i="1" s="1"/>
  <c r="G4982" i="1"/>
  <c r="F4982" i="1"/>
  <c r="D4982" i="1"/>
  <c r="AC4981" i="1"/>
  <c r="AB4981" i="1"/>
  <c r="Z4981" i="1"/>
  <c r="AA4981" i="1" s="1"/>
  <c r="R4981" i="1"/>
  <c r="Q4981" i="1"/>
  <c r="J4981" i="1"/>
  <c r="K4981" i="1" s="1"/>
  <c r="I4981" i="1"/>
  <c r="G4981" i="1"/>
  <c r="F4981" i="1"/>
  <c r="D4981" i="1"/>
  <c r="AB4980" i="1"/>
  <c r="AC4980" i="1" s="1"/>
  <c r="AA4980" i="1"/>
  <c r="Z4980" i="1"/>
  <c r="R4980" i="1"/>
  <c r="I4980" i="1"/>
  <c r="G4980" i="1"/>
  <c r="F4980" i="1"/>
  <c r="D4980" i="1"/>
  <c r="AC4979" i="1"/>
  <c r="AB4979" i="1"/>
  <c r="Z4979" i="1"/>
  <c r="AA4979" i="1" s="1"/>
  <c r="R4979" i="1"/>
  <c r="I4979" i="1"/>
  <c r="G4979" i="1"/>
  <c r="F4979" i="1"/>
  <c r="D4979" i="1"/>
  <c r="AB4978" i="1"/>
  <c r="AC4978" i="1" s="1"/>
  <c r="AA4978" i="1"/>
  <c r="Z4978" i="1"/>
  <c r="R4978" i="1"/>
  <c r="I4978" i="1"/>
  <c r="J4978" i="1" s="1"/>
  <c r="K4978" i="1" s="1"/>
  <c r="G4978" i="1"/>
  <c r="F4978" i="1"/>
  <c r="D4978" i="1"/>
  <c r="Q4978" i="1" s="1"/>
  <c r="AB4977" i="1"/>
  <c r="AC4977" i="1" s="1"/>
  <c r="Z4977" i="1"/>
  <c r="AA4977" i="1" s="1"/>
  <c r="R4977" i="1"/>
  <c r="I4977" i="1"/>
  <c r="Q4977" i="1" s="1"/>
  <c r="G4977" i="1"/>
  <c r="F4977" i="1"/>
  <c r="D4977" i="1"/>
  <c r="AB4976" i="1"/>
  <c r="AC4976" i="1" s="1"/>
  <c r="Z4976" i="1"/>
  <c r="AA4976" i="1" s="1"/>
  <c r="R4976" i="1"/>
  <c r="I4976" i="1"/>
  <c r="J4976" i="1" s="1"/>
  <c r="K4976" i="1" s="1"/>
  <c r="L4976" i="1" s="1"/>
  <c r="G4976" i="1"/>
  <c r="F4976" i="1"/>
  <c r="D4976" i="1"/>
  <c r="Q4976" i="1" s="1"/>
  <c r="AB4975" i="1"/>
  <c r="AC4975" i="1" s="1"/>
  <c r="Z4975" i="1"/>
  <c r="AA4975" i="1" s="1"/>
  <c r="R4975" i="1"/>
  <c r="I4975" i="1"/>
  <c r="G4975" i="1"/>
  <c r="F4975" i="1"/>
  <c r="D4975" i="1"/>
  <c r="AB4974" i="1"/>
  <c r="AC4974" i="1" s="1"/>
  <c r="Z4974" i="1"/>
  <c r="AA4974" i="1" s="1"/>
  <c r="R4974" i="1"/>
  <c r="J4974" i="1"/>
  <c r="K4974" i="1" s="1"/>
  <c r="I4974" i="1"/>
  <c r="G4974" i="1"/>
  <c r="F4974" i="1"/>
  <c r="D4974" i="1"/>
  <c r="AB4973" i="1"/>
  <c r="AC4973" i="1" s="1"/>
  <c r="Z4973" i="1"/>
  <c r="AA4973" i="1" s="1"/>
  <c r="R4973" i="1"/>
  <c r="J4973" i="1"/>
  <c r="K4973" i="1" s="1"/>
  <c r="O4973" i="1" s="1"/>
  <c r="I4973" i="1"/>
  <c r="G4973" i="1"/>
  <c r="F4973" i="1"/>
  <c r="D4973" i="1"/>
  <c r="AC4972" i="1"/>
  <c r="AB4972" i="1"/>
  <c r="Z4972" i="1"/>
  <c r="AA4972" i="1" s="1"/>
  <c r="R4972" i="1"/>
  <c r="L4972" i="1"/>
  <c r="I4972" i="1"/>
  <c r="J4972" i="1" s="1"/>
  <c r="K4972" i="1" s="1"/>
  <c r="G4972" i="1"/>
  <c r="F4972" i="1"/>
  <c r="D4972" i="1"/>
  <c r="AN4972" i="1" s="1"/>
  <c r="AO4972" i="1" s="1"/>
  <c r="AP4972" i="1" s="1"/>
  <c r="AB4971" i="1"/>
  <c r="AC4971" i="1" s="1"/>
  <c r="Z4971" i="1"/>
  <c r="AA4971" i="1" s="1"/>
  <c r="R4971" i="1"/>
  <c r="L4971" i="1"/>
  <c r="N4971" i="1" s="1"/>
  <c r="J4971" i="1"/>
  <c r="K4971" i="1" s="1"/>
  <c r="I4971" i="1"/>
  <c r="G4971" i="1"/>
  <c r="F4971" i="1"/>
  <c r="D4971" i="1"/>
  <c r="AB4970" i="1"/>
  <c r="AC4970" i="1" s="1"/>
  <c r="Z4970" i="1"/>
  <c r="AA4970" i="1" s="1"/>
  <c r="R4970" i="1"/>
  <c r="J4970" i="1"/>
  <c r="K4970" i="1" s="1"/>
  <c r="I4970" i="1"/>
  <c r="G4970" i="1"/>
  <c r="F4970" i="1"/>
  <c r="D4970" i="1"/>
  <c r="AB4969" i="1"/>
  <c r="AC4969" i="1" s="1"/>
  <c r="Z4969" i="1"/>
  <c r="AA4969" i="1" s="1"/>
  <c r="R4969" i="1"/>
  <c r="I4969" i="1"/>
  <c r="G4969" i="1"/>
  <c r="F4969" i="1"/>
  <c r="D4969" i="1"/>
  <c r="AB4968" i="1"/>
  <c r="AC4968" i="1" s="1"/>
  <c r="Z4968" i="1"/>
  <c r="AA4968" i="1" s="1"/>
  <c r="R4968" i="1"/>
  <c r="I4968" i="1"/>
  <c r="J4968" i="1" s="1"/>
  <c r="K4968" i="1" s="1"/>
  <c r="L4968" i="1" s="1"/>
  <c r="N4968" i="1" s="1"/>
  <c r="G4968" i="1"/>
  <c r="F4968" i="1"/>
  <c r="D4968" i="1"/>
  <c r="AC4967" i="1"/>
  <c r="AB4967" i="1"/>
  <c r="Z4967" i="1"/>
  <c r="AA4967" i="1" s="1"/>
  <c r="R4967" i="1"/>
  <c r="O4967" i="1"/>
  <c r="J4967" i="1"/>
  <c r="K4967" i="1" s="1"/>
  <c r="AN4967" i="1" s="1"/>
  <c r="AO4967" i="1" s="1"/>
  <c r="AP4967" i="1" s="1"/>
  <c r="AQ4967" i="1" s="1"/>
  <c r="AR4967" i="1" s="1"/>
  <c r="I4967" i="1"/>
  <c r="G4967" i="1"/>
  <c r="F4967" i="1"/>
  <c r="D4967" i="1"/>
  <c r="AC4966" i="1"/>
  <c r="AB4966" i="1"/>
  <c r="AA4966" i="1"/>
  <c r="Z4966" i="1"/>
  <c r="R4966" i="1"/>
  <c r="I4966" i="1"/>
  <c r="G4966" i="1"/>
  <c r="F4966" i="1"/>
  <c r="D4966" i="1"/>
  <c r="AB4965" i="1"/>
  <c r="AC4965" i="1" s="1"/>
  <c r="Z4965" i="1"/>
  <c r="AA4965" i="1" s="1"/>
  <c r="R4965" i="1"/>
  <c r="I4965" i="1"/>
  <c r="J4965" i="1" s="1"/>
  <c r="K4965" i="1" s="1"/>
  <c r="G4965" i="1"/>
  <c r="F4965" i="1"/>
  <c r="D4965" i="1"/>
  <c r="AC4964" i="1"/>
  <c r="AB4964" i="1"/>
  <c r="AA4964" i="1"/>
  <c r="Z4964" i="1"/>
  <c r="R4964" i="1"/>
  <c r="I4964" i="1"/>
  <c r="J4964" i="1" s="1"/>
  <c r="K4964" i="1" s="1"/>
  <c r="G4964" i="1"/>
  <c r="F4964" i="1"/>
  <c r="D4964" i="1"/>
  <c r="AC4963" i="1"/>
  <c r="AB4963" i="1"/>
  <c r="Z4963" i="1"/>
  <c r="AA4963" i="1" s="1"/>
  <c r="R4963" i="1"/>
  <c r="I4963" i="1"/>
  <c r="G4963" i="1"/>
  <c r="F4963" i="1"/>
  <c r="D4963" i="1"/>
  <c r="AB4962" i="1"/>
  <c r="AC4962" i="1" s="1"/>
  <c r="AA4962" i="1"/>
  <c r="Z4962" i="1"/>
  <c r="R4962" i="1"/>
  <c r="K4962" i="1"/>
  <c r="I4962" i="1"/>
  <c r="J4962" i="1" s="1"/>
  <c r="G4962" i="1"/>
  <c r="F4962" i="1"/>
  <c r="D4962" i="1"/>
  <c r="AB4961" i="1"/>
  <c r="AC4961" i="1" s="1"/>
  <c r="Z4961" i="1"/>
  <c r="AA4961" i="1" s="1"/>
  <c r="R4961" i="1"/>
  <c r="I4961" i="1"/>
  <c r="J4961" i="1" s="1"/>
  <c r="K4961" i="1" s="1"/>
  <c r="G4961" i="1"/>
  <c r="F4961" i="1"/>
  <c r="D4961" i="1"/>
  <c r="Q4961" i="1" s="1"/>
  <c r="AB4960" i="1"/>
  <c r="AC4960" i="1" s="1"/>
  <c r="Z4960" i="1"/>
  <c r="AA4960" i="1" s="1"/>
  <c r="R4960" i="1"/>
  <c r="K4960" i="1"/>
  <c r="L4960" i="1" s="1"/>
  <c r="I4960" i="1"/>
  <c r="J4960" i="1" s="1"/>
  <c r="G4960" i="1"/>
  <c r="F4960" i="1"/>
  <c r="D4960" i="1"/>
  <c r="D5671" i="1" s="1"/>
  <c r="AB4959" i="1"/>
  <c r="AC4959" i="1" s="1"/>
  <c r="Z4959" i="1"/>
  <c r="AA4959" i="1" s="1"/>
  <c r="R4959" i="1"/>
  <c r="I4959" i="1"/>
  <c r="G4959" i="1"/>
  <c r="F4959" i="1"/>
  <c r="D4959" i="1"/>
  <c r="AB4958" i="1"/>
  <c r="AC4958" i="1" s="1"/>
  <c r="Z4958" i="1"/>
  <c r="AA4958" i="1" s="1"/>
  <c r="R4958" i="1"/>
  <c r="I4958" i="1"/>
  <c r="Q4958" i="1" s="1"/>
  <c r="G4958" i="1"/>
  <c r="F4958" i="1"/>
  <c r="D4958" i="1"/>
  <c r="AB4957" i="1"/>
  <c r="AC4957" i="1" s="1"/>
  <c r="AA4957" i="1"/>
  <c r="Z4957" i="1"/>
  <c r="R4957" i="1"/>
  <c r="I4957" i="1"/>
  <c r="Q4957" i="1" s="1"/>
  <c r="G4957" i="1"/>
  <c r="F4957" i="1"/>
  <c r="D4957" i="1"/>
  <c r="AB4956" i="1"/>
  <c r="AC4956" i="1" s="1"/>
  <c r="Z4956" i="1"/>
  <c r="AA4956" i="1" s="1"/>
  <c r="R4956" i="1"/>
  <c r="K4956" i="1"/>
  <c r="O4956" i="1" s="1"/>
  <c r="I4956" i="1"/>
  <c r="J4956" i="1" s="1"/>
  <c r="G4956" i="1"/>
  <c r="F4956" i="1"/>
  <c r="D4956" i="1"/>
  <c r="AC4955" i="1"/>
  <c r="AB4955" i="1"/>
  <c r="AA4955" i="1"/>
  <c r="Z4955" i="1"/>
  <c r="R4955" i="1"/>
  <c r="J4955" i="1"/>
  <c r="K4955" i="1" s="1"/>
  <c r="O4955" i="1" s="1"/>
  <c r="I4955" i="1"/>
  <c r="G4955" i="1"/>
  <c r="F4955" i="1"/>
  <c r="D4955" i="1"/>
  <c r="AC4954" i="1"/>
  <c r="AB4954" i="1"/>
  <c r="AA4954" i="1"/>
  <c r="Z4954" i="1"/>
  <c r="R4954" i="1"/>
  <c r="I4954" i="1"/>
  <c r="G4954" i="1"/>
  <c r="F4954" i="1"/>
  <c r="D4954" i="1"/>
  <c r="AB4953" i="1"/>
  <c r="AC4953" i="1" s="1"/>
  <c r="Z4953" i="1"/>
  <c r="AA4953" i="1" s="1"/>
  <c r="R4953" i="1"/>
  <c r="K4953" i="1"/>
  <c r="O4953" i="1" s="1"/>
  <c r="J4953" i="1"/>
  <c r="I4953" i="1"/>
  <c r="Q4953" i="1" s="1"/>
  <c r="G4953" i="1"/>
  <c r="F4953" i="1"/>
  <c r="D4953" i="1"/>
  <c r="AC4952" i="1"/>
  <c r="AB4952" i="1"/>
  <c r="AA4952" i="1"/>
  <c r="Z4952" i="1"/>
  <c r="R4952" i="1"/>
  <c r="K4952" i="1"/>
  <c r="O4952" i="1" s="1"/>
  <c r="I4952" i="1"/>
  <c r="J4952" i="1" s="1"/>
  <c r="G4952" i="1"/>
  <c r="F4952" i="1"/>
  <c r="D4952" i="1"/>
  <c r="AN4951" i="1"/>
  <c r="AO4951" i="1" s="1"/>
  <c r="AP4951" i="1" s="1"/>
  <c r="AB4951" i="1"/>
  <c r="AC4951" i="1" s="1"/>
  <c r="Z4951" i="1"/>
  <c r="AA4951" i="1" s="1"/>
  <c r="R4951" i="1"/>
  <c r="J4951" i="1"/>
  <c r="K4951" i="1" s="1"/>
  <c r="O4951" i="1" s="1"/>
  <c r="I4951" i="1"/>
  <c r="G4951" i="1"/>
  <c r="F4951" i="1"/>
  <c r="D4951" i="1"/>
  <c r="AC4950" i="1"/>
  <c r="AB4950" i="1"/>
  <c r="AA4950" i="1"/>
  <c r="Z4950" i="1"/>
  <c r="R4950" i="1"/>
  <c r="I4950" i="1"/>
  <c r="G4950" i="1"/>
  <c r="F4950" i="1"/>
  <c r="D4950" i="1"/>
  <c r="AB4949" i="1"/>
  <c r="AC4949" i="1" s="1"/>
  <c r="Z4949" i="1"/>
  <c r="AA4949" i="1" s="1"/>
  <c r="R4949" i="1"/>
  <c r="I4949" i="1"/>
  <c r="J4949" i="1" s="1"/>
  <c r="K4949" i="1" s="1"/>
  <c r="G4949" i="1"/>
  <c r="F4949" i="1"/>
  <c r="D4949" i="1"/>
  <c r="AB4948" i="1"/>
  <c r="AC4948" i="1" s="1"/>
  <c r="AA4948" i="1"/>
  <c r="Z4948" i="1"/>
  <c r="R4948" i="1"/>
  <c r="I4948" i="1"/>
  <c r="J4948" i="1" s="1"/>
  <c r="K4948" i="1" s="1"/>
  <c r="G4948" i="1"/>
  <c r="F4948" i="1"/>
  <c r="D4948" i="1"/>
  <c r="AB4947" i="1"/>
  <c r="AC4947" i="1" s="1"/>
  <c r="Z4947" i="1"/>
  <c r="AA4947" i="1" s="1"/>
  <c r="R4947" i="1"/>
  <c r="I4947" i="1"/>
  <c r="G4947" i="1"/>
  <c r="F4947" i="1"/>
  <c r="D4947" i="1"/>
  <c r="AC4946" i="1"/>
  <c r="AB4946" i="1"/>
  <c r="Z4946" i="1"/>
  <c r="AA4946" i="1" s="1"/>
  <c r="R4946" i="1"/>
  <c r="I4946" i="1"/>
  <c r="J4946" i="1" s="1"/>
  <c r="K4946" i="1" s="1"/>
  <c r="G4946" i="1"/>
  <c r="F4946" i="1"/>
  <c r="D4946" i="1"/>
  <c r="Q4946" i="1" s="1"/>
  <c r="AC4945" i="1"/>
  <c r="AB4945" i="1"/>
  <c r="Z4945" i="1"/>
  <c r="AA4945" i="1" s="1"/>
  <c r="R4945" i="1"/>
  <c r="S4945" i="1" s="1"/>
  <c r="K4945" i="1"/>
  <c r="I4945" i="1"/>
  <c r="J4945" i="1" s="1"/>
  <c r="G4945" i="1"/>
  <c r="F4945" i="1"/>
  <c r="D4945" i="1"/>
  <c r="Q4945" i="1" s="1"/>
  <c r="T4945" i="1" s="1"/>
  <c r="AB4944" i="1"/>
  <c r="AC4944" i="1" s="1"/>
  <c r="Z4944" i="1"/>
  <c r="AA4944" i="1" s="1"/>
  <c r="R4944" i="1"/>
  <c r="K4944" i="1"/>
  <c r="I4944" i="1"/>
  <c r="J4944" i="1" s="1"/>
  <c r="G4944" i="1"/>
  <c r="F4944" i="1"/>
  <c r="D4944" i="1"/>
  <c r="AB4943" i="1"/>
  <c r="AC4943" i="1" s="1"/>
  <c r="Z4943" i="1"/>
  <c r="AA4943" i="1" s="1"/>
  <c r="R4943" i="1"/>
  <c r="J4943" i="1"/>
  <c r="K4943" i="1" s="1"/>
  <c r="L4943" i="1" s="1"/>
  <c r="N4943" i="1" s="1"/>
  <c r="I4943" i="1"/>
  <c r="G4943" i="1"/>
  <c r="F4943" i="1"/>
  <c r="D4943" i="1"/>
  <c r="AB4942" i="1"/>
  <c r="AC4942" i="1" s="1"/>
  <c r="Z4942" i="1"/>
  <c r="AA4942" i="1" s="1"/>
  <c r="R4942" i="1"/>
  <c r="J4942" i="1"/>
  <c r="K4942" i="1" s="1"/>
  <c r="I4942" i="1"/>
  <c r="G4942" i="1"/>
  <c r="F4942" i="1"/>
  <c r="D4942" i="1"/>
  <c r="Q4942" i="1" s="1"/>
  <c r="AB4941" i="1"/>
  <c r="AC4941" i="1" s="1"/>
  <c r="Z4941" i="1"/>
  <c r="AA4941" i="1" s="1"/>
  <c r="R4941" i="1"/>
  <c r="Q4941" i="1"/>
  <c r="J4941" i="1"/>
  <c r="K4941" i="1" s="1"/>
  <c r="I4941" i="1"/>
  <c r="G4941" i="1"/>
  <c r="F4941" i="1"/>
  <c r="D4941" i="1"/>
  <c r="AC4940" i="1"/>
  <c r="AB4940" i="1"/>
  <c r="AA4940" i="1"/>
  <c r="Z4940" i="1"/>
  <c r="R4940" i="1"/>
  <c r="Q4940" i="1"/>
  <c r="I4940" i="1"/>
  <c r="J4940" i="1" s="1"/>
  <c r="K4940" i="1" s="1"/>
  <c r="AN4940" i="1" s="1"/>
  <c r="AO4940" i="1" s="1"/>
  <c r="AP4940" i="1" s="1"/>
  <c r="G4940" i="1"/>
  <c r="F4940" i="1"/>
  <c r="D4940" i="1"/>
  <c r="AB4939" i="1"/>
  <c r="AC4939" i="1" s="1"/>
  <c r="Z4939" i="1"/>
  <c r="AA4939" i="1" s="1"/>
  <c r="R4939" i="1"/>
  <c r="J4939" i="1"/>
  <c r="K4939" i="1" s="1"/>
  <c r="O4939" i="1" s="1"/>
  <c r="I4939" i="1"/>
  <c r="G4939" i="1"/>
  <c r="F4939" i="1"/>
  <c r="D4939" i="1"/>
  <c r="AB4938" i="1"/>
  <c r="AC4938" i="1" s="1"/>
  <c r="AA4938" i="1"/>
  <c r="Z4938" i="1"/>
  <c r="R4938" i="1"/>
  <c r="J4938" i="1"/>
  <c r="K4938" i="1" s="1"/>
  <c r="I4938" i="1"/>
  <c r="G4938" i="1"/>
  <c r="F4938" i="1"/>
  <c r="D4938" i="1"/>
  <c r="AB4937" i="1"/>
  <c r="AC4937" i="1" s="1"/>
  <c r="Z4937" i="1"/>
  <c r="AA4937" i="1" s="1"/>
  <c r="R4937" i="1"/>
  <c r="I4937" i="1"/>
  <c r="G4937" i="1"/>
  <c r="F4937" i="1"/>
  <c r="D4937" i="1"/>
  <c r="AC4936" i="1"/>
  <c r="AB4936" i="1"/>
  <c r="Z4936" i="1"/>
  <c r="AA4936" i="1" s="1"/>
  <c r="R4936" i="1"/>
  <c r="I4936" i="1"/>
  <c r="G4936" i="1"/>
  <c r="F4936" i="1"/>
  <c r="D4936" i="1"/>
  <c r="AB4935" i="1"/>
  <c r="AC4935" i="1" s="1"/>
  <c r="Z4935" i="1"/>
  <c r="AA4935" i="1" s="1"/>
  <c r="R4935" i="1"/>
  <c r="T4935" i="1" s="1"/>
  <c r="I4935" i="1"/>
  <c r="Q4935" i="1" s="1"/>
  <c r="G4935" i="1"/>
  <c r="F4935" i="1"/>
  <c r="D4935" i="1"/>
  <c r="AB4934" i="1"/>
  <c r="AC4934" i="1" s="1"/>
  <c r="Z4934" i="1"/>
  <c r="AA4934" i="1" s="1"/>
  <c r="R4934" i="1"/>
  <c r="O4934" i="1"/>
  <c r="L4934" i="1"/>
  <c r="N4934" i="1" s="1"/>
  <c r="K4934" i="1"/>
  <c r="AN4934" i="1" s="1"/>
  <c r="AO4934" i="1" s="1"/>
  <c r="AP4934" i="1" s="1"/>
  <c r="I4934" i="1"/>
  <c r="J4934" i="1" s="1"/>
  <c r="G4934" i="1"/>
  <c r="F4934" i="1"/>
  <c r="D4934" i="1"/>
  <c r="AC4933" i="1"/>
  <c r="AB4933" i="1"/>
  <c r="Z4933" i="1"/>
  <c r="AA4933" i="1" s="1"/>
  <c r="R4933" i="1"/>
  <c r="I4933" i="1"/>
  <c r="Q4933" i="1" s="1"/>
  <c r="G4933" i="1"/>
  <c r="F4933" i="1"/>
  <c r="D4933" i="1"/>
  <c r="AC4932" i="1"/>
  <c r="AB4932" i="1"/>
  <c r="AA4932" i="1"/>
  <c r="Z4932" i="1"/>
  <c r="R4932" i="1"/>
  <c r="I4932" i="1"/>
  <c r="J4932" i="1" s="1"/>
  <c r="K4932" i="1" s="1"/>
  <c r="L4932" i="1" s="1"/>
  <c r="G4932" i="1"/>
  <c r="F4932" i="1"/>
  <c r="D4932" i="1"/>
  <c r="AB4931" i="1"/>
  <c r="AC4931" i="1" s="1"/>
  <c r="Z4931" i="1"/>
  <c r="AA4931" i="1" s="1"/>
  <c r="R4931" i="1"/>
  <c r="I4931" i="1"/>
  <c r="G4931" i="1"/>
  <c r="F4931" i="1"/>
  <c r="D4931" i="1"/>
  <c r="AC4930" i="1"/>
  <c r="AB4930" i="1"/>
  <c r="AA4930" i="1"/>
  <c r="Z4930" i="1"/>
  <c r="R4930" i="1"/>
  <c r="K4930" i="1"/>
  <c r="O4930" i="1" s="1"/>
  <c r="J4930" i="1"/>
  <c r="I4930" i="1"/>
  <c r="G4930" i="1"/>
  <c r="F4930" i="1"/>
  <c r="D4930" i="1"/>
  <c r="AC4929" i="1"/>
  <c r="AB4929" i="1"/>
  <c r="AA4929" i="1"/>
  <c r="Z4929" i="1"/>
  <c r="R4929" i="1"/>
  <c r="K4929" i="1"/>
  <c r="L4929" i="1" s="1"/>
  <c r="N4929" i="1" s="1"/>
  <c r="J4929" i="1"/>
  <c r="I4929" i="1"/>
  <c r="G4929" i="1"/>
  <c r="F4929" i="1"/>
  <c r="D4929" i="1"/>
  <c r="AN4929" i="1" s="1"/>
  <c r="AO4929" i="1" s="1"/>
  <c r="AP4929" i="1" s="1"/>
  <c r="AQ4929" i="1" s="1"/>
  <c r="AR4929" i="1" s="1"/>
  <c r="AN4928" i="1"/>
  <c r="AO4928" i="1" s="1"/>
  <c r="AP4928" i="1" s="1"/>
  <c r="AB4928" i="1"/>
  <c r="AC4928" i="1" s="1"/>
  <c r="Z4928" i="1"/>
  <c r="AA4928" i="1" s="1"/>
  <c r="R4928" i="1"/>
  <c r="L4928" i="1"/>
  <c r="N4928" i="1" s="1"/>
  <c r="I4928" i="1"/>
  <c r="J4928" i="1" s="1"/>
  <c r="K4928" i="1" s="1"/>
  <c r="O4928" i="1" s="1"/>
  <c r="G4928" i="1"/>
  <c r="F4928" i="1"/>
  <c r="D4928" i="1"/>
  <c r="AB4927" i="1"/>
  <c r="AC4927" i="1" s="1"/>
  <c r="AA4927" i="1"/>
  <c r="Z4927" i="1"/>
  <c r="R4927" i="1"/>
  <c r="I4927" i="1"/>
  <c r="G4927" i="1"/>
  <c r="F4927" i="1"/>
  <c r="D4927" i="1"/>
  <c r="AB4926" i="1"/>
  <c r="AC4926" i="1" s="1"/>
  <c r="AA4926" i="1"/>
  <c r="Z4926" i="1"/>
  <c r="R4926" i="1"/>
  <c r="Q4926" i="1"/>
  <c r="J4926" i="1"/>
  <c r="K4926" i="1" s="1"/>
  <c r="I4926" i="1"/>
  <c r="G4926" i="1"/>
  <c r="F4926" i="1"/>
  <c r="D4926" i="1"/>
  <c r="AB4925" i="1"/>
  <c r="AC4925" i="1" s="1"/>
  <c r="Z4925" i="1"/>
  <c r="AA4925" i="1" s="1"/>
  <c r="R4925" i="1"/>
  <c r="J4925" i="1"/>
  <c r="K4925" i="1" s="1"/>
  <c r="L4925" i="1" s="1"/>
  <c r="I4925" i="1"/>
  <c r="G4925" i="1"/>
  <c r="F4925" i="1"/>
  <c r="D4925" i="1"/>
  <c r="AN4925" i="1" s="1"/>
  <c r="AO4925" i="1" s="1"/>
  <c r="AP4925" i="1" s="1"/>
  <c r="AQ4925" i="1" s="1"/>
  <c r="AR4925" i="1" s="1"/>
  <c r="AB4924" i="1"/>
  <c r="AC4924" i="1" s="1"/>
  <c r="Z4924" i="1"/>
  <c r="AA4924" i="1" s="1"/>
  <c r="R4924" i="1"/>
  <c r="I4924" i="1"/>
  <c r="G4924" i="1"/>
  <c r="F4924" i="1"/>
  <c r="D4924" i="1"/>
  <c r="AB4923" i="1"/>
  <c r="AC4923" i="1" s="1"/>
  <c r="AA4923" i="1"/>
  <c r="Z4923" i="1"/>
  <c r="R4923" i="1"/>
  <c r="J4923" i="1"/>
  <c r="K4923" i="1" s="1"/>
  <c r="I4923" i="1"/>
  <c r="G4923" i="1"/>
  <c r="F4923" i="1"/>
  <c r="D4923" i="1"/>
  <c r="AB4922" i="1"/>
  <c r="AC4922" i="1" s="1"/>
  <c r="AA4922" i="1"/>
  <c r="Z4922" i="1"/>
  <c r="R4922" i="1"/>
  <c r="I4922" i="1"/>
  <c r="G4922" i="1"/>
  <c r="F4922" i="1"/>
  <c r="D4922" i="1"/>
  <c r="AB4921" i="1"/>
  <c r="AC4921" i="1" s="1"/>
  <c r="Z4921" i="1"/>
  <c r="AA4921" i="1" s="1"/>
  <c r="R4921" i="1"/>
  <c r="I4921" i="1"/>
  <c r="G4921" i="1"/>
  <c r="F4921" i="1"/>
  <c r="D4921" i="1"/>
  <c r="AC4920" i="1"/>
  <c r="AB4920" i="1"/>
  <c r="Z4920" i="1"/>
  <c r="AA4920" i="1" s="1"/>
  <c r="R4920" i="1"/>
  <c r="T4920" i="1" s="1"/>
  <c r="Q4920" i="1"/>
  <c r="S4920" i="1" s="1"/>
  <c r="N4920" i="1"/>
  <c r="L4920" i="1"/>
  <c r="I4920" i="1"/>
  <c r="J4920" i="1" s="1"/>
  <c r="K4920" i="1" s="1"/>
  <c r="G4920" i="1"/>
  <c r="F4920" i="1"/>
  <c r="D4920" i="1"/>
  <c r="AB4919" i="1"/>
  <c r="AC4919" i="1" s="1"/>
  <c r="Z4919" i="1"/>
  <c r="AA4919" i="1" s="1"/>
  <c r="R4919" i="1"/>
  <c r="I4919" i="1"/>
  <c r="G4919" i="1"/>
  <c r="F4919" i="1"/>
  <c r="D4919" i="1"/>
  <c r="AB4918" i="1"/>
  <c r="AC4918" i="1" s="1"/>
  <c r="Z4918" i="1"/>
  <c r="AA4918" i="1" s="1"/>
  <c r="R4918" i="1"/>
  <c r="I4918" i="1"/>
  <c r="G4918" i="1"/>
  <c r="F4918" i="1"/>
  <c r="D4918" i="1"/>
  <c r="AB4917" i="1"/>
  <c r="AC4917" i="1" s="1"/>
  <c r="Z4917" i="1"/>
  <c r="AA4917" i="1" s="1"/>
  <c r="R4917" i="1"/>
  <c r="Q4917" i="1"/>
  <c r="I4917" i="1"/>
  <c r="J4917" i="1" s="1"/>
  <c r="K4917" i="1" s="1"/>
  <c r="L4917" i="1" s="1"/>
  <c r="N4917" i="1" s="1"/>
  <c r="G4917" i="1"/>
  <c r="F4917" i="1"/>
  <c r="D4917" i="1"/>
  <c r="AB4916" i="1"/>
  <c r="AC4916" i="1" s="1"/>
  <c r="Z4916" i="1"/>
  <c r="AA4916" i="1" s="1"/>
  <c r="R4916" i="1"/>
  <c r="I4916" i="1"/>
  <c r="G4916" i="1"/>
  <c r="F4916" i="1"/>
  <c r="D4916" i="1"/>
  <c r="AB4915" i="1"/>
  <c r="AC4915" i="1" s="1"/>
  <c r="Z4915" i="1"/>
  <c r="AA4915" i="1" s="1"/>
  <c r="R4915" i="1"/>
  <c r="I4915" i="1"/>
  <c r="J4915" i="1" s="1"/>
  <c r="K4915" i="1" s="1"/>
  <c r="G4915" i="1"/>
  <c r="F4915" i="1"/>
  <c r="D4915" i="1"/>
  <c r="AB4914" i="1"/>
  <c r="AC4914" i="1" s="1"/>
  <c r="Z4914" i="1"/>
  <c r="AA4914" i="1" s="1"/>
  <c r="R4914" i="1"/>
  <c r="S4914" i="1" s="1"/>
  <c r="Q4914" i="1"/>
  <c r="T4914" i="1" s="1"/>
  <c r="K4914" i="1"/>
  <c r="O4914" i="1" s="1"/>
  <c r="J4914" i="1"/>
  <c r="I4914" i="1"/>
  <c r="G4914" i="1"/>
  <c r="F4914" i="1"/>
  <c r="D4914" i="1"/>
  <c r="AB4913" i="1"/>
  <c r="AC4913" i="1" s="1"/>
  <c r="Z4913" i="1"/>
  <c r="AA4913" i="1" s="1"/>
  <c r="R4913" i="1"/>
  <c r="I4913" i="1"/>
  <c r="J4913" i="1" s="1"/>
  <c r="K4913" i="1" s="1"/>
  <c r="G4913" i="1"/>
  <c r="F4913" i="1"/>
  <c r="D4913" i="1"/>
  <c r="AB4912" i="1"/>
  <c r="AC4912" i="1" s="1"/>
  <c r="AA4912" i="1"/>
  <c r="Z4912" i="1"/>
  <c r="R4912" i="1"/>
  <c r="I4912" i="1"/>
  <c r="J4912" i="1" s="1"/>
  <c r="K4912" i="1" s="1"/>
  <c r="L4912" i="1" s="1"/>
  <c r="G4912" i="1"/>
  <c r="F4912" i="1"/>
  <c r="D4912" i="1"/>
  <c r="AB4911" i="1"/>
  <c r="AC4911" i="1" s="1"/>
  <c r="AA4911" i="1"/>
  <c r="Z4911" i="1"/>
  <c r="R4911" i="1"/>
  <c r="I4911" i="1"/>
  <c r="J4911" i="1" s="1"/>
  <c r="K4911" i="1" s="1"/>
  <c r="G4911" i="1"/>
  <c r="F4911" i="1"/>
  <c r="D4911" i="1"/>
  <c r="AB4910" i="1"/>
  <c r="AC4910" i="1" s="1"/>
  <c r="AA4910" i="1"/>
  <c r="Z4910" i="1"/>
  <c r="R4910" i="1"/>
  <c r="I4910" i="1"/>
  <c r="G4910" i="1"/>
  <c r="F4910" i="1"/>
  <c r="D4910" i="1"/>
  <c r="AB4909" i="1"/>
  <c r="AC4909" i="1" s="1"/>
  <c r="Z4909" i="1"/>
  <c r="AA4909" i="1" s="1"/>
  <c r="R4909" i="1"/>
  <c r="I4909" i="1"/>
  <c r="J4909" i="1" s="1"/>
  <c r="K4909" i="1" s="1"/>
  <c r="G4909" i="1"/>
  <c r="F4909" i="1"/>
  <c r="D4909" i="1"/>
  <c r="AN4909" i="1" s="1"/>
  <c r="AO4909" i="1" s="1"/>
  <c r="AP4909" i="1" s="1"/>
  <c r="AB4908" i="1"/>
  <c r="AC4908" i="1" s="1"/>
  <c r="Z4908" i="1"/>
  <c r="AA4908" i="1" s="1"/>
  <c r="R4908" i="1"/>
  <c r="I4908" i="1"/>
  <c r="G4908" i="1"/>
  <c r="F4908" i="1"/>
  <c r="D4908" i="1"/>
  <c r="AC4907" i="1"/>
  <c r="AB4907" i="1"/>
  <c r="Z4907" i="1"/>
  <c r="AA4907" i="1" s="1"/>
  <c r="R4907" i="1"/>
  <c r="I4907" i="1"/>
  <c r="J4907" i="1" s="1"/>
  <c r="K4907" i="1" s="1"/>
  <c r="G4907" i="1"/>
  <c r="F4907" i="1"/>
  <c r="D4907" i="1"/>
  <c r="AB4906" i="1"/>
  <c r="AC4906" i="1" s="1"/>
  <c r="AA4906" i="1"/>
  <c r="Z4906" i="1"/>
  <c r="R4906" i="1"/>
  <c r="Q4906" i="1"/>
  <c r="I4906" i="1"/>
  <c r="J4906" i="1" s="1"/>
  <c r="K4906" i="1" s="1"/>
  <c r="G4906" i="1"/>
  <c r="F4906" i="1"/>
  <c r="D4906" i="1"/>
  <c r="AB4905" i="1"/>
  <c r="AC4905" i="1" s="1"/>
  <c r="Z4905" i="1"/>
  <c r="AA4905" i="1" s="1"/>
  <c r="R4905" i="1"/>
  <c r="J4905" i="1"/>
  <c r="K4905" i="1" s="1"/>
  <c r="I4905" i="1"/>
  <c r="G4905" i="1"/>
  <c r="F4905" i="1"/>
  <c r="D4905" i="1"/>
  <c r="AN4905" i="1" s="1"/>
  <c r="AO4905" i="1" s="1"/>
  <c r="AP4905" i="1" s="1"/>
  <c r="AQ4905" i="1" s="1"/>
  <c r="AR4905" i="1" s="1"/>
  <c r="AB4904" i="1"/>
  <c r="AC4904" i="1" s="1"/>
  <c r="AA4904" i="1"/>
  <c r="Z4904" i="1"/>
  <c r="R4904" i="1"/>
  <c r="Q4904" i="1"/>
  <c r="T4904" i="1" s="1"/>
  <c r="I4904" i="1"/>
  <c r="J4904" i="1" s="1"/>
  <c r="K4904" i="1" s="1"/>
  <c r="AN4904" i="1" s="1"/>
  <c r="AO4904" i="1" s="1"/>
  <c r="AP4904" i="1" s="1"/>
  <c r="G4904" i="1"/>
  <c r="F4904" i="1"/>
  <c r="D4904" i="1"/>
  <c r="AB4903" i="1"/>
  <c r="AC4903" i="1" s="1"/>
  <c r="Z4903" i="1"/>
  <c r="AA4903" i="1" s="1"/>
  <c r="R4903" i="1"/>
  <c r="J4903" i="1"/>
  <c r="K4903" i="1" s="1"/>
  <c r="I4903" i="1"/>
  <c r="G4903" i="1"/>
  <c r="F4903" i="1"/>
  <c r="D4903" i="1"/>
  <c r="AB4902" i="1"/>
  <c r="AC4902" i="1" s="1"/>
  <c r="AA4902" i="1"/>
  <c r="Z4902" i="1"/>
  <c r="R4902" i="1"/>
  <c r="Q4902" i="1"/>
  <c r="J4902" i="1"/>
  <c r="K4902" i="1" s="1"/>
  <c r="I4902" i="1"/>
  <c r="G4902" i="1"/>
  <c r="F4902" i="1"/>
  <c r="D4902" i="1"/>
  <c r="AB4901" i="1"/>
  <c r="AC4901" i="1" s="1"/>
  <c r="Z4901" i="1"/>
  <c r="AA4901" i="1" s="1"/>
  <c r="R4901" i="1"/>
  <c r="J4901" i="1"/>
  <c r="K4901" i="1" s="1"/>
  <c r="L4901" i="1" s="1"/>
  <c r="I4901" i="1"/>
  <c r="G4901" i="1"/>
  <c r="F4901" i="1"/>
  <c r="D4901" i="1"/>
  <c r="AN4900" i="1"/>
  <c r="AO4900" i="1" s="1"/>
  <c r="AP4900" i="1" s="1"/>
  <c r="AC4900" i="1"/>
  <c r="AB4900" i="1"/>
  <c r="AA4900" i="1"/>
  <c r="Z4900" i="1"/>
  <c r="R4900" i="1"/>
  <c r="I4900" i="1"/>
  <c r="J4900" i="1" s="1"/>
  <c r="K4900" i="1" s="1"/>
  <c r="G4900" i="1"/>
  <c r="F4900" i="1"/>
  <c r="D4900" i="1"/>
  <c r="AB4899" i="1"/>
  <c r="AC4899" i="1" s="1"/>
  <c r="Z4899" i="1"/>
  <c r="AA4899" i="1" s="1"/>
  <c r="R4899" i="1"/>
  <c r="I4899" i="1"/>
  <c r="J4899" i="1" s="1"/>
  <c r="K4899" i="1" s="1"/>
  <c r="G4899" i="1"/>
  <c r="F4899" i="1"/>
  <c r="D4899" i="1"/>
  <c r="AB4898" i="1"/>
  <c r="AC4898" i="1" s="1"/>
  <c r="Z4898" i="1"/>
  <c r="AA4898" i="1" s="1"/>
  <c r="R4898" i="1"/>
  <c r="I4898" i="1"/>
  <c r="J4898" i="1" s="1"/>
  <c r="K4898" i="1" s="1"/>
  <c r="G4898" i="1"/>
  <c r="F4898" i="1"/>
  <c r="D4898" i="1"/>
  <c r="AB4897" i="1"/>
  <c r="AC4897" i="1" s="1"/>
  <c r="Z4897" i="1"/>
  <c r="AA4897" i="1" s="1"/>
  <c r="R4897" i="1"/>
  <c r="I4897" i="1"/>
  <c r="Q4897" i="1" s="1"/>
  <c r="G4897" i="1"/>
  <c r="F4897" i="1"/>
  <c r="D4897" i="1"/>
  <c r="AC4896" i="1"/>
  <c r="AB4896" i="1"/>
  <c r="Z4896" i="1"/>
  <c r="AA4896" i="1" s="1"/>
  <c r="R4896" i="1"/>
  <c r="S4896" i="1" s="1"/>
  <c r="Q4896" i="1"/>
  <c r="I4896" i="1"/>
  <c r="J4896" i="1" s="1"/>
  <c r="K4896" i="1" s="1"/>
  <c r="G4896" i="1"/>
  <c r="F4896" i="1"/>
  <c r="D4896" i="1"/>
  <c r="AC4895" i="1"/>
  <c r="AB4895" i="1"/>
  <c r="Z4895" i="1"/>
  <c r="AA4895" i="1" s="1"/>
  <c r="R4895" i="1"/>
  <c r="I4895" i="1"/>
  <c r="J4895" i="1" s="1"/>
  <c r="K4895" i="1" s="1"/>
  <c r="G4895" i="1"/>
  <c r="F4895" i="1"/>
  <c r="D4895" i="1"/>
  <c r="AN4895" i="1" s="1"/>
  <c r="AO4895" i="1" s="1"/>
  <c r="AP4895" i="1" s="1"/>
  <c r="AQ4895" i="1" s="1"/>
  <c r="AR4895" i="1" s="1"/>
  <c r="AC4894" i="1"/>
  <c r="AB4894" i="1"/>
  <c r="Z4894" i="1"/>
  <c r="AA4894" i="1" s="1"/>
  <c r="R4894" i="1"/>
  <c r="I4894" i="1"/>
  <c r="J4894" i="1" s="1"/>
  <c r="K4894" i="1" s="1"/>
  <c r="G4894" i="1"/>
  <c r="F4894" i="1"/>
  <c r="D4894" i="1"/>
  <c r="AB4893" i="1"/>
  <c r="AC4893" i="1" s="1"/>
  <c r="Z4893" i="1"/>
  <c r="AA4893" i="1" s="1"/>
  <c r="R4893" i="1"/>
  <c r="I4893" i="1"/>
  <c r="G4893" i="1"/>
  <c r="F4893" i="1"/>
  <c r="D4893" i="1"/>
  <c r="AB4892" i="1"/>
  <c r="AC4892" i="1" s="1"/>
  <c r="Z4892" i="1"/>
  <c r="AA4892" i="1" s="1"/>
  <c r="R4892" i="1"/>
  <c r="K4892" i="1"/>
  <c r="I4892" i="1"/>
  <c r="J4892" i="1" s="1"/>
  <c r="G4892" i="1"/>
  <c r="F4892" i="1"/>
  <c r="D4892" i="1"/>
  <c r="AC4891" i="1"/>
  <c r="AB4891" i="1"/>
  <c r="Z4891" i="1"/>
  <c r="AA4891" i="1" s="1"/>
  <c r="R4891" i="1"/>
  <c r="I4891" i="1"/>
  <c r="J4891" i="1" s="1"/>
  <c r="K4891" i="1" s="1"/>
  <c r="G4891" i="1"/>
  <c r="F4891" i="1"/>
  <c r="D4891" i="1"/>
  <c r="AN4891" i="1" s="1"/>
  <c r="AO4891" i="1" s="1"/>
  <c r="AP4891" i="1" s="1"/>
  <c r="AQ4891" i="1" s="1"/>
  <c r="AR4891" i="1" s="1"/>
  <c r="AB4890" i="1"/>
  <c r="AC4890" i="1" s="1"/>
  <c r="Z4890" i="1"/>
  <c r="AA4890" i="1" s="1"/>
  <c r="R4890" i="1"/>
  <c r="I4890" i="1"/>
  <c r="G4890" i="1"/>
  <c r="F4890" i="1"/>
  <c r="D4890" i="1"/>
  <c r="AB4889" i="1"/>
  <c r="AC4889" i="1" s="1"/>
  <c r="Z4889" i="1"/>
  <c r="AA4889" i="1" s="1"/>
  <c r="R4889" i="1"/>
  <c r="Q4889" i="1"/>
  <c r="I4889" i="1"/>
  <c r="J4889" i="1" s="1"/>
  <c r="K4889" i="1" s="1"/>
  <c r="G4889" i="1"/>
  <c r="F4889" i="1"/>
  <c r="D4889" i="1"/>
  <c r="AB4888" i="1"/>
  <c r="AC4888" i="1" s="1"/>
  <c r="AA4888" i="1"/>
  <c r="Z4888" i="1"/>
  <c r="R4888" i="1"/>
  <c r="I4888" i="1"/>
  <c r="J4888" i="1" s="1"/>
  <c r="K4888" i="1" s="1"/>
  <c r="G4888" i="1"/>
  <c r="F4888" i="1"/>
  <c r="D4888" i="1"/>
  <c r="AB4887" i="1"/>
  <c r="AC4887" i="1" s="1"/>
  <c r="Z4887" i="1"/>
  <c r="AA4887" i="1" s="1"/>
  <c r="R4887" i="1"/>
  <c r="I4887" i="1"/>
  <c r="G4887" i="1"/>
  <c r="F4887" i="1"/>
  <c r="D4887" i="1"/>
  <c r="AB4886" i="1"/>
  <c r="AC4886" i="1" s="1"/>
  <c r="Z4886" i="1"/>
  <c r="AA4886" i="1" s="1"/>
  <c r="R4886" i="1"/>
  <c r="T4886" i="1" s="1"/>
  <c r="Q4886" i="1"/>
  <c r="S4886" i="1" s="1"/>
  <c r="N4886" i="1"/>
  <c r="K4886" i="1"/>
  <c r="L4886" i="1" s="1"/>
  <c r="I4886" i="1"/>
  <c r="J4886" i="1" s="1"/>
  <c r="G4886" i="1"/>
  <c r="F4886" i="1"/>
  <c r="D4886" i="1"/>
  <c r="AB4885" i="1"/>
  <c r="AC4885" i="1" s="1"/>
  <c r="AA4885" i="1"/>
  <c r="Z4885" i="1"/>
  <c r="R4885" i="1"/>
  <c r="I4885" i="1"/>
  <c r="J4885" i="1" s="1"/>
  <c r="K4885" i="1" s="1"/>
  <c r="G4885" i="1"/>
  <c r="F4885" i="1"/>
  <c r="D4885" i="1"/>
  <c r="Q4885" i="1" s="1"/>
  <c r="AB4884" i="1"/>
  <c r="AC4884" i="1" s="1"/>
  <c r="Z4884" i="1"/>
  <c r="AA4884" i="1" s="1"/>
  <c r="R4884" i="1"/>
  <c r="I4884" i="1"/>
  <c r="G4884" i="1"/>
  <c r="F4884" i="1"/>
  <c r="D4884" i="1"/>
  <c r="AC4883" i="1"/>
  <c r="AB4883" i="1"/>
  <c r="Z4883" i="1"/>
  <c r="AA4883" i="1" s="1"/>
  <c r="R4883" i="1"/>
  <c r="I4883" i="1"/>
  <c r="G4883" i="1"/>
  <c r="F4883" i="1"/>
  <c r="D4883" i="1"/>
  <c r="AB4882" i="1"/>
  <c r="AC4882" i="1" s="1"/>
  <c r="Z4882" i="1"/>
  <c r="AA4882" i="1" s="1"/>
  <c r="R4882" i="1"/>
  <c r="I4882" i="1"/>
  <c r="Q4882" i="1" s="1"/>
  <c r="G4882" i="1"/>
  <c r="F4882" i="1"/>
  <c r="D4882" i="1"/>
  <c r="AC4881" i="1"/>
  <c r="AB4881" i="1"/>
  <c r="Z4881" i="1"/>
  <c r="AA4881" i="1" s="1"/>
  <c r="R4881" i="1"/>
  <c r="J4881" i="1"/>
  <c r="K4881" i="1" s="1"/>
  <c r="I4881" i="1"/>
  <c r="G4881" i="1"/>
  <c r="F4881" i="1"/>
  <c r="D4881" i="1"/>
  <c r="Q4881" i="1" s="1"/>
  <c r="AC4880" i="1"/>
  <c r="AB4880" i="1"/>
  <c r="Z4880" i="1"/>
  <c r="AA4880" i="1" s="1"/>
  <c r="R4880" i="1"/>
  <c r="J4880" i="1"/>
  <c r="K4880" i="1" s="1"/>
  <c r="I4880" i="1"/>
  <c r="G4880" i="1"/>
  <c r="F4880" i="1"/>
  <c r="D4880" i="1"/>
  <c r="AC4879" i="1"/>
  <c r="AB4879" i="1"/>
  <c r="Z4879" i="1"/>
  <c r="AA4879" i="1" s="1"/>
  <c r="R4879" i="1"/>
  <c r="J4879" i="1"/>
  <c r="K4879" i="1" s="1"/>
  <c r="I4879" i="1"/>
  <c r="G4879" i="1"/>
  <c r="F4879" i="1"/>
  <c r="D4879" i="1"/>
  <c r="AB4878" i="1"/>
  <c r="AC4878" i="1" s="1"/>
  <c r="Z4878" i="1"/>
  <c r="AA4878" i="1" s="1"/>
  <c r="R4878" i="1"/>
  <c r="L4878" i="1"/>
  <c r="N4878" i="1" s="1"/>
  <c r="I4878" i="1"/>
  <c r="J4878" i="1" s="1"/>
  <c r="K4878" i="1" s="1"/>
  <c r="G4878" i="1"/>
  <c r="F4878" i="1"/>
  <c r="D4878" i="1"/>
  <c r="AB4877" i="1"/>
  <c r="AC4877" i="1" s="1"/>
  <c r="Z4877" i="1"/>
  <c r="AA4877" i="1" s="1"/>
  <c r="R4877" i="1"/>
  <c r="I4877" i="1"/>
  <c r="G4877" i="1"/>
  <c r="F4877" i="1"/>
  <c r="D4877" i="1"/>
  <c r="AC4876" i="1"/>
  <c r="AB4876" i="1"/>
  <c r="Z4876" i="1"/>
  <c r="AA4876" i="1" s="1"/>
  <c r="R4876" i="1"/>
  <c r="I4876" i="1"/>
  <c r="G4876" i="1"/>
  <c r="F4876" i="1"/>
  <c r="D4876" i="1"/>
  <c r="AB4875" i="1"/>
  <c r="AC4875" i="1" s="1"/>
  <c r="AA4875" i="1"/>
  <c r="Z4875" i="1"/>
  <c r="R4875" i="1"/>
  <c r="S4875" i="1" s="1"/>
  <c r="K4875" i="1"/>
  <c r="O4875" i="1" s="1"/>
  <c r="J4875" i="1"/>
  <c r="I4875" i="1"/>
  <c r="G4875" i="1"/>
  <c r="F4875" i="1"/>
  <c r="D4875" i="1"/>
  <c r="Q4875" i="1" s="1"/>
  <c r="AC4874" i="1"/>
  <c r="AB4874" i="1"/>
  <c r="AA4874" i="1"/>
  <c r="Z4874" i="1"/>
  <c r="R4874" i="1"/>
  <c r="Q4874" i="1"/>
  <c r="I4874" i="1"/>
  <c r="J4874" i="1" s="1"/>
  <c r="K4874" i="1" s="1"/>
  <c r="G4874" i="1"/>
  <c r="F4874" i="1"/>
  <c r="D4874" i="1"/>
  <c r="AB4873" i="1"/>
  <c r="AC4873" i="1" s="1"/>
  <c r="Z4873" i="1"/>
  <c r="AA4873" i="1" s="1"/>
  <c r="R4873" i="1"/>
  <c r="I4873" i="1"/>
  <c r="Q4873" i="1" s="1"/>
  <c r="G4873" i="1"/>
  <c r="F4873" i="1"/>
  <c r="D4873" i="1"/>
  <c r="AC4872" i="1"/>
  <c r="AB4872" i="1"/>
  <c r="Z4872" i="1"/>
  <c r="AA4872" i="1" s="1"/>
  <c r="R4872" i="1"/>
  <c r="J4872" i="1"/>
  <c r="K4872" i="1" s="1"/>
  <c r="I4872" i="1"/>
  <c r="G4872" i="1"/>
  <c r="F4872" i="1"/>
  <c r="D4872" i="1"/>
  <c r="AB4871" i="1"/>
  <c r="AC4871" i="1" s="1"/>
  <c r="Z4871" i="1"/>
  <c r="AA4871" i="1" s="1"/>
  <c r="R4871" i="1"/>
  <c r="I4871" i="1"/>
  <c r="Q4871" i="1" s="1"/>
  <c r="G4871" i="1"/>
  <c r="F4871" i="1"/>
  <c r="D4871" i="1"/>
  <c r="AB4870" i="1"/>
  <c r="AC4870" i="1" s="1"/>
  <c r="Z4870" i="1"/>
  <c r="AA4870" i="1" s="1"/>
  <c r="R4870" i="1"/>
  <c r="K4870" i="1"/>
  <c r="I4870" i="1"/>
  <c r="J4870" i="1" s="1"/>
  <c r="G4870" i="1"/>
  <c r="F4870" i="1"/>
  <c r="D4870" i="1"/>
  <c r="AN4870" i="1" s="1"/>
  <c r="AO4870" i="1" s="1"/>
  <c r="AP4870" i="1" s="1"/>
  <c r="AQ4870" i="1" s="1"/>
  <c r="AR4870" i="1" s="1"/>
  <c r="AB4869" i="1"/>
  <c r="AC4869" i="1" s="1"/>
  <c r="Z4869" i="1"/>
  <c r="AA4869" i="1" s="1"/>
  <c r="R4869" i="1"/>
  <c r="I4869" i="1"/>
  <c r="J4869" i="1" s="1"/>
  <c r="K4869" i="1" s="1"/>
  <c r="G4869" i="1"/>
  <c r="F4869" i="1"/>
  <c r="D4869" i="1"/>
  <c r="AB4868" i="1"/>
  <c r="AC4868" i="1" s="1"/>
  <c r="Z4868" i="1"/>
  <c r="AA4868" i="1" s="1"/>
  <c r="R4868" i="1"/>
  <c r="J4868" i="1"/>
  <c r="K4868" i="1" s="1"/>
  <c r="I4868" i="1"/>
  <c r="G4868" i="1"/>
  <c r="F4868" i="1"/>
  <c r="D4868" i="1"/>
  <c r="AN4868" i="1" s="1"/>
  <c r="AO4868" i="1" s="1"/>
  <c r="AP4868" i="1" s="1"/>
  <c r="AB4867" i="1"/>
  <c r="AC4867" i="1" s="1"/>
  <c r="Z4867" i="1"/>
  <c r="AA4867" i="1" s="1"/>
  <c r="R4867" i="1"/>
  <c r="J4867" i="1"/>
  <c r="K4867" i="1" s="1"/>
  <c r="I4867" i="1"/>
  <c r="G4867" i="1"/>
  <c r="F4867" i="1"/>
  <c r="D4867" i="1"/>
  <c r="AB4866" i="1"/>
  <c r="AC4866" i="1" s="1"/>
  <c r="Z4866" i="1"/>
  <c r="AA4866" i="1" s="1"/>
  <c r="R4866" i="1"/>
  <c r="I4866" i="1"/>
  <c r="G4866" i="1"/>
  <c r="F4866" i="1"/>
  <c r="D4866" i="1"/>
  <c r="AB4865" i="1"/>
  <c r="AC4865" i="1" s="1"/>
  <c r="Z4865" i="1"/>
  <c r="AA4865" i="1" s="1"/>
  <c r="R4865" i="1"/>
  <c r="I4865" i="1"/>
  <c r="G4865" i="1"/>
  <c r="F4865" i="1"/>
  <c r="D4865" i="1"/>
  <c r="AB4864" i="1"/>
  <c r="AC4864" i="1" s="1"/>
  <c r="Z4864" i="1"/>
  <c r="AA4864" i="1" s="1"/>
  <c r="R4864" i="1"/>
  <c r="I4864" i="1"/>
  <c r="G4864" i="1"/>
  <c r="F4864" i="1"/>
  <c r="D4864" i="1"/>
  <c r="AB4863" i="1"/>
  <c r="AC4863" i="1" s="1"/>
  <c r="Z4863" i="1"/>
  <c r="AA4863" i="1" s="1"/>
  <c r="R4863" i="1"/>
  <c r="Q4863" i="1"/>
  <c r="I4863" i="1"/>
  <c r="J4863" i="1" s="1"/>
  <c r="K4863" i="1" s="1"/>
  <c r="G4863" i="1"/>
  <c r="F4863" i="1"/>
  <c r="D4863" i="1"/>
  <c r="AB4862" i="1"/>
  <c r="AC4862" i="1" s="1"/>
  <c r="Z4862" i="1"/>
  <c r="AA4862" i="1" s="1"/>
  <c r="R4862" i="1"/>
  <c r="I4862" i="1"/>
  <c r="J4862" i="1" s="1"/>
  <c r="K4862" i="1" s="1"/>
  <c r="L4862" i="1" s="1"/>
  <c r="G4862" i="1"/>
  <c r="F4862" i="1"/>
  <c r="D4862" i="1"/>
  <c r="AB4861" i="1"/>
  <c r="AC4861" i="1" s="1"/>
  <c r="AA4861" i="1"/>
  <c r="Z4861" i="1"/>
  <c r="R4861" i="1"/>
  <c r="I4861" i="1"/>
  <c r="J4861" i="1" s="1"/>
  <c r="K4861" i="1" s="1"/>
  <c r="AN4861" i="1" s="1"/>
  <c r="AO4861" i="1" s="1"/>
  <c r="AP4861" i="1" s="1"/>
  <c r="G4861" i="1"/>
  <c r="F4861" i="1"/>
  <c r="D4861" i="1"/>
  <c r="AB4860" i="1"/>
  <c r="AC4860" i="1" s="1"/>
  <c r="Z4860" i="1"/>
  <c r="AA4860" i="1" s="1"/>
  <c r="R4860" i="1"/>
  <c r="I4860" i="1"/>
  <c r="J4860" i="1" s="1"/>
  <c r="K4860" i="1" s="1"/>
  <c r="G4860" i="1"/>
  <c r="F4860" i="1"/>
  <c r="D4860" i="1"/>
  <c r="AB4859" i="1"/>
  <c r="AC4859" i="1" s="1"/>
  <c r="AA4859" i="1"/>
  <c r="Z4859" i="1"/>
  <c r="R4859" i="1"/>
  <c r="I4859" i="1"/>
  <c r="G4859" i="1"/>
  <c r="F4859" i="1"/>
  <c r="D4859" i="1"/>
  <c r="AB4858" i="1"/>
  <c r="AC4858" i="1" s="1"/>
  <c r="Z4858" i="1"/>
  <c r="AA4858" i="1" s="1"/>
  <c r="R4858" i="1"/>
  <c r="I4858" i="1"/>
  <c r="G4858" i="1"/>
  <c r="F4858" i="1"/>
  <c r="D4858" i="1"/>
  <c r="AB4857" i="1"/>
  <c r="AC4857" i="1" s="1"/>
  <c r="AA4857" i="1"/>
  <c r="Z4857" i="1"/>
  <c r="R4857" i="1"/>
  <c r="I4857" i="1"/>
  <c r="J4857" i="1" s="1"/>
  <c r="K4857" i="1" s="1"/>
  <c r="G4857" i="1"/>
  <c r="F4857" i="1"/>
  <c r="D4857" i="1"/>
  <c r="AB4856" i="1"/>
  <c r="AC4856" i="1" s="1"/>
  <c r="Z4856" i="1"/>
  <c r="AA4856" i="1" s="1"/>
  <c r="R4856" i="1"/>
  <c r="J4856" i="1"/>
  <c r="K4856" i="1" s="1"/>
  <c r="I4856" i="1"/>
  <c r="G4856" i="1"/>
  <c r="F4856" i="1"/>
  <c r="D4856" i="1"/>
  <c r="Q4856" i="1" s="1"/>
  <c r="AB4855" i="1"/>
  <c r="AC4855" i="1" s="1"/>
  <c r="Z4855" i="1"/>
  <c r="AA4855" i="1" s="1"/>
  <c r="R4855" i="1"/>
  <c r="J4855" i="1"/>
  <c r="K4855" i="1" s="1"/>
  <c r="I4855" i="1"/>
  <c r="Q4855" i="1" s="1"/>
  <c r="S4855" i="1" s="1"/>
  <c r="G4855" i="1"/>
  <c r="F4855" i="1"/>
  <c r="D4855" i="1"/>
  <c r="AC4854" i="1"/>
  <c r="AB4854" i="1"/>
  <c r="Z4854" i="1"/>
  <c r="AA4854" i="1" s="1"/>
  <c r="R4854" i="1"/>
  <c r="I4854" i="1"/>
  <c r="G4854" i="1"/>
  <c r="F4854" i="1"/>
  <c r="D4854" i="1"/>
  <c r="AB4853" i="1"/>
  <c r="AC4853" i="1" s="1"/>
  <c r="Z4853" i="1"/>
  <c r="AA4853" i="1" s="1"/>
  <c r="R4853" i="1"/>
  <c r="I4853" i="1"/>
  <c r="J4853" i="1" s="1"/>
  <c r="K4853" i="1" s="1"/>
  <c r="L4853" i="1" s="1"/>
  <c r="G4853" i="1"/>
  <c r="F4853" i="1"/>
  <c r="D4853" i="1"/>
  <c r="AN4853" i="1" s="1"/>
  <c r="AO4853" i="1" s="1"/>
  <c r="AP4853" i="1" s="1"/>
  <c r="AQ4853" i="1" s="1"/>
  <c r="AR4853" i="1" s="1"/>
  <c r="AC4852" i="1"/>
  <c r="AB4852" i="1"/>
  <c r="Z4852" i="1"/>
  <c r="AA4852" i="1" s="1"/>
  <c r="R4852" i="1"/>
  <c r="I4852" i="1"/>
  <c r="Q4852" i="1" s="1"/>
  <c r="G4852" i="1"/>
  <c r="F4852" i="1"/>
  <c r="D4852" i="1"/>
  <c r="AC4851" i="1"/>
  <c r="AB4851" i="1"/>
  <c r="AA4851" i="1"/>
  <c r="Z4851" i="1"/>
  <c r="R4851" i="1"/>
  <c r="I4851" i="1"/>
  <c r="G4851" i="1"/>
  <c r="F4851" i="1"/>
  <c r="D4851" i="1"/>
  <c r="AB4850" i="1"/>
  <c r="AC4850" i="1" s="1"/>
  <c r="AA4850" i="1"/>
  <c r="Z4850" i="1"/>
  <c r="R4850" i="1"/>
  <c r="I4850" i="1"/>
  <c r="J4850" i="1" s="1"/>
  <c r="K4850" i="1" s="1"/>
  <c r="G4850" i="1"/>
  <c r="F4850" i="1"/>
  <c r="D4850" i="1"/>
  <c r="AB4849" i="1"/>
  <c r="AC4849" i="1" s="1"/>
  <c r="AA4849" i="1"/>
  <c r="Z4849" i="1"/>
  <c r="R4849" i="1"/>
  <c r="I4849" i="1"/>
  <c r="G4849" i="1"/>
  <c r="F4849" i="1"/>
  <c r="D4849" i="1"/>
  <c r="AB4848" i="1"/>
  <c r="AC4848" i="1" s="1"/>
  <c r="AA4848" i="1"/>
  <c r="Z4848" i="1"/>
  <c r="R4848" i="1"/>
  <c r="I4848" i="1"/>
  <c r="Q4848" i="1" s="1"/>
  <c r="G4848" i="1"/>
  <c r="F4848" i="1"/>
  <c r="D4848" i="1"/>
  <c r="AB4847" i="1"/>
  <c r="AC4847" i="1" s="1"/>
  <c r="Z4847" i="1"/>
  <c r="AA4847" i="1" s="1"/>
  <c r="R4847" i="1"/>
  <c r="I4847" i="1"/>
  <c r="G4847" i="1"/>
  <c r="F4847" i="1"/>
  <c r="D4847" i="1"/>
  <c r="AC4846" i="1"/>
  <c r="AB4846" i="1"/>
  <c r="AA4846" i="1"/>
  <c r="Z4846" i="1"/>
  <c r="R4846" i="1"/>
  <c r="I4846" i="1"/>
  <c r="G4846" i="1"/>
  <c r="F4846" i="1"/>
  <c r="D4846" i="1"/>
  <c r="AB4845" i="1"/>
  <c r="AC4845" i="1" s="1"/>
  <c r="Z4845" i="1"/>
  <c r="AA4845" i="1" s="1"/>
  <c r="R4845" i="1"/>
  <c r="J4845" i="1"/>
  <c r="K4845" i="1" s="1"/>
  <c r="I4845" i="1"/>
  <c r="Q4845" i="1" s="1"/>
  <c r="G4845" i="1"/>
  <c r="F4845" i="1"/>
  <c r="D4845" i="1"/>
  <c r="AB4844" i="1"/>
  <c r="AC4844" i="1" s="1"/>
  <c r="AA4844" i="1"/>
  <c r="Z4844" i="1"/>
  <c r="R4844" i="1"/>
  <c r="I4844" i="1"/>
  <c r="G4844" i="1"/>
  <c r="F4844" i="1"/>
  <c r="D4844" i="1"/>
  <c r="AC4843" i="1"/>
  <c r="AB4843" i="1"/>
  <c r="Z4843" i="1"/>
  <c r="AA4843" i="1" s="1"/>
  <c r="R4843" i="1"/>
  <c r="I4843" i="1"/>
  <c r="G4843" i="1"/>
  <c r="F4843" i="1"/>
  <c r="D4843" i="1"/>
  <c r="AB4842" i="1"/>
  <c r="AC4842" i="1" s="1"/>
  <c r="Z4842" i="1"/>
  <c r="AA4842" i="1" s="1"/>
  <c r="R4842" i="1"/>
  <c r="I4842" i="1"/>
  <c r="Q4842" i="1" s="1"/>
  <c r="G4842" i="1"/>
  <c r="F4842" i="1"/>
  <c r="D4842" i="1"/>
  <c r="AC4841" i="1"/>
  <c r="AB4841" i="1"/>
  <c r="Z4841" i="1"/>
  <c r="AA4841" i="1" s="1"/>
  <c r="R4841" i="1"/>
  <c r="J4841" i="1"/>
  <c r="K4841" i="1" s="1"/>
  <c r="I4841" i="1"/>
  <c r="G4841" i="1"/>
  <c r="F4841" i="1"/>
  <c r="D4841" i="1"/>
  <c r="AB4840" i="1"/>
  <c r="AC4840" i="1" s="1"/>
  <c r="AA4840" i="1"/>
  <c r="Z4840" i="1"/>
  <c r="R4840" i="1"/>
  <c r="J4840" i="1"/>
  <c r="K4840" i="1" s="1"/>
  <c r="I4840" i="1"/>
  <c r="G4840" i="1"/>
  <c r="F4840" i="1"/>
  <c r="D4840" i="1"/>
  <c r="AB4839" i="1"/>
  <c r="AC4839" i="1" s="1"/>
  <c r="AA4839" i="1"/>
  <c r="Z4839" i="1"/>
  <c r="R4839" i="1"/>
  <c r="J4839" i="1"/>
  <c r="K4839" i="1" s="1"/>
  <c r="I4839" i="1"/>
  <c r="Q4839" i="1" s="1"/>
  <c r="G4839" i="1"/>
  <c r="F4839" i="1"/>
  <c r="D4839" i="1"/>
  <c r="AC4838" i="1"/>
  <c r="AB4838" i="1"/>
  <c r="Z4838" i="1"/>
  <c r="AA4838" i="1" s="1"/>
  <c r="R4838" i="1"/>
  <c r="J4838" i="1"/>
  <c r="K4838" i="1" s="1"/>
  <c r="O4838" i="1" s="1"/>
  <c r="I4838" i="1"/>
  <c r="G4838" i="1"/>
  <c r="F4838" i="1"/>
  <c r="D4838" i="1"/>
  <c r="AB4837" i="1"/>
  <c r="AC4837" i="1" s="1"/>
  <c r="Z4837" i="1"/>
  <c r="AA4837" i="1" s="1"/>
  <c r="R4837" i="1"/>
  <c r="I4837" i="1"/>
  <c r="G4837" i="1"/>
  <c r="F4837" i="1"/>
  <c r="D4837" i="1"/>
  <c r="AB4836" i="1"/>
  <c r="AC4836" i="1" s="1"/>
  <c r="AA4836" i="1"/>
  <c r="Z4836" i="1"/>
  <c r="R4836" i="1"/>
  <c r="I4836" i="1"/>
  <c r="Q4836" i="1" s="1"/>
  <c r="G4836" i="1"/>
  <c r="F4836" i="1"/>
  <c r="D4836" i="1"/>
  <c r="AB4835" i="1"/>
  <c r="AC4835" i="1" s="1"/>
  <c r="AA4835" i="1"/>
  <c r="Z4835" i="1"/>
  <c r="R4835" i="1"/>
  <c r="T4835" i="1" s="1"/>
  <c r="Q4835" i="1"/>
  <c r="K4835" i="1"/>
  <c r="O4835" i="1" s="1"/>
  <c r="J4835" i="1"/>
  <c r="I4835" i="1"/>
  <c r="G4835" i="1"/>
  <c r="F4835" i="1"/>
  <c r="D4835" i="1"/>
  <c r="AB4834" i="1"/>
  <c r="AC4834" i="1" s="1"/>
  <c r="Z4834" i="1"/>
  <c r="AA4834" i="1" s="1"/>
  <c r="R4834" i="1"/>
  <c r="I4834" i="1"/>
  <c r="G4834" i="1"/>
  <c r="F4834" i="1"/>
  <c r="D4834" i="1"/>
  <c r="AB4833" i="1"/>
  <c r="AC4833" i="1" s="1"/>
  <c r="Z4833" i="1"/>
  <c r="AA4833" i="1" s="1"/>
  <c r="R4833" i="1"/>
  <c r="I4833" i="1"/>
  <c r="Q4833" i="1" s="1"/>
  <c r="G4833" i="1"/>
  <c r="F4833" i="1"/>
  <c r="D4833" i="1"/>
  <c r="AB4832" i="1"/>
  <c r="AC4832" i="1" s="1"/>
  <c r="AA4832" i="1"/>
  <c r="Z4832" i="1"/>
  <c r="R4832" i="1"/>
  <c r="I4832" i="1"/>
  <c r="J4832" i="1" s="1"/>
  <c r="K4832" i="1" s="1"/>
  <c r="G4832" i="1"/>
  <c r="F4832" i="1"/>
  <c r="D4832" i="1"/>
  <c r="AB4831" i="1"/>
  <c r="AC4831" i="1" s="1"/>
  <c r="AA4831" i="1"/>
  <c r="Z4831" i="1"/>
  <c r="R4831" i="1"/>
  <c r="J4831" i="1"/>
  <c r="K4831" i="1" s="1"/>
  <c r="L4831" i="1" s="1"/>
  <c r="N4831" i="1" s="1"/>
  <c r="I4831" i="1"/>
  <c r="Q4831" i="1" s="1"/>
  <c r="T4831" i="1" s="1"/>
  <c r="G4831" i="1"/>
  <c r="F4831" i="1"/>
  <c r="D4831" i="1"/>
  <c r="AC4830" i="1"/>
  <c r="AB4830" i="1"/>
  <c r="AA4830" i="1"/>
  <c r="Z4830" i="1"/>
  <c r="R4830" i="1"/>
  <c r="J4830" i="1"/>
  <c r="K4830" i="1" s="1"/>
  <c r="O4830" i="1" s="1"/>
  <c r="I4830" i="1"/>
  <c r="G4830" i="1"/>
  <c r="F4830" i="1"/>
  <c r="D4830" i="1"/>
  <c r="AB4829" i="1"/>
  <c r="AC4829" i="1" s="1"/>
  <c r="Z4829" i="1"/>
  <c r="AA4829" i="1" s="1"/>
  <c r="R4829" i="1"/>
  <c r="Q4829" i="1"/>
  <c r="I4829" i="1"/>
  <c r="J4829" i="1" s="1"/>
  <c r="K4829" i="1" s="1"/>
  <c r="G4829" i="1"/>
  <c r="F4829" i="1"/>
  <c r="D4829" i="1"/>
  <c r="AB4828" i="1"/>
  <c r="AC4828" i="1" s="1"/>
  <c r="Z4828" i="1"/>
  <c r="AA4828" i="1" s="1"/>
  <c r="R4828" i="1"/>
  <c r="I4828" i="1"/>
  <c r="J4828" i="1" s="1"/>
  <c r="K4828" i="1" s="1"/>
  <c r="G4828" i="1"/>
  <c r="F4828" i="1"/>
  <c r="D4828" i="1"/>
  <c r="Q4828" i="1" s="1"/>
  <c r="AB4827" i="1"/>
  <c r="AC4827" i="1" s="1"/>
  <c r="Z4827" i="1"/>
  <c r="AA4827" i="1" s="1"/>
  <c r="R4827" i="1"/>
  <c r="Q4827" i="1"/>
  <c r="J4827" i="1"/>
  <c r="K4827" i="1" s="1"/>
  <c r="I4827" i="1"/>
  <c r="G4827" i="1"/>
  <c r="F4827" i="1"/>
  <c r="D4827" i="1"/>
  <c r="AB4826" i="1"/>
  <c r="AC4826" i="1" s="1"/>
  <c r="Z4826" i="1"/>
  <c r="AA4826" i="1" s="1"/>
  <c r="R4826" i="1"/>
  <c r="J4826" i="1"/>
  <c r="K4826" i="1" s="1"/>
  <c r="I4826" i="1"/>
  <c r="G4826" i="1"/>
  <c r="F4826" i="1"/>
  <c r="D4826" i="1"/>
  <c r="AC4825" i="1"/>
  <c r="AB4825" i="1"/>
  <c r="Z4825" i="1"/>
  <c r="AA4825" i="1" s="1"/>
  <c r="R4825" i="1"/>
  <c r="K4825" i="1"/>
  <c r="I4825" i="1"/>
  <c r="J4825" i="1" s="1"/>
  <c r="G4825" i="1"/>
  <c r="F4825" i="1"/>
  <c r="D4825" i="1"/>
  <c r="AB4824" i="1"/>
  <c r="AC4824" i="1" s="1"/>
  <c r="AA4824" i="1"/>
  <c r="Z4824" i="1"/>
  <c r="R4824" i="1"/>
  <c r="J4824" i="1"/>
  <c r="K4824" i="1" s="1"/>
  <c r="L4824" i="1" s="1"/>
  <c r="N4824" i="1" s="1"/>
  <c r="I4824" i="1"/>
  <c r="G4824" i="1"/>
  <c r="F4824" i="1"/>
  <c r="D4824" i="1"/>
  <c r="AB4823" i="1"/>
  <c r="AC4823" i="1" s="1"/>
  <c r="AA4823" i="1"/>
  <c r="Z4823" i="1"/>
  <c r="R4823" i="1"/>
  <c r="S4823" i="1" s="1"/>
  <c r="Q4823" i="1"/>
  <c r="I4823" i="1"/>
  <c r="J4823" i="1" s="1"/>
  <c r="K4823" i="1" s="1"/>
  <c r="L4823" i="1" s="1"/>
  <c r="G4823" i="1"/>
  <c r="F4823" i="1"/>
  <c r="D4823" i="1"/>
  <c r="AB4822" i="1"/>
  <c r="AC4822" i="1" s="1"/>
  <c r="Z4822" i="1"/>
  <c r="AA4822" i="1" s="1"/>
  <c r="R4822" i="1"/>
  <c r="J4822" i="1"/>
  <c r="K4822" i="1" s="1"/>
  <c r="I4822" i="1"/>
  <c r="G4822" i="1"/>
  <c r="F4822" i="1"/>
  <c r="D4822" i="1"/>
  <c r="AB4821" i="1"/>
  <c r="AC4821" i="1" s="1"/>
  <c r="AA4821" i="1"/>
  <c r="Z4821" i="1"/>
  <c r="R4821" i="1"/>
  <c r="I4821" i="1"/>
  <c r="G4821" i="1"/>
  <c r="F4821" i="1"/>
  <c r="D4821" i="1"/>
  <c r="AB4820" i="1"/>
  <c r="AC4820" i="1" s="1"/>
  <c r="Z4820" i="1"/>
  <c r="AA4820" i="1" s="1"/>
  <c r="R4820" i="1"/>
  <c r="I4820" i="1"/>
  <c r="J4820" i="1" s="1"/>
  <c r="K4820" i="1" s="1"/>
  <c r="G4820" i="1"/>
  <c r="F4820" i="1"/>
  <c r="D4820" i="1"/>
  <c r="AB4819" i="1"/>
  <c r="AC4819" i="1" s="1"/>
  <c r="AA4819" i="1"/>
  <c r="Z4819" i="1"/>
  <c r="R4819" i="1"/>
  <c r="Q4819" i="1"/>
  <c r="J4819" i="1"/>
  <c r="K4819" i="1" s="1"/>
  <c r="L4819" i="1" s="1"/>
  <c r="N4819" i="1" s="1"/>
  <c r="I4819" i="1"/>
  <c r="G4819" i="1"/>
  <c r="F4819" i="1"/>
  <c r="D4819" i="1"/>
  <c r="AC4818" i="1"/>
  <c r="AB4818" i="1"/>
  <c r="Z4818" i="1"/>
  <c r="AA4818" i="1" s="1"/>
  <c r="R4818" i="1"/>
  <c r="I4818" i="1"/>
  <c r="G4818" i="1"/>
  <c r="F4818" i="1"/>
  <c r="D4818" i="1"/>
  <c r="AB4817" i="1"/>
  <c r="AC4817" i="1" s="1"/>
  <c r="AA4817" i="1"/>
  <c r="Z4817" i="1"/>
  <c r="R4817" i="1"/>
  <c r="K4817" i="1"/>
  <c r="I4817" i="1"/>
  <c r="J4817" i="1" s="1"/>
  <c r="G4817" i="1"/>
  <c r="F4817" i="1"/>
  <c r="D4817" i="1"/>
  <c r="AB4816" i="1"/>
  <c r="AC4816" i="1" s="1"/>
  <c r="Z4816" i="1"/>
  <c r="AA4816" i="1" s="1"/>
  <c r="R4816" i="1"/>
  <c r="I4816" i="1"/>
  <c r="Q4816" i="1" s="1"/>
  <c r="G4816" i="1"/>
  <c r="F4816" i="1"/>
  <c r="D4816" i="1"/>
  <c r="AB4815" i="1"/>
  <c r="AC4815" i="1" s="1"/>
  <c r="Z4815" i="1"/>
  <c r="AA4815" i="1" s="1"/>
  <c r="R4815" i="1"/>
  <c r="Q4815" i="1"/>
  <c r="K4815" i="1"/>
  <c r="J4815" i="1"/>
  <c r="I4815" i="1"/>
  <c r="G4815" i="1"/>
  <c r="F4815" i="1"/>
  <c r="D4815" i="1"/>
  <c r="AB4814" i="1"/>
  <c r="AC4814" i="1" s="1"/>
  <c r="AA4814" i="1"/>
  <c r="Z4814" i="1"/>
  <c r="R4814" i="1"/>
  <c r="I4814" i="1"/>
  <c r="J4814" i="1" s="1"/>
  <c r="K4814" i="1" s="1"/>
  <c r="G4814" i="1"/>
  <c r="F4814" i="1"/>
  <c r="D4814" i="1"/>
  <c r="AN4814" i="1" s="1"/>
  <c r="AO4814" i="1" s="1"/>
  <c r="AP4814" i="1" s="1"/>
  <c r="AQ4814" i="1" s="1"/>
  <c r="AR4814" i="1" s="1"/>
  <c r="AB4813" i="1"/>
  <c r="AC4813" i="1" s="1"/>
  <c r="Z4813" i="1"/>
  <c r="AA4813" i="1" s="1"/>
  <c r="R4813" i="1"/>
  <c r="I4813" i="1"/>
  <c r="G4813" i="1"/>
  <c r="F4813" i="1"/>
  <c r="D4813" i="1"/>
  <c r="AB4812" i="1"/>
  <c r="AC4812" i="1" s="1"/>
  <c r="Z4812" i="1"/>
  <c r="AA4812" i="1" s="1"/>
  <c r="R4812" i="1"/>
  <c r="I4812" i="1"/>
  <c r="J4812" i="1" s="1"/>
  <c r="K4812" i="1" s="1"/>
  <c r="O4812" i="1" s="1"/>
  <c r="G4812" i="1"/>
  <c r="F4812" i="1"/>
  <c r="D4812" i="1"/>
  <c r="AB4811" i="1"/>
  <c r="AC4811" i="1" s="1"/>
  <c r="Z4811" i="1"/>
  <c r="AA4811" i="1" s="1"/>
  <c r="R4811" i="1"/>
  <c r="T4811" i="1" s="1"/>
  <c r="Q4811" i="1"/>
  <c r="I4811" i="1"/>
  <c r="J4811" i="1" s="1"/>
  <c r="K4811" i="1" s="1"/>
  <c r="AN4811" i="1" s="1"/>
  <c r="AO4811" i="1" s="1"/>
  <c r="AP4811" i="1" s="1"/>
  <c r="G4811" i="1"/>
  <c r="F4811" i="1"/>
  <c r="D4811" i="1"/>
  <c r="AB4810" i="1"/>
  <c r="AC4810" i="1" s="1"/>
  <c r="Z4810" i="1"/>
  <c r="AA4810" i="1" s="1"/>
  <c r="R4810" i="1"/>
  <c r="J4810" i="1"/>
  <c r="K4810" i="1" s="1"/>
  <c r="I4810" i="1"/>
  <c r="G4810" i="1"/>
  <c r="F4810" i="1"/>
  <c r="D4810" i="1"/>
  <c r="AC4809" i="1"/>
  <c r="AB4809" i="1"/>
  <c r="Z4809" i="1"/>
  <c r="AA4809" i="1" s="1"/>
  <c r="R4809" i="1"/>
  <c r="Q4809" i="1"/>
  <c r="J4809" i="1"/>
  <c r="K4809" i="1" s="1"/>
  <c r="I4809" i="1"/>
  <c r="G4809" i="1"/>
  <c r="F4809" i="1"/>
  <c r="D4809" i="1"/>
  <c r="AB4808" i="1"/>
  <c r="AC4808" i="1" s="1"/>
  <c r="Z4808" i="1"/>
  <c r="AA4808" i="1" s="1"/>
  <c r="R4808" i="1"/>
  <c r="I4808" i="1"/>
  <c r="J4808" i="1" s="1"/>
  <c r="K4808" i="1" s="1"/>
  <c r="G4808" i="1"/>
  <c r="F4808" i="1"/>
  <c r="D4808" i="1"/>
  <c r="Q4808" i="1" s="1"/>
  <c r="AB4807" i="1"/>
  <c r="AC4807" i="1" s="1"/>
  <c r="Z4807" i="1"/>
  <c r="AA4807" i="1" s="1"/>
  <c r="R4807" i="1"/>
  <c r="T4807" i="1" s="1"/>
  <c r="Q4807" i="1"/>
  <c r="I4807" i="1"/>
  <c r="J4807" i="1" s="1"/>
  <c r="K4807" i="1" s="1"/>
  <c r="G4807" i="1"/>
  <c r="F4807" i="1"/>
  <c r="D4807" i="1"/>
  <c r="AB4806" i="1"/>
  <c r="AC4806" i="1" s="1"/>
  <c r="Z4806" i="1"/>
  <c r="AA4806" i="1" s="1"/>
  <c r="R4806" i="1"/>
  <c r="I4806" i="1"/>
  <c r="G4806" i="1"/>
  <c r="F4806" i="1"/>
  <c r="D4806" i="1"/>
  <c r="AC4805" i="1"/>
  <c r="AB4805" i="1"/>
  <c r="Z4805" i="1"/>
  <c r="AA4805" i="1" s="1"/>
  <c r="R4805" i="1"/>
  <c r="J4805" i="1"/>
  <c r="K4805" i="1" s="1"/>
  <c r="I4805" i="1"/>
  <c r="Q4805" i="1" s="1"/>
  <c r="G4805" i="1"/>
  <c r="F4805" i="1"/>
  <c r="D4805" i="1"/>
  <c r="AB4804" i="1"/>
  <c r="AC4804" i="1" s="1"/>
  <c r="Z4804" i="1"/>
  <c r="AA4804" i="1" s="1"/>
  <c r="R4804" i="1"/>
  <c r="K4804" i="1"/>
  <c r="J4804" i="1"/>
  <c r="I4804" i="1"/>
  <c r="G4804" i="1"/>
  <c r="F4804" i="1"/>
  <c r="D4804" i="1"/>
  <c r="AB4803" i="1"/>
  <c r="AC4803" i="1" s="1"/>
  <c r="Z4803" i="1"/>
  <c r="AA4803" i="1" s="1"/>
  <c r="R4803" i="1"/>
  <c r="S4803" i="1" s="1"/>
  <c r="J4803" i="1"/>
  <c r="K4803" i="1" s="1"/>
  <c r="L4803" i="1" s="1"/>
  <c r="N4803" i="1" s="1"/>
  <c r="I4803" i="1"/>
  <c r="G4803" i="1"/>
  <c r="F4803" i="1"/>
  <c r="D4803" i="1"/>
  <c r="Q4803" i="1" s="1"/>
  <c r="AB4802" i="1"/>
  <c r="AC4802" i="1" s="1"/>
  <c r="Z4802" i="1"/>
  <c r="AA4802" i="1" s="1"/>
  <c r="R4802" i="1"/>
  <c r="I4802" i="1"/>
  <c r="J4802" i="1" s="1"/>
  <c r="K4802" i="1" s="1"/>
  <c r="G4802" i="1"/>
  <c r="F4802" i="1"/>
  <c r="D4802" i="1"/>
  <c r="AC4801" i="1"/>
  <c r="AB4801" i="1"/>
  <c r="AA4801" i="1"/>
  <c r="Z4801" i="1"/>
  <c r="R4801" i="1"/>
  <c r="I4801" i="1"/>
  <c r="G4801" i="1"/>
  <c r="F4801" i="1"/>
  <c r="D4801" i="1"/>
  <c r="AB4800" i="1"/>
  <c r="AC4800" i="1" s="1"/>
  <c r="Z4800" i="1"/>
  <c r="AA4800" i="1" s="1"/>
  <c r="R4800" i="1"/>
  <c r="I4800" i="1"/>
  <c r="G4800" i="1"/>
  <c r="F4800" i="1"/>
  <c r="D4800" i="1"/>
  <c r="AB4799" i="1"/>
  <c r="AC4799" i="1" s="1"/>
  <c r="AA4799" i="1"/>
  <c r="Z4799" i="1"/>
  <c r="R4799" i="1"/>
  <c r="L4799" i="1"/>
  <c r="N4799" i="1" s="1"/>
  <c r="J4799" i="1"/>
  <c r="K4799" i="1" s="1"/>
  <c r="O4799" i="1" s="1"/>
  <c r="I4799" i="1"/>
  <c r="G4799" i="1"/>
  <c r="F4799" i="1"/>
  <c r="D4799" i="1"/>
  <c r="Q4799" i="1" s="1"/>
  <c r="AB4798" i="1"/>
  <c r="AC4798" i="1" s="1"/>
  <c r="AA4798" i="1"/>
  <c r="Z4798" i="1"/>
  <c r="R4798" i="1"/>
  <c r="I4798" i="1"/>
  <c r="Q4798" i="1" s="1"/>
  <c r="G4798" i="1"/>
  <c r="F4798" i="1"/>
  <c r="D4798" i="1"/>
  <c r="AB4797" i="1"/>
  <c r="AC4797" i="1" s="1"/>
  <c r="Z4797" i="1"/>
  <c r="AA4797" i="1" s="1"/>
  <c r="R4797" i="1"/>
  <c r="K4797" i="1"/>
  <c r="I4797" i="1"/>
  <c r="J4797" i="1" s="1"/>
  <c r="G4797" i="1"/>
  <c r="F4797" i="1"/>
  <c r="D4797" i="1"/>
  <c r="AB4796" i="1"/>
  <c r="AC4796" i="1" s="1"/>
  <c r="Z4796" i="1"/>
  <c r="AA4796" i="1" s="1"/>
  <c r="R4796" i="1"/>
  <c r="J4796" i="1"/>
  <c r="K4796" i="1" s="1"/>
  <c r="O4796" i="1" s="1"/>
  <c r="I4796" i="1"/>
  <c r="G4796" i="1"/>
  <c r="F4796" i="1"/>
  <c r="D4796" i="1"/>
  <c r="AB4795" i="1"/>
  <c r="AC4795" i="1" s="1"/>
  <c r="Z4795" i="1"/>
  <c r="AA4795" i="1" s="1"/>
  <c r="R4795" i="1"/>
  <c r="I4795" i="1"/>
  <c r="Q4795" i="1" s="1"/>
  <c r="G4795" i="1"/>
  <c r="F4795" i="1"/>
  <c r="D4795" i="1"/>
  <c r="AB4794" i="1"/>
  <c r="AC4794" i="1" s="1"/>
  <c r="Z4794" i="1"/>
  <c r="AA4794" i="1" s="1"/>
  <c r="R4794" i="1"/>
  <c r="I4794" i="1"/>
  <c r="G4794" i="1"/>
  <c r="F4794" i="1"/>
  <c r="D4794" i="1"/>
  <c r="AB4793" i="1"/>
  <c r="AC4793" i="1" s="1"/>
  <c r="AA4793" i="1"/>
  <c r="Z4793" i="1"/>
  <c r="R4793" i="1"/>
  <c r="J4793" i="1"/>
  <c r="K4793" i="1" s="1"/>
  <c r="I4793" i="1"/>
  <c r="G4793" i="1"/>
  <c r="F4793" i="1"/>
  <c r="D4793" i="1"/>
  <c r="Q4793" i="1" s="1"/>
  <c r="AB4792" i="1"/>
  <c r="AC4792" i="1" s="1"/>
  <c r="Z4792" i="1"/>
  <c r="AA4792" i="1" s="1"/>
  <c r="R4792" i="1"/>
  <c r="I4792" i="1"/>
  <c r="J4792" i="1" s="1"/>
  <c r="K4792" i="1" s="1"/>
  <c r="O4792" i="1" s="1"/>
  <c r="G4792" i="1"/>
  <c r="F4792" i="1"/>
  <c r="D4792" i="1"/>
  <c r="AB4791" i="1"/>
  <c r="AC4791" i="1" s="1"/>
  <c r="Z4791" i="1"/>
  <c r="AA4791" i="1" s="1"/>
  <c r="R4791" i="1"/>
  <c r="J4791" i="1"/>
  <c r="K4791" i="1" s="1"/>
  <c r="I4791" i="1"/>
  <c r="Q4791" i="1" s="1"/>
  <c r="G4791" i="1"/>
  <c r="F4791" i="1"/>
  <c r="D4791" i="1"/>
  <c r="AC4790" i="1"/>
  <c r="AB4790" i="1"/>
  <c r="Z4790" i="1"/>
  <c r="AA4790" i="1" s="1"/>
  <c r="R4790" i="1"/>
  <c r="I4790" i="1"/>
  <c r="Q4790" i="1" s="1"/>
  <c r="G4790" i="1"/>
  <c r="F4790" i="1"/>
  <c r="D4790" i="1"/>
  <c r="AB4789" i="1"/>
  <c r="AC4789" i="1" s="1"/>
  <c r="Z4789" i="1"/>
  <c r="AA4789" i="1" s="1"/>
  <c r="R4789" i="1"/>
  <c r="I4789" i="1"/>
  <c r="Q4789" i="1" s="1"/>
  <c r="G4789" i="1"/>
  <c r="F4789" i="1"/>
  <c r="D4789" i="1"/>
  <c r="AB4788" i="1"/>
  <c r="AC4788" i="1" s="1"/>
  <c r="AA4788" i="1"/>
  <c r="Z4788" i="1"/>
  <c r="R4788" i="1"/>
  <c r="I4788" i="1"/>
  <c r="Q4788" i="1" s="1"/>
  <c r="G4788" i="1"/>
  <c r="F4788" i="1"/>
  <c r="D4788" i="1"/>
  <c r="AB4787" i="1"/>
  <c r="AC4787" i="1" s="1"/>
  <c r="Z4787" i="1"/>
  <c r="AA4787" i="1" s="1"/>
  <c r="R4787" i="1"/>
  <c r="I4787" i="1"/>
  <c r="J4787" i="1" s="1"/>
  <c r="K4787" i="1" s="1"/>
  <c r="G4787" i="1"/>
  <c r="F4787" i="1"/>
  <c r="D4787" i="1"/>
  <c r="AB4786" i="1"/>
  <c r="AC4786" i="1" s="1"/>
  <c r="Z4786" i="1"/>
  <c r="AA4786" i="1" s="1"/>
  <c r="R4786" i="1"/>
  <c r="I4786" i="1"/>
  <c r="J4786" i="1" s="1"/>
  <c r="K4786" i="1" s="1"/>
  <c r="G4786" i="1"/>
  <c r="F4786" i="1"/>
  <c r="D4786" i="1"/>
  <c r="AC4785" i="1"/>
  <c r="AB4785" i="1"/>
  <c r="Z4785" i="1"/>
  <c r="AA4785" i="1" s="1"/>
  <c r="R4785" i="1"/>
  <c r="I4785" i="1"/>
  <c r="G4785" i="1"/>
  <c r="F4785" i="1"/>
  <c r="D4785" i="1"/>
  <c r="AB4784" i="1"/>
  <c r="AC4784" i="1" s="1"/>
  <c r="AA4784" i="1"/>
  <c r="Z4784" i="1"/>
  <c r="R4784" i="1"/>
  <c r="I4784" i="1"/>
  <c r="Q4784" i="1" s="1"/>
  <c r="G4784" i="1"/>
  <c r="F4784" i="1"/>
  <c r="D4784" i="1"/>
  <c r="AC4783" i="1"/>
  <c r="AB4783" i="1"/>
  <c r="Z4783" i="1"/>
  <c r="AA4783" i="1" s="1"/>
  <c r="R4783" i="1"/>
  <c r="L4783" i="1"/>
  <c r="J4783" i="1"/>
  <c r="K4783" i="1" s="1"/>
  <c r="I4783" i="1"/>
  <c r="G4783" i="1"/>
  <c r="F4783" i="1"/>
  <c r="D4783" i="1"/>
  <c r="AB4782" i="1"/>
  <c r="AC4782" i="1" s="1"/>
  <c r="Z4782" i="1"/>
  <c r="AA4782" i="1" s="1"/>
  <c r="R4782" i="1"/>
  <c r="J4782" i="1"/>
  <c r="K4782" i="1" s="1"/>
  <c r="I4782" i="1"/>
  <c r="G4782" i="1"/>
  <c r="F4782" i="1"/>
  <c r="D4782" i="1"/>
  <c r="Q4782" i="1" s="1"/>
  <c r="AC4781" i="1"/>
  <c r="AB4781" i="1"/>
  <c r="Z4781" i="1"/>
  <c r="AA4781" i="1" s="1"/>
  <c r="R4781" i="1"/>
  <c r="I4781" i="1"/>
  <c r="G4781" i="1"/>
  <c r="F4781" i="1"/>
  <c r="D4781" i="1"/>
  <c r="AB4780" i="1"/>
  <c r="AC4780" i="1" s="1"/>
  <c r="AA4780" i="1"/>
  <c r="Z4780" i="1"/>
  <c r="R4780" i="1"/>
  <c r="I4780" i="1"/>
  <c r="G4780" i="1"/>
  <c r="F4780" i="1"/>
  <c r="D4780" i="1"/>
  <c r="AB4779" i="1"/>
  <c r="AC4779" i="1" s="1"/>
  <c r="AA4779" i="1"/>
  <c r="Z4779" i="1"/>
  <c r="R4779" i="1"/>
  <c r="K4779" i="1"/>
  <c r="L4779" i="1" s="1"/>
  <c r="J4779" i="1"/>
  <c r="I4779" i="1"/>
  <c r="G4779" i="1"/>
  <c r="F4779" i="1"/>
  <c r="D4779" i="1"/>
  <c r="AB4778" i="1"/>
  <c r="AC4778" i="1" s="1"/>
  <c r="Z4778" i="1"/>
  <c r="AA4778" i="1" s="1"/>
  <c r="R4778" i="1"/>
  <c r="I4778" i="1"/>
  <c r="G4778" i="1"/>
  <c r="F4778" i="1"/>
  <c r="D4778" i="1"/>
  <c r="AB4777" i="1"/>
  <c r="AC4777" i="1" s="1"/>
  <c r="Z4777" i="1"/>
  <c r="AA4777" i="1" s="1"/>
  <c r="R4777" i="1"/>
  <c r="J4777" i="1"/>
  <c r="K4777" i="1" s="1"/>
  <c r="I4777" i="1"/>
  <c r="G4777" i="1"/>
  <c r="F4777" i="1"/>
  <c r="D4777" i="1"/>
  <c r="AB4776" i="1"/>
  <c r="AC4776" i="1" s="1"/>
  <c r="Z4776" i="1"/>
  <c r="AA4776" i="1" s="1"/>
  <c r="R4776" i="1"/>
  <c r="Q4776" i="1"/>
  <c r="I4776" i="1"/>
  <c r="J4776" i="1" s="1"/>
  <c r="K4776" i="1" s="1"/>
  <c r="G4776" i="1"/>
  <c r="F4776" i="1"/>
  <c r="D4776" i="1"/>
  <c r="AB4775" i="1"/>
  <c r="AC4775" i="1" s="1"/>
  <c r="Z4775" i="1"/>
  <c r="AA4775" i="1" s="1"/>
  <c r="R4775" i="1"/>
  <c r="I4775" i="1"/>
  <c r="J4775" i="1" s="1"/>
  <c r="K4775" i="1" s="1"/>
  <c r="G4775" i="1"/>
  <c r="F4775" i="1"/>
  <c r="D4775" i="1"/>
  <c r="AB4774" i="1"/>
  <c r="AC4774" i="1" s="1"/>
  <c r="Z4774" i="1"/>
  <c r="AA4774" i="1" s="1"/>
  <c r="R4774" i="1"/>
  <c r="T4774" i="1" s="1"/>
  <c r="I4774" i="1"/>
  <c r="Q4774" i="1" s="1"/>
  <c r="G4774" i="1"/>
  <c r="F4774" i="1"/>
  <c r="D4774" i="1"/>
  <c r="AC4773" i="1"/>
  <c r="AB4773" i="1"/>
  <c r="Z4773" i="1"/>
  <c r="AA4773" i="1" s="1"/>
  <c r="R4773" i="1"/>
  <c r="J4773" i="1"/>
  <c r="K4773" i="1" s="1"/>
  <c r="I4773" i="1"/>
  <c r="G4773" i="1"/>
  <c r="F4773" i="1"/>
  <c r="D4773" i="1"/>
  <c r="AB4772" i="1"/>
  <c r="AC4772" i="1" s="1"/>
  <c r="Z4772" i="1"/>
  <c r="AA4772" i="1" s="1"/>
  <c r="R4772" i="1"/>
  <c r="N4772" i="1"/>
  <c r="J4772" i="1"/>
  <c r="K4772" i="1" s="1"/>
  <c r="L4772" i="1" s="1"/>
  <c r="I4772" i="1"/>
  <c r="G4772" i="1"/>
  <c r="F4772" i="1"/>
  <c r="D4772" i="1"/>
  <c r="AB4771" i="1"/>
  <c r="AC4771" i="1" s="1"/>
  <c r="AA4771" i="1"/>
  <c r="Z4771" i="1"/>
  <c r="R4771" i="1"/>
  <c r="J4771" i="1"/>
  <c r="K4771" i="1" s="1"/>
  <c r="I4771" i="1"/>
  <c r="G4771" i="1"/>
  <c r="F4771" i="1"/>
  <c r="D4771" i="1"/>
  <c r="AB4770" i="1"/>
  <c r="AC4770" i="1" s="1"/>
  <c r="Z4770" i="1"/>
  <c r="AA4770" i="1" s="1"/>
  <c r="R4770" i="1"/>
  <c r="I4770" i="1"/>
  <c r="G4770" i="1"/>
  <c r="F4770" i="1"/>
  <c r="D4770" i="1"/>
  <c r="AB4769" i="1"/>
  <c r="AC4769" i="1" s="1"/>
  <c r="Z4769" i="1"/>
  <c r="AA4769" i="1" s="1"/>
  <c r="R4769" i="1"/>
  <c r="I4769" i="1"/>
  <c r="G4769" i="1"/>
  <c r="F4769" i="1"/>
  <c r="D4769" i="1"/>
  <c r="AB4768" i="1"/>
  <c r="AC4768" i="1" s="1"/>
  <c r="Z4768" i="1"/>
  <c r="AA4768" i="1" s="1"/>
  <c r="R4768" i="1"/>
  <c r="J4768" i="1"/>
  <c r="K4768" i="1" s="1"/>
  <c r="I4768" i="1"/>
  <c r="Q4768" i="1" s="1"/>
  <c r="G4768" i="1"/>
  <c r="F4768" i="1"/>
  <c r="D4768" i="1"/>
  <c r="AB4767" i="1"/>
  <c r="AC4767" i="1" s="1"/>
  <c r="Z4767" i="1"/>
  <c r="AA4767" i="1" s="1"/>
  <c r="R4767" i="1"/>
  <c r="I4767" i="1"/>
  <c r="J4767" i="1" s="1"/>
  <c r="K4767" i="1" s="1"/>
  <c r="L4767" i="1" s="1"/>
  <c r="N4767" i="1" s="1"/>
  <c r="G4767" i="1"/>
  <c r="F4767" i="1"/>
  <c r="D4767" i="1"/>
  <c r="Q4767" i="1" s="1"/>
  <c r="AB4766" i="1"/>
  <c r="AC4766" i="1" s="1"/>
  <c r="Z4766" i="1"/>
  <c r="AA4766" i="1" s="1"/>
  <c r="R4766" i="1"/>
  <c r="J4766" i="1"/>
  <c r="K4766" i="1" s="1"/>
  <c r="I4766" i="1"/>
  <c r="Q4766" i="1" s="1"/>
  <c r="G4766" i="1"/>
  <c r="F4766" i="1"/>
  <c r="D4766" i="1"/>
  <c r="AC4765" i="1"/>
  <c r="AB4765" i="1"/>
  <c r="Z4765" i="1"/>
  <c r="AA4765" i="1" s="1"/>
  <c r="R4765" i="1"/>
  <c r="J4765" i="1"/>
  <c r="K4765" i="1" s="1"/>
  <c r="I4765" i="1"/>
  <c r="G4765" i="1"/>
  <c r="F4765" i="1"/>
  <c r="D4765" i="1"/>
  <c r="Q4765" i="1" s="1"/>
  <c r="AB4764" i="1"/>
  <c r="AC4764" i="1" s="1"/>
  <c r="AA4764" i="1"/>
  <c r="Z4764" i="1"/>
  <c r="R4764" i="1"/>
  <c r="T4764" i="1" s="1"/>
  <c r="O4764" i="1"/>
  <c r="I4764" i="1"/>
  <c r="J4764" i="1" s="1"/>
  <c r="K4764" i="1" s="1"/>
  <c r="L4764" i="1" s="1"/>
  <c r="N4764" i="1" s="1"/>
  <c r="G4764" i="1"/>
  <c r="F4764" i="1"/>
  <c r="D4764" i="1"/>
  <c r="Q4764" i="1" s="1"/>
  <c r="AB4763" i="1"/>
  <c r="AC4763" i="1" s="1"/>
  <c r="Z4763" i="1"/>
  <c r="AA4763" i="1" s="1"/>
  <c r="R4763" i="1"/>
  <c r="I4763" i="1"/>
  <c r="G4763" i="1"/>
  <c r="F4763" i="1"/>
  <c r="D4763" i="1"/>
  <c r="AB4762" i="1"/>
  <c r="AC4762" i="1" s="1"/>
  <c r="Z4762" i="1"/>
  <c r="AA4762" i="1" s="1"/>
  <c r="R4762" i="1"/>
  <c r="I4762" i="1"/>
  <c r="G4762" i="1"/>
  <c r="F4762" i="1"/>
  <c r="D4762" i="1"/>
  <c r="AB4761" i="1"/>
  <c r="AC4761" i="1" s="1"/>
  <c r="Z4761" i="1"/>
  <c r="AA4761" i="1" s="1"/>
  <c r="R4761" i="1"/>
  <c r="I4761" i="1"/>
  <c r="Q4761" i="1" s="1"/>
  <c r="G4761" i="1"/>
  <c r="F4761" i="1"/>
  <c r="D4761" i="1"/>
  <c r="AB4760" i="1"/>
  <c r="AC4760" i="1" s="1"/>
  <c r="Z4760" i="1"/>
  <c r="AA4760" i="1" s="1"/>
  <c r="R4760" i="1"/>
  <c r="I4760" i="1"/>
  <c r="Q4760" i="1" s="1"/>
  <c r="G4760" i="1"/>
  <c r="F4760" i="1"/>
  <c r="D4760" i="1"/>
  <c r="AC4759" i="1"/>
  <c r="AB4759" i="1"/>
  <c r="AA4759" i="1"/>
  <c r="Z4759" i="1"/>
  <c r="R4759" i="1"/>
  <c r="I4759" i="1"/>
  <c r="Q4759" i="1" s="1"/>
  <c r="G4759" i="1"/>
  <c r="F4759" i="1"/>
  <c r="D4759" i="1"/>
  <c r="AC4758" i="1"/>
  <c r="AB4758" i="1"/>
  <c r="Z4758" i="1"/>
  <c r="AA4758" i="1" s="1"/>
  <c r="R4758" i="1"/>
  <c r="I4758" i="1"/>
  <c r="G4758" i="1"/>
  <c r="F4758" i="1"/>
  <c r="D4758" i="1"/>
  <c r="AB4757" i="1"/>
  <c r="AC4757" i="1" s="1"/>
  <c r="Z4757" i="1"/>
  <c r="AA4757" i="1" s="1"/>
  <c r="R4757" i="1"/>
  <c r="I4757" i="1"/>
  <c r="Q4757" i="1" s="1"/>
  <c r="G4757" i="1"/>
  <c r="F4757" i="1"/>
  <c r="D4757" i="1"/>
  <c r="AB4756" i="1"/>
  <c r="AC4756" i="1" s="1"/>
  <c r="Z4756" i="1"/>
  <c r="AA4756" i="1" s="1"/>
  <c r="R4756" i="1"/>
  <c r="I4756" i="1"/>
  <c r="G4756" i="1"/>
  <c r="F4756" i="1"/>
  <c r="D4756" i="1"/>
  <c r="AB4755" i="1"/>
  <c r="AC4755" i="1" s="1"/>
  <c r="Z4755" i="1"/>
  <c r="AA4755" i="1" s="1"/>
  <c r="R4755" i="1"/>
  <c r="J4755" i="1"/>
  <c r="K4755" i="1" s="1"/>
  <c r="I4755" i="1"/>
  <c r="G4755" i="1"/>
  <c r="F4755" i="1"/>
  <c r="D4755" i="1"/>
  <c r="Q4755" i="1" s="1"/>
  <c r="AB4754" i="1"/>
  <c r="AC4754" i="1" s="1"/>
  <c r="Z4754" i="1"/>
  <c r="AA4754" i="1" s="1"/>
  <c r="R4754" i="1"/>
  <c r="I4754" i="1"/>
  <c r="G4754" i="1"/>
  <c r="F4754" i="1"/>
  <c r="D4754" i="1"/>
  <c r="AC4753" i="1"/>
  <c r="AB4753" i="1"/>
  <c r="Z4753" i="1"/>
  <c r="AA4753" i="1" s="1"/>
  <c r="R4753" i="1"/>
  <c r="L4753" i="1"/>
  <c r="I4753" i="1"/>
  <c r="J4753" i="1" s="1"/>
  <c r="K4753" i="1" s="1"/>
  <c r="G4753" i="1"/>
  <c r="F4753" i="1"/>
  <c r="D4753" i="1"/>
  <c r="AN4753" i="1" s="1"/>
  <c r="AO4753" i="1" s="1"/>
  <c r="AP4753" i="1" s="1"/>
  <c r="AB4752" i="1"/>
  <c r="AC4752" i="1" s="1"/>
  <c r="Z4752" i="1"/>
  <c r="AA4752" i="1" s="1"/>
  <c r="R4752" i="1"/>
  <c r="I4752" i="1"/>
  <c r="Q4752" i="1" s="1"/>
  <c r="G4752" i="1"/>
  <c r="F4752" i="1"/>
  <c r="D4752" i="1"/>
  <c r="AB4751" i="1"/>
  <c r="AC4751" i="1" s="1"/>
  <c r="Z4751" i="1"/>
  <c r="AA4751" i="1" s="1"/>
  <c r="R4751" i="1"/>
  <c r="I4751" i="1"/>
  <c r="J4751" i="1" s="1"/>
  <c r="K4751" i="1" s="1"/>
  <c r="G4751" i="1"/>
  <c r="F4751" i="1"/>
  <c r="D4751" i="1"/>
  <c r="AC4750" i="1"/>
  <c r="AB4750" i="1"/>
  <c r="AA4750" i="1"/>
  <c r="Z4750" i="1"/>
  <c r="R4750" i="1"/>
  <c r="K4750" i="1"/>
  <c r="J4750" i="1"/>
  <c r="I4750" i="1"/>
  <c r="Q4750" i="1" s="1"/>
  <c r="G4750" i="1"/>
  <c r="F4750" i="1"/>
  <c r="D4750" i="1"/>
  <c r="AB4749" i="1"/>
  <c r="AC4749" i="1" s="1"/>
  <c r="Z4749" i="1"/>
  <c r="AA4749" i="1" s="1"/>
  <c r="R4749" i="1"/>
  <c r="I4749" i="1"/>
  <c r="G4749" i="1"/>
  <c r="F4749" i="1"/>
  <c r="D4749" i="1"/>
  <c r="AB4748" i="1"/>
  <c r="AC4748" i="1" s="1"/>
  <c r="Z4748" i="1"/>
  <c r="AA4748" i="1" s="1"/>
  <c r="R4748" i="1"/>
  <c r="I4748" i="1"/>
  <c r="G4748" i="1"/>
  <c r="F4748" i="1"/>
  <c r="D4748" i="1"/>
  <c r="AC4747" i="1"/>
  <c r="AB4747" i="1"/>
  <c r="AA4747" i="1"/>
  <c r="Z4747" i="1"/>
  <c r="R4747" i="1"/>
  <c r="K4747" i="1"/>
  <c r="J4747" i="1"/>
  <c r="I4747" i="1"/>
  <c r="Q4747" i="1" s="1"/>
  <c r="G4747" i="1"/>
  <c r="F4747" i="1"/>
  <c r="D4747" i="1"/>
  <c r="AB4746" i="1"/>
  <c r="AC4746" i="1" s="1"/>
  <c r="Z4746" i="1"/>
  <c r="AA4746" i="1" s="1"/>
  <c r="R4746" i="1"/>
  <c r="L4746" i="1"/>
  <c r="N4746" i="1" s="1"/>
  <c r="I4746" i="1"/>
  <c r="J4746" i="1" s="1"/>
  <c r="K4746" i="1" s="1"/>
  <c r="G4746" i="1"/>
  <c r="F4746" i="1"/>
  <c r="D4746" i="1"/>
  <c r="AC4745" i="1"/>
  <c r="AB4745" i="1"/>
  <c r="Z4745" i="1"/>
  <c r="AA4745" i="1" s="1"/>
  <c r="R4745" i="1"/>
  <c r="I4745" i="1"/>
  <c r="G4745" i="1"/>
  <c r="F4745" i="1"/>
  <c r="D4745" i="1"/>
  <c r="AB4744" i="1"/>
  <c r="AC4744" i="1" s="1"/>
  <c r="Z4744" i="1"/>
  <c r="AA4744" i="1" s="1"/>
  <c r="R4744" i="1"/>
  <c r="I4744" i="1"/>
  <c r="J4744" i="1" s="1"/>
  <c r="K4744" i="1" s="1"/>
  <c r="G4744" i="1"/>
  <c r="F4744" i="1"/>
  <c r="D4744" i="1"/>
  <c r="AB4743" i="1"/>
  <c r="AC4743" i="1" s="1"/>
  <c r="Z4743" i="1"/>
  <c r="AA4743" i="1" s="1"/>
  <c r="R4743" i="1"/>
  <c r="J4743" i="1"/>
  <c r="K4743" i="1" s="1"/>
  <c r="L4743" i="1" s="1"/>
  <c r="I4743" i="1"/>
  <c r="G4743" i="1"/>
  <c r="F4743" i="1"/>
  <c r="D4743" i="1"/>
  <c r="Q4743" i="1" s="1"/>
  <c r="AB4742" i="1"/>
  <c r="AC4742" i="1" s="1"/>
  <c r="Z4742" i="1"/>
  <c r="AA4742" i="1" s="1"/>
  <c r="R4742" i="1"/>
  <c r="I4742" i="1"/>
  <c r="J4742" i="1" s="1"/>
  <c r="K4742" i="1" s="1"/>
  <c r="L4742" i="1" s="1"/>
  <c r="N4742" i="1" s="1"/>
  <c r="G4742" i="1"/>
  <c r="F4742" i="1"/>
  <c r="D4742" i="1"/>
  <c r="AB4741" i="1"/>
  <c r="AC4741" i="1" s="1"/>
  <c r="Z4741" i="1"/>
  <c r="AA4741" i="1" s="1"/>
  <c r="R4741" i="1"/>
  <c r="Q4741" i="1"/>
  <c r="J4741" i="1"/>
  <c r="K4741" i="1" s="1"/>
  <c r="I4741" i="1"/>
  <c r="G4741" i="1"/>
  <c r="F4741" i="1"/>
  <c r="D4741" i="1"/>
  <c r="AN4741" i="1" s="1"/>
  <c r="AO4741" i="1" s="1"/>
  <c r="AP4741" i="1" s="1"/>
  <c r="AB4740" i="1"/>
  <c r="AC4740" i="1" s="1"/>
  <c r="Z4740" i="1"/>
  <c r="AA4740" i="1" s="1"/>
  <c r="R4740" i="1"/>
  <c r="I4740" i="1"/>
  <c r="G4740" i="1"/>
  <c r="F4740" i="1"/>
  <c r="D4740" i="1"/>
  <c r="AB4739" i="1"/>
  <c r="AC4739" i="1" s="1"/>
  <c r="Z4739" i="1"/>
  <c r="AA4739" i="1" s="1"/>
  <c r="R4739" i="1"/>
  <c r="J4739" i="1"/>
  <c r="K4739" i="1" s="1"/>
  <c r="AN4739" i="1" s="1"/>
  <c r="AO4739" i="1" s="1"/>
  <c r="AP4739" i="1" s="1"/>
  <c r="I4739" i="1"/>
  <c r="Q4739" i="1" s="1"/>
  <c r="G4739" i="1"/>
  <c r="F4739" i="1"/>
  <c r="D4739" i="1"/>
  <c r="AB4738" i="1"/>
  <c r="AC4738" i="1" s="1"/>
  <c r="AA4738" i="1"/>
  <c r="Z4738" i="1"/>
  <c r="R4738" i="1"/>
  <c r="Q4738" i="1"/>
  <c r="J4738" i="1"/>
  <c r="K4738" i="1" s="1"/>
  <c r="I4738" i="1"/>
  <c r="G4738" i="1"/>
  <c r="F4738" i="1"/>
  <c r="D4738" i="1"/>
  <c r="AB4737" i="1"/>
  <c r="AC4737" i="1" s="1"/>
  <c r="Z4737" i="1"/>
  <c r="AA4737" i="1" s="1"/>
  <c r="R4737" i="1"/>
  <c r="I4737" i="1"/>
  <c r="G4737" i="1"/>
  <c r="F4737" i="1"/>
  <c r="D4737" i="1"/>
  <c r="AB4736" i="1"/>
  <c r="AC4736" i="1" s="1"/>
  <c r="Z4736" i="1"/>
  <c r="AA4736" i="1" s="1"/>
  <c r="R4736" i="1"/>
  <c r="I4736" i="1"/>
  <c r="Q4736" i="1" s="1"/>
  <c r="G4736" i="1"/>
  <c r="F4736" i="1"/>
  <c r="D4736" i="1"/>
  <c r="AB4735" i="1"/>
  <c r="AC4735" i="1" s="1"/>
  <c r="Z4735" i="1"/>
  <c r="AA4735" i="1" s="1"/>
  <c r="R4735" i="1"/>
  <c r="I4735" i="1"/>
  <c r="Q4735" i="1" s="1"/>
  <c r="G4735" i="1"/>
  <c r="F4735" i="1"/>
  <c r="D4735" i="1"/>
  <c r="AC4734" i="1"/>
  <c r="AB4734" i="1"/>
  <c r="Z4734" i="1"/>
  <c r="AA4734" i="1" s="1"/>
  <c r="R4734" i="1"/>
  <c r="Q4734" i="1"/>
  <c r="T4734" i="1" s="1"/>
  <c r="L4734" i="1"/>
  <c r="N4734" i="1" s="1"/>
  <c r="K4734" i="1"/>
  <c r="O4734" i="1" s="1"/>
  <c r="J4734" i="1"/>
  <c r="I4734" i="1"/>
  <c r="G4734" i="1"/>
  <c r="F4734" i="1"/>
  <c r="D4734" i="1"/>
  <c r="AB4733" i="1"/>
  <c r="AC4733" i="1" s="1"/>
  <c r="Z4733" i="1"/>
  <c r="AA4733" i="1" s="1"/>
  <c r="R4733" i="1"/>
  <c r="Q4733" i="1"/>
  <c r="J4733" i="1"/>
  <c r="K4733" i="1" s="1"/>
  <c r="O4733" i="1" s="1"/>
  <c r="I4733" i="1"/>
  <c r="G4733" i="1"/>
  <c r="F4733" i="1"/>
  <c r="D4733" i="1"/>
  <c r="AN4733" i="1" s="1"/>
  <c r="AO4733" i="1" s="1"/>
  <c r="AP4733" i="1" s="1"/>
  <c r="AC4732" i="1"/>
  <c r="AB4732" i="1"/>
  <c r="Z4732" i="1"/>
  <c r="AA4732" i="1" s="1"/>
  <c r="R4732" i="1"/>
  <c r="I4732" i="1"/>
  <c r="G4732" i="1"/>
  <c r="F4732" i="1"/>
  <c r="D4732" i="1"/>
  <c r="AB4731" i="1"/>
  <c r="AC4731" i="1" s="1"/>
  <c r="Z4731" i="1"/>
  <c r="AA4731" i="1" s="1"/>
  <c r="R4731" i="1"/>
  <c r="I4731" i="1"/>
  <c r="G4731" i="1"/>
  <c r="F4731" i="1"/>
  <c r="D4731" i="1"/>
  <c r="AP4730" i="1"/>
  <c r="AB4730" i="1"/>
  <c r="AC4730" i="1" s="1"/>
  <c r="Z4730" i="1"/>
  <c r="AA4730" i="1" s="1"/>
  <c r="R4730" i="1"/>
  <c r="K4730" i="1"/>
  <c r="J4730" i="1"/>
  <c r="I4730" i="1"/>
  <c r="G4730" i="1"/>
  <c r="F4730" i="1"/>
  <c r="D4730" i="1"/>
  <c r="AN4730" i="1" s="1"/>
  <c r="AO4730" i="1" s="1"/>
  <c r="AB4729" i="1"/>
  <c r="AC4729" i="1" s="1"/>
  <c r="Z4729" i="1"/>
  <c r="AA4729" i="1" s="1"/>
  <c r="R4729" i="1"/>
  <c r="J4729" i="1"/>
  <c r="K4729" i="1" s="1"/>
  <c r="I4729" i="1"/>
  <c r="G4729" i="1"/>
  <c r="F4729" i="1"/>
  <c r="D4729" i="1"/>
  <c r="AC4728" i="1"/>
  <c r="AB4728" i="1"/>
  <c r="Z4728" i="1"/>
  <c r="AA4728" i="1" s="1"/>
  <c r="R4728" i="1"/>
  <c r="I4728" i="1"/>
  <c r="G4728" i="1"/>
  <c r="F4728" i="1"/>
  <c r="D4728" i="1"/>
  <c r="AB4727" i="1"/>
  <c r="AC4727" i="1" s="1"/>
  <c r="Z4727" i="1"/>
  <c r="AA4727" i="1" s="1"/>
  <c r="R4727" i="1"/>
  <c r="J4727" i="1"/>
  <c r="K4727" i="1" s="1"/>
  <c r="I4727" i="1"/>
  <c r="Q4727" i="1" s="1"/>
  <c r="G4727" i="1"/>
  <c r="F4727" i="1"/>
  <c r="D4727" i="1"/>
  <c r="AC4726" i="1"/>
  <c r="AB4726" i="1"/>
  <c r="Z4726" i="1"/>
  <c r="AA4726" i="1" s="1"/>
  <c r="R4726" i="1"/>
  <c r="S4726" i="1" s="1"/>
  <c r="Q4726" i="1"/>
  <c r="K4726" i="1"/>
  <c r="O4726" i="1" s="1"/>
  <c r="I4726" i="1"/>
  <c r="J4726" i="1" s="1"/>
  <c r="G4726" i="1"/>
  <c r="F4726" i="1"/>
  <c r="D4726" i="1"/>
  <c r="AB4725" i="1"/>
  <c r="AC4725" i="1" s="1"/>
  <c r="AA4725" i="1"/>
  <c r="Z4725" i="1"/>
  <c r="R4725" i="1"/>
  <c r="I4725" i="1"/>
  <c r="J4725" i="1" s="1"/>
  <c r="K4725" i="1" s="1"/>
  <c r="AN4725" i="1" s="1"/>
  <c r="AO4725" i="1" s="1"/>
  <c r="AP4725" i="1" s="1"/>
  <c r="G4725" i="1"/>
  <c r="F4725" i="1"/>
  <c r="D4725" i="1"/>
  <c r="AC4724" i="1"/>
  <c r="AB4724" i="1"/>
  <c r="AA4724" i="1"/>
  <c r="Z4724" i="1"/>
  <c r="R4724" i="1"/>
  <c r="I4724" i="1"/>
  <c r="G4724" i="1"/>
  <c r="F4724" i="1"/>
  <c r="D4724" i="1"/>
  <c r="AB4723" i="1"/>
  <c r="AC4723" i="1" s="1"/>
  <c r="AA4723" i="1"/>
  <c r="Z4723" i="1"/>
  <c r="R4723" i="1"/>
  <c r="I4723" i="1"/>
  <c r="G4723" i="1"/>
  <c r="F4723" i="1"/>
  <c r="D4723" i="1"/>
  <c r="AB4722" i="1"/>
  <c r="AC4722" i="1" s="1"/>
  <c r="Z4722" i="1"/>
  <c r="AA4722" i="1" s="1"/>
  <c r="R4722" i="1"/>
  <c r="J4722" i="1"/>
  <c r="K4722" i="1" s="1"/>
  <c r="I4722" i="1"/>
  <c r="G4722" i="1"/>
  <c r="F4722" i="1"/>
  <c r="D4722" i="1"/>
  <c r="AB4721" i="1"/>
  <c r="AC4721" i="1" s="1"/>
  <c r="AA4721" i="1"/>
  <c r="Z4721" i="1"/>
  <c r="R4721" i="1"/>
  <c r="I4721" i="1"/>
  <c r="Q4721" i="1" s="1"/>
  <c r="G4721" i="1"/>
  <c r="F4721" i="1"/>
  <c r="D4721" i="1"/>
  <c r="AB4720" i="1"/>
  <c r="AC4720" i="1" s="1"/>
  <c r="AA4720" i="1"/>
  <c r="Z4720" i="1"/>
  <c r="R4720" i="1"/>
  <c r="I4720" i="1"/>
  <c r="J4720" i="1" s="1"/>
  <c r="K4720" i="1" s="1"/>
  <c r="L4720" i="1" s="1"/>
  <c r="N4720" i="1" s="1"/>
  <c r="G4720" i="1"/>
  <c r="F4720" i="1"/>
  <c r="D4720" i="1"/>
  <c r="AB4719" i="1"/>
  <c r="AC4719" i="1" s="1"/>
  <c r="AA4719" i="1"/>
  <c r="Z4719" i="1"/>
  <c r="R4719" i="1"/>
  <c r="I4719" i="1"/>
  <c r="Q4719" i="1" s="1"/>
  <c r="G4719" i="1"/>
  <c r="F4719" i="1"/>
  <c r="D4719" i="1"/>
  <c r="AB4718" i="1"/>
  <c r="AC4718" i="1" s="1"/>
  <c r="Z4718" i="1"/>
  <c r="AA4718" i="1" s="1"/>
  <c r="R4718" i="1"/>
  <c r="O4718" i="1"/>
  <c r="J4718" i="1"/>
  <c r="K4718" i="1" s="1"/>
  <c r="L4718" i="1" s="1"/>
  <c r="N4718" i="1" s="1"/>
  <c r="I4718" i="1"/>
  <c r="G4718" i="1"/>
  <c r="F4718" i="1"/>
  <c r="D4718" i="1"/>
  <c r="AB4717" i="1"/>
  <c r="AC4717" i="1" s="1"/>
  <c r="Z4717" i="1"/>
  <c r="AA4717" i="1" s="1"/>
  <c r="R4717" i="1"/>
  <c r="J4717" i="1"/>
  <c r="K4717" i="1" s="1"/>
  <c r="I4717" i="1"/>
  <c r="G4717" i="1"/>
  <c r="F4717" i="1"/>
  <c r="D4717" i="1"/>
  <c r="D5663" i="1" s="1"/>
  <c r="AB4716" i="1"/>
  <c r="AC4716" i="1" s="1"/>
  <c r="Z4716" i="1"/>
  <c r="AA4716" i="1" s="1"/>
  <c r="R4716" i="1"/>
  <c r="I4716" i="1"/>
  <c r="G4716" i="1"/>
  <c r="F4716" i="1"/>
  <c r="D4716" i="1"/>
  <c r="AB4715" i="1"/>
  <c r="AC4715" i="1" s="1"/>
  <c r="AA4715" i="1"/>
  <c r="Z4715" i="1"/>
  <c r="R4715" i="1"/>
  <c r="I4715" i="1"/>
  <c r="J4715" i="1" s="1"/>
  <c r="K4715" i="1" s="1"/>
  <c r="G4715" i="1"/>
  <c r="F4715" i="1"/>
  <c r="D4715" i="1"/>
  <c r="AB4714" i="1"/>
  <c r="AC4714" i="1" s="1"/>
  <c r="Z4714" i="1"/>
  <c r="AA4714" i="1" s="1"/>
  <c r="R4714" i="1"/>
  <c r="L4714" i="1"/>
  <c r="N4714" i="1" s="1"/>
  <c r="J4714" i="1"/>
  <c r="K4714" i="1" s="1"/>
  <c r="AN4714" i="1" s="1"/>
  <c r="AO4714" i="1" s="1"/>
  <c r="AP4714" i="1" s="1"/>
  <c r="I4714" i="1"/>
  <c r="G4714" i="1"/>
  <c r="F4714" i="1"/>
  <c r="D4714" i="1"/>
  <c r="AC4713" i="1"/>
  <c r="AB4713" i="1"/>
  <c r="Z4713" i="1"/>
  <c r="AA4713" i="1" s="1"/>
  <c r="R4713" i="1"/>
  <c r="J4713" i="1"/>
  <c r="K4713" i="1" s="1"/>
  <c r="I4713" i="1"/>
  <c r="G4713" i="1"/>
  <c r="F4713" i="1"/>
  <c r="D4713" i="1"/>
  <c r="AB4712" i="1"/>
  <c r="AC4712" i="1" s="1"/>
  <c r="Z4712" i="1"/>
  <c r="AA4712" i="1" s="1"/>
  <c r="R4712" i="1"/>
  <c r="O4712" i="1"/>
  <c r="J4712" i="1"/>
  <c r="K4712" i="1" s="1"/>
  <c r="L4712" i="1" s="1"/>
  <c r="N4712" i="1" s="1"/>
  <c r="I4712" i="1"/>
  <c r="Q4712" i="1" s="1"/>
  <c r="G4712" i="1"/>
  <c r="F4712" i="1"/>
  <c r="D4712" i="1"/>
  <c r="AB4711" i="1"/>
  <c r="AC4711" i="1" s="1"/>
  <c r="Z4711" i="1"/>
  <c r="AA4711" i="1" s="1"/>
  <c r="R4711" i="1"/>
  <c r="I4711" i="1"/>
  <c r="J4711" i="1" s="1"/>
  <c r="K4711" i="1" s="1"/>
  <c r="G4711" i="1"/>
  <c r="F4711" i="1"/>
  <c r="D4711" i="1"/>
  <c r="Q4711" i="1" s="1"/>
  <c r="AB4710" i="1"/>
  <c r="AC4710" i="1" s="1"/>
  <c r="Z4710" i="1"/>
  <c r="AA4710" i="1" s="1"/>
  <c r="R4710" i="1"/>
  <c r="I4710" i="1"/>
  <c r="J4710" i="1" s="1"/>
  <c r="K4710" i="1" s="1"/>
  <c r="O4710" i="1" s="1"/>
  <c r="G4710" i="1"/>
  <c r="F4710" i="1"/>
  <c r="D4710" i="1"/>
  <c r="AB4709" i="1"/>
  <c r="AC4709" i="1" s="1"/>
  <c r="Z4709" i="1"/>
  <c r="AA4709" i="1" s="1"/>
  <c r="R4709" i="1"/>
  <c r="I4709" i="1"/>
  <c r="G4709" i="1"/>
  <c r="F4709" i="1"/>
  <c r="D4709" i="1"/>
  <c r="AC4708" i="1"/>
  <c r="AB4708" i="1"/>
  <c r="Z4708" i="1"/>
  <c r="AA4708" i="1" s="1"/>
  <c r="R4708" i="1"/>
  <c r="L4708" i="1"/>
  <c r="I4708" i="1"/>
  <c r="J4708" i="1" s="1"/>
  <c r="K4708" i="1" s="1"/>
  <c r="G4708" i="1"/>
  <c r="F4708" i="1"/>
  <c r="D4708" i="1"/>
  <c r="AB4707" i="1"/>
  <c r="AC4707" i="1" s="1"/>
  <c r="Z4707" i="1"/>
  <c r="AA4707" i="1" s="1"/>
  <c r="R4707" i="1"/>
  <c r="I4707" i="1"/>
  <c r="Q4707" i="1" s="1"/>
  <c r="G4707" i="1"/>
  <c r="F4707" i="1"/>
  <c r="D4707" i="1"/>
  <c r="AB4706" i="1"/>
  <c r="AC4706" i="1" s="1"/>
  <c r="Z4706" i="1"/>
  <c r="AA4706" i="1" s="1"/>
  <c r="R4706" i="1"/>
  <c r="I4706" i="1"/>
  <c r="Q4706" i="1" s="1"/>
  <c r="G4706" i="1"/>
  <c r="F4706" i="1"/>
  <c r="D4706" i="1"/>
  <c r="AN4705" i="1"/>
  <c r="AO4705" i="1" s="1"/>
  <c r="AP4705" i="1" s="1"/>
  <c r="AB4705" i="1"/>
  <c r="AC4705" i="1" s="1"/>
  <c r="Z4705" i="1"/>
  <c r="AA4705" i="1" s="1"/>
  <c r="R4705" i="1"/>
  <c r="K4705" i="1"/>
  <c r="I4705" i="1"/>
  <c r="J4705" i="1" s="1"/>
  <c r="G4705" i="1"/>
  <c r="F4705" i="1"/>
  <c r="D4705" i="1"/>
  <c r="Q4705" i="1" s="1"/>
  <c r="AC4704" i="1"/>
  <c r="AB4704" i="1"/>
  <c r="Z4704" i="1"/>
  <c r="AA4704" i="1" s="1"/>
  <c r="R4704" i="1"/>
  <c r="I4704" i="1"/>
  <c r="Q4704" i="1" s="1"/>
  <c r="S4704" i="1" s="1"/>
  <c r="G4704" i="1"/>
  <c r="F4704" i="1"/>
  <c r="D4704" i="1"/>
  <c r="AB4703" i="1"/>
  <c r="AC4703" i="1" s="1"/>
  <c r="Z4703" i="1"/>
  <c r="AA4703" i="1" s="1"/>
  <c r="R4703" i="1"/>
  <c r="I4703" i="1"/>
  <c r="Q4703" i="1" s="1"/>
  <c r="G4703" i="1"/>
  <c r="F4703" i="1"/>
  <c r="D4703" i="1"/>
  <c r="AC4702" i="1"/>
  <c r="AB4702" i="1"/>
  <c r="Z4702" i="1"/>
  <c r="AA4702" i="1" s="1"/>
  <c r="R4702" i="1"/>
  <c r="J4702" i="1"/>
  <c r="K4702" i="1" s="1"/>
  <c r="I4702" i="1"/>
  <c r="Q4702" i="1" s="1"/>
  <c r="G4702" i="1"/>
  <c r="F4702" i="1"/>
  <c r="D4702" i="1"/>
  <c r="AN4702" i="1" s="1"/>
  <c r="AO4702" i="1" s="1"/>
  <c r="AP4702" i="1" s="1"/>
  <c r="AB4701" i="1"/>
  <c r="AC4701" i="1" s="1"/>
  <c r="Z4701" i="1"/>
  <c r="AA4701" i="1" s="1"/>
  <c r="R4701" i="1"/>
  <c r="J4701" i="1"/>
  <c r="K4701" i="1" s="1"/>
  <c r="I4701" i="1"/>
  <c r="Q4701" i="1" s="1"/>
  <c r="G4701" i="1"/>
  <c r="F4701" i="1"/>
  <c r="D4701" i="1"/>
  <c r="AC4700" i="1"/>
  <c r="AB4700" i="1"/>
  <c r="Z4700" i="1"/>
  <c r="AA4700" i="1" s="1"/>
  <c r="R4700" i="1"/>
  <c r="I4700" i="1"/>
  <c r="G4700" i="1"/>
  <c r="F4700" i="1"/>
  <c r="D4700" i="1"/>
  <c r="AB4699" i="1"/>
  <c r="AC4699" i="1" s="1"/>
  <c r="AA4699" i="1"/>
  <c r="Z4699" i="1"/>
  <c r="R4699" i="1"/>
  <c r="J4699" i="1"/>
  <c r="K4699" i="1" s="1"/>
  <c r="I4699" i="1"/>
  <c r="Q4699" i="1" s="1"/>
  <c r="G4699" i="1"/>
  <c r="F4699" i="1"/>
  <c r="D4699" i="1"/>
  <c r="AB4698" i="1"/>
  <c r="AC4698" i="1" s="1"/>
  <c r="Z4698" i="1"/>
  <c r="AA4698" i="1" s="1"/>
  <c r="R4698" i="1"/>
  <c r="J4698" i="1"/>
  <c r="K4698" i="1" s="1"/>
  <c r="I4698" i="1"/>
  <c r="Q4698" i="1" s="1"/>
  <c r="G4698" i="1"/>
  <c r="F4698" i="1"/>
  <c r="D4698" i="1"/>
  <c r="AN4698" i="1" s="1"/>
  <c r="AO4698" i="1" s="1"/>
  <c r="AP4698" i="1" s="1"/>
  <c r="AB4697" i="1"/>
  <c r="AC4697" i="1" s="1"/>
  <c r="Z4697" i="1"/>
  <c r="AA4697" i="1" s="1"/>
  <c r="R4697" i="1"/>
  <c r="I4697" i="1"/>
  <c r="G4697" i="1"/>
  <c r="F4697" i="1"/>
  <c r="D4697" i="1"/>
  <c r="AB4696" i="1"/>
  <c r="AC4696" i="1" s="1"/>
  <c r="Z4696" i="1"/>
  <c r="AA4696" i="1" s="1"/>
  <c r="R4696" i="1"/>
  <c r="I4696" i="1"/>
  <c r="J4696" i="1" s="1"/>
  <c r="K4696" i="1" s="1"/>
  <c r="L4696" i="1" s="1"/>
  <c r="N4696" i="1" s="1"/>
  <c r="G4696" i="1"/>
  <c r="F4696" i="1"/>
  <c r="D4696" i="1"/>
  <c r="AB4695" i="1"/>
  <c r="AC4695" i="1" s="1"/>
  <c r="Z4695" i="1"/>
  <c r="AA4695" i="1" s="1"/>
  <c r="R4695" i="1"/>
  <c r="K4695" i="1"/>
  <c r="O4695" i="1" s="1"/>
  <c r="I4695" i="1"/>
  <c r="J4695" i="1" s="1"/>
  <c r="G4695" i="1"/>
  <c r="F4695" i="1"/>
  <c r="D4695" i="1"/>
  <c r="AB4694" i="1"/>
  <c r="AC4694" i="1" s="1"/>
  <c r="Z4694" i="1"/>
  <c r="AA4694" i="1" s="1"/>
  <c r="R4694" i="1"/>
  <c r="Q4694" i="1"/>
  <c r="I4694" i="1"/>
  <c r="J4694" i="1" s="1"/>
  <c r="K4694" i="1" s="1"/>
  <c r="G4694" i="1"/>
  <c r="F4694" i="1"/>
  <c r="D4694" i="1"/>
  <c r="AB4693" i="1"/>
  <c r="AC4693" i="1" s="1"/>
  <c r="Z4693" i="1"/>
  <c r="AA4693" i="1" s="1"/>
  <c r="R4693" i="1"/>
  <c r="I4693" i="1"/>
  <c r="G4693" i="1"/>
  <c r="F4693" i="1"/>
  <c r="D4693" i="1"/>
  <c r="AB4692" i="1"/>
  <c r="AC4692" i="1" s="1"/>
  <c r="Z4692" i="1"/>
  <c r="AA4692" i="1" s="1"/>
  <c r="R4692" i="1"/>
  <c r="I4692" i="1"/>
  <c r="J4692" i="1" s="1"/>
  <c r="K4692" i="1" s="1"/>
  <c r="G4692" i="1"/>
  <c r="F4692" i="1"/>
  <c r="D4692" i="1"/>
  <c r="AB4691" i="1"/>
  <c r="AC4691" i="1" s="1"/>
  <c r="AA4691" i="1"/>
  <c r="Z4691" i="1"/>
  <c r="R4691" i="1"/>
  <c r="J4691" i="1"/>
  <c r="K4691" i="1" s="1"/>
  <c r="I4691" i="1"/>
  <c r="G4691" i="1"/>
  <c r="F4691" i="1"/>
  <c r="D4691" i="1"/>
  <c r="AC4690" i="1"/>
  <c r="AB4690" i="1"/>
  <c r="AA4690" i="1"/>
  <c r="Z4690" i="1"/>
  <c r="R4690" i="1"/>
  <c r="I4690" i="1"/>
  <c r="J4690" i="1" s="1"/>
  <c r="K4690" i="1" s="1"/>
  <c r="G4690" i="1"/>
  <c r="F4690" i="1"/>
  <c r="D4690" i="1"/>
  <c r="AB4689" i="1"/>
  <c r="AC4689" i="1" s="1"/>
  <c r="Z4689" i="1"/>
  <c r="AA4689" i="1" s="1"/>
  <c r="R4689" i="1"/>
  <c r="I4689" i="1"/>
  <c r="G4689" i="1"/>
  <c r="F4689" i="1"/>
  <c r="D4689" i="1"/>
  <c r="AB4688" i="1"/>
  <c r="AC4688" i="1" s="1"/>
  <c r="Z4688" i="1"/>
  <c r="AA4688" i="1" s="1"/>
  <c r="R4688" i="1"/>
  <c r="I4688" i="1"/>
  <c r="G4688" i="1"/>
  <c r="F4688" i="1"/>
  <c r="D4688" i="1"/>
  <c r="AB4687" i="1"/>
  <c r="AC4687" i="1" s="1"/>
  <c r="Z4687" i="1"/>
  <c r="AA4687" i="1" s="1"/>
  <c r="R4687" i="1"/>
  <c r="Q4687" i="1"/>
  <c r="I4687" i="1"/>
  <c r="J4687" i="1" s="1"/>
  <c r="K4687" i="1" s="1"/>
  <c r="G4687" i="1"/>
  <c r="F4687" i="1"/>
  <c r="D4687" i="1"/>
  <c r="AB4686" i="1"/>
  <c r="AC4686" i="1" s="1"/>
  <c r="Z4686" i="1"/>
  <c r="AA4686" i="1" s="1"/>
  <c r="R4686" i="1"/>
  <c r="I4686" i="1"/>
  <c r="Q4686" i="1" s="1"/>
  <c r="G4686" i="1"/>
  <c r="F4686" i="1"/>
  <c r="D4686" i="1"/>
  <c r="AB4685" i="1"/>
  <c r="AC4685" i="1" s="1"/>
  <c r="Z4685" i="1"/>
  <c r="AA4685" i="1" s="1"/>
  <c r="R4685" i="1"/>
  <c r="I4685" i="1"/>
  <c r="J4685" i="1" s="1"/>
  <c r="K4685" i="1" s="1"/>
  <c r="G4685" i="1"/>
  <c r="F4685" i="1"/>
  <c r="D4685" i="1"/>
  <c r="AN4685" i="1" s="1"/>
  <c r="AO4685" i="1" s="1"/>
  <c r="AP4685" i="1" s="1"/>
  <c r="AB4684" i="1"/>
  <c r="AC4684" i="1" s="1"/>
  <c r="AA4684" i="1"/>
  <c r="Z4684" i="1"/>
  <c r="R4684" i="1"/>
  <c r="I4684" i="1"/>
  <c r="G4684" i="1"/>
  <c r="F4684" i="1"/>
  <c r="D4684" i="1"/>
  <c r="AB4683" i="1"/>
  <c r="AC4683" i="1" s="1"/>
  <c r="Z4683" i="1"/>
  <c r="AA4683" i="1" s="1"/>
  <c r="R4683" i="1"/>
  <c r="I4683" i="1"/>
  <c r="Q4683" i="1" s="1"/>
  <c r="G4683" i="1"/>
  <c r="F4683" i="1"/>
  <c r="D4683" i="1"/>
  <c r="AB4682" i="1"/>
  <c r="AC4682" i="1" s="1"/>
  <c r="Z4682" i="1"/>
  <c r="AA4682" i="1" s="1"/>
  <c r="R4682" i="1"/>
  <c r="T4682" i="1" s="1"/>
  <c r="Q4682" i="1"/>
  <c r="S4682" i="1" s="1"/>
  <c r="J4682" i="1"/>
  <c r="K4682" i="1" s="1"/>
  <c r="I4682" i="1"/>
  <c r="G4682" i="1"/>
  <c r="F4682" i="1"/>
  <c r="D4682" i="1"/>
  <c r="AB4681" i="1"/>
  <c r="AC4681" i="1" s="1"/>
  <c r="Z4681" i="1"/>
  <c r="AA4681" i="1" s="1"/>
  <c r="R4681" i="1"/>
  <c r="I4681" i="1"/>
  <c r="J4681" i="1" s="1"/>
  <c r="K4681" i="1" s="1"/>
  <c r="G4681" i="1"/>
  <c r="F4681" i="1"/>
  <c r="D4681" i="1"/>
  <c r="AB4680" i="1"/>
  <c r="AC4680" i="1" s="1"/>
  <c r="Z4680" i="1"/>
  <c r="AA4680" i="1" s="1"/>
  <c r="R4680" i="1"/>
  <c r="I4680" i="1"/>
  <c r="J4680" i="1" s="1"/>
  <c r="K4680" i="1" s="1"/>
  <c r="O4680" i="1" s="1"/>
  <c r="G4680" i="1"/>
  <c r="F4680" i="1"/>
  <c r="D4680" i="1"/>
  <c r="AB4679" i="1"/>
  <c r="AC4679" i="1" s="1"/>
  <c r="Z4679" i="1"/>
  <c r="AA4679" i="1" s="1"/>
  <c r="R4679" i="1"/>
  <c r="J4679" i="1"/>
  <c r="K4679" i="1" s="1"/>
  <c r="I4679" i="1"/>
  <c r="G4679" i="1"/>
  <c r="F4679" i="1"/>
  <c r="D4679" i="1"/>
  <c r="AB4678" i="1"/>
  <c r="AC4678" i="1" s="1"/>
  <c r="Z4678" i="1"/>
  <c r="AA4678" i="1" s="1"/>
  <c r="R4678" i="1"/>
  <c r="I4678" i="1"/>
  <c r="J4678" i="1" s="1"/>
  <c r="K4678" i="1" s="1"/>
  <c r="G4678" i="1"/>
  <c r="F4678" i="1"/>
  <c r="D4678" i="1"/>
  <c r="AC4677" i="1"/>
  <c r="AB4677" i="1"/>
  <c r="AA4677" i="1"/>
  <c r="Z4677" i="1"/>
  <c r="R4677" i="1"/>
  <c r="I4677" i="1"/>
  <c r="G4677" i="1"/>
  <c r="F4677" i="1"/>
  <c r="D4677" i="1"/>
  <c r="AB4676" i="1"/>
  <c r="AC4676" i="1" s="1"/>
  <c r="AA4676" i="1"/>
  <c r="Z4676" i="1"/>
  <c r="R4676" i="1"/>
  <c r="I4676" i="1"/>
  <c r="J4676" i="1" s="1"/>
  <c r="K4676" i="1" s="1"/>
  <c r="G4676" i="1"/>
  <c r="F4676" i="1"/>
  <c r="D4676" i="1"/>
  <c r="AB4675" i="1"/>
  <c r="AC4675" i="1" s="1"/>
  <c r="Z4675" i="1"/>
  <c r="AA4675" i="1" s="1"/>
  <c r="R4675" i="1"/>
  <c r="J4675" i="1"/>
  <c r="K4675" i="1" s="1"/>
  <c r="I4675" i="1"/>
  <c r="Q4675" i="1" s="1"/>
  <c r="G4675" i="1"/>
  <c r="F4675" i="1"/>
  <c r="D4675" i="1"/>
  <c r="AB4674" i="1"/>
  <c r="AC4674" i="1" s="1"/>
  <c r="Z4674" i="1"/>
  <c r="AA4674" i="1" s="1"/>
  <c r="R4674" i="1"/>
  <c r="I4674" i="1"/>
  <c r="Q4674" i="1" s="1"/>
  <c r="S4674" i="1" s="1"/>
  <c r="G4674" i="1"/>
  <c r="F4674" i="1"/>
  <c r="D4674" i="1"/>
  <c r="AB4673" i="1"/>
  <c r="AC4673" i="1" s="1"/>
  <c r="Z4673" i="1"/>
  <c r="AA4673" i="1" s="1"/>
  <c r="R4673" i="1"/>
  <c r="I4673" i="1"/>
  <c r="J4673" i="1" s="1"/>
  <c r="K4673" i="1" s="1"/>
  <c r="G4673" i="1"/>
  <c r="F4673" i="1"/>
  <c r="D4673" i="1"/>
  <c r="AB4672" i="1"/>
  <c r="AC4672" i="1" s="1"/>
  <c r="Z4672" i="1"/>
  <c r="AA4672" i="1" s="1"/>
  <c r="R4672" i="1"/>
  <c r="I4672" i="1"/>
  <c r="J4672" i="1" s="1"/>
  <c r="K4672" i="1" s="1"/>
  <c r="O4672" i="1" s="1"/>
  <c r="G4672" i="1"/>
  <c r="F4672" i="1"/>
  <c r="D4672" i="1"/>
  <c r="AB4671" i="1"/>
  <c r="AC4671" i="1" s="1"/>
  <c r="Z4671" i="1"/>
  <c r="AA4671" i="1" s="1"/>
  <c r="R4671" i="1"/>
  <c r="T4671" i="1" s="1"/>
  <c r="J4671" i="1"/>
  <c r="K4671" i="1" s="1"/>
  <c r="I4671" i="1"/>
  <c r="G4671" i="1"/>
  <c r="F4671" i="1"/>
  <c r="D4671" i="1"/>
  <c r="Q4671" i="1" s="1"/>
  <c r="AB4670" i="1"/>
  <c r="AC4670" i="1" s="1"/>
  <c r="AA4670" i="1"/>
  <c r="Z4670" i="1"/>
  <c r="R4670" i="1"/>
  <c r="I4670" i="1"/>
  <c r="Q4670" i="1" s="1"/>
  <c r="G4670" i="1"/>
  <c r="F4670" i="1"/>
  <c r="D4670" i="1"/>
  <c r="AC4669" i="1"/>
  <c r="AB4669" i="1"/>
  <c r="AA4669" i="1"/>
  <c r="Z4669" i="1"/>
  <c r="R4669" i="1"/>
  <c r="I4669" i="1"/>
  <c r="J4669" i="1" s="1"/>
  <c r="K4669" i="1" s="1"/>
  <c r="G4669" i="1"/>
  <c r="F4669" i="1"/>
  <c r="D4669" i="1"/>
  <c r="AB4668" i="1"/>
  <c r="AC4668" i="1" s="1"/>
  <c r="Z4668" i="1"/>
  <c r="AA4668" i="1" s="1"/>
  <c r="R4668" i="1"/>
  <c r="Q4668" i="1"/>
  <c r="J4668" i="1"/>
  <c r="K4668" i="1" s="1"/>
  <c r="I4668" i="1"/>
  <c r="G4668" i="1"/>
  <c r="F4668" i="1"/>
  <c r="D4668" i="1"/>
  <c r="AN4668" i="1" s="1"/>
  <c r="AO4668" i="1" s="1"/>
  <c r="AP4668" i="1" s="1"/>
  <c r="AB4667" i="1"/>
  <c r="AC4667" i="1" s="1"/>
  <c r="AA4667" i="1"/>
  <c r="Z4667" i="1"/>
  <c r="R4667" i="1"/>
  <c r="I4667" i="1"/>
  <c r="J4667" i="1" s="1"/>
  <c r="K4667" i="1" s="1"/>
  <c r="G4667" i="1"/>
  <c r="F4667" i="1"/>
  <c r="D4667" i="1"/>
  <c r="AN4667" i="1" s="1"/>
  <c r="AO4667" i="1" s="1"/>
  <c r="AP4667" i="1" s="1"/>
  <c r="AC4666" i="1"/>
  <c r="AB4666" i="1"/>
  <c r="AA4666" i="1"/>
  <c r="Z4666" i="1"/>
  <c r="R4666" i="1"/>
  <c r="I4666" i="1"/>
  <c r="Q4666" i="1" s="1"/>
  <c r="G4666" i="1"/>
  <c r="F4666" i="1"/>
  <c r="D4666" i="1"/>
  <c r="AC4665" i="1"/>
  <c r="AB4665" i="1"/>
  <c r="Z4665" i="1"/>
  <c r="AA4665" i="1" s="1"/>
  <c r="R4665" i="1"/>
  <c r="I4665" i="1"/>
  <c r="Q4665" i="1" s="1"/>
  <c r="G4665" i="1"/>
  <c r="F4665" i="1"/>
  <c r="D4665" i="1"/>
  <c r="AB4664" i="1"/>
  <c r="AC4664" i="1" s="1"/>
  <c r="Z4664" i="1"/>
  <c r="AA4664" i="1" s="1"/>
  <c r="R4664" i="1"/>
  <c r="I4664" i="1"/>
  <c r="J4664" i="1" s="1"/>
  <c r="K4664" i="1" s="1"/>
  <c r="G4664" i="1"/>
  <c r="F4664" i="1"/>
  <c r="D4664" i="1"/>
  <c r="Q4664" i="1" s="1"/>
  <c r="AB4663" i="1"/>
  <c r="AC4663" i="1" s="1"/>
  <c r="AA4663" i="1"/>
  <c r="Z4663" i="1"/>
  <c r="R4663" i="1"/>
  <c r="I4663" i="1"/>
  <c r="J4663" i="1" s="1"/>
  <c r="K4663" i="1" s="1"/>
  <c r="G4663" i="1"/>
  <c r="F4663" i="1"/>
  <c r="D4663" i="1"/>
  <c r="AB4662" i="1"/>
  <c r="AC4662" i="1" s="1"/>
  <c r="Z4662" i="1"/>
  <c r="AA4662" i="1" s="1"/>
  <c r="R4662" i="1"/>
  <c r="Q4662" i="1"/>
  <c r="J4662" i="1"/>
  <c r="K4662" i="1" s="1"/>
  <c r="I4662" i="1"/>
  <c r="G4662" i="1"/>
  <c r="F4662" i="1"/>
  <c r="D4662" i="1"/>
  <c r="AN4662" i="1" s="1"/>
  <c r="AO4662" i="1" s="1"/>
  <c r="AP4662" i="1" s="1"/>
  <c r="AB4661" i="1"/>
  <c r="AC4661" i="1" s="1"/>
  <c r="AA4661" i="1"/>
  <c r="Z4661" i="1"/>
  <c r="R4661" i="1"/>
  <c r="I4661" i="1"/>
  <c r="J4661" i="1" s="1"/>
  <c r="K4661" i="1" s="1"/>
  <c r="G4661" i="1"/>
  <c r="F4661" i="1"/>
  <c r="D4661" i="1"/>
  <c r="AC4660" i="1"/>
  <c r="AB4660" i="1"/>
  <c r="Z4660" i="1"/>
  <c r="AA4660" i="1" s="1"/>
  <c r="R4660" i="1"/>
  <c r="I4660" i="1"/>
  <c r="J4660" i="1" s="1"/>
  <c r="K4660" i="1" s="1"/>
  <c r="G4660" i="1"/>
  <c r="F4660" i="1"/>
  <c r="D4660" i="1"/>
  <c r="AB4659" i="1"/>
  <c r="AC4659" i="1" s="1"/>
  <c r="Z4659" i="1"/>
  <c r="AA4659" i="1" s="1"/>
  <c r="R4659" i="1"/>
  <c r="I4659" i="1"/>
  <c r="Q4659" i="1" s="1"/>
  <c r="G4659" i="1"/>
  <c r="F4659" i="1"/>
  <c r="D4659" i="1"/>
  <c r="AB4658" i="1"/>
  <c r="AC4658" i="1" s="1"/>
  <c r="AA4658" i="1"/>
  <c r="Z4658" i="1"/>
  <c r="R4658" i="1"/>
  <c r="I4658" i="1"/>
  <c r="Q4658" i="1" s="1"/>
  <c r="G4658" i="1"/>
  <c r="F4658" i="1"/>
  <c r="D4658" i="1"/>
  <c r="AB4657" i="1"/>
  <c r="AC4657" i="1" s="1"/>
  <c r="Z4657" i="1"/>
  <c r="AA4657" i="1" s="1"/>
  <c r="R4657" i="1"/>
  <c r="I4657" i="1"/>
  <c r="J4657" i="1" s="1"/>
  <c r="K4657" i="1" s="1"/>
  <c r="G4657" i="1"/>
  <c r="F4657" i="1"/>
  <c r="D4657" i="1"/>
  <c r="AB4656" i="1"/>
  <c r="AC4656" i="1" s="1"/>
  <c r="Z4656" i="1"/>
  <c r="AA4656" i="1" s="1"/>
  <c r="R4656" i="1"/>
  <c r="J4656" i="1"/>
  <c r="K4656" i="1" s="1"/>
  <c r="L4656" i="1" s="1"/>
  <c r="I4656" i="1"/>
  <c r="G4656" i="1"/>
  <c r="F4656" i="1"/>
  <c r="D4656" i="1"/>
  <c r="AB4655" i="1"/>
  <c r="AC4655" i="1" s="1"/>
  <c r="AA4655" i="1"/>
  <c r="Z4655" i="1"/>
  <c r="R4655" i="1"/>
  <c r="I4655" i="1"/>
  <c r="J4655" i="1" s="1"/>
  <c r="K4655" i="1" s="1"/>
  <c r="O4655" i="1" s="1"/>
  <c r="G4655" i="1"/>
  <c r="F4655" i="1"/>
  <c r="D4655" i="1"/>
  <c r="AB4654" i="1"/>
  <c r="AC4654" i="1" s="1"/>
  <c r="Z4654" i="1"/>
  <c r="AA4654" i="1" s="1"/>
  <c r="R4654" i="1"/>
  <c r="J4654" i="1"/>
  <c r="K4654" i="1" s="1"/>
  <c r="I4654" i="1"/>
  <c r="G4654" i="1"/>
  <c r="F4654" i="1"/>
  <c r="D4654" i="1"/>
  <c r="AB4653" i="1"/>
  <c r="AC4653" i="1" s="1"/>
  <c r="Z4653" i="1"/>
  <c r="AA4653" i="1" s="1"/>
  <c r="R4653" i="1"/>
  <c r="I4653" i="1"/>
  <c r="G4653" i="1"/>
  <c r="F4653" i="1"/>
  <c r="D4653" i="1"/>
  <c r="AB4652" i="1"/>
  <c r="AC4652" i="1" s="1"/>
  <c r="Z4652" i="1"/>
  <c r="AA4652" i="1" s="1"/>
  <c r="R4652" i="1"/>
  <c r="I4652" i="1"/>
  <c r="J4652" i="1" s="1"/>
  <c r="K4652" i="1" s="1"/>
  <c r="O4652" i="1" s="1"/>
  <c r="G4652" i="1"/>
  <c r="F4652" i="1"/>
  <c r="D4652" i="1"/>
  <c r="AB4651" i="1"/>
  <c r="AC4651" i="1" s="1"/>
  <c r="Z4651" i="1"/>
  <c r="AA4651" i="1" s="1"/>
  <c r="R4651" i="1"/>
  <c r="O4651" i="1"/>
  <c r="J4651" i="1"/>
  <c r="K4651" i="1" s="1"/>
  <c r="L4651" i="1" s="1"/>
  <c r="N4651" i="1" s="1"/>
  <c r="I4651" i="1"/>
  <c r="G4651" i="1"/>
  <c r="F4651" i="1"/>
  <c r="D4651" i="1"/>
  <c r="AB4650" i="1"/>
  <c r="AC4650" i="1" s="1"/>
  <c r="Z4650" i="1"/>
  <c r="AA4650" i="1" s="1"/>
  <c r="R4650" i="1"/>
  <c r="J4650" i="1"/>
  <c r="K4650" i="1" s="1"/>
  <c r="I4650" i="1"/>
  <c r="Q4650" i="1" s="1"/>
  <c r="G4650" i="1"/>
  <c r="F4650" i="1"/>
  <c r="D4650" i="1"/>
  <c r="AN4650" i="1" s="1"/>
  <c r="AO4650" i="1" s="1"/>
  <c r="AP4650" i="1" s="1"/>
  <c r="AB4649" i="1"/>
  <c r="AC4649" i="1" s="1"/>
  <c r="Z4649" i="1"/>
  <c r="AA4649" i="1" s="1"/>
  <c r="R4649" i="1"/>
  <c r="I4649" i="1"/>
  <c r="G4649" i="1"/>
  <c r="F4649" i="1"/>
  <c r="D4649" i="1"/>
  <c r="AB4648" i="1"/>
  <c r="AC4648" i="1" s="1"/>
  <c r="Z4648" i="1"/>
  <c r="AA4648" i="1" s="1"/>
  <c r="R4648" i="1"/>
  <c r="I4648" i="1"/>
  <c r="J4648" i="1" s="1"/>
  <c r="K4648" i="1" s="1"/>
  <c r="G4648" i="1"/>
  <c r="F4648" i="1"/>
  <c r="D4648" i="1"/>
  <c r="AB4647" i="1"/>
  <c r="AC4647" i="1" s="1"/>
  <c r="Z4647" i="1"/>
  <c r="AA4647" i="1" s="1"/>
  <c r="R4647" i="1"/>
  <c r="J4647" i="1"/>
  <c r="K4647" i="1" s="1"/>
  <c r="L4647" i="1" s="1"/>
  <c r="I4647" i="1"/>
  <c r="G4647" i="1"/>
  <c r="F4647" i="1"/>
  <c r="D4647" i="1"/>
  <c r="AC4646" i="1"/>
  <c r="AB4646" i="1"/>
  <c r="Z4646" i="1"/>
  <c r="AA4646" i="1" s="1"/>
  <c r="R4646" i="1"/>
  <c r="J4646" i="1"/>
  <c r="K4646" i="1" s="1"/>
  <c r="I4646" i="1"/>
  <c r="G4646" i="1"/>
  <c r="F4646" i="1"/>
  <c r="D4646" i="1"/>
  <c r="Q4646" i="1" s="1"/>
  <c r="AB4645" i="1"/>
  <c r="AC4645" i="1" s="1"/>
  <c r="Z4645" i="1"/>
  <c r="AA4645" i="1" s="1"/>
  <c r="R4645" i="1"/>
  <c r="I4645" i="1"/>
  <c r="G4645" i="1"/>
  <c r="F4645" i="1"/>
  <c r="D4645" i="1"/>
  <c r="AC4644" i="1"/>
  <c r="AB4644" i="1"/>
  <c r="Z4644" i="1"/>
  <c r="AA4644" i="1" s="1"/>
  <c r="R4644" i="1"/>
  <c r="I4644" i="1"/>
  <c r="Q4644" i="1" s="1"/>
  <c r="G4644" i="1"/>
  <c r="F4644" i="1"/>
  <c r="D4644" i="1"/>
  <c r="AB4643" i="1"/>
  <c r="AC4643" i="1" s="1"/>
  <c r="Z4643" i="1"/>
  <c r="AA4643" i="1" s="1"/>
  <c r="R4643" i="1"/>
  <c r="I4643" i="1"/>
  <c r="G4643" i="1"/>
  <c r="F4643" i="1"/>
  <c r="D4643" i="1"/>
  <c r="AB4642" i="1"/>
  <c r="AC4642" i="1" s="1"/>
  <c r="AA4642" i="1"/>
  <c r="Z4642" i="1"/>
  <c r="R4642" i="1"/>
  <c r="J4642" i="1"/>
  <c r="K4642" i="1" s="1"/>
  <c r="I4642" i="1"/>
  <c r="Q4642" i="1" s="1"/>
  <c r="G4642" i="1"/>
  <c r="F4642" i="1"/>
  <c r="D4642" i="1"/>
  <c r="AB4641" i="1"/>
  <c r="AC4641" i="1" s="1"/>
  <c r="Z4641" i="1"/>
  <c r="AA4641" i="1" s="1"/>
  <c r="R4641" i="1"/>
  <c r="K4641" i="1"/>
  <c r="L4641" i="1" s="1"/>
  <c r="N4641" i="1" s="1"/>
  <c r="J4641" i="1"/>
  <c r="I4641" i="1"/>
  <c r="G4641" i="1"/>
  <c r="F4641" i="1"/>
  <c r="D4641" i="1"/>
  <c r="AN4641" i="1" s="1"/>
  <c r="AO4641" i="1" s="1"/>
  <c r="AP4641" i="1" s="1"/>
  <c r="AB4640" i="1"/>
  <c r="AC4640" i="1" s="1"/>
  <c r="Z4640" i="1"/>
  <c r="AA4640" i="1" s="1"/>
  <c r="R4640" i="1"/>
  <c r="I4640" i="1"/>
  <c r="Q4640" i="1" s="1"/>
  <c r="G4640" i="1"/>
  <c r="F4640" i="1"/>
  <c r="D4640" i="1"/>
  <c r="AB4639" i="1"/>
  <c r="AC4639" i="1" s="1"/>
  <c r="Z4639" i="1"/>
  <c r="AA4639" i="1" s="1"/>
  <c r="R4639" i="1"/>
  <c r="I4639" i="1"/>
  <c r="J4639" i="1" s="1"/>
  <c r="K4639" i="1" s="1"/>
  <c r="G4639" i="1"/>
  <c r="F4639" i="1"/>
  <c r="D4639" i="1"/>
  <c r="AB4638" i="1"/>
  <c r="AC4638" i="1" s="1"/>
  <c r="Z4638" i="1"/>
  <c r="AA4638" i="1" s="1"/>
  <c r="R4638" i="1"/>
  <c r="J4638" i="1"/>
  <c r="K4638" i="1" s="1"/>
  <c r="I4638" i="1"/>
  <c r="G4638" i="1"/>
  <c r="F4638" i="1"/>
  <c r="D4638" i="1"/>
  <c r="AB4637" i="1"/>
  <c r="AC4637" i="1" s="1"/>
  <c r="Z4637" i="1"/>
  <c r="AA4637" i="1" s="1"/>
  <c r="R4637" i="1"/>
  <c r="I4637" i="1"/>
  <c r="J4637" i="1" s="1"/>
  <c r="K4637" i="1" s="1"/>
  <c r="G4637" i="1"/>
  <c r="F4637" i="1"/>
  <c r="D4637" i="1"/>
  <c r="AB4636" i="1"/>
  <c r="AC4636" i="1" s="1"/>
  <c r="Z4636" i="1"/>
  <c r="AA4636" i="1" s="1"/>
  <c r="R4636" i="1"/>
  <c r="J4636" i="1"/>
  <c r="K4636" i="1" s="1"/>
  <c r="I4636" i="1"/>
  <c r="G4636" i="1"/>
  <c r="F4636" i="1"/>
  <c r="D4636" i="1"/>
  <c r="Q4636" i="1" s="1"/>
  <c r="AB4635" i="1"/>
  <c r="AC4635" i="1" s="1"/>
  <c r="Z4635" i="1"/>
  <c r="AA4635" i="1" s="1"/>
  <c r="R4635" i="1"/>
  <c r="I4635" i="1"/>
  <c r="J4635" i="1" s="1"/>
  <c r="K4635" i="1" s="1"/>
  <c r="G4635" i="1"/>
  <c r="F4635" i="1"/>
  <c r="D4635" i="1"/>
  <c r="AB4634" i="1"/>
  <c r="AC4634" i="1" s="1"/>
  <c r="Z4634" i="1"/>
  <c r="AA4634" i="1" s="1"/>
  <c r="R4634" i="1"/>
  <c r="J4634" i="1"/>
  <c r="K4634" i="1" s="1"/>
  <c r="I4634" i="1"/>
  <c r="Q4634" i="1" s="1"/>
  <c r="G4634" i="1"/>
  <c r="F4634" i="1"/>
  <c r="D4634" i="1"/>
  <c r="AB4633" i="1"/>
  <c r="AC4633" i="1" s="1"/>
  <c r="Z4633" i="1"/>
  <c r="AA4633" i="1" s="1"/>
  <c r="R4633" i="1"/>
  <c r="T4633" i="1" s="1"/>
  <c r="Q4633" i="1"/>
  <c r="I4633" i="1"/>
  <c r="J4633" i="1" s="1"/>
  <c r="K4633" i="1" s="1"/>
  <c r="O4633" i="1" s="1"/>
  <c r="G4633" i="1"/>
  <c r="F4633" i="1"/>
  <c r="D4633" i="1"/>
  <c r="AB4632" i="1"/>
  <c r="AC4632" i="1" s="1"/>
  <c r="AA4632" i="1"/>
  <c r="Z4632" i="1"/>
  <c r="R4632" i="1"/>
  <c r="I4632" i="1"/>
  <c r="J4632" i="1" s="1"/>
  <c r="K4632" i="1" s="1"/>
  <c r="G4632" i="1"/>
  <c r="F4632" i="1"/>
  <c r="D4632" i="1"/>
  <c r="AC4631" i="1"/>
  <c r="AB4631" i="1"/>
  <c r="Z4631" i="1"/>
  <c r="AA4631" i="1" s="1"/>
  <c r="R4631" i="1"/>
  <c r="I4631" i="1"/>
  <c r="J4631" i="1" s="1"/>
  <c r="K4631" i="1" s="1"/>
  <c r="G4631" i="1"/>
  <c r="F4631" i="1"/>
  <c r="D4631" i="1"/>
  <c r="AB4630" i="1"/>
  <c r="AC4630" i="1" s="1"/>
  <c r="Z4630" i="1"/>
  <c r="AA4630" i="1" s="1"/>
  <c r="R4630" i="1"/>
  <c r="I4630" i="1"/>
  <c r="G4630" i="1"/>
  <c r="F4630" i="1"/>
  <c r="D4630" i="1"/>
  <c r="AB4629" i="1"/>
  <c r="AC4629" i="1" s="1"/>
  <c r="Z4629" i="1"/>
  <c r="AA4629" i="1" s="1"/>
  <c r="R4629" i="1"/>
  <c r="J4629" i="1"/>
  <c r="K4629" i="1" s="1"/>
  <c r="I4629" i="1"/>
  <c r="G4629" i="1"/>
  <c r="F4629" i="1"/>
  <c r="D4629" i="1"/>
  <c r="AB4628" i="1"/>
  <c r="AC4628" i="1" s="1"/>
  <c r="Z4628" i="1"/>
  <c r="AA4628" i="1" s="1"/>
  <c r="R4628" i="1"/>
  <c r="J4628" i="1"/>
  <c r="K4628" i="1" s="1"/>
  <c r="I4628" i="1"/>
  <c r="G4628" i="1"/>
  <c r="F4628" i="1"/>
  <c r="D4628" i="1"/>
  <c r="Q4628" i="1" s="1"/>
  <c r="AB4627" i="1"/>
  <c r="AC4627" i="1" s="1"/>
  <c r="AA4627" i="1"/>
  <c r="Z4627" i="1"/>
  <c r="R4627" i="1"/>
  <c r="J4627" i="1"/>
  <c r="K4627" i="1" s="1"/>
  <c r="I4627" i="1"/>
  <c r="G4627" i="1"/>
  <c r="F4627" i="1"/>
  <c r="D4627" i="1"/>
  <c r="AC4626" i="1"/>
  <c r="AB4626" i="1"/>
  <c r="Z4626" i="1"/>
  <c r="AA4626" i="1" s="1"/>
  <c r="R4626" i="1"/>
  <c r="I4626" i="1"/>
  <c r="Q4626" i="1" s="1"/>
  <c r="G4626" i="1"/>
  <c r="F4626" i="1"/>
  <c r="D4626" i="1"/>
  <c r="AB4625" i="1"/>
  <c r="AC4625" i="1" s="1"/>
  <c r="Z4625" i="1"/>
  <c r="AA4625" i="1" s="1"/>
  <c r="R4625" i="1"/>
  <c r="I4625" i="1"/>
  <c r="G4625" i="1"/>
  <c r="F4625" i="1"/>
  <c r="D4625" i="1"/>
  <c r="AB4624" i="1"/>
  <c r="AC4624" i="1" s="1"/>
  <c r="Z4624" i="1"/>
  <c r="AA4624" i="1" s="1"/>
  <c r="R4624" i="1"/>
  <c r="Q4624" i="1"/>
  <c r="J4624" i="1"/>
  <c r="K4624" i="1" s="1"/>
  <c r="L4624" i="1" s="1"/>
  <c r="N4624" i="1" s="1"/>
  <c r="I4624" i="1"/>
  <c r="G4624" i="1"/>
  <c r="F4624" i="1"/>
  <c r="D4624" i="1"/>
  <c r="AB4623" i="1"/>
  <c r="AC4623" i="1" s="1"/>
  <c r="Z4623" i="1"/>
  <c r="AA4623" i="1" s="1"/>
  <c r="R4623" i="1"/>
  <c r="J4623" i="1"/>
  <c r="K4623" i="1" s="1"/>
  <c r="AN4623" i="1" s="1"/>
  <c r="AO4623" i="1" s="1"/>
  <c r="AP4623" i="1" s="1"/>
  <c r="I4623" i="1"/>
  <c r="G4623" i="1"/>
  <c r="F4623" i="1"/>
  <c r="D4623" i="1"/>
  <c r="Q4623" i="1" s="1"/>
  <c r="AC4622" i="1"/>
  <c r="AB4622" i="1"/>
  <c r="Z4622" i="1"/>
  <c r="AA4622" i="1" s="1"/>
  <c r="R4622" i="1"/>
  <c r="I4622" i="1"/>
  <c r="J4622" i="1" s="1"/>
  <c r="K4622" i="1" s="1"/>
  <c r="G4622" i="1"/>
  <c r="F4622" i="1"/>
  <c r="D4622" i="1"/>
  <c r="AB4621" i="1"/>
  <c r="AC4621" i="1" s="1"/>
  <c r="AA4621" i="1"/>
  <c r="Z4621" i="1"/>
  <c r="R4621" i="1"/>
  <c r="I4621" i="1"/>
  <c r="J4621" i="1" s="1"/>
  <c r="K4621" i="1" s="1"/>
  <c r="G4621" i="1"/>
  <c r="F4621" i="1"/>
  <c r="D4621" i="1"/>
  <c r="AB4620" i="1"/>
  <c r="AC4620" i="1" s="1"/>
  <c r="Z4620" i="1"/>
  <c r="AA4620" i="1" s="1"/>
  <c r="R4620" i="1"/>
  <c r="J4620" i="1"/>
  <c r="K4620" i="1" s="1"/>
  <c r="I4620" i="1"/>
  <c r="G4620" i="1"/>
  <c r="F4620" i="1"/>
  <c r="D4620" i="1"/>
  <c r="AB4619" i="1"/>
  <c r="AC4619" i="1" s="1"/>
  <c r="Z4619" i="1"/>
  <c r="AA4619" i="1" s="1"/>
  <c r="R4619" i="1"/>
  <c r="Q4619" i="1"/>
  <c r="J4619" i="1"/>
  <c r="K4619" i="1" s="1"/>
  <c r="AN4619" i="1" s="1"/>
  <c r="AO4619" i="1" s="1"/>
  <c r="AP4619" i="1" s="1"/>
  <c r="I4619" i="1"/>
  <c r="G4619" i="1"/>
  <c r="F4619" i="1"/>
  <c r="D4619" i="1"/>
  <c r="AB4618" i="1"/>
  <c r="AC4618" i="1" s="1"/>
  <c r="AD4647" i="1" s="1"/>
  <c r="Z4618" i="1"/>
  <c r="AA4618" i="1" s="1"/>
  <c r="R4618" i="1"/>
  <c r="I4618" i="1"/>
  <c r="G4618" i="1"/>
  <c r="F4618" i="1"/>
  <c r="D4618" i="1"/>
  <c r="AB4617" i="1"/>
  <c r="AC4617" i="1" s="1"/>
  <c r="AA4617" i="1"/>
  <c r="Z4617" i="1"/>
  <c r="R4617" i="1"/>
  <c r="I4617" i="1"/>
  <c r="G4617" i="1"/>
  <c r="F4617" i="1"/>
  <c r="D4617" i="1"/>
  <c r="AB4616" i="1"/>
  <c r="AC4616" i="1" s="1"/>
  <c r="Z4616" i="1"/>
  <c r="AA4616" i="1" s="1"/>
  <c r="R4616" i="1"/>
  <c r="I4616" i="1"/>
  <c r="Q4616" i="1" s="1"/>
  <c r="G4616" i="1"/>
  <c r="F4616" i="1"/>
  <c r="D4616" i="1"/>
  <c r="AB4615" i="1"/>
  <c r="AC4615" i="1" s="1"/>
  <c r="Z4615" i="1"/>
  <c r="AA4615" i="1" s="1"/>
  <c r="R4615" i="1"/>
  <c r="I4615" i="1"/>
  <c r="J4615" i="1" s="1"/>
  <c r="K4615" i="1" s="1"/>
  <c r="G4615" i="1"/>
  <c r="F4615" i="1"/>
  <c r="D4615" i="1"/>
  <c r="AC4614" i="1"/>
  <c r="AB4614" i="1"/>
  <c r="AA4614" i="1"/>
  <c r="Z4614" i="1"/>
  <c r="R4614" i="1"/>
  <c r="J4614" i="1"/>
  <c r="K4614" i="1" s="1"/>
  <c r="I4614" i="1"/>
  <c r="G4614" i="1"/>
  <c r="F4614" i="1"/>
  <c r="D4614" i="1"/>
  <c r="Q4614" i="1" s="1"/>
  <c r="AB4613" i="1"/>
  <c r="AC4613" i="1" s="1"/>
  <c r="Z4613" i="1"/>
  <c r="AA4613" i="1" s="1"/>
  <c r="R4613" i="1"/>
  <c r="J4613" i="1"/>
  <c r="K4613" i="1" s="1"/>
  <c r="I4613" i="1"/>
  <c r="G4613" i="1"/>
  <c r="F4613" i="1"/>
  <c r="D4613" i="1"/>
  <c r="AB4612" i="1"/>
  <c r="AC4612" i="1" s="1"/>
  <c r="AA4612" i="1"/>
  <c r="Z4612" i="1"/>
  <c r="R4612" i="1"/>
  <c r="J4612" i="1"/>
  <c r="K4612" i="1" s="1"/>
  <c r="I4612" i="1"/>
  <c r="G4612" i="1"/>
  <c r="F4612" i="1"/>
  <c r="D4612" i="1"/>
  <c r="Q4612" i="1" s="1"/>
  <c r="AB4611" i="1"/>
  <c r="AC4611" i="1" s="1"/>
  <c r="Z4611" i="1"/>
  <c r="AA4611" i="1" s="1"/>
  <c r="R4611" i="1"/>
  <c r="I4611" i="1"/>
  <c r="G4611" i="1"/>
  <c r="F4611" i="1"/>
  <c r="D4611" i="1"/>
  <c r="AB4610" i="1"/>
  <c r="AC4610" i="1" s="1"/>
  <c r="Z4610" i="1"/>
  <c r="AA4610" i="1" s="1"/>
  <c r="R4610" i="1"/>
  <c r="L4610" i="1"/>
  <c r="J4610" i="1"/>
  <c r="K4610" i="1" s="1"/>
  <c r="I4610" i="1"/>
  <c r="G4610" i="1"/>
  <c r="F4610" i="1"/>
  <c r="D4610" i="1"/>
  <c r="AB4609" i="1"/>
  <c r="AC4609" i="1" s="1"/>
  <c r="AA4609" i="1"/>
  <c r="Z4609" i="1"/>
  <c r="R4609" i="1"/>
  <c r="J4609" i="1"/>
  <c r="K4609" i="1" s="1"/>
  <c r="I4609" i="1"/>
  <c r="Q4609" i="1" s="1"/>
  <c r="G4609" i="1"/>
  <c r="F4609" i="1"/>
  <c r="D4609" i="1"/>
  <c r="AB4608" i="1"/>
  <c r="AC4608" i="1" s="1"/>
  <c r="Z4608" i="1"/>
  <c r="AA4608" i="1" s="1"/>
  <c r="R4608" i="1"/>
  <c r="J4608" i="1"/>
  <c r="K4608" i="1" s="1"/>
  <c r="I4608" i="1"/>
  <c r="G4608" i="1"/>
  <c r="F4608" i="1"/>
  <c r="D4608" i="1"/>
  <c r="AN4608" i="1" s="1"/>
  <c r="AO4608" i="1" s="1"/>
  <c r="AP4608" i="1" s="1"/>
  <c r="AQ4608" i="1" s="1"/>
  <c r="AR4608" i="1" s="1"/>
  <c r="AB4607" i="1"/>
  <c r="AC4607" i="1" s="1"/>
  <c r="Z4607" i="1"/>
  <c r="AA4607" i="1" s="1"/>
  <c r="R4607" i="1"/>
  <c r="I4607" i="1"/>
  <c r="J4607" i="1" s="1"/>
  <c r="K4607" i="1" s="1"/>
  <c r="O4607" i="1" s="1"/>
  <c r="G4607" i="1"/>
  <c r="F4607" i="1"/>
  <c r="D4607" i="1"/>
  <c r="AB4606" i="1"/>
  <c r="AC4606" i="1" s="1"/>
  <c r="Z4606" i="1"/>
  <c r="AA4606" i="1" s="1"/>
  <c r="R4606" i="1"/>
  <c r="I4606" i="1"/>
  <c r="G4606" i="1"/>
  <c r="F4606" i="1"/>
  <c r="D4606" i="1"/>
  <c r="AB4605" i="1"/>
  <c r="AC4605" i="1" s="1"/>
  <c r="Z4605" i="1"/>
  <c r="AA4605" i="1" s="1"/>
  <c r="R4605" i="1"/>
  <c r="I4605" i="1"/>
  <c r="G4605" i="1"/>
  <c r="F4605" i="1"/>
  <c r="D4605" i="1"/>
  <c r="AB4604" i="1"/>
  <c r="AC4604" i="1" s="1"/>
  <c r="Z4604" i="1"/>
  <c r="AA4604" i="1" s="1"/>
  <c r="R4604" i="1"/>
  <c r="I4604" i="1"/>
  <c r="Q4604" i="1" s="1"/>
  <c r="G4604" i="1"/>
  <c r="F4604" i="1"/>
  <c r="D4604" i="1"/>
  <c r="AC4603" i="1"/>
  <c r="AB4603" i="1"/>
  <c r="Z4603" i="1"/>
  <c r="AA4603" i="1" s="1"/>
  <c r="R4603" i="1"/>
  <c r="Q4603" i="1"/>
  <c r="S4603" i="1" s="1"/>
  <c r="J4603" i="1"/>
  <c r="K4603" i="1" s="1"/>
  <c r="I4603" i="1"/>
  <c r="G4603" i="1"/>
  <c r="F4603" i="1"/>
  <c r="D4603" i="1"/>
  <c r="AB4602" i="1"/>
  <c r="AC4602" i="1" s="1"/>
  <c r="AA4602" i="1"/>
  <c r="Z4602" i="1"/>
  <c r="R4602" i="1"/>
  <c r="J4602" i="1"/>
  <c r="K4602" i="1" s="1"/>
  <c r="L4602" i="1" s="1"/>
  <c r="N4602" i="1" s="1"/>
  <c r="I4602" i="1"/>
  <c r="G4602" i="1"/>
  <c r="F4602" i="1"/>
  <c r="D4602" i="1"/>
  <c r="AB4601" i="1"/>
  <c r="AC4601" i="1" s="1"/>
  <c r="Z4601" i="1"/>
  <c r="AA4601" i="1" s="1"/>
  <c r="R4601" i="1"/>
  <c r="Q4601" i="1"/>
  <c r="I4601" i="1"/>
  <c r="J4601" i="1" s="1"/>
  <c r="K4601" i="1" s="1"/>
  <c r="G4601" i="1"/>
  <c r="F4601" i="1"/>
  <c r="D4601" i="1"/>
  <c r="AB4600" i="1"/>
  <c r="AC4600" i="1" s="1"/>
  <c r="AA4600" i="1"/>
  <c r="Z4600" i="1"/>
  <c r="R4600" i="1"/>
  <c r="J4600" i="1"/>
  <c r="K4600" i="1" s="1"/>
  <c r="L4600" i="1" s="1"/>
  <c r="N4600" i="1" s="1"/>
  <c r="I4600" i="1"/>
  <c r="G4600" i="1"/>
  <c r="F4600" i="1"/>
  <c r="D4600" i="1"/>
  <c r="AB4599" i="1"/>
  <c r="AC4599" i="1" s="1"/>
  <c r="Z4599" i="1"/>
  <c r="AA4599" i="1" s="1"/>
  <c r="R4599" i="1"/>
  <c r="I4599" i="1"/>
  <c r="J4599" i="1" s="1"/>
  <c r="K4599" i="1" s="1"/>
  <c r="L4599" i="1" s="1"/>
  <c r="N4599" i="1" s="1"/>
  <c r="G4599" i="1"/>
  <c r="F4599" i="1"/>
  <c r="D4599" i="1"/>
  <c r="AB4598" i="1"/>
  <c r="AC4598" i="1" s="1"/>
  <c r="Z4598" i="1"/>
  <c r="AA4598" i="1" s="1"/>
  <c r="R4598" i="1"/>
  <c r="J4598" i="1"/>
  <c r="K4598" i="1" s="1"/>
  <c r="L4598" i="1" s="1"/>
  <c r="I4598" i="1"/>
  <c r="G4598" i="1"/>
  <c r="F4598" i="1"/>
  <c r="D4598" i="1"/>
  <c r="Q4598" i="1" s="1"/>
  <c r="AB4597" i="1"/>
  <c r="AC4597" i="1" s="1"/>
  <c r="AA4597" i="1"/>
  <c r="Z4597" i="1"/>
  <c r="R4597" i="1"/>
  <c r="J4597" i="1"/>
  <c r="K4597" i="1" s="1"/>
  <c r="I4597" i="1"/>
  <c r="G4597" i="1"/>
  <c r="F4597" i="1"/>
  <c r="D4597" i="1"/>
  <c r="AB4596" i="1"/>
  <c r="AC4596" i="1" s="1"/>
  <c r="Z4596" i="1"/>
  <c r="AA4596" i="1" s="1"/>
  <c r="R4596" i="1"/>
  <c r="I4596" i="1"/>
  <c r="Q4596" i="1" s="1"/>
  <c r="S4596" i="1" s="1"/>
  <c r="G4596" i="1"/>
  <c r="F4596" i="1"/>
  <c r="D4596" i="1"/>
  <c r="AB4595" i="1"/>
  <c r="AC4595" i="1" s="1"/>
  <c r="Z4595" i="1"/>
  <c r="AA4595" i="1" s="1"/>
  <c r="R4595" i="1"/>
  <c r="J4595" i="1"/>
  <c r="K4595" i="1" s="1"/>
  <c r="L4595" i="1" s="1"/>
  <c r="N4595" i="1" s="1"/>
  <c r="I4595" i="1"/>
  <c r="G4595" i="1"/>
  <c r="F4595" i="1"/>
  <c r="D4595" i="1"/>
  <c r="AB4594" i="1"/>
  <c r="AC4594" i="1" s="1"/>
  <c r="AA4594" i="1"/>
  <c r="Z4594" i="1"/>
  <c r="R4594" i="1"/>
  <c r="J4594" i="1"/>
  <c r="K4594" i="1" s="1"/>
  <c r="I4594" i="1"/>
  <c r="G4594" i="1"/>
  <c r="F4594" i="1"/>
  <c r="D4594" i="1"/>
  <c r="Q4594" i="1" s="1"/>
  <c r="AB4593" i="1"/>
  <c r="AC4593" i="1" s="1"/>
  <c r="AA4593" i="1"/>
  <c r="Z4593" i="1"/>
  <c r="R4593" i="1"/>
  <c r="I4593" i="1"/>
  <c r="G4593" i="1"/>
  <c r="F4593" i="1"/>
  <c r="D4593" i="1"/>
  <c r="AB4592" i="1"/>
  <c r="AC4592" i="1" s="1"/>
  <c r="Z4592" i="1"/>
  <c r="AA4592" i="1" s="1"/>
  <c r="R4592" i="1"/>
  <c r="I4592" i="1"/>
  <c r="J4592" i="1" s="1"/>
  <c r="K4592" i="1" s="1"/>
  <c r="G4592" i="1"/>
  <c r="F4592" i="1"/>
  <c r="D4592" i="1"/>
  <c r="Q4592" i="1" s="1"/>
  <c r="AC4591" i="1"/>
  <c r="AB4591" i="1"/>
  <c r="Z4591" i="1"/>
  <c r="AA4591" i="1" s="1"/>
  <c r="R4591" i="1"/>
  <c r="J4591" i="1"/>
  <c r="K4591" i="1" s="1"/>
  <c r="I4591" i="1"/>
  <c r="G4591" i="1"/>
  <c r="F4591" i="1"/>
  <c r="D4591" i="1"/>
  <c r="AB4590" i="1"/>
  <c r="AC4590" i="1" s="1"/>
  <c r="AA4590" i="1"/>
  <c r="Z4590" i="1"/>
  <c r="R4590" i="1"/>
  <c r="I4590" i="1"/>
  <c r="J4590" i="1" s="1"/>
  <c r="K4590" i="1" s="1"/>
  <c r="G4590" i="1"/>
  <c r="F4590" i="1"/>
  <c r="D4590" i="1"/>
  <c r="AB4589" i="1"/>
  <c r="AC4589" i="1" s="1"/>
  <c r="Z4589" i="1"/>
  <c r="AA4589" i="1" s="1"/>
  <c r="R4589" i="1"/>
  <c r="Q4589" i="1"/>
  <c r="I4589" i="1"/>
  <c r="J4589" i="1" s="1"/>
  <c r="K4589" i="1" s="1"/>
  <c r="G4589" i="1"/>
  <c r="F4589" i="1"/>
  <c r="D4589" i="1"/>
  <c r="AC4588" i="1"/>
  <c r="AB4588" i="1"/>
  <c r="Z4588" i="1"/>
  <c r="AA4588" i="1" s="1"/>
  <c r="R4588" i="1"/>
  <c r="I4588" i="1"/>
  <c r="J4588" i="1" s="1"/>
  <c r="K4588" i="1" s="1"/>
  <c r="L4588" i="1" s="1"/>
  <c r="N4588" i="1" s="1"/>
  <c r="G4588" i="1"/>
  <c r="F4588" i="1"/>
  <c r="D4588" i="1"/>
  <c r="Q4588" i="1" s="1"/>
  <c r="AC4587" i="1"/>
  <c r="AB4587" i="1"/>
  <c r="AA4587" i="1"/>
  <c r="Z4587" i="1"/>
  <c r="R4587" i="1"/>
  <c r="S4587" i="1" s="1"/>
  <c r="J4587" i="1"/>
  <c r="K4587" i="1" s="1"/>
  <c r="I4587" i="1"/>
  <c r="Q4587" i="1" s="1"/>
  <c r="G4587" i="1"/>
  <c r="F4587" i="1"/>
  <c r="D4587" i="1"/>
  <c r="AB4586" i="1"/>
  <c r="AC4586" i="1" s="1"/>
  <c r="Z4586" i="1"/>
  <c r="AA4586" i="1" s="1"/>
  <c r="R4586" i="1"/>
  <c r="I4586" i="1"/>
  <c r="J4586" i="1" s="1"/>
  <c r="K4586" i="1" s="1"/>
  <c r="G4586" i="1"/>
  <c r="F4586" i="1"/>
  <c r="D4586" i="1"/>
  <c r="Q4586" i="1" s="1"/>
  <c r="AB4585" i="1"/>
  <c r="AC4585" i="1" s="1"/>
  <c r="Z4585" i="1"/>
  <c r="AA4585" i="1" s="1"/>
  <c r="R4585" i="1"/>
  <c r="I4585" i="1"/>
  <c r="Q4585" i="1" s="1"/>
  <c r="G4585" i="1"/>
  <c r="F4585" i="1"/>
  <c r="D4585" i="1"/>
  <c r="AB4584" i="1"/>
  <c r="AC4584" i="1" s="1"/>
  <c r="AA4584" i="1"/>
  <c r="Z4584" i="1"/>
  <c r="R4584" i="1"/>
  <c r="S4584" i="1" s="1"/>
  <c r="J4584" i="1"/>
  <c r="K4584" i="1" s="1"/>
  <c r="O4584" i="1" s="1"/>
  <c r="I4584" i="1"/>
  <c r="G4584" i="1"/>
  <c r="F4584" i="1"/>
  <c r="D4584" i="1"/>
  <c r="Q4584" i="1" s="1"/>
  <c r="AB4583" i="1"/>
  <c r="AC4583" i="1" s="1"/>
  <c r="Z4583" i="1"/>
  <c r="AA4583" i="1" s="1"/>
  <c r="R4583" i="1"/>
  <c r="I4583" i="1"/>
  <c r="Q4583" i="1" s="1"/>
  <c r="G4583" i="1"/>
  <c r="F4583" i="1"/>
  <c r="D4583" i="1"/>
  <c r="AB4582" i="1"/>
  <c r="AC4582" i="1" s="1"/>
  <c r="Z4582" i="1"/>
  <c r="AA4582" i="1" s="1"/>
  <c r="R4582" i="1"/>
  <c r="I4582" i="1"/>
  <c r="J4582" i="1" s="1"/>
  <c r="K4582" i="1" s="1"/>
  <c r="G4582" i="1"/>
  <c r="F4582" i="1"/>
  <c r="D4582" i="1"/>
  <c r="AB4581" i="1"/>
  <c r="AC4581" i="1" s="1"/>
  <c r="Z4581" i="1"/>
  <c r="AA4581" i="1" s="1"/>
  <c r="R4581" i="1"/>
  <c r="Q4581" i="1"/>
  <c r="I4581" i="1"/>
  <c r="J4581" i="1" s="1"/>
  <c r="K4581" i="1" s="1"/>
  <c r="G4581" i="1"/>
  <c r="F4581" i="1"/>
  <c r="D4581" i="1"/>
  <c r="AC4580" i="1"/>
  <c r="AB4580" i="1"/>
  <c r="Z4580" i="1"/>
  <c r="AA4580" i="1" s="1"/>
  <c r="R4580" i="1"/>
  <c r="J4580" i="1"/>
  <c r="K4580" i="1" s="1"/>
  <c r="I4580" i="1"/>
  <c r="G4580" i="1"/>
  <c r="F4580" i="1"/>
  <c r="D4580" i="1"/>
  <c r="AB4579" i="1"/>
  <c r="AC4579" i="1" s="1"/>
  <c r="AA4579" i="1"/>
  <c r="Z4579" i="1"/>
  <c r="R4579" i="1"/>
  <c r="N4579" i="1"/>
  <c r="L4579" i="1"/>
  <c r="K4579" i="1"/>
  <c r="J4579" i="1"/>
  <c r="I4579" i="1"/>
  <c r="G4579" i="1"/>
  <c r="F4579" i="1"/>
  <c r="D4579" i="1"/>
  <c r="Q4579" i="1" s="1"/>
  <c r="AB4578" i="1"/>
  <c r="AC4578" i="1" s="1"/>
  <c r="AA4578" i="1"/>
  <c r="Z4578" i="1"/>
  <c r="R4578" i="1"/>
  <c r="I4578" i="1"/>
  <c r="G4578" i="1"/>
  <c r="F4578" i="1"/>
  <c r="D4578" i="1"/>
  <c r="AB4577" i="1"/>
  <c r="AC4577" i="1" s="1"/>
  <c r="Z4577" i="1"/>
  <c r="AA4577" i="1" s="1"/>
  <c r="R4577" i="1"/>
  <c r="I4577" i="1"/>
  <c r="J4577" i="1" s="1"/>
  <c r="K4577" i="1" s="1"/>
  <c r="G4577" i="1"/>
  <c r="F4577" i="1"/>
  <c r="D4577" i="1"/>
  <c r="Q4577" i="1" s="1"/>
  <c r="AB4576" i="1"/>
  <c r="AC4576" i="1" s="1"/>
  <c r="AA4576" i="1"/>
  <c r="Z4576" i="1"/>
  <c r="R4576" i="1"/>
  <c r="I4576" i="1"/>
  <c r="J4576" i="1" s="1"/>
  <c r="K4576" i="1" s="1"/>
  <c r="G4576" i="1"/>
  <c r="F4576" i="1"/>
  <c r="D4576" i="1"/>
  <c r="AB4575" i="1"/>
  <c r="AC4575" i="1" s="1"/>
  <c r="Z4575" i="1"/>
  <c r="AA4575" i="1" s="1"/>
  <c r="R4575" i="1"/>
  <c r="I4575" i="1"/>
  <c r="Q4575" i="1" s="1"/>
  <c r="G4575" i="1"/>
  <c r="F4575" i="1"/>
  <c r="D4575" i="1"/>
  <c r="AC4574" i="1"/>
  <c r="AB4574" i="1"/>
  <c r="Z4574" i="1"/>
  <c r="AA4574" i="1" s="1"/>
  <c r="R4574" i="1"/>
  <c r="S4574" i="1" s="1"/>
  <c r="Q4574" i="1"/>
  <c r="T4574" i="1" s="1"/>
  <c r="K4574" i="1"/>
  <c r="O4574" i="1" s="1"/>
  <c r="J4574" i="1"/>
  <c r="I4574" i="1"/>
  <c r="G4574" i="1"/>
  <c r="F4574" i="1"/>
  <c r="D4574" i="1"/>
  <c r="AB4573" i="1"/>
  <c r="AC4573" i="1" s="1"/>
  <c r="Z4573" i="1"/>
  <c r="AA4573" i="1" s="1"/>
  <c r="R4573" i="1"/>
  <c r="J4573" i="1"/>
  <c r="K4573" i="1" s="1"/>
  <c r="I4573" i="1"/>
  <c r="G4573" i="1"/>
  <c r="F4573" i="1"/>
  <c r="D4573" i="1"/>
  <c r="AB4572" i="1"/>
  <c r="AC4572" i="1" s="1"/>
  <c r="Z4572" i="1"/>
  <c r="AA4572" i="1" s="1"/>
  <c r="R4572" i="1"/>
  <c r="Q4572" i="1"/>
  <c r="J4572" i="1"/>
  <c r="K4572" i="1" s="1"/>
  <c r="I4572" i="1"/>
  <c r="G4572" i="1"/>
  <c r="F4572" i="1"/>
  <c r="D4572" i="1"/>
  <c r="AC4571" i="1"/>
  <c r="AB4571" i="1"/>
  <c r="Z4571" i="1"/>
  <c r="AA4571" i="1" s="1"/>
  <c r="R4571" i="1"/>
  <c r="I4571" i="1"/>
  <c r="J4571" i="1" s="1"/>
  <c r="K4571" i="1" s="1"/>
  <c r="L4571" i="1" s="1"/>
  <c r="N4571" i="1" s="1"/>
  <c r="G4571" i="1"/>
  <c r="F4571" i="1"/>
  <c r="D4571" i="1"/>
  <c r="AC4570" i="1"/>
  <c r="AB4570" i="1"/>
  <c r="AA4570" i="1"/>
  <c r="Z4570" i="1"/>
  <c r="R4570" i="1"/>
  <c r="I4570" i="1"/>
  <c r="J4570" i="1" s="1"/>
  <c r="K4570" i="1" s="1"/>
  <c r="G4570" i="1"/>
  <c r="F4570" i="1"/>
  <c r="D4570" i="1"/>
  <c r="AB4569" i="1"/>
  <c r="AC4569" i="1" s="1"/>
  <c r="Z4569" i="1"/>
  <c r="AA4569" i="1" s="1"/>
  <c r="R4569" i="1"/>
  <c r="I4569" i="1"/>
  <c r="J4569" i="1" s="1"/>
  <c r="K4569" i="1" s="1"/>
  <c r="L4569" i="1" s="1"/>
  <c r="N4569" i="1" s="1"/>
  <c r="G4569" i="1"/>
  <c r="F4569" i="1"/>
  <c r="D4569" i="1"/>
  <c r="AB4568" i="1"/>
  <c r="AC4568" i="1" s="1"/>
  <c r="Z4568" i="1"/>
  <c r="AA4568" i="1" s="1"/>
  <c r="R4568" i="1"/>
  <c r="J4568" i="1"/>
  <c r="K4568" i="1" s="1"/>
  <c r="I4568" i="1"/>
  <c r="G4568" i="1"/>
  <c r="F4568" i="1"/>
  <c r="D4568" i="1"/>
  <c r="AB4567" i="1"/>
  <c r="AC4567" i="1" s="1"/>
  <c r="Z4567" i="1"/>
  <c r="AA4567" i="1" s="1"/>
  <c r="R4567" i="1"/>
  <c r="I4567" i="1"/>
  <c r="Q4567" i="1" s="1"/>
  <c r="G4567" i="1"/>
  <c r="F4567" i="1"/>
  <c r="D4567" i="1"/>
  <c r="AB4566" i="1"/>
  <c r="AC4566" i="1" s="1"/>
  <c r="Z4566" i="1"/>
  <c r="AA4566" i="1" s="1"/>
  <c r="R4566" i="1"/>
  <c r="Q4566" i="1"/>
  <c r="I4566" i="1"/>
  <c r="J4566" i="1" s="1"/>
  <c r="K4566" i="1" s="1"/>
  <c r="G4566" i="1"/>
  <c r="F4566" i="1"/>
  <c r="D4566" i="1"/>
  <c r="AB4565" i="1"/>
  <c r="AC4565" i="1" s="1"/>
  <c r="Z4565" i="1"/>
  <c r="AA4565" i="1" s="1"/>
  <c r="R4565" i="1"/>
  <c r="Q4565" i="1"/>
  <c r="I4565" i="1"/>
  <c r="J4565" i="1" s="1"/>
  <c r="K4565" i="1" s="1"/>
  <c r="G4565" i="1"/>
  <c r="F4565" i="1"/>
  <c r="D4565" i="1"/>
  <c r="AC4564" i="1"/>
  <c r="AB4564" i="1"/>
  <c r="Z4564" i="1"/>
  <c r="AA4564" i="1" s="1"/>
  <c r="R4564" i="1"/>
  <c r="L4564" i="1"/>
  <c r="N4564" i="1" s="1"/>
  <c r="K4564" i="1"/>
  <c r="J4564" i="1"/>
  <c r="I4564" i="1"/>
  <c r="G4564" i="1"/>
  <c r="F4564" i="1"/>
  <c r="D4564" i="1"/>
  <c r="Q4564" i="1" s="1"/>
  <c r="AB4563" i="1"/>
  <c r="AC4563" i="1" s="1"/>
  <c r="AD4592" i="1" s="1"/>
  <c r="Z4563" i="1"/>
  <c r="AA4563" i="1" s="1"/>
  <c r="R4563" i="1"/>
  <c r="J4563" i="1"/>
  <c r="K4563" i="1" s="1"/>
  <c r="I4563" i="1"/>
  <c r="G4563" i="1"/>
  <c r="F4563" i="1"/>
  <c r="D4563" i="1"/>
  <c r="AC4562" i="1"/>
  <c r="AB4562" i="1"/>
  <c r="Z4562" i="1"/>
  <c r="AA4562" i="1" s="1"/>
  <c r="R4562" i="1"/>
  <c r="L4562" i="1"/>
  <c r="J4562" i="1"/>
  <c r="K4562" i="1" s="1"/>
  <c r="I4562" i="1"/>
  <c r="G4562" i="1"/>
  <c r="F4562" i="1"/>
  <c r="D4562" i="1"/>
  <c r="Q4562" i="1" s="1"/>
  <c r="AB4561" i="1"/>
  <c r="AC4561" i="1" s="1"/>
  <c r="AA4561" i="1"/>
  <c r="Z4561" i="1"/>
  <c r="R4561" i="1"/>
  <c r="I4561" i="1"/>
  <c r="G4561" i="1"/>
  <c r="F4561" i="1"/>
  <c r="D4561" i="1"/>
  <c r="AB4560" i="1"/>
  <c r="AC4560" i="1" s="1"/>
  <c r="Z4560" i="1"/>
  <c r="AA4560" i="1" s="1"/>
  <c r="R4560" i="1"/>
  <c r="K4560" i="1"/>
  <c r="L4560" i="1" s="1"/>
  <c r="J4560" i="1"/>
  <c r="I4560" i="1"/>
  <c r="G4560" i="1"/>
  <c r="F4560" i="1"/>
  <c r="D4560" i="1"/>
  <c r="AC4559" i="1"/>
  <c r="AB4559" i="1"/>
  <c r="Z4559" i="1"/>
  <c r="AA4559" i="1" s="1"/>
  <c r="R4559" i="1"/>
  <c r="Q4559" i="1"/>
  <c r="I4559" i="1"/>
  <c r="J4559" i="1" s="1"/>
  <c r="K4559" i="1" s="1"/>
  <c r="G4559" i="1"/>
  <c r="F4559" i="1"/>
  <c r="D4559" i="1"/>
  <c r="AC4558" i="1"/>
  <c r="AB4558" i="1"/>
  <c r="AA4558" i="1"/>
  <c r="Z4558" i="1"/>
  <c r="R4558" i="1"/>
  <c r="I4558" i="1"/>
  <c r="J4558" i="1" s="1"/>
  <c r="K4558" i="1" s="1"/>
  <c r="G4558" i="1"/>
  <c r="F4558" i="1"/>
  <c r="D4558" i="1"/>
  <c r="AB4557" i="1"/>
  <c r="AC4557" i="1" s="1"/>
  <c r="Z4557" i="1"/>
  <c r="AA4557" i="1" s="1"/>
  <c r="R4557" i="1"/>
  <c r="I4557" i="1"/>
  <c r="J4557" i="1" s="1"/>
  <c r="K4557" i="1" s="1"/>
  <c r="G4557" i="1"/>
  <c r="F4557" i="1"/>
  <c r="D4557" i="1"/>
  <c r="AC4556" i="1"/>
  <c r="AD4584" i="1" s="1"/>
  <c r="AB4556" i="1"/>
  <c r="AA4556" i="1"/>
  <c r="Z4556" i="1"/>
  <c r="R4556" i="1"/>
  <c r="N4556" i="1"/>
  <c r="L4556" i="1"/>
  <c r="J4556" i="1"/>
  <c r="K4556" i="1" s="1"/>
  <c r="O4556" i="1" s="1"/>
  <c r="I4556" i="1"/>
  <c r="G4556" i="1"/>
  <c r="F4556" i="1"/>
  <c r="D4556" i="1"/>
  <c r="AC4555" i="1"/>
  <c r="AB4555" i="1"/>
  <c r="AA4555" i="1"/>
  <c r="Z4555" i="1"/>
  <c r="R4555" i="1"/>
  <c r="J4555" i="1"/>
  <c r="K4555" i="1" s="1"/>
  <c r="I4555" i="1"/>
  <c r="G4555" i="1"/>
  <c r="F4555" i="1"/>
  <c r="D4555" i="1"/>
  <c r="AB4554" i="1"/>
  <c r="AC4554" i="1" s="1"/>
  <c r="Z4554" i="1"/>
  <c r="AA4554" i="1" s="1"/>
  <c r="R4554" i="1"/>
  <c r="J4554" i="1"/>
  <c r="K4554" i="1" s="1"/>
  <c r="I4554" i="1"/>
  <c r="G4554" i="1"/>
  <c r="F4554" i="1"/>
  <c r="D4554" i="1"/>
  <c r="AB4553" i="1"/>
  <c r="AC4553" i="1" s="1"/>
  <c r="Z4553" i="1"/>
  <c r="AA4553" i="1" s="1"/>
  <c r="R4553" i="1"/>
  <c r="I4553" i="1"/>
  <c r="G4553" i="1"/>
  <c r="F4553" i="1"/>
  <c r="D4553" i="1"/>
  <c r="AB4552" i="1"/>
  <c r="AC4552" i="1" s="1"/>
  <c r="Z4552" i="1"/>
  <c r="AA4552" i="1" s="1"/>
  <c r="R4552" i="1"/>
  <c r="T4552" i="1" s="1"/>
  <c r="L4552" i="1"/>
  <c r="N4552" i="1" s="1"/>
  <c r="K4552" i="1"/>
  <c r="O4552" i="1" s="1"/>
  <c r="J4552" i="1"/>
  <c r="I4552" i="1"/>
  <c r="G4552" i="1"/>
  <c r="F4552" i="1"/>
  <c r="D4552" i="1"/>
  <c r="Q4552" i="1" s="1"/>
  <c r="AC4551" i="1"/>
  <c r="AB4551" i="1"/>
  <c r="Z4551" i="1"/>
  <c r="AA4551" i="1" s="1"/>
  <c r="R4551" i="1"/>
  <c r="I4551" i="1"/>
  <c r="J4551" i="1" s="1"/>
  <c r="K4551" i="1" s="1"/>
  <c r="G4551" i="1"/>
  <c r="F4551" i="1"/>
  <c r="D4551" i="1"/>
  <c r="Q4551" i="1" s="1"/>
  <c r="AB4550" i="1"/>
  <c r="AC4550" i="1" s="1"/>
  <c r="Z4550" i="1"/>
  <c r="AA4550" i="1" s="1"/>
  <c r="R4550" i="1"/>
  <c r="S4550" i="1" s="1"/>
  <c r="Q4550" i="1"/>
  <c r="J4550" i="1"/>
  <c r="K4550" i="1" s="1"/>
  <c r="I4550" i="1"/>
  <c r="G4550" i="1"/>
  <c r="F4550" i="1"/>
  <c r="D4550" i="1"/>
  <c r="AB4549" i="1"/>
  <c r="AC4549" i="1" s="1"/>
  <c r="Z4549" i="1"/>
  <c r="AA4549" i="1" s="1"/>
  <c r="R4549" i="1"/>
  <c r="J4549" i="1"/>
  <c r="K4549" i="1" s="1"/>
  <c r="L4549" i="1" s="1"/>
  <c r="N4549" i="1" s="1"/>
  <c r="I4549" i="1"/>
  <c r="G4549" i="1"/>
  <c r="F4549" i="1"/>
  <c r="D4549" i="1"/>
  <c r="Q4549" i="1" s="1"/>
  <c r="AC4548" i="1"/>
  <c r="AB4548" i="1"/>
  <c r="AA4548" i="1"/>
  <c r="Z4548" i="1"/>
  <c r="R4548" i="1"/>
  <c r="I4548" i="1"/>
  <c r="J4548" i="1" s="1"/>
  <c r="K4548" i="1" s="1"/>
  <c r="G4548" i="1"/>
  <c r="F4548" i="1"/>
  <c r="D4548" i="1"/>
  <c r="AB4547" i="1"/>
  <c r="AC4547" i="1" s="1"/>
  <c r="Z4547" i="1"/>
  <c r="AA4547" i="1" s="1"/>
  <c r="R4547" i="1"/>
  <c r="I4547" i="1"/>
  <c r="J4547" i="1" s="1"/>
  <c r="K4547" i="1" s="1"/>
  <c r="G4547" i="1"/>
  <c r="F4547" i="1"/>
  <c r="D4547" i="1"/>
  <c r="AB4546" i="1"/>
  <c r="AC4546" i="1" s="1"/>
  <c r="Z4546" i="1"/>
  <c r="AA4546" i="1" s="1"/>
  <c r="R4546" i="1"/>
  <c r="I4546" i="1"/>
  <c r="G4546" i="1"/>
  <c r="F4546" i="1"/>
  <c r="D4546" i="1"/>
  <c r="AB4545" i="1"/>
  <c r="AC4545" i="1" s="1"/>
  <c r="Z4545" i="1"/>
  <c r="AA4545" i="1" s="1"/>
  <c r="R4545" i="1"/>
  <c r="L4545" i="1"/>
  <c r="K4545" i="1"/>
  <c r="J4545" i="1"/>
  <c r="I4545" i="1"/>
  <c r="G4545" i="1"/>
  <c r="F4545" i="1"/>
  <c r="D4545" i="1"/>
  <c r="AB4544" i="1"/>
  <c r="AC4544" i="1" s="1"/>
  <c r="Z4544" i="1"/>
  <c r="AA4544" i="1" s="1"/>
  <c r="R4544" i="1"/>
  <c r="J4544" i="1"/>
  <c r="K4544" i="1" s="1"/>
  <c r="I4544" i="1"/>
  <c r="G4544" i="1"/>
  <c r="F4544" i="1"/>
  <c r="D4544" i="1"/>
  <c r="Q4544" i="1" s="1"/>
  <c r="AB4543" i="1"/>
  <c r="AC4543" i="1" s="1"/>
  <c r="Z4543" i="1"/>
  <c r="AA4543" i="1" s="1"/>
  <c r="R4543" i="1"/>
  <c r="I4543" i="1"/>
  <c r="G4543" i="1"/>
  <c r="F4543" i="1"/>
  <c r="D4543" i="1"/>
  <c r="AB4542" i="1"/>
  <c r="AC4542" i="1" s="1"/>
  <c r="AA4542" i="1"/>
  <c r="Z4542" i="1"/>
  <c r="R4542" i="1"/>
  <c r="I4542" i="1"/>
  <c r="J4542" i="1" s="1"/>
  <c r="K4542" i="1" s="1"/>
  <c r="G4542" i="1"/>
  <c r="F4542" i="1"/>
  <c r="D4542" i="1"/>
  <c r="AB4541" i="1"/>
  <c r="AC4541" i="1" s="1"/>
  <c r="AA4541" i="1"/>
  <c r="Z4541" i="1"/>
  <c r="R4541" i="1"/>
  <c r="I4541" i="1"/>
  <c r="J4541" i="1" s="1"/>
  <c r="K4541" i="1" s="1"/>
  <c r="G4541" i="1"/>
  <c r="F4541" i="1"/>
  <c r="D4541" i="1"/>
  <c r="AB4540" i="1"/>
  <c r="AC4540" i="1" s="1"/>
  <c r="Z4540" i="1"/>
  <c r="AA4540" i="1" s="1"/>
  <c r="R4540" i="1"/>
  <c r="J4540" i="1"/>
  <c r="K4540" i="1" s="1"/>
  <c r="L4540" i="1" s="1"/>
  <c r="N4540" i="1" s="1"/>
  <c r="I4540" i="1"/>
  <c r="G4540" i="1"/>
  <c r="F4540" i="1"/>
  <c r="D4540" i="1"/>
  <c r="Q4540" i="1" s="1"/>
  <c r="AB4539" i="1"/>
  <c r="AC4539" i="1" s="1"/>
  <c r="Z4539" i="1"/>
  <c r="AA4539" i="1" s="1"/>
  <c r="R4539" i="1"/>
  <c r="J4539" i="1"/>
  <c r="K4539" i="1" s="1"/>
  <c r="I4539" i="1"/>
  <c r="G4539" i="1"/>
  <c r="F4539" i="1"/>
  <c r="D4539" i="1"/>
  <c r="Q4539" i="1" s="1"/>
  <c r="AB4538" i="1"/>
  <c r="AC4538" i="1" s="1"/>
  <c r="Z4538" i="1"/>
  <c r="AA4538" i="1" s="1"/>
  <c r="R4538" i="1"/>
  <c r="J4538" i="1"/>
  <c r="K4538" i="1" s="1"/>
  <c r="L4538" i="1" s="1"/>
  <c r="I4538" i="1"/>
  <c r="G4538" i="1"/>
  <c r="F4538" i="1"/>
  <c r="D4538" i="1"/>
  <c r="AB4537" i="1"/>
  <c r="AC4537" i="1" s="1"/>
  <c r="AA4537" i="1"/>
  <c r="Z4537" i="1"/>
  <c r="R4537" i="1"/>
  <c r="J4537" i="1"/>
  <c r="K4537" i="1" s="1"/>
  <c r="I4537" i="1"/>
  <c r="G4537" i="1"/>
  <c r="F4537" i="1"/>
  <c r="D4537" i="1"/>
  <c r="Q4537" i="1" s="1"/>
  <c r="AB4536" i="1"/>
  <c r="AC4536" i="1" s="1"/>
  <c r="Z4536" i="1"/>
  <c r="AA4536" i="1" s="1"/>
  <c r="R4536" i="1"/>
  <c r="J4536" i="1"/>
  <c r="K4536" i="1" s="1"/>
  <c r="O4536" i="1" s="1"/>
  <c r="I4536" i="1"/>
  <c r="G4536" i="1"/>
  <c r="F4536" i="1"/>
  <c r="D4536" i="1"/>
  <c r="AB4535" i="1"/>
  <c r="AC4535" i="1" s="1"/>
  <c r="Z4535" i="1"/>
  <c r="AA4535" i="1" s="1"/>
  <c r="R4535" i="1"/>
  <c r="I4535" i="1"/>
  <c r="G4535" i="1"/>
  <c r="F4535" i="1"/>
  <c r="D4535" i="1"/>
  <c r="AB4534" i="1"/>
  <c r="AC4534" i="1" s="1"/>
  <c r="Z4534" i="1"/>
  <c r="AA4534" i="1" s="1"/>
  <c r="R4534" i="1"/>
  <c r="J4534" i="1"/>
  <c r="K4534" i="1" s="1"/>
  <c r="I4534" i="1"/>
  <c r="G4534" i="1"/>
  <c r="F4534" i="1"/>
  <c r="D4534" i="1"/>
  <c r="AB4533" i="1"/>
  <c r="AC4533" i="1" s="1"/>
  <c r="AA4533" i="1"/>
  <c r="Z4533" i="1"/>
  <c r="R4533" i="1"/>
  <c r="I4533" i="1"/>
  <c r="G4533" i="1"/>
  <c r="F4533" i="1"/>
  <c r="D4533" i="1"/>
  <c r="AB4532" i="1"/>
  <c r="AC4532" i="1" s="1"/>
  <c r="Z4532" i="1"/>
  <c r="AA4532" i="1" s="1"/>
  <c r="R4532" i="1"/>
  <c r="J4532" i="1"/>
  <c r="K4532" i="1" s="1"/>
  <c r="I4532" i="1"/>
  <c r="G4532" i="1"/>
  <c r="F4532" i="1"/>
  <c r="D4532" i="1"/>
  <c r="AB4531" i="1"/>
  <c r="AC4531" i="1" s="1"/>
  <c r="Z4531" i="1"/>
  <c r="AA4531" i="1" s="1"/>
  <c r="R4531" i="1"/>
  <c r="J4531" i="1"/>
  <c r="K4531" i="1" s="1"/>
  <c r="I4531" i="1"/>
  <c r="Q4531" i="1" s="1"/>
  <c r="G4531" i="1"/>
  <c r="F4531" i="1"/>
  <c r="D4531" i="1"/>
  <c r="AB4530" i="1"/>
  <c r="AC4530" i="1" s="1"/>
  <c r="Z4530" i="1"/>
  <c r="AA4530" i="1" s="1"/>
  <c r="R4530" i="1"/>
  <c r="J4530" i="1"/>
  <c r="K4530" i="1" s="1"/>
  <c r="L4530" i="1" s="1"/>
  <c r="N4530" i="1" s="1"/>
  <c r="I4530" i="1"/>
  <c r="G4530" i="1"/>
  <c r="F4530" i="1"/>
  <c r="D4530" i="1"/>
  <c r="AB4529" i="1"/>
  <c r="AC4529" i="1" s="1"/>
  <c r="Z4529" i="1"/>
  <c r="AA4529" i="1" s="1"/>
  <c r="R4529" i="1"/>
  <c r="Q4529" i="1"/>
  <c r="I4529" i="1"/>
  <c r="J4529" i="1" s="1"/>
  <c r="K4529" i="1" s="1"/>
  <c r="G4529" i="1"/>
  <c r="F4529" i="1"/>
  <c r="D4529" i="1"/>
  <c r="AB4528" i="1"/>
  <c r="AC4528" i="1" s="1"/>
  <c r="Z4528" i="1"/>
  <c r="AA4528" i="1" s="1"/>
  <c r="R4528" i="1"/>
  <c r="I4528" i="1"/>
  <c r="J4528" i="1" s="1"/>
  <c r="K4528" i="1" s="1"/>
  <c r="G4528" i="1"/>
  <c r="F4528" i="1"/>
  <c r="D4528" i="1"/>
  <c r="AB4527" i="1"/>
  <c r="AC4527" i="1" s="1"/>
  <c r="Z4527" i="1"/>
  <c r="AA4527" i="1" s="1"/>
  <c r="R4527" i="1"/>
  <c r="I4527" i="1"/>
  <c r="J4527" i="1" s="1"/>
  <c r="K4527" i="1" s="1"/>
  <c r="G4527" i="1"/>
  <c r="F4527" i="1"/>
  <c r="D4527" i="1"/>
  <c r="AB4526" i="1"/>
  <c r="AC4526" i="1" s="1"/>
  <c r="Z4526" i="1"/>
  <c r="AA4526" i="1" s="1"/>
  <c r="R4526" i="1"/>
  <c r="J4526" i="1"/>
  <c r="K4526" i="1" s="1"/>
  <c r="I4526" i="1"/>
  <c r="G4526" i="1"/>
  <c r="F4526" i="1"/>
  <c r="D4526" i="1"/>
  <c r="AB4525" i="1"/>
  <c r="AC4525" i="1" s="1"/>
  <c r="Z4525" i="1"/>
  <c r="AA4525" i="1" s="1"/>
  <c r="R4525" i="1"/>
  <c r="I4525" i="1"/>
  <c r="J4525" i="1" s="1"/>
  <c r="K4525" i="1" s="1"/>
  <c r="G4525" i="1"/>
  <c r="F4525" i="1"/>
  <c r="D4525" i="1"/>
  <c r="Q4525" i="1" s="1"/>
  <c r="AB4524" i="1"/>
  <c r="AC4524" i="1" s="1"/>
  <c r="AA4524" i="1"/>
  <c r="Z4524" i="1"/>
  <c r="R4524" i="1"/>
  <c r="J4524" i="1"/>
  <c r="K4524" i="1" s="1"/>
  <c r="I4524" i="1"/>
  <c r="G4524" i="1"/>
  <c r="F4524" i="1"/>
  <c r="D4524" i="1"/>
  <c r="AB4523" i="1"/>
  <c r="AC4523" i="1" s="1"/>
  <c r="Z4523" i="1"/>
  <c r="AA4523" i="1" s="1"/>
  <c r="R4523" i="1"/>
  <c r="J4523" i="1"/>
  <c r="K4523" i="1" s="1"/>
  <c r="I4523" i="1"/>
  <c r="G4523" i="1"/>
  <c r="F4523" i="1"/>
  <c r="D4523" i="1"/>
  <c r="AC4522" i="1"/>
  <c r="AB4522" i="1"/>
  <c r="Z4522" i="1"/>
  <c r="AA4522" i="1" s="1"/>
  <c r="R4522" i="1"/>
  <c r="I4522" i="1"/>
  <c r="G4522" i="1"/>
  <c r="F4522" i="1"/>
  <c r="D4522" i="1"/>
  <c r="AB4521" i="1"/>
  <c r="AC4521" i="1" s="1"/>
  <c r="AA4521" i="1"/>
  <c r="Z4521" i="1"/>
  <c r="R4521" i="1"/>
  <c r="I4521" i="1"/>
  <c r="Q4521" i="1" s="1"/>
  <c r="G4521" i="1"/>
  <c r="F4521" i="1"/>
  <c r="D4521" i="1"/>
  <c r="AB4520" i="1"/>
  <c r="AC4520" i="1" s="1"/>
  <c r="Z4520" i="1"/>
  <c r="AA4520" i="1" s="1"/>
  <c r="R4520" i="1"/>
  <c r="J4520" i="1"/>
  <c r="K4520" i="1" s="1"/>
  <c r="I4520" i="1"/>
  <c r="G4520" i="1"/>
  <c r="F4520" i="1"/>
  <c r="D4520" i="1"/>
  <c r="Q4520" i="1" s="1"/>
  <c r="AC4519" i="1"/>
  <c r="AB4519" i="1"/>
  <c r="Z4519" i="1"/>
  <c r="AA4519" i="1" s="1"/>
  <c r="R4519" i="1"/>
  <c r="J4519" i="1"/>
  <c r="K4519" i="1" s="1"/>
  <c r="I4519" i="1"/>
  <c r="G4519" i="1"/>
  <c r="F4519" i="1"/>
  <c r="D4519" i="1"/>
  <c r="AB4518" i="1"/>
  <c r="AC4518" i="1" s="1"/>
  <c r="Z4518" i="1"/>
  <c r="AA4518" i="1" s="1"/>
  <c r="R4518" i="1"/>
  <c r="L4518" i="1"/>
  <c r="K4518" i="1"/>
  <c r="J4518" i="1"/>
  <c r="I4518" i="1"/>
  <c r="G4518" i="1"/>
  <c r="F4518" i="1"/>
  <c r="D4518" i="1"/>
  <c r="AC4517" i="1"/>
  <c r="AB4517" i="1"/>
  <c r="Z4517" i="1"/>
  <c r="AA4517" i="1" s="1"/>
  <c r="R4517" i="1"/>
  <c r="I4517" i="1"/>
  <c r="J4517" i="1" s="1"/>
  <c r="K4517" i="1" s="1"/>
  <c r="G4517" i="1"/>
  <c r="F4517" i="1"/>
  <c r="D4517" i="1"/>
  <c r="AB4516" i="1"/>
  <c r="AC4516" i="1" s="1"/>
  <c r="Z4516" i="1"/>
  <c r="AA4516" i="1" s="1"/>
  <c r="R4516" i="1"/>
  <c r="I4516" i="1"/>
  <c r="Q4516" i="1" s="1"/>
  <c r="G4516" i="1"/>
  <c r="F4516" i="1"/>
  <c r="D4516" i="1"/>
  <c r="AB4515" i="1"/>
  <c r="AC4515" i="1" s="1"/>
  <c r="Z4515" i="1"/>
  <c r="AA4515" i="1" s="1"/>
  <c r="R4515" i="1"/>
  <c r="J4515" i="1"/>
  <c r="K4515" i="1" s="1"/>
  <c r="L4515" i="1" s="1"/>
  <c r="N4515" i="1" s="1"/>
  <c r="I4515" i="1"/>
  <c r="G4515" i="1"/>
  <c r="F4515" i="1"/>
  <c r="D4515" i="1"/>
  <c r="AB4514" i="1"/>
  <c r="AC4514" i="1" s="1"/>
  <c r="Z4514" i="1"/>
  <c r="AA4514" i="1" s="1"/>
  <c r="R4514" i="1"/>
  <c r="I4514" i="1"/>
  <c r="G4514" i="1"/>
  <c r="F4514" i="1"/>
  <c r="D4514" i="1"/>
  <c r="AB4513" i="1"/>
  <c r="AC4513" i="1" s="1"/>
  <c r="Z4513" i="1"/>
  <c r="AA4513" i="1" s="1"/>
  <c r="R4513" i="1"/>
  <c r="T4513" i="1" s="1"/>
  <c r="K4513" i="1"/>
  <c r="O4513" i="1" s="1"/>
  <c r="J4513" i="1"/>
  <c r="I4513" i="1"/>
  <c r="G4513" i="1"/>
  <c r="F4513" i="1"/>
  <c r="D4513" i="1"/>
  <c r="Q4513" i="1" s="1"/>
  <c r="AB4512" i="1"/>
  <c r="AC4512" i="1" s="1"/>
  <c r="Z4512" i="1"/>
  <c r="AA4512" i="1" s="1"/>
  <c r="R4512" i="1"/>
  <c r="J4512" i="1"/>
  <c r="K4512" i="1" s="1"/>
  <c r="I4512" i="1"/>
  <c r="G4512" i="1"/>
  <c r="F4512" i="1"/>
  <c r="D4512" i="1"/>
  <c r="AC4511" i="1"/>
  <c r="AB4511" i="1"/>
  <c r="Z4511" i="1"/>
  <c r="AA4511" i="1" s="1"/>
  <c r="R4511" i="1"/>
  <c r="I4511" i="1"/>
  <c r="J4511" i="1" s="1"/>
  <c r="K4511" i="1" s="1"/>
  <c r="G4511" i="1"/>
  <c r="F4511" i="1"/>
  <c r="D4511" i="1"/>
  <c r="AB4510" i="1"/>
  <c r="AC4510" i="1" s="1"/>
  <c r="Z4510" i="1"/>
  <c r="AA4510" i="1" s="1"/>
  <c r="R4510" i="1"/>
  <c r="J4510" i="1"/>
  <c r="K4510" i="1" s="1"/>
  <c r="I4510" i="1"/>
  <c r="G4510" i="1"/>
  <c r="F4510" i="1"/>
  <c r="D4510" i="1"/>
  <c r="AC4509" i="1"/>
  <c r="AB4509" i="1"/>
  <c r="Z4509" i="1"/>
  <c r="AA4509" i="1" s="1"/>
  <c r="R4509" i="1"/>
  <c r="J4509" i="1"/>
  <c r="K4509" i="1" s="1"/>
  <c r="I4509" i="1"/>
  <c r="G4509" i="1"/>
  <c r="F4509" i="1"/>
  <c r="D4509" i="1"/>
  <c r="Q4509" i="1" s="1"/>
  <c r="AB4508" i="1"/>
  <c r="AC4508" i="1" s="1"/>
  <c r="Z4508" i="1"/>
  <c r="AA4508" i="1" s="1"/>
  <c r="R4508" i="1"/>
  <c r="Q4508" i="1"/>
  <c r="T4508" i="1" s="1"/>
  <c r="J4508" i="1"/>
  <c r="K4508" i="1" s="1"/>
  <c r="I4508" i="1"/>
  <c r="G4508" i="1"/>
  <c r="F4508" i="1"/>
  <c r="D4508" i="1"/>
  <c r="AB4507" i="1"/>
  <c r="AC4507" i="1" s="1"/>
  <c r="AA4507" i="1"/>
  <c r="Z4507" i="1"/>
  <c r="R4507" i="1"/>
  <c r="I4507" i="1"/>
  <c r="Q4507" i="1" s="1"/>
  <c r="G4507" i="1"/>
  <c r="F4507" i="1"/>
  <c r="D4507" i="1"/>
  <c r="AB4506" i="1"/>
  <c r="AC4506" i="1" s="1"/>
  <c r="AD4535" i="1" s="1"/>
  <c r="Z4506" i="1"/>
  <c r="AA4506" i="1" s="1"/>
  <c r="R4506" i="1"/>
  <c r="Q4506" i="1"/>
  <c r="J4506" i="1"/>
  <c r="K4506" i="1" s="1"/>
  <c r="I4506" i="1"/>
  <c r="G4506" i="1"/>
  <c r="F4506" i="1"/>
  <c r="D4506" i="1"/>
  <c r="AB4505" i="1"/>
  <c r="AC4505" i="1" s="1"/>
  <c r="Z4505" i="1"/>
  <c r="AA4505" i="1" s="1"/>
  <c r="R4505" i="1"/>
  <c r="I4505" i="1"/>
  <c r="Q4505" i="1" s="1"/>
  <c r="G4505" i="1"/>
  <c r="F4505" i="1"/>
  <c r="D4505" i="1"/>
  <c r="AB4504" i="1"/>
  <c r="AC4504" i="1" s="1"/>
  <c r="Z4504" i="1"/>
  <c r="AA4504" i="1" s="1"/>
  <c r="R4504" i="1"/>
  <c r="I4504" i="1"/>
  <c r="G4504" i="1"/>
  <c r="F4504" i="1"/>
  <c r="D4504" i="1"/>
  <c r="AB4503" i="1"/>
  <c r="AC4503" i="1" s="1"/>
  <c r="AA4503" i="1"/>
  <c r="Z4503" i="1"/>
  <c r="R4503" i="1"/>
  <c r="I4503" i="1"/>
  <c r="G4503" i="1"/>
  <c r="F4503" i="1"/>
  <c r="D4503" i="1"/>
  <c r="AC4502" i="1"/>
  <c r="AB4502" i="1"/>
  <c r="Z4502" i="1"/>
  <c r="AA4502" i="1" s="1"/>
  <c r="R4502" i="1"/>
  <c r="I4502" i="1"/>
  <c r="G4502" i="1"/>
  <c r="F4502" i="1"/>
  <c r="D4502" i="1"/>
  <c r="AB4501" i="1"/>
  <c r="AC4501" i="1" s="1"/>
  <c r="AA4501" i="1"/>
  <c r="Z4501" i="1"/>
  <c r="R4501" i="1"/>
  <c r="J4501" i="1"/>
  <c r="K4501" i="1" s="1"/>
  <c r="I4501" i="1"/>
  <c r="G4501" i="1"/>
  <c r="F4501" i="1"/>
  <c r="D4501" i="1"/>
  <c r="AB4500" i="1"/>
  <c r="AC4500" i="1" s="1"/>
  <c r="AA4500" i="1"/>
  <c r="Z4500" i="1"/>
  <c r="R4500" i="1"/>
  <c r="I4500" i="1"/>
  <c r="G4500" i="1"/>
  <c r="F4500" i="1"/>
  <c r="D4500" i="1"/>
  <c r="AB4499" i="1"/>
  <c r="AC4499" i="1" s="1"/>
  <c r="Z4499" i="1"/>
  <c r="AA4499" i="1" s="1"/>
  <c r="R4499" i="1"/>
  <c r="I4499" i="1"/>
  <c r="Q4499" i="1" s="1"/>
  <c r="G4499" i="1"/>
  <c r="F4499" i="1"/>
  <c r="D4499" i="1"/>
  <c r="AB4498" i="1"/>
  <c r="AC4498" i="1" s="1"/>
  <c r="Z4498" i="1"/>
  <c r="AA4498" i="1" s="1"/>
  <c r="R4498" i="1"/>
  <c r="I4498" i="1"/>
  <c r="J4498" i="1" s="1"/>
  <c r="K4498" i="1" s="1"/>
  <c r="G4498" i="1"/>
  <c r="F4498" i="1"/>
  <c r="D4498" i="1"/>
  <c r="AB4497" i="1"/>
  <c r="AC4497" i="1" s="1"/>
  <c r="Z4497" i="1"/>
  <c r="AA4497" i="1" s="1"/>
  <c r="R4497" i="1"/>
  <c r="J4497" i="1"/>
  <c r="K4497" i="1" s="1"/>
  <c r="I4497" i="1"/>
  <c r="G4497" i="1"/>
  <c r="F4497" i="1"/>
  <c r="D4497" i="1"/>
  <c r="AB4496" i="1"/>
  <c r="AC4496" i="1" s="1"/>
  <c r="Z4496" i="1"/>
  <c r="AA4496" i="1" s="1"/>
  <c r="R4496" i="1"/>
  <c r="J4496" i="1"/>
  <c r="K4496" i="1" s="1"/>
  <c r="I4496" i="1"/>
  <c r="G4496" i="1"/>
  <c r="F4496" i="1"/>
  <c r="D4496" i="1"/>
  <c r="AB4495" i="1"/>
  <c r="AC4495" i="1" s="1"/>
  <c r="Z4495" i="1"/>
  <c r="AA4495" i="1" s="1"/>
  <c r="R4495" i="1"/>
  <c r="I4495" i="1"/>
  <c r="Q4495" i="1" s="1"/>
  <c r="G4495" i="1"/>
  <c r="F4495" i="1"/>
  <c r="D4495" i="1"/>
  <c r="AB4494" i="1"/>
  <c r="AC4494" i="1" s="1"/>
  <c r="Z4494" i="1"/>
  <c r="AA4494" i="1" s="1"/>
  <c r="R4494" i="1"/>
  <c r="J4494" i="1"/>
  <c r="K4494" i="1" s="1"/>
  <c r="I4494" i="1"/>
  <c r="G4494" i="1"/>
  <c r="F4494" i="1"/>
  <c r="D4494" i="1"/>
  <c r="AB4493" i="1"/>
  <c r="AC4493" i="1" s="1"/>
  <c r="Z4493" i="1"/>
  <c r="AA4493" i="1" s="1"/>
  <c r="R4493" i="1"/>
  <c r="J4493" i="1"/>
  <c r="K4493" i="1" s="1"/>
  <c r="I4493" i="1"/>
  <c r="G4493" i="1"/>
  <c r="F4493" i="1"/>
  <c r="D4493" i="1"/>
  <c r="Q4493" i="1" s="1"/>
  <c r="AB4492" i="1"/>
  <c r="AC4492" i="1" s="1"/>
  <c r="AA4492" i="1"/>
  <c r="Z4492" i="1"/>
  <c r="R4492" i="1"/>
  <c r="I4492" i="1"/>
  <c r="G4492" i="1"/>
  <c r="F4492" i="1"/>
  <c r="D4492" i="1"/>
  <c r="AB4491" i="1"/>
  <c r="AC4491" i="1" s="1"/>
  <c r="Z4491" i="1"/>
  <c r="AA4491" i="1" s="1"/>
  <c r="R4491" i="1"/>
  <c r="I4491" i="1"/>
  <c r="J4491" i="1" s="1"/>
  <c r="K4491" i="1" s="1"/>
  <c r="G4491" i="1"/>
  <c r="F4491" i="1"/>
  <c r="D4491" i="1"/>
  <c r="AB4490" i="1"/>
  <c r="AC4490" i="1" s="1"/>
  <c r="Z4490" i="1"/>
  <c r="AA4490" i="1" s="1"/>
  <c r="R4490" i="1"/>
  <c r="I4490" i="1"/>
  <c r="G4490" i="1"/>
  <c r="F4490" i="1"/>
  <c r="D4490" i="1"/>
  <c r="AB4489" i="1"/>
  <c r="AC4489" i="1" s="1"/>
  <c r="Z4489" i="1"/>
  <c r="AA4489" i="1" s="1"/>
  <c r="R4489" i="1"/>
  <c r="J4489" i="1"/>
  <c r="K4489" i="1" s="1"/>
  <c r="I4489" i="1"/>
  <c r="G4489" i="1"/>
  <c r="F4489" i="1"/>
  <c r="D4489" i="1"/>
  <c r="Q4489" i="1" s="1"/>
  <c r="AB4488" i="1"/>
  <c r="AC4488" i="1" s="1"/>
  <c r="Z4488" i="1"/>
  <c r="AA4488" i="1" s="1"/>
  <c r="R4488" i="1"/>
  <c r="K4488" i="1"/>
  <c r="J4488" i="1"/>
  <c r="I4488" i="1"/>
  <c r="G4488" i="1"/>
  <c r="F4488" i="1"/>
  <c r="D4488" i="1"/>
  <c r="AN4488" i="1" s="1"/>
  <c r="AO4488" i="1" s="1"/>
  <c r="AP4488" i="1" s="1"/>
  <c r="AQ4488" i="1" s="1"/>
  <c r="AR4488" i="1" s="1"/>
  <c r="AB4487" i="1"/>
  <c r="AC4487" i="1" s="1"/>
  <c r="Z4487" i="1"/>
  <c r="AA4487" i="1" s="1"/>
  <c r="R4487" i="1"/>
  <c r="J4487" i="1"/>
  <c r="K4487" i="1" s="1"/>
  <c r="I4487" i="1"/>
  <c r="G4487" i="1"/>
  <c r="F4487" i="1"/>
  <c r="D4487" i="1"/>
  <c r="AN4487" i="1" s="1"/>
  <c r="AO4487" i="1" s="1"/>
  <c r="AP4487" i="1" s="1"/>
  <c r="AQ4487" i="1" s="1"/>
  <c r="AR4487" i="1" s="1"/>
  <c r="AB4486" i="1"/>
  <c r="AC4486" i="1" s="1"/>
  <c r="Z4486" i="1"/>
  <c r="AA4486" i="1" s="1"/>
  <c r="R4486" i="1"/>
  <c r="I4486" i="1"/>
  <c r="G4486" i="1"/>
  <c r="F4486" i="1"/>
  <c r="D4486" i="1"/>
  <c r="AC4485" i="1"/>
  <c r="AB4485" i="1"/>
  <c r="Z4485" i="1"/>
  <c r="AA4485" i="1" s="1"/>
  <c r="R4485" i="1"/>
  <c r="L4485" i="1"/>
  <c r="J4485" i="1"/>
  <c r="K4485" i="1" s="1"/>
  <c r="I4485" i="1"/>
  <c r="G4485" i="1"/>
  <c r="F4485" i="1"/>
  <c r="D4485" i="1"/>
  <c r="Q4485" i="1" s="1"/>
  <c r="AB4484" i="1"/>
  <c r="AC4484" i="1" s="1"/>
  <c r="Z4484" i="1"/>
  <c r="AA4484" i="1" s="1"/>
  <c r="R4484" i="1"/>
  <c r="I4484" i="1"/>
  <c r="G4484" i="1"/>
  <c r="F4484" i="1"/>
  <c r="D4484" i="1"/>
  <c r="AB4483" i="1"/>
  <c r="AC4483" i="1" s="1"/>
  <c r="AA4483" i="1"/>
  <c r="Z4483" i="1"/>
  <c r="R4483" i="1"/>
  <c r="J4483" i="1"/>
  <c r="K4483" i="1" s="1"/>
  <c r="I4483" i="1"/>
  <c r="G4483" i="1"/>
  <c r="F4483" i="1"/>
  <c r="D4483" i="1"/>
  <c r="AB4482" i="1"/>
  <c r="AC4482" i="1" s="1"/>
  <c r="Z4482" i="1"/>
  <c r="AA4482" i="1" s="1"/>
  <c r="R4482" i="1"/>
  <c r="I4482" i="1"/>
  <c r="G4482" i="1"/>
  <c r="F4482" i="1"/>
  <c r="D4482" i="1"/>
  <c r="AC4481" i="1"/>
  <c r="AB4481" i="1"/>
  <c r="Z4481" i="1"/>
  <c r="AA4481" i="1" s="1"/>
  <c r="R4481" i="1"/>
  <c r="T4481" i="1" s="1"/>
  <c r="I4481" i="1"/>
  <c r="Q4481" i="1" s="1"/>
  <c r="G4481" i="1"/>
  <c r="F4481" i="1"/>
  <c r="D4481" i="1"/>
  <c r="AB4480" i="1"/>
  <c r="AC4480" i="1" s="1"/>
  <c r="Z4480" i="1"/>
  <c r="AA4480" i="1" s="1"/>
  <c r="R4480" i="1"/>
  <c r="I4480" i="1"/>
  <c r="G4480" i="1"/>
  <c r="F4480" i="1"/>
  <c r="D4480" i="1"/>
  <c r="AB4479" i="1"/>
  <c r="AC4479" i="1" s="1"/>
  <c r="Z4479" i="1"/>
  <c r="AA4479" i="1" s="1"/>
  <c r="R4479" i="1"/>
  <c r="K4479" i="1"/>
  <c r="L4479" i="1" s="1"/>
  <c r="N4479" i="1" s="1"/>
  <c r="J4479" i="1"/>
  <c r="I4479" i="1"/>
  <c r="G4479" i="1"/>
  <c r="F4479" i="1"/>
  <c r="D4479" i="1"/>
  <c r="AB4478" i="1"/>
  <c r="AC4478" i="1" s="1"/>
  <c r="Z4478" i="1"/>
  <c r="AA4478" i="1" s="1"/>
  <c r="R4478" i="1"/>
  <c r="I4478" i="1"/>
  <c r="J4478" i="1" s="1"/>
  <c r="K4478" i="1" s="1"/>
  <c r="G4478" i="1"/>
  <c r="F4478" i="1"/>
  <c r="D4478" i="1"/>
  <c r="AB4477" i="1"/>
  <c r="AC4477" i="1" s="1"/>
  <c r="AA4477" i="1"/>
  <c r="Z4477" i="1"/>
  <c r="R4477" i="1"/>
  <c r="I4477" i="1"/>
  <c r="Q4477" i="1" s="1"/>
  <c r="G4477" i="1"/>
  <c r="F4477" i="1"/>
  <c r="D4477" i="1"/>
  <c r="AB4476" i="1"/>
  <c r="AC4476" i="1" s="1"/>
  <c r="Z4476" i="1"/>
  <c r="AA4476" i="1" s="1"/>
  <c r="R4476" i="1"/>
  <c r="J4476" i="1"/>
  <c r="K4476" i="1" s="1"/>
  <c r="L4476" i="1" s="1"/>
  <c r="I4476" i="1"/>
  <c r="Q4476" i="1" s="1"/>
  <c r="G4476" i="1"/>
  <c r="F4476" i="1"/>
  <c r="D4476" i="1"/>
  <c r="AB4475" i="1"/>
  <c r="AC4475" i="1" s="1"/>
  <c r="Z4475" i="1"/>
  <c r="AA4475" i="1" s="1"/>
  <c r="R4475" i="1"/>
  <c r="Q4475" i="1"/>
  <c r="I4475" i="1"/>
  <c r="J4475" i="1" s="1"/>
  <c r="K4475" i="1" s="1"/>
  <c r="G4475" i="1"/>
  <c r="F4475" i="1"/>
  <c r="D4475" i="1"/>
  <c r="AB4474" i="1"/>
  <c r="AC4474" i="1" s="1"/>
  <c r="Z4474" i="1"/>
  <c r="AA4474" i="1" s="1"/>
  <c r="R4474" i="1"/>
  <c r="T4474" i="1" s="1"/>
  <c r="J4474" i="1"/>
  <c r="K4474" i="1" s="1"/>
  <c r="I4474" i="1"/>
  <c r="G4474" i="1"/>
  <c r="F4474" i="1"/>
  <c r="D4474" i="1"/>
  <c r="Q4474" i="1" s="1"/>
  <c r="AC4473" i="1"/>
  <c r="AB4473" i="1"/>
  <c r="Z4473" i="1"/>
  <c r="AA4473" i="1" s="1"/>
  <c r="R4473" i="1"/>
  <c r="J4473" i="1"/>
  <c r="K4473" i="1" s="1"/>
  <c r="I4473" i="1"/>
  <c r="G4473" i="1"/>
  <c r="F4473" i="1"/>
  <c r="D4473" i="1"/>
  <c r="AB4472" i="1"/>
  <c r="AC4472" i="1" s="1"/>
  <c r="Z4472" i="1"/>
  <c r="AA4472" i="1" s="1"/>
  <c r="R4472" i="1"/>
  <c r="I4472" i="1"/>
  <c r="J4472" i="1" s="1"/>
  <c r="K4472" i="1" s="1"/>
  <c r="G4472" i="1"/>
  <c r="F4472" i="1"/>
  <c r="D4472" i="1"/>
  <c r="AB4471" i="1"/>
  <c r="AC4471" i="1" s="1"/>
  <c r="Z4471" i="1"/>
  <c r="AA4471" i="1" s="1"/>
  <c r="R4471" i="1"/>
  <c r="I4471" i="1"/>
  <c r="J4471" i="1" s="1"/>
  <c r="K4471" i="1" s="1"/>
  <c r="L4471" i="1" s="1"/>
  <c r="N4471" i="1" s="1"/>
  <c r="G4471" i="1"/>
  <c r="F4471" i="1"/>
  <c r="D4471" i="1"/>
  <c r="AB4470" i="1"/>
  <c r="AC4470" i="1" s="1"/>
  <c r="Z4470" i="1"/>
  <c r="AA4470" i="1" s="1"/>
  <c r="R4470" i="1"/>
  <c r="I4470" i="1"/>
  <c r="G4470" i="1"/>
  <c r="F4470" i="1"/>
  <c r="D4470" i="1"/>
  <c r="AB4469" i="1"/>
  <c r="AC4469" i="1" s="1"/>
  <c r="Z4469" i="1"/>
  <c r="AA4469" i="1" s="1"/>
  <c r="R4469" i="1"/>
  <c r="I4469" i="1"/>
  <c r="G4469" i="1"/>
  <c r="F4469" i="1"/>
  <c r="D4469" i="1"/>
  <c r="AB4468" i="1"/>
  <c r="AC4468" i="1" s="1"/>
  <c r="Z4468" i="1"/>
  <c r="AA4468" i="1" s="1"/>
  <c r="R4468" i="1"/>
  <c r="I4468" i="1"/>
  <c r="J4468" i="1" s="1"/>
  <c r="K4468" i="1" s="1"/>
  <c r="L4468" i="1" s="1"/>
  <c r="N4468" i="1" s="1"/>
  <c r="G4468" i="1"/>
  <c r="F4468" i="1"/>
  <c r="D4468" i="1"/>
  <c r="AC4467" i="1"/>
  <c r="AB4467" i="1"/>
  <c r="AA4467" i="1"/>
  <c r="Z4467" i="1"/>
  <c r="R4467" i="1"/>
  <c r="J4467" i="1"/>
  <c r="K4467" i="1" s="1"/>
  <c r="I4467" i="1"/>
  <c r="G4467" i="1"/>
  <c r="F4467" i="1"/>
  <c r="D4467" i="1"/>
  <c r="AB4466" i="1"/>
  <c r="AC4466" i="1" s="1"/>
  <c r="Z4466" i="1"/>
  <c r="AA4466" i="1" s="1"/>
  <c r="R4466" i="1"/>
  <c r="I4466" i="1"/>
  <c r="G4466" i="1"/>
  <c r="F4466" i="1"/>
  <c r="D4466" i="1"/>
  <c r="AB4465" i="1"/>
  <c r="AC4465" i="1" s="1"/>
  <c r="Z4465" i="1"/>
  <c r="AA4465" i="1" s="1"/>
  <c r="R4465" i="1"/>
  <c r="T4465" i="1" s="1"/>
  <c r="Q4465" i="1"/>
  <c r="I4465" i="1"/>
  <c r="J4465" i="1" s="1"/>
  <c r="K4465" i="1" s="1"/>
  <c r="G4465" i="1"/>
  <c r="F4465" i="1"/>
  <c r="D4465" i="1"/>
  <c r="AB4464" i="1"/>
  <c r="AC4464" i="1" s="1"/>
  <c r="Z4464" i="1"/>
  <c r="AA4464" i="1" s="1"/>
  <c r="R4464" i="1"/>
  <c r="I4464" i="1"/>
  <c r="J4464" i="1" s="1"/>
  <c r="K4464" i="1" s="1"/>
  <c r="G4464" i="1"/>
  <c r="F4464" i="1"/>
  <c r="D4464" i="1"/>
  <c r="AN4464" i="1" s="1"/>
  <c r="AO4464" i="1" s="1"/>
  <c r="AP4464" i="1" s="1"/>
  <c r="AQ4464" i="1" s="1"/>
  <c r="AR4464" i="1" s="1"/>
  <c r="AB4463" i="1"/>
  <c r="AC4463" i="1" s="1"/>
  <c r="Z4463" i="1"/>
  <c r="AA4463" i="1" s="1"/>
  <c r="R4463" i="1"/>
  <c r="I4463" i="1"/>
  <c r="G4463" i="1"/>
  <c r="F4463" i="1"/>
  <c r="D4463" i="1"/>
  <c r="AB4462" i="1"/>
  <c r="AC4462" i="1" s="1"/>
  <c r="Z4462" i="1"/>
  <c r="AA4462" i="1" s="1"/>
  <c r="R4462" i="1"/>
  <c r="I4462" i="1"/>
  <c r="G4462" i="1"/>
  <c r="F4462" i="1"/>
  <c r="D4462" i="1"/>
  <c r="AB4461" i="1"/>
  <c r="AC4461" i="1" s="1"/>
  <c r="Z4461" i="1"/>
  <c r="AA4461" i="1" s="1"/>
  <c r="R4461" i="1"/>
  <c r="I4461" i="1"/>
  <c r="G4461" i="1"/>
  <c r="F4461" i="1"/>
  <c r="D4461" i="1"/>
  <c r="AB4460" i="1"/>
  <c r="AC4460" i="1" s="1"/>
  <c r="Z4460" i="1"/>
  <c r="AA4460" i="1" s="1"/>
  <c r="R4460" i="1"/>
  <c r="I4460" i="1"/>
  <c r="G4460" i="1"/>
  <c r="F4460" i="1"/>
  <c r="D4460" i="1"/>
  <c r="AB4459" i="1"/>
  <c r="AC4459" i="1" s="1"/>
  <c r="Z4459" i="1"/>
  <c r="AA4459" i="1" s="1"/>
  <c r="R4459" i="1"/>
  <c r="I4459" i="1"/>
  <c r="G4459" i="1"/>
  <c r="F4459" i="1"/>
  <c r="D4459" i="1"/>
  <c r="AB4458" i="1"/>
  <c r="AC4458" i="1" s="1"/>
  <c r="AA4458" i="1"/>
  <c r="Z4458" i="1"/>
  <c r="R4458" i="1"/>
  <c r="Q4458" i="1"/>
  <c r="J4458" i="1"/>
  <c r="K4458" i="1" s="1"/>
  <c r="I4458" i="1"/>
  <c r="G4458" i="1"/>
  <c r="F4458" i="1"/>
  <c r="D4458" i="1"/>
  <c r="AN4458" i="1" s="1"/>
  <c r="AO4458" i="1" s="1"/>
  <c r="AP4458" i="1" s="1"/>
  <c r="AQ4458" i="1" s="1"/>
  <c r="AR4458" i="1" s="1"/>
  <c r="AC4457" i="1"/>
  <c r="AB4457" i="1"/>
  <c r="AA4457" i="1"/>
  <c r="Z4457" i="1"/>
  <c r="R4457" i="1"/>
  <c r="I4457" i="1"/>
  <c r="J4457" i="1" s="1"/>
  <c r="K4457" i="1" s="1"/>
  <c r="G4457" i="1"/>
  <c r="F4457" i="1"/>
  <c r="D4457" i="1"/>
  <c r="AB4456" i="1"/>
  <c r="AC4456" i="1" s="1"/>
  <c r="Z4456" i="1"/>
  <c r="AA4456" i="1" s="1"/>
  <c r="R4456" i="1"/>
  <c r="I4456" i="1"/>
  <c r="G4456" i="1"/>
  <c r="F4456" i="1"/>
  <c r="D4456" i="1"/>
  <c r="AB4455" i="1"/>
  <c r="AC4455" i="1" s="1"/>
  <c r="Z4455" i="1"/>
  <c r="AA4455" i="1" s="1"/>
  <c r="R4455" i="1"/>
  <c r="J4455" i="1"/>
  <c r="K4455" i="1" s="1"/>
  <c r="I4455" i="1"/>
  <c r="G4455" i="1"/>
  <c r="F4455" i="1"/>
  <c r="D4455" i="1"/>
  <c r="AB4454" i="1"/>
  <c r="AC4454" i="1" s="1"/>
  <c r="Z4454" i="1"/>
  <c r="AA4454" i="1" s="1"/>
  <c r="R4454" i="1"/>
  <c r="I4454" i="1"/>
  <c r="G4454" i="1"/>
  <c r="F4454" i="1"/>
  <c r="D4454" i="1"/>
  <c r="AC4453" i="1"/>
  <c r="AB4453" i="1"/>
  <c r="AA4453" i="1"/>
  <c r="Z4453" i="1"/>
  <c r="R4453" i="1"/>
  <c r="I4453" i="1"/>
  <c r="Q4453" i="1" s="1"/>
  <c r="G4453" i="1"/>
  <c r="F4453" i="1"/>
  <c r="D4453" i="1"/>
  <c r="AB4452" i="1"/>
  <c r="AC4452" i="1" s="1"/>
  <c r="AA4452" i="1"/>
  <c r="Z4452" i="1"/>
  <c r="R4452" i="1"/>
  <c r="J4452" i="1"/>
  <c r="K4452" i="1" s="1"/>
  <c r="I4452" i="1"/>
  <c r="G4452" i="1"/>
  <c r="F4452" i="1"/>
  <c r="D4452" i="1"/>
  <c r="AB4451" i="1"/>
  <c r="AC4451" i="1" s="1"/>
  <c r="Z4451" i="1"/>
  <c r="AA4451" i="1" s="1"/>
  <c r="R4451" i="1"/>
  <c r="I4451" i="1"/>
  <c r="G4451" i="1"/>
  <c r="F4451" i="1"/>
  <c r="D4451" i="1"/>
  <c r="AB4450" i="1"/>
  <c r="AC4450" i="1" s="1"/>
  <c r="AA4450" i="1"/>
  <c r="Z4450" i="1"/>
  <c r="R4450" i="1"/>
  <c r="I4450" i="1"/>
  <c r="G4450" i="1"/>
  <c r="F4450" i="1"/>
  <c r="D4450" i="1"/>
  <c r="AN4449" i="1"/>
  <c r="AO4449" i="1" s="1"/>
  <c r="AP4449" i="1" s="1"/>
  <c r="AB4449" i="1"/>
  <c r="AC4449" i="1" s="1"/>
  <c r="Z4449" i="1"/>
  <c r="AA4449" i="1" s="1"/>
  <c r="R4449" i="1"/>
  <c r="Q4449" i="1"/>
  <c r="I4449" i="1"/>
  <c r="J4449" i="1" s="1"/>
  <c r="K4449" i="1" s="1"/>
  <c r="G4449" i="1"/>
  <c r="F4449" i="1"/>
  <c r="D4449" i="1"/>
  <c r="AB4448" i="1"/>
  <c r="AC4448" i="1" s="1"/>
  <c r="Z4448" i="1"/>
  <c r="AA4448" i="1" s="1"/>
  <c r="R4448" i="1"/>
  <c r="I4448" i="1"/>
  <c r="J4448" i="1" s="1"/>
  <c r="K4448" i="1" s="1"/>
  <c r="O4448" i="1" s="1"/>
  <c r="G4448" i="1"/>
  <c r="F4448" i="1"/>
  <c r="D4448" i="1"/>
  <c r="AB4447" i="1"/>
  <c r="AC4447" i="1" s="1"/>
  <c r="Z4447" i="1"/>
  <c r="AA4447" i="1" s="1"/>
  <c r="R4447" i="1"/>
  <c r="I4447" i="1"/>
  <c r="Q4447" i="1" s="1"/>
  <c r="G4447" i="1"/>
  <c r="F4447" i="1"/>
  <c r="D4447" i="1"/>
  <c r="AN4446" i="1"/>
  <c r="AO4446" i="1" s="1"/>
  <c r="AP4446" i="1" s="1"/>
  <c r="AB4446" i="1"/>
  <c r="AC4446" i="1" s="1"/>
  <c r="Z4446" i="1"/>
  <c r="AA4446" i="1" s="1"/>
  <c r="R4446" i="1"/>
  <c r="O4446" i="1"/>
  <c r="J4446" i="1"/>
  <c r="K4446" i="1" s="1"/>
  <c r="L4446" i="1" s="1"/>
  <c r="N4446" i="1" s="1"/>
  <c r="I4446" i="1"/>
  <c r="G4446" i="1"/>
  <c r="F4446" i="1"/>
  <c r="D4446" i="1"/>
  <c r="Q4446" i="1" s="1"/>
  <c r="AB4445" i="1"/>
  <c r="AC4445" i="1" s="1"/>
  <c r="Z4445" i="1"/>
  <c r="AA4445" i="1" s="1"/>
  <c r="R4445" i="1"/>
  <c r="Q4445" i="1"/>
  <c r="J4445" i="1"/>
  <c r="K4445" i="1" s="1"/>
  <c r="I4445" i="1"/>
  <c r="G4445" i="1"/>
  <c r="F4445" i="1"/>
  <c r="D4445" i="1"/>
  <c r="AB4444" i="1"/>
  <c r="AC4444" i="1" s="1"/>
  <c r="Z4444" i="1"/>
  <c r="AA4444" i="1" s="1"/>
  <c r="R4444" i="1"/>
  <c r="Q4444" i="1"/>
  <c r="K4444" i="1"/>
  <c r="O4444" i="1" s="1"/>
  <c r="J4444" i="1"/>
  <c r="I4444" i="1"/>
  <c r="G4444" i="1"/>
  <c r="F4444" i="1"/>
  <c r="D4444" i="1"/>
  <c r="AB4443" i="1"/>
  <c r="AC4443" i="1" s="1"/>
  <c r="Z4443" i="1"/>
  <c r="AA4443" i="1" s="1"/>
  <c r="R4443" i="1"/>
  <c r="I4443" i="1"/>
  <c r="J4443" i="1" s="1"/>
  <c r="K4443" i="1" s="1"/>
  <c r="L4443" i="1" s="1"/>
  <c r="G4443" i="1"/>
  <c r="F4443" i="1"/>
  <c r="D4443" i="1"/>
  <c r="AC4442" i="1"/>
  <c r="AB4442" i="1"/>
  <c r="AA4442" i="1"/>
  <c r="Z4442" i="1"/>
  <c r="R4442" i="1"/>
  <c r="J4442" i="1"/>
  <c r="K4442" i="1" s="1"/>
  <c r="L4442" i="1" s="1"/>
  <c r="N4442" i="1" s="1"/>
  <c r="I4442" i="1"/>
  <c r="G4442" i="1"/>
  <c r="F4442" i="1"/>
  <c r="D4442" i="1"/>
  <c r="AB4441" i="1"/>
  <c r="AC4441" i="1" s="1"/>
  <c r="Z4441" i="1"/>
  <c r="AA4441" i="1" s="1"/>
  <c r="R4441" i="1"/>
  <c r="I4441" i="1"/>
  <c r="J4441" i="1" s="1"/>
  <c r="K4441" i="1" s="1"/>
  <c r="G4441" i="1"/>
  <c r="F4441" i="1"/>
  <c r="D4441" i="1"/>
  <c r="AC4440" i="1"/>
  <c r="AB4440" i="1"/>
  <c r="Z4440" i="1"/>
  <c r="AA4440" i="1" s="1"/>
  <c r="R4440" i="1"/>
  <c r="I4440" i="1"/>
  <c r="G4440" i="1"/>
  <c r="F4440" i="1"/>
  <c r="D4440" i="1"/>
  <c r="AB4439" i="1"/>
  <c r="AC4439" i="1" s="1"/>
  <c r="Z4439" i="1"/>
  <c r="AA4439" i="1" s="1"/>
  <c r="R4439" i="1"/>
  <c r="I4439" i="1"/>
  <c r="J4439" i="1" s="1"/>
  <c r="K4439" i="1" s="1"/>
  <c r="G4439" i="1"/>
  <c r="F4439" i="1"/>
  <c r="D4439" i="1"/>
  <c r="AB4438" i="1"/>
  <c r="AC4438" i="1" s="1"/>
  <c r="Z4438" i="1"/>
  <c r="AA4438" i="1" s="1"/>
  <c r="R4438" i="1"/>
  <c r="I4438" i="1"/>
  <c r="J4438" i="1" s="1"/>
  <c r="K4438" i="1" s="1"/>
  <c r="O4438" i="1" s="1"/>
  <c r="G4438" i="1"/>
  <c r="F4438" i="1"/>
  <c r="D4438" i="1"/>
  <c r="AC4437" i="1"/>
  <c r="AB4437" i="1"/>
  <c r="AA4437" i="1"/>
  <c r="Z4437" i="1"/>
  <c r="R4437" i="1"/>
  <c r="I4437" i="1"/>
  <c r="G4437" i="1"/>
  <c r="F4437" i="1"/>
  <c r="D4437" i="1"/>
  <c r="AB4436" i="1"/>
  <c r="AC4436" i="1" s="1"/>
  <c r="Z4436" i="1"/>
  <c r="AA4436" i="1" s="1"/>
  <c r="R4436" i="1"/>
  <c r="Q4436" i="1"/>
  <c r="I4436" i="1"/>
  <c r="J4436" i="1" s="1"/>
  <c r="K4436" i="1" s="1"/>
  <c r="G4436" i="1"/>
  <c r="F4436" i="1"/>
  <c r="D4436" i="1"/>
  <c r="AB4435" i="1"/>
  <c r="AC4435" i="1" s="1"/>
  <c r="AA4435" i="1"/>
  <c r="Z4435" i="1"/>
  <c r="R4435" i="1"/>
  <c r="I4435" i="1"/>
  <c r="J4435" i="1" s="1"/>
  <c r="K4435" i="1" s="1"/>
  <c r="L4435" i="1" s="1"/>
  <c r="G4435" i="1"/>
  <c r="F4435" i="1"/>
  <c r="D4435" i="1"/>
  <c r="O4435" i="1" s="1"/>
  <c r="AB4434" i="1"/>
  <c r="AC4434" i="1" s="1"/>
  <c r="Z4434" i="1"/>
  <c r="AA4434" i="1" s="1"/>
  <c r="R4434" i="1"/>
  <c r="Q4434" i="1"/>
  <c r="I4434" i="1"/>
  <c r="J4434" i="1" s="1"/>
  <c r="K4434" i="1" s="1"/>
  <c r="O4434" i="1" s="1"/>
  <c r="G4434" i="1"/>
  <c r="F4434" i="1"/>
  <c r="D4434" i="1"/>
  <c r="AB4433" i="1"/>
  <c r="AC4433" i="1" s="1"/>
  <c r="Z4433" i="1"/>
  <c r="AA4433" i="1" s="1"/>
  <c r="R4433" i="1"/>
  <c r="I4433" i="1"/>
  <c r="G4433" i="1"/>
  <c r="F4433" i="1"/>
  <c r="D4433" i="1"/>
  <c r="AC4432" i="1"/>
  <c r="AB4432" i="1"/>
  <c r="Z4432" i="1"/>
  <c r="AA4432" i="1" s="1"/>
  <c r="R4432" i="1"/>
  <c r="I4432" i="1"/>
  <c r="G4432" i="1"/>
  <c r="F4432" i="1"/>
  <c r="D4432" i="1"/>
  <c r="AB4431" i="1"/>
  <c r="AC4431" i="1" s="1"/>
  <c r="Z4431" i="1"/>
  <c r="AA4431" i="1" s="1"/>
  <c r="R4431" i="1"/>
  <c r="I4431" i="1"/>
  <c r="J4431" i="1" s="1"/>
  <c r="K4431" i="1" s="1"/>
  <c r="O4431" i="1" s="1"/>
  <c r="G4431" i="1"/>
  <c r="F4431" i="1"/>
  <c r="D4431" i="1"/>
  <c r="AB4430" i="1"/>
  <c r="AC4430" i="1" s="1"/>
  <c r="Z4430" i="1"/>
  <c r="AA4430" i="1" s="1"/>
  <c r="R4430" i="1"/>
  <c r="I4430" i="1"/>
  <c r="J4430" i="1" s="1"/>
  <c r="K4430" i="1" s="1"/>
  <c r="G4430" i="1"/>
  <c r="F4430" i="1"/>
  <c r="D4430" i="1"/>
  <c r="AB4429" i="1"/>
  <c r="AC4429" i="1" s="1"/>
  <c r="AA4429" i="1"/>
  <c r="Z4429" i="1"/>
  <c r="R4429" i="1"/>
  <c r="I4429" i="1"/>
  <c r="J4429" i="1" s="1"/>
  <c r="K4429" i="1" s="1"/>
  <c r="G4429" i="1"/>
  <c r="F4429" i="1"/>
  <c r="D4429" i="1"/>
  <c r="AC4428" i="1"/>
  <c r="AB4428" i="1"/>
  <c r="Z4428" i="1"/>
  <c r="AA4428" i="1" s="1"/>
  <c r="R4428" i="1"/>
  <c r="I4428" i="1"/>
  <c r="J4428" i="1" s="1"/>
  <c r="K4428" i="1" s="1"/>
  <c r="G4428" i="1"/>
  <c r="F4428" i="1"/>
  <c r="D4428" i="1"/>
  <c r="AB4427" i="1"/>
  <c r="AC4427" i="1" s="1"/>
  <c r="Z4427" i="1"/>
  <c r="AA4427" i="1" s="1"/>
  <c r="R4427" i="1"/>
  <c r="I4427" i="1"/>
  <c r="J4427" i="1" s="1"/>
  <c r="K4427" i="1" s="1"/>
  <c r="G4427" i="1"/>
  <c r="F4427" i="1"/>
  <c r="D4427" i="1"/>
  <c r="AC4426" i="1"/>
  <c r="AB4426" i="1"/>
  <c r="AA4426" i="1"/>
  <c r="Z4426" i="1"/>
  <c r="R4426" i="1"/>
  <c r="I4426" i="1"/>
  <c r="J4426" i="1" s="1"/>
  <c r="K4426" i="1" s="1"/>
  <c r="AN4426" i="1" s="1"/>
  <c r="AO4426" i="1" s="1"/>
  <c r="AP4426" i="1" s="1"/>
  <c r="G4426" i="1"/>
  <c r="F4426" i="1"/>
  <c r="D4426" i="1"/>
  <c r="AC4425" i="1"/>
  <c r="AB4425" i="1"/>
  <c r="Z4425" i="1"/>
  <c r="AA4425" i="1" s="1"/>
  <c r="R4425" i="1"/>
  <c r="I4425" i="1"/>
  <c r="G4425" i="1"/>
  <c r="F4425" i="1"/>
  <c r="D4425" i="1"/>
  <c r="AC4424" i="1"/>
  <c r="AB4424" i="1"/>
  <c r="AA4424" i="1"/>
  <c r="Z4424" i="1"/>
  <c r="R4424" i="1"/>
  <c r="J4424" i="1"/>
  <c r="K4424" i="1" s="1"/>
  <c r="I4424" i="1"/>
  <c r="G4424" i="1"/>
  <c r="F4424" i="1"/>
  <c r="D4424" i="1"/>
  <c r="AB4423" i="1"/>
  <c r="AC4423" i="1" s="1"/>
  <c r="Z4423" i="1"/>
  <c r="AA4423" i="1" s="1"/>
  <c r="R4423" i="1"/>
  <c r="I4423" i="1"/>
  <c r="G4423" i="1"/>
  <c r="F4423" i="1"/>
  <c r="D4423" i="1"/>
  <c r="AB4422" i="1"/>
  <c r="AC4422" i="1" s="1"/>
  <c r="Z4422" i="1"/>
  <c r="AA4422" i="1" s="1"/>
  <c r="R4422" i="1"/>
  <c r="T4422" i="1" s="1"/>
  <c r="Q4422" i="1"/>
  <c r="J4422" i="1"/>
  <c r="K4422" i="1" s="1"/>
  <c r="I4422" i="1"/>
  <c r="G4422" i="1"/>
  <c r="F4422" i="1"/>
  <c r="D4422" i="1"/>
  <c r="AB4421" i="1"/>
  <c r="AC4421" i="1" s="1"/>
  <c r="Z4421" i="1"/>
  <c r="AA4421" i="1" s="1"/>
  <c r="R4421" i="1"/>
  <c r="K4421" i="1"/>
  <c r="I4421" i="1"/>
  <c r="J4421" i="1" s="1"/>
  <c r="G4421" i="1"/>
  <c r="F4421" i="1"/>
  <c r="D4421" i="1"/>
  <c r="Q4421" i="1" s="1"/>
  <c r="AC4420" i="1"/>
  <c r="AB4420" i="1"/>
  <c r="Z4420" i="1"/>
  <c r="AA4420" i="1" s="1"/>
  <c r="R4420" i="1"/>
  <c r="Q4420" i="1"/>
  <c r="T4420" i="1" s="1"/>
  <c r="K4420" i="1"/>
  <c r="O4420" i="1" s="1"/>
  <c r="J4420" i="1"/>
  <c r="I4420" i="1"/>
  <c r="G4420" i="1"/>
  <c r="F4420" i="1"/>
  <c r="D4420" i="1"/>
  <c r="AB4419" i="1"/>
  <c r="AC4419" i="1" s="1"/>
  <c r="Z4419" i="1"/>
  <c r="AA4419" i="1" s="1"/>
  <c r="R4419" i="1"/>
  <c r="I4419" i="1"/>
  <c r="Q4419" i="1" s="1"/>
  <c r="G4419" i="1"/>
  <c r="F4419" i="1"/>
  <c r="D4419" i="1"/>
  <c r="AC4418" i="1"/>
  <c r="AB4418" i="1"/>
  <c r="AA4418" i="1"/>
  <c r="Z4418" i="1"/>
  <c r="R4418" i="1"/>
  <c r="J4418" i="1"/>
  <c r="K4418" i="1" s="1"/>
  <c r="I4418" i="1"/>
  <c r="G4418" i="1"/>
  <c r="F4418" i="1"/>
  <c r="D4418" i="1"/>
  <c r="Q4418" i="1" s="1"/>
  <c r="AB4417" i="1"/>
  <c r="AC4417" i="1" s="1"/>
  <c r="Z4417" i="1"/>
  <c r="AA4417" i="1" s="1"/>
  <c r="R4417" i="1"/>
  <c r="I4417" i="1"/>
  <c r="Q4417" i="1" s="1"/>
  <c r="G4417" i="1"/>
  <c r="F4417" i="1"/>
  <c r="D4417" i="1"/>
  <c r="AB4416" i="1"/>
  <c r="AC4416" i="1" s="1"/>
  <c r="Z4416" i="1"/>
  <c r="AA4416" i="1" s="1"/>
  <c r="R4416" i="1"/>
  <c r="J4416" i="1"/>
  <c r="K4416" i="1" s="1"/>
  <c r="I4416" i="1"/>
  <c r="G4416" i="1"/>
  <c r="F4416" i="1"/>
  <c r="D4416" i="1"/>
  <c r="AB4415" i="1"/>
  <c r="AC4415" i="1" s="1"/>
  <c r="Z4415" i="1"/>
  <c r="AA4415" i="1" s="1"/>
  <c r="R4415" i="1"/>
  <c r="I4415" i="1"/>
  <c r="G4415" i="1"/>
  <c r="F4415" i="1"/>
  <c r="D4415" i="1"/>
  <c r="AB4414" i="1"/>
  <c r="AC4414" i="1" s="1"/>
  <c r="Z4414" i="1"/>
  <c r="AA4414" i="1" s="1"/>
  <c r="R4414" i="1"/>
  <c r="K4414" i="1"/>
  <c r="O4414" i="1" s="1"/>
  <c r="J4414" i="1"/>
  <c r="I4414" i="1"/>
  <c r="G4414" i="1"/>
  <c r="F4414" i="1"/>
  <c r="D4414" i="1"/>
  <c r="AB4413" i="1"/>
  <c r="AC4413" i="1" s="1"/>
  <c r="Z4413" i="1"/>
  <c r="AA4413" i="1" s="1"/>
  <c r="R4413" i="1"/>
  <c r="I4413" i="1"/>
  <c r="J4413" i="1" s="1"/>
  <c r="K4413" i="1" s="1"/>
  <c r="G4413" i="1"/>
  <c r="F4413" i="1"/>
  <c r="D4413" i="1"/>
  <c r="AC4412" i="1"/>
  <c r="AB4412" i="1"/>
  <c r="Z4412" i="1"/>
  <c r="AA4412" i="1" s="1"/>
  <c r="R4412" i="1"/>
  <c r="Q4412" i="1"/>
  <c r="K4412" i="1"/>
  <c r="J4412" i="1"/>
  <c r="I4412" i="1"/>
  <c r="G4412" i="1"/>
  <c r="F4412" i="1"/>
  <c r="D4412" i="1"/>
  <c r="AB4411" i="1"/>
  <c r="AC4411" i="1" s="1"/>
  <c r="Z4411" i="1"/>
  <c r="AA4411" i="1" s="1"/>
  <c r="R4411" i="1"/>
  <c r="I4411" i="1"/>
  <c r="J4411" i="1" s="1"/>
  <c r="K4411" i="1" s="1"/>
  <c r="L4411" i="1" s="1"/>
  <c r="N4411" i="1" s="1"/>
  <c r="G4411" i="1"/>
  <c r="F4411" i="1"/>
  <c r="D4411" i="1"/>
  <c r="AB4410" i="1"/>
  <c r="AC4410" i="1" s="1"/>
  <c r="AA4410" i="1"/>
  <c r="Z4410" i="1"/>
  <c r="R4410" i="1"/>
  <c r="K4410" i="1"/>
  <c r="J4410" i="1"/>
  <c r="I4410" i="1"/>
  <c r="G4410" i="1"/>
  <c r="F4410" i="1"/>
  <c r="D4410" i="1"/>
  <c r="AC4409" i="1"/>
  <c r="AB4409" i="1"/>
  <c r="AA4409" i="1"/>
  <c r="Z4409" i="1"/>
  <c r="R4409" i="1"/>
  <c r="I4409" i="1"/>
  <c r="J4409" i="1" s="1"/>
  <c r="K4409" i="1" s="1"/>
  <c r="G4409" i="1"/>
  <c r="F4409" i="1"/>
  <c r="D4409" i="1"/>
  <c r="AB4408" i="1"/>
  <c r="AC4408" i="1" s="1"/>
  <c r="Z4408" i="1"/>
  <c r="AA4408" i="1" s="1"/>
  <c r="R4408" i="1"/>
  <c r="I4408" i="1"/>
  <c r="G4408" i="1"/>
  <c r="F4408" i="1"/>
  <c r="D4408" i="1"/>
  <c r="AB4407" i="1"/>
  <c r="AC4407" i="1" s="1"/>
  <c r="Z4407" i="1"/>
  <c r="AA4407" i="1" s="1"/>
  <c r="R4407" i="1"/>
  <c r="I4407" i="1"/>
  <c r="G4407" i="1"/>
  <c r="F4407" i="1"/>
  <c r="D4407" i="1"/>
  <c r="AC4406" i="1"/>
  <c r="AB4406" i="1"/>
  <c r="AA4406" i="1"/>
  <c r="Z4406" i="1"/>
  <c r="R4406" i="1"/>
  <c r="K4406" i="1"/>
  <c r="J4406" i="1"/>
  <c r="I4406" i="1"/>
  <c r="G4406" i="1"/>
  <c r="F4406" i="1"/>
  <c r="D4406" i="1"/>
  <c r="Q4406" i="1" s="1"/>
  <c r="AB4405" i="1"/>
  <c r="AC4405" i="1" s="1"/>
  <c r="Z4405" i="1"/>
  <c r="AA4405" i="1" s="1"/>
  <c r="R4405" i="1"/>
  <c r="J4405" i="1"/>
  <c r="K4405" i="1" s="1"/>
  <c r="I4405" i="1"/>
  <c r="G4405" i="1"/>
  <c r="F4405" i="1"/>
  <c r="D4405" i="1"/>
  <c r="Q4405" i="1" s="1"/>
  <c r="AB4404" i="1"/>
  <c r="AC4404" i="1" s="1"/>
  <c r="Z4404" i="1"/>
  <c r="AA4404" i="1" s="1"/>
  <c r="R4404" i="1"/>
  <c r="L4404" i="1"/>
  <c r="N4404" i="1" s="1"/>
  <c r="K4404" i="1"/>
  <c r="O4404" i="1" s="1"/>
  <c r="J4404" i="1"/>
  <c r="I4404" i="1"/>
  <c r="G4404" i="1"/>
  <c r="F4404" i="1"/>
  <c r="D4404" i="1"/>
  <c r="AB4403" i="1"/>
  <c r="AC4403" i="1" s="1"/>
  <c r="Z4403" i="1"/>
  <c r="AA4403" i="1" s="1"/>
  <c r="R4403" i="1"/>
  <c r="K4403" i="1"/>
  <c r="L4403" i="1" s="1"/>
  <c r="N4403" i="1" s="1"/>
  <c r="J4403" i="1"/>
  <c r="I4403" i="1"/>
  <c r="Q4403" i="1" s="1"/>
  <c r="G4403" i="1"/>
  <c r="F4403" i="1"/>
  <c r="D4403" i="1"/>
  <c r="AB4402" i="1"/>
  <c r="AC4402" i="1" s="1"/>
  <c r="Z4402" i="1"/>
  <c r="AA4402" i="1" s="1"/>
  <c r="R4402" i="1"/>
  <c r="J4402" i="1"/>
  <c r="K4402" i="1" s="1"/>
  <c r="I4402" i="1"/>
  <c r="G4402" i="1"/>
  <c r="F4402" i="1"/>
  <c r="D4402" i="1"/>
  <c r="AC4401" i="1"/>
  <c r="AB4401" i="1"/>
  <c r="Z4401" i="1"/>
  <c r="AA4401" i="1" s="1"/>
  <c r="R4401" i="1"/>
  <c r="I4401" i="1"/>
  <c r="Q4401" i="1" s="1"/>
  <c r="G4401" i="1"/>
  <c r="F4401" i="1"/>
  <c r="D4401" i="1"/>
  <c r="AB4400" i="1"/>
  <c r="AC4400" i="1" s="1"/>
  <c r="Z4400" i="1"/>
  <c r="AA4400" i="1" s="1"/>
  <c r="R4400" i="1"/>
  <c r="I4400" i="1"/>
  <c r="Q4400" i="1" s="1"/>
  <c r="G4400" i="1"/>
  <c r="F4400" i="1"/>
  <c r="D4400" i="1"/>
  <c r="AB4399" i="1"/>
  <c r="AC4399" i="1" s="1"/>
  <c r="Z4399" i="1"/>
  <c r="AA4399" i="1" s="1"/>
  <c r="R4399" i="1"/>
  <c r="K4399" i="1"/>
  <c r="O4399" i="1" s="1"/>
  <c r="I4399" i="1"/>
  <c r="J4399" i="1" s="1"/>
  <c r="G4399" i="1"/>
  <c r="F4399" i="1"/>
  <c r="D4399" i="1"/>
  <c r="AB4398" i="1"/>
  <c r="AC4398" i="1" s="1"/>
  <c r="AA4398" i="1"/>
  <c r="Z4398" i="1"/>
  <c r="R4398" i="1"/>
  <c r="J4398" i="1"/>
  <c r="K4398" i="1" s="1"/>
  <c r="I4398" i="1"/>
  <c r="G4398" i="1"/>
  <c r="F4398" i="1"/>
  <c r="D4398" i="1"/>
  <c r="AB4397" i="1"/>
  <c r="AC4397" i="1" s="1"/>
  <c r="AA4397" i="1"/>
  <c r="Z4397" i="1"/>
  <c r="R4397" i="1"/>
  <c r="J4397" i="1"/>
  <c r="K4397" i="1" s="1"/>
  <c r="O4397" i="1" s="1"/>
  <c r="I4397" i="1"/>
  <c r="G4397" i="1"/>
  <c r="F4397" i="1"/>
  <c r="D4397" i="1"/>
  <c r="AB4396" i="1"/>
  <c r="AC4396" i="1" s="1"/>
  <c r="Z4396" i="1"/>
  <c r="AA4396" i="1" s="1"/>
  <c r="R4396" i="1"/>
  <c r="T4396" i="1" s="1"/>
  <c r="K4396" i="1"/>
  <c r="AN4396" i="1" s="1"/>
  <c r="AO4396" i="1" s="1"/>
  <c r="AP4396" i="1" s="1"/>
  <c r="I4396" i="1"/>
  <c r="J4396" i="1" s="1"/>
  <c r="G4396" i="1"/>
  <c r="F4396" i="1"/>
  <c r="D4396" i="1"/>
  <c r="Q4396" i="1" s="1"/>
  <c r="AB4395" i="1"/>
  <c r="AC4395" i="1" s="1"/>
  <c r="AA4395" i="1"/>
  <c r="Z4395" i="1"/>
  <c r="R4395" i="1"/>
  <c r="J4395" i="1"/>
  <c r="K4395" i="1" s="1"/>
  <c r="I4395" i="1"/>
  <c r="G4395" i="1"/>
  <c r="F4395" i="1"/>
  <c r="D4395" i="1"/>
  <c r="Q4395" i="1" s="1"/>
  <c r="T4395" i="1" s="1"/>
  <c r="AB4394" i="1"/>
  <c r="AC4394" i="1" s="1"/>
  <c r="Z4394" i="1"/>
  <c r="AA4394" i="1" s="1"/>
  <c r="R4394" i="1"/>
  <c r="J4394" i="1"/>
  <c r="K4394" i="1" s="1"/>
  <c r="O4394" i="1" s="1"/>
  <c r="I4394" i="1"/>
  <c r="G4394" i="1"/>
  <c r="F4394" i="1"/>
  <c r="D4394" i="1"/>
  <c r="Q4394" i="1" s="1"/>
  <c r="AC4393" i="1"/>
  <c r="AB4393" i="1"/>
  <c r="Z4393" i="1"/>
  <c r="AA4393" i="1" s="1"/>
  <c r="R4393" i="1"/>
  <c r="K4393" i="1"/>
  <c r="O4393" i="1" s="1"/>
  <c r="I4393" i="1"/>
  <c r="J4393" i="1" s="1"/>
  <c r="G4393" i="1"/>
  <c r="F4393" i="1"/>
  <c r="D4393" i="1"/>
  <c r="AB4392" i="1"/>
  <c r="AC4392" i="1" s="1"/>
  <c r="Z4392" i="1"/>
  <c r="AA4392" i="1" s="1"/>
  <c r="R4392" i="1"/>
  <c r="I4392" i="1"/>
  <c r="G4392" i="1"/>
  <c r="F4392" i="1"/>
  <c r="D4392" i="1"/>
  <c r="AB4391" i="1"/>
  <c r="AC4391" i="1" s="1"/>
  <c r="Z4391" i="1"/>
  <c r="AA4391" i="1" s="1"/>
  <c r="R4391" i="1"/>
  <c r="I4391" i="1"/>
  <c r="J4391" i="1" s="1"/>
  <c r="K4391" i="1" s="1"/>
  <c r="G4391" i="1"/>
  <c r="F4391" i="1"/>
  <c r="D4391" i="1"/>
  <c r="AB4390" i="1"/>
  <c r="AC4390" i="1" s="1"/>
  <c r="Z4390" i="1"/>
  <c r="AA4390" i="1" s="1"/>
  <c r="R4390" i="1"/>
  <c r="J4390" i="1"/>
  <c r="K4390" i="1" s="1"/>
  <c r="I4390" i="1"/>
  <c r="G4390" i="1"/>
  <c r="F4390" i="1"/>
  <c r="D4390" i="1"/>
  <c r="AB4389" i="1"/>
  <c r="AC4389" i="1" s="1"/>
  <c r="AA4389" i="1"/>
  <c r="Z4389" i="1"/>
  <c r="R4389" i="1"/>
  <c r="I4389" i="1"/>
  <c r="G4389" i="1"/>
  <c r="F4389" i="1"/>
  <c r="D4389" i="1"/>
  <c r="AC4388" i="1"/>
  <c r="AB4388" i="1"/>
  <c r="Z4388" i="1"/>
  <c r="AA4388" i="1" s="1"/>
  <c r="R4388" i="1"/>
  <c r="I4388" i="1"/>
  <c r="G4388" i="1"/>
  <c r="F4388" i="1"/>
  <c r="D4388" i="1"/>
  <c r="AB4387" i="1"/>
  <c r="AC4387" i="1" s="1"/>
  <c r="AA4387" i="1"/>
  <c r="Z4387" i="1"/>
  <c r="R4387" i="1"/>
  <c r="I4387" i="1"/>
  <c r="J4387" i="1" s="1"/>
  <c r="K4387" i="1" s="1"/>
  <c r="G4387" i="1"/>
  <c r="F4387" i="1"/>
  <c r="D4387" i="1"/>
  <c r="AN4387" i="1" s="1"/>
  <c r="AO4387" i="1" s="1"/>
  <c r="AP4387" i="1" s="1"/>
  <c r="AB4386" i="1"/>
  <c r="AC4386" i="1" s="1"/>
  <c r="Z4386" i="1"/>
  <c r="AA4386" i="1" s="1"/>
  <c r="R4386" i="1"/>
  <c r="J4386" i="1"/>
  <c r="K4386" i="1" s="1"/>
  <c r="I4386" i="1"/>
  <c r="G4386" i="1"/>
  <c r="F4386" i="1"/>
  <c r="D4386" i="1"/>
  <c r="AB4385" i="1"/>
  <c r="AC4385" i="1" s="1"/>
  <c r="Z4385" i="1"/>
  <c r="AA4385" i="1" s="1"/>
  <c r="R4385" i="1"/>
  <c r="I4385" i="1"/>
  <c r="G4385" i="1"/>
  <c r="F4385" i="1"/>
  <c r="D4385" i="1"/>
  <c r="AB4384" i="1"/>
  <c r="AC4384" i="1" s="1"/>
  <c r="Z4384" i="1"/>
  <c r="AA4384" i="1" s="1"/>
  <c r="R4384" i="1"/>
  <c r="I4384" i="1"/>
  <c r="G4384" i="1"/>
  <c r="F4384" i="1"/>
  <c r="D4384" i="1"/>
  <c r="AB4383" i="1"/>
  <c r="AC4383" i="1" s="1"/>
  <c r="Z4383" i="1"/>
  <c r="AA4383" i="1" s="1"/>
  <c r="R4383" i="1"/>
  <c r="I4383" i="1"/>
  <c r="J4383" i="1" s="1"/>
  <c r="K4383" i="1" s="1"/>
  <c r="G4383" i="1"/>
  <c r="F4383" i="1"/>
  <c r="D4383" i="1"/>
  <c r="AC4382" i="1"/>
  <c r="AB4382" i="1"/>
  <c r="Z4382" i="1"/>
  <c r="AA4382" i="1" s="1"/>
  <c r="R4382" i="1"/>
  <c r="I4382" i="1"/>
  <c r="J4382" i="1" s="1"/>
  <c r="K4382" i="1" s="1"/>
  <c r="G4382" i="1"/>
  <c r="F4382" i="1"/>
  <c r="D4382" i="1"/>
  <c r="AB4381" i="1"/>
  <c r="AC4381" i="1" s="1"/>
  <c r="Z4381" i="1"/>
  <c r="AA4381" i="1" s="1"/>
  <c r="R4381" i="1"/>
  <c r="K4381" i="1"/>
  <c r="L4381" i="1" s="1"/>
  <c r="I4381" i="1"/>
  <c r="J4381" i="1" s="1"/>
  <c r="G4381" i="1"/>
  <c r="F4381" i="1"/>
  <c r="D4381" i="1"/>
  <c r="AB4380" i="1"/>
  <c r="AC4380" i="1" s="1"/>
  <c r="AA4380" i="1"/>
  <c r="Z4380" i="1"/>
  <c r="R4380" i="1"/>
  <c r="O4380" i="1"/>
  <c r="I4380" i="1"/>
  <c r="J4380" i="1" s="1"/>
  <c r="K4380" i="1" s="1"/>
  <c r="L4380" i="1" s="1"/>
  <c r="N4380" i="1" s="1"/>
  <c r="G4380" i="1"/>
  <c r="F4380" i="1"/>
  <c r="D4380" i="1"/>
  <c r="AC4379" i="1"/>
  <c r="AB4379" i="1"/>
  <c r="AA4379" i="1"/>
  <c r="Z4379" i="1"/>
  <c r="R4379" i="1"/>
  <c r="I4379" i="1"/>
  <c r="G4379" i="1"/>
  <c r="F4379" i="1"/>
  <c r="D4379" i="1"/>
  <c r="AB4378" i="1"/>
  <c r="AC4378" i="1" s="1"/>
  <c r="Z4378" i="1"/>
  <c r="AA4378" i="1" s="1"/>
  <c r="R4378" i="1"/>
  <c r="I4378" i="1"/>
  <c r="J4378" i="1" s="1"/>
  <c r="K4378" i="1" s="1"/>
  <c r="G4378" i="1"/>
  <c r="F4378" i="1"/>
  <c r="D4378" i="1"/>
  <c r="AB4377" i="1"/>
  <c r="AC4377" i="1" s="1"/>
  <c r="Z4377" i="1"/>
  <c r="AA4377" i="1" s="1"/>
  <c r="R4377" i="1"/>
  <c r="T4377" i="1" s="1"/>
  <c r="J4377" i="1"/>
  <c r="K4377" i="1" s="1"/>
  <c r="I4377" i="1"/>
  <c r="Q4377" i="1" s="1"/>
  <c r="G4377" i="1"/>
  <c r="F4377" i="1"/>
  <c r="D4377" i="1"/>
  <c r="AB4376" i="1"/>
  <c r="AC4376" i="1" s="1"/>
  <c r="Z4376" i="1"/>
  <c r="AA4376" i="1" s="1"/>
  <c r="R4376" i="1"/>
  <c r="I4376" i="1"/>
  <c r="G4376" i="1"/>
  <c r="F4376" i="1"/>
  <c r="D4376" i="1"/>
  <c r="AB4375" i="1"/>
  <c r="AC4375" i="1" s="1"/>
  <c r="Z4375" i="1"/>
  <c r="AA4375" i="1" s="1"/>
  <c r="R4375" i="1"/>
  <c r="Q4375" i="1"/>
  <c r="I4375" i="1"/>
  <c r="J4375" i="1" s="1"/>
  <c r="K4375" i="1" s="1"/>
  <c r="G4375" i="1"/>
  <c r="F4375" i="1"/>
  <c r="D4375" i="1"/>
  <c r="AC4374" i="1"/>
  <c r="AB4374" i="1"/>
  <c r="Z4374" i="1"/>
  <c r="AA4374" i="1" s="1"/>
  <c r="R4374" i="1"/>
  <c r="I4374" i="1"/>
  <c r="J4374" i="1" s="1"/>
  <c r="K4374" i="1" s="1"/>
  <c r="G4374" i="1"/>
  <c r="F4374" i="1"/>
  <c r="D4374" i="1"/>
  <c r="AB4373" i="1"/>
  <c r="AC4373" i="1" s="1"/>
  <c r="Z4373" i="1"/>
  <c r="AA4373" i="1" s="1"/>
  <c r="R4373" i="1"/>
  <c r="I4373" i="1"/>
  <c r="J4373" i="1" s="1"/>
  <c r="K4373" i="1" s="1"/>
  <c r="G4373" i="1"/>
  <c r="F4373" i="1"/>
  <c r="D4373" i="1"/>
  <c r="AN4373" i="1" s="1"/>
  <c r="AO4373" i="1" s="1"/>
  <c r="AP4373" i="1" s="1"/>
  <c r="AB4372" i="1"/>
  <c r="AC4372" i="1" s="1"/>
  <c r="Z4372" i="1"/>
  <c r="AA4372" i="1" s="1"/>
  <c r="R4372" i="1"/>
  <c r="J4372" i="1"/>
  <c r="K4372" i="1" s="1"/>
  <c r="I4372" i="1"/>
  <c r="G4372" i="1"/>
  <c r="F4372" i="1"/>
  <c r="D4372" i="1"/>
  <c r="Q4372" i="1" s="1"/>
  <c r="AC4371" i="1"/>
  <c r="AB4371" i="1"/>
  <c r="Z4371" i="1"/>
  <c r="AA4371" i="1" s="1"/>
  <c r="R4371" i="1"/>
  <c r="I4371" i="1"/>
  <c r="Q4371" i="1" s="1"/>
  <c r="G4371" i="1"/>
  <c r="F4371" i="1"/>
  <c r="D4371" i="1"/>
  <c r="AO4370" i="1"/>
  <c r="AP4370" i="1" s="1"/>
  <c r="AN4370" i="1"/>
  <c r="AC4370" i="1"/>
  <c r="AB4370" i="1"/>
  <c r="Z4370" i="1"/>
  <c r="AA4370" i="1" s="1"/>
  <c r="R4370" i="1"/>
  <c r="O4370" i="1"/>
  <c r="L4370" i="1"/>
  <c r="N4370" i="1" s="1"/>
  <c r="I4370" i="1"/>
  <c r="J4370" i="1" s="1"/>
  <c r="K4370" i="1" s="1"/>
  <c r="G4370" i="1"/>
  <c r="F4370" i="1"/>
  <c r="D4370" i="1"/>
  <c r="AB4369" i="1"/>
  <c r="AC4369" i="1" s="1"/>
  <c r="Z4369" i="1"/>
  <c r="AA4369" i="1" s="1"/>
  <c r="R4369" i="1"/>
  <c r="J4369" i="1"/>
  <c r="K4369" i="1" s="1"/>
  <c r="I4369" i="1"/>
  <c r="G4369" i="1"/>
  <c r="F4369" i="1"/>
  <c r="D4369" i="1"/>
  <c r="AB4368" i="1"/>
  <c r="AC4368" i="1" s="1"/>
  <c r="AD4397" i="1" s="1"/>
  <c r="Z4368" i="1"/>
  <c r="AA4368" i="1" s="1"/>
  <c r="R4368" i="1"/>
  <c r="K4368" i="1"/>
  <c r="J4368" i="1"/>
  <c r="I4368" i="1"/>
  <c r="G4368" i="1"/>
  <c r="F4368" i="1"/>
  <c r="D4368" i="1"/>
  <c r="AB4367" i="1"/>
  <c r="AC4367" i="1" s="1"/>
  <c r="Z4367" i="1"/>
  <c r="AA4367" i="1" s="1"/>
  <c r="R4367" i="1"/>
  <c r="Q4367" i="1"/>
  <c r="J4367" i="1"/>
  <c r="K4367" i="1" s="1"/>
  <c r="I4367" i="1"/>
  <c r="G4367" i="1"/>
  <c r="F4367" i="1"/>
  <c r="D4367" i="1"/>
  <c r="AN4367" i="1" s="1"/>
  <c r="AO4367" i="1" s="1"/>
  <c r="AP4367" i="1" s="1"/>
  <c r="AB4366" i="1"/>
  <c r="AC4366" i="1" s="1"/>
  <c r="Z4366" i="1"/>
  <c r="AA4366" i="1" s="1"/>
  <c r="R4366" i="1"/>
  <c r="I4366" i="1"/>
  <c r="J4366" i="1" s="1"/>
  <c r="K4366" i="1" s="1"/>
  <c r="G4366" i="1"/>
  <c r="F4366" i="1"/>
  <c r="D4366" i="1"/>
  <c r="AB4365" i="1"/>
  <c r="AC4365" i="1" s="1"/>
  <c r="Z4365" i="1"/>
  <c r="AA4365" i="1" s="1"/>
  <c r="R4365" i="1"/>
  <c r="I4365" i="1"/>
  <c r="G4365" i="1"/>
  <c r="F4365" i="1"/>
  <c r="D4365" i="1"/>
  <c r="AB4364" i="1"/>
  <c r="AC4364" i="1" s="1"/>
  <c r="Z4364" i="1"/>
  <c r="AA4364" i="1" s="1"/>
  <c r="R4364" i="1"/>
  <c r="J4364" i="1"/>
  <c r="K4364" i="1" s="1"/>
  <c r="I4364" i="1"/>
  <c r="G4364" i="1"/>
  <c r="F4364" i="1"/>
  <c r="D4364" i="1"/>
  <c r="Q4364" i="1" s="1"/>
  <c r="AB4363" i="1"/>
  <c r="AC4363" i="1" s="1"/>
  <c r="AA4363" i="1"/>
  <c r="Z4363" i="1"/>
  <c r="R4363" i="1"/>
  <c r="I4363" i="1"/>
  <c r="J4363" i="1" s="1"/>
  <c r="K4363" i="1" s="1"/>
  <c r="G4363" i="1"/>
  <c r="F4363" i="1"/>
  <c r="D4363" i="1"/>
  <c r="Q4363" i="1" s="1"/>
  <c r="AB4362" i="1"/>
  <c r="AC4362" i="1" s="1"/>
  <c r="Z4362" i="1"/>
  <c r="AA4362" i="1" s="1"/>
  <c r="R4362" i="1"/>
  <c r="I4362" i="1"/>
  <c r="J4362" i="1" s="1"/>
  <c r="K4362" i="1" s="1"/>
  <c r="G4362" i="1"/>
  <c r="F4362" i="1"/>
  <c r="D4362" i="1"/>
  <c r="AB4361" i="1"/>
  <c r="AC4361" i="1" s="1"/>
  <c r="Z4361" i="1"/>
  <c r="AA4361" i="1" s="1"/>
  <c r="R4361" i="1"/>
  <c r="I4361" i="1"/>
  <c r="G4361" i="1"/>
  <c r="F4361" i="1"/>
  <c r="D4361" i="1"/>
  <c r="AB4360" i="1"/>
  <c r="AC4360" i="1" s="1"/>
  <c r="Z4360" i="1"/>
  <c r="AA4360" i="1" s="1"/>
  <c r="R4360" i="1"/>
  <c r="I4360" i="1"/>
  <c r="J4360" i="1" s="1"/>
  <c r="K4360" i="1" s="1"/>
  <c r="G4360" i="1"/>
  <c r="F4360" i="1"/>
  <c r="D4360" i="1"/>
  <c r="AB4359" i="1"/>
  <c r="AC4359" i="1" s="1"/>
  <c r="Z4359" i="1"/>
  <c r="AA4359" i="1" s="1"/>
  <c r="R4359" i="1"/>
  <c r="J4359" i="1"/>
  <c r="K4359" i="1" s="1"/>
  <c r="I4359" i="1"/>
  <c r="G4359" i="1"/>
  <c r="F4359" i="1"/>
  <c r="D4359" i="1"/>
  <c r="AB4358" i="1"/>
  <c r="AC4358" i="1" s="1"/>
  <c r="Z4358" i="1"/>
  <c r="AA4358" i="1" s="1"/>
  <c r="R4358" i="1"/>
  <c r="K4358" i="1"/>
  <c r="O4358" i="1" s="1"/>
  <c r="I4358" i="1"/>
  <c r="J4358" i="1" s="1"/>
  <c r="G4358" i="1"/>
  <c r="F4358" i="1"/>
  <c r="D4358" i="1"/>
  <c r="Q4358" i="1" s="1"/>
  <c r="AB4357" i="1"/>
  <c r="AC4357" i="1" s="1"/>
  <c r="Z4357" i="1"/>
  <c r="AA4357" i="1" s="1"/>
  <c r="R4357" i="1"/>
  <c r="I4357" i="1"/>
  <c r="Q4357" i="1" s="1"/>
  <c r="G4357" i="1"/>
  <c r="F4357" i="1"/>
  <c r="D4357" i="1"/>
  <c r="AB4356" i="1"/>
  <c r="AC4356" i="1" s="1"/>
  <c r="Z4356" i="1"/>
  <c r="AA4356" i="1" s="1"/>
  <c r="R4356" i="1"/>
  <c r="J4356" i="1"/>
  <c r="K4356" i="1" s="1"/>
  <c r="I4356" i="1"/>
  <c r="G4356" i="1"/>
  <c r="F4356" i="1"/>
  <c r="D4356" i="1"/>
  <c r="Q4356" i="1" s="1"/>
  <c r="AB4355" i="1"/>
  <c r="AC4355" i="1" s="1"/>
  <c r="Z4355" i="1"/>
  <c r="AA4355" i="1" s="1"/>
  <c r="R4355" i="1"/>
  <c r="I4355" i="1"/>
  <c r="G4355" i="1"/>
  <c r="F4355" i="1"/>
  <c r="D4355" i="1"/>
  <c r="AB4354" i="1"/>
  <c r="AC4354" i="1" s="1"/>
  <c r="Z4354" i="1"/>
  <c r="AA4354" i="1" s="1"/>
  <c r="R4354" i="1"/>
  <c r="I4354" i="1"/>
  <c r="J4354" i="1" s="1"/>
  <c r="K4354" i="1" s="1"/>
  <c r="G4354" i="1"/>
  <c r="F4354" i="1"/>
  <c r="D4354" i="1"/>
  <c r="AN4354" i="1" s="1"/>
  <c r="AO4354" i="1" s="1"/>
  <c r="AP4354" i="1" s="1"/>
  <c r="AB4353" i="1"/>
  <c r="AC4353" i="1" s="1"/>
  <c r="Z4353" i="1"/>
  <c r="AA4353" i="1" s="1"/>
  <c r="R4353" i="1"/>
  <c r="J4353" i="1"/>
  <c r="K4353" i="1" s="1"/>
  <c r="I4353" i="1"/>
  <c r="G4353" i="1"/>
  <c r="F4353" i="1"/>
  <c r="D4353" i="1"/>
  <c r="AB4352" i="1"/>
  <c r="AC4352" i="1" s="1"/>
  <c r="Z4352" i="1"/>
  <c r="AA4352" i="1" s="1"/>
  <c r="R4352" i="1"/>
  <c r="I4352" i="1"/>
  <c r="G4352" i="1"/>
  <c r="F4352" i="1"/>
  <c r="D4352" i="1"/>
  <c r="AB4351" i="1"/>
  <c r="AC4351" i="1" s="1"/>
  <c r="Z4351" i="1"/>
  <c r="AA4351" i="1" s="1"/>
  <c r="R4351" i="1"/>
  <c r="J4351" i="1"/>
  <c r="K4351" i="1" s="1"/>
  <c r="I4351" i="1"/>
  <c r="Q4351" i="1" s="1"/>
  <c r="G4351" i="1"/>
  <c r="F4351" i="1"/>
  <c r="D4351" i="1"/>
  <c r="AC4350" i="1"/>
  <c r="AB4350" i="1"/>
  <c r="AA4350" i="1"/>
  <c r="Z4350" i="1"/>
  <c r="R4350" i="1"/>
  <c r="I4350" i="1"/>
  <c r="J4350" i="1" s="1"/>
  <c r="K4350" i="1" s="1"/>
  <c r="L4350" i="1" s="1"/>
  <c r="G4350" i="1"/>
  <c r="F4350" i="1"/>
  <c r="D4350" i="1"/>
  <c r="AC4349" i="1"/>
  <c r="AB4349" i="1"/>
  <c r="AA4349" i="1"/>
  <c r="Z4349" i="1"/>
  <c r="R4349" i="1"/>
  <c r="I4349" i="1"/>
  <c r="G4349" i="1"/>
  <c r="F4349" i="1"/>
  <c r="D4349" i="1"/>
  <c r="AB4348" i="1"/>
  <c r="AC4348" i="1" s="1"/>
  <c r="AA4348" i="1"/>
  <c r="Z4348" i="1"/>
  <c r="R4348" i="1"/>
  <c r="O4348" i="1"/>
  <c r="I4348" i="1"/>
  <c r="J4348" i="1" s="1"/>
  <c r="K4348" i="1" s="1"/>
  <c r="G4348" i="1"/>
  <c r="F4348" i="1"/>
  <c r="D4348" i="1"/>
  <c r="Q4348" i="1" s="1"/>
  <c r="AN4347" i="1"/>
  <c r="AO4347" i="1" s="1"/>
  <c r="AP4347" i="1" s="1"/>
  <c r="AC4347" i="1"/>
  <c r="AB4347" i="1"/>
  <c r="Z4347" i="1"/>
  <c r="AA4347" i="1" s="1"/>
  <c r="R4347" i="1"/>
  <c r="I4347" i="1"/>
  <c r="J4347" i="1" s="1"/>
  <c r="K4347" i="1" s="1"/>
  <c r="G4347" i="1"/>
  <c r="F4347" i="1"/>
  <c r="D4347" i="1"/>
  <c r="Q4347" i="1" s="1"/>
  <c r="AB4346" i="1"/>
  <c r="AC4346" i="1" s="1"/>
  <c r="Z4346" i="1"/>
  <c r="AA4346" i="1" s="1"/>
  <c r="R4346" i="1"/>
  <c r="Q4346" i="1"/>
  <c r="T4346" i="1" s="1"/>
  <c r="I4346" i="1"/>
  <c r="J4346" i="1" s="1"/>
  <c r="K4346" i="1" s="1"/>
  <c r="G4346" i="1"/>
  <c r="F4346" i="1"/>
  <c r="D4346" i="1"/>
  <c r="AC4345" i="1"/>
  <c r="AB4345" i="1"/>
  <c r="Z4345" i="1"/>
  <c r="AA4345" i="1" s="1"/>
  <c r="R4345" i="1"/>
  <c r="I4345" i="1"/>
  <c r="G4345" i="1"/>
  <c r="F4345" i="1"/>
  <c r="D4345" i="1"/>
  <c r="AB4344" i="1"/>
  <c r="AC4344" i="1" s="1"/>
  <c r="Z4344" i="1"/>
  <c r="AA4344" i="1" s="1"/>
  <c r="R4344" i="1"/>
  <c r="I4344" i="1"/>
  <c r="G4344" i="1"/>
  <c r="F4344" i="1"/>
  <c r="D4344" i="1"/>
  <c r="AB4343" i="1"/>
  <c r="AC4343" i="1" s="1"/>
  <c r="AA4343" i="1"/>
  <c r="Z4343" i="1"/>
  <c r="R4343" i="1"/>
  <c r="I4343" i="1"/>
  <c r="Q4343" i="1" s="1"/>
  <c r="G4343" i="1"/>
  <c r="F4343" i="1"/>
  <c r="D4343" i="1"/>
  <c r="AB4342" i="1"/>
  <c r="AC4342" i="1" s="1"/>
  <c r="Z4342" i="1"/>
  <c r="AA4342" i="1" s="1"/>
  <c r="R4342" i="1"/>
  <c r="I4342" i="1"/>
  <c r="J4342" i="1" s="1"/>
  <c r="K4342" i="1" s="1"/>
  <c r="G4342" i="1"/>
  <c r="F4342" i="1"/>
  <c r="D4342" i="1"/>
  <c r="AB4341" i="1"/>
  <c r="AC4341" i="1" s="1"/>
  <c r="AA4341" i="1"/>
  <c r="Z4341" i="1"/>
  <c r="R4341" i="1"/>
  <c r="I4341" i="1"/>
  <c r="G4341" i="1"/>
  <c r="F4341" i="1"/>
  <c r="D4341" i="1"/>
  <c r="AB4340" i="1"/>
  <c r="AC4340" i="1" s="1"/>
  <c r="Z4340" i="1"/>
  <c r="AA4340" i="1" s="1"/>
  <c r="R4340" i="1"/>
  <c r="I4340" i="1"/>
  <c r="J4340" i="1" s="1"/>
  <c r="K4340" i="1" s="1"/>
  <c r="AN4340" i="1" s="1"/>
  <c r="AO4340" i="1" s="1"/>
  <c r="AP4340" i="1" s="1"/>
  <c r="G4340" i="1"/>
  <c r="F4340" i="1"/>
  <c r="D4340" i="1"/>
  <c r="AB4339" i="1"/>
  <c r="AC4339" i="1" s="1"/>
  <c r="Z4339" i="1"/>
  <c r="AA4339" i="1" s="1"/>
  <c r="R4339" i="1"/>
  <c r="I4339" i="1"/>
  <c r="J4339" i="1" s="1"/>
  <c r="K4339" i="1" s="1"/>
  <c r="O4339" i="1" s="1"/>
  <c r="G4339" i="1"/>
  <c r="F4339" i="1"/>
  <c r="D4339" i="1"/>
  <c r="AB4338" i="1"/>
  <c r="AC4338" i="1" s="1"/>
  <c r="Z4338" i="1"/>
  <c r="AA4338" i="1" s="1"/>
  <c r="R4338" i="1"/>
  <c r="I4338" i="1"/>
  <c r="G4338" i="1"/>
  <c r="F4338" i="1"/>
  <c r="D4338" i="1"/>
  <c r="AB4337" i="1"/>
  <c r="AC4337" i="1" s="1"/>
  <c r="Z4337" i="1"/>
  <c r="AA4337" i="1" s="1"/>
  <c r="R4337" i="1"/>
  <c r="J4337" i="1"/>
  <c r="K4337" i="1" s="1"/>
  <c r="I4337" i="1"/>
  <c r="G4337" i="1"/>
  <c r="F4337" i="1"/>
  <c r="D4337" i="1"/>
  <c r="AC4336" i="1"/>
  <c r="AB4336" i="1"/>
  <c r="Z4336" i="1"/>
  <c r="AA4336" i="1" s="1"/>
  <c r="R4336" i="1"/>
  <c r="I4336" i="1"/>
  <c r="J4336" i="1" s="1"/>
  <c r="K4336" i="1" s="1"/>
  <c r="L4336" i="1" s="1"/>
  <c r="N4336" i="1" s="1"/>
  <c r="G4336" i="1"/>
  <c r="F4336" i="1"/>
  <c r="D4336" i="1"/>
  <c r="AB4335" i="1"/>
  <c r="AC4335" i="1" s="1"/>
  <c r="Z4335" i="1"/>
  <c r="AA4335" i="1" s="1"/>
  <c r="R4335" i="1"/>
  <c r="J4335" i="1"/>
  <c r="K4335" i="1" s="1"/>
  <c r="I4335" i="1"/>
  <c r="G4335" i="1"/>
  <c r="F4335" i="1"/>
  <c r="D4335" i="1"/>
  <c r="AC4334" i="1"/>
  <c r="AB4334" i="1"/>
  <c r="Z4334" i="1"/>
  <c r="AA4334" i="1" s="1"/>
  <c r="R4334" i="1"/>
  <c r="I4334" i="1"/>
  <c r="J4334" i="1" s="1"/>
  <c r="K4334" i="1" s="1"/>
  <c r="L4334" i="1" s="1"/>
  <c r="G4334" i="1"/>
  <c r="F4334" i="1"/>
  <c r="D4334" i="1"/>
  <c r="AN4334" i="1" s="1"/>
  <c r="AO4334" i="1" s="1"/>
  <c r="AP4334" i="1" s="1"/>
  <c r="AC4333" i="1"/>
  <c r="AB4333" i="1"/>
  <c r="AA4333" i="1"/>
  <c r="Z4333" i="1"/>
  <c r="R4333" i="1"/>
  <c r="I4333" i="1"/>
  <c r="Q4333" i="1" s="1"/>
  <c r="G4333" i="1"/>
  <c r="F4333" i="1"/>
  <c r="D4333" i="1"/>
  <c r="AB4332" i="1"/>
  <c r="AC4332" i="1" s="1"/>
  <c r="AA4332" i="1"/>
  <c r="Z4332" i="1"/>
  <c r="R4332" i="1"/>
  <c r="I4332" i="1"/>
  <c r="J4332" i="1" s="1"/>
  <c r="K4332" i="1" s="1"/>
  <c r="L4332" i="1" s="1"/>
  <c r="N4332" i="1" s="1"/>
  <c r="G4332" i="1"/>
  <c r="F4332" i="1"/>
  <c r="D4332" i="1"/>
  <c r="AB4331" i="1"/>
  <c r="AC4331" i="1" s="1"/>
  <c r="Z4331" i="1"/>
  <c r="AA4331" i="1" s="1"/>
  <c r="R4331" i="1"/>
  <c r="I4331" i="1"/>
  <c r="J4331" i="1" s="1"/>
  <c r="K4331" i="1" s="1"/>
  <c r="G4331" i="1"/>
  <c r="F4331" i="1"/>
  <c r="D4331" i="1"/>
  <c r="AB4330" i="1"/>
  <c r="AC4330" i="1" s="1"/>
  <c r="Z4330" i="1"/>
  <c r="AA4330" i="1" s="1"/>
  <c r="R4330" i="1"/>
  <c r="I4330" i="1"/>
  <c r="J4330" i="1" s="1"/>
  <c r="K4330" i="1" s="1"/>
  <c r="AN4330" i="1" s="1"/>
  <c r="AO4330" i="1" s="1"/>
  <c r="AP4330" i="1" s="1"/>
  <c r="AQ4330" i="1" s="1"/>
  <c r="AR4330" i="1" s="1"/>
  <c r="G4330" i="1"/>
  <c r="F4330" i="1"/>
  <c r="D4330" i="1"/>
  <c r="AB4329" i="1"/>
  <c r="AC4329" i="1" s="1"/>
  <c r="Z4329" i="1"/>
  <c r="AA4329" i="1" s="1"/>
  <c r="R4329" i="1"/>
  <c r="I4329" i="1"/>
  <c r="G4329" i="1"/>
  <c r="F4329" i="1"/>
  <c r="D4329" i="1"/>
  <c r="AB4328" i="1"/>
  <c r="AC4328" i="1" s="1"/>
  <c r="AA4328" i="1"/>
  <c r="Z4328" i="1"/>
  <c r="R4328" i="1"/>
  <c r="I4328" i="1"/>
  <c r="Q4328" i="1" s="1"/>
  <c r="G4328" i="1"/>
  <c r="F4328" i="1"/>
  <c r="D4328" i="1"/>
  <c r="AB4327" i="1"/>
  <c r="AC4327" i="1" s="1"/>
  <c r="AA4327" i="1"/>
  <c r="Z4327" i="1"/>
  <c r="R4327" i="1"/>
  <c r="J4327" i="1"/>
  <c r="K4327" i="1" s="1"/>
  <c r="L4327" i="1" s="1"/>
  <c r="N4327" i="1" s="1"/>
  <c r="I4327" i="1"/>
  <c r="Q4327" i="1" s="1"/>
  <c r="G4327" i="1"/>
  <c r="F4327" i="1"/>
  <c r="D4327" i="1"/>
  <c r="AB4326" i="1"/>
  <c r="AC4326" i="1" s="1"/>
  <c r="Z4326" i="1"/>
  <c r="AA4326" i="1" s="1"/>
  <c r="R4326" i="1"/>
  <c r="I4326" i="1"/>
  <c r="G4326" i="1"/>
  <c r="F4326" i="1"/>
  <c r="D4326" i="1"/>
  <c r="AB4325" i="1"/>
  <c r="AC4325" i="1" s="1"/>
  <c r="AA4325" i="1"/>
  <c r="Z4325" i="1"/>
  <c r="R4325" i="1"/>
  <c r="I4325" i="1"/>
  <c r="G4325" i="1"/>
  <c r="F4325" i="1"/>
  <c r="D4325" i="1"/>
  <c r="AB4324" i="1"/>
  <c r="AC4324" i="1" s="1"/>
  <c r="AA4324" i="1"/>
  <c r="Z4324" i="1"/>
  <c r="R4324" i="1"/>
  <c r="J4324" i="1"/>
  <c r="K4324" i="1" s="1"/>
  <c r="I4324" i="1"/>
  <c r="G4324" i="1"/>
  <c r="F4324" i="1"/>
  <c r="D4324" i="1"/>
  <c r="AB4323" i="1"/>
  <c r="AC4323" i="1" s="1"/>
  <c r="Z4323" i="1"/>
  <c r="AA4323" i="1" s="1"/>
  <c r="R4323" i="1"/>
  <c r="I4323" i="1"/>
  <c r="G4323" i="1"/>
  <c r="F4323" i="1"/>
  <c r="D4323" i="1"/>
  <c r="AB4322" i="1"/>
  <c r="AC4322" i="1" s="1"/>
  <c r="Z4322" i="1"/>
  <c r="AA4322" i="1" s="1"/>
  <c r="R4322" i="1"/>
  <c r="Q4322" i="1"/>
  <c r="O4322" i="1"/>
  <c r="I4322" i="1"/>
  <c r="J4322" i="1" s="1"/>
  <c r="K4322" i="1" s="1"/>
  <c r="L4322" i="1" s="1"/>
  <c r="N4322" i="1" s="1"/>
  <c r="G4322" i="1"/>
  <c r="F4322" i="1"/>
  <c r="D4322" i="1"/>
  <c r="AN4322" i="1" s="1"/>
  <c r="AO4322" i="1" s="1"/>
  <c r="AP4322" i="1" s="1"/>
  <c r="AC4321" i="1"/>
  <c r="AB4321" i="1"/>
  <c r="Z4321" i="1"/>
  <c r="AA4321" i="1" s="1"/>
  <c r="R4321" i="1"/>
  <c r="J4321" i="1"/>
  <c r="K4321" i="1" s="1"/>
  <c r="I4321" i="1"/>
  <c r="G4321" i="1"/>
  <c r="F4321" i="1"/>
  <c r="D4321" i="1"/>
  <c r="AB4320" i="1"/>
  <c r="AC4320" i="1" s="1"/>
  <c r="AA4320" i="1"/>
  <c r="Z4320" i="1"/>
  <c r="R4320" i="1"/>
  <c r="I4320" i="1"/>
  <c r="G4320" i="1"/>
  <c r="F4320" i="1"/>
  <c r="D4320" i="1"/>
  <c r="AB4319" i="1"/>
  <c r="AC4319" i="1" s="1"/>
  <c r="Z4319" i="1"/>
  <c r="AA4319" i="1" s="1"/>
  <c r="R4319" i="1"/>
  <c r="I4319" i="1"/>
  <c r="J4319" i="1" s="1"/>
  <c r="K4319" i="1" s="1"/>
  <c r="O4319" i="1" s="1"/>
  <c r="G4319" i="1"/>
  <c r="F4319" i="1"/>
  <c r="D4319" i="1"/>
  <c r="AC4318" i="1"/>
  <c r="AB4318" i="1"/>
  <c r="AA4318" i="1"/>
  <c r="Z4318" i="1"/>
  <c r="R4318" i="1"/>
  <c r="K4318" i="1"/>
  <c r="I4318" i="1"/>
  <c r="J4318" i="1" s="1"/>
  <c r="G4318" i="1"/>
  <c r="F4318" i="1"/>
  <c r="D4318" i="1"/>
  <c r="AC4317" i="1"/>
  <c r="AB4317" i="1"/>
  <c r="Z4317" i="1"/>
  <c r="AA4317" i="1" s="1"/>
  <c r="R4317" i="1"/>
  <c r="J4317" i="1"/>
  <c r="K4317" i="1" s="1"/>
  <c r="I4317" i="1"/>
  <c r="G4317" i="1"/>
  <c r="F4317" i="1"/>
  <c r="D4317" i="1"/>
  <c r="AB4316" i="1"/>
  <c r="AC4316" i="1" s="1"/>
  <c r="Z4316" i="1"/>
  <c r="AA4316" i="1" s="1"/>
  <c r="R4316" i="1"/>
  <c r="I4316" i="1"/>
  <c r="J4316" i="1" s="1"/>
  <c r="K4316" i="1" s="1"/>
  <c r="G4316" i="1"/>
  <c r="F4316" i="1"/>
  <c r="D4316" i="1"/>
  <c r="AB4315" i="1"/>
  <c r="AC4315" i="1" s="1"/>
  <c r="Z4315" i="1"/>
  <c r="AA4315" i="1" s="1"/>
  <c r="R4315" i="1"/>
  <c r="I4315" i="1"/>
  <c r="J4315" i="1" s="1"/>
  <c r="K4315" i="1" s="1"/>
  <c r="G4315" i="1"/>
  <c r="F4315" i="1"/>
  <c r="D4315" i="1"/>
  <c r="AC4314" i="1"/>
  <c r="AB4314" i="1"/>
  <c r="Z4314" i="1"/>
  <c r="AA4314" i="1" s="1"/>
  <c r="R4314" i="1"/>
  <c r="I4314" i="1"/>
  <c r="G4314" i="1"/>
  <c r="F4314" i="1"/>
  <c r="D4314" i="1"/>
  <c r="AB4313" i="1"/>
  <c r="AC4313" i="1" s="1"/>
  <c r="Z4313" i="1"/>
  <c r="AA4313" i="1" s="1"/>
  <c r="R4313" i="1"/>
  <c r="I4313" i="1"/>
  <c r="G4313" i="1"/>
  <c r="F4313" i="1"/>
  <c r="D4313" i="1"/>
  <c r="AB4312" i="1"/>
  <c r="AC4312" i="1" s="1"/>
  <c r="Z4312" i="1"/>
  <c r="AA4312" i="1" s="1"/>
  <c r="R4312" i="1"/>
  <c r="I4312" i="1"/>
  <c r="G4312" i="1"/>
  <c r="F4312" i="1"/>
  <c r="D4312" i="1"/>
  <c r="AB4311" i="1"/>
  <c r="AC4311" i="1" s="1"/>
  <c r="Z4311" i="1"/>
  <c r="AA4311" i="1" s="1"/>
  <c r="R4311" i="1"/>
  <c r="J4311" i="1"/>
  <c r="K4311" i="1" s="1"/>
  <c r="I4311" i="1"/>
  <c r="G4311" i="1"/>
  <c r="F4311" i="1"/>
  <c r="D4311" i="1"/>
  <c r="AB4310" i="1"/>
  <c r="AC4310" i="1" s="1"/>
  <c r="Z4310" i="1"/>
  <c r="AA4310" i="1" s="1"/>
  <c r="R4310" i="1"/>
  <c r="I4310" i="1"/>
  <c r="J4310" i="1" s="1"/>
  <c r="K4310" i="1" s="1"/>
  <c r="G4310" i="1"/>
  <c r="F4310" i="1"/>
  <c r="D4310" i="1"/>
  <c r="AB4309" i="1"/>
  <c r="AC4309" i="1" s="1"/>
  <c r="Z4309" i="1"/>
  <c r="AA4309" i="1" s="1"/>
  <c r="R4309" i="1"/>
  <c r="T4309" i="1" s="1"/>
  <c r="I4309" i="1"/>
  <c r="Q4309" i="1" s="1"/>
  <c r="G4309" i="1"/>
  <c r="F4309" i="1"/>
  <c r="D4309" i="1"/>
  <c r="AB4308" i="1"/>
  <c r="AC4308" i="1" s="1"/>
  <c r="Z4308" i="1"/>
  <c r="AA4308" i="1" s="1"/>
  <c r="R4308" i="1"/>
  <c r="I4308" i="1"/>
  <c r="Q4308" i="1" s="1"/>
  <c r="G4308" i="1"/>
  <c r="F4308" i="1"/>
  <c r="D4308" i="1"/>
  <c r="AB4307" i="1"/>
  <c r="AC4307" i="1" s="1"/>
  <c r="Z4307" i="1"/>
  <c r="AA4307" i="1" s="1"/>
  <c r="R4307" i="1"/>
  <c r="I4307" i="1"/>
  <c r="J4307" i="1" s="1"/>
  <c r="K4307" i="1" s="1"/>
  <c r="G4307" i="1"/>
  <c r="F4307" i="1"/>
  <c r="D4307" i="1"/>
  <c r="AB4306" i="1"/>
  <c r="AC4306" i="1" s="1"/>
  <c r="Z4306" i="1"/>
  <c r="AA4306" i="1" s="1"/>
  <c r="R4306" i="1"/>
  <c r="I4306" i="1"/>
  <c r="J4306" i="1" s="1"/>
  <c r="K4306" i="1" s="1"/>
  <c r="G4306" i="1"/>
  <c r="F4306" i="1"/>
  <c r="D4306" i="1"/>
  <c r="AB4305" i="1"/>
  <c r="AC4305" i="1" s="1"/>
  <c r="Z4305" i="1"/>
  <c r="AA4305" i="1" s="1"/>
  <c r="R4305" i="1"/>
  <c r="J4305" i="1"/>
  <c r="K4305" i="1" s="1"/>
  <c r="I4305" i="1"/>
  <c r="G4305" i="1"/>
  <c r="F4305" i="1"/>
  <c r="D4305" i="1"/>
  <c r="AB4304" i="1"/>
  <c r="AC4304" i="1" s="1"/>
  <c r="Z4304" i="1"/>
  <c r="AA4304" i="1" s="1"/>
  <c r="R4304" i="1"/>
  <c r="I4304" i="1"/>
  <c r="G4304" i="1"/>
  <c r="F4304" i="1"/>
  <c r="D4304" i="1"/>
  <c r="AB4303" i="1"/>
  <c r="AC4303" i="1" s="1"/>
  <c r="Z4303" i="1"/>
  <c r="AA4303" i="1" s="1"/>
  <c r="R4303" i="1"/>
  <c r="J4303" i="1"/>
  <c r="K4303" i="1" s="1"/>
  <c r="I4303" i="1"/>
  <c r="Q4303" i="1" s="1"/>
  <c r="G4303" i="1"/>
  <c r="F4303" i="1"/>
  <c r="D4303" i="1"/>
  <c r="AB4302" i="1"/>
  <c r="AC4302" i="1" s="1"/>
  <c r="Z4302" i="1"/>
  <c r="AA4302" i="1" s="1"/>
  <c r="R4302" i="1"/>
  <c r="I4302" i="1"/>
  <c r="J4302" i="1" s="1"/>
  <c r="K4302" i="1" s="1"/>
  <c r="G4302" i="1"/>
  <c r="F4302" i="1"/>
  <c r="D4302" i="1"/>
  <c r="AN4302" i="1" s="1"/>
  <c r="AO4302" i="1" s="1"/>
  <c r="AP4302" i="1" s="1"/>
  <c r="AB4301" i="1"/>
  <c r="AC4301" i="1" s="1"/>
  <c r="Z4301" i="1"/>
  <c r="AA4301" i="1" s="1"/>
  <c r="R4301" i="1"/>
  <c r="I4301" i="1"/>
  <c r="G4301" i="1"/>
  <c r="F4301" i="1"/>
  <c r="D4301" i="1"/>
  <c r="AB4300" i="1"/>
  <c r="AC4300" i="1" s="1"/>
  <c r="AA4300" i="1"/>
  <c r="Z4300" i="1"/>
  <c r="R4300" i="1"/>
  <c r="I4300" i="1"/>
  <c r="J4300" i="1" s="1"/>
  <c r="K4300" i="1" s="1"/>
  <c r="G4300" i="1"/>
  <c r="F4300" i="1"/>
  <c r="D4300" i="1"/>
  <c r="AB4299" i="1"/>
  <c r="AC4299" i="1" s="1"/>
  <c r="Z4299" i="1"/>
  <c r="AA4299" i="1" s="1"/>
  <c r="R4299" i="1"/>
  <c r="J4299" i="1"/>
  <c r="K4299" i="1" s="1"/>
  <c r="I4299" i="1"/>
  <c r="G4299" i="1"/>
  <c r="F4299" i="1"/>
  <c r="D4299" i="1"/>
  <c r="Q4299" i="1" s="1"/>
  <c r="AB4298" i="1"/>
  <c r="AC4298" i="1" s="1"/>
  <c r="Z4298" i="1"/>
  <c r="AA4298" i="1" s="1"/>
  <c r="R4298" i="1"/>
  <c r="Q4298" i="1"/>
  <c r="I4298" i="1"/>
  <c r="J4298" i="1" s="1"/>
  <c r="K4298" i="1" s="1"/>
  <c r="G4298" i="1"/>
  <c r="F4298" i="1"/>
  <c r="D4298" i="1"/>
  <c r="AC4297" i="1"/>
  <c r="AB4297" i="1"/>
  <c r="Z4297" i="1"/>
  <c r="AA4297" i="1" s="1"/>
  <c r="R4297" i="1"/>
  <c r="I4297" i="1"/>
  <c r="G4297" i="1"/>
  <c r="F4297" i="1"/>
  <c r="D4297" i="1"/>
  <c r="AC4296" i="1"/>
  <c r="AB4296" i="1"/>
  <c r="Z4296" i="1"/>
  <c r="AA4296" i="1" s="1"/>
  <c r="R4296" i="1"/>
  <c r="I4296" i="1"/>
  <c r="G4296" i="1"/>
  <c r="F4296" i="1"/>
  <c r="D4296" i="1"/>
  <c r="AB4295" i="1"/>
  <c r="AC4295" i="1" s="1"/>
  <c r="Z4295" i="1"/>
  <c r="AA4295" i="1" s="1"/>
  <c r="R4295" i="1"/>
  <c r="I4295" i="1"/>
  <c r="J4295" i="1" s="1"/>
  <c r="K4295" i="1" s="1"/>
  <c r="L4295" i="1" s="1"/>
  <c r="N4295" i="1" s="1"/>
  <c r="G4295" i="1"/>
  <c r="F4295" i="1"/>
  <c r="D4295" i="1"/>
  <c r="AC4294" i="1"/>
  <c r="AB4294" i="1"/>
  <c r="Z4294" i="1"/>
  <c r="AA4294" i="1" s="1"/>
  <c r="R4294" i="1"/>
  <c r="I4294" i="1"/>
  <c r="J4294" i="1" s="1"/>
  <c r="K4294" i="1" s="1"/>
  <c r="G4294" i="1"/>
  <c r="F4294" i="1"/>
  <c r="D4294" i="1"/>
  <c r="Q4294" i="1" s="1"/>
  <c r="AB4293" i="1"/>
  <c r="AC4293" i="1" s="1"/>
  <c r="Z4293" i="1"/>
  <c r="AA4293" i="1" s="1"/>
  <c r="R4293" i="1"/>
  <c r="I4293" i="1"/>
  <c r="G4293" i="1"/>
  <c r="F4293" i="1"/>
  <c r="D4293" i="1"/>
  <c r="AB4292" i="1"/>
  <c r="AC4292" i="1" s="1"/>
  <c r="Z4292" i="1"/>
  <c r="AA4292" i="1" s="1"/>
  <c r="R4292" i="1"/>
  <c r="J4292" i="1"/>
  <c r="K4292" i="1" s="1"/>
  <c r="I4292" i="1"/>
  <c r="G4292" i="1"/>
  <c r="F4292" i="1"/>
  <c r="D4292" i="1"/>
  <c r="AB4291" i="1"/>
  <c r="AC4291" i="1" s="1"/>
  <c r="AA4291" i="1"/>
  <c r="Z4291" i="1"/>
  <c r="R4291" i="1"/>
  <c r="I4291" i="1"/>
  <c r="Q4291" i="1" s="1"/>
  <c r="G4291" i="1"/>
  <c r="F4291" i="1"/>
  <c r="D4291" i="1"/>
  <c r="AB4290" i="1"/>
  <c r="AC4290" i="1" s="1"/>
  <c r="AA4290" i="1"/>
  <c r="Z4290" i="1"/>
  <c r="R4290" i="1"/>
  <c r="I4290" i="1"/>
  <c r="J4290" i="1" s="1"/>
  <c r="K4290" i="1" s="1"/>
  <c r="G4290" i="1"/>
  <c r="F4290" i="1"/>
  <c r="D4290" i="1"/>
  <c r="AB4289" i="1"/>
  <c r="AC4289" i="1" s="1"/>
  <c r="AA4289" i="1"/>
  <c r="Z4289" i="1"/>
  <c r="R4289" i="1"/>
  <c r="J4289" i="1"/>
  <c r="K4289" i="1" s="1"/>
  <c r="I4289" i="1"/>
  <c r="G4289" i="1"/>
  <c r="F4289" i="1"/>
  <c r="D4289" i="1"/>
  <c r="O4289" i="1" s="1"/>
  <c r="AB4288" i="1"/>
  <c r="AC4288" i="1" s="1"/>
  <c r="Z4288" i="1"/>
  <c r="AA4288" i="1" s="1"/>
  <c r="R4288" i="1"/>
  <c r="I4288" i="1"/>
  <c r="G4288" i="1"/>
  <c r="F4288" i="1"/>
  <c r="D4288" i="1"/>
  <c r="AB4287" i="1"/>
  <c r="AC4287" i="1" s="1"/>
  <c r="Z4287" i="1"/>
  <c r="AA4287" i="1" s="1"/>
  <c r="R4287" i="1"/>
  <c r="J4287" i="1"/>
  <c r="K4287" i="1" s="1"/>
  <c r="O4287" i="1" s="1"/>
  <c r="I4287" i="1"/>
  <c r="G4287" i="1"/>
  <c r="F4287" i="1"/>
  <c r="D4287" i="1"/>
  <c r="Q4287" i="1" s="1"/>
  <c r="AB4286" i="1"/>
  <c r="AC4286" i="1" s="1"/>
  <c r="Z4286" i="1"/>
  <c r="AA4286" i="1" s="1"/>
  <c r="R4286" i="1"/>
  <c r="I4286" i="1"/>
  <c r="J4286" i="1" s="1"/>
  <c r="K4286" i="1" s="1"/>
  <c r="L4286" i="1" s="1"/>
  <c r="N4286" i="1" s="1"/>
  <c r="G4286" i="1"/>
  <c r="F4286" i="1"/>
  <c r="D4286" i="1"/>
  <c r="AC4285" i="1"/>
  <c r="AB4285" i="1"/>
  <c r="Z4285" i="1"/>
  <c r="AA4285" i="1" s="1"/>
  <c r="R4285" i="1"/>
  <c r="I4285" i="1"/>
  <c r="Q4285" i="1" s="1"/>
  <c r="G4285" i="1"/>
  <c r="F4285" i="1"/>
  <c r="D4285" i="1"/>
  <c r="AB4284" i="1"/>
  <c r="AC4284" i="1" s="1"/>
  <c r="Z4284" i="1"/>
  <c r="AA4284" i="1" s="1"/>
  <c r="R4284" i="1"/>
  <c r="I4284" i="1"/>
  <c r="J4284" i="1" s="1"/>
  <c r="K4284" i="1" s="1"/>
  <c r="G4284" i="1"/>
  <c r="F4284" i="1"/>
  <c r="D4284" i="1"/>
  <c r="Q4284" i="1" s="1"/>
  <c r="AB4283" i="1"/>
  <c r="AC4283" i="1" s="1"/>
  <c r="AA4283" i="1"/>
  <c r="Z4283" i="1"/>
  <c r="R4283" i="1"/>
  <c r="I4283" i="1"/>
  <c r="G4283" i="1"/>
  <c r="F4283" i="1"/>
  <c r="D4283" i="1"/>
  <c r="AB4282" i="1"/>
  <c r="AC4282" i="1" s="1"/>
  <c r="AA4282" i="1"/>
  <c r="Z4282" i="1"/>
  <c r="R4282" i="1"/>
  <c r="J4282" i="1"/>
  <c r="K4282" i="1" s="1"/>
  <c r="L4282" i="1" s="1"/>
  <c r="N4282" i="1" s="1"/>
  <c r="I4282" i="1"/>
  <c r="G4282" i="1"/>
  <c r="F4282" i="1"/>
  <c r="D4282" i="1"/>
  <c r="AN4282" i="1" s="1"/>
  <c r="AO4282" i="1" s="1"/>
  <c r="AP4282" i="1" s="1"/>
  <c r="AQ4282" i="1" s="1"/>
  <c r="AR4282" i="1" s="1"/>
  <c r="AB4281" i="1"/>
  <c r="AC4281" i="1" s="1"/>
  <c r="Z4281" i="1"/>
  <c r="AA4281" i="1" s="1"/>
  <c r="R4281" i="1"/>
  <c r="J4281" i="1"/>
  <c r="K4281" i="1" s="1"/>
  <c r="I4281" i="1"/>
  <c r="Q4281" i="1" s="1"/>
  <c r="G4281" i="1"/>
  <c r="F4281" i="1"/>
  <c r="D4281" i="1"/>
  <c r="AB4280" i="1"/>
  <c r="AC4280" i="1" s="1"/>
  <c r="AA4280" i="1"/>
  <c r="Z4280" i="1"/>
  <c r="R4280" i="1"/>
  <c r="I4280" i="1"/>
  <c r="J4280" i="1" s="1"/>
  <c r="K4280" i="1" s="1"/>
  <c r="L4280" i="1" s="1"/>
  <c r="N4280" i="1" s="1"/>
  <c r="G4280" i="1"/>
  <c r="F4280" i="1"/>
  <c r="D4280" i="1"/>
  <c r="AB4279" i="1"/>
  <c r="AC4279" i="1" s="1"/>
  <c r="AA4279" i="1"/>
  <c r="Z4279" i="1"/>
  <c r="R4279" i="1"/>
  <c r="I4279" i="1"/>
  <c r="G4279" i="1"/>
  <c r="F4279" i="1"/>
  <c r="D4279" i="1"/>
  <c r="AC4278" i="1"/>
  <c r="AB4278" i="1"/>
  <c r="Z4278" i="1"/>
  <c r="AA4278" i="1" s="1"/>
  <c r="R4278" i="1"/>
  <c r="I4278" i="1"/>
  <c r="J4278" i="1" s="1"/>
  <c r="K4278" i="1" s="1"/>
  <c r="L4278" i="1" s="1"/>
  <c r="G4278" i="1"/>
  <c r="F4278" i="1"/>
  <c r="D4278" i="1"/>
  <c r="AB4277" i="1"/>
  <c r="AC4277" i="1" s="1"/>
  <c r="Z4277" i="1"/>
  <c r="AA4277" i="1" s="1"/>
  <c r="R4277" i="1"/>
  <c r="I4277" i="1"/>
  <c r="J4277" i="1" s="1"/>
  <c r="K4277" i="1" s="1"/>
  <c r="G4277" i="1"/>
  <c r="F4277" i="1"/>
  <c r="D4277" i="1"/>
  <c r="AC4276" i="1"/>
  <c r="AB4276" i="1"/>
  <c r="Z4276" i="1"/>
  <c r="AA4276" i="1" s="1"/>
  <c r="R4276" i="1"/>
  <c r="I4276" i="1"/>
  <c r="G4276" i="1"/>
  <c r="F4276" i="1"/>
  <c r="D4276" i="1"/>
  <c r="AC4275" i="1"/>
  <c r="AB4275" i="1"/>
  <c r="Z4275" i="1"/>
  <c r="AA4275" i="1" s="1"/>
  <c r="R4275" i="1"/>
  <c r="I4275" i="1"/>
  <c r="J4275" i="1" s="1"/>
  <c r="K4275" i="1" s="1"/>
  <c r="G4275" i="1"/>
  <c r="F4275" i="1"/>
  <c r="D4275" i="1"/>
  <c r="AB4274" i="1"/>
  <c r="AC4274" i="1" s="1"/>
  <c r="Z4274" i="1"/>
  <c r="AA4274" i="1" s="1"/>
  <c r="R4274" i="1"/>
  <c r="I4274" i="1"/>
  <c r="G4274" i="1"/>
  <c r="F4274" i="1"/>
  <c r="D4274" i="1"/>
  <c r="AB4273" i="1"/>
  <c r="AC4273" i="1" s="1"/>
  <c r="Z4273" i="1"/>
  <c r="AA4273" i="1" s="1"/>
  <c r="R4273" i="1"/>
  <c r="I4273" i="1"/>
  <c r="G4273" i="1"/>
  <c r="F4273" i="1"/>
  <c r="D4273" i="1"/>
  <c r="AB4272" i="1"/>
  <c r="AC4272" i="1" s="1"/>
  <c r="AA4272" i="1"/>
  <c r="Z4272" i="1"/>
  <c r="R4272" i="1"/>
  <c r="I4272" i="1"/>
  <c r="J4272" i="1" s="1"/>
  <c r="K4272" i="1" s="1"/>
  <c r="G4272" i="1"/>
  <c r="F4272" i="1"/>
  <c r="D4272" i="1"/>
  <c r="Q4272" i="1" s="1"/>
  <c r="AB4271" i="1"/>
  <c r="AC4271" i="1" s="1"/>
  <c r="AA4271" i="1"/>
  <c r="Z4271" i="1"/>
  <c r="R4271" i="1"/>
  <c r="I4271" i="1"/>
  <c r="J4271" i="1" s="1"/>
  <c r="K4271" i="1" s="1"/>
  <c r="L4271" i="1" s="1"/>
  <c r="N4271" i="1" s="1"/>
  <c r="G4271" i="1"/>
  <c r="F4271" i="1"/>
  <c r="D4271" i="1"/>
  <c r="O4271" i="1" s="1"/>
  <c r="AC4270" i="1"/>
  <c r="AB4270" i="1"/>
  <c r="Z4270" i="1"/>
  <c r="AA4270" i="1" s="1"/>
  <c r="R4270" i="1"/>
  <c r="I4270" i="1"/>
  <c r="G4270" i="1"/>
  <c r="F4270" i="1"/>
  <c r="D4270" i="1"/>
  <c r="AB4269" i="1"/>
  <c r="AC4269" i="1" s="1"/>
  <c r="Z4269" i="1"/>
  <c r="AA4269" i="1" s="1"/>
  <c r="R4269" i="1"/>
  <c r="J4269" i="1"/>
  <c r="K4269" i="1" s="1"/>
  <c r="I4269" i="1"/>
  <c r="G4269" i="1"/>
  <c r="F4269" i="1"/>
  <c r="D4269" i="1"/>
  <c r="Q4269" i="1" s="1"/>
  <c r="AB4268" i="1"/>
  <c r="AC4268" i="1" s="1"/>
  <c r="Z4268" i="1"/>
  <c r="AA4268" i="1" s="1"/>
  <c r="R4268" i="1"/>
  <c r="Q4268" i="1"/>
  <c r="O4268" i="1"/>
  <c r="I4268" i="1"/>
  <c r="J4268" i="1" s="1"/>
  <c r="K4268" i="1" s="1"/>
  <c r="L4268" i="1" s="1"/>
  <c r="G4268" i="1"/>
  <c r="F4268" i="1"/>
  <c r="D4268" i="1"/>
  <c r="AB4267" i="1"/>
  <c r="AC4267" i="1" s="1"/>
  <c r="Z4267" i="1"/>
  <c r="AA4267" i="1" s="1"/>
  <c r="R4267" i="1"/>
  <c r="Q4267" i="1"/>
  <c r="I4267" i="1"/>
  <c r="J4267" i="1" s="1"/>
  <c r="K4267" i="1" s="1"/>
  <c r="L4267" i="1" s="1"/>
  <c r="N4267" i="1" s="1"/>
  <c r="G4267" i="1"/>
  <c r="F4267" i="1"/>
  <c r="D4267" i="1"/>
  <c r="AN4267" i="1" s="1"/>
  <c r="AO4267" i="1" s="1"/>
  <c r="AP4267" i="1" s="1"/>
  <c r="AB4266" i="1"/>
  <c r="AC4266" i="1" s="1"/>
  <c r="Z4266" i="1"/>
  <c r="AA4266" i="1" s="1"/>
  <c r="R4266" i="1"/>
  <c r="I4266" i="1"/>
  <c r="G4266" i="1"/>
  <c r="F4266" i="1"/>
  <c r="D4266" i="1"/>
  <c r="AC4265" i="1"/>
  <c r="AB4265" i="1"/>
  <c r="Z4265" i="1"/>
  <c r="AA4265" i="1" s="1"/>
  <c r="R4265" i="1"/>
  <c r="Q4265" i="1"/>
  <c r="I4265" i="1"/>
  <c r="J4265" i="1" s="1"/>
  <c r="K4265" i="1" s="1"/>
  <c r="G4265" i="1"/>
  <c r="F4265" i="1"/>
  <c r="D4265" i="1"/>
  <c r="AB4264" i="1"/>
  <c r="AC4264" i="1" s="1"/>
  <c r="Z4264" i="1"/>
  <c r="AA4264" i="1" s="1"/>
  <c r="R4264" i="1"/>
  <c r="I4264" i="1"/>
  <c r="Q4264" i="1" s="1"/>
  <c r="G4264" i="1"/>
  <c r="F4264" i="1"/>
  <c r="D4264" i="1"/>
  <c r="AB4263" i="1"/>
  <c r="AC4263" i="1" s="1"/>
  <c r="Z4263" i="1"/>
  <c r="AA4263" i="1" s="1"/>
  <c r="R4263" i="1"/>
  <c r="I4263" i="1"/>
  <c r="J4263" i="1" s="1"/>
  <c r="K4263" i="1" s="1"/>
  <c r="G4263" i="1"/>
  <c r="F4263" i="1"/>
  <c r="D4263" i="1"/>
  <c r="Q4263" i="1" s="1"/>
  <c r="AB4262" i="1"/>
  <c r="AC4262" i="1" s="1"/>
  <c r="Z4262" i="1"/>
  <c r="AA4262" i="1" s="1"/>
  <c r="R4262" i="1"/>
  <c r="I4262" i="1"/>
  <c r="G4262" i="1"/>
  <c r="F4262" i="1"/>
  <c r="D4262" i="1"/>
  <c r="AB4261" i="1"/>
  <c r="AC4261" i="1" s="1"/>
  <c r="Z4261" i="1"/>
  <c r="AA4261" i="1" s="1"/>
  <c r="R4261" i="1"/>
  <c r="J4261" i="1"/>
  <c r="K4261" i="1" s="1"/>
  <c r="I4261" i="1"/>
  <c r="G4261" i="1"/>
  <c r="F4261" i="1"/>
  <c r="D4261" i="1"/>
  <c r="AB4260" i="1"/>
  <c r="AC4260" i="1" s="1"/>
  <c r="Z4260" i="1"/>
  <c r="AA4260" i="1" s="1"/>
  <c r="R4260" i="1"/>
  <c r="I4260" i="1"/>
  <c r="G4260" i="1"/>
  <c r="F4260" i="1"/>
  <c r="D4260" i="1"/>
  <c r="AB4259" i="1"/>
  <c r="AC4259" i="1" s="1"/>
  <c r="Z4259" i="1"/>
  <c r="AA4259" i="1" s="1"/>
  <c r="R4259" i="1"/>
  <c r="I4259" i="1"/>
  <c r="J4259" i="1" s="1"/>
  <c r="K4259" i="1" s="1"/>
  <c r="G4259" i="1"/>
  <c r="F4259" i="1"/>
  <c r="D4259" i="1"/>
  <c r="AB4258" i="1"/>
  <c r="AC4258" i="1" s="1"/>
  <c r="Z4258" i="1"/>
  <c r="AA4258" i="1" s="1"/>
  <c r="R4258" i="1"/>
  <c r="I4258" i="1"/>
  <c r="J4258" i="1" s="1"/>
  <c r="K4258" i="1" s="1"/>
  <c r="L4258" i="1" s="1"/>
  <c r="G4258" i="1"/>
  <c r="F4258" i="1"/>
  <c r="D4258" i="1"/>
  <c r="AC4257" i="1"/>
  <c r="AB4257" i="1"/>
  <c r="Z4257" i="1"/>
  <c r="AA4257" i="1" s="1"/>
  <c r="R4257" i="1"/>
  <c r="I4257" i="1"/>
  <c r="J4257" i="1" s="1"/>
  <c r="K4257" i="1" s="1"/>
  <c r="G4257" i="1"/>
  <c r="F4257" i="1"/>
  <c r="D4257" i="1"/>
  <c r="AB4256" i="1"/>
  <c r="AC4256" i="1" s="1"/>
  <c r="Z4256" i="1"/>
  <c r="AA4256" i="1" s="1"/>
  <c r="R4256" i="1"/>
  <c r="J4256" i="1"/>
  <c r="K4256" i="1" s="1"/>
  <c r="I4256" i="1"/>
  <c r="G4256" i="1"/>
  <c r="F4256" i="1"/>
  <c r="D4256" i="1"/>
  <c r="AB4255" i="1"/>
  <c r="AC4255" i="1" s="1"/>
  <c r="Z4255" i="1"/>
  <c r="AA4255" i="1" s="1"/>
  <c r="R4255" i="1"/>
  <c r="Q4255" i="1"/>
  <c r="K4255" i="1"/>
  <c r="O4255" i="1" s="1"/>
  <c r="I4255" i="1"/>
  <c r="J4255" i="1" s="1"/>
  <c r="G4255" i="1"/>
  <c r="F4255" i="1"/>
  <c r="D4255" i="1"/>
  <c r="AB4254" i="1"/>
  <c r="AC4254" i="1" s="1"/>
  <c r="AA4254" i="1"/>
  <c r="Z4254" i="1"/>
  <c r="R4254" i="1"/>
  <c r="I4254" i="1"/>
  <c r="J4254" i="1" s="1"/>
  <c r="K4254" i="1" s="1"/>
  <c r="G4254" i="1"/>
  <c r="F4254" i="1"/>
  <c r="D4254" i="1"/>
  <c r="AB4253" i="1"/>
  <c r="AC4253" i="1" s="1"/>
  <c r="Z4253" i="1"/>
  <c r="AA4253" i="1" s="1"/>
  <c r="R4253" i="1"/>
  <c r="I4253" i="1"/>
  <c r="J4253" i="1" s="1"/>
  <c r="K4253" i="1" s="1"/>
  <c r="AN4253" i="1" s="1"/>
  <c r="AO4253" i="1" s="1"/>
  <c r="AP4253" i="1" s="1"/>
  <c r="G4253" i="1"/>
  <c r="F4253" i="1"/>
  <c r="D4253" i="1"/>
  <c r="AB4252" i="1"/>
  <c r="AC4252" i="1" s="1"/>
  <c r="Z4252" i="1"/>
  <c r="AA4252" i="1" s="1"/>
  <c r="R4252" i="1"/>
  <c r="I4252" i="1"/>
  <c r="J4252" i="1" s="1"/>
  <c r="K4252" i="1" s="1"/>
  <c r="O4252" i="1" s="1"/>
  <c r="G4252" i="1"/>
  <c r="F4252" i="1"/>
  <c r="D4252" i="1"/>
  <c r="Q4252" i="1" s="1"/>
  <c r="AB4251" i="1"/>
  <c r="AC4251" i="1" s="1"/>
  <c r="Z4251" i="1"/>
  <c r="AA4251" i="1" s="1"/>
  <c r="R4251" i="1"/>
  <c r="I4251" i="1"/>
  <c r="G4251" i="1"/>
  <c r="F4251" i="1"/>
  <c r="D4251" i="1"/>
  <c r="AB4250" i="1"/>
  <c r="AC4250" i="1" s="1"/>
  <c r="Z4250" i="1"/>
  <c r="AA4250" i="1" s="1"/>
  <c r="R4250" i="1"/>
  <c r="J4250" i="1"/>
  <c r="K4250" i="1" s="1"/>
  <c r="I4250" i="1"/>
  <c r="G4250" i="1"/>
  <c r="F4250" i="1"/>
  <c r="D4250" i="1"/>
  <c r="AB4249" i="1"/>
  <c r="AC4249" i="1" s="1"/>
  <c r="Z4249" i="1"/>
  <c r="AA4249" i="1" s="1"/>
  <c r="R4249" i="1"/>
  <c r="I4249" i="1"/>
  <c r="Q4249" i="1" s="1"/>
  <c r="G4249" i="1"/>
  <c r="F4249" i="1"/>
  <c r="D4249" i="1"/>
  <c r="AB4248" i="1"/>
  <c r="AC4248" i="1" s="1"/>
  <c r="Z4248" i="1"/>
  <c r="AA4248" i="1" s="1"/>
  <c r="R4248" i="1"/>
  <c r="S4248" i="1" s="1"/>
  <c r="Q4248" i="1"/>
  <c r="T4248" i="1" s="1"/>
  <c r="J4248" i="1"/>
  <c r="K4248" i="1" s="1"/>
  <c r="L4248" i="1" s="1"/>
  <c r="N4248" i="1" s="1"/>
  <c r="I4248" i="1"/>
  <c r="G4248" i="1"/>
  <c r="F4248" i="1"/>
  <c r="D4248" i="1"/>
  <c r="AB4247" i="1"/>
  <c r="AC4247" i="1" s="1"/>
  <c r="Z4247" i="1"/>
  <c r="AA4247" i="1" s="1"/>
  <c r="R4247" i="1"/>
  <c r="Q4247" i="1"/>
  <c r="I4247" i="1"/>
  <c r="J4247" i="1" s="1"/>
  <c r="K4247" i="1" s="1"/>
  <c r="O4247" i="1" s="1"/>
  <c r="G4247" i="1"/>
  <c r="F4247" i="1"/>
  <c r="D4247" i="1"/>
  <c r="AC4246" i="1"/>
  <c r="AB4246" i="1"/>
  <c r="Z4246" i="1"/>
  <c r="AA4246" i="1" s="1"/>
  <c r="R4246" i="1"/>
  <c r="T4246" i="1" s="1"/>
  <c r="J4246" i="1"/>
  <c r="K4246" i="1" s="1"/>
  <c r="I4246" i="1"/>
  <c r="Q4246" i="1" s="1"/>
  <c r="S4246" i="1" s="1"/>
  <c r="G4246" i="1"/>
  <c r="F4246" i="1"/>
  <c r="D4246" i="1"/>
  <c r="AB4245" i="1"/>
  <c r="AC4245" i="1" s="1"/>
  <c r="Z4245" i="1"/>
  <c r="AA4245" i="1" s="1"/>
  <c r="R4245" i="1"/>
  <c r="J4245" i="1"/>
  <c r="K4245" i="1" s="1"/>
  <c r="I4245" i="1"/>
  <c r="G4245" i="1"/>
  <c r="F4245" i="1"/>
  <c r="D4245" i="1"/>
  <c r="AB4244" i="1"/>
  <c r="AC4244" i="1" s="1"/>
  <c r="Z4244" i="1"/>
  <c r="AA4244" i="1" s="1"/>
  <c r="R4244" i="1"/>
  <c r="I4244" i="1"/>
  <c r="G4244" i="1"/>
  <c r="F4244" i="1"/>
  <c r="D4244" i="1"/>
  <c r="AB4243" i="1"/>
  <c r="AC4243" i="1" s="1"/>
  <c r="Z4243" i="1"/>
  <c r="AA4243" i="1" s="1"/>
  <c r="R4243" i="1"/>
  <c r="K4243" i="1"/>
  <c r="L4243" i="1" s="1"/>
  <c r="I4243" i="1"/>
  <c r="J4243" i="1" s="1"/>
  <c r="G4243" i="1"/>
  <c r="F4243" i="1"/>
  <c r="D4243" i="1"/>
  <c r="AB4242" i="1"/>
  <c r="AC4242" i="1" s="1"/>
  <c r="Z4242" i="1"/>
  <c r="AA4242" i="1" s="1"/>
  <c r="R4242" i="1"/>
  <c r="J4242" i="1"/>
  <c r="K4242" i="1" s="1"/>
  <c r="L4242" i="1" s="1"/>
  <c r="N4242" i="1" s="1"/>
  <c r="I4242" i="1"/>
  <c r="G4242" i="1"/>
  <c r="F4242" i="1"/>
  <c r="D4242" i="1"/>
  <c r="AB4241" i="1"/>
  <c r="AC4241" i="1" s="1"/>
  <c r="Z4241" i="1"/>
  <c r="AA4241" i="1" s="1"/>
  <c r="R4241" i="1"/>
  <c r="I4241" i="1"/>
  <c r="G4241" i="1"/>
  <c r="F4241" i="1"/>
  <c r="D4241" i="1"/>
  <c r="AC4240" i="1"/>
  <c r="AB4240" i="1"/>
  <c r="Z4240" i="1"/>
  <c r="AA4240" i="1" s="1"/>
  <c r="R4240" i="1"/>
  <c r="I4240" i="1"/>
  <c r="J4240" i="1" s="1"/>
  <c r="K4240" i="1" s="1"/>
  <c r="G4240" i="1"/>
  <c r="F4240" i="1"/>
  <c r="D4240" i="1"/>
  <c r="AB4239" i="1"/>
  <c r="AC4239" i="1" s="1"/>
  <c r="AA4239" i="1"/>
  <c r="Z4239" i="1"/>
  <c r="R4239" i="1"/>
  <c r="I4239" i="1"/>
  <c r="J4239" i="1" s="1"/>
  <c r="K4239" i="1" s="1"/>
  <c r="G4239" i="1"/>
  <c r="F4239" i="1"/>
  <c r="D4239" i="1"/>
  <c r="AB4238" i="1"/>
  <c r="AC4238" i="1" s="1"/>
  <c r="Z4238" i="1"/>
  <c r="AA4238" i="1" s="1"/>
  <c r="R4238" i="1"/>
  <c r="I4238" i="1"/>
  <c r="Q4238" i="1" s="1"/>
  <c r="G4238" i="1"/>
  <c r="F4238" i="1"/>
  <c r="D4238" i="1"/>
  <c r="AB4237" i="1"/>
  <c r="AC4237" i="1" s="1"/>
  <c r="AA4237" i="1"/>
  <c r="Z4237" i="1"/>
  <c r="R4237" i="1"/>
  <c r="I4237" i="1"/>
  <c r="Q4237" i="1" s="1"/>
  <c r="G4237" i="1"/>
  <c r="F4237" i="1"/>
  <c r="D4237" i="1"/>
  <c r="AB4236" i="1"/>
  <c r="AC4236" i="1" s="1"/>
  <c r="Z4236" i="1"/>
  <c r="AA4236" i="1" s="1"/>
  <c r="R4236" i="1"/>
  <c r="I4236" i="1"/>
  <c r="J4236" i="1" s="1"/>
  <c r="K4236" i="1" s="1"/>
  <c r="G4236" i="1"/>
  <c r="F4236" i="1"/>
  <c r="D4236" i="1"/>
  <c r="Q4236" i="1" s="1"/>
  <c r="AB4235" i="1"/>
  <c r="AC4235" i="1" s="1"/>
  <c r="Z4235" i="1"/>
  <c r="AA4235" i="1" s="1"/>
  <c r="R4235" i="1"/>
  <c r="I4235" i="1"/>
  <c r="J4235" i="1" s="1"/>
  <c r="K4235" i="1" s="1"/>
  <c r="L4235" i="1" s="1"/>
  <c r="G4235" i="1"/>
  <c r="F4235" i="1"/>
  <c r="D4235" i="1"/>
  <c r="O4235" i="1" s="1"/>
  <c r="AB4234" i="1"/>
  <c r="AC4234" i="1" s="1"/>
  <c r="Z4234" i="1"/>
  <c r="AA4234" i="1" s="1"/>
  <c r="R4234" i="1"/>
  <c r="J4234" i="1"/>
  <c r="K4234" i="1" s="1"/>
  <c r="I4234" i="1"/>
  <c r="G4234" i="1"/>
  <c r="F4234" i="1"/>
  <c r="D4234" i="1"/>
  <c r="AB4233" i="1"/>
  <c r="AC4233" i="1" s="1"/>
  <c r="Z4233" i="1"/>
  <c r="AA4233" i="1" s="1"/>
  <c r="R4233" i="1"/>
  <c r="I4233" i="1"/>
  <c r="J4233" i="1" s="1"/>
  <c r="K4233" i="1" s="1"/>
  <c r="G4233" i="1"/>
  <c r="F4233" i="1"/>
  <c r="D4233" i="1"/>
  <c r="Q4233" i="1" s="1"/>
  <c r="AB4232" i="1"/>
  <c r="AC4232" i="1" s="1"/>
  <c r="AA4232" i="1"/>
  <c r="Z4232" i="1"/>
  <c r="R4232" i="1"/>
  <c r="I4232" i="1"/>
  <c r="J4232" i="1" s="1"/>
  <c r="K4232" i="1" s="1"/>
  <c r="G4232" i="1"/>
  <c r="F4232" i="1"/>
  <c r="D4232" i="1"/>
  <c r="AB4231" i="1"/>
  <c r="AC4231" i="1" s="1"/>
  <c r="Z4231" i="1"/>
  <c r="AA4231" i="1" s="1"/>
  <c r="R4231" i="1"/>
  <c r="I4231" i="1"/>
  <c r="J4231" i="1" s="1"/>
  <c r="K4231" i="1" s="1"/>
  <c r="G4231" i="1"/>
  <c r="F4231" i="1"/>
  <c r="D4231" i="1"/>
  <c r="AN4231" i="1" s="1"/>
  <c r="AO4231" i="1" s="1"/>
  <c r="AP4231" i="1" s="1"/>
  <c r="AB4230" i="1"/>
  <c r="AC4230" i="1" s="1"/>
  <c r="Z4230" i="1"/>
  <c r="AA4230" i="1" s="1"/>
  <c r="R4230" i="1"/>
  <c r="I4230" i="1"/>
  <c r="J4230" i="1" s="1"/>
  <c r="K4230" i="1" s="1"/>
  <c r="G4230" i="1"/>
  <c r="F4230" i="1"/>
  <c r="D4230" i="1"/>
  <c r="AB4229" i="1"/>
  <c r="AC4229" i="1" s="1"/>
  <c r="Z4229" i="1"/>
  <c r="AA4229" i="1" s="1"/>
  <c r="R4229" i="1"/>
  <c r="I4229" i="1"/>
  <c r="G4229" i="1"/>
  <c r="F4229" i="1"/>
  <c r="D4229" i="1"/>
  <c r="AB4228" i="1"/>
  <c r="AC4228" i="1" s="1"/>
  <c r="Z4228" i="1"/>
  <c r="AA4228" i="1" s="1"/>
  <c r="R4228" i="1"/>
  <c r="I4228" i="1"/>
  <c r="G4228" i="1"/>
  <c r="F4228" i="1"/>
  <c r="D4228" i="1"/>
  <c r="AB4227" i="1"/>
  <c r="AC4227" i="1" s="1"/>
  <c r="Z4227" i="1"/>
  <c r="AA4227" i="1" s="1"/>
  <c r="R4227" i="1"/>
  <c r="K4227" i="1"/>
  <c r="L4227" i="1" s="1"/>
  <c r="I4227" i="1"/>
  <c r="J4227" i="1" s="1"/>
  <c r="G4227" i="1"/>
  <c r="F4227" i="1"/>
  <c r="D4227" i="1"/>
  <c r="Q4227" i="1" s="1"/>
  <c r="AB4226" i="1"/>
  <c r="AC4226" i="1" s="1"/>
  <c r="Z4226" i="1"/>
  <c r="AA4226" i="1" s="1"/>
  <c r="R4226" i="1"/>
  <c r="K4226" i="1"/>
  <c r="AN4226" i="1" s="1"/>
  <c r="AO4226" i="1" s="1"/>
  <c r="AP4226" i="1" s="1"/>
  <c r="I4226" i="1"/>
  <c r="J4226" i="1" s="1"/>
  <c r="G4226" i="1"/>
  <c r="F4226" i="1"/>
  <c r="D4226" i="1"/>
  <c r="AB4225" i="1"/>
  <c r="AC4225" i="1" s="1"/>
  <c r="AA4225" i="1"/>
  <c r="Z4225" i="1"/>
  <c r="R4225" i="1"/>
  <c r="J4225" i="1"/>
  <c r="K4225" i="1" s="1"/>
  <c r="I4225" i="1"/>
  <c r="Q4225" i="1" s="1"/>
  <c r="T4225" i="1" s="1"/>
  <c r="G4225" i="1"/>
  <c r="F4225" i="1"/>
  <c r="D4225" i="1"/>
  <c r="AB4224" i="1"/>
  <c r="AC4224" i="1" s="1"/>
  <c r="Z4224" i="1"/>
  <c r="AA4224" i="1" s="1"/>
  <c r="R4224" i="1"/>
  <c r="I4224" i="1"/>
  <c r="Q4224" i="1" s="1"/>
  <c r="G4224" i="1"/>
  <c r="F4224" i="1"/>
  <c r="D4224" i="1"/>
  <c r="AB4223" i="1"/>
  <c r="AC4223" i="1" s="1"/>
  <c r="Z4223" i="1"/>
  <c r="AA4223" i="1" s="1"/>
  <c r="R4223" i="1"/>
  <c r="I4223" i="1"/>
  <c r="J4223" i="1" s="1"/>
  <c r="K4223" i="1" s="1"/>
  <c r="G4223" i="1"/>
  <c r="F4223" i="1"/>
  <c r="D4223" i="1"/>
  <c r="AB4222" i="1"/>
  <c r="AC4222" i="1" s="1"/>
  <c r="Z4222" i="1"/>
  <c r="AA4222" i="1" s="1"/>
  <c r="R4222" i="1"/>
  <c r="I4222" i="1"/>
  <c r="G4222" i="1"/>
  <c r="F4222" i="1"/>
  <c r="D4222" i="1"/>
  <c r="AB4221" i="1"/>
  <c r="AC4221" i="1" s="1"/>
  <c r="AA4221" i="1"/>
  <c r="Z4221" i="1"/>
  <c r="R4221" i="1"/>
  <c r="I4221" i="1"/>
  <c r="J4221" i="1" s="1"/>
  <c r="K4221" i="1" s="1"/>
  <c r="G4221" i="1"/>
  <c r="F4221" i="1"/>
  <c r="D4221" i="1"/>
  <c r="AB4220" i="1"/>
  <c r="AC4220" i="1" s="1"/>
  <c r="Z4220" i="1"/>
  <c r="AA4220" i="1" s="1"/>
  <c r="R4220" i="1"/>
  <c r="I4220" i="1"/>
  <c r="G4220" i="1"/>
  <c r="F4220" i="1"/>
  <c r="D4220" i="1"/>
  <c r="AB4219" i="1"/>
  <c r="AC4219" i="1" s="1"/>
  <c r="Z4219" i="1"/>
  <c r="AA4219" i="1" s="1"/>
  <c r="R4219" i="1"/>
  <c r="K4219" i="1"/>
  <c r="O4219" i="1" s="1"/>
  <c r="I4219" i="1"/>
  <c r="J4219" i="1" s="1"/>
  <c r="G4219" i="1"/>
  <c r="F4219" i="1"/>
  <c r="D4219" i="1"/>
  <c r="AB4218" i="1"/>
  <c r="AC4218" i="1" s="1"/>
  <c r="Z4218" i="1"/>
  <c r="AA4218" i="1" s="1"/>
  <c r="R4218" i="1"/>
  <c r="I4218" i="1"/>
  <c r="J4218" i="1" s="1"/>
  <c r="K4218" i="1" s="1"/>
  <c r="L4218" i="1" s="1"/>
  <c r="G4218" i="1"/>
  <c r="F4218" i="1"/>
  <c r="D4218" i="1"/>
  <c r="AB4217" i="1"/>
  <c r="AC4217" i="1" s="1"/>
  <c r="Z4217" i="1"/>
  <c r="AA4217" i="1" s="1"/>
  <c r="R4217" i="1"/>
  <c r="J4217" i="1"/>
  <c r="K4217" i="1" s="1"/>
  <c r="I4217" i="1"/>
  <c r="G4217" i="1"/>
  <c r="F4217" i="1"/>
  <c r="D4217" i="1"/>
  <c r="AC4216" i="1"/>
  <c r="AB4216" i="1"/>
  <c r="AA4216" i="1"/>
  <c r="Z4216" i="1"/>
  <c r="R4216" i="1"/>
  <c r="I4216" i="1"/>
  <c r="G4216" i="1"/>
  <c r="F4216" i="1"/>
  <c r="D4216" i="1"/>
  <c r="AB4215" i="1"/>
  <c r="AC4215" i="1" s="1"/>
  <c r="AA4215" i="1"/>
  <c r="Z4215" i="1"/>
  <c r="R4215" i="1"/>
  <c r="I4215" i="1"/>
  <c r="J4215" i="1" s="1"/>
  <c r="K4215" i="1" s="1"/>
  <c r="G4215" i="1"/>
  <c r="F4215" i="1"/>
  <c r="D4215" i="1"/>
  <c r="Q4215" i="1" s="1"/>
  <c r="AB4214" i="1"/>
  <c r="AC4214" i="1" s="1"/>
  <c r="Z4214" i="1"/>
  <c r="AA4214" i="1" s="1"/>
  <c r="R4214" i="1"/>
  <c r="I4214" i="1"/>
  <c r="Q4214" i="1" s="1"/>
  <c r="G4214" i="1"/>
  <c r="F4214" i="1"/>
  <c r="D4214" i="1"/>
  <c r="AB4213" i="1"/>
  <c r="AC4213" i="1" s="1"/>
  <c r="Z4213" i="1"/>
  <c r="AA4213" i="1" s="1"/>
  <c r="R4213" i="1"/>
  <c r="K4213" i="1"/>
  <c r="J4213" i="1"/>
  <c r="I4213" i="1"/>
  <c r="G4213" i="1"/>
  <c r="F4213" i="1"/>
  <c r="D4213" i="1"/>
  <c r="AB4212" i="1"/>
  <c r="AC4212" i="1" s="1"/>
  <c r="AA4212" i="1"/>
  <c r="Z4212" i="1"/>
  <c r="R4212" i="1"/>
  <c r="I4212" i="1"/>
  <c r="J4212" i="1" s="1"/>
  <c r="K4212" i="1" s="1"/>
  <c r="G4212" i="1"/>
  <c r="F4212" i="1"/>
  <c r="D4212" i="1"/>
  <c r="AB4211" i="1"/>
  <c r="AC4211" i="1" s="1"/>
  <c r="Z4211" i="1"/>
  <c r="AA4211" i="1" s="1"/>
  <c r="R4211" i="1"/>
  <c r="I4211" i="1"/>
  <c r="G4211" i="1"/>
  <c r="F4211" i="1"/>
  <c r="D4211" i="1"/>
  <c r="AB4210" i="1"/>
  <c r="AC4210" i="1" s="1"/>
  <c r="AA4210" i="1"/>
  <c r="Z4210" i="1"/>
  <c r="R4210" i="1"/>
  <c r="I4210" i="1"/>
  <c r="J4210" i="1" s="1"/>
  <c r="K4210" i="1" s="1"/>
  <c r="G4210" i="1"/>
  <c r="F4210" i="1"/>
  <c r="D4210" i="1"/>
  <c r="AB4209" i="1"/>
  <c r="AC4209" i="1" s="1"/>
  <c r="Z4209" i="1"/>
  <c r="AA4209" i="1" s="1"/>
  <c r="R4209" i="1"/>
  <c r="S4209" i="1" s="1"/>
  <c r="J4209" i="1"/>
  <c r="K4209" i="1" s="1"/>
  <c r="I4209" i="1"/>
  <c r="G4209" i="1"/>
  <c r="F4209" i="1"/>
  <c r="D4209" i="1"/>
  <c r="Q4209" i="1" s="1"/>
  <c r="AC4208" i="1"/>
  <c r="AB4208" i="1"/>
  <c r="Z4208" i="1"/>
  <c r="AA4208" i="1" s="1"/>
  <c r="R4208" i="1"/>
  <c r="J4208" i="1"/>
  <c r="K4208" i="1" s="1"/>
  <c r="I4208" i="1"/>
  <c r="Q4208" i="1" s="1"/>
  <c r="G4208" i="1"/>
  <c r="F4208" i="1"/>
  <c r="D4208" i="1"/>
  <c r="AB4207" i="1"/>
  <c r="AC4207" i="1" s="1"/>
  <c r="Z4207" i="1"/>
  <c r="AA4207" i="1" s="1"/>
  <c r="R4207" i="1"/>
  <c r="I4207" i="1"/>
  <c r="J4207" i="1" s="1"/>
  <c r="K4207" i="1" s="1"/>
  <c r="G4207" i="1"/>
  <c r="F4207" i="1"/>
  <c r="D4207" i="1"/>
  <c r="AB4206" i="1"/>
  <c r="AC4206" i="1" s="1"/>
  <c r="Z4206" i="1"/>
  <c r="AA4206" i="1" s="1"/>
  <c r="R4206" i="1"/>
  <c r="I4206" i="1"/>
  <c r="G4206" i="1"/>
  <c r="F4206" i="1"/>
  <c r="D4206" i="1"/>
  <c r="AC4205" i="1"/>
  <c r="AB4205" i="1"/>
  <c r="Z4205" i="1"/>
  <c r="AA4205" i="1" s="1"/>
  <c r="R4205" i="1"/>
  <c r="I4205" i="1"/>
  <c r="G4205" i="1"/>
  <c r="F4205" i="1"/>
  <c r="D4205" i="1"/>
  <c r="AB4204" i="1"/>
  <c r="AC4204" i="1" s="1"/>
  <c r="Z4204" i="1"/>
  <c r="AA4204" i="1" s="1"/>
  <c r="R4204" i="1"/>
  <c r="I4204" i="1"/>
  <c r="Q4204" i="1" s="1"/>
  <c r="G4204" i="1"/>
  <c r="F4204" i="1"/>
  <c r="D4204" i="1"/>
  <c r="AB4203" i="1"/>
  <c r="AC4203" i="1" s="1"/>
  <c r="Z4203" i="1"/>
  <c r="AA4203" i="1" s="1"/>
  <c r="R4203" i="1"/>
  <c r="T4203" i="1" s="1"/>
  <c r="Q4203" i="1"/>
  <c r="K4203" i="1"/>
  <c r="L4203" i="1" s="1"/>
  <c r="N4203" i="1" s="1"/>
  <c r="I4203" i="1"/>
  <c r="J4203" i="1" s="1"/>
  <c r="G4203" i="1"/>
  <c r="F4203" i="1"/>
  <c r="D4203" i="1"/>
  <c r="AC4202" i="1"/>
  <c r="AB4202" i="1"/>
  <c r="Z4202" i="1"/>
  <c r="AA4202" i="1" s="1"/>
  <c r="R4202" i="1"/>
  <c r="J4202" i="1"/>
  <c r="K4202" i="1" s="1"/>
  <c r="L4202" i="1" s="1"/>
  <c r="I4202" i="1"/>
  <c r="G4202" i="1"/>
  <c r="F4202" i="1"/>
  <c r="D4202" i="1"/>
  <c r="AN4202" i="1" s="1"/>
  <c r="AO4202" i="1" s="1"/>
  <c r="AP4202" i="1" s="1"/>
  <c r="AQ4202" i="1" s="1"/>
  <c r="AR4202" i="1" s="1"/>
  <c r="AB4201" i="1"/>
  <c r="AC4201" i="1" s="1"/>
  <c r="Z4201" i="1"/>
  <c r="AA4201" i="1" s="1"/>
  <c r="R4201" i="1"/>
  <c r="J4201" i="1"/>
  <c r="K4201" i="1" s="1"/>
  <c r="I4201" i="1"/>
  <c r="G4201" i="1"/>
  <c r="F4201" i="1"/>
  <c r="D4201" i="1"/>
  <c r="Q4201" i="1" s="1"/>
  <c r="AC4200" i="1"/>
  <c r="AB4200" i="1"/>
  <c r="Z4200" i="1"/>
  <c r="AA4200" i="1" s="1"/>
  <c r="R4200" i="1"/>
  <c r="I4200" i="1"/>
  <c r="J4200" i="1" s="1"/>
  <c r="K4200" i="1" s="1"/>
  <c r="G4200" i="1"/>
  <c r="F4200" i="1"/>
  <c r="D4200" i="1"/>
  <c r="Q4200" i="1" s="1"/>
  <c r="AB4199" i="1"/>
  <c r="AC4199" i="1" s="1"/>
  <c r="Z4199" i="1"/>
  <c r="AA4199" i="1" s="1"/>
  <c r="R4199" i="1"/>
  <c r="Q4199" i="1"/>
  <c r="L4199" i="1"/>
  <c r="N4199" i="1" s="1"/>
  <c r="K4199" i="1"/>
  <c r="O4199" i="1" s="1"/>
  <c r="I4199" i="1"/>
  <c r="J4199" i="1" s="1"/>
  <c r="G4199" i="1"/>
  <c r="F4199" i="1"/>
  <c r="D4199" i="1"/>
  <c r="AN4199" i="1" s="1"/>
  <c r="AO4199" i="1" s="1"/>
  <c r="AP4199" i="1" s="1"/>
  <c r="AB4198" i="1"/>
  <c r="AC4198" i="1" s="1"/>
  <c r="AA4198" i="1"/>
  <c r="Z4198" i="1"/>
  <c r="R4198" i="1"/>
  <c r="I4198" i="1"/>
  <c r="G4198" i="1"/>
  <c r="F4198" i="1"/>
  <c r="D4198" i="1"/>
  <c r="AB4197" i="1"/>
  <c r="AC4197" i="1" s="1"/>
  <c r="AA4197" i="1"/>
  <c r="Z4197" i="1"/>
  <c r="R4197" i="1"/>
  <c r="N4197" i="1"/>
  <c r="K4197" i="1"/>
  <c r="L4197" i="1" s="1"/>
  <c r="I4197" i="1"/>
  <c r="J4197" i="1" s="1"/>
  <c r="G4197" i="1"/>
  <c r="F4197" i="1"/>
  <c r="D4197" i="1"/>
  <c r="AN4197" i="1" s="1"/>
  <c r="AO4197" i="1" s="1"/>
  <c r="AP4197" i="1" s="1"/>
  <c r="AQ4197" i="1" s="1"/>
  <c r="AR4197" i="1" s="1"/>
  <c r="AB4196" i="1"/>
  <c r="AC4196" i="1" s="1"/>
  <c r="Z4196" i="1"/>
  <c r="AA4196" i="1" s="1"/>
  <c r="R4196" i="1"/>
  <c r="J4196" i="1"/>
  <c r="K4196" i="1" s="1"/>
  <c r="I4196" i="1"/>
  <c r="G4196" i="1"/>
  <c r="F4196" i="1"/>
  <c r="D4196" i="1"/>
  <c r="AC4195" i="1"/>
  <c r="AB4195" i="1"/>
  <c r="AA4195" i="1"/>
  <c r="Z4195" i="1"/>
  <c r="R4195" i="1"/>
  <c r="K4195" i="1"/>
  <c r="L4195" i="1" s="1"/>
  <c r="I4195" i="1"/>
  <c r="J4195" i="1" s="1"/>
  <c r="G4195" i="1"/>
  <c r="F4195" i="1"/>
  <c r="D4195" i="1"/>
  <c r="AN4195" i="1" s="1"/>
  <c r="AO4195" i="1" s="1"/>
  <c r="AP4195" i="1" s="1"/>
  <c r="AB4194" i="1"/>
  <c r="AC4194" i="1" s="1"/>
  <c r="Z4194" i="1"/>
  <c r="AA4194" i="1" s="1"/>
  <c r="R4194" i="1"/>
  <c r="J4194" i="1"/>
  <c r="K4194" i="1" s="1"/>
  <c r="L4194" i="1" s="1"/>
  <c r="I4194" i="1"/>
  <c r="G4194" i="1"/>
  <c r="F4194" i="1"/>
  <c r="D4194" i="1"/>
  <c r="AB4193" i="1"/>
  <c r="AC4193" i="1" s="1"/>
  <c r="Z4193" i="1"/>
  <c r="AA4193" i="1" s="1"/>
  <c r="R4193" i="1"/>
  <c r="I4193" i="1"/>
  <c r="Q4193" i="1" s="1"/>
  <c r="G4193" i="1"/>
  <c r="F4193" i="1"/>
  <c r="D4193" i="1"/>
  <c r="AB4192" i="1"/>
  <c r="AC4192" i="1" s="1"/>
  <c r="Z4192" i="1"/>
  <c r="AA4192" i="1" s="1"/>
  <c r="R4192" i="1"/>
  <c r="Q4192" i="1"/>
  <c r="J4192" i="1"/>
  <c r="K4192" i="1" s="1"/>
  <c r="O4192" i="1" s="1"/>
  <c r="I4192" i="1"/>
  <c r="G4192" i="1"/>
  <c r="F4192" i="1"/>
  <c r="D4192" i="1"/>
  <c r="AC4191" i="1"/>
  <c r="AB4191" i="1"/>
  <c r="AA4191" i="1"/>
  <c r="Z4191" i="1"/>
  <c r="R4191" i="1"/>
  <c r="I4191" i="1"/>
  <c r="G4191" i="1"/>
  <c r="F4191" i="1"/>
  <c r="D4191" i="1"/>
  <c r="AC4190" i="1"/>
  <c r="AB4190" i="1"/>
  <c r="Z4190" i="1"/>
  <c r="AA4190" i="1" s="1"/>
  <c r="R4190" i="1"/>
  <c r="I4190" i="1"/>
  <c r="G4190" i="1"/>
  <c r="F4190" i="1"/>
  <c r="D4190" i="1"/>
  <c r="AC4189" i="1"/>
  <c r="AB4189" i="1"/>
  <c r="AA4189" i="1"/>
  <c r="Z4189" i="1"/>
  <c r="R4189" i="1"/>
  <c r="I4189" i="1"/>
  <c r="G4189" i="1"/>
  <c r="F4189" i="1"/>
  <c r="D4189" i="1"/>
  <c r="AB4188" i="1"/>
  <c r="AC4188" i="1" s="1"/>
  <c r="Z4188" i="1"/>
  <c r="AA4188" i="1" s="1"/>
  <c r="R4188" i="1"/>
  <c r="I4188" i="1"/>
  <c r="G4188" i="1"/>
  <c r="F4188" i="1"/>
  <c r="D4188" i="1"/>
  <c r="AB4187" i="1"/>
  <c r="AC4187" i="1" s="1"/>
  <c r="Z4187" i="1"/>
  <c r="AA4187" i="1" s="1"/>
  <c r="R4187" i="1"/>
  <c r="K4187" i="1"/>
  <c r="I4187" i="1"/>
  <c r="J4187" i="1" s="1"/>
  <c r="G4187" i="1"/>
  <c r="F4187" i="1"/>
  <c r="D4187" i="1"/>
  <c r="AC4186" i="1"/>
  <c r="AB4186" i="1"/>
  <c r="Z4186" i="1"/>
  <c r="AA4186" i="1" s="1"/>
  <c r="R4186" i="1"/>
  <c r="I4186" i="1"/>
  <c r="J4186" i="1" s="1"/>
  <c r="K4186" i="1" s="1"/>
  <c r="G4186" i="1"/>
  <c r="F4186" i="1"/>
  <c r="D4186" i="1"/>
  <c r="AB4185" i="1"/>
  <c r="AC4185" i="1" s="1"/>
  <c r="Z4185" i="1"/>
  <c r="AA4185" i="1" s="1"/>
  <c r="R4185" i="1"/>
  <c r="K4185" i="1"/>
  <c r="O4185" i="1" s="1"/>
  <c r="I4185" i="1"/>
  <c r="J4185" i="1" s="1"/>
  <c r="G4185" i="1"/>
  <c r="F4185" i="1"/>
  <c r="D4185" i="1"/>
  <c r="Q4185" i="1" s="1"/>
  <c r="AC4184" i="1"/>
  <c r="AB4184" i="1"/>
  <c r="AA4184" i="1"/>
  <c r="Z4184" i="1"/>
  <c r="R4184" i="1"/>
  <c r="I4184" i="1"/>
  <c r="G4184" i="1"/>
  <c r="F4184" i="1"/>
  <c r="D4184" i="1"/>
  <c r="AB4183" i="1"/>
  <c r="AC4183" i="1" s="1"/>
  <c r="Z4183" i="1"/>
  <c r="AA4183" i="1" s="1"/>
  <c r="R4183" i="1"/>
  <c r="I4183" i="1"/>
  <c r="G4183" i="1"/>
  <c r="F4183" i="1"/>
  <c r="D4183" i="1"/>
  <c r="AB4182" i="1"/>
  <c r="AC4182" i="1" s="1"/>
  <c r="AA4182" i="1"/>
  <c r="Z4182" i="1"/>
  <c r="R4182" i="1"/>
  <c r="I4182" i="1"/>
  <c r="G4182" i="1"/>
  <c r="F4182" i="1"/>
  <c r="D4182" i="1"/>
  <c r="AB4181" i="1"/>
  <c r="AC4181" i="1" s="1"/>
  <c r="Z4181" i="1"/>
  <c r="AA4181" i="1" s="1"/>
  <c r="R4181" i="1"/>
  <c r="I4181" i="1"/>
  <c r="J4181" i="1" s="1"/>
  <c r="K4181" i="1" s="1"/>
  <c r="G4181" i="1"/>
  <c r="F4181" i="1"/>
  <c r="D4181" i="1"/>
  <c r="AB4180" i="1"/>
  <c r="AC4180" i="1" s="1"/>
  <c r="Z4180" i="1"/>
  <c r="AA4180" i="1" s="1"/>
  <c r="R4180" i="1"/>
  <c r="J4180" i="1"/>
  <c r="K4180" i="1" s="1"/>
  <c r="I4180" i="1"/>
  <c r="G4180" i="1"/>
  <c r="F4180" i="1"/>
  <c r="D4180" i="1"/>
  <c r="AB4179" i="1"/>
  <c r="AC4179" i="1" s="1"/>
  <c r="Z4179" i="1"/>
  <c r="AA4179" i="1" s="1"/>
  <c r="R4179" i="1"/>
  <c r="I4179" i="1"/>
  <c r="G4179" i="1"/>
  <c r="F4179" i="1"/>
  <c r="D4179" i="1"/>
  <c r="AB4178" i="1"/>
  <c r="AC4178" i="1" s="1"/>
  <c r="Z4178" i="1"/>
  <c r="AA4178" i="1" s="1"/>
  <c r="R4178" i="1"/>
  <c r="I4178" i="1"/>
  <c r="G4178" i="1"/>
  <c r="F4178" i="1"/>
  <c r="D4178" i="1"/>
  <c r="AC4177" i="1"/>
  <c r="AB4177" i="1"/>
  <c r="Z4177" i="1"/>
  <c r="AA4177" i="1" s="1"/>
  <c r="R4177" i="1"/>
  <c r="I4177" i="1"/>
  <c r="G4177" i="1"/>
  <c r="F4177" i="1"/>
  <c r="D4177" i="1"/>
  <c r="AB4176" i="1"/>
  <c r="AC4176" i="1" s="1"/>
  <c r="Z4176" i="1"/>
  <c r="AA4176" i="1" s="1"/>
  <c r="R4176" i="1"/>
  <c r="I4176" i="1"/>
  <c r="Q4176" i="1" s="1"/>
  <c r="G4176" i="1"/>
  <c r="F4176" i="1"/>
  <c r="D4176" i="1"/>
  <c r="AC4175" i="1"/>
  <c r="AB4175" i="1"/>
  <c r="Z4175" i="1"/>
  <c r="AA4175" i="1" s="1"/>
  <c r="R4175" i="1"/>
  <c r="I4175" i="1"/>
  <c r="G4175" i="1"/>
  <c r="F4175" i="1"/>
  <c r="D4175" i="1"/>
  <c r="AC4174" i="1"/>
  <c r="AB4174" i="1"/>
  <c r="Z4174" i="1"/>
  <c r="AA4174" i="1" s="1"/>
  <c r="R4174" i="1"/>
  <c r="I4174" i="1"/>
  <c r="G4174" i="1"/>
  <c r="F4174" i="1"/>
  <c r="D4174" i="1"/>
  <c r="AB4173" i="1"/>
  <c r="AC4173" i="1" s="1"/>
  <c r="Z4173" i="1"/>
  <c r="AA4173" i="1" s="1"/>
  <c r="R4173" i="1"/>
  <c r="I4173" i="1"/>
  <c r="J4173" i="1" s="1"/>
  <c r="K4173" i="1" s="1"/>
  <c r="G4173" i="1"/>
  <c r="F4173" i="1"/>
  <c r="D4173" i="1"/>
  <c r="AB4172" i="1"/>
  <c r="AC4172" i="1" s="1"/>
  <c r="Z4172" i="1"/>
  <c r="AA4172" i="1" s="1"/>
  <c r="R4172" i="1"/>
  <c r="I4172" i="1"/>
  <c r="G4172" i="1"/>
  <c r="F4172" i="1"/>
  <c r="D4172" i="1"/>
  <c r="AB4171" i="1"/>
  <c r="AC4171" i="1" s="1"/>
  <c r="Z4171" i="1"/>
  <c r="AA4171" i="1" s="1"/>
  <c r="R4171" i="1"/>
  <c r="I4171" i="1"/>
  <c r="G4171" i="1"/>
  <c r="F4171" i="1"/>
  <c r="D4171" i="1"/>
  <c r="AC4170" i="1"/>
  <c r="AB4170" i="1"/>
  <c r="Z4170" i="1"/>
  <c r="AA4170" i="1" s="1"/>
  <c r="R4170" i="1"/>
  <c r="K4170" i="1"/>
  <c r="O4170" i="1" s="1"/>
  <c r="I4170" i="1"/>
  <c r="J4170" i="1" s="1"/>
  <c r="G4170" i="1"/>
  <c r="F4170" i="1"/>
  <c r="D4170" i="1"/>
  <c r="AB4169" i="1"/>
  <c r="AC4169" i="1" s="1"/>
  <c r="AA4169" i="1"/>
  <c r="Z4169" i="1"/>
  <c r="R4169" i="1"/>
  <c r="I4169" i="1"/>
  <c r="J4169" i="1" s="1"/>
  <c r="K4169" i="1" s="1"/>
  <c r="G4169" i="1"/>
  <c r="F4169" i="1"/>
  <c r="D4169" i="1"/>
  <c r="AB4168" i="1"/>
  <c r="AC4168" i="1" s="1"/>
  <c r="Z4168" i="1"/>
  <c r="AA4168" i="1" s="1"/>
  <c r="R4168" i="1"/>
  <c r="J4168" i="1"/>
  <c r="K4168" i="1" s="1"/>
  <c r="L4168" i="1" s="1"/>
  <c r="I4168" i="1"/>
  <c r="G4168" i="1"/>
  <c r="F4168" i="1"/>
  <c r="D4168" i="1"/>
  <c r="Q4168" i="1" s="1"/>
  <c r="T4168" i="1" s="1"/>
  <c r="AB4167" i="1"/>
  <c r="AC4167" i="1" s="1"/>
  <c r="Z4167" i="1"/>
  <c r="AA4167" i="1" s="1"/>
  <c r="R4167" i="1"/>
  <c r="J4167" i="1"/>
  <c r="K4167" i="1" s="1"/>
  <c r="L4167" i="1" s="1"/>
  <c r="N4167" i="1" s="1"/>
  <c r="I4167" i="1"/>
  <c r="G4167" i="1"/>
  <c r="F4167" i="1"/>
  <c r="D4167" i="1"/>
  <c r="AC4166" i="1"/>
  <c r="AB4166" i="1"/>
  <c r="Z4166" i="1"/>
  <c r="AA4166" i="1" s="1"/>
  <c r="R4166" i="1"/>
  <c r="I4166" i="1"/>
  <c r="J4166" i="1" s="1"/>
  <c r="K4166" i="1" s="1"/>
  <c r="G4166" i="1"/>
  <c r="F4166" i="1"/>
  <c r="D4166" i="1"/>
  <c r="AB4165" i="1"/>
  <c r="AC4165" i="1" s="1"/>
  <c r="Z4165" i="1"/>
  <c r="AA4165" i="1" s="1"/>
  <c r="R4165" i="1"/>
  <c r="I4165" i="1"/>
  <c r="G4165" i="1"/>
  <c r="F4165" i="1"/>
  <c r="D4165" i="1"/>
  <c r="AB4164" i="1"/>
  <c r="AC4164" i="1" s="1"/>
  <c r="Z4164" i="1"/>
  <c r="AA4164" i="1" s="1"/>
  <c r="R4164" i="1"/>
  <c r="I4164" i="1"/>
  <c r="J4164" i="1" s="1"/>
  <c r="K4164" i="1" s="1"/>
  <c r="G4164" i="1"/>
  <c r="F4164" i="1"/>
  <c r="D4164" i="1"/>
  <c r="AB4163" i="1"/>
  <c r="AC4163" i="1" s="1"/>
  <c r="AA4163" i="1"/>
  <c r="Z4163" i="1"/>
  <c r="R4163" i="1"/>
  <c r="I4163" i="1"/>
  <c r="J4163" i="1" s="1"/>
  <c r="K4163" i="1" s="1"/>
  <c r="L4163" i="1" s="1"/>
  <c r="N4163" i="1" s="1"/>
  <c r="G4163" i="1"/>
  <c r="F4163" i="1"/>
  <c r="D4163" i="1"/>
  <c r="AB4162" i="1"/>
  <c r="AC4162" i="1" s="1"/>
  <c r="Z4162" i="1"/>
  <c r="AA4162" i="1" s="1"/>
  <c r="R4162" i="1"/>
  <c r="I4162" i="1"/>
  <c r="G4162" i="1"/>
  <c r="F4162" i="1"/>
  <c r="D4162" i="1"/>
  <c r="AB4161" i="1"/>
  <c r="AC4161" i="1" s="1"/>
  <c r="AA4161" i="1"/>
  <c r="Z4161" i="1"/>
  <c r="R4161" i="1"/>
  <c r="I4161" i="1"/>
  <c r="G4161" i="1"/>
  <c r="F4161" i="1"/>
  <c r="D4161" i="1"/>
  <c r="AN4160" i="1"/>
  <c r="AO4160" i="1" s="1"/>
  <c r="AP4160" i="1" s="1"/>
  <c r="AQ4160" i="1" s="1"/>
  <c r="AR4160" i="1" s="1"/>
  <c r="AC4160" i="1"/>
  <c r="AB4160" i="1"/>
  <c r="Z4160" i="1"/>
  <c r="AA4160" i="1" s="1"/>
  <c r="R4160" i="1"/>
  <c r="Q4160" i="1"/>
  <c r="J4160" i="1"/>
  <c r="K4160" i="1" s="1"/>
  <c r="I4160" i="1"/>
  <c r="G4160" i="1"/>
  <c r="F4160" i="1"/>
  <c r="D4160" i="1"/>
  <c r="AB4159" i="1"/>
  <c r="AC4159" i="1" s="1"/>
  <c r="Z4159" i="1"/>
  <c r="AA4159" i="1" s="1"/>
  <c r="R4159" i="1"/>
  <c r="I4159" i="1"/>
  <c r="Q4159" i="1" s="1"/>
  <c r="G4159" i="1"/>
  <c r="F4159" i="1"/>
  <c r="D4159" i="1"/>
  <c r="AB4158" i="1"/>
  <c r="AC4158" i="1" s="1"/>
  <c r="Z4158" i="1"/>
  <c r="AA4158" i="1" s="1"/>
  <c r="R4158" i="1"/>
  <c r="K4158" i="1"/>
  <c r="O4158" i="1" s="1"/>
  <c r="I4158" i="1"/>
  <c r="J4158" i="1" s="1"/>
  <c r="G4158" i="1"/>
  <c r="F4158" i="1"/>
  <c r="D4158" i="1"/>
  <c r="AB4157" i="1"/>
  <c r="AC4157" i="1" s="1"/>
  <c r="Z4157" i="1"/>
  <c r="AA4157" i="1" s="1"/>
  <c r="R4157" i="1"/>
  <c r="I4157" i="1"/>
  <c r="Q4157" i="1" s="1"/>
  <c r="G4157" i="1"/>
  <c r="F4157" i="1"/>
  <c r="D4157" i="1"/>
  <c r="AB4156" i="1"/>
  <c r="AC4156" i="1" s="1"/>
  <c r="Z4156" i="1"/>
  <c r="AA4156" i="1" s="1"/>
  <c r="R4156" i="1"/>
  <c r="I4156" i="1"/>
  <c r="G4156" i="1"/>
  <c r="F4156" i="1"/>
  <c r="D4156" i="1"/>
  <c r="AC4155" i="1"/>
  <c r="AB4155" i="1"/>
  <c r="Z4155" i="1"/>
  <c r="AA4155" i="1" s="1"/>
  <c r="R4155" i="1"/>
  <c r="I4155" i="1"/>
  <c r="Q4155" i="1" s="1"/>
  <c r="G4155" i="1"/>
  <c r="F4155" i="1"/>
  <c r="D4155" i="1"/>
  <c r="AC4154" i="1"/>
  <c r="AB4154" i="1"/>
  <c r="Z4154" i="1"/>
  <c r="AA4154" i="1" s="1"/>
  <c r="R4154" i="1"/>
  <c r="O4154" i="1"/>
  <c r="K4154" i="1"/>
  <c r="L4154" i="1" s="1"/>
  <c r="I4154" i="1"/>
  <c r="J4154" i="1" s="1"/>
  <c r="G4154" i="1"/>
  <c r="F4154" i="1"/>
  <c r="D4154" i="1"/>
  <c r="Q4154" i="1" s="1"/>
  <c r="AB4153" i="1"/>
  <c r="AC4153" i="1" s="1"/>
  <c r="Z4153" i="1"/>
  <c r="AA4153" i="1" s="1"/>
  <c r="R4153" i="1"/>
  <c r="I4153" i="1"/>
  <c r="G4153" i="1"/>
  <c r="F4153" i="1"/>
  <c r="D4153" i="1"/>
  <c r="AB4152" i="1"/>
  <c r="AC4152" i="1" s="1"/>
  <c r="Z4152" i="1"/>
  <c r="AA4152" i="1" s="1"/>
  <c r="R4152" i="1"/>
  <c r="I4152" i="1"/>
  <c r="J4152" i="1" s="1"/>
  <c r="K4152" i="1" s="1"/>
  <c r="G4152" i="1"/>
  <c r="F4152" i="1"/>
  <c r="D4152" i="1"/>
  <c r="AB4151" i="1"/>
  <c r="AC4151" i="1" s="1"/>
  <c r="AA4151" i="1"/>
  <c r="Z4151" i="1"/>
  <c r="R4151" i="1"/>
  <c r="I4151" i="1"/>
  <c r="J4151" i="1" s="1"/>
  <c r="K4151" i="1" s="1"/>
  <c r="G4151" i="1"/>
  <c r="F4151" i="1"/>
  <c r="D4151" i="1"/>
  <c r="AC4150" i="1"/>
  <c r="AB4150" i="1"/>
  <c r="Z4150" i="1"/>
  <c r="AA4150" i="1" s="1"/>
  <c r="R4150" i="1"/>
  <c r="I4150" i="1"/>
  <c r="J4150" i="1" s="1"/>
  <c r="K4150" i="1" s="1"/>
  <c r="G4150" i="1"/>
  <c r="F4150" i="1"/>
  <c r="D4150" i="1"/>
  <c r="Q4150" i="1" s="1"/>
  <c r="AB4149" i="1"/>
  <c r="AC4149" i="1" s="1"/>
  <c r="Z4149" i="1"/>
  <c r="AA4149" i="1" s="1"/>
  <c r="R4149" i="1"/>
  <c r="I4149" i="1"/>
  <c r="G4149" i="1"/>
  <c r="F4149" i="1"/>
  <c r="D4149" i="1"/>
  <c r="AB4148" i="1"/>
  <c r="AC4148" i="1" s="1"/>
  <c r="AA4148" i="1"/>
  <c r="Z4148" i="1"/>
  <c r="R4148" i="1"/>
  <c r="I4148" i="1"/>
  <c r="J4148" i="1" s="1"/>
  <c r="K4148" i="1" s="1"/>
  <c r="G4148" i="1"/>
  <c r="F4148" i="1"/>
  <c r="D4148" i="1"/>
  <c r="AB4147" i="1"/>
  <c r="AC4147" i="1" s="1"/>
  <c r="Z4147" i="1"/>
  <c r="AA4147" i="1" s="1"/>
  <c r="R4147" i="1"/>
  <c r="K4147" i="1"/>
  <c r="I4147" i="1"/>
  <c r="J4147" i="1" s="1"/>
  <c r="G4147" i="1"/>
  <c r="F4147" i="1"/>
  <c r="D4147" i="1"/>
  <c r="AB4146" i="1"/>
  <c r="AC4146" i="1" s="1"/>
  <c r="Z4146" i="1"/>
  <c r="AA4146" i="1" s="1"/>
  <c r="R4146" i="1"/>
  <c r="I4146" i="1"/>
  <c r="G4146" i="1"/>
  <c r="F4146" i="1"/>
  <c r="D4146" i="1"/>
  <c r="AB4145" i="1"/>
  <c r="AC4145" i="1" s="1"/>
  <c r="AA4145" i="1"/>
  <c r="Z4145" i="1"/>
  <c r="R4145" i="1"/>
  <c r="I4145" i="1"/>
  <c r="G4145" i="1"/>
  <c r="F4145" i="1"/>
  <c r="D4145" i="1"/>
  <c r="AB4144" i="1"/>
  <c r="AC4144" i="1" s="1"/>
  <c r="Z4144" i="1"/>
  <c r="AA4144" i="1" s="1"/>
  <c r="R4144" i="1"/>
  <c r="J4144" i="1"/>
  <c r="K4144" i="1" s="1"/>
  <c r="I4144" i="1"/>
  <c r="Q4144" i="1" s="1"/>
  <c r="G4144" i="1"/>
  <c r="F4144" i="1"/>
  <c r="D4144" i="1"/>
  <c r="AB4143" i="1"/>
  <c r="AC4143" i="1" s="1"/>
  <c r="Z4143" i="1"/>
  <c r="AA4143" i="1" s="1"/>
  <c r="R4143" i="1"/>
  <c r="I4143" i="1"/>
  <c r="Q4143" i="1" s="1"/>
  <c r="G4143" i="1"/>
  <c r="F4143" i="1"/>
  <c r="D4143" i="1"/>
  <c r="AB4142" i="1"/>
  <c r="AC4142" i="1" s="1"/>
  <c r="Z4142" i="1"/>
  <c r="AA4142" i="1" s="1"/>
  <c r="R4142" i="1"/>
  <c r="I4142" i="1"/>
  <c r="J4142" i="1" s="1"/>
  <c r="K4142" i="1" s="1"/>
  <c r="G4142" i="1"/>
  <c r="F4142" i="1"/>
  <c r="D4142" i="1"/>
  <c r="AB4141" i="1"/>
  <c r="AC4141" i="1" s="1"/>
  <c r="AA4141" i="1"/>
  <c r="Z4141" i="1"/>
  <c r="R4141" i="1"/>
  <c r="I4141" i="1"/>
  <c r="G4141" i="1"/>
  <c r="F4141" i="1"/>
  <c r="D4141" i="1"/>
  <c r="AB4140" i="1"/>
  <c r="AC4140" i="1" s="1"/>
  <c r="Z4140" i="1"/>
  <c r="AA4140" i="1" s="1"/>
  <c r="R4140" i="1"/>
  <c r="I4140" i="1"/>
  <c r="G4140" i="1"/>
  <c r="F4140" i="1"/>
  <c r="D4140" i="1"/>
  <c r="AB4139" i="1"/>
  <c r="AC4139" i="1" s="1"/>
  <c r="AA4139" i="1"/>
  <c r="Z4139" i="1"/>
  <c r="R4139" i="1"/>
  <c r="Q4139" i="1"/>
  <c r="I4139" i="1"/>
  <c r="J4139" i="1" s="1"/>
  <c r="K4139" i="1" s="1"/>
  <c r="G4139" i="1"/>
  <c r="F4139" i="1"/>
  <c r="D4139" i="1"/>
  <c r="AB4138" i="1"/>
  <c r="AC4138" i="1" s="1"/>
  <c r="Z4138" i="1"/>
  <c r="AA4138" i="1" s="1"/>
  <c r="R4138" i="1"/>
  <c r="I4138" i="1"/>
  <c r="G4138" i="1"/>
  <c r="F4138" i="1"/>
  <c r="D4138" i="1"/>
  <c r="D5644" i="1" s="1"/>
  <c r="AB4137" i="1"/>
  <c r="AC4137" i="1" s="1"/>
  <c r="Z4137" i="1"/>
  <c r="AA4137" i="1" s="1"/>
  <c r="R4137" i="1"/>
  <c r="J4137" i="1"/>
  <c r="K4137" i="1" s="1"/>
  <c r="I4137" i="1"/>
  <c r="G4137" i="1"/>
  <c r="F4137" i="1"/>
  <c r="D4137" i="1"/>
  <c r="AB4136" i="1"/>
  <c r="AC4136" i="1" s="1"/>
  <c r="Z4136" i="1"/>
  <c r="AA4136" i="1" s="1"/>
  <c r="R4136" i="1"/>
  <c r="I4136" i="1"/>
  <c r="G4136" i="1"/>
  <c r="F4136" i="1"/>
  <c r="D4136" i="1"/>
  <c r="AB4135" i="1"/>
  <c r="AC4135" i="1" s="1"/>
  <c r="AA4135" i="1"/>
  <c r="Z4135" i="1"/>
  <c r="R4135" i="1"/>
  <c r="I4135" i="1"/>
  <c r="G4135" i="1"/>
  <c r="F4135" i="1"/>
  <c r="D4135" i="1"/>
  <c r="AB4134" i="1"/>
  <c r="AC4134" i="1" s="1"/>
  <c r="Z4134" i="1"/>
  <c r="AA4134" i="1" s="1"/>
  <c r="R4134" i="1"/>
  <c r="I4134" i="1"/>
  <c r="G4134" i="1"/>
  <c r="F4134" i="1"/>
  <c r="D4134" i="1"/>
  <c r="AB4133" i="1"/>
  <c r="AC4133" i="1" s="1"/>
  <c r="Z4133" i="1"/>
  <c r="AA4133" i="1" s="1"/>
  <c r="R4133" i="1"/>
  <c r="I4133" i="1"/>
  <c r="G4133" i="1"/>
  <c r="F4133" i="1"/>
  <c r="D4133" i="1"/>
  <c r="AB4132" i="1"/>
  <c r="AC4132" i="1" s="1"/>
  <c r="Z4132" i="1"/>
  <c r="AA4132" i="1" s="1"/>
  <c r="R4132" i="1"/>
  <c r="I4132" i="1"/>
  <c r="G4132" i="1"/>
  <c r="F4132" i="1"/>
  <c r="D4132" i="1"/>
  <c r="AC4131" i="1"/>
  <c r="AB4131" i="1"/>
  <c r="Z4131" i="1"/>
  <c r="AA4131" i="1" s="1"/>
  <c r="R4131" i="1"/>
  <c r="I4131" i="1"/>
  <c r="G4131" i="1"/>
  <c r="F4131" i="1"/>
  <c r="D4131" i="1"/>
  <c r="AB4130" i="1"/>
  <c r="AC4130" i="1" s="1"/>
  <c r="Z4130" i="1"/>
  <c r="AA4130" i="1" s="1"/>
  <c r="R4130" i="1"/>
  <c r="I4130" i="1"/>
  <c r="J4130" i="1" s="1"/>
  <c r="K4130" i="1" s="1"/>
  <c r="G4130" i="1"/>
  <c r="F4130" i="1"/>
  <c r="D4130" i="1"/>
  <c r="AB4129" i="1"/>
  <c r="AC4129" i="1" s="1"/>
  <c r="Z4129" i="1"/>
  <c r="AA4129" i="1" s="1"/>
  <c r="R4129" i="1"/>
  <c r="I4129" i="1"/>
  <c r="G4129" i="1"/>
  <c r="F4129" i="1"/>
  <c r="D4129" i="1"/>
  <c r="AB4128" i="1"/>
  <c r="AC4128" i="1" s="1"/>
  <c r="AA4128" i="1"/>
  <c r="Z4128" i="1"/>
  <c r="R4128" i="1"/>
  <c r="I4128" i="1"/>
  <c r="G4128" i="1"/>
  <c r="F4128" i="1"/>
  <c r="D4128" i="1"/>
  <c r="AB4127" i="1"/>
  <c r="AC4127" i="1" s="1"/>
  <c r="Z4127" i="1"/>
  <c r="AA4127" i="1" s="1"/>
  <c r="R4127" i="1"/>
  <c r="I4127" i="1"/>
  <c r="G4127" i="1"/>
  <c r="F4127" i="1"/>
  <c r="D4127" i="1"/>
  <c r="AB4126" i="1"/>
  <c r="AC4126" i="1" s="1"/>
  <c r="AA4126" i="1"/>
  <c r="Z4126" i="1"/>
  <c r="R4126" i="1"/>
  <c r="I4126" i="1"/>
  <c r="J4126" i="1" s="1"/>
  <c r="K4126" i="1" s="1"/>
  <c r="G4126" i="1"/>
  <c r="F4126" i="1"/>
  <c r="D4126" i="1"/>
  <c r="AC4125" i="1"/>
  <c r="AB4125" i="1"/>
  <c r="Z4125" i="1"/>
  <c r="AA4125" i="1" s="1"/>
  <c r="R4125" i="1"/>
  <c r="I4125" i="1"/>
  <c r="G4125" i="1"/>
  <c r="F4125" i="1"/>
  <c r="D4125" i="1"/>
  <c r="AB4124" i="1"/>
  <c r="AC4124" i="1" s="1"/>
  <c r="AA4124" i="1"/>
  <c r="Z4124" i="1"/>
  <c r="R4124" i="1"/>
  <c r="J4124" i="1"/>
  <c r="K4124" i="1" s="1"/>
  <c r="O4124" i="1" s="1"/>
  <c r="I4124" i="1"/>
  <c r="G4124" i="1"/>
  <c r="F4124" i="1"/>
  <c r="D4124" i="1"/>
  <c r="AB4123" i="1"/>
  <c r="AC4123" i="1" s="1"/>
  <c r="Z4123" i="1"/>
  <c r="AA4123" i="1" s="1"/>
  <c r="R4123" i="1"/>
  <c r="T4123" i="1" s="1"/>
  <c r="Q4123" i="1"/>
  <c r="I4123" i="1"/>
  <c r="J4123" i="1" s="1"/>
  <c r="K4123" i="1" s="1"/>
  <c r="G4123" i="1"/>
  <c r="F4123" i="1"/>
  <c r="D4123" i="1"/>
  <c r="AN4122" i="1"/>
  <c r="AO4122" i="1" s="1"/>
  <c r="AP4122" i="1" s="1"/>
  <c r="AC4122" i="1"/>
  <c r="AB4122" i="1"/>
  <c r="Z4122" i="1"/>
  <c r="AA4122" i="1" s="1"/>
  <c r="R4122" i="1"/>
  <c r="Q4122" i="1"/>
  <c r="O4122" i="1"/>
  <c r="I4122" i="1"/>
  <c r="J4122" i="1" s="1"/>
  <c r="K4122" i="1" s="1"/>
  <c r="L4122" i="1" s="1"/>
  <c r="G4122" i="1"/>
  <c r="F4122" i="1"/>
  <c r="D4122" i="1"/>
  <c r="AB4121" i="1"/>
  <c r="AC4121" i="1" s="1"/>
  <c r="Z4121" i="1"/>
  <c r="AA4121" i="1" s="1"/>
  <c r="R4121" i="1"/>
  <c r="I4121" i="1"/>
  <c r="J4121" i="1" s="1"/>
  <c r="K4121" i="1" s="1"/>
  <c r="AN4121" i="1" s="1"/>
  <c r="AO4121" i="1" s="1"/>
  <c r="AP4121" i="1" s="1"/>
  <c r="G4121" i="1"/>
  <c r="F4121" i="1"/>
  <c r="D4121" i="1"/>
  <c r="AB4120" i="1"/>
  <c r="AC4120" i="1" s="1"/>
  <c r="Z4120" i="1"/>
  <c r="AA4120" i="1" s="1"/>
  <c r="R4120" i="1"/>
  <c r="I4120" i="1"/>
  <c r="G4120" i="1"/>
  <c r="F4120" i="1"/>
  <c r="D4120" i="1"/>
  <c r="AB4119" i="1"/>
  <c r="AC4119" i="1" s="1"/>
  <c r="Z4119" i="1"/>
  <c r="AA4119" i="1" s="1"/>
  <c r="R4119" i="1"/>
  <c r="J4119" i="1"/>
  <c r="K4119" i="1" s="1"/>
  <c r="O4119" i="1" s="1"/>
  <c r="I4119" i="1"/>
  <c r="G4119" i="1"/>
  <c r="F4119" i="1"/>
  <c r="D4119" i="1"/>
  <c r="AB4118" i="1"/>
  <c r="AC4118" i="1" s="1"/>
  <c r="Z4118" i="1"/>
  <c r="AA4118" i="1" s="1"/>
  <c r="R4118" i="1"/>
  <c r="K4118" i="1"/>
  <c r="I4118" i="1"/>
  <c r="J4118" i="1" s="1"/>
  <c r="G4118" i="1"/>
  <c r="F4118" i="1"/>
  <c r="D4118" i="1"/>
  <c r="Q4118" i="1" s="1"/>
  <c r="AB4117" i="1"/>
  <c r="AC4117" i="1" s="1"/>
  <c r="Z4117" i="1"/>
  <c r="AA4117" i="1" s="1"/>
  <c r="R4117" i="1"/>
  <c r="I4117" i="1"/>
  <c r="G4117" i="1"/>
  <c r="F4117" i="1"/>
  <c r="D4117" i="1"/>
  <c r="AB4116" i="1"/>
  <c r="AC4116" i="1" s="1"/>
  <c r="AA4116" i="1"/>
  <c r="Z4116" i="1"/>
  <c r="R4116" i="1"/>
  <c r="O4116" i="1"/>
  <c r="I4116" i="1"/>
  <c r="J4116" i="1" s="1"/>
  <c r="K4116" i="1" s="1"/>
  <c r="G4116" i="1"/>
  <c r="F4116" i="1"/>
  <c r="D4116" i="1"/>
  <c r="AB4115" i="1"/>
  <c r="AC4115" i="1" s="1"/>
  <c r="AA4115" i="1"/>
  <c r="Z4115" i="1"/>
  <c r="R4115" i="1"/>
  <c r="I4115" i="1"/>
  <c r="G4115" i="1"/>
  <c r="F4115" i="1"/>
  <c r="D4115" i="1"/>
  <c r="AB4114" i="1"/>
  <c r="AC4114" i="1" s="1"/>
  <c r="Z4114" i="1"/>
  <c r="AA4114" i="1" s="1"/>
  <c r="R4114" i="1"/>
  <c r="I4114" i="1"/>
  <c r="G4114" i="1"/>
  <c r="F4114" i="1"/>
  <c r="D4114" i="1"/>
  <c r="AC4113" i="1"/>
  <c r="AB4113" i="1"/>
  <c r="Z4113" i="1"/>
  <c r="AA4113" i="1" s="1"/>
  <c r="R4113" i="1"/>
  <c r="L4113" i="1"/>
  <c r="N4113" i="1" s="1"/>
  <c r="K4113" i="1"/>
  <c r="O4113" i="1" s="1"/>
  <c r="J4113" i="1"/>
  <c r="I4113" i="1"/>
  <c r="G4113" i="1"/>
  <c r="F4113" i="1"/>
  <c r="D4113" i="1"/>
  <c r="Q4113" i="1" s="1"/>
  <c r="AB4112" i="1"/>
  <c r="AC4112" i="1" s="1"/>
  <c r="Z4112" i="1"/>
  <c r="AA4112" i="1" s="1"/>
  <c r="R4112" i="1"/>
  <c r="S4112" i="1" s="1"/>
  <c r="I4112" i="1"/>
  <c r="Q4112" i="1" s="1"/>
  <c r="G4112" i="1"/>
  <c r="F4112" i="1"/>
  <c r="D4112" i="1"/>
  <c r="AC4111" i="1"/>
  <c r="AB4111" i="1"/>
  <c r="Z4111" i="1"/>
  <c r="AA4111" i="1" s="1"/>
  <c r="R4111" i="1"/>
  <c r="I4111" i="1"/>
  <c r="J4111" i="1" s="1"/>
  <c r="K4111" i="1" s="1"/>
  <c r="G4111" i="1"/>
  <c r="F4111" i="1"/>
  <c r="D4111" i="1"/>
  <c r="Q4111" i="1" s="1"/>
  <c r="AB4110" i="1"/>
  <c r="AC4110" i="1" s="1"/>
  <c r="Z4110" i="1"/>
  <c r="AA4110" i="1" s="1"/>
  <c r="R4110" i="1"/>
  <c r="I4110" i="1"/>
  <c r="J4110" i="1" s="1"/>
  <c r="K4110" i="1" s="1"/>
  <c r="G4110" i="1"/>
  <c r="F4110" i="1"/>
  <c r="D4110" i="1"/>
  <c r="Q4110" i="1" s="1"/>
  <c r="AC4109" i="1"/>
  <c r="AB4109" i="1"/>
  <c r="AA4109" i="1"/>
  <c r="Z4109" i="1"/>
  <c r="R4109" i="1"/>
  <c r="I4109" i="1"/>
  <c r="J4109" i="1" s="1"/>
  <c r="K4109" i="1" s="1"/>
  <c r="G4109" i="1"/>
  <c r="F4109" i="1"/>
  <c r="D4109" i="1"/>
  <c r="Q4109" i="1" s="1"/>
  <c r="AB4108" i="1"/>
  <c r="AC4108" i="1" s="1"/>
  <c r="Z4108" i="1"/>
  <c r="AA4108" i="1" s="1"/>
  <c r="R4108" i="1"/>
  <c r="I4108" i="1"/>
  <c r="J4108" i="1" s="1"/>
  <c r="K4108" i="1" s="1"/>
  <c r="G4108" i="1"/>
  <c r="F4108" i="1"/>
  <c r="D4108" i="1"/>
  <c r="AC4107" i="1"/>
  <c r="AB4107" i="1"/>
  <c r="Z4107" i="1"/>
  <c r="AA4107" i="1" s="1"/>
  <c r="R4107" i="1"/>
  <c r="Q4107" i="1"/>
  <c r="I4107" i="1"/>
  <c r="J4107" i="1" s="1"/>
  <c r="K4107" i="1" s="1"/>
  <c r="G4107" i="1"/>
  <c r="F4107" i="1"/>
  <c r="D4107" i="1"/>
  <c r="AB4106" i="1"/>
  <c r="AC4106" i="1" s="1"/>
  <c r="Z4106" i="1"/>
  <c r="AA4106" i="1" s="1"/>
  <c r="R4106" i="1"/>
  <c r="I4106" i="1"/>
  <c r="J4106" i="1" s="1"/>
  <c r="K4106" i="1" s="1"/>
  <c r="AN4106" i="1" s="1"/>
  <c r="AO4106" i="1" s="1"/>
  <c r="AP4106" i="1" s="1"/>
  <c r="G4106" i="1"/>
  <c r="F4106" i="1"/>
  <c r="D4106" i="1"/>
  <c r="AB4105" i="1"/>
  <c r="AC4105" i="1" s="1"/>
  <c r="Z4105" i="1"/>
  <c r="AA4105" i="1" s="1"/>
  <c r="R4105" i="1"/>
  <c r="Q4105" i="1"/>
  <c r="K4105" i="1"/>
  <c r="O4105" i="1" s="1"/>
  <c r="J4105" i="1"/>
  <c r="I4105" i="1"/>
  <c r="G4105" i="1"/>
  <c r="F4105" i="1"/>
  <c r="D4105" i="1"/>
  <c r="AB4104" i="1"/>
  <c r="AC4104" i="1" s="1"/>
  <c r="Z4104" i="1"/>
  <c r="AA4104" i="1" s="1"/>
  <c r="R4104" i="1"/>
  <c r="I4104" i="1"/>
  <c r="G4104" i="1"/>
  <c r="F4104" i="1"/>
  <c r="D4104" i="1"/>
  <c r="AB4103" i="1"/>
  <c r="AC4103" i="1" s="1"/>
  <c r="AA4103" i="1"/>
  <c r="Z4103" i="1"/>
  <c r="R4103" i="1"/>
  <c r="I4103" i="1"/>
  <c r="J4103" i="1" s="1"/>
  <c r="K4103" i="1" s="1"/>
  <c r="G4103" i="1"/>
  <c r="F4103" i="1"/>
  <c r="D4103" i="1"/>
  <c r="AB4102" i="1"/>
  <c r="AC4102" i="1" s="1"/>
  <c r="Z4102" i="1"/>
  <c r="AA4102" i="1" s="1"/>
  <c r="R4102" i="1"/>
  <c r="I4102" i="1"/>
  <c r="Q4102" i="1" s="1"/>
  <c r="G4102" i="1"/>
  <c r="F4102" i="1"/>
  <c r="D4102" i="1"/>
  <c r="AB4101" i="1"/>
  <c r="AC4101" i="1" s="1"/>
  <c r="Z4101" i="1"/>
  <c r="AA4101" i="1" s="1"/>
  <c r="R4101" i="1"/>
  <c r="J4101" i="1"/>
  <c r="K4101" i="1" s="1"/>
  <c r="O4101" i="1" s="1"/>
  <c r="I4101" i="1"/>
  <c r="G4101" i="1"/>
  <c r="F4101" i="1"/>
  <c r="D4101" i="1"/>
  <c r="AC4100" i="1"/>
  <c r="AB4100" i="1"/>
  <c r="Z4100" i="1"/>
  <c r="AA4100" i="1" s="1"/>
  <c r="R4100" i="1"/>
  <c r="I4100" i="1"/>
  <c r="J4100" i="1" s="1"/>
  <c r="K4100" i="1" s="1"/>
  <c r="G4100" i="1"/>
  <c r="F4100" i="1"/>
  <c r="D4100" i="1"/>
  <c r="AB4099" i="1"/>
  <c r="AC4099" i="1" s="1"/>
  <c r="AA4099" i="1"/>
  <c r="Z4099" i="1"/>
  <c r="R4099" i="1"/>
  <c r="I4099" i="1"/>
  <c r="J4099" i="1" s="1"/>
  <c r="K4099" i="1" s="1"/>
  <c r="G4099" i="1"/>
  <c r="F4099" i="1"/>
  <c r="D4099" i="1"/>
  <c r="AB4098" i="1"/>
  <c r="AC4098" i="1" s="1"/>
  <c r="Z4098" i="1"/>
  <c r="AA4098" i="1" s="1"/>
  <c r="R4098" i="1"/>
  <c r="I4098" i="1"/>
  <c r="J4098" i="1" s="1"/>
  <c r="K4098" i="1" s="1"/>
  <c r="G4098" i="1"/>
  <c r="F4098" i="1"/>
  <c r="D4098" i="1"/>
  <c r="AB4097" i="1"/>
  <c r="AC4097" i="1" s="1"/>
  <c r="Z4097" i="1"/>
  <c r="AA4097" i="1" s="1"/>
  <c r="R4097" i="1"/>
  <c r="I4097" i="1"/>
  <c r="J4097" i="1" s="1"/>
  <c r="K4097" i="1" s="1"/>
  <c r="G4097" i="1"/>
  <c r="F4097" i="1"/>
  <c r="D4097" i="1"/>
  <c r="Q4097" i="1" s="1"/>
  <c r="AC4096" i="1"/>
  <c r="AB4096" i="1"/>
  <c r="AA4096" i="1"/>
  <c r="Z4096" i="1"/>
  <c r="R4096" i="1"/>
  <c r="K4096" i="1"/>
  <c r="J4096" i="1"/>
  <c r="I4096" i="1"/>
  <c r="G4096" i="1"/>
  <c r="F4096" i="1"/>
  <c r="D4096" i="1"/>
  <c r="Q4096" i="1" s="1"/>
  <c r="S4096" i="1" s="1"/>
  <c r="AB4095" i="1"/>
  <c r="AC4095" i="1" s="1"/>
  <c r="Z4095" i="1"/>
  <c r="AA4095" i="1" s="1"/>
  <c r="R4095" i="1"/>
  <c r="I4095" i="1"/>
  <c r="J4095" i="1" s="1"/>
  <c r="K4095" i="1" s="1"/>
  <c r="G4095" i="1"/>
  <c r="F4095" i="1"/>
  <c r="D4095" i="1"/>
  <c r="AB4094" i="1"/>
  <c r="AC4094" i="1" s="1"/>
  <c r="AA4094" i="1"/>
  <c r="Z4094" i="1"/>
  <c r="R4094" i="1"/>
  <c r="I4094" i="1"/>
  <c r="J4094" i="1" s="1"/>
  <c r="K4094" i="1" s="1"/>
  <c r="L4094" i="1" s="1"/>
  <c r="N4094" i="1" s="1"/>
  <c r="G4094" i="1"/>
  <c r="F4094" i="1"/>
  <c r="D4094" i="1"/>
  <c r="AB4093" i="1"/>
  <c r="AC4093" i="1" s="1"/>
  <c r="AA4093" i="1"/>
  <c r="Z4093" i="1"/>
  <c r="R4093" i="1"/>
  <c r="J4093" i="1"/>
  <c r="K4093" i="1" s="1"/>
  <c r="I4093" i="1"/>
  <c r="Q4093" i="1" s="1"/>
  <c r="G4093" i="1"/>
  <c r="F4093" i="1"/>
  <c r="D4093" i="1"/>
  <c r="AC4092" i="1"/>
  <c r="AB4092" i="1"/>
  <c r="Z4092" i="1"/>
  <c r="AA4092" i="1" s="1"/>
  <c r="R4092" i="1"/>
  <c r="I4092" i="1"/>
  <c r="G4092" i="1"/>
  <c r="F4092" i="1"/>
  <c r="D4092" i="1"/>
  <c r="AC4091" i="1"/>
  <c r="AB4091" i="1"/>
  <c r="AA4091" i="1"/>
  <c r="Z4091" i="1"/>
  <c r="R4091" i="1"/>
  <c r="I4091" i="1"/>
  <c r="G4091" i="1"/>
  <c r="F4091" i="1"/>
  <c r="D4091" i="1"/>
  <c r="AB4090" i="1"/>
  <c r="AC4090" i="1" s="1"/>
  <c r="Z4090" i="1"/>
  <c r="AA4090" i="1" s="1"/>
  <c r="R4090" i="1"/>
  <c r="I4090" i="1"/>
  <c r="J4090" i="1" s="1"/>
  <c r="K4090" i="1" s="1"/>
  <c r="G4090" i="1"/>
  <c r="F4090" i="1"/>
  <c r="D4090" i="1"/>
  <c r="AB4089" i="1"/>
  <c r="AC4089" i="1" s="1"/>
  <c r="AA4089" i="1"/>
  <c r="Z4089" i="1"/>
  <c r="R4089" i="1"/>
  <c r="J4089" i="1"/>
  <c r="K4089" i="1" s="1"/>
  <c r="I4089" i="1"/>
  <c r="G4089" i="1"/>
  <c r="F4089" i="1"/>
  <c r="D4089" i="1"/>
  <c r="Q4089" i="1" s="1"/>
  <c r="AB4088" i="1"/>
  <c r="AC4088" i="1" s="1"/>
  <c r="AA4088" i="1"/>
  <c r="Z4088" i="1"/>
  <c r="R4088" i="1"/>
  <c r="I4088" i="1"/>
  <c r="G4088" i="1"/>
  <c r="F4088" i="1"/>
  <c r="D4088" i="1"/>
  <c r="AB4087" i="1"/>
  <c r="AC4087" i="1" s="1"/>
  <c r="Z4087" i="1"/>
  <c r="AA4087" i="1" s="1"/>
  <c r="R4087" i="1"/>
  <c r="I4087" i="1"/>
  <c r="G4087" i="1"/>
  <c r="F4087" i="1"/>
  <c r="D4087" i="1"/>
  <c r="AB4086" i="1"/>
  <c r="AC4086" i="1" s="1"/>
  <c r="Z4086" i="1"/>
  <c r="AA4086" i="1" s="1"/>
  <c r="R4086" i="1"/>
  <c r="Q4086" i="1"/>
  <c r="I4086" i="1"/>
  <c r="J4086" i="1" s="1"/>
  <c r="K4086" i="1" s="1"/>
  <c r="G4086" i="1"/>
  <c r="F4086" i="1"/>
  <c r="D4086" i="1"/>
  <c r="AB4085" i="1"/>
  <c r="AC4085" i="1" s="1"/>
  <c r="AA4085" i="1"/>
  <c r="Z4085" i="1"/>
  <c r="R4085" i="1"/>
  <c r="Q4085" i="1"/>
  <c r="I4085" i="1"/>
  <c r="J4085" i="1" s="1"/>
  <c r="K4085" i="1" s="1"/>
  <c r="G4085" i="1"/>
  <c r="F4085" i="1"/>
  <c r="D4085" i="1"/>
  <c r="AC4084" i="1"/>
  <c r="AB4084" i="1"/>
  <c r="Z4084" i="1"/>
  <c r="AA4084" i="1" s="1"/>
  <c r="R4084" i="1"/>
  <c r="I4084" i="1"/>
  <c r="Q4084" i="1" s="1"/>
  <c r="G4084" i="1"/>
  <c r="F4084" i="1"/>
  <c r="D4084" i="1"/>
  <c r="AB4083" i="1"/>
  <c r="AC4083" i="1" s="1"/>
  <c r="AA4083" i="1"/>
  <c r="Z4083" i="1"/>
  <c r="R4083" i="1"/>
  <c r="I4083" i="1"/>
  <c r="G4083" i="1"/>
  <c r="F4083" i="1"/>
  <c r="D4083" i="1"/>
  <c r="AB4082" i="1"/>
  <c r="AC4082" i="1" s="1"/>
  <c r="Z4082" i="1"/>
  <c r="AA4082" i="1" s="1"/>
  <c r="R4082" i="1"/>
  <c r="I4082" i="1"/>
  <c r="J4082" i="1" s="1"/>
  <c r="K4082" i="1" s="1"/>
  <c r="L4082" i="1" s="1"/>
  <c r="N4082" i="1" s="1"/>
  <c r="G4082" i="1"/>
  <c r="F4082" i="1"/>
  <c r="D4082" i="1"/>
  <c r="AB4081" i="1"/>
  <c r="AC4081" i="1" s="1"/>
  <c r="AA4081" i="1"/>
  <c r="Z4081" i="1"/>
  <c r="R4081" i="1"/>
  <c r="I4081" i="1"/>
  <c r="J4081" i="1" s="1"/>
  <c r="K4081" i="1" s="1"/>
  <c r="G4081" i="1"/>
  <c r="F4081" i="1"/>
  <c r="D4081" i="1"/>
  <c r="AB4080" i="1"/>
  <c r="AC4080" i="1" s="1"/>
  <c r="Z4080" i="1"/>
  <c r="AA4080" i="1" s="1"/>
  <c r="R4080" i="1"/>
  <c r="I4080" i="1"/>
  <c r="G4080" i="1"/>
  <c r="F4080" i="1"/>
  <c r="D4080" i="1"/>
  <c r="AB4079" i="1"/>
  <c r="AC4079" i="1" s="1"/>
  <c r="Z4079" i="1"/>
  <c r="AA4079" i="1" s="1"/>
  <c r="R4079" i="1"/>
  <c r="I4079" i="1"/>
  <c r="G4079" i="1"/>
  <c r="F4079" i="1"/>
  <c r="D4079" i="1"/>
  <c r="AB4078" i="1"/>
  <c r="AC4078" i="1" s="1"/>
  <c r="Z4078" i="1"/>
  <c r="AA4078" i="1" s="1"/>
  <c r="R4078" i="1"/>
  <c r="I4078" i="1"/>
  <c r="Q4078" i="1" s="1"/>
  <c r="G4078" i="1"/>
  <c r="F4078" i="1"/>
  <c r="D4078" i="1"/>
  <c r="AC4077" i="1"/>
  <c r="AB4077" i="1"/>
  <c r="AA4077" i="1"/>
  <c r="Z4077" i="1"/>
  <c r="R4077" i="1"/>
  <c r="I4077" i="1"/>
  <c r="J4077" i="1" s="1"/>
  <c r="K4077" i="1" s="1"/>
  <c r="G4077" i="1"/>
  <c r="F4077" i="1"/>
  <c r="D4077" i="1"/>
  <c r="AC4076" i="1"/>
  <c r="AB4076" i="1"/>
  <c r="Z4076" i="1"/>
  <c r="AA4076" i="1" s="1"/>
  <c r="R4076" i="1"/>
  <c r="I4076" i="1"/>
  <c r="G4076" i="1"/>
  <c r="F4076" i="1"/>
  <c r="D4076" i="1"/>
  <c r="AC4075" i="1"/>
  <c r="AB4075" i="1"/>
  <c r="AA4075" i="1"/>
  <c r="Z4075" i="1"/>
  <c r="R4075" i="1"/>
  <c r="I4075" i="1"/>
  <c r="J4075" i="1" s="1"/>
  <c r="K4075" i="1" s="1"/>
  <c r="G4075" i="1"/>
  <c r="F4075" i="1"/>
  <c r="D4075" i="1"/>
  <c r="AN4075" i="1" s="1"/>
  <c r="AO4075" i="1" s="1"/>
  <c r="AP4075" i="1" s="1"/>
  <c r="AB4074" i="1"/>
  <c r="AC4074" i="1" s="1"/>
  <c r="Z4074" i="1"/>
  <c r="AA4074" i="1" s="1"/>
  <c r="R4074" i="1"/>
  <c r="I4074" i="1"/>
  <c r="J4074" i="1" s="1"/>
  <c r="K4074" i="1" s="1"/>
  <c r="L4074" i="1" s="1"/>
  <c r="N4074" i="1" s="1"/>
  <c r="G4074" i="1"/>
  <c r="F4074" i="1"/>
  <c r="D4074" i="1"/>
  <c r="AB4073" i="1"/>
  <c r="AC4073" i="1" s="1"/>
  <c r="AD4102" i="1" s="1"/>
  <c r="Z4073" i="1"/>
  <c r="AA4073" i="1" s="1"/>
  <c r="R4073" i="1"/>
  <c r="L4073" i="1"/>
  <c r="N4073" i="1" s="1"/>
  <c r="K4073" i="1"/>
  <c r="I4073" i="1"/>
  <c r="J4073" i="1" s="1"/>
  <c r="G4073" i="1"/>
  <c r="F4073" i="1"/>
  <c r="D4073" i="1"/>
  <c r="AN4073" i="1" s="1"/>
  <c r="AO4073" i="1" s="1"/>
  <c r="AP4073" i="1" s="1"/>
  <c r="AB4072" i="1"/>
  <c r="AC4072" i="1" s="1"/>
  <c r="AA4072" i="1"/>
  <c r="Z4072" i="1"/>
  <c r="R4072" i="1"/>
  <c r="K4072" i="1"/>
  <c r="J4072" i="1"/>
  <c r="I4072" i="1"/>
  <c r="G4072" i="1"/>
  <c r="F4072" i="1"/>
  <c r="D4072" i="1"/>
  <c r="AB4071" i="1"/>
  <c r="AC4071" i="1" s="1"/>
  <c r="Z4071" i="1"/>
  <c r="AA4071" i="1" s="1"/>
  <c r="R4071" i="1"/>
  <c r="I4071" i="1"/>
  <c r="G4071" i="1"/>
  <c r="F4071" i="1"/>
  <c r="D4071" i="1"/>
  <c r="AB4070" i="1"/>
  <c r="AC4070" i="1" s="1"/>
  <c r="Z4070" i="1"/>
  <c r="AA4070" i="1" s="1"/>
  <c r="R4070" i="1"/>
  <c r="I4070" i="1"/>
  <c r="G4070" i="1"/>
  <c r="F4070" i="1"/>
  <c r="D4070" i="1"/>
  <c r="AC4069" i="1"/>
  <c r="AB4069" i="1"/>
  <c r="Z4069" i="1"/>
  <c r="AA4069" i="1" s="1"/>
  <c r="R4069" i="1"/>
  <c r="I4069" i="1"/>
  <c r="J4069" i="1" s="1"/>
  <c r="K4069" i="1" s="1"/>
  <c r="O4069" i="1" s="1"/>
  <c r="G4069" i="1"/>
  <c r="F4069" i="1"/>
  <c r="D4069" i="1"/>
  <c r="AN4069" i="1" s="1"/>
  <c r="AO4069" i="1" s="1"/>
  <c r="AP4069" i="1" s="1"/>
  <c r="AB4068" i="1"/>
  <c r="AC4068" i="1" s="1"/>
  <c r="AA4068" i="1"/>
  <c r="Z4068" i="1"/>
  <c r="R4068" i="1"/>
  <c r="I4068" i="1"/>
  <c r="G4068" i="1"/>
  <c r="F4068" i="1"/>
  <c r="D4068" i="1"/>
  <c r="AB4067" i="1"/>
  <c r="AC4067" i="1" s="1"/>
  <c r="Z4067" i="1"/>
  <c r="AA4067" i="1" s="1"/>
  <c r="R4067" i="1"/>
  <c r="I4067" i="1"/>
  <c r="G4067" i="1"/>
  <c r="F4067" i="1"/>
  <c r="D4067" i="1"/>
  <c r="AB4066" i="1"/>
  <c r="AC4066" i="1" s="1"/>
  <c r="AA4066" i="1"/>
  <c r="Z4066" i="1"/>
  <c r="R4066" i="1"/>
  <c r="I4066" i="1"/>
  <c r="J4066" i="1" s="1"/>
  <c r="K4066" i="1" s="1"/>
  <c r="G4066" i="1"/>
  <c r="F4066" i="1"/>
  <c r="D4066" i="1"/>
  <c r="AB4065" i="1"/>
  <c r="AC4065" i="1" s="1"/>
  <c r="Z4065" i="1"/>
  <c r="AA4065" i="1" s="1"/>
  <c r="R4065" i="1"/>
  <c r="Q4065" i="1"/>
  <c r="I4065" i="1"/>
  <c r="J4065" i="1" s="1"/>
  <c r="K4065" i="1" s="1"/>
  <c r="G4065" i="1"/>
  <c r="F4065" i="1"/>
  <c r="D4065" i="1"/>
  <c r="AN4064" i="1"/>
  <c r="AO4064" i="1" s="1"/>
  <c r="AP4064" i="1" s="1"/>
  <c r="AC4064" i="1"/>
  <c r="AB4064" i="1"/>
  <c r="Z4064" i="1"/>
  <c r="AA4064" i="1" s="1"/>
  <c r="R4064" i="1"/>
  <c r="L4064" i="1"/>
  <c r="N4064" i="1" s="1"/>
  <c r="J4064" i="1"/>
  <c r="K4064" i="1" s="1"/>
  <c r="I4064" i="1"/>
  <c r="G4064" i="1"/>
  <c r="F4064" i="1"/>
  <c r="D4064" i="1"/>
  <c r="AC4063" i="1"/>
  <c r="AB4063" i="1"/>
  <c r="Z4063" i="1"/>
  <c r="AA4063" i="1" s="1"/>
  <c r="R4063" i="1"/>
  <c r="I4063" i="1"/>
  <c r="Q4063" i="1" s="1"/>
  <c r="G4063" i="1"/>
  <c r="F4063" i="1"/>
  <c r="D4063" i="1"/>
  <c r="AB4062" i="1"/>
  <c r="AC4062" i="1" s="1"/>
  <c r="AA4062" i="1"/>
  <c r="Z4062" i="1"/>
  <c r="R4062" i="1"/>
  <c r="J4062" i="1"/>
  <c r="K4062" i="1" s="1"/>
  <c r="L4062" i="1" s="1"/>
  <c r="N4062" i="1" s="1"/>
  <c r="I4062" i="1"/>
  <c r="Q4062" i="1" s="1"/>
  <c r="G4062" i="1"/>
  <c r="F4062" i="1"/>
  <c r="D4062" i="1"/>
  <c r="AB4061" i="1"/>
  <c r="AC4061" i="1" s="1"/>
  <c r="AA4061" i="1"/>
  <c r="Z4061" i="1"/>
  <c r="R4061" i="1"/>
  <c r="Q4061" i="1"/>
  <c r="K4061" i="1"/>
  <c r="I4061" i="1"/>
  <c r="J4061" i="1" s="1"/>
  <c r="G4061" i="1"/>
  <c r="F4061" i="1"/>
  <c r="D4061" i="1"/>
  <c r="AC4060" i="1"/>
  <c r="AB4060" i="1"/>
  <c r="Z4060" i="1"/>
  <c r="AA4060" i="1" s="1"/>
  <c r="R4060" i="1"/>
  <c r="I4060" i="1"/>
  <c r="G4060" i="1"/>
  <c r="F4060" i="1"/>
  <c r="D4060" i="1"/>
  <c r="AB4059" i="1"/>
  <c r="AC4059" i="1" s="1"/>
  <c r="Z4059" i="1"/>
  <c r="AA4059" i="1" s="1"/>
  <c r="R4059" i="1"/>
  <c r="I4059" i="1"/>
  <c r="J4059" i="1" s="1"/>
  <c r="K4059" i="1" s="1"/>
  <c r="O4059" i="1" s="1"/>
  <c r="G4059" i="1"/>
  <c r="F4059" i="1"/>
  <c r="D4059" i="1"/>
  <c r="AB4058" i="1"/>
  <c r="AC4058" i="1" s="1"/>
  <c r="AA4058" i="1"/>
  <c r="Z4058" i="1"/>
  <c r="R4058" i="1"/>
  <c r="J4058" i="1"/>
  <c r="K4058" i="1" s="1"/>
  <c r="I4058" i="1"/>
  <c r="G4058" i="1"/>
  <c r="F4058" i="1"/>
  <c r="D4058" i="1"/>
  <c r="AC4057" i="1"/>
  <c r="AB4057" i="1"/>
  <c r="AA4057" i="1"/>
  <c r="Z4057" i="1"/>
  <c r="R4057" i="1"/>
  <c r="K4057" i="1"/>
  <c r="O4057" i="1" s="1"/>
  <c r="I4057" i="1"/>
  <c r="J4057" i="1" s="1"/>
  <c r="G4057" i="1"/>
  <c r="F4057" i="1"/>
  <c r="D4057" i="1"/>
  <c r="Q4057" i="1" s="1"/>
  <c r="AB4056" i="1"/>
  <c r="AC4056" i="1" s="1"/>
  <c r="Z4056" i="1"/>
  <c r="AA4056" i="1" s="1"/>
  <c r="R4056" i="1"/>
  <c r="I4056" i="1"/>
  <c r="G4056" i="1"/>
  <c r="F4056" i="1"/>
  <c r="D4056" i="1"/>
  <c r="AB4055" i="1"/>
  <c r="AC4055" i="1" s="1"/>
  <c r="Z4055" i="1"/>
  <c r="AA4055" i="1" s="1"/>
  <c r="R4055" i="1"/>
  <c r="J4055" i="1"/>
  <c r="K4055" i="1" s="1"/>
  <c r="I4055" i="1"/>
  <c r="G4055" i="1"/>
  <c r="F4055" i="1"/>
  <c r="D4055" i="1"/>
  <c r="AB4054" i="1"/>
  <c r="AC4054" i="1" s="1"/>
  <c r="Z4054" i="1"/>
  <c r="AA4054" i="1" s="1"/>
  <c r="R4054" i="1"/>
  <c r="J4054" i="1"/>
  <c r="K4054" i="1" s="1"/>
  <c r="I4054" i="1"/>
  <c r="G4054" i="1"/>
  <c r="F4054" i="1"/>
  <c r="D4054" i="1"/>
  <c r="Q4054" i="1" s="1"/>
  <c r="AC4053" i="1"/>
  <c r="AB4053" i="1"/>
  <c r="Z4053" i="1"/>
  <c r="AA4053" i="1" s="1"/>
  <c r="R4053" i="1"/>
  <c r="Q4053" i="1"/>
  <c r="I4053" i="1"/>
  <c r="J4053" i="1" s="1"/>
  <c r="K4053" i="1" s="1"/>
  <c r="G4053" i="1"/>
  <c r="F4053" i="1"/>
  <c r="D4053" i="1"/>
  <c r="AN4053" i="1" s="1"/>
  <c r="AO4053" i="1" s="1"/>
  <c r="AP4053" i="1" s="1"/>
  <c r="AB4052" i="1"/>
  <c r="AC4052" i="1" s="1"/>
  <c r="AA4052" i="1"/>
  <c r="Z4052" i="1"/>
  <c r="R4052" i="1"/>
  <c r="I4052" i="1"/>
  <c r="J4052" i="1" s="1"/>
  <c r="K4052" i="1" s="1"/>
  <c r="L4052" i="1" s="1"/>
  <c r="G4052" i="1"/>
  <c r="F4052" i="1"/>
  <c r="D4052" i="1"/>
  <c r="AB4051" i="1"/>
  <c r="AC4051" i="1" s="1"/>
  <c r="Z4051" i="1"/>
  <c r="AA4051" i="1" s="1"/>
  <c r="R4051" i="1"/>
  <c r="I4051" i="1"/>
  <c r="J4051" i="1" s="1"/>
  <c r="K4051" i="1" s="1"/>
  <c r="G4051" i="1"/>
  <c r="F4051" i="1"/>
  <c r="D4051" i="1"/>
  <c r="AB4050" i="1"/>
  <c r="AC4050" i="1" s="1"/>
  <c r="Z4050" i="1"/>
  <c r="AA4050" i="1" s="1"/>
  <c r="R4050" i="1"/>
  <c r="I4050" i="1"/>
  <c r="G4050" i="1"/>
  <c r="F4050" i="1"/>
  <c r="D4050" i="1"/>
  <c r="AB4049" i="1"/>
  <c r="AC4049" i="1" s="1"/>
  <c r="Z4049" i="1"/>
  <c r="AA4049" i="1" s="1"/>
  <c r="R4049" i="1"/>
  <c r="I4049" i="1"/>
  <c r="J4049" i="1" s="1"/>
  <c r="K4049" i="1" s="1"/>
  <c r="G4049" i="1"/>
  <c r="F4049" i="1"/>
  <c r="D4049" i="1"/>
  <c r="AN4049" i="1" s="1"/>
  <c r="AO4049" i="1" s="1"/>
  <c r="AP4049" i="1" s="1"/>
  <c r="AB4048" i="1"/>
  <c r="AC4048" i="1" s="1"/>
  <c r="Z4048" i="1"/>
  <c r="AA4048" i="1" s="1"/>
  <c r="R4048" i="1"/>
  <c r="I4048" i="1"/>
  <c r="G4048" i="1"/>
  <c r="F4048" i="1"/>
  <c r="D4048" i="1"/>
  <c r="AB4047" i="1"/>
  <c r="AC4047" i="1" s="1"/>
  <c r="AA4047" i="1"/>
  <c r="Z4047" i="1"/>
  <c r="R4047" i="1"/>
  <c r="Q4047" i="1"/>
  <c r="L4047" i="1"/>
  <c r="N4047" i="1" s="1"/>
  <c r="I4047" i="1"/>
  <c r="J4047" i="1" s="1"/>
  <c r="K4047" i="1" s="1"/>
  <c r="G4047" i="1"/>
  <c r="F4047" i="1"/>
  <c r="D4047" i="1"/>
  <c r="AN4047" i="1" s="1"/>
  <c r="AO4047" i="1" s="1"/>
  <c r="AP4047" i="1" s="1"/>
  <c r="AB4046" i="1"/>
  <c r="AC4046" i="1" s="1"/>
  <c r="Z4046" i="1"/>
  <c r="AA4046" i="1" s="1"/>
  <c r="R4046" i="1"/>
  <c r="L4046" i="1"/>
  <c r="N4046" i="1" s="1"/>
  <c r="I4046" i="1"/>
  <c r="J4046" i="1" s="1"/>
  <c r="K4046" i="1" s="1"/>
  <c r="O4046" i="1" s="1"/>
  <c r="G4046" i="1"/>
  <c r="F4046" i="1"/>
  <c r="D4046" i="1"/>
  <c r="AB4045" i="1"/>
  <c r="AC4045" i="1" s="1"/>
  <c r="Z4045" i="1"/>
  <c r="AA4045" i="1" s="1"/>
  <c r="R4045" i="1"/>
  <c r="L4045" i="1"/>
  <c r="N4045" i="1" s="1"/>
  <c r="K4045" i="1"/>
  <c r="J4045" i="1"/>
  <c r="I4045" i="1"/>
  <c r="G4045" i="1"/>
  <c r="F4045" i="1"/>
  <c r="D4045" i="1"/>
  <c r="AB4044" i="1"/>
  <c r="AC4044" i="1" s="1"/>
  <c r="Z4044" i="1"/>
  <c r="AA4044" i="1" s="1"/>
  <c r="R4044" i="1"/>
  <c r="I4044" i="1"/>
  <c r="G4044" i="1"/>
  <c r="F4044" i="1"/>
  <c r="D4044" i="1"/>
  <c r="AB4043" i="1"/>
  <c r="AC4043" i="1" s="1"/>
  <c r="Z4043" i="1"/>
  <c r="AA4043" i="1" s="1"/>
  <c r="R4043" i="1"/>
  <c r="T4043" i="1" s="1"/>
  <c r="J4043" i="1"/>
  <c r="K4043" i="1" s="1"/>
  <c r="I4043" i="1"/>
  <c r="Q4043" i="1" s="1"/>
  <c r="G4043" i="1"/>
  <c r="F4043" i="1"/>
  <c r="D4043" i="1"/>
  <c r="AB4042" i="1"/>
  <c r="AC4042" i="1" s="1"/>
  <c r="Z4042" i="1"/>
  <c r="AA4042" i="1" s="1"/>
  <c r="R4042" i="1"/>
  <c r="Q4042" i="1"/>
  <c r="J4042" i="1"/>
  <c r="K4042" i="1" s="1"/>
  <c r="I4042" i="1"/>
  <c r="G4042" i="1"/>
  <c r="F4042" i="1"/>
  <c r="D4042" i="1"/>
  <c r="AC4041" i="1"/>
  <c r="AB4041" i="1"/>
  <c r="Z4041" i="1"/>
  <c r="AA4041" i="1" s="1"/>
  <c r="R4041" i="1"/>
  <c r="I4041" i="1"/>
  <c r="J4041" i="1" s="1"/>
  <c r="K4041" i="1" s="1"/>
  <c r="G4041" i="1"/>
  <c r="F4041" i="1"/>
  <c r="D4041" i="1"/>
  <c r="AB4040" i="1"/>
  <c r="AC4040" i="1" s="1"/>
  <c r="Z4040" i="1"/>
  <c r="AA4040" i="1" s="1"/>
  <c r="R4040" i="1"/>
  <c r="I4040" i="1"/>
  <c r="G4040" i="1"/>
  <c r="F4040" i="1"/>
  <c r="D4040" i="1"/>
  <c r="AC4039" i="1"/>
  <c r="AB4039" i="1"/>
  <c r="Z4039" i="1"/>
  <c r="AA4039" i="1" s="1"/>
  <c r="R4039" i="1"/>
  <c r="L4039" i="1"/>
  <c r="N4039" i="1" s="1"/>
  <c r="I4039" i="1"/>
  <c r="J4039" i="1" s="1"/>
  <c r="K4039" i="1" s="1"/>
  <c r="G4039" i="1"/>
  <c r="F4039" i="1"/>
  <c r="D4039" i="1"/>
  <c r="AN4039" i="1" s="1"/>
  <c r="AO4039" i="1" s="1"/>
  <c r="AP4039" i="1" s="1"/>
  <c r="AB4038" i="1"/>
  <c r="AC4038" i="1" s="1"/>
  <c r="Z4038" i="1"/>
  <c r="AA4038" i="1" s="1"/>
  <c r="R4038" i="1"/>
  <c r="I4038" i="1"/>
  <c r="J4038" i="1" s="1"/>
  <c r="K4038" i="1" s="1"/>
  <c r="O4038" i="1" s="1"/>
  <c r="G4038" i="1"/>
  <c r="F4038" i="1"/>
  <c r="D4038" i="1"/>
  <c r="AB4037" i="1"/>
  <c r="AC4037" i="1" s="1"/>
  <c r="Z4037" i="1"/>
  <c r="AA4037" i="1" s="1"/>
  <c r="R4037" i="1"/>
  <c r="I4037" i="1"/>
  <c r="J4037" i="1" s="1"/>
  <c r="K4037" i="1" s="1"/>
  <c r="G4037" i="1"/>
  <c r="F4037" i="1"/>
  <c r="D4037" i="1"/>
  <c r="AB4036" i="1"/>
  <c r="AC4036" i="1" s="1"/>
  <c r="AA4036" i="1"/>
  <c r="Z4036" i="1"/>
  <c r="R4036" i="1"/>
  <c r="J4036" i="1"/>
  <c r="K4036" i="1" s="1"/>
  <c r="I4036" i="1"/>
  <c r="G4036" i="1"/>
  <c r="F4036" i="1"/>
  <c r="D4036" i="1"/>
  <c r="AB4035" i="1"/>
  <c r="AC4035" i="1" s="1"/>
  <c r="AA4035" i="1"/>
  <c r="Z4035" i="1"/>
  <c r="R4035" i="1"/>
  <c r="I4035" i="1"/>
  <c r="G4035" i="1"/>
  <c r="F4035" i="1"/>
  <c r="D4035" i="1"/>
  <c r="AB4034" i="1"/>
  <c r="AC4034" i="1" s="1"/>
  <c r="Z4034" i="1"/>
  <c r="AA4034" i="1" s="1"/>
  <c r="R4034" i="1"/>
  <c r="I4034" i="1"/>
  <c r="G4034" i="1"/>
  <c r="F4034" i="1"/>
  <c r="D4034" i="1"/>
  <c r="AC4033" i="1"/>
  <c r="AB4033" i="1"/>
  <c r="Z4033" i="1"/>
  <c r="AA4033" i="1" s="1"/>
  <c r="R4033" i="1"/>
  <c r="I4033" i="1"/>
  <c r="J4033" i="1" s="1"/>
  <c r="K4033" i="1" s="1"/>
  <c r="L4033" i="1" s="1"/>
  <c r="G4033" i="1"/>
  <c r="F4033" i="1"/>
  <c r="D4033" i="1"/>
  <c r="AB4032" i="1"/>
  <c r="AC4032" i="1" s="1"/>
  <c r="Z4032" i="1"/>
  <c r="AA4032" i="1" s="1"/>
  <c r="R4032" i="1"/>
  <c r="I4032" i="1"/>
  <c r="G4032" i="1"/>
  <c r="F4032" i="1"/>
  <c r="D4032" i="1"/>
  <c r="AB4031" i="1"/>
  <c r="AC4031" i="1" s="1"/>
  <c r="Z4031" i="1"/>
  <c r="AA4031" i="1" s="1"/>
  <c r="R4031" i="1"/>
  <c r="Q4031" i="1"/>
  <c r="J4031" i="1"/>
  <c r="K4031" i="1" s="1"/>
  <c r="I4031" i="1"/>
  <c r="G4031" i="1"/>
  <c r="F4031" i="1"/>
  <c r="D4031" i="1"/>
  <c r="AN4030" i="1"/>
  <c r="AO4030" i="1" s="1"/>
  <c r="AP4030" i="1" s="1"/>
  <c r="AB4030" i="1"/>
  <c r="AC4030" i="1" s="1"/>
  <c r="Z4030" i="1"/>
  <c r="AA4030" i="1" s="1"/>
  <c r="R4030" i="1"/>
  <c r="I4030" i="1"/>
  <c r="J4030" i="1" s="1"/>
  <c r="K4030" i="1" s="1"/>
  <c r="G4030" i="1"/>
  <c r="F4030" i="1"/>
  <c r="D4030" i="1"/>
  <c r="AB4029" i="1"/>
  <c r="AC4029" i="1" s="1"/>
  <c r="AA4029" i="1"/>
  <c r="Z4029" i="1"/>
  <c r="R4029" i="1"/>
  <c r="I4029" i="1"/>
  <c r="J4029" i="1" s="1"/>
  <c r="K4029" i="1" s="1"/>
  <c r="G4029" i="1"/>
  <c r="F4029" i="1"/>
  <c r="D4029" i="1"/>
  <c r="AB4028" i="1"/>
  <c r="AC4028" i="1" s="1"/>
  <c r="Z4028" i="1"/>
  <c r="AA4028" i="1" s="1"/>
  <c r="R4028" i="1"/>
  <c r="I4028" i="1"/>
  <c r="Q4028" i="1" s="1"/>
  <c r="G4028" i="1"/>
  <c r="F4028" i="1"/>
  <c r="D4028" i="1"/>
  <c r="AB4027" i="1"/>
  <c r="AC4027" i="1" s="1"/>
  <c r="Z4027" i="1"/>
  <c r="AA4027" i="1" s="1"/>
  <c r="R4027" i="1"/>
  <c r="T4027" i="1" s="1"/>
  <c r="J4027" i="1"/>
  <c r="K4027" i="1" s="1"/>
  <c r="I4027" i="1"/>
  <c r="Q4027" i="1" s="1"/>
  <c r="G4027" i="1"/>
  <c r="F4027" i="1"/>
  <c r="D4027" i="1"/>
  <c r="AB4026" i="1"/>
  <c r="AC4026" i="1" s="1"/>
  <c r="Z4026" i="1"/>
  <c r="AA4026" i="1" s="1"/>
  <c r="R4026" i="1"/>
  <c r="I4026" i="1"/>
  <c r="Q4026" i="1" s="1"/>
  <c r="G4026" i="1"/>
  <c r="F4026" i="1"/>
  <c r="D4026" i="1"/>
  <c r="AB4025" i="1"/>
  <c r="AC4025" i="1" s="1"/>
  <c r="AA4025" i="1"/>
  <c r="Z4025" i="1"/>
  <c r="R4025" i="1"/>
  <c r="I4025" i="1"/>
  <c r="Q4025" i="1" s="1"/>
  <c r="G4025" i="1"/>
  <c r="F4025" i="1"/>
  <c r="D4025" i="1"/>
  <c r="AC4024" i="1"/>
  <c r="AB4024" i="1"/>
  <c r="Z4024" i="1"/>
  <c r="AA4024" i="1" s="1"/>
  <c r="R4024" i="1"/>
  <c r="J4024" i="1"/>
  <c r="K4024" i="1" s="1"/>
  <c r="I4024" i="1"/>
  <c r="G4024" i="1"/>
  <c r="F4024" i="1"/>
  <c r="D4024" i="1"/>
  <c r="AC4023" i="1"/>
  <c r="AB4023" i="1"/>
  <c r="Z4023" i="1"/>
  <c r="AA4023" i="1" s="1"/>
  <c r="R4023" i="1"/>
  <c r="S4023" i="1" s="1"/>
  <c r="I4023" i="1"/>
  <c r="Q4023" i="1" s="1"/>
  <c r="G4023" i="1"/>
  <c r="F4023" i="1"/>
  <c r="D4023" i="1"/>
  <c r="AB4022" i="1"/>
  <c r="AC4022" i="1" s="1"/>
  <c r="AA4022" i="1"/>
  <c r="Z4022" i="1"/>
  <c r="R4022" i="1"/>
  <c r="I4022" i="1"/>
  <c r="G4022" i="1"/>
  <c r="F4022" i="1"/>
  <c r="D4022" i="1"/>
  <c r="AB4021" i="1"/>
  <c r="AC4021" i="1" s="1"/>
  <c r="Z4021" i="1"/>
  <c r="AA4021" i="1" s="1"/>
  <c r="R4021" i="1"/>
  <c r="I4021" i="1"/>
  <c r="Q4021" i="1" s="1"/>
  <c r="G4021" i="1"/>
  <c r="F4021" i="1"/>
  <c r="D4021" i="1"/>
  <c r="AC4020" i="1"/>
  <c r="AB4020" i="1"/>
  <c r="Z4020" i="1"/>
  <c r="AA4020" i="1" s="1"/>
  <c r="R4020" i="1"/>
  <c r="I4020" i="1"/>
  <c r="G4020" i="1"/>
  <c r="F4020" i="1"/>
  <c r="D4020" i="1"/>
  <c r="AC4019" i="1"/>
  <c r="AB4019" i="1"/>
  <c r="AA4019" i="1"/>
  <c r="Z4019" i="1"/>
  <c r="R4019" i="1"/>
  <c r="I4019" i="1"/>
  <c r="G4019" i="1"/>
  <c r="F4019" i="1"/>
  <c r="D4019" i="1"/>
  <c r="AB4018" i="1"/>
  <c r="AC4018" i="1" s="1"/>
  <c r="Z4018" i="1"/>
  <c r="AA4018" i="1" s="1"/>
  <c r="R4018" i="1"/>
  <c r="K4018" i="1"/>
  <c r="O4018" i="1" s="1"/>
  <c r="I4018" i="1"/>
  <c r="J4018" i="1" s="1"/>
  <c r="G4018" i="1"/>
  <c r="F4018" i="1"/>
  <c r="D4018" i="1"/>
  <c r="AB4017" i="1"/>
  <c r="AC4017" i="1" s="1"/>
  <c r="Z4017" i="1"/>
  <c r="AA4017" i="1" s="1"/>
  <c r="R4017" i="1"/>
  <c r="I4017" i="1"/>
  <c r="Q4017" i="1" s="1"/>
  <c r="G4017" i="1"/>
  <c r="F4017" i="1"/>
  <c r="D4017" i="1"/>
  <c r="AB4016" i="1"/>
  <c r="AC4016" i="1" s="1"/>
  <c r="Z4016" i="1"/>
  <c r="AA4016" i="1" s="1"/>
  <c r="R4016" i="1"/>
  <c r="I4016" i="1"/>
  <c r="G4016" i="1"/>
  <c r="F4016" i="1"/>
  <c r="D4016" i="1"/>
  <c r="AB4015" i="1"/>
  <c r="AC4015" i="1" s="1"/>
  <c r="AA4015" i="1"/>
  <c r="Z4015" i="1"/>
  <c r="R4015" i="1"/>
  <c r="I4015" i="1"/>
  <c r="G4015" i="1"/>
  <c r="F4015" i="1"/>
  <c r="D4015" i="1"/>
  <c r="AB4014" i="1"/>
  <c r="AC4014" i="1" s="1"/>
  <c r="Z4014" i="1"/>
  <c r="AA4014" i="1" s="1"/>
  <c r="R4014" i="1"/>
  <c r="I4014" i="1"/>
  <c r="J4014" i="1" s="1"/>
  <c r="K4014" i="1" s="1"/>
  <c r="G4014" i="1"/>
  <c r="F4014" i="1"/>
  <c r="D4014" i="1"/>
  <c r="AB4013" i="1"/>
  <c r="AC4013" i="1" s="1"/>
  <c r="Z4013" i="1"/>
  <c r="AA4013" i="1" s="1"/>
  <c r="R4013" i="1"/>
  <c r="K4013" i="1"/>
  <c r="O4013" i="1" s="1"/>
  <c r="J4013" i="1"/>
  <c r="I4013" i="1"/>
  <c r="G4013" i="1"/>
  <c r="F4013" i="1"/>
  <c r="D4013" i="1"/>
  <c r="AB4012" i="1"/>
  <c r="AC4012" i="1" s="1"/>
  <c r="Z4012" i="1"/>
  <c r="AA4012" i="1" s="1"/>
  <c r="R4012" i="1"/>
  <c r="I4012" i="1"/>
  <c r="Q4012" i="1" s="1"/>
  <c r="G4012" i="1"/>
  <c r="F4012" i="1"/>
  <c r="D4012" i="1"/>
  <c r="AN4011" i="1"/>
  <c r="AO4011" i="1" s="1"/>
  <c r="AP4011" i="1" s="1"/>
  <c r="AB4011" i="1"/>
  <c r="AC4011" i="1" s="1"/>
  <c r="Z4011" i="1"/>
  <c r="AA4011" i="1" s="1"/>
  <c r="R4011" i="1"/>
  <c r="J4011" i="1"/>
  <c r="K4011" i="1" s="1"/>
  <c r="O4011" i="1" s="1"/>
  <c r="I4011" i="1"/>
  <c r="G4011" i="1"/>
  <c r="F4011" i="1"/>
  <c r="D4011" i="1"/>
  <c r="AB4010" i="1"/>
  <c r="AC4010" i="1" s="1"/>
  <c r="Z4010" i="1"/>
  <c r="AA4010" i="1" s="1"/>
  <c r="R4010" i="1"/>
  <c r="I4010" i="1"/>
  <c r="J4010" i="1" s="1"/>
  <c r="K4010" i="1" s="1"/>
  <c r="AN4010" i="1" s="1"/>
  <c r="AO4010" i="1" s="1"/>
  <c r="AP4010" i="1" s="1"/>
  <c r="G4010" i="1"/>
  <c r="F4010" i="1"/>
  <c r="D4010" i="1"/>
  <c r="AB4009" i="1"/>
  <c r="AC4009" i="1" s="1"/>
  <c r="Z4009" i="1"/>
  <c r="AA4009" i="1" s="1"/>
  <c r="R4009" i="1"/>
  <c r="I4009" i="1"/>
  <c r="J4009" i="1" s="1"/>
  <c r="K4009" i="1" s="1"/>
  <c r="O4009" i="1" s="1"/>
  <c r="G4009" i="1"/>
  <c r="F4009" i="1"/>
  <c r="D4009" i="1"/>
  <c r="AB4008" i="1"/>
  <c r="AC4008" i="1" s="1"/>
  <c r="Z4008" i="1"/>
  <c r="AA4008" i="1" s="1"/>
  <c r="R4008" i="1"/>
  <c r="I4008" i="1"/>
  <c r="J4008" i="1" s="1"/>
  <c r="K4008" i="1" s="1"/>
  <c r="G4008" i="1"/>
  <c r="F4008" i="1"/>
  <c r="D4008" i="1"/>
  <c r="AC4007" i="1"/>
  <c r="AB4007" i="1"/>
  <c r="Z4007" i="1"/>
  <c r="AA4007" i="1" s="1"/>
  <c r="R4007" i="1"/>
  <c r="I4007" i="1"/>
  <c r="G4007" i="1"/>
  <c r="F4007" i="1"/>
  <c r="D4007" i="1"/>
  <c r="AB4006" i="1"/>
  <c r="AC4006" i="1" s="1"/>
  <c r="Z4006" i="1"/>
  <c r="AA4006" i="1" s="1"/>
  <c r="R4006" i="1"/>
  <c r="J4006" i="1"/>
  <c r="K4006" i="1" s="1"/>
  <c r="I4006" i="1"/>
  <c r="Q4006" i="1" s="1"/>
  <c r="G4006" i="1"/>
  <c r="F4006" i="1"/>
  <c r="D4006" i="1"/>
  <c r="AB4005" i="1"/>
  <c r="AC4005" i="1" s="1"/>
  <c r="AA4005" i="1"/>
  <c r="Z4005" i="1"/>
  <c r="R4005" i="1"/>
  <c r="I4005" i="1"/>
  <c r="Q4005" i="1" s="1"/>
  <c r="G4005" i="1"/>
  <c r="F4005" i="1"/>
  <c r="D4005" i="1"/>
  <c r="AC4004" i="1"/>
  <c r="AB4004" i="1"/>
  <c r="Z4004" i="1"/>
  <c r="AA4004" i="1" s="1"/>
  <c r="R4004" i="1"/>
  <c r="I4004" i="1"/>
  <c r="J4004" i="1" s="1"/>
  <c r="K4004" i="1" s="1"/>
  <c r="G4004" i="1"/>
  <c r="F4004" i="1"/>
  <c r="D4004" i="1"/>
  <c r="AB4003" i="1"/>
  <c r="AC4003" i="1" s="1"/>
  <c r="Z4003" i="1"/>
  <c r="AA4003" i="1" s="1"/>
  <c r="R4003" i="1"/>
  <c r="I4003" i="1"/>
  <c r="G4003" i="1"/>
  <c r="F4003" i="1"/>
  <c r="D4003" i="1"/>
  <c r="AB4002" i="1"/>
  <c r="AC4002" i="1" s="1"/>
  <c r="AA4002" i="1"/>
  <c r="Z4002" i="1"/>
  <c r="R4002" i="1"/>
  <c r="I4002" i="1"/>
  <c r="Q4002" i="1" s="1"/>
  <c r="G4002" i="1"/>
  <c r="F4002" i="1"/>
  <c r="D4002" i="1"/>
  <c r="AB4001" i="1"/>
  <c r="AC4001" i="1" s="1"/>
  <c r="AA4001" i="1"/>
  <c r="Z4001" i="1"/>
  <c r="R4001" i="1"/>
  <c r="J4001" i="1"/>
  <c r="K4001" i="1" s="1"/>
  <c r="L4001" i="1" s="1"/>
  <c r="I4001" i="1"/>
  <c r="G4001" i="1"/>
  <c r="F4001" i="1"/>
  <c r="D4001" i="1"/>
  <c r="AC4000" i="1"/>
  <c r="AB4000" i="1"/>
  <c r="Z4000" i="1"/>
  <c r="AA4000" i="1" s="1"/>
  <c r="R4000" i="1"/>
  <c r="I4000" i="1"/>
  <c r="G4000" i="1"/>
  <c r="F4000" i="1"/>
  <c r="D4000" i="1"/>
  <c r="AC3999" i="1"/>
  <c r="AB3999" i="1"/>
  <c r="Z3999" i="1"/>
  <c r="AA3999" i="1" s="1"/>
  <c r="R3999" i="1"/>
  <c r="I3999" i="1"/>
  <c r="G3999" i="1"/>
  <c r="F3999" i="1"/>
  <c r="D3999" i="1"/>
  <c r="AB3998" i="1"/>
  <c r="AC3998" i="1" s="1"/>
  <c r="Z3998" i="1"/>
  <c r="AA3998" i="1" s="1"/>
  <c r="R3998" i="1"/>
  <c r="I3998" i="1"/>
  <c r="J3998" i="1" s="1"/>
  <c r="K3998" i="1" s="1"/>
  <c r="G3998" i="1"/>
  <c r="F3998" i="1"/>
  <c r="D3998" i="1"/>
  <c r="AB3997" i="1"/>
  <c r="AC3997" i="1" s="1"/>
  <c r="AA3997" i="1"/>
  <c r="Z3997" i="1"/>
  <c r="R3997" i="1"/>
  <c r="J3997" i="1"/>
  <c r="K3997" i="1" s="1"/>
  <c r="O3997" i="1" s="1"/>
  <c r="I3997" i="1"/>
  <c r="Q3997" i="1" s="1"/>
  <c r="G3997" i="1"/>
  <c r="F3997" i="1"/>
  <c r="D3997" i="1"/>
  <c r="AB3996" i="1"/>
  <c r="AC3996" i="1" s="1"/>
  <c r="Z3996" i="1"/>
  <c r="AA3996" i="1" s="1"/>
  <c r="R3996" i="1"/>
  <c r="I3996" i="1"/>
  <c r="G3996" i="1"/>
  <c r="F3996" i="1"/>
  <c r="D3996" i="1"/>
  <c r="AB3995" i="1"/>
  <c r="AC3995" i="1" s="1"/>
  <c r="AA3995" i="1"/>
  <c r="Z3995" i="1"/>
  <c r="R3995" i="1"/>
  <c r="I3995" i="1"/>
  <c r="G3995" i="1"/>
  <c r="F3995" i="1"/>
  <c r="D3995" i="1"/>
  <c r="AB3994" i="1"/>
  <c r="AC3994" i="1" s="1"/>
  <c r="Z3994" i="1"/>
  <c r="AA3994" i="1" s="1"/>
  <c r="R3994" i="1"/>
  <c r="K3994" i="1"/>
  <c r="I3994" i="1"/>
  <c r="J3994" i="1" s="1"/>
  <c r="G3994" i="1"/>
  <c r="F3994" i="1"/>
  <c r="D3994" i="1"/>
  <c r="AN3994" i="1" s="1"/>
  <c r="AO3994" i="1" s="1"/>
  <c r="AP3994" i="1" s="1"/>
  <c r="AB3993" i="1"/>
  <c r="AC3993" i="1" s="1"/>
  <c r="Z3993" i="1"/>
  <c r="AA3993" i="1" s="1"/>
  <c r="R3993" i="1"/>
  <c r="I3993" i="1"/>
  <c r="Q3993" i="1" s="1"/>
  <c r="G3993" i="1"/>
  <c r="F3993" i="1"/>
  <c r="D3993" i="1"/>
  <c r="AB3992" i="1"/>
  <c r="AC3992" i="1" s="1"/>
  <c r="Z3992" i="1"/>
  <c r="AA3992" i="1" s="1"/>
  <c r="R3992" i="1"/>
  <c r="I3992" i="1"/>
  <c r="G3992" i="1"/>
  <c r="F3992" i="1"/>
  <c r="D3992" i="1"/>
  <c r="AB3991" i="1"/>
  <c r="AC3991" i="1" s="1"/>
  <c r="Z3991" i="1"/>
  <c r="AA3991" i="1" s="1"/>
  <c r="R3991" i="1"/>
  <c r="I3991" i="1"/>
  <c r="J3991" i="1" s="1"/>
  <c r="K3991" i="1" s="1"/>
  <c r="G3991" i="1"/>
  <c r="F3991" i="1"/>
  <c r="D3991" i="1"/>
  <c r="AB3990" i="1"/>
  <c r="AC3990" i="1" s="1"/>
  <c r="Z3990" i="1"/>
  <c r="AA3990" i="1" s="1"/>
  <c r="R3990" i="1"/>
  <c r="I3990" i="1"/>
  <c r="J3990" i="1" s="1"/>
  <c r="K3990" i="1" s="1"/>
  <c r="O3990" i="1" s="1"/>
  <c r="G3990" i="1"/>
  <c r="F3990" i="1"/>
  <c r="D3990" i="1"/>
  <c r="AC3989" i="1"/>
  <c r="AB3989" i="1"/>
  <c r="Z3989" i="1"/>
  <c r="AA3989" i="1" s="1"/>
  <c r="R3989" i="1"/>
  <c r="I3989" i="1"/>
  <c r="J3989" i="1" s="1"/>
  <c r="K3989" i="1" s="1"/>
  <c r="L3989" i="1" s="1"/>
  <c r="G3989" i="1"/>
  <c r="F3989" i="1"/>
  <c r="D3989" i="1"/>
  <c r="AB3988" i="1"/>
  <c r="AC3988" i="1" s="1"/>
  <c r="Z3988" i="1"/>
  <c r="AA3988" i="1" s="1"/>
  <c r="R3988" i="1"/>
  <c r="I3988" i="1"/>
  <c r="G3988" i="1"/>
  <c r="F3988" i="1"/>
  <c r="D3988" i="1"/>
  <c r="AB3987" i="1"/>
  <c r="AC3987" i="1" s="1"/>
  <c r="Z3987" i="1"/>
  <c r="AA3987" i="1" s="1"/>
  <c r="R3987" i="1"/>
  <c r="J3987" i="1"/>
  <c r="K3987" i="1" s="1"/>
  <c r="I3987" i="1"/>
  <c r="G3987" i="1"/>
  <c r="F3987" i="1"/>
  <c r="D3987" i="1"/>
  <c r="AB3986" i="1"/>
  <c r="AC3986" i="1" s="1"/>
  <c r="Z3986" i="1"/>
  <c r="AA3986" i="1" s="1"/>
  <c r="R3986" i="1"/>
  <c r="J3986" i="1"/>
  <c r="K3986" i="1" s="1"/>
  <c r="I3986" i="1"/>
  <c r="Q3986" i="1" s="1"/>
  <c r="G3986" i="1"/>
  <c r="F3986" i="1"/>
  <c r="D3986" i="1"/>
  <c r="AB3985" i="1"/>
  <c r="AC3985" i="1" s="1"/>
  <c r="AA3985" i="1"/>
  <c r="Z3985" i="1"/>
  <c r="R3985" i="1"/>
  <c r="I3985" i="1"/>
  <c r="Q3985" i="1" s="1"/>
  <c r="G3985" i="1"/>
  <c r="F3985" i="1"/>
  <c r="D3985" i="1"/>
  <c r="AC3984" i="1"/>
  <c r="AB3984" i="1"/>
  <c r="AA3984" i="1"/>
  <c r="Z3984" i="1"/>
  <c r="R3984" i="1"/>
  <c r="I3984" i="1"/>
  <c r="G3984" i="1"/>
  <c r="F3984" i="1"/>
  <c r="D3984" i="1"/>
  <c r="AC3983" i="1"/>
  <c r="AB3983" i="1"/>
  <c r="Z3983" i="1"/>
  <c r="AA3983" i="1" s="1"/>
  <c r="R3983" i="1"/>
  <c r="J3983" i="1"/>
  <c r="K3983" i="1" s="1"/>
  <c r="L3983" i="1" s="1"/>
  <c r="N3983" i="1" s="1"/>
  <c r="I3983" i="1"/>
  <c r="G3983" i="1"/>
  <c r="F3983" i="1"/>
  <c r="D3983" i="1"/>
  <c r="AB3982" i="1"/>
  <c r="AC3982" i="1" s="1"/>
  <c r="Z3982" i="1"/>
  <c r="AA3982" i="1" s="1"/>
  <c r="R3982" i="1"/>
  <c r="I3982" i="1"/>
  <c r="J3982" i="1" s="1"/>
  <c r="K3982" i="1" s="1"/>
  <c r="L3982" i="1" s="1"/>
  <c r="N3982" i="1" s="1"/>
  <c r="G3982" i="1"/>
  <c r="F3982" i="1"/>
  <c r="D3982" i="1"/>
  <c r="AB3981" i="1"/>
  <c r="AC3981" i="1" s="1"/>
  <c r="Z3981" i="1"/>
  <c r="AA3981" i="1" s="1"/>
  <c r="R3981" i="1"/>
  <c r="J3981" i="1"/>
  <c r="K3981" i="1" s="1"/>
  <c r="I3981" i="1"/>
  <c r="Q3981" i="1" s="1"/>
  <c r="G3981" i="1"/>
  <c r="F3981" i="1"/>
  <c r="D3981" i="1"/>
  <c r="AC3980" i="1"/>
  <c r="AB3980" i="1"/>
  <c r="Z3980" i="1"/>
  <c r="AA3980" i="1" s="1"/>
  <c r="R3980" i="1"/>
  <c r="I3980" i="1"/>
  <c r="G3980" i="1"/>
  <c r="F3980" i="1"/>
  <c r="D3980" i="1"/>
  <c r="AC3979" i="1"/>
  <c r="AB3979" i="1"/>
  <c r="Z3979" i="1"/>
  <c r="AA3979" i="1" s="1"/>
  <c r="R3979" i="1"/>
  <c r="Q3979" i="1"/>
  <c r="J3979" i="1"/>
  <c r="K3979" i="1" s="1"/>
  <c r="I3979" i="1"/>
  <c r="G3979" i="1"/>
  <c r="F3979" i="1"/>
  <c r="D3979" i="1"/>
  <c r="AB3978" i="1"/>
  <c r="AC3978" i="1" s="1"/>
  <c r="Z3978" i="1"/>
  <c r="AA3978" i="1" s="1"/>
  <c r="R3978" i="1"/>
  <c r="I3978" i="1"/>
  <c r="J3978" i="1" s="1"/>
  <c r="K3978" i="1" s="1"/>
  <c r="G3978" i="1"/>
  <c r="F3978" i="1"/>
  <c r="D3978" i="1"/>
  <c r="AB3977" i="1"/>
  <c r="AC3977" i="1" s="1"/>
  <c r="Z3977" i="1"/>
  <c r="AA3977" i="1" s="1"/>
  <c r="R3977" i="1"/>
  <c r="I3977" i="1"/>
  <c r="J3977" i="1" s="1"/>
  <c r="K3977" i="1" s="1"/>
  <c r="AN3977" i="1" s="1"/>
  <c r="AO3977" i="1" s="1"/>
  <c r="AP3977" i="1" s="1"/>
  <c r="G3977" i="1"/>
  <c r="F3977" i="1"/>
  <c r="D3977" i="1"/>
  <c r="AB3976" i="1"/>
  <c r="AC3976" i="1" s="1"/>
  <c r="Z3976" i="1"/>
  <c r="AA3976" i="1" s="1"/>
  <c r="R3976" i="1"/>
  <c r="I3976" i="1"/>
  <c r="J3976" i="1" s="1"/>
  <c r="K3976" i="1" s="1"/>
  <c r="G3976" i="1"/>
  <c r="F3976" i="1"/>
  <c r="D3976" i="1"/>
  <c r="AB3975" i="1"/>
  <c r="AC3975" i="1" s="1"/>
  <c r="Z3975" i="1"/>
  <c r="AA3975" i="1" s="1"/>
  <c r="R3975" i="1"/>
  <c r="J3975" i="1"/>
  <c r="K3975" i="1" s="1"/>
  <c r="I3975" i="1"/>
  <c r="G3975" i="1"/>
  <c r="F3975" i="1"/>
  <c r="D3975" i="1"/>
  <c r="AB3974" i="1"/>
  <c r="AC3974" i="1" s="1"/>
  <c r="Z3974" i="1"/>
  <c r="AA3974" i="1" s="1"/>
  <c r="R3974" i="1"/>
  <c r="I3974" i="1"/>
  <c r="J3974" i="1" s="1"/>
  <c r="K3974" i="1" s="1"/>
  <c r="G3974" i="1"/>
  <c r="F3974" i="1"/>
  <c r="D3974" i="1"/>
  <c r="AB3973" i="1"/>
  <c r="AC3973" i="1" s="1"/>
  <c r="AA3973" i="1"/>
  <c r="Z3973" i="1"/>
  <c r="R3973" i="1"/>
  <c r="I3973" i="1"/>
  <c r="J3973" i="1" s="1"/>
  <c r="K3973" i="1" s="1"/>
  <c r="G3973" i="1"/>
  <c r="F3973" i="1"/>
  <c r="D3973" i="1"/>
  <c r="AN3973" i="1" s="1"/>
  <c r="AO3973" i="1" s="1"/>
  <c r="AP3973" i="1" s="1"/>
  <c r="AB3972" i="1"/>
  <c r="AC3972" i="1" s="1"/>
  <c r="Z3972" i="1"/>
  <c r="AA3972" i="1" s="1"/>
  <c r="R3972" i="1"/>
  <c r="J3972" i="1"/>
  <c r="K3972" i="1" s="1"/>
  <c r="I3972" i="1"/>
  <c r="G3972" i="1"/>
  <c r="F3972" i="1"/>
  <c r="D3972" i="1"/>
  <c r="AB3971" i="1"/>
  <c r="AC3971" i="1" s="1"/>
  <c r="Z3971" i="1"/>
  <c r="AA3971" i="1" s="1"/>
  <c r="R3971" i="1"/>
  <c r="I3971" i="1"/>
  <c r="J3971" i="1" s="1"/>
  <c r="K3971" i="1" s="1"/>
  <c r="G3971" i="1"/>
  <c r="F3971" i="1"/>
  <c r="D3971" i="1"/>
  <c r="Q3971" i="1" s="1"/>
  <c r="AB3970" i="1"/>
  <c r="AC3970" i="1" s="1"/>
  <c r="AA3970" i="1"/>
  <c r="Z3970" i="1"/>
  <c r="R3970" i="1"/>
  <c r="I3970" i="1"/>
  <c r="J3970" i="1" s="1"/>
  <c r="K3970" i="1" s="1"/>
  <c r="O3970" i="1" s="1"/>
  <c r="G3970" i="1"/>
  <c r="F3970" i="1"/>
  <c r="D3970" i="1"/>
  <c r="Q3970" i="1" s="1"/>
  <c r="AB3969" i="1"/>
  <c r="AC3969" i="1" s="1"/>
  <c r="Z3969" i="1"/>
  <c r="AA3969" i="1" s="1"/>
  <c r="R3969" i="1"/>
  <c r="I3969" i="1"/>
  <c r="J3969" i="1" s="1"/>
  <c r="K3969" i="1" s="1"/>
  <c r="G3969" i="1"/>
  <c r="F3969" i="1"/>
  <c r="D3969" i="1"/>
  <c r="AB3968" i="1"/>
  <c r="AC3968" i="1" s="1"/>
  <c r="Z3968" i="1"/>
  <c r="AA3968" i="1" s="1"/>
  <c r="R3968" i="1"/>
  <c r="I3968" i="1"/>
  <c r="G3968" i="1"/>
  <c r="F3968" i="1"/>
  <c r="D3968" i="1"/>
  <c r="AB3967" i="1"/>
  <c r="AC3967" i="1" s="1"/>
  <c r="Z3967" i="1"/>
  <c r="AA3967" i="1" s="1"/>
  <c r="R3967" i="1"/>
  <c r="I3967" i="1"/>
  <c r="J3967" i="1" s="1"/>
  <c r="K3967" i="1" s="1"/>
  <c r="O3967" i="1" s="1"/>
  <c r="G3967" i="1"/>
  <c r="F3967" i="1"/>
  <c r="D3967" i="1"/>
  <c r="AB3966" i="1"/>
  <c r="AC3966" i="1" s="1"/>
  <c r="AA3966" i="1"/>
  <c r="Z3966" i="1"/>
  <c r="R3966" i="1"/>
  <c r="Q3966" i="1"/>
  <c r="J3966" i="1"/>
  <c r="K3966" i="1" s="1"/>
  <c r="I3966" i="1"/>
  <c r="G3966" i="1"/>
  <c r="F3966" i="1"/>
  <c r="D3966" i="1"/>
  <c r="AB3965" i="1"/>
  <c r="AC3965" i="1" s="1"/>
  <c r="AA3965" i="1"/>
  <c r="Z3965" i="1"/>
  <c r="R3965" i="1"/>
  <c r="I3965" i="1"/>
  <c r="J3965" i="1" s="1"/>
  <c r="K3965" i="1" s="1"/>
  <c r="L3965" i="1" s="1"/>
  <c r="N3965" i="1" s="1"/>
  <c r="G3965" i="1"/>
  <c r="F3965" i="1"/>
  <c r="D3965" i="1"/>
  <c r="AB3964" i="1"/>
  <c r="AC3964" i="1" s="1"/>
  <c r="Z3964" i="1"/>
  <c r="AA3964" i="1" s="1"/>
  <c r="R3964" i="1"/>
  <c r="I3964" i="1"/>
  <c r="J3964" i="1" s="1"/>
  <c r="K3964" i="1" s="1"/>
  <c r="L3964" i="1" s="1"/>
  <c r="N3964" i="1" s="1"/>
  <c r="G3964" i="1"/>
  <c r="F3964" i="1"/>
  <c r="D3964" i="1"/>
  <c r="AB3963" i="1"/>
  <c r="AC3963" i="1" s="1"/>
  <c r="Z3963" i="1"/>
  <c r="AA3963" i="1" s="1"/>
  <c r="R3963" i="1"/>
  <c r="I3963" i="1"/>
  <c r="G3963" i="1"/>
  <c r="F3963" i="1"/>
  <c r="D3963" i="1"/>
  <c r="AB3962" i="1"/>
  <c r="AC3962" i="1" s="1"/>
  <c r="Z3962" i="1"/>
  <c r="AA3962" i="1" s="1"/>
  <c r="R3962" i="1"/>
  <c r="J3962" i="1"/>
  <c r="K3962" i="1" s="1"/>
  <c r="I3962" i="1"/>
  <c r="G3962" i="1"/>
  <c r="F3962" i="1"/>
  <c r="D3962" i="1"/>
  <c r="Q3962" i="1" s="1"/>
  <c r="AB3961" i="1"/>
  <c r="AC3961" i="1" s="1"/>
  <c r="AA3961" i="1"/>
  <c r="Z3961" i="1"/>
  <c r="R3961" i="1"/>
  <c r="I3961" i="1"/>
  <c r="G3961" i="1"/>
  <c r="F3961" i="1"/>
  <c r="D3961" i="1"/>
  <c r="AB3960" i="1"/>
  <c r="AC3960" i="1" s="1"/>
  <c r="Z3960" i="1"/>
  <c r="AA3960" i="1" s="1"/>
  <c r="R3960" i="1"/>
  <c r="I3960" i="1"/>
  <c r="Q3960" i="1" s="1"/>
  <c r="G3960" i="1"/>
  <c r="F3960" i="1"/>
  <c r="D3960" i="1"/>
  <c r="AB3959" i="1"/>
  <c r="AC3959" i="1" s="1"/>
  <c r="Z3959" i="1"/>
  <c r="AA3959" i="1" s="1"/>
  <c r="R3959" i="1"/>
  <c r="Q3959" i="1"/>
  <c r="O3959" i="1"/>
  <c r="I3959" i="1"/>
  <c r="J3959" i="1" s="1"/>
  <c r="K3959" i="1" s="1"/>
  <c r="AN3959" i="1" s="1"/>
  <c r="AO3959" i="1" s="1"/>
  <c r="AP3959" i="1" s="1"/>
  <c r="AQ3959" i="1" s="1"/>
  <c r="AR3959" i="1" s="1"/>
  <c r="G3959" i="1"/>
  <c r="F3959" i="1"/>
  <c r="D3959" i="1"/>
  <c r="AB3958" i="1"/>
  <c r="AC3958" i="1" s="1"/>
  <c r="Z3958" i="1"/>
  <c r="AA3958" i="1" s="1"/>
  <c r="R3958" i="1"/>
  <c r="J3958" i="1"/>
  <c r="K3958" i="1" s="1"/>
  <c r="I3958" i="1"/>
  <c r="Q3958" i="1" s="1"/>
  <c r="G3958" i="1"/>
  <c r="F3958" i="1"/>
  <c r="D3958" i="1"/>
  <c r="AB3957" i="1"/>
  <c r="AC3957" i="1" s="1"/>
  <c r="Z3957" i="1"/>
  <c r="AA3957" i="1" s="1"/>
  <c r="R3957" i="1"/>
  <c r="I3957" i="1"/>
  <c r="J3957" i="1" s="1"/>
  <c r="K3957" i="1" s="1"/>
  <c r="G3957" i="1"/>
  <c r="F3957" i="1"/>
  <c r="D3957" i="1"/>
  <c r="AB3956" i="1"/>
  <c r="AC3956" i="1" s="1"/>
  <c r="Z3956" i="1"/>
  <c r="AA3956" i="1" s="1"/>
  <c r="R3956" i="1"/>
  <c r="I3956" i="1"/>
  <c r="Q3956" i="1" s="1"/>
  <c r="G3956" i="1"/>
  <c r="F3956" i="1"/>
  <c r="D3956" i="1"/>
  <c r="AB3955" i="1"/>
  <c r="AC3955" i="1" s="1"/>
  <c r="Z3955" i="1"/>
  <c r="AA3955" i="1" s="1"/>
  <c r="R3955" i="1"/>
  <c r="I3955" i="1"/>
  <c r="G3955" i="1"/>
  <c r="F3955" i="1"/>
  <c r="D3955" i="1"/>
  <c r="AB3954" i="1"/>
  <c r="AC3954" i="1" s="1"/>
  <c r="AA3954" i="1"/>
  <c r="Z3954" i="1"/>
  <c r="R3954" i="1"/>
  <c r="J3954" i="1"/>
  <c r="K3954" i="1" s="1"/>
  <c r="I3954" i="1"/>
  <c r="G3954" i="1"/>
  <c r="F3954" i="1"/>
  <c r="D3954" i="1"/>
  <c r="AC3953" i="1"/>
  <c r="AB3953" i="1"/>
  <c r="AA3953" i="1"/>
  <c r="Z3953" i="1"/>
  <c r="R3953" i="1"/>
  <c r="I3953" i="1"/>
  <c r="J3953" i="1" s="1"/>
  <c r="K3953" i="1" s="1"/>
  <c r="L3953" i="1" s="1"/>
  <c r="N3953" i="1" s="1"/>
  <c r="G3953" i="1"/>
  <c r="F3953" i="1"/>
  <c r="D3953" i="1"/>
  <c r="AB3952" i="1"/>
  <c r="AC3952" i="1" s="1"/>
  <c r="Z3952" i="1"/>
  <c r="AA3952" i="1" s="1"/>
  <c r="R3952" i="1"/>
  <c r="I3952" i="1"/>
  <c r="J3952" i="1" s="1"/>
  <c r="K3952" i="1" s="1"/>
  <c r="O3952" i="1" s="1"/>
  <c r="G3952" i="1"/>
  <c r="F3952" i="1"/>
  <c r="D3952" i="1"/>
  <c r="AB3951" i="1"/>
  <c r="AC3951" i="1" s="1"/>
  <c r="Z3951" i="1"/>
  <c r="AA3951" i="1" s="1"/>
  <c r="R3951" i="1"/>
  <c r="I3951" i="1"/>
  <c r="Q3951" i="1" s="1"/>
  <c r="G3951" i="1"/>
  <c r="F3951" i="1"/>
  <c r="D3951" i="1"/>
  <c r="AB3950" i="1"/>
  <c r="AC3950" i="1" s="1"/>
  <c r="AA3950" i="1"/>
  <c r="Z3950" i="1"/>
  <c r="R3950" i="1"/>
  <c r="J3950" i="1"/>
  <c r="K3950" i="1" s="1"/>
  <c r="L3950" i="1" s="1"/>
  <c r="N3950" i="1" s="1"/>
  <c r="I3950" i="1"/>
  <c r="G3950" i="1"/>
  <c r="F3950" i="1"/>
  <c r="D3950" i="1"/>
  <c r="Q3950" i="1" s="1"/>
  <c r="AC3949" i="1"/>
  <c r="AB3949" i="1"/>
  <c r="AA3949" i="1"/>
  <c r="Z3949" i="1"/>
  <c r="R3949" i="1"/>
  <c r="I3949" i="1"/>
  <c r="G3949" i="1"/>
  <c r="F3949" i="1"/>
  <c r="D3949" i="1"/>
  <c r="AB3948" i="1"/>
  <c r="AC3948" i="1" s="1"/>
  <c r="Z3948" i="1"/>
  <c r="AA3948" i="1" s="1"/>
  <c r="R3948" i="1"/>
  <c r="Q3948" i="1"/>
  <c r="I3948" i="1"/>
  <c r="J3948" i="1" s="1"/>
  <c r="K3948" i="1" s="1"/>
  <c r="G3948" i="1"/>
  <c r="F3948" i="1"/>
  <c r="D3948" i="1"/>
  <c r="AB3947" i="1"/>
  <c r="AC3947" i="1" s="1"/>
  <c r="Z3947" i="1"/>
  <c r="AA3947" i="1" s="1"/>
  <c r="R3947" i="1"/>
  <c r="I3947" i="1"/>
  <c r="G3947" i="1"/>
  <c r="F3947" i="1"/>
  <c r="D3947" i="1"/>
  <c r="AB3946" i="1"/>
  <c r="AC3946" i="1" s="1"/>
  <c r="Z3946" i="1"/>
  <c r="AA3946" i="1" s="1"/>
  <c r="R3946" i="1"/>
  <c r="Q3946" i="1"/>
  <c r="J3946" i="1"/>
  <c r="K3946" i="1" s="1"/>
  <c r="I3946" i="1"/>
  <c r="G3946" i="1"/>
  <c r="F3946" i="1"/>
  <c r="D3946" i="1"/>
  <c r="AC3945" i="1"/>
  <c r="AB3945" i="1"/>
  <c r="Z3945" i="1"/>
  <c r="AA3945" i="1" s="1"/>
  <c r="R3945" i="1"/>
  <c r="I3945" i="1"/>
  <c r="J3945" i="1" s="1"/>
  <c r="K3945" i="1" s="1"/>
  <c r="G3945" i="1"/>
  <c r="F3945" i="1"/>
  <c r="D3945" i="1"/>
  <c r="AB3944" i="1"/>
  <c r="AC3944" i="1" s="1"/>
  <c r="Z3944" i="1"/>
  <c r="AA3944" i="1" s="1"/>
  <c r="R3944" i="1"/>
  <c r="Q3944" i="1"/>
  <c r="I3944" i="1"/>
  <c r="J3944" i="1" s="1"/>
  <c r="K3944" i="1" s="1"/>
  <c r="G3944" i="1"/>
  <c r="F3944" i="1"/>
  <c r="D3944" i="1"/>
  <c r="AB3943" i="1"/>
  <c r="AC3943" i="1" s="1"/>
  <c r="Z3943" i="1"/>
  <c r="AA3943" i="1" s="1"/>
  <c r="R3943" i="1"/>
  <c r="I3943" i="1"/>
  <c r="J3943" i="1" s="1"/>
  <c r="K3943" i="1" s="1"/>
  <c r="G3943" i="1"/>
  <c r="F3943" i="1"/>
  <c r="D3943" i="1"/>
  <c r="AB3942" i="1"/>
  <c r="AC3942" i="1" s="1"/>
  <c r="Z3942" i="1"/>
  <c r="AA3942" i="1" s="1"/>
  <c r="R3942" i="1"/>
  <c r="J3942" i="1"/>
  <c r="K3942" i="1" s="1"/>
  <c r="I3942" i="1"/>
  <c r="G3942" i="1"/>
  <c r="F3942" i="1"/>
  <c r="D3942" i="1"/>
  <c r="AC3941" i="1"/>
  <c r="AB3941" i="1"/>
  <c r="Z3941" i="1"/>
  <c r="AA3941" i="1" s="1"/>
  <c r="R3941" i="1"/>
  <c r="I3941" i="1"/>
  <c r="G3941" i="1"/>
  <c r="F3941" i="1"/>
  <c r="D3941" i="1"/>
  <c r="AC3940" i="1"/>
  <c r="AB3940" i="1"/>
  <c r="Z3940" i="1"/>
  <c r="AA3940" i="1" s="1"/>
  <c r="R3940" i="1"/>
  <c r="I3940" i="1"/>
  <c r="G3940" i="1"/>
  <c r="F3940" i="1"/>
  <c r="D3940" i="1"/>
  <c r="AB3939" i="1"/>
  <c r="AC3939" i="1" s="1"/>
  <c r="Z3939" i="1"/>
  <c r="AA3939" i="1" s="1"/>
  <c r="R3939" i="1"/>
  <c r="Q3939" i="1"/>
  <c r="J3939" i="1"/>
  <c r="K3939" i="1" s="1"/>
  <c r="I3939" i="1"/>
  <c r="G3939" i="1"/>
  <c r="F3939" i="1"/>
  <c r="D3939" i="1"/>
  <c r="AC3938" i="1"/>
  <c r="AB3938" i="1"/>
  <c r="Z3938" i="1"/>
  <c r="AA3938" i="1" s="1"/>
  <c r="R3938" i="1"/>
  <c r="I3938" i="1"/>
  <c r="J3938" i="1" s="1"/>
  <c r="K3938" i="1" s="1"/>
  <c r="G3938" i="1"/>
  <c r="F3938" i="1"/>
  <c r="D3938" i="1"/>
  <c r="AB3937" i="1"/>
  <c r="AC3937" i="1" s="1"/>
  <c r="Z3937" i="1"/>
  <c r="AA3937" i="1" s="1"/>
  <c r="R3937" i="1"/>
  <c r="I3937" i="1"/>
  <c r="G3937" i="1"/>
  <c r="F3937" i="1"/>
  <c r="D3937" i="1"/>
  <c r="AB3936" i="1"/>
  <c r="AC3936" i="1" s="1"/>
  <c r="Z3936" i="1"/>
  <c r="AA3936" i="1" s="1"/>
  <c r="R3936" i="1"/>
  <c r="I3936" i="1"/>
  <c r="J3936" i="1" s="1"/>
  <c r="K3936" i="1" s="1"/>
  <c r="G3936" i="1"/>
  <c r="F3936" i="1"/>
  <c r="D3936" i="1"/>
  <c r="AB3935" i="1"/>
  <c r="AC3935" i="1" s="1"/>
  <c r="AA3935" i="1"/>
  <c r="Z3935" i="1"/>
  <c r="R3935" i="1"/>
  <c r="S3935" i="1" s="1"/>
  <c r="I3935" i="1"/>
  <c r="Q3935" i="1" s="1"/>
  <c r="G3935" i="1"/>
  <c r="F3935" i="1"/>
  <c r="D3935" i="1"/>
  <c r="AB3934" i="1"/>
  <c r="AC3934" i="1" s="1"/>
  <c r="Z3934" i="1"/>
  <c r="AA3934" i="1" s="1"/>
  <c r="R3934" i="1"/>
  <c r="I3934" i="1"/>
  <c r="Q3934" i="1" s="1"/>
  <c r="G3934" i="1"/>
  <c r="F3934" i="1"/>
  <c r="D3934" i="1"/>
  <c r="AB3933" i="1"/>
  <c r="AC3933" i="1" s="1"/>
  <c r="Z3933" i="1"/>
  <c r="AA3933" i="1" s="1"/>
  <c r="R3933" i="1"/>
  <c r="I3933" i="1"/>
  <c r="Q3933" i="1" s="1"/>
  <c r="G3933" i="1"/>
  <c r="F3933" i="1"/>
  <c r="D3933" i="1"/>
  <c r="AB3932" i="1"/>
  <c r="AC3932" i="1" s="1"/>
  <c r="Z3932" i="1"/>
  <c r="AA3932" i="1" s="1"/>
  <c r="R3932" i="1"/>
  <c r="I3932" i="1"/>
  <c r="G3932" i="1"/>
  <c r="F3932" i="1"/>
  <c r="D3932" i="1"/>
  <c r="AB3931" i="1"/>
  <c r="AC3931" i="1" s="1"/>
  <c r="Z3931" i="1"/>
  <c r="AA3931" i="1" s="1"/>
  <c r="R3931" i="1"/>
  <c r="J3931" i="1"/>
  <c r="K3931" i="1" s="1"/>
  <c r="I3931" i="1"/>
  <c r="G3931" i="1"/>
  <c r="F3931" i="1"/>
  <c r="D3931" i="1"/>
  <c r="AB3930" i="1"/>
  <c r="AC3930" i="1" s="1"/>
  <c r="Z3930" i="1"/>
  <c r="AA3930" i="1" s="1"/>
  <c r="R3930" i="1"/>
  <c r="I3930" i="1"/>
  <c r="Q3930" i="1" s="1"/>
  <c r="G3930" i="1"/>
  <c r="F3930" i="1"/>
  <c r="D3930" i="1"/>
  <c r="AB3929" i="1"/>
  <c r="AC3929" i="1" s="1"/>
  <c r="AA3929" i="1"/>
  <c r="Z3929" i="1"/>
  <c r="R3929" i="1"/>
  <c r="I3929" i="1"/>
  <c r="J3929" i="1" s="1"/>
  <c r="K3929" i="1" s="1"/>
  <c r="G3929" i="1"/>
  <c r="F3929" i="1"/>
  <c r="D3929" i="1"/>
  <c r="AC3928" i="1"/>
  <c r="AB3928" i="1"/>
  <c r="Z3928" i="1"/>
  <c r="AA3928" i="1" s="1"/>
  <c r="R3928" i="1"/>
  <c r="I3928" i="1"/>
  <c r="Q3928" i="1" s="1"/>
  <c r="G3928" i="1"/>
  <c r="F3928" i="1"/>
  <c r="D3928" i="1"/>
  <c r="AB3927" i="1"/>
  <c r="AC3927" i="1" s="1"/>
  <c r="Z3927" i="1"/>
  <c r="AA3927" i="1" s="1"/>
  <c r="R3927" i="1"/>
  <c r="J3927" i="1"/>
  <c r="K3927" i="1" s="1"/>
  <c r="I3927" i="1"/>
  <c r="Q3927" i="1" s="1"/>
  <c r="G3927" i="1"/>
  <c r="F3927" i="1"/>
  <c r="D3927" i="1"/>
  <c r="AB3926" i="1"/>
  <c r="AC3926" i="1" s="1"/>
  <c r="Z3926" i="1"/>
  <c r="AA3926" i="1" s="1"/>
  <c r="R3926" i="1"/>
  <c r="I3926" i="1"/>
  <c r="Q3926" i="1" s="1"/>
  <c r="G3926" i="1"/>
  <c r="F3926" i="1"/>
  <c r="D3926" i="1"/>
  <c r="AC3925" i="1"/>
  <c r="AB3925" i="1"/>
  <c r="Z3925" i="1"/>
  <c r="AA3925" i="1" s="1"/>
  <c r="R3925" i="1"/>
  <c r="I3925" i="1"/>
  <c r="J3925" i="1" s="1"/>
  <c r="K3925" i="1" s="1"/>
  <c r="G3925" i="1"/>
  <c r="F3925" i="1"/>
  <c r="D3925" i="1"/>
  <c r="AB3924" i="1"/>
  <c r="AC3924" i="1" s="1"/>
  <c r="Z3924" i="1"/>
  <c r="AA3924" i="1" s="1"/>
  <c r="R3924" i="1"/>
  <c r="I3924" i="1"/>
  <c r="J3924" i="1" s="1"/>
  <c r="K3924" i="1" s="1"/>
  <c r="G3924" i="1"/>
  <c r="F3924" i="1"/>
  <c r="D3924" i="1"/>
  <c r="AN3923" i="1"/>
  <c r="AO3923" i="1" s="1"/>
  <c r="AP3923" i="1" s="1"/>
  <c r="AB3923" i="1"/>
  <c r="AC3923" i="1" s="1"/>
  <c r="Z3923" i="1"/>
  <c r="AA3923" i="1" s="1"/>
  <c r="R3923" i="1"/>
  <c r="J3923" i="1"/>
  <c r="K3923" i="1" s="1"/>
  <c r="I3923" i="1"/>
  <c r="Q3923" i="1" s="1"/>
  <c r="G3923" i="1"/>
  <c r="F3923" i="1"/>
  <c r="D3923" i="1"/>
  <c r="AB3922" i="1"/>
  <c r="AC3922" i="1" s="1"/>
  <c r="Z3922" i="1"/>
  <c r="AA3922" i="1" s="1"/>
  <c r="R3922" i="1"/>
  <c r="I3922" i="1"/>
  <c r="J3922" i="1" s="1"/>
  <c r="K3922" i="1" s="1"/>
  <c r="G3922" i="1"/>
  <c r="F3922" i="1"/>
  <c r="D3922" i="1"/>
  <c r="AB3921" i="1"/>
  <c r="AC3921" i="1" s="1"/>
  <c r="Z3921" i="1"/>
  <c r="AA3921" i="1" s="1"/>
  <c r="R3921" i="1"/>
  <c r="I3921" i="1"/>
  <c r="J3921" i="1" s="1"/>
  <c r="K3921" i="1" s="1"/>
  <c r="G3921" i="1"/>
  <c r="F3921" i="1"/>
  <c r="D3921" i="1"/>
  <c r="Q3921" i="1" s="1"/>
  <c r="AB3920" i="1"/>
  <c r="AC3920" i="1" s="1"/>
  <c r="Z3920" i="1"/>
  <c r="AA3920" i="1" s="1"/>
  <c r="R3920" i="1"/>
  <c r="S3920" i="1" s="1"/>
  <c r="I3920" i="1"/>
  <c r="Q3920" i="1" s="1"/>
  <c r="G3920" i="1"/>
  <c r="F3920" i="1"/>
  <c r="D3920" i="1"/>
  <c r="AB3919" i="1"/>
  <c r="AC3919" i="1" s="1"/>
  <c r="Z3919" i="1"/>
  <c r="AA3919" i="1" s="1"/>
  <c r="R3919" i="1"/>
  <c r="I3919" i="1"/>
  <c r="J3919" i="1" s="1"/>
  <c r="K3919" i="1" s="1"/>
  <c r="G3919" i="1"/>
  <c r="F3919" i="1"/>
  <c r="D3919" i="1"/>
  <c r="AB3918" i="1"/>
  <c r="AC3918" i="1" s="1"/>
  <c r="Z3918" i="1"/>
  <c r="AA3918" i="1" s="1"/>
  <c r="R3918" i="1"/>
  <c r="L3918" i="1"/>
  <c r="J3918" i="1"/>
  <c r="K3918" i="1" s="1"/>
  <c r="I3918" i="1"/>
  <c r="G3918" i="1"/>
  <c r="F3918" i="1"/>
  <c r="D3918" i="1"/>
  <c r="AN3918" i="1" s="1"/>
  <c r="AO3918" i="1" s="1"/>
  <c r="AP3918" i="1" s="1"/>
  <c r="AB3917" i="1"/>
  <c r="AC3917" i="1" s="1"/>
  <c r="Z3917" i="1"/>
  <c r="AA3917" i="1" s="1"/>
  <c r="R3917" i="1"/>
  <c r="I3917" i="1"/>
  <c r="J3917" i="1" s="1"/>
  <c r="K3917" i="1" s="1"/>
  <c r="G3917" i="1"/>
  <c r="F3917" i="1"/>
  <c r="D3917" i="1"/>
  <c r="AN3917" i="1" s="1"/>
  <c r="AO3917" i="1" s="1"/>
  <c r="AP3917" i="1" s="1"/>
  <c r="AB3916" i="1"/>
  <c r="AC3916" i="1" s="1"/>
  <c r="AA3916" i="1"/>
  <c r="Z3916" i="1"/>
  <c r="R3916" i="1"/>
  <c r="I3916" i="1"/>
  <c r="Q3916" i="1" s="1"/>
  <c r="G3916" i="1"/>
  <c r="F3916" i="1"/>
  <c r="D3916" i="1"/>
  <c r="AB3915" i="1"/>
  <c r="AC3915" i="1" s="1"/>
  <c r="Z3915" i="1"/>
  <c r="AA3915" i="1" s="1"/>
  <c r="R3915" i="1"/>
  <c r="I3915" i="1"/>
  <c r="J3915" i="1" s="1"/>
  <c r="K3915" i="1" s="1"/>
  <c r="G3915" i="1"/>
  <c r="F3915" i="1"/>
  <c r="D3915" i="1"/>
  <c r="Q3915" i="1" s="1"/>
  <c r="AB3914" i="1"/>
  <c r="AC3914" i="1" s="1"/>
  <c r="Z3914" i="1"/>
  <c r="AA3914" i="1" s="1"/>
  <c r="R3914" i="1"/>
  <c r="I3914" i="1"/>
  <c r="G3914" i="1"/>
  <c r="F3914" i="1"/>
  <c r="D3914" i="1"/>
  <c r="AB3913" i="1"/>
  <c r="AC3913" i="1" s="1"/>
  <c r="AA3913" i="1"/>
  <c r="Z3913" i="1"/>
  <c r="R3913" i="1"/>
  <c r="I3913" i="1"/>
  <c r="J3913" i="1" s="1"/>
  <c r="K3913" i="1" s="1"/>
  <c r="O3913" i="1" s="1"/>
  <c r="G3913" i="1"/>
  <c r="F3913" i="1"/>
  <c r="D3913" i="1"/>
  <c r="AB3912" i="1"/>
  <c r="AC3912" i="1" s="1"/>
  <c r="Z3912" i="1"/>
  <c r="AA3912" i="1" s="1"/>
  <c r="R3912" i="1"/>
  <c r="I3912" i="1"/>
  <c r="J3912" i="1" s="1"/>
  <c r="K3912" i="1" s="1"/>
  <c r="G3912" i="1"/>
  <c r="F3912" i="1"/>
  <c r="D3912" i="1"/>
  <c r="Q3912" i="1" s="1"/>
  <c r="AC3911" i="1"/>
  <c r="AB3911" i="1"/>
  <c r="Z3911" i="1"/>
  <c r="AA3911" i="1" s="1"/>
  <c r="R3911" i="1"/>
  <c r="Q3911" i="1"/>
  <c r="I3911" i="1"/>
  <c r="J3911" i="1" s="1"/>
  <c r="K3911" i="1" s="1"/>
  <c r="G3911" i="1"/>
  <c r="F3911" i="1"/>
  <c r="D3911" i="1"/>
  <c r="AC3910" i="1"/>
  <c r="AB3910" i="1"/>
  <c r="Z3910" i="1"/>
  <c r="AA3910" i="1" s="1"/>
  <c r="R3910" i="1"/>
  <c r="I3910" i="1"/>
  <c r="G3910" i="1"/>
  <c r="F3910" i="1"/>
  <c r="D3910" i="1"/>
  <c r="AB3909" i="1"/>
  <c r="AC3909" i="1" s="1"/>
  <c r="Z3909" i="1"/>
  <c r="AA3909" i="1" s="1"/>
  <c r="R3909" i="1"/>
  <c r="I3909" i="1"/>
  <c r="J3909" i="1" s="1"/>
  <c r="K3909" i="1" s="1"/>
  <c r="G3909" i="1"/>
  <c r="F3909" i="1"/>
  <c r="D3909" i="1"/>
  <c r="AB3908" i="1"/>
  <c r="AC3908" i="1" s="1"/>
  <c r="AA3908" i="1"/>
  <c r="Z3908" i="1"/>
  <c r="R3908" i="1"/>
  <c r="I3908" i="1"/>
  <c r="Q3908" i="1" s="1"/>
  <c r="G3908" i="1"/>
  <c r="F3908" i="1"/>
  <c r="D3908" i="1"/>
  <c r="AB3907" i="1"/>
  <c r="AC3907" i="1" s="1"/>
  <c r="AA3907" i="1"/>
  <c r="Z3907" i="1"/>
  <c r="R3907" i="1"/>
  <c r="I3907" i="1"/>
  <c r="J3907" i="1" s="1"/>
  <c r="K3907" i="1" s="1"/>
  <c r="O3907" i="1" s="1"/>
  <c r="G3907" i="1"/>
  <c r="F3907" i="1"/>
  <c r="D3907" i="1"/>
  <c r="Q3907" i="1" s="1"/>
  <c r="AB3906" i="1"/>
  <c r="AC3906" i="1" s="1"/>
  <c r="Z3906" i="1"/>
  <c r="AA3906" i="1" s="1"/>
  <c r="R3906" i="1"/>
  <c r="I3906" i="1"/>
  <c r="J3906" i="1" s="1"/>
  <c r="K3906" i="1" s="1"/>
  <c r="G3906" i="1"/>
  <c r="F3906" i="1"/>
  <c r="D3906" i="1"/>
  <c r="Q3906" i="1" s="1"/>
  <c r="AB3905" i="1"/>
  <c r="AC3905" i="1" s="1"/>
  <c r="Z3905" i="1"/>
  <c r="AA3905" i="1" s="1"/>
  <c r="R3905" i="1"/>
  <c r="K3905" i="1"/>
  <c r="J3905" i="1"/>
  <c r="I3905" i="1"/>
  <c r="G3905" i="1"/>
  <c r="F3905" i="1"/>
  <c r="D3905" i="1"/>
  <c r="AB3904" i="1"/>
  <c r="AC3904" i="1" s="1"/>
  <c r="Z3904" i="1"/>
  <c r="AA3904" i="1" s="1"/>
  <c r="R3904" i="1"/>
  <c r="Q3904" i="1"/>
  <c r="J3904" i="1"/>
  <c r="K3904" i="1" s="1"/>
  <c r="I3904" i="1"/>
  <c r="G3904" i="1"/>
  <c r="F3904" i="1"/>
  <c r="D3904" i="1"/>
  <c r="AB3903" i="1"/>
  <c r="AC3903" i="1" s="1"/>
  <c r="Z3903" i="1"/>
  <c r="AA3903" i="1" s="1"/>
  <c r="R3903" i="1"/>
  <c r="I3903" i="1"/>
  <c r="Q3903" i="1" s="1"/>
  <c r="G3903" i="1"/>
  <c r="F3903" i="1"/>
  <c r="D3903" i="1"/>
  <c r="AC3902" i="1"/>
  <c r="AB3902" i="1"/>
  <c r="Z3902" i="1"/>
  <c r="AA3902" i="1" s="1"/>
  <c r="R3902" i="1"/>
  <c r="I3902" i="1"/>
  <c r="Q3902" i="1" s="1"/>
  <c r="G3902" i="1"/>
  <c r="F3902" i="1"/>
  <c r="D3902" i="1"/>
  <c r="AB3901" i="1"/>
  <c r="AC3901" i="1" s="1"/>
  <c r="AA3901" i="1"/>
  <c r="Z3901" i="1"/>
  <c r="R3901" i="1"/>
  <c r="J3901" i="1"/>
  <c r="K3901" i="1" s="1"/>
  <c r="I3901" i="1"/>
  <c r="G3901" i="1"/>
  <c r="F3901" i="1"/>
  <c r="D3901" i="1"/>
  <c r="AB3900" i="1"/>
  <c r="AC3900" i="1" s="1"/>
  <c r="AA3900" i="1"/>
  <c r="Z3900" i="1"/>
  <c r="R3900" i="1"/>
  <c r="J3900" i="1"/>
  <c r="K3900" i="1" s="1"/>
  <c r="I3900" i="1"/>
  <c r="G3900" i="1"/>
  <c r="F3900" i="1"/>
  <c r="D3900" i="1"/>
  <c r="AB3899" i="1"/>
  <c r="AC3899" i="1" s="1"/>
  <c r="Z3899" i="1"/>
  <c r="AA3899" i="1" s="1"/>
  <c r="R3899" i="1"/>
  <c r="J3899" i="1"/>
  <c r="K3899" i="1" s="1"/>
  <c r="O3899" i="1" s="1"/>
  <c r="I3899" i="1"/>
  <c r="Q3899" i="1" s="1"/>
  <c r="G3899" i="1"/>
  <c r="F3899" i="1"/>
  <c r="D3899" i="1"/>
  <c r="AC3898" i="1"/>
  <c r="AB3898" i="1"/>
  <c r="Z3898" i="1"/>
  <c r="AA3898" i="1" s="1"/>
  <c r="R3898" i="1"/>
  <c r="J3898" i="1"/>
  <c r="K3898" i="1" s="1"/>
  <c r="I3898" i="1"/>
  <c r="Q3898" i="1" s="1"/>
  <c r="G3898" i="1"/>
  <c r="F3898" i="1"/>
  <c r="D3898" i="1"/>
  <c r="AB3897" i="1"/>
  <c r="AC3897" i="1" s="1"/>
  <c r="AA3897" i="1"/>
  <c r="Z3897" i="1"/>
  <c r="R3897" i="1"/>
  <c r="Q3897" i="1"/>
  <c r="I3897" i="1"/>
  <c r="J3897" i="1" s="1"/>
  <c r="K3897" i="1" s="1"/>
  <c r="G3897" i="1"/>
  <c r="F3897" i="1"/>
  <c r="D3897" i="1"/>
  <c r="AB3896" i="1"/>
  <c r="AC3896" i="1" s="1"/>
  <c r="Z3896" i="1"/>
  <c r="AA3896" i="1" s="1"/>
  <c r="R3896" i="1"/>
  <c r="I3896" i="1"/>
  <c r="J3896" i="1" s="1"/>
  <c r="K3896" i="1" s="1"/>
  <c r="G3896" i="1"/>
  <c r="F3896" i="1"/>
  <c r="D3896" i="1"/>
  <c r="AB3895" i="1"/>
  <c r="AC3895" i="1" s="1"/>
  <c r="Z3895" i="1"/>
  <c r="AA3895" i="1" s="1"/>
  <c r="R3895" i="1"/>
  <c r="Q3895" i="1"/>
  <c r="I3895" i="1"/>
  <c r="J3895" i="1" s="1"/>
  <c r="K3895" i="1" s="1"/>
  <c r="O3895" i="1" s="1"/>
  <c r="G3895" i="1"/>
  <c r="F3895" i="1"/>
  <c r="D3895" i="1"/>
  <c r="AC3894" i="1"/>
  <c r="AB3894" i="1"/>
  <c r="AA3894" i="1"/>
  <c r="Z3894" i="1"/>
  <c r="R3894" i="1"/>
  <c r="I3894" i="1"/>
  <c r="G3894" i="1"/>
  <c r="F3894" i="1"/>
  <c r="D3894" i="1"/>
  <c r="AB3893" i="1"/>
  <c r="AC3893" i="1" s="1"/>
  <c r="Z3893" i="1"/>
  <c r="AA3893" i="1" s="1"/>
  <c r="R3893" i="1"/>
  <c r="I3893" i="1"/>
  <c r="J3893" i="1" s="1"/>
  <c r="K3893" i="1" s="1"/>
  <c r="O3893" i="1" s="1"/>
  <c r="G3893" i="1"/>
  <c r="F3893" i="1"/>
  <c r="D3893" i="1"/>
  <c r="AB3892" i="1"/>
  <c r="AC3892" i="1" s="1"/>
  <c r="Z3892" i="1"/>
  <c r="AA3892" i="1" s="1"/>
  <c r="R3892" i="1"/>
  <c r="I3892" i="1"/>
  <c r="Q3892" i="1" s="1"/>
  <c r="G3892" i="1"/>
  <c r="F3892" i="1"/>
  <c r="D3892" i="1"/>
  <c r="AB3891" i="1"/>
  <c r="AC3891" i="1" s="1"/>
  <c r="Z3891" i="1"/>
  <c r="AA3891" i="1" s="1"/>
  <c r="R3891" i="1"/>
  <c r="J3891" i="1"/>
  <c r="K3891" i="1" s="1"/>
  <c r="O3891" i="1" s="1"/>
  <c r="I3891" i="1"/>
  <c r="G3891" i="1"/>
  <c r="F3891" i="1"/>
  <c r="D3891" i="1"/>
  <c r="AB3890" i="1"/>
  <c r="AC3890" i="1" s="1"/>
  <c r="Z3890" i="1"/>
  <c r="AA3890" i="1" s="1"/>
  <c r="R3890" i="1"/>
  <c r="I3890" i="1"/>
  <c r="J3890" i="1" s="1"/>
  <c r="K3890" i="1" s="1"/>
  <c r="G3890" i="1"/>
  <c r="F3890" i="1"/>
  <c r="D3890" i="1"/>
  <c r="AN3890" i="1" s="1"/>
  <c r="AO3890" i="1" s="1"/>
  <c r="AP3890" i="1" s="1"/>
  <c r="AB3889" i="1"/>
  <c r="AC3889" i="1" s="1"/>
  <c r="Z3889" i="1"/>
  <c r="AA3889" i="1" s="1"/>
  <c r="R3889" i="1"/>
  <c r="I3889" i="1"/>
  <c r="Q3889" i="1" s="1"/>
  <c r="G3889" i="1"/>
  <c r="F3889" i="1"/>
  <c r="D3889" i="1"/>
  <c r="AB3888" i="1"/>
  <c r="AC3888" i="1" s="1"/>
  <c r="Z3888" i="1"/>
  <c r="AA3888" i="1" s="1"/>
  <c r="R3888" i="1"/>
  <c r="J3888" i="1"/>
  <c r="K3888" i="1" s="1"/>
  <c r="I3888" i="1"/>
  <c r="G3888" i="1"/>
  <c r="F3888" i="1"/>
  <c r="D3888" i="1"/>
  <c r="Q3888" i="1" s="1"/>
  <c r="AC3887" i="1"/>
  <c r="AB3887" i="1"/>
  <c r="Z3887" i="1"/>
  <c r="AA3887" i="1" s="1"/>
  <c r="R3887" i="1"/>
  <c r="J3887" i="1"/>
  <c r="K3887" i="1" s="1"/>
  <c r="I3887" i="1"/>
  <c r="G3887" i="1"/>
  <c r="F3887" i="1"/>
  <c r="D3887" i="1"/>
  <c r="Q3887" i="1" s="1"/>
  <c r="AC3886" i="1"/>
  <c r="AB3886" i="1"/>
  <c r="Z3886" i="1"/>
  <c r="AA3886" i="1" s="1"/>
  <c r="R3886" i="1"/>
  <c r="J3886" i="1"/>
  <c r="K3886" i="1" s="1"/>
  <c r="I3886" i="1"/>
  <c r="G3886" i="1"/>
  <c r="F3886" i="1"/>
  <c r="D3886" i="1"/>
  <c r="Q3886" i="1" s="1"/>
  <c r="AB3885" i="1"/>
  <c r="AC3885" i="1" s="1"/>
  <c r="AA3885" i="1"/>
  <c r="Z3885" i="1"/>
  <c r="R3885" i="1"/>
  <c r="I3885" i="1"/>
  <c r="Q3885" i="1" s="1"/>
  <c r="G3885" i="1"/>
  <c r="F3885" i="1"/>
  <c r="D3885" i="1"/>
  <c r="AB3884" i="1"/>
  <c r="AC3884" i="1" s="1"/>
  <c r="Z3884" i="1"/>
  <c r="AA3884" i="1" s="1"/>
  <c r="R3884" i="1"/>
  <c r="J3884" i="1"/>
  <c r="K3884" i="1" s="1"/>
  <c r="I3884" i="1"/>
  <c r="G3884" i="1"/>
  <c r="F3884" i="1"/>
  <c r="D3884" i="1"/>
  <c r="Q3884" i="1" s="1"/>
  <c r="AB3883" i="1"/>
  <c r="AC3883" i="1" s="1"/>
  <c r="Z3883" i="1"/>
  <c r="AA3883" i="1" s="1"/>
  <c r="R3883" i="1"/>
  <c r="Q3883" i="1"/>
  <c r="I3883" i="1"/>
  <c r="J3883" i="1" s="1"/>
  <c r="K3883" i="1" s="1"/>
  <c r="G3883" i="1"/>
  <c r="F3883" i="1"/>
  <c r="D3883" i="1"/>
  <c r="AB3882" i="1"/>
  <c r="AC3882" i="1" s="1"/>
  <c r="Z3882" i="1"/>
  <c r="AA3882" i="1" s="1"/>
  <c r="R3882" i="1"/>
  <c r="Q3882" i="1"/>
  <c r="I3882" i="1"/>
  <c r="J3882" i="1" s="1"/>
  <c r="K3882" i="1" s="1"/>
  <c r="G3882" i="1"/>
  <c r="F3882" i="1"/>
  <c r="D3882" i="1"/>
  <c r="AB3881" i="1"/>
  <c r="AC3881" i="1" s="1"/>
  <c r="Z3881" i="1"/>
  <c r="AA3881" i="1" s="1"/>
  <c r="R3881" i="1"/>
  <c r="I3881" i="1"/>
  <c r="Q3881" i="1" s="1"/>
  <c r="G3881" i="1"/>
  <c r="F3881" i="1"/>
  <c r="D3881" i="1"/>
  <c r="AB3880" i="1"/>
  <c r="AC3880" i="1" s="1"/>
  <c r="Z3880" i="1"/>
  <c r="AA3880" i="1" s="1"/>
  <c r="R3880" i="1"/>
  <c r="J3880" i="1"/>
  <c r="K3880" i="1" s="1"/>
  <c r="I3880" i="1"/>
  <c r="G3880" i="1"/>
  <c r="F3880" i="1"/>
  <c r="D3880" i="1"/>
  <c r="Q3880" i="1" s="1"/>
  <c r="AC3879" i="1"/>
  <c r="AB3879" i="1"/>
  <c r="Z3879" i="1"/>
  <c r="AA3879" i="1" s="1"/>
  <c r="R3879" i="1"/>
  <c r="Q3879" i="1"/>
  <c r="I3879" i="1"/>
  <c r="J3879" i="1" s="1"/>
  <c r="K3879" i="1" s="1"/>
  <c r="G3879" i="1"/>
  <c r="F3879" i="1"/>
  <c r="D3879" i="1"/>
  <c r="AB3878" i="1"/>
  <c r="AC3878" i="1" s="1"/>
  <c r="AD3907" i="1" s="1"/>
  <c r="AA3878" i="1"/>
  <c r="Z3878" i="1"/>
  <c r="R3878" i="1"/>
  <c r="J3878" i="1"/>
  <c r="K3878" i="1" s="1"/>
  <c r="I3878" i="1"/>
  <c r="Q3878" i="1" s="1"/>
  <c r="G3878" i="1"/>
  <c r="F3878" i="1"/>
  <c r="D3878" i="1"/>
  <c r="AB3877" i="1"/>
  <c r="AC3877" i="1" s="1"/>
  <c r="Z3877" i="1"/>
  <c r="AA3877" i="1" s="1"/>
  <c r="R3877" i="1"/>
  <c r="I3877" i="1"/>
  <c r="Q3877" i="1" s="1"/>
  <c r="G3877" i="1"/>
  <c r="F3877" i="1"/>
  <c r="D3877" i="1"/>
  <c r="AB3876" i="1"/>
  <c r="AC3876" i="1" s="1"/>
  <c r="Z3876" i="1"/>
  <c r="AA3876" i="1" s="1"/>
  <c r="R3876" i="1"/>
  <c r="J3876" i="1"/>
  <c r="K3876" i="1" s="1"/>
  <c r="I3876" i="1"/>
  <c r="G3876" i="1"/>
  <c r="F3876" i="1"/>
  <c r="D3876" i="1"/>
  <c r="AC3875" i="1"/>
  <c r="AB3875" i="1"/>
  <c r="Z3875" i="1"/>
  <c r="AA3875" i="1" s="1"/>
  <c r="R3875" i="1"/>
  <c r="I3875" i="1"/>
  <c r="J3875" i="1" s="1"/>
  <c r="K3875" i="1" s="1"/>
  <c r="G3875" i="1"/>
  <c r="F3875" i="1"/>
  <c r="D3875" i="1"/>
  <c r="AC3874" i="1"/>
  <c r="AB3874" i="1"/>
  <c r="Z3874" i="1"/>
  <c r="AA3874" i="1" s="1"/>
  <c r="R3874" i="1"/>
  <c r="I3874" i="1"/>
  <c r="J3874" i="1" s="1"/>
  <c r="K3874" i="1" s="1"/>
  <c r="G3874" i="1"/>
  <c r="F3874" i="1"/>
  <c r="D3874" i="1"/>
  <c r="AB3873" i="1"/>
  <c r="AC3873" i="1" s="1"/>
  <c r="AA3873" i="1"/>
  <c r="Z3873" i="1"/>
  <c r="R3873" i="1"/>
  <c r="I3873" i="1"/>
  <c r="J3873" i="1" s="1"/>
  <c r="K3873" i="1" s="1"/>
  <c r="G3873" i="1"/>
  <c r="F3873" i="1"/>
  <c r="D3873" i="1"/>
  <c r="AB3872" i="1"/>
  <c r="AC3872" i="1" s="1"/>
  <c r="AA3872" i="1"/>
  <c r="Z3872" i="1"/>
  <c r="R3872" i="1"/>
  <c r="J3872" i="1"/>
  <c r="K3872" i="1" s="1"/>
  <c r="L3872" i="1" s="1"/>
  <c r="N3872" i="1" s="1"/>
  <c r="I3872" i="1"/>
  <c r="G3872" i="1"/>
  <c r="F3872" i="1"/>
  <c r="D3872" i="1"/>
  <c r="Q3872" i="1" s="1"/>
  <c r="AC3871" i="1"/>
  <c r="AB3871" i="1"/>
  <c r="Z3871" i="1"/>
  <c r="AA3871" i="1" s="1"/>
  <c r="R3871" i="1"/>
  <c r="I3871" i="1"/>
  <c r="J3871" i="1" s="1"/>
  <c r="K3871" i="1" s="1"/>
  <c r="G3871" i="1"/>
  <c r="F3871" i="1"/>
  <c r="D3871" i="1"/>
  <c r="Q3871" i="1" s="1"/>
  <c r="AB3870" i="1"/>
  <c r="AC3870" i="1" s="1"/>
  <c r="Z3870" i="1"/>
  <c r="AA3870" i="1" s="1"/>
  <c r="R3870" i="1"/>
  <c r="I3870" i="1"/>
  <c r="Q3870" i="1" s="1"/>
  <c r="G3870" i="1"/>
  <c r="F3870" i="1"/>
  <c r="D3870" i="1"/>
  <c r="AB3869" i="1"/>
  <c r="AC3869" i="1" s="1"/>
  <c r="Z3869" i="1"/>
  <c r="AA3869" i="1" s="1"/>
  <c r="R3869" i="1"/>
  <c r="I3869" i="1"/>
  <c r="G3869" i="1"/>
  <c r="F3869" i="1"/>
  <c r="D3869" i="1"/>
  <c r="AB3868" i="1"/>
  <c r="AC3868" i="1" s="1"/>
  <c r="AA3868" i="1"/>
  <c r="Z3868" i="1"/>
  <c r="R3868" i="1"/>
  <c r="J3868" i="1"/>
  <c r="K3868" i="1" s="1"/>
  <c r="I3868" i="1"/>
  <c r="G3868" i="1"/>
  <c r="F3868" i="1"/>
  <c r="D3868" i="1"/>
  <c r="AB3867" i="1"/>
  <c r="AC3867" i="1" s="1"/>
  <c r="AA3867" i="1"/>
  <c r="Z3867" i="1"/>
  <c r="R3867" i="1"/>
  <c r="I3867" i="1"/>
  <c r="J3867" i="1" s="1"/>
  <c r="K3867" i="1" s="1"/>
  <c r="L3867" i="1" s="1"/>
  <c r="N3867" i="1" s="1"/>
  <c r="G3867" i="1"/>
  <c r="F3867" i="1"/>
  <c r="D3867" i="1"/>
  <c r="AB3866" i="1"/>
  <c r="AC3866" i="1" s="1"/>
  <c r="Z3866" i="1"/>
  <c r="AA3866" i="1" s="1"/>
  <c r="R3866" i="1"/>
  <c r="Q3866" i="1"/>
  <c r="J3866" i="1"/>
  <c r="K3866" i="1" s="1"/>
  <c r="I3866" i="1"/>
  <c r="G3866" i="1"/>
  <c r="F3866" i="1"/>
  <c r="D3866" i="1"/>
  <c r="AB3865" i="1"/>
  <c r="AC3865" i="1" s="1"/>
  <c r="Z3865" i="1"/>
  <c r="AA3865" i="1" s="1"/>
  <c r="R3865" i="1"/>
  <c r="I3865" i="1"/>
  <c r="G3865" i="1"/>
  <c r="F3865" i="1"/>
  <c r="D3865" i="1"/>
  <c r="AB3864" i="1"/>
  <c r="AC3864" i="1" s="1"/>
  <c r="Z3864" i="1"/>
  <c r="AA3864" i="1" s="1"/>
  <c r="R3864" i="1"/>
  <c r="I3864" i="1"/>
  <c r="J3864" i="1" s="1"/>
  <c r="K3864" i="1" s="1"/>
  <c r="G3864" i="1"/>
  <c r="F3864" i="1"/>
  <c r="D3864" i="1"/>
  <c r="AB3863" i="1"/>
  <c r="AC3863" i="1" s="1"/>
  <c r="Z3863" i="1"/>
  <c r="AA3863" i="1" s="1"/>
  <c r="R3863" i="1"/>
  <c r="J3863" i="1"/>
  <c r="K3863" i="1" s="1"/>
  <c r="I3863" i="1"/>
  <c r="Q3863" i="1" s="1"/>
  <c r="S3863" i="1" s="1"/>
  <c r="G3863" i="1"/>
  <c r="F3863" i="1"/>
  <c r="D3863" i="1"/>
  <c r="AB3862" i="1"/>
  <c r="AC3862" i="1" s="1"/>
  <c r="Z3862" i="1"/>
  <c r="AA3862" i="1" s="1"/>
  <c r="R3862" i="1"/>
  <c r="I3862" i="1"/>
  <c r="J3862" i="1" s="1"/>
  <c r="K3862" i="1" s="1"/>
  <c r="G3862" i="1"/>
  <c r="F3862" i="1"/>
  <c r="D3862" i="1"/>
  <c r="AC3861" i="1"/>
  <c r="AB3861" i="1"/>
  <c r="AA3861" i="1"/>
  <c r="Z3861" i="1"/>
  <c r="R3861" i="1"/>
  <c r="J3861" i="1"/>
  <c r="K3861" i="1" s="1"/>
  <c r="I3861" i="1"/>
  <c r="G3861" i="1"/>
  <c r="F3861" i="1"/>
  <c r="D3861" i="1"/>
  <c r="AB3860" i="1"/>
  <c r="AC3860" i="1" s="1"/>
  <c r="Z3860" i="1"/>
  <c r="AA3860" i="1" s="1"/>
  <c r="R3860" i="1"/>
  <c r="I3860" i="1"/>
  <c r="Q3860" i="1" s="1"/>
  <c r="G3860" i="1"/>
  <c r="F3860" i="1"/>
  <c r="D3860" i="1"/>
  <c r="AB3859" i="1"/>
  <c r="AC3859" i="1" s="1"/>
  <c r="AD3888" i="1" s="1"/>
  <c r="AA3859" i="1"/>
  <c r="Z3859" i="1"/>
  <c r="R3859" i="1"/>
  <c r="I3859" i="1"/>
  <c r="J3859" i="1" s="1"/>
  <c r="K3859" i="1" s="1"/>
  <c r="L3859" i="1" s="1"/>
  <c r="G3859" i="1"/>
  <c r="F3859" i="1"/>
  <c r="D3859" i="1"/>
  <c r="AB3858" i="1"/>
  <c r="AC3858" i="1" s="1"/>
  <c r="Z3858" i="1"/>
  <c r="AA3858" i="1" s="1"/>
  <c r="R3858" i="1"/>
  <c r="I3858" i="1"/>
  <c r="J3858" i="1" s="1"/>
  <c r="K3858" i="1" s="1"/>
  <c r="G3858" i="1"/>
  <c r="F3858" i="1"/>
  <c r="D3858" i="1"/>
  <c r="AB3857" i="1"/>
  <c r="AC3857" i="1" s="1"/>
  <c r="AD3886" i="1" s="1"/>
  <c r="Z3857" i="1"/>
  <c r="AA3857" i="1" s="1"/>
  <c r="R3857" i="1"/>
  <c r="I3857" i="1"/>
  <c r="J3857" i="1" s="1"/>
  <c r="K3857" i="1" s="1"/>
  <c r="L3857" i="1" s="1"/>
  <c r="N3857" i="1" s="1"/>
  <c r="G3857" i="1"/>
  <c r="F3857" i="1"/>
  <c r="D3857" i="1"/>
  <c r="AB3856" i="1"/>
  <c r="AC3856" i="1" s="1"/>
  <c r="Z3856" i="1"/>
  <c r="AA3856" i="1" s="1"/>
  <c r="R3856" i="1"/>
  <c r="I3856" i="1"/>
  <c r="J3856" i="1" s="1"/>
  <c r="K3856" i="1" s="1"/>
  <c r="G3856" i="1"/>
  <c r="F3856" i="1"/>
  <c r="D3856" i="1"/>
  <c r="AB3855" i="1"/>
  <c r="AC3855" i="1" s="1"/>
  <c r="Z3855" i="1"/>
  <c r="AA3855" i="1" s="1"/>
  <c r="R3855" i="1"/>
  <c r="J3855" i="1"/>
  <c r="K3855" i="1" s="1"/>
  <c r="I3855" i="1"/>
  <c r="G3855" i="1"/>
  <c r="F3855" i="1"/>
  <c r="D3855" i="1"/>
  <c r="Q3855" i="1" s="1"/>
  <c r="AB3854" i="1"/>
  <c r="AC3854" i="1" s="1"/>
  <c r="Z3854" i="1"/>
  <c r="AA3854" i="1" s="1"/>
  <c r="R3854" i="1"/>
  <c r="I3854" i="1"/>
  <c r="J3854" i="1" s="1"/>
  <c r="K3854" i="1" s="1"/>
  <c r="G3854" i="1"/>
  <c r="F3854" i="1"/>
  <c r="D3854" i="1"/>
  <c r="AB3853" i="1"/>
  <c r="AC3853" i="1" s="1"/>
  <c r="Z3853" i="1"/>
  <c r="AA3853" i="1" s="1"/>
  <c r="R3853" i="1"/>
  <c r="I3853" i="1"/>
  <c r="J3853" i="1" s="1"/>
  <c r="K3853" i="1" s="1"/>
  <c r="G3853" i="1"/>
  <c r="F3853" i="1"/>
  <c r="D3853" i="1"/>
  <c r="AB3852" i="1"/>
  <c r="AC3852" i="1" s="1"/>
  <c r="Z3852" i="1"/>
  <c r="AA3852" i="1" s="1"/>
  <c r="R3852" i="1"/>
  <c r="I3852" i="1"/>
  <c r="J3852" i="1" s="1"/>
  <c r="K3852" i="1" s="1"/>
  <c r="G3852" i="1"/>
  <c r="F3852" i="1"/>
  <c r="D3852" i="1"/>
  <c r="AC3851" i="1"/>
  <c r="AB3851" i="1"/>
  <c r="Z3851" i="1"/>
  <c r="AA3851" i="1" s="1"/>
  <c r="R3851" i="1"/>
  <c r="I3851" i="1"/>
  <c r="J3851" i="1" s="1"/>
  <c r="K3851" i="1" s="1"/>
  <c r="G3851" i="1"/>
  <c r="F3851" i="1"/>
  <c r="D3851" i="1"/>
  <c r="AB3850" i="1"/>
  <c r="AC3850" i="1" s="1"/>
  <c r="Z3850" i="1"/>
  <c r="AA3850" i="1" s="1"/>
  <c r="R3850" i="1"/>
  <c r="Q3850" i="1"/>
  <c r="J3850" i="1"/>
  <c r="K3850" i="1" s="1"/>
  <c r="I3850" i="1"/>
  <c r="G3850" i="1"/>
  <c r="F3850" i="1"/>
  <c r="D3850" i="1"/>
  <c r="AB3849" i="1"/>
  <c r="AC3849" i="1" s="1"/>
  <c r="Z3849" i="1"/>
  <c r="AA3849" i="1" s="1"/>
  <c r="R3849" i="1"/>
  <c r="I3849" i="1"/>
  <c r="J3849" i="1" s="1"/>
  <c r="K3849" i="1" s="1"/>
  <c r="G3849" i="1"/>
  <c r="F3849" i="1"/>
  <c r="D3849" i="1"/>
  <c r="AB3848" i="1"/>
  <c r="AC3848" i="1" s="1"/>
  <c r="Z3848" i="1"/>
  <c r="AA3848" i="1" s="1"/>
  <c r="R3848" i="1"/>
  <c r="I3848" i="1"/>
  <c r="J3848" i="1" s="1"/>
  <c r="K3848" i="1" s="1"/>
  <c r="G3848" i="1"/>
  <c r="F3848" i="1"/>
  <c r="D3848" i="1"/>
  <c r="AC3847" i="1"/>
  <c r="AB3847" i="1"/>
  <c r="Z3847" i="1"/>
  <c r="AA3847" i="1" s="1"/>
  <c r="R3847" i="1"/>
  <c r="I3847" i="1"/>
  <c r="J3847" i="1" s="1"/>
  <c r="K3847" i="1" s="1"/>
  <c r="G3847" i="1"/>
  <c r="F3847" i="1"/>
  <c r="D3847" i="1"/>
  <c r="Q3847" i="1" s="1"/>
  <c r="AB3846" i="1"/>
  <c r="AC3846" i="1" s="1"/>
  <c r="AA3846" i="1"/>
  <c r="Z3846" i="1"/>
  <c r="R3846" i="1"/>
  <c r="I3846" i="1"/>
  <c r="Q3846" i="1" s="1"/>
  <c r="G3846" i="1"/>
  <c r="F3846" i="1"/>
  <c r="D3846" i="1"/>
  <c r="AB3845" i="1"/>
  <c r="AC3845" i="1" s="1"/>
  <c r="Z3845" i="1"/>
  <c r="AA3845" i="1" s="1"/>
  <c r="R3845" i="1"/>
  <c r="I3845" i="1"/>
  <c r="Q3845" i="1" s="1"/>
  <c r="G3845" i="1"/>
  <c r="F3845" i="1"/>
  <c r="D3845" i="1"/>
  <c r="AB3844" i="1"/>
  <c r="AC3844" i="1" s="1"/>
  <c r="AA3844" i="1"/>
  <c r="Z3844" i="1"/>
  <c r="R3844" i="1"/>
  <c r="I3844" i="1"/>
  <c r="J3844" i="1" s="1"/>
  <c r="K3844" i="1" s="1"/>
  <c r="L3844" i="1" s="1"/>
  <c r="N3844" i="1" s="1"/>
  <c r="G3844" i="1"/>
  <c r="F3844" i="1"/>
  <c r="D3844" i="1"/>
  <c r="AC3843" i="1"/>
  <c r="AB3843" i="1"/>
  <c r="AA3843" i="1"/>
  <c r="Z3843" i="1"/>
  <c r="R3843" i="1"/>
  <c r="I3843" i="1"/>
  <c r="G3843" i="1"/>
  <c r="F3843" i="1"/>
  <c r="D3843" i="1"/>
  <c r="AB3842" i="1"/>
  <c r="AC3842" i="1" s="1"/>
  <c r="Z3842" i="1"/>
  <c r="AA3842" i="1" s="1"/>
  <c r="R3842" i="1"/>
  <c r="I3842" i="1"/>
  <c r="Q3842" i="1" s="1"/>
  <c r="G3842" i="1"/>
  <c r="F3842" i="1"/>
  <c r="D3842" i="1"/>
  <c r="AC3841" i="1"/>
  <c r="AB3841" i="1"/>
  <c r="Z3841" i="1"/>
  <c r="AA3841" i="1" s="1"/>
  <c r="R3841" i="1"/>
  <c r="Q3841" i="1"/>
  <c r="I3841" i="1"/>
  <c r="J3841" i="1" s="1"/>
  <c r="K3841" i="1" s="1"/>
  <c r="G3841" i="1"/>
  <c r="F3841" i="1"/>
  <c r="D3841" i="1"/>
  <c r="AB3840" i="1"/>
  <c r="AC3840" i="1" s="1"/>
  <c r="Z3840" i="1"/>
  <c r="AA3840" i="1" s="1"/>
  <c r="R3840" i="1"/>
  <c r="Q3840" i="1"/>
  <c r="J3840" i="1"/>
  <c r="K3840" i="1" s="1"/>
  <c r="I3840" i="1"/>
  <c r="G3840" i="1"/>
  <c r="F3840" i="1"/>
  <c r="D3840" i="1"/>
  <c r="AB3839" i="1"/>
  <c r="AC3839" i="1" s="1"/>
  <c r="AA3839" i="1"/>
  <c r="Z3839" i="1"/>
  <c r="R3839" i="1"/>
  <c r="I3839" i="1"/>
  <c r="J3839" i="1" s="1"/>
  <c r="K3839" i="1" s="1"/>
  <c r="O3839" i="1" s="1"/>
  <c r="G3839" i="1"/>
  <c r="F3839" i="1"/>
  <c r="D3839" i="1"/>
  <c r="AB3838" i="1"/>
  <c r="AC3838" i="1" s="1"/>
  <c r="Z3838" i="1"/>
  <c r="AA3838" i="1" s="1"/>
  <c r="R3838" i="1"/>
  <c r="J3838" i="1"/>
  <c r="K3838" i="1" s="1"/>
  <c r="I3838" i="1"/>
  <c r="G3838" i="1"/>
  <c r="F3838" i="1"/>
  <c r="D3838" i="1"/>
  <c r="AB3837" i="1"/>
  <c r="AC3837" i="1" s="1"/>
  <c r="Z3837" i="1"/>
  <c r="AA3837" i="1" s="1"/>
  <c r="R3837" i="1"/>
  <c r="I3837" i="1"/>
  <c r="J3837" i="1" s="1"/>
  <c r="K3837" i="1" s="1"/>
  <c r="O3837" i="1" s="1"/>
  <c r="G3837" i="1"/>
  <c r="F3837" i="1"/>
  <c r="D3837" i="1"/>
  <c r="Q3837" i="1" s="1"/>
  <c r="AB3836" i="1"/>
  <c r="AC3836" i="1" s="1"/>
  <c r="Z3836" i="1"/>
  <c r="AA3836" i="1" s="1"/>
  <c r="R3836" i="1"/>
  <c r="J3836" i="1"/>
  <c r="K3836" i="1" s="1"/>
  <c r="I3836" i="1"/>
  <c r="G3836" i="1"/>
  <c r="F3836" i="1"/>
  <c r="D3836" i="1"/>
  <c r="AC3835" i="1"/>
  <c r="AB3835" i="1"/>
  <c r="Z3835" i="1"/>
  <c r="AA3835" i="1" s="1"/>
  <c r="R3835" i="1"/>
  <c r="J3835" i="1"/>
  <c r="K3835" i="1" s="1"/>
  <c r="I3835" i="1"/>
  <c r="G3835" i="1"/>
  <c r="F3835" i="1"/>
  <c r="D3835" i="1"/>
  <c r="AB3834" i="1"/>
  <c r="AC3834" i="1" s="1"/>
  <c r="Z3834" i="1"/>
  <c r="AA3834" i="1" s="1"/>
  <c r="R3834" i="1"/>
  <c r="J3834" i="1"/>
  <c r="K3834" i="1" s="1"/>
  <c r="L3834" i="1" s="1"/>
  <c r="I3834" i="1"/>
  <c r="G3834" i="1"/>
  <c r="F3834" i="1"/>
  <c r="D3834" i="1"/>
  <c r="AB3833" i="1"/>
  <c r="AC3833" i="1" s="1"/>
  <c r="Z3833" i="1"/>
  <c r="AA3833" i="1" s="1"/>
  <c r="R3833" i="1"/>
  <c r="I3833" i="1"/>
  <c r="J3833" i="1" s="1"/>
  <c r="K3833" i="1" s="1"/>
  <c r="L3833" i="1" s="1"/>
  <c r="G3833" i="1"/>
  <c r="F3833" i="1"/>
  <c r="D3833" i="1"/>
  <c r="AB3832" i="1"/>
  <c r="AC3832" i="1" s="1"/>
  <c r="AA3832" i="1"/>
  <c r="Z3832" i="1"/>
  <c r="R3832" i="1"/>
  <c r="I3832" i="1"/>
  <c r="Q3832" i="1" s="1"/>
  <c r="G3832" i="1"/>
  <c r="F3832" i="1"/>
  <c r="D3832" i="1"/>
  <c r="AB3831" i="1"/>
  <c r="AC3831" i="1" s="1"/>
  <c r="Z3831" i="1"/>
  <c r="AA3831" i="1" s="1"/>
  <c r="R3831" i="1"/>
  <c r="J3831" i="1"/>
  <c r="K3831" i="1" s="1"/>
  <c r="I3831" i="1"/>
  <c r="G3831" i="1"/>
  <c r="F3831" i="1"/>
  <c r="D3831" i="1"/>
  <c r="AB3830" i="1"/>
  <c r="AC3830" i="1" s="1"/>
  <c r="Z3830" i="1"/>
  <c r="AA3830" i="1" s="1"/>
  <c r="R3830" i="1"/>
  <c r="I3830" i="1"/>
  <c r="J3830" i="1" s="1"/>
  <c r="K3830" i="1" s="1"/>
  <c r="G3830" i="1"/>
  <c r="F3830" i="1"/>
  <c r="D3830" i="1"/>
  <c r="AC3829" i="1"/>
  <c r="AB3829" i="1"/>
  <c r="Z3829" i="1"/>
  <c r="AA3829" i="1" s="1"/>
  <c r="R3829" i="1"/>
  <c r="J3829" i="1"/>
  <c r="K3829" i="1" s="1"/>
  <c r="I3829" i="1"/>
  <c r="Q3829" i="1" s="1"/>
  <c r="G3829" i="1"/>
  <c r="F3829" i="1"/>
  <c r="D3829" i="1"/>
  <c r="AB3828" i="1"/>
  <c r="AC3828" i="1" s="1"/>
  <c r="Z3828" i="1"/>
  <c r="AA3828" i="1" s="1"/>
  <c r="R3828" i="1"/>
  <c r="Q3828" i="1"/>
  <c r="I3828" i="1"/>
  <c r="J3828" i="1" s="1"/>
  <c r="K3828" i="1" s="1"/>
  <c r="O3828" i="1" s="1"/>
  <c r="G3828" i="1"/>
  <c r="F3828" i="1"/>
  <c r="D3828" i="1"/>
  <c r="AB3827" i="1"/>
  <c r="AC3827" i="1" s="1"/>
  <c r="Z3827" i="1"/>
  <c r="AA3827" i="1" s="1"/>
  <c r="R3827" i="1"/>
  <c r="J3827" i="1"/>
  <c r="K3827" i="1" s="1"/>
  <c r="L3827" i="1" s="1"/>
  <c r="N3827" i="1" s="1"/>
  <c r="I3827" i="1"/>
  <c r="G3827" i="1"/>
  <c r="F3827" i="1"/>
  <c r="D3827" i="1"/>
  <c r="AB3826" i="1"/>
  <c r="AC3826" i="1" s="1"/>
  <c r="Z3826" i="1"/>
  <c r="AA3826" i="1" s="1"/>
  <c r="R3826" i="1"/>
  <c r="Q3826" i="1"/>
  <c r="I3826" i="1"/>
  <c r="J3826" i="1" s="1"/>
  <c r="K3826" i="1" s="1"/>
  <c r="G3826" i="1"/>
  <c r="F3826" i="1"/>
  <c r="D3826" i="1"/>
  <c r="AB3825" i="1"/>
  <c r="AC3825" i="1" s="1"/>
  <c r="Z3825" i="1"/>
  <c r="AA3825" i="1" s="1"/>
  <c r="R3825" i="1"/>
  <c r="Q3825" i="1"/>
  <c r="I3825" i="1"/>
  <c r="J3825" i="1" s="1"/>
  <c r="K3825" i="1" s="1"/>
  <c r="G3825" i="1"/>
  <c r="F3825" i="1"/>
  <c r="D3825" i="1"/>
  <c r="AB3824" i="1"/>
  <c r="AC3824" i="1" s="1"/>
  <c r="Z3824" i="1"/>
  <c r="AA3824" i="1" s="1"/>
  <c r="R3824" i="1"/>
  <c r="I3824" i="1"/>
  <c r="J3824" i="1" s="1"/>
  <c r="K3824" i="1" s="1"/>
  <c r="G3824" i="1"/>
  <c r="F3824" i="1"/>
  <c r="D3824" i="1"/>
  <c r="AB3823" i="1"/>
  <c r="AC3823" i="1" s="1"/>
  <c r="Z3823" i="1"/>
  <c r="AA3823" i="1" s="1"/>
  <c r="R3823" i="1"/>
  <c r="I3823" i="1"/>
  <c r="J3823" i="1" s="1"/>
  <c r="K3823" i="1" s="1"/>
  <c r="O3823" i="1" s="1"/>
  <c r="G3823" i="1"/>
  <c r="F3823" i="1"/>
  <c r="D3823" i="1"/>
  <c r="AB3822" i="1"/>
  <c r="AC3822" i="1" s="1"/>
  <c r="Z3822" i="1"/>
  <c r="AA3822" i="1" s="1"/>
  <c r="R3822" i="1"/>
  <c r="I3822" i="1"/>
  <c r="J3822" i="1" s="1"/>
  <c r="K3822" i="1" s="1"/>
  <c r="G3822" i="1"/>
  <c r="F3822" i="1"/>
  <c r="D3822" i="1"/>
  <c r="AC3821" i="1"/>
  <c r="AB3821" i="1"/>
  <c r="Z3821" i="1"/>
  <c r="AA3821" i="1" s="1"/>
  <c r="R3821" i="1"/>
  <c r="I3821" i="1"/>
  <c r="G3821" i="1"/>
  <c r="F3821" i="1"/>
  <c r="D3821" i="1"/>
  <c r="AN3820" i="1"/>
  <c r="AO3820" i="1" s="1"/>
  <c r="AP3820" i="1" s="1"/>
  <c r="AQ3820" i="1" s="1"/>
  <c r="AR3820" i="1" s="1"/>
  <c r="AB3820" i="1"/>
  <c r="AC3820" i="1" s="1"/>
  <c r="AA3820" i="1"/>
  <c r="Z3820" i="1"/>
  <c r="R3820" i="1"/>
  <c r="J3820" i="1"/>
  <c r="K3820" i="1" s="1"/>
  <c r="O3820" i="1" s="1"/>
  <c r="I3820" i="1"/>
  <c r="G3820" i="1"/>
  <c r="F3820" i="1"/>
  <c r="D3820" i="1"/>
  <c r="Q3820" i="1" s="1"/>
  <c r="AB3819" i="1"/>
  <c r="AC3819" i="1" s="1"/>
  <c r="AA3819" i="1"/>
  <c r="Z3819" i="1"/>
  <c r="R3819" i="1"/>
  <c r="J3819" i="1"/>
  <c r="K3819" i="1" s="1"/>
  <c r="L3819" i="1" s="1"/>
  <c r="I3819" i="1"/>
  <c r="G3819" i="1"/>
  <c r="F3819" i="1"/>
  <c r="D3819" i="1"/>
  <c r="AB3818" i="1"/>
  <c r="AC3818" i="1" s="1"/>
  <c r="Z3818" i="1"/>
  <c r="AA3818" i="1" s="1"/>
  <c r="R3818" i="1"/>
  <c r="I3818" i="1"/>
  <c r="J3818" i="1" s="1"/>
  <c r="K3818" i="1" s="1"/>
  <c r="G3818" i="1"/>
  <c r="F3818" i="1"/>
  <c r="D3818" i="1"/>
  <c r="AC3817" i="1"/>
  <c r="AB3817" i="1"/>
  <c r="Z3817" i="1"/>
  <c r="AA3817" i="1" s="1"/>
  <c r="R3817" i="1"/>
  <c r="I3817" i="1"/>
  <c r="J3817" i="1" s="1"/>
  <c r="K3817" i="1" s="1"/>
  <c r="G3817" i="1"/>
  <c r="F3817" i="1"/>
  <c r="D3817" i="1"/>
  <c r="AB3816" i="1"/>
  <c r="AC3816" i="1" s="1"/>
  <c r="Z3816" i="1"/>
  <c r="AA3816" i="1" s="1"/>
  <c r="R3816" i="1"/>
  <c r="I3816" i="1"/>
  <c r="G3816" i="1"/>
  <c r="F3816" i="1"/>
  <c r="D3816" i="1"/>
  <c r="AB3815" i="1"/>
  <c r="AC3815" i="1" s="1"/>
  <c r="Z3815" i="1"/>
  <c r="AA3815" i="1" s="1"/>
  <c r="R3815" i="1"/>
  <c r="J3815" i="1"/>
  <c r="K3815" i="1" s="1"/>
  <c r="I3815" i="1"/>
  <c r="G3815" i="1"/>
  <c r="F3815" i="1"/>
  <c r="D3815" i="1"/>
  <c r="AC3814" i="1"/>
  <c r="AB3814" i="1"/>
  <c r="Z3814" i="1"/>
  <c r="AA3814" i="1" s="1"/>
  <c r="R3814" i="1"/>
  <c r="Q3814" i="1"/>
  <c r="J3814" i="1"/>
  <c r="K3814" i="1" s="1"/>
  <c r="I3814" i="1"/>
  <c r="G3814" i="1"/>
  <c r="F3814" i="1"/>
  <c r="D3814" i="1"/>
  <c r="AB3813" i="1"/>
  <c r="AC3813" i="1" s="1"/>
  <c r="Z3813" i="1"/>
  <c r="AA3813" i="1" s="1"/>
  <c r="R3813" i="1"/>
  <c r="I3813" i="1"/>
  <c r="Q3813" i="1" s="1"/>
  <c r="G3813" i="1"/>
  <c r="F3813" i="1"/>
  <c r="D3813" i="1"/>
  <c r="AB3812" i="1"/>
  <c r="AC3812" i="1" s="1"/>
  <c r="Z3812" i="1"/>
  <c r="AA3812" i="1" s="1"/>
  <c r="R3812" i="1"/>
  <c r="Q3812" i="1"/>
  <c r="I3812" i="1"/>
  <c r="J3812" i="1" s="1"/>
  <c r="K3812" i="1" s="1"/>
  <c r="G3812" i="1"/>
  <c r="F3812" i="1"/>
  <c r="D3812" i="1"/>
  <c r="AC3811" i="1"/>
  <c r="AB3811" i="1"/>
  <c r="Z3811" i="1"/>
  <c r="AA3811" i="1" s="1"/>
  <c r="R3811" i="1"/>
  <c r="I3811" i="1"/>
  <c r="Q3811" i="1" s="1"/>
  <c r="G3811" i="1"/>
  <c r="F3811" i="1"/>
  <c r="D3811" i="1"/>
  <c r="AB3810" i="1"/>
  <c r="AC3810" i="1" s="1"/>
  <c r="Z3810" i="1"/>
  <c r="AA3810" i="1" s="1"/>
  <c r="R3810" i="1"/>
  <c r="J3810" i="1"/>
  <c r="K3810" i="1" s="1"/>
  <c r="I3810" i="1"/>
  <c r="G3810" i="1"/>
  <c r="F3810" i="1"/>
  <c r="D3810" i="1"/>
  <c r="Q3810" i="1" s="1"/>
  <c r="AB3809" i="1"/>
  <c r="AC3809" i="1" s="1"/>
  <c r="AD3837" i="1" s="1"/>
  <c r="Z3809" i="1"/>
  <c r="AA3809" i="1" s="1"/>
  <c r="R3809" i="1"/>
  <c r="I3809" i="1"/>
  <c r="J3809" i="1" s="1"/>
  <c r="K3809" i="1" s="1"/>
  <c r="G3809" i="1"/>
  <c r="F3809" i="1"/>
  <c r="D3809" i="1"/>
  <c r="AB3808" i="1"/>
  <c r="AC3808" i="1" s="1"/>
  <c r="Z3808" i="1"/>
  <c r="AA3808" i="1" s="1"/>
  <c r="R3808" i="1"/>
  <c r="I3808" i="1"/>
  <c r="J3808" i="1" s="1"/>
  <c r="K3808" i="1" s="1"/>
  <c r="G3808" i="1"/>
  <c r="F3808" i="1"/>
  <c r="D3808" i="1"/>
  <c r="AB3807" i="1"/>
  <c r="AC3807" i="1" s="1"/>
  <c r="Z3807" i="1"/>
  <c r="AA3807" i="1" s="1"/>
  <c r="R3807" i="1"/>
  <c r="I3807" i="1"/>
  <c r="J3807" i="1" s="1"/>
  <c r="K3807" i="1" s="1"/>
  <c r="G3807" i="1"/>
  <c r="F3807" i="1"/>
  <c r="D3807" i="1"/>
  <c r="Q3807" i="1" s="1"/>
  <c r="AC3806" i="1"/>
  <c r="AB3806" i="1"/>
  <c r="Z3806" i="1"/>
  <c r="AA3806" i="1" s="1"/>
  <c r="R3806" i="1"/>
  <c r="I3806" i="1"/>
  <c r="G3806" i="1"/>
  <c r="F3806" i="1"/>
  <c r="D3806" i="1"/>
  <c r="AN3805" i="1"/>
  <c r="AO3805" i="1" s="1"/>
  <c r="AP3805" i="1" s="1"/>
  <c r="AB3805" i="1"/>
  <c r="AC3805" i="1" s="1"/>
  <c r="Z3805" i="1"/>
  <c r="AA3805" i="1" s="1"/>
  <c r="R3805" i="1"/>
  <c r="Q3805" i="1"/>
  <c r="I3805" i="1"/>
  <c r="J3805" i="1" s="1"/>
  <c r="K3805" i="1" s="1"/>
  <c r="G3805" i="1"/>
  <c r="F3805" i="1"/>
  <c r="D3805" i="1"/>
  <c r="AB3804" i="1"/>
  <c r="AC3804" i="1" s="1"/>
  <c r="AA3804" i="1"/>
  <c r="Z3804" i="1"/>
  <c r="R3804" i="1"/>
  <c r="Q3804" i="1"/>
  <c r="J3804" i="1"/>
  <c r="K3804" i="1" s="1"/>
  <c r="I3804" i="1"/>
  <c r="G3804" i="1"/>
  <c r="F3804" i="1"/>
  <c r="D3804" i="1"/>
  <c r="AB3803" i="1"/>
  <c r="AC3803" i="1" s="1"/>
  <c r="Z3803" i="1"/>
  <c r="AA3803" i="1" s="1"/>
  <c r="R3803" i="1"/>
  <c r="J3803" i="1"/>
  <c r="K3803" i="1" s="1"/>
  <c r="L3803" i="1" s="1"/>
  <c r="I3803" i="1"/>
  <c r="G3803" i="1"/>
  <c r="F3803" i="1"/>
  <c r="D3803" i="1"/>
  <c r="AB3802" i="1"/>
  <c r="AC3802" i="1" s="1"/>
  <c r="Z3802" i="1"/>
  <c r="AA3802" i="1" s="1"/>
  <c r="R3802" i="1"/>
  <c r="I3802" i="1"/>
  <c r="J3802" i="1" s="1"/>
  <c r="K3802" i="1" s="1"/>
  <c r="G3802" i="1"/>
  <c r="F3802" i="1"/>
  <c r="D3802" i="1"/>
  <c r="AB3801" i="1"/>
  <c r="AC3801" i="1" s="1"/>
  <c r="Z3801" i="1"/>
  <c r="AA3801" i="1" s="1"/>
  <c r="R3801" i="1"/>
  <c r="I3801" i="1"/>
  <c r="J3801" i="1" s="1"/>
  <c r="K3801" i="1" s="1"/>
  <c r="G3801" i="1"/>
  <c r="F3801" i="1"/>
  <c r="D3801" i="1"/>
  <c r="AB3800" i="1"/>
  <c r="AC3800" i="1" s="1"/>
  <c r="Z3800" i="1"/>
  <c r="AA3800" i="1" s="1"/>
  <c r="R3800" i="1"/>
  <c r="I3800" i="1"/>
  <c r="J3800" i="1" s="1"/>
  <c r="K3800" i="1" s="1"/>
  <c r="G3800" i="1"/>
  <c r="F3800" i="1"/>
  <c r="D3800" i="1"/>
  <c r="AN3800" i="1" s="1"/>
  <c r="AO3800" i="1" s="1"/>
  <c r="AP3800" i="1" s="1"/>
  <c r="AB3799" i="1"/>
  <c r="AC3799" i="1" s="1"/>
  <c r="AA3799" i="1"/>
  <c r="Z3799" i="1"/>
  <c r="R3799" i="1"/>
  <c r="Q3799" i="1"/>
  <c r="J3799" i="1"/>
  <c r="K3799" i="1" s="1"/>
  <c r="L3799" i="1" s="1"/>
  <c r="N3799" i="1" s="1"/>
  <c r="I3799" i="1"/>
  <c r="G3799" i="1"/>
  <c r="F3799" i="1"/>
  <c r="D3799" i="1"/>
  <c r="AB3798" i="1"/>
  <c r="AC3798" i="1" s="1"/>
  <c r="Z3798" i="1"/>
  <c r="AA3798" i="1" s="1"/>
  <c r="R3798" i="1"/>
  <c r="K3798" i="1"/>
  <c r="O3798" i="1" s="1"/>
  <c r="I3798" i="1"/>
  <c r="J3798" i="1" s="1"/>
  <c r="G3798" i="1"/>
  <c r="F3798" i="1"/>
  <c r="D3798" i="1"/>
  <c r="Q3798" i="1" s="1"/>
  <c r="AC3797" i="1"/>
  <c r="AB3797" i="1"/>
  <c r="Z3797" i="1"/>
  <c r="AA3797" i="1" s="1"/>
  <c r="R3797" i="1"/>
  <c r="J3797" i="1"/>
  <c r="K3797" i="1" s="1"/>
  <c r="I3797" i="1"/>
  <c r="Q3797" i="1" s="1"/>
  <c r="G3797" i="1"/>
  <c r="F3797" i="1"/>
  <c r="D3797" i="1"/>
  <c r="AB3796" i="1"/>
  <c r="AC3796" i="1" s="1"/>
  <c r="AA3796" i="1"/>
  <c r="Z3796" i="1"/>
  <c r="R3796" i="1"/>
  <c r="I3796" i="1"/>
  <c r="Q3796" i="1" s="1"/>
  <c r="G3796" i="1"/>
  <c r="F3796" i="1"/>
  <c r="D3796" i="1"/>
  <c r="AC3795" i="1"/>
  <c r="AB3795" i="1"/>
  <c r="Z3795" i="1"/>
  <c r="AA3795" i="1" s="1"/>
  <c r="R3795" i="1"/>
  <c r="Q3795" i="1"/>
  <c r="J3795" i="1"/>
  <c r="K3795" i="1" s="1"/>
  <c r="I3795" i="1"/>
  <c r="G3795" i="1"/>
  <c r="F3795" i="1"/>
  <c r="D3795" i="1"/>
  <c r="AB3794" i="1"/>
  <c r="AC3794" i="1" s="1"/>
  <c r="Z3794" i="1"/>
  <c r="AA3794" i="1" s="1"/>
  <c r="R3794" i="1"/>
  <c r="I3794" i="1"/>
  <c r="Q3794" i="1" s="1"/>
  <c r="G3794" i="1"/>
  <c r="F3794" i="1"/>
  <c r="D3794" i="1"/>
  <c r="AB3793" i="1"/>
  <c r="AC3793" i="1" s="1"/>
  <c r="Z3793" i="1"/>
  <c r="AA3793" i="1" s="1"/>
  <c r="R3793" i="1"/>
  <c r="L3793" i="1"/>
  <c r="N3793" i="1" s="1"/>
  <c r="I3793" i="1"/>
  <c r="J3793" i="1" s="1"/>
  <c r="K3793" i="1" s="1"/>
  <c r="O3793" i="1" s="1"/>
  <c r="G3793" i="1"/>
  <c r="F3793" i="1"/>
  <c r="D3793" i="1"/>
  <c r="AB3792" i="1"/>
  <c r="AC3792" i="1" s="1"/>
  <c r="AA3792" i="1"/>
  <c r="Z3792" i="1"/>
  <c r="R3792" i="1"/>
  <c r="J3792" i="1"/>
  <c r="K3792" i="1" s="1"/>
  <c r="I3792" i="1"/>
  <c r="G3792" i="1"/>
  <c r="F3792" i="1"/>
  <c r="D3792" i="1"/>
  <c r="Q3792" i="1" s="1"/>
  <c r="AB3791" i="1"/>
  <c r="AC3791" i="1" s="1"/>
  <c r="Z3791" i="1"/>
  <c r="AA3791" i="1" s="1"/>
  <c r="R3791" i="1"/>
  <c r="I3791" i="1"/>
  <c r="J3791" i="1" s="1"/>
  <c r="K3791" i="1" s="1"/>
  <c r="G3791" i="1"/>
  <c r="F3791" i="1"/>
  <c r="D3791" i="1"/>
  <c r="Q3791" i="1" s="1"/>
  <c r="AB3790" i="1"/>
  <c r="AC3790" i="1" s="1"/>
  <c r="Z3790" i="1"/>
  <c r="AA3790" i="1" s="1"/>
  <c r="R3790" i="1"/>
  <c r="J3790" i="1"/>
  <c r="K3790" i="1" s="1"/>
  <c r="I3790" i="1"/>
  <c r="G3790" i="1"/>
  <c r="F3790" i="1"/>
  <c r="D3790" i="1"/>
  <c r="Q3790" i="1" s="1"/>
  <c r="AB3789" i="1"/>
  <c r="AC3789" i="1" s="1"/>
  <c r="Z3789" i="1"/>
  <c r="AA3789" i="1" s="1"/>
  <c r="R3789" i="1"/>
  <c r="I3789" i="1"/>
  <c r="Q3789" i="1" s="1"/>
  <c r="G3789" i="1"/>
  <c r="F3789" i="1"/>
  <c r="D3789" i="1"/>
  <c r="AB3788" i="1"/>
  <c r="AC3788" i="1" s="1"/>
  <c r="AA3788" i="1"/>
  <c r="Z3788" i="1"/>
  <c r="R3788" i="1"/>
  <c r="L3788" i="1"/>
  <c r="N3788" i="1" s="1"/>
  <c r="J3788" i="1"/>
  <c r="K3788" i="1" s="1"/>
  <c r="I3788" i="1"/>
  <c r="G3788" i="1"/>
  <c r="F3788" i="1"/>
  <c r="D3788" i="1"/>
  <c r="AB3787" i="1"/>
  <c r="AC3787" i="1" s="1"/>
  <c r="AA3787" i="1"/>
  <c r="Z3787" i="1"/>
  <c r="R3787" i="1"/>
  <c r="J3787" i="1"/>
  <c r="K3787" i="1" s="1"/>
  <c r="I3787" i="1"/>
  <c r="G3787" i="1"/>
  <c r="F3787" i="1"/>
  <c r="D3787" i="1"/>
  <c r="Q3787" i="1" s="1"/>
  <c r="AC3786" i="1"/>
  <c r="AB3786" i="1"/>
  <c r="Z3786" i="1"/>
  <c r="AA3786" i="1" s="1"/>
  <c r="R3786" i="1"/>
  <c r="S3786" i="1" s="1"/>
  <c r="I3786" i="1"/>
  <c r="Q3786" i="1" s="1"/>
  <c r="G3786" i="1"/>
  <c r="F3786" i="1"/>
  <c r="D3786" i="1"/>
  <c r="AB3785" i="1"/>
  <c r="AC3785" i="1" s="1"/>
  <c r="Z3785" i="1"/>
  <c r="AA3785" i="1" s="1"/>
  <c r="R3785" i="1"/>
  <c r="I3785" i="1"/>
  <c r="G3785" i="1"/>
  <c r="F3785" i="1"/>
  <c r="D3785" i="1"/>
  <c r="AC3784" i="1"/>
  <c r="AB3784" i="1"/>
  <c r="AA3784" i="1"/>
  <c r="Z3784" i="1"/>
  <c r="R3784" i="1"/>
  <c r="I3784" i="1"/>
  <c r="Q3784" i="1" s="1"/>
  <c r="G3784" i="1"/>
  <c r="F3784" i="1"/>
  <c r="D3784" i="1"/>
  <c r="AB3783" i="1"/>
  <c r="AC3783" i="1" s="1"/>
  <c r="Z3783" i="1"/>
  <c r="AA3783" i="1" s="1"/>
  <c r="R3783" i="1"/>
  <c r="I3783" i="1"/>
  <c r="J3783" i="1" s="1"/>
  <c r="K3783" i="1" s="1"/>
  <c r="G3783" i="1"/>
  <c r="F3783" i="1"/>
  <c r="D3783" i="1"/>
  <c r="Q3783" i="1" s="1"/>
  <c r="AB3782" i="1"/>
  <c r="AC3782" i="1" s="1"/>
  <c r="Z3782" i="1"/>
  <c r="AA3782" i="1" s="1"/>
  <c r="R3782" i="1"/>
  <c r="I3782" i="1"/>
  <c r="J3782" i="1" s="1"/>
  <c r="K3782" i="1" s="1"/>
  <c r="G3782" i="1"/>
  <c r="F3782" i="1"/>
  <c r="D3782" i="1"/>
  <c r="Q3782" i="1" s="1"/>
  <c r="AB3781" i="1"/>
  <c r="AC3781" i="1" s="1"/>
  <c r="Z3781" i="1"/>
  <c r="AA3781" i="1" s="1"/>
  <c r="R3781" i="1"/>
  <c r="I3781" i="1"/>
  <c r="J3781" i="1" s="1"/>
  <c r="K3781" i="1" s="1"/>
  <c r="O3781" i="1" s="1"/>
  <c r="G3781" i="1"/>
  <c r="F3781" i="1"/>
  <c r="D3781" i="1"/>
  <c r="AN3781" i="1" s="1"/>
  <c r="AO3781" i="1" s="1"/>
  <c r="AP3781" i="1" s="1"/>
  <c r="AB3780" i="1"/>
  <c r="AC3780" i="1" s="1"/>
  <c r="Z3780" i="1"/>
  <c r="AA3780" i="1" s="1"/>
  <c r="R3780" i="1"/>
  <c r="I3780" i="1"/>
  <c r="G3780" i="1"/>
  <c r="F3780" i="1"/>
  <c r="D3780" i="1"/>
  <c r="AB3779" i="1"/>
  <c r="AC3779" i="1" s="1"/>
  <c r="AA3779" i="1"/>
  <c r="Z3779" i="1"/>
  <c r="R3779" i="1"/>
  <c r="J3779" i="1"/>
  <c r="K3779" i="1" s="1"/>
  <c r="I3779" i="1"/>
  <c r="Q3779" i="1" s="1"/>
  <c r="G3779" i="1"/>
  <c r="F3779" i="1"/>
  <c r="D3779" i="1"/>
  <c r="AB3778" i="1"/>
  <c r="AC3778" i="1" s="1"/>
  <c r="AA3778" i="1"/>
  <c r="Z3778" i="1"/>
  <c r="R3778" i="1"/>
  <c r="I3778" i="1"/>
  <c r="G3778" i="1"/>
  <c r="F3778" i="1"/>
  <c r="D3778" i="1"/>
  <c r="AB3777" i="1"/>
  <c r="AC3777" i="1" s="1"/>
  <c r="Z3777" i="1"/>
  <c r="AA3777" i="1" s="1"/>
  <c r="R3777" i="1"/>
  <c r="I3777" i="1"/>
  <c r="J3777" i="1" s="1"/>
  <c r="K3777" i="1" s="1"/>
  <c r="G3777" i="1"/>
  <c r="F3777" i="1"/>
  <c r="D3777" i="1"/>
  <c r="AN3777" i="1" s="1"/>
  <c r="AO3777" i="1" s="1"/>
  <c r="AP3777" i="1" s="1"/>
  <c r="AC3776" i="1"/>
  <c r="AB3776" i="1"/>
  <c r="Z3776" i="1"/>
  <c r="AA3776" i="1" s="1"/>
  <c r="R3776" i="1"/>
  <c r="I3776" i="1"/>
  <c r="Q3776" i="1" s="1"/>
  <c r="G3776" i="1"/>
  <c r="F3776" i="1"/>
  <c r="D3776" i="1"/>
  <c r="AB3775" i="1"/>
  <c r="AC3775" i="1" s="1"/>
  <c r="AA3775" i="1"/>
  <c r="Z3775" i="1"/>
  <c r="R3775" i="1"/>
  <c r="I3775" i="1"/>
  <c r="Q3775" i="1" s="1"/>
  <c r="G3775" i="1"/>
  <c r="F3775" i="1"/>
  <c r="D3775" i="1"/>
  <c r="AC3774" i="1"/>
  <c r="AB3774" i="1"/>
  <c r="Z3774" i="1"/>
  <c r="AA3774" i="1" s="1"/>
  <c r="R3774" i="1"/>
  <c r="I3774" i="1"/>
  <c r="J3774" i="1" s="1"/>
  <c r="K3774" i="1" s="1"/>
  <c r="G3774" i="1"/>
  <c r="F3774" i="1"/>
  <c r="D3774" i="1"/>
  <c r="AB3773" i="1"/>
  <c r="AC3773" i="1" s="1"/>
  <c r="Z3773" i="1"/>
  <c r="AA3773" i="1" s="1"/>
  <c r="R3773" i="1"/>
  <c r="I3773" i="1"/>
  <c r="J3773" i="1" s="1"/>
  <c r="K3773" i="1" s="1"/>
  <c r="G3773" i="1"/>
  <c r="F3773" i="1"/>
  <c r="D3773" i="1"/>
  <c r="AB3772" i="1"/>
  <c r="AC3772" i="1" s="1"/>
  <c r="Z3772" i="1"/>
  <c r="AA3772" i="1" s="1"/>
  <c r="R3772" i="1"/>
  <c r="J3772" i="1"/>
  <c r="K3772" i="1" s="1"/>
  <c r="I3772" i="1"/>
  <c r="G3772" i="1"/>
  <c r="F3772" i="1"/>
  <c r="D3772" i="1"/>
  <c r="AC3771" i="1"/>
  <c r="AB3771" i="1"/>
  <c r="Z3771" i="1"/>
  <c r="AA3771" i="1" s="1"/>
  <c r="R3771" i="1"/>
  <c r="I3771" i="1"/>
  <c r="G3771" i="1"/>
  <c r="F3771" i="1"/>
  <c r="D3771" i="1"/>
  <c r="AC3770" i="1"/>
  <c r="AB3770" i="1"/>
  <c r="Z3770" i="1"/>
  <c r="AA3770" i="1" s="1"/>
  <c r="R3770" i="1"/>
  <c r="J3770" i="1"/>
  <c r="K3770" i="1" s="1"/>
  <c r="I3770" i="1"/>
  <c r="G3770" i="1"/>
  <c r="F3770" i="1"/>
  <c r="D3770" i="1"/>
  <c r="AB3769" i="1"/>
  <c r="AC3769" i="1" s="1"/>
  <c r="Z3769" i="1"/>
  <c r="AA3769" i="1" s="1"/>
  <c r="R3769" i="1"/>
  <c r="I3769" i="1"/>
  <c r="J3769" i="1" s="1"/>
  <c r="K3769" i="1" s="1"/>
  <c r="L3769" i="1" s="1"/>
  <c r="N3769" i="1" s="1"/>
  <c r="G3769" i="1"/>
  <c r="F3769" i="1"/>
  <c r="D3769" i="1"/>
  <c r="AC3768" i="1"/>
  <c r="AB3768" i="1"/>
  <c r="Z3768" i="1"/>
  <c r="AA3768" i="1" s="1"/>
  <c r="R3768" i="1"/>
  <c r="I3768" i="1"/>
  <c r="Q3768" i="1" s="1"/>
  <c r="G3768" i="1"/>
  <c r="F3768" i="1"/>
  <c r="D3768" i="1"/>
  <c r="AB3767" i="1"/>
  <c r="AC3767" i="1" s="1"/>
  <c r="Z3767" i="1"/>
  <c r="AA3767" i="1" s="1"/>
  <c r="R3767" i="1"/>
  <c r="I3767" i="1"/>
  <c r="G3767" i="1"/>
  <c r="F3767" i="1"/>
  <c r="D3767" i="1"/>
  <c r="AC3766" i="1"/>
  <c r="AB3766" i="1"/>
  <c r="Z3766" i="1"/>
  <c r="AA3766" i="1" s="1"/>
  <c r="R3766" i="1"/>
  <c r="Q3766" i="1"/>
  <c r="I3766" i="1"/>
  <c r="J3766" i="1" s="1"/>
  <c r="K3766" i="1" s="1"/>
  <c r="G3766" i="1"/>
  <c r="F3766" i="1"/>
  <c r="D3766" i="1"/>
  <c r="AN3766" i="1" s="1"/>
  <c r="AO3766" i="1" s="1"/>
  <c r="AP3766" i="1" s="1"/>
  <c r="AB3765" i="1"/>
  <c r="AC3765" i="1" s="1"/>
  <c r="Z3765" i="1"/>
  <c r="AA3765" i="1" s="1"/>
  <c r="R3765" i="1"/>
  <c r="I3765" i="1"/>
  <c r="G3765" i="1"/>
  <c r="F3765" i="1"/>
  <c r="D3765" i="1"/>
  <c r="AB3764" i="1"/>
  <c r="AC3764" i="1" s="1"/>
  <c r="Z3764" i="1"/>
  <c r="AA3764" i="1" s="1"/>
  <c r="R3764" i="1"/>
  <c r="I3764" i="1"/>
  <c r="G3764" i="1"/>
  <c r="F3764" i="1"/>
  <c r="D3764" i="1"/>
  <c r="AB3763" i="1"/>
  <c r="AC3763" i="1" s="1"/>
  <c r="Z3763" i="1"/>
  <c r="AA3763" i="1" s="1"/>
  <c r="R3763" i="1"/>
  <c r="Q3763" i="1"/>
  <c r="I3763" i="1"/>
  <c r="J3763" i="1" s="1"/>
  <c r="K3763" i="1" s="1"/>
  <c r="G3763" i="1"/>
  <c r="F3763" i="1"/>
  <c r="D3763" i="1"/>
  <c r="AB3762" i="1"/>
  <c r="AC3762" i="1" s="1"/>
  <c r="Z3762" i="1"/>
  <c r="AA3762" i="1" s="1"/>
  <c r="R3762" i="1"/>
  <c r="I3762" i="1"/>
  <c r="Q3762" i="1" s="1"/>
  <c r="G3762" i="1"/>
  <c r="F3762" i="1"/>
  <c r="D3762" i="1"/>
  <c r="AB3761" i="1"/>
  <c r="AC3761" i="1" s="1"/>
  <c r="AD3788" i="1" s="1"/>
  <c r="Z3761" i="1"/>
  <c r="AA3761" i="1" s="1"/>
  <c r="R3761" i="1"/>
  <c r="K3761" i="1"/>
  <c r="L3761" i="1" s="1"/>
  <c r="N3761" i="1" s="1"/>
  <c r="I3761" i="1"/>
  <c r="J3761" i="1" s="1"/>
  <c r="G3761" i="1"/>
  <c r="F3761" i="1"/>
  <c r="D3761" i="1"/>
  <c r="AB3760" i="1"/>
  <c r="AC3760" i="1" s="1"/>
  <c r="Z3760" i="1"/>
  <c r="AA3760" i="1" s="1"/>
  <c r="R3760" i="1"/>
  <c r="I3760" i="1"/>
  <c r="G3760" i="1"/>
  <c r="F3760" i="1"/>
  <c r="D3760" i="1"/>
  <c r="AB3759" i="1"/>
  <c r="AC3759" i="1" s="1"/>
  <c r="Z3759" i="1"/>
  <c r="AA3759" i="1" s="1"/>
  <c r="R3759" i="1"/>
  <c r="J3759" i="1"/>
  <c r="K3759" i="1" s="1"/>
  <c r="I3759" i="1"/>
  <c r="G3759" i="1"/>
  <c r="F3759" i="1"/>
  <c r="D3759" i="1"/>
  <c r="Q3759" i="1" s="1"/>
  <c r="AB3758" i="1"/>
  <c r="AC3758" i="1" s="1"/>
  <c r="AA3758" i="1"/>
  <c r="Z3758" i="1"/>
  <c r="R3758" i="1"/>
  <c r="I3758" i="1"/>
  <c r="J3758" i="1" s="1"/>
  <c r="K3758" i="1" s="1"/>
  <c r="L3758" i="1" s="1"/>
  <c r="G3758" i="1"/>
  <c r="F3758" i="1"/>
  <c r="D3758" i="1"/>
  <c r="AB3757" i="1"/>
  <c r="AC3757" i="1" s="1"/>
  <c r="Z3757" i="1"/>
  <c r="AA3757" i="1" s="1"/>
  <c r="R3757" i="1"/>
  <c r="I3757" i="1"/>
  <c r="J3757" i="1" s="1"/>
  <c r="K3757" i="1" s="1"/>
  <c r="G3757" i="1"/>
  <c r="F3757" i="1"/>
  <c r="D3757" i="1"/>
  <c r="AC3756" i="1"/>
  <c r="AB3756" i="1"/>
  <c r="AA3756" i="1"/>
  <c r="Z3756" i="1"/>
  <c r="R3756" i="1"/>
  <c r="I3756" i="1"/>
  <c r="G3756" i="1"/>
  <c r="F3756" i="1"/>
  <c r="D3756" i="1"/>
  <c r="AB3755" i="1"/>
  <c r="AC3755" i="1" s="1"/>
  <c r="Z3755" i="1"/>
  <c r="AA3755" i="1" s="1"/>
  <c r="R3755" i="1"/>
  <c r="I3755" i="1"/>
  <c r="G3755" i="1"/>
  <c r="F3755" i="1"/>
  <c r="D3755" i="1"/>
  <c r="AC3754" i="1"/>
  <c r="AB3754" i="1"/>
  <c r="Z3754" i="1"/>
  <c r="AA3754" i="1" s="1"/>
  <c r="R3754" i="1"/>
  <c r="I3754" i="1"/>
  <c r="Q3754" i="1" s="1"/>
  <c r="G3754" i="1"/>
  <c r="F3754" i="1"/>
  <c r="D3754" i="1"/>
  <c r="AB3753" i="1"/>
  <c r="AC3753" i="1" s="1"/>
  <c r="Z3753" i="1"/>
  <c r="AA3753" i="1" s="1"/>
  <c r="R3753" i="1"/>
  <c r="Q3753" i="1"/>
  <c r="I3753" i="1"/>
  <c r="J3753" i="1" s="1"/>
  <c r="K3753" i="1" s="1"/>
  <c r="G3753" i="1"/>
  <c r="F3753" i="1"/>
  <c r="D3753" i="1"/>
  <c r="AB3752" i="1"/>
  <c r="AC3752" i="1" s="1"/>
  <c r="Z3752" i="1"/>
  <c r="AA3752" i="1" s="1"/>
  <c r="R3752" i="1"/>
  <c r="I3752" i="1"/>
  <c r="G3752" i="1"/>
  <c r="F3752" i="1"/>
  <c r="D3752" i="1"/>
  <c r="AB3751" i="1"/>
  <c r="AC3751" i="1" s="1"/>
  <c r="Z3751" i="1"/>
  <c r="AA3751" i="1" s="1"/>
  <c r="R3751" i="1"/>
  <c r="I3751" i="1"/>
  <c r="G3751" i="1"/>
  <c r="F3751" i="1"/>
  <c r="D3751" i="1"/>
  <c r="AN3750" i="1"/>
  <c r="AO3750" i="1" s="1"/>
  <c r="AP3750" i="1" s="1"/>
  <c r="AC3750" i="1"/>
  <c r="AB3750" i="1"/>
  <c r="AA3750" i="1"/>
  <c r="Z3750" i="1"/>
  <c r="R3750" i="1"/>
  <c r="L3750" i="1"/>
  <c r="N3750" i="1" s="1"/>
  <c r="I3750" i="1"/>
  <c r="J3750" i="1" s="1"/>
  <c r="K3750" i="1" s="1"/>
  <c r="G3750" i="1"/>
  <c r="F3750" i="1"/>
  <c r="D3750" i="1"/>
  <c r="AB3749" i="1"/>
  <c r="AC3749" i="1" s="1"/>
  <c r="Z3749" i="1"/>
  <c r="AA3749" i="1" s="1"/>
  <c r="R3749" i="1"/>
  <c r="I3749" i="1"/>
  <c r="G3749" i="1"/>
  <c r="F3749" i="1"/>
  <c r="D3749" i="1"/>
  <c r="AB3748" i="1"/>
  <c r="AC3748" i="1" s="1"/>
  <c r="Z3748" i="1"/>
  <c r="AA3748" i="1" s="1"/>
  <c r="R3748" i="1"/>
  <c r="I3748" i="1"/>
  <c r="G3748" i="1"/>
  <c r="F3748" i="1"/>
  <c r="D3748" i="1"/>
  <c r="AB3747" i="1"/>
  <c r="AC3747" i="1" s="1"/>
  <c r="Z3747" i="1"/>
  <c r="AA3747" i="1" s="1"/>
  <c r="R3747" i="1"/>
  <c r="J3747" i="1"/>
  <c r="K3747" i="1" s="1"/>
  <c r="I3747" i="1"/>
  <c r="G3747" i="1"/>
  <c r="F3747" i="1"/>
  <c r="D3747" i="1"/>
  <c r="AB3746" i="1"/>
  <c r="AC3746" i="1" s="1"/>
  <c r="Z3746" i="1"/>
  <c r="AA3746" i="1" s="1"/>
  <c r="R3746" i="1"/>
  <c r="I3746" i="1"/>
  <c r="J3746" i="1" s="1"/>
  <c r="K3746" i="1" s="1"/>
  <c r="G3746" i="1"/>
  <c r="F3746" i="1"/>
  <c r="D3746" i="1"/>
  <c r="Q3746" i="1" s="1"/>
  <c r="AB3745" i="1"/>
  <c r="AC3745" i="1" s="1"/>
  <c r="Z3745" i="1"/>
  <c r="AA3745" i="1" s="1"/>
  <c r="R3745" i="1"/>
  <c r="K3745" i="1"/>
  <c r="L3745" i="1" s="1"/>
  <c r="I3745" i="1"/>
  <c r="J3745" i="1" s="1"/>
  <c r="G3745" i="1"/>
  <c r="F3745" i="1"/>
  <c r="D3745" i="1"/>
  <c r="AB3744" i="1"/>
  <c r="AC3744" i="1" s="1"/>
  <c r="AA3744" i="1"/>
  <c r="Z3744" i="1"/>
  <c r="R3744" i="1"/>
  <c r="I3744" i="1"/>
  <c r="G3744" i="1"/>
  <c r="F3744" i="1"/>
  <c r="D3744" i="1"/>
  <c r="AB3743" i="1"/>
  <c r="AC3743" i="1" s="1"/>
  <c r="AA3743" i="1"/>
  <c r="Z3743" i="1"/>
  <c r="R3743" i="1"/>
  <c r="K3743" i="1"/>
  <c r="J3743" i="1"/>
  <c r="I3743" i="1"/>
  <c r="G3743" i="1"/>
  <c r="F3743" i="1"/>
  <c r="D3743" i="1"/>
  <c r="AB3742" i="1"/>
  <c r="AC3742" i="1" s="1"/>
  <c r="Z3742" i="1"/>
  <c r="AA3742" i="1" s="1"/>
  <c r="R3742" i="1"/>
  <c r="Q3742" i="1"/>
  <c r="L3742" i="1"/>
  <c r="N3742" i="1" s="1"/>
  <c r="I3742" i="1"/>
  <c r="J3742" i="1" s="1"/>
  <c r="K3742" i="1" s="1"/>
  <c r="G3742" i="1"/>
  <c r="F3742" i="1"/>
  <c r="D3742" i="1"/>
  <c r="AB3741" i="1"/>
  <c r="AC3741" i="1" s="1"/>
  <c r="Z3741" i="1"/>
  <c r="AA3741" i="1" s="1"/>
  <c r="R3741" i="1"/>
  <c r="I3741" i="1"/>
  <c r="G3741" i="1"/>
  <c r="F3741" i="1"/>
  <c r="D3741" i="1"/>
  <c r="AB3740" i="1"/>
  <c r="AC3740" i="1" s="1"/>
  <c r="Z3740" i="1"/>
  <c r="AA3740" i="1" s="1"/>
  <c r="R3740" i="1"/>
  <c r="J3740" i="1"/>
  <c r="K3740" i="1" s="1"/>
  <c r="L3740" i="1" s="1"/>
  <c r="I3740" i="1"/>
  <c r="G3740" i="1"/>
  <c r="F3740" i="1"/>
  <c r="D3740" i="1"/>
  <c r="AB3739" i="1"/>
  <c r="AC3739" i="1" s="1"/>
  <c r="Z3739" i="1"/>
  <c r="AA3739" i="1" s="1"/>
  <c r="R3739" i="1"/>
  <c r="I3739" i="1"/>
  <c r="G3739" i="1"/>
  <c r="F3739" i="1"/>
  <c r="D3739" i="1"/>
  <c r="AB3738" i="1"/>
  <c r="AC3738" i="1" s="1"/>
  <c r="Z3738" i="1"/>
  <c r="AA3738" i="1" s="1"/>
  <c r="R3738" i="1"/>
  <c r="I3738" i="1"/>
  <c r="Q3738" i="1" s="1"/>
  <c r="G3738" i="1"/>
  <c r="F3738" i="1"/>
  <c r="D3738" i="1"/>
  <c r="AB3737" i="1"/>
  <c r="AC3737" i="1" s="1"/>
  <c r="AA3737" i="1"/>
  <c r="Z3737" i="1"/>
  <c r="R3737" i="1"/>
  <c r="S3737" i="1" s="1"/>
  <c r="K3737" i="1"/>
  <c r="I3737" i="1"/>
  <c r="J3737" i="1" s="1"/>
  <c r="G3737" i="1"/>
  <c r="F3737" i="1"/>
  <c r="D3737" i="1"/>
  <c r="Q3737" i="1" s="1"/>
  <c r="AC3736" i="1"/>
  <c r="AB3736" i="1"/>
  <c r="Z3736" i="1"/>
  <c r="AA3736" i="1" s="1"/>
  <c r="R3736" i="1"/>
  <c r="I3736" i="1"/>
  <c r="G3736" i="1"/>
  <c r="F3736" i="1"/>
  <c r="D3736" i="1"/>
  <c r="AB3735" i="1"/>
  <c r="AC3735" i="1" s="1"/>
  <c r="Z3735" i="1"/>
  <c r="AA3735" i="1" s="1"/>
  <c r="R3735" i="1"/>
  <c r="I3735" i="1"/>
  <c r="G3735" i="1"/>
  <c r="F3735" i="1"/>
  <c r="D3735" i="1"/>
  <c r="AB3734" i="1"/>
  <c r="AC3734" i="1" s="1"/>
  <c r="Z3734" i="1"/>
  <c r="AA3734" i="1" s="1"/>
  <c r="R3734" i="1"/>
  <c r="K3734" i="1"/>
  <c r="I3734" i="1"/>
  <c r="J3734" i="1" s="1"/>
  <c r="G3734" i="1"/>
  <c r="F3734" i="1"/>
  <c r="D3734" i="1"/>
  <c r="Q3734" i="1" s="1"/>
  <c r="AC3733" i="1"/>
  <c r="AB3733" i="1"/>
  <c r="Z3733" i="1"/>
  <c r="AA3733" i="1" s="1"/>
  <c r="R3733" i="1"/>
  <c r="K3733" i="1"/>
  <c r="I3733" i="1"/>
  <c r="J3733" i="1" s="1"/>
  <c r="G3733" i="1"/>
  <c r="F3733" i="1"/>
  <c r="D3733" i="1"/>
  <c r="AN3733" i="1" s="1"/>
  <c r="AO3733" i="1" s="1"/>
  <c r="AP3733" i="1" s="1"/>
  <c r="AB3732" i="1"/>
  <c r="AC3732" i="1" s="1"/>
  <c r="Z3732" i="1"/>
  <c r="AA3732" i="1" s="1"/>
  <c r="R3732" i="1"/>
  <c r="I3732" i="1"/>
  <c r="Q3732" i="1" s="1"/>
  <c r="G3732" i="1"/>
  <c r="F3732" i="1"/>
  <c r="D3732" i="1"/>
  <c r="AB3731" i="1"/>
  <c r="AC3731" i="1" s="1"/>
  <c r="Z3731" i="1"/>
  <c r="AA3731" i="1" s="1"/>
  <c r="R3731" i="1"/>
  <c r="K3731" i="1"/>
  <c r="I3731" i="1"/>
  <c r="J3731" i="1" s="1"/>
  <c r="G3731" i="1"/>
  <c r="F3731" i="1"/>
  <c r="D3731" i="1"/>
  <c r="AB3730" i="1"/>
  <c r="AC3730" i="1" s="1"/>
  <c r="Z3730" i="1"/>
  <c r="AA3730" i="1" s="1"/>
  <c r="R3730" i="1"/>
  <c r="I3730" i="1"/>
  <c r="J3730" i="1" s="1"/>
  <c r="K3730" i="1" s="1"/>
  <c r="G3730" i="1"/>
  <c r="F3730" i="1"/>
  <c r="D3730" i="1"/>
  <c r="Q3730" i="1" s="1"/>
  <c r="AC3729" i="1"/>
  <c r="AB3729" i="1"/>
  <c r="Z3729" i="1"/>
  <c r="AA3729" i="1" s="1"/>
  <c r="R3729" i="1"/>
  <c r="I3729" i="1"/>
  <c r="G3729" i="1"/>
  <c r="F3729" i="1"/>
  <c r="D3729" i="1"/>
  <c r="AB3728" i="1"/>
  <c r="AC3728" i="1" s="1"/>
  <c r="Z3728" i="1"/>
  <c r="AA3728" i="1" s="1"/>
  <c r="R3728" i="1"/>
  <c r="I3728" i="1"/>
  <c r="G3728" i="1"/>
  <c r="F3728" i="1"/>
  <c r="D3728" i="1"/>
  <c r="AB3727" i="1"/>
  <c r="AC3727" i="1" s="1"/>
  <c r="Z3727" i="1"/>
  <c r="AA3727" i="1" s="1"/>
  <c r="R3727" i="1"/>
  <c r="J3727" i="1"/>
  <c r="K3727" i="1" s="1"/>
  <c r="I3727" i="1"/>
  <c r="G3727" i="1"/>
  <c r="F3727" i="1"/>
  <c r="D3727" i="1"/>
  <c r="AB3726" i="1"/>
  <c r="AC3726" i="1" s="1"/>
  <c r="AA3726" i="1"/>
  <c r="Z3726" i="1"/>
  <c r="R3726" i="1"/>
  <c r="J3726" i="1"/>
  <c r="K3726" i="1" s="1"/>
  <c r="I3726" i="1"/>
  <c r="G3726" i="1"/>
  <c r="F3726" i="1"/>
  <c r="D3726" i="1"/>
  <c r="Q3726" i="1" s="1"/>
  <c r="AC3725" i="1"/>
  <c r="AB3725" i="1"/>
  <c r="Z3725" i="1"/>
  <c r="AA3725" i="1" s="1"/>
  <c r="R3725" i="1"/>
  <c r="I3725" i="1"/>
  <c r="G3725" i="1"/>
  <c r="F3725" i="1"/>
  <c r="D3725" i="1"/>
  <c r="AC3724" i="1"/>
  <c r="AB3724" i="1"/>
  <c r="Z3724" i="1"/>
  <c r="AA3724" i="1" s="1"/>
  <c r="R3724" i="1"/>
  <c r="J3724" i="1"/>
  <c r="K3724" i="1" s="1"/>
  <c r="I3724" i="1"/>
  <c r="G3724" i="1"/>
  <c r="F3724" i="1"/>
  <c r="D3724" i="1"/>
  <c r="AB3723" i="1"/>
  <c r="AC3723" i="1" s="1"/>
  <c r="AA3723" i="1"/>
  <c r="Z3723" i="1"/>
  <c r="R3723" i="1"/>
  <c r="I3723" i="1"/>
  <c r="G3723" i="1"/>
  <c r="F3723" i="1"/>
  <c r="D3723" i="1"/>
  <c r="AB3722" i="1"/>
  <c r="AC3722" i="1" s="1"/>
  <c r="Z3722" i="1"/>
  <c r="AA3722" i="1" s="1"/>
  <c r="R3722" i="1"/>
  <c r="I3722" i="1"/>
  <c r="J3722" i="1" s="1"/>
  <c r="K3722" i="1" s="1"/>
  <c r="G3722" i="1"/>
  <c r="F3722" i="1"/>
  <c r="D3722" i="1"/>
  <c r="AC3721" i="1"/>
  <c r="AB3721" i="1"/>
  <c r="Z3721" i="1"/>
  <c r="AA3721" i="1" s="1"/>
  <c r="R3721" i="1"/>
  <c r="Q3721" i="1"/>
  <c r="I3721" i="1"/>
  <c r="J3721" i="1" s="1"/>
  <c r="K3721" i="1" s="1"/>
  <c r="L3721" i="1" s="1"/>
  <c r="G3721" i="1"/>
  <c r="F3721" i="1"/>
  <c r="D3721" i="1"/>
  <c r="AB3720" i="1"/>
  <c r="AC3720" i="1" s="1"/>
  <c r="Z3720" i="1"/>
  <c r="AA3720" i="1" s="1"/>
  <c r="R3720" i="1"/>
  <c r="I3720" i="1"/>
  <c r="G3720" i="1"/>
  <c r="F3720" i="1"/>
  <c r="D3720" i="1"/>
  <c r="AC3719" i="1"/>
  <c r="AB3719" i="1"/>
  <c r="Z3719" i="1"/>
  <c r="AA3719" i="1" s="1"/>
  <c r="R3719" i="1"/>
  <c r="Q3719" i="1"/>
  <c r="I3719" i="1"/>
  <c r="J3719" i="1" s="1"/>
  <c r="K3719" i="1" s="1"/>
  <c r="G3719" i="1"/>
  <c r="F3719" i="1"/>
  <c r="D3719" i="1"/>
  <c r="AB3718" i="1"/>
  <c r="AC3718" i="1" s="1"/>
  <c r="Z3718" i="1"/>
  <c r="AA3718" i="1" s="1"/>
  <c r="R3718" i="1"/>
  <c r="K3718" i="1"/>
  <c r="I3718" i="1"/>
  <c r="J3718" i="1" s="1"/>
  <c r="G3718" i="1"/>
  <c r="F3718" i="1"/>
  <c r="D3718" i="1"/>
  <c r="AB3717" i="1"/>
  <c r="AC3717" i="1" s="1"/>
  <c r="AA3717" i="1"/>
  <c r="Z3717" i="1"/>
  <c r="R3717" i="1"/>
  <c r="I3717" i="1"/>
  <c r="J3717" i="1" s="1"/>
  <c r="K3717" i="1" s="1"/>
  <c r="G3717" i="1"/>
  <c r="F3717" i="1"/>
  <c r="D3717" i="1"/>
  <c r="AB3716" i="1"/>
  <c r="AC3716" i="1" s="1"/>
  <c r="Z3716" i="1"/>
  <c r="AA3716" i="1" s="1"/>
  <c r="R3716" i="1"/>
  <c r="I3716" i="1"/>
  <c r="G3716" i="1"/>
  <c r="F3716" i="1"/>
  <c r="D3716" i="1"/>
  <c r="AB3715" i="1"/>
  <c r="AC3715" i="1" s="1"/>
  <c r="Z3715" i="1"/>
  <c r="AA3715" i="1" s="1"/>
  <c r="R3715" i="1"/>
  <c r="I3715" i="1"/>
  <c r="J3715" i="1" s="1"/>
  <c r="K3715" i="1" s="1"/>
  <c r="G3715" i="1"/>
  <c r="F3715" i="1"/>
  <c r="D3715" i="1"/>
  <c r="AB3714" i="1"/>
  <c r="AC3714" i="1" s="1"/>
  <c r="Z3714" i="1"/>
  <c r="AA3714" i="1" s="1"/>
  <c r="R3714" i="1"/>
  <c r="J3714" i="1"/>
  <c r="K3714" i="1" s="1"/>
  <c r="I3714" i="1"/>
  <c r="G3714" i="1"/>
  <c r="F3714" i="1"/>
  <c r="D3714" i="1"/>
  <c r="AN3714" i="1" s="1"/>
  <c r="AO3714" i="1" s="1"/>
  <c r="AP3714" i="1" s="1"/>
  <c r="AB3713" i="1"/>
  <c r="AC3713" i="1" s="1"/>
  <c r="Z3713" i="1"/>
  <c r="AA3713" i="1" s="1"/>
  <c r="R3713" i="1"/>
  <c r="I3713" i="1"/>
  <c r="J3713" i="1" s="1"/>
  <c r="K3713" i="1" s="1"/>
  <c r="G3713" i="1"/>
  <c r="F3713" i="1"/>
  <c r="D3713" i="1"/>
  <c r="Q3713" i="1" s="1"/>
  <c r="AB3712" i="1"/>
  <c r="AC3712" i="1" s="1"/>
  <c r="Z3712" i="1"/>
  <c r="AA3712" i="1" s="1"/>
  <c r="R3712" i="1"/>
  <c r="I3712" i="1"/>
  <c r="Q3712" i="1" s="1"/>
  <c r="G3712" i="1"/>
  <c r="F3712" i="1"/>
  <c r="D3712" i="1"/>
  <c r="AB3711" i="1"/>
  <c r="AC3711" i="1" s="1"/>
  <c r="AA3711" i="1"/>
  <c r="Z3711" i="1"/>
  <c r="R3711" i="1"/>
  <c r="I3711" i="1"/>
  <c r="G3711" i="1"/>
  <c r="F3711" i="1"/>
  <c r="D3711" i="1"/>
  <c r="AB3710" i="1"/>
  <c r="AC3710" i="1" s="1"/>
  <c r="Z3710" i="1"/>
  <c r="AA3710" i="1" s="1"/>
  <c r="R3710" i="1"/>
  <c r="I3710" i="1"/>
  <c r="G3710" i="1"/>
  <c r="F3710" i="1"/>
  <c r="D3710" i="1"/>
  <c r="AC3709" i="1"/>
  <c r="AB3709" i="1"/>
  <c r="Z3709" i="1"/>
  <c r="AA3709" i="1" s="1"/>
  <c r="R3709" i="1"/>
  <c r="I3709" i="1"/>
  <c r="J3709" i="1" s="1"/>
  <c r="K3709" i="1" s="1"/>
  <c r="G3709" i="1"/>
  <c r="F3709" i="1"/>
  <c r="D3709" i="1"/>
  <c r="AB3708" i="1"/>
  <c r="AC3708" i="1" s="1"/>
  <c r="Z3708" i="1"/>
  <c r="AA3708" i="1" s="1"/>
  <c r="R3708" i="1"/>
  <c r="J3708" i="1"/>
  <c r="K3708" i="1" s="1"/>
  <c r="I3708" i="1"/>
  <c r="G3708" i="1"/>
  <c r="F3708" i="1"/>
  <c r="D3708" i="1"/>
  <c r="AB3707" i="1"/>
  <c r="AC3707" i="1" s="1"/>
  <c r="Z3707" i="1"/>
  <c r="AA3707" i="1" s="1"/>
  <c r="R3707" i="1"/>
  <c r="I3707" i="1"/>
  <c r="G3707" i="1"/>
  <c r="F3707" i="1"/>
  <c r="D3707" i="1"/>
  <c r="AB3706" i="1"/>
  <c r="AC3706" i="1" s="1"/>
  <c r="AA3706" i="1"/>
  <c r="Z3706" i="1"/>
  <c r="R3706" i="1"/>
  <c r="I3706" i="1"/>
  <c r="Q3706" i="1" s="1"/>
  <c r="G3706" i="1"/>
  <c r="F3706" i="1"/>
  <c r="D3706" i="1"/>
  <c r="AB3705" i="1"/>
  <c r="AC3705" i="1" s="1"/>
  <c r="Z3705" i="1"/>
  <c r="AA3705" i="1" s="1"/>
  <c r="R3705" i="1"/>
  <c r="K3705" i="1"/>
  <c r="I3705" i="1"/>
  <c r="J3705" i="1" s="1"/>
  <c r="G3705" i="1"/>
  <c r="F3705" i="1"/>
  <c r="D3705" i="1"/>
  <c r="Q3705" i="1" s="1"/>
  <c r="AB3704" i="1"/>
  <c r="AC3704" i="1" s="1"/>
  <c r="Z3704" i="1"/>
  <c r="AA3704" i="1" s="1"/>
  <c r="R3704" i="1"/>
  <c r="I3704" i="1"/>
  <c r="Q3704" i="1" s="1"/>
  <c r="G3704" i="1"/>
  <c r="F3704" i="1"/>
  <c r="D3704" i="1"/>
  <c r="AB3703" i="1"/>
  <c r="AC3703" i="1" s="1"/>
  <c r="Z3703" i="1"/>
  <c r="AA3703" i="1" s="1"/>
  <c r="R3703" i="1"/>
  <c r="I3703" i="1"/>
  <c r="G3703" i="1"/>
  <c r="F3703" i="1"/>
  <c r="D3703" i="1"/>
  <c r="AB3702" i="1"/>
  <c r="AC3702" i="1" s="1"/>
  <c r="Z3702" i="1"/>
  <c r="AA3702" i="1" s="1"/>
  <c r="R3702" i="1"/>
  <c r="I3702" i="1"/>
  <c r="J3702" i="1" s="1"/>
  <c r="K3702" i="1" s="1"/>
  <c r="G3702" i="1"/>
  <c r="F3702" i="1"/>
  <c r="D3702" i="1"/>
  <c r="Q3702" i="1" s="1"/>
  <c r="AB3701" i="1"/>
  <c r="AC3701" i="1" s="1"/>
  <c r="Z3701" i="1"/>
  <c r="AA3701" i="1" s="1"/>
  <c r="R3701" i="1"/>
  <c r="I3701" i="1"/>
  <c r="J3701" i="1" s="1"/>
  <c r="K3701" i="1" s="1"/>
  <c r="G3701" i="1"/>
  <c r="F3701" i="1"/>
  <c r="D3701" i="1"/>
  <c r="AB3700" i="1"/>
  <c r="AC3700" i="1" s="1"/>
  <c r="Z3700" i="1"/>
  <c r="AA3700" i="1" s="1"/>
  <c r="R3700" i="1"/>
  <c r="I3700" i="1"/>
  <c r="G3700" i="1"/>
  <c r="F3700" i="1"/>
  <c r="D3700" i="1"/>
  <c r="AB3699" i="1"/>
  <c r="AC3699" i="1" s="1"/>
  <c r="Z3699" i="1"/>
  <c r="AA3699" i="1" s="1"/>
  <c r="R3699" i="1"/>
  <c r="I3699" i="1"/>
  <c r="Q3699" i="1" s="1"/>
  <c r="G3699" i="1"/>
  <c r="F3699" i="1"/>
  <c r="D3699" i="1"/>
  <c r="AB3698" i="1"/>
  <c r="AC3698" i="1" s="1"/>
  <c r="AD3727" i="1" s="1"/>
  <c r="Z3698" i="1"/>
  <c r="AA3698" i="1" s="1"/>
  <c r="R3698" i="1"/>
  <c r="J3698" i="1"/>
  <c r="K3698" i="1" s="1"/>
  <c r="I3698" i="1"/>
  <c r="G3698" i="1"/>
  <c r="F3698" i="1"/>
  <c r="D3698" i="1"/>
  <c r="Q3698" i="1" s="1"/>
  <c r="AB3697" i="1"/>
  <c r="AC3697" i="1" s="1"/>
  <c r="Z3697" i="1"/>
  <c r="AA3697" i="1" s="1"/>
  <c r="R3697" i="1"/>
  <c r="I3697" i="1"/>
  <c r="G3697" i="1"/>
  <c r="F3697" i="1"/>
  <c r="D3697" i="1"/>
  <c r="AB3696" i="1"/>
  <c r="AC3696" i="1" s="1"/>
  <c r="Z3696" i="1"/>
  <c r="AA3696" i="1" s="1"/>
  <c r="R3696" i="1"/>
  <c r="I3696" i="1"/>
  <c r="G3696" i="1"/>
  <c r="F3696" i="1"/>
  <c r="D3696" i="1"/>
  <c r="AB3695" i="1"/>
  <c r="AC3695" i="1" s="1"/>
  <c r="Z3695" i="1"/>
  <c r="AA3695" i="1" s="1"/>
  <c r="R3695" i="1"/>
  <c r="K3695" i="1"/>
  <c r="J3695" i="1"/>
  <c r="I3695" i="1"/>
  <c r="G3695" i="1"/>
  <c r="F3695" i="1"/>
  <c r="D3695" i="1"/>
  <c r="AB3694" i="1"/>
  <c r="AC3694" i="1" s="1"/>
  <c r="Z3694" i="1"/>
  <c r="AA3694" i="1" s="1"/>
  <c r="R3694" i="1"/>
  <c r="I3694" i="1"/>
  <c r="G3694" i="1"/>
  <c r="F3694" i="1"/>
  <c r="D3694" i="1"/>
  <c r="AB3693" i="1"/>
  <c r="AC3693" i="1" s="1"/>
  <c r="AA3693" i="1"/>
  <c r="Z3693" i="1"/>
  <c r="R3693" i="1"/>
  <c r="I3693" i="1"/>
  <c r="J3693" i="1" s="1"/>
  <c r="K3693" i="1" s="1"/>
  <c r="L3693" i="1" s="1"/>
  <c r="N3693" i="1" s="1"/>
  <c r="G3693" i="1"/>
  <c r="F3693" i="1"/>
  <c r="D3693" i="1"/>
  <c r="AB3692" i="1"/>
  <c r="AC3692" i="1" s="1"/>
  <c r="Z3692" i="1"/>
  <c r="AA3692" i="1" s="1"/>
  <c r="R3692" i="1"/>
  <c r="I3692" i="1"/>
  <c r="G3692" i="1"/>
  <c r="F3692" i="1"/>
  <c r="D3692" i="1"/>
  <c r="AC3691" i="1"/>
  <c r="AB3691" i="1"/>
  <c r="Z3691" i="1"/>
  <c r="AA3691" i="1" s="1"/>
  <c r="R3691" i="1"/>
  <c r="J3691" i="1"/>
  <c r="K3691" i="1" s="1"/>
  <c r="I3691" i="1"/>
  <c r="G3691" i="1"/>
  <c r="F3691" i="1"/>
  <c r="D3691" i="1"/>
  <c r="AN3691" i="1" s="1"/>
  <c r="AO3691" i="1" s="1"/>
  <c r="AP3691" i="1" s="1"/>
  <c r="AB3690" i="1"/>
  <c r="AC3690" i="1" s="1"/>
  <c r="Z3690" i="1"/>
  <c r="AA3690" i="1" s="1"/>
  <c r="R3690" i="1"/>
  <c r="J3690" i="1"/>
  <c r="K3690" i="1" s="1"/>
  <c r="I3690" i="1"/>
  <c r="Q3690" i="1" s="1"/>
  <c r="G3690" i="1"/>
  <c r="F3690" i="1"/>
  <c r="D3690" i="1"/>
  <c r="AB3689" i="1"/>
  <c r="AC3689" i="1" s="1"/>
  <c r="AA3689" i="1"/>
  <c r="Z3689" i="1"/>
  <c r="R3689" i="1"/>
  <c r="I3689" i="1"/>
  <c r="J3689" i="1" s="1"/>
  <c r="K3689" i="1" s="1"/>
  <c r="L3689" i="1" s="1"/>
  <c r="G3689" i="1"/>
  <c r="F3689" i="1"/>
  <c r="D3689" i="1"/>
  <c r="Q3689" i="1" s="1"/>
  <c r="AB3688" i="1"/>
  <c r="AC3688" i="1" s="1"/>
  <c r="AA3688" i="1"/>
  <c r="Z3688" i="1"/>
  <c r="R3688" i="1"/>
  <c r="J3688" i="1"/>
  <c r="K3688" i="1" s="1"/>
  <c r="I3688" i="1"/>
  <c r="G3688" i="1"/>
  <c r="F3688" i="1"/>
  <c r="D3688" i="1"/>
  <c r="AC3687" i="1"/>
  <c r="AB3687" i="1"/>
  <c r="Z3687" i="1"/>
  <c r="AA3687" i="1" s="1"/>
  <c r="R3687" i="1"/>
  <c r="I3687" i="1"/>
  <c r="J3687" i="1" s="1"/>
  <c r="K3687" i="1" s="1"/>
  <c r="G3687" i="1"/>
  <c r="F3687" i="1"/>
  <c r="D3687" i="1"/>
  <c r="Q3687" i="1" s="1"/>
  <c r="AB3686" i="1"/>
  <c r="AC3686" i="1" s="1"/>
  <c r="Z3686" i="1"/>
  <c r="AA3686" i="1" s="1"/>
  <c r="R3686" i="1"/>
  <c r="J3686" i="1"/>
  <c r="K3686" i="1" s="1"/>
  <c r="I3686" i="1"/>
  <c r="G3686" i="1"/>
  <c r="F3686" i="1"/>
  <c r="D3686" i="1"/>
  <c r="Q3686" i="1" s="1"/>
  <c r="AB3685" i="1"/>
  <c r="AC3685" i="1" s="1"/>
  <c r="Z3685" i="1"/>
  <c r="AA3685" i="1" s="1"/>
  <c r="R3685" i="1"/>
  <c r="I3685" i="1"/>
  <c r="J3685" i="1" s="1"/>
  <c r="K3685" i="1" s="1"/>
  <c r="AN3685" i="1" s="1"/>
  <c r="AO3685" i="1" s="1"/>
  <c r="AP3685" i="1" s="1"/>
  <c r="G3685" i="1"/>
  <c r="F3685" i="1"/>
  <c r="D3685" i="1"/>
  <c r="AB3684" i="1"/>
  <c r="AC3684" i="1" s="1"/>
  <c r="Z3684" i="1"/>
  <c r="AA3684" i="1" s="1"/>
  <c r="R3684" i="1"/>
  <c r="I3684" i="1"/>
  <c r="J3684" i="1" s="1"/>
  <c r="K3684" i="1" s="1"/>
  <c r="AN3684" i="1" s="1"/>
  <c r="AO3684" i="1" s="1"/>
  <c r="AP3684" i="1" s="1"/>
  <c r="G3684" i="1"/>
  <c r="F3684" i="1"/>
  <c r="D3684" i="1"/>
  <c r="AB3683" i="1"/>
  <c r="AC3683" i="1" s="1"/>
  <c r="Z3683" i="1"/>
  <c r="AA3683" i="1" s="1"/>
  <c r="R3683" i="1"/>
  <c r="T3683" i="1" s="1"/>
  <c r="Q3683" i="1"/>
  <c r="I3683" i="1"/>
  <c r="J3683" i="1" s="1"/>
  <c r="K3683" i="1" s="1"/>
  <c r="G3683" i="1"/>
  <c r="F3683" i="1"/>
  <c r="D3683" i="1"/>
  <c r="AB3682" i="1"/>
  <c r="AC3682" i="1" s="1"/>
  <c r="Z3682" i="1"/>
  <c r="AA3682" i="1" s="1"/>
  <c r="R3682" i="1"/>
  <c r="J3682" i="1"/>
  <c r="K3682" i="1" s="1"/>
  <c r="I3682" i="1"/>
  <c r="G3682" i="1"/>
  <c r="F3682" i="1"/>
  <c r="D3682" i="1"/>
  <c r="Q3682" i="1" s="1"/>
  <c r="AB3681" i="1"/>
  <c r="AC3681" i="1" s="1"/>
  <c r="Z3681" i="1"/>
  <c r="AA3681" i="1" s="1"/>
  <c r="R3681" i="1"/>
  <c r="K3681" i="1"/>
  <c r="L3681" i="1" s="1"/>
  <c r="I3681" i="1"/>
  <c r="J3681" i="1" s="1"/>
  <c r="G3681" i="1"/>
  <c r="F3681" i="1"/>
  <c r="D3681" i="1"/>
  <c r="Q3681" i="1" s="1"/>
  <c r="AB3680" i="1"/>
  <c r="AC3680" i="1" s="1"/>
  <c r="Z3680" i="1"/>
  <c r="AA3680" i="1" s="1"/>
  <c r="R3680" i="1"/>
  <c r="J3680" i="1"/>
  <c r="K3680" i="1" s="1"/>
  <c r="I3680" i="1"/>
  <c r="G3680" i="1"/>
  <c r="F3680" i="1"/>
  <c r="D3680" i="1"/>
  <c r="AB3679" i="1"/>
  <c r="AC3679" i="1" s="1"/>
  <c r="Z3679" i="1"/>
  <c r="AA3679" i="1" s="1"/>
  <c r="R3679" i="1"/>
  <c r="S3679" i="1" s="1"/>
  <c r="Q3679" i="1"/>
  <c r="I3679" i="1"/>
  <c r="J3679" i="1" s="1"/>
  <c r="K3679" i="1" s="1"/>
  <c r="G3679" i="1"/>
  <c r="F3679" i="1"/>
  <c r="D3679" i="1"/>
  <c r="AB3678" i="1"/>
  <c r="AC3678" i="1" s="1"/>
  <c r="Z3678" i="1"/>
  <c r="AA3678" i="1" s="1"/>
  <c r="R3678" i="1"/>
  <c r="J3678" i="1"/>
  <c r="K3678" i="1" s="1"/>
  <c r="I3678" i="1"/>
  <c r="G3678" i="1"/>
  <c r="F3678" i="1"/>
  <c r="D3678" i="1"/>
  <c r="AB3677" i="1"/>
  <c r="AC3677" i="1" s="1"/>
  <c r="Z3677" i="1"/>
  <c r="AA3677" i="1" s="1"/>
  <c r="R3677" i="1"/>
  <c r="K3677" i="1"/>
  <c r="O3677" i="1" s="1"/>
  <c r="I3677" i="1"/>
  <c r="J3677" i="1" s="1"/>
  <c r="G3677" i="1"/>
  <c r="F3677" i="1"/>
  <c r="D3677" i="1"/>
  <c r="AN3677" i="1" s="1"/>
  <c r="AO3677" i="1" s="1"/>
  <c r="AP3677" i="1" s="1"/>
  <c r="AB3676" i="1"/>
  <c r="AC3676" i="1" s="1"/>
  <c r="Z3676" i="1"/>
  <c r="AA3676" i="1" s="1"/>
  <c r="R3676" i="1"/>
  <c r="J3676" i="1"/>
  <c r="K3676" i="1" s="1"/>
  <c r="I3676" i="1"/>
  <c r="G3676" i="1"/>
  <c r="F3676" i="1"/>
  <c r="D3676" i="1"/>
  <c r="AB3675" i="1"/>
  <c r="AC3675" i="1" s="1"/>
  <c r="Z3675" i="1"/>
  <c r="AA3675" i="1" s="1"/>
  <c r="R3675" i="1"/>
  <c r="J3675" i="1"/>
  <c r="K3675" i="1" s="1"/>
  <c r="I3675" i="1"/>
  <c r="G3675" i="1"/>
  <c r="F3675" i="1"/>
  <c r="D3675" i="1"/>
  <c r="AB3674" i="1"/>
  <c r="AC3674" i="1" s="1"/>
  <c r="Z3674" i="1"/>
  <c r="AA3674" i="1" s="1"/>
  <c r="R3674" i="1"/>
  <c r="J3674" i="1"/>
  <c r="K3674" i="1" s="1"/>
  <c r="I3674" i="1"/>
  <c r="G3674" i="1"/>
  <c r="F3674" i="1"/>
  <c r="D3674" i="1"/>
  <c r="AC3673" i="1"/>
  <c r="AB3673" i="1"/>
  <c r="Z3673" i="1"/>
  <c r="AA3673" i="1" s="1"/>
  <c r="R3673" i="1"/>
  <c r="Q3673" i="1"/>
  <c r="O3673" i="1"/>
  <c r="L3673" i="1"/>
  <c r="N3673" i="1" s="1"/>
  <c r="K3673" i="1"/>
  <c r="AN3673" i="1" s="1"/>
  <c r="AO3673" i="1" s="1"/>
  <c r="AP3673" i="1" s="1"/>
  <c r="I3673" i="1"/>
  <c r="J3673" i="1" s="1"/>
  <c r="G3673" i="1"/>
  <c r="F3673" i="1"/>
  <c r="D3673" i="1"/>
  <c r="AB3672" i="1"/>
  <c r="AC3672" i="1" s="1"/>
  <c r="Z3672" i="1"/>
  <c r="AA3672" i="1" s="1"/>
  <c r="R3672" i="1"/>
  <c r="J3672" i="1"/>
  <c r="K3672" i="1" s="1"/>
  <c r="I3672" i="1"/>
  <c r="G3672" i="1"/>
  <c r="F3672" i="1"/>
  <c r="D3672" i="1"/>
  <c r="AB3671" i="1"/>
  <c r="AC3671" i="1" s="1"/>
  <c r="AA3671" i="1"/>
  <c r="Z3671" i="1"/>
  <c r="R3671" i="1"/>
  <c r="I3671" i="1"/>
  <c r="J3671" i="1" s="1"/>
  <c r="K3671" i="1" s="1"/>
  <c r="G3671" i="1"/>
  <c r="F3671" i="1"/>
  <c r="D3671" i="1"/>
  <c r="AB3670" i="1"/>
  <c r="AC3670" i="1" s="1"/>
  <c r="Z3670" i="1"/>
  <c r="AA3670" i="1" s="1"/>
  <c r="R3670" i="1"/>
  <c r="I3670" i="1"/>
  <c r="G3670" i="1"/>
  <c r="F3670" i="1"/>
  <c r="D3670" i="1"/>
  <c r="AC3669" i="1"/>
  <c r="AB3669" i="1"/>
  <c r="Z3669" i="1"/>
  <c r="AA3669" i="1" s="1"/>
  <c r="R3669" i="1"/>
  <c r="K3669" i="1"/>
  <c r="I3669" i="1"/>
  <c r="J3669" i="1" s="1"/>
  <c r="G3669" i="1"/>
  <c r="F3669" i="1"/>
  <c r="D3669" i="1"/>
  <c r="AB3668" i="1"/>
  <c r="AC3668" i="1" s="1"/>
  <c r="Z3668" i="1"/>
  <c r="AA3668" i="1" s="1"/>
  <c r="R3668" i="1"/>
  <c r="I3668" i="1"/>
  <c r="J3668" i="1" s="1"/>
  <c r="K3668" i="1" s="1"/>
  <c r="G3668" i="1"/>
  <c r="F3668" i="1"/>
  <c r="D3668" i="1"/>
  <c r="AB3667" i="1"/>
  <c r="AC3667" i="1" s="1"/>
  <c r="AA3667" i="1"/>
  <c r="Z3667" i="1"/>
  <c r="R3667" i="1"/>
  <c r="J3667" i="1"/>
  <c r="K3667" i="1" s="1"/>
  <c r="I3667" i="1"/>
  <c r="Q3667" i="1" s="1"/>
  <c r="G3667" i="1"/>
  <c r="F3667" i="1"/>
  <c r="D3667" i="1"/>
  <c r="AC3666" i="1"/>
  <c r="AB3666" i="1"/>
  <c r="Z3666" i="1"/>
  <c r="AA3666" i="1" s="1"/>
  <c r="R3666" i="1"/>
  <c r="Q3666" i="1"/>
  <c r="O3666" i="1"/>
  <c r="K3666" i="1"/>
  <c r="J3666" i="1"/>
  <c r="I3666" i="1"/>
  <c r="G3666" i="1"/>
  <c r="F3666" i="1"/>
  <c r="D3666" i="1"/>
  <c r="AB3665" i="1"/>
  <c r="AC3665" i="1" s="1"/>
  <c r="Z3665" i="1"/>
  <c r="AA3665" i="1" s="1"/>
  <c r="R3665" i="1"/>
  <c r="I3665" i="1"/>
  <c r="J3665" i="1" s="1"/>
  <c r="K3665" i="1" s="1"/>
  <c r="G3665" i="1"/>
  <c r="F3665" i="1"/>
  <c r="D3665" i="1"/>
  <c r="AN3665" i="1" s="1"/>
  <c r="AO3665" i="1" s="1"/>
  <c r="AP3665" i="1" s="1"/>
  <c r="AB3664" i="1"/>
  <c r="AC3664" i="1" s="1"/>
  <c r="Z3664" i="1"/>
  <c r="AA3664" i="1" s="1"/>
  <c r="R3664" i="1"/>
  <c r="I3664" i="1"/>
  <c r="Q3664" i="1" s="1"/>
  <c r="G3664" i="1"/>
  <c r="F3664" i="1"/>
  <c r="D3664" i="1"/>
  <c r="AB3663" i="1"/>
  <c r="AC3663" i="1" s="1"/>
  <c r="Z3663" i="1"/>
  <c r="AA3663" i="1" s="1"/>
  <c r="R3663" i="1"/>
  <c r="I3663" i="1"/>
  <c r="G3663" i="1"/>
  <c r="F3663" i="1"/>
  <c r="D3663" i="1"/>
  <c r="AC3662" i="1"/>
  <c r="AB3662" i="1"/>
  <c r="Z3662" i="1"/>
  <c r="AA3662" i="1" s="1"/>
  <c r="R3662" i="1"/>
  <c r="I3662" i="1"/>
  <c r="G3662" i="1"/>
  <c r="F3662" i="1"/>
  <c r="D3662" i="1"/>
  <c r="AB3661" i="1"/>
  <c r="AC3661" i="1" s="1"/>
  <c r="Z3661" i="1"/>
  <c r="AA3661" i="1" s="1"/>
  <c r="R3661" i="1"/>
  <c r="I3661" i="1"/>
  <c r="J3661" i="1" s="1"/>
  <c r="K3661" i="1" s="1"/>
  <c r="G3661" i="1"/>
  <c r="F3661" i="1"/>
  <c r="D3661" i="1"/>
  <c r="AB3660" i="1"/>
  <c r="AC3660" i="1" s="1"/>
  <c r="Z3660" i="1"/>
  <c r="AA3660" i="1" s="1"/>
  <c r="R3660" i="1"/>
  <c r="J3660" i="1"/>
  <c r="K3660" i="1" s="1"/>
  <c r="O3660" i="1" s="1"/>
  <c r="I3660" i="1"/>
  <c r="G3660" i="1"/>
  <c r="F3660" i="1"/>
  <c r="D3660" i="1"/>
  <c r="AB3659" i="1"/>
  <c r="AC3659" i="1" s="1"/>
  <c r="Z3659" i="1"/>
  <c r="AA3659" i="1" s="1"/>
  <c r="R3659" i="1"/>
  <c r="I3659" i="1"/>
  <c r="J3659" i="1" s="1"/>
  <c r="K3659" i="1" s="1"/>
  <c r="G3659" i="1"/>
  <c r="F3659" i="1"/>
  <c r="D3659" i="1"/>
  <c r="AC3658" i="1"/>
  <c r="AB3658" i="1"/>
  <c r="AA3658" i="1"/>
  <c r="Z3658" i="1"/>
  <c r="R3658" i="1"/>
  <c r="Q3658" i="1"/>
  <c r="J3658" i="1"/>
  <c r="K3658" i="1" s="1"/>
  <c r="I3658" i="1"/>
  <c r="G3658" i="1"/>
  <c r="F3658" i="1"/>
  <c r="D3658" i="1"/>
  <c r="AP3657" i="1"/>
  <c r="AB3657" i="1"/>
  <c r="AC3657" i="1" s="1"/>
  <c r="AA3657" i="1"/>
  <c r="Z3657" i="1"/>
  <c r="R3657" i="1"/>
  <c r="K3657" i="1"/>
  <c r="I3657" i="1"/>
  <c r="J3657" i="1" s="1"/>
  <c r="G3657" i="1"/>
  <c r="F3657" i="1"/>
  <c r="D3657" i="1"/>
  <c r="AN3657" i="1" s="1"/>
  <c r="AO3657" i="1" s="1"/>
  <c r="AB3656" i="1"/>
  <c r="AC3656" i="1" s="1"/>
  <c r="Z3656" i="1"/>
  <c r="AA3656" i="1" s="1"/>
  <c r="R3656" i="1"/>
  <c r="I3656" i="1"/>
  <c r="G3656" i="1"/>
  <c r="F3656" i="1"/>
  <c r="D3656" i="1"/>
  <c r="AB3655" i="1"/>
  <c r="AC3655" i="1" s="1"/>
  <c r="AA3655" i="1"/>
  <c r="Z3655" i="1"/>
  <c r="R3655" i="1"/>
  <c r="J3655" i="1"/>
  <c r="K3655" i="1" s="1"/>
  <c r="I3655" i="1"/>
  <c r="G3655" i="1"/>
  <c r="F3655" i="1"/>
  <c r="D3655" i="1"/>
  <c r="AB3654" i="1"/>
  <c r="AC3654" i="1" s="1"/>
  <c r="AA3654" i="1"/>
  <c r="Z3654" i="1"/>
  <c r="R3654" i="1"/>
  <c r="I3654" i="1"/>
  <c r="J3654" i="1" s="1"/>
  <c r="K3654" i="1" s="1"/>
  <c r="O3654" i="1" s="1"/>
  <c r="G3654" i="1"/>
  <c r="F3654" i="1"/>
  <c r="D3654" i="1"/>
  <c r="AB3653" i="1"/>
  <c r="AC3653" i="1" s="1"/>
  <c r="Z3653" i="1"/>
  <c r="AA3653" i="1" s="1"/>
  <c r="R3653" i="1"/>
  <c r="I3653" i="1"/>
  <c r="J3653" i="1" s="1"/>
  <c r="K3653" i="1" s="1"/>
  <c r="G3653" i="1"/>
  <c r="F3653" i="1"/>
  <c r="D3653" i="1"/>
  <c r="AB3652" i="1"/>
  <c r="AC3652" i="1" s="1"/>
  <c r="AA3652" i="1"/>
  <c r="Z3652" i="1"/>
  <c r="R3652" i="1"/>
  <c r="I3652" i="1"/>
  <c r="G3652" i="1"/>
  <c r="F3652" i="1"/>
  <c r="D3652" i="1"/>
  <c r="AB3651" i="1"/>
  <c r="AC3651" i="1" s="1"/>
  <c r="Z3651" i="1"/>
  <c r="AA3651" i="1" s="1"/>
  <c r="R3651" i="1"/>
  <c r="K3651" i="1"/>
  <c r="J3651" i="1"/>
  <c r="I3651" i="1"/>
  <c r="G3651" i="1"/>
  <c r="F3651" i="1"/>
  <c r="D3651" i="1"/>
  <c r="AB3650" i="1"/>
  <c r="AC3650" i="1" s="1"/>
  <c r="Z3650" i="1"/>
  <c r="AA3650" i="1" s="1"/>
  <c r="R3650" i="1"/>
  <c r="I3650" i="1"/>
  <c r="G3650" i="1"/>
  <c r="F3650" i="1"/>
  <c r="D3650" i="1"/>
  <c r="AC3649" i="1"/>
  <c r="AB3649" i="1"/>
  <c r="Z3649" i="1"/>
  <c r="AA3649" i="1" s="1"/>
  <c r="R3649" i="1"/>
  <c r="K3649" i="1"/>
  <c r="O3649" i="1" s="1"/>
  <c r="I3649" i="1"/>
  <c r="J3649" i="1" s="1"/>
  <c r="G3649" i="1"/>
  <c r="F3649" i="1"/>
  <c r="D3649" i="1"/>
  <c r="AN3649" i="1" s="1"/>
  <c r="AO3649" i="1" s="1"/>
  <c r="AP3649" i="1" s="1"/>
  <c r="AQ3649" i="1" s="1"/>
  <c r="AR3649" i="1" s="1"/>
  <c r="AB3648" i="1"/>
  <c r="AC3648" i="1" s="1"/>
  <c r="Z3648" i="1"/>
  <c r="AA3648" i="1" s="1"/>
  <c r="R3648" i="1"/>
  <c r="I3648" i="1"/>
  <c r="G3648" i="1"/>
  <c r="F3648" i="1"/>
  <c r="D3648" i="1"/>
  <c r="AB3647" i="1"/>
  <c r="AC3647" i="1" s="1"/>
  <c r="Z3647" i="1"/>
  <c r="AA3647" i="1" s="1"/>
  <c r="R3647" i="1"/>
  <c r="I3647" i="1"/>
  <c r="Q3647" i="1" s="1"/>
  <c r="G3647" i="1"/>
  <c r="F3647" i="1"/>
  <c r="D3647" i="1"/>
  <c r="AB3646" i="1"/>
  <c r="AC3646" i="1" s="1"/>
  <c r="AA3646" i="1"/>
  <c r="Z3646" i="1"/>
  <c r="R3646" i="1"/>
  <c r="J3646" i="1"/>
  <c r="K3646" i="1" s="1"/>
  <c r="I3646" i="1"/>
  <c r="Q3646" i="1" s="1"/>
  <c r="G3646" i="1"/>
  <c r="F3646" i="1"/>
  <c r="D3646" i="1"/>
  <c r="AC3645" i="1"/>
  <c r="AB3645" i="1"/>
  <c r="Z3645" i="1"/>
  <c r="AA3645" i="1" s="1"/>
  <c r="R3645" i="1"/>
  <c r="I3645" i="1"/>
  <c r="G3645" i="1"/>
  <c r="F3645" i="1"/>
  <c r="D3645" i="1"/>
  <c r="AB3644" i="1"/>
  <c r="AC3644" i="1" s="1"/>
  <c r="Z3644" i="1"/>
  <c r="AA3644" i="1" s="1"/>
  <c r="R3644" i="1"/>
  <c r="I3644" i="1"/>
  <c r="G3644" i="1"/>
  <c r="F3644" i="1"/>
  <c r="D3644" i="1"/>
  <c r="AB3643" i="1"/>
  <c r="AC3643" i="1" s="1"/>
  <c r="Z3643" i="1"/>
  <c r="AA3643" i="1" s="1"/>
  <c r="R3643" i="1"/>
  <c r="K3643" i="1"/>
  <c r="L3643" i="1" s="1"/>
  <c r="I3643" i="1"/>
  <c r="J3643" i="1" s="1"/>
  <c r="G3643" i="1"/>
  <c r="F3643" i="1"/>
  <c r="D3643" i="1"/>
  <c r="AC3642" i="1"/>
  <c r="AB3642" i="1"/>
  <c r="Z3642" i="1"/>
  <c r="AA3642" i="1" s="1"/>
  <c r="R3642" i="1"/>
  <c r="J3642" i="1"/>
  <c r="K3642" i="1" s="1"/>
  <c r="I3642" i="1"/>
  <c r="G3642" i="1"/>
  <c r="F3642" i="1"/>
  <c r="D3642" i="1"/>
  <c r="Q3642" i="1" s="1"/>
  <c r="AB3641" i="1"/>
  <c r="AC3641" i="1" s="1"/>
  <c r="Z3641" i="1"/>
  <c r="AA3641" i="1" s="1"/>
  <c r="R3641" i="1"/>
  <c r="K3641" i="1"/>
  <c r="I3641" i="1"/>
  <c r="J3641" i="1" s="1"/>
  <c r="G3641" i="1"/>
  <c r="F3641" i="1"/>
  <c r="D3641" i="1"/>
  <c r="AB3640" i="1"/>
  <c r="AC3640" i="1" s="1"/>
  <c r="Z3640" i="1"/>
  <c r="AA3640" i="1" s="1"/>
  <c r="R3640" i="1"/>
  <c r="I3640" i="1"/>
  <c r="G3640" i="1"/>
  <c r="F3640" i="1"/>
  <c r="D3640" i="1"/>
  <c r="AB3639" i="1"/>
  <c r="AC3639" i="1" s="1"/>
  <c r="Z3639" i="1"/>
  <c r="AA3639" i="1" s="1"/>
  <c r="R3639" i="1"/>
  <c r="I3639" i="1"/>
  <c r="G3639" i="1"/>
  <c r="F3639" i="1"/>
  <c r="D3639" i="1"/>
  <c r="AB3638" i="1"/>
  <c r="AC3638" i="1" s="1"/>
  <c r="AA3638" i="1"/>
  <c r="Z3638" i="1"/>
  <c r="R3638" i="1"/>
  <c r="J3638" i="1"/>
  <c r="K3638" i="1" s="1"/>
  <c r="AN3638" i="1" s="1"/>
  <c r="AO3638" i="1" s="1"/>
  <c r="AP3638" i="1" s="1"/>
  <c r="I3638" i="1"/>
  <c r="Q3638" i="1" s="1"/>
  <c r="G3638" i="1"/>
  <c r="F3638" i="1"/>
  <c r="D3638" i="1"/>
  <c r="AB3637" i="1"/>
  <c r="AC3637" i="1" s="1"/>
  <c r="Z3637" i="1"/>
  <c r="AA3637" i="1" s="1"/>
  <c r="R3637" i="1"/>
  <c r="I3637" i="1"/>
  <c r="J3637" i="1" s="1"/>
  <c r="K3637" i="1" s="1"/>
  <c r="L3637" i="1" s="1"/>
  <c r="G3637" i="1"/>
  <c r="F3637" i="1"/>
  <c r="D3637" i="1"/>
  <c r="AB3636" i="1"/>
  <c r="AC3636" i="1" s="1"/>
  <c r="AA3636" i="1"/>
  <c r="Z3636" i="1"/>
  <c r="R3636" i="1"/>
  <c r="I3636" i="1"/>
  <c r="J3636" i="1" s="1"/>
  <c r="K3636" i="1" s="1"/>
  <c r="G3636" i="1"/>
  <c r="F3636" i="1"/>
  <c r="D3636" i="1"/>
  <c r="AC3635" i="1"/>
  <c r="AB3635" i="1"/>
  <c r="Z3635" i="1"/>
  <c r="AA3635" i="1" s="1"/>
  <c r="R3635" i="1"/>
  <c r="K3635" i="1"/>
  <c r="L3635" i="1" s="1"/>
  <c r="J3635" i="1"/>
  <c r="I3635" i="1"/>
  <c r="G3635" i="1"/>
  <c r="F3635" i="1"/>
  <c r="D3635" i="1"/>
  <c r="AB3634" i="1"/>
  <c r="AC3634" i="1" s="1"/>
  <c r="Z3634" i="1"/>
  <c r="AA3634" i="1" s="1"/>
  <c r="R3634" i="1"/>
  <c r="J3634" i="1"/>
  <c r="K3634" i="1" s="1"/>
  <c r="I3634" i="1"/>
  <c r="G3634" i="1"/>
  <c r="F3634" i="1"/>
  <c r="D3634" i="1"/>
  <c r="AC3633" i="1"/>
  <c r="AB3633" i="1"/>
  <c r="AA3633" i="1"/>
  <c r="Z3633" i="1"/>
  <c r="R3633" i="1"/>
  <c r="I3633" i="1"/>
  <c r="J3633" i="1" s="1"/>
  <c r="K3633" i="1" s="1"/>
  <c r="O3633" i="1" s="1"/>
  <c r="G3633" i="1"/>
  <c r="F3633" i="1"/>
  <c r="D3633" i="1"/>
  <c r="AB3632" i="1"/>
  <c r="AC3632" i="1" s="1"/>
  <c r="AA3632" i="1"/>
  <c r="Z3632" i="1"/>
  <c r="R3632" i="1"/>
  <c r="I3632" i="1"/>
  <c r="G3632" i="1"/>
  <c r="F3632" i="1"/>
  <c r="D3632" i="1"/>
  <c r="AB3631" i="1"/>
  <c r="AC3631" i="1" s="1"/>
  <c r="Z3631" i="1"/>
  <c r="AA3631" i="1" s="1"/>
  <c r="R3631" i="1"/>
  <c r="I3631" i="1"/>
  <c r="G3631" i="1"/>
  <c r="F3631" i="1"/>
  <c r="D3631" i="1"/>
  <c r="AC3630" i="1"/>
  <c r="AB3630" i="1"/>
  <c r="AA3630" i="1"/>
  <c r="Z3630" i="1"/>
  <c r="R3630" i="1"/>
  <c r="I3630" i="1"/>
  <c r="G3630" i="1"/>
  <c r="F3630" i="1"/>
  <c r="D3630" i="1"/>
  <c r="AC3629" i="1"/>
  <c r="AB3629" i="1"/>
  <c r="Z3629" i="1"/>
  <c r="AA3629" i="1" s="1"/>
  <c r="R3629" i="1"/>
  <c r="I3629" i="1"/>
  <c r="J3629" i="1" s="1"/>
  <c r="K3629" i="1" s="1"/>
  <c r="G3629" i="1"/>
  <c r="F3629" i="1"/>
  <c r="D3629" i="1"/>
  <c r="AB3628" i="1"/>
  <c r="AC3628" i="1" s="1"/>
  <c r="Z3628" i="1"/>
  <c r="AA3628" i="1" s="1"/>
  <c r="R3628" i="1"/>
  <c r="T3628" i="1" s="1"/>
  <c r="I3628" i="1"/>
  <c r="Q3628" i="1" s="1"/>
  <c r="G3628" i="1"/>
  <c r="F3628" i="1"/>
  <c r="D3628" i="1"/>
  <c r="AB3627" i="1"/>
  <c r="AC3627" i="1" s="1"/>
  <c r="AA3627" i="1"/>
  <c r="Z3627" i="1"/>
  <c r="R3627" i="1"/>
  <c r="Q3627" i="1"/>
  <c r="I3627" i="1"/>
  <c r="J3627" i="1" s="1"/>
  <c r="K3627" i="1" s="1"/>
  <c r="G3627" i="1"/>
  <c r="F3627" i="1"/>
  <c r="D3627" i="1"/>
  <c r="AB3626" i="1"/>
  <c r="AC3626" i="1" s="1"/>
  <c r="Z3626" i="1"/>
  <c r="AA3626" i="1" s="1"/>
  <c r="R3626" i="1"/>
  <c r="J3626" i="1"/>
  <c r="K3626" i="1" s="1"/>
  <c r="I3626" i="1"/>
  <c r="G3626" i="1"/>
  <c r="F3626" i="1"/>
  <c r="D3626" i="1"/>
  <c r="AB3625" i="1"/>
  <c r="AC3625" i="1" s="1"/>
  <c r="Z3625" i="1"/>
  <c r="AA3625" i="1" s="1"/>
  <c r="R3625" i="1"/>
  <c r="I3625" i="1"/>
  <c r="J3625" i="1" s="1"/>
  <c r="K3625" i="1" s="1"/>
  <c r="G3625" i="1"/>
  <c r="F3625" i="1"/>
  <c r="D3625" i="1"/>
  <c r="AB3624" i="1"/>
  <c r="AC3624" i="1" s="1"/>
  <c r="Z3624" i="1"/>
  <c r="AA3624" i="1" s="1"/>
  <c r="R3624" i="1"/>
  <c r="I3624" i="1"/>
  <c r="G3624" i="1"/>
  <c r="F3624" i="1"/>
  <c r="D3624" i="1"/>
  <c r="AC3623" i="1"/>
  <c r="AB3623" i="1"/>
  <c r="Z3623" i="1"/>
  <c r="AA3623" i="1" s="1"/>
  <c r="R3623" i="1"/>
  <c r="J3623" i="1"/>
  <c r="K3623" i="1" s="1"/>
  <c r="O3623" i="1" s="1"/>
  <c r="I3623" i="1"/>
  <c r="G3623" i="1"/>
  <c r="F3623" i="1"/>
  <c r="D3623" i="1"/>
  <c r="AB3622" i="1"/>
  <c r="AC3622" i="1" s="1"/>
  <c r="Z3622" i="1"/>
  <c r="AA3622" i="1" s="1"/>
  <c r="R3622" i="1"/>
  <c r="J3622" i="1"/>
  <c r="K3622" i="1" s="1"/>
  <c r="I3622" i="1"/>
  <c r="G3622" i="1"/>
  <c r="F3622" i="1"/>
  <c r="D3622" i="1"/>
  <c r="Q3622" i="1" s="1"/>
  <c r="AB3621" i="1"/>
  <c r="AC3621" i="1" s="1"/>
  <c r="Z3621" i="1"/>
  <c r="AA3621" i="1" s="1"/>
  <c r="R3621" i="1"/>
  <c r="I3621" i="1"/>
  <c r="J3621" i="1" s="1"/>
  <c r="K3621" i="1" s="1"/>
  <c r="G3621" i="1"/>
  <c r="F3621" i="1"/>
  <c r="D3621" i="1"/>
  <c r="AC3620" i="1"/>
  <c r="AB3620" i="1"/>
  <c r="Z3620" i="1"/>
  <c r="AA3620" i="1" s="1"/>
  <c r="R3620" i="1"/>
  <c r="J3620" i="1"/>
  <c r="K3620" i="1" s="1"/>
  <c r="I3620" i="1"/>
  <c r="G3620" i="1"/>
  <c r="F3620" i="1"/>
  <c r="D3620" i="1"/>
  <c r="AN3620" i="1" s="1"/>
  <c r="AO3620" i="1" s="1"/>
  <c r="AP3620" i="1" s="1"/>
  <c r="AB3619" i="1"/>
  <c r="AC3619" i="1" s="1"/>
  <c r="AA3619" i="1"/>
  <c r="Z3619" i="1"/>
  <c r="R3619" i="1"/>
  <c r="I3619" i="1"/>
  <c r="Q3619" i="1" s="1"/>
  <c r="G3619" i="1"/>
  <c r="F3619" i="1"/>
  <c r="D3619" i="1"/>
  <c r="AB3618" i="1"/>
  <c r="AC3618" i="1" s="1"/>
  <c r="AA3618" i="1"/>
  <c r="Z3618" i="1"/>
  <c r="R3618" i="1"/>
  <c r="Q3618" i="1"/>
  <c r="I3618" i="1"/>
  <c r="J3618" i="1" s="1"/>
  <c r="K3618" i="1" s="1"/>
  <c r="G3618" i="1"/>
  <c r="F3618" i="1"/>
  <c r="D3618" i="1"/>
  <c r="AC3617" i="1"/>
  <c r="AB3617" i="1"/>
  <c r="Z3617" i="1"/>
  <c r="AA3617" i="1" s="1"/>
  <c r="R3617" i="1"/>
  <c r="I3617" i="1"/>
  <c r="J3617" i="1" s="1"/>
  <c r="K3617" i="1" s="1"/>
  <c r="G3617" i="1"/>
  <c r="F3617" i="1"/>
  <c r="D3617" i="1"/>
  <c r="AB3616" i="1"/>
  <c r="AC3616" i="1" s="1"/>
  <c r="Z3616" i="1"/>
  <c r="AA3616" i="1" s="1"/>
  <c r="R3616" i="1"/>
  <c r="T3616" i="1" s="1"/>
  <c r="I3616" i="1"/>
  <c r="Q3616" i="1" s="1"/>
  <c r="G3616" i="1"/>
  <c r="F3616" i="1"/>
  <c r="D3616" i="1"/>
  <c r="AB3615" i="1"/>
  <c r="AC3615" i="1" s="1"/>
  <c r="Z3615" i="1"/>
  <c r="AA3615" i="1" s="1"/>
  <c r="R3615" i="1"/>
  <c r="I3615" i="1"/>
  <c r="G3615" i="1"/>
  <c r="F3615" i="1"/>
  <c r="D3615" i="1"/>
  <c r="AB3614" i="1"/>
  <c r="AC3614" i="1" s="1"/>
  <c r="Z3614" i="1"/>
  <c r="AA3614" i="1" s="1"/>
  <c r="R3614" i="1"/>
  <c r="I3614" i="1"/>
  <c r="Q3614" i="1" s="1"/>
  <c r="G3614" i="1"/>
  <c r="F3614" i="1"/>
  <c r="D3614" i="1"/>
  <c r="AB3613" i="1"/>
  <c r="AC3613" i="1" s="1"/>
  <c r="Z3613" i="1"/>
  <c r="AA3613" i="1" s="1"/>
  <c r="R3613" i="1"/>
  <c r="K3613" i="1"/>
  <c r="O3613" i="1" s="1"/>
  <c r="I3613" i="1"/>
  <c r="J3613" i="1" s="1"/>
  <c r="G3613" i="1"/>
  <c r="F3613" i="1"/>
  <c r="D3613" i="1"/>
  <c r="Q3613" i="1" s="1"/>
  <c r="AB3612" i="1"/>
  <c r="AC3612" i="1" s="1"/>
  <c r="Z3612" i="1"/>
  <c r="AA3612" i="1" s="1"/>
  <c r="R3612" i="1"/>
  <c r="I3612" i="1"/>
  <c r="G3612" i="1"/>
  <c r="F3612" i="1"/>
  <c r="D3612" i="1"/>
  <c r="AC3611" i="1"/>
  <c r="AB3611" i="1"/>
  <c r="Z3611" i="1"/>
  <c r="AA3611" i="1" s="1"/>
  <c r="R3611" i="1"/>
  <c r="K3611" i="1"/>
  <c r="I3611" i="1"/>
  <c r="J3611" i="1" s="1"/>
  <c r="G3611" i="1"/>
  <c r="F3611" i="1"/>
  <c r="D3611" i="1"/>
  <c r="AB3610" i="1"/>
  <c r="AC3610" i="1" s="1"/>
  <c r="Z3610" i="1"/>
  <c r="AA3610" i="1" s="1"/>
  <c r="R3610" i="1"/>
  <c r="I3610" i="1"/>
  <c r="Q3610" i="1" s="1"/>
  <c r="G3610" i="1"/>
  <c r="F3610" i="1"/>
  <c r="D3610" i="1"/>
  <c r="AB3609" i="1"/>
  <c r="AC3609" i="1" s="1"/>
  <c r="AA3609" i="1"/>
  <c r="Z3609" i="1"/>
  <c r="R3609" i="1"/>
  <c r="I3609" i="1"/>
  <c r="J3609" i="1" s="1"/>
  <c r="K3609" i="1" s="1"/>
  <c r="O3609" i="1" s="1"/>
  <c r="G3609" i="1"/>
  <c r="F3609" i="1"/>
  <c r="D3609" i="1"/>
  <c r="Q3609" i="1" s="1"/>
  <c r="AB3608" i="1"/>
  <c r="AC3608" i="1" s="1"/>
  <c r="Z3608" i="1"/>
  <c r="AA3608" i="1" s="1"/>
  <c r="R3608" i="1"/>
  <c r="J3608" i="1"/>
  <c r="K3608" i="1" s="1"/>
  <c r="I3608" i="1"/>
  <c r="Q3608" i="1" s="1"/>
  <c r="G3608" i="1"/>
  <c r="F3608" i="1"/>
  <c r="D3608" i="1"/>
  <c r="AB3607" i="1"/>
  <c r="AC3607" i="1" s="1"/>
  <c r="Z3607" i="1"/>
  <c r="AA3607" i="1" s="1"/>
  <c r="R3607" i="1"/>
  <c r="I3607" i="1"/>
  <c r="J3607" i="1" s="1"/>
  <c r="K3607" i="1" s="1"/>
  <c r="O3607" i="1" s="1"/>
  <c r="G3607" i="1"/>
  <c r="F3607" i="1"/>
  <c r="D3607" i="1"/>
  <c r="Q3607" i="1" s="1"/>
  <c r="AB3606" i="1"/>
  <c r="AC3606" i="1" s="1"/>
  <c r="Z3606" i="1"/>
  <c r="AA3606" i="1" s="1"/>
  <c r="R3606" i="1"/>
  <c r="J3606" i="1"/>
  <c r="K3606" i="1" s="1"/>
  <c r="L3606" i="1" s="1"/>
  <c r="N3606" i="1" s="1"/>
  <c r="I3606" i="1"/>
  <c r="G3606" i="1"/>
  <c r="F3606" i="1"/>
  <c r="D3606" i="1"/>
  <c r="AN3606" i="1" s="1"/>
  <c r="AO3606" i="1" s="1"/>
  <c r="AP3606" i="1" s="1"/>
  <c r="AB3605" i="1"/>
  <c r="AC3605" i="1" s="1"/>
  <c r="Z3605" i="1"/>
  <c r="AA3605" i="1" s="1"/>
  <c r="R3605" i="1"/>
  <c r="J3605" i="1"/>
  <c r="K3605" i="1" s="1"/>
  <c r="I3605" i="1"/>
  <c r="G3605" i="1"/>
  <c r="F3605" i="1"/>
  <c r="D3605" i="1"/>
  <c r="AN3605" i="1" s="1"/>
  <c r="AO3605" i="1" s="1"/>
  <c r="AP3605" i="1" s="1"/>
  <c r="AB3604" i="1"/>
  <c r="AC3604" i="1" s="1"/>
  <c r="Z3604" i="1"/>
  <c r="AA3604" i="1" s="1"/>
  <c r="R3604" i="1"/>
  <c r="I3604" i="1"/>
  <c r="Q3604" i="1" s="1"/>
  <c r="G3604" i="1"/>
  <c r="F3604" i="1"/>
  <c r="D3604" i="1"/>
  <c r="AB3603" i="1"/>
  <c r="AC3603" i="1" s="1"/>
  <c r="Z3603" i="1"/>
  <c r="AA3603" i="1" s="1"/>
  <c r="R3603" i="1"/>
  <c r="S3603" i="1" s="1"/>
  <c r="Q3603" i="1"/>
  <c r="J3603" i="1"/>
  <c r="K3603" i="1" s="1"/>
  <c r="I3603" i="1"/>
  <c r="G3603" i="1"/>
  <c r="F3603" i="1"/>
  <c r="D3603" i="1"/>
  <c r="AB3602" i="1"/>
  <c r="AC3602" i="1" s="1"/>
  <c r="AA3602" i="1"/>
  <c r="Z3602" i="1"/>
  <c r="R3602" i="1"/>
  <c r="I3602" i="1"/>
  <c r="Q3602" i="1" s="1"/>
  <c r="G3602" i="1"/>
  <c r="F3602" i="1"/>
  <c r="D3602" i="1"/>
  <c r="AB3601" i="1"/>
  <c r="AC3601" i="1" s="1"/>
  <c r="Z3601" i="1"/>
  <c r="AA3601" i="1" s="1"/>
  <c r="R3601" i="1"/>
  <c r="I3601" i="1"/>
  <c r="J3601" i="1" s="1"/>
  <c r="K3601" i="1" s="1"/>
  <c r="G3601" i="1"/>
  <c r="F3601" i="1"/>
  <c r="D3601" i="1"/>
  <c r="AB3600" i="1"/>
  <c r="AC3600" i="1" s="1"/>
  <c r="AA3600" i="1"/>
  <c r="Z3600" i="1"/>
  <c r="R3600" i="1"/>
  <c r="J3600" i="1"/>
  <c r="K3600" i="1" s="1"/>
  <c r="I3600" i="1"/>
  <c r="G3600" i="1"/>
  <c r="F3600" i="1"/>
  <c r="D3600" i="1"/>
  <c r="AB3599" i="1"/>
  <c r="AC3599" i="1" s="1"/>
  <c r="Z3599" i="1"/>
  <c r="AA3599" i="1" s="1"/>
  <c r="R3599" i="1"/>
  <c r="I3599" i="1"/>
  <c r="Q3599" i="1" s="1"/>
  <c r="G3599" i="1"/>
  <c r="F3599" i="1"/>
  <c r="D3599" i="1"/>
  <c r="AC3598" i="1"/>
  <c r="AB3598" i="1"/>
  <c r="Z3598" i="1"/>
  <c r="AA3598" i="1" s="1"/>
  <c r="R3598" i="1"/>
  <c r="I3598" i="1"/>
  <c r="J3598" i="1" s="1"/>
  <c r="K3598" i="1" s="1"/>
  <c r="G3598" i="1"/>
  <c r="F3598" i="1"/>
  <c r="D3598" i="1"/>
  <c r="AB3597" i="1"/>
  <c r="AC3597" i="1" s="1"/>
  <c r="Z3597" i="1"/>
  <c r="AA3597" i="1" s="1"/>
  <c r="R3597" i="1"/>
  <c r="J3597" i="1"/>
  <c r="K3597" i="1" s="1"/>
  <c r="O3597" i="1" s="1"/>
  <c r="I3597" i="1"/>
  <c r="G3597" i="1"/>
  <c r="F3597" i="1"/>
  <c r="D3597" i="1"/>
  <c r="AB3596" i="1"/>
  <c r="AC3596" i="1" s="1"/>
  <c r="Z3596" i="1"/>
  <c r="AA3596" i="1" s="1"/>
  <c r="R3596" i="1"/>
  <c r="I3596" i="1"/>
  <c r="J3596" i="1" s="1"/>
  <c r="K3596" i="1" s="1"/>
  <c r="G3596" i="1"/>
  <c r="F3596" i="1"/>
  <c r="D3596" i="1"/>
  <c r="AB3595" i="1"/>
  <c r="AC3595" i="1" s="1"/>
  <c r="AA3595" i="1"/>
  <c r="Z3595" i="1"/>
  <c r="R3595" i="1"/>
  <c r="J3595" i="1"/>
  <c r="K3595" i="1" s="1"/>
  <c r="I3595" i="1"/>
  <c r="Q3595" i="1" s="1"/>
  <c r="G3595" i="1"/>
  <c r="F3595" i="1"/>
  <c r="D3595" i="1"/>
  <c r="AN3595" i="1" s="1"/>
  <c r="AO3595" i="1" s="1"/>
  <c r="AP3595" i="1" s="1"/>
  <c r="AC3594" i="1"/>
  <c r="AB3594" i="1"/>
  <c r="Z3594" i="1"/>
  <c r="AA3594" i="1" s="1"/>
  <c r="R3594" i="1"/>
  <c r="J3594" i="1"/>
  <c r="K3594" i="1" s="1"/>
  <c r="I3594" i="1"/>
  <c r="G3594" i="1"/>
  <c r="F3594" i="1"/>
  <c r="D3594" i="1"/>
  <c r="Q3594" i="1" s="1"/>
  <c r="AC3593" i="1"/>
  <c r="AB3593" i="1"/>
  <c r="AA3593" i="1"/>
  <c r="Z3593" i="1"/>
  <c r="R3593" i="1"/>
  <c r="K3593" i="1"/>
  <c r="J3593" i="1"/>
  <c r="I3593" i="1"/>
  <c r="G3593" i="1"/>
  <c r="F3593" i="1"/>
  <c r="D3593" i="1"/>
  <c r="Q3593" i="1" s="1"/>
  <c r="AB3592" i="1"/>
  <c r="AC3592" i="1" s="1"/>
  <c r="Z3592" i="1"/>
  <c r="AA3592" i="1" s="1"/>
  <c r="R3592" i="1"/>
  <c r="I3592" i="1"/>
  <c r="G3592" i="1"/>
  <c r="F3592" i="1"/>
  <c r="D3592" i="1"/>
  <c r="AB3591" i="1"/>
  <c r="AC3591" i="1" s="1"/>
  <c r="Z3591" i="1"/>
  <c r="AA3591" i="1" s="1"/>
  <c r="R3591" i="1"/>
  <c r="I3591" i="1"/>
  <c r="J3591" i="1" s="1"/>
  <c r="K3591" i="1" s="1"/>
  <c r="L3591" i="1" s="1"/>
  <c r="N3591" i="1" s="1"/>
  <c r="G3591" i="1"/>
  <c r="F3591" i="1"/>
  <c r="D3591" i="1"/>
  <c r="AB3590" i="1"/>
  <c r="AC3590" i="1" s="1"/>
  <c r="Z3590" i="1"/>
  <c r="AA3590" i="1" s="1"/>
  <c r="R3590" i="1"/>
  <c r="I3590" i="1"/>
  <c r="J3590" i="1" s="1"/>
  <c r="K3590" i="1" s="1"/>
  <c r="G3590" i="1"/>
  <c r="F3590" i="1"/>
  <c r="D3590" i="1"/>
  <c r="AB3589" i="1"/>
  <c r="AC3589" i="1" s="1"/>
  <c r="AA3589" i="1"/>
  <c r="Z3589" i="1"/>
  <c r="R3589" i="1"/>
  <c r="I3589" i="1"/>
  <c r="J3589" i="1" s="1"/>
  <c r="K3589" i="1" s="1"/>
  <c r="O3589" i="1" s="1"/>
  <c r="G3589" i="1"/>
  <c r="F3589" i="1"/>
  <c r="D3589" i="1"/>
  <c r="AB3588" i="1"/>
  <c r="AC3588" i="1" s="1"/>
  <c r="Z3588" i="1"/>
  <c r="AA3588" i="1" s="1"/>
  <c r="R3588" i="1"/>
  <c r="I3588" i="1"/>
  <c r="Q3588" i="1" s="1"/>
  <c r="G3588" i="1"/>
  <c r="F3588" i="1"/>
  <c r="D3588" i="1"/>
  <c r="AB3587" i="1"/>
  <c r="AC3587" i="1" s="1"/>
  <c r="Z3587" i="1"/>
  <c r="AA3587" i="1" s="1"/>
  <c r="R3587" i="1"/>
  <c r="I3587" i="1"/>
  <c r="Q3587" i="1" s="1"/>
  <c r="G3587" i="1"/>
  <c r="F3587" i="1"/>
  <c r="D3587" i="1"/>
  <c r="AB3586" i="1"/>
  <c r="AC3586" i="1" s="1"/>
  <c r="AA3586" i="1"/>
  <c r="Z3586" i="1"/>
  <c r="R3586" i="1"/>
  <c r="J3586" i="1"/>
  <c r="K3586" i="1" s="1"/>
  <c r="O3586" i="1" s="1"/>
  <c r="I3586" i="1"/>
  <c r="Q3586" i="1" s="1"/>
  <c r="G3586" i="1"/>
  <c r="F3586" i="1"/>
  <c r="D3586" i="1"/>
  <c r="AB3585" i="1"/>
  <c r="AC3585" i="1" s="1"/>
  <c r="Z3585" i="1"/>
  <c r="AA3585" i="1" s="1"/>
  <c r="R3585" i="1"/>
  <c r="J3585" i="1"/>
  <c r="K3585" i="1" s="1"/>
  <c r="AN3585" i="1" s="1"/>
  <c r="AO3585" i="1" s="1"/>
  <c r="AP3585" i="1" s="1"/>
  <c r="I3585" i="1"/>
  <c r="G3585" i="1"/>
  <c r="F3585" i="1"/>
  <c r="D3585" i="1"/>
  <c r="Q3585" i="1" s="1"/>
  <c r="AB3584" i="1"/>
  <c r="AC3584" i="1" s="1"/>
  <c r="Z3584" i="1"/>
  <c r="AA3584" i="1" s="1"/>
  <c r="R3584" i="1"/>
  <c r="I3584" i="1"/>
  <c r="G3584" i="1"/>
  <c r="F3584" i="1"/>
  <c r="D3584" i="1"/>
  <c r="AB3583" i="1"/>
  <c r="AC3583" i="1" s="1"/>
  <c r="Z3583" i="1"/>
  <c r="AA3583" i="1" s="1"/>
  <c r="R3583" i="1"/>
  <c r="I3583" i="1"/>
  <c r="Q3583" i="1" s="1"/>
  <c r="G3583" i="1"/>
  <c r="F3583" i="1"/>
  <c r="D3583" i="1"/>
  <c r="AB3582" i="1"/>
  <c r="AC3582" i="1" s="1"/>
  <c r="AA3582" i="1"/>
  <c r="Z3582" i="1"/>
  <c r="R3582" i="1"/>
  <c r="Q3582" i="1"/>
  <c r="I3582" i="1"/>
  <c r="J3582" i="1" s="1"/>
  <c r="K3582" i="1" s="1"/>
  <c r="O3582" i="1" s="1"/>
  <c r="G3582" i="1"/>
  <c r="F3582" i="1"/>
  <c r="D3582" i="1"/>
  <c r="AB3581" i="1"/>
  <c r="AC3581" i="1" s="1"/>
  <c r="Z3581" i="1"/>
  <c r="AA3581" i="1" s="1"/>
  <c r="R3581" i="1"/>
  <c r="Q3581" i="1"/>
  <c r="I3581" i="1"/>
  <c r="J3581" i="1" s="1"/>
  <c r="K3581" i="1" s="1"/>
  <c r="G3581" i="1"/>
  <c r="F3581" i="1"/>
  <c r="D3581" i="1"/>
  <c r="AB3580" i="1"/>
  <c r="AC3580" i="1" s="1"/>
  <c r="Z3580" i="1"/>
  <c r="AA3580" i="1" s="1"/>
  <c r="R3580" i="1"/>
  <c r="I3580" i="1"/>
  <c r="G3580" i="1"/>
  <c r="F3580" i="1"/>
  <c r="D3580" i="1"/>
  <c r="AB3579" i="1"/>
  <c r="AC3579" i="1" s="1"/>
  <c r="Z3579" i="1"/>
  <c r="AA3579" i="1" s="1"/>
  <c r="R3579" i="1"/>
  <c r="Q3579" i="1"/>
  <c r="J3579" i="1"/>
  <c r="K3579" i="1" s="1"/>
  <c r="I3579" i="1"/>
  <c r="G3579" i="1"/>
  <c r="F3579" i="1"/>
  <c r="D3579" i="1"/>
  <c r="AB3578" i="1"/>
  <c r="AC3578" i="1" s="1"/>
  <c r="Z3578" i="1"/>
  <c r="AA3578" i="1" s="1"/>
  <c r="R3578" i="1"/>
  <c r="I3578" i="1"/>
  <c r="J3578" i="1" s="1"/>
  <c r="K3578" i="1" s="1"/>
  <c r="O3578" i="1" s="1"/>
  <c r="G3578" i="1"/>
  <c r="F3578" i="1"/>
  <c r="D3578" i="1"/>
  <c r="AN3578" i="1" s="1"/>
  <c r="AO3578" i="1" s="1"/>
  <c r="AP3578" i="1" s="1"/>
  <c r="AB3577" i="1"/>
  <c r="AC3577" i="1" s="1"/>
  <c r="Z3577" i="1"/>
  <c r="AA3577" i="1" s="1"/>
  <c r="R3577" i="1"/>
  <c r="J3577" i="1"/>
  <c r="K3577" i="1" s="1"/>
  <c r="I3577" i="1"/>
  <c r="G3577" i="1"/>
  <c r="F3577" i="1"/>
  <c r="D3577" i="1"/>
  <c r="AB3576" i="1"/>
  <c r="AC3576" i="1" s="1"/>
  <c r="AA3576" i="1"/>
  <c r="Z3576" i="1"/>
  <c r="R3576" i="1"/>
  <c r="I3576" i="1"/>
  <c r="J3576" i="1" s="1"/>
  <c r="K3576" i="1" s="1"/>
  <c r="G3576" i="1"/>
  <c r="F3576" i="1"/>
  <c r="D3576" i="1"/>
  <c r="AB3575" i="1"/>
  <c r="AC3575" i="1" s="1"/>
  <c r="AA3575" i="1"/>
  <c r="Z3575" i="1"/>
  <c r="R3575" i="1"/>
  <c r="J3575" i="1"/>
  <c r="K3575" i="1" s="1"/>
  <c r="I3575" i="1"/>
  <c r="Q3575" i="1" s="1"/>
  <c r="G3575" i="1"/>
  <c r="F3575" i="1"/>
  <c r="D3575" i="1"/>
  <c r="AC3574" i="1"/>
  <c r="AB3574" i="1"/>
  <c r="Z3574" i="1"/>
  <c r="AA3574" i="1" s="1"/>
  <c r="R3574" i="1"/>
  <c r="J3574" i="1"/>
  <c r="K3574" i="1" s="1"/>
  <c r="I3574" i="1"/>
  <c r="Q3574" i="1" s="1"/>
  <c r="G3574" i="1"/>
  <c r="F3574" i="1"/>
  <c r="D3574" i="1"/>
  <c r="AB3573" i="1"/>
  <c r="AC3573" i="1" s="1"/>
  <c r="AA3573" i="1"/>
  <c r="Z3573" i="1"/>
  <c r="R3573" i="1"/>
  <c r="J3573" i="1"/>
  <c r="K3573" i="1" s="1"/>
  <c r="I3573" i="1"/>
  <c r="G3573" i="1"/>
  <c r="F3573" i="1"/>
  <c r="D3573" i="1"/>
  <c r="Q3573" i="1" s="1"/>
  <c r="AB3572" i="1"/>
  <c r="AC3572" i="1" s="1"/>
  <c r="Z3572" i="1"/>
  <c r="AA3572" i="1" s="1"/>
  <c r="R3572" i="1"/>
  <c r="I3572" i="1"/>
  <c r="Q3572" i="1" s="1"/>
  <c r="G3572" i="1"/>
  <c r="F3572" i="1"/>
  <c r="D3572" i="1"/>
  <c r="AB3571" i="1"/>
  <c r="AC3571" i="1" s="1"/>
  <c r="Z3571" i="1"/>
  <c r="AA3571" i="1" s="1"/>
  <c r="R3571" i="1"/>
  <c r="L3571" i="1"/>
  <c r="K3571" i="1"/>
  <c r="J3571" i="1"/>
  <c r="I3571" i="1"/>
  <c r="G3571" i="1"/>
  <c r="F3571" i="1"/>
  <c r="D3571" i="1"/>
  <c r="AB3570" i="1"/>
  <c r="AC3570" i="1" s="1"/>
  <c r="Z3570" i="1"/>
  <c r="AA3570" i="1" s="1"/>
  <c r="R3570" i="1"/>
  <c r="I3570" i="1"/>
  <c r="J3570" i="1" s="1"/>
  <c r="K3570" i="1" s="1"/>
  <c r="G3570" i="1"/>
  <c r="F3570" i="1"/>
  <c r="D3570" i="1"/>
  <c r="AB3569" i="1"/>
  <c r="AC3569" i="1" s="1"/>
  <c r="Z3569" i="1"/>
  <c r="AA3569" i="1" s="1"/>
  <c r="R3569" i="1"/>
  <c r="J3569" i="1"/>
  <c r="K3569" i="1" s="1"/>
  <c r="O3569" i="1" s="1"/>
  <c r="I3569" i="1"/>
  <c r="Q3569" i="1" s="1"/>
  <c r="G3569" i="1"/>
  <c r="F3569" i="1"/>
  <c r="D3569" i="1"/>
  <c r="AB3568" i="1"/>
  <c r="AC3568" i="1" s="1"/>
  <c r="Z3568" i="1"/>
  <c r="AA3568" i="1" s="1"/>
  <c r="R3568" i="1"/>
  <c r="I3568" i="1"/>
  <c r="Q3568" i="1" s="1"/>
  <c r="G3568" i="1"/>
  <c r="F3568" i="1"/>
  <c r="D3568" i="1"/>
  <c r="AB3567" i="1"/>
  <c r="AC3567" i="1" s="1"/>
  <c r="Z3567" i="1"/>
  <c r="AA3567" i="1" s="1"/>
  <c r="R3567" i="1"/>
  <c r="Q3567" i="1"/>
  <c r="K3567" i="1"/>
  <c r="O3567" i="1" s="1"/>
  <c r="J3567" i="1"/>
  <c r="I3567" i="1"/>
  <c r="G3567" i="1"/>
  <c r="F3567" i="1"/>
  <c r="D3567" i="1"/>
  <c r="AB3566" i="1"/>
  <c r="AC3566" i="1" s="1"/>
  <c r="AA3566" i="1"/>
  <c r="Z3566" i="1"/>
  <c r="R3566" i="1"/>
  <c r="K3566" i="1"/>
  <c r="O3566" i="1" s="1"/>
  <c r="J3566" i="1"/>
  <c r="I3566" i="1"/>
  <c r="G3566" i="1"/>
  <c r="F3566" i="1"/>
  <c r="D3566" i="1"/>
  <c r="AC3565" i="1"/>
  <c r="AB3565" i="1"/>
  <c r="Z3565" i="1"/>
  <c r="AA3565" i="1" s="1"/>
  <c r="R3565" i="1"/>
  <c r="J3565" i="1"/>
  <c r="K3565" i="1" s="1"/>
  <c r="I3565" i="1"/>
  <c r="G3565" i="1"/>
  <c r="F3565" i="1"/>
  <c r="D3565" i="1"/>
  <c r="Q3565" i="1" s="1"/>
  <c r="AB3564" i="1"/>
  <c r="AC3564" i="1" s="1"/>
  <c r="Z3564" i="1"/>
  <c r="AA3564" i="1" s="1"/>
  <c r="R3564" i="1"/>
  <c r="I3564" i="1"/>
  <c r="Q3564" i="1" s="1"/>
  <c r="G3564" i="1"/>
  <c r="F3564" i="1"/>
  <c r="D3564" i="1"/>
  <c r="AB3563" i="1"/>
  <c r="AC3563" i="1" s="1"/>
  <c r="Z3563" i="1"/>
  <c r="AA3563" i="1" s="1"/>
  <c r="R3563" i="1"/>
  <c r="J3563" i="1"/>
  <c r="K3563" i="1" s="1"/>
  <c r="I3563" i="1"/>
  <c r="Q3563" i="1" s="1"/>
  <c r="G3563" i="1"/>
  <c r="F3563" i="1"/>
  <c r="D3563" i="1"/>
  <c r="AC3562" i="1"/>
  <c r="AB3562" i="1"/>
  <c r="Z3562" i="1"/>
  <c r="AA3562" i="1" s="1"/>
  <c r="R3562" i="1"/>
  <c r="J3562" i="1"/>
  <c r="K3562" i="1" s="1"/>
  <c r="O3562" i="1" s="1"/>
  <c r="I3562" i="1"/>
  <c r="Q3562" i="1" s="1"/>
  <c r="G3562" i="1"/>
  <c r="F3562" i="1"/>
  <c r="D3562" i="1"/>
  <c r="AC3561" i="1"/>
  <c r="AB3561" i="1"/>
  <c r="Z3561" i="1"/>
  <c r="AA3561" i="1" s="1"/>
  <c r="R3561" i="1"/>
  <c r="J3561" i="1"/>
  <c r="K3561" i="1" s="1"/>
  <c r="O3561" i="1" s="1"/>
  <c r="I3561" i="1"/>
  <c r="G3561" i="1"/>
  <c r="F3561" i="1"/>
  <c r="D3561" i="1"/>
  <c r="AB3560" i="1"/>
  <c r="AC3560" i="1" s="1"/>
  <c r="Z3560" i="1"/>
  <c r="AA3560" i="1" s="1"/>
  <c r="R3560" i="1"/>
  <c r="I3560" i="1"/>
  <c r="Q3560" i="1" s="1"/>
  <c r="G3560" i="1"/>
  <c r="F3560" i="1"/>
  <c r="D3560" i="1"/>
  <c r="AB3559" i="1"/>
  <c r="AC3559" i="1" s="1"/>
  <c r="Z3559" i="1"/>
  <c r="AA3559" i="1" s="1"/>
  <c r="R3559" i="1"/>
  <c r="J3559" i="1"/>
  <c r="K3559" i="1" s="1"/>
  <c r="I3559" i="1"/>
  <c r="Q3559" i="1" s="1"/>
  <c r="G3559" i="1"/>
  <c r="F3559" i="1"/>
  <c r="D3559" i="1"/>
  <c r="AB3558" i="1"/>
  <c r="AC3558" i="1" s="1"/>
  <c r="Z3558" i="1"/>
  <c r="AA3558" i="1" s="1"/>
  <c r="R3558" i="1"/>
  <c r="J3558" i="1"/>
  <c r="K3558" i="1" s="1"/>
  <c r="I3558" i="1"/>
  <c r="G3558" i="1"/>
  <c r="F3558" i="1"/>
  <c r="D3558" i="1"/>
  <c r="Q3558" i="1" s="1"/>
  <c r="AC3557" i="1"/>
  <c r="AB3557" i="1"/>
  <c r="Z3557" i="1"/>
  <c r="AA3557" i="1" s="1"/>
  <c r="R3557" i="1"/>
  <c r="I3557" i="1"/>
  <c r="J3557" i="1" s="1"/>
  <c r="K3557" i="1" s="1"/>
  <c r="G3557" i="1"/>
  <c r="F3557" i="1"/>
  <c r="D3557" i="1"/>
  <c r="AB3556" i="1"/>
  <c r="AC3556" i="1" s="1"/>
  <c r="Z3556" i="1"/>
  <c r="AA3556" i="1" s="1"/>
  <c r="R3556" i="1"/>
  <c r="I3556" i="1"/>
  <c r="J3556" i="1" s="1"/>
  <c r="K3556" i="1" s="1"/>
  <c r="G3556" i="1"/>
  <c r="F3556" i="1"/>
  <c r="D3556" i="1"/>
  <c r="AB3555" i="1"/>
  <c r="AC3555" i="1" s="1"/>
  <c r="Z3555" i="1"/>
  <c r="AA3555" i="1" s="1"/>
  <c r="R3555" i="1"/>
  <c r="I3555" i="1"/>
  <c r="Q3555" i="1" s="1"/>
  <c r="G3555" i="1"/>
  <c r="F3555" i="1"/>
  <c r="D3555" i="1"/>
  <c r="AB3554" i="1"/>
  <c r="AC3554" i="1" s="1"/>
  <c r="Z3554" i="1"/>
  <c r="AA3554" i="1" s="1"/>
  <c r="R3554" i="1"/>
  <c r="J3554" i="1"/>
  <c r="K3554" i="1" s="1"/>
  <c r="O3554" i="1" s="1"/>
  <c r="I3554" i="1"/>
  <c r="Q3554" i="1" s="1"/>
  <c r="G3554" i="1"/>
  <c r="F3554" i="1"/>
  <c r="D3554" i="1"/>
  <c r="AC3553" i="1"/>
  <c r="AB3553" i="1"/>
  <c r="Z3553" i="1"/>
  <c r="AA3553" i="1" s="1"/>
  <c r="R3553" i="1"/>
  <c r="I3553" i="1"/>
  <c r="J3553" i="1" s="1"/>
  <c r="K3553" i="1" s="1"/>
  <c r="G3553" i="1"/>
  <c r="F3553" i="1"/>
  <c r="D3553" i="1"/>
  <c r="Q3553" i="1" s="1"/>
  <c r="AB3552" i="1"/>
  <c r="AC3552" i="1" s="1"/>
  <c r="Z3552" i="1"/>
  <c r="AA3552" i="1" s="1"/>
  <c r="R3552" i="1"/>
  <c r="I3552" i="1"/>
  <c r="Q3552" i="1" s="1"/>
  <c r="G3552" i="1"/>
  <c r="F3552" i="1"/>
  <c r="D3552" i="1"/>
  <c r="AB3551" i="1"/>
  <c r="AC3551" i="1" s="1"/>
  <c r="Z3551" i="1"/>
  <c r="AA3551" i="1" s="1"/>
  <c r="R3551" i="1"/>
  <c r="J3551" i="1"/>
  <c r="K3551" i="1" s="1"/>
  <c r="L3551" i="1" s="1"/>
  <c r="I3551" i="1"/>
  <c r="G3551" i="1"/>
  <c r="F3551" i="1"/>
  <c r="D3551" i="1"/>
  <c r="AC3550" i="1"/>
  <c r="AB3550" i="1"/>
  <c r="Z3550" i="1"/>
  <c r="AA3550" i="1" s="1"/>
  <c r="R3550" i="1"/>
  <c r="J3550" i="1"/>
  <c r="K3550" i="1" s="1"/>
  <c r="I3550" i="1"/>
  <c r="G3550" i="1"/>
  <c r="F3550" i="1"/>
  <c r="D3550" i="1"/>
  <c r="AC3549" i="1"/>
  <c r="AB3549" i="1"/>
  <c r="Z3549" i="1"/>
  <c r="AA3549" i="1" s="1"/>
  <c r="R3549" i="1"/>
  <c r="Q3549" i="1"/>
  <c r="I3549" i="1"/>
  <c r="J3549" i="1" s="1"/>
  <c r="K3549" i="1" s="1"/>
  <c r="G3549" i="1"/>
  <c r="F3549" i="1"/>
  <c r="D3549" i="1"/>
  <c r="AB3548" i="1"/>
  <c r="AC3548" i="1" s="1"/>
  <c r="AA3548" i="1"/>
  <c r="Z3548" i="1"/>
  <c r="R3548" i="1"/>
  <c r="Q3548" i="1"/>
  <c r="J3548" i="1"/>
  <c r="K3548" i="1" s="1"/>
  <c r="I3548" i="1"/>
  <c r="G3548" i="1"/>
  <c r="F3548" i="1"/>
  <c r="D3548" i="1"/>
  <c r="AB3547" i="1"/>
  <c r="AC3547" i="1" s="1"/>
  <c r="Z3547" i="1"/>
  <c r="AA3547" i="1" s="1"/>
  <c r="R3547" i="1"/>
  <c r="Q3547" i="1"/>
  <c r="J3547" i="1"/>
  <c r="K3547" i="1" s="1"/>
  <c r="O3547" i="1" s="1"/>
  <c r="I3547" i="1"/>
  <c r="G3547" i="1"/>
  <c r="F3547" i="1"/>
  <c r="D3547" i="1"/>
  <c r="AB3546" i="1"/>
  <c r="AC3546" i="1" s="1"/>
  <c r="AA3546" i="1"/>
  <c r="Z3546" i="1"/>
  <c r="R3546" i="1"/>
  <c r="I3546" i="1"/>
  <c r="Q3546" i="1" s="1"/>
  <c r="G3546" i="1"/>
  <c r="F3546" i="1"/>
  <c r="D3546" i="1"/>
  <c r="AC3545" i="1"/>
  <c r="AB3545" i="1"/>
  <c r="Z3545" i="1"/>
  <c r="AA3545" i="1" s="1"/>
  <c r="R3545" i="1"/>
  <c r="J3545" i="1"/>
  <c r="K3545" i="1" s="1"/>
  <c r="I3545" i="1"/>
  <c r="G3545" i="1"/>
  <c r="F3545" i="1"/>
  <c r="D3545" i="1"/>
  <c r="Q3545" i="1" s="1"/>
  <c r="AB3544" i="1"/>
  <c r="AC3544" i="1" s="1"/>
  <c r="Z3544" i="1"/>
  <c r="AA3544" i="1" s="1"/>
  <c r="R3544" i="1"/>
  <c r="I3544" i="1"/>
  <c r="Q3544" i="1" s="1"/>
  <c r="G3544" i="1"/>
  <c r="F3544" i="1"/>
  <c r="D3544" i="1"/>
  <c r="AB3543" i="1"/>
  <c r="AC3543" i="1" s="1"/>
  <c r="Z3543" i="1"/>
  <c r="AA3543" i="1" s="1"/>
  <c r="R3543" i="1"/>
  <c r="J3543" i="1"/>
  <c r="K3543" i="1" s="1"/>
  <c r="I3543" i="1"/>
  <c r="Q3543" i="1" s="1"/>
  <c r="G3543" i="1"/>
  <c r="F3543" i="1"/>
  <c r="D3543" i="1"/>
  <c r="AC3542" i="1"/>
  <c r="AB3542" i="1"/>
  <c r="Z3542" i="1"/>
  <c r="AA3542" i="1" s="1"/>
  <c r="R3542" i="1"/>
  <c r="J3542" i="1"/>
  <c r="K3542" i="1" s="1"/>
  <c r="O3542" i="1" s="1"/>
  <c r="I3542" i="1"/>
  <c r="Q3542" i="1" s="1"/>
  <c r="G3542" i="1"/>
  <c r="F3542" i="1"/>
  <c r="D3542" i="1"/>
  <c r="AC3541" i="1"/>
  <c r="AB3541" i="1"/>
  <c r="Z3541" i="1"/>
  <c r="AA3541" i="1" s="1"/>
  <c r="R3541" i="1"/>
  <c r="Q3541" i="1"/>
  <c r="K3541" i="1"/>
  <c r="J3541" i="1"/>
  <c r="I3541" i="1"/>
  <c r="G3541" i="1"/>
  <c r="F3541" i="1"/>
  <c r="D3541" i="1"/>
  <c r="AB3540" i="1"/>
  <c r="AC3540" i="1" s="1"/>
  <c r="Z3540" i="1"/>
  <c r="AA3540" i="1" s="1"/>
  <c r="R3540" i="1"/>
  <c r="I3540" i="1"/>
  <c r="G3540" i="1"/>
  <c r="F3540" i="1"/>
  <c r="D3540" i="1"/>
  <c r="AN3539" i="1"/>
  <c r="AO3539" i="1" s="1"/>
  <c r="AP3539" i="1" s="1"/>
  <c r="AB3539" i="1"/>
  <c r="AC3539" i="1" s="1"/>
  <c r="Z3539" i="1"/>
  <c r="AA3539" i="1" s="1"/>
  <c r="R3539" i="1"/>
  <c r="Q3539" i="1"/>
  <c r="L3539" i="1"/>
  <c r="N3539" i="1" s="1"/>
  <c r="K3539" i="1"/>
  <c r="O3539" i="1" s="1"/>
  <c r="J3539" i="1"/>
  <c r="I3539" i="1"/>
  <c r="G3539" i="1"/>
  <c r="F3539" i="1"/>
  <c r="D3539" i="1"/>
  <c r="AB3538" i="1"/>
  <c r="AC3538" i="1" s="1"/>
  <c r="Z3538" i="1"/>
  <c r="AA3538" i="1" s="1"/>
  <c r="R3538" i="1"/>
  <c r="J3538" i="1"/>
  <c r="K3538" i="1" s="1"/>
  <c r="I3538" i="1"/>
  <c r="G3538" i="1"/>
  <c r="F3538" i="1"/>
  <c r="D3538" i="1"/>
  <c r="AN3538" i="1" s="1"/>
  <c r="AO3538" i="1" s="1"/>
  <c r="AP3538" i="1" s="1"/>
  <c r="AB3537" i="1"/>
  <c r="AC3537" i="1" s="1"/>
  <c r="Z3537" i="1"/>
  <c r="AA3537" i="1" s="1"/>
  <c r="R3537" i="1"/>
  <c r="I3537" i="1"/>
  <c r="J3537" i="1" s="1"/>
  <c r="K3537" i="1" s="1"/>
  <c r="G3537" i="1"/>
  <c r="F3537" i="1"/>
  <c r="D3537" i="1"/>
  <c r="AB3536" i="1"/>
  <c r="AC3536" i="1" s="1"/>
  <c r="AA3536" i="1"/>
  <c r="Z3536" i="1"/>
  <c r="R3536" i="1"/>
  <c r="I3536" i="1"/>
  <c r="J3536" i="1" s="1"/>
  <c r="K3536" i="1" s="1"/>
  <c r="G3536" i="1"/>
  <c r="F3536" i="1"/>
  <c r="D3536" i="1"/>
  <c r="AB3535" i="1"/>
  <c r="AC3535" i="1" s="1"/>
  <c r="Z3535" i="1"/>
  <c r="AA3535" i="1" s="1"/>
  <c r="R3535" i="1"/>
  <c r="Q3535" i="1"/>
  <c r="I3535" i="1"/>
  <c r="J3535" i="1" s="1"/>
  <c r="K3535" i="1" s="1"/>
  <c r="G3535" i="1"/>
  <c r="F3535" i="1"/>
  <c r="D3535" i="1"/>
  <c r="AB3534" i="1"/>
  <c r="AC3534" i="1" s="1"/>
  <c r="AD3563" i="1" s="1"/>
  <c r="Z3534" i="1"/>
  <c r="AA3534" i="1" s="1"/>
  <c r="R3534" i="1"/>
  <c r="K3534" i="1"/>
  <c r="O3534" i="1" s="1"/>
  <c r="J3534" i="1"/>
  <c r="I3534" i="1"/>
  <c r="G3534" i="1"/>
  <c r="F3534" i="1"/>
  <c r="D3534" i="1"/>
  <c r="AC3533" i="1"/>
  <c r="AB3533" i="1"/>
  <c r="AA3533" i="1"/>
  <c r="Z3533" i="1"/>
  <c r="R3533" i="1"/>
  <c r="J3533" i="1"/>
  <c r="K3533" i="1" s="1"/>
  <c r="I3533" i="1"/>
  <c r="G3533" i="1"/>
  <c r="F3533" i="1"/>
  <c r="D3533" i="1"/>
  <c r="Q3533" i="1" s="1"/>
  <c r="AB3532" i="1"/>
  <c r="AC3532" i="1" s="1"/>
  <c r="Z3532" i="1"/>
  <c r="AA3532" i="1" s="1"/>
  <c r="R3532" i="1"/>
  <c r="J3532" i="1"/>
  <c r="K3532" i="1" s="1"/>
  <c r="I3532" i="1"/>
  <c r="G3532" i="1"/>
  <c r="F3532" i="1"/>
  <c r="D3532" i="1"/>
  <c r="AB3531" i="1"/>
  <c r="AC3531" i="1" s="1"/>
  <c r="Z3531" i="1"/>
  <c r="AA3531" i="1" s="1"/>
  <c r="R3531" i="1"/>
  <c r="K3531" i="1"/>
  <c r="J3531" i="1"/>
  <c r="I3531" i="1"/>
  <c r="G3531" i="1"/>
  <c r="F3531" i="1"/>
  <c r="D3531" i="1"/>
  <c r="AB3530" i="1"/>
  <c r="AC3530" i="1" s="1"/>
  <c r="Z3530" i="1"/>
  <c r="AA3530" i="1" s="1"/>
  <c r="R3530" i="1"/>
  <c r="K3530" i="1"/>
  <c r="O3530" i="1" s="1"/>
  <c r="J3530" i="1"/>
  <c r="I3530" i="1"/>
  <c r="G3530" i="1"/>
  <c r="F3530" i="1"/>
  <c r="D3530" i="1"/>
  <c r="AC3529" i="1"/>
  <c r="AB3529" i="1"/>
  <c r="Z3529" i="1"/>
  <c r="AA3529" i="1" s="1"/>
  <c r="R3529" i="1"/>
  <c r="J3529" i="1"/>
  <c r="K3529" i="1" s="1"/>
  <c r="I3529" i="1"/>
  <c r="G3529" i="1"/>
  <c r="F3529" i="1"/>
  <c r="D3529" i="1"/>
  <c r="AB3528" i="1"/>
  <c r="AC3528" i="1" s="1"/>
  <c r="Z3528" i="1"/>
  <c r="AA3528" i="1" s="1"/>
  <c r="R3528" i="1"/>
  <c r="Q3528" i="1"/>
  <c r="L3528" i="1"/>
  <c r="N3528" i="1" s="1"/>
  <c r="I3528" i="1"/>
  <c r="J3528" i="1" s="1"/>
  <c r="K3528" i="1" s="1"/>
  <c r="O3528" i="1" s="1"/>
  <c r="G3528" i="1"/>
  <c r="F3528" i="1"/>
  <c r="D3528" i="1"/>
  <c r="AN3527" i="1"/>
  <c r="AO3527" i="1" s="1"/>
  <c r="AP3527" i="1" s="1"/>
  <c r="AB3527" i="1"/>
  <c r="AC3527" i="1" s="1"/>
  <c r="Z3527" i="1"/>
  <c r="AA3527" i="1" s="1"/>
  <c r="R3527" i="1"/>
  <c r="Q3527" i="1"/>
  <c r="L3527" i="1"/>
  <c r="N3527" i="1" s="1"/>
  <c r="K3527" i="1"/>
  <c r="O3527" i="1" s="1"/>
  <c r="J3527" i="1"/>
  <c r="I3527" i="1"/>
  <c r="G3527" i="1"/>
  <c r="F3527" i="1"/>
  <c r="D3527" i="1"/>
  <c r="AB3526" i="1"/>
  <c r="AC3526" i="1" s="1"/>
  <c r="AD3555" i="1" s="1"/>
  <c r="AA3526" i="1"/>
  <c r="Z3526" i="1"/>
  <c r="R3526" i="1"/>
  <c r="J3526" i="1"/>
  <c r="K3526" i="1" s="1"/>
  <c r="O3526" i="1" s="1"/>
  <c r="I3526" i="1"/>
  <c r="Q3526" i="1" s="1"/>
  <c r="G3526" i="1"/>
  <c r="F3526" i="1"/>
  <c r="D3526" i="1"/>
  <c r="AC3525" i="1"/>
  <c r="AB3525" i="1"/>
  <c r="Z3525" i="1"/>
  <c r="AA3525" i="1" s="1"/>
  <c r="R3525" i="1"/>
  <c r="I3525" i="1"/>
  <c r="J3525" i="1" s="1"/>
  <c r="K3525" i="1" s="1"/>
  <c r="AN3525" i="1" s="1"/>
  <c r="AO3525" i="1" s="1"/>
  <c r="AP3525" i="1" s="1"/>
  <c r="G3525" i="1"/>
  <c r="F3525" i="1"/>
  <c r="D3525" i="1"/>
  <c r="Q3525" i="1" s="1"/>
  <c r="AB3524" i="1"/>
  <c r="AC3524" i="1" s="1"/>
  <c r="Z3524" i="1"/>
  <c r="AA3524" i="1" s="1"/>
  <c r="R3524" i="1"/>
  <c r="I3524" i="1"/>
  <c r="Q3524" i="1" s="1"/>
  <c r="G3524" i="1"/>
  <c r="F3524" i="1"/>
  <c r="D3524" i="1"/>
  <c r="AB3523" i="1"/>
  <c r="AC3523" i="1" s="1"/>
  <c r="Z3523" i="1"/>
  <c r="AA3523" i="1" s="1"/>
  <c r="R3523" i="1"/>
  <c r="I3523" i="1"/>
  <c r="Q3523" i="1" s="1"/>
  <c r="G3523" i="1"/>
  <c r="F3523" i="1"/>
  <c r="D3523" i="1"/>
  <c r="AB3522" i="1"/>
  <c r="AC3522" i="1" s="1"/>
  <c r="Z3522" i="1"/>
  <c r="AA3522" i="1" s="1"/>
  <c r="R3522" i="1"/>
  <c r="I3522" i="1"/>
  <c r="Q3522" i="1" s="1"/>
  <c r="G3522" i="1"/>
  <c r="F3522" i="1"/>
  <c r="D3522" i="1"/>
  <c r="AC3521" i="1"/>
  <c r="AB3521" i="1"/>
  <c r="Z3521" i="1"/>
  <c r="AA3521" i="1" s="1"/>
  <c r="R3521" i="1"/>
  <c r="Q3521" i="1"/>
  <c r="I3521" i="1"/>
  <c r="J3521" i="1" s="1"/>
  <c r="K3521" i="1" s="1"/>
  <c r="G3521" i="1"/>
  <c r="F3521" i="1"/>
  <c r="D3521" i="1"/>
  <c r="AB3520" i="1"/>
  <c r="AC3520" i="1" s="1"/>
  <c r="Z3520" i="1"/>
  <c r="AA3520" i="1" s="1"/>
  <c r="R3520" i="1"/>
  <c r="I3520" i="1"/>
  <c r="G3520" i="1"/>
  <c r="F3520" i="1"/>
  <c r="D3520" i="1"/>
  <c r="AB3519" i="1"/>
  <c r="AC3519" i="1" s="1"/>
  <c r="AA3519" i="1"/>
  <c r="Z3519" i="1"/>
  <c r="R3519" i="1"/>
  <c r="I3519" i="1"/>
  <c r="Q3519" i="1" s="1"/>
  <c r="G3519" i="1"/>
  <c r="F3519" i="1"/>
  <c r="D3519" i="1"/>
  <c r="AB3518" i="1"/>
  <c r="AC3518" i="1" s="1"/>
  <c r="Z3518" i="1"/>
  <c r="AA3518" i="1" s="1"/>
  <c r="R3518" i="1"/>
  <c r="I3518" i="1"/>
  <c r="J3518" i="1" s="1"/>
  <c r="K3518" i="1" s="1"/>
  <c r="G3518" i="1"/>
  <c r="F3518" i="1"/>
  <c r="D3518" i="1"/>
  <c r="AB3517" i="1"/>
  <c r="AC3517" i="1" s="1"/>
  <c r="Z3517" i="1"/>
  <c r="AA3517" i="1" s="1"/>
  <c r="R3517" i="1"/>
  <c r="Q3517" i="1"/>
  <c r="I3517" i="1"/>
  <c r="J3517" i="1" s="1"/>
  <c r="K3517" i="1" s="1"/>
  <c r="G3517" i="1"/>
  <c r="F3517" i="1"/>
  <c r="D3517" i="1"/>
  <c r="AB3516" i="1"/>
  <c r="AC3516" i="1" s="1"/>
  <c r="Z3516" i="1"/>
  <c r="AA3516" i="1" s="1"/>
  <c r="R3516" i="1"/>
  <c r="I3516" i="1"/>
  <c r="G3516" i="1"/>
  <c r="F3516" i="1"/>
  <c r="D3516" i="1"/>
  <c r="AB3515" i="1"/>
  <c r="AC3515" i="1" s="1"/>
  <c r="Z3515" i="1"/>
  <c r="AA3515" i="1" s="1"/>
  <c r="R3515" i="1"/>
  <c r="J3515" i="1"/>
  <c r="K3515" i="1" s="1"/>
  <c r="I3515" i="1"/>
  <c r="G3515" i="1"/>
  <c r="F3515" i="1"/>
  <c r="D3515" i="1"/>
  <c r="Q3515" i="1" s="1"/>
  <c r="AB3514" i="1"/>
  <c r="AC3514" i="1" s="1"/>
  <c r="Z3514" i="1"/>
  <c r="AA3514" i="1" s="1"/>
  <c r="R3514" i="1"/>
  <c r="T3514" i="1" s="1"/>
  <c r="Q3514" i="1"/>
  <c r="K3514" i="1"/>
  <c r="J3514" i="1"/>
  <c r="I3514" i="1"/>
  <c r="G3514" i="1"/>
  <c r="F3514" i="1"/>
  <c r="D3514" i="1"/>
  <c r="AB3513" i="1"/>
  <c r="AC3513" i="1" s="1"/>
  <c r="Z3513" i="1"/>
  <c r="AA3513" i="1" s="1"/>
  <c r="R3513" i="1"/>
  <c r="I3513" i="1"/>
  <c r="J3513" i="1" s="1"/>
  <c r="K3513" i="1" s="1"/>
  <c r="G3513" i="1"/>
  <c r="F3513" i="1"/>
  <c r="D3513" i="1"/>
  <c r="AB3512" i="1"/>
  <c r="AC3512" i="1" s="1"/>
  <c r="Z3512" i="1"/>
  <c r="AA3512" i="1" s="1"/>
  <c r="R3512" i="1"/>
  <c r="I3512" i="1"/>
  <c r="Q3512" i="1" s="1"/>
  <c r="T3512" i="1" s="1"/>
  <c r="G3512" i="1"/>
  <c r="F3512" i="1"/>
  <c r="D3512" i="1"/>
  <c r="AB3511" i="1"/>
  <c r="AC3511" i="1" s="1"/>
  <c r="Z3511" i="1"/>
  <c r="AA3511" i="1" s="1"/>
  <c r="R3511" i="1"/>
  <c r="I3511" i="1"/>
  <c r="J3511" i="1" s="1"/>
  <c r="K3511" i="1" s="1"/>
  <c r="G3511" i="1"/>
  <c r="F3511" i="1"/>
  <c r="D3511" i="1"/>
  <c r="AC3510" i="1"/>
  <c r="AB3510" i="1"/>
  <c r="Z3510" i="1"/>
  <c r="AA3510" i="1" s="1"/>
  <c r="R3510" i="1"/>
  <c r="I3510" i="1"/>
  <c r="J3510" i="1" s="1"/>
  <c r="K3510" i="1" s="1"/>
  <c r="G3510" i="1"/>
  <c r="F3510" i="1"/>
  <c r="D3510" i="1"/>
  <c r="AB3509" i="1"/>
  <c r="AC3509" i="1" s="1"/>
  <c r="Z3509" i="1"/>
  <c r="AA3509" i="1" s="1"/>
  <c r="R3509" i="1"/>
  <c r="J3509" i="1"/>
  <c r="K3509" i="1" s="1"/>
  <c r="I3509" i="1"/>
  <c r="G3509" i="1"/>
  <c r="F3509" i="1"/>
  <c r="D3509" i="1"/>
  <c r="AB3508" i="1"/>
  <c r="AC3508" i="1" s="1"/>
  <c r="AA3508" i="1"/>
  <c r="Z3508" i="1"/>
  <c r="R3508" i="1"/>
  <c r="I3508" i="1"/>
  <c r="J3508" i="1" s="1"/>
  <c r="K3508" i="1" s="1"/>
  <c r="O3508" i="1" s="1"/>
  <c r="G3508" i="1"/>
  <c r="F3508" i="1"/>
  <c r="D3508" i="1"/>
  <c r="AB3507" i="1"/>
  <c r="AC3507" i="1" s="1"/>
  <c r="Z3507" i="1"/>
  <c r="AA3507" i="1" s="1"/>
  <c r="R3507" i="1"/>
  <c r="Q3507" i="1"/>
  <c r="J3507" i="1"/>
  <c r="K3507" i="1" s="1"/>
  <c r="I3507" i="1"/>
  <c r="G3507" i="1"/>
  <c r="F3507" i="1"/>
  <c r="D3507" i="1"/>
  <c r="AB3506" i="1"/>
  <c r="AC3506" i="1" s="1"/>
  <c r="Z3506" i="1"/>
  <c r="AA3506" i="1" s="1"/>
  <c r="R3506" i="1"/>
  <c r="S3506" i="1" s="1"/>
  <c r="Q3506" i="1"/>
  <c r="I3506" i="1"/>
  <c r="J3506" i="1" s="1"/>
  <c r="K3506" i="1" s="1"/>
  <c r="G3506" i="1"/>
  <c r="F3506" i="1"/>
  <c r="D3506" i="1"/>
  <c r="AB3505" i="1"/>
  <c r="AC3505" i="1" s="1"/>
  <c r="Z3505" i="1"/>
  <c r="AA3505" i="1" s="1"/>
  <c r="R3505" i="1"/>
  <c r="Q3505" i="1"/>
  <c r="J3505" i="1"/>
  <c r="K3505" i="1" s="1"/>
  <c r="I3505" i="1"/>
  <c r="G3505" i="1"/>
  <c r="F3505" i="1"/>
  <c r="D3505" i="1"/>
  <c r="AB3504" i="1"/>
  <c r="AC3504" i="1" s="1"/>
  <c r="Z3504" i="1"/>
  <c r="AA3504" i="1" s="1"/>
  <c r="R3504" i="1"/>
  <c r="S3504" i="1" s="1"/>
  <c r="I3504" i="1"/>
  <c r="Q3504" i="1" s="1"/>
  <c r="G3504" i="1"/>
  <c r="F3504" i="1"/>
  <c r="D3504" i="1"/>
  <c r="AB3503" i="1"/>
  <c r="AC3503" i="1" s="1"/>
  <c r="Z3503" i="1"/>
  <c r="AA3503" i="1" s="1"/>
  <c r="R3503" i="1"/>
  <c r="Q3503" i="1"/>
  <c r="J3503" i="1"/>
  <c r="K3503" i="1" s="1"/>
  <c r="I3503" i="1"/>
  <c r="G3503" i="1"/>
  <c r="F3503" i="1"/>
  <c r="D3503" i="1"/>
  <c r="AC3502" i="1"/>
  <c r="AB3502" i="1"/>
  <c r="Z3502" i="1"/>
  <c r="AA3502" i="1" s="1"/>
  <c r="R3502" i="1"/>
  <c r="S3502" i="1" s="1"/>
  <c r="Q3502" i="1"/>
  <c r="J3502" i="1"/>
  <c r="K3502" i="1" s="1"/>
  <c r="I3502" i="1"/>
  <c r="G3502" i="1"/>
  <c r="F3502" i="1"/>
  <c r="D3502" i="1"/>
  <c r="AB3501" i="1"/>
  <c r="AC3501" i="1" s="1"/>
  <c r="Z3501" i="1"/>
  <c r="AA3501" i="1" s="1"/>
  <c r="R3501" i="1"/>
  <c r="Q3501" i="1"/>
  <c r="J3501" i="1"/>
  <c r="K3501" i="1" s="1"/>
  <c r="I3501" i="1"/>
  <c r="G3501" i="1"/>
  <c r="F3501" i="1"/>
  <c r="D3501" i="1"/>
  <c r="AB3500" i="1"/>
  <c r="AC3500" i="1" s="1"/>
  <c r="AA3500" i="1"/>
  <c r="Z3500" i="1"/>
  <c r="R3500" i="1"/>
  <c r="I3500" i="1"/>
  <c r="G3500" i="1"/>
  <c r="F3500" i="1"/>
  <c r="D3500" i="1"/>
  <c r="AB3499" i="1"/>
  <c r="AC3499" i="1" s="1"/>
  <c r="Z3499" i="1"/>
  <c r="AA3499" i="1" s="1"/>
  <c r="R3499" i="1"/>
  <c r="I3499" i="1"/>
  <c r="J3499" i="1" s="1"/>
  <c r="K3499" i="1" s="1"/>
  <c r="G3499" i="1"/>
  <c r="F3499" i="1"/>
  <c r="D3499" i="1"/>
  <c r="AN3499" i="1" s="1"/>
  <c r="AO3499" i="1" s="1"/>
  <c r="AP3499" i="1" s="1"/>
  <c r="AC3498" i="1"/>
  <c r="AB3498" i="1"/>
  <c r="Z3498" i="1"/>
  <c r="AA3498" i="1" s="1"/>
  <c r="R3498" i="1"/>
  <c r="I3498" i="1"/>
  <c r="J3498" i="1" s="1"/>
  <c r="K3498" i="1" s="1"/>
  <c r="O3498" i="1" s="1"/>
  <c r="G3498" i="1"/>
  <c r="F3498" i="1"/>
  <c r="D3498" i="1"/>
  <c r="AB3497" i="1"/>
  <c r="AC3497" i="1" s="1"/>
  <c r="Z3497" i="1"/>
  <c r="AA3497" i="1" s="1"/>
  <c r="R3497" i="1"/>
  <c r="I3497" i="1"/>
  <c r="G3497" i="1"/>
  <c r="F3497" i="1"/>
  <c r="D3497" i="1"/>
  <c r="AB3496" i="1"/>
  <c r="AC3496" i="1" s="1"/>
  <c r="AA3496" i="1"/>
  <c r="Z3496" i="1"/>
  <c r="R3496" i="1"/>
  <c r="O3496" i="1"/>
  <c r="J3496" i="1"/>
  <c r="K3496" i="1" s="1"/>
  <c r="L3496" i="1" s="1"/>
  <c r="N3496" i="1" s="1"/>
  <c r="I3496" i="1"/>
  <c r="G3496" i="1"/>
  <c r="F3496" i="1"/>
  <c r="D3496" i="1"/>
  <c r="AB3495" i="1"/>
  <c r="AC3495" i="1" s="1"/>
  <c r="Z3495" i="1"/>
  <c r="AA3495" i="1" s="1"/>
  <c r="R3495" i="1"/>
  <c r="K3495" i="1"/>
  <c r="J3495" i="1"/>
  <c r="I3495" i="1"/>
  <c r="Q3495" i="1" s="1"/>
  <c r="T3495" i="1" s="1"/>
  <c r="G3495" i="1"/>
  <c r="F3495" i="1"/>
  <c r="D3495" i="1"/>
  <c r="AC3494" i="1"/>
  <c r="AB3494" i="1"/>
  <c r="Z3494" i="1"/>
  <c r="AA3494" i="1" s="1"/>
  <c r="R3494" i="1"/>
  <c r="Q3494" i="1"/>
  <c r="I3494" i="1"/>
  <c r="J3494" i="1" s="1"/>
  <c r="K3494" i="1" s="1"/>
  <c r="G3494" i="1"/>
  <c r="F3494" i="1"/>
  <c r="D3494" i="1"/>
  <c r="AC3493" i="1"/>
  <c r="AB3493" i="1"/>
  <c r="Z3493" i="1"/>
  <c r="AA3493" i="1" s="1"/>
  <c r="R3493" i="1"/>
  <c r="Q3493" i="1"/>
  <c r="J3493" i="1"/>
  <c r="K3493" i="1" s="1"/>
  <c r="I3493" i="1"/>
  <c r="G3493" i="1"/>
  <c r="F3493" i="1"/>
  <c r="D3493" i="1"/>
  <c r="AB3492" i="1"/>
  <c r="AC3492" i="1" s="1"/>
  <c r="AA3492" i="1"/>
  <c r="Z3492" i="1"/>
  <c r="R3492" i="1"/>
  <c r="I3492" i="1"/>
  <c r="G3492" i="1"/>
  <c r="F3492" i="1"/>
  <c r="D3492" i="1"/>
  <c r="AB3491" i="1"/>
  <c r="AC3491" i="1" s="1"/>
  <c r="Z3491" i="1"/>
  <c r="AA3491" i="1" s="1"/>
  <c r="R3491" i="1"/>
  <c r="J3491" i="1"/>
  <c r="K3491" i="1" s="1"/>
  <c r="I3491" i="1"/>
  <c r="G3491" i="1"/>
  <c r="F3491" i="1"/>
  <c r="D3491" i="1"/>
  <c r="Q3491" i="1" s="1"/>
  <c r="AB3490" i="1"/>
  <c r="AC3490" i="1" s="1"/>
  <c r="Z3490" i="1"/>
  <c r="AA3490" i="1" s="1"/>
  <c r="R3490" i="1"/>
  <c r="J3490" i="1"/>
  <c r="K3490" i="1" s="1"/>
  <c r="I3490" i="1"/>
  <c r="G3490" i="1"/>
  <c r="F3490" i="1"/>
  <c r="D3490" i="1"/>
  <c r="AC3489" i="1"/>
  <c r="AB3489" i="1"/>
  <c r="Z3489" i="1"/>
  <c r="AA3489" i="1" s="1"/>
  <c r="R3489" i="1"/>
  <c r="I3489" i="1"/>
  <c r="G3489" i="1"/>
  <c r="F3489" i="1"/>
  <c r="D3489" i="1"/>
  <c r="AB3488" i="1"/>
  <c r="AC3488" i="1" s="1"/>
  <c r="AA3488" i="1"/>
  <c r="Z3488" i="1"/>
  <c r="R3488" i="1"/>
  <c r="I3488" i="1"/>
  <c r="J3488" i="1" s="1"/>
  <c r="K3488" i="1" s="1"/>
  <c r="G3488" i="1"/>
  <c r="F3488" i="1"/>
  <c r="D3488" i="1"/>
  <c r="Q3488" i="1" s="1"/>
  <c r="AB3487" i="1"/>
  <c r="AC3487" i="1" s="1"/>
  <c r="Z3487" i="1"/>
  <c r="AA3487" i="1" s="1"/>
  <c r="R3487" i="1"/>
  <c r="I3487" i="1"/>
  <c r="J3487" i="1" s="1"/>
  <c r="K3487" i="1" s="1"/>
  <c r="O3487" i="1" s="1"/>
  <c r="G3487" i="1"/>
  <c r="F3487" i="1"/>
  <c r="D3487" i="1"/>
  <c r="Q3487" i="1" s="1"/>
  <c r="AB3486" i="1"/>
  <c r="AC3486" i="1" s="1"/>
  <c r="Z3486" i="1"/>
  <c r="AA3486" i="1" s="1"/>
  <c r="R3486" i="1"/>
  <c r="K3486" i="1"/>
  <c r="J3486" i="1"/>
  <c r="I3486" i="1"/>
  <c r="Q3486" i="1" s="1"/>
  <c r="G3486" i="1"/>
  <c r="F3486" i="1"/>
  <c r="D3486" i="1"/>
  <c r="AB3485" i="1"/>
  <c r="AC3485" i="1" s="1"/>
  <c r="Z3485" i="1"/>
  <c r="AA3485" i="1" s="1"/>
  <c r="R3485" i="1"/>
  <c r="I3485" i="1"/>
  <c r="J3485" i="1" s="1"/>
  <c r="K3485" i="1" s="1"/>
  <c r="G3485" i="1"/>
  <c r="F3485" i="1"/>
  <c r="D3485" i="1"/>
  <c r="AN3485" i="1" s="1"/>
  <c r="AO3485" i="1" s="1"/>
  <c r="AP3485" i="1" s="1"/>
  <c r="AB3484" i="1"/>
  <c r="AC3484" i="1" s="1"/>
  <c r="AA3484" i="1"/>
  <c r="Z3484" i="1"/>
  <c r="R3484" i="1"/>
  <c r="I3484" i="1"/>
  <c r="G3484" i="1"/>
  <c r="F3484" i="1"/>
  <c r="D3484" i="1"/>
  <c r="AB3483" i="1"/>
  <c r="AC3483" i="1" s="1"/>
  <c r="Z3483" i="1"/>
  <c r="AA3483" i="1" s="1"/>
  <c r="R3483" i="1"/>
  <c r="I3483" i="1"/>
  <c r="Q3483" i="1" s="1"/>
  <c r="G3483" i="1"/>
  <c r="F3483" i="1"/>
  <c r="D3483" i="1"/>
  <c r="AB3482" i="1"/>
  <c r="AC3482" i="1" s="1"/>
  <c r="Z3482" i="1"/>
  <c r="AA3482" i="1" s="1"/>
  <c r="R3482" i="1"/>
  <c r="J3482" i="1"/>
  <c r="K3482" i="1" s="1"/>
  <c r="I3482" i="1"/>
  <c r="G3482" i="1"/>
  <c r="F3482" i="1"/>
  <c r="D3482" i="1"/>
  <c r="AB3481" i="1"/>
  <c r="AC3481" i="1" s="1"/>
  <c r="Z3481" i="1"/>
  <c r="AA3481" i="1" s="1"/>
  <c r="R3481" i="1"/>
  <c r="I3481" i="1"/>
  <c r="J3481" i="1" s="1"/>
  <c r="K3481" i="1" s="1"/>
  <c r="G3481" i="1"/>
  <c r="F3481" i="1"/>
  <c r="D3481" i="1"/>
  <c r="AB3480" i="1"/>
  <c r="AC3480" i="1" s="1"/>
  <c r="Z3480" i="1"/>
  <c r="AA3480" i="1" s="1"/>
  <c r="R3480" i="1"/>
  <c r="I3480" i="1"/>
  <c r="G3480" i="1"/>
  <c r="F3480" i="1"/>
  <c r="D3480" i="1"/>
  <c r="AB3479" i="1"/>
  <c r="AC3479" i="1" s="1"/>
  <c r="Z3479" i="1"/>
  <c r="AA3479" i="1" s="1"/>
  <c r="R3479" i="1"/>
  <c r="I3479" i="1"/>
  <c r="J3479" i="1" s="1"/>
  <c r="K3479" i="1" s="1"/>
  <c r="G3479" i="1"/>
  <c r="F3479" i="1"/>
  <c r="D3479" i="1"/>
  <c r="AB3478" i="1"/>
  <c r="AC3478" i="1" s="1"/>
  <c r="Z3478" i="1"/>
  <c r="AA3478" i="1" s="1"/>
  <c r="R3478" i="1"/>
  <c r="I3478" i="1"/>
  <c r="J3478" i="1" s="1"/>
  <c r="K3478" i="1" s="1"/>
  <c r="G3478" i="1"/>
  <c r="F3478" i="1"/>
  <c r="D3478" i="1"/>
  <c r="AB3477" i="1"/>
  <c r="AC3477" i="1" s="1"/>
  <c r="Z3477" i="1"/>
  <c r="AA3477" i="1" s="1"/>
  <c r="R3477" i="1"/>
  <c r="Q3477" i="1"/>
  <c r="J3477" i="1"/>
  <c r="K3477" i="1" s="1"/>
  <c r="I3477" i="1"/>
  <c r="G3477" i="1"/>
  <c r="F3477" i="1"/>
  <c r="D3477" i="1"/>
  <c r="AB3476" i="1"/>
  <c r="AC3476" i="1" s="1"/>
  <c r="Z3476" i="1"/>
  <c r="AA3476" i="1" s="1"/>
  <c r="R3476" i="1"/>
  <c r="I3476" i="1"/>
  <c r="G3476" i="1"/>
  <c r="F3476" i="1"/>
  <c r="D3476" i="1"/>
  <c r="AB3475" i="1"/>
  <c r="AC3475" i="1" s="1"/>
  <c r="Z3475" i="1"/>
  <c r="AA3475" i="1" s="1"/>
  <c r="R3475" i="1"/>
  <c r="K3475" i="1"/>
  <c r="AN3475" i="1" s="1"/>
  <c r="AO3475" i="1" s="1"/>
  <c r="AP3475" i="1" s="1"/>
  <c r="J3475" i="1"/>
  <c r="I3475" i="1"/>
  <c r="Q3475" i="1" s="1"/>
  <c r="G3475" i="1"/>
  <c r="F3475" i="1"/>
  <c r="D3475" i="1"/>
  <c r="AB3474" i="1"/>
  <c r="AC3474" i="1" s="1"/>
  <c r="Z3474" i="1"/>
  <c r="AA3474" i="1" s="1"/>
  <c r="R3474" i="1"/>
  <c r="J3474" i="1"/>
  <c r="K3474" i="1" s="1"/>
  <c r="I3474" i="1"/>
  <c r="G3474" i="1"/>
  <c r="F3474" i="1"/>
  <c r="D3474" i="1"/>
  <c r="AB3473" i="1"/>
  <c r="AC3473" i="1" s="1"/>
  <c r="AA3473" i="1"/>
  <c r="Z3473" i="1"/>
  <c r="R3473" i="1"/>
  <c r="J3473" i="1"/>
  <c r="K3473" i="1" s="1"/>
  <c r="I3473" i="1"/>
  <c r="G3473" i="1"/>
  <c r="F3473" i="1"/>
  <c r="D3473" i="1"/>
  <c r="Q3473" i="1" s="1"/>
  <c r="AB3472" i="1"/>
  <c r="AC3472" i="1" s="1"/>
  <c r="Z3472" i="1"/>
  <c r="AA3472" i="1" s="1"/>
  <c r="R3472" i="1"/>
  <c r="J3472" i="1"/>
  <c r="K3472" i="1" s="1"/>
  <c r="I3472" i="1"/>
  <c r="G3472" i="1"/>
  <c r="F3472" i="1"/>
  <c r="D3472" i="1"/>
  <c r="AN3472" i="1" s="1"/>
  <c r="AO3472" i="1" s="1"/>
  <c r="AP3472" i="1" s="1"/>
  <c r="AQ3472" i="1" s="1"/>
  <c r="AR3472" i="1" s="1"/>
  <c r="AB3471" i="1"/>
  <c r="AC3471" i="1" s="1"/>
  <c r="Z3471" i="1"/>
  <c r="AA3471" i="1" s="1"/>
  <c r="R3471" i="1"/>
  <c r="L3471" i="1"/>
  <c r="N3471" i="1" s="1"/>
  <c r="J3471" i="1"/>
  <c r="K3471" i="1" s="1"/>
  <c r="O3471" i="1" s="1"/>
  <c r="I3471" i="1"/>
  <c r="Q3471" i="1" s="1"/>
  <c r="T3471" i="1" s="1"/>
  <c r="G3471" i="1"/>
  <c r="F3471" i="1"/>
  <c r="D3471" i="1"/>
  <c r="AB3470" i="1"/>
  <c r="AC3470" i="1" s="1"/>
  <c r="Z3470" i="1"/>
  <c r="AA3470" i="1" s="1"/>
  <c r="R3470" i="1"/>
  <c r="Q3470" i="1"/>
  <c r="J3470" i="1"/>
  <c r="K3470" i="1" s="1"/>
  <c r="I3470" i="1"/>
  <c r="G3470" i="1"/>
  <c r="F3470" i="1"/>
  <c r="D3470" i="1"/>
  <c r="AB3469" i="1"/>
  <c r="AC3469" i="1" s="1"/>
  <c r="Z3469" i="1"/>
  <c r="AA3469" i="1" s="1"/>
  <c r="R3469" i="1"/>
  <c r="L3469" i="1"/>
  <c r="J3469" i="1"/>
  <c r="K3469" i="1" s="1"/>
  <c r="O3469" i="1" s="1"/>
  <c r="I3469" i="1"/>
  <c r="Q3469" i="1" s="1"/>
  <c r="G3469" i="1"/>
  <c r="F3469" i="1"/>
  <c r="D3469" i="1"/>
  <c r="AB3468" i="1"/>
  <c r="AC3468" i="1" s="1"/>
  <c r="Z3468" i="1"/>
  <c r="AA3468" i="1" s="1"/>
  <c r="R3468" i="1"/>
  <c r="Q3468" i="1"/>
  <c r="I3468" i="1"/>
  <c r="J3468" i="1" s="1"/>
  <c r="K3468" i="1" s="1"/>
  <c r="O3468" i="1" s="1"/>
  <c r="G3468" i="1"/>
  <c r="F3468" i="1"/>
  <c r="D3468" i="1"/>
  <c r="AB3467" i="1"/>
  <c r="AC3467" i="1" s="1"/>
  <c r="AA3467" i="1"/>
  <c r="Z3467" i="1"/>
  <c r="T3467" i="1"/>
  <c r="S3467" i="1"/>
  <c r="R3467" i="1"/>
  <c r="I3467" i="1"/>
  <c r="Q3467" i="1" s="1"/>
  <c r="G3467" i="1"/>
  <c r="F3467" i="1"/>
  <c r="D3467" i="1"/>
  <c r="AB3466" i="1"/>
  <c r="AC3466" i="1" s="1"/>
  <c r="Z3466" i="1"/>
  <c r="AA3466" i="1" s="1"/>
  <c r="R3466" i="1"/>
  <c r="Q3466" i="1"/>
  <c r="J3466" i="1"/>
  <c r="K3466" i="1" s="1"/>
  <c r="I3466" i="1"/>
  <c r="G3466" i="1"/>
  <c r="F3466" i="1"/>
  <c r="D3466" i="1"/>
  <c r="AB3465" i="1"/>
  <c r="AC3465" i="1" s="1"/>
  <c r="Z3465" i="1"/>
  <c r="AA3465" i="1" s="1"/>
  <c r="R3465" i="1"/>
  <c r="I3465" i="1"/>
  <c r="G3465" i="1"/>
  <c r="F3465" i="1"/>
  <c r="D3465" i="1"/>
  <c r="AB3464" i="1"/>
  <c r="AC3464" i="1" s="1"/>
  <c r="Z3464" i="1"/>
  <c r="AA3464" i="1" s="1"/>
  <c r="R3464" i="1"/>
  <c r="I3464" i="1"/>
  <c r="G3464" i="1"/>
  <c r="F3464" i="1"/>
  <c r="D3464" i="1"/>
  <c r="AC3463" i="1"/>
  <c r="AB3463" i="1"/>
  <c r="Z3463" i="1"/>
  <c r="AA3463" i="1" s="1"/>
  <c r="R3463" i="1"/>
  <c r="J3463" i="1"/>
  <c r="K3463" i="1" s="1"/>
  <c r="I3463" i="1"/>
  <c r="G3463" i="1"/>
  <c r="F3463" i="1"/>
  <c r="D3463" i="1"/>
  <c r="Q3463" i="1" s="1"/>
  <c r="AB3462" i="1"/>
  <c r="AC3462" i="1" s="1"/>
  <c r="Z3462" i="1"/>
  <c r="AA3462" i="1" s="1"/>
  <c r="R3462" i="1"/>
  <c r="J3462" i="1"/>
  <c r="K3462" i="1" s="1"/>
  <c r="O3462" i="1" s="1"/>
  <c r="I3462" i="1"/>
  <c r="Q3462" i="1" s="1"/>
  <c r="G3462" i="1"/>
  <c r="F3462" i="1"/>
  <c r="D3462" i="1"/>
  <c r="AB3461" i="1"/>
  <c r="AC3461" i="1" s="1"/>
  <c r="Z3461" i="1"/>
  <c r="AA3461" i="1" s="1"/>
  <c r="R3461" i="1"/>
  <c r="I3461" i="1"/>
  <c r="G3461" i="1"/>
  <c r="F3461" i="1"/>
  <c r="D3461" i="1"/>
  <c r="AB3460" i="1"/>
  <c r="AC3460" i="1" s="1"/>
  <c r="Z3460" i="1"/>
  <c r="AA3460" i="1" s="1"/>
  <c r="R3460" i="1"/>
  <c r="I3460" i="1"/>
  <c r="Q3460" i="1" s="1"/>
  <c r="G3460" i="1"/>
  <c r="F3460" i="1"/>
  <c r="D3460" i="1"/>
  <c r="AB3459" i="1"/>
  <c r="AC3459" i="1" s="1"/>
  <c r="Z3459" i="1"/>
  <c r="AA3459" i="1" s="1"/>
  <c r="R3459" i="1"/>
  <c r="I3459" i="1"/>
  <c r="J3459" i="1" s="1"/>
  <c r="K3459" i="1" s="1"/>
  <c r="L3459" i="1" s="1"/>
  <c r="N3459" i="1" s="1"/>
  <c r="G3459" i="1"/>
  <c r="F3459" i="1"/>
  <c r="D3459" i="1"/>
  <c r="AB3458" i="1"/>
  <c r="AC3458" i="1" s="1"/>
  <c r="AA3458" i="1"/>
  <c r="Z3458" i="1"/>
  <c r="R3458" i="1"/>
  <c r="J3458" i="1"/>
  <c r="K3458" i="1" s="1"/>
  <c r="I3458" i="1"/>
  <c r="Q3458" i="1" s="1"/>
  <c r="G3458" i="1"/>
  <c r="F3458" i="1"/>
  <c r="D3458" i="1"/>
  <c r="AN3457" i="1"/>
  <c r="AO3457" i="1" s="1"/>
  <c r="AP3457" i="1" s="1"/>
  <c r="AB3457" i="1"/>
  <c r="AC3457" i="1" s="1"/>
  <c r="Z3457" i="1"/>
  <c r="AA3457" i="1" s="1"/>
  <c r="R3457" i="1"/>
  <c r="L3457" i="1"/>
  <c r="I3457" i="1"/>
  <c r="J3457" i="1" s="1"/>
  <c r="K3457" i="1" s="1"/>
  <c r="G3457" i="1"/>
  <c r="F3457" i="1"/>
  <c r="D3457" i="1"/>
  <c r="Q3457" i="1" s="1"/>
  <c r="AB3456" i="1"/>
  <c r="AC3456" i="1" s="1"/>
  <c r="Z3456" i="1"/>
  <c r="AA3456" i="1" s="1"/>
  <c r="R3456" i="1"/>
  <c r="I3456" i="1"/>
  <c r="J3456" i="1" s="1"/>
  <c r="K3456" i="1" s="1"/>
  <c r="L3456" i="1" s="1"/>
  <c r="N3456" i="1" s="1"/>
  <c r="G3456" i="1"/>
  <c r="F3456" i="1"/>
  <c r="D3456" i="1"/>
  <c r="AB3455" i="1"/>
  <c r="AC3455" i="1" s="1"/>
  <c r="Z3455" i="1"/>
  <c r="AA3455" i="1" s="1"/>
  <c r="R3455" i="1"/>
  <c r="I3455" i="1"/>
  <c r="J3455" i="1" s="1"/>
  <c r="K3455" i="1" s="1"/>
  <c r="G3455" i="1"/>
  <c r="F3455" i="1"/>
  <c r="D3455" i="1"/>
  <c r="AB3454" i="1"/>
  <c r="AC3454" i="1" s="1"/>
  <c r="AA3454" i="1"/>
  <c r="Z3454" i="1"/>
  <c r="R3454" i="1"/>
  <c r="I3454" i="1"/>
  <c r="G3454" i="1"/>
  <c r="F3454" i="1"/>
  <c r="D3454" i="1"/>
  <c r="AB3453" i="1"/>
  <c r="AC3453" i="1" s="1"/>
  <c r="Z3453" i="1"/>
  <c r="AA3453" i="1" s="1"/>
  <c r="R3453" i="1"/>
  <c r="I3453" i="1"/>
  <c r="G3453" i="1"/>
  <c r="F3453" i="1"/>
  <c r="D3453" i="1"/>
  <c r="AB3452" i="1"/>
  <c r="AC3452" i="1" s="1"/>
  <c r="Z3452" i="1"/>
  <c r="AA3452" i="1" s="1"/>
  <c r="R3452" i="1"/>
  <c r="I3452" i="1"/>
  <c r="J3452" i="1" s="1"/>
  <c r="K3452" i="1" s="1"/>
  <c r="G3452" i="1"/>
  <c r="F3452" i="1"/>
  <c r="D3452" i="1"/>
  <c r="AB3451" i="1"/>
  <c r="AC3451" i="1" s="1"/>
  <c r="Z3451" i="1"/>
  <c r="AA3451" i="1" s="1"/>
  <c r="R3451" i="1"/>
  <c r="I3451" i="1"/>
  <c r="J3451" i="1" s="1"/>
  <c r="K3451" i="1" s="1"/>
  <c r="L3451" i="1" s="1"/>
  <c r="G3451" i="1"/>
  <c r="F3451" i="1"/>
  <c r="D3451" i="1"/>
  <c r="AB3450" i="1"/>
  <c r="AC3450" i="1" s="1"/>
  <c r="Z3450" i="1"/>
  <c r="AA3450" i="1" s="1"/>
  <c r="R3450" i="1"/>
  <c r="Q3450" i="1"/>
  <c r="I3450" i="1"/>
  <c r="J3450" i="1" s="1"/>
  <c r="K3450" i="1" s="1"/>
  <c r="G3450" i="1"/>
  <c r="F3450" i="1"/>
  <c r="D3450" i="1"/>
  <c r="AB3449" i="1"/>
  <c r="AC3449" i="1" s="1"/>
  <c r="Z3449" i="1"/>
  <c r="AA3449" i="1" s="1"/>
  <c r="R3449" i="1"/>
  <c r="I3449" i="1"/>
  <c r="G3449" i="1"/>
  <c r="F3449" i="1"/>
  <c r="D3449" i="1"/>
  <c r="AB3448" i="1"/>
  <c r="AC3448" i="1" s="1"/>
  <c r="Z3448" i="1"/>
  <c r="AA3448" i="1" s="1"/>
  <c r="R3448" i="1"/>
  <c r="I3448" i="1"/>
  <c r="Q3448" i="1" s="1"/>
  <c r="G3448" i="1"/>
  <c r="F3448" i="1"/>
  <c r="D3448" i="1"/>
  <c r="AB3447" i="1"/>
  <c r="AC3447" i="1" s="1"/>
  <c r="Z3447" i="1"/>
  <c r="AA3447" i="1" s="1"/>
  <c r="R3447" i="1"/>
  <c r="I3447" i="1"/>
  <c r="J3447" i="1" s="1"/>
  <c r="K3447" i="1" s="1"/>
  <c r="G3447" i="1"/>
  <c r="F3447" i="1"/>
  <c r="D3447" i="1"/>
  <c r="AB3446" i="1"/>
  <c r="AC3446" i="1" s="1"/>
  <c r="AA3446" i="1"/>
  <c r="Z3446" i="1"/>
  <c r="R3446" i="1"/>
  <c r="I3446" i="1"/>
  <c r="J3446" i="1" s="1"/>
  <c r="K3446" i="1" s="1"/>
  <c r="G3446" i="1"/>
  <c r="F3446" i="1"/>
  <c r="D3446" i="1"/>
  <c r="AB3445" i="1"/>
  <c r="AC3445" i="1" s="1"/>
  <c r="Z3445" i="1"/>
  <c r="AA3445" i="1" s="1"/>
  <c r="R3445" i="1"/>
  <c r="I3445" i="1"/>
  <c r="J3445" i="1" s="1"/>
  <c r="K3445" i="1" s="1"/>
  <c r="G3445" i="1"/>
  <c r="F3445" i="1"/>
  <c r="D3445" i="1"/>
  <c r="AB3444" i="1"/>
  <c r="AC3444" i="1" s="1"/>
  <c r="Z3444" i="1"/>
  <c r="AA3444" i="1" s="1"/>
  <c r="R3444" i="1"/>
  <c r="I3444" i="1"/>
  <c r="G3444" i="1"/>
  <c r="F3444" i="1"/>
  <c r="D3444" i="1"/>
  <c r="AC3443" i="1"/>
  <c r="AB3443" i="1"/>
  <c r="Z3443" i="1"/>
  <c r="AA3443" i="1" s="1"/>
  <c r="R3443" i="1"/>
  <c r="I3443" i="1"/>
  <c r="J3443" i="1" s="1"/>
  <c r="K3443" i="1" s="1"/>
  <c r="L3443" i="1" s="1"/>
  <c r="G3443" i="1"/>
  <c r="F3443" i="1"/>
  <c r="D3443" i="1"/>
  <c r="AN3442" i="1"/>
  <c r="AO3442" i="1" s="1"/>
  <c r="AP3442" i="1" s="1"/>
  <c r="AB3442" i="1"/>
  <c r="AC3442" i="1" s="1"/>
  <c r="Z3442" i="1"/>
  <c r="AA3442" i="1" s="1"/>
  <c r="R3442" i="1"/>
  <c r="J3442" i="1"/>
  <c r="K3442" i="1" s="1"/>
  <c r="O3442" i="1" s="1"/>
  <c r="I3442" i="1"/>
  <c r="G3442" i="1"/>
  <c r="F3442" i="1"/>
  <c r="D3442" i="1"/>
  <c r="Q3442" i="1" s="1"/>
  <c r="AB3441" i="1"/>
  <c r="AC3441" i="1" s="1"/>
  <c r="Z3441" i="1"/>
  <c r="AA3441" i="1" s="1"/>
  <c r="R3441" i="1"/>
  <c r="I3441" i="1"/>
  <c r="J3441" i="1" s="1"/>
  <c r="K3441" i="1" s="1"/>
  <c r="L3441" i="1" s="1"/>
  <c r="N3441" i="1" s="1"/>
  <c r="G3441" i="1"/>
  <c r="F3441" i="1"/>
  <c r="D3441" i="1"/>
  <c r="AB3440" i="1"/>
  <c r="AC3440" i="1" s="1"/>
  <c r="AA3440" i="1"/>
  <c r="Z3440" i="1"/>
  <c r="R3440" i="1"/>
  <c r="J3440" i="1"/>
  <c r="K3440" i="1" s="1"/>
  <c r="I3440" i="1"/>
  <c r="G3440" i="1"/>
  <c r="F3440" i="1"/>
  <c r="D3440" i="1"/>
  <c r="AC3439" i="1"/>
  <c r="AB3439" i="1"/>
  <c r="Z3439" i="1"/>
  <c r="AA3439" i="1" s="1"/>
  <c r="R3439" i="1"/>
  <c r="I3439" i="1"/>
  <c r="G3439" i="1"/>
  <c r="F3439" i="1"/>
  <c r="D3439" i="1"/>
  <c r="AB3438" i="1"/>
  <c r="AC3438" i="1" s="1"/>
  <c r="Z3438" i="1"/>
  <c r="AA3438" i="1" s="1"/>
  <c r="R3438" i="1"/>
  <c r="I3438" i="1"/>
  <c r="G3438" i="1"/>
  <c r="F3438" i="1"/>
  <c r="D3438" i="1"/>
  <c r="AB3437" i="1"/>
  <c r="AC3437" i="1" s="1"/>
  <c r="Z3437" i="1"/>
  <c r="AA3437" i="1" s="1"/>
  <c r="R3437" i="1"/>
  <c r="I3437" i="1"/>
  <c r="J3437" i="1" s="1"/>
  <c r="K3437" i="1" s="1"/>
  <c r="G3437" i="1"/>
  <c r="F3437" i="1"/>
  <c r="D3437" i="1"/>
  <c r="AB3436" i="1"/>
  <c r="AC3436" i="1" s="1"/>
  <c r="AA3436" i="1"/>
  <c r="Z3436" i="1"/>
  <c r="R3436" i="1"/>
  <c r="I3436" i="1"/>
  <c r="J3436" i="1" s="1"/>
  <c r="K3436" i="1" s="1"/>
  <c r="G3436" i="1"/>
  <c r="F3436" i="1"/>
  <c r="D3436" i="1"/>
  <c r="AB3435" i="1"/>
  <c r="AC3435" i="1" s="1"/>
  <c r="AA3435" i="1"/>
  <c r="Z3435" i="1"/>
  <c r="R3435" i="1"/>
  <c r="I3435" i="1"/>
  <c r="J3435" i="1" s="1"/>
  <c r="K3435" i="1" s="1"/>
  <c r="L3435" i="1" s="1"/>
  <c r="N3435" i="1" s="1"/>
  <c r="G3435" i="1"/>
  <c r="F3435" i="1"/>
  <c r="D3435" i="1"/>
  <c r="AB3434" i="1"/>
  <c r="AC3434" i="1" s="1"/>
  <c r="AA3434" i="1"/>
  <c r="Z3434" i="1"/>
  <c r="R3434" i="1"/>
  <c r="I3434" i="1"/>
  <c r="G3434" i="1"/>
  <c r="F3434" i="1"/>
  <c r="D3434" i="1"/>
  <c r="AB3433" i="1"/>
  <c r="AC3433" i="1" s="1"/>
  <c r="Z3433" i="1"/>
  <c r="AA3433" i="1" s="1"/>
  <c r="R3433" i="1"/>
  <c r="I3433" i="1"/>
  <c r="J3433" i="1" s="1"/>
  <c r="K3433" i="1" s="1"/>
  <c r="G3433" i="1"/>
  <c r="F3433" i="1"/>
  <c r="D3433" i="1"/>
  <c r="AB3432" i="1"/>
  <c r="AC3432" i="1" s="1"/>
  <c r="Z3432" i="1"/>
  <c r="AA3432" i="1" s="1"/>
  <c r="R3432" i="1"/>
  <c r="O3432" i="1"/>
  <c r="I3432" i="1"/>
  <c r="J3432" i="1" s="1"/>
  <c r="K3432" i="1" s="1"/>
  <c r="L3432" i="1" s="1"/>
  <c r="N3432" i="1" s="1"/>
  <c r="G3432" i="1"/>
  <c r="F3432" i="1"/>
  <c r="D3432" i="1"/>
  <c r="AN3431" i="1"/>
  <c r="AO3431" i="1" s="1"/>
  <c r="AP3431" i="1" s="1"/>
  <c r="AC3431" i="1"/>
  <c r="AB3431" i="1"/>
  <c r="AA3431" i="1"/>
  <c r="Z3431" i="1"/>
  <c r="R3431" i="1"/>
  <c r="S3431" i="1" s="1"/>
  <c r="L3431" i="1"/>
  <c r="N3431" i="1" s="1"/>
  <c r="J3431" i="1"/>
  <c r="K3431" i="1" s="1"/>
  <c r="O3431" i="1" s="1"/>
  <c r="I3431" i="1"/>
  <c r="G3431" i="1"/>
  <c r="F3431" i="1"/>
  <c r="D3431" i="1"/>
  <c r="Q3431" i="1" s="1"/>
  <c r="AB3430" i="1"/>
  <c r="AC3430" i="1" s="1"/>
  <c r="Z3430" i="1"/>
  <c r="AA3430" i="1" s="1"/>
  <c r="R3430" i="1"/>
  <c r="I3430" i="1"/>
  <c r="Q3430" i="1" s="1"/>
  <c r="G3430" i="1"/>
  <c r="F3430" i="1"/>
  <c r="D3430" i="1"/>
  <c r="AB3429" i="1"/>
  <c r="AC3429" i="1" s="1"/>
  <c r="Z3429" i="1"/>
  <c r="AA3429" i="1" s="1"/>
  <c r="R3429" i="1"/>
  <c r="I3429" i="1"/>
  <c r="J3429" i="1" s="1"/>
  <c r="K3429" i="1" s="1"/>
  <c r="G3429" i="1"/>
  <c r="F3429" i="1"/>
  <c r="D3429" i="1"/>
  <c r="AB3428" i="1"/>
  <c r="AC3428" i="1" s="1"/>
  <c r="Z3428" i="1"/>
  <c r="AA3428" i="1" s="1"/>
  <c r="R3428" i="1"/>
  <c r="I3428" i="1"/>
  <c r="G3428" i="1"/>
  <c r="F3428" i="1"/>
  <c r="D3428" i="1"/>
  <c r="AB3427" i="1"/>
  <c r="AC3427" i="1" s="1"/>
  <c r="AA3427" i="1"/>
  <c r="Z3427" i="1"/>
  <c r="R3427" i="1"/>
  <c r="J3427" i="1"/>
  <c r="K3427" i="1" s="1"/>
  <c r="O3427" i="1" s="1"/>
  <c r="I3427" i="1"/>
  <c r="G3427" i="1"/>
  <c r="F3427" i="1"/>
  <c r="D3427" i="1"/>
  <c r="AB3426" i="1"/>
  <c r="AC3426" i="1" s="1"/>
  <c r="Z3426" i="1"/>
  <c r="AA3426" i="1" s="1"/>
  <c r="R3426" i="1"/>
  <c r="J3426" i="1"/>
  <c r="K3426" i="1" s="1"/>
  <c r="AN3426" i="1" s="1"/>
  <c r="AO3426" i="1" s="1"/>
  <c r="AP3426" i="1" s="1"/>
  <c r="I3426" i="1"/>
  <c r="Q3426" i="1" s="1"/>
  <c r="G3426" i="1"/>
  <c r="F3426" i="1"/>
  <c r="D3426" i="1"/>
  <c r="AB3425" i="1"/>
  <c r="AC3425" i="1" s="1"/>
  <c r="AA3425" i="1"/>
  <c r="Z3425" i="1"/>
  <c r="R3425" i="1"/>
  <c r="I3425" i="1"/>
  <c r="G3425" i="1"/>
  <c r="F3425" i="1"/>
  <c r="D3425" i="1"/>
  <c r="AB3424" i="1"/>
  <c r="AC3424" i="1" s="1"/>
  <c r="Z3424" i="1"/>
  <c r="AA3424" i="1" s="1"/>
  <c r="R3424" i="1"/>
  <c r="I3424" i="1"/>
  <c r="J3424" i="1" s="1"/>
  <c r="K3424" i="1" s="1"/>
  <c r="G3424" i="1"/>
  <c r="F3424" i="1"/>
  <c r="D3424" i="1"/>
  <c r="AN3424" i="1" s="1"/>
  <c r="AO3424" i="1" s="1"/>
  <c r="AP3424" i="1" s="1"/>
  <c r="AC3423" i="1"/>
  <c r="AB3423" i="1"/>
  <c r="Z3423" i="1"/>
  <c r="AA3423" i="1" s="1"/>
  <c r="R3423" i="1"/>
  <c r="I3423" i="1"/>
  <c r="J3423" i="1" s="1"/>
  <c r="K3423" i="1" s="1"/>
  <c r="O3423" i="1" s="1"/>
  <c r="G3423" i="1"/>
  <c r="F3423" i="1"/>
  <c r="D3423" i="1"/>
  <c r="Q3423" i="1" s="1"/>
  <c r="AB3422" i="1"/>
  <c r="AC3422" i="1" s="1"/>
  <c r="Z3422" i="1"/>
  <c r="AA3422" i="1" s="1"/>
  <c r="R3422" i="1"/>
  <c r="I3422" i="1"/>
  <c r="G3422" i="1"/>
  <c r="F3422" i="1"/>
  <c r="D3422" i="1"/>
  <c r="AB3421" i="1"/>
  <c r="AC3421" i="1" s="1"/>
  <c r="Z3421" i="1"/>
  <c r="AA3421" i="1" s="1"/>
  <c r="R3421" i="1"/>
  <c r="I3421" i="1"/>
  <c r="G3421" i="1"/>
  <c r="F3421" i="1"/>
  <c r="D3421" i="1"/>
  <c r="AB3420" i="1"/>
  <c r="AC3420" i="1" s="1"/>
  <c r="Z3420" i="1"/>
  <c r="AA3420" i="1" s="1"/>
  <c r="R3420" i="1"/>
  <c r="I3420" i="1"/>
  <c r="G3420" i="1"/>
  <c r="F3420" i="1"/>
  <c r="D3420" i="1"/>
  <c r="AB3419" i="1"/>
  <c r="AC3419" i="1" s="1"/>
  <c r="AA3419" i="1"/>
  <c r="Z3419" i="1"/>
  <c r="R3419" i="1"/>
  <c r="Q3419" i="1"/>
  <c r="I3419" i="1"/>
  <c r="J3419" i="1" s="1"/>
  <c r="K3419" i="1" s="1"/>
  <c r="G3419" i="1"/>
  <c r="F3419" i="1"/>
  <c r="D3419" i="1"/>
  <c r="AB3418" i="1"/>
  <c r="AC3418" i="1" s="1"/>
  <c r="Z3418" i="1"/>
  <c r="AA3418" i="1" s="1"/>
  <c r="R3418" i="1"/>
  <c r="S3418" i="1" s="1"/>
  <c r="Q3418" i="1"/>
  <c r="I3418" i="1"/>
  <c r="J3418" i="1" s="1"/>
  <c r="K3418" i="1" s="1"/>
  <c r="G3418" i="1"/>
  <c r="F3418" i="1"/>
  <c r="D3418" i="1"/>
  <c r="AB3417" i="1"/>
  <c r="AC3417" i="1" s="1"/>
  <c r="Z3417" i="1"/>
  <c r="AA3417" i="1" s="1"/>
  <c r="R3417" i="1"/>
  <c r="I3417" i="1"/>
  <c r="Q3417" i="1" s="1"/>
  <c r="G3417" i="1"/>
  <c r="F3417" i="1"/>
  <c r="D3417" i="1"/>
  <c r="AB3416" i="1"/>
  <c r="AC3416" i="1" s="1"/>
  <c r="Z3416" i="1"/>
  <c r="AA3416" i="1" s="1"/>
  <c r="R3416" i="1"/>
  <c r="I3416" i="1"/>
  <c r="G3416" i="1"/>
  <c r="F3416" i="1"/>
  <c r="D3416" i="1"/>
  <c r="AB3415" i="1"/>
  <c r="AC3415" i="1" s="1"/>
  <c r="Z3415" i="1"/>
  <c r="AA3415" i="1" s="1"/>
  <c r="R3415" i="1"/>
  <c r="T3415" i="1" s="1"/>
  <c r="J3415" i="1"/>
  <c r="K3415" i="1" s="1"/>
  <c r="I3415" i="1"/>
  <c r="G3415" i="1"/>
  <c r="F3415" i="1"/>
  <c r="D3415" i="1"/>
  <c r="Q3415" i="1" s="1"/>
  <c r="AB3414" i="1"/>
  <c r="AC3414" i="1" s="1"/>
  <c r="Z3414" i="1"/>
  <c r="AA3414" i="1" s="1"/>
  <c r="R3414" i="1"/>
  <c r="I3414" i="1"/>
  <c r="G3414" i="1"/>
  <c r="F3414" i="1"/>
  <c r="D3414" i="1"/>
  <c r="AB3413" i="1"/>
  <c r="AC3413" i="1" s="1"/>
  <c r="Z3413" i="1"/>
  <c r="AA3413" i="1" s="1"/>
  <c r="R3413" i="1"/>
  <c r="I3413" i="1"/>
  <c r="J3413" i="1" s="1"/>
  <c r="K3413" i="1" s="1"/>
  <c r="G3413" i="1"/>
  <c r="F3413" i="1"/>
  <c r="D3413" i="1"/>
  <c r="AB3412" i="1"/>
  <c r="AC3412" i="1" s="1"/>
  <c r="Z3412" i="1"/>
  <c r="AA3412" i="1" s="1"/>
  <c r="R3412" i="1"/>
  <c r="I3412" i="1"/>
  <c r="G3412" i="1"/>
  <c r="F3412" i="1"/>
  <c r="D3412" i="1"/>
  <c r="AC3411" i="1"/>
  <c r="AB3411" i="1"/>
  <c r="Z3411" i="1"/>
  <c r="AA3411" i="1" s="1"/>
  <c r="R3411" i="1"/>
  <c r="I3411" i="1"/>
  <c r="J3411" i="1" s="1"/>
  <c r="K3411" i="1" s="1"/>
  <c r="G3411" i="1"/>
  <c r="F3411" i="1"/>
  <c r="D3411" i="1"/>
  <c r="AB3410" i="1"/>
  <c r="AC3410" i="1" s="1"/>
  <c r="Z3410" i="1"/>
  <c r="AA3410" i="1" s="1"/>
  <c r="R3410" i="1"/>
  <c r="I3410" i="1"/>
  <c r="J3410" i="1" s="1"/>
  <c r="K3410" i="1" s="1"/>
  <c r="G3410" i="1"/>
  <c r="F3410" i="1"/>
  <c r="D3410" i="1"/>
  <c r="Q3410" i="1" s="1"/>
  <c r="AB3409" i="1"/>
  <c r="AC3409" i="1" s="1"/>
  <c r="Z3409" i="1"/>
  <c r="AA3409" i="1" s="1"/>
  <c r="R3409" i="1"/>
  <c r="I3409" i="1"/>
  <c r="G3409" i="1"/>
  <c r="F3409" i="1"/>
  <c r="D3409" i="1"/>
  <c r="AB3408" i="1"/>
  <c r="AC3408" i="1" s="1"/>
  <c r="Z3408" i="1"/>
  <c r="AA3408" i="1" s="1"/>
  <c r="R3408" i="1"/>
  <c r="I3408" i="1"/>
  <c r="Q3408" i="1" s="1"/>
  <c r="G3408" i="1"/>
  <c r="F3408" i="1"/>
  <c r="D3408" i="1"/>
  <c r="AB3407" i="1"/>
  <c r="AC3407" i="1" s="1"/>
  <c r="AA3407" i="1"/>
  <c r="Z3407" i="1"/>
  <c r="R3407" i="1"/>
  <c r="K3407" i="1"/>
  <c r="L3407" i="1" s="1"/>
  <c r="N3407" i="1" s="1"/>
  <c r="J3407" i="1"/>
  <c r="I3407" i="1"/>
  <c r="G3407" i="1"/>
  <c r="F3407" i="1"/>
  <c r="D3407" i="1"/>
  <c r="AC3406" i="1"/>
  <c r="AB3406" i="1"/>
  <c r="AA3406" i="1"/>
  <c r="Z3406" i="1"/>
  <c r="R3406" i="1"/>
  <c r="I3406" i="1"/>
  <c r="Q3406" i="1" s="1"/>
  <c r="G3406" i="1"/>
  <c r="F3406" i="1"/>
  <c r="D3406" i="1"/>
  <c r="AC3405" i="1"/>
  <c r="AB3405" i="1"/>
  <c r="Z3405" i="1"/>
  <c r="AA3405" i="1" s="1"/>
  <c r="R3405" i="1"/>
  <c r="J3405" i="1"/>
  <c r="K3405" i="1" s="1"/>
  <c r="I3405" i="1"/>
  <c r="G3405" i="1"/>
  <c r="F3405" i="1"/>
  <c r="D3405" i="1"/>
  <c r="AB3404" i="1"/>
  <c r="AC3404" i="1" s="1"/>
  <c r="Z3404" i="1"/>
  <c r="AA3404" i="1" s="1"/>
  <c r="R3404" i="1"/>
  <c r="Q3404" i="1"/>
  <c r="I3404" i="1"/>
  <c r="J3404" i="1" s="1"/>
  <c r="K3404" i="1" s="1"/>
  <c r="G3404" i="1"/>
  <c r="F3404" i="1"/>
  <c r="D3404" i="1"/>
  <c r="AB3403" i="1"/>
  <c r="AC3403" i="1" s="1"/>
  <c r="Z3403" i="1"/>
  <c r="AA3403" i="1" s="1"/>
  <c r="R3403" i="1"/>
  <c r="J3403" i="1"/>
  <c r="K3403" i="1" s="1"/>
  <c r="O3403" i="1" s="1"/>
  <c r="I3403" i="1"/>
  <c r="G3403" i="1"/>
  <c r="F3403" i="1"/>
  <c r="D3403" i="1"/>
  <c r="Q3403" i="1" s="1"/>
  <c r="AB3402" i="1"/>
  <c r="AC3402" i="1" s="1"/>
  <c r="Z3402" i="1"/>
  <c r="AA3402" i="1" s="1"/>
  <c r="R3402" i="1"/>
  <c r="J3402" i="1"/>
  <c r="K3402" i="1" s="1"/>
  <c r="I3402" i="1"/>
  <c r="G3402" i="1"/>
  <c r="F3402" i="1"/>
  <c r="D3402" i="1"/>
  <c r="AN3402" i="1" s="1"/>
  <c r="AO3402" i="1" s="1"/>
  <c r="AP3402" i="1" s="1"/>
  <c r="AQ3402" i="1" s="1"/>
  <c r="AR3402" i="1" s="1"/>
  <c r="AB3401" i="1"/>
  <c r="AC3401" i="1" s="1"/>
  <c r="Z3401" i="1"/>
  <c r="AA3401" i="1" s="1"/>
  <c r="R3401" i="1"/>
  <c r="I3401" i="1"/>
  <c r="G3401" i="1"/>
  <c r="F3401" i="1"/>
  <c r="D3401" i="1"/>
  <c r="AB3400" i="1"/>
  <c r="AC3400" i="1" s="1"/>
  <c r="Z3400" i="1"/>
  <c r="AA3400" i="1" s="1"/>
  <c r="R3400" i="1"/>
  <c r="J3400" i="1"/>
  <c r="K3400" i="1" s="1"/>
  <c r="L3400" i="1" s="1"/>
  <c r="I3400" i="1"/>
  <c r="G3400" i="1"/>
  <c r="F3400" i="1"/>
  <c r="D3400" i="1"/>
  <c r="AC3399" i="1"/>
  <c r="AB3399" i="1"/>
  <c r="Z3399" i="1"/>
  <c r="AA3399" i="1" s="1"/>
  <c r="R3399" i="1"/>
  <c r="J3399" i="1"/>
  <c r="K3399" i="1" s="1"/>
  <c r="I3399" i="1"/>
  <c r="G3399" i="1"/>
  <c r="F3399" i="1"/>
  <c r="D3399" i="1"/>
  <c r="AB3398" i="1"/>
  <c r="AC3398" i="1" s="1"/>
  <c r="Z3398" i="1"/>
  <c r="AA3398" i="1" s="1"/>
  <c r="R3398" i="1"/>
  <c r="Q3398" i="1"/>
  <c r="I3398" i="1"/>
  <c r="J3398" i="1" s="1"/>
  <c r="K3398" i="1" s="1"/>
  <c r="L3398" i="1" s="1"/>
  <c r="N3398" i="1" s="1"/>
  <c r="G3398" i="1"/>
  <c r="F3398" i="1"/>
  <c r="D3398" i="1"/>
  <c r="AB3397" i="1"/>
  <c r="AC3397" i="1" s="1"/>
  <c r="Z3397" i="1"/>
  <c r="AA3397" i="1" s="1"/>
  <c r="R3397" i="1"/>
  <c r="I3397" i="1"/>
  <c r="G3397" i="1"/>
  <c r="F3397" i="1"/>
  <c r="D3397" i="1"/>
  <c r="AB3396" i="1"/>
  <c r="AC3396" i="1" s="1"/>
  <c r="Z3396" i="1"/>
  <c r="AA3396" i="1" s="1"/>
  <c r="R3396" i="1"/>
  <c r="T3396" i="1" s="1"/>
  <c r="Q3396" i="1"/>
  <c r="I3396" i="1"/>
  <c r="J3396" i="1" s="1"/>
  <c r="K3396" i="1" s="1"/>
  <c r="G3396" i="1"/>
  <c r="F3396" i="1"/>
  <c r="D3396" i="1"/>
  <c r="AB3395" i="1"/>
  <c r="AC3395" i="1" s="1"/>
  <c r="Z3395" i="1"/>
  <c r="AA3395" i="1" s="1"/>
  <c r="R3395" i="1"/>
  <c r="I3395" i="1"/>
  <c r="J3395" i="1" s="1"/>
  <c r="K3395" i="1" s="1"/>
  <c r="G3395" i="1"/>
  <c r="F3395" i="1"/>
  <c r="D3395" i="1"/>
  <c r="AC3394" i="1"/>
  <c r="AB3394" i="1"/>
  <c r="Z3394" i="1"/>
  <c r="AA3394" i="1" s="1"/>
  <c r="R3394" i="1"/>
  <c r="I3394" i="1"/>
  <c r="Q3394" i="1" s="1"/>
  <c r="S3394" i="1" s="1"/>
  <c r="G3394" i="1"/>
  <c r="F3394" i="1"/>
  <c r="D3394" i="1"/>
  <c r="AB3393" i="1"/>
  <c r="AC3393" i="1" s="1"/>
  <c r="AA3393" i="1"/>
  <c r="Z3393" i="1"/>
  <c r="R3393" i="1"/>
  <c r="Q3393" i="1"/>
  <c r="J3393" i="1"/>
  <c r="K3393" i="1" s="1"/>
  <c r="I3393" i="1"/>
  <c r="G3393" i="1"/>
  <c r="F3393" i="1"/>
  <c r="D3393" i="1"/>
  <c r="AC3392" i="1"/>
  <c r="AB3392" i="1"/>
  <c r="Z3392" i="1"/>
  <c r="AA3392" i="1" s="1"/>
  <c r="R3392" i="1"/>
  <c r="T3392" i="1" s="1"/>
  <c r="K3392" i="1"/>
  <c r="L3392" i="1" s="1"/>
  <c r="N3392" i="1" s="1"/>
  <c r="J3392" i="1"/>
  <c r="I3392" i="1"/>
  <c r="G3392" i="1"/>
  <c r="F3392" i="1"/>
  <c r="D3392" i="1"/>
  <c r="Q3392" i="1" s="1"/>
  <c r="AB3391" i="1"/>
  <c r="AC3391" i="1" s="1"/>
  <c r="Z3391" i="1"/>
  <c r="AA3391" i="1" s="1"/>
  <c r="R3391" i="1"/>
  <c r="J3391" i="1"/>
  <c r="K3391" i="1" s="1"/>
  <c r="I3391" i="1"/>
  <c r="G3391" i="1"/>
  <c r="F3391" i="1"/>
  <c r="D3391" i="1"/>
  <c r="AB3390" i="1"/>
  <c r="AC3390" i="1" s="1"/>
  <c r="Z3390" i="1"/>
  <c r="AA3390" i="1" s="1"/>
  <c r="R3390" i="1"/>
  <c r="I3390" i="1"/>
  <c r="J3390" i="1" s="1"/>
  <c r="K3390" i="1" s="1"/>
  <c r="G3390" i="1"/>
  <c r="F3390" i="1"/>
  <c r="D3390" i="1"/>
  <c r="AB3389" i="1"/>
  <c r="AC3389" i="1" s="1"/>
  <c r="Z3389" i="1"/>
  <c r="AA3389" i="1" s="1"/>
  <c r="R3389" i="1"/>
  <c r="T3389" i="1" s="1"/>
  <c r="Q3389" i="1"/>
  <c r="I3389" i="1"/>
  <c r="J3389" i="1" s="1"/>
  <c r="K3389" i="1" s="1"/>
  <c r="G3389" i="1"/>
  <c r="F3389" i="1"/>
  <c r="D3389" i="1"/>
  <c r="AC3388" i="1"/>
  <c r="AB3388" i="1"/>
  <c r="AA3388" i="1"/>
  <c r="Z3388" i="1"/>
  <c r="R3388" i="1"/>
  <c r="I3388" i="1"/>
  <c r="G3388" i="1"/>
  <c r="F3388" i="1"/>
  <c r="D3388" i="1"/>
  <c r="AB3387" i="1"/>
  <c r="AC3387" i="1" s="1"/>
  <c r="Z3387" i="1"/>
  <c r="AA3387" i="1" s="1"/>
  <c r="R3387" i="1"/>
  <c r="J3387" i="1"/>
  <c r="K3387" i="1" s="1"/>
  <c r="I3387" i="1"/>
  <c r="G3387" i="1"/>
  <c r="F3387" i="1"/>
  <c r="D3387" i="1"/>
  <c r="AB3386" i="1"/>
  <c r="AC3386" i="1" s="1"/>
  <c r="Z3386" i="1"/>
  <c r="AA3386" i="1" s="1"/>
  <c r="R3386" i="1"/>
  <c r="J3386" i="1"/>
  <c r="K3386" i="1" s="1"/>
  <c r="I3386" i="1"/>
  <c r="G3386" i="1"/>
  <c r="F3386" i="1"/>
  <c r="D3386" i="1"/>
  <c r="Q3386" i="1" s="1"/>
  <c r="AB3385" i="1"/>
  <c r="AC3385" i="1" s="1"/>
  <c r="Z3385" i="1"/>
  <c r="AA3385" i="1" s="1"/>
  <c r="R3385" i="1"/>
  <c r="I3385" i="1"/>
  <c r="J3385" i="1" s="1"/>
  <c r="K3385" i="1" s="1"/>
  <c r="G3385" i="1"/>
  <c r="F3385" i="1"/>
  <c r="D3385" i="1"/>
  <c r="AB3384" i="1"/>
  <c r="AC3384" i="1" s="1"/>
  <c r="Z3384" i="1"/>
  <c r="AA3384" i="1" s="1"/>
  <c r="R3384" i="1"/>
  <c r="I3384" i="1"/>
  <c r="G3384" i="1"/>
  <c r="F3384" i="1"/>
  <c r="D3384" i="1"/>
  <c r="AB3383" i="1"/>
  <c r="AC3383" i="1" s="1"/>
  <c r="Z3383" i="1"/>
  <c r="AA3383" i="1" s="1"/>
  <c r="R3383" i="1"/>
  <c r="Q3383" i="1"/>
  <c r="J3383" i="1"/>
  <c r="K3383" i="1" s="1"/>
  <c r="I3383" i="1"/>
  <c r="G3383" i="1"/>
  <c r="F3383" i="1"/>
  <c r="D3383" i="1"/>
  <c r="AB3382" i="1"/>
  <c r="AC3382" i="1" s="1"/>
  <c r="Z3382" i="1"/>
  <c r="AA3382" i="1" s="1"/>
  <c r="R3382" i="1"/>
  <c r="I3382" i="1"/>
  <c r="J3382" i="1" s="1"/>
  <c r="K3382" i="1" s="1"/>
  <c r="G3382" i="1"/>
  <c r="F3382" i="1"/>
  <c r="D3382" i="1"/>
  <c r="AB3381" i="1"/>
  <c r="AC3381" i="1" s="1"/>
  <c r="Z3381" i="1"/>
  <c r="AA3381" i="1" s="1"/>
  <c r="R3381" i="1"/>
  <c r="Q3381" i="1"/>
  <c r="I3381" i="1"/>
  <c r="J3381" i="1" s="1"/>
  <c r="K3381" i="1" s="1"/>
  <c r="G3381" i="1"/>
  <c r="F3381" i="1"/>
  <c r="D3381" i="1"/>
  <c r="AC3380" i="1"/>
  <c r="AB3380" i="1"/>
  <c r="AA3380" i="1"/>
  <c r="Z3380" i="1"/>
  <c r="R3380" i="1"/>
  <c r="I3380" i="1"/>
  <c r="J3380" i="1" s="1"/>
  <c r="K3380" i="1" s="1"/>
  <c r="G3380" i="1"/>
  <c r="F3380" i="1"/>
  <c r="D3380" i="1"/>
  <c r="AB3379" i="1"/>
  <c r="AC3379" i="1" s="1"/>
  <c r="Z3379" i="1"/>
  <c r="AA3379" i="1" s="1"/>
  <c r="R3379" i="1"/>
  <c r="I3379" i="1"/>
  <c r="J3379" i="1" s="1"/>
  <c r="K3379" i="1" s="1"/>
  <c r="G3379" i="1"/>
  <c r="F3379" i="1"/>
  <c r="D3379" i="1"/>
  <c r="AN3379" i="1" s="1"/>
  <c r="AO3379" i="1" s="1"/>
  <c r="AP3379" i="1" s="1"/>
  <c r="AB3378" i="1"/>
  <c r="AC3378" i="1" s="1"/>
  <c r="Z3378" i="1"/>
  <c r="AA3378" i="1" s="1"/>
  <c r="R3378" i="1"/>
  <c r="I3378" i="1"/>
  <c r="G3378" i="1"/>
  <c r="F3378" i="1"/>
  <c r="D3378" i="1"/>
  <c r="AB3377" i="1"/>
  <c r="AC3377" i="1" s="1"/>
  <c r="Z3377" i="1"/>
  <c r="AA3377" i="1" s="1"/>
  <c r="R3377" i="1"/>
  <c r="L3377" i="1"/>
  <c r="N3377" i="1" s="1"/>
  <c r="I3377" i="1"/>
  <c r="J3377" i="1" s="1"/>
  <c r="K3377" i="1" s="1"/>
  <c r="O3377" i="1" s="1"/>
  <c r="G3377" i="1"/>
  <c r="F3377" i="1"/>
  <c r="D3377" i="1"/>
  <c r="AB3376" i="1"/>
  <c r="AC3376" i="1" s="1"/>
  <c r="AA3376" i="1"/>
  <c r="Z3376" i="1"/>
  <c r="R3376" i="1"/>
  <c r="J3376" i="1"/>
  <c r="K3376" i="1" s="1"/>
  <c r="I3376" i="1"/>
  <c r="G3376" i="1"/>
  <c r="F3376" i="1"/>
  <c r="D3376" i="1"/>
  <c r="AB3375" i="1"/>
  <c r="AC3375" i="1" s="1"/>
  <c r="Z3375" i="1"/>
  <c r="AA3375" i="1" s="1"/>
  <c r="R3375" i="1"/>
  <c r="I3375" i="1"/>
  <c r="J3375" i="1" s="1"/>
  <c r="K3375" i="1" s="1"/>
  <c r="G3375" i="1"/>
  <c r="F3375" i="1"/>
  <c r="D3375" i="1"/>
  <c r="AC3374" i="1"/>
  <c r="AB3374" i="1"/>
  <c r="Z3374" i="1"/>
  <c r="AA3374" i="1" s="1"/>
  <c r="R3374" i="1"/>
  <c r="Q3374" i="1"/>
  <c r="J3374" i="1"/>
  <c r="K3374" i="1" s="1"/>
  <c r="I3374" i="1"/>
  <c r="G3374" i="1"/>
  <c r="F3374" i="1"/>
  <c r="D3374" i="1"/>
  <c r="AB3373" i="1"/>
  <c r="AC3373" i="1" s="1"/>
  <c r="Z3373" i="1"/>
  <c r="AA3373" i="1" s="1"/>
  <c r="R3373" i="1"/>
  <c r="I3373" i="1"/>
  <c r="G3373" i="1"/>
  <c r="F3373" i="1"/>
  <c r="D3373" i="1"/>
  <c r="AB3372" i="1"/>
  <c r="AC3372" i="1" s="1"/>
  <c r="Z3372" i="1"/>
  <c r="AA3372" i="1" s="1"/>
  <c r="R3372" i="1"/>
  <c r="K3372" i="1"/>
  <c r="I3372" i="1"/>
  <c r="J3372" i="1" s="1"/>
  <c r="G3372" i="1"/>
  <c r="F3372" i="1"/>
  <c r="D3372" i="1"/>
  <c r="AB3371" i="1"/>
  <c r="AC3371" i="1" s="1"/>
  <c r="Z3371" i="1"/>
  <c r="AA3371" i="1" s="1"/>
  <c r="R3371" i="1"/>
  <c r="I3371" i="1"/>
  <c r="Q3371" i="1" s="1"/>
  <c r="G3371" i="1"/>
  <c r="F3371" i="1"/>
  <c r="D3371" i="1"/>
  <c r="AC3370" i="1"/>
  <c r="AB3370" i="1"/>
  <c r="Z3370" i="1"/>
  <c r="AA3370" i="1" s="1"/>
  <c r="R3370" i="1"/>
  <c r="I3370" i="1"/>
  <c r="J3370" i="1" s="1"/>
  <c r="K3370" i="1" s="1"/>
  <c r="G3370" i="1"/>
  <c r="F3370" i="1"/>
  <c r="D3370" i="1"/>
  <c r="AB3369" i="1"/>
  <c r="AC3369" i="1" s="1"/>
  <c r="AA3369" i="1"/>
  <c r="Z3369" i="1"/>
  <c r="R3369" i="1"/>
  <c r="Q3369" i="1"/>
  <c r="J3369" i="1"/>
  <c r="K3369" i="1" s="1"/>
  <c r="I3369" i="1"/>
  <c r="G3369" i="1"/>
  <c r="F3369" i="1"/>
  <c r="D3369" i="1"/>
  <c r="AB3368" i="1"/>
  <c r="AC3368" i="1" s="1"/>
  <c r="Z3368" i="1"/>
  <c r="AA3368" i="1" s="1"/>
  <c r="R3368" i="1"/>
  <c r="I3368" i="1"/>
  <c r="Q3368" i="1" s="1"/>
  <c r="G3368" i="1"/>
  <c r="F3368" i="1"/>
  <c r="D3368" i="1"/>
  <c r="AC3367" i="1"/>
  <c r="AB3367" i="1"/>
  <c r="Z3367" i="1"/>
  <c r="AA3367" i="1" s="1"/>
  <c r="R3367" i="1"/>
  <c r="I3367" i="1"/>
  <c r="J3367" i="1" s="1"/>
  <c r="K3367" i="1" s="1"/>
  <c r="L3367" i="1" s="1"/>
  <c r="N3367" i="1" s="1"/>
  <c r="G3367" i="1"/>
  <c r="F3367" i="1"/>
  <c r="D3367" i="1"/>
  <c r="AB3366" i="1"/>
  <c r="AC3366" i="1" s="1"/>
  <c r="Z3366" i="1"/>
  <c r="AA3366" i="1" s="1"/>
  <c r="R3366" i="1"/>
  <c r="I3366" i="1"/>
  <c r="Q3366" i="1" s="1"/>
  <c r="G3366" i="1"/>
  <c r="F3366" i="1"/>
  <c r="D3366" i="1"/>
  <c r="AB3365" i="1"/>
  <c r="AC3365" i="1" s="1"/>
  <c r="AA3365" i="1"/>
  <c r="Z3365" i="1"/>
  <c r="R3365" i="1"/>
  <c r="I3365" i="1"/>
  <c r="J3365" i="1" s="1"/>
  <c r="K3365" i="1" s="1"/>
  <c r="G3365" i="1"/>
  <c r="F3365" i="1"/>
  <c r="D3365" i="1"/>
  <c r="AB3364" i="1"/>
  <c r="AC3364" i="1" s="1"/>
  <c r="AA3364" i="1"/>
  <c r="Z3364" i="1"/>
  <c r="R3364" i="1"/>
  <c r="I3364" i="1"/>
  <c r="J3364" i="1" s="1"/>
  <c r="K3364" i="1" s="1"/>
  <c r="G3364" i="1"/>
  <c r="F3364" i="1"/>
  <c r="D3364" i="1"/>
  <c r="AB3363" i="1"/>
  <c r="AC3363" i="1" s="1"/>
  <c r="Z3363" i="1"/>
  <c r="AA3363" i="1" s="1"/>
  <c r="R3363" i="1"/>
  <c r="L3363" i="1"/>
  <c r="N3363" i="1" s="1"/>
  <c r="K3363" i="1"/>
  <c r="J3363" i="1"/>
  <c r="I3363" i="1"/>
  <c r="Q3363" i="1" s="1"/>
  <c r="G3363" i="1"/>
  <c r="F3363" i="1"/>
  <c r="D3363" i="1"/>
  <c r="AN3363" i="1" s="1"/>
  <c r="AO3363" i="1" s="1"/>
  <c r="AP3363" i="1" s="1"/>
  <c r="AC3362" i="1"/>
  <c r="AB3362" i="1"/>
  <c r="Z3362" i="1"/>
  <c r="AA3362" i="1" s="1"/>
  <c r="R3362" i="1"/>
  <c r="J3362" i="1"/>
  <c r="K3362" i="1" s="1"/>
  <c r="I3362" i="1"/>
  <c r="G3362" i="1"/>
  <c r="F3362" i="1"/>
  <c r="D3362" i="1"/>
  <c r="Q3362" i="1" s="1"/>
  <c r="AB3361" i="1"/>
  <c r="AC3361" i="1" s="1"/>
  <c r="AA3361" i="1"/>
  <c r="Z3361" i="1"/>
  <c r="R3361" i="1"/>
  <c r="I3361" i="1"/>
  <c r="G3361" i="1"/>
  <c r="F3361" i="1"/>
  <c r="D3361" i="1"/>
  <c r="AB3360" i="1"/>
  <c r="AC3360" i="1" s="1"/>
  <c r="Z3360" i="1"/>
  <c r="AA3360" i="1" s="1"/>
  <c r="R3360" i="1"/>
  <c r="I3360" i="1"/>
  <c r="J3360" i="1" s="1"/>
  <c r="K3360" i="1" s="1"/>
  <c r="AN3360" i="1" s="1"/>
  <c r="AO3360" i="1" s="1"/>
  <c r="AP3360" i="1" s="1"/>
  <c r="G3360" i="1"/>
  <c r="F3360" i="1"/>
  <c r="D3360" i="1"/>
  <c r="AC3359" i="1"/>
  <c r="AB3359" i="1"/>
  <c r="Z3359" i="1"/>
  <c r="AA3359" i="1" s="1"/>
  <c r="R3359" i="1"/>
  <c r="J3359" i="1"/>
  <c r="K3359" i="1" s="1"/>
  <c r="I3359" i="1"/>
  <c r="G3359" i="1"/>
  <c r="F3359" i="1"/>
  <c r="D3359" i="1"/>
  <c r="AB3358" i="1"/>
  <c r="AC3358" i="1" s="1"/>
  <c r="Z3358" i="1"/>
  <c r="AA3358" i="1" s="1"/>
  <c r="R3358" i="1"/>
  <c r="J3358" i="1"/>
  <c r="K3358" i="1" s="1"/>
  <c r="I3358" i="1"/>
  <c r="G3358" i="1"/>
  <c r="F3358" i="1"/>
  <c r="D3358" i="1"/>
  <c r="Q3358" i="1" s="1"/>
  <c r="AB3357" i="1"/>
  <c r="AC3357" i="1" s="1"/>
  <c r="Z3357" i="1"/>
  <c r="AA3357" i="1" s="1"/>
  <c r="R3357" i="1"/>
  <c r="L3357" i="1"/>
  <c r="N3357" i="1" s="1"/>
  <c r="I3357" i="1"/>
  <c r="J3357" i="1" s="1"/>
  <c r="K3357" i="1" s="1"/>
  <c r="O3357" i="1" s="1"/>
  <c r="G3357" i="1"/>
  <c r="F3357" i="1"/>
  <c r="D3357" i="1"/>
  <c r="Q3357" i="1" s="1"/>
  <c r="AB3356" i="1"/>
  <c r="AC3356" i="1" s="1"/>
  <c r="Z3356" i="1"/>
  <c r="AA3356" i="1" s="1"/>
  <c r="R3356" i="1"/>
  <c r="I3356" i="1"/>
  <c r="J3356" i="1" s="1"/>
  <c r="K3356" i="1" s="1"/>
  <c r="G3356" i="1"/>
  <c r="F3356" i="1"/>
  <c r="D3356" i="1"/>
  <c r="AB3355" i="1"/>
  <c r="AC3355" i="1" s="1"/>
  <c r="Z3355" i="1"/>
  <c r="AA3355" i="1" s="1"/>
  <c r="R3355" i="1"/>
  <c r="I3355" i="1"/>
  <c r="J3355" i="1" s="1"/>
  <c r="K3355" i="1" s="1"/>
  <c r="O3355" i="1" s="1"/>
  <c r="G3355" i="1"/>
  <c r="F3355" i="1"/>
  <c r="D3355" i="1"/>
  <c r="AC3354" i="1"/>
  <c r="AB3354" i="1"/>
  <c r="Z3354" i="1"/>
  <c r="AA3354" i="1" s="1"/>
  <c r="R3354" i="1"/>
  <c r="Q3354" i="1"/>
  <c r="J3354" i="1"/>
  <c r="K3354" i="1" s="1"/>
  <c r="O3354" i="1" s="1"/>
  <c r="I3354" i="1"/>
  <c r="G3354" i="1"/>
  <c r="F3354" i="1"/>
  <c r="D3354" i="1"/>
  <c r="AB3353" i="1"/>
  <c r="AC3353" i="1" s="1"/>
  <c r="AA3353" i="1"/>
  <c r="Z3353" i="1"/>
  <c r="R3353" i="1"/>
  <c r="J3353" i="1"/>
  <c r="K3353" i="1" s="1"/>
  <c r="I3353" i="1"/>
  <c r="Q3353" i="1" s="1"/>
  <c r="G3353" i="1"/>
  <c r="F3353" i="1"/>
  <c r="D3353" i="1"/>
  <c r="AC3352" i="1"/>
  <c r="AB3352" i="1"/>
  <c r="Z3352" i="1"/>
  <c r="AA3352" i="1" s="1"/>
  <c r="R3352" i="1"/>
  <c r="L3352" i="1"/>
  <c r="N3352" i="1" s="1"/>
  <c r="J3352" i="1"/>
  <c r="K3352" i="1" s="1"/>
  <c r="O3352" i="1" s="1"/>
  <c r="I3352" i="1"/>
  <c r="G3352" i="1"/>
  <c r="F3352" i="1"/>
  <c r="D3352" i="1"/>
  <c r="AB3351" i="1"/>
  <c r="AC3351" i="1" s="1"/>
  <c r="Z3351" i="1"/>
  <c r="AA3351" i="1" s="1"/>
  <c r="R3351" i="1"/>
  <c r="I3351" i="1"/>
  <c r="Q3351" i="1" s="1"/>
  <c r="G3351" i="1"/>
  <c r="F3351" i="1"/>
  <c r="D3351" i="1"/>
  <c r="AB3350" i="1"/>
  <c r="AC3350" i="1" s="1"/>
  <c r="Z3350" i="1"/>
  <c r="AA3350" i="1" s="1"/>
  <c r="R3350" i="1"/>
  <c r="I3350" i="1"/>
  <c r="J3350" i="1" s="1"/>
  <c r="K3350" i="1" s="1"/>
  <c r="G3350" i="1"/>
  <c r="F3350" i="1"/>
  <c r="D3350" i="1"/>
  <c r="AB3349" i="1"/>
  <c r="AC3349" i="1" s="1"/>
  <c r="AA3349" i="1"/>
  <c r="Z3349" i="1"/>
  <c r="R3349" i="1"/>
  <c r="J3349" i="1"/>
  <c r="K3349" i="1" s="1"/>
  <c r="I3349" i="1"/>
  <c r="G3349" i="1"/>
  <c r="F3349" i="1"/>
  <c r="D3349" i="1"/>
  <c r="Q3349" i="1" s="1"/>
  <c r="AB3348" i="1"/>
  <c r="AC3348" i="1" s="1"/>
  <c r="AA3348" i="1"/>
  <c r="Z3348" i="1"/>
  <c r="R3348" i="1"/>
  <c r="I3348" i="1"/>
  <c r="Q3348" i="1" s="1"/>
  <c r="G3348" i="1"/>
  <c r="F3348" i="1"/>
  <c r="D3348" i="1"/>
  <c r="AB3347" i="1"/>
  <c r="AC3347" i="1" s="1"/>
  <c r="Z3347" i="1"/>
  <c r="AA3347" i="1" s="1"/>
  <c r="R3347" i="1"/>
  <c r="I3347" i="1"/>
  <c r="J3347" i="1" s="1"/>
  <c r="K3347" i="1" s="1"/>
  <c r="L3347" i="1" s="1"/>
  <c r="G3347" i="1"/>
  <c r="F3347" i="1"/>
  <c r="D3347" i="1"/>
  <c r="AC3346" i="1"/>
  <c r="AB3346" i="1"/>
  <c r="Z3346" i="1"/>
  <c r="AA3346" i="1" s="1"/>
  <c r="R3346" i="1"/>
  <c r="L3346" i="1"/>
  <c r="N3346" i="1" s="1"/>
  <c r="J3346" i="1"/>
  <c r="K3346" i="1" s="1"/>
  <c r="I3346" i="1"/>
  <c r="G3346" i="1"/>
  <c r="F3346" i="1"/>
  <c r="D3346" i="1"/>
  <c r="Q3346" i="1" s="1"/>
  <c r="AB3345" i="1"/>
  <c r="AC3345" i="1" s="1"/>
  <c r="Z3345" i="1"/>
  <c r="AA3345" i="1" s="1"/>
  <c r="R3345" i="1"/>
  <c r="I3345" i="1"/>
  <c r="J3345" i="1" s="1"/>
  <c r="K3345" i="1" s="1"/>
  <c r="L3345" i="1" s="1"/>
  <c r="N3345" i="1" s="1"/>
  <c r="G3345" i="1"/>
  <c r="F3345" i="1"/>
  <c r="D3345" i="1"/>
  <c r="AC3344" i="1"/>
  <c r="AB3344" i="1"/>
  <c r="Z3344" i="1"/>
  <c r="AA3344" i="1" s="1"/>
  <c r="R3344" i="1"/>
  <c r="I3344" i="1"/>
  <c r="G3344" i="1"/>
  <c r="F3344" i="1"/>
  <c r="D3344" i="1"/>
  <c r="AB3343" i="1"/>
  <c r="AC3343" i="1" s="1"/>
  <c r="Z3343" i="1"/>
  <c r="AA3343" i="1" s="1"/>
  <c r="R3343" i="1"/>
  <c r="J3343" i="1"/>
  <c r="K3343" i="1" s="1"/>
  <c r="I3343" i="1"/>
  <c r="G3343" i="1"/>
  <c r="F3343" i="1"/>
  <c r="D3343" i="1"/>
  <c r="Q3343" i="1" s="1"/>
  <c r="AC3342" i="1"/>
  <c r="AB3342" i="1"/>
  <c r="Z3342" i="1"/>
  <c r="AA3342" i="1" s="1"/>
  <c r="R3342" i="1"/>
  <c r="I3342" i="1"/>
  <c r="J3342" i="1" s="1"/>
  <c r="K3342" i="1" s="1"/>
  <c r="G3342" i="1"/>
  <c r="F3342" i="1"/>
  <c r="D3342" i="1"/>
  <c r="AB3341" i="1"/>
  <c r="AC3341" i="1" s="1"/>
  <c r="Z3341" i="1"/>
  <c r="AA3341" i="1" s="1"/>
  <c r="R3341" i="1"/>
  <c r="Q3341" i="1"/>
  <c r="L3341" i="1"/>
  <c r="N3341" i="1" s="1"/>
  <c r="I3341" i="1"/>
  <c r="J3341" i="1" s="1"/>
  <c r="K3341" i="1" s="1"/>
  <c r="O3341" i="1" s="1"/>
  <c r="G3341" i="1"/>
  <c r="F3341" i="1"/>
  <c r="D3341" i="1"/>
  <c r="AC3340" i="1"/>
  <c r="AB3340" i="1"/>
  <c r="Z3340" i="1"/>
  <c r="AA3340" i="1" s="1"/>
  <c r="R3340" i="1"/>
  <c r="J3340" i="1"/>
  <c r="K3340" i="1" s="1"/>
  <c r="L3340" i="1" s="1"/>
  <c r="N3340" i="1" s="1"/>
  <c r="I3340" i="1"/>
  <c r="G3340" i="1"/>
  <c r="F3340" i="1"/>
  <c r="D3340" i="1"/>
  <c r="AB3339" i="1"/>
  <c r="AC3339" i="1" s="1"/>
  <c r="Z3339" i="1"/>
  <c r="AA3339" i="1" s="1"/>
  <c r="R3339" i="1"/>
  <c r="Q3339" i="1"/>
  <c r="J3339" i="1"/>
  <c r="K3339" i="1" s="1"/>
  <c r="I3339" i="1"/>
  <c r="G3339" i="1"/>
  <c r="F3339" i="1"/>
  <c r="D3339" i="1"/>
  <c r="AB3338" i="1"/>
  <c r="AC3338" i="1" s="1"/>
  <c r="Z3338" i="1"/>
  <c r="AA3338" i="1" s="1"/>
  <c r="R3338" i="1"/>
  <c r="I3338" i="1"/>
  <c r="G3338" i="1"/>
  <c r="F3338" i="1"/>
  <c r="D3338" i="1"/>
  <c r="AB3337" i="1"/>
  <c r="AC3337" i="1" s="1"/>
  <c r="Z3337" i="1"/>
  <c r="AA3337" i="1" s="1"/>
  <c r="R3337" i="1"/>
  <c r="J3337" i="1"/>
  <c r="K3337" i="1" s="1"/>
  <c r="I3337" i="1"/>
  <c r="G3337" i="1"/>
  <c r="F3337" i="1"/>
  <c r="D3337" i="1"/>
  <c r="Q3337" i="1" s="1"/>
  <c r="AB3336" i="1"/>
  <c r="AC3336" i="1" s="1"/>
  <c r="AA3336" i="1"/>
  <c r="Z3336" i="1"/>
  <c r="R3336" i="1"/>
  <c r="I3336" i="1"/>
  <c r="Q3336" i="1" s="1"/>
  <c r="G3336" i="1"/>
  <c r="F3336" i="1"/>
  <c r="D3336" i="1"/>
  <c r="AC3335" i="1"/>
  <c r="AB3335" i="1"/>
  <c r="Z3335" i="1"/>
  <c r="AA3335" i="1" s="1"/>
  <c r="R3335" i="1"/>
  <c r="I3335" i="1"/>
  <c r="J3335" i="1" s="1"/>
  <c r="K3335" i="1" s="1"/>
  <c r="G3335" i="1"/>
  <c r="F3335" i="1"/>
  <c r="D3335" i="1"/>
  <c r="AB3334" i="1"/>
  <c r="AC3334" i="1" s="1"/>
  <c r="Z3334" i="1"/>
  <c r="AA3334" i="1" s="1"/>
  <c r="R3334" i="1"/>
  <c r="I3334" i="1"/>
  <c r="J3334" i="1" s="1"/>
  <c r="K3334" i="1" s="1"/>
  <c r="O3334" i="1" s="1"/>
  <c r="G3334" i="1"/>
  <c r="F3334" i="1"/>
  <c r="D3334" i="1"/>
  <c r="AB3333" i="1"/>
  <c r="AC3333" i="1" s="1"/>
  <c r="Z3333" i="1"/>
  <c r="AA3333" i="1" s="1"/>
  <c r="R3333" i="1"/>
  <c r="I3333" i="1"/>
  <c r="Q3333" i="1" s="1"/>
  <c r="G3333" i="1"/>
  <c r="F3333" i="1"/>
  <c r="D3333" i="1"/>
  <c r="AC3332" i="1"/>
  <c r="AB3332" i="1"/>
  <c r="AA3332" i="1"/>
  <c r="Z3332" i="1"/>
  <c r="R3332" i="1"/>
  <c r="J3332" i="1"/>
  <c r="K3332" i="1" s="1"/>
  <c r="I3332" i="1"/>
  <c r="G3332" i="1"/>
  <c r="F3332" i="1"/>
  <c r="D3332" i="1"/>
  <c r="AB3331" i="1"/>
  <c r="AC3331" i="1" s="1"/>
  <c r="Z3331" i="1"/>
  <c r="AA3331" i="1" s="1"/>
  <c r="R3331" i="1"/>
  <c r="I3331" i="1"/>
  <c r="G3331" i="1"/>
  <c r="F3331" i="1"/>
  <c r="D3331" i="1"/>
  <c r="AB3330" i="1"/>
  <c r="AC3330" i="1" s="1"/>
  <c r="Z3330" i="1"/>
  <c r="AA3330" i="1" s="1"/>
  <c r="R3330" i="1"/>
  <c r="I3330" i="1"/>
  <c r="J3330" i="1" s="1"/>
  <c r="K3330" i="1" s="1"/>
  <c r="G3330" i="1"/>
  <c r="F3330" i="1"/>
  <c r="D3330" i="1"/>
  <c r="Q3330" i="1" s="1"/>
  <c r="AB3329" i="1"/>
  <c r="AC3329" i="1" s="1"/>
  <c r="AA3329" i="1"/>
  <c r="Z3329" i="1"/>
  <c r="R3329" i="1"/>
  <c r="J3329" i="1"/>
  <c r="K3329" i="1" s="1"/>
  <c r="O3329" i="1" s="1"/>
  <c r="I3329" i="1"/>
  <c r="G3329" i="1"/>
  <c r="F3329" i="1"/>
  <c r="D3329" i="1"/>
  <c r="Q3329" i="1" s="1"/>
  <c r="AC3328" i="1"/>
  <c r="AB3328" i="1"/>
  <c r="AA3328" i="1"/>
  <c r="Z3328" i="1"/>
  <c r="R3328" i="1"/>
  <c r="I3328" i="1"/>
  <c r="Q3328" i="1" s="1"/>
  <c r="G3328" i="1"/>
  <c r="F3328" i="1"/>
  <c r="D3328" i="1"/>
  <c r="AB3327" i="1"/>
  <c r="AC3327" i="1" s="1"/>
  <c r="Z3327" i="1"/>
  <c r="AA3327" i="1" s="1"/>
  <c r="R3327" i="1"/>
  <c r="I3327" i="1"/>
  <c r="G3327" i="1"/>
  <c r="F3327" i="1"/>
  <c r="D3327" i="1"/>
  <c r="AC3326" i="1"/>
  <c r="AB3326" i="1"/>
  <c r="AA3326" i="1"/>
  <c r="Z3326" i="1"/>
  <c r="R3326" i="1"/>
  <c r="I3326" i="1"/>
  <c r="G3326" i="1"/>
  <c r="F3326" i="1"/>
  <c r="D3326" i="1"/>
  <c r="AB3325" i="1"/>
  <c r="AC3325" i="1" s="1"/>
  <c r="Z3325" i="1"/>
  <c r="AA3325" i="1" s="1"/>
  <c r="R3325" i="1"/>
  <c r="I3325" i="1"/>
  <c r="G3325" i="1"/>
  <c r="F3325" i="1"/>
  <c r="D3325" i="1"/>
  <c r="AB3324" i="1"/>
  <c r="AC3324" i="1" s="1"/>
  <c r="Z3324" i="1"/>
  <c r="AA3324" i="1" s="1"/>
  <c r="R3324" i="1"/>
  <c r="J3324" i="1"/>
  <c r="K3324" i="1" s="1"/>
  <c r="I3324" i="1"/>
  <c r="G3324" i="1"/>
  <c r="F3324" i="1"/>
  <c r="D3324" i="1"/>
  <c r="AC3323" i="1"/>
  <c r="AB3323" i="1"/>
  <c r="Z3323" i="1"/>
  <c r="AA3323" i="1" s="1"/>
  <c r="R3323" i="1"/>
  <c r="I3323" i="1"/>
  <c r="G3323" i="1"/>
  <c r="F3323" i="1"/>
  <c r="D3323" i="1"/>
  <c r="AC3322" i="1"/>
  <c r="AB3322" i="1"/>
  <c r="AA3322" i="1"/>
  <c r="Z3322" i="1"/>
  <c r="R3322" i="1"/>
  <c r="S3322" i="1" s="1"/>
  <c r="I3322" i="1"/>
  <c r="Q3322" i="1" s="1"/>
  <c r="G3322" i="1"/>
  <c r="F3322" i="1"/>
  <c r="D3322" i="1"/>
  <c r="AB3321" i="1"/>
  <c r="AC3321" i="1" s="1"/>
  <c r="AA3321" i="1"/>
  <c r="Z3321" i="1"/>
  <c r="R3321" i="1"/>
  <c r="I3321" i="1"/>
  <c r="G3321" i="1"/>
  <c r="F3321" i="1"/>
  <c r="D3321" i="1"/>
  <c r="AB3320" i="1"/>
  <c r="AC3320" i="1" s="1"/>
  <c r="AA3320" i="1"/>
  <c r="Z3320" i="1"/>
  <c r="R3320" i="1"/>
  <c r="J3320" i="1"/>
  <c r="K3320" i="1" s="1"/>
  <c r="I3320" i="1"/>
  <c r="G3320" i="1"/>
  <c r="F3320" i="1"/>
  <c r="D3320" i="1"/>
  <c r="AC3319" i="1"/>
  <c r="AB3319" i="1"/>
  <c r="Z3319" i="1"/>
  <c r="AA3319" i="1" s="1"/>
  <c r="R3319" i="1"/>
  <c r="I3319" i="1"/>
  <c r="G3319" i="1"/>
  <c r="F3319" i="1"/>
  <c r="D3319" i="1"/>
  <c r="AC3318" i="1"/>
  <c r="AB3318" i="1"/>
  <c r="Z3318" i="1"/>
  <c r="AA3318" i="1" s="1"/>
  <c r="R3318" i="1"/>
  <c r="I3318" i="1"/>
  <c r="J3318" i="1" s="1"/>
  <c r="K3318" i="1" s="1"/>
  <c r="L3318" i="1" s="1"/>
  <c r="N3318" i="1" s="1"/>
  <c r="G3318" i="1"/>
  <c r="F3318" i="1"/>
  <c r="D3318" i="1"/>
  <c r="AB3317" i="1"/>
  <c r="AC3317" i="1" s="1"/>
  <c r="AA3317" i="1"/>
  <c r="Z3317" i="1"/>
  <c r="R3317" i="1"/>
  <c r="I3317" i="1"/>
  <c r="G3317" i="1"/>
  <c r="F3317" i="1"/>
  <c r="D3317" i="1"/>
  <c r="AB3316" i="1"/>
  <c r="AC3316" i="1" s="1"/>
  <c r="AA3316" i="1"/>
  <c r="Z3316" i="1"/>
  <c r="R3316" i="1"/>
  <c r="I3316" i="1"/>
  <c r="J3316" i="1" s="1"/>
  <c r="K3316" i="1" s="1"/>
  <c r="L3316" i="1" s="1"/>
  <c r="G3316" i="1"/>
  <c r="F3316" i="1"/>
  <c r="D3316" i="1"/>
  <c r="AC3315" i="1"/>
  <c r="AB3315" i="1"/>
  <c r="Z3315" i="1"/>
  <c r="AA3315" i="1" s="1"/>
  <c r="R3315" i="1"/>
  <c r="I3315" i="1"/>
  <c r="G3315" i="1"/>
  <c r="F3315" i="1"/>
  <c r="D3315" i="1"/>
  <c r="AC3314" i="1"/>
  <c r="AB3314" i="1"/>
  <c r="Z3314" i="1"/>
  <c r="AA3314" i="1" s="1"/>
  <c r="R3314" i="1"/>
  <c r="I3314" i="1"/>
  <c r="Q3314" i="1" s="1"/>
  <c r="G3314" i="1"/>
  <c r="F3314" i="1"/>
  <c r="D3314" i="1"/>
  <c r="AB3313" i="1"/>
  <c r="AC3313" i="1" s="1"/>
  <c r="Z3313" i="1"/>
  <c r="AA3313" i="1" s="1"/>
  <c r="R3313" i="1"/>
  <c r="Q3313" i="1"/>
  <c r="J3313" i="1"/>
  <c r="K3313" i="1" s="1"/>
  <c r="I3313" i="1"/>
  <c r="G3313" i="1"/>
  <c r="F3313" i="1"/>
  <c r="D3313" i="1"/>
  <c r="AN3313" i="1" s="1"/>
  <c r="AO3313" i="1" s="1"/>
  <c r="AP3313" i="1" s="1"/>
  <c r="AC3312" i="1"/>
  <c r="AB3312" i="1"/>
  <c r="AA3312" i="1"/>
  <c r="Z3312" i="1"/>
  <c r="R3312" i="1"/>
  <c r="Q3312" i="1"/>
  <c r="J3312" i="1"/>
  <c r="K3312" i="1" s="1"/>
  <c r="I3312" i="1"/>
  <c r="G3312" i="1"/>
  <c r="F3312" i="1"/>
  <c r="D3312" i="1"/>
  <c r="AB3311" i="1"/>
  <c r="AC3311" i="1" s="1"/>
  <c r="Z3311" i="1"/>
  <c r="AA3311" i="1" s="1"/>
  <c r="R3311" i="1"/>
  <c r="I3311" i="1"/>
  <c r="G3311" i="1"/>
  <c r="F3311" i="1"/>
  <c r="D3311" i="1"/>
  <c r="AC3310" i="1"/>
  <c r="AB3310" i="1"/>
  <c r="Z3310" i="1"/>
  <c r="AA3310" i="1" s="1"/>
  <c r="R3310" i="1"/>
  <c r="I3310" i="1"/>
  <c r="G3310" i="1"/>
  <c r="F3310" i="1"/>
  <c r="D3310" i="1"/>
  <c r="AB3309" i="1"/>
  <c r="AC3309" i="1" s="1"/>
  <c r="Z3309" i="1"/>
  <c r="AA3309" i="1" s="1"/>
  <c r="R3309" i="1"/>
  <c r="I3309" i="1"/>
  <c r="J3309" i="1" s="1"/>
  <c r="K3309" i="1" s="1"/>
  <c r="G3309" i="1"/>
  <c r="F3309" i="1"/>
  <c r="D3309" i="1"/>
  <c r="AB3308" i="1"/>
  <c r="AC3308" i="1" s="1"/>
  <c r="AA3308" i="1"/>
  <c r="Z3308" i="1"/>
  <c r="R3308" i="1"/>
  <c r="I3308" i="1"/>
  <c r="Q3308" i="1" s="1"/>
  <c r="G3308" i="1"/>
  <c r="F3308" i="1"/>
  <c r="D3308" i="1"/>
  <c r="AB3307" i="1"/>
  <c r="AC3307" i="1" s="1"/>
  <c r="Z3307" i="1"/>
  <c r="AA3307" i="1" s="1"/>
  <c r="R3307" i="1"/>
  <c r="I3307" i="1"/>
  <c r="G3307" i="1"/>
  <c r="F3307" i="1"/>
  <c r="D3307" i="1"/>
  <c r="AC3306" i="1"/>
  <c r="AB3306" i="1"/>
  <c r="Z3306" i="1"/>
  <c r="AA3306" i="1" s="1"/>
  <c r="R3306" i="1"/>
  <c r="I3306" i="1"/>
  <c r="G3306" i="1"/>
  <c r="F3306" i="1"/>
  <c r="D3306" i="1"/>
  <c r="AB3305" i="1"/>
  <c r="AC3305" i="1" s="1"/>
  <c r="Z3305" i="1"/>
  <c r="AA3305" i="1" s="1"/>
  <c r="R3305" i="1"/>
  <c r="I3305" i="1"/>
  <c r="Q3305" i="1" s="1"/>
  <c r="G3305" i="1"/>
  <c r="F3305" i="1"/>
  <c r="D3305" i="1"/>
  <c r="AB3304" i="1"/>
  <c r="AC3304" i="1" s="1"/>
  <c r="Z3304" i="1"/>
  <c r="AA3304" i="1" s="1"/>
  <c r="R3304" i="1"/>
  <c r="K3304" i="1"/>
  <c r="J3304" i="1"/>
  <c r="I3304" i="1"/>
  <c r="G3304" i="1"/>
  <c r="F3304" i="1"/>
  <c r="D3304" i="1"/>
  <c r="Q3304" i="1" s="1"/>
  <c r="AB3303" i="1"/>
  <c r="AC3303" i="1" s="1"/>
  <c r="Z3303" i="1"/>
  <c r="AA3303" i="1" s="1"/>
  <c r="R3303" i="1"/>
  <c r="I3303" i="1"/>
  <c r="G3303" i="1"/>
  <c r="F3303" i="1"/>
  <c r="D3303" i="1"/>
  <c r="AB3302" i="1"/>
  <c r="AC3302" i="1" s="1"/>
  <c r="Z3302" i="1"/>
  <c r="AA3302" i="1" s="1"/>
  <c r="R3302" i="1"/>
  <c r="I3302" i="1"/>
  <c r="J3302" i="1" s="1"/>
  <c r="K3302" i="1" s="1"/>
  <c r="G3302" i="1"/>
  <c r="F3302" i="1"/>
  <c r="D3302" i="1"/>
  <c r="AB3301" i="1"/>
  <c r="AC3301" i="1" s="1"/>
  <c r="AA3301" i="1"/>
  <c r="Z3301" i="1"/>
  <c r="R3301" i="1"/>
  <c r="I3301" i="1"/>
  <c r="J3301" i="1" s="1"/>
  <c r="K3301" i="1" s="1"/>
  <c r="L3301" i="1" s="1"/>
  <c r="G3301" i="1"/>
  <c r="F3301" i="1"/>
  <c r="D3301" i="1"/>
  <c r="AC3300" i="1"/>
  <c r="AB3300" i="1"/>
  <c r="AA3300" i="1"/>
  <c r="Z3300" i="1"/>
  <c r="R3300" i="1"/>
  <c r="O3300" i="1"/>
  <c r="K3300" i="1"/>
  <c r="L3300" i="1" s="1"/>
  <c r="N3300" i="1" s="1"/>
  <c r="J3300" i="1"/>
  <c r="I3300" i="1"/>
  <c r="G3300" i="1"/>
  <c r="F3300" i="1"/>
  <c r="D3300" i="1"/>
  <c r="AB3299" i="1"/>
  <c r="AC3299" i="1" s="1"/>
  <c r="Z3299" i="1"/>
  <c r="AA3299" i="1" s="1"/>
  <c r="R3299" i="1"/>
  <c r="I3299" i="1"/>
  <c r="G3299" i="1"/>
  <c r="F3299" i="1"/>
  <c r="D3299" i="1"/>
  <c r="AB3298" i="1"/>
  <c r="AC3298" i="1" s="1"/>
  <c r="Z3298" i="1"/>
  <c r="AA3298" i="1" s="1"/>
  <c r="R3298" i="1"/>
  <c r="I3298" i="1"/>
  <c r="J3298" i="1" s="1"/>
  <c r="K3298" i="1" s="1"/>
  <c r="L3298" i="1" s="1"/>
  <c r="G3298" i="1"/>
  <c r="F3298" i="1"/>
  <c r="D3298" i="1"/>
  <c r="AB3297" i="1"/>
  <c r="AC3297" i="1" s="1"/>
  <c r="AA3297" i="1"/>
  <c r="Z3297" i="1"/>
  <c r="R3297" i="1"/>
  <c r="I3297" i="1"/>
  <c r="J3297" i="1" s="1"/>
  <c r="K3297" i="1" s="1"/>
  <c r="G3297" i="1"/>
  <c r="F3297" i="1"/>
  <c r="D3297" i="1"/>
  <c r="AB3296" i="1"/>
  <c r="AC3296" i="1" s="1"/>
  <c r="AA3296" i="1"/>
  <c r="Z3296" i="1"/>
  <c r="R3296" i="1"/>
  <c r="I3296" i="1"/>
  <c r="Q3296" i="1" s="1"/>
  <c r="G3296" i="1"/>
  <c r="F3296" i="1"/>
  <c r="D3296" i="1"/>
  <c r="AB3295" i="1"/>
  <c r="AC3295" i="1" s="1"/>
  <c r="Z3295" i="1"/>
  <c r="AA3295" i="1" s="1"/>
  <c r="R3295" i="1"/>
  <c r="I3295" i="1"/>
  <c r="G3295" i="1"/>
  <c r="F3295" i="1"/>
  <c r="D3295" i="1"/>
  <c r="AN3294" i="1"/>
  <c r="AO3294" i="1" s="1"/>
  <c r="AP3294" i="1" s="1"/>
  <c r="AB3294" i="1"/>
  <c r="AC3294" i="1" s="1"/>
  <c r="Z3294" i="1"/>
  <c r="AA3294" i="1" s="1"/>
  <c r="R3294" i="1"/>
  <c r="J3294" i="1"/>
  <c r="K3294" i="1" s="1"/>
  <c r="I3294" i="1"/>
  <c r="G3294" i="1"/>
  <c r="F3294" i="1"/>
  <c r="D3294" i="1"/>
  <c r="AB3293" i="1"/>
  <c r="AC3293" i="1" s="1"/>
  <c r="Z3293" i="1"/>
  <c r="AA3293" i="1" s="1"/>
  <c r="R3293" i="1"/>
  <c r="Q3293" i="1"/>
  <c r="J3293" i="1"/>
  <c r="K3293" i="1" s="1"/>
  <c r="I3293" i="1"/>
  <c r="G3293" i="1"/>
  <c r="F3293" i="1"/>
  <c r="D3293" i="1"/>
  <c r="AC3292" i="1"/>
  <c r="AB3292" i="1"/>
  <c r="Z3292" i="1"/>
  <c r="AA3292" i="1" s="1"/>
  <c r="R3292" i="1"/>
  <c r="I3292" i="1"/>
  <c r="J3292" i="1" s="1"/>
  <c r="K3292" i="1" s="1"/>
  <c r="G3292" i="1"/>
  <c r="F3292" i="1"/>
  <c r="D3292" i="1"/>
  <c r="AB3291" i="1"/>
  <c r="AC3291" i="1" s="1"/>
  <c r="Z3291" i="1"/>
  <c r="AA3291" i="1" s="1"/>
  <c r="R3291" i="1"/>
  <c r="I3291" i="1"/>
  <c r="G3291" i="1"/>
  <c r="F3291" i="1"/>
  <c r="D3291" i="1"/>
  <c r="AC3290" i="1"/>
  <c r="AB3290" i="1"/>
  <c r="Z3290" i="1"/>
  <c r="AA3290" i="1" s="1"/>
  <c r="R3290" i="1"/>
  <c r="I3290" i="1"/>
  <c r="G3290" i="1"/>
  <c r="F3290" i="1"/>
  <c r="D3290" i="1"/>
  <c r="AB3289" i="1"/>
  <c r="AC3289" i="1" s="1"/>
  <c r="Z3289" i="1"/>
  <c r="AA3289" i="1" s="1"/>
  <c r="R3289" i="1"/>
  <c r="I3289" i="1"/>
  <c r="J3289" i="1" s="1"/>
  <c r="K3289" i="1" s="1"/>
  <c r="G3289" i="1"/>
  <c r="F3289" i="1"/>
  <c r="D3289" i="1"/>
  <c r="AB3288" i="1"/>
  <c r="AC3288" i="1" s="1"/>
  <c r="AA3288" i="1"/>
  <c r="Z3288" i="1"/>
  <c r="I3288" i="1"/>
  <c r="J3288" i="1" s="1"/>
  <c r="K3288" i="1" s="1"/>
  <c r="L3288" i="1" s="1"/>
  <c r="G3288" i="1"/>
  <c r="F3288" i="1"/>
  <c r="D3288" i="1"/>
  <c r="AC3287" i="1"/>
  <c r="AB3287" i="1"/>
  <c r="Z3287" i="1"/>
  <c r="AA3287" i="1" s="1"/>
  <c r="I3287" i="1"/>
  <c r="J3287" i="1" s="1"/>
  <c r="K3287" i="1" s="1"/>
  <c r="O3287" i="1" s="1"/>
  <c r="G3287" i="1"/>
  <c r="F3287" i="1"/>
  <c r="D3287" i="1"/>
  <c r="AB3286" i="1"/>
  <c r="AC3286" i="1" s="1"/>
  <c r="Z3286" i="1"/>
  <c r="AA3286" i="1" s="1"/>
  <c r="I3286" i="1"/>
  <c r="J3286" i="1" s="1"/>
  <c r="K3286" i="1" s="1"/>
  <c r="O3286" i="1" s="1"/>
  <c r="G3286" i="1"/>
  <c r="F3286" i="1"/>
  <c r="D3286" i="1"/>
  <c r="AN3285" i="1"/>
  <c r="AO3285" i="1" s="1"/>
  <c r="AP3285" i="1" s="1"/>
  <c r="AQ3285" i="1" s="1"/>
  <c r="AR3285" i="1" s="1"/>
  <c r="AB3285" i="1"/>
  <c r="AC3285" i="1" s="1"/>
  <c r="Z3285" i="1"/>
  <c r="AA3285" i="1" s="1"/>
  <c r="I3285" i="1"/>
  <c r="J3285" i="1" s="1"/>
  <c r="K3285" i="1" s="1"/>
  <c r="G3285" i="1"/>
  <c r="F3285" i="1"/>
  <c r="D3285" i="1"/>
  <c r="AB3284" i="1"/>
  <c r="AC3284" i="1" s="1"/>
  <c r="Z3284" i="1"/>
  <c r="AA3284" i="1" s="1"/>
  <c r="K3284" i="1"/>
  <c r="J3284" i="1"/>
  <c r="I3284" i="1"/>
  <c r="G3284" i="1"/>
  <c r="F3284" i="1"/>
  <c r="D3284" i="1"/>
  <c r="AN3283" i="1"/>
  <c r="AO3283" i="1" s="1"/>
  <c r="AP3283" i="1" s="1"/>
  <c r="AQ3283" i="1" s="1"/>
  <c r="AR3283" i="1" s="1"/>
  <c r="AB3283" i="1"/>
  <c r="AC3283" i="1" s="1"/>
  <c r="Z3283" i="1"/>
  <c r="AA3283" i="1" s="1"/>
  <c r="J3283" i="1"/>
  <c r="K3283" i="1" s="1"/>
  <c r="I3283" i="1"/>
  <c r="G3283" i="1"/>
  <c r="F3283" i="1"/>
  <c r="D3283" i="1"/>
  <c r="AB3282" i="1"/>
  <c r="AC3282" i="1" s="1"/>
  <c r="Z3282" i="1"/>
  <c r="AA3282" i="1" s="1"/>
  <c r="I3282" i="1"/>
  <c r="J3282" i="1" s="1"/>
  <c r="K3282" i="1" s="1"/>
  <c r="G3282" i="1"/>
  <c r="F3282" i="1"/>
  <c r="D3282" i="1"/>
  <c r="AC3281" i="1"/>
  <c r="AB3281" i="1"/>
  <c r="Z3281" i="1"/>
  <c r="AA3281" i="1" s="1"/>
  <c r="I3281" i="1"/>
  <c r="J3281" i="1" s="1"/>
  <c r="K3281" i="1" s="1"/>
  <c r="G3281" i="1"/>
  <c r="F3281" i="1"/>
  <c r="D3281" i="1"/>
  <c r="AB3280" i="1"/>
  <c r="AC3280" i="1" s="1"/>
  <c r="AA3280" i="1"/>
  <c r="Z3280" i="1"/>
  <c r="I3280" i="1"/>
  <c r="J3280" i="1" s="1"/>
  <c r="K3280" i="1" s="1"/>
  <c r="AN3280" i="1" s="1"/>
  <c r="AO3280" i="1" s="1"/>
  <c r="AP3280" i="1" s="1"/>
  <c r="AQ3280" i="1" s="1"/>
  <c r="AR3280" i="1" s="1"/>
  <c r="G3280" i="1"/>
  <c r="F3280" i="1"/>
  <c r="D3280" i="1"/>
  <c r="AB3279" i="1"/>
  <c r="AC3279" i="1" s="1"/>
  <c r="Z3279" i="1"/>
  <c r="AA3279" i="1" s="1"/>
  <c r="I3279" i="1"/>
  <c r="J3279" i="1" s="1"/>
  <c r="K3279" i="1" s="1"/>
  <c r="G3279" i="1"/>
  <c r="F3279" i="1"/>
  <c r="D3279" i="1"/>
  <c r="AB3278" i="1"/>
  <c r="AC3278" i="1" s="1"/>
  <c r="Z3278" i="1"/>
  <c r="AA3278" i="1" s="1"/>
  <c r="I3278" i="1"/>
  <c r="J3278" i="1" s="1"/>
  <c r="K3278" i="1" s="1"/>
  <c r="G3278" i="1"/>
  <c r="F3278" i="1"/>
  <c r="D3278" i="1"/>
  <c r="AB3277" i="1"/>
  <c r="AC3277" i="1" s="1"/>
  <c r="Z3277" i="1"/>
  <c r="AA3277" i="1" s="1"/>
  <c r="I3277" i="1"/>
  <c r="J3277" i="1" s="1"/>
  <c r="K3277" i="1" s="1"/>
  <c r="G3277" i="1"/>
  <c r="F3277" i="1"/>
  <c r="D3277" i="1"/>
  <c r="AB3276" i="1"/>
  <c r="AC3276" i="1" s="1"/>
  <c r="Z3276" i="1"/>
  <c r="AA3276" i="1" s="1"/>
  <c r="I3276" i="1"/>
  <c r="J3276" i="1" s="1"/>
  <c r="K3276" i="1" s="1"/>
  <c r="G3276" i="1"/>
  <c r="F3276" i="1"/>
  <c r="D3276" i="1"/>
  <c r="AB3275" i="1"/>
  <c r="AC3275" i="1" s="1"/>
  <c r="Z3275" i="1"/>
  <c r="AA3275" i="1" s="1"/>
  <c r="I3275" i="1"/>
  <c r="J3275" i="1" s="1"/>
  <c r="K3275" i="1" s="1"/>
  <c r="G3275" i="1"/>
  <c r="F3275" i="1"/>
  <c r="D3275" i="1"/>
  <c r="AB3274" i="1"/>
  <c r="AC3274" i="1" s="1"/>
  <c r="Z3274" i="1"/>
  <c r="AA3274" i="1" s="1"/>
  <c r="I3274" i="1"/>
  <c r="J3274" i="1" s="1"/>
  <c r="K3274" i="1" s="1"/>
  <c r="G3274" i="1"/>
  <c r="F3274" i="1"/>
  <c r="D3274" i="1"/>
  <c r="AB3273" i="1"/>
  <c r="AC3273" i="1" s="1"/>
  <c r="Z3273" i="1"/>
  <c r="AA3273" i="1" s="1"/>
  <c r="I3273" i="1"/>
  <c r="J3273" i="1" s="1"/>
  <c r="K3273" i="1" s="1"/>
  <c r="G3273" i="1"/>
  <c r="F3273" i="1"/>
  <c r="D3273" i="1"/>
  <c r="AB3272" i="1"/>
  <c r="AC3272" i="1" s="1"/>
  <c r="Z3272" i="1"/>
  <c r="AA3272" i="1" s="1"/>
  <c r="I3272" i="1"/>
  <c r="J3272" i="1" s="1"/>
  <c r="K3272" i="1" s="1"/>
  <c r="G3272" i="1"/>
  <c r="F3272" i="1"/>
  <c r="D3272" i="1"/>
  <c r="AB3271" i="1"/>
  <c r="AC3271" i="1" s="1"/>
  <c r="Z3271" i="1"/>
  <c r="AA3271" i="1" s="1"/>
  <c r="I3271" i="1"/>
  <c r="J3271" i="1" s="1"/>
  <c r="K3271" i="1" s="1"/>
  <c r="G3271" i="1"/>
  <c r="F3271" i="1"/>
  <c r="D3271" i="1"/>
  <c r="AB3270" i="1"/>
  <c r="AC3270" i="1" s="1"/>
  <c r="Z3270" i="1"/>
  <c r="AA3270" i="1" s="1"/>
  <c r="I3270" i="1"/>
  <c r="J3270" i="1" s="1"/>
  <c r="K3270" i="1" s="1"/>
  <c r="G3270" i="1"/>
  <c r="F3270" i="1"/>
  <c r="D3270" i="1"/>
  <c r="AB3269" i="1"/>
  <c r="AC3269" i="1" s="1"/>
  <c r="AA3269" i="1"/>
  <c r="Z3269" i="1"/>
  <c r="I3269" i="1"/>
  <c r="J3269" i="1" s="1"/>
  <c r="K3269" i="1" s="1"/>
  <c r="G3269" i="1"/>
  <c r="F3269" i="1"/>
  <c r="D3269" i="1"/>
  <c r="AB3268" i="1"/>
  <c r="AC3268" i="1" s="1"/>
  <c r="Z3268" i="1"/>
  <c r="AA3268" i="1" s="1"/>
  <c r="I3268" i="1"/>
  <c r="J3268" i="1" s="1"/>
  <c r="K3268" i="1" s="1"/>
  <c r="L3268" i="1" s="1"/>
  <c r="N3268" i="1" s="1"/>
  <c r="G3268" i="1"/>
  <c r="F3268" i="1"/>
  <c r="D3268" i="1"/>
  <c r="AC3267" i="1"/>
  <c r="AB3267" i="1"/>
  <c r="AA3267" i="1"/>
  <c r="Z3267" i="1"/>
  <c r="J3267" i="1"/>
  <c r="K3267" i="1" s="1"/>
  <c r="I3267" i="1"/>
  <c r="G3267" i="1"/>
  <c r="F3267" i="1"/>
  <c r="D3267" i="1"/>
  <c r="AN3267" i="1" s="1"/>
  <c r="AO3267" i="1" s="1"/>
  <c r="AP3267" i="1" s="1"/>
  <c r="AQ3267" i="1" s="1"/>
  <c r="AR3267" i="1" s="1"/>
  <c r="AB3266" i="1"/>
  <c r="AC3266" i="1" s="1"/>
  <c r="Z3266" i="1"/>
  <c r="AA3266" i="1" s="1"/>
  <c r="I3266" i="1"/>
  <c r="J3266" i="1" s="1"/>
  <c r="K3266" i="1" s="1"/>
  <c r="G3266" i="1"/>
  <c r="F3266" i="1"/>
  <c r="D3266" i="1"/>
  <c r="AC3265" i="1"/>
  <c r="AB3265" i="1"/>
  <c r="Z3265" i="1"/>
  <c r="AA3265" i="1" s="1"/>
  <c r="I3265" i="1"/>
  <c r="J3265" i="1" s="1"/>
  <c r="K3265" i="1" s="1"/>
  <c r="G3265" i="1"/>
  <c r="F3265" i="1"/>
  <c r="D3265" i="1"/>
  <c r="AB3264" i="1"/>
  <c r="AC3264" i="1" s="1"/>
  <c r="Z3264" i="1"/>
  <c r="AA3264" i="1" s="1"/>
  <c r="J3264" i="1"/>
  <c r="K3264" i="1" s="1"/>
  <c r="I3264" i="1"/>
  <c r="G3264" i="1"/>
  <c r="F3264" i="1"/>
  <c r="D3264" i="1"/>
  <c r="AB3263" i="1"/>
  <c r="AC3263" i="1" s="1"/>
  <c r="AA3263" i="1"/>
  <c r="Z3263" i="1"/>
  <c r="I3263" i="1"/>
  <c r="J3263" i="1" s="1"/>
  <c r="K3263" i="1" s="1"/>
  <c r="G3263" i="1"/>
  <c r="F3263" i="1"/>
  <c r="D3263" i="1"/>
  <c r="AB3262" i="1"/>
  <c r="AC3262" i="1" s="1"/>
  <c r="Z3262" i="1"/>
  <c r="AA3262" i="1" s="1"/>
  <c r="I3262" i="1"/>
  <c r="J3262" i="1" s="1"/>
  <c r="K3262" i="1" s="1"/>
  <c r="O3262" i="1" s="1"/>
  <c r="G3262" i="1"/>
  <c r="F3262" i="1"/>
  <c r="D3262" i="1"/>
  <c r="AB3261" i="1"/>
  <c r="AC3261" i="1" s="1"/>
  <c r="Z3261" i="1"/>
  <c r="AA3261" i="1" s="1"/>
  <c r="J3261" i="1"/>
  <c r="K3261" i="1" s="1"/>
  <c r="I3261" i="1"/>
  <c r="G3261" i="1"/>
  <c r="F3261" i="1"/>
  <c r="D3261" i="1"/>
  <c r="AB3260" i="1"/>
  <c r="AC3260" i="1" s="1"/>
  <c r="Z3260" i="1"/>
  <c r="AA3260" i="1" s="1"/>
  <c r="I3260" i="1"/>
  <c r="J3260" i="1" s="1"/>
  <c r="K3260" i="1" s="1"/>
  <c r="G3260" i="1"/>
  <c r="F3260" i="1"/>
  <c r="D3260" i="1"/>
  <c r="AB3259" i="1"/>
  <c r="AC3259" i="1" s="1"/>
  <c r="AA3259" i="1"/>
  <c r="Z3259" i="1"/>
  <c r="I3259" i="1"/>
  <c r="J3259" i="1" s="1"/>
  <c r="K3259" i="1" s="1"/>
  <c r="G3259" i="1"/>
  <c r="F3259" i="1"/>
  <c r="D3259" i="1"/>
  <c r="AB3258" i="1"/>
  <c r="AC3258" i="1" s="1"/>
  <c r="Z3258" i="1"/>
  <c r="AA3258" i="1" s="1"/>
  <c r="I3258" i="1"/>
  <c r="J3258" i="1" s="1"/>
  <c r="K3258" i="1" s="1"/>
  <c r="G3258" i="1"/>
  <c r="F3258" i="1"/>
  <c r="D3258" i="1"/>
  <c r="AC3257" i="1"/>
  <c r="AB3257" i="1"/>
  <c r="Z3257" i="1"/>
  <c r="AA3257" i="1" s="1"/>
  <c r="I3257" i="1"/>
  <c r="J3257" i="1" s="1"/>
  <c r="K3257" i="1" s="1"/>
  <c r="G3257" i="1"/>
  <c r="F3257" i="1"/>
  <c r="D3257" i="1"/>
  <c r="AN3257" i="1" s="1"/>
  <c r="AO3257" i="1" s="1"/>
  <c r="AP3257" i="1" s="1"/>
  <c r="AQ3257" i="1" s="1"/>
  <c r="AR3257" i="1" s="1"/>
  <c r="AB3256" i="1"/>
  <c r="AC3256" i="1" s="1"/>
  <c r="AA3256" i="1"/>
  <c r="Z3256" i="1"/>
  <c r="I3256" i="1"/>
  <c r="J3256" i="1" s="1"/>
  <c r="K3256" i="1" s="1"/>
  <c r="G3256" i="1"/>
  <c r="F3256" i="1"/>
  <c r="D3256" i="1"/>
  <c r="AB3255" i="1"/>
  <c r="AC3255" i="1" s="1"/>
  <c r="AA3255" i="1"/>
  <c r="Z3255" i="1"/>
  <c r="J3255" i="1"/>
  <c r="K3255" i="1" s="1"/>
  <c r="O3255" i="1" s="1"/>
  <c r="I3255" i="1"/>
  <c r="G3255" i="1"/>
  <c r="F3255" i="1"/>
  <c r="D3255" i="1"/>
  <c r="AB3254" i="1"/>
  <c r="AC3254" i="1" s="1"/>
  <c r="Z3254" i="1"/>
  <c r="AA3254" i="1" s="1"/>
  <c r="I3254" i="1"/>
  <c r="J3254" i="1" s="1"/>
  <c r="K3254" i="1" s="1"/>
  <c r="G3254" i="1"/>
  <c r="F3254" i="1"/>
  <c r="D3254" i="1"/>
  <c r="AC3253" i="1"/>
  <c r="AB3253" i="1"/>
  <c r="Z3253" i="1"/>
  <c r="AA3253" i="1" s="1"/>
  <c r="J3253" i="1"/>
  <c r="K3253" i="1" s="1"/>
  <c r="I3253" i="1"/>
  <c r="G3253" i="1"/>
  <c r="F3253" i="1"/>
  <c r="D3253" i="1"/>
  <c r="AB3252" i="1"/>
  <c r="AC3252" i="1" s="1"/>
  <c r="AA3252" i="1"/>
  <c r="Z3252" i="1"/>
  <c r="I3252" i="1"/>
  <c r="J3252" i="1" s="1"/>
  <c r="K3252" i="1" s="1"/>
  <c r="G3252" i="1"/>
  <c r="F3252" i="1"/>
  <c r="D3252" i="1"/>
  <c r="AN3252" i="1" s="1"/>
  <c r="AO3252" i="1" s="1"/>
  <c r="AP3252" i="1" s="1"/>
  <c r="AQ3252" i="1" s="1"/>
  <c r="AR3252" i="1" s="1"/>
  <c r="AC3251" i="1"/>
  <c r="AB3251" i="1"/>
  <c r="Z3251" i="1"/>
  <c r="AA3251" i="1" s="1"/>
  <c r="I3251" i="1"/>
  <c r="J3251" i="1" s="1"/>
  <c r="K3251" i="1" s="1"/>
  <c r="G3251" i="1"/>
  <c r="F3251" i="1"/>
  <c r="D3251" i="1"/>
  <c r="AC3250" i="1"/>
  <c r="AB3250" i="1"/>
  <c r="AA3250" i="1"/>
  <c r="Z3250" i="1"/>
  <c r="I3250" i="1"/>
  <c r="J3250" i="1" s="1"/>
  <c r="K3250" i="1" s="1"/>
  <c r="G3250" i="1"/>
  <c r="F3250" i="1"/>
  <c r="D3250" i="1"/>
  <c r="AB3249" i="1"/>
  <c r="AC3249" i="1" s="1"/>
  <c r="Z3249" i="1"/>
  <c r="AA3249" i="1" s="1"/>
  <c r="J3249" i="1"/>
  <c r="K3249" i="1" s="1"/>
  <c r="I3249" i="1"/>
  <c r="G3249" i="1"/>
  <c r="F3249" i="1"/>
  <c r="D3249" i="1"/>
  <c r="AN3249" i="1" s="1"/>
  <c r="AO3249" i="1" s="1"/>
  <c r="AP3249" i="1" s="1"/>
  <c r="AQ3249" i="1" s="1"/>
  <c r="AR3249" i="1" s="1"/>
  <c r="AB3248" i="1"/>
  <c r="AC3248" i="1" s="1"/>
  <c r="Z3248" i="1"/>
  <c r="AA3248" i="1" s="1"/>
  <c r="J3248" i="1"/>
  <c r="K3248" i="1" s="1"/>
  <c r="L3248" i="1" s="1"/>
  <c r="N3248" i="1" s="1"/>
  <c r="I3248" i="1"/>
  <c r="G3248" i="1"/>
  <c r="F3248" i="1"/>
  <c r="D3248" i="1"/>
  <c r="AB3247" i="1"/>
  <c r="AC3247" i="1" s="1"/>
  <c r="Z3247" i="1"/>
  <c r="AA3247" i="1" s="1"/>
  <c r="J3247" i="1"/>
  <c r="K3247" i="1" s="1"/>
  <c r="L3247" i="1" s="1"/>
  <c r="N3247" i="1" s="1"/>
  <c r="I3247" i="1"/>
  <c r="G3247" i="1"/>
  <c r="F3247" i="1"/>
  <c r="D3247" i="1"/>
  <c r="AC3246" i="1"/>
  <c r="AB3246" i="1"/>
  <c r="Z3246" i="1"/>
  <c r="AA3246" i="1" s="1"/>
  <c r="I3246" i="1"/>
  <c r="J3246" i="1" s="1"/>
  <c r="K3246" i="1" s="1"/>
  <c r="O3246" i="1" s="1"/>
  <c r="G3246" i="1"/>
  <c r="F3246" i="1"/>
  <c r="D3246" i="1"/>
  <c r="AB3245" i="1"/>
  <c r="AC3245" i="1" s="1"/>
  <c r="Z3245" i="1"/>
  <c r="AA3245" i="1" s="1"/>
  <c r="J3245" i="1"/>
  <c r="K3245" i="1" s="1"/>
  <c r="L3245" i="1" s="1"/>
  <c r="N3245" i="1" s="1"/>
  <c r="I3245" i="1"/>
  <c r="G3245" i="1"/>
  <c r="F3245" i="1"/>
  <c r="D3245" i="1"/>
  <c r="AB3244" i="1"/>
  <c r="AC3244" i="1" s="1"/>
  <c r="Z3244" i="1"/>
  <c r="AA3244" i="1" s="1"/>
  <c r="I3244" i="1"/>
  <c r="J3244" i="1" s="1"/>
  <c r="K3244" i="1" s="1"/>
  <c r="G3244" i="1"/>
  <c r="F3244" i="1"/>
  <c r="D3244" i="1"/>
  <c r="AC3243" i="1"/>
  <c r="AB3243" i="1"/>
  <c r="Z3243" i="1"/>
  <c r="AA3243" i="1" s="1"/>
  <c r="I3243" i="1"/>
  <c r="J3243" i="1" s="1"/>
  <c r="K3243" i="1" s="1"/>
  <c r="G3243" i="1"/>
  <c r="F3243" i="1"/>
  <c r="D3243" i="1"/>
  <c r="AC3242" i="1"/>
  <c r="AB3242" i="1"/>
  <c r="Z3242" i="1"/>
  <c r="AA3242" i="1" s="1"/>
  <c r="I3242" i="1"/>
  <c r="J3242" i="1" s="1"/>
  <c r="K3242" i="1" s="1"/>
  <c r="G3242" i="1"/>
  <c r="F3242" i="1"/>
  <c r="D3242" i="1"/>
  <c r="AC3241" i="1"/>
  <c r="AB3241" i="1"/>
  <c r="Z3241" i="1"/>
  <c r="AA3241" i="1" s="1"/>
  <c r="I3241" i="1"/>
  <c r="J3241" i="1" s="1"/>
  <c r="K3241" i="1" s="1"/>
  <c r="G3241" i="1"/>
  <c r="F3241" i="1"/>
  <c r="D3241" i="1"/>
  <c r="AB3240" i="1"/>
  <c r="AC3240" i="1" s="1"/>
  <c r="Z3240" i="1"/>
  <c r="AA3240" i="1" s="1"/>
  <c r="I3240" i="1"/>
  <c r="J3240" i="1" s="1"/>
  <c r="K3240" i="1" s="1"/>
  <c r="G3240" i="1"/>
  <c r="F3240" i="1"/>
  <c r="D3240" i="1"/>
  <c r="AB3239" i="1"/>
  <c r="AC3239" i="1" s="1"/>
  <c r="AA3239" i="1"/>
  <c r="Z3239" i="1"/>
  <c r="J3239" i="1"/>
  <c r="K3239" i="1" s="1"/>
  <c r="I3239" i="1"/>
  <c r="G3239" i="1"/>
  <c r="F3239" i="1"/>
  <c r="D3239" i="1"/>
  <c r="AB3238" i="1"/>
  <c r="AC3238" i="1" s="1"/>
  <c r="Z3238" i="1"/>
  <c r="AA3238" i="1" s="1"/>
  <c r="I3238" i="1"/>
  <c r="J3238" i="1" s="1"/>
  <c r="K3238" i="1" s="1"/>
  <c r="G3238" i="1"/>
  <c r="F3238" i="1"/>
  <c r="D3238" i="1"/>
  <c r="AC3237" i="1"/>
  <c r="AB3237" i="1"/>
  <c r="AA3237" i="1"/>
  <c r="Z3237" i="1"/>
  <c r="I3237" i="1"/>
  <c r="J3237" i="1" s="1"/>
  <c r="K3237" i="1" s="1"/>
  <c r="G3237" i="1"/>
  <c r="F3237" i="1"/>
  <c r="D3237" i="1"/>
  <c r="AN3236" i="1"/>
  <c r="AO3236" i="1" s="1"/>
  <c r="AP3236" i="1" s="1"/>
  <c r="AQ3236" i="1" s="1"/>
  <c r="AR3236" i="1" s="1"/>
  <c r="AB3236" i="1"/>
  <c r="AC3236" i="1" s="1"/>
  <c r="Z3236" i="1"/>
  <c r="AA3236" i="1" s="1"/>
  <c r="I3236" i="1"/>
  <c r="J3236" i="1" s="1"/>
  <c r="K3236" i="1" s="1"/>
  <c r="L3236" i="1" s="1"/>
  <c r="G3236" i="1"/>
  <c r="F3236" i="1"/>
  <c r="D3236" i="1"/>
  <c r="AB3235" i="1"/>
  <c r="AC3235" i="1" s="1"/>
  <c r="Z3235" i="1"/>
  <c r="AA3235" i="1" s="1"/>
  <c r="L3235" i="1"/>
  <c r="N3235" i="1" s="1"/>
  <c r="I3235" i="1"/>
  <c r="J3235" i="1" s="1"/>
  <c r="K3235" i="1" s="1"/>
  <c r="O3235" i="1" s="1"/>
  <c r="G3235" i="1"/>
  <c r="F3235" i="1"/>
  <c r="D3235" i="1"/>
  <c r="AB3234" i="1"/>
  <c r="AC3234" i="1" s="1"/>
  <c r="Z3234" i="1"/>
  <c r="AA3234" i="1" s="1"/>
  <c r="I3234" i="1"/>
  <c r="J3234" i="1" s="1"/>
  <c r="K3234" i="1" s="1"/>
  <c r="L3234" i="1" s="1"/>
  <c r="N3234" i="1" s="1"/>
  <c r="G3234" i="1"/>
  <c r="F3234" i="1"/>
  <c r="D3234" i="1"/>
  <c r="AC3233" i="1"/>
  <c r="AB3233" i="1"/>
  <c r="AA3233" i="1"/>
  <c r="Z3233" i="1"/>
  <c r="I3233" i="1"/>
  <c r="J3233" i="1" s="1"/>
  <c r="K3233" i="1" s="1"/>
  <c r="G3233" i="1"/>
  <c r="F3233" i="1"/>
  <c r="D3233" i="1"/>
  <c r="AB3232" i="1"/>
  <c r="AC3232" i="1" s="1"/>
  <c r="Z3232" i="1"/>
  <c r="AA3232" i="1" s="1"/>
  <c r="I3232" i="1"/>
  <c r="J3232" i="1" s="1"/>
  <c r="K3232" i="1" s="1"/>
  <c r="G3232" i="1"/>
  <c r="F3232" i="1"/>
  <c r="D3232" i="1"/>
  <c r="AB3231" i="1"/>
  <c r="AC3231" i="1" s="1"/>
  <c r="Z3231" i="1"/>
  <c r="AA3231" i="1" s="1"/>
  <c r="I3231" i="1"/>
  <c r="J3231" i="1" s="1"/>
  <c r="K3231" i="1" s="1"/>
  <c r="G3231" i="1"/>
  <c r="F3231" i="1"/>
  <c r="D3231" i="1"/>
  <c r="AN3231" i="1" s="1"/>
  <c r="AO3231" i="1" s="1"/>
  <c r="AP3231" i="1" s="1"/>
  <c r="AQ3231" i="1" s="1"/>
  <c r="AR3231" i="1" s="1"/>
  <c r="AB3230" i="1"/>
  <c r="AC3230" i="1" s="1"/>
  <c r="Z3230" i="1"/>
  <c r="AA3230" i="1" s="1"/>
  <c r="K3230" i="1"/>
  <c r="AN3230" i="1" s="1"/>
  <c r="AO3230" i="1" s="1"/>
  <c r="AP3230" i="1" s="1"/>
  <c r="AQ3230" i="1" s="1"/>
  <c r="AR3230" i="1" s="1"/>
  <c r="I3230" i="1"/>
  <c r="J3230" i="1" s="1"/>
  <c r="G3230" i="1"/>
  <c r="F3230" i="1"/>
  <c r="D3230" i="1"/>
  <c r="AB3229" i="1"/>
  <c r="AC3229" i="1" s="1"/>
  <c r="Z3229" i="1"/>
  <c r="AA3229" i="1" s="1"/>
  <c r="I3229" i="1"/>
  <c r="J3229" i="1" s="1"/>
  <c r="K3229" i="1" s="1"/>
  <c r="G3229" i="1"/>
  <c r="F3229" i="1"/>
  <c r="D3229" i="1"/>
  <c r="AB3228" i="1"/>
  <c r="AC3228" i="1" s="1"/>
  <c r="AA3228" i="1"/>
  <c r="Z3228" i="1"/>
  <c r="I3228" i="1"/>
  <c r="J3228" i="1" s="1"/>
  <c r="K3228" i="1" s="1"/>
  <c r="L3228" i="1" s="1"/>
  <c r="G3228" i="1"/>
  <c r="F3228" i="1"/>
  <c r="D3228" i="1"/>
  <c r="AN3228" i="1" s="1"/>
  <c r="AO3228" i="1" s="1"/>
  <c r="AP3228" i="1" s="1"/>
  <c r="AQ3228" i="1" s="1"/>
  <c r="AR3228" i="1" s="1"/>
  <c r="AB3227" i="1"/>
  <c r="AC3227" i="1" s="1"/>
  <c r="Z3227" i="1"/>
  <c r="AA3227" i="1" s="1"/>
  <c r="I3227" i="1"/>
  <c r="J3227" i="1" s="1"/>
  <c r="K3227" i="1" s="1"/>
  <c r="G3227" i="1"/>
  <c r="F3227" i="1"/>
  <c r="D3227" i="1"/>
  <c r="AN3226" i="1"/>
  <c r="AO3226" i="1" s="1"/>
  <c r="AP3226" i="1" s="1"/>
  <c r="AQ3226" i="1" s="1"/>
  <c r="AR3226" i="1" s="1"/>
  <c r="AB3226" i="1"/>
  <c r="AC3226" i="1" s="1"/>
  <c r="AA3226" i="1"/>
  <c r="Z3226" i="1"/>
  <c r="I3226" i="1"/>
  <c r="J3226" i="1" s="1"/>
  <c r="K3226" i="1" s="1"/>
  <c r="O3226" i="1" s="1"/>
  <c r="G3226" i="1"/>
  <c r="F3226" i="1"/>
  <c r="D3226" i="1"/>
  <c r="AN3225" i="1"/>
  <c r="AO3225" i="1" s="1"/>
  <c r="AP3225" i="1" s="1"/>
  <c r="AQ3225" i="1" s="1"/>
  <c r="AR3225" i="1" s="1"/>
  <c r="AB3225" i="1"/>
  <c r="AC3225" i="1" s="1"/>
  <c r="Z3225" i="1"/>
  <c r="AA3225" i="1" s="1"/>
  <c r="I3225" i="1"/>
  <c r="J3225" i="1" s="1"/>
  <c r="K3225" i="1" s="1"/>
  <c r="G3225" i="1"/>
  <c r="F3225" i="1"/>
  <c r="D3225" i="1"/>
  <c r="AB3224" i="1"/>
  <c r="AC3224" i="1" s="1"/>
  <c r="AA3224" i="1"/>
  <c r="Z3224" i="1"/>
  <c r="I3224" i="1"/>
  <c r="J3224" i="1" s="1"/>
  <c r="K3224" i="1" s="1"/>
  <c r="L3224" i="1" s="1"/>
  <c r="N3224" i="1" s="1"/>
  <c r="G3224" i="1"/>
  <c r="F3224" i="1"/>
  <c r="D3224" i="1"/>
  <c r="AB3223" i="1"/>
  <c r="AC3223" i="1" s="1"/>
  <c r="Z3223" i="1"/>
  <c r="AA3223" i="1" s="1"/>
  <c r="I3223" i="1"/>
  <c r="J3223" i="1" s="1"/>
  <c r="K3223" i="1" s="1"/>
  <c r="G3223" i="1"/>
  <c r="F3223" i="1"/>
  <c r="D3223" i="1"/>
  <c r="AB3222" i="1"/>
  <c r="AC3222" i="1" s="1"/>
  <c r="Z3222" i="1"/>
  <c r="AA3222" i="1" s="1"/>
  <c r="I3222" i="1"/>
  <c r="J3222" i="1" s="1"/>
  <c r="K3222" i="1" s="1"/>
  <c r="L3222" i="1" s="1"/>
  <c r="G3222" i="1"/>
  <c r="F3222" i="1"/>
  <c r="D3222" i="1"/>
  <c r="AN3222" i="1" s="1"/>
  <c r="AO3222" i="1" s="1"/>
  <c r="AP3222" i="1" s="1"/>
  <c r="AQ3222" i="1" s="1"/>
  <c r="AR3222" i="1" s="1"/>
  <c r="AB3221" i="1"/>
  <c r="AC3221" i="1" s="1"/>
  <c r="Z3221" i="1"/>
  <c r="AA3221" i="1" s="1"/>
  <c r="J3221" i="1"/>
  <c r="K3221" i="1" s="1"/>
  <c r="L3221" i="1" s="1"/>
  <c r="I3221" i="1"/>
  <c r="G3221" i="1"/>
  <c r="F3221" i="1"/>
  <c r="D3221" i="1"/>
  <c r="AB3220" i="1"/>
  <c r="AC3220" i="1" s="1"/>
  <c r="Z3220" i="1"/>
  <c r="AA3220" i="1" s="1"/>
  <c r="I3220" i="1"/>
  <c r="J3220" i="1" s="1"/>
  <c r="K3220" i="1" s="1"/>
  <c r="G3220" i="1"/>
  <c r="F3220" i="1"/>
  <c r="D3220" i="1"/>
  <c r="AB3219" i="1"/>
  <c r="AC3219" i="1" s="1"/>
  <c r="Z3219" i="1"/>
  <c r="AA3219" i="1" s="1"/>
  <c r="K3219" i="1"/>
  <c r="AN3219" i="1" s="1"/>
  <c r="AO3219" i="1" s="1"/>
  <c r="AP3219" i="1" s="1"/>
  <c r="AQ3219" i="1" s="1"/>
  <c r="AR3219" i="1" s="1"/>
  <c r="I3219" i="1"/>
  <c r="J3219" i="1" s="1"/>
  <c r="G3219" i="1"/>
  <c r="F3219" i="1"/>
  <c r="D3219" i="1"/>
  <c r="AC3218" i="1"/>
  <c r="AB3218" i="1"/>
  <c r="Z3218" i="1"/>
  <c r="AA3218" i="1" s="1"/>
  <c r="I3218" i="1"/>
  <c r="J3218" i="1" s="1"/>
  <c r="K3218" i="1" s="1"/>
  <c r="G3218" i="1"/>
  <c r="F3218" i="1"/>
  <c r="D3218" i="1"/>
  <c r="AN3218" i="1" s="1"/>
  <c r="AO3218" i="1" s="1"/>
  <c r="AP3218" i="1" s="1"/>
  <c r="AQ3218" i="1" s="1"/>
  <c r="AR3218" i="1" s="1"/>
  <c r="AC3217" i="1"/>
  <c r="AB3217" i="1"/>
  <c r="Z3217" i="1"/>
  <c r="AA3217" i="1" s="1"/>
  <c r="I3217" i="1"/>
  <c r="J3217" i="1" s="1"/>
  <c r="K3217" i="1" s="1"/>
  <c r="O3217" i="1" s="1"/>
  <c r="G3217" i="1"/>
  <c r="F3217" i="1"/>
  <c r="D3217" i="1"/>
  <c r="AB3216" i="1"/>
  <c r="AC3216" i="1" s="1"/>
  <c r="AA3216" i="1"/>
  <c r="Z3216" i="1"/>
  <c r="I3216" i="1"/>
  <c r="J3216" i="1" s="1"/>
  <c r="K3216" i="1" s="1"/>
  <c r="G3216" i="1"/>
  <c r="F3216" i="1"/>
  <c r="D3216" i="1"/>
  <c r="AB3215" i="1"/>
  <c r="AC3215" i="1" s="1"/>
  <c r="Z3215" i="1"/>
  <c r="AA3215" i="1" s="1"/>
  <c r="J3215" i="1"/>
  <c r="K3215" i="1" s="1"/>
  <c r="I3215" i="1"/>
  <c r="G3215" i="1"/>
  <c r="F3215" i="1"/>
  <c r="D3215" i="1"/>
  <c r="AC3214" i="1"/>
  <c r="AB3214" i="1"/>
  <c r="Z3214" i="1"/>
  <c r="AA3214" i="1" s="1"/>
  <c r="L3214" i="1"/>
  <c r="N3214" i="1" s="1"/>
  <c r="I3214" i="1"/>
  <c r="J3214" i="1" s="1"/>
  <c r="K3214" i="1" s="1"/>
  <c r="G3214" i="1"/>
  <c r="F3214" i="1"/>
  <c r="D3214" i="1"/>
  <c r="AB3213" i="1"/>
  <c r="AC3213" i="1" s="1"/>
  <c r="Z3213" i="1"/>
  <c r="AA3213" i="1" s="1"/>
  <c r="I3213" i="1"/>
  <c r="J3213" i="1" s="1"/>
  <c r="K3213" i="1" s="1"/>
  <c r="G3213" i="1"/>
  <c r="F3213" i="1"/>
  <c r="D3213" i="1"/>
  <c r="AB3212" i="1"/>
  <c r="AC3212" i="1" s="1"/>
  <c r="Z3212" i="1"/>
  <c r="AA3212" i="1" s="1"/>
  <c r="I3212" i="1"/>
  <c r="J3212" i="1" s="1"/>
  <c r="K3212" i="1" s="1"/>
  <c r="G3212" i="1"/>
  <c r="F3212" i="1"/>
  <c r="D3212" i="1"/>
  <c r="AB3211" i="1"/>
  <c r="AC3211" i="1" s="1"/>
  <c r="AA3211" i="1"/>
  <c r="Z3211" i="1"/>
  <c r="J3211" i="1"/>
  <c r="K3211" i="1" s="1"/>
  <c r="I3211" i="1"/>
  <c r="G3211" i="1"/>
  <c r="F3211" i="1"/>
  <c r="D3211" i="1"/>
  <c r="AC3210" i="1"/>
  <c r="AB3210" i="1"/>
  <c r="Z3210" i="1"/>
  <c r="AA3210" i="1" s="1"/>
  <c r="K3210" i="1"/>
  <c r="I3210" i="1"/>
  <c r="J3210" i="1" s="1"/>
  <c r="G3210" i="1"/>
  <c r="F3210" i="1"/>
  <c r="D3210" i="1"/>
  <c r="AB3209" i="1"/>
  <c r="AC3209" i="1" s="1"/>
  <c r="Z3209" i="1"/>
  <c r="AA3209" i="1" s="1"/>
  <c r="I3209" i="1"/>
  <c r="J3209" i="1" s="1"/>
  <c r="K3209" i="1" s="1"/>
  <c r="G3209" i="1"/>
  <c r="F3209" i="1"/>
  <c r="D3209" i="1"/>
  <c r="AB3208" i="1"/>
  <c r="AC3208" i="1" s="1"/>
  <c r="Z3208" i="1"/>
  <c r="AA3208" i="1" s="1"/>
  <c r="J3208" i="1"/>
  <c r="K3208" i="1" s="1"/>
  <c r="L3208" i="1" s="1"/>
  <c r="N3208" i="1" s="1"/>
  <c r="I3208" i="1"/>
  <c r="G3208" i="1"/>
  <c r="F3208" i="1"/>
  <c r="D3208" i="1"/>
  <c r="AN3207" i="1"/>
  <c r="AO3207" i="1" s="1"/>
  <c r="AP3207" i="1" s="1"/>
  <c r="AQ3207" i="1" s="1"/>
  <c r="AR3207" i="1" s="1"/>
  <c r="AB3207" i="1"/>
  <c r="AC3207" i="1" s="1"/>
  <c r="AA3207" i="1"/>
  <c r="Z3207" i="1"/>
  <c r="I3207" i="1"/>
  <c r="J3207" i="1" s="1"/>
  <c r="K3207" i="1" s="1"/>
  <c r="G3207" i="1"/>
  <c r="F3207" i="1"/>
  <c r="D3207" i="1"/>
  <c r="AB3206" i="1"/>
  <c r="AC3206" i="1" s="1"/>
  <c r="Z3206" i="1"/>
  <c r="AA3206" i="1" s="1"/>
  <c r="I3206" i="1"/>
  <c r="J3206" i="1" s="1"/>
  <c r="K3206" i="1" s="1"/>
  <c r="G3206" i="1"/>
  <c r="F3206" i="1"/>
  <c r="D3206" i="1"/>
  <c r="AN3206" i="1" s="1"/>
  <c r="AO3206" i="1" s="1"/>
  <c r="AP3206" i="1" s="1"/>
  <c r="AQ3206" i="1" s="1"/>
  <c r="AR3206" i="1" s="1"/>
  <c r="AB3205" i="1"/>
  <c r="AC3205" i="1" s="1"/>
  <c r="Z3205" i="1"/>
  <c r="AA3205" i="1" s="1"/>
  <c r="I3205" i="1"/>
  <c r="J3205" i="1" s="1"/>
  <c r="K3205" i="1" s="1"/>
  <c r="G3205" i="1"/>
  <c r="F3205" i="1"/>
  <c r="D3205" i="1"/>
  <c r="AB3204" i="1"/>
  <c r="AC3204" i="1" s="1"/>
  <c r="Z3204" i="1"/>
  <c r="AA3204" i="1" s="1"/>
  <c r="I3204" i="1"/>
  <c r="J3204" i="1" s="1"/>
  <c r="K3204" i="1" s="1"/>
  <c r="G3204" i="1"/>
  <c r="F3204" i="1"/>
  <c r="D3204" i="1"/>
  <c r="AB3203" i="1"/>
  <c r="AC3203" i="1" s="1"/>
  <c r="AA3203" i="1"/>
  <c r="Z3203" i="1"/>
  <c r="I3203" i="1"/>
  <c r="J3203" i="1" s="1"/>
  <c r="K3203" i="1" s="1"/>
  <c r="G3203" i="1"/>
  <c r="F3203" i="1"/>
  <c r="D3203" i="1"/>
  <c r="AC3202" i="1"/>
  <c r="AB3202" i="1"/>
  <c r="Z3202" i="1"/>
  <c r="AA3202" i="1" s="1"/>
  <c r="I3202" i="1"/>
  <c r="J3202" i="1" s="1"/>
  <c r="K3202" i="1" s="1"/>
  <c r="G3202" i="1"/>
  <c r="F3202" i="1"/>
  <c r="D3202" i="1"/>
  <c r="AB3201" i="1"/>
  <c r="AC3201" i="1" s="1"/>
  <c r="AA3201" i="1"/>
  <c r="Z3201" i="1"/>
  <c r="I3201" i="1"/>
  <c r="J3201" i="1" s="1"/>
  <c r="K3201" i="1" s="1"/>
  <c r="G3201" i="1"/>
  <c r="F3201" i="1"/>
  <c r="D3201" i="1"/>
  <c r="AB3200" i="1"/>
  <c r="AC3200" i="1" s="1"/>
  <c r="Z3200" i="1"/>
  <c r="AA3200" i="1" s="1"/>
  <c r="J3200" i="1"/>
  <c r="K3200" i="1" s="1"/>
  <c r="I3200" i="1"/>
  <c r="G3200" i="1"/>
  <c r="F3200" i="1"/>
  <c r="D3200" i="1"/>
  <c r="AB3199" i="1"/>
  <c r="AC3199" i="1" s="1"/>
  <c r="Z3199" i="1"/>
  <c r="AA3199" i="1" s="1"/>
  <c r="J3199" i="1"/>
  <c r="K3199" i="1" s="1"/>
  <c r="I3199" i="1"/>
  <c r="G3199" i="1"/>
  <c r="F3199" i="1"/>
  <c r="D3199" i="1"/>
  <c r="AC3198" i="1"/>
  <c r="AB3198" i="1"/>
  <c r="Z3198" i="1"/>
  <c r="AA3198" i="1" s="1"/>
  <c r="O3198" i="1"/>
  <c r="I3198" i="1"/>
  <c r="J3198" i="1" s="1"/>
  <c r="K3198" i="1" s="1"/>
  <c r="L3198" i="1" s="1"/>
  <c r="G3198" i="1"/>
  <c r="F3198" i="1"/>
  <c r="D3198" i="1"/>
  <c r="AB3197" i="1"/>
  <c r="AC3197" i="1" s="1"/>
  <c r="Z3197" i="1"/>
  <c r="AA3197" i="1" s="1"/>
  <c r="I3197" i="1"/>
  <c r="J3197" i="1" s="1"/>
  <c r="K3197" i="1" s="1"/>
  <c r="L3197" i="1" s="1"/>
  <c r="N3197" i="1" s="1"/>
  <c r="G3197" i="1"/>
  <c r="F3197" i="1"/>
  <c r="D3197" i="1"/>
  <c r="AB3196" i="1"/>
  <c r="AC3196" i="1" s="1"/>
  <c r="AA3196" i="1"/>
  <c r="Z3196" i="1"/>
  <c r="K3196" i="1"/>
  <c r="I3196" i="1"/>
  <c r="J3196" i="1" s="1"/>
  <c r="G3196" i="1"/>
  <c r="F3196" i="1"/>
  <c r="D3196" i="1"/>
  <c r="AC3195" i="1"/>
  <c r="AB3195" i="1"/>
  <c r="Z3195" i="1"/>
  <c r="AA3195" i="1" s="1"/>
  <c r="J3195" i="1"/>
  <c r="K3195" i="1" s="1"/>
  <c r="I3195" i="1"/>
  <c r="G3195" i="1"/>
  <c r="F3195" i="1"/>
  <c r="D3195" i="1"/>
  <c r="AC3194" i="1"/>
  <c r="AB3194" i="1"/>
  <c r="Z3194" i="1"/>
  <c r="AA3194" i="1" s="1"/>
  <c r="I3194" i="1"/>
  <c r="J3194" i="1" s="1"/>
  <c r="K3194" i="1" s="1"/>
  <c r="O3194" i="1" s="1"/>
  <c r="G3194" i="1"/>
  <c r="F3194" i="1"/>
  <c r="D3194" i="1"/>
  <c r="AB3193" i="1"/>
  <c r="AC3193" i="1" s="1"/>
  <c r="Z3193" i="1"/>
  <c r="AA3193" i="1" s="1"/>
  <c r="J3193" i="1"/>
  <c r="K3193" i="1" s="1"/>
  <c r="I3193" i="1"/>
  <c r="G3193" i="1"/>
  <c r="F3193" i="1"/>
  <c r="D3193" i="1"/>
  <c r="AB3192" i="1"/>
  <c r="AC3192" i="1" s="1"/>
  <c r="Z3192" i="1"/>
  <c r="AA3192" i="1" s="1"/>
  <c r="I3192" i="1"/>
  <c r="J3192" i="1" s="1"/>
  <c r="K3192" i="1" s="1"/>
  <c r="G3192" i="1"/>
  <c r="F3192" i="1"/>
  <c r="D3192" i="1"/>
  <c r="AN3192" i="1" s="1"/>
  <c r="AO3192" i="1" s="1"/>
  <c r="AP3192" i="1" s="1"/>
  <c r="AQ3192" i="1" s="1"/>
  <c r="AR3192" i="1" s="1"/>
  <c r="AB3191" i="1"/>
  <c r="AC3191" i="1" s="1"/>
  <c r="Z3191" i="1"/>
  <c r="AA3191" i="1" s="1"/>
  <c r="J3191" i="1"/>
  <c r="K3191" i="1" s="1"/>
  <c r="O3191" i="1" s="1"/>
  <c r="I3191" i="1"/>
  <c r="G3191" i="1"/>
  <c r="F3191" i="1"/>
  <c r="D3191" i="1"/>
  <c r="AB3190" i="1"/>
  <c r="AC3190" i="1" s="1"/>
  <c r="Z3190" i="1"/>
  <c r="AA3190" i="1" s="1"/>
  <c r="I3190" i="1"/>
  <c r="J3190" i="1" s="1"/>
  <c r="K3190" i="1" s="1"/>
  <c r="O3190" i="1" s="1"/>
  <c r="G3190" i="1"/>
  <c r="F3190" i="1"/>
  <c r="D3190" i="1"/>
  <c r="AC3189" i="1"/>
  <c r="AB3189" i="1"/>
  <c r="Z3189" i="1"/>
  <c r="AA3189" i="1" s="1"/>
  <c r="J3189" i="1"/>
  <c r="K3189" i="1" s="1"/>
  <c r="O3189" i="1" s="1"/>
  <c r="I3189" i="1"/>
  <c r="G3189" i="1"/>
  <c r="F3189" i="1"/>
  <c r="D3189" i="1"/>
  <c r="AC3188" i="1"/>
  <c r="AB3188" i="1"/>
  <c r="Z3188" i="1"/>
  <c r="AA3188" i="1" s="1"/>
  <c r="J3188" i="1"/>
  <c r="K3188" i="1" s="1"/>
  <c r="I3188" i="1"/>
  <c r="G3188" i="1"/>
  <c r="F3188" i="1"/>
  <c r="D3188" i="1"/>
  <c r="AN3188" i="1" s="1"/>
  <c r="AO3188" i="1" s="1"/>
  <c r="AP3188" i="1" s="1"/>
  <c r="AQ3188" i="1" s="1"/>
  <c r="AR3188" i="1" s="1"/>
  <c r="AC3187" i="1"/>
  <c r="AB3187" i="1"/>
  <c r="Z3187" i="1"/>
  <c r="AA3187" i="1" s="1"/>
  <c r="I3187" i="1"/>
  <c r="J3187" i="1" s="1"/>
  <c r="K3187" i="1" s="1"/>
  <c r="L3187" i="1" s="1"/>
  <c r="N3187" i="1" s="1"/>
  <c r="G3187" i="1"/>
  <c r="F3187" i="1"/>
  <c r="D3187" i="1"/>
  <c r="AC3186" i="1"/>
  <c r="AB3186" i="1"/>
  <c r="Z3186" i="1"/>
  <c r="AA3186" i="1" s="1"/>
  <c r="I3186" i="1"/>
  <c r="J3186" i="1" s="1"/>
  <c r="K3186" i="1" s="1"/>
  <c r="G3186" i="1"/>
  <c r="F3186" i="1"/>
  <c r="D3186" i="1"/>
  <c r="AB3185" i="1"/>
  <c r="AC3185" i="1" s="1"/>
  <c r="Z3185" i="1"/>
  <c r="AA3185" i="1" s="1"/>
  <c r="J3185" i="1"/>
  <c r="K3185" i="1" s="1"/>
  <c r="I3185" i="1"/>
  <c r="G3185" i="1"/>
  <c r="F3185" i="1"/>
  <c r="D3185" i="1"/>
  <c r="AB3184" i="1"/>
  <c r="AC3184" i="1" s="1"/>
  <c r="Z3184" i="1"/>
  <c r="AA3184" i="1" s="1"/>
  <c r="J3184" i="1"/>
  <c r="K3184" i="1" s="1"/>
  <c r="I3184" i="1"/>
  <c r="G3184" i="1"/>
  <c r="F3184" i="1"/>
  <c r="D3184" i="1"/>
  <c r="AB3183" i="1"/>
  <c r="AC3183" i="1" s="1"/>
  <c r="AA3183" i="1"/>
  <c r="Z3183" i="1"/>
  <c r="I3183" i="1"/>
  <c r="J3183" i="1" s="1"/>
  <c r="K3183" i="1" s="1"/>
  <c r="L3183" i="1" s="1"/>
  <c r="N3183" i="1" s="1"/>
  <c r="G3183" i="1"/>
  <c r="F3183" i="1"/>
  <c r="D3183" i="1"/>
  <c r="AB3182" i="1"/>
  <c r="AC3182" i="1" s="1"/>
  <c r="Z3182" i="1"/>
  <c r="AA3182" i="1" s="1"/>
  <c r="I3182" i="1"/>
  <c r="J3182" i="1" s="1"/>
  <c r="K3182" i="1" s="1"/>
  <c r="G3182" i="1"/>
  <c r="F3182" i="1"/>
  <c r="D3182" i="1"/>
  <c r="AC3181" i="1"/>
  <c r="AB3181" i="1"/>
  <c r="Z3181" i="1"/>
  <c r="AA3181" i="1" s="1"/>
  <c r="O3181" i="1"/>
  <c r="I3181" i="1"/>
  <c r="J3181" i="1" s="1"/>
  <c r="K3181" i="1" s="1"/>
  <c r="G3181" i="1"/>
  <c r="F3181" i="1"/>
  <c r="D3181" i="1"/>
  <c r="AB3180" i="1"/>
  <c r="AC3180" i="1" s="1"/>
  <c r="Z3180" i="1"/>
  <c r="AA3180" i="1" s="1"/>
  <c r="I3180" i="1"/>
  <c r="J3180" i="1" s="1"/>
  <c r="K3180" i="1" s="1"/>
  <c r="L3180" i="1" s="1"/>
  <c r="N3180" i="1" s="1"/>
  <c r="G3180" i="1"/>
  <c r="F3180" i="1"/>
  <c r="D3180" i="1"/>
  <c r="AB3179" i="1"/>
  <c r="AC3179" i="1" s="1"/>
  <c r="Z3179" i="1"/>
  <c r="AA3179" i="1" s="1"/>
  <c r="J3179" i="1"/>
  <c r="K3179" i="1" s="1"/>
  <c r="L3179" i="1" s="1"/>
  <c r="N3179" i="1" s="1"/>
  <c r="I3179" i="1"/>
  <c r="G3179" i="1"/>
  <c r="F3179" i="1"/>
  <c r="D3179" i="1"/>
  <c r="AC3178" i="1"/>
  <c r="AB3178" i="1"/>
  <c r="Z3178" i="1"/>
  <c r="AA3178" i="1" s="1"/>
  <c r="I3178" i="1"/>
  <c r="J3178" i="1" s="1"/>
  <c r="K3178" i="1" s="1"/>
  <c r="G3178" i="1"/>
  <c r="F3178" i="1"/>
  <c r="D3178" i="1"/>
  <c r="AC3177" i="1"/>
  <c r="AB3177" i="1"/>
  <c r="Z3177" i="1"/>
  <c r="AA3177" i="1" s="1"/>
  <c r="I3177" i="1"/>
  <c r="J3177" i="1" s="1"/>
  <c r="K3177" i="1" s="1"/>
  <c r="G3177" i="1"/>
  <c r="F3177" i="1"/>
  <c r="D3177" i="1"/>
  <c r="AN3177" i="1" s="1"/>
  <c r="AO3177" i="1" s="1"/>
  <c r="AP3177" i="1" s="1"/>
  <c r="AQ3177" i="1" s="1"/>
  <c r="AR3177" i="1" s="1"/>
  <c r="AB3176" i="1"/>
  <c r="AC3176" i="1" s="1"/>
  <c r="Z3176" i="1"/>
  <c r="AA3176" i="1" s="1"/>
  <c r="I3176" i="1"/>
  <c r="J3176" i="1" s="1"/>
  <c r="K3176" i="1" s="1"/>
  <c r="G3176" i="1"/>
  <c r="F3176" i="1"/>
  <c r="D3176" i="1"/>
  <c r="AN3176" i="1" s="1"/>
  <c r="AO3176" i="1" s="1"/>
  <c r="AP3176" i="1" s="1"/>
  <c r="AQ3176" i="1" s="1"/>
  <c r="AR3176" i="1" s="1"/>
  <c r="AB3175" i="1"/>
  <c r="AC3175" i="1" s="1"/>
  <c r="AA3175" i="1"/>
  <c r="Z3175" i="1"/>
  <c r="I3175" i="1"/>
  <c r="J3175" i="1" s="1"/>
  <c r="K3175" i="1" s="1"/>
  <c r="G3175" i="1"/>
  <c r="F3175" i="1"/>
  <c r="D3175" i="1"/>
  <c r="AB3174" i="1"/>
  <c r="AC3174" i="1" s="1"/>
  <c r="AA3174" i="1"/>
  <c r="Z3174" i="1"/>
  <c r="I3174" i="1"/>
  <c r="J3174" i="1" s="1"/>
  <c r="K3174" i="1" s="1"/>
  <c r="G3174" i="1"/>
  <c r="F3174" i="1"/>
  <c r="D3174" i="1"/>
  <c r="AN3174" i="1" s="1"/>
  <c r="AO3174" i="1" s="1"/>
  <c r="AP3174" i="1" s="1"/>
  <c r="AQ3174" i="1" s="1"/>
  <c r="AR3174" i="1" s="1"/>
  <c r="AC3173" i="1"/>
  <c r="AB3173" i="1"/>
  <c r="Z3173" i="1"/>
  <c r="AA3173" i="1" s="1"/>
  <c r="I3173" i="1"/>
  <c r="J3173" i="1" s="1"/>
  <c r="K3173" i="1" s="1"/>
  <c r="O3173" i="1" s="1"/>
  <c r="G3173" i="1"/>
  <c r="F3173" i="1"/>
  <c r="D3173" i="1"/>
  <c r="AB3172" i="1"/>
  <c r="AC3172" i="1" s="1"/>
  <c r="Z3172" i="1"/>
  <c r="AA3172" i="1" s="1"/>
  <c r="I3172" i="1"/>
  <c r="J3172" i="1" s="1"/>
  <c r="K3172" i="1" s="1"/>
  <c r="G3172" i="1"/>
  <c r="F3172" i="1"/>
  <c r="D3172" i="1"/>
  <c r="AB3171" i="1"/>
  <c r="AC3171" i="1" s="1"/>
  <c r="AA3171" i="1"/>
  <c r="Z3171" i="1"/>
  <c r="I3171" i="1"/>
  <c r="J3171" i="1" s="1"/>
  <c r="K3171" i="1" s="1"/>
  <c r="G3171" i="1"/>
  <c r="F3171" i="1"/>
  <c r="D3171" i="1"/>
  <c r="AC3170" i="1"/>
  <c r="AB3170" i="1"/>
  <c r="Z3170" i="1"/>
  <c r="AA3170" i="1" s="1"/>
  <c r="I3170" i="1"/>
  <c r="J3170" i="1" s="1"/>
  <c r="K3170" i="1" s="1"/>
  <c r="G3170" i="1"/>
  <c r="F3170" i="1"/>
  <c r="D3170" i="1"/>
  <c r="AB3169" i="1"/>
  <c r="AC3169" i="1" s="1"/>
  <c r="AA3169" i="1"/>
  <c r="Z3169" i="1"/>
  <c r="J3169" i="1"/>
  <c r="K3169" i="1" s="1"/>
  <c r="L3169" i="1" s="1"/>
  <c r="N3169" i="1" s="1"/>
  <c r="I3169" i="1"/>
  <c r="G3169" i="1"/>
  <c r="F3169" i="1"/>
  <c r="D3169" i="1"/>
  <c r="AB3168" i="1"/>
  <c r="AC3168" i="1" s="1"/>
  <c r="Z3168" i="1"/>
  <c r="AA3168" i="1" s="1"/>
  <c r="K3168" i="1"/>
  <c r="O3168" i="1" s="1"/>
  <c r="J3168" i="1"/>
  <c r="I3168" i="1"/>
  <c r="G3168" i="1"/>
  <c r="F3168" i="1"/>
  <c r="D3168" i="1"/>
  <c r="AB3167" i="1"/>
  <c r="AC3167" i="1" s="1"/>
  <c r="Z3167" i="1"/>
  <c r="AA3167" i="1" s="1"/>
  <c r="J3167" i="1"/>
  <c r="K3167" i="1" s="1"/>
  <c r="L3167" i="1" s="1"/>
  <c r="I3167" i="1"/>
  <c r="G3167" i="1"/>
  <c r="F3167" i="1"/>
  <c r="D3167" i="1"/>
  <c r="AN3166" i="1"/>
  <c r="AO3166" i="1" s="1"/>
  <c r="AP3166" i="1" s="1"/>
  <c r="AQ3166" i="1" s="1"/>
  <c r="AR3166" i="1" s="1"/>
  <c r="AB3166" i="1"/>
  <c r="AC3166" i="1" s="1"/>
  <c r="Z3166" i="1"/>
  <c r="AA3166" i="1" s="1"/>
  <c r="N3166" i="1"/>
  <c r="L3166" i="1"/>
  <c r="I3166" i="1"/>
  <c r="J3166" i="1" s="1"/>
  <c r="K3166" i="1" s="1"/>
  <c r="G3166" i="1"/>
  <c r="F3166" i="1"/>
  <c r="D3166" i="1"/>
  <c r="AB3165" i="1"/>
  <c r="AC3165" i="1" s="1"/>
  <c r="Z3165" i="1"/>
  <c r="AA3165" i="1" s="1"/>
  <c r="I3165" i="1"/>
  <c r="J3165" i="1" s="1"/>
  <c r="K3165" i="1" s="1"/>
  <c r="G3165" i="1"/>
  <c r="F3165" i="1"/>
  <c r="D3165" i="1"/>
  <c r="AB3164" i="1"/>
  <c r="AC3164" i="1" s="1"/>
  <c r="Z3164" i="1"/>
  <c r="AA3164" i="1" s="1"/>
  <c r="I3164" i="1"/>
  <c r="J3164" i="1" s="1"/>
  <c r="K3164" i="1" s="1"/>
  <c r="G3164" i="1"/>
  <c r="F3164" i="1"/>
  <c r="D3164" i="1"/>
  <c r="AB3163" i="1"/>
  <c r="AC3163" i="1" s="1"/>
  <c r="AA3163" i="1"/>
  <c r="Z3163" i="1"/>
  <c r="I3163" i="1"/>
  <c r="J3163" i="1" s="1"/>
  <c r="K3163" i="1" s="1"/>
  <c r="L3163" i="1" s="1"/>
  <c r="N3163" i="1" s="1"/>
  <c r="G3163" i="1"/>
  <c r="F3163" i="1"/>
  <c r="D3163" i="1"/>
  <c r="AC3162" i="1"/>
  <c r="AB3162" i="1"/>
  <c r="Z3162" i="1"/>
  <c r="AA3162" i="1" s="1"/>
  <c r="I3162" i="1"/>
  <c r="J3162" i="1" s="1"/>
  <c r="K3162" i="1" s="1"/>
  <c r="G3162" i="1"/>
  <c r="F3162" i="1"/>
  <c r="D3162" i="1"/>
  <c r="AC3161" i="1"/>
  <c r="AB3161" i="1"/>
  <c r="Z3161" i="1"/>
  <c r="AA3161" i="1" s="1"/>
  <c r="J3161" i="1"/>
  <c r="K3161" i="1" s="1"/>
  <c r="I3161" i="1"/>
  <c r="G3161" i="1"/>
  <c r="F3161" i="1"/>
  <c r="D3161" i="1"/>
  <c r="AB3160" i="1"/>
  <c r="AC3160" i="1" s="1"/>
  <c r="Z3160" i="1"/>
  <c r="AA3160" i="1" s="1"/>
  <c r="I3160" i="1"/>
  <c r="J3160" i="1" s="1"/>
  <c r="K3160" i="1" s="1"/>
  <c r="G3160" i="1"/>
  <c r="F3160" i="1"/>
  <c r="D3160" i="1"/>
  <c r="AN3160" i="1" s="1"/>
  <c r="AO3160" i="1" s="1"/>
  <c r="AP3160" i="1" s="1"/>
  <c r="AQ3160" i="1" s="1"/>
  <c r="AR3160" i="1" s="1"/>
  <c r="AC3159" i="1"/>
  <c r="AB3159" i="1"/>
  <c r="AA3159" i="1"/>
  <c r="Z3159" i="1"/>
  <c r="I3159" i="1"/>
  <c r="J3159" i="1" s="1"/>
  <c r="K3159" i="1" s="1"/>
  <c r="G3159" i="1"/>
  <c r="F3159" i="1"/>
  <c r="D3159" i="1"/>
  <c r="AB3158" i="1"/>
  <c r="AC3158" i="1" s="1"/>
  <c r="Z3158" i="1"/>
  <c r="AA3158" i="1" s="1"/>
  <c r="I3158" i="1"/>
  <c r="J3158" i="1" s="1"/>
  <c r="K3158" i="1" s="1"/>
  <c r="G3158" i="1"/>
  <c r="F3158" i="1"/>
  <c r="D3158" i="1"/>
  <c r="AN3157" i="1"/>
  <c r="AO3157" i="1" s="1"/>
  <c r="AP3157" i="1" s="1"/>
  <c r="AQ3157" i="1" s="1"/>
  <c r="AR3157" i="1" s="1"/>
  <c r="AC3157" i="1"/>
  <c r="AB3157" i="1"/>
  <c r="Z3157" i="1"/>
  <c r="AA3157" i="1" s="1"/>
  <c r="I3157" i="1"/>
  <c r="J3157" i="1" s="1"/>
  <c r="K3157" i="1" s="1"/>
  <c r="O3157" i="1" s="1"/>
  <c r="G3157" i="1"/>
  <c r="F3157" i="1"/>
  <c r="D3157" i="1"/>
  <c r="AB3156" i="1"/>
  <c r="AC3156" i="1" s="1"/>
  <c r="Z3156" i="1"/>
  <c r="AA3156" i="1" s="1"/>
  <c r="I3156" i="1"/>
  <c r="J3156" i="1" s="1"/>
  <c r="K3156" i="1" s="1"/>
  <c r="G3156" i="1"/>
  <c r="F3156" i="1"/>
  <c r="D3156" i="1"/>
  <c r="AC3155" i="1"/>
  <c r="AB3155" i="1"/>
  <c r="Z3155" i="1"/>
  <c r="AA3155" i="1" s="1"/>
  <c r="I3155" i="1"/>
  <c r="J3155" i="1" s="1"/>
  <c r="K3155" i="1" s="1"/>
  <c r="G3155" i="1"/>
  <c r="F3155" i="1"/>
  <c r="D3155" i="1"/>
  <c r="AB3154" i="1"/>
  <c r="AC3154" i="1" s="1"/>
  <c r="Z3154" i="1"/>
  <c r="AA3154" i="1" s="1"/>
  <c r="I3154" i="1"/>
  <c r="J3154" i="1" s="1"/>
  <c r="K3154" i="1" s="1"/>
  <c r="L3154" i="1" s="1"/>
  <c r="G3154" i="1"/>
  <c r="F3154" i="1"/>
  <c r="D3154" i="1"/>
  <c r="AB3153" i="1"/>
  <c r="AC3153" i="1" s="1"/>
  <c r="Z3153" i="1"/>
  <c r="AA3153" i="1" s="1"/>
  <c r="J3153" i="1"/>
  <c r="K3153" i="1" s="1"/>
  <c r="O3153" i="1" s="1"/>
  <c r="I3153" i="1"/>
  <c r="G3153" i="1"/>
  <c r="F3153" i="1"/>
  <c r="D3153" i="1"/>
  <c r="AB3152" i="1"/>
  <c r="AC3152" i="1" s="1"/>
  <c r="Z3152" i="1"/>
  <c r="AA3152" i="1" s="1"/>
  <c r="I3152" i="1"/>
  <c r="J3152" i="1" s="1"/>
  <c r="K3152" i="1" s="1"/>
  <c r="G3152" i="1"/>
  <c r="F3152" i="1"/>
  <c r="D3152" i="1"/>
  <c r="AB3151" i="1"/>
  <c r="AC3151" i="1" s="1"/>
  <c r="Z3151" i="1"/>
  <c r="AA3151" i="1" s="1"/>
  <c r="K3151" i="1"/>
  <c r="J3151" i="1"/>
  <c r="I3151" i="1"/>
  <c r="G3151" i="1"/>
  <c r="F3151" i="1"/>
  <c r="D3151" i="1"/>
  <c r="AB3150" i="1"/>
  <c r="AC3150" i="1" s="1"/>
  <c r="AA3150" i="1"/>
  <c r="Z3150" i="1"/>
  <c r="J3150" i="1"/>
  <c r="K3150" i="1" s="1"/>
  <c r="I3150" i="1"/>
  <c r="G3150" i="1"/>
  <c r="F3150" i="1"/>
  <c r="D3150" i="1"/>
  <c r="AB3149" i="1"/>
  <c r="AC3149" i="1" s="1"/>
  <c r="Z3149" i="1"/>
  <c r="AA3149" i="1" s="1"/>
  <c r="I3149" i="1"/>
  <c r="J3149" i="1" s="1"/>
  <c r="K3149" i="1" s="1"/>
  <c r="O3149" i="1" s="1"/>
  <c r="G3149" i="1"/>
  <c r="F3149" i="1"/>
  <c r="D3149" i="1"/>
  <c r="AC3148" i="1"/>
  <c r="AB3148" i="1"/>
  <c r="Z3148" i="1"/>
  <c r="AA3148" i="1" s="1"/>
  <c r="J3148" i="1"/>
  <c r="K3148" i="1" s="1"/>
  <c r="I3148" i="1"/>
  <c r="G3148" i="1"/>
  <c r="F3148" i="1"/>
  <c r="D3148" i="1"/>
  <c r="AN3148" i="1" s="1"/>
  <c r="AO3148" i="1" s="1"/>
  <c r="AP3148" i="1" s="1"/>
  <c r="AQ3148" i="1" s="1"/>
  <c r="AR3148" i="1" s="1"/>
  <c r="AB3147" i="1"/>
  <c r="AC3147" i="1" s="1"/>
  <c r="AA3147" i="1"/>
  <c r="Z3147" i="1"/>
  <c r="K3147" i="1"/>
  <c r="J3147" i="1"/>
  <c r="I3147" i="1"/>
  <c r="G3147" i="1"/>
  <c r="F3147" i="1"/>
  <c r="D3147" i="1"/>
  <c r="AB3146" i="1"/>
  <c r="AC3146" i="1" s="1"/>
  <c r="AA3146" i="1"/>
  <c r="Z3146" i="1"/>
  <c r="I3146" i="1"/>
  <c r="J3146" i="1" s="1"/>
  <c r="K3146" i="1" s="1"/>
  <c r="L3146" i="1" s="1"/>
  <c r="N3146" i="1" s="1"/>
  <c r="G3146" i="1"/>
  <c r="F3146" i="1"/>
  <c r="D3146" i="1"/>
  <c r="AB3145" i="1"/>
  <c r="AC3145" i="1" s="1"/>
  <c r="AA3145" i="1"/>
  <c r="Z3145" i="1"/>
  <c r="I3145" i="1"/>
  <c r="J3145" i="1" s="1"/>
  <c r="K3145" i="1" s="1"/>
  <c r="L3145" i="1" s="1"/>
  <c r="G3145" i="1"/>
  <c r="F3145" i="1"/>
  <c r="D3145" i="1"/>
  <c r="AC3144" i="1"/>
  <c r="AB3144" i="1"/>
  <c r="Z3144" i="1"/>
  <c r="AA3144" i="1" s="1"/>
  <c r="I3144" i="1"/>
  <c r="J3144" i="1" s="1"/>
  <c r="K3144" i="1" s="1"/>
  <c r="L3144" i="1" s="1"/>
  <c r="N3144" i="1" s="1"/>
  <c r="G3144" i="1"/>
  <c r="F3144" i="1"/>
  <c r="D3144" i="1"/>
  <c r="AN3144" i="1" s="1"/>
  <c r="AO3144" i="1" s="1"/>
  <c r="AP3144" i="1" s="1"/>
  <c r="AQ3144" i="1" s="1"/>
  <c r="AR3144" i="1" s="1"/>
  <c r="AC3143" i="1"/>
  <c r="AB3143" i="1"/>
  <c r="Z3143" i="1"/>
  <c r="AA3143" i="1" s="1"/>
  <c r="I3143" i="1"/>
  <c r="J3143" i="1" s="1"/>
  <c r="K3143" i="1" s="1"/>
  <c r="G3143" i="1"/>
  <c r="F3143" i="1"/>
  <c r="D3143" i="1"/>
  <c r="AC3142" i="1"/>
  <c r="AB3142" i="1"/>
  <c r="AA3142" i="1"/>
  <c r="Z3142" i="1"/>
  <c r="I3142" i="1"/>
  <c r="J3142" i="1" s="1"/>
  <c r="K3142" i="1" s="1"/>
  <c r="G3142" i="1"/>
  <c r="F3142" i="1"/>
  <c r="D3142" i="1"/>
  <c r="AN3141" i="1"/>
  <c r="AO3141" i="1" s="1"/>
  <c r="AP3141" i="1" s="1"/>
  <c r="AQ3141" i="1" s="1"/>
  <c r="AR3141" i="1" s="1"/>
  <c r="AC3141" i="1"/>
  <c r="AB3141" i="1"/>
  <c r="AA3141" i="1"/>
  <c r="Z3141" i="1"/>
  <c r="I3141" i="1"/>
  <c r="J3141" i="1" s="1"/>
  <c r="K3141" i="1" s="1"/>
  <c r="L3141" i="1" s="1"/>
  <c r="N3141" i="1" s="1"/>
  <c r="G3141" i="1"/>
  <c r="F3141" i="1"/>
  <c r="D3141" i="1"/>
  <c r="AN3140" i="1"/>
  <c r="AO3140" i="1" s="1"/>
  <c r="AP3140" i="1" s="1"/>
  <c r="AQ3140" i="1" s="1"/>
  <c r="AR3140" i="1" s="1"/>
  <c r="AB3140" i="1"/>
  <c r="AC3140" i="1" s="1"/>
  <c r="AA3140" i="1"/>
  <c r="Z3140" i="1"/>
  <c r="O3140" i="1"/>
  <c r="I3140" i="1"/>
  <c r="J3140" i="1" s="1"/>
  <c r="K3140" i="1" s="1"/>
  <c r="L3140" i="1" s="1"/>
  <c r="N3140" i="1" s="1"/>
  <c r="G3140" i="1"/>
  <c r="F3140" i="1"/>
  <c r="D3140" i="1"/>
  <c r="AC3139" i="1"/>
  <c r="AB3139" i="1"/>
  <c r="AA3139" i="1"/>
  <c r="Z3139" i="1"/>
  <c r="I3139" i="1"/>
  <c r="J3139" i="1" s="1"/>
  <c r="K3139" i="1" s="1"/>
  <c r="L3139" i="1" s="1"/>
  <c r="G3139" i="1"/>
  <c r="F3139" i="1"/>
  <c r="D3139" i="1"/>
  <c r="AB3138" i="1"/>
  <c r="AC3138" i="1" s="1"/>
  <c r="Z3138" i="1"/>
  <c r="AA3138" i="1" s="1"/>
  <c r="I3138" i="1"/>
  <c r="J3138" i="1" s="1"/>
  <c r="K3138" i="1" s="1"/>
  <c r="L3138" i="1" s="1"/>
  <c r="G3138" i="1"/>
  <c r="F3138" i="1"/>
  <c r="D3138" i="1"/>
  <c r="AC3137" i="1"/>
  <c r="AB3137" i="1"/>
  <c r="AA3137" i="1"/>
  <c r="Z3137" i="1"/>
  <c r="I3137" i="1"/>
  <c r="J3137" i="1" s="1"/>
  <c r="K3137" i="1" s="1"/>
  <c r="G3137" i="1"/>
  <c r="F3137" i="1"/>
  <c r="D3137" i="1"/>
  <c r="AB3136" i="1"/>
  <c r="AC3136" i="1" s="1"/>
  <c r="Z3136" i="1"/>
  <c r="AA3136" i="1" s="1"/>
  <c r="I3136" i="1"/>
  <c r="J3136" i="1" s="1"/>
  <c r="K3136" i="1" s="1"/>
  <c r="G3136" i="1"/>
  <c r="F3136" i="1"/>
  <c r="D3136" i="1"/>
  <c r="AB3135" i="1"/>
  <c r="AC3135" i="1" s="1"/>
  <c r="AA3135" i="1"/>
  <c r="Z3135" i="1"/>
  <c r="I3135" i="1"/>
  <c r="J3135" i="1" s="1"/>
  <c r="K3135" i="1" s="1"/>
  <c r="G3135" i="1"/>
  <c r="F3135" i="1"/>
  <c r="D3135" i="1"/>
  <c r="AB3134" i="1"/>
  <c r="AC3134" i="1" s="1"/>
  <c r="AA3134" i="1"/>
  <c r="Z3134" i="1"/>
  <c r="I3134" i="1"/>
  <c r="J3134" i="1" s="1"/>
  <c r="K3134" i="1" s="1"/>
  <c r="G3134" i="1"/>
  <c r="F3134" i="1"/>
  <c r="D3134" i="1"/>
  <c r="AB3133" i="1"/>
  <c r="AC3133" i="1" s="1"/>
  <c r="Z3133" i="1"/>
  <c r="AA3133" i="1" s="1"/>
  <c r="K3133" i="1"/>
  <c r="I3133" i="1"/>
  <c r="J3133" i="1" s="1"/>
  <c r="G3133" i="1"/>
  <c r="F3133" i="1"/>
  <c r="D3133" i="1"/>
  <c r="AC3132" i="1"/>
  <c r="AB3132" i="1"/>
  <c r="Z3132" i="1"/>
  <c r="AA3132" i="1" s="1"/>
  <c r="K3132" i="1"/>
  <c r="I3132" i="1"/>
  <c r="J3132" i="1" s="1"/>
  <c r="G3132" i="1"/>
  <c r="F3132" i="1"/>
  <c r="D3132" i="1"/>
  <c r="AC3131" i="1"/>
  <c r="AB3131" i="1"/>
  <c r="Z3131" i="1"/>
  <c r="AA3131" i="1" s="1"/>
  <c r="I3131" i="1"/>
  <c r="J3131" i="1" s="1"/>
  <c r="K3131" i="1" s="1"/>
  <c r="G3131" i="1"/>
  <c r="F3131" i="1"/>
  <c r="D3131" i="1"/>
  <c r="AC3130" i="1"/>
  <c r="AB3130" i="1"/>
  <c r="AA3130" i="1"/>
  <c r="Z3130" i="1"/>
  <c r="I3130" i="1"/>
  <c r="J3130" i="1" s="1"/>
  <c r="K3130" i="1" s="1"/>
  <c r="G3130" i="1"/>
  <c r="F3130" i="1"/>
  <c r="D3130" i="1"/>
  <c r="AB3129" i="1"/>
  <c r="AC3129" i="1" s="1"/>
  <c r="Z3129" i="1"/>
  <c r="AA3129" i="1" s="1"/>
  <c r="J3129" i="1"/>
  <c r="K3129" i="1" s="1"/>
  <c r="O3129" i="1" s="1"/>
  <c r="I3129" i="1"/>
  <c r="G3129" i="1"/>
  <c r="F3129" i="1"/>
  <c r="D3129" i="1"/>
  <c r="AB3128" i="1"/>
  <c r="AC3128" i="1" s="1"/>
  <c r="Z3128" i="1"/>
  <c r="AA3128" i="1" s="1"/>
  <c r="I3128" i="1"/>
  <c r="J3128" i="1" s="1"/>
  <c r="K3128" i="1" s="1"/>
  <c r="G3128" i="1"/>
  <c r="F3128" i="1"/>
  <c r="D3128" i="1"/>
  <c r="AB3127" i="1"/>
  <c r="AC3127" i="1" s="1"/>
  <c r="Z3127" i="1"/>
  <c r="AA3127" i="1" s="1"/>
  <c r="I3127" i="1"/>
  <c r="J3127" i="1" s="1"/>
  <c r="K3127" i="1" s="1"/>
  <c r="L3127" i="1" s="1"/>
  <c r="N3127" i="1" s="1"/>
  <c r="G3127" i="1"/>
  <c r="F3127" i="1"/>
  <c r="D3127" i="1"/>
  <c r="AC3126" i="1"/>
  <c r="AB3126" i="1"/>
  <c r="Z3126" i="1"/>
  <c r="AA3126" i="1" s="1"/>
  <c r="K3126" i="1"/>
  <c r="O3126" i="1" s="1"/>
  <c r="I3126" i="1"/>
  <c r="J3126" i="1" s="1"/>
  <c r="G3126" i="1"/>
  <c r="F3126" i="1"/>
  <c r="D3126" i="1"/>
  <c r="AC3125" i="1"/>
  <c r="AB3125" i="1"/>
  <c r="Z3125" i="1"/>
  <c r="AA3125" i="1" s="1"/>
  <c r="I3125" i="1"/>
  <c r="J3125" i="1" s="1"/>
  <c r="K3125" i="1" s="1"/>
  <c r="G3125" i="1"/>
  <c r="F3125" i="1"/>
  <c r="D3125" i="1"/>
  <c r="AB3124" i="1"/>
  <c r="AC3124" i="1" s="1"/>
  <c r="Z3124" i="1"/>
  <c r="AA3124" i="1" s="1"/>
  <c r="I3124" i="1"/>
  <c r="J3124" i="1" s="1"/>
  <c r="K3124" i="1" s="1"/>
  <c r="G3124" i="1"/>
  <c r="F3124" i="1"/>
  <c r="D3124" i="1"/>
  <c r="AB3123" i="1"/>
  <c r="AC3123" i="1" s="1"/>
  <c r="Z3123" i="1"/>
  <c r="AA3123" i="1" s="1"/>
  <c r="I3123" i="1"/>
  <c r="J3123" i="1" s="1"/>
  <c r="K3123" i="1" s="1"/>
  <c r="G3123" i="1"/>
  <c r="F3123" i="1"/>
  <c r="D3123" i="1"/>
  <c r="AB3122" i="1"/>
  <c r="AC3122" i="1" s="1"/>
  <c r="Z3122" i="1"/>
  <c r="AA3122" i="1" s="1"/>
  <c r="I3122" i="1"/>
  <c r="J3122" i="1" s="1"/>
  <c r="K3122" i="1" s="1"/>
  <c r="G3122" i="1"/>
  <c r="F3122" i="1"/>
  <c r="D3122" i="1"/>
  <c r="AB3121" i="1"/>
  <c r="AC3121" i="1" s="1"/>
  <c r="Z3121" i="1"/>
  <c r="AA3121" i="1" s="1"/>
  <c r="I3121" i="1"/>
  <c r="J3121" i="1" s="1"/>
  <c r="K3121" i="1" s="1"/>
  <c r="G3121" i="1"/>
  <c r="F3121" i="1"/>
  <c r="D3121" i="1"/>
  <c r="AC3120" i="1"/>
  <c r="AB3120" i="1"/>
  <c r="Z3120" i="1"/>
  <c r="AA3120" i="1" s="1"/>
  <c r="J3120" i="1"/>
  <c r="K3120" i="1" s="1"/>
  <c r="I3120" i="1"/>
  <c r="G3120" i="1"/>
  <c r="F3120" i="1"/>
  <c r="D3120" i="1"/>
  <c r="AB3119" i="1"/>
  <c r="AC3119" i="1" s="1"/>
  <c r="Z3119" i="1"/>
  <c r="AA3119" i="1" s="1"/>
  <c r="I3119" i="1"/>
  <c r="J3119" i="1" s="1"/>
  <c r="K3119" i="1" s="1"/>
  <c r="O3119" i="1" s="1"/>
  <c r="G3119" i="1"/>
  <c r="F3119" i="1"/>
  <c r="D3119" i="1"/>
  <c r="AC3118" i="1"/>
  <c r="AB3118" i="1"/>
  <c r="Z3118" i="1"/>
  <c r="AA3118" i="1" s="1"/>
  <c r="I3118" i="1"/>
  <c r="J3118" i="1" s="1"/>
  <c r="K3118" i="1" s="1"/>
  <c r="G3118" i="1"/>
  <c r="F3118" i="1"/>
  <c r="D3118" i="1"/>
  <c r="AC3117" i="1"/>
  <c r="AB3117" i="1"/>
  <c r="Z3117" i="1"/>
  <c r="AA3117" i="1" s="1"/>
  <c r="I3117" i="1"/>
  <c r="J3117" i="1" s="1"/>
  <c r="K3117" i="1" s="1"/>
  <c r="G3117" i="1"/>
  <c r="F3117" i="1"/>
  <c r="D3117" i="1"/>
  <c r="AB3116" i="1"/>
  <c r="AC3116" i="1" s="1"/>
  <c r="Z3116" i="1"/>
  <c r="AA3116" i="1" s="1"/>
  <c r="I3116" i="1"/>
  <c r="J3116" i="1" s="1"/>
  <c r="K3116" i="1" s="1"/>
  <c r="G3116" i="1"/>
  <c r="F3116" i="1"/>
  <c r="D3116" i="1"/>
  <c r="AC3115" i="1"/>
  <c r="AB3115" i="1"/>
  <c r="Z3115" i="1"/>
  <c r="AA3115" i="1" s="1"/>
  <c r="I3115" i="1"/>
  <c r="J3115" i="1" s="1"/>
  <c r="K3115" i="1" s="1"/>
  <c r="G3115" i="1"/>
  <c r="F3115" i="1"/>
  <c r="D3115" i="1"/>
  <c r="AN3115" i="1" s="1"/>
  <c r="AO3115" i="1" s="1"/>
  <c r="AP3115" i="1" s="1"/>
  <c r="AQ3115" i="1" s="1"/>
  <c r="AR3115" i="1" s="1"/>
  <c r="AC3114" i="1"/>
  <c r="AB3114" i="1"/>
  <c r="AA3114" i="1"/>
  <c r="Z3114" i="1"/>
  <c r="I3114" i="1"/>
  <c r="J3114" i="1" s="1"/>
  <c r="K3114" i="1" s="1"/>
  <c r="G3114" i="1"/>
  <c r="F3114" i="1"/>
  <c r="D3114" i="1"/>
  <c r="AC3113" i="1"/>
  <c r="AB3113" i="1"/>
  <c r="AA3113" i="1"/>
  <c r="Z3113" i="1"/>
  <c r="I3113" i="1"/>
  <c r="J3113" i="1" s="1"/>
  <c r="K3113" i="1" s="1"/>
  <c r="G3113" i="1"/>
  <c r="F3113" i="1"/>
  <c r="D3113" i="1"/>
  <c r="AB3112" i="1"/>
  <c r="AC3112" i="1" s="1"/>
  <c r="Z3112" i="1"/>
  <c r="AA3112" i="1" s="1"/>
  <c r="I3112" i="1"/>
  <c r="J3112" i="1" s="1"/>
  <c r="K3112" i="1" s="1"/>
  <c r="G3112" i="1"/>
  <c r="F3112" i="1"/>
  <c r="D3112" i="1"/>
  <c r="AB3111" i="1"/>
  <c r="AC3111" i="1" s="1"/>
  <c r="AA3111" i="1"/>
  <c r="Z3111" i="1"/>
  <c r="I3111" i="1"/>
  <c r="J3111" i="1" s="1"/>
  <c r="K3111" i="1" s="1"/>
  <c r="G3111" i="1"/>
  <c r="F3111" i="1"/>
  <c r="D3111" i="1"/>
  <c r="AC3110" i="1"/>
  <c r="AB3110" i="1"/>
  <c r="Z3110" i="1"/>
  <c r="AA3110" i="1" s="1"/>
  <c r="I3110" i="1"/>
  <c r="J3110" i="1" s="1"/>
  <c r="K3110" i="1" s="1"/>
  <c r="G3110" i="1"/>
  <c r="F3110" i="1"/>
  <c r="D3110" i="1"/>
  <c r="AB3109" i="1"/>
  <c r="AC3109" i="1" s="1"/>
  <c r="Z3109" i="1"/>
  <c r="AA3109" i="1" s="1"/>
  <c r="J3109" i="1"/>
  <c r="K3109" i="1" s="1"/>
  <c r="I3109" i="1"/>
  <c r="G3109" i="1"/>
  <c r="F3109" i="1"/>
  <c r="D3109" i="1"/>
  <c r="AC3108" i="1"/>
  <c r="AB3108" i="1"/>
  <c r="Z3108" i="1"/>
  <c r="AA3108" i="1" s="1"/>
  <c r="I3108" i="1"/>
  <c r="J3108" i="1" s="1"/>
  <c r="K3108" i="1" s="1"/>
  <c r="G3108" i="1"/>
  <c r="F3108" i="1"/>
  <c r="D3108" i="1"/>
  <c r="AB3107" i="1"/>
  <c r="AC3107" i="1" s="1"/>
  <c r="Z3107" i="1"/>
  <c r="AA3107" i="1" s="1"/>
  <c r="I3107" i="1"/>
  <c r="J3107" i="1" s="1"/>
  <c r="K3107" i="1" s="1"/>
  <c r="G3107" i="1"/>
  <c r="F3107" i="1"/>
  <c r="D3107" i="1"/>
  <c r="AB3106" i="1"/>
  <c r="AC3106" i="1" s="1"/>
  <c r="AA3106" i="1"/>
  <c r="Z3106" i="1"/>
  <c r="I3106" i="1"/>
  <c r="J3106" i="1" s="1"/>
  <c r="K3106" i="1" s="1"/>
  <c r="G3106" i="1"/>
  <c r="F3106" i="1"/>
  <c r="D3106" i="1"/>
  <c r="AB3105" i="1"/>
  <c r="AC3105" i="1" s="1"/>
  <c r="Z3105" i="1"/>
  <c r="AA3105" i="1" s="1"/>
  <c r="I3105" i="1"/>
  <c r="J3105" i="1" s="1"/>
  <c r="K3105" i="1" s="1"/>
  <c r="G3105" i="1"/>
  <c r="F3105" i="1"/>
  <c r="D3105" i="1"/>
  <c r="AC3104" i="1"/>
  <c r="AB3104" i="1"/>
  <c r="Z3104" i="1"/>
  <c r="AA3104" i="1" s="1"/>
  <c r="I3104" i="1"/>
  <c r="J3104" i="1" s="1"/>
  <c r="K3104" i="1" s="1"/>
  <c r="L3104" i="1" s="1"/>
  <c r="G3104" i="1"/>
  <c r="F3104" i="1"/>
  <c r="D3104" i="1"/>
  <c r="AB3103" i="1"/>
  <c r="AC3103" i="1" s="1"/>
  <c r="Z3103" i="1"/>
  <c r="AA3103" i="1" s="1"/>
  <c r="J3103" i="1"/>
  <c r="K3103" i="1" s="1"/>
  <c r="I3103" i="1"/>
  <c r="G3103" i="1"/>
  <c r="F3103" i="1"/>
  <c r="D3103" i="1"/>
  <c r="AB3102" i="1"/>
  <c r="AC3102" i="1" s="1"/>
  <c r="Z3102" i="1"/>
  <c r="AA3102" i="1" s="1"/>
  <c r="I3102" i="1"/>
  <c r="J3102" i="1" s="1"/>
  <c r="K3102" i="1" s="1"/>
  <c r="L3102" i="1" s="1"/>
  <c r="G3102" i="1"/>
  <c r="F3102" i="1"/>
  <c r="D3102" i="1"/>
  <c r="AN3102" i="1" s="1"/>
  <c r="AO3102" i="1" s="1"/>
  <c r="AP3102" i="1" s="1"/>
  <c r="AQ3102" i="1" s="1"/>
  <c r="AR3102" i="1" s="1"/>
  <c r="AC3101" i="1"/>
  <c r="AB3101" i="1"/>
  <c r="Z3101" i="1"/>
  <c r="AA3101" i="1" s="1"/>
  <c r="I3101" i="1"/>
  <c r="J3101" i="1" s="1"/>
  <c r="K3101" i="1" s="1"/>
  <c r="G3101" i="1"/>
  <c r="F3101" i="1"/>
  <c r="D3101" i="1"/>
  <c r="AB3100" i="1"/>
  <c r="AC3100" i="1" s="1"/>
  <c r="Z3100" i="1"/>
  <c r="AA3100" i="1" s="1"/>
  <c r="J3100" i="1"/>
  <c r="K3100" i="1" s="1"/>
  <c r="I3100" i="1"/>
  <c r="G3100" i="1"/>
  <c r="F3100" i="1"/>
  <c r="D3100" i="1"/>
  <c r="AB3099" i="1"/>
  <c r="AC3099" i="1" s="1"/>
  <c r="AA3099" i="1"/>
  <c r="Z3099" i="1"/>
  <c r="J3099" i="1"/>
  <c r="K3099" i="1" s="1"/>
  <c r="I3099" i="1"/>
  <c r="G3099" i="1"/>
  <c r="F3099" i="1"/>
  <c r="D3099" i="1"/>
  <c r="AB3098" i="1"/>
  <c r="AC3098" i="1" s="1"/>
  <c r="Z3098" i="1"/>
  <c r="AA3098" i="1" s="1"/>
  <c r="J3098" i="1"/>
  <c r="K3098" i="1" s="1"/>
  <c r="L3098" i="1" s="1"/>
  <c r="I3098" i="1"/>
  <c r="G3098" i="1"/>
  <c r="F3098" i="1"/>
  <c r="D3098" i="1"/>
  <c r="AN3097" i="1"/>
  <c r="AO3097" i="1" s="1"/>
  <c r="AP3097" i="1" s="1"/>
  <c r="AQ3097" i="1" s="1"/>
  <c r="AR3097" i="1" s="1"/>
  <c r="AC3097" i="1"/>
  <c r="AB3097" i="1"/>
  <c r="Z3097" i="1"/>
  <c r="AA3097" i="1" s="1"/>
  <c r="I3097" i="1"/>
  <c r="J3097" i="1" s="1"/>
  <c r="K3097" i="1" s="1"/>
  <c r="O3097" i="1" s="1"/>
  <c r="G3097" i="1"/>
  <c r="F3097" i="1"/>
  <c r="D3097" i="1"/>
  <c r="AB3096" i="1"/>
  <c r="AC3096" i="1" s="1"/>
  <c r="Z3096" i="1"/>
  <c r="AA3096" i="1" s="1"/>
  <c r="I3096" i="1"/>
  <c r="J3096" i="1" s="1"/>
  <c r="K3096" i="1" s="1"/>
  <c r="G3096" i="1"/>
  <c r="F3096" i="1"/>
  <c r="D3096" i="1"/>
  <c r="AC3095" i="1"/>
  <c r="AB3095" i="1"/>
  <c r="Z3095" i="1"/>
  <c r="AA3095" i="1" s="1"/>
  <c r="I3095" i="1"/>
  <c r="J3095" i="1" s="1"/>
  <c r="K3095" i="1" s="1"/>
  <c r="G3095" i="1"/>
  <c r="F3095" i="1"/>
  <c r="D3095" i="1"/>
  <c r="AC3094" i="1"/>
  <c r="AB3094" i="1"/>
  <c r="Z3094" i="1"/>
  <c r="AA3094" i="1" s="1"/>
  <c r="J3094" i="1"/>
  <c r="K3094" i="1" s="1"/>
  <c r="I3094" i="1"/>
  <c r="G3094" i="1"/>
  <c r="F3094" i="1"/>
  <c r="D3094" i="1"/>
  <c r="AC3093" i="1"/>
  <c r="AB3093" i="1"/>
  <c r="Z3093" i="1"/>
  <c r="AA3093" i="1" s="1"/>
  <c r="I3093" i="1"/>
  <c r="J3093" i="1" s="1"/>
  <c r="K3093" i="1" s="1"/>
  <c r="G3093" i="1"/>
  <c r="F3093" i="1"/>
  <c r="D3093" i="1"/>
  <c r="AB3092" i="1"/>
  <c r="AC3092" i="1" s="1"/>
  <c r="Z3092" i="1"/>
  <c r="AA3092" i="1" s="1"/>
  <c r="I3092" i="1"/>
  <c r="J3092" i="1" s="1"/>
  <c r="K3092" i="1" s="1"/>
  <c r="G3092" i="1"/>
  <c r="F3092" i="1"/>
  <c r="D3092" i="1"/>
  <c r="AB3091" i="1"/>
  <c r="AC3091" i="1" s="1"/>
  <c r="Z3091" i="1"/>
  <c r="AA3091" i="1" s="1"/>
  <c r="I3091" i="1"/>
  <c r="J3091" i="1" s="1"/>
  <c r="K3091" i="1" s="1"/>
  <c r="O3091" i="1" s="1"/>
  <c r="G3091" i="1"/>
  <c r="F3091" i="1"/>
  <c r="D3091" i="1"/>
  <c r="AB3090" i="1"/>
  <c r="AC3090" i="1" s="1"/>
  <c r="AA3090" i="1"/>
  <c r="Z3090" i="1"/>
  <c r="I3090" i="1"/>
  <c r="J3090" i="1" s="1"/>
  <c r="K3090" i="1" s="1"/>
  <c r="G3090" i="1"/>
  <c r="F3090" i="1"/>
  <c r="D3090" i="1"/>
  <c r="AC3089" i="1"/>
  <c r="AB3089" i="1"/>
  <c r="Z3089" i="1"/>
  <c r="AA3089" i="1" s="1"/>
  <c r="I3089" i="1"/>
  <c r="J3089" i="1" s="1"/>
  <c r="K3089" i="1" s="1"/>
  <c r="G3089" i="1"/>
  <c r="F3089" i="1"/>
  <c r="D3089" i="1"/>
  <c r="AC3088" i="1"/>
  <c r="AB3088" i="1"/>
  <c r="Z3088" i="1"/>
  <c r="AA3088" i="1" s="1"/>
  <c r="I3088" i="1"/>
  <c r="J3088" i="1" s="1"/>
  <c r="K3088" i="1" s="1"/>
  <c r="G3088" i="1"/>
  <c r="F3088" i="1"/>
  <c r="D3088" i="1"/>
  <c r="AB3087" i="1"/>
  <c r="AC3087" i="1" s="1"/>
  <c r="AD3116" i="1" s="1"/>
  <c r="Z3087" i="1"/>
  <c r="AA3087" i="1" s="1"/>
  <c r="I3087" i="1"/>
  <c r="J3087" i="1" s="1"/>
  <c r="K3087" i="1" s="1"/>
  <c r="G3087" i="1"/>
  <c r="F3087" i="1"/>
  <c r="D3087" i="1"/>
  <c r="AC3086" i="1"/>
  <c r="AB3086" i="1"/>
  <c r="Z3086" i="1"/>
  <c r="AA3086" i="1" s="1"/>
  <c r="I3086" i="1"/>
  <c r="J3086" i="1" s="1"/>
  <c r="K3086" i="1" s="1"/>
  <c r="G3086" i="1"/>
  <c r="F3086" i="1"/>
  <c r="D3086" i="1"/>
  <c r="AB3085" i="1"/>
  <c r="AC3085" i="1" s="1"/>
  <c r="AA3085" i="1"/>
  <c r="Z3085" i="1"/>
  <c r="K3085" i="1"/>
  <c r="L3085" i="1" s="1"/>
  <c r="N3085" i="1" s="1"/>
  <c r="I3085" i="1"/>
  <c r="J3085" i="1" s="1"/>
  <c r="G3085" i="1"/>
  <c r="F3085" i="1"/>
  <c r="D3085" i="1"/>
  <c r="AB3084" i="1"/>
  <c r="AC3084" i="1" s="1"/>
  <c r="Z3084" i="1"/>
  <c r="AA3084" i="1" s="1"/>
  <c r="I3084" i="1"/>
  <c r="J3084" i="1" s="1"/>
  <c r="K3084" i="1" s="1"/>
  <c r="L3084" i="1" s="1"/>
  <c r="N3084" i="1" s="1"/>
  <c r="G3084" i="1"/>
  <c r="F3084" i="1"/>
  <c r="D3084" i="1"/>
  <c r="AC3083" i="1"/>
  <c r="AB3083" i="1"/>
  <c r="Z3083" i="1"/>
  <c r="AA3083" i="1" s="1"/>
  <c r="J3083" i="1"/>
  <c r="K3083" i="1" s="1"/>
  <c r="I3083" i="1"/>
  <c r="G3083" i="1"/>
  <c r="F3083" i="1"/>
  <c r="D3083" i="1"/>
  <c r="AB3082" i="1"/>
  <c r="AC3082" i="1" s="1"/>
  <c r="Z3082" i="1"/>
  <c r="AA3082" i="1" s="1"/>
  <c r="I3082" i="1"/>
  <c r="J3082" i="1" s="1"/>
  <c r="K3082" i="1" s="1"/>
  <c r="L3082" i="1" s="1"/>
  <c r="N3082" i="1" s="1"/>
  <c r="G3082" i="1"/>
  <c r="F3082" i="1"/>
  <c r="D3082" i="1"/>
  <c r="AN3082" i="1" s="1"/>
  <c r="AO3082" i="1" s="1"/>
  <c r="AP3082" i="1" s="1"/>
  <c r="AQ3082" i="1" s="1"/>
  <c r="AR3082" i="1" s="1"/>
  <c r="AC3081" i="1"/>
  <c r="AB3081" i="1"/>
  <c r="Z3081" i="1"/>
  <c r="AA3081" i="1" s="1"/>
  <c r="I3081" i="1"/>
  <c r="J3081" i="1" s="1"/>
  <c r="K3081" i="1" s="1"/>
  <c r="G3081" i="1"/>
  <c r="F3081" i="1"/>
  <c r="D3081" i="1"/>
  <c r="AB3080" i="1"/>
  <c r="AC3080" i="1" s="1"/>
  <c r="Z3080" i="1"/>
  <c r="AA3080" i="1" s="1"/>
  <c r="I3080" i="1"/>
  <c r="J3080" i="1" s="1"/>
  <c r="K3080" i="1" s="1"/>
  <c r="G3080" i="1"/>
  <c r="F3080" i="1"/>
  <c r="D3080" i="1"/>
  <c r="AB3079" i="1"/>
  <c r="AC3079" i="1" s="1"/>
  <c r="Z3079" i="1"/>
  <c r="AA3079" i="1" s="1"/>
  <c r="I3079" i="1"/>
  <c r="J3079" i="1" s="1"/>
  <c r="K3079" i="1" s="1"/>
  <c r="G3079" i="1"/>
  <c r="F3079" i="1"/>
  <c r="D3079" i="1"/>
  <c r="AB3078" i="1"/>
  <c r="AC3078" i="1" s="1"/>
  <c r="AA3078" i="1"/>
  <c r="Z3078" i="1"/>
  <c r="I3078" i="1"/>
  <c r="J3078" i="1" s="1"/>
  <c r="K3078" i="1" s="1"/>
  <c r="L3078" i="1" s="1"/>
  <c r="G3078" i="1"/>
  <c r="F3078" i="1"/>
  <c r="D3078" i="1"/>
  <c r="AB3077" i="1"/>
  <c r="AC3077" i="1" s="1"/>
  <c r="Z3077" i="1"/>
  <c r="AA3077" i="1" s="1"/>
  <c r="I3077" i="1"/>
  <c r="J3077" i="1" s="1"/>
  <c r="K3077" i="1" s="1"/>
  <c r="G3077" i="1"/>
  <c r="F3077" i="1"/>
  <c r="D3077" i="1"/>
  <c r="AC3076" i="1"/>
  <c r="AB3076" i="1"/>
  <c r="Z3076" i="1"/>
  <c r="AA3076" i="1" s="1"/>
  <c r="J3076" i="1"/>
  <c r="K3076" i="1" s="1"/>
  <c r="L3076" i="1" s="1"/>
  <c r="N3076" i="1" s="1"/>
  <c r="I3076" i="1"/>
  <c r="G3076" i="1"/>
  <c r="F3076" i="1"/>
  <c r="D3076" i="1"/>
  <c r="AB3075" i="1"/>
  <c r="AC3075" i="1" s="1"/>
  <c r="Z3075" i="1"/>
  <c r="AA3075" i="1" s="1"/>
  <c r="I3075" i="1"/>
  <c r="J3075" i="1" s="1"/>
  <c r="K3075" i="1" s="1"/>
  <c r="L3075" i="1" s="1"/>
  <c r="N3075" i="1" s="1"/>
  <c r="G3075" i="1"/>
  <c r="F3075" i="1"/>
  <c r="D3075" i="1"/>
  <c r="AB3074" i="1"/>
  <c r="AC3074" i="1" s="1"/>
  <c r="Z3074" i="1"/>
  <c r="AA3074" i="1" s="1"/>
  <c r="I3074" i="1"/>
  <c r="J3074" i="1" s="1"/>
  <c r="K3074" i="1" s="1"/>
  <c r="G3074" i="1"/>
  <c r="F3074" i="1"/>
  <c r="D3074" i="1"/>
  <c r="AC3073" i="1"/>
  <c r="AB3073" i="1"/>
  <c r="Z3073" i="1"/>
  <c r="AA3073" i="1" s="1"/>
  <c r="I3073" i="1"/>
  <c r="J3073" i="1" s="1"/>
  <c r="K3073" i="1" s="1"/>
  <c r="G3073" i="1"/>
  <c r="F3073" i="1"/>
  <c r="D3073" i="1"/>
  <c r="AN3073" i="1" s="1"/>
  <c r="AO3073" i="1" s="1"/>
  <c r="AP3073" i="1" s="1"/>
  <c r="AQ3073" i="1" s="1"/>
  <c r="AR3073" i="1" s="1"/>
  <c r="AB3072" i="1"/>
  <c r="AC3072" i="1" s="1"/>
  <c r="Z3072" i="1"/>
  <c r="AA3072" i="1" s="1"/>
  <c r="I3072" i="1"/>
  <c r="J3072" i="1" s="1"/>
  <c r="K3072" i="1" s="1"/>
  <c r="O3072" i="1" s="1"/>
  <c r="G3072" i="1"/>
  <c r="F3072" i="1"/>
  <c r="D3072" i="1"/>
  <c r="AB3071" i="1"/>
  <c r="AC3071" i="1" s="1"/>
  <c r="Z3071" i="1"/>
  <c r="AA3071" i="1" s="1"/>
  <c r="J3071" i="1"/>
  <c r="K3071" i="1" s="1"/>
  <c r="I3071" i="1"/>
  <c r="G3071" i="1"/>
  <c r="F3071" i="1"/>
  <c r="D3071" i="1"/>
  <c r="AB3070" i="1"/>
  <c r="AC3070" i="1" s="1"/>
  <c r="AA3070" i="1"/>
  <c r="Z3070" i="1"/>
  <c r="K3070" i="1"/>
  <c r="I3070" i="1"/>
  <c r="J3070" i="1" s="1"/>
  <c r="G3070" i="1"/>
  <c r="F3070" i="1"/>
  <c r="D3070" i="1"/>
  <c r="AB3069" i="1"/>
  <c r="AC3069" i="1" s="1"/>
  <c r="Z3069" i="1"/>
  <c r="AA3069" i="1" s="1"/>
  <c r="I3069" i="1"/>
  <c r="J3069" i="1" s="1"/>
  <c r="K3069" i="1" s="1"/>
  <c r="G3069" i="1"/>
  <c r="F3069" i="1"/>
  <c r="D3069" i="1"/>
  <c r="AB3068" i="1"/>
  <c r="AC3068" i="1" s="1"/>
  <c r="Z3068" i="1"/>
  <c r="AA3068" i="1" s="1"/>
  <c r="I3068" i="1"/>
  <c r="J3068" i="1" s="1"/>
  <c r="K3068" i="1" s="1"/>
  <c r="G3068" i="1"/>
  <c r="F3068" i="1"/>
  <c r="D3068" i="1"/>
  <c r="AB3067" i="1"/>
  <c r="AC3067" i="1" s="1"/>
  <c r="Z3067" i="1"/>
  <c r="AA3067" i="1" s="1"/>
  <c r="I3067" i="1"/>
  <c r="J3067" i="1" s="1"/>
  <c r="K3067" i="1" s="1"/>
  <c r="G3067" i="1"/>
  <c r="F3067" i="1"/>
  <c r="D3067" i="1"/>
  <c r="AB3066" i="1"/>
  <c r="AC3066" i="1" s="1"/>
  <c r="Z3066" i="1"/>
  <c r="AA3066" i="1" s="1"/>
  <c r="I3066" i="1"/>
  <c r="J3066" i="1" s="1"/>
  <c r="K3066" i="1" s="1"/>
  <c r="AN3066" i="1" s="1"/>
  <c r="AO3066" i="1" s="1"/>
  <c r="AP3066" i="1" s="1"/>
  <c r="AQ3066" i="1" s="1"/>
  <c r="AR3066" i="1" s="1"/>
  <c r="G3066" i="1"/>
  <c r="F3066" i="1"/>
  <c r="D3066" i="1"/>
  <c r="AB3065" i="1"/>
  <c r="AC3065" i="1" s="1"/>
  <c r="Z3065" i="1"/>
  <c r="AA3065" i="1" s="1"/>
  <c r="I3065" i="1"/>
  <c r="J3065" i="1" s="1"/>
  <c r="K3065" i="1" s="1"/>
  <c r="L3065" i="1" s="1"/>
  <c r="N3065" i="1" s="1"/>
  <c r="G3065" i="1"/>
  <c r="F3065" i="1"/>
  <c r="D3065" i="1"/>
  <c r="AB3064" i="1"/>
  <c r="AC3064" i="1" s="1"/>
  <c r="Z3064" i="1"/>
  <c r="AA3064" i="1" s="1"/>
  <c r="K3064" i="1"/>
  <c r="I3064" i="1"/>
  <c r="J3064" i="1" s="1"/>
  <c r="G3064" i="1"/>
  <c r="F3064" i="1"/>
  <c r="D3064" i="1"/>
  <c r="AB3063" i="1"/>
  <c r="AC3063" i="1" s="1"/>
  <c r="Z3063" i="1"/>
  <c r="AA3063" i="1" s="1"/>
  <c r="J3063" i="1"/>
  <c r="K3063" i="1" s="1"/>
  <c r="L3063" i="1" s="1"/>
  <c r="I3063" i="1"/>
  <c r="G3063" i="1"/>
  <c r="F3063" i="1"/>
  <c r="D3063" i="1"/>
  <c r="AN3063" i="1" s="1"/>
  <c r="AO3063" i="1" s="1"/>
  <c r="AP3063" i="1" s="1"/>
  <c r="AQ3063" i="1" s="1"/>
  <c r="AR3063" i="1" s="1"/>
  <c r="AC3062" i="1"/>
  <c r="AB3062" i="1"/>
  <c r="Z3062" i="1"/>
  <c r="AA3062" i="1" s="1"/>
  <c r="I3062" i="1"/>
  <c r="J3062" i="1" s="1"/>
  <c r="K3062" i="1" s="1"/>
  <c r="G3062" i="1"/>
  <c r="F3062" i="1"/>
  <c r="D3062" i="1"/>
  <c r="AN3062" i="1" s="1"/>
  <c r="AO3062" i="1" s="1"/>
  <c r="AP3062" i="1" s="1"/>
  <c r="AQ3062" i="1" s="1"/>
  <c r="AR3062" i="1" s="1"/>
  <c r="AB3061" i="1"/>
  <c r="AC3061" i="1" s="1"/>
  <c r="AA3061" i="1"/>
  <c r="Z3061" i="1"/>
  <c r="I3061" i="1"/>
  <c r="J3061" i="1" s="1"/>
  <c r="K3061" i="1" s="1"/>
  <c r="AN3061" i="1" s="1"/>
  <c r="AO3061" i="1" s="1"/>
  <c r="AP3061" i="1" s="1"/>
  <c r="AQ3061" i="1" s="1"/>
  <c r="AR3061" i="1" s="1"/>
  <c r="G3061" i="1"/>
  <c r="F3061" i="1"/>
  <c r="D3061" i="1"/>
  <c r="AC3060" i="1"/>
  <c r="AB3060" i="1"/>
  <c r="Z3060" i="1"/>
  <c r="AA3060" i="1" s="1"/>
  <c r="I3060" i="1"/>
  <c r="J3060" i="1" s="1"/>
  <c r="K3060" i="1" s="1"/>
  <c r="G3060" i="1"/>
  <c r="F3060" i="1"/>
  <c r="D3060" i="1"/>
  <c r="AB3059" i="1"/>
  <c r="AC3059" i="1" s="1"/>
  <c r="Z3059" i="1"/>
  <c r="AA3059" i="1" s="1"/>
  <c r="I3059" i="1"/>
  <c r="J3059" i="1" s="1"/>
  <c r="K3059" i="1" s="1"/>
  <c r="G3059" i="1"/>
  <c r="F3059" i="1"/>
  <c r="D3059" i="1"/>
  <c r="AB3058" i="1"/>
  <c r="AC3058" i="1" s="1"/>
  <c r="AA3058" i="1"/>
  <c r="Z3058" i="1"/>
  <c r="I3058" i="1"/>
  <c r="J3058" i="1" s="1"/>
  <c r="K3058" i="1" s="1"/>
  <c r="G3058" i="1"/>
  <c r="F3058" i="1"/>
  <c r="D3058" i="1"/>
  <c r="AB3057" i="1"/>
  <c r="AC3057" i="1" s="1"/>
  <c r="AA3057" i="1"/>
  <c r="Z3057" i="1"/>
  <c r="I3057" i="1"/>
  <c r="J3057" i="1" s="1"/>
  <c r="K3057" i="1" s="1"/>
  <c r="L3057" i="1" s="1"/>
  <c r="G3057" i="1"/>
  <c r="F3057" i="1"/>
  <c r="D3057" i="1"/>
  <c r="AN3057" i="1" s="1"/>
  <c r="AO3057" i="1" s="1"/>
  <c r="AP3057" i="1" s="1"/>
  <c r="AQ3057" i="1" s="1"/>
  <c r="AR3057" i="1" s="1"/>
  <c r="AB3056" i="1"/>
  <c r="AC3056" i="1" s="1"/>
  <c r="Z3056" i="1"/>
  <c r="AA3056" i="1" s="1"/>
  <c r="I3056" i="1"/>
  <c r="J3056" i="1" s="1"/>
  <c r="K3056" i="1" s="1"/>
  <c r="L3056" i="1" s="1"/>
  <c r="N3056" i="1" s="1"/>
  <c r="G3056" i="1"/>
  <c r="F3056" i="1"/>
  <c r="D3056" i="1"/>
  <c r="AC3055" i="1"/>
  <c r="AB3055" i="1"/>
  <c r="Z3055" i="1"/>
  <c r="AA3055" i="1" s="1"/>
  <c r="J3055" i="1"/>
  <c r="K3055" i="1" s="1"/>
  <c r="I3055" i="1"/>
  <c r="G3055" i="1"/>
  <c r="F3055" i="1"/>
  <c r="D3055" i="1"/>
  <c r="AB3054" i="1"/>
  <c r="AC3054" i="1" s="1"/>
  <c r="Z3054" i="1"/>
  <c r="AA3054" i="1" s="1"/>
  <c r="I3054" i="1"/>
  <c r="J3054" i="1" s="1"/>
  <c r="K3054" i="1" s="1"/>
  <c r="G3054" i="1"/>
  <c r="F3054" i="1"/>
  <c r="D3054" i="1"/>
  <c r="AC3053" i="1"/>
  <c r="AB3053" i="1"/>
  <c r="Z3053" i="1"/>
  <c r="AA3053" i="1" s="1"/>
  <c r="I3053" i="1"/>
  <c r="J3053" i="1" s="1"/>
  <c r="K3053" i="1" s="1"/>
  <c r="G3053" i="1"/>
  <c r="F3053" i="1"/>
  <c r="D3053" i="1"/>
  <c r="AB3052" i="1"/>
  <c r="AC3052" i="1" s="1"/>
  <c r="Z3052" i="1"/>
  <c r="AA3052" i="1" s="1"/>
  <c r="I3052" i="1"/>
  <c r="J3052" i="1" s="1"/>
  <c r="K3052" i="1" s="1"/>
  <c r="G3052" i="1"/>
  <c r="F3052" i="1"/>
  <c r="D3052" i="1"/>
  <c r="AB3051" i="1"/>
  <c r="AC3051" i="1" s="1"/>
  <c r="Z3051" i="1"/>
  <c r="AA3051" i="1" s="1"/>
  <c r="I3051" i="1"/>
  <c r="J3051" i="1" s="1"/>
  <c r="K3051" i="1" s="1"/>
  <c r="G3051" i="1"/>
  <c r="F3051" i="1"/>
  <c r="D3051" i="1"/>
  <c r="AB3050" i="1"/>
  <c r="AC3050" i="1" s="1"/>
  <c r="Z3050" i="1"/>
  <c r="AA3050" i="1" s="1"/>
  <c r="I3050" i="1"/>
  <c r="J3050" i="1" s="1"/>
  <c r="K3050" i="1" s="1"/>
  <c r="G3050" i="1"/>
  <c r="F3050" i="1"/>
  <c r="D3050" i="1"/>
  <c r="AB3049" i="1"/>
  <c r="AC3049" i="1" s="1"/>
  <c r="Z3049" i="1"/>
  <c r="AA3049" i="1" s="1"/>
  <c r="J3049" i="1"/>
  <c r="K3049" i="1" s="1"/>
  <c r="AN3049" i="1" s="1"/>
  <c r="AO3049" i="1" s="1"/>
  <c r="AP3049" i="1" s="1"/>
  <c r="AQ3049" i="1" s="1"/>
  <c r="AR3049" i="1" s="1"/>
  <c r="I3049" i="1"/>
  <c r="G3049" i="1"/>
  <c r="F3049" i="1"/>
  <c r="D3049" i="1"/>
  <c r="AC3048" i="1"/>
  <c r="AB3048" i="1"/>
  <c r="Z3048" i="1"/>
  <c r="AA3048" i="1" s="1"/>
  <c r="I3048" i="1"/>
  <c r="J3048" i="1" s="1"/>
  <c r="K3048" i="1" s="1"/>
  <c r="G3048" i="1"/>
  <c r="F3048" i="1"/>
  <c r="D3048" i="1"/>
  <c r="AB3047" i="1"/>
  <c r="AC3047" i="1" s="1"/>
  <c r="AA3047" i="1"/>
  <c r="Z3047" i="1"/>
  <c r="I3047" i="1"/>
  <c r="J3047" i="1" s="1"/>
  <c r="K3047" i="1" s="1"/>
  <c r="G3047" i="1"/>
  <c r="F3047" i="1"/>
  <c r="D3047" i="1"/>
  <c r="AB3046" i="1"/>
  <c r="AC3046" i="1" s="1"/>
  <c r="Z3046" i="1"/>
  <c r="AA3046" i="1" s="1"/>
  <c r="J3046" i="1"/>
  <c r="K3046" i="1" s="1"/>
  <c r="I3046" i="1"/>
  <c r="G3046" i="1"/>
  <c r="F3046" i="1"/>
  <c r="D3046" i="1"/>
  <c r="AB3045" i="1"/>
  <c r="AC3045" i="1" s="1"/>
  <c r="Z3045" i="1"/>
  <c r="AA3045" i="1" s="1"/>
  <c r="I3045" i="1"/>
  <c r="J3045" i="1" s="1"/>
  <c r="K3045" i="1" s="1"/>
  <c r="G3045" i="1"/>
  <c r="F3045" i="1"/>
  <c r="D3045" i="1"/>
  <c r="AC3044" i="1"/>
  <c r="AB3044" i="1"/>
  <c r="Z3044" i="1"/>
  <c r="AA3044" i="1" s="1"/>
  <c r="I3044" i="1"/>
  <c r="J3044" i="1" s="1"/>
  <c r="K3044" i="1" s="1"/>
  <c r="G3044" i="1"/>
  <c r="F3044" i="1"/>
  <c r="D3044" i="1"/>
  <c r="AC3043" i="1"/>
  <c r="AB3043" i="1"/>
  <c r="Z3043" i="1"/>
  <c r="AA3043" i="1" s="1"/>
  <c r="I3043" i="1"/>
  <c r="J3043" i="1" s="1"/>
  <c r="K3043" i="1" s="1"/>
  <c r="O3043" i="1" s="1"/>
  <c r="G3043" i="1"/>
  <c r="F3043" i="1"/>
  <c r="D3043" i="1"/>
  <c r="AB3042" i="1"/>
  <c r="AC3042" i="1" s="1"/>
  <c r="AA3042" i="1"/>
  <c r="Z3042" i="1"/>
  <c r="I3042" i="1"/>
  <c r="J3042" i="1" s="1"/>
  <c r="K3042" i="1" s="1"/>
  <c r="G3042" i="1"/>
  <c r="F3042" i="1"/>
  <c r="D3042" i="1"/>
  <c r="AB3041" i="1"/>
  <c r="AC3041" i="1" s="1"/>
  <c r="Z3041" i="1"/>
  <c r="AA3041" i="1" s="1"/>
  <c r="I3041" i="1"/>
  <c r="J3041" i="1" s="1"/>
  <c r="K3041" i="1" s="1"/>
  <c r="G3041" i="1"/>
  <c r="F3041" i="1"/>
  <c r="D3041" i="1"/>
  <c r="AC3040" i="1"/>
  <c r="AB3040" i="1"/>
  <c r="Z3040" i="1"/>
  <c r="AA3040" i="1" s="1"/>
  <c r="I3040" i="1"/>
  <c r="J3040" i="1" s="1"/>
  <c r="K3040" i="1" s="1"/>
  <c r="G3040" i="1"/>
  <c r="F3040" i="1"/>
  <c r="D3040" i="1"/>
  <c r="AC3039" i="1"/>
  <c r="AB3039" i="1"/>
  <c r="Z3039" i="1"/>
  <c r="AA3039" i="1" s="1"/>
  <c r="J3039" i="1"/>
  <c r="K3039" i="1" s="1"/>
  <c r="I3039" i="1"/>
  <c r="G3039" i="1"/>
  <c r="F3039" i="1"/>
  <c r="D3039" i="1"/>
  <c r="AC3038" i="1"/>
  <c r="AB3038" i="1"/>
  <c r="AA3038" i="1"/>
  <c r="Z3038" i="1"/>
  <c r="J3038" i="1"/>
  <c r="K3038" i="1" s="1"/>
  <c r="I3038" i="1"/>
  <c r="G3038" i="1"/>
  <c r="F3038" i="1"/>
  <c r="D3038" i="1"/>
  <c r="AN3037" i="1"/>
  <c r="AO3037" i="1" s="1"/>
  <c r="AP3037" i="1" s="1"/>
  <c r="AQ3037" i="1" s="1"/>
  <c r="AR3037" i="1" s="1"/>
  <c r="AB3037" i="1"/>
  <c r="AC3037" i="1" s="1"/>
  <c r="Z3037" i="1"/>
  <c r="AA3037" i="1" s="1"/>
  <c r="K3037" i="1"/>
  <c r="I3037" i="1"/>
  <c r="J3037" i="1" s="1"/>
  <c r="G3037" i="1"/>
  <c r="F3037" i="1"/>
  <c r="D3037" i="1"/>
  <c r="AB3036" i="1"/>
  <c r="AC3036" i="1" s="1"/>
  <c r="Z3036" i="1"/>
  <c r="AA3036" i="1" s="1"/>
  <c r="I3036" i="1"/>
  <c r="J3036" i="1" s="1"/>
  <c r="K3036" i="1" s="1"/>
  <c r="G3036" i="1"/>
  <c r="F3036" i="1"/>
  <c r="D3036" i="1"/>
  <c r="AB3035" i="1"/>
  <c r="AC3035" i="1" s="1"/>
  <c r="Z3035" i="1"/>
  <c r="AA3035" i="1" s="1"/>
  <c r="I3035" i="1"/>
  <c r="J3035" i="1" s="1"/>
  <c r="K3035" i="1" s="1"/>
  <c r="G3035" i="1"/>
  <c r="F3035" i="1"/>
  <c r="D3035" i="1"/>
  <c r="AB3034" i="1"/>
  <c r="AC3034" i="1" s="1"/>
  <c r="Z3034" i="1"/>
  <c r="AA3034" i="1" s="1"/>
  <c r="I3034" i="1"/>
  <c r="J3034" i="1" s="1"/>
  <c r="K3034" i="1" s="1"/>
  <c r="G3034" i="1"/>
  <c r="F3034" i="1"/>
  <c r="D3034" i="1"/>
  <c r="AC3033" i="1"/>
  <c r="AB3033" i="1"/>
  <c r="Z3033" i="1"/>
  <c r="AA3033" i="1" s="1"/>
  <c r="I3033" i="1"/>
  <c r="J3033" i="1" s="1"/>
  <c r="K3033" i="1" s="1"/>
  <c r="L3033" i="1" s="1"/>
  <c r="N3033" i="1" s="1"/>
  <c r="G3033" i="1"/>
  <c r="F3033" i="1"/>
  <c r="D3033" i="1"/>
  <c r="AB3032" i="1"/>
  <c r="AC3032" i="1" s="1"/>
  <c r="Z3032" i="1"/>
  <c r="AA3032" i="1" s="1"/>
  <c r="I3032" i="1"/>
  <c r="J3032" i="1" s="1"/>
  <c r="K3032" i="1" s="1"/>
  <c r="G3032" i="1"/>
  <c r="F3032" i="1"/>
  <c r="D3032" i="1"/>
  <c r="AB3031" i="1"/>
  <c r="AC3031" i="1" s="1"/>
  <c r="Z3031" i="1"/>
  <c r="AA3031" i="1" s="1"/>
  <c r="I3031" i="1"/>
  <c r="J3031" i="1" s="1"/>
  <c r="K3031" i="1" s="1"/>
  <c r="G3031" i="1"/>
  <c r="F3031" i="1"/>
  <c r="D3031" i="1"/>
  <c r="AB3030" i="1"/>
  <c r="AC3030" i="1" s="1"/>
  <c r="AA3030" i="1"/>
  <c r="Z3030" i="1"/>
  <c r="I3030" i="1"/>
  <c r="J3030" i="1" s="1"/>
  <c r="K3030" i="1" s="1"/>
  <c r="G3030" i="1"/>
  <c r="F3030" i="1"/>
  <c r="D3030" i="1"/>
  <c r="AB3029" i="1"/>
  <c r="AC3029" i="1" s="1"/>
  <c r="Z3029" i="1"/>
  <c r="AA3029" i="1" s="1"/>
  <c r="I3029" i="1"/>
  <c r="J3029" i="1" s="1"/>
  <c r="K3029" i="1" s="1"/>
  <c r="G3029" i="1"/>
  <c r="F3029" i="1"/>
  <c r="D3029" i="1"/>
  <c r="AC3028" i="1"/>
  <c r="AB3028" i="1"/>
  <c r="Z3028" i="1"/>
  <c r="AA3028" i="1" s="1"/>
  <c r="I3028" i="1"/>
  <c r="J3028" i="1" s="1"/>
  <c r="K3028" i="1" s="1"/>
  <c r="G3028" i="1"/>
  <c r="F3028" i="1"/>
  <c r="D3028" i="1"/>
  <c r="AB3027" i="1"/>
  <c r="AC3027" i="1" s="1"/>
  <c r="Z3027" i="1"/>
  <c r="AA3027" i="1" s="1"/>
  <c r="I3027" i="1"/>
  <c r="J3027" i="1" s="1"/>
  <c r="K3027" i="1" s="1"/>
  <c r="L3027" i="1" s="1"/>
  <c r="G3027" i="1"/>
  <c r="F3027" i="1"/>
  <c r="D3027" i="1"/>
  <c r="AB3026" i="1"/>
  <c r="AC3026" i="1" s="1"/>
  <c r="Z3026" i="1"/>
  <c r="AA3026" i="1" s="1"/>
  <c r="I3026" i="1"/>
  <c r="J3026" i="1" s="1"/>
  <c r="K3026" i="1" s="1"/>
  <c r="G3026" i="1"/>
  <c r="F3026" i="1"/>
  <c r="D3026" i="1"/>
  <c r="AB3025" i="1"/>
  <c r="AC3025" i="1" s="1"/>
  <c r="Z3025" i="1"/>
  <c r="AA3025" i="1" s="1"/>
  <c r="J3025" i="1"/>
  <c r="K3025" i="1" s="1"/>
  <c r="I3025" i="1"/>
  <c r="G3025" i="1"/>
  <c r="F3025" i="1"/>
  <c r="D3025" i="1"/>
  <c r="AC3024" i="1"/>
  <c r="AB3024" i="1"/>
  <c r="Z3024" i="1"/>
  <c r="AA3024" i="1" s="1"/>
  <c r="J3024" i="1"/>
  <c r="K3024" i="1" s="1"/>
  <c r="I3024" i="1"/>
  <c r="G3024" i="1"/>
  <c r="F3024" i="1"/>
  <c r="D3024" i="1"/>
  <c r="AC3023" i="1"/>
  <c r="AB3023" i="1"/>
  <c r="Z3023" i="1"/>
  <c r="AA3023" i="1" s="1"/>
  <c r="I3023" i="1"/>
  <c r="J3023" i="1" s="1"/>
  <c r="K3023" i="1" s="1"/>
  <c r="G3023" i="1"/>
  <c r="F3023" i="1"/>
  <c r="D3023" i="1"/>
  <c r="AN3023" i="1" s="1"/>
  <c r="AO3023" i="1" s="1"/>
  <c r="AP3023" i="1" s="1"/>
  <c r="AQ3023" i="1" s="1"/>
  <c r="AR3023" i="1" s="1"/>
  <c r="AC3022" i="1"/>
  <c r="AB3022" i="1"/>
  <c r="Z3022" i="1"/>
  <c r="AA3022" i="1" s="1"/>
  <c r="I3022" i="1"/>
  <c r="J3022" i="1" s="1"/>
  <c r="K3022" i="1" s="1"/>
  <c r="AN3022" i="1" s="1"/>
  <c r="AO3022" i="1" s="1"/>
  <c r="AP3022" i="1" s="1"/>
  <c r="AQ3022" i="1" s="1"/>
  <c r="AR3022" i="1" s="1"/>
  <c r="G3022" i="1"/>
  <c r="F3022" i="1"/>
  <c r="D3022" i="1"/>
  <c r="AB3021" i="1"/>
  <c r="AC3021" i="1" s="1"/>
  <c r="Z3021" i="1"/>
  <c r="AA3021" i="1" s="1"/>
  <c r="I3021" i="1"/>
  <c r="J3021" i="1" s="1"/>
  <c r="K3021" i="1" s="1"/>
  <c r="G3021" i="1"/>
  <c r="F3021" i="1"/>
  <c r="D3021" i="1"/>
  <c r="AB3020" i="1"/>
  <c r="AC3020" i="1" s="1"/>
  <c r="Z3020" i="1"/>
  <c r="AA3020" i="1" s="1"/>
  <c r="J3020" i="1"/>
  <c r="K3020" i="1" s="1"/>
  <c r="I3020" i="1"/>
  <c r="G3020" i="1"/>
  <c r="F3020" i="1"/>
  <c r="D3020" i="1"/>
  <c r="AB3019" i="1"/>
  <c r="AC3019" i="1" s="1"/>
  <c r="Z3019" i="1"/>
  <c r="AA3019" i="1" s="1"/>
  <c r="K3019" i="1"/>
  <c r="J3019" i="1"/>
  <c r="I3019" i="1"/>
  <c r="G3019" i="1"/>
  <c r="F3019" i="1"/>
  <c r="D3019" i="1"/>
  <c r="AB3018" i="1"/>
  <c r="AC3018" i="1" s="1"/>
  <c r="Z3018" i="1"/>
  <c r="AA3018" i="1" s="1"/>
  <c r="I3018" i="1"/>
  <c r="J3018" i="1" s="1"/>
  <c r="K3018" i="1" s="1"/>
  <c r="G3018" i="1"/>
  <c r="F3018" i="1"/>
  <c r="D3018" i="1"/>
  <c r="AN3018" i="1" s="1"/>
  <c r="AO3018" i="1" s="1"/>
  <c r="AP3018" i="1" s="1"/>
  <c r="AQ3018" i="1" s="1"/>
  <c r="AR3018" i="1" s="1"/>
  <c r="AB3017" i="1"/>
  <c r="AC3017" i="1" s="1"/>
  <c r="Z3017" i="1"/>
  <c r="AA3017" i="1" s="1"/>
  <c r="K3017" i="1"/>
  <c r="I3017" i="1"/>
  <c r="J3017" i="1" s="1"/>
  <c r="G3017" i="1"/>
  <c r="F3017" i="1"/>
  <c r="D3017" i="1"/>
  <c r="AB3016" i="1"/>
  <c r="AC3016" i="1" s="1"/>
  <c r="Z3016" i="1"/>
  <c r="AA3016" i="1" s="1"/>
  <c r="I3016" i="1"/>
  <c r="J3016" i="1" s="1"/>
  <c r="K3016" i="1" s="1"/>
  <c r="G3016" i="1"/>
  <c r="F3016" i="1"/>
  <c r="D3016" i="1"/>
  <c r="AB3015" i="1"/>
  <c r="AC3015" i="1" s="1"/>
  <c r="Z3015" i="1"/>
  <c r="AA3015" i="1" s="1"/>
  <c r="I3015" i="1"/>
  <c r="J3015" i="1" s="1"/>
  <c r="K3015" i="1" s="1"/>
  <c r="G3015" i="1"/>
  <c r="F3015" i="1"/>
  <c r="D3015" i="1"/>
  <c r="AB3014" i="1"/>
  <c r="AC3014" i="1" s="1"/>
  <c r="Z3014" i="1"/>
  <c r="AA3014" i="1" s="1"/>
  <c r="I3014" i="1"/>
  <c r="J3014" i="1" s="1"/>
  <c r="K3014" i="1" s="1"/>
  <c r="G3014" i="1"/>
  <c r="F3014" i="1"/>
  <c r="D3014" i="1"/>
  <c r="AC3013" i="1"/>
  <c r="AB3013" i="1"/>
  <c r="AA3013" i="1"/>
  <c r="Z3013" i="1"/>
  <c r="K3013" i="1"/>
  <c r="J3013" i="1"/>
  <c r="I3013" i="1"/>
  <c r="G3013" i="1"/>
  <c r="F3013" i="1"/>
  <c r="D3013" i="1"/>
  <c r="AB3012" i="1"/>
  <c r="AC3012" i="1" s="1"/>
  <c r="Z3012" i="1"/>
  <c r="AA3012" i="1" s="1"/>
  <c r="J3012" i="1"/>
  <c r="K3012" i="1" s="1"/>
  <c r="I3012" i="1"/>
  <c r="G3012" i="1"/>
  <c r="F3012" i="1"/>
  <c r="D3012" i="1"/>
  <c r="AB3011" i="1"/>
  <c r="AC3011" i="1" s="1"/>
  <c r="Z3011" i="1"/>
  <c r="AA3011" i="1" s="1"/>
  <c r="I3011" i="1"/>
  <c r="J3011" i="1" s="1"/>
  <c r="K3011" i="1" s="1"/>
  <c r="G3011" i="1"/>
  <c r="F3011" i="1"/>
  <c r="D3011" i="1"/>
  <c r="AC3010" i="1"/>
  <c r="AB3010" i="1"/>
  <c r="Z3010" i="1"/>
  <c r="AA3010" i="1" s="1"/>
  <c r="I3010" i="1"/>
  <c r="J3010" i="1" s="1"/>
  <c r="K3010" i="1" s="1"/>
  <c r="G3010" i="1"/>
  <c r="F3010" i="1"/>
  <c r="D3010" i="1"/>
  <c r="AC3009" i="1"/>
  <c r="AB3009" i="1"/>
  <c r="Z3009" i="1"/>
  <c r="AA3009" i="1" s="1"/>
  <c r="I3009" i="1"/>
  <c r="J3009" i="1" s="1"/>
  <c r="K3009" i="1" s="1"/>
  <c r="L3009" i="1" s="1"/>
  <c r="G3009" i="1"/>
  <c r="F3009" i="1"/>
  <c r="D3009" i="1"/>
  <c r="AN3009" i="1" s="1"/>
  <c r="AO3009" i="1" s="1"/>
  <c r="AP3009" i="1" s="1"/>
  <c r="AQ3009" i="1" s="1"/>
  <c r="AR3009" i="1" s="1"/>
  <c r="AB3008" i="1"/>
  <c r="AC3008" i="1" s="1"/>
  <c r="Z3008" i="1"/>
  <c r="AA3008" i="1" s="1"/>
  <c r="I3008" i="1"/>
  <c r="J3008" i="1" s="1"/>
  <c r="K3008" i="1" s="1"/>
  <c r="L3008" i="1" s="1"/>
  <c r="G3008" i="1"/>
  <c r="F3008" i="1"/>
  <c r="D3008" i="1"/>
  <c r="AB3007" i="1"/>
  <c r="AC3007" i="1" s="1"/>
  <c r="Z3007" i="1"/>
  <c r="AA3007" i="1" s="1"/>
  <c r="I3007" i="1"/>
  <c r="J3007" i="1" s="1"/>
  <c r="K3007" i="1" s="1"/>
  <c r="G3007" i="1"/>
  <c r="F3007" i="1"/>
  <c r="D3007" i="1"/>
  <c r="AN3007" i="1" s="1"/>
  <c r="AO3007" i="1" s="1"/>
  <c r="AP3007" i="1" s="1"/>
  <c r="AQ3007" i="1" s="1"/>
  <c r="AR3007" i="1" s="1"/>
  <c r="AB3006" i="1"/>
  <c r="AC3006" i="1" s="1"/>
  <c r="Z3006" i="1"/>
  <c r="AA3006" i="1" s="1"/>
  <c r="I3006" i="1"/>
  <c r="J3006" i="1" s="1"/>
  <c r="K3006" i="1" s="1"/>
  <c r="AN3006" i="1" s="1"/>
  <c r="AO3006" i="1" s="1"/>
  <c r="AP3006" i="1" s="1"/>
  <c r="AQ3006" i="1" s="1"/>
  <c r="AR3006" i="1" s="1"/>
  <c r="G3006" i="1"/>
  <c r="F3006" i="1"/>
  <c r="D3006" i="1"/>
  <c r="AB3005" i="1"/>
  <c r="AC3005" i="1" s="1"/>
  <c r="Z3005" i="1"/>
  <c r="AA3005" i="1" s="1"/>
  <c r="K3005" i="1"/>
  <c r="L3005" i="1" s="1"/>
  <c r="N3005" i="1" s="1"/>
  <c r="J3005" i="1"/>
  <c r="I3005" i="1"/>
  <c r="G3005" i="1"/>
  <c r="F3005" i="1"/>
  <c r="D3005" i="1"/>
  <c r="AB3004" i="1"/>
  <c r="AC3004" i="1" s="1"/>
  <c r="Z3004" i="1"/>
  <c r="AA3004" i="1" s="1"/>
  <c r="I3004" i="1"/>
  <c r="J3004" i="1" s="1"/>
  <c r="K3004" i="1" s="1"/>
  <c r="L3004" i="1" s="1"/>
  <c r="G3004" i="1"/>
  <c r="F3004" i="1"/>
  <c r="D3004" i="1"/>
  <c r="AC3003" i="1"/>
  <c r="AB3003" i="1"/>
  <c r="Z3003" i="1"/>
  <c r="AA3003" i="1" s="1"/>
  <c r="I3003" i="1"/>
  <c r="J3003" i="1" s="1"/>
  <c r="K3003" i="1" s="1"/>
  <c r="L3003" i="1" s="1"/>
  <c r="N3003" i="1" s="1"/>
  <c r="G3003" i="1"/>
  <c r="F3003" i="1"/>
  <c r="D3003" i="1"/>
  <c r="AN3002" i="1"/>
  <c r="AO3002" i="1" s="1"/>
  <c r="AP3002" i="1" s="1"/>
  <c r="AQ3002" i="1" s="1"/>
  <c r="AR3002" i="1" s="1"/>
  <c r="AC3002" i="1"/>
  <c r="AB3002" i="1"/>
  <c r="Z3002" i="1"/>
  <c r="AA3002" i="1" s="1"/>
  <c r="I3002" i="1"/>
  <c r="J3002" i="1" s="1"/>
  <c r="K3002" i="1" s="1"/>
  <c r="G3002" i="1"/>
  <c r="F3002" i="1"/>
  <c r="D3002" i="1"/>
  <c r="AN3001" i="1"/>
  <c r="AO3001" i="1" s="1"/>
  <c r="AP3001" i="1" s="1"/>
  <c r="AQ3001" i="1" s="1"/>
  <c r="AR3001" i="1" s="1"/>
  <c r="AB3001" i="1"/>
  <c r="AC3001" i="1" s="1"/>
  <c r="Z3001" i="1"/>
  <c r="AA3001" i="1" s="1"/>
  <c r="I3001" i="1"/>
  <c r="J3001" i="1" s="1"/>
  <c r="K3001" i="1" s="1"/>
  <c r="L3001" i="1" s="1"/>
  <c r="N3001" i="1" s="1"/>
  <c r="G3001" i="1"/>
  <c r="F3001" i="1"/>
  <c r="D3001" i="1"/>
  <c r="AQ3000" i="1"/>
  <c r="AR3000" i="1" s="1"/>
  <c r="AN3000" i="1"/>
  <c r="AO3000" i="1" s="1"/>
  <c r="AP3000" i="1" s="1"/>
  <c r="AB3000" i="1"/>
  <c r="AC3000" i="1" s="1"/>
  <c r="Z3000" i="1"/>
  <c r="AA3000" i="1" s="1"/>
  <c r="O3000" i="1"/>
  <c r="J3000" i="1"/>
  <c r="K3000" i="1" s="1"/>
  <c r="L3000" i="1" s="1"/>
  <c r="I3000" i="1"/>
  <c r="G3000" i="1"/>
  <c r="F3000" i="1"/>
  <c r="D3000" i="1"/>
  <c r="AB2999" i="1"/>
  <c r="AC2999" i="1" s="1"/>
  <c r="Z2999" i="1"/>
  <c r="AA2999" i="1" s="1"/>
  <c r="J2999" i="1"/>
  <c r="K2999" i="1" s="1"/>
  <c r="L2999" i="1" s="1"/>
  <c r="N2999" i="1" s="1"/>
  <c r="I2999" i="1"/>
  <c r="G2999" i="1"/>
  <c r="F2999" i="1"/>
  <c r="D2999" i="1"/>
  <c r="AB2998" i="1"/>
  <c r="AC2998" i="1" s="1"/>
  <c r="Z2998" i="1"/>
  <c r="AA2998" i="1" s="1"/>
  <c r="I2998" i="1"/>
  <c r="J2998" i="1" s="1"/>
  <c r="K2998" i="1" s="1"/>
  <c r="G2998" i="1"/>
  <c r="F2998" i="1"/>
  <c r="D2998" i="1"/>
  <c r="AB2997" i="1"/>
  <c r="AC2997" i="1" s="1"/>
  <c r="Z2997" i="1"/>
  <c r="AA2997" i="1" s="1"/>
  <c r="I2997" i="1"/>
  <c r="J2997" i="1" s="1"/>
  <c r="K2997" i="1" s="1"/>
  <c r="G2997" i="1"/>
  <c r="F2997" i="1"/>
  <c r="D2997" i="1"/>
  <c r="AC2996" i="1"/>
  <c r="AB2996" i="1"/>
  <c r="Z2996" i="1"/>
  <c r="AA2996" i="1" s="1"/>
  <c r="I2996" i="1"/>
  <c r="J2996" i="1" s="1"/>
  <c r="K2996" i="1" s="1"/>
  <c r="G2996" i="1"/>
  <c r="F2996" i="1"/>
  <c r="D2996" i="1"/>
  <c r="AB2995" i="1"/>
  <c r="AC2995" i="1" s="1"/>
  <c r="Z2995" i="1"/>
  <c r="AA2995" i="1" s="1"/>
  <c r="I2995" i="1"/>
  <c r="J2995" i="1" s="1"/>
  <c r="K2995" i="1" s="1"/>
  <c r="G2995" i="1"/>
  <c r="F2995" i="1"/>
  <c r="D2995" i="1"/>
  <c r="AB2994" i="1"/>
  <c r="AC2994" i="1" s="1"/>
  <c r="Z2994" i="1"/>
  <c r="AA2994" i="1" s="1"/>
  <c r="I2994" i="1"/>
  <c r="J2994" i="1" s="1"/>
  <c r="K2994" i="1" s="1"/>
  <c r="G2994" i="1"/>
  <c r="F2994" i="1"/>
  <c r="D2994" i="1"/>
  <c r="AB2993" i="1"/>
  <c r="AC2993" i="1" s="1"/>
  <c r="AA2993" i="1"/>
  <c r="Z2993" i="1"/>
  <c r="I2993" i="1"/>
  <c r="J2993" i="1" s="1"/>
  <c r="K2993" i="1" s="1"/>
  <c r="G2993" i="1"/>
  <c r="F2993" i="1"/>
  <c r="D2993" i="1"/>
  <c r="AB2992" i="1"/>
  <c r="AC2992" i="1" s="1"/>
  <c r="Z2992" i="1"/>
  <c r="AA2992" i="1" s="1"/>
  <c r="I2992" i="1"/>
  <c r="J2992" i="1" s="1"/>
  <c r="K2992" i="1" s="1"/>
  <c r="G2992" i="1"/>
  <c r="F2992" i="1"/>
  <c r="D2992" i="1"/>
  <c r="AB2991" i="1"/>
  <c r="AC2991" i="1" s="1"/>
  <c r="Z2991" i="1"/>
  <c r="AA2991" i="1" s="1"/>
  <c r="I2991" i="1"/>
  <c r="J2991" i="1" s="1"/>
  <c r="K2991" i="1" s="1"/>
  <c r="G2991" i="1"/>
  <c r="F2991" i="1"/>
  <c r="D2991" i="1"/>
  <c r="AN2991" i="1" s="1"/>
  <c r="AO2991" i="1" s="1"/>
  <c r="AP2991" i="1" s="1"/>
  <c r="AQ2991" i="1" s="1"/>
  <c r="AR2991" i="1" s="1"/>
  <c r="AC2990" i="1"/>
  <c r="AB2990" i="1"/>
  <c r="AA2990" i="1"/>
  <c r="Z2990" i="1"/>
  <c r="I2990" i="1"/>
  <c r="J2990" i="1" s="1"/>
  <c r="K2990" i="1" s="1"/>
  <c r="G2990" i="1"/>
  <c r="F2990" i="1"/>
  <c r="D2990" i="1"/>
  <c r="AB2989" i="1"/>
  <c r="AC2989" i="1" s="1"/>
  <c r="AA2989" i="1"/>
  <c r="Z2989" i="1"/>
  <c r="I2989" i="1"/>
  <c r="J2989" i="1" s="1"/>
  <c r="K2989" i="1" s="1"/>
  <c r="G2989" i="1"/>
  <c r="F2989" i="1"/>
  <c r="D2989" i="1"/>
  <c r="AB2988" i="1"/>
  <c r="AC2988" i="1" s="1"/>
  <c r="Z2988" i="1"/>
  <c r="AA2988" i="1" s="1"/>
  <c r="K2988" i="1"/>
  <c r="I2988" i="1"/>
  <c r="J2988" i="1" s="1"/>
  <c r="G2988" i="1"/>
  <c r="F2988" i="1"/>
  <c r="D2988" i="1"/>
  <c r="AC2987" i="1"/>
  <c r="AB2987" i="1"/>
  <c r="Z2987" i="1"/>
  <c r="AA2987" i="1" s="1"/>
  <c r="I2987" i="1"/>
  <c r="J2987" i="1" s="1"/>
  <c r="K2987" i="1" s="1"/>
  <c r="O2987" i="1" s="1"/>
  <c r="G2987" i="1"/>
  <c r="F2987" i="1"/>
  <c r="D2987" i="1"/>
  <c r="AB2986" i="1"/>
  <c r="AC2986" i="1" s="1"/>
  <c r="Z2986" i="1"/>
  <c r="AA2986" i="1" s="1"/>
  <c r="I2986" i="1"/>
  <c r="J2986" i="1" s="1"/>
  <c r="K2986" i="1" s="1"/>
  <c r="G2986" i="1"/>
  <c r="F2986" i="1"/>
  <c r="D2986" i="1"/>
  <c r="AB2985" i="1"/>
  <c r="AC2985" i="1" s="1"/>
  <c r="Z2985" i="1"/>
  <c r="AA2985" i="1" s="1"/>
  <c r="J2985" i="1"/>
  <c r="K2985" i="1" s="1"/>
  <c r="I2985" i="1"/>
  <c r="G2985" i="1"/>
  <c r="F2985" i="1"/>
  <c r="D2985" i="1"/>
  <c r="AB2984" i="1"/>
  <c r="AC2984" i="1" s="1"/>
  <c r="AA2984" i="1"/>
  <c r="Z2984" i="1"/>
  <c r="I2984" i="1"/>
  <c r="J2984" i="1" s="1"/>
  <c r="K2984" i="1" s="1"/>
  <c r="G2984" i="1"/>
  <c r="F2984" i="1"/>
  <c r="D2984" i="1"/>
  <c r="AN2984" i="1" s="1"/>
  <c r="AO2984" i="1" s="1"/>
  <c r="AP2984" i="1" s="1"/>
  <c r="AQ2984" i="1" s="1"/>
  <c r="AR2984" i="1" s="1"/>
  <c r="AB2983" i="1"/>
  <c r="AC2983" i="1" s="1"/>
  <c r="Z2983" i="1"/>
  <c r="AA2983" i="1" s="1"/>
  <c r="I2983" i="1"/>
  <c r="J2983" i="1" s="1"/>
  <c r="K2983" i="1" s="1"/>
  <c r="L2983" i="1" s="1"/>
  <c r="N2983" i="1" s="1"/>
  <c r="G2983" i="1"/>
  <c r="F2983" i="1"/>
  <c r="D2983" i="1"/>
  <c r="AC2982" i="1"/>
  <c r="AB2982" i="1"/>
  <c r="AA2982" i="1"/>
  <c r="Z2982" i="1"/>
  <c r="I2982" i="1"/>
  <c r="J2982" i="1" s="1"/>
  <c r="K2982" i="1" s="1"/>
  <c r="G2982" i="1"/>
  <c r="F2982" i="1"/>
  <c r="D2982" i="1"/>
  <c r="AN2982" i="1" s="1"/>
  <c r="AO2982" i="1" s="1"/>
  <c r="AP2982" i="1" s="1"/>
  <c r="AQ2982" i="1" s="1"/>
  <c r="AR2982" i="1" s="1"/>
  <c r="AB2981" i="1"/>
  <c r="AC2981" i="1" s="1"/>
  <c r="Z2981" i="1"/>
  <c r="AA2981" i="1" s="1"/>
  <c r="J2981" i="1"/>
  <c r="K2981" i="1" s="1"/>
  <c r="I2981" i="1"/>
  <c r="G2981" i="1"/>
  <c r="F2981" i="1"/>
  <c r="D2981" i="1"/>
  <c r="AB2980" i="1"/>
  <c r="AC2980" i="1" s="1"/>
  <c r="Z2980" i="1"/>
  <c r="AA2980" i="1" s="1"/>
  <c r="J2980" i="1"/>
  <c r="K2980" i="1" s="1"/>
  <c r="I2980" i="1"/>
  <c r="G2980" i="1"/>
  <c r="F2980" i="1"/>
  <c r="D2980" i="1"/>
  <c r="AB2979" i="1"/>
  <c r="AC2979" i="1" s="1"/>
  <c r="Z2979" i="1"/>
  <c r="AA2979" i="1" s="1"/>
  <c r="I2979" i="1"/>
  <c r="J2979" i="1" s="1"/>
  <c r="K2979" i="1" s="1"/>
  <c r="G2979" i="1"/>
  <c r="F2979" i="1"/>
  <c r="D2979" i="1"/>
  <c r="AB2978" i="1"/>
  <c r="AC2978" i="1" s="1"/>
  <c r="Z2978" i="1"/>
  <c r="AA2978" i="1" s="1"/>
  <c r="I2978" i="1"/>
  <c r="J2978" i="1" s="1"/>
  <c r="K2978" i="1" s="1"/>
  <c r="G2978" i="1"/>
  <c r="F2978" i="1"/>
  <c r="D2978" i="1"/>
  <c r="AB2977" i="1"/>
  <c r="AC2977" i="1" s="1"/>
  <c r="AA2977" i="1"/>
  <c r="Z2977" i="1"/>
  <c r="K2977" i="1"/>
  <c r="L2977" i="1" s="1"/>
  <c r="N2977" i="1" s="1"/>
  <c r="I2977" i="1"/>
  <c r="J2977" i="1" s="1"/>
  <c r="G2977" i="1"/>
  <c r="F2977" i="1"/>
  <c r="D2977" i="1"/>
  <c r="AB2976" i="1"/>
  <c r="AC2976" i="1" s="1"/>
  <c r="Z2976" i="1"/>
  <c r="AA2976" i="1" s="1"/>
  <c r="K2976" i="1"/>
  <c r="I2976" i="1"/>
  <c r="J2976" i="1" s="1"/>
  <c r="G2976" i="1"/>
  <c r="F2976" i="1"/>
  <c r="D2976" i="1"/>
  <c r="AC2975" i="1"/>
  <c r="AB2975" i="1"/>
  <c r="Z2975" i="1"/>
  <c r="AA2975" i="1" s="1"/>
  <c r="J2975" i="1"/>
  <c r="K2975" i="1" s="1"/>
  <c r="O2975" i="1" s="1"/>
  <c r="I2975" i="1"/>
  <c r="G2975" i="1"/>
  <c r="F2975" i="1"/>
  <c r="D2975" i="1"/>
  <c r="AB2974" i="1"/>
  <c r="AC2974" i="1" s="1"/>
  <c r="Z2974" i="1"/>
  <c r="AA2974" i="1" s="1"/>
  <c r="I2974" i="1"/>
  <c r="J2974" i="1" s="1"/>
  <c r="K2974" i="1" s="1"/>
  <c r="L2974" i="1" s="1"/>
  <c r="G2974" i="1"/>
  <c r="F2974" i="1"/>
  <c r="D2974" i="1"/>
  <c r="AB2973" i="1"/>
  <c r="AC2973" i="1" s="1"/>
  <c r="AA2973" i="1"/>
  <c r="Z2973" i="1"/>
  <c r="I2973" i="1"/>
  <c r="J2973" i="1" s="1"/>
  <c r="K2973" i="1" s="1"/>
  <c r="L2973" i="1" s="1"/>
  <c r="G2973" i="1"/>
  <c r="F2973" i="1"/>
  <c r="D2973" i="1"/>
  <c r="AN2973" i="1" s="1"/>
  <c r="AO2973" i="1" s="1"/>
  <c r="AP2973" i="1" s="1"/>
  <c r="AQ2973" i="1" s="1"/>
  <c r="AR2973" i="1" s="1"/>
  <c r="AB2972" i="1"/>
  <c r="AC2972" i="1" s="1"/>
  <c r="Z2972" i="1"/>
  <c r="AA2972" i="1" s="1"/>
  <c r="I2972" i="1"/>
  <c r="J2972" i="1" s="1"/>
  <c r="K2972" i="1" s="1"/>
  <c r="G2972" i="1"/>
  <c r="F2972" i="1"/>
  <c r="D2972" i="1"/>
  <c r="AC2971" i="1"/>
  <c r="AB2971" i="1"/>
  <c r="Z2971" i="1"/>
  <c r="AA2971" i="1" s="1"/>
  <c r="I2971" i="1"/>
  <c r="J2971" i="1" s="1"/>
  <c r="K2971" i="1" s="1"/>
  <c r="G2971" i="1"/>
  <c r="F2971" i="1"/>
  <c r="D2971" i="1"/>
  <c r="AN2971" i="1" s="1"/>
  <c r="AO2971" i="1" s="1"/>
  <c r="AP2971" i="1" s="1"/>
  <c r="AQ2971" i="1" s="1"/>
  <c r="AR2971" i="1" s="1"/>
  <c r="AB2970" i="1"/>
  <c r="AC2970" i="1" s="1"/>
  <c r="Z2970" i="1"/>
  <c r="AA2970" i="1" s="1"/>
  <c r="I2970" i="1"/>
  <c r="J2970" i="1" s="1"/>
  <c r="K2970" i="1" s="1"/>
  <c r="G2970" i="1"/>
  <c r="F2970" i="1"/>
  <c r="D2970" i="1"/>
  <c r="AB2969" i="1"/>
  <c r="AC2969" i="1" s="1"/>
  <c r="Z2969" i="1"/>
  <c r="AA2969" i="1" s="1"/>
  <c r="J2969" i="1"/>
  <c r="K2969" i="1" s="1"/>
  <c r="I2969" i="1"/>
  <c r="G2969" i="1"/>
  <c r="F2969" i="1"/>
  <c r="D2969" i="1"/>
  <c r="AC2968" i="1"/>
  <c r="AD2997" i="1" s="1"/>
  <c r="AB2968" i="1"/>
  <c r="Z2968" i="1"/>
  <c r="AA2968" i="1" s="1"/>
  <c r="I2968" i="1"/>
  <c r="J2968" i="1" s="1"/>
  <c r="K2968" i="1" s="1"/>
  <c r="G2968" i="1"/>
  <c r="F2968" i="1"/>
  <c r="D2968" i="1"/>
  <c r="AB2967" i="1"/>
  <c r="AC2967" i="1" s="1"/>
  <c r="AA2967" i="1"/>
  <c r="Z2967" i="1"/>
  <c r="I2967" i="1"/>
  <c r="J2967" i="1" s="1"/>
  <c r="K2967" i="1" s="1"/>
  <c r="G2967" i="1"/>
  <c r="F2967" i="1"/>
  <c r="D2967" i="1"/>
  <c r="AB2966" i="1"/>
  <c r="AC2966" i="1" s="1"/>
  <c r="Z2966" i="1"/>
  <c r="AA2966" i="1" s="1"/>
  <c r="I2966" i="1"/>
  <c r="J2966" i="1" s="1"/>
  <c r="K2966" i="1" s="1"/>
  <c r="G2966" i="1"/>
  <c r="F2966" i="1"/>
  <c r="D2966" i="1"/>
  <c r="AC2965" i="1"/>
  <c r="AB2965" i="1"/>
  <c r="Z2965" i="1"/>
  <c r="AA2965" i="1" s="1"/>
  <c r="J2965" i="1"/>
  <c r="K2965" i="1" s="1"/>
  <c r="I2965" i="1"/>
  <c r="G2965" i="1"/>
  <c r="F2965" i="1"/>
  <c r="D2965" i="1"/>
  <c r="AB2964" i="1"/>
  <c r="AC2964" i="1" s="1"/>
  <c r="Z2964" i="1"/>
  <c r="AA2964" i="1" s="1"/>
  <c r="I2964" i="1"/>
  <c r="J2964" i="1" s="1"/>
  <c r="K2964" i="1" s="1"/>
  <c r="G2964" i="1"/>
  <c r="F2964" i="1"/>
  <c r="D2964" i="1"/>
  <c r="AB2963" i="1"/>
  <c r="AC2963" i="1" s="1"/>
  <c r="Z2963" i="1"/>
  <c r="AA2963" i="1" s="1"/>
  <c r="O2963" i="1"/>
  <c r="I2963" i="1"/>
  <c r="J2963" i="1" s="1"/>
  <c r="K2963" i="1" s="1"/>
  <c r="L2963" i="1" s="1"/>
  <c r="N2963" i="1" s="1"/>
  <c r="G2963" i="1"/>
  <c r="F2963" i="1"/>
  <c r="D2963" i="1"/>
  <c r="AB2962" i="1"/>
  <c r="AC2962" i="1" s="1"/>
  <c r="Z2962" i="1"/>
  <c r="AA2962" i="1" s="1"/>
  <c r="K2962" i="1"/>
  <c r="J2962" i="1"/>
  <c r="I2962" i="1"/>
  <c r="G2962" i="1"/>
  <c r="F2962" i="1"/>
  <c r="D2962" i="1"/>
  <c r="AB2961" i="1"/>
  <c r="AC2961" i="1" s="1"/>
  <c r="Z2961" i="1"/>
  <c r="AA2961" i="1" s="1"/>
  <c r="I2961" i="1"/>
  <c r="J2961" i="1" s="1"/>
  <c r="K2961" i="1" s="1"/>
  <c r="G2961" i="1"/>
  <c r="F2961" i="1"/>
  <c r="D2961" i="1"/>
  <c r="AB2960" i="1"/>
  <c r="AC2960" i="1" s="1"/>
  <c r="Z2960" i="1"/>
  <c r="AA2960" i="1" s="1"/>
  <c r="I2960" i="1"/>
  <c r="J2960" i="1" s="1"/>
  <c r="K2960" i="1" s="1"/>
  <c r="G2960" i="1"/>
  <c r="F2960" i="1"/>
  <c r="D2960" i="1"/>
  <c r="AB2959" i="1"/>
  <c r="AC2959" i="1" s="1"/>
  <c r="AA2959" i="1"/>
  <c r="Z2959" i="1"/>
  <c r="I2959" i="1"/>
  <c r="J2959" i="1" s="1"/>
  <c r="K2959" i="1" s="1"/>
  <c r="G2959" i="1"/>
  <c r="F2959" i="1"/>
  <c r="D2959" i="1"/>
  <c r="AB2958" i="1"/>
  <c r="AC2958" i="1" s="1"/>
  <c r="Z2958" i="1"/>
  <c r="AA2958" i="1" s="1"/>
  <c r="I2958" i="1"/>
  <c r="J2958" i="1" s="1"/>
  <c r="K2958" i="1" s="1"/>
  <c r="G2958" i="1"/>
  <c r="F2958" i="1"/>
  <c r="D2958" i="1"/>
  <c r="AC2957" i="1"/>
  <c r="AB2957" i="1"/>
  <c r="AA2957" i="1"/>
  <c r="Z2957" i="1"/>
  <c r="I2957" i="1"/>
  <c r="J2957" i="1" s="1"/>
  <c r="K2957" i="1" s="1"/>
  <c r="G2957" i="1"/>
  <c r="F2957" i="1"/>
  <c r="D2957" i="1"/>
  <c r="AB2956" i="1"/>
  <c r="AC2956" i="1" s="1"/>
  <c r="Z2956" i="1"/>
  <c r="AA2956" i="1" s="1"/>
  <c r="I2956" i="1"/>
  <c r="J2956" i="1" s="1"/>
  <c r="K2956" i="1" s="1"/>
  <c r="G2956" i="1"/>
  <c r="F2956" i="1"/>
  <c r="D2956" i="1"/>
  <c r="AB2955" i="1"/>
  <c r="AC2955" i="1" s="1"/>
  <c r="Z2955" i="1"/>
  <c r="AA2955" i="1" s="1"/>
  <c r="I2955" i="1"/>
  <c r="J2955" i="1" s="1"/>
  <c r="K2955" i="1" s="1"/>
  <c r="G2955" i="1"/>
  <c r="F2955" i="1"/>
  <c r="D2955" i="1"/>
  <c r="AB2954" i="1"/>
  <c r="AC2954" i="1" s="1"/>
  <c r="Z2954" i="1"/>
  <c r="AA2954" i="1" s="1"/>
  <c r="O2954" i="1"/>
  <c r="I2954" i="1"/>
  <c r="J2954" i="1" s="1"/>
  <c r="K2954" i="1" s="1"/>
  <c r="L2954" i="1" s="1"/>
  <c r="G2954" i="1"/>
  <c r="F2954" i="1"/>
  <c r="D2954" i="1"/>
  <c r="AB2953" i="1"/>
  <c r="AC2953" i="1" s="1"/>
  <c r="AA2953" i="1"/>
  <c r="Z2953" i="1"/>
  <c r="I2953" i="1"/>
  <c r="J2953" i="1" s="1"/>
  <c r="K2953" i="1" s="1"/>
  <c r="L2953" i="1" s="1"/>
  <c r="G2953" i="1"/>
  <c r="F2953" i="1"/>
  <c r="D2953" i="1"/>
  <c r="AB2952" i="1"/>
  <c r="AC2952" i="1" s="1"/>
  <c r="AA2952" i="1"/>
  <c r="Z2952" i="1"/>
  <c r="J2952" i="1"/>
  <c r="K2952" i="1" s="1"/>
  <c r="I2952" i="1"/>
  <c r="G2952" i="1"/>
  <c r="F2952" i="1"/>
  <c r="D2952" i="1"/>
  <c r="AB2951" i="1"/>
  <c r="AC2951" i="1" s="1"/>
  <c r="Z2951" i="1"/>
  <c r="AA2951" i="1" s="1"/>
  <c r="I2951" i="1"/>
  <c r="J2951" i="1" s="1"/>
  <c r="K2951" i="1" s="1"/>
  <c r="G2951" i="1"/>
  <c r="F2951" i="1"/>
  <c r="D2951" i="1"/>
  <c r="AB2950" i="1"/>
  <c r="AC2950" i="1" s="1"/>
  <c r="Z2950" i="1"/>
  <c r="AA2950" i="1" s="1"/>
  <c r="I2950" i="1"/>
  <c r="J2950" i="1" s="1"/>
  <c r="K2950" i="1" s="1"/>
  <c r="G2950" i="1"/>
  <c r="F2950" i="1"/>
  <c r="D2950" i="1"/>
  <c r="AB2949" i="1"/>
  <c r="AC2949" i="1" s="1"/>
  <c r="Z2949" i="1"/>
  <c r="AA2949" i="1" s="1"/>
  <c r="I2949" i="1"/>
  <c r="J2949" i="1" s="1"/>
  <c r="K2949" i="1" s="1"/>
  <c r="G2949" i="1"/>
  <c r="F2949" i="1"/>
  <c r="D2949" i="1"/>
  <c r="AB2948" i="1"/>
  <c r="AC2948" i="1" s="1"/>
  <c r="Z2948" i="1"/>
  <c r="AA2948" i="1" s="1"/>
  <c r="I2948" i="1"/>
  <c r="J2948" i="1" s="1"/>
  <c r="K2948" i="1" s="1"/>
  <c r="G2948" i="1"/>
  <c r="F2948" i="1"/>
  <c r="D2948" i="1"/>
  <c r="AB2947" i="1"/>
  <c r="AC2947" i="1" s="1"/>
  <c r="AA2947" i="1"/>
  <c r="Z2947" i="1"/>
  <c r="L2947" i="1"/>
  <c r="N2947" i="1" s="1"/>
  <c r="J2947" i="1"/>
  <c r="K2947" i="1" s="1"/>
  <c r="I2947" i="1"/>
  <c r="G2947" i="1"/>
  <c r="F2947" i="1"/>
  <c r="D2947" i="1"/>
  <c r="AB2946" i="1"/>
  <c r="AC2946" i="1" s="1"/>
  <c r="Z2946" i="1"/>
  <c r="AA2946" i="1" s="1"/>
  <c r="I2946" i="1"/>
  <c r="J2946" i="1" s="1"/>
  <c r="K2946" i="1" s="1"/>
  <c r="G2946" i="1"/>
  <c r="F2946" i="1"/>
  <c r="D2946" i="1"/>
  <c r="AC2945" i="1"/>
  <c r="AB2945" i="1"/>
  <c r="Z2945" i="1"/>
  <c r="AA2945" i="1" s="1"/>
  <c r="I2945" i="1"/>
  <c r="J2945" i="1" s="1"/>
  <c r="K2945" i="1" s="1"/>
  <c r="G2945" i="1"/>
  <c r="F2945" i="1"/>
  <c r="D2945" i="1"/>
  <c r="AN2945" i="1" s="1"/>
  <c r="AO2945" i="1" s="1"/>
  <c r="AP2945" i="1" s="1"/>
  <c r="AQ2945" i="1" s="1"/>
  <c r="AR2945" i="1" s="1"/>
  <c r="AB2944" i="1"/>
  <c r="AC2944" i="1" s="1"/>
  <c r="AA2944" i="1"/>
  <c r="Z2944" i="1"/>
  <c r="K2944" i="1"/>
  <c r="L2944" i="1" s="1"/>
  <c r="N2944" i="1" s="1"/>
  <c r="I2944" i="1"/>
  <c r="J2944" i="1" s="1"/>
  <c r="G2944" i="1"/>
  <c r="F2944" i="1"/>
  <c r="D2944" i="1"/>
  <c r="AB2943" i="1"/>
  <c r="AC2943" i="1" s="1"/>
  <c r="Z2943" i="1"/>
  <c r="AA2943" i="1" s="1"/>
  <c r="J2943" i="1"/>
  <c r="K2943" i="1" s="1"/>
  <c r="I2943" i="1"/>
  <c r="G2943" i="1"/>
  <c r="F2943" i="1"/>
  <c r="D2943" i="1"/>
  <c r="AN2943" i="1" s="1"/>
  <c r="AO2943" i="1" s="1"/>
  <c r="AP2943" i="1" s="1"/>
  <c r="AQ2943" i="1" s="1"/>
  <c r="AR2943" i="1" s="1"/>
  <c r="AC2942" i="1"/>
  <c r="AB2942" i="1"/>
  <c r="Z2942" i="1"/>
  <c r="AA2942" i="1" s="1"/>
  <c r="I2942" i="1"/>
  <c r="J2942" i="1" s="1"/>
  <c r="K2942" i="1" s="1"/>
  <c r="G2942" i="1"/>
  <c r="F2942" i="1"/>
  <c r="D2942" i="1"/>
  <c r="AB2941" i="1"/>
  <c r="AC2941" i="1" s="1"/>
  <c r="Z2941" i="1"/>
  <c r="AA2941" i="1" s="1"/>
  <c r="I2941" i="1"/>
  <c r="J2941" i="1" s="1"/>
  <c r="K2941" i="1" s="1"/>
  <c r="G2941" i="1"/>
  <c r="F2941" i="1"/>
  <c r="D2941" i="1"/>
  <c r="AB2940" i="1"/>
  <c r="AC2940" i="1" s="1"/>
  <c r="Z2940" i="1"/>
  <c r="AA2940" i="1" s="1"/>
  <c r="I2940" i="1"/>
  <c r="J2940" i="1" s="1"/>
  <c r="K2940" i="1" s="1"/>
  <c r="G2940" i="1"/>
  <c r="F2940" i="1"/>
  <c r="D2940" i="1"/>
  <c r="AC2939" i="1"/>
  <c r="AB2939" i="1"/>
  <c r="Z2939" i="1"/>
  <c r="AA2939" i="1" s="1"/>
  <c r="O2939" i="1"/>
  <c r="K2939" i="1"/>
  <c r="L2939" i="1" s="1"/>
  <c r="N2939" i="1" s="1"/>
  <c r="I2939" i="1"/>
  <c r="J2939" i="1" s="1"/>
  <c r="G2939" i="1"/>
  <c r="F2939" i="1"/>
  <c r="D2939" i="1"/>
  <c r="AB2938" i="1"/>
  <c r="AC2938" i="1" s="1"/>
  <c r="Z2938" i="1"/>
  <c r="AA2938" i="1" s="1"/>
  <c r="J2938" i="1"/>
  <c r="K2938" i="1" s="1"/>
  <c r="I2938" i="1"/>
  <c r="G2938" i="1"/>
  <c r="F2938" i="1"/>
  <c r="D2938" i="1"/>
  <c r="AB2937" i="1"/>
  <c r="AC2937" i="1" s="1"/>
  <c r="AA2937" i="1"/>
  <c r="Z2937" i="1"/>
  <c r="J2937" i="1"/>
  <c r="K2937" i="1" s="1"/>
  <c r="I2937" i="1"/>
  <c r="G2937" i="1"/>
  <c r="F2937" i="1"/>
  <c r="D2937" i="1"/>
  <c r="AB2936" i="1"/>
  <c r="AC2936" i="1" s="1"/>
  <c r="Z2936" i="1"/>
  <c r="AA2936" i="1" s="1"/>
  <c r="K2936" i="1"/>
  <c r="I2936" i="1"/>
  <c r="J2936" i="1" s="1"/>
  <c r="G2936" i="1"/>
  <c r="F2936" i="1"/>
  <c r="D2936" i="1"/>
  <c r="AB2935" i="1"/>
  <c r="AC2935" i="1" s="1"/>
  <c r="Z2935" i="1"/>
  <c r="AA2935" i="1" s="1"/>
  <c r="L2935" i="1"/>
  <c r="N2935" i="1" s="1"/>
  <c r="J2935" i="1"/>
  <c r="K2935" i="1" s="1"/>
  <c r="O2935" i="1" s="1"/>
  <c r="I2935" i="1"/>
  <c r="G2935" i="1"/>
  <c r="F2935" i="1"/>
  <c r="D2935" i="1"/>
  <c r="AN2935" i="1" s="1"/>
  <c r="AO2935" i="1" s="1"/>
  <c r="AP2935" i="1" s="1"/>
  <c r="AQ2935" i="1" s="1"/>
  <c r="AR2935" i="1" s="1"/>
  <c r="AB2934" i="1"/>
  <c r="AC2934" i="1" s="1"/>
  <c r="Z2934" i="1"/>
  <c r="AA2934" i="1" s="1"/>
  <c r="I2934" i="1"/>
  <c r="J2934" i="1" s="1"/>
  <c r="K2934" i="1" s="1"/>
  <c r="L2934" i="1" s="1"/>
  <c r="G2934" i="1"/>
  <c r="F2934" i="1"/>
  <c r="D2934" i="1"/>
  <c r="AB2933" i="1"/>
  <c r="AC2933" i="1" s="1"/>
  <c r="Z2933" i="1"/>
  <c r="AA2933" i="1" s="1"/>
  <c r="I2933" i="1"/>
  <c r="J2933" i="1" s="1"/>
  <c r="K2933" i="1" s="1"/>
  <c r="L2933" i="1" s="1"/>
  <c r="N2933" i="1" s="1"/>
  <c r="G2933" i="1"/>
  <c r="F2933" i="1"/>
  <c r="D2933" i="1"/>
  <c r="AB2932" i="1"/>
  <c r="AC2932" i="1" s="1"/>
  <c r="AA2932" i="1"/>
  <c r="Z2932" i="1"/>
  <c r="J2932" i="1"/>
  <c r="K2932" i="1" s="1"/>
  <c r="I2932" i="1"/>
  <c r="G2932" i="1"/>
  <c r="F2932" i="1"/>
  <c r="D2932" i="1"/>
  <c r="AB2931" i="1"/>
  <c r="AC2931" i="1" s="1"/>
  <c r="Z2931" i="1"/>
  <c r="AA2931" i="1" s="1"/>
  <c r="I2931" i="1"/>
  <c r="J2931" i="1" s="1"/>
  <c r="K2931" i="1" s="1"/>
  <c r="G2931" i="1"/>
  <c r="F2931" i="1"/>
  <c r="D2931" i="1"/>
  <c r="AB2930" i="1"/>
  <c r="AC2930" i="1" s="1"/>
  <c r="Z2930" i="1"/>
  <c r="AA2930" i="1" s="1"/>
  <c r="I2930" i="1"/>
  <c r="J2930" i="1" s="1"/>
  <c r="K2930" i="1" s="1"/>
  <c r="G2930" i="1"/>
  <c r="F2930" i="1"/>
  <c r="D2930" i="1"/>
  <c r="AB2929" i="1"/>
  <c r="AC2929" i="1" s="1"/>
  <c r="AA2929" i="1"/>
  <c r="Z2929" i="1"/>
  <c r="J2929" i="1"/>
  <c r="K2929" i="1" s="1"/>
  <c r="I2929" i="1"/>
  <c r="G2929" i="1"/>
  <c r="F2929" i="1"/>
  <c r="D2929" i="1"/>
  <c r="AC2928" i="1"/>
  <c r="AB2928" i="1"/>
  <c r="Z2928" i="1"/>
  <c r="AA2928" i="1" s="1"/>
  <c r="I2928" i="1"/>
  <c r="J2928" i="1" s="1"/>
  <c r="K2928" i="1" s="1"/>
  <c r="G2928" i="1"/>
  <c r="F2928" i="1"/>
  <c r="D2928" i="1"/>
  <c r="AB2927" i="1"/>
  <c r="AC2927" i="1" s="1"/>
  <c r="AA2927" i="1"/>
  <c r="Z2927" i="1"/>
  <c r="I2927" i="1"/>
  <c r="J2927" i="1" s="1"/>
  <c r="K2927" i="1" s="1"/>
  <c r="G2927" i="1"/>
  <c r="F2927" i="1"/>
  <c r="D2927" i="1"/>
  <c r="AB2926" i="1"/>
  <c r="AC2926" i="1" s="1"/>
  <c r="Z2926" i="1"/>
  <c r="AA2926" i="1" s="1"/>
  <c r="I2926" i="1"/>
  <c r="J2926" i="1" s="1"/>
  <c r="K2926" i="1" s="1"/>
  <c r="G2926" i="1"/>
  <c r="F2926" i="1"/>
  <c r="D2926" i="1"/>
  <c r="AB2925" i="1"/>
  <c r="AC2925" i="1" s="1"/>
  <c r="Z2925" i="1"/>
  <c r="AA2925" i="1" s="1"/>
  <c r="I2925" i="1"/>
  <c r="J2925" i="1" s="1"/>
  <c r="K2925" i="1" s="1"/>
  <c r="O2925" i="1" s="1"/>
  <c r="G2925" i="1"/>
  <c r="F2925" i="1"/>
  <c r="D2925" i="1"/>
  <c r="AB2924" i="1"/>
  <c r="AC2924" i="1" s="1"/>
  <c r="AA2924" i="1"/>
  <c r="Z2924" i="1"/>
  <c r="I2924" i="1"/>
  <c r="J2924" i="1" s="1"/>
  <c r="K2924" i="1" s="1"/>
  <c r="G2924" i="1"/>
  <c r="F2924" i="1"/>
  <c r="D2924" i="1"/>
  <c r="AB2923" i="1"/>
  <c r="AC2923" i="1" s="1"/>
  <c r="Z2923" i="1"/>
  <c r="AA2923" i="1" s="1"/>
  <c r="I2923" i="1"/>
  <c r="J2923" i="1" s="1"/>
  <c r="K2923" i="1" s="1"/>
  <c r="G2923" i="1"/>
  <c r="F2923" i="1"/>
  <c r="D2923" i="1"/>
  <c r="I2922" i="1"/>
  <c r="J2922" i="1" s="1"/>
  <c r="K2922" i="1" s="1"/>
  <c r="G2922" i="1"/>
  <c r="F2922" i="1"/>
  <c r="D2922" i="1"/>
  <c r="I2921" i="1"/>
  <c r="J2921" i="1" s="1"/>
  <c r="K2921" i="1" s="1"/>
  <c r="G2921" i="1"/>
  <c r="F2921" i="1"/>
  <c r="D2921" i="1"/>
  <c r="I2920" i="1"/>
  <c r="J2920" i="1" s="1"/>
  <c r="K2920" i="1" s="1"/>
  <c r="G2920" i="1"/>
  <c r="F2920" i="1"/>
  <c r="D2920" i="1"/>
  <c r="I2919" i="1"/>
  <c r="J2919" i="1" s="1"/>
  <c r="K2919" i="1" s="1"/>
  <c r="G2919" i="1"/>
  <c r="F2919" i="1"/>
  <c r="D2919" i="1"/>
  <c r="I2918" i="1"/>
  <c r="J2918" i="1" s="1"/>
  <c r="K2918" i="1" s="1"/>
  <c r="G2918" i="1"/>
  <c r="F2918" i="1"/>
  <c r="D2918" i="1"/>
  <c r="I2917" i="1"/>
  <c r="J2917" i="1" s="1"/>
  <c r="K2917" i="1" s="1"/>
  <c r="G2917" i="1"/>
  <c r="F2917" i="1"/>
  <c r="D2917" i="1"/>
  <c r="I2916" i="1"/>
  <c r="J2916" i="1" s="1"/>
  <c r="K2916" i="1" s="1"/>
  <c r="G2916" i="1"/>
  <c r="F2916" i="1"/>
  <c r="D2916" i="1"/>
  <c r="I2915" i="1"/>
  <c r="J2915" i="1" s="1"/>
  <c r="K2915" i="1" s="1"/>
  <c r="G2915" i="1"/>
  <c r="F2915" i="1"/>
  <c r="D2915" i="1"/>
  <c r="I2914" i="1"/>
  <c r="J2914" i="1" s="1"/>
  <c r="K2914" i="1" s="1"/>
  <c r="G2914" i="1"/>
  <c r="F2914" i="1"/>
  <c r="D2914" i="1"/>
  <c r="I2913" i="1"/>
  <c r="J2913" i="1" s="1"/>
  <c r="K2913" i="1" s="1"/>
  <c r="G2913" i="1"/>
  <c r="F2913" i="1"/>
  <c r="D2913" i="1"/>
  <c r="J2912" i="1"/>
  <c r="K2912" i="1" s="1"/>
  <c r="O2912" i="1" s="1"/>
  <c r="I2912" i="1"/>
  <c r="G2912" i="1"/>
  <c r="F2912" i="1"/>
  <c r="D2912" i="1"/>
  <c r="J2911" i="1"/>
  <c r="K2911" i="1" s="1"/>
  <c r="O2911" i="1" s="1"/>
  <c r="I2911" i="1"/>
  <c r="G2911" i="1"/>
  <c r="F2911" i="1"/>
  <c r="D2911" i="1"/>
  <c r="I2910" i="1"/>
  <c r="J2910" i="1" s="1"/>
  <c r="K2910" i="1" s="1"/>
  <c r="L2910" i="1" s="1"/>
  <c r="G2910" i="1"/>
  <c r="F2910" i="1"/>
  <c r="D2910" i="1"/>
  <c r="I2909" i="1"/>
  <c r="J2909" i="1" s="1"/>
  <c r="K2909" i="1" s="1"/>
  <c r="G2909" i="1"/>
  <c r="F2909" i="1"/>
  <c r="D2909" i="1"/>
  <c r="I2908" i="1"/>
  <c r="J2908" i="1" s="1"/>
  <c r="K2908" i="1" s="1"/>
  <c r="G2908" i="1"/>
  <c r="F2908" i="1"/>
  <c r="D2908" i="1"/>
  <c r="K2907" i="1"/>
  <c r="O2907" i="1" s="1"/>
  <c r="I2907" i="1"/>
  <c r="J2907" i="1" s="1"/>
  <c r="G2907" i="1"/>
  <c r="F2907" i="1"/>
  <c r="D2907" i="1"/>
  <c r="J2906" i="1"/>
  <c r="K2906" i="1" s="1"/>
  <c r="I2906" i="1"/>
  <c r="G2906" i="1"/>
  <c r="F2906" i="1"/>
  <c r="D2906" i="1"/>
  <c r="J2905" i="1"/>
  <c r="K2905" i="1" s="1"/>
  <c r="I2905" i="1"/>
  <c r="G2905" i="1"/>
  <c r="F2905" i="1"/>
  <c r="D2905" i="1"/>
  <c r="I2904" i="1"/>
  <c r="J2904" i="1" s="1"/>
  <c r="K2904" i="1" s="1"/>
  <c r="G2904" i="1"/>
  <c r="F2904" i="1"/>
  <c r="D2904" i="1"/>
  <c r="I2903" i="1"/>
  <c r="J2903" i="1" s="1"/>
  <c r="K2903" i="1" s="1"/>
  <c r="O2903" i="1" s="1"/>
  <c r="G2903" i="1"/>
  <c r="F2903" i="1"/>
  <c r="D2903" i="1"/>
  <c r="I2902" i="1"/>
  <c r="J2902" i="1" s="1"/>
  <c r="K2902" i="1" s="1"/>
  <c r="L2902" i="1" s="1"/>
  <c r="G2902" i="1"/>
  <c r="F2902" i="1"/>
  <c r="D2902" i="1"/>
  <c r="I2901" i="1"/>
  <c r="J2901" i="1" s="1"/>
  <c r="K2901" i="1" s="1"/>
  <c r="G2901" i="1"/>
  <c r="F2901" i="1"/>
  <c r="D2901" i="1"/>
  <c r="I2900" i="1"/>
  <c r="J2900" i="1" s="1"/>
  <c r="K2900" i="1" s="1"/>
  <c r="G2900" i="1"/>
  <c r="F2900" i="1"/>
  <c r="D2900" i="1"/>
  <c r="I2899" i="1"/>
  <c r="J2899" i="1" s="1"/>
  <c r="K2899" i="1" s="1"/>
  <c r="G2899" i="1"/>
  <c r="F2899" i="1"/>
  <c r="D2899" i="1"/>
  <c r="J2898" i="1"/>
  <c r="K2898" i="1" s="1"/>
  <c r="I2898" i="1"/>
  <c r="G2898" i="1"/>
  <c r="F2898" i="1"/>
  <c r="D2898" i="1"/>
  <c r="I2897" i="1"/>
  <c r="J2897" i="1" s="1"/>
  <c r="K2897" i="1" s="1"/>
  <c r="G2897" i="1"/>
  <c r="F2897" i="1"/>
  <c r="D2897" i="1"/>
  <c r="I2896" i="1"/>
  <c r="J2896" i="1" s="1"/>
  <c r="K2896" i="1" s="1"/>
  <c r="G2896" i="1"/>
  <c r="F2896" i="1"/>
  <c r="D2896" i="1"/>
  <c r="J2895" i="1"/>
  <c r="K2895" i="1" s="1"/>
  <c r="I2895" i="1"/>
  <c r="G2895" i="1"/>
  <c r="F2895" i="1"/>
  <c r="D2895" i="1"/>
  <c r="I2894" i="1"/>
  <c r="J2894" i="1" s="1"/>
  <c r="K2894" i="1" s="1"/>
  <c r="G2894" i="1"/>
  <c r="F2894" i="1"/>
  <c r="D2894" i="1"/>
  <c r="I2893" i="1"/>
  <c r="J2893" i="1" s="1"/>
  <c r="K2893" i="1" s="1"/>
  <c r="G2893" i="1"/>
  <c r="F2893" i="1"/>
  <c r="D2893" i="1"/>
  <c r="I2892" i="1"/>
  <c r="J2892" i="1" s="1"/>
  <c r="K2892" i="1" s="1"/>
  <c r="G2892" i="1"/>
  <c r="F2892" i="1"/>
  <c r="D2892" i="1"/>
  <c r="L2891" i="1"/>
  <c r="N2891" i="1" s="1"/>
  <c r="J2891" i="1"/>
  <c r="K2891" i="1" s="1"/>
  <c r="O2891" i="1" s="1"/>
  <c r="I2891" i="1"/>
  <c r="G2891" i="1"/>
  <c r="F2891" i="1"/>
  <c r="D2891" i="1"/>
  <c r="I2890" i="1"/>
  <c r="J2890" i="1" s="1"/>
  <c r="K2890" i="1" s="1"/>
  <c r="G2890" i="1"/>
  <c r="F2890" i="1"/>
  <c r="D2890" i="1"/>
  <c r="I2889" i="1"/>
  <c r="J2889" i="1" s="1"/>
  <c r="K2889" i="1" s="1"/>
  <c r="O2889" i="1" s="1"/>
  <c r="G2889" i="1"/>
  <c r="F2889" i="1"/>
  <c r="D2889" i="1"/>
  <c r="I2888" i="1"/>
  <c r="J2888" i="1" s="1"/>
  <c r="K2888" i="1" s="1"/>
  <c r="G2888" i="1"/>
  <c r="F2888" i="1"/>
  <c r="D2888" i="1"/>
  <c r="I2887" i="1"/>
  <c r="J2887" i="1" s="1"/>
  <c r="K2887" i="1" s="1"/>
  <c r="G2887" i="1"/>
  <c r="F2887" i="1"/>
  <c r="D2887" i="1"/>
  <c r="I2886" i="1"/>
  <c r="J2886" i="1" s="1"/>
  <c r="K2886" i="1" s="1"/>
  <c r="G2886" i="1"/>
  <c r="F2886" i="1"/>
  <c r="D2886" i="1"/>
  <c r="J2885" i="1"/>
  <c r="K2885" i="1" s="1"/>
  <c r="I2885" i="1"/>
  <c r="G2885" i="1"/>
  <c r="F2885" i="1"/>
  <c r="D2885" i="1"/>
  <c r="I2884" i="1"/>
  <c r="J2884" i="1" s="1"/>
  <c r="K2884" i="1" s="1"/>
  <c r="G2884" i="1"/>
  <c r="F2884" i="1"/>
  <c r="D2884" i="1"/>
  <c r="I2883" i="1"/>
  <c r="J2883" i="1" s="1"/>
  <c r="K2883" i="1" s="1"/>
  <c r="G2883" i="1"/>
  <c r="F2883" i="1"/>
  <c r="D2883" i="1"/>
  <c r="J2882" i="1"/>
  <c r="K2882" i="1" s="1"/>
  <c r="L2882" i="1" s="1"/>
  <c r="I2882" i="1"/>
  <c r="G2882" i="1"/>
  <c r="F2882" i="1"/>
  <c r="D2882" i="1"/>
  <c r="I2881" i="1"/>
  <c r="J2881" i="1" s="1"/>
  <c r="K2881" i="1" s="1"/>
  <c r="G2881" i="1"/>
  <c r="F2881" i="1"/>
  <c r="D2881" i="1"/>
  <c r="I2880" i="1"/>
  <c r="J2880" i="1" s="1"/>
  <c r="K2880" i="1" s="1"/>
  <c r="G2880" i="1"/>
  <c r="F2880" i="1"/>
  <c r="D2880" i="1"/>
  <c r="I2879" i="1"/>
  <c r="J2879" i="1" s="1"/>
  <c r="K2879" i="1" s="1"/>
  <c r="G2879" i="1"/>
  <c r="F2879" i="1"/>
  <c r="D2879" i="1"/>
  <c r="J2878" i="1"/>
  <c r="K2878" i="1" s="1"/>
  <c r="I2878" i="1"/>
  <c r="G2878" i="1"/>
  <c r="F2878" i="1"/>
  <c r="D2878" i="1"/>
  <c r="I2877" i="1"/>
  <c r="J2877" i="1" s="1"/>
  <c r="K2877" i="1" s="1"/>
  <c r="G2877" i="1"/>
  <c r="F2877" i="1"/>
  <c r="D2877" i="1"/>
  <c r="I2876" i="1"/>
  <c r="J2876" i="1" s="1"/>
  <c r="K2876" i="1" s="1"/>
  <c r="G2876" i="1"/>
  <c r="F2876" i="1"/>
  <c r="D2876" i="1"/>
  <c r="I2875" i="1"/>
  <c r="J2875" i="1" s="1"/>
  <c r="K2875" i="1" s="1"/>
  <c r="G2875" i="1"/>
  <c r="F2875" i="1"/>
  <c r="D2875" i="1"/>
  <c r="I2874" i="1"/>
  <c r="J2874" i="1" s="1"/>
  <c r="K2874" i="1" s="1"/>
  <c r="G2874" i="1"/>
  <c r="F2874" i="1"/>
  <c r="D2874" i="1"/>
  <c r="K2873" i="1"/>
  <c r="I2873" i="1"/>
  <c r="J2873" i="1" s="1"/>
  <c r="G2873" i="1"/>
  <c r="F2873" i="1"/>
  <c r="D2873" i="1"/>
  <c r="I2872" i="1"/>
  <c r="J2872" i="1" s="1"/>
  <c r="K2872" i="1" s="1"/>
  <c r="G2872" i="1"/>
  <c r="F2872" i="1"/>
  <c r="D2872" i="1"/>
  <c r="I2871" i="1"/>
  <c r="J2871" i="1" s="1"/>
  <c r="K2871" i="1" s="1"/>
  <c r="G2871" i="1"/>
  <c r="F2871" i="1"/>
  <c r="D2871" i="1"/>
  <c r="I2870" i="1"/>
  <c r="J2870" i="1" s="1"/>
  <c r="K2870" i="1" s="1"/>
  <c r="G2870" i="1"/>
  <c r="F2870" i="1"/>
  <c r="D2870" i="1"/>
  <c r="J2869" i="1"/>
  <c r="K2869" i="1" s="1"/>
  <c r="I2869" i="1"/>
  <c r="G2869" i="1"/>
  <c r="F2869" i="1"/>
  <c r="D2869" i="1"/>
  <c r="I2868" i="1"/>
  <c r="J2868" i="1" s="1"/>
  <c r="K2868" i="1" s="1"/>
  <c r="G2868" i="1"/>
  <c r="F2868" i="1"/>
  <c r="D2868" i="1"/>
  <c r="I2867" i="1"/>
  <c r="J2867" i="1" s="1"/>
  <c r="K2867" i="1" s="1"/>
  <c r="G2867" i="1"/>
  <c r="F2867" i="1"/>
  <c r="D2867" i="1"/>
  <c r="I2866" i="1"/>
  <c r="J2866" i="1" s="1"/>
  <c r="K2866" i="1" s="1"/>
  <c r="L2866" i="1" s="1"/>
  <c r="N2866" i="1" s="1"/>
  <c r="G2866" i="1"/>
  <c r="F2866" i="1"/>
  <c r="D2866" i="1"/>
  <c r="I2865" i="1"/>
  <c r="J2865" i="1" s="1"/>
  <c r="K2865" i="1" s="1"/>
  <c r="G2865" i="1"/>
  <c r="F2865" i="1"/>
  <c r="D2865" i="1"/>
  <c r="K2864" i="1"/>
  <c r="O2864" i="1" s="1"/>
  <c r="I2864" i="1"/>
  <c r="J2864" i="1" s="1"/>
  <c r="G2864" i="1"/>
  <c r="F2864" i="1"/>
  <c r="D2864" i="1"/>
  <c r="J2863" i="1"/>
  <c r="K2863" i="1" s="1"/>
  <c r="I2863" i="1"/>
  <c r="G2863" i="1"/>
  <c r="F2863" i="1"/>
  <c r="D2863" i="1"/>
  <c r="I2862" i="1"/>
  <c r="J2862" i="1" s="1"/>
  <c r="K2862" i="1" s="1"/>
  <c r="G2862" i="1"/>
  <c r="F2862" i="1"/>
  <c r="D2862" i="1"/>
  <c r="I2861" i="1"/>
  <c r="J2861" i="1" s="1"/>
  <c r="K2861" i="1" s="1"/>
  <c r="G2861" i="1"/>
  <c r="F2861" i="1"/>
  <c r="D2861" i="1"/>
  <c r="I2860" i="1"/>
  <c r="J2860" i="1" s="1"/>
  <c r="K2860" i="1" s="1"/>
  <c r="G2860" i="1"/>
  <c r="F2860" i="1"/>
  <c r="D2860" i="1"/>
  <c r="I2859" i="1"/>
  <c r="J2859" i="1" s="1"/>
  <c r="K2859" i="1" s="1"/>
  <c r="G2859" i="1"/>
  <c r="F2859" i="1"/>
  <c r="D2859" i="1"/>
  <c r="I2858" i="1"/>
  <c r="J2858" i="1" s="1"/>
  <c r="K2858" i="1" s="1"/>
  <c r="G2858" i="1"/>
  <c r="F2858" i="1"/>
  <c r="D2858" i="1"/>
  <c r="J2857" i="1"/>
  <c r="K2857" i="1" s="1"/>
  <c r="L2857" i="1" s="1"/>
  <c r="N2857" i="1" s="1"/>
  <c r="I2857" i="1"/>
  <c r="G2857" i="1"/>
  <c r="F2857" i="1"/>
  <c r="D2857" i="1"/>
  <c r="I2856" i="1"/>
  <c r="J2856" i="1" s="1"/>
  <c r="K2856" i="1" s="1"/>
  <c r="G2856" i="1"/>
  <c r="F2856" i="1"/>
  <c r="D2856" i="1"/>
  <c r="J2855" i="1"/>
  <c r="K2855" i="1" s="1"/>
  <c r="I2855" i="1"/>
  <c r="G2855" i="1"/>
  <c r="F2855" i="1"/>
  <c r="D2855" i="1"/>
  <c r="I2854" i="1"/>
  <c r="J2854" i="1" s="1"/>
  <c r="K2854" i="1" s="1"/>
  <c r="G2854" i="1"/>
  <c r="F2854" i="1"/>
  <c r="D2854" i="1"/>
  <c r="J2853" i="1"/>
  <c r="K2853" i="1" s="1"/>
  <c r="I2853" i="1"/>
  <c r="G2853" i="1"/>
  <c r="F2853" i="1"/>
  <c r="D2853" i="1"/>
  <c r="I2852" i="1"/>
  <c r="J2852" i="1" s="1"/>
  <c r="K2852" i="1" s="1"/>
  <c r="G2852" i="1"/>
  <c r="F2852" i="1"/>
  <c r="D2852" i="1"/>
  <c r="I2851" i="1"/>
  <c r="J2851" i="1" s="1"/>
  <c r="K2851" i="1" s="1"/>
  <c r="G2851" i="1"/>
  <c r="F2851" i="1"/>
  <c r="D2851" i="1"/>
  <c r="I2850" i="1"/>
  <c r="J2850" i="1" s="1"/>
  <c r="K2850" i="1" s="1"/>
  <c r="G2850" i="1"/>
  <c r="F2850" i="1"/>
  <c r="D2850" i="1"/>
  <c r="I2849" i="1"/>
  <c r="J2849" i="1" s="1"/>
  <c r="K2849" i="1" s="1"/>
  <c r="G2849" i="1"/>
  <c r="F2849" i="1"/>
  <c r="D2849" i="1"/>
  <c r="I2848" i="1"/>
  <c r="J2848" i="1" s="1"/>
  <c r="K2848" i="1" s="1"/>
  <c r="G2848" i="1"/>
  <c r="F2848" i="1"/>
  <c r="D2848" i="1"/>
  <c r="I2847" i="1"/>
  <c r="J2847" i="1" s="1"/>
  <c r="K2847" i="1" s="1"/>
  <c r="G2847" i="1"/>
  <c r="F2847" i="1"/>
  <c r="D2847" i="1"/>
  <c r="O2846" i="1"/>
  <c r="I2846" i="1"/>
  <c r="J2846" i="1" s="1"/>
  <c r="K2846" i="1" s="1"/>
  <c r="L2846" i="1" s="1"/>
  <c r="N2846" i="1" s="1"/>
  <c r="G2846" i="1"/>
  <c r="F2846" i="1"/>
  <c r="D2846" i="1"/>
  <c r="J2845" i="1"/>
  <c r="K2845" i="1" s="1"/>
  <c r="I2845" i="1"/>
  <c r="G2845" i="1"/>
  <c r="F2845" i="1"/>
  <c r="D2845" i="1"/>
  <c r="I2844" i="1"/>
  <c r="J2844" i="1" s="1"/>
  <c r="K2844" i="1" s="1"/>
  <c r="G2844" i="1"/>
  <c r="F2844" i="1"/>
  <c r="D2844" i="1"/>
  <c r="I2843" i="1"/>
  <c r="J2843" i="1" s="1"/>
  <c r="K2843" i="1" s="1"/>
  <c r="G2843" i="1"/>
  <c r="F2843" i="1"/>
  <c r="D2843" i="1"/>
  <c r="I2842" i="1"/>
  <c r="J2842" i="1" s="1"/>
  <c r="K2842" i="1" s="1"/>
  <c r="G2842" i="1"/>
  <c r="F2842" i="1"/>
  <c r="D2842" i="1"/>
  <c r="I2841" i="1"/>
  <c r="J2841" i="1" s="1"/>
  <c r="K2841" i="1" s="1"/>
  <c r="G2841" i="1"/>
  <c r="F2841" i="1"/>
  <c r="D2841" i="1"/>
  <c r="J2840" i="1"/>
  <c r="K2840" i="1" s="1"/>
  <c r="I2840" i="1"/>
  <c r="G2840" i="1"/>
  <c r="F2840" i="1"/>
  <c r="D2840" i="1"/>
  <c r="I2839" i="1"/>
  <c r="J2839" i="1" s="1"/>
  <c r="K2839" i="1" s="1"/>
  <c r="G2839" i="1"/>
  <c r="F2839" i="1"/>
  <c r="D2839" i="1"/>
  <c r="I2838" i="1"/>
  <c r="J2838" i="1" s="1"/>
  <c r="K2838" i="1" s="1"/>
  <c r="G2838" i="1"/>
  <c r="F2838" i="1"/>
  <c r="D2838" i="1"/>
  <c r="I2837" i="1"/>
  <c r="J2837" i="1" s="1"/>
  <c r="K2837" i="1" s="1"/>
  <c r="G2837" i="1"/>
  <c r="F2837" i="1"/>
  <c r="D2837" i="1"/>
  <c r="I2836" i="1"/>
  <c r="J2836" i="1" s="1"/>
  <c r="K2836" i="1" s="1"/>
  <c r="G2836" i="1"/>
  <c r="F2836" i="1"/>
  <c r="D2836" i="1"/>
  <c r="I2835" i="1"/>
  <c r="J2835" i="1" s="1"/>
  <c r="K2835" i="1" s="1"/>
  <c r="G2835" i="1"/>
  <c r="F2835" i="1"/>
  <c r="D2835" i="1"/>
  <c r="I2834" i="1"/>
  <c r="J2834" i="1" s="1"/>
  <c r="K2834" i="1" s="1"/>
  <c r="G2834" i="1"/>
  <c r="F2834" i="1"/>
  <c r="D2834" i="1"/>
  <c r="I2833" i="1"/>
  <c r="J2833" i="1" s="1"/>
  <c r="K2833" i="1" s="1"/>
  <c r="G2833" i="1"/>
  <c r="F2833" i="1"/>
  <c r="D2833" i="1"/>
  <c r="I2832" i="1"/>
  <c r="J2832" i="1" s="1"/>
  <c r="K2832" i="1" s="1"/>
  <c r="G2832" i="1"/>
  <c r="F2832" i="1"/>
  <c r="D2832" i="1"/>
  <c r="I2831" i="1"/>
  <c r="J2831" i="1" s="1"/>
  <c r="K2831" i="1" s="1"/>
  <c r="G2831" i="1"/>
  <c r="F2831" i="1"/>
  <c r="D2831" i="1"/>
  <c r="J2830" i="1"/>
  <c r="K2830" i="1" s="1"/>
  <c r="I2830" i="1"/>
  <c r="G2830" i="1"/>
  <c r="F2830" i="1"/>
  <c r="D2830" i="1"/>
  <c r="I2829" i="1"/>
  <c r="J2829" i="1" s="1"/>
  <c r="K2829" i="1" s="1"/>
  <c r="G2829" i="1"/>
  <c r="F2829" i="1"/>
  <c r="D2829" i="1"/>
  <c r="I2828" i="1"/>
  <c r="J2828" i="1" s="1"/>
  <c r="K2828" i="1" s="1"/>
  <c r="G2828" i="1"/>
  <c r="F2828" i="1"/>
  <c r="D2828" i="1"/>
  <c r="J2827" i="1"/>
  <c r="K2827" i="1" s="1"/>
  <c r="I2827" i="1"/>
  <c r="G2827" i="1"/>
  <c r="F2827" i="1"/>
  <c r="D2827" i="1"/>
  <c r="I2826" i="1"/>
  <c r="J2826" i="1" s="1"/>
  <c r="K2826" i="1" s="1"/>
  <c r="L2826" i="1" s="1"/>
  <c r="G2826" i="1"/>
  <c r="F2826" i="1"/>
  <c r="D2826" i="1"/>
  <c r="O2826" i="1" s="1"/>
  <c r="I2825" i="1"/>
  <c r="J2825" i="1" s="1"/>
  <c r="K2825" i="1" s="1"/>
  <c r="G2825" i="1"/>
  <c r="F2825" i="1"/>
  <c r="D2825" i="1"/>
  <c r="I2824" i="1"/>
  <c r="J2824" i="1" s="1"/>
  <c r="K2824" i="1" s="1"/>
  <c r="L2824" i="1" s="1"/>
  <c r="N2824" i="1" s="1"/>
  <c r="G2824" i="1"/>
  <c r="F2824" i="1"/>
  <c r="D2824" i="1"/>
  <c r="I2823" i="1"/>
  <c r="J2823" i="1" s="1"/>
  <c r="K2823" i="1" s="1"/>
  <c r="G2823" i="1"/>
  <c r="F2823" i="1"/>
  <c r="D2823" i="1"/>
  <c r="I2822" i="1"/>
  <c r="J2822" i="1" s="1"/>
  <c r="K2822" i="1" s="1"/>
  <c r="G2822" i="1"/>
  <c r="F2822" i="1"/>
  <c r="D2822" i="1"/>
  <c r="I2821" i="1"/>
  <c r="J2821" i="1" s="1"/>
  <c r="K2821" i="1" s="1"/>
  <c r="G2821" i="1"/>
  <c r="F2821" i="1"/>
  <c r="D2821" i="1"/>
  <c r="J2820" i="1"/>
  <c r="K2820" i="1" s="1"/>
  <c r="I2820" i="1"/>
  <c r="G2820" i="1"/>
  <c r="F2820" i="1"/>
  <c r="D2820" i="1"/>
  <c r="I2819" i="1"/>
  <c r="J2819" i="1" s="1"/>
  <c r="K2819" i="1" s="1"/>
  <c r="G2819" i="1"/>
  <c r="F2819" i="1"/>
  <c r="D2819" i="1"/>
  <c r="I2818" i="1"/>
  <c r="J2818" i="1" s="1"/>
  <c r="K2818" i="1" s="1"/>
  <c r="G2818" i="1"/>
  <c r="F2818" i="1"/>
  <c r="D2818" i="1"/>
  <c r="J2817" i="1"/>
  <c r="K2817" i="1" s="1"/>
  <c r="L2817" i="1" s="1"/>
  <c r="N2817" i="1" s="1"/>
  <c r="I2817" i="1"/>
  <c r="G2817" i="1"/>
  <c r="F2817" i="1"/>
  <c r="D2817" i="1"/>
  <c r="I2816" i="1"/>
  <c r="J2816" i="1" s="1"/>
  <c r="K2816" i="1" s="1"/>
  <c r="G2816" i="1"/>
  <c r="F2816" i="1"/>
  <c r="D2816" i="1"/>
  <c r="J2815" i="1"/>
  <c r="K2815" i="1" s="1"/>
  <c r="I2815" i="1"/>
  <c r="G2815" i="1"/>
  <c r="F2815" i="1"/>
  <c r="D2815" i="1"/>
  <c r="J2814" i="1"/>
  <c r="K2814" i="1" s="1"/>
  <c r="I2814" i="1"/>
  <c r="G2814" i="1"/>
  <c r="F2814" i="1"/>
  <c r="D2814" i="1"/>
  <c r="J2813" i="1"/>
  <c r="K2813" i="1" s="1"/>
  <c r="I2813" i="1"/>
  <c r="G2813" i="1"/>
  <c r="F2813" i="1"/>
  <c r="D2813" i="1"/>
  <c r="I2812" i="1"/>
  <c r="J2812" i="1" s="1"/>
  <c r="K2812" i="1" s="1"/>
  <c r="G2812" i="1"/>
  <c r="F2812" i="1"/>
  <c r="D2812" i="1"/>
  <c r="I2811" i="1"/>
  <c r="J2811" i="1" s="1"/>
  <c r="K2811" i="1" s="1"/>
  <c r="G2811" i="1"/>
  <c r="F2811" i="1"/>
  <c r="D2811" i="1"/>
  <c r="J2810" i="1"/>
  <c r="K2810" i="1" s="1"/>
  <c r="I2810" i="1"/>
  <c r="G2810" i="1"/>
  <c r="F2810" i="1"/>
  <c r="D2810" i="1"/>
  <c r="I2809" i="1"/>
  <c r="J2809" i="1" s="1"/>
  <c r="K2809" i="1" s="1"/>
  <c r="G2809" i="1"/>
  <c r="F2809" i="1"/>
  <c r="D2809" i="1"/>
  <c r="I2808" i="1"/>
  <c r="J2808" i="1" s="1"/>
  <c r="K2808" i="1" s="1"/>
  <c r="G2808" i="1"/>
  <c r="F2808" i="1"/>
  <c r="D2808" i="1"/>
  <c r="I2807" i="1"/>
  <c r="J2807" i="1" s="1"/>
  <c r="K2807" i="1" s="1"/>
  <c r="G2807" i="1"/>
  <c r="F2807" i="1"/>
  <c r="D2807" i="1"/>
  <c r="I2806" i="1"/>
  <c r="J2806" i="1" s="1"/>
  <c r="K2806" i="1" s="1"/>
  <c r="L2806" i="1" s="1"/>
  <c r="G2806" i="1"/>
  <c r="F2806" i="1"/>
  <c r="D2806" i="1"/>
  <c r="O2806" i="1" s="1"/>
  <c r="I2805" i="1"/>
  <c r="J2805" i="1" s="1"/>
  <c r="K2805" i="1" s="1"/>
  <c r="G2805" i="1"/>
  <c r="F2805" i="1"/>
  <c r="D2805" i="1"/>
  <c r="J2804" i="1"/>
  <c r="K2804" i="1" s="1"/>
  <c r="I2804" i="1"/>
  <c r="G2804" i="1"/>
  <c r="F2804" i="1"/>
  <c r="D2804" i="1"/>
  <c r="J2803" i="1"/>
  <c r="K2803" i="1" s="1"/>
  <c r="I2803" i="1"/>
  <c r="G2803" i="1"/>
  <c r="F2803" i="1"/>
  <c r="D2803" i="1"/>
  <c r="L2802" i="1"/>
  <c r="J2802" i="1"/>
  <c r="K2802" i="1" s="1"/>
  <c r="I2802" i="1"/>
  <c r="G2802" i="1"/>
  <c r="F2802" i="1"/>
  <c r="D2802" i="1"/>
  <c r="I2801" i="1"/>
  <c r="J2801" i="1" s="1"/>
  <c r="K2801" i="1" s="1"/>
  <c r="G2801" i="1"/>
  <c r="F2801" i="1"/>
  <c r="D2801" i="1"/>
  <c r="J2800" i="1"/>
  <c r="K2800" i="1" s="1"/>
  <c r="I2800" i="1"/>
  <c r="G2800" i="1"/>
  <c r="F2800" i="1"/>
  <c r="D2800" i="1"/>
  <c r="I2799" i="1"/>
  <c r="J2799" i="1" s="1"/>
  <c r="K2799" i="1" s="1"/>
  <c r="G2799" i="1"/>
  <c r="F2799" i="1"/>
  <c r="D2799" i="1"/>
  <c r="I2798" i="1"/>
  <c r="J2798" i="1" s="1"/>
  <c r="K2798" i="1" s="1"/>
  <c r="G2798" i="1"/>
  <c r="F2798" i="1"/>
  <c r="D2798" i="1"/>
  <c r="J2797" i="1"/>
  <c r="K2797" i="1" s="1"/>
  <c r="L2797" i="1" s="1"/>
  <c r="N2797" i="1" s="1"/>
  <c r="I2797" i="1"/>
  <c r="G2797" i="1"/>
  <c r="F2797" i="1"/>
  <c r="D2797" i="1"/>
  <c r="I2796" i="1"/>
  <c r="J2796" i="1" s="1"/>
  <c r="K2796" i="1" s="1"/>
  <c r="G2796" i="1"/>
  <c r="F2796" i="1"/>
  <c r="D2796" i="1"/>
  <c r="I2795" i="1"/>
  <c r="J2795" i="1" s="1"/>
  <c r="K2795" i="1" s="1"/>
  <c r="G2795" i="1"/>
  <c r="F2795" i="1"/>
  <c r="D2795" i="1"/>
  <c r="K2794" i="1"/>
  <c r="O2794" i="1" s="1"/>
  <c r="I2794" i="1"/>
  <c r="J2794" i="1" s="1"/>
  <c r="G2794" i="1"/>
  <c r="F2794" i="1"/>
  <c r="D2794" i="1"/>
  <c r="I2793" i="1"/>
  <c r="J2793" i="1" s="1"/>
  <c r="K2793" i="1" s="1"/>
  <c r="G2793" i="1"/>
  <c r="F2793" i="1"/>
  <c r="D2793" i="1"/>
  <c r="I2792" i="1"/>
  <c r="J2792" i="1" s="1"/>
  <c r="K2792" i="1" s="1"/>
  <c r="G2792" i="1"/>
  <c r="F2792" i="1"/>
  <c r="D2792" i="1"/>
  <c r="I2791" i="1"/>
  <c r="J2791" i="1" s="1"/>
  <c r="K2791" i="1" s="1"/>
  <c r="G2791" i="1"/>
  <c r="F2791" i="1"/>
  <c r="D2791" i="1"/>
  <c r="J2790" i="1"/>
  <c r="K2790" i="1" s="1"/>
  <c r="I2790" i="1"/>
  <c r="G2790" i="1"/>
  <c r="F2790" i="1"/>
  <c r="D2790" i="1"/>
  <c r="I2789" i="1"/>
  <c r="J2789" i="1" s="1"/>
  <c r="K2789" i="1" s="1"/>
  <c r="G2789" i="1"/>
  <c r="F2789" i="1"/>
  <c r="D2789" i="1"/>
  <c r="I2788" i="1"/>
  <c r="J2788" i="1" s="1"/>
  <c r="K2788" i="1" s="1"/>
  <c r="G2788" i="1"/>
  <c r="F2788" i="1"/>
  <c r="D2788" i="1"/>
  <c r="J2787" i="1"/>
  <c r="K2787" i="1" s="1"/>
  <c r="I2787" i="1"/>
  <c r="G2787" i="1"/>
  <c r="F2787" i="1"/>
  <c r="D2787" i="1"/>
  <c r="I2786" i="1"/>
  <c r="J2786" i="1" s="1"/>
  <c r="K2786" i="1" s="1"/>
  <c r="L2786" i="1" s="1"/>
  <c r="N2786" i="1" s="1"/>
  <c r="G2786" i="1"/>
  <c r="F2786" i="1"/>
  <c r="D2786" i="1"/>
  <c r="J2785" i="1"/>
  <c r="K2785" i="1" s="1"/>
  <c r="I2785" i="1"/>
  <c r="G2785" i="1"/>
  <c r="F2785" i="1"/>
  <c r="D2785" i="1"/>
  <c r="I2784" i="1"/>
  <c r="J2784" i="1" s="1"/>
  <c r="K2784" i="1" s="1"/>
  <c r="G2784" i="1"/>
  <c r="F2784" i="1"/>
  <c r="D2784" i="1"/>
  <c r="I2783" i="1"/>
  <c r="J2783" i="1" s="1"/>
  <c r="K2783" i="1" s="1"/>
  <c r="G2783" i="1"/>
  <c r="F2783" i="1"/>
  <c r="D2783" i="1"/>
  <c r="J2782" i="1"/>
  <c r="K2782" i="1" s="1"/>
  <c r="I2782" i="1"/>
  <c r="G2782" i="1"/>
  <c r="F2782" i="1"/>
  <c r="D2782" i="1"/>
  <c r="I2781" i="1"/>
  <c r="J2781" i="1" s="1"/>
  <c r="K2781" i="1" s="1"/>
  <c r="G2781" i="1"/>
  <c r="F2781" i="1"/>
  <c r="D2781" i="1"/>
  <c r="J2780" i="1"/>
  <c r="K2780" i="1" s="1"/>
  <c r="I2780" i="1"/>
  <c r="G2780" i="1"/>
  <c r="F2780" i="1"/>
  <c r="D2780" i="1"/>
  <c r="I2779" i="1"/>
  <c r="J2779" i="1" s="1"/>
  <c r="K2779" i="1" s="1"/>
  <c r="G2779" i="1"/>
  <c r="F2779" i="1"/>
  <c r="D2779" i="1"/>
  <c r="I2778" i="1"/>
  <c r="J2778" i="1" s="1"/>
  <c r="K2778" i="1" s="1"/>
  <c r="G2778" i="1"/>
  <c r="F2778" i="1"/>
  <c r="D2778" i="1"/>
  <c r="J2777" i="1"/>
  <c r="K2777" i="1" s="1"/>
  <c r="L2777" i="1" s="1"/>
  <c r="N2777" i="1" s="1"/>
  <c r="I2777" i="1"/>
  <c r="G2777" i="1"/>
  <c r="F2777" i="1"/>
  <c r="D2777" i="1"/>
  <c r="I2776" i="1"/>
  <c r="J2776" i="1" s="1"/>
  <c r="K2776" i="1" s="1"/>
  <c r="G2776" i="1"/>
  <c r="F2776" i="1"/>
  <c r="D2776" i="1"/>
  <c r="J2775" i="1"/>
  <c r="K2775" i="1" s="1"/>
  <c r="I2775" i="1"/>
  <c r="G2775" i="1"/>
  <c r="F2775" i="1"/>
  <c r="D2775" i="1"/>
  <c r="J2774" i="1"/>
  <c r="K2774" i="1" s="1"/>
  <c r="I2774" i="1"/>
  <c r="G2774" i="1"/>
  <c r="F2774" i="1"/>
  <c r="D2774" i="1"/>
  <c r="J2773" i="1"/>
  <c r="K2773" i="1" s="1"/>
  <c r="I2773" i="1"/>
  <c r="G2773" i="1"/>
  <c r="F2773" i="1"/>
  <c r="D2773" i="1"/>
  <c r="I2772" i="1"/>
  <c r="J2772" i="1" s="1"/>
  <c r="K2772" i="1" s="1"/>
  <c r="G2772" i="1"/>
  <c r="F2772" i="1"/>
  <c r="D2772" i="1"/>
  <c r="I2771" i="1"/>
  <c r="J2771" i="1" s="1"/>
  <c r="K2771" i="1" s="1"/>
  <c r="G2771" i="1"/>
  <c r="F2771" i="1"/>
  <c r="D2771" i="1"/>
  <c r="I2770" i="1"/>
  <c r="J2770" i="1" s="1"/>
  <c r="K2770" i="1" s="1"/>
  <c r="G2770" i="1"/>
  <c r="F2770" i="1"/>
  <c r="D2770" i="1"/>
  <c r="I2769" i="1"/>
  <c r="J2769" i="1" s="1"/>
  <c r="K2769" i="1" s="1"/>
  <c r="G2769" i="1"/>
  <c r="F2769" i="1"/>
  <c r="D2769" i="1"/>
  <c r="I2768" i="1"/>
  <c r="J2768" i="1" s="1"/>
  <c r="K2768" i="1" s="1"/>
  <c r="G2768" i="1"/>
  <c r="F2768" i="1"/>
  <c r="D2768" i="1"/>
  <c r="I2767" i="1"/>
  <c r="J2767" i="1" s="1"/>
  <c r="K2767" i="1" s="1"/>
  <c r="G2767" i="1"/>
  <c r="F2767" i="1"/>
  <c r="D2767" i="1"/>
  <c r="I2766" i="1"/>
  <c r="J2766" i="1" s="1"/>
  <c r="K2766" i="1" s="1"/>
  <c r="L2766" i="1" s="1"/>
  <c r="G2766" i="1"/>
  <c r="F2766" i="1"/>
  <c r="D2766" i="1"/>
  <c r="L2765" i="1"/>
  <c r="K2765" i="1"/>
  <c r="I2765" i="1"/>
  <c r="J2765" i="1" s="1"/>
  <c r="G2765" i="1"/>
  <c r="F2765" i="1"/>
  <c r="D2765" i="1"/>
  <c r="I2764" i="1"/>
  <c r="J2764" i="1" s="1"/>
  <c r="K2764" i="1" s="1"/>
  <c r="O2764" i="1" s="1"/>
  <c r="G2764" i="1"/>
  <c r="F2764" i="1"/>
  <c r="D2764" i="1"/>
  <c r="I2763" i="1"/>
  <c r="J2763" i="1" s="1"/>
  <c r="K2763" i="1" s="1"/>
  <c r="G2763" i="1"/>
  <c r="F2763" i="1"/>
  <c r="D2763" i="1"/>
  <c r="I2762" i="1"/>
  <c r="J2762" i="1" s="1"/>
  <c r="K2762" i="1" s="1"/>
  <c r="G2762" i="1"/>
  <c r="F2762" i="1"/>
  <c r="D2762" i="1"/>
  <c r="I2761" i="1"/>
  <c r="J2761" i="1" s="1"/>
  <c r="K2761" i="1" s="1"/>
  <c r="G2761" i="1"/>
  <c r="F2761" i="1"/>
  <c r="D2761" i="1"/>
  <c r="J2760" i="1"/>
  <c r="K2760" i="1" s="1"/>
  <c r="I2760" i="1"/>
  <c r="G2760" i="1"/>
  <c r="F2760" i="1"/>
  <c r="D2760" i="1"/>
  <c r="I2759" i="1"/>
  <c r="J2759" i="1" s="1"/>
  <c r="K2759" i="1" s="1"/>
  <c r="G2759" i="1"/>
  <c r="F2759" i="1"/>
  <c r="D2759" i="1"/>
  <c r="I2758" i="1"/>
  <c r="J2758" i="1" s="1"/>
  <c r="K2758" i="1" s="1"/>
  <c r="G2758" i="1"/>
  <c r="F2758" i="1"/>
  <c r="D2758" i="1"/>
  <c r="I2757" i="1"/>
  <c r="J2757" i="1" s="1"/>
  <c r="K2757" i="1" s="1"/>
  <c r="L2757" i="1" s="1"/>
  <c r="N2757" i="1" s="1"/>
  <c r="G2757" i="1"/>
  <c r="F2757" i="1"/>
  <c r="D2757" i="1"/>
  <c r="I2756" i="1"/>
  <c r="J2756" i="1" s="1"/>
  <c r="K2756" i="1" s="1"/>
  <c r="G2756" i="1"/>
  <c r="F2756" i="1"/>
  <c r="D2756" i="1"/>
  <c r="J2755" i="1"/>
  <c r="K2755" i="1" s="1"/>
  <c r="I2755" i="1"/>
  <c r="G2755" i="1"/>
  <c r="F2755" i="1"/>
  <c r="D2755" i="1"/>
  <c r="K2754" i="1"/>
  <c r="J2754" i="1"/>
  <c r="I2754" i="1"/>
  <c r="G2754" i="1"/>
  <c r="F2754" i="1"/>
  <c r="D2754" i="1"/>
  <c r="I2753" i="1"/>
  <c r="J2753" i="1" s="1"/>
  <c r="K2753" i="1" s="1"/>
  <c r="G2753" i="1"/>
  <c r="F2753" i="1"/>
  <c r="D2753" i="1"/>
  <c r="I2752" i="1"/>
  <c r="J2752" i="1" s="1"/>
  <c r="K2752" i="1" s="1"/>
  <c r="G2752" i="1"/>
  <c r="F2752" i="1"/>
  <c r="D2752" i="1"/>
  <c r="I2751" i="1"/>
  <c r="J2751" i="1" s="1"/>
  <c r="K2751" i="1" s="1"/>
  <c r="G2751" i="1"/>
  <c r="F2751" i="1"/>
  <c r="D2751" i="1"/>
  <c r="J2750" i="1"/>
  <c r="K2750" i="1" s="1"/>
  <c r="I2750" i="1"/>
  <c r="G2750" i="1"/>
  <c r="F2750" i="1"/>
  <c r="D2750" i="1"/>
  <c r="I2749" i="1"/>
  <c r="J2749" i="1" s="1"/>
  <c r="K2749" i="1" s="1"/>
  <c r="G2749" i="1"/>
  <c r="F2749" i="1"/>
  <c r="D2749" i="1"/>
  <c r="I2748" i="1"/>
  <c r="J2748" i="1" s="1"/>
  <c r="K2748" i="1" s="1"/>
  <c r="G2748" i="1"/>
  <c r="F2748" i="1"/>
  <c r="D2748" i="1"/>
  <c r="I2747" i="1"/>
  <c r="J2747" i="1" s="1"/>
  <c r="K2747" i="1" s="1"/>
  <c r="L2747" i="1" s="1"/>
  <c r="N2747" i="1" s="1"/>
  <c r="G2747" i="1"/>
  <c r="F2747" i="1"/>
  <c r="D2747" i="1"/>
  <c r="I2746" i="1"/>
  <c r="J2746" i="1" s="1"/>
  <c r="K2746" i="1" s="1"/>
  <c r="L2746" i="1" s="1"/>
  <c r="N2746" i="1" s="1"/>
  <c r="G2746" i="1"/>
  <c r="F2746" i="1"/>
  <c r="D2746" i="1"/>
  <c r="I2745" i="1"/>
  <c r="J2745" i="1" s="1"/>
  <c r="K2745" i="1" s="1"/>
  <c r="G2745" i="1"/>
  <c r="F2745" i="1"/>
  <c r="D2745" i="1"/>
  <c r="I2744" i="1"/>
  <c r="J2744" i="1" s="1"/>
  <c r="K2744" i="1" s="1"/>
  <c r="O2744" i="1" s="1"/>
  <c r="G2744" i="1"/>
  <c r="F2744" i="1"/>
  <c r="D2744" i="1"/>
  <c r="I2743" i="1"/>
  <c r="J2743" i="1" s="1"/>
  <c r="K2743" i="1" s="1"/>
  <c r="G2743" i="1"/>
  <c r="F2743" i="1"/>
  <c r="D2743" i="1"/>
  <c r="I2742" i="1"/>
  <c r="J2742" i="1" s="1"/>
  <c r="K2742" i="1" s="1"/>
  <c r="O2742" i="1" s="1"/>
  <c r="G2742" i="1"/>
  <c r="F2742" i="1"/>
  <c r="D2742" i="1"/>
  <c r="I2741" i="1"/>
  <c r="J2741" i="1" s="1"/>
  <c r="K2741" i="1" s="1"/>
  <c r="G2741" i="1"/>
  <c r="F2741" i="1"/>
  <c r="D2741" i="1"/>
  <c r="J2740" i="1"/>
  <c r="K2740" i="1" s="1"/>
  <c r="I2740" i="1"/>
  <c r="G2740" i="1"/>
  <c r="F2740" i="1"/>
  <c r="D2740" i="1"/>
  <c r="I2739" i="1"/>
  <c r="J2739" i="1" s="1"/>
  <c r="K2739" i="1" s="1"/>
  <c r="G2739" i="1"/>
  <c r="F2739" i="1"/>
  <c r="D2739" i="1"/>
  <c r="I2738" i="1"/>
  <c r="J2738" i="1" s="1"/>
  <c r="K2738" i="1" s="1"/>
  <c r="G2738" i="1"/>
  <c r="F2738" i="1"/>
  <c r="D2738" i="1"/>
  <c r="I2737" i="1"/>
  <c r="J2737" i="1" s="1"/>
  <c r="K2737" i="1" s="1"/>
  <c r="L2737" i="1" s="1"/>
  <c r="G2737" i="1"/>
  <c r="F2737" i="1"/>
  <c r="D2737" i="1"/>
  <c r="I2736" i="1"/>
  <c r="J2736" i="1" s="1"/>
  <c r="K2736" i="1" s="1"/>
  <c r="G2736" i="1"/>
  <c r="F2736" i="1"/>
  <c r="D2736" i="1"/>
  <c r="I2735" i="1"/>
  <c r="J2735" i="1" s="1"/>
  <c r="K2735" i="1" s="1"/>
  <c r="G2735" i="1"/>
  <c r="F2735" i="1"/>
  <c r="D2735" i="1"/>
  <c r="I2734" i="1"/>
  <c r="J2734" i="1" s="1"/>
  <c r="K2734" i="1" s="1"/>
  <c r="G2734" i="1"/>
  <c r="F2734" i="1"/>
  <c r="D2734" i="1"/>
  <c r="I2733" i="1"/>
  <c r="J2733" i="1" s="1"/>
  <c r="K2733" i="1" s="1"/>
  <c r="G2733" i="1"/>
  <c r="F2733" i="1"/>
  <c r="D2733" i="1"/>
  <c r="I2732" i="1"/>
  <c r="J2732" i="1" s="1"/>
  <c r="K2732" i="1" s="1"/>
  <c r="G2732" i="1"/>
  <c r="F2732" i="1"/>
  <c r="D2732" i="1"/>
  <c r="I2731" i="1"/>
  <c r="J2731" i="1" s="1"/>
  <c r="K2731" i="1" s="1"/>
  <c r="G2731" i="1"/>
  <c r="F2731" i="1"/>
  <c r="D2731" i="1"/>
  <c r="I2730" i="1"/>
  <c r="J2730" i="1" s="1"/>
  <c r="K2730" i="1" s="1"/>
  <c r="G2730" i="1"/>
  <c r="F2730" i="1"/>
  <c r="D2730" i="1"/>
  <c r="I2729" i="1"/>
  <c r="J2729" i="1" s="1"/>
  <c r="K2729" i="1" s="1"/>
  <c r="G2729" i="1"/>
  <c r="F2729" i="1"/>
  <c r="D2729" i="1"/>
  <c r="I2728" i="1"/>
  <c r="J2728" i="1" s="1"/>
  <c r="K2728" i="1" s="1"/>
  <c r="G2728" i="1"/>
  <c r="F2728" i="1"/>
  <c r="D2728" i="1"/>
  <c r="J2727" i="1"/>
  <c r="K2727" i="1" s="1"/>
  <c r="L2727" i="1" s="1"/>
  <c r="I2727" i="1"/>
  <c r="G2727" i="1"/>
  <c r="F2727" i="1"/>
  <c r="D2727" i="1"/>
  <c r="O2726" i="1"/>
  <c r="I2726" i="1"/>
  <c r="J2726" i="1" s="1"/>
  <c r="K2726" i="1" s="1"/>
  <c r="L2726" i="1" s="1"/>
  <c r="N2726" i="1" s="1"/>
  <c r="G2726" i="1"/>
  <c r="F2726" i="1"/>
  <c r="D2726" i="1"/>
  <c r="I2725" i="1"/>
  <c r="J2725" i="1" s="1"/>
  <c r="K2725" i="1" s="1"/>
  <c r="G2725" i="1"/>
  <c r="F2725" i="1"/>
  <c r="D2725" i="1"/>
  <c r="K2724" i="1"/>
  <c r="L2724" i="1" s="1"/>
  <c r="J2724" i="1"/>
  <c r="I2724" i="1"/>
  <c r="G2724" i="1"/>
  <c r="F2724" i="1"/>
  <c r="D2724" i="1"/>
  <c r="J2723" i="1"/>
  <c r="K2723" i="1" s="1"/>
  <c r="I2723" i="1"/>
  <c r="G2723" i="1"/>
  <c r="F2723" i="1"/>
  <c r="D2723" i="1"/>
  <c r="I2722" i="1"/>
  <c r="J2722" i="1" s="1"/>
  <c r="K2722" i="1" s="1"/>
  <c r="G2722" i="1"/>
  <c r="F2722" i="1"/>
  <c r="D2722" i="1"/>
  <c r="I2721" i="1"/>
  <c r="J2721" i="1" s="1"/>
  <c r="K2721" i="1" s="1"/>
  <c r="G2721" i="1"/>
  <c r="F2721" i="1"/>
  <c r="D2721" i="1"/>
  <c r="I2720" i="1"/>
  <c r="J2720" i="1" s="1"/>
  <c r="K2720" i="1" s="1"/>
  <c r="G2720" i="1"/>
  <c r="F2720" i="1"/>
  <c r="D2720" i="1"/>
  <c r="I2719" i="1"/>
  <c r="J2719" i="1" s="1"/>
  <c r="K2719" i="1" s="1"/>
  <c r="G2719" i="1"/>
  <c r="F2719" i="1"/>
  <c r="D2719" i="1"/>
  <c r="I2718" i="1"/>
  <c r="J2718" i="1" s="1"/>
  <c r="K2718" i="1" s="1"/>
  <c r="L2718" i="1" s="1"/>
  <c r="N2718" i="1" s="1"/>
  <c r="G2718" i="1"/>
  <c r="F2718" i="1"/>
  <c r="D2718" i="1"/>
  <c r="I2717" i="1"/>
  <c r="J2717" i="1" s="1"/>
  <c r="K2717" i="1" s="1"/>
  <c r="G2717" i="1"/>
  <c r="F2717" i="1"/>
  <c r="D2717" i="1"/>
  <c r="I2716" i="1"/>
  <c r="J2716" i="1" s="1"/>
  <c r="K2716" i="1" s="1"/>
  <c r="G2716" i="1"/>
  <c r="F2716" i="1"/>
  <c r="D2716" i="1"/>
  <c r="I2715" i="1"/>
  <c r="J2715" i="1" s="1"/>
  <c r="K2715" i="1" s="1"/>
  <c r="G2715" i="1"/>
  <c r="F2715" i="1"/>
  <c r="D2715" i="1"/>
  <c r="J2714" i="1"/>
  <c r="K2714" i="1" s="1"/>
  <c r="I2714" i="1"/>
  <c r="G2714" i="1"/>
  <c r="F2714" i="1"/>
  <c r="D2714" i="1"/>
  <c r="J2713" i="1"/>
  <c r="K2713" i="1" s="1"/>
  <c r="I2713" i="1"/>
  <c r="G2713" i="1"/>
  <c r="F2713" i="1"/>
  <c r="D2713" i="1"/>
  <c r="I2712" i="1"/>
  <c r="J2712" i="1" s="1"/>
  <c r="K2712" i="1" s="1"/>
  <c r="G2712" i="1"/>
  <c r="F2712" i="1"/>
  <c r="D2712" i="1"/>
  <c r="I2711" i="1"/>
  <c r="J2711" i="1" s="1"/>
  <c r="K2711" i="1" s="1"/>
  <c r="G2711" i="1"/>
  <c r="F2711" i="1"/>
  <c r="D2711" i="1"/>
  <c r="J2710" i="1"/>
  <c r="K2710" i="1" s="1"/>
  <c r="I2710" i="1"/>
  <c r="G2710" i="1"/>
  <c r="F2710" i="1"/>
  <c r="D2710" i="1"/>
  <c r="I2709" i="1"/>
  <c r="J2709" i="1" s="1"/>
  <c r="K2709" i="1" s="1"/>
  <c r="G2709" i="1"/>
  <c r="F2709" i="1"/>
  <c r="D2709" i="1"/>
  <c r="I2708" i="1"/>
  <c r="J2708" i="1" s="1"/>
  <c r="K2708" i="1" s="1"/>
  <c r="G2708" i="1"/>
  <c r="F2708" i="1"/>
  <c r="D2708" i="1"/>
  <c r="I2707" i="1"/>
  <c r="J2707" i="1" s="1"/>
  <c r="K2707" i="1" s="1"/>
  <c r="L2707" i="1" s="1"/>
  <c r="N2707" i="1" s="1"/>
  <c r="G2707" i="1"/>
  <c r="F2707" i="1"/>
  <c r="D2707" i="1"/>
  <c r="I2706" i="1"/>
  <c r="J2706" i="1" s="1"/>
  <c r="K2706" i="1" s="1"/>
  <c r="L2706" i="1" s="1"/>
  <c r="N2706" i="1" s="1"/>
  <c r="G2706" i="1"/>
  <c r="F2706" i="1"/>
  <c r="D2706" i="1"/>
  <c r="I2705" i="1"/>
  <c r="J2705" i="1" s="1"/>
  <c r="K2705" i="1" s="1"/>
  <c r="O2705" i="1" s="1"/>
  <c r="G2705" i="1"/>
  <c r="F2705" i="1"/>
  <c r="D2705" i="1"/>
  <c r="K2704" i="1"/>
  <c r="J2704" i="1"/>
  <c r="I2704" i="1"/>
  <c r="G2704" i="1"/>
  <c r="F2704" i="1"/>
  <c r="D2704" i="1"/>
  <c r="J2703" i="1"/>
  <c r="K2703" i="1" s="1"/>
  <c r="I2703" i="1"/>
  <c r="G2703" i="1"/>
  <c r="F2703" i="1"/>
  <c r="D2703" i="1"/>
  <c r="I2702" i="1"/>
  <c r="J2702" i="1" s="1"/>
  <c r="K2702" i="1" s="1"/>
  <c r="G2702" i="1"/>
  <c r="F2702" i="1"/>
  <c r="D2702" i="1"/>
  <c r="I2701" i="1"/>
  <c r="J2701" i="1" s="1"/>
  <c r="K2701" i="1" s="1"/>
  <c r="G2701" i="1"/>
  <c r="F2701" i="1"/>
  <c r="D2701" i="1"/>
  <c r="I2700" i="1"/>
  <c r="J2700" i="1" s="1"/>
  <c r="K2700" i="1" s="1"/>
  <c r="G2700" i="1"/>
  <c r="F2700" i="1"/>
  <c r="D2700" i="1"/>
  <c r="I2699" i="1"/>
  <c r="J2699" i="1" s="1"/>
  <c r="K2699" i="1" s="1"/>
  <c r="G2699" i="1"/>
  <c r="F2699" i="1"/>
  <c r="D2699" i="1"/>
  <c r="I2698" i="1"/>
  <c r="J2698" i="1" s="1"/>
  <c r="K2698" i="1" s="1"/>
  <c r="L2698" i="1" s="1"/>
  <c r="G2698" i="1"/>
  <c r="F2698" i="1"/>
  <c r="D2698" i="1"/>
  <c r="I2697" i="1"/>
  <c r="J2697" i="1" s="1"/>
  <c r="K2697" i="1" s="1"/>
  <c r="G2697" i="1"/>
  <c r="F2697" i="1"/>
  <c r="D2697" i="1"/>
  <c r="I2696" i="1"/>
  <c r="J2696" i="1" s="1"/>
  <c r="K2696" i="1" s="1"/>
  <c r="L2696" i="1" s="1"/>
  <c r="N2696" i="1" s="1"/>
  <c r="G2696" i="1"/>
  <c r="F2696" i="1"/>
  <c r="D2696" i="1"/>
  <c r="I2695" i="1"/>
  <c r="J2695" i="1" s="1"/>
  <c r="K2695" i="1" s="1"/>
  <c r="G2695" i="1"/>
  <c r="F2695" i="1"/>
  <c r="D2695" i="1"/>
  <c r="J2694" i="1"/>
  <c r="K2694" i="1" s="1"/>
  <c r="I2694" i="1"/>
  <c r="G2694" i="1"/>
  <c r="F2694" i="1"/>
  <c r="D2694" i="1"/>
  <c r="K2693" i="1"/>
  <c r="J2693" i="1"/>
  <c r="I2693" i="1"/>
  <c r="G2693" i="1"/>
  <c r="F2693" i="1"/>
  <c r="D2693" i="1"/>
  <c r="I2692" i="1"/>
  <c r="J2692" i="1" s="1"/>
  <c r="K2692" i="1" s="1"/>
  <c r="G2692" i="1"/>
  <c r="F2692" i="1"/>
  <c r="D2692" i="1"/>
  <c r="I2691" i="1"/>
  <c r="J2691" i="1" s="1"/>
  <c r="K2691" i="1" s="1"/>
  <c r="G2691" i="1"/>
  <c r="F2691" i="1"/>
  <c r="D2691" i="1"/>
  <c r="I2690" i="1"/>
  <c r="J2690" i="1" s="1"/>
  <c r="K2690" i="1" s="1"/>
  <c r="G2690" i="1"/>
  <c r="F2690" i="1"/>
  <c r="D2690" i="1"/>
  <c r="I2689" i="1"/>
  <c r="J2689" i="1" s="1"/>
  <c r="K2689" i="1" s="1"/>
  <c r="G2689" i="1"/>
  <c r="F2689" i="1"/>
  <c r="D2689" i="1"/>
  <c r="I2688" i="1"/>
  <c r="J2688" i="1" s="1"/>
  <c r="K2688" i="1" s="1"/>
  <c r="G2688" i="1"/>
  <c r="F2688" i="1"/>
  <c r="D2688" i="1"/>
  <c r="I2687" i="1"/>
  <c r="J2687" i="1" s="1"/>
  <c r="K2687" i="1" s="1"/>
  <c r="L2687" i="1" s="1"/>
  <c r="N2687" i="1" s="1"/>
  <c r="G2687" i="1"/>
  <c r="F2687" i="1"/>
  <c r="D2687" i="1"/>
  <c r="I2686" i="1"/>
  <c r="J2686" i="1" s="1"/>
  <c r="K2686" i="1" s="1"/>
  <c r="L2686" i="1" s="1"/>
  <c r="N2686" i="1" s="1"/>
  <c r="G2686" i="1"/>
  <c r="F2686" i="1"/>
  <c r="D2686" i="1"/>
  <c r="I2685" i="1"/>
  <c r="J2685" i="1" s="1"/>
  <c r="K2685" i="1" s="1"/>
  <c r="G2685" i="1"/>
  <c r="F2685" i="1"/>
  <c r="D2685" i="1"/>
  <c r="J2684" i="1"/>
  <c r="K2684" i="1" s="1"/>
  <c r="O2684" i="1" s="1"/>
  <c r="I2684" i="1"/>
  <c r="G2684" i="1"/>
  <c r="F2684" i="1"/>
  <c r="D2684" i="1"/>
  <c r="I2683" i="1"/>
  <c r="J2683" i="1" s="1"/>
  <c r="K2683" i="1" s="1"/>
  <c r="G2683" i="1"/>
  <c r="F2683" i="1"/>
  <c r="D2683" i="1"/>
  <c r="I2682" i="1"/>
  <c r="J2682" i="1" s="1"/>
  <c r="K2682" i="1" s="1"/>
  <c r="G2682" i="1"/>
  <c r="F2682" i="1"/>
  <c r="D2682" i="1"/>
  <c r="I2681" i="1"/>
  <c r="J2681" i="1" s="1"/>
  <c r="K2681" i="1" s="1"/>
  <c r="G2681" i="1"/>
  <c r="F2681" i="1"/>
  <c r="D2681" i="1"/>
  <c r="I2680" i="1"/>
  <c r="J2680" i="1" s="1"/>
  <c r="K2680" i="1" s="1"/>
  <c r="G2680" i="1"/>
  <c r="F2680" i="1"/>
  <c r="D2680" i="1"/>
  <c r="I2679" i="1"/>
  <c r="J2679" i="1" s="1"/>
  <c r="K2679" i="1" s="1"/>
  <c r="G2679" i="1"/>
  <c r="F2679" i="1"/>
  <c r="D2679" i="1"/>
  <c r="I2678" i="1"/>
  <c r="J2678" i="1" s="1"/>
  <c r="K2678" i="1" s="1"/>
  <c r="L2678" i="1" s="1"/>
  <c r="G2678" i="1"/>
  <c r="F2678" i="1"/>
  <c r="D2678" i="1"/>
  <c r="I2677" i="1"/>
  <c r="J2677" i="1" s="1"/>
  <c r="K2677" i="1" s="1"/>
  <c r="L2677" i="1" s="1"/>
  <c r="N2677" i="1" s="1"/>
  <c r="G2677" i="1"/>
  <c r="F2677" i="1"/>
  <c r="D2677" i="1"/>
  <c r="I2676" i="1"/>
  <c r="J2676" i="1" s="1"/>
  <c r="K2676" i="1" s="1"/>
  <c r="O2676" i="1" s="1"/>
  <c r="G2676" i="1"/>
  <c r="F2676" i="1"/>
  <c r="D2676" i="1"/>
  <c r="J2675" i="1"/>
  <c r="K2675" i="1" s="1"/>
  <c r="I2675" i="1"/>
  <c r="G2675" i="1"/>
  <c r="F2675" i="1"/>
  <c r="D2675" i="1"/>
  <c r="J2674" i="1"/>
  <c r="K2674" i="1" s="1"/>
  <c r="I2674" i="1"/>
  <c r="G2674" i="1"/>
  <c r="F2674" i="1"/>
  <c r="D2674" i="1"/>
  <c r="K2673" i="1"/>
  <c r="J2673" i="1"/>
  <c r="I2673" i="1"/>
  <c r="G2673" i="1"/>
  <c r="F2673" i="1"/>
  <c r="D2673" i="1"/>
  <c r="I2672" i="1"/>
  <c r="J2672" i="1" s="1"/>
  <c r="K2672" i="1" s="1"/>
  <c r="G2672" i="1"/>
  <c r="F2672" i="1"/>
  <c r="D2672" i="1"/>
  <c r="K2671" i="1"/>
  <c r="I2671" i="1"/>
  <c r="J2671" i="1" s="1"/>
  <c r="G2671" i="1"/>
  <c r="F2671" i="1"/>
  <c r="D2671" i="1"/>
  <c r="J2670" i="1"/>
  <c r="K2670" i="1" s="1"/>
  <c r="I2670" i="1"/>
  <c r="G2670" i="1"/>
  <c r="F2670" i="1"/>
  <c r="D2670" i="1"/>
  <c r="I2669" i="1"/>
  <c r="J2669" i="1" s="1"/>
  <c r="K2669" i="1" s="1"/>
  <c r="G2669" i="1"/>
  <c r="F2669" i="1"/>
  <c r="D2669" i="1"/>
  <c r="I2668" i="1"/>
  <c r="J2668" i="1" s="1"/>
  <c r="K2668" i="1" s="1"/>
  <c r="G2668" i="1"/>
  <c r="F2668" i="1"/>
  <c r="D2668" i="1"/>
  <c r="I2667" i="1"/>
  <c r="J2667" i="1" s="1"/>
  <c r="K2667" i="1" s="1"/>
  <c r="G2667" i="1"/>
  <c r="F2667" i="1"/>
  <c r="D2667" i="1"/>
  <c r="I2666" i="1"/>
  <c r="J2666" i="1" s="1"/>
  <c r="K2666" i="1" s="1"/>
  <c r="L2666" i="1" s="1"/>
  <c r="G2666" i="1"/>
  <c r="F2666" i="1"/>
  <c r="D2666" i="1"/>
  <c r="J2665" i="1"/>
  <c r="K2665" i="1" s="1"/>
  <c r="I2665" i="1"/>
  <c r="G2665" i="1"/>
  <c r="F2665" i="1"/>
  <c r="D2665" i="1"/>
  <c r="I2664" i="1"/>
  <c r="J2664" i="1" s="1"/>
  <c r="K2664" i="1" s="1"/>
  <c r="G2664" i="1"/>
  <c r="F2664" i="1"/>
  <c r="D2664" i="1"/>
  <c r="I2663" i="1"/>
  <c r="J2663" i="1" s="1"/>
  <c r="K2663" i="1" s="1"/>
  <c r="G2663" i="1"/>
  <c r="F2663" i="1"/>
  <c r="D2663" i="1"/>
  <c r="I2662" i="1"/>
  <c r="J2662" i="1" s="1"/>
  <c r="K2662" i="1" s="1"/>
  <c r="G2662" i="1"/>
  <c r="F2662" i="1"/>
  <c r="D2662" i="1"/>
  <c r="I2661" i="1"/>
  <c r="J2661" i="1" s="1"/>
  <c r="K2661" i="1" s="1"/>
  <c r="G2661" i="1"/>
  <c r="F2661" i="1"/>
  <c r="D2661" i="1"/>
  <c r="J2660" i="1"/>
  <c r="K2660" i="1" s="1"/>
  <c r="I2660" i="1"/>
  <c r="G2660" i="1"/>
  <c r="F2660" i="1"/>
  <c r="D2660" i="1"/>
  <c r="I2659" i="1"/>
  <c r="J2659" i="1" s="1"/>
  <c r="K2659" i="1" s="1"/>
  <c r="G2659" i="1"/>
  <c r="F2659" i="1"/>
  <c r="D2659" i="1"/>
  <c r="O2658" i="1"/>
  <c r="I2658" i="1"/>
  <c r="J2658" i="1" s="1"/>
  <c r="K2658" i="1" s="1"/>
  <c r="L2658" i="1" s="1"/>
  <c r="G2658" i="1"/>
  <c r="F2658" i="1"/>
  <c r="D2658" i="1"/>
  <c r="I2657" i="1"/>
  <c r="J2657" i="1" s="1"/>
  <c r="K2657" i="1" s="1"/>
  <c r="G2657" i="1"/>
  <c r="F2657" i="1"/>
  <c r="D2657" i="1"/>
  <c r="L2656" i="1"/>
  <c r="N2656" i="1" s="1"/>
  <c r="I2656" i="1"/>
  <c r="J2656" i="1" s="1"/>
  <c r="K2656" i="1" s="1"/>
  <c r="G2656" i="1"/>
  <c r="F2656" i="1"/>
  <c r="D2656" i="1"/>
  <c r="I2655" i="1"/>
  <c r="J2655" i="1" s="1"/>
  <c r="K2655" i="1" s="1"/>
  <c r="G2655" i="1"/>
  <c r="F2655" i="1"/>
  <c r="D2655" i="1"/>
  <c r="J2654" i="1"/>
  <c r="K2654" i="1" s="1"/>
  <c r="I2654" i="1"/>
  <c r="G2654" i="1"/>
  <c r="F2654" i="1"/>
  <c r="D2654" i="1"/>
  <c r="I2653" i="1"/>
  <c r="J2653" i="1" s="1"/>
  <c r="K2653" i="1" s="1"/>
  <c r="G2653" i="1"/>
  <c r="F2653" i="1"/>
  <c r="D2653" i="1"/>
  <c r="I2652" i="1"/>
  <c r="J2652" i="1" s="1"/>
  <c r="K2652" i="1" s="1"/>
  <c r="G2652" i="1"/>
  <c r="F2652" i="1"/>
  <c r="D2652" i="1"/>
  <c r="I2651" i="1"/>
  <c r="J2651" i="1" s="1"/>
  <c r="K2651" i="1" s="1"/>
  <c r="G2651" i="1"/>
  <c r="F2651" i="1"/>
  <c r="D2651" i="1"/>
  <c r="I2650" i="1"/>
  <c r="J2650" i="1" s="1"/>
  <c r="K2650" i="1" s="1"/>
  <c r="G2650" i="1"/>
  <c r="F2650" i="1"/>
  <c r="D2650" i="1"/>
  <c r="I2649" i="1"/>
  <c r="J2649" i="1" s="1"/>
  <c r="K2649" i="1" s="1"/>
  <c r="G2649" i="1"/>
  <c r="F2649" i="1"/>
  <c r="D2649" i="1"/>
  <c r="I2648" i="1"/>
  <c r="J2648" i="1" s="1"/>
  <c r="K2648" i="1" s="1"/>
  <c r="G2648" i="1"/>
  <c r="F2648" i="1"/>
  <c r="D2648" i="1"/>
  <c r="I2647" i="1"/>
  <c r="J2647" i="1" s="1"/>
  <c r="K2647" i="1" s="1"/>
  <c r="G2647" i="1"/>
  <c r="F2647" i="1"/>
  <c r="D2647" i="1"/>
  <c r="I2646" i="1"/>
  <c r="J2646" i="1" s="1"/>
  <c r="K2646" i="1" s="1"/>
  <c r="L2646" i="1" s="1"/>
  <c r="N2646" i="1" s="1"/>
  <c r="G2646" i="1"/>
  <c r="F2646" i="1"/>
  <c r="D2646" i="1"/>
  <c r="I2645" i="1"/>
  <c r="J2645" i="1" s="1"/>
  <c r="K2645" i="1" s="1"/>
  <c r="O2645" i="1" s="1"/>
  <c r="G2645" i="1"/>
  <c r="F2645" i="1"/>
  <c r="D2645" i="1"/>
  <c r="I2644" i="1"/>
  <c r="J2644" i="1" s="1"/>
  <c r="K2644" i="1" s="1"/>
  <c r="G2644" i="1"/>
  <c r="F2644" i="1"/>
  <c r="D2644" i="1"/>
  <c r="I2643" i="1"/>
  <c r="J2643" i="1" s="1"/>
  <c r="K2643" i="1" s="1"/>
  <c r="G2643" i="1"/>
  <c r="F2643" i="1"/>
  <c r="D2643" i="1"/>
  <c r="J2642" i="1"/>
  <c r="K2642" i="1" s="1"/>
  <c r="I2642" i="1"/>
  <c r="G2642" i="1"/>
  <c r="F2642" i="1"/>
  <c r="D2642" i="1"/>
  <c r="I2641" i="1"/>
  <c r="J2641" i="1" s="1"/>
  <c r="K2641" i="1" s="1"/>
  <c r="G2641" i="1"/>
  <c r="F2641" i="1"/>
  <c r="D2641" i="1"/>
  <c r="J2640" i="1"/>
  <c r="K2640" i="1" s="1"/>
  <c r="I2640" i="1"/>
  <c r="G2640" i="1"/>
  <c r="F2640" i="1"/>
  <c r="D2640" i="1"/>
  <c r="I2639" i="1"/>
  <c r="J2639" i="1" s="1"/>
  <c r="K2639" i="1" s="1"/>
  <c r="G2639" i="1"/>
  <c r="F2639" i="1"/>
  <c r="D2639" i="1"/>
  <c r="I2638" i="1"/>
  <c r="J2638" i="1" s="1"/>
  <c r="K2638" i="1" s="1"/>
  <c r="L2638" i="1" s="1"/>
  <c r="N2638" i="1" s="1"/>
  <c r="G2638" i="1"/>
  <c r="F2638" i="1"/>
  <c r="D2638" i="1"/>
  <c r="J2637" i="1"/>
  <c r="K2637" i="1" s="1"/>
  <c r="L2637" i="1" s="1"/>
  <c r="N2637" i="1" s="1"/>
  <c r="I2637" i="1"/>
  <c r="G2637" i="1"/>
  <c r="F2637" i="1"/>
  <c r="D2637" i="1"/>
  <c r="I2636" i="1"/>
  <c r="J2636" i="1" s="1"/>
  <c r="K2636" i="1" s="1"/>
  <c r="O2636" i="1" s="1"/>
  <c r="G2636" i="1"/>
  <c r="F2636" i="1"/>
  <c r="D2636" i="1"/>
  <c r="I2635" i="1"/>
  <c r="J2635" i="1" s="1"/>
  <c r="K2635" i="1" s="1"/>
  <c r="G2635" i="1"/>
  <c r="F2635" i="1"/>
  <c r="D2635" i="1"/>
  <c r="J2634" i="1"/>
  <c r="K2634" i="1" s="1"/>
  <c r="I2634" i="1"/>
  <c r="G2634" i="1"/>
  <c r="F2634" i="1"/>
  <c r="D2634" i="1"/>
  <c r="J2633" i="1"/>
  <c r="K2633" i="1" s="1"/>
  <c r="I2633" i="1"/>
  <c r="G2633" i="1"/>
  <c r="F2633" i="1"/>
  <c r="D2633" i="1"/>
  <c r="I2632" i="1"/>
  <c r="J2632" i="1" s="1"/>
  <c r="K2632" i="1" s="1"/>
  <c r="G2632" i="1"/>
  <c r="F2632" i="1"/>
  <c r="D2632" i="1"/>
  <c r="K2631" i="1"/>
  <c r="I2631" i="1"/>
  <c r="J2631" i="1" s="1"/>
  <c r="G2631" i="1"/>
  <c r="F2631" i="1"/>
  <c r="D2631" i="1"/>
  <c r="I2630" i="1"/>
  <c r="J2630" i="1" s="1"/>
  <c r="K2630" i="1" s="1"/>
  <c r="G2630" i="1"/>
  <c r="F2630" i="1"/>
  <c r="D2630" i="1"/>
  <c r="I2629" i="1"/>
  <c r="J2629" i="1" s="1"/>
  <c r="K2629" i="1" s="1"/>
  <c r="G2629" i="1"/>
  <c r="F2629" i="1"/>
  <c r="D2629" i="1"/>
  <c r="I2628" i="1"/>
  <c r="J2628" i="1" s="1"/>
  <c r="K2628" i="1" s="1"/>
  <c r="G2628" i="1"/>
  <c r="F2628" i="1"/>
  <c r="D2628" i="1"/>
  <c r="I2627" i="1"/>
  <c r="J2627" i="1" s="1"/>
  <c r="K2627" i="1" s="1"/>
  <c r="L2627" i="1" s="1"/>
  <c r="N2627" i="1" s="1"/>
  <c r="G2627" i="1"/>
  <c r="F2627" i="1"/>
  <c r="D2627" i="1"/>
  <c r="I2626" i="1"/>
  <c r="J2626" i="1" s="1"/>
  <c r="K2626" i="1" s="1"/>
  <c r="L2626" i="1" s="1"/>
  <c r="N2626" i="1" s="1"/>
  <c r="G2626" i="1"/>
  <c r="F2626" i="1"/>
  <c r="D2626" i="1"/>
  <c r="K2625" i="1"/>
  <c r="O2625" i="1" s="1"/>
  <c r="J2625" i="1"/>
  <c r="I2625" i="1"/>
  <c r="G2625" i="1"/>
  <c r="F2625" i="1"/>
  <c r="D2625" i="1"/>
  <c r="I2624" i="1"/>
  <c r="J2624" i="1" s="1"/>
  <c r="K2624" i="1" s="1"/>
  <c r="O2624" i="1" s="1"/>
  <c r="G2624" i="1"/>
  <c r="F2624" i="1"/>
  <c r="D2624" i="1"/>
  <c r="I2623" i="1"/>
  <c r="J2623" i="1" s="1"/>
  <c r="K2623" i="1" s="1"/>
  <c r="G2623" i="1"/>
  <c r="F2623" i="1"/>
  <c r="D2623" i="1"/>
  <c r="I2622" i="1"/>
  <c r="J2622" i="1" s="1"/>
  <c r="K2622" i="1" s="1"/>
  <c r="G2622" i="1"/>
  <c r="F2622" i="1"/>
  <c r="D2622" i="1"/>
  <c r="I2621" i="1"/>
  <c r="J2621" i="1" s="1"/>
  <c r="K2621" i="1" s="1"/>
  <c r="G2621" i="1"/>
  <c r="F2621" i="1"/>
  <c r="D2621" i="1"/>
  <c r="I2620" i="1"/>
  <c r="J2620" i="1" s="1"/>
  <c r="K2620" i="1" s="1"/>
  <c r="G2620" i="1"/>
  <c r="F2620" i="1"/>
  <c r="D2620" i="1"/>
  <c r="I2619" i="1"/>
  <c r="J2619" i="1" s="1"/>
  <c r="K2619" i="1" s="1"/>
  <c r="G2619" i="1"/>
  <c r="F2619" i="1"/>
  <c r="D2619" i="1"/>
  <c r="I2618" i="1"/>
  <c r="J2618" i="1" s="1"/>
  <c r="K2618" i="1" s="1"/>
  <c r="L2618" i="1" s="1"/>
  <c r="N2618" i="1" s="1"/>
  <c r="G2618" i="1"/>
  <c r="F2618" i="1"/>
  <c r="D2618" i="1"/>
  <c r="J2617" i="1"/>
  <c r="K2617" i="1" s="1"/>
  <c r="L2617" i="1" s="1"/>
  <c r="N2617" i="1" s="1"/>
  <c r="I2617" i="1"/>
  <c r="G2617" i="1"/>
  <c r="F2617" i="1"/>
  <c r="D2617" i="1"/>
  <c r="I2616" i="1"/>
  <c r="J2616" i="1" s="1"/>
  <c r="K2616" i="1" s="1"/>
  <c r="O2616" i="1" s="1"/>
  <c r="G2616" i="1"/>
  <c r="F2616" i="1"/>
  <c r="D2616" i="1"/>
  <c r="I2615" i="1"/>
  <c r="J2615" i="1" s="1"/>
  <c r="K2615" i="1" s="1"/>
  <c r="G2615" i="1"/>
  <c r="F2615" i="1"/>
  <c r="D2615" i="1"/>
  <c r="K2614" i="1"/>
  <c r="J2614" i="1"/>
  <c r="I2614" i="1"/>
  <c r="G2614" i="1"/>
  <c r="F2614" i="1"/>
  <c r="D2614" i="1"/>
  <c r="I2613" i="1"/>
  <c r="J2613" i="1" s="1"/>
  <c r="K2613" i="1" s="1"/>
  <c r="G2613" i="1"/>
  <c r="F2613" i="1"/>
  <c r="D2613" i="1"/>
  <c r="I2612" i="1"/>
  <c r="J2612" i="1" s="1"/>
  <c r="K2612" i="1" s="1"/>
  <c r="G2612" i="1"/>
  <c r="F2612" i="1"/>
  <c r="D2612" i="1"/>
  <c r="I2611" i="1"/>
  <c r="J2611" i="1" s="1"/>
  <c r="K2611" i="1" s="1"/>
  <c r="G2611" i="1"/>
  <c r="F2611" i="1"/>
  <c r="D2611" i="1"/>
  <c r="I2610" i="1"/>
  <c r="J2610" i="1" s="1"/>
  <c r="K2610" i="1" s="1"/>
  <c r="G2610" i="1"/>
  <c r="F2610" i="1"/>
  <c r="D2610" i="1"/>
  <c r="I2609" i="1"/>
  <c r="J2609" i="1" s="1"/>
  <c r="K2609" i="1" s="1"/>
  <c r="G2609" i="1"/>
  <c r="F2609" i="1"/>
  <c r="D2609" i="1"/>
  <c r="O2608" i="1"/>
  <c r="I2608" i="1"/>
  <c r="J2608" i="1" s="1"/>
  <c r="K2608" i="1" s="1"/>
  <c r="L2608" i="1" s="1"/>
  <c r="N2608" i="1" s="1"/>
  <c r="G2608" i="1"/>
  <c r="F2608" i="1"/>
  <c r="D2608" i="1"/>
  <c r="J2607" i="1"/>
  <c r="K2607" i="1" s="1"/>
  <c r="L2607" i="1" s="1"/>
  <c r="N2607" i="1" s="1"/>
  <c r="I2607" i="1"/>
  <c r="G2607" i="1"/>
  <c r="F2607" i="1"/>
  <c r="D2607" i="1"/>
  <c r="I2606" i="1"/>
  <c r="J2606" i="1" s="1"/>
  <c r="K2606" i="1" s="1"/>
  <c r="L2606" i="1" s="1"/>
  <c r="N2606" i="1" s="1"/>
  <c r="G2606" i="1"/>
  <c r="F2606" i="1"/>
  <c r="D2606" i="1"/>
  <c r="I2605" i="1"/>
  <c r="J2605" i="1" s="1"/>
  <c r="K2605" i="1" s="1"/>
  <c r="O2605" i="1" s="1"/>
  <c r="G2605" i="1"/>
  <c r="F2605" i="1"/>
  <c r="D2605" i="1"/>
  <c r="I2604" i="1"/>
  <c r="J2604" i="1" s="1"/>
  <c r="K2604" i="1" s="1"/>
  <c r="G2604" i="1"/>
  <c r="F2604" i="1"/>
  <c r="D2604" i="1"/>
  <c r="I2603" i="1"/>
  <c r="J2603" i="1" s="1"/>
  <c r="K2603" i="1" s="1"/>
  <c r="G2603" i="1"/>
  <c r="F2603" i="1"/>
  <c r="D2603" i="1"/>
  <c r="I2602" i="1"/>
  <c r="J2602" i="1" s="1"/>
  <c r="K2602" i="1" s="1"/>
  <c r="O2602" i="1" s="1"/>
  <c r="G2602" i="1"/>
  <c r="F2602" i="1"/>
  <c r="D2602" i="1"/>
  <c r="I2601" i="1"/>
  <c r="J2601" i="1" s="1"/>
  <c r="K2601" i="1" s="1"/>
  <c r="G2601" i="1"/>
  <c r="F2601" i="1"/>
  <c r="D2601" i="1"/>
  <c r="I2600" i="1"/>
  <c r="J2600" i="1" s="1"/>
  <c r="K2600" i="1" s="1"/>
  <c r="G2600" i="1"/>
  <c r="F2600" i="1"/>
  <c r="D2600" i="1"/>
  <c r="I2599" i="1"/>
  <c r="J2599" i="1" s="1"/>
  <c r="K2599" i="1" s="1"/>
  <c r="G2599" i="1"/>
  <c r="F2599" i="1"/>
  <c r="D2599" i="1"/>
  <c r="I2598" i="1"/>
  <c r="J2598" i="1" s="1"/>
  <c r="K2598" i="1" s="1"/>
  <c r="L2598" i="1" s="1"/>
  <c r="G2598" i="1"/>
  <c r="F2598" i="1"/>
  <c r="D2598" i="1"/>
  <c r="O2598" i="1" s="1"/>
  <c r="N2597" i="1"/>
  <c r="J2597" i="1"/>
  <c r="K2597" i="1" s="1"/>
  <c r="L2597" i="1" s="1"/>
  <c r="I2597" i="1"/>
  <c r="G2597" i="1"/>
  <c r="F2597" i="1"/>
  <c r="D2597" i="1"/>
  <c r="I2596" i="1"/>
  <c r="J2596" i="1" s="1"/>
  <c r="K2596" i="1" s="1"/>
  <c r="G2596" i="1"/>
  <c r="F2596" i="1"/>
  <c r="D2596" i="1"/>
  <c r="J2595" i="1"/>
  <c r="K2595" i="1" s="1"/>
  <c r="O2595" i="1" s="1"/>
  <c r="I2595" i="1"/>
  <c r="G2595" i="1"/>
  <c r="F2595" i="1"/>
  <c r="D2595" i="1"/>
  <c r="I2594" i="1"/>
  <c r="J2594" i="1" s="1"/>
  <c r="K2594" i="1" s="1"/>
  <c r="G2594" i="1"/>
  <c r="F2594" i="1"/>
  <c r="D2594" i="1"/>
  <c r="I2593" i="1"/>
  <c r="J2593" i="1" s="1"/>
  <c r="K2593" i="1" s="1"/>
  <c r="G2593" i="1"/>
  <c r="F2593" i="1"/>
  <c r="D2593" i="1"/>
  <c r="I2592" i="1"/>
  <c r="J2592" i="1" s="1"/>
  <c r="K2592" i="1" s="1"/>
  <c r="G2592" i="1"/>
  <c r="F2592" i="1"/>
  <c r="D2592" i="1"/>
  <c r="I2591" i="1"/>
  <c r="J2591" i="1" s="1"/>
  <c r="K2591" i="1" s="1"/>
  <c r="G2591" i="1"/>
  <c r="F2591" i="1"/>
  <c r="D2591" i="1"/>
  <c r="J2590" i="1"/>
  <c r="K2590" i="1" s="1"/>
  <c r="I2590" i="1"/>
  <c r="G2590" i="1"/>
  <c r="F2590" i="1"/>
  <c r="D2590" i="1"/>
  <c r="I2589" i="1"/>
  <c r="J2589" i="1" s="1"/>
  <c r="K2589" i="1" s="1"/>
  <c r="G2589" i="1"/>
  <c r="F2589" i="1"/>
  <c r="D2589" i="1"/>
  <c r="I2588" i="1"/>
  <c r="J2588" i="1" s="1"/>
  <c r="K2588" i="1" s="1"/>
  <c r="L2588" i="1" s="1"/>
  <c r="G2588" i="1"/>
  <c r="F2588" i="1"/>
  <c r="D2588" i="1"/>
  <c r="I2587" i="1"/>
  <c r="J2587" i="1" s="1"/>
  <c r="K2587" i="1" s="1"/>
  <c r="G2587" i="1"/>
  <c r="F2587" i="1"/>
  <c r="D2587" i="1"/>
  <c r="L2586" i="1"/>
  <c r="I2586" i="1"/>
  <c r="J2586" i="1" s="1"/>
  <c r="K2586" i="1" s="1"/>
  <c r="G2586" i="1"/>
  <c r="F2586" i="1"/>
  <c r="D2586" i="1"/>
  <c r="O2586" i="1" s="1"/>
  <c r="K2585" i="1"/>
  <c r="O2585" i="1" s="1"/>
  <c r="J2585" i="1"/>
  <c r="I2585" i="1"/>
  <c r="G2585" i="1"/>
  <c r="F2585" i="1"/>
  <c r="D2585" i="1"/>
  <c r="I2584" i="1"/>
  <c r="J2584" i="1" s="1"/>
  <c r="K2584" i="1" s="1"/>
  <c r="G2584" i="1"/>
  <c r="F2584" i="1"/>
  <c r="D2584" i="1"/>
  <c r="I2583" i="1"/>
  <c r="J2583" i="1" s="1"/>
  <c r="K2583" i="1" s="1"/>
  <c r="G2583" i="1"/>
  <c r="F2583" i="1"/>
  <c r="D2583" i="1"/>
  <c r="I2582" i="1"/>
  <c r="J2582" i="1" s="1"/>
  <c r="K2582" i="1" s="1"/>
  <c r="G2582" i="1"/>
  <c r="F2582" i="1"/>
  <c r="D2582" i="1"/>
  <c r="I2581" i="1"/>
  <c r="J2581" i="1" s="1"/>
  <c r="K2581" i="1" s="1"/>
  <c r="G2581" i="1"/>
  <c r="F2581" i="1"/>
  <c r="D2581" i="1"/>
  <c r="J2580" i="1"/>
  <c r="K2580" i="1" s="1"/>
  <c r="I2580" i="1"/>
  <c r="G2580" i="1"/>
  <c r="F2580" i="1"/>
  <c r="D2580" i="1"/>
  <c r="I2579" i="1"/>
  <c r="J2579" i="1" s="1"/>
  <c r="K2579" i="1" s="1"/>
  <c r="G2579" i="1"/>
  <c r="F2579" i="1"/>
  <c r="D2579" i="1"/>
  <c r="I2578" i="1"/>
  <c r="J2578" i="1" s="1"/>
  <c r="K2578" i="1" s="1"/>
  <c r="L2578" i="1" s="1"/>
  <c r="G2578" i="1"/>
  <c r="F2578" i="1"/>
  <c r="D2578" i="1"/>
  <c r="I2577" i="1"/>
  <c r="J2577" i="1" s="1"/>
  <c r="K2577" i="1" s="1"/>
  <c r="L2577" i="1" s="1"/>
  <c r="N2577" i="1" s="1"/>
  <c r="G2577" i="1"/>
  <c r="F2577" i="1"/>
  <c r="D2577" i="1"/>
  <c r="I2576" i="1"/>
  <c r="J2576" i="1" s="1"/>
  <c r="K2576" i="1" s="1"/>
  <c r="G2576" i="1"/>
  <c r="F2576" i="1"/>
  <c r="D2576" i="1"/>
  <c r="I2575" i="1"/>
  <c r="J2575" i="1" s="1"/>
  <c r="K2575" i="1" s="1"/>
  <c r="O2575" i="1" s="1"/>
  <c r="G2575" i="1"/>
  <c r="F2575" i="1"/>
  <c r="D2575" i="1"/>
  <c r="J2574" i="1"/>
  <c r="K2574" i="1" s="1"/>
  <c r="I2574" i="1"/>
  <c r="G2574" i="1"/>
  <c r="F2574" i="1"/>
  <c r="D2574" i="1"/>
  <c r="I2573" i="1"/>
  <c r="J2573" i="1" s="1"/>
  <c r="K2573" i="1" s="1"/>
  <c r="G2573" i="1"/>
  <c r="F2573" i="1"/>
  <c r="D2573" i="1"/>
  <c r="I2572" i="1"/>
  <c r="J2572" i="1" s="1"/>
  <c r="K2572" i="1" s="1"/>
  <c r="G2572" i="1"/>
  <c r="F2572" i="1"/>
  <c r="D2572" i="1"/>
  <c r="I2571" i="1"/>
  <c r="J2571" i="1" s="1"/>
  <c r="K2571" i="1" s="1"/>
  <c r="G2571" i="1"/>
  <c r="F2571" i="1"/>
  <c r="D2571" i="1"/>
  <c r="J2570" i="1"/>
  <c r="K2570" i="1" s="1"/>
  <c r="I2570" i="1"/>
  <c r="G2570" i="1"/>
  <c r="F2570" i="1"/>
  <c r="D2570" i="1"/>
  <c r="I2569" i="1"/>
  <c r="J2569" i="1" s="1"/>
  <c r="K2569" i="1" s="1"/>
  <c r="G2569" i="1"/>
  <c r="F2569" i="1"/>
  <c r="D2569" i="1"/>
  <c r="I2568" i="1"/>
  <c r="J2568" i="1" s="1"/>
  <c r="K2568" i="1" s="1"/>
  <c r="L2568" i="1" s="1"/>
  <c r="N2568" i="1" s="1"/>
  <c r="G2568" i="1"/>
  <c r="F2568" i="1"/>
  <c r="D2568" i="1"/>
  <c r="I2567" i="1"/>
  <c r="J2567" i="1" s="1"/>
  <c r="K2567" i="1" s="1"/>
  <c r="L2567" i="1" s="1"/>
  <c r="N2567" i="1" s="1"/>
  <c r="G2567" i="1"/>
  <c r="F2567" i="1"/>
  <c r="D2567" i="1"/>
  <c r="I2566" i="1"/>
  <c r="J2566" i="1" s="1"/>
  <c r="K2566" i="1" s="1"/>
  <c r="G2566" i="1"/>
  <c r="F2566" i="1"/>
  <c r="D2566" i="1"/>
  <c r="L2565" i="1"/>
  <c r="N2565" i="1" s="1"/>
  <c r="K2565" i="1"/>
  <c r="J2565" i="1"/>
  <c r="I2565" i="1"/>
  <c r="G2565" i="1"/>
  <c r="F2565" i="1"/>
  <c r="D2565" i="1"/>
  <c r="K2564" i="1"/>
  <c r="O2564" i="1" s="1"/>
  <c r="J2564" i="1"/>
  <c r="I2564" i="1"/>
  <c r="G2564" i="1"/>
  <c r="F2564" i="1"/>
  <c r="D2564" i="1"/>
  <c r="I2563" i="1"/>
  <c r="J2563" i="1" s="1"/>
  <c r="K2563" i="1" s="1"/>
  <c r="G2563" i="1"/>
  <c r="F2563" i="1"/>
  <c r="D2563" i="1"/>
  <c r="I2562" i="1"/>
  <c r="J2562" i="1" s="1"/>
  <c r="K2562" i="1" s="1"/>
  <c r="G2562" i="1"/>
  <c r="F2562" i="1"/>
  <c r="D2562" i="1"/>
  <c r="I2561" i="1"/>
  <c r="J2561" i="1" s="1"/>
  <c r="K2561" i="1" s="1"/>
  <c r="G2561" i="1"/>
  <c r="F2561" i="1"/>
  <c r="D2561" i="1"/>
  <c r="I2560" i="1"/>
  <c r="J2560" i="1" s="1"/>
  <c r="K2560" i="1" s="1"/>
  <c r="G2560" i="1"/>
  <c r="F2560" i="1"/>
  <c r="D2560" i="1"/>
  <c r="I2559" i="1"/>
  <c r="J2559" i="1" s="1"/>
  <c r="K2559" i="1" s="1"/>
  <c r="G2559" i="1"/>
  <c r="F2559" i="1"/>
  <c r="D2559" i="1"/>
  <c r="I2558" i="1"/>
  <c r="J2558" i="1" s="1"/>
  <c r="K2558" i="1" s="1"/>
  <c r="L2558" i="1" s="1"/>
  <c r="N2558" i="1" s="1"/>
  <c r="G2558" i="1"/>
  <c r="F2558" i="1"/>
  <c r="D2558" i="1"/>
  <c r="O2557" i="1"/>
  <c r="J2557" i="1"/>
  <c r="K2557" i="1" s="1"/>
  <c r="L2557" i="1" s="1"/>
  <c r="I2557" i="1"/>
  <c r="G2557" i="1"/>
  <c r="F2557" i="1"/>
  <c r="D2557" i="1"/>
  <c r="I2556" i="1"/>
  <c r="J2556" i="1" s="1"/>
  <c r="K2556" i="1" s="1"/>
  <c r="O2556" i="1" s="1"/>
  <c r="G2556" i="1"/>
  <c r="F2556" i="1"/>
  <c r="D2556" i="1"/>
  <c r="J2555" i="1"/>
  <c r="K2555" i="1" s="1"/>
  <c r="I2555" i="1"/>
  <c r="G2555" i="1"/>
  <c r="F2555" i="1"/>
  <c r="D2555" i="1"/>
  <c r="I2554" i="1"/>
  <c r="J2554" i="1" s="1"/>
  <c r="K2554" i="1" s="1"/>
  <c r="G2554" i="1"/>
  <c r="F2554" i="1"/>
  <c r="D2554" i="1"/>
  <c r="J2553" i="1"/>
  <c r="K2553" i="1" s="1"/>
  <c r="I2553" i="1"/>
  <c r="G2553" i="1"/>
  <c r="F2553" i="1"/>
  <c r="D2553" i="1"/>
  <c r="I2552" i="1"/>
  <c r="J2552" i="1" s="1"/>
  <c r="K2552" i="1" s="1"/>
  <c r="G2552" i="1"/>
  <c r="F2552" i="1"/>
  <c r="D2552" i="1"/>
  <c r="I2551" i="1"/>
  <c r="J2551" i="1" s="1"/>
  <c r="K2551" i="1" s="1"/>
  <c r="G2551" i="1"/>
  <c r="F2551" i="1"/>
  <c r="D2551" i="1"/>
  <c r="I2550" i="1"/>
  <c r="J2550" i="1" s="1"/>
  <c r="K2550" i="1" s="1"/>
  <c r="G2550" i="1"/>
  <c r="F2550" i="1"/>
  <c r="D2550" i="1"/>
  <c r="I2549" i="1"/>
  <c r="J2549" i="1" s="1"/>
  <c r="K2549" i="1" s="1"/>
  <c r="G2549" i="1"/>
  <c r="F2549" i="1"/>
  <c r="D2549" i="1"/>
  <c r="I2548" i="1"/>
  <c r="J2548" i="1" s="1"/>
  <c r="K2548" i="1" s="1"/>
  <c r="L2548" i="1" s="1"/>
  <c r="G2548" i="1"/>
  <c r="F2548" i="1"/>
  <c r="D2548" i="1"/>
  <c r="I2547" i="1"/>
  <c r="J2547" i="1" s="1"/>
  <c r="K2547" i="1" s="1"/>
  <c r="L2547" i="1" s="1"/>
  <c r="N2547" i="1" s="1"/>
  <c r="G2547" i="1"/>
  <c r="F2547" i="1"/>
  <c r="D2547" i="1"/>
  <c r="I2546" i="1"/>
  <c r="J2546" i="1" s="1"/>
  <c r="K2546" i="1" s="1"/>
  <c r="G2546" i="1"/>
  <c r="F2546" i="1"/>
  <c r="D2546" i="1"/>
  <c r="K2545" i="1"/>
  <c r="O2545" i="1" s="1"/>
  <c r="J2545" i="1"/>
  <c r="I2545" i="1"/>
  <c r="G2545" i="1"/>
  <c r="F2545" i="1"/>
  <c r="D2545" i="1"/>
  <c r="I2544" i="1"/>
  <c r="J2544" i="1" s="1"/>
  <c r="K2544" i="1" s="1"/>
  <c r="O2544" i="1" s="1"/>
  <c r="G2544" i="1"/>
  <c r="F2544" i="1"/>
  <c r="D2544" i="1"/>
  <c r="I2543" i="1"/>
  <c r="J2543" i="1" s="1"/>
  <c r="K2543" i="1" s="1"/>
  <c r="G2543" i="1"/>
  <c r="F2543" i="1"/>
  <c r="D2543" i="1"/>
  <c r="I2542" i="1"/>
  <c r="J2542" i="1" s="1"/>
  <c r="K2542" i="1" s="1"/>
  <c r="G2542" i="1"/>
  <c r="F2542" i="1"/>
  <c r="D2542" i="1"/>
  <c r="I2541" i="1"/>
  <c r="J2541" i="1" s="1"/>
  <c r="K2541" i="1" s="1"/>
  <c r="G2541" i="1"/>
  <c r="F2541" i="1"/>
  <c r="D2541" i="1"/>
  <c r="I2540" i="1"/>
  <c r="J2540" i="1" s="1"/>
  <c r="K2540" i="1" s="1"/>
  <c r="G2540" i="1"/>
  <c r="F2540" i="1"/>
  <c r="D2540" i="1"/>
  <c r="I2539" i="1"/>
  <c r="J2539" i="1" s="1"/>
  <c r="K2539" i="1" s="1"/>
  <c r="G2539" i="1"/>
  <c r="F2539" i="1"/>
  <c r="D2539" i="1"/>
  <c r="I2538" i="1"/>
  <c r="J2538" i="1" s="1"/>
  <c r="K2538" i="1" s="1"/>
  <c r="L2538" i="1" s="1"/>
  <c r="N2538" i="1" s="1"/>
  <c r="G2538" i="1"/>
  <c r="F2538" i="1"/>
  <c r="D2538" i="1"/>
  <c r="I2537" i="1"/>
  <c r="J2537" i="1" s="1"/>
  <c r="K2537" i="1" s="1"/>
  <c r="L2537" i="1" s="1"/>
  <c r="N2537" i="1" s="1"/>
  <c r="G2537" i="1"/>
  <c r="F2537" i="1"/>
  <c r="D2537" i="1"/>
  <c r="K2536" i="1"/>
  <c r="I2536" i="1"/>
  <c r="J2536" i="1" s="1"/>
  <c r="G2536" i="1"/>
  <c r="F2536" i="1"/>
  <c r="D2536" i="1"/>
  <c r="J2535" i="1"/>
  <c r="K2535" i="1" s="1"/>
  <c r="O2535" i="1" s="1"/>
  <c r="I2535" i="1"/>
  <c r="G2535" i="1"/>
  <c r="F2535" i="1"/>
  <c r="D2535" i="1"/>
  <c r="I2534" i="1"/>
  <c r="J2534" i="1" s="1"/>
  <c r="K2534" i="1" s="1"/>
  <c r="G2534" i="1"/>
  <c r="F2534" i="1"/>
  <c r="D2534" i="1"/>
  <c r="I2533" i="1"/>
  <c r="J2533" i="1" s="1"/>
  <c r="K2533" i="1" s="1"/>
  <c r="G2533" i="1"/>
  <c r="F2533" i="1"/>
  <c r="D2533" i="1"/>
  <c r="I2532" i="1"/>
  <c r="J2532" i="1" s="1"/>
  <c r="K2532" i="1" s="1"/>
  <c r="G2532" i="1"/>
  <c r="F2532" i="1"/>
  <c r="D2532" i="1"/>
  <c r="I2531" i="1"/>
  <c r="J2531" i="1" s="1"/>
  <c r="K2531" i="1" s="1"/>
  <c r="G2531" i="1"/>
  <c r="F2531" i="1"/>
  <c r="D2531" i="1"/>
  <c r="I2530" i="1"/>
  <c r="J2530" i="1" s="1"/>
  <c r="K2530" i="1" s="1"/>
  <c r="G2530" i="1"/>
  <c r="F2530" i="1"/>
  <c r="D2530" i="1"/>
  <c r="I2529" i="1"/>
  <c r="J2529" i="1" s="1"/>
  <c r="K2529" i="1" s="1"/>
  <c r="G2529" i="1"/>
  <c r="F2529" i="1"/>
  <c r="D2529" i="1"/>
  <c r="I2528" i="1"/>
  <c r="J2528" i="1" s="1"/>
  <c r="K2528" i="1" s="1"/>
  <c r="L2528" i="1" s="1"/>
  <c r="N2528" i="1" s="1"/>
  <c r="G2528" i="1"/>
  <c r="F2528" i="1"/>
  <c r="D2528" i="1"/>
  <c r="J2527" i="1"/>
  <c r="K2527" i="1" s="1"/>
  <c r="L2527" i="1" s="1"/>
  <c r="N2527" i="1" s="1"/>
  <c r="I2527" i="1"/>
  <c r="G2527" i="1"/>
  <c r="F2527" i="1"/>
  <c r="D2527" i="1"/>
  <c r="I2526" i="1"/>
  <c r="J2526" i="1" s="1"/>
  <c r="K2526" i="1" s="1"/>
  <c r="G2526" i="1"/>
  <c r="F2526" i="1"/>
  <c r="D2526" i="1"/>
  <c r="I2525" i="1"/>
  <c r="J2525" i="1" s="1"/>
  <c r="K2525" i="1" s="1"/>
  <c r="G2525" i="1"/>
  <c r="F2525" i="1"/>
  <c r="D2525" i="1"/>
  <c r="J2524" i="1"/>
  <c r="K2524" i="1" s="1"/>
  <c r="I2524" i="1"/>
  <c r="G2524" i="1"/>
  <c r="F2524" i="1"/>
  <c r="D2524" i="1"/>
  <c r="I2523" i="1"/>
  <c r="J2523" i="1" s="1"/>
  <c r="K2523" i="1" s="1"/>
  <c r="G2523" i="1"/>
  <c r="F2523" i="1"/>
  <c r="D2523" i="1"/>
  <c r="I2522" i="1"/>
  <c r="J2522" i="1" s="1"/>
  <c r="K2522" i="1" s="1"/>
  <c r="G2522" i="1"/>
  <c r="F2522" i="1"/>
  <c r="D2522" i="1"/>
  <c r="I2521" i="1"/>
  <c r="J2521" i="1" s="1"/>
  <c r="K2521" i="1" s="1"/>
  <c r="G2521" i="1"/>
  <c r="F2521" i="1"/>
  <c r="D2521" i="1"/>
  <c r="J2520" i="1"/>
  <c r="K2520" i="1" s="1"/>
  <c r="I2520" i="1"/>
  <c r="G2520" i="1"/>
  <c r="F2520" i="1"/>
  <c r="D2520" i="1"/>
  <c r="I2519" i="1"/>
  <c r="J2519" i="1" s="1"/>
  <c r="K2519" i="1" s="1"/>
  <c r="G2519" i="1"/>
  <c r="F2519" i="1"/>
  <c r="D2519" i="1"/>
  <c r="I2518" i="1"/>
  <c r="J2518" i="1" s="1"/>
  <c r="K2518" i="1" s="1"/>
  <c r="L2518" i="1" s="1"/>
  <c r="N2518" i="1" s="1"/>
  <c r="G2518" i="1"/>
  <c r="F2518" i="1"/>
  <c r="D2518" i="1"/>
  <c r="I2517" i="1"/>
  <c r="J2517" i="1" s="1"/>
  <c r="K2517" i="1" s="1"/>
  <c r="L2517" i="1" s="1"/>
  <c r="N2517" i="1" s="1"/>
  <c r="G2517" i="1"/>
  <c r="F2517" i="1"/>
  <c r="D2517" i="1"/>
  <c r="I2516" i="1"/>
  <c r="J2516" i="1" s="1"/>
  <c r="K2516" i="1" s="1"/>
  <c r="O2516" i="1" s="1"/>
  <c r="G2516" i="1"/>
  <c r="F2516" i="1"/>
  <c r="D2516" i="1"/>
  <c r="K2515" i="1"/>
  <c r="O2515" i="1" s="1"/>
  <c r="J2515" i="1"/>
  <c r="I2515" i="1"/>
  <c r="G2515" i="1"/>
  <c r="F2515" i="1"/>
  <c r="D2515" i="1"/>
  <c r="I2514" i="1"/>
  <c r="J2514" i="1" s="1"/>
  <c r="K2514" i="1" s="1"/>
  <c r="G2514" i="1"/>
  <c r="F2514" i="1"/>
  <c r="D2514" i="1"/>
  <c r="I2513" i="1"/>
  <c r="J2513" i="1" s="1"/>
  <c r="K2513" i="1" s="1"/>
  <c r="G2513" i="1"/>
  <c r="F2513" i="1"/>
  <c r="D2513" i="1"/>
  <c r="I2512" i="1"/>
  <c r="J2512" i="1" s="1"/>
  <c r="K2512" i="1" s="1"/>
  <c r="G2512" i="1"/>
  <c r="F2512" i="1"/>
  <c r="D2512" i="1"/>
  <c r="I2511" i="1"/>
  <c r="J2511" i="1" s="1"/>
  <c r="K2511" i="1" s="1"/>
  <c r="G2511" i="1"/>
  <c r="F2511" i="1"/>
  <c r="D2511" i="1"/>
  <c r="I2510" i="1"/>
  <c r="J2510" i="1" s="1"/>
  <c r="K2510" i="1" s="1"/>
  <c r="G2510" i="1"/>
  <c r="F2510" i="1"/>
  <c r="D2510" i="1"/>
  <c r="J2509" i="1"/>
  <c r="K2509" i="1" s="1"/>
  <c r="L2509" i="1" s="1"/>
  <c r="I2509" i="1"/>
  <c r="G2509" i="1"/>
  <c r="F2509" i="1"/>
  <c r="D2509" i="1"/>
  <c r="I2508" i="1"/>
  <c r="J2508" i="1" s="1"/>
  <c r="K2508" i="1" s="1"/>
  <c r="L2508" i="1" s="1"/>
  <c r="G2508" i="1"/>
  <c r="F2508" i="1"/>
  <c r="D2508" i="1"/>
  <c r="J2507" i="1"/>
  <c r="K2507" i="1" s="1"/>
  <c r="O2507" i="1" s="1"/>
  <c r="I2507" i="1"/>
  <c r="G2507" i="1"/>
  <c r="F2507" i="1"/>
  <c r="D2507" i="1"/>
  <c r="I2506" i="1"/>
  <c r="J2506" i="1" s="1"/>
  <c r="K2506" i="1" s="1"/>
  <c r="G2506" i="1"/>
  <c r="F2506" i="1"/>
  <c r="D2506" i="1"/>
  <c r="K2505" i="1"/>
  <c r="J2505" i="1"/>
  <c r="I2505" i="1"/>
  <c r="G2505" i="1"/>
  <c r="F2505" i="1"/>
  <c r="D2505" i="1"/>
  <c r="I2504" i="1"/>
  <c r="J2504" i="1" s="1"/>
  <c r="K2504" i="1" s="1"/>
  <c r="G2504" i="1"/>
  <c r="F2504" i="1"/>
  <c r="D2504" i="1"/>
  <c r="I2503" i="1"/>
  <c r="J2503" i="1" s="1"/>
  <c r="K2503" i="1" s="1"/>
  <c r="G2503" i="1"/>
  <c r="F2503" i="1"/>
  <c r="D2503" i="1"/>
  <c r="J2502" i="1"/>
  <c r="K2502" i="1" s="1"/>
  <c r="O2502" i="1" s="1"/>
  <c r="I2502" i="1"/>
  <c r="G2502" i="1"/>
  <c r="F2502" i="1"/>
  <c r="D2502" i="1"/>
  <c r="I2501" i="1"/>
  <c r="J2501" i="1" s="1"/>
  <c r="K2501" i="1" s="1"/>
  <c r="G2501" i="1"/>
  <c r="F2501" i="1"/>
  <c r="D2501" i="1"/>
  <c r="I2500" i="1"/>
  <c r="J2500" i="1" s="1"/>
  <c r="K2500" i="1" s="1"/>
  <c r="G2500" i="1"/>
  <c r="F2500" i="1"/>
  <c r="D2500" i="1"/>
  <c r="I2499" i="1"/>
  <c r="J2499" i="1" s="1"/>
  <c r="K2499" i="1" s="1"/>
  <c r="G2499" i="1"/>
  <c r="F2499" i="1"/>
  <c r="D2499" i="1"/>
  <c r="I2498" i="1"/>
  <c r="J2498" i="1" s="1"/>
  <c r="K2498" i="1" s="1"/>
  <c r="L2498" i="1" s="1"/>
  <c r="G2498" i="1"/>
  <c r="F2498" i="1"/>
  <c r="D2498" i="1"/>
  <c r="O2498" i="1" s="1"/>
  <c r="O2497" i="1"/>
  <c r="N2497" i="1"/>
  <c r="J2497" i="1"/>
  <c r="K2497" i="1" s="1"/>
  <c r="L2497" i="1" s="1"/>
  <c r="I2497" i="1"/>
  <c r="G2497" i="1"/>
  <c r="F2497" i="1"/>
  <c r="D2497" i="1"/>
  <c r="I2496" i="1"/>
  <c r="J2496" i="1" s="1"/>
  <c r="K2496" i="1" s="1"/>
  <c r="L2496" i="1" s="1"/>
  <c r="G2496" i="1"/>
  <c r="F2496" i="1"/>
  <c r="D2496" i="1"/>
  <c r="I2495" i="1"/>
  <c r="J2495" i="1" s="1"/>
  <c r="K2495" i="1" s="1"/>
  <c r="G2495" i="1"/>
  <c r="F2495" i="1"/>
  <c r="D2495" i="1"/>
  <c r="J2494" i="1"/>
  <c r="K2494" i="1" s="1"/>
  <c r="I2494" i="1"/>
  <c r="G2494" i="1"/>
  <c r="F2494" i="1"/>
  <c r="D2494" i="1"/>
  <c r="I2493" i="1"/>
  <c r="J2493" i="1" s="1"/>
  <c r="K2493" i="1" s="1"/>
  <c r="G2493" i="1"/>
  <c r="F2493" i="1"/>
  <c r="D2493" i="1"/>
  <c r="I2492" i="1"/>
  <c r="J2492" i="1" s="1"/>
  <c r="K2492" i="1" s="1"/>
  <c r="G2492" i="1"/>
  <c r="F2492" i="1"/>
  <c r="D2492" i="1"/>
  <c r="K2491" i="1"/>
  <c r="O2491" i="1" s="1"/>
  <c r="I2491" i="1"/>
  <c r="J2491" i="1" s="1"/>
  <c r="G2491" i="1"/>
  <c r="F2491" i="1"/>
  <c r="D2491" i="1"/>
  <c r="I2490" i="1"/>
  <c r="J2490" i="1" s="1"/>
  <c r="K2490" i="1" s="1"/>
  <c r="G2490" i="1"/>
  <c r="F2490" i="1"/>
  <c r="D2490" i="1"/>
  <c r="I2489" i="1"/>
  <c r="J2489" i="1" s="1"/>
  <c r="K2489" i="1" s="1"/>
  <c r="L2489" i="1" s="1"/>
  <c r="N2489" i="1" s="1"/>
  <c r="G2489" i="1"/>
  <c r="F2489" i="1"/>
  <c r="D2489" i="1"/>
  <c r="I2488" i="1"/>
  <c r="J2488" i="1" s="1"/>
  <c r="K2488" i="1" s="1"/>
  <c r="L2488" i="1" s="1"/>
  <c r="N2488" i="1" s="1"/>
  <c r="G2488" i="1"/>
  <c r="F2488" i="1"/>
  <c r="D2488" i="1"/>
  <c r="J2487" i="1"/>
  <c r="K2487" i="1" s="1"/>
  <c r="O2487" i="1" s="1"/>
  <c r="I2487" i="1"/>
  <c r="G2487" i="1"/>
  <c r="F2487" i="1"/>
  <c r="D2487" i="1"/>
  <c r="L2486" i="1"/>
  <c r="N2486" i="1" s="1"/>
  <c r="I2486" i="1"/>
  <c r="J2486" i="1" s="1"/>
  <c r="K2486" i="1" s="1"/>
  <c r="O2486" i="1" s="1"/>
  <c r="G2486" i="1"/>
  <c r="F2486" i="1"/>
  <c r="D2486" i="1"/>
  <c r="I2485" i="1"/>
  <c r="J2485" i="1" s="1"/>
  <c r="K2485" i="1" s="1"/>
  <c r="G2485" i="1"/>
  <c r="F2485" i="1"/>
  <c r="D2485" i="1"/>
  <c r="I2484" i="1"/>
  <c r="J2484" i="1" s="1"/>
  <c r="K2484" i="1" s="1"/>
  <c r="G2484" i="1"/>
  <c r="F2484" i="1"/>
  <c r="D2484" i="1"/>
  <c r="J2483" i="1"/>
  <c r="K2483" i="1" s="1"/>
  <c r="I2483" i="1"/>
  <c r="G2483" i="1"/>
  <c r="F2483" i="1"/>
  <c r="D2483" i="1"/>
  <c r="J2482" i="1"/>
  <c r="K2482" i="1" s="1"/>
  <c r="O2482" i="1" s="1"/>
  <c r="I2482" i="1"/>
  <c r="G2482" i="1"/>
  <c r="F2482" i="1"/>
  <c r="D2482" i="1"/>
  <c r="I2481" i="1"/>
  <c r="J2481" i="1" s="1"/>
  <c r="K2481" i="1" s="1"/>
  <c r="G2481" i="1"/>
  <c r="F2481" i="1"/>
  <c r="D2481" i="1"/>
  <c r="I2480" i="1"/>
  <c r="J2480" i="1" s="1"/>
  <c r="K2480" i="1" s="1"/>
  <c r="G2480" i="1"/>
  <c r="F2480" i="1"/>
  <c r="D2480" i="1"/>
  <c r="I2479" i="1"/>
  <c r="J2479" i="1" s="1"/>
  <c r="K2479" i="1" s="1"/>
  <c r="G2479" i="1"/>
  <c r="F2479" i="1"/>
  <c r="D2479" i="1"/>
  <c r="N2478" i="1"/>
  <c r="I2478" i="1"/>
  <c r="J2478" i="1" s="1"/>
  <c r="K2478" i="1" s="1"/>
  <c r="L2478" i="1" s="1"/>
  <c r="G2478" i="1"/>
  <c r="F2478" i="1"/>
  <c r="D2478" i="1"/>
  <c r="J2477" i="1"/>
  <c r="K2477" i="1" s="1"/>
  <c r="L2477" i="1" s="1"/>
  <c r="N2477" i="1" s="1"/>
  <c r="I2477" i="1"/>
  <c r="G2477" i="1"/>
  <c r="F2477" i="1"/>
  <c r="D2477" i="1"/>
  <c r="I2476" i="1"/>
  <c r="J2476" i="1" s="1"/>
  <c r="K2476" i="1" s="1"/>
  <c r="G2476" i="1"/>
  <c r="F2476" i="1"/>
  <c r="D2476" i="1"/>
  <c r="L2475" i="1"/>
  <c r="N2475" i="1" s="1"/>
  <c r="K2475" i="1"/>
  <c r="J2475" i="1"/>
  <c r="I2475" i="1"/>
  <c r="G2475" i="1"/>
  <c r="F2475" i="1"/>
  <c r="D2475" i="1"/>
  <c r="I2474" i="1"/>
  <c r="J2474" i="1" s="1"/>
  <c r="K2474" i="1" s="1"/>
  <c r="G2474" i="1"/>
  <c r="F2474" i="1"/>
  <c r="D2474" i="1"/>
  <c r="K2473" i="1"/>
  <c r="L2473" i="1" s="1"/>
  <c r="N2473" i="1" s="1"/>
  <c r="J2473" i="1"/>
  <c r="I2473" i="1"/>
  <c r="G2473" i="1"/>
  <c r="F2473" i="1"/>
  <c r="D2473" i="1"/>
  <c r="I2472" i="1"/>
  <c r="J2472" i="1" s="1"/>
  <c r="K2472" i="1" s="1"/>
  <c r="G2472" i="1"/>
  <c r="F2472" i="1"/>
  <c r="D2472" i="1"/>
  <c r="K2471" i="1"/>
  <c r="O2471" i="1" s="1"/>
  <c r="I2471" i="1"/>
  <c r="J2471" i="1" s="1"/>
  <c r="G2471" i="1"/>
  <c r="F2471" i="1"/>
  <c r="D2471" i="1"/>
  <c r="I2470" i="1"/>
  <c r="J2470" i="1" s="1"/>
  <c r="K2470" i="1" s="1"/>
  <c r="G2470" i="1"/>
  <c r="F2470" i="1"/>
  <c r="D2470" i="1"/>
  <c r="I2469" i="1"/>
  <c r="J2469" i="1" s="1"/>
  <c r="K2469" i="1" s="1"/>
  <c r="G2469" i="1"/>
  <c r="F2469" i="1"/>
  <c r="D2469" i="1"/>
  <c r="I2468" i="1"/>
  <c r="J2468" i="1" s="1"/>
  <c r="K2468" i="1" s="1"/>
  <c r="L2468" i="1" s="1"/>
  <c r="G2468" i="1"/>
  <c r="F2468" i="1"/>
  <c r="D2468" i="1"/>
  <c r="L2467" i="1"/>
  <c r="N2467" i="1" s="1"/>
  <c r="J2467" i="1"/>
  <c r="K2467" i="1" s="1"/>
  <c r="O2467" i="1" s="1"/>
  <c r="I2467" i="1"/>
  <c r="G2467" i="1"/>
  <c r="F2467" i="1"/>
  <c r="D2467" i="1"/>
  <c r="I2466" i="1"/>
  <c r="J2466" i="1" s="1"/>
  <c r="K2466" i="1" s="1"/>
  <c r="L2466" i="1" s="1"/>
  <c r="N2466" i="1" s="1"/>
  <c r="G2466" i="1"/>
  <c r="F2466" i="1"/>
  <c r="D2466" i="1"/>
  <c r="J2465" i="1"/>
  <c r="K2465" i="1" s="1"/>
  <c r="I2465" i="1"/>
  <c r="G2465" i="1"/>
  <c r="F2465" i="1"/>
  <c r="D2465" i="1"/>
  <c r="J2464" i="1"/>
  <c r="K2464" i="1" s="1"/>
  <c r="I2464" i="1"/>
  <c r="G2464" i="1"/>
  <c r="F2464" i="1"/>
  <c r="D2464" i="1"/>
  <c r="I2463" i="1"/>
  <c r="J2463" i="1" s="1"/>
  <c r="K2463" i="1" s="1"/>
  <c r="G2463" i="1"/>
  <c r="F2463" i="1"/>
  <c r="D2463" i="1"/>
  <c r="J2462" i="1"/>
  <c r="K2462" i="1" s="1"/>
  <c r="I2462" i="1"/>
  <c r="G2462" i="1"/>
  <c r="F2462" i="1"/>
  <c r="D2462" i="1"/>
  <c r="I2461" i="1"/>
  <c r="J2461" i="1" s="1"/>
  <c r="K2461" i="1" s="1"/>
  <c r="G2461" i="1"/>
  <c r="F2461" i="1"/>
  <c r="D2461" i="1"/>
  <c r="I2460" i="1"/>
  <c r="J2460" i="1" s="1"/>
  <c r="K2460" i="1" s="1"/>
  <c r="G2460" i="1"/>
  <c r="F2460" i="1"/>
  <c r="D2460" i="1"/>
  <c r="I2459" i="1"/>
  <c r="J2459" i="1" s="1"/>
  <c r="K2459" i="1" s="1"/>
  <c r="G2459" i="1"/>
  <c r="F2459" i="1"/>
  <c r="D2459" i="1"/>
  <c r="I2458" i="1"/>
  <c r="J2458" i="1" s="1"/>
  <c r="K2458" i="1" s="1"/>
  <c r="L2458" i="1" s="1"/>
  <c r="G2458" i="1"/>
  <c r="F2458" i="1"/>
  <c r="D2458" i="1"/>
  <c r="I2457" i="1"/>
  <c r="J2457" i="1" s="1"/>
  <c r="K2457" i="1" s="1"/>
  <c r="L2457" i="1" s="1"/>
  <c r="N2457" i="1" s="1"/>
  <c r="G2457" i="1"/>
  <c r="F2457" i="1"/>
  <c r="D2457" i="1"/>
  <c r="I2456" i="1"/>
  <c r="J2456" i="1" s="1"/>
  <c r="K2456" i="1" s="1"/>
  <c r="G2456" i="1"/>
  <c r="F2456" i="1"/>
  <c r="D2456" i="1"/>
  <c r="J2455" i="1"/>
  <c r="K2455" i="1" s="1"/>
  <c r="I2455" i="1"/>
  <c r="G2455" i="1"/>
  <c r="F2455" i="1"/>
  <c r="D2455" i="1"/>
  <c r="I2454" i="1"/>
  <c r="J2454" i="1" s="1"/>
  <c r="K2454" i="1" s="1"/>
  <c r="G2454" i="1"/>
  <c r="F2454" i="1"/>
  <c r="D2454" i="1"/>
  <c r="I2453" i="1"/>
  <c r="J2453" i="1" s="1"/>
  <c r="K2453" i="1" s="1"/>
  <c r="G2453" i="1"/>
  <c r="F2453" i="1"/>
  <c r="D2453" i="1"/>
  <c r="I2452" i="1"/>
  <c r="J2452" i="1" s="1"/>
  <c r="K2452" i="1" s="1"/>
  <c r="G2452" i="1"/>
  <c r="F2452" i="1"/>
  <c r="D2452" i="1"/>
  <c r="I2451" i="1"/>
  <c r="J2451" i="1" s="1"/>
  <c r="K2451" i="1" s="1"/>
  <c r="G2451" i="1"/>
  <c r="F2451" i="1"/>
  <c r="D2451" i="1"/>
  <c r="I2450" i="1"/>
  <c r="J2450" i="1" s="1"/>
  <c r="K2450" i="1" s="1"/>
  <c r="G2450" i="1"/>
  <c r="F2450" i="1"/>
  <c r="D2450" i="1"/>
  <c r="I2449" i="1"/>
  <c r="J2449" i="1" s="1"/>
  <c r="K2449" i="1" s="1"/>
  <c r="L2449" i="1" s="1"/>
  <c r="N2449" i="1" s="1"/>
  <c r="G2449" i="1"/>
  <c r="F2449" i="1"/>
  <c r="D2449" i="1"/>
  <c r="I2448" i="1"/>
  <c r="J2448" i="1" s="1"/>
  <c r="K2448" i="1" s="1"/>
  <c r="L2448" i="1" s="1"/>
  <c r="N2448" i="1" s="1"/>
  <c r="G2448" i="1"/>
  <c r="F2448" i="1"/>
  <c r="D2448" i="1"/>
  <c r="I2447" i="1"/>
  <c r="J2447" i="1" s="1"/>
  <c r="K2447" i="1" s="1"/>
  <c r="O2447" i="1" s="1"/>
  <c r="G2447" i="1"/>
  <c r="F2447" i="1"/>
  <c r="D2447" i="1"/>
  <c r="I2446" i="1"/>
  <c r="J2446" i="1" s="1"/>
  <c r="K2446" i="1" s="1"/>
  <c r="O2446" i="1" s="1"/>
  <c r="G2446" i="1"/>
  <c r="F2446" i="1"/>
  <c r="D2446" i="1"/>
  <c r="I2445" i="1"/>
  <c r="J2445" i="1" s="1"/>
  <c r="K2445" i="1" s="1"/>
  <c r="G2445" i="1"/>
  <c r="F2445" i="1"/>
  <c r="D2445" i="1"/>
  <c r="L2444" i="1"/>
  <c r="N2444" i="1" s="1"/>
  <c r="K2444" i="1"/>
  <c r="O2444" i="1" s="1"/>
  <c r="J2444" i="1"/>
  <c r="I2444" i="1"/>
  <c r="G2444" i="1"/>
  <c r="F2444" i="1"/>
  <c r="D2444" i="1"/>
  <c r="J2443" i="1"/>
  <c r="K2443" i="1" s="1"/>
  <c r="I2443" i="1"/>
  <c r="G2443" i="1"/>
  <c r="F2443" i="1"/>
  <c r="D2443" i="1"/>
  <c r="J2442" i="1"/>
  <c r="K2442" i="1" s="1"/>
  <c r="O2442" i="1" s="1"/>
  <c r="I2442" i="1"/>
  <c r="G2442" i="1"/>
  <c r="F2442" i="1"/>
  <c r="D2442" i="1"/>
  <c r="I2441" i="1"/>
  <c r="J2441" i="1" s="1"/>
  <c r="K2441" i="1" s="1"/>
  <c r="G2441" i="1"/>
  <c r="F2441" i="1"/>
  <c r="D2441" i="1"/>
  <c r="J2440" i="1"/>
  <c r="K2440" i="1" s="1"/>
  <c r="I2440" i="1"/>
  <c r="G2440" i="1"/>
  <c r="F2440" i="1"/>
  <c r="D2440" i="1"/>
  <c r="I2439" i="1"/>
  <c r="J2439" i="1" s="1"/>
  <c r="K2439" i="1" s="1"/>
  <c r="G2439" i="1"/>
  <c r="F2439" i="1"/>
  <c r="D2439" i="1"/>
  <c r="O2438" i="1"/>
  <c r="N2438" i="1"/>
  <c r="I2438" i="1"/>
  <c r="J2438" i="1" s="1"/>
  <c r="K2438" i="1" s="1"/>
  <c r="L2438" i="1" s="1"/>
  <c r="G2438" i="1"/>
  <c r="F2438" i="1"/>
  <c r="D2438" i="1"/>
  <c r="O2437" i="1"/>
  <c r="N2437" i="1"/>
  <c r="I2437" i="1"/>
  <c r="J2437" i="1" s="1"/>
  <c r="K2437" i="1" s="1"/>
  <c r="L2437" i="1" s="1"/>
  <c r="G2437" i="1"/>
  <c r="F2437" i="1"/>
  <c r="D2437" i="1"/>
  <c r="I2436" i="1"/>
  <c r="J2436" i="1" s="1"/>
  <c r="K2436" i="1" s="1"/>
  <c r="G2436" i="1"/>
  <c r="F2436" i="1"/>
  <c r="D2436" i="1"/>
  <c r="K2435" i="1"/>
  <c r="O2435" i="1" s="1"/>
  <c r="J2435" i="1"/>
  <c r="I2435" i="1"/>
  <c r="G2435" i="1"/>
  <c r="F2435" i="1"/>
  <c r="D2435" i="1"/>
  <c r="I2434" i="1"/>
  <c r="J2434" i="1" s="1"/>
  <c r="K2434" i="1" s="1"/>
  <c r="G2434" i="1"/>
  <c r="F2434" i="1"/>
  <c r="D2434" i="1"/>
  <c r="I2433" i="1"/>
  <c r="J2433" i="1" s="1"/>
  <c r="K2433" i="1" s="1"/>
  <c r="G2433" i="1"/>
  <c r="F2433" i="1"/>
  <c r="D2433" i="1"/>
  <c r="I2432" i="1"/>
  <c r="J2432" i="1" s="1"/>
  <c r="K2432" i="1" s="1"/>
  <c r="G2432" i="1"/>
  <c r="F2432" i="1"/>
  <c r="D2432" i="1"/>
  <c r="I2431" i="1"/>
  <c r="J2431" i="1" s="1"/>
  <c r="K2431" i="1" s="1"/>
  <c r="O2431" i="1" s="1"/>
  <c r="G2431" i="1"/>
  <c r="F2431" i="1"/>
  <c r="D2431" i="1"/>
  <c r="J2430" i="1"/>
  <c r="K2430" i="1" s="1"/>
  <c r="O2430" i="1" s="1"/>
  <c r="I2430" i="1"/>
  <c r="G2430" i="1"/>
  <c r="F2430" i="1"/>
  <c r="D2430" i="1"/>
  <c r="I2429" i="1"/>
  <c r="J2429" i="1" s="1"/>
  <c r="K2429" i="1" s="1"/>
  <c r="G2429" i="1"/>
  <c r="F2429" i="1"/>
  <c r="D2429" i="1"/>
  <c r="I2428" i="1"/>
  <c r="J2428" i="1" s="1"/>
  <c r="K2428" i="1" s="1"/>
  <c r="L2428" i="1" s="1"/>
  <c r="N2428" i="1" s="1"/>
  <c r="G2428" i="1"/>
  <c r="F2428" i="1"/>
  <c r="D2428" i="1"/>
  <c r="J2427" i="1"/>
  <c r="K2427" i="1" s="1"/>
  <c r="O2427" i="1" s="1"/>
  <c r="I2427" i="1"/>
  <c r="G2427" i="1"/>
  <c r="F2427" i="1"/>
  <c r="D2427" i="1"/>
  <c r="I2426" i="1"/>
  <c r="J2426" i="1" s="1"/>
  <c r="K2426" i="1" s="1"/>
  <c r="G2426" i="1"/>
  <c r="F2426" i="1"/>
  <c r="D2426" i="1"/>
  <c r="J2425" i="1"/>
  <c r="K2425" i="1" s="1"/>
  <c r="O2425" i="1" s="1"/>
  <c r="I2425" i="1"/>
  <c r="G2425" i="1"/>
  <c r="F2425" i="1"/>
  <c r="D2425" i="1"/>
  <c r="J2424" i="1"/>
  <c r="K2424" i="1" s="1"/>
  <c r="I2424" i="1"/>
  <c r="G2424" i="1"/>
  <c r="F2424" i="1"/>
  <c r="D2424" i="1"/>
  <c r="I2423" i="1"/>
  <c r="J2423" i="1" s="1"/>
  <c r="K2423" i="1" s="1"/>
  <c r="G2423" i="1"/>
  <c r="F2423" i="1"/>
  <c r="D2423" i="1"/>
  <c r="I2422" i="1"/>
  <c r="J2422" i="1" s="1"/>
  <c r="K2422" i="1" s="1"/>
  <c r="G2422" i="1"/>
  <c r="F2422" i="1"/>
  <c r="D2422" i="1"/>
  <c r="I2421" i="1"/>
  <c r="J2421" i="1" s="1"/>
  <c r="K2421" i="1" s="1"/>
  <c r="G2421" i="1"/>
  <c r="F2421" i="1"/>
  <c r="D2421" i="1"/>
  <c r="I2420" i="1"/>
  <c r="J2420" i="1" s="1"/>
  <c r="K2420" i="1" s="1"/>
  <c r="G2420" i="1"/>
  <c r="F2420" i="1"/>
  <c r="D2420" i="1"/>
  <c r="J2419" i="1"/>
  <c r="K2419" i="1" s="1"/>
  <c r="I2419" i="1"/>
  <c r="G2419" i="1"/>
  <c r="F2419" i="1"/>
  <c r="D2419" i="1"/>
  <c r="I2418" i="1"/>
  <c r="J2418" i="1" s="1"/>
  <c r="K2418" i="1" s="1"/>
  <c r="L2418" i="1" s="1"/>
  <c r="G2418" i="1"/>
  <c r="F2418" i="1"/>
  <c r="D2418" i="1"/>
  <c r="I2417" i="1"/>
  <c r="J2417" i="1" s="1"/>
  <c r="K2417" i="1" s="1"/>
  <c r="L2417" i="1" s="1"/>
  <c r="N2417" i="1" s="1"/>
  <c r="G2417" i="1"/>
  <c r="F2417" i="1"/>
  <c r="D2417" i="1"/>
  <c r="I2416" i="1"/>
  <c r="J2416" i="1" s="1"/>
  <c r="K2416" i="1" s="1"/>
  <c r="G2416" i="1"/>
  <c r="F2416" i="1"/>
  <c r="D2416" i="1"/>
  <c r="J2415" i="1"/>
  <c r="K2415" i="1" s="1"/>
  <c r="O2415" i="1" s="1"/>
  <c r="I2415" i="1"/>
  <c r="G2415" i="1"/>
  <c r="F2415" i="1"/>
  <c r="D2415" i="1"/>
  <c r="J2414" i="1"/>
  <c r="K2414" i="1" s="1"/>
  <c r="I2414" i="1"/>
  <c r="G2414" i="1"/>
  <c r="F2414" i="1"/>
  <c r="D2414" i="1"/>
  <c r="I2413" i="1"/>
  <c r="J2413" i="1" s="1"/>
  <c r="K2413" i="1" s="1"/>
  <c r="L2413" i="1" s="1"/>
  <c r="N2413" i="1" s="1"/>
  <c r="G2413" i="1"/>
  <c r="F2413" i="1"/>
  <c r="D2413" i="1"/>
  <c r="I2412" i="1"/>
  <c r="J2412" i="1" s="1"/>
  <c r="K2412" i="1" s="1"/>
  <c r="G2412" i="1"/>
  <c r="F2412" i="1"/>
  <c r="D2412" i="1"/>
  <c r="K2411" i="1"/>
  <c r="O2411" i="1" s="1"/>
  <c r="I2411" i="1"/>
  <c r="J2411" i="1" s="1"/>
  <c r="G2411" i="1"/>
  <c r="F2411" i="1"/>
  <c r="D2411" i="1"/>
  <c r="I2410" i="1"/>
  <c r="J2410" i="1" s="1"/>
  <c r="K2410" i="1" s="1"/>
  <c r="G2410" i="1"/>
  <c r="F2410" i="1"/>
  <c r="D2410" i="1"/>
  <c r="I2409" i="1"/>
  <c r="J2409" i="1" s="1"/>
  <c r="K2409" i="1" s="1"/>
  <c r="G2409" i="1"/>
  <c r="F2409" i="1"/>
  <c r="D2409" i="1"/>
  <c r="I2408" i="1"/>
  <c r="J2408" i="1" s="1"/>
  <c r="K2408" i="1" s="1"/>
  <c r="L2408" i="1" s="1"/>
  <c r="G2408" i="1"/>
  <c r="F2408" i="1"/>
  <c r="D2408" i="1"/>
  <c r="L2407" i="1"/>
  <c r="N2407" i="1" s="1"/>
  <c r="J2407" i="1"/>
  <c r="K2407" i="1" s="1"/>
  <c r="O2407" i="1" s="1"/>
  <c r="I2407" i="1"/>
  <c r="G2407" i="1"/>
  <c r="F2407" i="1"/>
  <c r="D2407" i="1"/>
  <c r="I2406" i="1"/>
  <c r="J2406" i="1" s="1"/>
  <c r="K2406" i="1" s="1"/>
  <c r="G2406" i="1"/>
  <c r="F2406" i="1"/>
  <c r="D2406" i="1"/>
  <c r="I2405" i="1"/>
  <c r="J2405" i="1" s="1"/>
  <c r="K2405" i="1" s="1"/>
  <c r="G2405" i="1"/>
  <c r="F2405" i="1"/>
  <c r="D2405" i="1"/>
  <c r="I2404" i="1"/>
  <c r="J2404" i="1" s="1"/>
  <c r="K2404" i="1" s="1"/>
  <c r="O2404" i="1" s="1"/>
  <c r="G2404" i="1"/>
  <c r="F2404" i="1"/>
  <c r="D2404" i="1"/>
  <c r="I2403" i="1"/>
  <c r="J2403" i="1" s="1"/>
  <c r="K2403" i="1" s="1"/>
  <c r="G2403" i="1"/>
  <c r="F2403" i="1"/>
  <c r="D2403" i="1"/>
  <c r="I2402" i="1"/>
  <c r="J2402" i="1" s="1"/>
  <c r="K2402" i="1" s="1"/>
  <c r="G2402" i="1"/>
  <c r="F2402" i="1"/>
  <c r="D2402" i="1"/>
  <c r="I2401" i="1"/>
  <c r="J2401" i="1" s="1"/>
  <c r="K2401" i="1" s="1"/>
  <c r="G2401" i="1"/>
  <c r="F2401" i="1"/>
  <c r="D2401" i="1"/>
  <c r="J2400" i="1"/>
  <c r="K2400" i="1" s="1"/>
  <c r="I2400" i="1"/>
  <c r="G2400" i="1"/>
  <c r="F2400" i="1"/>
  <c r="D2400" i="1"/>
  <c r="J2399" i="1"/>
  <c r="K2399" i="1" s="1"/>
  <c r="I2399" i="1"/>
  <c r="G2399" i="1"/>
  <c r="F2399" i="1"/>
  <c r="D2399" i="1"/>
  <c r="I2398" i="1"/>
  <c r="J2398" i="1" s="1"/>
  <c r="K2398" i="1" s="1"/>
  <c r="L2398" i="1" s="1"/>
  <c r="N2398" i="1" s="1"/>
  <c r="G2398" i="1"/>
  <c r="F2398" i="1"/>
  <c r="D2398" i="1"/>
  <c r="I2397" i="1"/>
  <c r="J2397" i="1" s="1"/>
  <c r="K2397" i="1" s="1"/>
  <c r="L2397" i="1" s="1"/>
  <c r="G2397" i="1"/>
  <c r="F2397" i="1"/>
  <c r="D2397" i="1"/>
  <c r="N2397" i="1" s="1"/>
  <c r="I2396" i="1"/>
  <c r="J2396" i="1" s="1"/>
  <c r="K2396" i="1" s="1"/>
  <c r="O2396" i="1" s="1"/>
  <c r="G2396" i="1"/>
  <c r="F2396" i="1"/>
  <c r="D2396" i="1"/>
  <c r="K2395" i="1"/>
  <c r="O2395" i="1" s="1"/>
  <c r="J2395" i="1"/>
  <c r="I2395" i="1"/>
  <c r="G2395" i="1"/>
  <c r="F2395" i="1"/>
  <c r="D2395" i="1"/>
  <c r="I2394" i="1"/>
  <c r="J2394" i="1" s="1"/>
  <c r="K2394" i="1" s="1"/>
  <c r="G2394" i="1"/>
  <c r="F2394" i="1"/>
  <c r="D2394" i="1"/>
  <c r="I2393" i="1"/>
  <c r="J2393" i="1" s="1"/>
  <c r="K2393" i="1" s="1"/>
  <c r="G2393" i="1"/>
  <c r="F2393" i="1"/>
  <c r="D2393" i="1"/>
  <c r="I2392" i="1"/>
  <c r="J2392" i="1" s="1"/>
  <c r="K2392" i="1" s="1"/>
  <c r="G2392" i="1"/>
  <c r="F2392" i="1"/>
  <c r="D2392" i="1"/>
  <c r="J2391" i="1"/>
  <c r="K2391" i="1" s="1"/>
  <c r="I2391" i="1"/>
  <c r="G2391" i="1"/>
  <c r="F2391" i="1"/>
  <c r="D2391" i="1"/>
  <c r="J2390" i="1"/>
  <c r="K2390" i="1" s="1"/>
  <c r="L2390" i="1" s="1"/>
  <c r="I2390" i="1"/>
  <c r="G2390" i="1"/>
  <c r="F2390" i="1"/>
  <c r="D2390" i="1"/>
  <c r="I2389" i="1"/>
  <c r="J2389" i="1" s="1"/>
  <c r="K2389" i="1" s="1"/>
  <c r="G2389" i="1"/>
  <c r="F2389" i="1"/>
  <c r="D2389" i="1"/>
  <c r="I2388" i="1"/>
  <c r="J2388" i="1" s="1"/>
  <c r="K2388" i="1" s="1"/>
  <c r="L2388" i="1" s="1"/>
  <c r="N2388" i="1" s="1"/>
  <c r="G2388" i="1"/>
  <c r="F2388" i="1"/>
  <c r="D2388" i="1"/>
  <c r="L2387" i="1"/>
  <c r="N2387" i="1" s="1"/>
  <c r="J2387" i="1"/>
  <c r="K2387" i="1" s="1"/>
  <c r="I2387" i="1"/>
  <c r="G2387" i="1"/>
  <c r="F2387" i="1"/>
  <c r="D2387" i="1"/>
  <c r="I2386" i="1"/>
  <c r="J2386" i="1" s="1"/>
  <c r="K2386" i="1" s="1"/>
  <c r="O2386" i="1" s="1"/>
  <c r="G2386" i="1"/>
  <c r="F2386" i="1"/>
  <c r="D2386" i="1"/>
  <c r="J2385" i="1"/>
  <c r="K2385" i="1" s="1"/>
  <c r="I2385" i="1"/>
  <c r="G2385" i="1"/>
  <c r="F2385" i="1"/>
  <c r="D2385" i="1"/>
  <c r="I2384" i="1"/>
  <c r="J2384" i="1" s="1"/>
  <c r="K2384" i="1" s="1"/>
  <c r="G2384" i="1"/>
  <c r="F2384" i="1"/>
  <c r="D2384" i="1"/>
  <c r="I2383" i="1"/>
  <c r="J2383" i="1" s="1"/>
  <c r="K2383" i="1" s="1"/>
  <c r="G2383" i="1"/>
  <c r="F2383" i="1"/>
  <c r="D2383" i="1"/>
  <c r="I2382" i="1"/>
  <c r="J2382" i="1" s="1"/>
  <c r="K2382" i="1" s="1"/>
  <c r="G2382" i="1"/>
  <c r="F2382" i="1"/>
  <c r="D2382" i="1"/>
  <c r="I2381" i="1"/>
  <c r="J2381" i="1" s="1"/>
  <c r="K2381" i="1" s="1"/>
  <c r="G2381" i="1"/>
  <c r="F2381" i="1"/>
  <c r="D2381" i="1"/>
  <c r="I2380" i="1"/>
  <c r="J2380" i="1" s="1"/>
  <c r="K2380" i="1" s="1"/>
  <c r="G2380" i="1"/>
  <c r="F2380" i="1"/>
  <c r="D2380" i="1"/>
  <c r="K2379" i="1"/>
  <c r="O2379" i="1" s="1"/>
  <c r="J2379" i="1"/>
  <c r="I2379" i="1"/>
  <c r="G2379" i="1"/>
  <c r="F2379" i="1"/>
  <c r="D2379" i="1"/>
  <c r="I2378" i="1"/>
  <c r="J2378" i="1" s="1"/>
  <c r="K2378" i="1" s="1"/>
  <c r="G2378" i="1"/>
  <c r="F2378" i="1"/>
  <c r="D2378" i="1"/>
  <c r="I2377" i="1"/>
  <c r="J2377" i="1" s="1"/>
  <c r="K2377" i="1" s="1"/>
  <c r="L2377" i="1" s="1"/>
  <c r="N2377" i="1" s="1"/>
  <c r="G2377" i="1"/>
  <c r="F2377" i="1"/>
  <c r="D2377" i="1"/>
  <c r="I2376" i="1"/>
  <c r="J2376" i="1" s="1"/>
  <c r="K2376" i="1" s="1"/>
  <c r="G2376" i="1"/>
  <c r="F2376" i="1"/>
  <c r="D2376" i="1"/>
  <c r="K2375" i="1"/>
  <c r="L2375" i="1" s="1"/>
  <c r="N2375" i="1" s="1"/>
  <c r="J2375" i="1"/>
  <c r="I2375" i="1"/>
  <c r="G2375" i="1"/>
  <c r="F2375" i="1"/>
  <c r="D2375" i="1"/>
  <c r="I2374" i="1"/>
  <c r="J2374" i="1" s="1"/>
  <c r="K2374" i="1" s="1"/>
  <c r="G2374" i="1"/>
  <c r="F2374" i="1"/>
  <c r="D2374" i="1"/>
  <c r="I2373" i="1"/>
  <c r="J2373" i="1" s="1"/>
  <c r="K2373" i="1" s="1"/>
  <c r="G2373" i="1"/>
  <c r="F2373" i="1"/>
  <c r="D2373" i="1"/>
  <c r="I2372" i="1"/>
  <c r="J2372" i="1" s="1"/>
  <c r="K2372" i="1" s="1"/>
  <c r="G2372" i="1"/>
  <c r="F2372" i="1"/>
  <c r="D2372" i="1"/>
  <c r="J2371" i="1"/>
  <c r="K2371" i="1" s="1"/>
  <c r="I2371" i="1"/>
  <c r="G2371" i="1"/>
  <c r="F2371" i="1"/>
  <c r="D2371" i="1"/>
  <c r="L2370" i="1"/>
  <c r="N2370" i="1" s="1"/>
  <c r="K2370" i="1"/>
  <c r="O2370" i="1" s="1"/>
  <c r="J2370" i="1"/>
  <c r="I2370" i="1"/>
  <c r="G2370" i="1"/>
  <c r="F2370" i="1"/>
  <c r="D2370" i="1"/>
  <c r="I2369" i="1"/>
  <c r="J2369" i="1" s="1"/>
  <c r="K2369" i="1" s="1"/>
  <c r="O2369" i="1" s="1"/>
  <c r="G2369" i="1"/>
  <c r="F2369" i="1"/>
  <c r="D2369" i="1"/>
  <c r="I2368" i="1"/>
  <c r="J2368" i="1" s="1"/>
  <c r="K2368" i="1" s="1"/>
  <c r="L2368" i="1" s="1"/>
  <c r="N2368" i="1" s="1"/>
  <c r="G2368" i="1"/>
  <c r="F2368" i="1"/>
  <c r="D2368" i="1"/>
  <c r="I2367" i="1"/>
  <c r="J2367" i="1" s="1"/>
  <c r="K2367" i="1" s="1"/>
  <c r="G2367" i="1"/>
  <c r="F2367" i="1"/>
  <c r="D2367" i="1"/>
  <c r="I2366" i="1"/>
  <c r="J2366" i="1" s="1"/>
  <c r="K2366" i="1" s="1"/>
  <c r="O2366" i="1" s="1"/>
  <c r="G2366" i="1"/>
  <c r="F2366" i="1"/>
  <c r="D2366" i="1"/>
  <c r="K2365" i="1"/>
  <c r="O2365" i="1" s="1"/>
  <c r="J2365" i="1"/>
  <c r="I2365" i="1"/>
  <c r="G2365" i="1"/>
  <c r="F2365" i="1"/>
  <c r="D2365" i="1"/>
  <c r="J2364" i="1"/>
  <c r="K2364" i="1" s="1"/>
  <c r="I2364" i="1"/>
  <c r="G2364" i="1"/>
  <c r="F2364" i="1"/>
  <c r="D2364" i="1"/>
  <c r="J2363" i="1"/>
  <c r="K2363" i="1" s="1"/>
  <c r="I2363" i="1"/>
  <c r="G2363" i="1"/>
  <c r="F2363" i="1"/>
  <c r="D2363" i="1"/>
  <c r="I2362" i="1"/>
  <c r="J2362" i="1" s="1"/>
  <c r="K2362" i="1" s="1"/>
  <c r="G2362" i="1"/>
  <c r="F2362" i="1"/>
  <c r="D2362" i="1"/>
  <c r="I2361" i="1"/>
  <c r="J2361" i="1" s="1"/>
  <c r="K2361" i="1" s="1"/>
  <c r="G2361" i="1"/>
  <c r="F2361" i="1"/>
  <c r="D2361" i="1"/>
  <c r="I2360" i="1"/>
  <c r="J2360" i="1" s="1"/>
  <c r="K2360" i="1" s="1"/>
  <c r="G2360" i="1"/>
  <c r="F2360" i="1"/>
  <c r="D2360" i="1"/>
  <c r="J2359" i="1"/>
  <c r="K2359" i="1" s="1"/>
  <c r="O2359" i="1" s="1"/>
  <c r="I2359" i="1"/>
  <c r="G2359" i="1"/>
  <c r="F2359" i="1"/>
  <c r="D2359" i="1"/>
  <c r="I2358" i="1"/>
  <c r="J2358" i="1" s="1"/>
  <c r="K2358" i="1" s="1"/>
  <c r="G2358" i="1"/>
  <c r="F2358" i="1"/>
  <c r="D2358" i="1"/>
  <c r="O2357" i="1"/>
  <c r="I2357" i="1"/>
  <c r="J2357" i="1" s="1"/>
  <c r="K2357" i="1" s="1"/>
  <c r="L2357" i="1" s="1"/>
  <c r="G2357" i="1"/>
  <c r="F2357" i="1"/>
  <c r="D2357" i="1"/>
  <c r="N2357" i="1" s="1"/>
  <c r="I2356" i="1"/>
  <c r="J2356" i="1" s="1"/>
  <c r="K2356" i="1" s="1"/>
  <c r="G2356" i="1"/>
  <c r="F2356" i="1"/>
  <c r="D2356" i="1"/>
  <c r="J2355" i="1"/>
  <c r="K2355" i="1" s="1"/>
  <c r="O2355" i="1" s="1"/>
  <c r="I2355" i="1"/>
  <c r="G2355" i="1"/>
  <c r="F2355" i="1"/>
  <c r="D2355" i="1"/>
  <c r="I2354" i="1"/>
  <c r="J2354" i="1" s="1"/>
  <c r="K2354" i="1" s="1"/>
  <c r="G2354" i="1"/>
  <c r="F2354" i="1"/>
  <c r="D2354" i="1"/>
  <c r="I2353" i="1"/>
  <c r="J2353" i="1" s="1"/>
  <c r="K2353" i="1" s="1"/>
  <c r="G2353" i="1"/>
  <c r="F2353" i="1"/>
  <c r="D2353" i="1"/>
  <c r="I2352" i="1"/>
  <c r="J2352" i="1" s="1"/>
  <c r="K2352" i="1" s="1"/>
  <c r="G2352" i="1"/>
  <c r="F2352" i="1"/>
  <c r="D2352" i="1"/>
  <c r="I2351" i="1"/>
  <c r="J2351" i="1" s="1"/>
  <c r="K2351" i="1" s="1"/>
  <c r="G2351" i="1"/>
  <c r="F2351" i="1"/>
  <c r="D2351" i="1"/>
  <c r="I2350" i="1"/>
  <c r="J2350" i="1" s="1"/>
  <c r="K2350" i="1" s="1"/>
  <c r="G2350" i="1"/>
  <c r="F2350" i="1"/>
  <c r="D2350" i="1"/>
  <c r="I2349" i="1"/>
  <c r="J2349" i="1" s="1"/>
  <c r="K2349" i="1" s="1"/>
  <c r="G2349" i="1"/>
  <c r="F2349" i="1"/>
  <c r="D2349" i="1"/>
  <c r="I2348" i="1"/>
  <c r="J2348" i="1" s="1"/>
  <c r="K2348" i="1" s="1"/>
  <c r="L2348" i="1" s="1"/>
  <c r="N2348" i="1" s="1"/>
  <c r="G2348" i="1"/>
  <c r="F2348" i="1"/>
  <c r="D2348" i="1"/>
  <c r="I2347" i="1"/>
  <c r="J2347" i="1" s="1"/>
  <c r="K2347" i="1" s="1"/>
  <c r="G2347" i="1"/>
  <c r="F2347" i="1"/>
  <c r="D2347" i="1"/>
  <c r="L2346" i="1"/>
  <c r="I2346" i="1"/>
  <c r="J2346" i="1" s="1"/>
  <c r="K2346" i="1" s="1"/>
  <c r="G2346" i="1"/>
  <c r="F2346" i="1"/>
  <c r="D2346" i="1"/>
  <c r="I2345" i="1"/>
  <c r="J2345" i="1" s="1"/>
  <c r="K2345" i="1" s="1"/>
  <c r="O2345" i="1" s="1"/>
  <c r="G2345" i="1"/>
  <c r="F2345" i="1"/>
  <c r="D2345" i="1"/>
  <c r="J2344" i="1"/>
  <c r="K2344" i="1" s="1"/>
  <c r="I2344" i="1"/>
  <c r="G2344" i="1"/>
  <c r="F2344" i="1"/>
  <c r="D2344" i="1"/>
  <c r="I2343" i="1"/>
  <c r="J2343" i="1" s="1"/>
  <c r="K2343" i="1" s="1"/>
  <c r="G2343" i="1"/>
  <c r="F2343" i="1"/>
  <c r="D2343" i="1"/>
  <c r="J2342" i="1"/>
  <c r="K2342" i="1" s="1"/>
  <c r="I2342" i="1"/>
  <c r="G2342" i="1"/>
  <c r="F2342" i="1"/>
  <c r="D2342" i="1"/>
  <c r="I2341" i="1"/>
  <c r="J2341" i="1" s="1"/>
  <c r="K2341" i="1" s="1"/>
  <c r="G2341" i="1"/>
  <c r="F2341" i="1"/>
  <c r="D2341" i="1"/>
  <c r="I2340" i="1"/>
  <c r="J2340" i="1" s="1"/>
  <c r="K2340" i="1" s="1"/>
  <c r="G2340" i="1"/>
  <c r="F2340" i="1"/>
  <c r="D2340" i="1"/>
  <c r="K2339" i="1"/>
  <c r="J2339" i="1"/>
  <c r="I2339" i="1"/>
  <c r="G2339" i="1"/>
  <c r="F2339" i="1"/>
  <c r="D2339" i="1"/>
  <c r="I2338" i="1"/>
  <c r="J2338" i="1" s="1"/>
  <c r="K2338" i="1" s="1"/>
  <c r="G2338" i="1"/>
  <c r="F2338" i="1"/>
  <c r="D2338" i="1"/>
  <c r="I2337" i="1"/>
  <c r="J2337" i="1" s="1"/>
  <c r="K2337" i="1" s="1"/>
  <c r="L2337" i="1" s="1"/>
  <c r="N2337" i="1" s="1"/>
  <c r="G2337" i="1"/>
  <c r="F2337" i="1"/>
  <c r="D2337" i="1"/>
  <c r="I2336" i="1"/>
  <c r="J2336" i="1" s="1"/>
  <c r="K2336" i="1" s="1"/>
  <c r="G2336" i="1"/>
  <c r="F2336" i="1"/>
  <c r="D2336" i="1"/>
  <c r="I2335" i="1"/>
  <c r="J2335" i="1" s="1"/>
  <c r="K2335" i="1" s="1"/>
  <c r="G2335" i="1"/>
  <c r="F2335" i="1"/>
  <c r="D2335" i="1"/>
  <c r="I2334" i="1"/>
  <c r="J2334" i="1" s="1"/>
  <c r="K2334" i="1" s="1"/>
  <c r="G2334" i="1"/>
  <c r="F2334" i="1"/>
  <c r="D2334" i="1"/>
  <c r="I2333" i="1"/>
  <c r="J2333" i="1" s="1"/>
  <c r="K2333" i="1" s="1"/>
  <c r="G2333" i="1"/>
  <c r="F2333" i="1"/>
  <c r="D2333" i="1"/>
  <c r="I2332" i="1"/>
  <c r="J2332" i="1" s="1"/>
  <c r="K2332" i="1" s="1"/>
  <c r="G2332" i="1"/>
  <c r="F2332" i="1"/>
  <c r="D2332" i="1"/>
  <c r="I2331" i="1"/>
  <c r="J2331" i="1" s="1"/>
  <c r="K2331" i="1" s="1"/>
  <c r="G2331" i="1"/>
  <c r="F2331" i="1"/>
  <c r="D2331" i="1"/>
  <c r="I2330" i="1"/>
  <c r="J2330" i="1" s="1"/>
  <c r="K2330" i="1" s="1"/>
  <c r="L2330" i="1" s="1"/>
  <c r="G2330" i="1"/>
  <c r="F2330" i="1"/>
  <c r="D2330" i="1"/>
  <c r="I2329" i="1"/>
  <c r="J2329" i="1" s="1"/>
  <c r="K2329" i="1" s="1"/>
  <c r="G2329" i="1"/>
  <c r="F2329" i="1"/>
  <c r="D2329" i="1"/>
  <c r="I2328" i="1"/>
  <c r="J2328" i="1" s="1"/>
  <c r="K2328" i="1" s="1"/>
  <c r="G2328" i="1"/>
  <c r="F2328" i="1"/>
  <c r="D2328" i="1"/>
  <c r="J2327" i="1"/>
  <c r="K2327" i="1" s="1"/>
  <c r="O2327" i="1" s="1"/>
  <c r="I2327" i="1"/>
  <c r="G2327" i="1"/>
  <c r="F2327" i="1"/>
  <c r="D2327" i="1"/>
  <c r="I2326" i="1"/>
  <c r="J2326" i="1" s="1"/>
  <c r="K2326" i="1" s="1"/>
  <c r="O2326" i="1" s="1"/>
  <c r="G2326" i="1"/>
  <c r="F2326" i="1"/>
  <c r="D2326" i="1"/>
  <c r="I2325" i="1"/>
  <c r="J2325" i="1" s="1"/>
  <c r="K2325" i="1" s="1"/>
  <c r="G2325" i="1"/>
  <c r="F2325" i="1"/>
  <c r="D2325" i="1"/>
  <c r="I2324" i="1"/>
  <c r="J2324" i="1" s="1"/>
  <c r="K2324" i="1" s="1"/>
  <c r="G2324" i="1"/>
  <c r="F2324" i="1"/>
  <c r="D2324" i="1"/>
  <c r="I2323" i="1"/>
  <c r="J2323" i="1" s="1"/>
  <c r="K2323" i="1" s="1"/>
  <c r="G2323" i="1"/>
  <c r="F2323" i="1"/>
  <c r="D2323" i="1"/>
  <c r="I2322" i="1"/>
  <c r="J2322" i="1" s="1"/>
  <c r="K2322" i="1" s="1"/>
  <c r="G2322" i="1"/>
  <c r="F2322" i="1"/>
  <c r="D2322" i="1"/>
  <c r="I2321" i="1"/>
  <c r="J2321" i="1" s="1"/>
  <c r="K2321" i="1" s="1"/>
  <c r="G2321" i="1"/>
  <c r="F2321" i="1"/>
  <c r="D2321" i="1"/>
  <c r="I2320" i="1"/>
  <c r="J2320" i="1" s="1"/>
  <c r="K2320" i="1" s="1"/>
  <c r="G2320" i="1"/>
  <c r="F2320" i="1"/>
  <c r="D2320" i="1"/>
  <c r="I2319" i="1"/>
  <c r="J2319" i="1" s="1"/>
  <c r="K2319" i="1" s="1"/>
  <c r="G2319" i="1"/>
  <c r="F2319" i="1"/>
  <c r="D2319" i="1"/>
  <c r="I2318" i="1"/>
  <c r="J2318" i="1" s="1"/>
  <c r="K2318" i="1" s="1"/>
  <c r="G2318" i="1"/>
  <c r="F2318" i="1"/>
  <c r="D2318" i="1"/>
  <c r="I2317" i="1"/>
  <c r="J2317" i="1" s="1"/>
  <c r="K2317" i="1" s="1"/>
  <c r="L2317" i="1" s="1"/>
  <c r="N2317" i="1" s="1"/>
  <c r="G2317" i="1"/>
  <c r="F2317" i="1"/>
  <c r="D2317" i="1"/>
  <c r="I2316" i="1"/>
  <c r="J2316" i="1" s="1"/>
  <c r="K2316" i="1" s="1"/>
  <c r="G2316" i="1"/>
  <c r="F2316" i="1"/>
  <c r="D2316" i="1"/>
  <c r="I2315" i="1"/>
  <c r="J2315" i="1" s="1"/>
  <c r="K2315" i="1" s="1"/>
  <c r="O2315" i="1" s="1"/>
  <c r="G2315" i="1"/>
  <c r="F2315" i="1"/>
  <c r="D2315" i="1"/>
  <c r="I2314" i="1"/>
  <c r="J2314" i="1" s="1"/>
  <c r="K2314" i="1" s="1"/>
  <c r="G2314" i="1"/>
  <c r="F2314" i="1"/>
  <c r="D2314" i="1"/>
  <c r="I2313" i="1"/>
  <c r="J2313" i="1" s="1"/>
  <c r="K2313" i="1" s="1"/>
  <c r="G2313" i="1"/>
  <c r="F2313" i="1"/>
  <c r="D2313" i="1"/>
  <c r="I2312" i="1"/>
  <c r="J2312" i="1" s="1"/>
  <c r="K2312" i="1" s="1"/>
  <c r="G2312" i="1"/>
  <c r="F2312" i="1"/>
  <c r="D2312" i="1"/>
  <c r="J2311" i="1"/>
  <c r="K2311" i="1" s="1"/>
  <c r="I2311" i="1"/>
  <c r="G2311" i="1"/>
  <c r="F2311" i="1"/>
  <c r="D2311" i="1"/>
  <c r="J2310" i="1"/>
  <c r="K2310" i="1" s="1"/>
  <c r="O2310" i="1" s="1"/>
  <c r="I2310" i="1"/>
  <c r="G2310" i="1"/>
  <c r="F2310" i="1"/>
  <c r="D2310" i="1"/>
  <c r="I2309" i="1"/>
  <c r="J2309" i="1" s="1"/>
  <c r="K2309" i="1" s="1"/>
  <c r="G2309" i="1"/>
  <c r="F2309" i="1"/>
  <c r="D2309" i="1"/>
  <c r="I2308" i="1"/>
  <c r="J2308" i="1" s="1"/>
  <c r="K2308" i="1" s="1"/>
  <c r="G2308" i="1"/>
  <c r="F2308" i="1"/>
  <c r="D2308" i="1"/>
  <c r="J2307" i="1"/>
  <c r="K2307" i="1" s="1"/>
  <c r="O2307" i="1" s="1"/>
  <c r="I2307" i="1"/>
  <c r="G2307" i="1"/>
  <c r="F2307" i="1"/>
  <c r="D2307" i="1"/>
  <c r="K2306" i="1"/>
  <c r="O2306" i="1" s="1"/>
  <c r="J2306" i="1"/>
  <c r="I2306" i="1"/>
  <c r="G2306" i="1"/>
  <c r="F2306" i="1"/>
  <c r="D2306" i="1"/>
  <c r="I2305" i="1"/>
  <c r="J2305" i="1" s="1"/>
  <c r="K2305" i="1" s="1"/>
  <c r="G2305" i="1"/>
  <c r="F2305" i="1"/>
  <c r="D2305" i="1"/>
  <c r="I2304" i="1"/>
  <c r="J2304" i="1" s="1"/>
  <c r="K2304" i="1" s="1"/>
  <c r="G2304" i="1"/>
  <c r="F2304" i="1"/>
  <c r="D2304" i="1"/>
  <c r="I2303" i="1"/>
  <c r="J2303" i="1" s="1"/>
  <c r="K2303" i="1" s="1"/>
  <c r="G2303" i="1"/>
  <c r="F2303" i="1"/>
  <c r="D2303" i="1"/>
  <c r="I2302" i="1"/>
  <c r="J2302" i="1" s="1"/>
  <c r="K2302" i="1" s="1"/>
  <c r="G2302" i="1"/>
  <c r="F2302" i="1"/>
  <c r="D2302" i="1"/>
  <c r="I2301" i="1"/>
  <c r="J2301" i="1" s="1"/>
  <c r="K2301" i="1" s="1"/>
  <c r="G2301" i="1"/>
  <c r="F2301" i="1"/>
  <c r="D2301" i="1"/>
  <c r="I2300" i="1"/>
  <c r="J2300" i="1" s="1"/>
  <c r="K2300" i="1" s="1"/>
  <c r="G2300" i="1"/>
  <c r="F2300" i="1"/>
  <c r="D2300" i="1"/>
  <c r="J2299" i="1"/>
  <c r="K2299" i="1" s="1"/>
  <c r="I2299" i="1"/>
  <c r="G2299" i="1"/>
  <c r="F2299" i="1"/>
  <c r="D2299" i="1"/>
  <c r="K2298" i="1"/>
  <c r="O2298" i="1" s="1"/>
  <c r="I2298" i="1"/>
  <c r="J2298" i="1" s="1"/>
  <c r="G2298" i="1"/>
  <c r="F2298" i="1"/>
  <c r="D2298" i="1"/>
  <c r="L2297" i="1"/>
  <c r="I2297" i="1"/>
  <c r="J2297" i="1" s="1"/>
  <c r="K2297" i="1" s="1"/>
  <c r="G2297" i="1"/>
  <c r="F2297" i="1"/>
  <c r="D2297" i="1"/>
  <c r="J2296" i="1"/>
  <c r="K2296" i="1" s="1"/>
  <c r="I2296" i="1"/>
  <c r="G2296" i="1"/>
  <c r="F2296" i="1"/>
  <c r="D2296" i="1"/>
  <c r="J2295" i="1"/>
  <c r="K2295" i="1" s="1"/>
  <c r="I2295" i="1"/>
  <c r="G2295" i="1"/>
  <c r="F2295" i="1"/>
  <c r="D2295" i="1"/>
  <c r="I2294" i="1"/>
  <c r="J2294" i="1" s="1"/>
  <c r="K2294" i="1" s="1"/>
  <c r="G2294" i="1"/>
  <c r="F2294" i="1"/>
  <c r="D2294" i="1"/>
  <c r="I2293" i="1"/>
  <c r="J2293" i="1" s="1"/>
  <c r="K2293" i="1" s="1"/>
  <c r="G2293" i="1"/>
  <c r="F2293" i="1"/>
  <c r="D2293" i="1"/>
  <c r="I2292" i="1"/>
  <c r="J2292" i="1" s="1"/>
  <c r="K2292" i="1" s="1"/>
  <c r="G2292" i="1"/>
  <c r="F2292" i="1"/>
  <c r="D2292" i="1"/>
  <c r="I2291" i="1"/>
  <c r="J2291" i="1" s="1"/>
  <c r="K2291" i="1" s="1"/>
  <c r="G2291" i="1"/>
  <c r="F2291" i="1"/>
  <c r="D2291" i="1"/>
  <c r="I2290" i="1"/>
  <c r="J2290" i="1" s="1"/>
  <c r="K2290" i="1" s="1"/>
  <c r="G2290" i="1"/>
  <c r="F2290" i="1"/>
  <c r="D2290" i="1"/>
  <c r="O2289" i="1"/>
  <c r="J2289" i="1"/>
  <c r="K2289" i="1" s="1"/>
  <c r="L2289" i="1" s="1"/>
  <c r="N2289" i="1" s="1"/>
  <c r="I2289" i="1"/>
  <c r="G2289" i="1"/>
  <c r="F2289" i="1"/>
  <c r="D2289" i="1"/>
  <c r="J2288" i="1"/>
  <c r="K2288" i="1" s="1"/>
  <c r="L2288" i="1" s="1"/>
  <c r="N2288" i="1" s="1"/>
  <c r="I2288" i="1"/>
  <c r="G2288" i="1"/>
  <c r="F2288" i="1"/>
  <c r="D2288" i="1"/>
  <c r="J2287" i="1"/>
  <c r="K2287" i="1" s="1"/>
  <c r="I2287" i="1"/>
  <c r="G2287" i="1"/>
  <c r="F2287" i="1"/>
  <c r="D2287" i="1"/>
  <c r="K2286" i="1"/>
  <c r="O2286" i="1" s="1"/>
  <c r="J2286" i="1"/>
  <c r="I2286" i="1"/>
  <c r="G2286" i="1"/>
  <c r="F2286" i="1"/>
  <c r="D2286" i="1"/>
  <c r="I2285" i="1"/>
  <c r="J2285" i="1" s="1"/>
  <c r="K2285" i="1" s="1"/>
  <c r="G2285" i="1"/>
  <c r="F2285" i="1"/>
  <c r="D2285" i="1"/>
  <c r="I2284" i="1"/>
  <c r="J2284" i="1" s="1"/>
  <c r="K2284" i="1" s="1"/>
  <c r="G2284" i="1"/>
  <c r="F2284" i="1"/>
  <c r="D2284" i="1"/>
  <c r="J2283" i="1"/>
  <c r="K2283" i="1" s="1"/>
  <c r="I2283" i="1"/>
  <c r="G2283" i="1"/>
  <c r="F2283" i="1"/>
  <c r="D2283" i="1"/>
  <c r="I2282" i="1"/>
  <c r="J2282" i="1" s="1"/>
  <c r="K2282" i="1" s="1"/>
  <c r="G2282" i="1"/>
  <c r="F2282" i="1"/>
  <c r="D2282" i="1"/>
  <c r="I2281" i="1"/>
  <c r="J2281" i="1" s="1"/>
  <c r="K2281" i="1" s="1"/>
  <c r="L2281" i="1" s="1"/>
  <c r="N2281" i="1" s="1"/>
  <c r="G2281" i="1"/>
  <c r="F2281" i="1"/>
  <c r="D2281" i="1"/>
  <c r="I2280" i="1"/>
  <c r="J2280" i="1" s="1"/>
  <c r="K2280" i="1" s="1"/>
  <c r="G2280" i="1"/>
  <c r="F2280" i="1"/>
  <c r="D2280" i="1"/>
  <c r="I2279" i="1"/>
  <c r="J2279" i="1" s="1"/>
  <c r="K2279" i="1" s="1"/>
  <c r="G2279" i="1"/>
  <c r="F2279" i="1"/>
  <c r="D2279" i="1"/>
  <c r="I2278" i="1"/>
  <c r="J2278" i="1" s="1"/>
  <c r="K2278" i="1" s="1"/>
  <c r="G2278" i="1"/>
  <c r="F2278" i="1"/>
  <c r="D2278" i="1"/>
  <c r="I2277" i="1"/>
  <c r="J2277" i="1" s="1"/>
  <c r="K2277" i="1" s="1"/>
  <c r="L2277" i="1" s="1"/>
  <c r="G2277" i="1"/>
  <c r="F2277" i="1"/>
  <c r="D2277" i="1"/>
  <c r="O2277" i="1" s="1"/>
  <c r="J2276" i="1"/>
  <c r="K2276" i="1" s="1"/>
  <c r="I2276" i="1"/>
  <c r="G2276" i="1"/>
  <c r="F2276" i="1"/>
  <c r="D2276" i="1"/>
  <c r="J2275" i="1"/>
  <c r="K2275" i="1" s="1"/>
  <c r="I2275" i="1"/>
  <c r="G2275" i="1"/>
  <c r="F2275" i="1"/>
  <c r="D2275" i="1"/>
  <c r="J2274" i="1"/>
  <c r="K2274" i="1" s="1"/>
  <c r="I2274" i="1"/>
  <c r="G2274" i="1"/>
  <c r="F2274" i="1"/>
  <c r="D2274" i="1"/>
  <c r="J2273" i="1"/>
  <c r="K2273" i="1" s="1"/>
  <c r="I2273" i="1"/>
  <c r="G2273" i="1"/>
  <c r="F2273" i="1"/>
  <c r="D2273" i="1"/>
  <c r="J2272" i="1"/>
  <c r="K2272" i="1" s="1"/>
  <c r="I2272" i="1"/>
  <c r="G2272" i="1"/>
  <c r="F2272" i="1"/>
  <c r="D2272" i="1"/>
  <c r="I2271" i="1"/>
  <c r="J2271" i="1" s="1"/>
  <c r="K2271" i="1" s="1"/>
  <c r="G2271" i="1"/>
  <c r="F2271" i="1"/>
  <c r="D2271" i="1"/>
  <c r="I2270" i="1"/>
  <c r="J2270" i="1" s="1"/>
  <c r="K2270" i="1" s="1"/>
  <c r="G2270" i="1"/>
  <c r="F2270" i="1"/>
  <c r="D2270" i="1"/>
  <c r="I2269" i="1"/>
  <c r="J2269" i="1" s="1"/>
  <c r="K2269" i="1" s="1"/>
  <c r="G2269" i="1"/>
  <c r="F2269" i="1"/>
  <c r="D2269" i="1"/>
  <c r="I2268" i="1"/>
  <c r="J2268" i="1" s="1"/>
  <c r="K2268" i="1" s="1"/>
  <c r="G2268" i="1"/>
  <c r="F2268" i="1"/>
  <c r="D2268" i="1"/>
  <c r="I2267" i="1"/>
  <c r="J2267" i="1" s="1"/>
  <c r="K2267" i="1" s="1"/>
  <c r="G2267" i="1"/>
  <c r="F2267" i="1"/>
  <c r="D2267" i="1"/>
  <c r="J2266" i="1"/>
  <c r="K2266" i="1" s="1"/>
  <c r="I2266" i="1"/>
  <c r="G2266" i="1"/>
  <c r="F2266" i="1"/>
  <c r="D2266" i="1"/>
  <c r="J2265" i="1"/>
  <c r="K2265" i="1" s="1"/>
  <c r="I2265" i="1"/>
  <c r="G2265" i="1"/>
  <c r="F2265" i="1"/>
  <c r="D2265" i="1"/>
  <c r="I2264" i="1"/>
  <c r="J2264" i="1" s="1"/>
  <c r="K2264" i="1" s="1"/>
  <c r="G2264" i="1"/>
  <c r="F2264" i="1"/>
  <c r="D2264" i="1"/>
  <c r="I2263" i="1"/>
  <c r="J2263" i="1" s="1"/>
  <c r="K2263" i="1" s="1"/>
  <c r="G2263" i="1"/>
  <c r="F2263" i="1"/>
  <c r="D2263" i="1"/>
  <c r="I2262" i="1"/>
  <c r="J2262" i="1" s="1"/>
  <c r="K2262" i="1" s="1"/>
  <c r="G2262" i="1"/>
  <c r="F2262" i="1"/>
  <c r="D2262" i="1"/>
  <c r="J2261" i="1"/>
  <c r="K2261" i="1" s="1"/>
  <c r="I2261" i="1"/>
  <c r="G2261" i="1"/>
  <c r="F2261" i="1"/>
  <c r="D2261" i="1"/>
  <c r="I2260" i="1"/>
  <c r="J2260" i="1" s="1"/>
  <c r="K2260" i="1" s="1"/>
  <c r="G2260" i="1"/>
  <c r="F2260" i="1"/>
  <c r="D2260" i="1"/>
  <c r="I2259" i="1"/>
  <c r="J2259" i="1" s="1"/>
  <c r="K2259" i="1" s="1"/>
  <c r="G2259" i="1"/>
  <c r="F2259" i="1"/>
  <c r="D2259" i="1"/>
  <c r="I2258" i="1"/>
  <c r="J2258" i="1" s="1"/>
  <c r="K2258" i="1" s="1"/>
  <c r="G2258" i="1"/>
  <c r="F2258" i="1"/>
  <c r="D2258" i="1"/>
  <c r="I2257" i="1"/>
  <c r="J2257" i="1" s="1"/>
  <c r="K2257" i="1" s="1"/>
  <c r="L2257" i="1" s="1"/>
  <c r="G2257" i="1"/>
  <c r="F2257" i="1"/>
  <c r="D2257" i="1"/>
  <c r="O2257" i="1" s="1"/>
  <c r="I2256" i="1"/>
  <c r="J2256" i="1" s="1"/>
  <c r="K2256" i="1" s="1"/>
  <c r="G2256" i="1"/>
  <c r="F2256" i="1"/>
  <c r="D2256" i="1"/>
  <c r="L2255" i="1"/>
  <c r="N2255" i="1" s="1"/>
  <c r="K2255" i="1"/>
  <c r="O2255" i="1" s="1"/>
  <c r="J2255" i="1"/>
  <c r="I2255" i="1"/>
  <c r="G2255" i="1"/>
  <c r="F2255" i="1"/>
  <c r="D2255" i="1"/>
  <c r="I2254" i="1"/>
  <c r="J2254" i="1" s="1"/>
  <c r="K2254" i="1" s="1"/>
  <c r="G2254" i="1"/>
  <c r="F2254" i="1"/>
  <c r="D2254" i="1"/>
  <c r="J2253" i="1"/>
  <c r="K2253" i="1" s="1"/>
  <c r="I2253" i="1"/>
  <c r="G2253" i="1"/>
  <c r="F2253" i="1"/>
  <c r="D2253" i="1"/>
  <c r="I2252" i="1"/>
  <c r="J2252" i="1" s="1"/>
  <c r="K2252" i="1" s="1"/>
  <c r="G2252" i="1"/>
  <c r="F2252" i="1"/>
  <c r="D2252" i="1"/>
  <c r="I2251" i="1"/>
  <c r="J2251" i="1" s="1"/>
  <c r="K2251" i="1" s="1"/>
  <c r="G2251" i="1"/>
  <c r="F2251" i="1"/>
  <c r="D2251" i="1"/>
  <c r="I2250" i="1"/>
  <c r="J2250" i="1" s="1"/>
  <c r="K2250" i="1" s="1"/>
  <c r="G2250" i="1"/>
  <c r="F2250" i="1"/>
  <c r="D2250" i="1"/>
  <c r="I2249" i="1"/>
  <c r="J2249" i="1" s="1"/>
  <c r="K2249" i="1" s="1"/>
  <c r="G2249" i="1"/>
  <c r="F2249" i="1"/>
  <c r="D2249" i="1"/>
  <c r="N2248" i="1"/>
  <c r="J2248" i="1"/>
  <c r="K2248" i="1" s="1"/>
  <c r="L2248" i="1" s="1"/>
  <c r="I2248" i="1"/>
  <c r="G2248" i="1"/>
  <c r="F2248" i="1"/>
  <c r="D2248" i="1"/>
  <c r="K2247" i="1"/>
  <c r="J2247" i="1"/>
  <c r="I2247" i="1"/>
  <c r="G2247" i="1"/>
  <c r="F2247" i="1"/>
  <c r="D2247" i="1"/>
  <c r="I2246" i="1"/>
  <c r="J2246" i="1" s="1"/>
  <c r="K2246" i="1" s="1"/>
  <c r="G2246" i="1"/>
  <c r="F2246" i="1"/>
  <c r="D2246" i="1"/>
  <c r="I2245" i="1"/>
  <c r="J2245" i="1" s="1"/>
  <c r="K2245" i="1" s="1"/>
  <c r="G2245" i="1"/>
  <c r="F2245" i="1"/>
  <c r="D2245" i="1"/>
  <c r="J2244" i="1"/>
  <c r="K2244" i="1" s="1"/>
  <c r="O2244" i="1" s="1"/>
  <c r="I2244" i="1"/>
  <c r="G2244" i="1"/>
  <c r="F2244" i="1"/>
  <c r="D2244" i="1"/>
  <c r="I2243" i="1"/>
  <c r="J2243" i="1" s="1"/>
  <c r="K2243" i="1" s="1"/>
  <c r="G2243" i="1"/>
  <c r="F2243" i="1"/>
  <c r="D2243" i="1"/>
  <c r="I2242" i="1"/>
  <c r="J2242" i="1" s="1"/>
  <c r="K2242" i="1" s="1"/>
  <c r="G2242" i="1"/>
  <c r="F2242" i="1"/>
  <c r="D2242" i="1"/>
  <c r="J2241" i="1"/>
  <c r="K2241" i="1" s="1"/>
  <c r="I2241" i="1"/>
  <c r="G2241" i="1"/>
  <c r="F2241" i="1"/>
  <c r="D2241" i="1"/>
  <c r="J2240" i="1"/>
  <c r="K2240" i="1" s="1"/>
  <c r="I2240" i="1"/>
  <c r="G2240" i="1"/>
  <c r="F2240" i="1"/>
  <c r="D2240" i="1"/>
  <c r="I2239" i="1"/>
  <c r="J2239" i="1" s="1"/>
  <c r="K2239" i="1" s="1"/>
  <c r="G2239" i="1"/>
  <c r="F2239" i="1"/>
  <c r="D2239" i="1"/>
  <c r="I2238" i="1"/>
  <c r="J2238" i="1" s="1"/>
  <c r="K2238" i="1" s="1"/>
  <c r="G2238" i="1"/>
  <c r="F2238" i="1"/>
  <c r="D2238" i="1"/>
  <c r="I2237" i="1"/>
  <c r="J2237" i="1" s="1"/>
  <c r="K2237" i="1" s="1"/>
  <c r="O2237" i="1" s="1"/>
  <c r="G2237" i="1"/>
  <c r="F2237" i="1"/>
  <c r="D2237" i="1"/>
  <c r="I2236" i="1"/>
  <c r="J2236" i="1" s="1"/>
  <c r="K2236" i="1" s="1"/>
  <c r="G2236" i="1"/>
  <c r="F2236" i="1"/>
  <c r="D2236" i="1"/>
  <c r="J2235" i="1"/>
  <c r="K2235" i="1" s="1"/>
  <c r="O2235" i="1" s="1"/>
  <c r="I2235" i="1"/>
  <c r="G2235" i="1"/>
  <c r="F2235" i="1"/>
  <c r="D2235" i="1"/>
  <c r="I2234" i="1"/>
  <c r="J2234" i="1" s="1"/>
  <c r="K2234" i="1" s="1"/>
  <c r="G2234" i="1"/>
  <c r="F2234" i="1"/>
  <c r="D2234" i="1"/>
  <c r="I2233" i="1"/>
  <c r="J2233" i="1" s="1"/>
  <c r="K2233" i="1" s="1"/>
  <c r="G2233" i="1"/>
  <c r="F2233" i="1"/>
  <c r="D2233" i="1"/>
  <c r="I2232" i="1"/>
  <c r="J2232" i="1" s="1"/>
  <c r="K2232" i="1" s="1"/>
  <c r="G2232" i="1"/>
  <c r="F2232" i="1"/>
  <c r="D2232" i="1"/>
  <c r="J2231" i="1"/>
  <c r="K2231" i="1" s="1"/>
  <c r="I2231" i="1"/>
  <c r="G2231" i="1"/>
  <c r="F2231" i="1"/>
  <c r="D2231" i="1"/>
  <c r="K2230" i="1"/>
  <c r="J2230" i="1"/>
  <c r="I2230" i="1"/>
  <c r="G2230" i="1"/>
  <c r="F2230" i="1"/>
  <c r="D2230" i="1"/>
  <c r="I2229" i="1"/>
  <c r="J2229" i="1" s="1"/>
  <c r="K2229" i="1" s="1"/>
  <c r="G2229" i="1"/>
  <c r="F2229" i="1"/>
  <c r="D2229" i="1"/>
  <c r="I2228" i="1"/>
  <c r="J2228" i="1" s="1"/>
  <c r="K2228" i="1" s="1"/>
  <c r="O2228" i="1" s="1"/>
  <c r="G2228" i="1"/>
  <c r="F2228" i="1"/>
  <c r="D2228" i="1"/>
  <c r="J2227" i="1"/>
  <c r="K2227" i="1" s="1"/>
  <c r="I2227" i="1"/>
  <c r="G2227" i="1"/>
  <c r="F2227" i="1"/>
  <c r="D2227" i="1"/>
  <c r="J2226" i="1"/>
  <c r="K2226" i="1" s="1"/>
  <c r="I2226" i="1"/>
  <c r="G2226" i="1"/>
  <c r="F2226" i="1"/>
  <c r="D2226" i="1"/>
  <c r="I2225" i="1"/>
  <c r="J2225" i="1" s="1"/>
  <c r="K2225" i="1" s="1"/>
  <c r="L2225" i="1" s="1"/>
  <c r="N2225" i="1" s="1"/>
  <c r="G2225" i="1"/>
  <c r="F2225" i="1"/>
  <c r="D2225" i="1"/>
  <c r="J2224" i="1"/>
  <c r="K2224" i="1" s="1"/>
  <c r="O2224" i="1" s="1"/>
  <c r="I2224" i="1"/>
  <c r="G2224" i="1"/>
  <c r="F2224" i="1"/>
  <c r="D2224" i="1"/>
  <c r="I2223" i="1"/>
  <c r="J2223" i="1" s="1"/>
  <c r="K2223" i="1" s="1"/>
  <c r="G2223" i="1"/>
  <c r="F2223" i="1"/>
  <c r="D2223" i="1"/>
  <c r="I2222" i="1"/>
  <c r="J2222" i="1" s="1"/>
  <c r="K2222" i="1" s="1"/>
  <c r="G2222" i="1"/>
  <c r="F2222" i="1"/>
  <c r="D2222" i="1"/>
  <c r="J2221" i="1"/>
  <c r="K2221" i="1" s="1"/>
  <c r="I2221" i="1"/>
  <c r="G2221" i="1"/>
  <c r="F2221" i="1"/>
  <c r="D2221" i="1"/>
  <c r="J2220" i="1"/>
  <c r="K2220" i="1" s="1"/>
  <c r="I2220" i="1"/>
  <c r="G2220" i="1"/>
  <c r="F2220" i="1"/>
  <c r="D2220" i="1"/>
  <c r="I2219" i="1"/>
  <c r="J2219" i="1" s="1"/>
  <c r="K2219" i="1" s="1"/>
  <c r="G2219" i="1"/>
  <c r="F2219" i="1"/>
  <c r="D2219" i="1"/>
  <c r="I2218" i="1"/>
  <c r="J2218" i="1" s="1"/>
  <c r="K2218" i="1" s="1"/>
  <c r="G2218" i="1"/>
  <c r="F2218" i="1"/>
  <c r="D2218" i="1"/>
  <c r="O2217" i="1"/>
  <c r="L2217" i="1"/>
  <c r="N2217" i="1" s="1"/>
  <c r="K2217" i="1"/>
  <c r="I2217" i="1"/>
  <c r="J2217" i="1" s="1"/>
  <c r="G2217" i="1"/>
  <c r="F2217" i="1"/>
  <c r="D2217" i="1"/>
  <c r="I2216" i="1"/>
  <c r="J2216" i="1" s="1"/>
  <c r="K2216" i="1" s="1"/>
  <c r="G2216" i="1"/>
  <c r="F2216" i="1"/>
  <c r="D2216" i="1"/>
  <c r="I2215" i="1"/>
  <c r="J2215" i="1" s="1"/>
  <c r="K2215" i="1" s="1"/>
  <c r="G2215" i="1"/>
  <c r="F2215" i="1"/>
  <c r="D2215" i="1"/>
  <c r="J2214" i="1"/>
  <c r="K2214" i="1" s="1"/>
  <c r="O2214" i="1" s="1"/>
  <c r="I2214" i="1"/>
  <c r="G2214" i="1"/>
  <c r="F2214" i="1"/>
  <c r="D2214" i="1"/>
  <c r="I2213" i="1"/>
  <c r="J2213" i="1" s="1"/>
  <c r="K2213" i="1" s="1"/>
  <c r="G2213" i="1"/>
  <c r="F2213" i="1"/>
  <c r="D2213" i="1"/>
  <c r="I2212" i="1"/>
  <c r="J2212" i="1" s="1"/>
  <c r="K2212" i="1" s="1"/>
  <c r="G2212" i="1"/>
  <c r="F2212" i="1"/>
  <c r="D2212" i="1"/>
  <c r="I2211" i="1"/>
  <c r="J2211" i="1" s="1"/>
  <c r="K2211" i="1" s="1"/>
  <c r="G2211" i="1"/>
  <c r="F2211" i="1"/>
  <c r="D2211" i="1"/>
  <c r="I2210" i="1"/>
  <c r="J2210" i="1" s="1"/>
  <c r="K2210" i="1" s="1"/>
  <c r="G2210" i="1"/>
  <c r="F2210" i="1"/>
  <c r="D2210" i="1"/>
  <c r="I2209" i="1"/>
  <c r="J2209" i="1" s="1"/>
  <c r="K2209" i="1" s="1"/>
  <c r="G2209" i="1"/>
  <c r="F2209" i="1"/>
  <c r="D2209" i="1"/>
  <c r="I2208" i="1"/>
  <c r="J2208" i="1" s="1"/>
  <c r="K2208" i="1" s="1"/>
  <c r="G2208" i="1"/>
  <c r="F2208" i="1"/>
  <c r="D2208" i="1"/>
  <c r="I2207" i="1"/>
  <c r="J2207" i="1" s="1"/>
  <c r="K2207" i="1" s="1"/>
  <c r="G2207" i="1"/>
  <c r="F2207" i="1"/>
  <c r="D2207" i="1"/>
  <c r="J2206" i="1"/>
  <c r="K2206" i="1" s="1"/>
  <c r="I2206" i="1"/>
  <c r="G2206" i="1"/>
  <c r="F2206" i="1"/>
  <c r="D2206" i="1"/>
  <c r="I2205" i="1"/>
  <c r="J2205" i="1" s="1"/>
  <c r="K2205" i="1" s="1"/>
  <c r="G2205" i="1"/>
  <c r="F2205" i="1"/>
  <c r="D2205" i="1"/>
  <c r="J2204" i="1"/>
  <c r="K2204" i="1" s="1"/>
  <c r="I2204" i="1"/>
  <c r="G2204" i="1"/>
  <c r="F2204" i="1"/>
  <c r="D2204" i="1"/>
  <c r="I2203" i="1"/>
  <c r="J2203" i="1" s="1"/>
  <c r="K2203" i="1" s="1"/>
  <c r="G2203" i="1"/>
  <c r="F2203" i="1"/>
  <c r="D2203" i="1"/>
  <c r="I2202" i="1"/>
  <c r="J2202" i="1" s="1"/>
  <c r="K2202" i="1" s="1"/>
  <c r="G2202" i="1"/>
  <c r="F2202" i="1"/>
  <c r="D2202" i="1"/>
  <c r="I2201" i="1"/>
  <c r="J2201" i="1" s="1"/>
  <c r="K2201" i="1" s="1"/>
  <c r="G2201" i="1"/>
  <c r="F2201" i="1"/>
  <c r="D2201" i="1"/>
  <c r="J2200" i="1"/>
  <c r="K2200" i="1" s="1"/>
  <c r="I2200" i="1"/>
  <c r="G2200" i="1"/>
  <c r="F2200" i="1"/>
  <c r="D2200" i="1"/>
  <c r="I2199" i="1"/>
  <c r="J2199" i="1" s="1"/>
  <c r="K2199" i="1" s="1"/>
  <c r="G2199" i="1"/>
  <c r="F2199" i="1"/>
  <c r="D2199" i="1"/>
  <c r="I2198" i="1"/>
  <c r="J2198" i="1" s="1"/>
  <c r="K2198" i="1" s="1"/>
  <c r="G2198" i="1"/>
  <c r="F2198" i="1"/>
  <c r="D2198" i="1"/>
  <c r="J2197" i="1"/>
  <c r="K2197" i="1" s="1"/>
  <c r="O2197" i="1" s="1"/>
  <c r="I2197" i="1"/>
  <c r="G2197" i="1"/>
  <c r="F2197" i="1"/>
  <c r="D2197" i="1"/>
  <c r="I2196" i="1"/>
  <c r="J2196" i="1" s="1"/>
  <c r="K2196" i="1" s="1"/>
  <c r="G2196" i="1"/>
  <c r="F2196" i="1"/>
  <c r="D2196" i="1"/>
  <c r="I2195" i="1"/>
  <c r="J2195" i="1" s="1"/>
  <c r="K2195" i="1" s="1"/>
  <c r="G2195" i="1"/>
  <c r="F2195" i="1"/>
  <c r="D2195" i="1"/>
  <c r="I2194" i="1"/>
  <c r="J2194" i="1" s="1"/>
  <c r="K2194" i="1" s="1"/>
  <c r="O2194" i="1" s="1"/>
  <c r="G2194" i="1"/>
  <c r="F2194" i="1"/>
  <c r="D2194" i="1"/>
  <c r="I2193" i="1"/>
  <c r="J2193" i="1" s="1"/>
  <c r="K2193" i="1" s="1"/>
  <c r="G2193" i="1"/>
  <c r="F2193" i="1"/>
  <c r="D2193" i="1"/>
  <c r="I2192" i="1"/>
  <c r="J2192" i="1" s="1"/>
  <c r="K2192" i="1" s="1"/>
  <c r="G2192" i="1"/>
  <c r="F2192" i="1"/>
  <c r="D2192" i="1"/>
  <c r="I2191" i="1"/>
  <c r="J2191" i="1" s="1"/>
  <c r="K2191" i="1" s="1"/>
  <c r="G2191" i="1"/>
  <c r="F2191" i="1"/>
  <c r="D2191" i="1"/>
  <c r="I2190" i="1"/>
  <c r="J2190" i="1" s="1"/>
  <c r="K2190" i="1" s="1"/>
  <c r="G2190" i="1"/>
  <c r="F2190" i="1"/>
  <c r="D2190" i="1"/>
  <c r="I2189" i="1"/>
  <c r="J2189" i="1" s="1"/>
  <c r="K2189" i="1" s="1"/>
  <c r="G2189" i="1"/>
  <c r="F2189" i="1"/>
  <c r="D2189" i="1"/>
  <c r="I2188" i="1"/>
  <c r="J2188" i="1" s="1"/>
  <c r="K2188" i="1" s="1"/>
  <c r="G2188" i="1"/>
  <c r="F2188" i="1"/>
  <c r="D2188" i="1"/>
  <c r="I2187" i="1"/>
  <c r="J2187" i="1" s="1"/>
  <c r="K2187" i="1" s="1"/>
  <c r="G2187" i="1"/>
  <c r="F2187" i="1"/>
  <c r="D2187" i="1"/>
  <c r="J2186" i="1"/>
  <c r="K2186" i="1" s="1"/>
  <c r="I2186" i="1"/>
  <c r="G2186" i="1"/>
  <c r="F2186" i="1"/>
  <c r="D2186" i="1"/>
  <c r="I2185" i="1"/>
  <c r="J2185" i="1" s="1"/>
  <c r="K2185" i="1" s="1"/>
  <c r="G2185" i="1"/>
  <c r="F2185" i="1"/>
  <c r="D2185" i="1"/>
  <c r="J2184" i="1"/>
  <c r="K2184" i="1" s="1"/>
  <c r="I2184" i="1"/>
  <c r="G2184" i="1"/>
  <c r="F2184" i="1"/>
  <c r="D2184" i="1"/>
  <c r="I2183" i="1"/>
  <c r="J2183" i="1" s="1"/>
  <c r="K2183" i="1" s="1"/>
  <c r="G2183" i="1"/>
  <c r="F2183" i="1"/>
  <c r="D2183" i="1"/>
  <c r="I2182" i="1"/>
  <c r="J2182" i="1" s="1"/>
  <c r="K2182" i="1" s="1"/>
  <c r="G2182" i="1"/>
  <c r="F2182" i="1"/>
  <c r="D2182" i="1"/>
  <c r="I2181" i="1"/>
  <c r="J2181" i="1" s="1"/>
  <c r="K2181" i="1" s="1"/>
  <c r="G2181" i="1"/>
  <c r="F2181" i="1"/>
  <c r="D2181" i="1"/>
  <c r="J2180" i="1"/>
  <c r="K2180" i="1" s="1"/>
  <c r="I2180" i="1"/>
  <c r="G2180" i="1"/>
  <c r="F2180" i="1"/>
  <c r="D2180" i="1"/>
  <c r="I2179" i="1"/>
  <c r="J2179" i="1" s="1"/>
  <c r="K2179" i="1" s="1"/>
  <c r="G2179" i="1"/>
  <c r="F2179" i="1"/>
  <c r="D2179" i="1"/>
  <c r="I2178" i="1"/>
  <c r="J2178" i="1" s="1"/>
  <c r="K2178" i="1" s="1"/>
  <c r="G2178" i="1"/>
  <c r="F2178" i="1"/>
  <c r="D2178" i="1"/>
  <c r="I2177" i="1"/>
  <c r="J2177" i="1" s="1"/>
  <c r="K2177" i="1" s="1"/>
  <c r="O2177" i="1" s="1"/>
  <c r="G2177" i="1"/>
  <c r="F2177" i="1"/>
  <c r="D2177" i="1"/>
  <c r="I2176" i="1"/>
  <c r="J2176" i="1" s="1"/>
  <c r="K2176" i="1" s="1"/>
  <c r="G2176" i="1"/>
  <c r="F2176" i="1"/>
  <c r="D2176" i="1"/>
  <c r="I2175" i="1"/>
  <c r="J2175" i="1" s="1"/>
  <c r="K2175" i="1" s="1"/>
  <c r="G2175" i="1"/>
  <c r="F2175" i="1"/>
  <c r="D2175" i="1"/>
  <c r="I2174" i="1"/>
  <c r="J2174" i="1" s="1"/>
  <c r="K2174" i="1" s="1"/>
  <c r="O2174" i="1" s="1"/>
  <c r="G2174" i="1"/>
  <c r="F2174" i="1"/>
  <c r="D2174" i="1"/>
  <c r="I2173" i="1"/>
  <c r="J2173" i="1" s="1"/>
  <c r="K2173" i="1" s="1"/>
  <c r="G2173" i="1"/>
  <c r="F2173" i="1"/>
  <c r="D2173" i="1"/>
  <c r="I2172" i="1"/>
  <c r="J2172" i="1" s="1"/>
  <c r="K2172" i="1" s="1"/>
  <c r="G2172" i="1"/>
  <c r="F2172" i="1"/>
  <c r="D2172" i="1"/>
  <c r="I2171" i="1"/>
  <c r="J2171" i="1" s="1"/>
  <c r="K2171" i="1" s="1"/>
  <c r="G2171" i="1"/>
  <c r="F2171" i="1"/>
  <c r="D2171" i="1"/>
  <c r="I2170" i="1"/>
  <c r="J2170" i="1" s="1"/>
  <c r="K2170" i="1" s="1"/>
  <c r="G2170" i="1"/>
  <c r="F2170" i="1"/>
  <c r="D2170" i="1"/>
  <c r="I2169" i="1"/>
  <c r="J2169" i="1" s="1"/>
  <c r="K2169" i="1" s="1"/>
  <c r="G2169" i="1"/>
  <c r="F2169" i="1"/>
  <c r="D2169" i="1"/>
  <c r="I2168" i="1"/>
  <c r="J2168" i="1" s="1"/>
  <c r="K2168" i="1" s="1"/>
  <c r="G2168" i="1"/>
  <c r="F2168" i="1"/>
  <c r="D2168" i="1"/>
  <c r="I2167" i="1"/>
  <c r="J2167" i="1" s="1"/>
  <c r="K2167" i="1" s="1"/>
  <c r="G2167" i="1"/>
  <c r="F2167" i="1"/>
  <c r="D2167" i="1"/>
  <c r="I2166" i="1"/>
  <c r="J2166" i="1" s="1"/>
  <c r="K2166" i="1" s="1"/>
  <c r="G2166" i="1"/>
  <c r="F2166" i="1"/>
  <c r="D2166" i="1"/>
  <c r="I2165" i="1"/>
  <c r="J2165" i="1" s="1"/>
  <c r="K2165" i="1" s="1"/>
  <c r="G2165" i="1"/>
  <c r="F2165" i="1"/>
  <c r="D2165" i="1"/>
  <c r="I2164" i="1"/>
  <c r="J2164" i="1" s="1"/>
  <c r="K2164" i="1" s="1"/>
  <c r="G2164" i="1"/>
  <c r="F2164" i="1"/>
  <c r="D2164" i="1"/>
  <c r="J2163" i="1"/>
  <c r="K2163" i="1" s="1"/>
  <c r="I2163" i="1"/>
  <c r="G2163" i="1"/>
  <c r="F2163" i="1"/>
  <c r="D2163" i="1"/>
  <c r="J2162" i="1"/>
  <c r="K2162" i="1" s="1"/>
  <c r="I2162" i="1"/>
  <c r="G2162" i="1"/>
  <c r="F2162" i="1"/>
  <c r="D2162" i="1"/>
  <c r="J2161" i="1"/>
  <c r="K2161" i="1" s="1"/>
  <c r="I2161" i="1"/>
  <c r="G2161" i="1"/>
  <c r="F2161" i="1"/>
  <c r="D2161" i="1"/>
  <c r="I2160" i="1"/>
  <c r="J2160" i="1" s="1"/>
  <c r="K2160" i="1" s="1"/>
  <c r="G2160" i="1"/>
  <c r="F2160" i="1"/>
  <c r="D2160" i="1"/>
  <c r="J2159" i="1"/>
  <c r="K2159" i="1" s="1"/>
  <c r="I2159" i="1"/>
  <c r="G2159" i="1"/>
  <c r="F2159" i="1"/>
  <c r="D2159" i="1"/>
  <c r="J2158" i="1"/>
  <c r="K2158" i="1" s="1"/>
  <c r="I2158" i="1"/>
  <c r="G2158" i="1"/>
  <c r="F2158" i="1"/>
  <c r="D2158" i="1"/>
  <c r="K2157" i="1"/>
  <c r="O2157" i="1" s="1"/>
  <c r="J2157" i="1"/>
  <c r="I2157" i="1"/>
  <c r="G2157" i="1"/>
  <c r="F2157" i="1"/>
  <c r="D2157" i="1"/>
  <c r="I2156" i="1"/>
  <c r="J2156" i="1" s="1"/>
  <c r="K2156" i="1" s="1"/>
  <c r="G2156" i="1"/>
  <c r="F2156" i="1"/>
  <c r="D2156" i="1"/>
  <c r="I2155" i="1"/>
  <c r="J2155" i="1" s="1"/>
  <c r="K2155" i="1" s="1"/>
  <c r="G2155" i="1"/>
  <c r="F2155" i="1"/>
  <c r="D2155" i="1"/>
  <c r="K2154" i="1"/>
  <c r="J2154" i="1"/>
  <c r="I2154" i="1"/>
  <c r="G2154" i="1"/>
  <c r="F2154" i="1"/>
  <c r="D2154" i="1"/>
  <c r="I2153" i="1"/>
  <c r="J2153" i="1" s="1"/>
  <c r="K2153" i="1" s="1"/>
  <c r="G2153" i="1"/>
  <c r="F2153" i="1"/>
  <c r="D2153" i="1"/>
  <c r="I2152" i="1"/>
  <c r="J2152" i="1" s="1"/>
  <c r="K2152" i="1" s="1"/>
  <c r="G2152" i="1"/>
  <c r="F2152" i="1"/>
  <c r="D2152" i="1"/>
  <c r="I2151" i="1"/>
  <c r="J2151" i="1" s="1"/>
  <c r="K2151" i="1" s="1"/>
  <c r="G2151" i="1"/>
  <c r="F2151" i="1"/>
  <c r="D2151" i="1"/>
  <c r="I2150" i="1"/>
  <c r="J2150" i="1" s="1"/>
  <c r="K2150" i="1" s="1"/>
  <c r="G2150" i="1"/>
  <c r="F2150" i="1"/>
  <c r="D2150" i="1"/>
  <c r="I2149" i="1"/>
  <c r="J2149" i="1" s="1"/>
  <c r="K2149" i="1" s="1"/>
  <c r="G2149" i="1"/>
  <c r="F2149" i="1"/>
  <c r="D2149" i="1"/>
  <c r="I2148" i="1"/>
  <c r="J2148" i="1" s="1"/>
  <c r="K2148" i="1" s="1"/>
  <c r="G2148" i="1"/>
  <c r="F2148" i="1"/>
  <c r="D2148" i="1"/>
  <c r="I2147" i="1"/>
  <c r="J2147" i="1" s="1"/>
  <c r="K2147" i="1" s="1"/>
  <c r="G2147" i="1"/>
  <c r="F2147" i="1"/>
  <c r="D2147" i="1"/>
  <c r="I2146" i="1"/>
  <c r="J2146" i="1" s="1"/>
  <c r="K2146" i="1" s="1"/>
  <c r="G2146" i="1"/>
  <c r="F2146" i="1"/>
  <c r="D2146" i="1"/>
  <c r="I2145" i="1"/>
  <c r="J2145" i="1" s="1"/>
  <c r="K2145" i="1" s="1"/>
  <c r="G2145" i="1"/>
  <c r="F2145" i="1"/>
  <c r="D2145" i="1"/>
  <c r="I2144" i="1"/>
  <c r="J2144" i="1" s="1"/>
  <c r="K2144" i="1" s="1"/>
  <c r="G2144" i="1"/>
  <c r="F2144" i="1"/>
  <c r="D2144" i="1"/>
  <c r="I2143" i="1"/>
  <c r="J2143" i="1" s="1"/>
  <c r="K2143" i="1" s="1"/>
  <c r="G2143" i="1"/>
  <c r="F2143" i="1"/>
  <c r="D2143" i="1"/>
  <c r="I2142" i="1"/>
  <c r="J2142" i="1" s="1"/>
  <c r="K2142" i="1" s="1"/>
  <c r="G2142" i="1"/>
  <c r="F2142" i="1"/>
  <c r="D2142" i="1"/>
  <c r="J2141" i="1"/>
  <c r="K2141" i="1" s="1"/>
  <c r="I2141" i="1"/>
  <c r="G2141" i="1"/>
  <c r="F2141" i="1"/>
  <c r="D2141" i="1"/>
  <c r="I2140" i="1"/>
  <c r="J2140" i="1" s="1"/>
  <c r="K2140" i="1" s="1"/>
  <c r="G2140" i="1"/>
  <c r="F2140" i="1"/>
  <c r="D2140" i="1"/>
  <c r="I2139" i="1"/>
  <c r="J2139" i="1" s="1"/>
  <c r="K2139" i="1" s="1"/>
  <c r="G2139" i="1"/>
  <c r="F2139" i="1"/>
  <c r="D2139" i="1"/>
  <c r="I2138" i="1"/>
  <c r="J2138" i="1" s="1"/>
  <c r="K2138" i="1" s="1"/>
  <c r="G2138" i="1"/>
  <c r="F2138" i="1"/>
  <c r="D2138" i="1"/>
  <c r="K2137" i="1"/>
  <c r="O2137" i="1" s="1"/>
  <c r="J2137" i="1"/>
  <c r="I2137" i="1"/>
  <c r="G2137" i="1"/>
  <c r="F2137" i="1"/>
  <c r="D2137" i="1"/>
  <c r="I2136" i="1"/>
  <c r="J2136" i="1" s="1"/>
  <c r="K2136" i="1" s="1"/>
  <c r="G2136" i="1"/>
  <c r="F2136" i="1"/>
  <c r="D2136" i="1"/>
  <c r="I2135" i="1"/>
  <c r="J2135" i="1" s="1"/>
  <c r="K2135" i="1" s="1"/>
  <c r="G2135" i="1"/>
  <c r="F2135" i="1"/>
  <c r="D2135" i="1"/>
  <c r="I2134" i="1"/>
  <c r="J2134" i="1" s="1"/>
  <c r="K2134" i="1" s="1"/>
  <c r="O2134" i="1" s="1"/>
  <c r="G2134" i="1"/>
  <c r="F2134" i="1"/>
  <c r="D2134" i="1"/>
  <c r="I2133" i="1"/>
  <c r="J2133" i="1" s="1"/>
  <c r="K2133" i="1" s="1"/>
  <c r="G2133" i="1"/>
  <c r="F2133" i="1"/>
  <c r="D2133" i="1"/>
  <c r="I2132" i="1"/>
  <c r="J2132" i="1" s="1"/>
  <c r="K2132" i="1" s="1"/>
  <c r="G2132" i="1"/>
  <c r="F2132" i="1"/>
  <c r="D2132" i="1"/>
  <c r="I2131" i="1"/>
  <c r="J2131" i="1" s="1"/>
  <c r="K2131" i="1" s="1"/>
  <c r="G2131" i="1"/>
  <c r="F2131" i="1"/>
  <c r="D2131" i="1"/>
  <c r="I2130" i="1"/>
  <c r="J2130" i="1" s="1"/>
  <c r="K2130" i="1" s="1"/>
  <c r="G2130" i="1"/>
  <c r="F2130" i="1"/>
  <c r="D2130" i="1"/>
  <c r="I2129" i="1"/>
  <c r="J2129" i="1" s="1"/>
  <c r="K2129" i="1" s="1"/>
  <c r="G2129" i="1"/>
  <c r="F2129" i="1"/>
  <c r="D2129" i="1"/>
  <c r="I2128" i="1"/>
  <c r="J2128" i="1" s="1"/>
  <c r="K2128" i="1" s="1"/>
  <c r="G2128" i="1"/>
  <c r="F2128" i="1"/>
  <c r="D2128" i="1"/>
  <c r="I2127" i="1"/>
  <c r="J2127" i="1" s="1"/>
  <c r="K2127" i="1" s="1"/>
  <c r="G2127" i="1"/>
  <c r="F2127" i="1"/>
  <c r="D2127" i="1"/>
  <c r="J2126" i="1"/>
  <c r="K2126" i="1" s="1"/>
  <c r="I2126" i="1"/>
  <c r="G2126" i="1"/>
  <c r="F2126" i="1"/>
  <c r="D2126" i="1"/>
  <c r="I2125" i="1"/>
  <c r="J2125" i="1" s="1"/>
  <c r="K2125" i="1" s="1"/>
  <c r="G2125" i="1"/>
  <c r="F2125" i="1"/>
  <c r="D2125" i="1"/>
  <c r="I2124" i="1"/>
  <c r="J2124" i="1" s="1"/>
  <c r="K2124" i="1" s="1"/>
  <c r="G2124" i="1"/>
  <c r="F2124" i="1"/>
  <c r="D2124" i="1"/>
  <c r="I2123" i="1"/>
  <c r="J2123" i="1" s="1"/>
  <c r="K2123" i="1" s="1"/>
  <c r="G2123" i="1"/>
  <c r="F2123" i="1"/>
  <c r="D2123" i="1"/>
  <c r="I2122" i="1"/>
  <c r="J2122" i="1" s="1"/>
  <c r="K2122" i="1" s="1"/>
  <c r="G2122" i="1"/>
  <c r="F2122" i="1"/>
  <c r="D2122" i="1"/>
  <c r="I2121" i="1"/>
  <c r="J2121" i="1" s="1"/>
  <c r="K2121" i="1" s="1"/>
  <c r="G2121" i="1"/>
  <c r="F2121" i="1"/>
  <c r="D2121" i="1"/>
  <c r="I2120" i="1"/>
  <c r="J2120" i="1" s="1"/>
  <c r="K2120" i="1" s="1"/>
  <c r="G2120" i="1"/>
  <c r="F2120" i="1"/>
  <c r="D2120" i="1"/>
  <c r="J2119" i="1"/>
  <c r="K2119" i="1" s="1"/>
  <c r="I2119" i="1"/>
  <c r="G2119" i="1"/>
  <c r="F2119" i="1"/>
  <c r="D2119" i="1"/>
  <c r="I2118" i="1"/>
  <c r="J2118" i="1" s="1"/>
  <c r="K2118" i="1" s="1"/>
  <c r="G2118" i="1"/>
  <c r="F2118" i="1"/>
  <c r="D2118" i="1"/>
  <c r="J2117" i="1"/>
  <c r="K2117" i="1" s="1"/>
  <c r="O2117" i="1" s="1"/>
  <c r="I2117" i="1"/>
  <c r="G2117" i="1"/>
  <c r="F2117" i="1"/>
  <c r="D2117" i="1"/>
  <c r="I2116" i="1"/>
  <c r="J2116" i="1" s="1"/>
  <c r="K2116" i="1" s="1"/>
  <c r="G2116" i="1"/>
  <c r="F2116" i="1"/>
  <c r="D2116" i="1"/>
  <c r="I2115" i="1"/>
  <c r="J2115" i="1" s="1"/>
  <c r="K2115" i="1" s="1"/>
  <c r="G2115" i="1"/>
  <c r="F2115" i="1"/>
  <c r="D2115" i="1"/>
  <c r="I2114" i="1"/>
  <c r="J2114" i="1" s="1"/>
  <c r="K2114" i="1" s="1"/>
  <c r="G2114" i="1"/>
  <c r="F2114" i="1"/>
  <c r="D2114" i="1"/>
  <c r="I2113" i="1"/>
  <c r="J2113" i="1" s="1"/>
  <c r="K2113" i="1" s="1"/>
  <c r="G2113" i="1"/>
  <c r="F2113" i="1"/>
  <c r="D2113" i="1"/>
  <c r="I2112" i="1"/>
  <c r="J2112" i="1" s="1"/>
  <c r="K2112" i="1" s="1"/>
  <c r="G2112" i="1"/>
  <c r="F2112" i="1"/>
  <c r="D2112" i="1"/>
  <c r="I2111" i="1"/>
  <c r="J2111" i="1" s="1"/>
  <c r="K2111" i="1" s="1"/>
  <c r="G2111" i="1"/>
  <c r="F2111" i="1"/>
  <c r="D2111" i="1"/>
  <c r="I2110" i="1"/>
  <c r="J2110" i="1" s="1"/>
  <c r="K2110" i="1" s="1"/>
  <c r="G2110" i="1"/>
  <c r="F2110" i="1"/>
  <c r="D2110" i="1"/>
  <c r="I2109" i="1"/>
  <c r="J2109" i="1" s="1"/>
  <c r="K2109" i="1" s="1"/>
  <c r="G2109" i="1"/>
  <c r="F2109" i="1"/>
  <c r="D2109" i="1"/>
  <c r="I2108" i="1"/>
  <c r="J2108" i="1" s="1"/>
  <c r="K2108" i="1" s="1"/>
  <c r="G2108" i="1"/>
  <c r="F2108" i="1"/>
  <c r="D2108" i="1"/>
  <c r="I2107" i="1"/>
  <c r="J2107" i="1" s="1"/>
  <c r="K2107" i="1" s="1"/>
  <c r="G2107" i="1"/>
  <c r="F2107" i="1"/>
  <c r="D2107" i="1"/>
  <c r="J2106" i="1"/>
  <c r="K2106" i="1" s="1"/>
  <c r="I2106" i="1"/>
  <c r="G2106" i="1"/>
  <c r="F2106" i="1"/>
  <c r="D2106" i="1"/>
  <c r="I2105" i="1"/>
  <c r="J2105" i="1" s="1"/>
  <c r="K2105" i="1" s="1"/>
  <c r="G2105" i="1"/>
  <c r="F2105" i="1"/>
  <c r="D2105" i="1"/>
  <c r="J2104" i="1"/>
  <c r="K2104" i="1" s="1"/>
  <c r="L2104" i="1" s="1"/>
  <c r="N2104" i="1" s="1"/>
  <c r="I2104" i="1"/>
  <c r="G2104" i="1"/>
  <c r="F2104" i="1"/>
  <c r="D2104" i="1"/>
  <c r="I2103" i="1"/>
  <c r="J2103" i="1" s="1"/>
  <c r="K2103" i="1" s="1"/>
  <c r="G2103" i="1"/>
  <c r="F2103" i="1"/>
  <c r="D2103" i="1"/>
  <c r="I2102" i="1"/>
  <c r="J2102" i="1" s="1"/>
  <c r="K2102" i="1" s="1"/>
  <c r="O2102" i="1" s="1"/>
  <c r="G2102" i="1"/>
  <c r="F2102" i="1"/>
  <c r="D2102" i="1"/>
  <c r="J2101" i="1"/>
  <c r="K2101" i="1" s="1"/>
  <c r="I2101" i="1"/>
  <c r="G2101" i="1"/>
  <c r="F2101" i="1"/>
  <c r="D2101" i="1"/>
  <c r="I2100" i="1"/>
  <c r="J2100" i="1" s="1"/>
  <c r="K2100" i="1" s="1"/>
  <c r="G2100" i="1"/>
  <c r="F2100" i="1"/>
  <c r="D2100" i="1"/>
  <c r="I2099" i="1"/>
  <c r="J2099" i="1" s="1"/>
  <c r="K2099" i="1" s="1"/>
  <c r="G2099" i="1"/>
  <c r="F2099" i="1"/>
  <c r="D2099" i="1"/>
  <c r="I2098" i="1"/>
  <c r="J2098" i="1" s="1"/>
  <c r="K2098" i="1" s="1"/>
  <c r="G2098" i="1"/>
  <c r="F2098" i="1"/>
  <c r="D2098" i="1"/>
  <c r="K2097" i="1"/>
  <c r="O2097" i="1" s="1"/>
  <c r="J2097" i="1"/>
  <c r="I2097" i="1"/>
  <c r="G2097" i="1"/>
  <c r="F2097" i="1"/>
  <c r="D2097" i="1"/>
  <c r="I2096" i="1"/>
  <c r="J2096" i="1" s="1"/>
  <c r="K2096" i="1" s="1"/>
  <c r="G2096" i="1"/>
  <c r="F2096" i="1"/>
  <c r="D2096" i="1"/>
  <c r="I2095" i="1"/>
  <c r="J2095" i="1" s="1"/>
  <c r="K2095" i="1" s="1"/>
  <c r="G2095" i="1"/>
  <c r="F2095" i="1"/>
  <c r="D2095" i="1"/>
  <c r="I2094" i="1"/>
  <c r="J2094" i="1" s="1"/>
  <c r="K2094" i="1" s="1"/>
  <c r="O2094" i="1" s="1"/>
  <c r="G2094" i="1"/>
  <c r="F2094" i="1"/>
  <c r="D2094" i="1"/>
  <c r="I2093" i="1"/>
  <c r="J2093" i="1" s="1"/>
  <c r="K2093" i="1" s="1"/>
  <c r="G2093" i="1"/>
  <c r="F2093" i="1"/>
  <c r="D2093" i="1"/>
  <c r="I2092" i="1"/>
  <c r="J2092" i="1" s="1"/>
  <c r="K2092" i="1" s="1"/>
  <c r="G2092" i="1"/>
  <c r="F2092" i="1"/>
  <c r="D2092" i="1"/>
  <c r="K2091" i="1"/>
  <c r="I2091" i="1"/>
  <c r="J2091" i="1" s="1"/>
  <c r="G2091" i="1"/>
  <c r="F2091" i="1"/>
  <c r="D2091" i="1"/>
  <c r="I2090" i="1"/>
  <c r="J2090" i="1" s="1"/>
  <c r="K2090" i="1" s="1"/>
  <c r="G2090" i="1"/>
  <c r="F2090" i="1"/>
  <c r="D2090" i="1"/>
  <c r="I2089" i="1"/>
  <c r="J2089" i="1" s="1"/>
  <c r="K2089" i="1" s="1"/>
  <c r="G2089" i="1"/>
  <c r="F2089" i="1"/>
  <c r="D2089" i="1"/>
  <c r="I2088" i="1"/>
  <c r="J2088" i="1" s="1"/>
  <c r="K2088" i="1" s="1"/>
  <c r="G2088" i="1"/>
  <c r="F2088" i="1"/>
  <c r="D2088" i="1"/>
  <c r="I2087" i="1"/>
  <c r="J2087" i="1" s="1"/>
  <c r="K2087" i="1" s="1"/>
  <c r="G2087" i="1"/>
  <c r="F2087" i="1"/>
  <c r="D2087" i="1"/>
  <c r="I2086" i="1"/>
  <c r="J2086" i="1" s="1"/>
  <c r="K2086" i="1" s="1"/>
  <c r="G2086" i="1"/>
  <c r="F2086" i="1"/>
  <c r="D2086" i="1"/>
  <c r="I2085" i="1"/>
  <c r="J2085" i="1" s="1"/>
  <c r="K2085" i="1" s="1"/>
  <c r="G2085" i="1"/>
  <c r="F2085" i="1"/>
  <c r="D2085" i="1"/>
  <c r="I2084" i="1"/>
  <c r="J2084" i="1" s="1"/>
  <c r="K2084" i="1" s="1"/>
  <c r="L2084" i="1" s="1"/>
  <c r="N2084" i="1" s="1"/>
  <c r="G2084" i="1"/>
  <c r="F2084" i="1"/>
  <c r="D2084" i="1"/>
  <c r="I2083" i="1"/>
  <c r="J2083" i="1" s="1"/>
  <c r="K2083" i="1" s="1"/>
  <c r="G2083" i="1"/>
  <c r="F2083" i="1"/>
  <c r="D2083" i="1"/>
  <c r="J2082" i="1"/>
  <c r="K2082" i="1" s="1"/>
  <c r="I2082" i="1"/>
  <c r="G2082" i="1"/>
  <c r="F2082" i="1"/>
  <c r="D2082" i="1"/>
  <c r="I2081" i="1"/>
  <c r="J2081" i="1" s="1"/>
  <c r="K2081" i="1" s="1"/>
  <c r="G2081" i="1"/>
  <c r="F2081" i="1"/>
  <c r="D2081" i="1"/>
  <c r="I2080" i="1"/>
  <c r="J2080" i="1" s="1"/>
  <c r="K2080" i="1" s="1"/>
  <c r="G2080" i="1"/>
  <c r="F2080" i="1"/>
  <c r="D2080" i="1"/>
  <c r="I2079" i="1"/>
  <c r="J2079" i="1" s="1"/>
  <c r="K2079" i="1" s="1"/>
  <c r="G2079" i="1"/>
  <c r="F2079" i="1"/>
  <c r="D2079" i="1"/>
  <c r="J2078" i="1"/>
  <c r="K2078" i="1" s="1"/>
  <c r="I2078" i="1"/>
  <c r="G2078" i="1"/>
  <c r="F2078" i="1"/>
  <c r="D2078" i="1"/>
  <c r="I2077" i="1"/>
  <c r="J2077" i="1" s="1"/>
  <c r="K2077" i="1" s="1"/>
  <c r="O2077" i="1" s="1"/>
  <c r="G2077" i="1"/>
  <c r="F2077" i="1"/>
  <c r="D2077" i="1"/>
  <c r="I2076" i="1"/>
  <c r="J2076" i="1" s="1"/>
  <c r="K2076" i="1" s="1"/>
  <c r="G2076" i="1"/>
  <c r="F2076" i="1"/>
  <c r="D2076" i="1"/>
  <c r="I2075" i="1"/>
  <c r="J2075" i="1" s="1"/>
  <c r="K2075" i="1" s="1"/>
  <c r="G2075" i="1"/>
  <c r="F2075" i="1"/>
  <c r="D2075" i="1"/>
  <c r="K2074" i="1"/>
  <c r="O2074" i="1" s="1"/>
  <c r="J2074" i="1"/>
  <c r="I2074" i="1"/>
  <c r="G2074" i="1"/>
  <c r="F2074" i="1"/>
  <c r="D2074" i="1"/>
  <c r="I2073" i="1"/>
  <c r="J2073" i="1" s="1"/>
  <c r="K2073" i="1" s="1"/>
  <c r="G2073" i="1"/>
  <c r="F2073" i="1"/>
  <c r="D2073" i="1"/>
  <c r="I2072" i="1"/>
  <c r="J2072" i="1" s="1"/>
  <c r="K2072" i="1" s="1"/>
  <c r="G2072" i="1"/>
  <c r="F2072" i="1"/>
  <c r="D2072" i="1"/>
  <c r="K2071" i="1"/>
  <c r="I2071" i="1"/>
  <c r="J2071" i="1" s="1"/>
  <c r="G2071" i="1"/>
  <c r="F2071" i="1"/>
  <c r="D2071" i="1"/>
  <c r="I2070" i="1"/>
  <c r="J2070" i="1" s="1"/>
  <c r="K2070" i="1" s="1"/>
  <c r="G2070" i="1"/>
  <c r="F2070" i="1"/>
  <c r="D2070" i="1"/>
  <c r="I2069" i="1"/>
  <c r="J2069" i="1" s="1"/>
  <c r="K2069" i="1" s="1"/>
  <c r="G2069" i="1"/>
  <c r="F2069" i="1"/>
  <c r="D2069" i="1"/>
  <c r="I2068" i="1"/>
  <c r="J2068" i="1" s="1"/>
  <c r="K2068" i="1" s="1"/>
  <c r="G2068" i="1"/>
  <c r="F2068" i="1"/>
  <c r="D2068" i="1"/>
  <c r="I2067" i="1"/>
  <c r="J2067" i="1" s="1"/>
  <c r="K2067" i="1" s="1"/>
  <c r="G2067" i="1"/>
  <c r="F2067" i="1"/>
  <c r="D2067" i="1"/>
  <c r="J2066" i="1"/>
  <c r="K2066" i="1" s="1"/>
  <c r="I2066" i="1"/>
  <c r="G2066" i="1"/>
  <c r="F2066" i="1"/>
  <c r="D2066" i="1"/>
  <c r="I2065" i="1"/>
  <c r="J2065" i="1" s="1"/>
  <c r="K2065" i="1" s="1"/>
  <c r="G2065" i="1"/>
  <c r="F2065" i="1"/>
  <c r="D2065" i="1"/>
  <c r="O2064" i="1"/>
  <c r="J2064" i="1"/>
  <c r="K2064" i="1" s="1"/>
  <c r="L2064" i="1" s="1"/>
  <c r="I2064" i="1"/>
  <c r="G2064" i="1"/>
  <c r="F2064" i="1"/>
  <c r="D2064" i="1"/>
  <c r="J2063" i="1"/>
  <c r="K2063" i="1" s="1"/>
  <c r="I2063" i="1"/>
  <c r="G2063" i="1"/>
  <c r="F2063" i="1"/>
  <c r="D2063" i="1"/>
  <c r="I2062" i="1"/>
  <c r="J2062" i="1" s="1"/>
  <c r="K2062" i="1" s="1"/>
  <c r="G2062" i="1"/>
  <c r="F2062" i="1"/>
  <c r="D2062" i="1"/>
  <c r="J2061" i="1"/>
  <c r="K2061" i="1" s="1"/>
  <c r="I2061" i="1"/>
  <c r="G2061" i="1"/>
  <c r="F2061" i="1"/>
  <c r="D2061" i="1"/>
  <c r="J2060" i="1"/>
  <c r="K2060" i="1" s="1"/>
  <c r="I2060" i="1"/>
  <c r="G2060" i="1"/>
  <c r="F2060" i="1"/>
  <c r="D2060" i="1"/>
  <c r="I2059" i="1"/>
  <c r="J2059" i="1" s="1"/>
  <c r="K2059" i="1" s="1"/>
  <c r="G2059" i="1"/>
  <c r="F2059" i="1"/>
  <c r="D2059" i="1"/>
  <c r="J2058" i="1"/>
  <c r="K2058" i="1" s="1"/>
  <c r="I2058" i="1"/>
  <c r="G2058" i="1"/>
  <c r="F2058" i="1"/>
  <c r="D2058" i="1"/>
  <c r="O2057" i="1"/>
  <c r="K2057" i="1"/>
  <c r="L2057" i="1" s="1"/>
  <c r="N2057" i="1" s="1"/>
  <c r="J2057" i="1"/>
  <c r="I2057" i="1"/>
  <c r="G2057" i="1"/>
  <c r="F2057" i="1"/>
  <c r="D2057" i="1"/>
  <c r="I2056" i="1"/>
  <c r="J2056" i="1" s="1"/>
  <c r="K2056" i="1" s="1"/>
  <c r="G2056" i="1"/>
  <c r="F2056" i="1"/>
  <c r="D2056" i="1"/>
  <c r="I2055" i="1"/>
  <c r="J2055" i="1" s="1"/>
  <c r="K2055" i="1" s="1"/>
  <c r="G2055" i="1"/>
  <c r="F2055" i="1"/>
  <c r="D2055" i="1"/>
  <c r="K2054" i="1"/>
  <c r="J2054" i="1"/>
  <c r="I2054" i="1"/>
  <c r="G2054" i="1"/>
  <c r="F2054" i="1"/>
  <c r="D2054" i="1"/>
  <c r="I2053" i="1"/>
  <c r="J2053" i="1" s="1"/>
  <c r="K2053" i="1" s="1"/>
  <c r="G2053" i="1"/>
  <c r="F2053" i="1"/>
  <c r="D2053" i="1"/>
  <c r="I2052" i="1"/>
  <c r="J2052" i="1" s="1"/>
  <c r="K2052" i="1" s="1"/>
  <c r="G2052" i="1"/>
  <c r="F2052" i="1"/>
  <c r="D2052" i="1"/>
  <c r="I2051" i="1"/>
  <c r="J2051" i="1" s="1"/>
  <c r="K2051" i="1" s="1"/>
  <c r="G2051" i="1"/>
  <c r="F2051" i="1"/>
  <c r="D2051" i="1"/>
  <c r="I2050" i="1"/>
  <c r="J2050" i="1" s="1"/>
  <c r="K2050" i="1" s="1"/>
  <c r="G2050" i="1"/>
  <c r="F2050" i="1"/>
  <c r="D2050" i="1"/>
  <c r="I2049" i="1"/>
  <c r="J2049" i="1" s="1"/>
  <c r="K2049" i="1" s="1"/>
  <c r="G2049" i="1"/>
  <c r="F2049" i="1"/>
  <c r="D2049" i="1"/>
  <c r="I2048" i="1"/>
  <c r="J2048" i="1" s="1"/>
  <c r="K2048" i="1" s="1"/>
  <c r="G2048" i="1"/>
  <c r="F2048" i="1"/>
  <c r="D2048" i="1"/>
  <c r="I2047" i="1"/>
  <c r="J2047" i="1" s="1"/>
  <c r="K2047" i="1" s="1"/>
  <c r="G2047" i="1"/>
  <c r="F2047" i="1"/>
  <c r="D2047" i="1"/>
  <c r="I2046" i="1"/>
  <c r="J2046" i="1" s="1"/>
  <c r="K2046" i="1" s="1"/>
  <c r="G2046" i="1"/>
  <c r="F2046" i="1"/>
  <c r="D2046" i="1"/>
  <c r="I2045" i="1"/>
  <c r="J2045" i="1" s="1"/>
  <c r="K2045" i="1" s="1"/>
  <c r="G2045" i="1"/>
  <c r="F2045" i="1"/>
  <c r="D2045" i="1"/>
  <c r="J2044" i="1"/>
  <c r="K2044" i="1" s="1"/>
  <c r="L2044" i="1" s="1"/>
  <c r="N2044" i="1" s="1"/>
  <c r="I2044" i="1"/>
  <c r="G2044" i="1"/>
  <c r="F2044" i="1"/>
  <c r="D2044" i="1"/>
  <c r="J2043" i="1"/>
  <c r="K2043" i="1" s="1"/>
  <c r="I2043" i="1"/>
  <c r="G2043" i="1"/>
  <c r="F2043" i="1"/>
  <c r="D2043" i="1"/>
  <c r="I2042" i="1"/>
  <c r="J2042" i="1" s="1"/>
  <c r="K2042" i="1" s="1"/>
  <c r="O2042" i="1" s="1"/>
  <c r="G2042" i="1"/>
  <c r="F2042" i="1"/>
  <c r="D2042" i="1"/>
  <c r="J2041" i="1"/>
  <c r="K2041" i="1" s="1"/>
  <c r="I2041" i="1"/>
  <c r="G2041" i="1"/>
  <c r="F2041" i="1"/>
  <c r="D2041" i="1"/>
  <c r="J2040" i="1"/>
  <c r="K2040" i="1" s="1"/>
  <c r="I2040" i="1"/>
  <c r="G2040" i="1"/>
  <c r="F2040" i="1"/>
  <c r="D2040" i="1"/>
  <c r="J2039" i="1"/>
  <c r="K2039" i="1" s="1"/>
  <c r="I2039" i="1"/>
  <c r="G2039" i="1"/>
  <c r="F2039" i="1"/>
  <c r="D2039" i="1"/>
  <c r="I2038" i="1"/>
  <c r="J2038" i="1" s="1"/>
  <c r="K2038" i="1" s="1"/>
  <c r="G2038" i="1"/>
  <c r="F2038" i="1"/>
  <c r="D2038" i="1"/>
  <c r="I2037" i="1"/>
  <c r="J2037" i="1" s="1"/>
  <c r="K2037" i="1" s="1"/>
  <c r="G2037" i="1"/>
  <c r="F2037" i="1"/>
  <c r="D2037" i="1"/>
  <c r="I2036" i="1"/>
  <c r="J2036" i="1" s="1"/>
  <c r="K2036" i="1" s="1"/>
  <c r="G2036" i="1"/>
  <c r="F2036" i="1"/>
  <c r="D2036" i="1"/>
  <c r="I2035" i="1"/>
  <c r="J2035" i="1" s="1"/>
  <c r="K2035" i="1" s="1"/>
  <c r="G2035" i="1"/>
  <c r="F2035" i="1"/>
  <c r="D2035" i="1"/>
  <c r="J2034" i="1"/>
  <c r="K2034" i="1" s="1"/>
  <c r="O2034" i="1" s="1"/>
  <c r="I2034" i="1"/>
  <c r="G2034" i="1"/>
  <c r="F2034" i="1"/>
  <c r="D2034" i="1"/>
  <c r="I2033" i="1"/>
  <c r="J2033" i="1" s="1"/>
  <c r="K2033" i="1" s="1"/>
  <c r="G2033" i="1"/>
  <c r="F2033" i="1"/>
  <c r="D2033" i="1"/>
  <c r="I2032" i="1"/>
  <c r="J2032" i="1" s="1"/>
  <c r="K2032" i="1" s="1"/>
  <c r="G2032" i="1"/>
  <c r="F2032" i="1"/>
  <c r="D2032" i="1"/>
  <c r="I2031" i="1"/>
  <c r="J2031" i="1" s="1"/>
  <c r="K2031" i="1" s="1"/>
  <c r="G2031" i="1"/>
  <c r="F2031" i="1"/>
  <c r="D2031" i="1"/>
  <c r="I2030" i="1"/>
  <c r="J2030" i="1" s="1"/>
  <c r="K2030" i="1" s="1"/>
  <c r="G2030" i="1"/>
  <c r="F2030" i="1"/>
  <c r="D2030" i="1"/>
  <c r="I2029" i="1"/>
  <c r="J2029" i="1" s="1"/>
  <c r="K2029" i="1" s="1"/>
  <c r="G2029" i="1"/>
  <c r="F2029" i="1"/>
  <c r="D2029" i="1"/>
  <c r="I2028" i="1"/>
  <c r="J2028" i="1" s="1"/>
  <c r="K2028" i="1" s="1"/>
  <c r="G2028" i="1"/>
  <c r="F2028" i="1"/>
  <c r="D2028" i="1"/>
  <c r="I2027" i="1"/>
  <c r="J2027" i="1" s="1"/>
  <c r="K2027" i="1" s="1"/>
  <c r="G2027" i="1"/>
  <c r="F2027" i="1"/>
  <c r="D2027" i="1"/>
  <c r="J2026" i="1"/>
  <c r="K2026" i="1" s="1"/>
  <c r="I2026" i="1"/>
  <c r="G2026" i="1"/>
  <c r="F2026" i="1"/>
  <c r="D2026" i="1"/>
  <c r="I2025" i="1"/>
  <c r="J2025" i="1" s="1"/>
  <c r="K2025" i="1" s="1"/>
  <c r="G2025" i="1"/>
  <c r="F2025" i="1"/>
  <c r="D2025" i="1"/>
  <c r="J2024" i="1"/>
  <c r="K2024" i="1" s="1"/>
  <c r="L2024" i="1" s="1"/>
  <c r="N2024" i="1" s="1"/>
  <c r="I2024" i="1"/>
  <c r="G2024" i="1"/>
  <c r="F2024" i="1"/>
  <c r="D2024" i="1"/>
  <c r="I2023" i="1"/>
  <c r="J2023" i="1" s="1"/>
  <c r="K2023" i="1" s="1"/>
  <c r="G2023" i="1"/>
  <c r="F2023" i="1"/>
  <c r="D2023" i="1"/>
  <c r="J2022" i="1"/>
  <c r="K2022" i="1" s="1"/>
  <c r="I2022" i="1"/>
  <c r="G2022" i="1"/>
  <c r="F2022" i="1"/>
  <c r="D2022" i="1"/>
  <c r="I2021" i="1"/>
  <c r="J2021" i="1" s="1"/>
  <c r="K2021" i="1" s="1"/>
  <c r="G2021" i="1"/>
  <c r="F2021" i="1"/>
  <c r="D2021" i="1"/>
  <c r="J2020" i="1"/>
  <c r="K2020" i="1" s="1"/>
  <c r="I2020" i="1"/>
  <c r="G2020" i="1"/>
  <c r="F2020" i="1"/>
  <c r="D2020" i="1"/>
  <c r="J2019" i="1"/>
  <c r="K2019" i="1" s="1"/>
  <c r="I2019" i="1"/>
  <c r="G2019" i="1"/>
  <c r="F2019" i="1"/>
  <c r="D2019" i="1"/>
  <c r="J2018" i="1"/>
  <c r="K2018" i="1" s="1"/>
  <c r="I2018" i="1"/>
  <c r="G2018" i="1"/>
  <c r="F2018" i="1"/>
  <c r="D2018" i="1"/>
  <c r="I2017" i="1"/>
  <c r="J2017" i="1" s="1"/>
  <c r="K2017" i="1" s="1"/>
  <c r="G2017" i="1"/>
  <c r="F2017" i="1"/>
  <c r="D2017" i="1"/>
  <c r="I2016" i="1"/>
  <c r="J2016" i="1" s="1"/>
  <c r="K2016" i="1" s="1"/>
  <c r="G2016" i="1"/>
  <c r="F2016" i="1"/>
  <c r="D2016" i="1"/>
  <c r="I2015" i="1"/>
  <c r="J2015" i="1" s="1"/>
  <c r="K2015" i="1" s="1"/>
  <c r="G2015" i="1"/>
  <c r="F2015" i="1"/>
  <c r="D2015" i="1"/>
  <c r="I2014" i="1"/>
  <c r="J2014" i="1" s="1"/>
  <c r="K2014" i="1" s="1"/>
  <c r="O2014" i="1" s="1"/>
  <c r="G2014" i="1"/>
  <c r="F2014" i="1"/>
  <c r="D2014" i="1"/>
  <c r="I2013" i="1"/>
  <c r="J2013" i="1" s="1"/>
  <c r="K2013" i="1" s="1"/>
  <c r="G2013" i="1"/>
  <c r="F2013" i="1"/>
  <c r="D2013" i="1"/>
  <c r="I2012" i="1"/>
  <c r="J2012" i="1" s="1"/>
  <c r="K2012" i="1" s="1"/>
  <c r="G2012" i="1"/>
  <c r="F2012" i="1"/>
  <c r="D2012" i="1"/>
  <c r="I2011" i="1"/>
  <c r="J2011" i="1" s="1"/>
  <c r="K2011" i="1" s="1"/>
  <c r="G2011" i="1"/>
  <c r="F2011" i="1"/>
  <c r="D2011" i="1"/>
  <c r="I2010" i="1"/>
  <c r="J2010" i="1" s="1"/>
  <c r="K2010" i="1" s="1"/>
  <c r="G2010" i="1"/>
  <c r="F2010" i="1"/>
  <c r="D2010" i="1"/>
  <c r="I2009" i="1"/>
  <c r="J2009" i="1" s="1"/>
  <c r="K2009" i="1" s="1"/>
  <c r="G2009" i="1"/>
  <c r="F2009" i="1"/>
  <c r="D2009" i="1"/>
  <c r="I2008" i="1"/>
  <c r="J2008" i="1" s="1"/>
  <c r="K2008" i="1" s="1"/>
  <c r="L2008" i="1" s="1"/>
  <c r="G2008" i="1"/>
  <c r="F2008" i="1"/>
  <c r="D2008" i="1"/>
  <c r="I2007" i="1"/>
  <c r="J2007" i="1" s="1"/>
  <c r="K2007" i="1" s="1"/>
  <c r="G2007" i="1"/>
  <c r="F2007" i="1"/>
  <c r="D2007" i="1"/>
  <c r="J2006" i="1"/>
  <c r="K2006" i="1" s="1"/>
  <c r="O2006" i="1" s="1"/>
  <c r="I2006" i="1"/>
  <c r="G2006" i="1"/>
  <c r="F2006" i="1"/>
  <c r="D2006" i="1"/>
  <c r="I2005" i="1"/>
  <c r="J2005" i="1" s="1"/>
  <c r="K2005" i="1" s="1"/>
  <c r="G2005" i="1"/>
  <c r="F2005" i="1"/>
  <c r="D2005" i="1"/>
  <c r="I2004" i="1"/>
  <c r="J2004" i="1" s="1"/>
  <c r="K2004" i="1" s="1"/>
  <c r="L2004" i="1" s="1"/>
  <c r="N2004" i="1" s="1"/>
  <c r="G2004" i="1"/>
  <c r="F2004" i="1"/>
  <c r="D2004" i="1"/>
  <c r="J2003" i="1"/>
  <c r="K2003" i="1" s="1"/>
  <c r="I2003" i="1"/>
  <c r="G2003" i="1"/>
  <c r="F2003" i="1"/>
  <c r="D2003" i="1"/>
  <c r="J2002" i="1"/>
  <c r="K2002" i="1" s="1"/>
  <c r="O2002" i="1" s="1"/>
  <c r="I2002" i="1"/>
  <c r="G2002" i="1"/>
  <c r="F2002" i="1"/>
  <c r="D2002" i="1"/>
  <c r="J2001" i="1"/>
  <c r="K2001" i="1" s="1"/>
  <c r="I2001" i="1"/>
  <c r="G2001" i="1"/>
  <c r="F2001" i="1"/>
  <c r="D2001" i="1"/>
  <c r="I2000" i="1"/>
  <c r="J2000" i="1" s="1"/>
  <c r="K2000" i="1" s="1"/>
  <c r="G2000" i="1"/>
  <c r="F2000" i="1"/>
  <c r="D2000" i="1"/>
  <c r="J1999" i="1"/>
  <c r="K1999" i="1" s="1"/>
  <c r="I1999" i="1"/>
  <c r="G1999" i="1"/>
  <c r="F1999" i="1"/>
  <c r="D1999" i="1"/>
  <c r="J1998" i="1"/>
  <c r="K1998" i="1" s="1"/>
  <c r="I1998" i="1"/>
  <c r="G1998" i="1"/>
  <c r="F1998" i="1"/>
  <c r="D1998" i="1"/>
  <c r="J1997" i="1"/>
  <c r="K1997" i="1" s="1"/>
  <c r="L1997" i="1" s="1"/>
  <c r="N1997" i="1" s="1"/>
  <c r="I1997" i="1"/>
  <c r="G1997" i="1"/>
  <c r="F1997" i="1"/>
  <c r="D1997" i="1"/>
  <c r="I1996" i="1"/>
  <c r="J1996" i="1" s="1"/>
  <c r="K1996" i="1" s="1"/>
  <c r="G1996" i="1"/>
  <c r="F1996" i="1"/>
  <c r="D1996" i="1"/>
  <c r="I1995" i="1"/>
  <c r="J1995" i="1" s="1"/>
  <c r="K1995" i="1" s="1"/>
  <c r="G1995" i="1"/>
  <c r="F1995" i="1"/>
  <c r="D1995" i="1"/>
  <c r="K1994" i="1"/>
  <c r="O1994" i="1" s="1"/>
  <c r="J1994" i="1"/>
  <c r="I1994" i="1"/>
  <c r="G1994" i="1"/>
  <c r="F1994" i="1"/>
  <c r="D1994" i="1"/>
  <c r="I1993" i="1"/>
  <c r="J1993" i="1" s="1"/>
  <c r="K1993" i="1" s="1"/>
  <c r="G1993" i="1"/>
  <c r="F1993" i="1"/>
  <c r="D1993" i="1"/>
  <c r="I1992" i="1"/>
  <c r="J1992" i="1" s="1"/>
  <c r="K1992" i="1" s="1"/>
  <c r="G1992" i="1"/>
  <c r="F1992" i="1"/>
  <c r="D1992" i="1"/>
  <c r="I1991" i="1"/>
  <c r="J1991" i="1" s="1"/>
  <c r="K1991" i="1" s="1"/>
  <c r="G1991" i="1"/>
  <c r="F1991" i="1"/>
  <c r="D1991" i="1"/>
  <c r="I1990" i="1"/>
  <c r="J1990" i="1" s="1"/>
  <c r="K1990" i="1" s="1"/>
  <c r="G1990" i="1"/>
  <c r="F1990" i="1"/>
  <c r="D1990" i="1"/>
  <c r="I1989" i="1"/>
  <c r="J1989" i="1" s="1"/>
  <c r="K1989" i="1" s="1"/>
  <c r="G1989" i="1"/>
  <c r="F1989" i="1"/>
  <c r="D1989" i="1"/>
  <c r="I1988" i="1"/>
  <c r="J1988" i="1" s="1"/>
  <c r="K1988" i="1" s="1"/>
  <c r="L1988" i="1" s="1"/>
  <c r="G1988" i="1"/>
  <c r="F1988" i="1"/>
  <c r="D1988" i="1"/>
  <c r="I1987" i="1"/>
  <c r="J1987" i="1" s="1"/>
  <c r="K1987" i="1" s="1"/>
  <c r="G1987" i="1"/>
  <c r="F1987" i="1"/>
  <c r="D1987" i="1"/>
  <c r="I1986" i="1"/>
  <c r="J1986" i="1" s="1"/>
  <c r="K1986" i="1" s="1"/>
  <c r="G1986" i="1"/>
  <c r="F1986" i="1"/>
  <c r="D1986" i="1"/>
  <c r="I1985" i="1"/>
  <c r="J1985" i="1" s="1"/>
  <c r="K1985" i="1" s="1"/>
  <c r="G1985" i="1"/>
  <c r="F1985" i="1"/>
  <c r="D1985" i="1"/>
  <c r="I1984" i="1"/>
  <c r="J1984" i="1" s="1"/>
  <c r="K1984" i="1" s="1"/>
  <c r="L1984" i="1" s="1"/>
  <c r="N1984" i="1" s="1"/>
  <c r="G1984" i="1"/>
  <c r="F1984" i="1"/>
  <c r="D1984" i="1"/>
  <c r="J1983" i="1"/>
  <c r="K1983" i="1" s="1"/>
  <c r="I1983" i="1"/>
  <c r="G1983" i="1"/>
  <c r="F1983" i="1"/>
  <c r="D1983" i="1"/>
  <c r="I1982" i="1"/>
  <c r="J1982" i="1" s="1"/>
  <c r="K1982" i="1" s="1"/>
  <c r="G1982" i="1"/>
  <c r="F1982" i="1"/>
  <c r="D1982" i="1"/>
  <c r="J1981" i="1"/>
  <c r="K1981" i="1" s="1"/>
  <c r="I1981" i="1"/>
  <c r="G1981" i="1"/>
  <c r="F1981" i="1"/>
  <c r="D1981" i="1"/>
  <c r="I1980" i="1"/>
  <c r="J1980" i="1" s="1"/>
  <c r="K1980" i="1" s="1"/>
  <c r="G1980" i="1"/>
  <c r="F1980" i="1"/>
  <c r="D1980" i="1"/>
  <c r="I1979" i="1"/>
  <c r="J1979" i="1" s="1"/>
  <c r="K1979" i="1" s="1"/>
  <c r="G1979" i="1"/>
  <c r="F1979" i="1"/>
  <c r="D1979" i="1"/>
  <c r="I1978" i="1"/>
  <c r="J1978" i="1" s="1"/>
  <c r="K1978" i="1" s="1"/>
  <c r="G1978" i="1"/>
  <c r="F1978" i="1"/>
  <c r="D1978" i="1"/>
  <c r="I1977" i="1"/>
  <c r="J1977" i="1" s="1"/>
  <c r="K1977" i="1" s="1"/>
  <c r="G1977" i="1"/>
  <c r="F1977" i="1"/>
  <c r="D1977" i="1"/>
  <c r="I1976" i="1"/>
  <c r="J1976" i="1" s="1"/>
  <c r="K1976" i="1" s="1"/>
  <c r="G1976" i="1"/>
  <c r="F1976" i="1"/>
  <c r="D1976" i="1"/>
  <c r="I1975" i="1"/>
  <c r="J1975" i="1" s="1"/>
  <c r="K1975" i="1" s="1"/>
  <c r="G1975" i="1"/>
  <c r="F1975" i="1"/>
  <c r="D1975" i="1"/>
  <c r="J1974" i="1"/>
  <c r="K1974" i="1" s="1"/>
  <c r="O1974" i="1" s="1"/>
  <c r="I1974" i="1"/>
  <c r="G1974" i="1"/>
  <c r="F1974" i="1"/>
  <c r="D1974" i="1"/>
  <c r="I1973" i="1"/>
  <c r="J1973" i="1" s="1"/>
  <c r="K1973" i="1" s="1"/>
  <c r="G1973" i="1"/>
  <c r="F1973" i="1"/>
  <c r="D1973" i="1"/>
  <c r="I1972" i="1"/>
  <c r="J1972" i="1" s="1"/>
  <c r="K1972" i="1" s="1"/>
  <c r="G1972" i="1"/>
  <c r="F1972" i="1"/>
  <c r="D1972" i="1"/>
  <c r="I1971" i="1"/>
  <c r="J1971" i="1" s="1"/>
  <c r="K1971" i="1" s="1"/>
  <c r="G1971" i="1"/>
  <c r="F1971" i="1"/>
  <c r="D1971" i="1"/>
  <c r="I1970" i="1"/>
  <c r="J1970" i="1" s="1"/>
  <c r="K1970" i="1" s="1"/>
  <c r="G1970" i="1"/>
  <c r="F1970" i="1"/>
  <c r="D1970" i="1"/>
  <c r="I1969" i="1"/>
  <c r="J1969" i="1" s="1"/>
  <c r="K1969" i="1" s="1"/>
  <c r="G1969" i="1"/>
  <c r="F1969" i="1"/>
  <c r="D1969" i="1"/>
  <c r="I1968" i="1"/>
  <c r="J1968" i="1" s="1"/>
  <c r="K1968" i="1" s="1"/>
  <c r="L1968" i="1" s="1"/>
  <c r="N1968" i="1" s="1"/>
  <c r="G1968" i="1"/>
  <c r="F1968" i="1"/>
  <c r="D1968" i="1"/>
  <c r="I1967" i="1"/>
  <c r="J1967" i="1" s="1"/>
  <c r="K1967" i="1" s="1"/>
  <c r="G1967" i="1"/>
  <c r="F1967" i="1"/>
  <c r="D1967" i="1"/>
  <c r="I1966" i="1"/>
  <c r="J1966" i="1" s="1"/>
  <c r="K1966" i="1" s="1"/>
  <c r="O1966" i="1" s="1"/>
  <c r="G1966" i="1"/>
  <c r="F1966" i="1"/>
  <c r="D1966" i="1"/>
  <c r="I1965" i="1"/>
  <c r="J1965" i="1" s="1"/>
  <c r="K1965" i="1" s="1"/>
  <c r="G1965" i="1"/>
  <c r="F1965" i="1"/>
  <c r="D1965" i="1"/>
  <c r="O1964" i="1"/>
  <c r="J1964" i="1"/>
  <c r="K1964" i="1" s="1"/>
  <c r="L1964" i="1" s="1"/>
  <c r="N1964" i="1" s="1"/>
  <c r="I1964" i="1"/>
  <c r="G1964" i="1"/>
  <c r="F1964" i="1"/>
  <c r="D1964" i="1"/>
  <c r="I1963" i="1"/>
  <c r="J1963" i="1" s="1"/>
  <c r="K1963" i="1" s="1"/>
  <c r="G1963" i="1"/>
  <c r="F1963" i="1"/>
  <c r="D1963" i="1"/>
  <c r="I1962" i="1"/>
  <c r="J1962" i="1" s="1"/>
  <c r="K1962" i="1" s="1"/>
  <c r="O1962" i="1" s="1"/>
  <c r="G1962" i="1"/>
  <c r="F1962" i="1"/>
  <c r="D1962" i="1"/>
  <c r="I1961" i="1"/>
  <c r="J1961" i="1" s="1"/>
  <c r="K1961" i="1" s="1"/>
  <c r="G1961" i="1"/>
  <c r="F1961" i="1"/>
  <c r="D1961" i="1"/>
  <c r="J1960" i="1"/>
  <c r="K1960" i="1" s="1"/>
  <c r="I1960" i="1"/>
  <c r="G1960" i="1"/>
  <c r="F1960" i="1"/>
  <c r="D1960" i="1"/>
  <c r="I1959" i="1"/>
  <c r="J1959" i="1" s="1"/>
  <c r="K1959" i="1" s="1"/>
  <c r="G1959" i="1"/>
  <c r="F1959" i="1"/>
  <c r="D1959" i="1"/>
  <c r="I1958" i="1"/>
  <c r="J1958" i="1" s="1"/>
  <c r="K1958" i="1" s="1"/>
  <c r="G1958" i="1"/>
  <c r="F1958" i="1"/>
  <c r="D1958" i="1"/>
  <c r="J1957" i="1"/>
  <c r="K1957" i="1" s="1"/>
  <c r="L1957" i="1" s="1"/>
  <c r="N1957" i="1" s="1"/>
  <c r="I1957" i="1"/>
  <c r="G1957" i="1"/>
  <c r="F1957" i="1"/>
  <c r="D1957" i="1"/>
  <c r="I1956" i="1"/>
  <c r="J1956" i="1" s="1"/>
  <c r="K1956" i="1" s="1"/>
  <c r="G1956" i="1"/>
  <c r="F1956" i="1"/>
  <c r="D1956" i="1"/>
  <c r="I1955" i="1"/>
  <c r="J1955" i="1" s="1"/>
  <c r="K1955" i="1" s="1"/>
  <c r="G1955" i="1"/>
  <c r="F1955" i="1"/>
  <c r="D1955" i="1"/>
  <c r="J1954" i="1"/>
  <c r="K1954" i="1" s="1"/>
  <c r="O1954" i="1" s="1"/>
  <c r="I1954" i="1"/>
  <c r="G1954" i="1"/>
  <c r="F1954" i="1"/>
  <c r="D1954" i="1"/>
  <c r="I1953" i="1"/>
  <c r="J1953" i="1" s="1"/>
  <c r="K1953" i="1" s="1"/>
  <c r="G1953" i="1"/>
  <c r="F1953" i="1"/>
  <c r="D1953" i="1"/>
  <c r="I1952" i="1"/>
  <c r="J1952" i="1" s="1"/>
  <c r="K1952" i="1" s="1"/>
  <c r="G1952" i="1"/>
  <c r="F1952" i="1"/>
  <c r="D1952" i="1"/>
  <c r="I1951" i="1"/>
  <c r="J1951" i="1" s="1"/>
  <c r="K1951" i="1" s="1"/>
  <c r="G1951" i="1"/>
  <c r="F1951" i="1"/>
  <c r="D1951" i="1"/>
  <c r="I1950" i="1"/>
  <c r="J1950" i="1" s="1"/>
  <c r="K1950" i="1" s="1"/>
  <c r="G1950" i="1"/>
  <c r="F1950" i="1"/>
  <c r="D1950" i="1"/>
  <c r="I1949" i="1"/>
  <c r="J1949" i="1" s="1"/>
  <c r="K1949" i="1" s="1"/>
  <c r="G1949" i="1"/>
  <c r="F1949" i="1"/>
  <c r="D1949" i="1"/>
  <c r="I1948" i="1"/>
  <c r="J1948" i="1" s="1"/>
  <c r="K1948" i="1" s="1"/>
  <c r="L1948" i="1" s="1"/>
  <c r="N1948" i="1" s="1"/>
  <c r="G1948" i="1"/>
  <c r="F1948" i="1"/>
  <c r="D1948" i="1"/>
  <c r="I1947" i="1"/>
  <c r="J1947" i="1" s="1"/>
  <c r="K1947" i="1" s="1"/>
  <c r="G1947" i="1"/>
  <c r="F1947" i="1"/>
  <c r="D1947" i="1"/>
  <c r="I1946" i="1"/>
  <c r="J1946" i="1" s="1"/>
  <c r="K1946" i="1" s="1"/>
  <c r="O1946" i="1" s="1"/>
  <c r="G1946" i="1"/>
  <c r="F1946" i="1"/>
  <c r="D1946" i="1"/>
  <c r="I1945" i="1"/>
  <c r="J1945" i="1" s="1"/>
  <c r="K1945" i="1" s="1"/>
  <c r="G1945" i="1"/>
  <c r="F1945" i="1"/>
  <c r="D1945" i="1"/>
  <c r="I1944" i="1"/>
  <c r="J1944" i="1" s="1"/>
  <c r="K1944" i="1" s="1"/>
  <c r="G1944" i="1"/>
  <c r="F1944" i="1"/>
  <c r="D1944" i="1"/>
  <c r="J1943" i="1"/>
  <c r="K1943" i="1" s="1"/>
  <c r="I1943" i="1"/>
  <c r="G1943" i="1"/>
  <c r="F1943" i="1"/>
  <c r="D1943" i="1"/>
  <c r="I1942" i="1"/>
  <c r="J1942" i="1" s="1"/>
  <c r="K1942" i="1" s="1"/>
  <c r="O1942" i="1" s="1"/>
  <c r="G1942" i="1"/>
  <c r="F1942" i="1"/>
  <c r="D1942" i="1"/>
  <c r="I1941" i="1"/>
  <c r="J1941" i="1" s="1"/>
  <c r="K1941" i="1" s="1"/>
  <c r="G1941" i="1"/>
  <c r="F1941" i="1"/>
  <c r="D1941" i="1"/>
  <c r="I1940" i="1"/>
  <c r="J1940" i="1" s="1"/>
  <c r="K1940" i="1" s="1"/>
  <c r="G1940" i="1"/>
  <c r="F1940" i="1"/>
  <c r="D1940" i="1"/>
  <c r="J1939" i="1"/>
  <c r="K1939" i="1" s="1"/>
  <c r="I1939" i="1"/>
  <c r="G1939" i="1"/>
  <c r="F1939" i="1"/>
  <c r="D1939" i="1"/>
  <c r="I1938" i="1"/>
  <c r="J1938" i="1" s="1"/>
  <c r="K1938" i="1" s="1"/>
  <c r="G1938" i="1"/>
  <c r="F1938" i="1"/>
  <c r="D1938" i="1"/>
  <c r="K1937" i="1"/>
  <c r="L1937" i="1" s="1"/>
  <c r="N1937" i="1" s="1"/>
  <c r="J1937" i="1"/>
  <c r="I1937" i="1"/>
  <c r="G1937" i="1"/>
  <c r="F1937" i="1"/>
  <c r="D1937" i="1"/>
  <c r="I1936" i="1"/>
  <c r="J1936" i="1" s="1"/>
  <c r="K1936" i="1" s="1"/>
  <c r="G1936" i="1"/>
  <c r="F1936" i="1"/>
  <c r="D1936" i="1"/>
  <c r="I1935" i="1"/>
  <c r="J1935" i="1" s="1"/>
  <c r="K1935" i="1" s="1"/>
  <c r="G1935" i="1"/>
  <c r="F1935" i="1"/>
  <c r="D1935" i="1"/>
  <c r="I1934" i="1"/>
  <c r="J1934" i="1" s="1"/>
  <c r="K1934" i="1" s="1"/>
  <c r="O1934" i="1" s="1"/>
  <c r="G1934" i="1"/>
  <c r="F1934" i="1"/>
  <c r="D1934" i="1"/>
  <c r="I1933" i="1"/>
  <c r="J1933" i="1" s="1"/>
  <c r="K1933" i="1" s="1"/>
  <c r="G1933" i="1"/>
  <c r="F1933" i="1"/>
  <c r="D1933" i="1"/>
  <c r="I1932" i="1"/>
  <c r="J1932" i="1" s="1"/>
  <c r="K1932" i="1" s="1"/>
  <c r="G1932" i="1"/>
  <c r="F1932" i="1"/>
  <c r="D1932" i="1"/>
  <c r="K1931" i="1"/>
  <c r="I1931" i="1"/>
  <c r="J1931" i="1" s="1"/>
  <c r="G1931" i="1"/>
  <c r="F1931" i="1"/>
  <c r="D1931" i="1"/>
  <c r="I1930" i="1"/>
  <c r="J1930" i="1" s="1"/>
  <c r="K1930" i="1" s="1"/>
  <c r="G1930" i="1"/>
  <c r="F1930" i="1"/>
  <c r="D1930" i="1"/>
  <c r="I1929" i="1"/>
  <c r="J1929" i="1" s="1"/>
  <c r="K1929" i="1" s="1"/>
  <c r="G1929" i="1"/>
  <c r="F1929" i="1"/>
  <c r="D1929" i="1"/>
  <c r="I1928" i="1"/>
  <c r="J1928" i="1" s="1"/>
  <c r="K1928" i="1" s="1"/>
  <c r="L1928" i="1" s="1"/>
  <c r="N1928" i="1" s="1"/>
  <c r="G1928" i="1"/>
  <c r="F1928" i="1"/>
  <c r="D1928" i="1"/>
  <c r="I1927" i="1"/>
  <c r="J1927" i="1" s="1"/>
  <c r="K1927" i="1" s="1"/>
  <c r="G1927" i="1"/>
  <c r="F1927" i="1"/>
  <c r="D1927" i="1"/>
  <c r="I1926" i="1"/>
  <c r="J1926" i="1" s="1"/>
  <c r="K1926" i="1" s="1"/>
  <c r="O1926" i="1" s="1"/>
  <c r="G1926" i="1"/>
  <c r="F1926" i="1"/>
  <c r="D1926" i="1"/>
  <c r="I1925" i="1"/>
  <c r="J1925" i="1" s="1"/>
  <c r="K1925" i="1" s="1"/>
  <c r="G1925" i="1"/>
  <c r="F1925" i="1"/>
  <c r="D1925" i="1"/>
  <c r="J1924" i="1"/>
  <c r="K1924" i="1" s="1"/>
  <c r="L1924" i="1" s="1"/>
  <c r="N1924" i="1" s="1"/>
  <c r="I1924" i="1"/>
  <c r="G1924" i="1"/>
  <c r="F1924" i="1"/>
  <c r="D1924" i="1"/>
  <c r="I1923" i="1"/>
  <c r="J1923" i="1" s="1"/>
  <c r="K1923" i="1" s="1"/>
  <c r="G1923" i="1"/>
  <c r="F1923" i="1"/>
  <c r="D1923" i="1"/>
  <c r="I1922" i="1"/>
  <c r="J1922" i="1" s="1"/>
  <c r="K1922" i="1" s="1"/>
  <c r="G1922" i="1"/>
  <c r="F1922" i="1"/>
  <c r="D1922" i="1"/>
  <c r="I1921" i="1"/>
  <c r="J1921" i="1" s="1"/>
  <c r="K1921" i="1" s="1"/>
  <c r="G1921" i="1"/>
  <c r="F1921" i="1"/>
  <c r="D1921" i="1"/>
  <c r="J1920" i="1"/>
  <c r="K1920" i="1" s="1"/>
  <c r="I1920" i="1"/>
  <c r="G1920" i="1"/>
  <c r="F1920" i="1"/>
  <c r="D1920" i="1"/>
  <c r="I1919" i="1"/>
  <c r="J1919" i="1" s="1"/>
  <c r="K1919" i="1" s="1"/>
  <c r="G1919" i="1"/>
  <c r="F1919" i="1"/>
  <c r="D1919" i="1"/>
  <c r="I1918" i="1"/>
  <c r="J1918" i="1" s="1"/>
  <c r="K1918" i="1" s="1"/>
  <c r="G1918" i="1"/>
  <c r="F1918" i="1"/>
  <c r="D1918" i="1"/>
  <c r="J1917" i="1"/>
  <c r="K1917" i="1" s="1"/>
  <c r="L1917" i="1" s="1"/>
  <c r="N1917" i="1" s="1"/>
  <c r="I1917" i="1"/>
  <c r="G1917" i="1"/>
  <c r="F1917" i="1"/>
  <c r="D1917" i="1"/>
  <c r="I1916" i="1"/>
  <c r="J1916" i="1" s="1"/>
  <c r="K1916" i="1" s="1"/>
  <c r="G1916" i="1"/>
  <c r="F1916" i="1"/>
  <c r="D1916" i="1"/>
  <c r="K1915" i="1"/>
  <c r="I1915" i="1"/>
  <c r="J1915" i="1" s="1"/>
  <c r="G1915" i="1"/>
  <c r="F1915" i="1"/>
  <c r="D1915" i="1"/>
  <c r="K1914" i="1"/>
  <c r="O1914" i="1" s="1"/>
  <c r="I1914" i="1"/>
  <c r="J1914" i="1" s="1"/>
  <c r="G1914" i="1"/>
  <c r="F1914" i="1"/>
  <c r="D1914" i="1"/>
  <c r="I1913" i="1"/>
  <c r="J1913" i="1" s="1"/>
  <c r="K1913" i="1" s="1"/>
  <c r="G1913" i="1"/>
  <c r="F1913" i="1"/>
  <c r="D1913" i="1"/>
  <c r="I1912" i="1"/>
  <c r="J1912" i="1" s="1"/>
  <c r="K1912" i="1" s="1"/>
  <c r="G1912" i="1"/>
  <c r="F1912" i="1"/>
  <c r="D1912" i="1"/>
  <c r="I1911" i="1"/>
  <c r="J1911" i="1" s="1"/>
  <c r="K1911" i="1" s="1"/>
  <c r="G1911" i="1"/>
  <c r="F1911" i="1"/>
  <c r="D1911" i="1"/>
  <c r="I1910" i="1"/>
  <c r="J1910" i="1" s="1"/>
  <c r="K1910" i="1" s="1"/>
  <c r="G1910" i="1"/>
  <c r="F1910" i="1"/>
  <c r="D1910" i="1"/>
  <c r="I1909" i="1"/>
  <c r="J1909" i="1" s="1"/>
  <c r="K1909" i="1" s="1"/>
  <c r="G1909" i="1"/>
  <c r="F1909" i="1"/>
  <c r="D1909" i="1"/>
  <c r="I1908" i="1"/>
  <c r="J1908" i="1" s="1"/>
  <c r="K1908" i="1" s="1"/>
  <c r="L1908" i="1" s="1"/>
  <c r="G1908" i="1"/>
  <c r="F1908" i="1"/>
  <c r="D1908" i="1"/>
  <c r="I1907" i="1"/>
  <c r="J1907" i="1" s="1"/>
  <c r="K1907" i="1" s="1"/>
  <c r="G1907" i="1"/>
  <c r="F1907" i="1"/>
  <c r="D1907" i="1"/>
  <c r="J1906" i="1"/>
  <c r="K1906" i="1" s="1"/>
  <c r="O1906" i="1" s="1"/>
  <c r="I1906" i="1"/>
  <c r="G1906" i="1"/>
  <c r="F1906" i="1"/>
  <c r="D1906" i="1"/>
  <c r="I1905" i="1"/>
  <c r="J1905" i="1" s="1"/>
  <c r="K1905" i="1" s="1"/>
  <c r="G1905" i="1"/>
  <c r="F1905" i="1"/>
  <c r="D1905" i="1"/>
  <c r="I1904" i="1"/>
  <c r="J1904" i="1" s="1"/>
  <c r="K1904" i="1" s="1"/>
  <c r="G1904" i="1"/>
  <c r="F1904" i="1"/>
  <c r="D1904" i="1"/>
  <c r="J1903" i="1"/>
  <c r="K1903" i="1" s="1"/>
  <c r="I1903" i="1"/>
  <c r="G1903" i="1"/>
  <c r="F1903" i="1"/>
  <c r="D1903" i="1"/>
  <c r="L1902" i="1"/>
  <c r="J1902" i="1"/>
  <c r="K1902" i="1" s="1"/>
  <c r="I1902" i="1"/>
  <c r="G1902" i="1"/>
  <c r="F1902" i="1"/>
  <c r="D1902" i="1"/>
  <c r="I1901" i="1"/>
  <c r="J1901" i="1" s="1"/>
  <c r="K1901" i="1" s="1"/>
  <c r="G1901" i="1"/>
  <c r="F1901" i="1"/>
  <c r="D1901" i="1"/>
  <c r="J1900" i="1"/>
  <c r="K1900" i="1" s="1"/>
  <c r="I1900" i="1"/>
  <c r="G1900" i="1"/>
  <c r="F1900" i="1"/>
  <c r="D1900" i="1"/>
  <c r="I1899" i="1"/>
  <c r="J1899" i="1" s="1"/>
  <c r="K1899" i="1" s="1"/>
  <c r="G1899" i="1"/>
  <c r="F1899" i="1"/>
  <c r="D1899" i="1"/>
  <c r="J1898" i="1"/>
  <c r="K1898" i="1" s="1"/>
  <c r="I1898" i="1"/>
  <c r="G1898" i="1"/>
  <c r="F1898" i="1"/>
  <c r="D1898" i="1"/>
  <c r="I1897" i="1"/>
  <c r="J1897" i="1" s="1"/>
  <c r="K1897" i="1" s="1"/>
  <c r="L1897" i="1" s="1"/>
  <c r="N1897" i="1" s="1"/>
  <c r="G1897" i="1"/>
  <c r="F1897" i="1"/>
  <c r="D1897" i="1"/>
  <c r="I1896" i="1"/>
  <c r="J1896" i="1" s="1"/>
  <c r="K1896" i="1" s="1"/>
  <c r="G1896" i="1"/>
  <c r="F1896" i="1"/>
  <c r="D1896" i="1"/>
  <c r="I1895" i="1"/>
  <c r="J1895" i="1" s="1"/>
  <c r="K1895" i="1" s="1"/>
  <c r="G1895" i="1"/>
  <c r="F1895" i="1"/>
  <c r="D1895" i="1"/>
  <c r="K1894" i="1"/>
  <c r="O1894" i="1" s="1"/>
  <c r="J1894" i="1"/>
  <c r="I1894" i="1"/>
  <c r="G1894" i="1"/>
  <c r="F1894" i="1"/>
  <c r="D1894" i="1"/>
  <c r="I1893" i="1"/>
  <c r="J1893" i="1" s="1"/>
  <c r="K1893" i="1" s="1"/>
  <c r="G1893" i="1"/>
  <c r="F1893" i="1"/>
  <c r="D1893" i="1"/>
  <c r="I1892" i="1"/>
  <c r="J1892" i="1" s="1"/>
  <c r="K1892" i="1" s="1"/>
  <c r="G1892" i="1"/>
  <c r="F1892" i="1"/>
  <c r="D1892" i="1"/>
  <c r="K1891" i="1"/>
  <c r="I1891" i="1"/>
  <c r="J1891" i="1" s="1"/>
  <c r="G1891" i="1"/>
  <c r="F1891" i="1"/>
  <c r="D1891" i="1"/>
  <c r="I1890" i="1"/>
  <c r="J1890" i="1" s="1"/>
  <c r="K1890" i="1" s="1"/>
  <c r="G1890" i="1"/>
  <c r="F1890" i="1"/>
  <c r="D1890" i="1"/>
  <c r="I1889" i="1"/>
  <c r="J1889" i="1" s="1"/>
  <c r="K1889" i="1" s="1"/>
  <c r="G1889" i="1"/>
  <c r="F1889" i="1"/>
  <c r="D1889" i="1"/>
  <c r="I1888" i="1"/>
  <c r="J1888" i="1" s="1"/>
  <c r="K1888" i="1" s="1"/>
  <c r="L1888" i="1" s="1"/>
  <c r="G1888" i="1"/>
  <c r="F1888" i="1"/>
  <c r="D1888" i="1"/>
  <c r="I1887" i="1"/>
  <c r="J1887" i="1" s="1"/>
  <c r="K1887" i="1" s="1"/>
  <c r="G1887" i="1"/>
  <c r="F1887" i="1"/>
  <c r="D1887" i="1"/>
  <c r="I1886" i="1"/>
  <c r="J1886" i="1" s="1"/>
  <c r="K1886" i="1" s="1"/>
  <c r="O1886" i="1" s="1"/>
  <c r="G1886" i="1"/>
  <c r="F1886" i="1"/>
  <c r="D1886" i="1"/>
  <c r="I1885" i="1"/>
  <c r="J1885" i="1" s="1"/>
  <c r="K1885" i="1" s="1"/>
  <c r="G1885" i="1"/>
  <c r="F1885" i="1"/>
  <c r="D1885" i="1"/>
  <c r="O1884" i="1"/>
  <c r="J1884" i="1"/>
  <c r="K1884" i="1" s="1"/>
  <c r="L1884" i="1" s="1"/>
  <c r="I1884" i="1"/>
  <c r="G1884" i="1"/>
  <c r="F1884" i="1"/>
  <c r="D1884" i="1"/>
  <c r="J1883" i="1"/>
  <c r="K1883" i="1" s="1"/>
  <c r="I1883" i="1"/>
  <c r="G1883" i="1"/>
  <c r="F1883" i="1"/>
  <c r="D1883" i="1"/>
  <c r="I1882" i="1"/>
  <c r="J1882" i="1" s="1"/>
  <c r="K1882" i="1" s="1"/>
  <c r="G1882" i="1"/>
  <c r="F1882" i="1"/>
  <c r="D1882" i="1"/>
  <c r="J1881" i="1"/>
  <c r="K1881" i="1" s="1"/>
  <c r="I1881" i="1"/>
  <c r="G1881" i="1"/>
  <c r="F1881" i="1"/>
  <c r="D1881" i="1"/>
  <c r="I1880" i="1"/>
  <c r="J1880" i="1" s="1"/>
  <c r="K1880" i="1" s="1"/>
  <c r="G1880" i="1"/>
  <c r="F1880" i="1"/>
  <c r="D1880" i="1"/>
  <c r="I1879" i="1"/>
  <c r="J1879" i="1" s="1"/>
  <c r="K1879" i="1" s="1"/>
  <c r="G1879" i="1"/>
  <c r="F1879" i="1"/>
  <c r="D1879" i="1"/>
  <c r="I1878" i="1"/>
  <c r="J1878" i="1" s="1"/>
  <c r="K1878" i="1" s="1"/>
  <c r="G1878" i="1"/>
  <c r="F1878" i="1"/>
  <c r="D1878" i="1"/>
  <c r="I1877" i="1"/>
  <c r="J1877" i="1" s="1"/>
  <c r="K1877" i="1" s="1"/>
  <c r="L1877" i="1" s="1"/>
  <c r="N1877" i="1" s="1"/>
  <c r="G1877" i="1"/>
  <c r="F1877" i="1"/>
  <c r="D1877" i="1"/>
  <c r="I1876" i="1"/>
  <c r="J1876" i="1" s="1"/>
  <c r="K1876" i="1" s="1"/>
  <c r="G1876" i="1"/>
  <c r="F1876" i="1"/>
  <c r="D1876" i="1"/>
  <c r="I1875" i="1"/>
  <c r="J1875" i="1" s="1"/>
  <c r="K1875" i="1" s="1"/>
  <c r="G1875" i="1"/>
  <c r="F1875" i="1"/>
  <c r="D1875" i="1"/>
  <c r="I1874" i="1"/>
  <c r="J1874" i="1" s="1"/>
  <c r="K1874" i="1" s="1"/>
  <c r="O1874" i="1" s="1"/>
  <c r="G1874" i="1"/>
  <c r="F1874" i="1"/>
  <c r="D1874" i="1"/>
  <c r="I1873" i="1"/>
  <c r="J1873" i="1" s="1"/>
  <c r="K1873" i="1" s="1"/>
  <c r="G1873" i="1"/>
  <c r="F1873" i="1"/>
  <c r="D1873" i="1"/>
  <c r="I1872" i="1"/>
  <c r="J1872" i="1" s="1"/>
  <c r="K1872" i="1" s="1"/>
  <c r="G1872" i="1"/>
  <c r="F1872" i="1"/>
  <c r="D1872" i="1"/>
  <c r="K1871" i="1"/>
  <c r="I1871" i="1"/>
  <c r="J1871" i="1" s="1"/>
  <c r="G1871" i="1"/>
  <c r="F1871" i="1"/>
  <c r="D1871" i="1"/>
  <c r="I1870" i="1"/>
  <c r="J1870" i="1" s="1"/>
  <c r="K1870" i="1" s="1"/>
  <c r="G1870" i="1"/>
  <c r="F1870" i="1"/>
  <c r="D1870" i="1"/>
  <c r="I1869" i="1"/>
  <c r="J1869" i="1" s="1"/>
  <c r="K1869" i="1" s="1"/>
  <c r="G1869" i="1"/>
  <c r="F1869" i="1"/>
  <c r="D1869" i="1"/>
  <c r="I1868" i="1"/>
  <c r="J1868" i="1" s="1"/>
  <c r="K1868" i="1" s="1"/>
  <c r="L1868" i="1" s="1"/>
  <c r="N1868" i="1" s="1"/>
  <c r="G1868" i="1"/>
  <c r="F1868" i="1"/>
  <c r="D1868" i="1"/>
  <c r="I1867" i="1"/>
  <c r="J1867" i="1" s="1"/>
  <c r="K1867" i="1" s="1"/>
  <c r="G1867" i="1"/>
  <c r="F1867" i="1"/>
  <c r="D1867" i="1"/>
  <c r="I1866" i="1"/>
  <c r="J1866" i="1" s="1"/>
  <c r="K1866" i="1" s="1"/>
  <c r="O1866" i="1" s="1"/>
  <c r="G1866" i="1"/>
  <c r="F1866" i="1"/>
  <c r="D1866" i="1"/>
  <c r="I1865" i="1"/>
  <c r="J1865" i="1" s="1"/>
  <c r="K1865" i="1" s="1"/>
  <c r="G1865" i="1"/>
  <c r="F1865" i="1"/>
  <c r="D1865" i="1"/>
  <c r="O1864" i="1"/>
  <c r="J1864" i="1"/>
  <c r="K1864" i="1" s="1"/>
  <c r="L1864" i="1" s="1"/>
  <c r="N1864" i="1" s="1"/>
  <c r="I1864" i="1"/>
  <c r="G1864" i="1"/>
  <c r="F1864" i="1"/>
  <c r="D1864" i="1"/>
  <c r="I1863" i="1"/>
  <c r="J1863" i="1" s="1"/>
  <c r="K1863" i="1" s="1"/>
  <c r="G1863" i="1"/>
  <c r="F1863" i="1"/>
  <c r="D1863" i="1"/>
  <c r="J1862" i="1"/>
  <c r="K1862" i="1" s="1"/>
  <c r="O1862" i="1" s="1"/>
  <c r="I1862" i="1"/>
  <c r="G1862" i="1"/>
  <c r="F1862" i="1"/>
  <c r="D1862" i="1"/>
  <c r="I1861" i="1"/>
  <c r="J1861" i="1" s="1"/>
  <c r="K1861" i="1" s="1"/>
  <c r="G1861" i="1"/>
  <c r="F1861" i="1"/>
  <c r="D1861" i="1"/>
  <c r="I1860" i="1"/>
  <c r="J1860" i="1" s="1"/>
  <c r="K1860" i="1" s="1"/>
  <c r="G1860" i="1"/>
  <c r="F1860" i="1"/>
  <c r="D1860" i="1"/>
  <c r="I1859" i="1"/>
  <c r="J1859" i="1" s="1"/>
  <c r="K1859" i="1" s="1"/>
  <c r="G1859" i="1"/>
  <c r="F1859" i="1"/>
  <c r="D1859" i="1"/>
  <c r="J1858" i="1"/>
  <c r="K1858" i="1" s="1"/>
  <c r="I1858" i="1"/>
  <c r="G1858" i="1"/>
  <c r="F1858" i="1"/>
  <c r="D1858" i="1"/>
  <c r="I1857" i="1"/>
  <c r="J1857" i="1" s="1"/>
  <c r="K1857" i="1" s="1"/>
  <c r="L1857" i="1" s="1"/>
  <c r="N1857" i="1" s="1"/>
  <c r="G1857" i="1"/>
  <c r="F1857" i="1"/>
  <c r="D1857" i="1"/>
  <c r="I1856" i="1"/>
  <c r="J1856" i="1" s="1"/>
  <c r="K1856" i="1" s="1"/>
  <c r="G1856" i="1"/>
  <c r="F1856" i="1"/>
  <c r="D1856" i="1"/>
  <c r="I1855" i="1"/>
  <c r="J1855" i="1" s="1"/>
  <c r="K1855" i="1" s="1"/>
  <c r="G1855" i="1"/>
  <c r="F1855" i="1"/>
  <c r="D1855" i="1"/>
  <c r="K1854" i="1"/>
  <c r="J1854" i="1"/>
  <c r="I1854" i="1"/>
  <c r="G1854" i="1"/>
  <c r="F1854" i="1"/>
  <c r="D1854" i="1"/>
  <c r="I1853" i="1"/>
  <c r="J1853" i="1" s="1"/>
  <c r="K1853" i="1" s="1"/>
  <c r="G1853" i="1"/>
  <c r="F1853" i="1"/>
  <c r="D1853" i="1"/>
  <c r="I1852" i="1"/>
  <c r="J1852" i="1" s="1"/>
  <c r="K1852" i="1" s="1"/>
  <c r="G1852" i="1"/>
  <c r="F1852" i="1"/>
  <c r="D1852" i="1"/>
  <c r="I1851" i="1"/>
  <c r="J1851" i="1" s="1"/>
  <c r="K1851" i="1" s="1"/>
  <c r="G1851" i="1"/>
  <c r="F1851" i="1"/>
  <c r="D1851" i="1"/>
  <c r="I1850" i="1"/>
  <c r="J1850" i="1" s="1"/>
  <c r="K1850" i="1" s="1"/>
  <c r="G1850" i="1"/>
  <c r="F1850" i="1"/>
  <c r="D1850" i="1"/>
  <c r="I1849" i="1"/>
  <c r="J1849" i="1" s="1"/>
  <c r="K1849" i="1" s="1"/>
  <c r="G1849" i="1"/>
  <c r="F1849" i="1"/>
  <c r="D1849" i="1"/>
  <c r="O1848" i="1"/>
  <c r="I1848" i="1"/>
  <c r="J1848" i="1" s="1"/>
  <c r="K1848" i="1" s="1"/>
  <c r="L1848" i="1" s="1"/>
  <c r="G1848" i="1"/>
  <c r="F1848" i="1"/>
  <c r="D1848" i="1"/>
  <c r="O1847" i="1"/>
  <c r="I1847" i="1"/>
  <c r="J1847" i="1" s="1"/>
  <c r="K1847" i="1" s="1"/>
  <c r="L1847" i="1" s="1"/>
  <c r="G1847" i="1"/>
  <c r="F1847" i="1"/>
  <c r="D1847" i="1"/>
  <c r="N1847" i="1" s="1"/>
  <c r="J1846" i="1"/>
  <c r="K1846" i="1" s="1"/>
  <c r="O1846" i="1" s="1"/>
  <c r="I1846" i="1"/>
  <c r="G1846" i="1"/>
  <c r="F1846" i="1"/>
  <c r="D1846" i="1"/>
  <c r="I1845" i="1"/>
  <c r="J1845" i="1" s="1"/>
  <c r="K1845" i="1" s="1"/>
  <c r="O1845" i="1" s="1"/>
  <c r="G1845" i="1"/>
  <c r="F1845" i="1"/>
  <c r="D1845" i="1"/>
  <c r="O1844" i="1"/>
  <c r="J1844" i="1"/>
  <c r="K1844" i="1" s="1"/>
  <c r="L1844" i="1" s="1"/>
  <c r="N1844" i="1" s="1"/>
  <c r="I1844" i="1"/>
  <c r="G1844" i="1"/>
  <c r="F1844" i="1"/>
  <c r="D1844" i="1"/>
  <c r="I1843" i="1"/>
  <c r="J1843" i="1" s="1"/>
  <c r="K1843" i="1" s="1"/>
  <c r="G1843" i="1"/>
  <c r="F1843" i="1"/>
  <c r="D1843" i="1"/>
  <c r="J1842" i="1"/>
  <c r="K1842" i="1" s="1"/>
  <c r="O1842" i="1" s="1"/>
  <c r="I1842" i="1"/>
  <c r="G1842" i="1"/>
  <c r="F1842" i="1"/>
  <c r="D1842" i="1"/>
  <c r="I1841" i="1"/>
  <c r="J1841" i="1" s="1"/>
  <c r="K1841" i="1" s="1"/>
  <c r="G1841" i="1"/>
  <c r="F1841" i="1"/>
  <c r="D1841" i="1"/>
  <c r="I1840" i="1"/>
  <c r="J1840" i="1" s="1"/>
  <c r="K1840" i="1" s="1"/>
  <c r="G1840" i="1"/>
  <c r="F1840" i="1"/>
  <c r="D1840" i="1"/>
  <c r="I1839" i="1"/>
  <c r="J1839" i="1" s="1"/>
  <c r="K1839" i="1" s="1"/>
  <c r="G1839" i="1"/>
  <c r="F1839" i="1"/>
  <c r="D1839" i="1"/>
  <c r="J1838" i="1"/>
  <c r="K1838" i="1" s="1"/>
  <c r="L1838" i="1" s="1"/>
  <c r="N1838" i="1" s="1"/>
  <c r="I1838" i="1"/>
  <c r="G1838" i="1"/>
  <c r="F1838" i="1"/>
  <c r="D1838" i="1"/>
  <c r="I1837" i="1"/>
  <c r="J1837" i="1" s="1"/>
  <c r="K1837" i="1" s="1"/>
  <c r="L1837" i="1" s="1"/>
  <c r="N1837" i="1" s="1"/>
  <c r="G1837" i="1"/>
  <c r="F1837" i="1"/>
  <c r="D1837" i="1"/>
  <c r="I1836" i="1"/>
  <c r="J1836" i="1" s="1"/>
  <c r="K1836" i="1" s="1"/>
  <c r="G1836" i="1"/>
  <c r="F1836" i="1"/>
  <c r="D1836" i="1"/>
  <c r="K1835" i="1"/>
  <c r="I1835" i="1"/>
  <c r="J1835" i="1" s="1"/>
  <c r="G1835" i="1"/>
  <c r="F1835" i="1"/>
  <c r="D1835" i="1"/>
  <c r="J1834" i="1"/>
  <c r="K1834" i="1" s="1"/>
  <c r="I1834" i="1"/>
  <c r="G1834" i="1"/>
  <c r="F1834" i="1"/>
  <c r="D1834" i="1"/>
  <c r="I1833" i="1"/>
  <c r="J1833" i="1" s="1"/>
  <c r="K1833" i="1" s="1"/>
  <c r="G1833" i="1"/>
  <c r="F1833" i="1"/>
  <c r="D1833" i="1"/>
  <c r="I1832" i="1"/>
  <c r="J1832" i="1" s="1"/>
  <c r="K1832" i="1" s="1"/>
  <c r="G1832" i="1"/>
  <c r="F1832" i="1"/>
  <c r="D1832" i="1"/>
  <c r="I1831" i="1"/>
  <c r="J1831" i="1" s="1"/>
  <c r="K1831" i="1" s="1"/>
  <c r="G1831" i="1"/>
  <c r="F1831" i="1"/>
  <c r="D1831" i="1"/>
  <c r="K1830" i="1"/>
  <c r="I1830" i="1"/>
  <c r="J1830" i="1" s="1"/>
  <c r="G1830" i="1"/>
  <c r="F1830" i="1"/>
  <c r="D1830" i="1"/>
  <c r="I1829" i="1"/>
  <c r="J1829" i="1" s="1"/>
  <c r="K1829" i="1" s="1"/>
  <c r="G1829" i="1"/>
  <c r="F1829" i="1"/>
  <c r="D1829" i="1"/>
  <c r="O1828" i="1"/>
  <c r="I1828" i="1"/>
  <c r="J1828" i="1" s="1"/>
  <c r="K1828" i="1" s="1"/>
  <c r="L1828" i="1" s="1"/>
  <c r="G1828" i="1"/>
  <c r="F1828" i="1"/>
  <c r="D1828" i="1"/>
  <c r="O1827" i="1"/>
  <c r="I1827" i="1"/>
  <c r="J1827" i="1" s="1"/>
  <c r="K1827" i="1" s="1"/>
  <c r="L1827" i="1" s="1"/>
  <c r="G1827" i="1"/>
  <c r="F1827" i="1"/>
  <c r="D1827" i="1"/>
  <c r="J1826" i="1"/>
  <c r="K1826" i="1" s="1"/>
  <c r="O1826" i="1" s="1"/>
  <c r="I1826" i="1"/>
  <c r="G1826" i="1"/>
  <c r="F1826" i="1"/>
  <c r="D1826" i="1"/>
  <c r="I1825" i="1"/>
  <c r="J1825" i="1" s="1"/>
  <c r="K1825" i="1" s="1"/>
  <c r="G1825" i="1"/>
  <c r="F1825" i="1"/>
  <c r="D1825" i="1"/>
  <c r="J1824" i="1"/>
  <c r="K1824" i="1" s="1"/>
  <c r="L1824" i="1" s="1"/>
  <c r="N1824" i="1" s="1"/>
  <c r="I1824" i="1"/>
  <c r="G1824" i="1"/>
  <c r="F1824" i="1"/>
  <c r="D1824" i="1"/>
  <c r="I1823" i="1"/>
  <c r="J1823" i="1" s="1"/>
  <c r="K1823" i="1" s="1"/>
  <c r="G1823" i="1"/>
  <c r="F1823" i="1"/>
  <c r="D1823" i="1"/>
  <c r="I1822" i="1"/>
  <c r="J1822" i="1" s="1"/>
  <c r="K1822" i="1" s="1"/>
  <c r="G1822" i="1"/>
  <c r="F1822" i="1"/>
  <c r="D1822" i="1"/>
  <c r="I1821" i="1"/>
  <c r="J1821" i="1" s="1"/>
  <c r="K1821" i="1" s="1"/>
  <c r="G1821" i="1"/>
  <c r="F1821" i="1"/>
  <c r="D1821" i="1"/>
  <c r="J1820" i="1"/>
  <c r="K1820" i="1" s="1"/>
  <c r="I1820" i="1"/>
  <c r="G1820" i="1"/>
  <c r="F1820" i="1"/>
  <c r="D1820" i="1"/>
  <c r="J1819" i="1"/>
  <c r="K1819" i="1" s="1"/>
  <c r="I1819" i="1"/>
  <c r="G1819" i="1"/>
  <c r="F1819" i="1"/>
  <c r="D1819" i="1"/>
  <c r="J1818" i="1"/>
  <c r="K1818" i="1" s="1"/>
  <c r="L1818" i="1" s="1"/>
  <c r="N1818" i="1" s="1"/>
  <c r="I1818" i="1"/>
  <c r="G1818" i="1"/>
  <c r="F1818" i="1"/>
  <c r="D1818" i="1"/>
  <c r="I1817" i="1"/>
  <c r="J1817" i="1" s="1"/>
  <c r="K1817" i="1" s="1"/>
  <c r="L1817" i="1" s="1"/>
  <c r="N1817" i="1" s="1"/>
  <c r="G1817" i="1"/>
  <c r="F1817" i="1"/>
  <c r="D1817" i="1"/>
  <c r="I1816" i="1"/>
  <c r="J1816" i="1" s="1"/>
  <c r="K1816" i="1" s="1"/>
  <c r="G1816" i="1"/>
  <c r="F1816" i="1"/>
  <c r="D1816" i="1"/>
  <c r="I1815" i="1"/>
  <c r="J1815" i="1" s="1"/>
  <c r="K1815" i="1" s="1"/>
  <c r="G1815" i="1"/>
  <c r="F1815" i="1"/>
  <c r="D1815" i="1"/>
  <c r="I1814" i="1"/>
  <c r="J1814" i="1" s="1"/>
  <c r="K1814" i="1" s="1"/>
  <c r="G1814" i="1"/>
  <c r="F1814" i="1"/>
  <c r="D1814" i="1"/>
  <c r="I1813" i="1"/>
  <c r="J1813" i="1" s="1"/>
  <c r="K1813" i="1" s="1"/>
  <c r="G1813" i="1"/>
  <c r="F1813" i="1"/>
  <c r="D1813" i="1"/>
  <c r="K1812" i="1"/>
  <c r="I1812" i="1"/>
  <c r="J1812" i="1" s="1"/>
  <c r="G1812" i="1"/>
  <c r="F1812" i="1"/>
  <c r="D1812" i="1"/>
  <c r="I1811" i="1"/>
  <c r="J1811" i="1" s="1"/>
  <c r="K1811" i="1" s="1"/>
  <c r="G1811" i="1"/>
  <c r="F1811" i="1"/>
  <c r="D1811" i="1"/>
  <c r="I1810" i="1"/>
  <c r="J1810" i="1" s="1"/>
  <c r="K1810" i="1" s="1"/>
  <c r="G1810" i="1"/>
  <c r="F1810" i="1"/>
  <c r="D1810" i="1"/>
  <c r="I1809" i="1"/>
  <c r="J1809" i="1" s="1"/>
  <c r="K1809" i="1" s="1"/>
  <c r="G1809" i="1"/>
  <c r="F1809" i="1"/>
  <c r="D1809" i="1"/>
  <c r="I1808" i="1"/>
  <c r="J1808" i="1" s="1"/>
  <c r="K1808" i="1" s="1"/>
  <c r="L1808" i="1" s="1"/>
  <c r="G1808" i="1"/>
  <c r="F1808" i="1"/>
  <c r="D1808" i="1"/>
  <c r="O1807" i="1"/>
  <c r="I1807" i="1"/>
  <c r="J1807" i="1" s="1"/>
  <c r="K1807" i="1" s="1"/>
  <c r="L1807" i="1" s="1"/>
  <c r="G1807" i="1"/>
  <c r="F1807" i="1"/>
  <c r="D1807" i="1"/>
  <c r="I1806" i="1"/>
  <c r="J1806" i="1" s="1"/>
  <c r="K1806" i="1" s="1"/>
  <c r="O1806" i="1" s="1"/>
  <c r="G1806" i="1"/>
  <c r="F1806" i="1"/>
  <c r="D1806" i="1"/>
  <c r="I1805" i="1"/>
  <c r="J1805" i="1" s="1"/>
  <c r="K1805" i="1" s="1"/>
  <c r="O1805" i="1" s="1"/>
  <c r="G1805" i="1"/>
  <c r="F1805" i="1"/>
  <c r="D1805" i="1"/>
  <c r="I1804" i="1"/>
  <c r="J1804" i="1" s="1"/>
  <c r="K1804" i="1" s="1"/>
  <c r="L1804" i="1" s="1"/>
  <c r="N1804" i="1" s="1"/>
  <c r="G1804" i="1"/>
  <c r="F1804" i="1"/>
  <c r="D1804" i="1"/>
  <c r="J1803" i="1"/>
  <c r="K1803" i="1" s="1"/>
  <c r="O1803" i="1" s="1"/>
  <c r="I1803" i="1"/>
  <c r="G1803" i="1"/>
  <c r="F1803" i="1"/>
  <c r="D1803" i="1"/>
  <c r="I1802" i="1"/>
  <c r="J1802" i="1" s="1"/>
  <c r="K1802" i="1" s="1"/>
  <c r="O1802" i="1" s="1"/>
  <c r="G1802" i="1"/>
  <c r="F1802" i="1"/>
  <c r="D1802" i="1"/>
  <c r="J1801" i="1"/>
  <c r="K1801" i="1" s="1"/>
  <c r="O1801" i="1" s="1"/>
  <c r="I1801" i="1"/>
  <c r="G1801" i="1"/>
  <c r="F1801" i="1"/>
  <c r="D1801" i="1"/>
  <c r="I1800" i="1"/>
  <c r="J1800" i="1" s="1"/>
  <c r="K1800" i="1" s="1"/>
  <c r="G1800" i="1"/>
  <c r="F1800" i="1"/>
  <c r="D1800" i="1"/>
  <c r="I1799" i="1"/>
  <c r="J1799" i="1" s="1"/>
  <c r="K1799" i="1" s="1"/>
  <c r="G1799" i="1"/>
  <c r="F1799" i="1"/>
  <c r="D1799" i="1"/>
  <c r="J1798" i="1"/>
  <c r="K1798" i="1" s="1"/>
  <c r="L1798" i="1" s="1"/>
  <c r="I1798" i="1"/>
  <c r="G1798" i="1"/>
  <c r="F1798" i="1"/>
  <c r="D1798" i="1"/>
  <c r="I1797" i="1"/>
  <c r="J1797" i="1" s="1"/>
  <c r="K1797" i="1" s="1"/>
  <c r="L1797" i="1" s="1"/>
  <c r="N1797" i="1" s="1"/>
  <c r="G1797" i="1"/>
  <c r="F1797" i="1"/>
  <c r="D1797" i="1"/>
  <c r="I1796" i="1"/>
  <c r="J1796" i="1" s="1"/>
  <c r="K1796" i="1" s="1"/>
  <c r="G1796" i="1"/>
  <c r="F1796" i="1"/>
  <c r="D1796" i="1"/>
  <c r="I1795" i="1"/>
  <c r="J1795" i="1" s="1"/>
  <c r="K1795" i="1" s="1"/>
  <c r="G1795" i="1"/>
  <c r="F1795" i="1"/>
  <c r="D1795" i="1"/>
  <c r="J1794" i="1"/>
  <c r="K1794" i="1" s="1"/>
  <c r="I1794" i="1"/>
  <c r="G1794" i="1"/>
  <c r="F1794" i="1"/>
  <c r="D1794" i="1"/>
  <c r="I1793" i="1"/>
  <c r="J1793" i="1" s="1"/>
  <c r="K1793" i="1" s="1"/>
  <c r="G1793" i="1"/>
  <c r="F1793" i="1"/>
  <c r="D1793" i="1"/>
  <c r="I1792" i="1"/>
  <c r="J1792" i="1" s="1"/>
  <c r="K1792" i="1" s="1"/>
  <c r="G1792" i="1"/>
  <c r="F1792" i="1"/>
  <c r="D1792" i="1"/>
  <c r="I1791" i="1"/>
  <c r="J1791" i="1" s="1"/>
  <c r="K1791" i="1" s="1"/>
  <c r="G1791" i="1"/>
  <c r="F1791" i="1"/>
  <c r="D1791" i="1"/>
  <c r="I1790" i="1"/>
  <c r="J1790" i="1" s="1"/>
  <c r="K1790" i="1" s="1"/>
  <c r="G1790" i="1"/>
  <c r="F1790" i="1"/>
  <c r="D1790" i="1"/>
  <c r="I1789" i="1"/>
  <c r="J1789" i="1" s="1"/>
  <c r="K1789" i="1" s="1"/>
  <c r="G1789" i="1"/>
  <c r="F1789" i="1"/>
  <c r="D1789" i="1"/>
  <c r="I1788" i="1"/>
  <c r="J1788" i="1" s="1"/>
  <c r="K1788" i="1" s="1"/>
  <c r="L1788" i="1" s="1"/>
  <c r="G1788" i="1"/>
  <c r="F1788" i="1"/>
  <c r="D1788" i="1"/>
  <c r="N1787" i="1"/>
  <c r="I1787" i="1"/>
  <c r="J1787" i="1" s="1"/>
  <c r="K1787" i="1" s="1"/>
  <c r="L1787" i="1" s="1"/>
  <c r="G1787" i="1"/>
  <c r="F1787" i="1"/>
  <c r="D1787" i="1"/>
  <c r="J1786" i="1"/>
  <c r="K1786" i="1" s="1"/>
  <c r="O1786" i="1" s="1"/>
  <c r="I1786" i="1"/>
  <c r="G1786" i="1"/>
  <c r="F1786" i="1"/>
  <c r="D1786" i="1"/>
  <c r="I1785" i="1"/>
  <c r="J1785" i="1" s="1"/>
  <c r="K1785" i="1" s="1"/>
  <c r="O1785" i="1" s="1"/>
  <c r="G1785" i="1"/>
  <c r="F1785" i="1"/>
  <c r="D1785" i="1"/>
  <c r="I1784" i="1"/>
  <c r="J1784" i="1" s="1"/>
  <c r="K1784" i="1" s="1"/>
  <c r="G1784" i="1"/>
  <c r="F1784" i="1"/>
  <c r="D1784" i="1"/>
  <c r="I1783" i="1"/>
  <c r="J1783" i="1" s="1"/>
  <c r="K1783" i="1" s="1"/>
  <c r="G1783" i="1"/>
  <c r="F1783" i="1"/>
  <c r="D1783" i="1"/>
  <c r="J1782" i="1"/>
  <c r="K1782" i="1" s="1"/>
  <c r="O1782" i="1" s="1"/>
  <c r="I1782" i="1"/>
  <c r="G1782" i="1"/>
  <c r="F1782" i="1"/>
  <c r="D1782" i="1"/>
  <c r="J1781" i="1"/>
  <c r="K1781" i="1" s="1"/>
  <c r="O1781" i="1" s="1"/>
  <c r="I1781" i="1"/>
  <c r="G1781" i="1"/>
  <c r="F1781" i="1"/>
  <c r="D1781" i="1"/>
  <c r="I1780" i="1"/>
  <c r="J1780" i="1" s="1"/>
  <c r="K1780" i="1" s="1"/>
  <c r="G1780" i="1"/>
  <c r="F1780" i="1"/>
  <c r="D1780" i="1"/>
  <c r="J1779" i="1"/>
  <c r="K1779" i="1" s="1"/>
  <c r="I1779" i="1"/>
  <c r="G1779" i="1"/>
  <c r="F1779" i="1"/>
  <c r="D1779" i="1"/>
  <c r="I1778" i="1"/>
  <c r="J1778" i="1" s="1"/>
  <c r="K1778" i="1" s="1"/>
  <c r="L1778" i="1" s="1"/>
  <c r="G1778" i="1"/>
  <c r="F1778" i="1"/>
  <c r="D1778" i="1"/>
  <c r="K1777" i="1"/>
  <c r="L1777" i="1" s="1"/>
  <c r="N1777" i="1" s="1"/>
  <c r="J1777" i="1"/>
  <c r="I1777" i="1"/>
  <c r="G1777" i="1"/>
  <c r="F1777" i="1"/>
  <c r="D1777" i="1"/>
  <c r="I1776" i="1"/>
  <c r="J1776" i="1" s="1"/>
  <c r="K1776" i="1" s="1"/>
  <c r="L1776" i="1" s="1"/>
  <c r="N1776" i="1" s="1"/>
  <c r="G1776" i="1"/>
  <c r="F1776" i="1"/>
  <c r="D1776" i="1"/>
  <c r="I1775" i="1"/>
  <c r="J1775" i="1" s="1"/>
  <c r="K1775" i="1" s="1"/>
  <c r="G1775" i="1"/>
  <c r="F1775" i="1"/>
  <c r="D1775" i="1"/>
  <c r="I1774" i="1"/>
  <c r="J1774" i="1" s="1"/>
  <c r="K1774" i="1" s="1"/>
  <c r="G1774" i="1"/>
  <c r="F1774" i="1"/>
  <c r="D1774" i="1"/>
  <c r="I1773" i="1"/>
  <c r="J1773" i="1" s="1"/>
  <c r="K1773" i="1" s="1"/>
  <c r="G1773" i="1"/>
  <c r="F1773" i="1"/>
  <c r="D1773" i="1"/>
  <c r="I1772" i="1"/>
  <c r="J1772" i="1" s="1"/>
  <c r="K1772" i="1" s="1"/>
  <c r="G1772" i="1"/>
  <c r="F1772" i="1"/>
  <c r="D1772" i="1"/>
  <c r="K1771" i="1"/>
  <c r="I1771" i="1"/>
  <c r="J1771" i="1" s="1"/>
  <c r="G1771" i="1"/>
  <c r="F1771" i="1"/>
  <c r="D1771" i="1"/>
  <c r="I1770" i="1"/>
  <c r="J1770" i="1" s="1"/>
  <c r="K1770" i="1" s="1"/>
  <c r="G1770" i="1"/>
  <c r="F1770" i="1"/>
  <c r="D1770" i="1"/>
  <c r="I1769" i="1"/>
  <c r="J1769" i="1" s="1"/>
  <c r="K1769" i="1" s="1"/>
  <c r="G1769" i="1"/>
  <c r="F1769" i="1"/>
  <c r="D1769" i="1"/>
  <c r="I1768" i="1"/>
  <c r="J1768" i="1" s="1"/>
  <c r="K1768" i="1" s="1"/>
  <c r="L1768" i="1" s="1"/>
  <c r="N1768" i="1" s="1"/>
  <c r="G1768" i="1"/>
  <c r="F1768" i="1"/>
  <c r="D1768" i="1"/>
  <c r="I1767" i="1"/>
  <c r="J1767" i="1" s="1"/>
  <c r="K1767" i="1" s="1"/>
  <c r="G1767" i="1"/>
  <c r="F1767" i="1"/>
  <c r="D1767" i="1"/>
  <c r="I1766" i="1"/>
  <c r="J1766" i="1" s="1"/>
  <c r="K1766" i="1" s="1"/>
  <c r="O1766" i="1" s="1"/>
  <c r="G1766" i="1"/>
  <c r="F1766" i="1"/>
  <c r="D1766" i="1"/>
  <c r="I1765" i="1"/>
  <c r="J1765" i="1" s="1"/>
  <c r="K1765" i="1" s="1"/>
  <c r="L1765" i="1" s="1"/>
  <c r="N1765" i="1" s="1"/>
  <c r="G1765" i="1"/>
  <c r="F1765" i="1"/>
  <c r="D1765" i="1"/>
  <c r="I1764" i="1"/>
  <c r="J1764" i="1" s="1"/>
  <c r="K1764" i="1" s="1"/>
  <c r="O1764" i="1" s="1"/>
  <c r="G1764" i="1"/>
  <c r="F1764" i="1"/>
  <c r="D1764" i="1"/>
  <c r="I1763" i="1"/>
  <c r="J1763" i="1" s="1"/>
  <c r="K1763" i="1" s="1"/>
  <c r="G1763" i="1"/>
  <c r="F1763" i="1"/>
  <c r="D1763" i="1"/>
  <c r="I1762" i="1"/>
  <c r="J1762" i="1" s="1"/>
  <c r="K1762" i="1" s="1"/>
  <c r="G1762" i="1"/>
  <c r="F1762" i="1"/>
  <c r="D1762" i="1"/>
  <c r="L1761" i="1"/>
  <c r="N1761" i="1" s="1"/>
  <c r="J1761" i="1"/>
  <c r="K1761" i="1" s="1"/>
  <c r="O1761" i="1" s="1"/>
  <c r="I1761" i="1"/>
  <c r="G1761" i="1"/>
  <c r="F1761" i="1"/>
  <c r="D1761" i="1"/>
  <c r="J1760" i="1"/>
  <c r="K1760" i="1" s="1"/>
  <c r="I1760" i="1"/>
  <c r="G1760" i="1"/>
  <c r="F1760" i="1"/>
  <c r="D1760" i="1"/>
  <c r="J1759" i="1"/>
  <c r="K1759" i="1" s="1"/>
  <c r="I1759" i="1"/>
  <c r="G1759" i="1"/>
  <c r="F1759" i="1"/>
  <c r="D1759" i="1"/>
  <c r="I1758" i="1"/>
  <c r="J1758" i="1" s="1"/>
  <c r="K1758" i="1" s="1"/>
  <c r="G1758" i="1"/>
  <c r="F1758" i="1"/>
  <c r="D1758" i="1"/>
  <c r="I1757" i="1"/>
  <c r="J1757" i="1" s="1"/>
  <c r="K1757" i="1" s="1"/>
  <c r="L1757" i="1" s="1"/>
  <c r="N1757" i="1" s="1"/>
  <c r="G1757" i="1"/>
  <c r="F1757" i="1"/>
  <c r="D1757" i="1"/>
  <c r="N1756" i="1"/>
  <c r="L1756" i="1"/>
  <c r="I1756" i="1"/>
  <c r="J1756" i="1" s="1"/>
  <c r="K1756" i="1" s="1"/>
  <c r="G1756" i="1"/>
  <c r="F1756" i="1"/>
  <c r="D1756" i="1"/>
  <c r="I1755" i="1"/>
  <c r="J1755" i="1" s="1"/>
  <c r="K1755" i="1" s="1"/>
  <c r="G1755" i="1"/>
  <c r="F1755" i="1"/>
  <c r="D1755" i="1"/>
  <c r="J1754" i="1"/>
  <c r="K1754" i="1" s="1"/>
  <c r="I1754" i="1"/>
  <c r="G1754" i="1"/>
  <c r="F1754" i="1"/>
  <c r="D1754" i="1"/>
  <c r="I1753" i="1"/>
  <c r="J1753" i="1" s="1"/>
  <c r="K1753" i="1" s="1"/>
  <c r="L1753" i="1" s="1"/>
  <c r="N1753" i="1" s="1"/>
  <c r="G1753" i="1"/>
  <c r="F1753" i="1"/>
  <c r="D1753" i="1"/>
  <c r="I1752" i="1"/>
  <c r="J1752" i="1" s="1"/>
  <c r="K1752" i="1" s="1"/>
  <c r="G1752" i="1"/>
  <c r="F1752" i="1"/>
  <c r="D1752" i="1"/>
  <c r="K1751" i="1"/>
  <c r="I1751" i="1"/>
  <c r="J1751" i="1" s="1"/>
  <c r="G1751" i="1"/>
  <c r="F1751" i="1"/>
  <c r="D1751" i="1"/>
  <c r="K1750" i="1"/>
  <c r="I1750" i="1"/>
  <c r="J1750" i="1" s="1"/>
  <c r="G1750" i="1"/>
  <c r="F1750" i="1"/>
  <c r="D1750" i="1"/>
  <c r="I1749" i="1"/>
  <c r="J1749" i="1" s="1"/>
  <c r="K1749" i="1" s="1"/>
  <c r="G1749" i="1"/>
  <c r="F1749" i="1"/>
  <c r="D1749" i="1"/>
  <c r="I1748" i="1"/>
  <c r="J1748" i="1" s="1"/>
  <c r="K1748" i="1" s="1"/>
  <c r="L1748" i="1" s="1"/>
  <c r="N1748" i="1" s="1"/>
  <c r="G1748" i="1"/>
  <c r="F1748" i="1"/>
  <c r="D1748" i="1"/>
  <c r="I1747" i="1"/>
  <c r="J1747" i="1" s="1"/>
  <c r="K1747" i="1" s="1"/>
  <c r="G1747" i="1"/>
  <c r="F1747" i="1"/>
  <c r="D1747" i="1"/>
  <c r="J1746" i="1"/>
  <c r="K1746" i="1" s="1"/>
  <c r="L1746" i="1" s="1"/>
  <c r="N1746" i="1" s="1"/>
  <c r="I1746" i="1"/>
  <c r="G1746" i="1"/>
  <c r="F1746" i="1"/>
  <c r="D1746" i="1"/>
  <c r="I1745" i="1"/>
  <c r="J1745" i="1" s="1"/>
  <c r="K1745" i="1" s="1"/>
  <c r="G1745" i="1"/>
  <c r="F1745" i="1"/>
  <c r="D1745" i="1"/>
  <c r="I1744" i="1"/>
  <c r="J1744" i="1" s="1"/>
  <c r="K1744" i="1" s="1"/>
  <c r="G1744" i="1"/>
  <c r="F1744" i="1"/>
  <c r="D1744" i="1"/>
  <c r="J1743" i="1"/>
  <c r="K1743" i="1" s="1"/>
  <c r="O1743" i="1" s="1"/>
  <c r="I1743" i="1"/>
  <c r="G1743" i="1"/>
  <c r="F1743" i="1"/>
  <c r="D1743" i="1"/>
  <c r="I1742" i="1"/>
  <c r="J1742" i="1" s="1"/>
  <c r="K1742" i="1" s="1"/>
  <c r="O1742" i="1" s="1"/>
  <c r="G1742" i="1"/>
  <c r="F1742" i="1"/>
  <c r="D1742" i="1"/>
  <c r="K1741" i="1"/>
  <c r="O1741" i="1" s="1"/>
  <c r="J1741" i="1"/>
  <c r="I1741" i="1"/>
  <c r="G1741" i="1"/>
  <c r="F1741" i="1"/>
  <c r="D1741" i="1"/>
  <c r="I1740" i="1"/>
  <c r="J1740" i="1" s="1"/>
  <c r="K1740" i="1" s="1"/>
  <c r="G1740" i="1"/>
  <c r="F1740" i="1"/>
  <c r="D1740" i="1"/>
  <c r="I1739" i="1"/>
  <c r="J1739" i="1" s="1"/>
  <c r="K1739" i="1" s="1"/>
  <c r="G1739" i="1"/>
  <c r="F1739" i="1"/>
  <c r="D1739" i="1"/>
  <c r="I1738" i="1"/>
  <c r="J1738" i="1" s="1"/>
  <c r="K1738" i="1" s="1"/>
  <c r="L1738" i="1" s="1"/>
  <c r="N1738" i="1" s="1"/>
  <c r="G1738" i="1"/>
  <c r="F1738" i="1"/>
  <c r="D1738" i="1"/>
  <c r="I1737" i="1"/>
  <c r="J1737" i="1" s="1"/>
  <c r="K1737" i="1" s="1"/>
  <c r="L1737" i="1" s="1"/>
  <c r="G1737" i="1"/>
  <c r="F1737" i="1"/>
  <c r="D1737" i="1"/>
  <c r="I1736" i="1"/>
  <c r="J1736" i="1" s="1"/>
  <c r="K1736" i="1" s="1"/>
  <c r="O1736" i="1" s="1"/>
  <c r="G1736" i="1"/>
  <c r="F1736" i="1"/>
  <c r="D1736" i="1"/>
  <c r="I1735" i="1"/>
  <c r="J1735" i="1" s="1"/>
  <c r="K1735" i="1" s="1"/>
  <c r="G1735" i="1"/>
  <c r="F1735" i="1"/>
  <c r="D1735" i="1"/>
  <c r="I1734" i="1"/>
  <c r="J1734" i="1" s="1"/>
  <c r="K1734" i="1" s="1"/>
  <c r="L1734" i="1" s="1"/>
  <c r="N1734" i="1" s="1"/>
  <c r="G1734" i="1"/>
  <c r="F1734" i="1"/>
  <c r="D1734" i="1"/>
  <c r="J1733" i="1"/>
  <c r="K1733" i="1" s="1"/>
  <c r="L1733" i="1" s="1"/>
  <c r="N1733" i="1" s="1"/>
  <c r="I1733" i="1"/>
  <c r="G1733" i="1"/>
  <c r="F1733" i="1"/>
  <c r="D1733" i="1"/>
  <c r="I1732" i="1"/>
  <c r="J1732" i="1" s="1"/>
  <c r="K1732" i="1" s="1"/>
  <c r="O1732" i="1" s="1"/>
  <c r="G1732" i="1"/>
  <c r="F1732" i="1"/>
  <c r="D1732" i="1"/>
  <c r="I1731" i="1"/>
  <c r="J1731" i="1" s="1"/>
  <c r="K1731" i="1" s="1"/>
  <c r="G1731" i="1"/>
  <c r="F1731" i="1"/>
  <c r="D1731" i="1"/>
  <c r="I1730" i="1"/>
  <c r="J1730" i="1" s="1"/>
  <c r="K1730" i="1" s="1"/>
  <c r="G1730" i="1"/>
  <c r="F1730" i="1"/>
  <c r="D1730" i="1"/>
  <c r="I1729" i="1"/>
  <c r="J1729" i="1" s="1"/>
  <c r="K1729" i="1" s="1"/>
  <c r="G1729" i="1"/>
  <c r="F1729" i="1"/>
  <c r="D1729" i="1"/>
  <c r="I1728" i="1"/>
  <c r="J1728" i="1" s="1"/>
  <c r="K1728" i="1" s="1"/>
  <c r="L1728" i="1" s="1"/>
  <c r="G1728" i="1"/>
  <c r="F1728" i="1"/>
  <c r="D1728" i="1"/>
  <c r="N1727" i="1"/>
  <c r="J1727" i="1"/>
  <c r="K1727" i="1" s="1"/>
  <c r="L1727" i="1" s="1"/>
  <c r="I1727" i="1"/>
  <c r="G1727" i="1"/>
  <c r="F1727" i="1"/>
  <c r="D1727" i="1"/>
  <c r="L1726" i="1"/>
  <c r="J1726" i="1"/>
  <c r="K1726" i="1" s="1"/>
  <c r="I1726" i="1"/>
  <c r="G1726" i="1"/>
  <c r="F1726" i="1"/>
  <c r="D1726" i="1"/>
  <c r="I1725" i="1"/>
  <c r="J1725" i="1" s="1"/>
  <c r="K1725" i="1" s="1"/>
  <c r="G1725" i="1"/>
  <c r="F1725" i="1"/>
  <c r="D1725" i="1"/>
  <c r="J1724" i="1"/>
  <c r="K1724" i="1" s="1"/>
  <c r="I1724" i="1"/>
  <c r="G1724" i="1"/>
  <c r="F1724" i="1"/>
  <c r="D1724" i="1"/>
  <c r="I1723" i="1"/>
  <c r="J1723" i="1" s="1"/>
  <c r="K1723" i="1" s="1"/>
  <c r="G1723" i="1"/>
  <c r="F1723" i="1"/>
  <c r="D1723" i="1"/>
  <c r="I1722" i="1"/>
  <c r="J1722" i="1" s="1"/>
  <c r="K1722" i="1" s="1"/>
  <c r="G1722" i="1"/>
  <c r="F1722" i="1"/>
  <c r="D1722" i="1"/>
  <c r="I1721" i="1"/>
  <c r="J1721" i="1" s="1"/>
  <c r="K1721" i="1" s="1"/>
  <c r="O1721" i="1" s="1"/>
  <c r="G1721" i="1"/>
  <c r="F1721" i="1"/>
  <c r="D1721" i="1"/>
  <c r="I1720" i="1"/>
  <c r="J1720" i="1" s="1"/>
  <c r="K1720" i="1" s="1"/>
  <c r="G1720" i="1"/>
  <c r="F1720" i="1"/>
  <c r="D1720" i="1"/>
  <c r="I1719" i="1"/>
  <c r="J1719" i="1" s="1"/>
  <c r="K1719" i="1" s="1"/>
  <c r="G1719" i="1"/>
  <c r="F1719" i="1"/>
  <c r="D1719" i="1"/>
  <c r="J1718" i="1"/>
  <c r="K1718" i="1" s="1"/>
  <c r="I1718" i="1"/>
  <c r="G1718" i="1"/>
  <c r="F1718" i="1"/>
  <c r="D1718" i="1"/>
  <c r="I1717" i="1"/>
  <c r="J1717" i="1" s="1"/>
  <c r="K1717" i="1" s="1"/>
  <c r="L1717" i="1" s="1"/>
  <c r="N1717" i="1" s="1"/>
  <c r="G1717" i="1"/>
  <c r="F1717" i="1"/>
  <c r="D1717" i="1"/>
  <c r="N1716" i="1"/>
  <c r="L1716" i="1"/>
  <c r="I1716" i="1"/>
  <c r="J1716" i="1" s="1"/>
  <c r="K1716" i="1" s="1"/>
  <c r="O1716" i="1" s="1"/>
  <c r="G1716" i="1"/>
  <c r="F1716" i="1"/>
  <c r="D1716" i="1"/>
  <c r="I1715" i="1"/>
  <c r="J1715" i="1" s="1"/>
  <c r="K1715" i="1" s="1"/>
  <c r="O1715" i="1" s="1"/>
  <c r="G1715" i="1"/>
  <c r="F1715" i="1"/>
  <c r="D1715" i="1"/>
  <c r="J1714" i="1"/>
  <c r="K1714" i="1" s="1"/>
  <c r="L1714" i="1" s="1"/>
  <c r="N1714" i="1" s="1"/>
  <c r="I1714" i="1"/>
  <c r="G1714" i="1"/>
  <c r="F1714" i="1"/>
  <c r="D1714" i="1"/>
  <c r="I1713" i="1"/>
  <c r="J1713" i="1" s="1"/>
  <c r="K1713" i="1" s="1"/>
  <c r="G1713" i="1"/>
  <c r="F1713" i="1"/>
  <c r="D1713" i="1"/>
  <c r="I1712" i="1"/>
  <c r="J1712" i="1" s="1"/>
  <c r="K1712" i="1" s="1"/>
  <c r="G1712" i="1"/>
  <c r="F1712" i="1"/>
  <c r="D1712" i="1"/>
  <c r="I1711" i="1"/>
  <c r="J1711" i="1" s="1"/>
  <c r="K1711" i="1" s="1"/>
  <c r="G1711" i="1"/>
  <c r="F1711" i="1"/>
  <c r="D1711" i="1"/>
  <c r="J1710" i="1"/>
  <c r="K1710" i="1" s="1"/>
  <c r="I1710" i="1"/>
  <c r="G1710" i="1"/>
  <c r="F1710" i="1"/>
  <c r="D1710" i="1"/>
  <c r="I1709" i="1"/>
  <c r="J1709" i="1" s="1"/>
  <c r="K1709" i="1" s="1"/>
  <c r="G1709" i="1"/>
  <c r="F1709" i="1"/>
  <c r="D1709" i="1"/>
  <c r="I1708" i="1"/>
  <c r="J1708" i="1" s="1"/>
  <c r="K1708" i="1" s="1"/>
  <c r="G1708" i="1"/>
  <c r="F1708" i="1"/>
  <c r="D1708" i="1"/>
  <c r="J1707" i="1"/>
  <c r="K1707" i="1" s="1"/>
  <c r="L1707" i="1" s="1"/>
  <c r="I1707" i="1"/>
  <c r="G1707" i="1"/>
  <c r="F1707" i="1"/>
  <c r="D1707" i="1"/>
  <c r="L1706" i="1"/>
  <c r="N1706" i="1" s="1"/>
  <c r="J1706" i="1"/>
  <c r="K1706" i="1" s="1"/>
  <c r="O1706" i="1" s="1"/>
  <c r="I1706" i="1"/>
  <c r="G1706" i="1"/>
  <c r="F1706" i="1"/>
  <c r="D1706" i="1"/>
  <c r="I1705" i="1"/>
  <c r="J1705" i="1" s="1"/>
  <c r="K1705" i="1" s="1"/>
  <c r="G1705" i="1"/>
  <c r="F1705" i="1"/>
  <c r="D1705" i="1"/>
  <c r="J1704" i="1"/>
  <c r="K1704" i="1" s="1"/>
  <c r="I1704" i="1"/>
  <c r="G1704" i="1"/>
  <c r="F1704" i="1"/>
  <c r="D1704" i="1"/>
  <c r="J1703" i="1"/>
  <c r="K1703" i="1" s="1"/>
  <c r="O1703" i="1" s="1"/>
  <c r="I1703" i="1"/>
  <c r="G1703" i="1"/>
  <c r="F1703" i="1"/>
  <c r="D1703" i="1"/>
  <c r="I1702" i="1"/>
  <c r="J1702" i="1" s="1"/>
  <c r="K1702" i="1" s="1"/>
  <c r="G1702" i="1"/>
  <c r="F1702" i="1"/>
  <c r="D1702" i="1"/>
  <c r="J1701" i="1"/>
  <c r="K1701" i="1" s="1"/>
  <c r="I1701" i="1"/>
  <c r="G1701" i="1"/>
  <c r="F1701" i="1"/>
  <c r="D1701" i="1"/>
  <c r="I1700" i="1"/>
  <c r="J1700" i="1" s="1"/>
  <c r="K1700" i="1" s="1"/>
  <c r="G1700" i="1"/>
  <c r="F1700" i="1"/>
  <c r="D1700" i="1"/>
  <c r="I1699" i="1"/>
  <c r="J1699" i="1" s="1"/>
  <c r="K1699" i="1" s="1"/>
  <c r="G1699" i="1"/>
  <c r="F1699" i="1"/>
  <c r="D1699" i="1"/>
  <c r="I1698" i="1"/>
  <c r="J1698" i="1" s="1"/>
  <c r="K1698" i="1" s="1"/>
  <c r="G1698" i="1"/>
  <c r="F1698" i="1"/>
  <c r="D1698" i="1"/>
  <c r="I1697" i="1"/>
  <c r="J1697" i="1" s="1"/>
  <c r="K1697" i="1" s="1"/>
  <c r="G1697" i="1"/>
  <c r="F1697" i="1"/>
  <c r="D1697" i="1"/>
  <c r="I1696" i="1"/>
  <c r="J1696" i="1" s="1"/>
  <c r="K1696" i="1" s="1"/>
  <c r="G1696" i="1"/>
  <c r="F1696" i="1"/>
  <c r="D1696" i="1"/>
  <c r="L1695" i="1"/>
  <c r="K1695" i="1"/>
  <c r="I1695" i="1"/>
  <c r="J1695" i="1" s="1"/>
  <c r="G1695" i="1"/>
  <c r="F1695" i="1"/>
  <c r="D1695" i="1"/>
  <c r="O1695" i="1" s="1"/>
  <c r="I1694" i="1"/>
  <c r="J1694" i="1" s="1"/>
  <c r="K1694" i="1" s="1"/>
  <c r="G1694" i="1"/>
  <c r="F1694" i="1"/>
  <c r="D1694" i="1"/>
  <c r="L1693" i="1"/>
  <c r="N1693" i="1" s="1"/>
  <c r="J1693" i="1"/>
  <c r="K1693" i="1" s="1"/>
  <c r="O1693" i="1" s="1"/>
  <c r="I1693" i="1"/>
  <c r="G1693" i="1"/>
  <c r="F1693" i="1"/>
  <c r="D1693" i="1"/>
  <c r="I1692" i="1"/>
  <c r="J1692" i="1" s="1"/>
  <c r="K1692" i="1" s="1"/>
  <c r="G1692" i="1"/>
  <c r="F1692" i="1"/>
  <c r="D1692" i="1"/>
  <c r="I1691" i="1"/>
  <c r="J1691" i="1" s="1"/>
  <c r="K1691" i="1" s="1"/>
  <c r="G1691" i="1"/>
  <c r="F1691" i="1"/>
  <c r="D1691" i="1"/>
  <c r="I1690" i="1"/>
  <c r="J1690" i="1" s="1"/>
  <c r="K1690" i="1" s="1"/>
  <c r="G1690" i="1"/>
  <c r="F1690" i="1"/>
  <c r="D1690" i="1"/>
  <c r="I1689" i="1"/>
  <c r="J1689" i="1" s="1"/>
  <c r="K1689" i="1" s="1"/>
  <c r="G1689" i="1"/>
  <c r="F1689" i="1"/>
  <c r="D1689" i="1"/>
  <c r="I1688" i="1"/>
  <c r="J1688" i="1" s="1"/>
  <c r="K1688" i="1" s="1"/>
  <c r="G1688" i="1"/>
  <c r="F1688" i="1"/>
  <c r="D1688" i="1"/>
  <c r="J1687" i="1"/>
  <c r="K1687" i="1" s="1"/>
  <c r="L1687" i="1" s="1"/>
  <c r="N1687" i="1" s="1"/>
  <c r="I1687" i="1"/>
  <c r="G1687" i="1"/>
  <c r="F1687" i="1"/>
  <c r="D1687" i="1"/>
  <c r="I1686" i="1"/>
  <c r="J1686" i="1" s="1"/>
  <c r="K1686" i="1" s="1"/>
  <c r="G1686" i="1"/>
  <c r="F1686" i="1"/>
  <c r="D1686" i="1"/>
  <c r="I1685" i="1"/>
  <c r="J1685" i="1" s="1"/>
  <c r="K1685" i="1" s="1"/>
  <c r="O1685" i="1" s="1"/>
  <c r="G1685" i="1"/>
  <c r="F1685" i="1"/>
  <c r="D1685" i="1"/>
  <c r="I1684" i="1"/>
  <c r="J1684" i="1" s="1"/>
  <c r="K1684" i="1" s="1"/>
  <c r="G1684" i="1"/>
  <c r="F1684" i="1"/>
  <c r="D1684" i="1"/>
  <c r="O1683" i="1"/>
  <c r="J1683" i="1"/>
  <c r="K1683" i="1" s="1"/>
  <c r="L1683" i="1" s="1"/>
  <c r="N1683" i="1" s="1"/>
  <c r="I1683" i="1"/>
  <c r="G1683" i="1"/>
  <c r="F1683" i="1"/>
  <c r="D1683" i="1"/>
  <c r="I1682" i="1"/>
  <c r="J1682" i="1" s="1"/>
  <c r="K1682" i="1" s="1"/>
  <c r="G1682" i="1"/>
  <c r="F1682" i="1"/>
  <c r="D1682" i="1"/>
  <c r="K1681" i="1"/>
  <c r="O1681" i="1" s="1"/>
  <c r="J1681" i="1"/>
  <c r="I1681" i="1"/>
  <c r="G1681" i="1"/>
  <c r="F1681" i="1"/>
  <c r="D1681" i="1"/>
  <c r="I1680" i="1"/>
  <c r="J1680" i="1" s="1"/>
  <c r="K1680" i="1" s="1"/>
  <c r="G1680" i="1"/>
  <c r="F1680" i="1"/>
  <c r="D1680" i="1"/>
  <c r="I1679" i="1"/>
  <c r="J1679" i="1" s="1"/>
  <c r="K1679" i="1" s="1"/>
  <c r="G1679" i="1"/>
  <c r="F1679" i="1"/>
  <c r="D1679" i="1"/>
  <c r="I1678" i="1"/>
  <c r="J1678" i="1" s="1"/>
  <c r="K1678" i="1" s="1"/>
  <c r="G1678" i="1"/>
  <c r="F1678" i="1"/>
  <c r="D1678" i="1"/>
  <c r="I1677" i="1"/>
  <c r="J1677" i="1" s="1"/>
  <c r="K1677" i="1" s="1"/>
  <c r="G1677" i="1"/>
  <c r="F1677" i="1"/>
  <c r="D1677" i="1"/>
  <c r="L1676" i="1"/>
  <c r="I1676" i="1"/>
  <c r="J1676" i="1" s="1"/>
  <c r="K1676" i="1" s="1"/>
  <c r="G1676" i="1"/>
  <c r="F1676" i="1"/>
  <c r="D1676" i="1"/>
  <c r="N1676" i="1" s="1"/>
  <c r="I1675" i="1"/>
  <c r="J1675" i="1" s="1"/>
  <c r="K1675" i="1" s="1"/>
  <c r="G1675" i="1"/>
  <c r="F1675" i="1"/>
  <c r="D1675" i="1"/>
  <c r="J1674" i="1"/>
  <c r="K1674" i="1" s="1"/>
  <c r="I1674" i="1"/>
  <c r="G1674" i="1"/>
  <c r="F1674" i="1"/>
  <c r="D1674" i="1"/>
  <c r="I1673" i="1"/>
  <c r="J1673" i="1" s="1"/>
  <c r="K1673" i="1" s="1"/>
  <c r="G1673" i="1"/>
  <c r="F1673" i="1"/>
  <c r="D1673" i="1"/>
  <c r="I1672" i="1"/>
  <c r="J1672" i="1" s="1"/>
  <c r="K1672" i="1" s="1"/>
  <c r="G1672" i="1"/>
  <c r="F1672" i="1"/>
  <c r="D1672" i="1"/>
  <c r="I1671" i="1"/>
  <c r="J1671" i="1" s="1"/>
  <c r="K1671" i="1" s="1"/>
  <c r="G1671" i="1"/>
  <c r="F1671" i="1"/>
  <c r="D1671" i="1"/>
  <c r="I1670" i="1"/>
  <c r="J1670" i="1" s="1"/>
  <c r="K1670" i="1" s="1"/>
  <c r="G1670" i="1"/>
  <c r="F1670" i="1"/>
  <c r="D1670" i="1"/>
  <c r="J1669" i="1"/>
  <c r="K1669" i="1" s="1"/>
  <c r="I1669" i="1"/>
  <c r="G1669" i="1"/>
  <c r="F1669" i="1"/>
  <c r="D1669" i="1"/>
  <c r="J1668" i="1"/>
  <c r="K1668" i="1" s="1"/>
  <c r="I1668" i="1"/>
  <c r="G1668" i="1"/>
  <c r="F1668" i="1"/>
  <c r="D1668" i="1"/>
  <c r="I1667" i="1"/>
  <c r="J1667" i="1" s="1"/>
  <c r="K1667" i="1" s="1"/>
  <c r="G1667" i="1"/>
  <c r="F1667" i="1"/>
  <c r="D1667" i="1"/>
  <c r="J1666" i="1"/>
  <c r="K1666" i="1" s="1"/>
  <c r="I1666" i="1"/>
  <c r="G1666" i="1"/>
  <c r="F1666" i="1"/>
  <c r="D1666" i="1"/>
  <c r="I1665" i="1"/>
  <c r="J1665" i="1" s="1"/>
  <c r="K1665" i="1" s="1"/>
  <c r="G1665" i="1"/>
  <c r="F1665" i="1"/>
  <c r="D1665" i="1"/>
  <c r="K1664" i="1"/>
  <c r="L1664" i="1" s="1"/>
  <c r="N1664" i="1" s="1"/>
  <c r="J1664" i="1"/>
  <c r="I1664" i="1"/>
  <c r="G1664" i="1"/>
  <c r="F1664" i="1"/>
  <c r="D1664" i="1"/>
  <c r="N1663" i="1"/>
  <c r="L1663" i="1"/>
  <c r="J1663" i="1"/>
  <c r="K1663" i="1" s="1"/>
  <c r="O1663" i="1" s="1"/>
  <c r="I1663" i="1"/>
  <c r="G1663" i="1"/>
  <c r="F1663" i="1"/>
  <c r="D1663" i="1"/>
  <c r="I1662" i="1"/>
  <c r="J1662" i="1" s="1"/>
  <c r="K1662" i="1" s="1"/>
  <c r="G1662" i="1"/>
  <c r="F1662" i="1"/>
  <c r="D1662" i="1"/>
  <c r="I1661" i="1"/>
  <c r="J1661" i="1" s="1"/>
  <c r="K1661" i="1" s="1"/>
  <c r="G1661" i="1"/>
  <c r="F1661" i="1"/>
  <c r="D1661" i="1"/>
  <c r="I1660" i="1"/>
  <c r="J1660" i="1" s="1"/>
  <c r="K1660" i="1" s="1"/>
  <c r="G1660" i="1"/>
  <c r="F1660" i="1"/>
  <c r="D1660" i="1"/>
  <c r="I1659" i="1"/>
  <c r="J1659" i="1" s="1"/>
  <c r="K1659" i="1" s="1"/>
  <c r="G1659" i="1"/>
  <c r="F1659" i="1"/>
  <c r="D1659" i="1"/>
  <c r="I1658" i="1"/>
  <c r="J1658" i="1" s="1"/>
  <c r="K1658" i="1" s="1"/>
  <c r="G1658" i="1"/>
  <c r="F1658" i="1"/>
  <c r="D1658" i="1"/>
  <c r="L1657" i="1"/>
  <c r="N1657" i="1" s="1"/>
  <c r="K1657" i="1"/>
  <c r="O1657" i="1" s="1"/>
  <c r="J1657" i="1"/>
  <c r="I1657" i="1"/>
  <c r="G1657" i="1"/>
  <c r="F1657" i="1"/>
  <c r="D1657" i="1"/>
  <c r="J1656" i="1"/>
  <c r="K1656" i="1" s="1"/>
  <c r="I1656" i="1"/>
  <c r="G1656" i="1"/>
  <c r="F1656" i="1"/>
  <c r="D1656" i="1"/>
  <c r="J1655" i="1"/>
  <c r="K1655" i="1" s="1"/>
  <c r="I1655" i="1"/>
  <c r="G1655" i="1"/>
  <c r="F1655" i="1"/>
  <c r="D1655" i="1"/>
  <c r="I1654" i="1"/>
  <c r="J1654" i="1" s="1"/>
  <c r="K1654" i="1" s="1"/>
  <c r="L1654" i="1" s="1"/>
  <c r="N1654" i="1" s="1"/>
  <c r="G1654" i="1"/>
  <c r="F1654" i="1"/>
  <c r="D1654" i="1"/>
  <c r="I1653" i="1"/>
  <c r="J1653" i="1" s="1"/>
  <c r="K1653" i="1" s="1"/>
  <c r="G1653" i="1"/>
  <c r="F1653" i="1"/>
  <c r="D1653" i="1"/>
  <c r="I1652" i="1"/>
  <c r="J1652" i="1" s="1"/>
  <c r="K1652" i="1" s="1"/>
  <c r="G1652" i="1"/>
  <c r="F1652" i="1"/>
  <c r="D1652" i="1"/>
  <c r="I1651" i="1"/>
  <c r="J1651" i="1" s="1"/>
  <c r="K1651" i="1" s="1"/>
  <c r="G1651" i="1"/>
  <c r="F1651" i="1"/>
  <c r="D1651" i="1"/>
  <c r="I1650" i="1"/>
  <c r="J1650" i="1" s="1"/>
  <c r="K1650" i="1" s="1"/>
  <c r="L1650" i="1" s="1"/>
  <c r="N1650" i="1" s="1"/>
  <c r="G1650" i="1"/>
  <c r="F1650" i="1"/>
  <c r="D1650" i="1"/>
  <c r="I1649" i="1"/>
  <c r="J1649" i="1" s="1"/>
  <c r="K1649" i="1" s="1"/>
  <c r="G1649" i="1"/>
  <c r="F1649" i="1"/>
  <c r="D1649" i="1"/>
  <c r="I1648" i="1"/>
  <c r="J1648" i="1" s="1"/>
  <c r="K1648" i="1" s="1"/>
  <c r="G1648" i="1"/>
  <c r="F1648" i="1"/>
  <c r="D1648" i="1"/>
  <c r="I1647" i="1"/>
  <c r="J1647" i="1" s="1"/>
  <c r="K1647" i="1" s="1"/>
  <c r="G1647" i="1"/>
  <c r="F1647" i="1"/>
  <c r="D1647" i="1"/>
  <c r="I1646" i="1"/>
  <c r="J1646" i="1" s="1"/>
  <c r="K1646" i="1" s="1"/>
  <c r="G1646" i="1"/>
  <c r="F1646" i="1"/>
  <c r="D1646" i="1"/>
  <c r="I1645" i="1"/>
  <c r="J1645" i="1" s="1"/>
  <c r="K1645" i="1" s="1"/>
  <c r="O1645" i="1" s="1"/>
  <c r="G1645" i="1"/>
  <c r="F1645" i="1"/>
  <c r="D1645" i="1"/>
  <c r="I1644" i="1"/>
  <c r="J1644" i="1" s="1"/>
  <c r="K1644" i="1" s="1"/>
  <c r="G1644" i="1"/>
  <c r="F1644" i="1"/>
  <c r="D1644" i="1"/>
  <c r="I1643" i="1"/>
  <c r="J1643" i="1" s="1"/>
  <c r="K1643" i="1" s="1"/>
  <c r="G1643" i="1"/>
  <c r="F1643" i="1"/>
  <c r="D1643" i="1"/>
  <c r="I1642" i="1"/>
  <c r="J1642" i="1" s="1"/>
  <c r="K1642" i="1" s="1"/>
  <c r="G1642" i="1"/>
  <c r="F1642" i="1"/>
  <c r="D1642" i="1"/>
  <c r="J1641" i="1"/>
  <c r="K1641" i="1" s="1"/>
  <c r="I1641" i="1"/>
  <c r="G1641" i="1"/>
  <c r="F1641" i="1"/>
  <c r="D1641" i="1"/>
  <c r="J1640" i="1"/>
  <c r="K1640" i="1" s="1"/>
  <c r="L1640" i="1" s="1"/>
  <c r="N1640" i="1" s="1"/>
  <c r="I1640" i="1"/>
  <c r="G1640" i="1"/>
  <c r="F1640" i="1"/>
  <c r="D1640" i="1"/>
  <c r="J1639" i="1"/>
  <c r="K1639" i="1" s="1"/>
  <c r="I1639" i="1"/>
  <c r="G1639" i="1"/>
  <c r="F1639" i="1"/>
  <c r="D1639" i="1"/>
  <c r="I1638" i="1"/>
  <c r="J1638" i="1" s="1"/>
  <c r="K1638" i="1" s="1"/>
  <c r="G1638" i="1"/>
  <c r="F1638" i="1"/>
  <c r="D1638" i="1"/>
  <c r="I1637" i="1"/>
  <c r="J1637" i="1" s="1"/>
  <c r="K1637" i="1" s="1"/>
  <c r="G1637" i="1"/>
  <c r="F1637" i="1"/>
  <c r="D1637" i="1"/>
  <c r="I1636" i="1"/>
  <c r="J1636" i="1" s="1"/>
  <c r="K1636" i="1" s="1"/>
  <c r="G1636" i="1"/>
  <c r="F1636" i="1"/>
  <c r="D1636" i="1"/>
  <c r="I1635" i="1"/>
  <c r="J1635" i="1" s="1"/>
  <c r="K1635" i="1" s="1"/>
  <c r="G1635" i="1"/>
  <c r="F1635" i="1"/>
  <c r="D1635" i="1"/>
  <c r="I1634" i="1"/>
  <c r="J1634" i="1" s="1"/>
  <c r="K1634" i="1" s="1"/>
  <c r="L1634" i="1" s="1"/>
  <c r="N1634" i="1" s="1"/>
  <c r="G1634" i="1"/>
  <c r="F1634" i="1"/>
  <c r="D1634" i="1"/>
  <c r="I1633" i="1"/>
  <c r="J1633" i="1" s="1"/>
  <c r="K1633" i="1" s="1"/>
  <c r="G1633" i="1"/>
  <c r="F1633" i="1"/>
  <c r="D1633" i="1"/>
  <c r="I1632" i="1"/>
  <c r="J1632" i="1" s="1"/>
  <c r="K1632" i="1" s="1"/>
  <c r="O1632" i="1" s="1"/>
  <c r="G1632" i="1"/>
  <c r="F1632" i="1"/>
  <c r="D1632" i="1"/>
  <c r="I1631" i="1"/>
  <c r="J1631" i="1" s="1"/>
  <c r="K1631" i="1" s="1"/>
  <c r="G1631" i="1"/>
  <c r="F1631" i="1"/>
  <c r="D1631" i="1"/>
  <c r="I1630" i="1"/>
  <c r="J1630" i="1" s="1"/>
  <c r="K1630" i="1" s="1"/>
  <c r="O1630" i="1" s="1"/>
  <c r="G1630" i="1"/>
  <c r="F1630" i="1"/>
  <c r="D1630" i="1"/>
  <c r="K1629" i="1"/>
  <c r="L1629" i="1" s="1"/>
  <c r="J1629" i="1"/>
  <c r="I1629" i="1"/>
  <c r="G1629" i="1"/>
  <c r="F1629" i="1"/>
  <c r="D1629" i="1"/>
  <c r="O1629" i="1" s="1"/>
  <c r="I1628" i="1"/>
  <c r="J1628" i="1" s="1"/>
  <c r="K1628" i="1" s="1"/>
  <c r="G1628" i="1"/>
  <c r="F1628" i="1"/>
  <c r="D1628" i="1"/>
  <c r="I1627" i="1"/>
  <c r="J1627" i="1" s="1"/>
  <c r="K1627" i="1" s="1"/>
  <c r="G1627" i="1"/>
  <c r="F1627" i="1"/>
  <c r="D1627" i="1"/>
  <c r="I1626" i="1"/>
  <c r="J1626" i="1" s="1"/>
  <c r="K1626" i="1" s="1"/>
  <c r="G1626" i="1"/>
  <c r="F1626" i="1"/>
  <c r="D1626" i="1"/>
  <c r="J1625" i="1"/>
  <c r="K1625" i="1" s="1"/>
  <c r="I1625" i="1"/>
  <c r="G1625" i="1"/>
  <c r="F1625" i="1"/>
  <c r="D1625" i="1"/>
  <c r="I1624" i="1"/>
  <c r="J1624" i="1" s="1"/>
  <c r="K1624" i="1" s="1"/>
  <c r="G1624" i="1"/>
  <c r="F1624" i="1"/>
  <c r="D1624" i="1"/>
  <c r="I1623" i="1"/>
  <c r="J1623" i="1" s="1"/>
  <c r="K1623" i="1" s="1"/>
  <c r="G1623" i="1"/>
  <c r="F1623" i="1"/>
  <c r="D1623" i="1"/>
  <c r="I1622" i="1"/>
  <c r="J1622" i="1" s="1"/>
  <c r="K1622" i="1" s="1"/>
  <c r="G1622" i="1"/>
  <c r="F1622" i="1"/>
  <c r="D1622" i="1"/>
  <c r="I1621" i="1"/>
  <c r="J1621" i="1" s="1"/>
  <c r="K1621" i="1" s="1"/>
  <c r="G1621" i="1"/>
  <c r="F1621" i="1"/>
  <c r="D1621" i="1"/>
  <c r="J1620" i="1"/>
  <c r="K1620" i="1" s="1"/>
  <c r="I1620" i="1"/>
  <c r="G1620" i="1"/>
  <c r="F1620" i="1"/>
  <c r="D1620" i="1"/>
  <c r="J1619" i="1"/>
  <c r="K1619" i="1" s="1"/>
  <c r="I1619" i="1"/>
  <c r="G1619" i="1"/>
  <c r="F1619" i="1"/>
  <c r="D1619" i="1"/>
  <c r="J1618" i="1"/>
  <c r="K1618" i="1" s="1"/>
  <c r="I1618" i="1"/>
  <c r="G1618" i="1"/>
  <c r="F1618" i="1"/>
  <c r="D1618" i="1"/>
  <c r="J1617" i="1"/>
  <c r="K1617" i="1" s="1"/>
  <c r="I1617" i="1"/>
  <c r="G1617" i="1"/>
  <c r="F1617" i="1"/>
  <c r="D1617" i="1"/>
  <c r="I1616" i="1"/>
  <c r="J1616" i="1" s="1"/>
  <c r="K1616" i="1" s="1"/>
  <c r="G1616" i="1"/>
  <c r="F1616" i="1"/>
  <c r="D1616" i="1"/>
  <c r="I1615" i="1"/>
  <c r="J1615" i="1" s="1"/>
  <c r="K1615" i="1" s="1"/>
  <c r="G1615" i="1"/>
  <c r="F1615" i="1"/>
  <c r="D1615" i="1"/>
  <c r="J1614" i="1"/>
  <c r="K1614" i="1" s="1"/>
  <c r="I1614" i="1"/>
  <c r="G1614" i="1"/>
  <c r="F1614" i="1"/>
  <c r="D1614" i="1"/>
  <c r="J1613" i="1"/>
  <c r="K1613" i="1" s="1"/>
  <c r="I1613" i="1"/>
  <c r="G1613" i="1"/>
  <c r="F1613" i="1"/>
  <c r="D1613" i="1"/>
  <c r="I1612" i="1"/>
  <c r="J1612" i="1" s="1"/>
  <c r="K1612" i="1" s="1"/>
  <c r="G1612" i="1"/>
  <c r="F1612" i="1"/>
  <c r="D1612" i="1"/>
  <c r="J1611" i="1"/>
  <c r="K1611" i="1" s="1"/>
  <c r="I1611" i="1"/>
  <c r="G1611" i="1"/>
  <c r="F1611" i="1"/>
  <c r="D1611" i="1"/>
  <c r="I1610" i="1"/>
  <c r="J1610" i="1" s="1"/>
  <c r="K1610" i="1" s="1"/>
  <c r="G1610" i="1"/>
  <c r="F1610" i="1"/>
  <c r="D1610" i="1"/>
  <c r="I1609" i="1"/>
  <c r="J1609" i="1" s="1"/>
  <c r="K1609" i="1" s="1"/>
  <c r="G1609" i="1"/>
  <c r="F1609" i="1"/>
  <c r="D1609" i="1"/>
  <c r="I1608" i="1"/>
  <c r="J1608" i="1" s="1"/>
  <c r="K1608" i="1" s="1"/>
  <c r="G1608" i="1"/>
  <c r="F1608" i="1"/>
  <c r="D1608" i="1"/>
  <c r="I1607" i="1"/>
  <c r="J1607" i="1" s="1"/>
  <c r="K1607" i="1" s="1"/>
  <c r="G1607" i="1"/>
  <c r="F1607" i="1"/>
  <c r="D1607" i="1"/>
  <c r="I1606" i="1"/>
  <c r="J1606" i="1" s="1"/>
  <c r="K1606" i="1" s="1"/>
  <c r="G1606" i="1"/>
  <c r="F1606" i="1"/>
  <c r="D1606" i="1"/>
  <c r="I1605" i="1"/>
  <c r="J1605" i="1" s="1"/>
  <c r="K1605" i="1" s="1"/>
  <c r="G1605" i="1"/>
  <c r="F1605" i="1"/>
  <c r="D1605" i="1"/>
  <c r="I1604" i="1"/>
  <c r="J1604" i="1" s="1"/>
  <c r="K1604" i="1" s="1"/>
  <c r="G1604" i="1"/>
  <c r="F1604" i="1"/>
  <c r="D1604" i="1"/>
  <c r="I1603" i="1"/>
  <c r="J1603" i="1" s="1"/>
  <c r="K1603" i="1" s="1"/>
  <c r="G1603" i="1"/>
  <c r="F1603" i="1"/>
  <c r="D1603" i="1"/>
  <c r="I1602" i="1"/>
  <c r="J1602" i="1" s="1"/>
  <c r="K1602" i="1" s="1"/>
  <c r="G1602" i="1"/>
  <c r="F1602" i="1"/>
  <c r="D1602" i="1"/>
  <c r="I1601" i="1"/>
  <c r="J1601" i="1" s="1"/>
  <c r="K1601" i="1" s="1"/>
  <c r="G1601" i="1"/>
  <c r="F1601" i="1"/>
  <c r="D1601" i="1"/>
  <c r="O1600" i="1"/>
  <c r="J1600" i="1"/>
  <c r="K1600" i="1" s="1"/>
  <c r="L1600" i="1" s="1"/>
  <c r="N1600" i="1" s="1"/>
  <c r="I1600" i="1"/>
  <c r="G1600" i="1"/>
  <c r="F1600" i="1"/>
  <c r="D1600" i="1"/>
  <c r="I1599" i="1"/>
  <c r="J1599" i="1" s="1"/>
  <c r="K1599" i="1" s="1"/>
  <c r="G1599" i="1"/>
  <c r="F1599" i="1"/>
  <c r="D1599" i="1"/>
  <c r="I1598" i="1"/>
  <c r="J1598" i="1" s="1"/>
  <c r="K1598" i="1" s="1"/>
  <c r="G1598" i="1"/>
  <c r="F1598" i="1"/>
  <c r="D1598" i="1"/>
  <c r="J1597" i="1"/>
  <c r="K1597" i="1" s="1"/>
  <c r="I1597" i="1"/>
  <c r="G1597" i="1"/>
  <c r="F1597" i="1"/>
  <c r="D1597" i="1"/>
  <c r="J1596" i="1"/>
  <c r="K1596" i="1" s="1"/>
  <c r="I1596" i="1"/>
  <c r="G1596" i="1"/>
  <c r="F1596" i="1"/>
  <c r="D1596" i="1"/>
  <c r="J1595" i="1"/>
  <c r="K1595" i="1" s="1"/>
  <c r="I1595" i="1"/>
  <c r="G1595" i="1"/>
  <c r="F1595" i="1"/>
  <c r="D1595" i="1"/>
  <c r="I1594" i="1"/>
  <c r="J1594" i="1" s="1"/>
  <c r="K1594" i="1" s="1"/>
  <c r="G1594" i="1"/>
  <c r="F1594" i="1"/>
  <c r="D1594" i="1"/>
  <c r="J1593" i="1"/>
  <c r="K1593" i="1" s="1"/>
  <c r="I1593" i="1"/>
  <c r="G1593" i="1"/>
  <c r="F1593" i="1"/>
  <c r="D1593" i="1"/>
  <c r="I1592" i="1"/>
  <c r="J1592" i="1" s="1"/>
  <c r="K1592" i="1" s="1"/>
  <c r="G1592" i="1"/>
  <c r="F1592" i="1"/>
  <c r="D1592" i="1"/>
  <c r="O1591" i="1"/>
  <c r="K1591" i="1"/>
  <c r="L1591" i="1" s="1"/>
  <c r="N1591" i="1" s="1"/>
  <c r="J1591" i="1"/>
  <c r="I1591" i="1"/>
  <c r="G1591" i="1"/>
  <c r="F1591" i="1"/>
  <c r="D1591" i="1"/>
  <c r="I1590" i="1"/>
  <c r="J1590" i="1" s="1"/>
  <c r="K1590" i="1" s="1"/>
  <c r="G1590" i="1"/>
  <c r="F1590" i="1"/>
  <c r="D1590" i="1"/>
  <c r="I1589" i="1"/>
  <c r="J1589" i="1" s="1"/>
  <c r="K1589" i="1" s="1"/>
  <c r="G1589" i="1"/>
  <c r="D1589" i="1"/>
  <c r="I1588" i="1"/>
  <c r="J1588" i="1" s="1"/>
  <c r="K1588" i="1" s="1"/>
  <c r="G1588" i="1"/>
  <c r="D1588" i="1"/>
  <c r="J1587" i="1"/>
  <c r="K1587" i="1" s="1"/>
  <c r="I1587" i="1"/>
  <c r="G1587" i="1"/>
  <c r="D1587" i="1"/>
  <c r="I1586" i="1"/>
  <c r="J1586" i="1" s="1"/>
  <c r="K1586" i="1" s="1"/>
  <c r="G1586" i="1"/>
  <c r="D1586" i="1"/>
  <c r="I1585" i="1"/>
  <c r="J1585" i="1" s="1"/>
  <c r="K1585" i="1" s="1"/>
  <c r="G1585" i="1"/>
  <c r="D1585" i="1"/>
  <c r="I1584" i="1"/>
  <c r="J1584" i="1" s="1"/>
  <c r="K1584" i="1" s="1"/>
  <c r="G1584" i="1"/>
  <c r="D1584" i="1"/>
  <c r="I1583" i="1"/>
  <c r="J1583" i="1" s="1"/>
  <c r="K1583" i="1" s="1"/>
  <c r="G1583" i="1"/>
  <c r="D1583" i="1"/>
  <c r="I1582" i="1"/>
  <c r="J1582" i="1" s="1"/>
  <c r="K1582" i="1" s="1"/>
  <c r="G1582" i="1"/>
  <c r="D1582" i="1"/>
  <c r="J1581" i="1"/>
  <c r="K1581" i="1" s="1"/>
  <c r="I1581" i="1"/>
  <c r="G1581" i="1"/>
  <c r="D1581" i="1"/>
  <c r="J1580" i="1"/>
  <c r="K1580" i="1" s="1"/>
  <c r="I1580" i="1"/>
  <c r="G1580" i="1"/>
  <c r="D1580" i="1"/>
  <c r="J1579" i="1"/>
  <c r="K1579" i="1" s="1"/>
  <c r="I1579" i="1"/>
  <c r="G1579" i="1"/>
  <c r="D1579" i="1"/>
  <c r="I1578" i="1"/>
  <c r="J1578" i="1" s="1"/>
  <c r="K1578" i="1" s="1"/>
  <c r="G1578" i="1"/>
  <c r="D1578" i="1"/>
  <c r="I1577" i="1"/>
  <c r="J1577" i="1" s="1"/>
  <c r="K1577" i="1" s="1"/>
  <c r="G1577" i="1"/>
  <c r="D1577" i="1"/>
  <c r="J1576" i="1"/>
  <c r="K1576" i="1" s="1"/>
  <c r="I1576" i="1"/>
  <c r="G1576" i="1"/>
  <c r="D1576" i="1"/>
  <c r="I1575" i="1"/>
  <c r="J1575" i="1" s="1"/>
  <c r="K1575" i="1" s="1"/>
  <c r="G1575" i="1"/>
  <c r="D1575" i="1"/>
  <c r="I1574" i="1"/>
  <c r="J1574" i="1" s="1"/>
  <c r="K1574" i="1" s="1"/>
  <c r="G1574" i="1"/>
  <c r="D1574" i="1"/>
  <c r="I1573" i="1"/>
  <c r="J1573" i="1" s="1"/>
  <c r="K1573" i="1" s="1"/>
  <c r="G1573" i="1"/>
  <c r="D1573" i="1"/>
  <c r="I1572" i="1"/>
  <c r="J1572" i="1" s="1"/>
  <c r="K1572" i="1" s="1"/>
  <c r="G1572" i="1"/>
  <c r="D1572" i="1"/>
  <c r="I1571" i="1"/>
  <c r="J1571" i="1" s="1"/>
  <c r="K1571" i="1" s="1"/>
  <c r="G1571" i="1"/>
  <c r="D1571" i="1"/>
  <c r="I1570" i="1"/>
  <c r="J1570" i="1" s="1"/>
  <c r="K1570" i="1" s="1"/>
  <c r="G1570" i="1"/>
  <c r="D1570" i="1"/>
  <c r="I1569" i="1"/>
  <c r="J1569" i="1" s="1"/>
  <c r="K1569" i="1" s="1"/>
  <c r="G1569" i="1"/>
  <c r="D1569" i="1"/>
  <c r="I1568" i="1"/>
  <c r="J1568" i="1" s="1"/>
  <c r="K1568" i="1" s="1"/>
  <c r="G1568" i="1"/>
  <c r="D1568" i="1"/>
  <c r="K1567" i="1"/>
  <c r="J1567" i="1"/>
  <c r="I1567" i="1"/>
  <c r="G1567" i="1"/>
  <c r="D1567" i="1"/>
  <c r="I1566" i="1"/>
  <c r="J1566" i="1" s="1"/>
  <c r="K1566" i="1" s="1"/>
  <c r="G1566" i="1"/>
  <c r="D1566" i="1"/>
  <c r="I1565" i="1"/>
  <c r="J1565" i="1" s="1"/>
  <c r="K1565" i="1" s="1"/>
  <c r="G1565" i="1"/>
  <c r="D1565" i="1"/>
  <c r="I1564" i="1"/>
  <c r="J1564" i="1" s="1"/>
  <c r="K1564" i="1" s="1"/>
  <c r="G1564" i="1"/>
  <c r="D1564" i="1"/>
  <c r="I1563" i="1"/>
  <c r="J1563" i="1" s="1"/>
  <c r="K1563" i="1" s="1"/>
  <c r="G1563" i="1"/>
  <c r="D1563" i="1"/>
  <c r="I1562" i="1"/>
  <c r="J1562" i="1" s="1"/>
  <c r="K1562" i="1" s="1"/>
  <c r="G1562" i="1"/>
  <c r="D1562" i="1"/>
  <c r="J1561" i="1"/>
  <c r="K1561" i="1" s="1"/>
  <c r="I1561" i="1"/>
  <c r="G1561" i="1"/>
  <c r="D1561" i="1"/>
  <c r="I1560" i="1"/>
  <c r="J1560" i="1" s="1"/>
  <c r="K1560" i="1" s="1"/>
  <c r="G1560" i="1"/>
  <c r="D1560" i="1"/>
  <c r="J1559" i="1"/>
  <c r="K1559" i="1" s="1"/>
  <c r="I1559" i="1"/>
  <c r="G1559" i="1"/>
  <c r="D1559" i="1"/>
  <c r="J1558" i="1"/>
  <c r="K1558" i="1" s="1"/>
  <c r="I1558" i="1"/>
  <c r="G1558" i="1"/>
  <c r="D1558" i="1"/>
  <c r="J1557" i="1"/>
  <c r="K1557" i="1" s="1"/>
  <c r="I1557" i="1"/>
  <c r="G1557" i="1"/>
  <c r="D1557" i="1"/>
  <c r="I1556" i="1"/>
  <c r="J1556" i="1" s="1"/>
  <c r="K1556" i="1" s="1"/>
  <c r="G1556" i="1"/>
  <c r="D1556" i="1"/>
  <c r="J1555" i="1"/>
  <c r="K1555" i="1" s="1"/>
  <c r="I1555" i="1"/>
  <c r="G1555" i="1"/>
  <c r="D1555" i="1"/>
  <c r="J1554" i="1"/>
  <c r="K1554" i="1" s="1"/>
  <c r="I1554" i="1"/>
  <c r="G1554" i="1"/>
  <c r="D1554" i="1"/>
  <c r="J1553" i="1"/>
  <c r="K1553" i="1" s="1"/>
  <c r="I1553" i="1"/>
  <c r="G1553" i="1"/>
  <c r="D1553" i="1"/>
  <c r="I1552" i="1"/>
  <c r="J1552" i="1" s="1"/>
  <c r="K1552" i="1" s="1"/>
  <c r="G1552" i="1"/>
  <c r="D1552" i="1"/>
  <c r="K1551" i="1"/>
  <c r="L1551" i="1" s="1"/>
  <c r="J1551" i="1"/>
  <c r="I1551" i="1"/>
  <c r="G1551" i="1"/>
  <c r="D1551" i="1"/>
  <c r="O1551" i="1" s="1"/>
  <c r="I1550" i="1"/>
  <c r="J1550" i="1" s="1"/>
  <c r="K1550" i="1" s="1"/>
  <c r="G1550" i="1"/>
  <c r="D1550" i="1"/>
  <c r="I1549" i="1"/>
  <c r="J1549" i="1" s="1"/>
  <c r="K1549" i="1" s="1"/>
  <c r="G1549" i="1"/>
  <c r="D1549" i="1"/>
  <c r="I1548" i="1"/>
  <c r="J1548" i="1" s="1"/>
  <c r="K1548" i="1" s="1"/>
  <c r="G1548" i="1"/>
  <c r="D1548" i="1"/>
  <c r="K1547" i="1"/>
  <c r="J1547" i="1"/>
  <c r="I1547" i="1"/>
  <c r="G1547" i="1"/>
  <c r="D1547" i="1"/>
  <c r="I1546" i="1"/>
  <c r="J1546" i="1" s="1"/>
  <c r="K1546" i="1" s="1"/>
  <c r="G1546" i="1"/>
  <c r="D1546" i="1"/>
  <c r="I1545" i="1"/>
  <c r="J1545" i="1" s="1"/>
  <c r="K1545" i="1" s="1"/>
  <c r="G1545" i="1"/>
  <c r="D1545" i="1"/>
  <c r="I1544" i="1"/>
  <c r="J1544" i="1" s="1"/>
  <c r="K1544" i="1" s="1"/>
  <c r="G1544" i="1"/>
  <c r="D1544" i="1"/>
  <c r="I1543" i="1"/>
  <c r="J1543" i="1" s="1"/>
  <c r="K1543" i="1" s="1"/>
  <c r="G1543" i="1"/>
  <c r="D1543" i="1"/>
  <c r="I1542" i="1"/>
  <c r="J1542" i="1" s="1"/>
  <c r="K1542" i="1" s="1"/>
  <c r="G1542" i="1"/>
  <c r="D1542" i="1"/>
  <c r="I1541" i="1"/>
  <c r="J1541" i="1" s="1"/>
  <c r="K1541" i="1" s="1"/>
  <c r="G1541" i="1"/>
  <c r="D1541" i="1"/>
  <c r="I1540" i="1"/>
  <c r="J1540" i="1" s="1"/>
  <c r="K1540" i="1" s="1"/>
  <c r="L1540" i="1" s="1"/>
  <c r="N1540" i="1" s="1"/>
  <c r="G1540" i="1"/>
  <c r="D1540" i="1"/>
  <c r="J1539" i="1"/>
  <c r="K1539" i="1" s="1"/>
  <c r="I1539" i="1"/>
  <c r="G1539" i="1"/>
  <c r="D1539" i="1"/>
  <c r="J1538" i="1"/>
  <c r="K1538" i="1" s="1"/>
  <c r="I1538" i="1"/>
  <c r="G1538" i="1"/>
  <c r="D1538" i="1"/>
  <c r="J1537" i="1"/>
  <c r="K1537" i="1" s="1"/>
  <c r="I1537" i="1"/>
  <c r="G1537" i="1"/>
  <c r="D1537" i="1"/>
  <c r="I1536" i="1"/>
  <c r="J1536" i="1" s="1"/>
  <c r="K1536" i="1" s="1"/>
  <c r="G1536" i="1"/>
  <c r="D1536" i="1"/>
  <c r="J1535" i="1"/>
  <c r="K1535" i="1" s="1"/>
  <c r="I1535" i="1"/>
  <c r="G1535" i="1"/>
  <c r="D1535" i="1"/>
  <c r="J1534" i="1"/>
  <c r="K1534" i="1" s="1"/>
  <c r="I1534" i="1"/>
  <c r="G1534" i="1"/>
  <c r="D1534" i="1"/>
  <c r="J1533" i="1"/>
  <c r="K1533" i="1" s="1"/>
  <c r="I1533" i="1"/>
  <c r="G1533" i="1"/>
  <c r="D1533" i="1"/>
  <c r="I1532" i="1"/>
  <c r="J1532" i="1" s="1"/>
  <c r="K1532" i="1" s="1"/>
  <c r="G1532" i="1"/>
  <c r="D1532" i="1"/>
  <c r="K1531" i="1"/>
  <c r="L1531" i="1" s="1"/>
  <c r="N1531" i="1" s="1"/>
  <c r="I1531" i="1"/>
  <c r="J1531" i="1" s="1"/>
  <c r="G1531" i="1"/>
  <c r="D1531" i="1"/>
  <c r="I1530" i="1"/>
  <c r="J1530" i="1" s="1"/>
  <c r="K1530" i="1" s="1"/>
  <c r="G1530" i="1"/>
  <c r="D1530" i="1"/>
  <c r="I1529" i="1"/>
  <c r="J1529" i="1" s="1"/>
  <c r="K1529" i="1" s="1"/>
  <c r="G1529" i="1"/>
  <c r="D1529" i="1"/>
  <c r="I1528" i="1"/>
  <c r="J1528" i="1" s="1"/>
  <c r="K1528" i="1" s="1"/>
  <c r="G1528" i="1"/>
  <c r="D1528" i="1"/>
  <c r="J1527" i="1"/>
  <c r="K1527" i="1" s="1"/>
  <c r="I1527" i="1"/>
  <c r="G1527" i="1"/>
  <c r="D1527" i="1"/>
  <c r="I1526" i="1"/>
  <c r="J1526" i="1" s="1"/>
  <c r="K1526" i="1" s="1"/>
  <c r="G1526" i="1"/>
  <c r="D1526" i="1"/>
  <c r="I1525" i="1"/>
  <c r="J1525" i="1" s="1"/>
  <c r="K1525" i="1" s="1"/>
  <c r="G1525" i="1"/>
  <c r="D1525" i="1"/>
  <c r="I1524" i="1"/>
  <c r="J1524" i="1" s="1"/>
  <c r="K1524" i="1" s="1"/>
  <c r="G1524" i="1"/>
  <c r="D1524" i="1"/>
  <c r="I1523" i="1"/>
  <c r="J1523" i="1" s="1"/>
  <c r="K1523" i="1" s="1"/>
  <c r="G1523" i="1"/>
  <c r="D1523" i="1"/>
  <c r="I1522" i="1"/>
  <c r="J1522" i="1" s="1"/>
  <c r="K1522" i="1" s="1"/>
  <c r="G1522" i="1"/>
  <c r="D1522" i="1"/>
  <c r="I1521" i="1"/>
  <c r="J1521" i="1" s="1"/>
  <c r="K1521" i="1" s="1"/>
  <c r="G1521" i="1"/>
  <c r="D1521" i="1"/>
  <c r="J1520" i="1"/>
  <c r="K1520" i="1" s="1"/>
  <c r="L1520" i="1" s="1"/>
  <c r="N1520" i="1" s="1"/>
  <c r="I1520" i="1"/>
  <c r="G1520" i="1"/>
  <c r="D1520" i="1"/>
  <c r="J1519" i="1"/>
  <c r="K1519" i="1" s="1"/>
  <c r="I1519" i="1"/>
  <c r="G1519" i="1"/>
  <c r="D1519" i="1"/>
  <c r="K1518" i="1"/>
  <c r="O1518" i="1" s="1"/>
  <c r="I1518" i="1"/>
  <c r="J1518" i="1" s="1"/>
  <c r="G1518" i="1"/>
  <c r="D1518" i="1"/>
  <c r="J1517" i="1"/>
  <c r="K1517" i="1" s="1"/>
  <c r="I1517" i="1"/>
  <c r="G1517" i="1"/>
  <c r="D1517" i="1"/>
  <c r="J1516" i="1"/>
  <c r="K1516" i="1" s="1"/>
  <c r="I1516" i="1"/>
  <c r="G1516" i="1"/>
  <c r="D1516" i="1"/>
  <c r="I1515" i="1"/>
  <c r="J1515" i="1" s="1"/>
  <c r="K1515" i="1" s="1"/>
  <c r="G1515" i="1"/>
  <c r="D1515" i="1"/>
  <c r="I1514" i="1"/>
  <c r="J1514" i="1" s="1"/>
  <c r="K1514" i="1" s="1"/>
  <c r="G1514" i="1"/>
  <c r="D1514" i="1"/>
  <c r="J1513" i="1"/>
  <c r="K1513" i="1" s="1"/>
  <c r="I1513" i="1"/>
  <c r="G1513" i="1"/>
  <c r="D1513" i="1"/>
  <c r="I1512" i="1"/>
  <c r="J1512" i="1" s="1"/>
  <c r="K1512" i="1" s="1"/>
  <c r="G1512" i="1"/>
  <c r="D1512" i="1"/>
  <c r="J1511" i="1"/>
  <c r="K1511" i="1" s="1"/>
  <c r="I1511" i="1"/>
  <c r="G1511" i="1"/>
  <c r="D1511" i="1"/>
  <c r="I1510" i="1"/>
  <c r="J1510" i="1" s="1"/>
  <c r="K1510" i="1" s="1"/>
  <c r="G1510" i="1"/>
  <c r="D1510" i="1"/>
  <c r="I1509" i="1"/>
  <c r="J1509" i="1" s="1"/>
  <c r="K1509" i="1" s="1"/>
  <c r="G1509" i="1"/>
  <c r="D1509" i="1"/>
  <c r="I1508" i="1"/>
  <c r="J1508" i="1" s="1"/>
  <c r="K1508" i="1" s="1"/>
  <c r="G1508" i="1"/>
  <c r="D1508" i="1"/>
  <c r="K1507" i="1"/>
  <c r="I1507" i="1"/>
  <c r="J1507" i="1" s="1"/>
  <c r="G1507" i="1"/>
  <c r="D1507" i="1"/>
  <c r="I1506" i="1"/>
  <c r="J1506" i="1" s="1"/>
  <c r="K1506" i="1" s="1"/>
  <c r="G1506" i="1"/>
  <c r="D1506" i="1"/>
  <c r="I1505" i="1"/>
  <c r="J1505" i="1" s="1"/>
  <c r="K1505" i="1" s="1"/>
  <c r="G1505" i="1"/>
  <c r="D1505" i="1"/>
  <c r="I1504" i="1"/>
  <c r="J1504" i="1" s="1"/>
  <c r="K1504" i="1" s="1"/>
  <c r="G1504" i="1"/>
  <c r="D1504" i="1"/>
  <c r="I1503" i="1"/>
  <c r="J1503" i="1" s="1"/>
  <c r="K1503" i="1" s="1"/>
  <c r="G1503" i="1"/>
  <c r="D1503" i="1"/>
  <c r="I1502" i="1"/>
  <c r="J1502" i="1" s="1"/>
  <c r="K1502" i="1" s="1"/>
  <c r="G1502" i="1"/>
  <c r="D1502" i="1"/>
  <c r="J1501" i="1"/>
  <c r="K1501" i="1" s="1"/>
  <c r="I1501" i="1"/>
  <c r="G1501" i="1"/>
  <c r="D1501" i="1"/>
  <c r="J1500" i="1"/>
  <c r="K1500" i="1" s="1"/>
  <c r="L1500" i="1" s="1"/>
  <c r="I1500" i="1"/>
  <c r="G1500" i="1"/>
  <c r="D1500" i="1"/>
  <c r="J1499" i="1"/>
  <c r="K1499" i="1" s="1"/>
  <c r="I1499" i="1"/>
  <c r="G1499" i="1"/>
  <c r="D1499" i="1"/>
  <c r="J1498" i="1"/>
  <c r="K1498" i="1" s="1"/>
  <c r="I1498" i="1"/>
  <c r="G1498" i="1"/>
  <c r="D1498" i="1"/>
  <c r="I1497" i="1"/>
  <c r="J1497" i="1" s="1"/>
  <c r="K1497" i="1" s="1"/>
  <c r="G1497" i="1"/>
  <c r="D1497" i="1"/>
  <c r="I1496" i="1"/>
  <c r="J1496" i="1" s="1"/>
  <c r="K1496" i="1" s="1"/>
  <c r="G1496" i="1"/>
  <c r="D1496" i="1"/>
  <c r="I1495" i="1"/>
  <c r="J1495" i="1" s="1"/>
  <c r="K1495" i="1" s="1"/>
  <c r="G1495" i="1"/>
  <c r="D1495" i="1"/>
  <c r="J1494" i="1"/>
  <c r="K1494" i="1" s="1"/>
  <c r="I1494" i="1"/>
  <c r="G1494" i="1"/>
  <c r="D1494" i="1"/>
  <c r="J1493" i="1"/>
  <c r="K1493" i="1" s="1"/>
  <c r="I1493" i="1"/>
  <c r="G1493" i="1"/>
  <c r="D1493" i="1"/>
  <c r="I1492" i="1"/>
  <c r="J1492" i="1" s="1"/>
  <c r="K1492" i="1" s="1"/>
  <c r="G1492" i="1"/>
  <c r="D1492" i="1"/>
  <c r="D5557" i="1" s="1"/>
  <c r="I1491" i="1"/>
  <c r="J1491" i="1" s="1"/>
  <c r="K1491" i="1" s="1"/>
  <c r="G1491" i="1"/>
  <c r="D1491" i="1"/>
  <c r="I1490" i="1"/>
  <c r="J1490" i="1" s="1"/>
  <c r="K1490" i="1" s="1"/>
  <c r="G1490" i="1"/>
  <c r="D1490" i="1"/>
  <c r="I1489" i="1"/>
  <c r="J1489" i="1" s="1"/>
  <c r="K1489" i="1" s="1"/>
  <c r="G1489" i="1"/>
  <c r="D1489" i="1"/>
  <c r="I1488" i="1"/>
  <c r="J1488" i="1" s="1"/>
  <c r="K1488" i="1" s="1"/>
  <c r="G1488" i="1"/>
  <c r="D1488" i="1"/>
  <c r="K1487" i="1"/>
  <c r="J1487" i="1"/>
  <c r="I1487" i="1"/>
  <c r="G1487" i="1"/>
  <c r="D1487" i="1"/>
  <c r="I1486" i="1"/>
  <c r="J1486" i="1" s="1"/>
  <c r="K1486" i="1" s="1"/>
  <c r="G1486" i="1"/>
  <c r="D1486" i="1"/>
  <c r="I1485" i="1"/>
  <c r="J1485" i="1" s="1"/>
  <c r="K1485" i="1" s="1"/>
  <c r="G1485" i="1"/>
  <c r="D1485" i="1"/>
  <c r="I1484" i="1"/>
  <c r="J1484" i="1" s="1"/>
  <c r="K1484" i="1" s="1"/>
  <c r="G1484" i="1"/>
  <c r="D1484" i="1"/>
  <c r="I1483" i="1"/>
  <c r="J1483" i="1" s="1"/>
  <c r="K1483" i="1" s="1"/>
  <c r="G1483" i="1"/>
  <c r="D1483" i="1"/>
  <c r="I1482" i="1"/>
  <c r="J1482" i="1" s="1"/>
  <c r="K1482" i="1" s="1"/>
  <c r="G1482" i="1"/>
  <c r="D1482" i="1"/>
  <c r="I1481" i="1"/>
  <c r="J1481" i="1" s="1"/>
  <c r="K1481" i="1" s="1"/>
  <c r="G1481" i="1"/>
  <c r="D1481" i="1"/>
  <c r="I1480" i="1"/>
  <c r="J1480" i="1" s="1"/>
  <c r="K1480" i="1" s="1"/>
  <c r="L1480" i="1" s="1"/>
  <c r="N1480" i="1" s="1"/>
  <c r="G1480" i="1"/>
  <c r="D1480" i="1"/>
  <c r="J1479" i="1"/>
  <c r="K1479" i="1" s="1"/>
  <c r="I1479" i="1"/>
  <c r="G1479" i="1"/>
  <c r="D1479" i="1"/>
  <c r="I1478" i="1"/>
  <c r="J1478" i="1" s="1"/>
  <c r="K1478" i="1" s="1"/>
  <c r="G1478" i="1"/>
  <c r="D1478" i="1"/>
  <c r="J1477" i="1"/>
  <c r="K1477" i="1" s="1"/>
  <c r="I1477" i="1"/>
  <c r="G1477" i="1"/>
  <c r="D1477" i="1"/>
  <c r="J1476" i="1"/>
  <c r="K1476" i="1" s="1"/>
  <c r="I1476" i="1"/>
  <c r="G1476" i="1"/>
  <c r="D1476" i="1"/>
  <c r="I1475" i="1"/>
  <c r="J1475" i="1" s="1"/>
  <c r="K1475" i="1" s="1"/>
  <c r="G1475" i="1"/>
  <c r="D1475" i="1"/>
  <c r="I1474" i="1"/>
  <c r="J1474" i="1" s="1"/>
  <c r="K1474" i="1" s="1"/>
  <c r="G1474" i="1"/>
  <c r="D1474" i="1"/>
  <c r="J1473" i="1"/>
  <c r="K1473" i="1" s="1"/>
  <c r="I1473" i="1"/>
  <c r="G1473" i="1"/>
  <c r="D1473" i="1"/>
  <c r="J1472" i="1"/>
  <c r="K1472" i="1" s="1"/>
  <c r="I1472" i="1"/>
  <c r="G1472" i="1"/>
  <c r="D1472" i="1"/>
  <c r="J1471" i="1"/>
  <c r="K1471" i="1" s="1"/>
  <c r="I1471" i="1"/>
  <c r="G1471" i="1"/>
  <c r="D1471" i="1"/>
  <c r="I1470" i="1"/>
  <c r="J1470" i="1" s="1"/>
  <c r="K1470" i="1" s="1"/>
  <c r="G1470" i="1"/>
  <c r="D1470" i="1"/>
  <c r="I1469" i="1"/>
  <c r="J1469" i="1" s="1"/>
  <c r="K1469" i="1" s="1"/>
  <c r="G1469" i="1"/>
  <c r="D1469" i="1"/>
  <c r="I1468" i="1"/>
  <c r="J1468" i="1" s="1"/>
  <c r="K1468" i="1" s="1"/>
  <c r="G1468" i="1"/>
  <c r="D1468" i="1"/>
  <c r="J1467" i="1"/>
  <c r="K1467" i="1" s="1"/>
  <c r="I1467" i="1"/>
  <c r="G1467" i="1"/>
  <c r="D1467" i="1"/>
  <c r="I1466" i="1"/>
  <c r="J1466" i="1" s="1"/>
  <c r="K1466" i="1" s="1"/>
  <c r="G1466" i="1"/>
  <c r="D1466" i="1"/>
  <c r="I1465" i="1"/>
  <c r="J1465" i="1" s="1"/>
  <c r="K1465" i="1" s="1"/>
  <c r="G1465" i="1"/>
  <c r="D1465" i="1"/>
  <c r="I1464" i="1"/>
  <c r="J1464" i="1" s="1"/>
  <c r="K1464" i="1" s="1"/>
  <c r="G1464" i="1"/>
  <c r="D1464" i="1"/>
  <c r="I1463" i="1"/>
  <c r="J1463" i="1" s="1"/>
  <c r="K1463" i="1" s="1"/>
  <c r="G1463" i="1"/>
  <c r="D1463" i="1"/>
  <c r="I1462" i="1"/>
  <c r="J1462" i="1" s="1"/>
  <c r="K1462" i="1" s="1"/>
  <c r="G1462" i="1"/>
  <c r="D1462" i="1"/>
  <c r="I1461" i="1"/>
  <c r="J1461" i="1" s="1"/>
  <c r="K1461" i="1" s="1"/>
  <c r="G1461" i="1"/>
  <c r="D1461" i="1"/>
  <c r="J1460" i="1"/>
  <c r="K1460" i="1" s="1"/>
  <c r="L1460" i="1" s="1"/>
  <c r="N1460" i="1" s="1"/>
  <c r="I1460" i="1"/>
  <c r="G1460" i="1"/>
  <c r="D1460" i="1"/>
  <c r="J1459" i="1"/>
  <c r="K1459" i="1" s="1"/>
  <c r="I1459" i="1"/>
  <c r="G1459" i="1"/>
  <c r="D1459" i="1"/>
  <c r="J1458" i="1"/>
  <c r="K1458" i="1" s="1"/>
  <c r="I1458" i="1"/>
  <c r="G1458" i="1"/>
  <c r="D1458" i="1"/>
  <c r="I1457" i="1"/>
  <c r="J1457" i="1" s="1"/>
  <c r="K1457" i="1" s="1"/>
  <c r="G1457" i="1"/>
  <c r="D1457" i="1"/>
  <c r="J1456" i="1"/>
  <c r="K1456" i="1" s="1"/>
  <c r="I1456" i="1"/>
  <c r="G1456" i="1"/>
  <c r="D1456" i="1"/>
  <c r="J1455" i="1"/>
  <c r="K1455" i="1" s="1"/>
  <c r="I1455" i="1"/>
  <c r="G1455" i="1"/>
  <c r="D1455" i="1"/>
  <c r="J1454" i="1"/>
  <c r="K1454" i="1" s="1"/>
  <c r="I1454" i="1"/>
  <c r="G1454" i="1"/>
  <c r="D1454" i="1"/>
  <c r="I1453" i="1"/>
  <c r="J1453" i="1" s="1"/>
  <c r="K1453" i="1" s="1"/>
  <c r="G1453" i="1"/>
  <c r="D1453" i="1"/>
  <c r="J1452" i="1"/>
  <c r="K1452" i="1" s="1"/>
  <c r="I1452" i="1"/>
  <c r="G1452" i="1"/>
  <c r="D1452" i="1"/>
  <c r="O1451" i="1"/>
  <c r="I1451" i="1"/>
  <c r="J1451" i="1" s="1"/>
  <c r="K1451" i="1" s="1"/>
  <c r="L1451" i="1" s="1"/>
  <c r="N1451" i="1" s="1"/>
  <c r="G1451" i="1"/>
  <c r="D1451" i="1"/>
  <c r="I1450" i="1"/>
  <c r="J1450" i="1" s="1"/>
  <c r="K1450" i="1" s="1"/>
  <c r="G1450" i="1"/>
  <c r="D1450" i="1"/>
  <c r="I1449" i="1"/>
  <c r="J1449" i="1" s="1"/>
  <c r="K1449" i="1" s="1"/>
  <c r="G1449" i="1"/>
  <c r="D1449" i="1"/>
  <c r="I1448" i="1"/>
  <c r="J1448" i="1" s="1"/>
  <c r="K1448" i="1" s="1"/>
  <c r="G1448" i="1"/>
  <c r="D1448" i="1"/>
  <c r="J1447" i="1"/>
  <c r="K1447" i="1" s="1"/>
  <c r="I1447" i="1"/>
  <c r="G1447" i="1"/>
  <c r="D1447" i="1"/>
  <c r="I1446" i="1"/>
  <c r="J1446" i="1" s="1"/>
  <c r="K1446" i="1" s="1"/>
  <c r="G1446" i="1"/>
  <c r="D1446" i="1"/>
  <c r="I1445" i="1"/>
  <c r="J1445" i="1" s="1"/>
  <c r="K1445" i="1" s="1"/>
  <c r="G1445" i="1"/>
  <c r="D1445" i="1"/>
  <c r="I1444" i="1"/>
  <c r="J1444" i="1" s="1"/>
  <c r="K1444" i="1" s="1"/>
  <c r="G1444" i="1"/>
  <c r="D1444" i="1"/>
  <c r="I1443" i="1"/>
  <c r="J1443" i="1" s="1"/>
  <c r="K1443" i="1" s="1"/>
  <c r="G1443" i="1"/>
  <c r="D1443" i="1"/>
  <c r="I1442" i="1"/>
  <c r="J1442" i="1" s="1"/>
  <c r="K1442" i="1" s="1"/>
  <c r="G1442" i="1"/>
  <c r="D1442" i="1"/>
  <c r="I1441" i="1"/>
  <c r="J1441" i="1" s="1"/>
  <c r="K1441" i="1" s="1"/>
  <c r="G1441" i="1"/>
  <c r="D1441" i="1"/>
  <c r="I1440" i="1"/>
  <c r="J1440" i="1" s="1"/>
  <c r="K1440" i="1" s="1"/>
  <c r="L1440" i="1" s="1"/>
  <c r="N1440" i="1" s="1"/>
  <c r="G1440" i="1"/>
  <c r="D1440" i="1"/>
  <c r="J1439" i="1"/>
  <c r="K1439" i="1" s="1"/>
  <c r="I1439" i="1"/>
  <c r="G1439" i="1"/>
  <c r="D1439" i="1"/>
  <c r="I1438" i="1"/>
  <c r="J1438" i="1" s="1"/>
  <c r="K1438" i="1" s="1"/>
  <c r="O1438" i="1" s="1"/>
  <c r="G1438" i="1"/>
  <c r="D1438" i="1"/>
  <c r="I1437" i="1"/>
  <c r="J1437" i="1" s="1"/>
  <c r="K1437" i="1" s="1"/>
  <c r="G1437" i="1"/>
  <c r="D1437" i="1"/>
  <c r="J1436" i="1"/>
  <c r="K1436" i="1" s="1"/>
  <c r="I1436" i="1"/>
  <c r="G1436" i="1"/>
  <c r="D1436" i="1"/>
  <c r="I1435" i="1"/>
  <c r="J1435" i="1" s="1"/>
  <c r="K1435" i="1" s="1"/>
  <c r="G1435" i="1"/>
  <c r="D1435" i="1"/>
  <c r="I1434" i="1"/>
  <c r="J1434" i="1" s="1"/>
  <c r="K1434" i="1" s="1"/>
  <c r="G1434" i="1"/>
  <c r="D1434" i="1"/>
  <c r="I1433" i="1"/>
  <c r="J1433" i="1" s="1"/>
  <c r="K1433" i="1" s="1"/>
  <c r="G1433" i="1"/>
  <c r="D1433" i="1"/>
  <c r="I1432" i="1"/>
  <c r="J1432" i="1" s="1"/>
  <c r="K1432" i="1" s="1"/>
  <c r="G1432" i="1"/>
  <c r="D1432" i="1"/>
  <c r="I1431" i="1"/>
  <c r="J1431" i="1" s="1"/>
  <c r="K1431" i="1" s="1"/>
  <c r="G1431" i="1"/>
  <c r="D1431" i="1"/>
  <c r="I1430" i="1"/>
  <c r="J1430" i="1" s="1"/>
  <c r="K1430" i="1" s="1"/>
  <c r="G1430" i="1"/>
  <c r="D1430" i="1"/>
  <c r="I1429" i="1"/>
  <c r="J1429" i="1" s="1"/>
  <c r="K1429" i="1" s="1"/>
  <c r="G1429" i="1"/>
  <c r="D1429" i="1"/>
  <c r="I1428" i="1"/>
  <c r="J1428" i="1" s="1"/>
  <c r="K1428" i="1" s="1"/>
  <c r="G1428" i="1"/>
  <c r="D1428" i="1"/>
  <c r="I1427" i="1"/>
  <c r="J1427" i="1" s="1"/>
  <c r="K1427" i="1" s="1"/>
  <c r="G1427" i="1"/>
  <c r="D1427" i="1"/>
  <c r="I1426" i="1"/>
  <c r="J1426" i="1" s="1"/>
  <c r="K1426" i="1" s="1"/>
  <c r="G1426" i="1"/>
  <c r="D1426" i="1"/>
  <c r="I1425" i="1"/>
  <c r="J1425" i="1" s="1"/>
  <c r="K1425" i="1" s="1"/>
  <c r="G1425" i="1"/>
  <c r="D1425" i="1"/>
  <c r="I1424" i="1"/>
  <c r="J1424" i="1" s="1"/>
  <c r="K1424" i="1" s="1"/>
  <c r="G1424" i="1"/>
  <c r="D1424" i="1"/>
  <c r="I1423" i="1"/>
  <c r="J1423" i="1" s="1"/>
  <c r="K1423" i="1" s="1"/>
  <c r="G1423" i="1"/>
  <c r="D1423" i="1"/>
  <c r="I1422" i="1"/>
  <c r="J1422" i="1" s="1"/>
  <c r="K1422" i="1" s="1"/>
  <c r="G1422" i="1"/>
  <c r="D1422" i="1"/>
  <c r="I1421" i="1"/>
  <c r="J1421" i="1" s="1"/>
  <c r="K1421" i="1" s="1"/>
  <c r="G1421" i="1"/>
  <c r="D1421" i="1"/>
  <c r="J1420" i="1"/>
  <c r="K1420" i="1" s="1"/>
  <c r="L1420" i="1" s="1"/>
  <c r="N1420" i="1" s="1"/>
  <c r="I1420" i="1"/>
  <c r="G1420" i="1"/>
  <c r="D1420" i="1"/>
  <c r="I1419" i="1"/>
  <c r="J1419" i="1" s="1"/>
  <c r="K1419" i="1" s="1"/>
  <c r="G1419" i="1"/>
  <c r="D1419" i="1"/>
  <c r="I1418" i="1"/>
  <c r="J1418" i="1" s="1"/>
  <c r="K1418" i="1" s="1"/>
  <c r="G1418" i="1"/>
  <c r="D1418" i="1"/>
  <c r="J1417" i="1"/>
  <c r="K1417" i="1" s="1"/>
  <c r="I1417" i="1"/>
  <c r="G1417" i="1"/>
  <c r="D1417" i="1"/>
  <c r="I1416" i="1"/>
  <c r="J1416" i="1" s="1"/>
  <c r="K1416" i="1" s="1"/>
  <c r="G1416" i="1"/>
  <c r="D1416" i="1"/>
  <c r="I1415" i="1"/>
  <c r="J1415" i="1" s="1"/>
  <c r="K1415" i="1" s="1"/>
  <c r="G1415" i="1"/>
  <c r="D1415" i="1"/>
  <c r="I1414" i="1"/>
  <c r="J1414" i="1" s="1"/>
  <c r="K1414" i="1" s="1"/>
  <c r="G1414" i="1"/>
  <c r="D1414" i="1"/>
  <c r="J1413" i="1"/>
  <c r="K1413" i="1" s="1"/>
  <c r="I1413" i="1"/>
  <c r="G1413" i="1"/>
  <c r="D1413" i="1"/>
  <c r="I1412" i="1"/>
  <c r="J1412" i="1" s="1"/>
  <c r="K1412" i="1" s="1"/>
  <c r="G1412" i="1"/>
  <c r="D1412" i="1"/>
  <c r="J1411" i="1"/>
  <c r="K1411" i="1" s="1"/>
  <c r="I1411" i="1"/>
  <c r="G1411" i="1"/>
  <c r="D1411" i="1"/>
  <c r="I1410" i="1"/>
  <c r="J1410" i="1" s="1"/>
  <c r="K1410" i="1" s="1"/>
  <c r="G1410" i="1"/>
  <c r="D1410" i="1"/>
  <c r="I1409" i="1"/>
  <c r="J1409" i="1" s="1"/>
  <c r="K1409" i="1" s="1"/>
  <c r="G1409" i="1"/>
  <c r="D1409" i="1"/>
  <c r="I1408" i="1"/>
  <c r="J1408" i="1" s="1"/>
  <c r="K1408" i="1" s="1"/>
  <c r="G1408" i="1"/>
  <c r="D1408" i="1"/>
  <c r="I1407" i="1"/>
  <c r="J1407" i="1" s="1"/>
  <c r="K1407" i="1" s="1"/>
  <c r="G1407" i="1"/>
  <c r="D1407" i="1"/>
  <c r="I1406" i="1"/>
  <c r="J1406" i="1" s="1"/>
  <c r="K1406" i="1" s="1"/>
  <c r="G1406" i="1"/>
  <c r="D1406" i="1"/>
  <c r="I1405" i="1"/>
  <c r="J1405" i="1" s="1"/>
  <c r="K1405" i="1" s="1"/>
  <c r="G1405" i="1"/>
  <c r="D1405" i="1"/>
  <c r="I1404" i="1"/>
  <c r="J1404" i="1" s="1"/>
  <c r="K1404" i="1" s="1"/>
  <c r="G1404" i="1"/>
  <c r="D1404" i="1"/>
  <c r="I1403" i="1"/>
  <c r="J1403" i="1" s="1"/>
  <c r="K1403" i="1" s="1"/>
  <c r="G1403" i="1"/>
  <c r="D1403" i="1"/>
  <c r="I1402" i="1"/>
  <c r="J1402" i="1" s="1"/>
  <c r="K1402" i="1" s="1"/>
  <c r="G1402" i="1"/>
  <c r="D1402" i="1"/>
  <c r="I1401" i="1"/>
  <c r="J1401" i="1" s="1"/>
  <c r="K1401" i="1" s="1"/>
  <c r="G1401" i="1"/>
  <c r="D1401" i="1"/>
  <c r="I1400" i="1"/>
  <c r="J1400" i="1" s="1"/>
  <c r="K1400" i="1" s="1"/>
  <c r="L1400" i="1" s="1"/>
  <c r="G1400" i="1"/>
  <c r="D1400" i="1"/>
  <c r="I1399" i="1"/>
  <c r="J1399" i="1" s="1"/>
  <c r="K1399" i="1" s="1"/>
  <c r="G1399" i="1"/>
  <c r="D1399" i="1"/>
  <c r="J1398" i="1"/>
  <c r="K1398" i="1" s="1"/>
  <c r="I1398" i="1"/>
  <c r="G1398" i="1"/>
  <c r="D1398" i="1"/>
  <c r="J1397" i="1"/>
  <c r="K1397" i="1" s="1"/>
  <c r="I1397" i="1"/>
  <c r="G1397" i="1"/>
  <c r="D1397" i="1"/>
  <c r="I1396" i="1"/>
  <c r="J1396" i="1" s="1"/>
  <c r="K1396" i="1" s="1"/>
  <c r="G1396" i="1"/>
  <c r="D1396" i="1"/>
  <c r="K1395" i="1"/>
  <c r="O1395" i="1" s="1"/>
  <c r="I1395" i="1"/>
  <c r="J1395" i="1" s="1"/>
  <c r="G1395" i="1"/>
  <c r="D1395" i="1"/>
  <c r="J1394" i="1"/>
  <c r="K1394" i="1" s="1"/>
  <c r="I1394" i="1"/>
  <c r="G1394" i="1"/>
  <c r="D1394" i="1"/>
  <c r="I1393" i="1"/>
  <c r="J1393" i="1" s="1"/>
  <c r="K1393" i="1" s="1"/>
  <c r="G1393" i="1"/>
  <c r="D1393" i="1"/>
  <c r="J1392" i="1"/>
  <c r="K1392" i="1" s="1"/>
  <c r="I1392" i="1"/>
  <c r="G1392" i="1"/>
  <c r="D1392" i="1"/>
  <c r="I1391" i="1"/>
  <c r="J1391" i="1" s="1"/>
  <c r="K1391" i="1" s="1"/>
  <c r="L1391" i="1" s="1"/>
  <c r="G1391" i="1"/>
  <c r="D1391" i="1"/>
  <c r="I1390" i="1"/>
  <c r="J1390" i="1" s="1"/>
  <c r="K1390" i="1" s="1"/>
  <c r="G1390" i="1"/>
  <c r="D1390" i="1"/>
  <c r="I1389" i="1"/>
  <c r="J1389" i="1" s="1"/>
  <c r="K1389" i="1" s="1"/>
  <c r="G1389" i="1"/>
  <c r="D1389" i="1"/>
  <c r="I1388" i="1"/>
  <c r="J1388" i="1" s="1"/>
  <c r="K1388" i="1" s="1"/>
  <c r="G1388" i="1"/>
  <c r="D1388" i="1"/>
  <c r="K1387" i="1"/>
  <c r="J1387" i="1"/>
  <c r="I1387" i="1"/>
  <c r="G1387" i="1"/>
  <c r="D1387" i="1"/>
  <c r="I1386" i="1"/>
  <c r="J1386" i="1" s="1"/>
  <c r="K1386" i="1" s="1"/>
  <c r="G1386" i="1"/>
  <c r="D1386" i="1"/>
  <c r="I1385" i="1"/>
  <c r="J1385" i="1" s="1"/>
  <c r="K1385" i="1" s="1"/>
  <c r="G1385" i="1"/>
  <c r="D1385" i="1"/>
  <c r="J1384" i="1"/>
  <c r="K1384" i="1" s="1"/>
  <c r="I1384" i="1"/>
  <c r="G1384" i="1"/>
  <c r="D1384" i="1"/>
  <c r="I1383" i="1"/>
  <c r="J1383" i="1" s="1"/>
  <c r="K1383" i="1" s="1"/>
  <c r="G1383" i="1"/>
  <c r="D1383" i="1"/>
  <c r="I1382" i="1"/>
  <c r="J1382" i="1" s="1"/>
  <c r="K1382" i="1" s="1"/>
  <c r="G1382" i="1"/>
  <c r="D1382" i="1"/>
  <c r="I1381" i="1"/>
  <c r="J1381" i="1" s="1"/>
  <c r="K1381" i="1" s="1"/>
  <c r="G1381" i="1"/>
  <c r="D1381" i="1"/>
  <c r="J1380" i="1"/>
  <c r="K1380" i="1" s="1"/>
  <c r="L1380" i="1" s="1"/>
  <c r="N1380" i="1" s="1"/>
  <c r="I1380" i="1"/>
  <c r="G1380" i="1"/>
  <c r="D1380" i="1"/>
  <c r="J1379" i="1"/>
  <c r="K1379" i="1" s="1"/>
  <c r="I1379" i="1"/>
  <c r="G1379" i="1"/>
  <c r="D1379" i="1"/>
  <c r="J1378" i="1"/>
  <c r="K1378" i="1" s="1"/>
  <c r="I1378" i="1"/>
  <c r="G1378" i="1"/>
  <c r="D1378" i="1"/>
  <c r="J1377" i="1"/>
  <c r="K1377" i="1" s="1"/>
  <c r="I1377" i="1"/>
  <c r="G1377" i="1"/>
  <c r="D1377" i="1"/>
  <c r="J1376" i="1"/>
  <c r="K1376" i="1" s="1"/>
  <c r="I1376" i="1"/>
  <c r="G1376" i="1"/>
  <c r="D1376" i="1"/>
  <c r="J1375" i="1"/>
  <c r="K1375" i="1" s="1"/>
  <c r="O1375" i="1" s="1"/>
  <c r="I1375" i="1"/>
  <c r="G1375" i="1"/>
  <c r="D1375" i="1"/>
  <c r="J1374" i="1"/>
  <c r="K1374" i="1" s="1"/>
  <c r="I1374" i="1"/>
  <c r="G1374" i="1"/>
  <c r="D1374" i="1"/>
  <c r="I1373" i="1"/>
  <c r="J1373" i="1" s="1"/>
  <c r="K1373" i="1" s="1"/>
  <c r="G1373" i="1"/>
  <c r="D1373" i="1"/>
  <c r="I1372" i="1"/>
  <c r="J1372" i="1" s="1"/>
  <c r="K1372" i="1" s="1"/>
  <c r="G1372" i="1"/>
  <c r="D1372" i="1"/>
  <c r="J1371" i="1"/>
  <c r="K1371" i="1" s="1"/>
  <c r="I1371" i="1"/>
  <c r="G1371" i="1"/>
  <c r="D1371" i="1"/>
  <c r="I1370" i="1"/>
  <c r="J1370" i="1" s="1"/>
  <c r="K1370" i="1" s="1"/>
  <c r="G1370" i="1"/>
  <c r="D1370" i="1"/>
  <c r="I1369" i="1"/>
  <c r="J1369" i="1" s="1"/>
  <c r="K1369" i="1" s="1"/>
  <c r="G1369" i="1"/>
  <c r="D1369" i="1"/>
  <c r="I1368" i="1"/>
  <c r="J1368" i="1" s="1"/>
  <c r="K1368" i="1" s="1"/>
  <c r="G1368" i="1"/>
  <c r="D1368" i="1"/>
  <c r="K1367" i="1"/>
  <c r="I1367" i="1"/>
  <c r="J1367" i="1" s="1"/>
  <c r="G1367" i="1"/>
  <c r="D1367" i="1"/>
  <c r="I1366" i="1"/>
  <c r="J1366" i="1" s="1"/>
  <c r="K1366" i="1" s="1"/>
  <c r="G1366" i="1"/>
  <c r="D1366" i="1"/>
  <c r="I1365" i="1"/>
  <c r="J1365" i="1" s="1"/>
  <c r="K1365" i="1" s="1"/>
  <c r="G1365" i="1"/>
  <c r="D1365" i="1"/>
  <c r="I1364" i="1"/>
  <c r="J1364" i="1" s="1"/>
  <c r="K1364" i="1" s="1"/>
  <c r="O1364" i="1" s="1"/>
  <c r="G1364" i="1"/>
  <c r="D1364" i="1"/>
  <c r="I1363" i="1"/>
  <c r="J1363" i="1" s="1"/>
  <c r="K1363" i="1" s="1"/>
  <c r="G1363" i="1"/>
  <c r="D1363" i="1"/>
  <c r="I1362" i="1"/>
  <c r="J1362" i="1" s="1"/>
  <c r="K1362" i="1" s="1"/>
  <c r="G1362" i="1"/>
  <c r="D1362" i="1"/>
  <c r="I1361" i="1"/>
  <c r="J1361" i="1" s="1"/>
  <c r="K1361" i="1" s="1"/>
  <c r="G1361" i="1"/>
  <c r="D1361" i="1"/>
  <c r="I1360" i="1"/>
  <c r="J1360" i="1" s="1"/>
  <c r="K1360" i="1" s="1"/>
  <c r="G1360" i="1"/>
  <c r="D1360" i="1"/>
  <c r="I1359" i="1"/>
  <c r="J1359" i="1" s="1"/>
  <c r="K1359" i="1" s="1"/>
  <c r="G1359" i="1"/>
  <c r="D1359" i="1"/>
  <c r="I1358" i="1"/>
  <c r="J1358" i="1" s="1"/>
  <c r="K1358" i="1" s="1"/>
  <c r="O1358" i="1" s="1"/>
  <c r="G1358" i="1"/>
  <c r="D1358" i="1"/>
  <c r="J1357" i="1"/>
  <c r="K1357" i="1" s="1"/>
  <c r="I1357" i="1"/>
  <c r="G1357" i="1"/>
  <c r="D1357" i="1"/>
  <c r="I1356" i="1"/>
  <c r="J1356" i="1" s="1"/>
  <c r="K1356" i="1" s="1"/>
  <c r="G1356" i="1"/>
  <c r="D1356" i="1"/>
  <c r="J1355" i="1"/>
  <c r="K1355" i="1" s="1"/>
  <c r="I1355" i="1"/>
  <c r="G1355" i="1"/>
  <c r="D1355" i="1"/>
  <c r="J1354" i="1"/>
  <c r="K1354" i="1" s="1"/>
  <c r="I1354" i="1"/>
  <c r="G1354" i="1"/>
  <c r="D1354" i="1"/>
  <c r="I1353" i="1"/>
  <c r="J1353" i="1" s="1"/>
  <c r="K1353" i="1" s="1"/>
  <c r="G1353" i="1"/>
  <c r="D1353" i="1"/>
  <c r="I1352" i="1"/>
  <c r="J1352" i="1" s="1"/>
  <c r="K1352" i="1" s="1"/>
  <c r="G1352" i="1"/>
  <c r="D1352" i="1"/>
  <c r="J1351" i="1"/>
  <c r="K1351" i="1" s="1"/>
  <c r="L1351" i="1" s="1"/>
  <c r="N1351" i="1" s="1"/>
  <c r="I1351" i="1"/>
  <c r="G1351" i="1"/>
  <c r="D1351" i="1"/>
  <c r="I1350" i="1"/>
  <c r="J1350" i="1" s="1"/>
  <c r="K1350" i="1" s="1"/>
  <c r="G1350" i="1"/>
  <c r="D1350" i="1"/>
  <c r="I1349" i="1"/>
  <c r="J1349" i="1" s="1"/>
  <c r="K1349" i="1" s="1"/>
  <c r="G1349" i="1"/>
  <c r="D1349" i="1"/>
  <c r="I1348" i="1"/>
  <c r="J1348" i="1" s="1"/>
  <c r="K1348" i="1" s="1"/>
  <c r="G1348" i="1"/>
  <c r="D1348" i="1"/>
  <c r="J1347" i="1"/>
  <c r="K1347" i="1" s="1"/>
  <c r="I1347" i="1"/>
  <c r="G1347" i="1"/>
  <c r="D1347" i="1"/>
  <c r="I1346" i="1"/>
  <c r="J1346" i="1" s="1"/>
  <c r="K1346" i="1" s="1"/>
  <c r="G1346" i="1"/>
  <c r="D1346" i="1"/>
  <c r="I1345" i="1"/>
  <c r="J1345" i="1" s="1"/>
  <c r="K1345" i="1" s="1"/>
  <c r="G1345" i="1"/>
  <c r="D1345" i="1"/>
  <c r="I1344" i="1"/>
  <c r="J1344" i="1" s="1"/>
  <c r="K1344" i="1" s="1"/>
  <c r="O1344" i="1" s="1"/>
  <c r="G1344" i="1"/>
  <c r="D1344" i="1"/>
  <c r="I1343" i="1"/>
  <c r="J1343" i="1" s="1"/>
  <c r="K1343" i="1" s="1"/>
  <c r="G1343" i="1"/>
  <c r="D1343" i="1"/>
  <c r="I1342" i="1"/>
  <c r="J1342" i="1" s="1"/>
  <c r="K1342" i="1" s="1"/>
  <c r="G1342" i="1"/>
  <c r="D1342" i="1"/>
  <c r="I1341" i="1"/>
  <c r="J1341" i="1" s="1"/>
  <c r="K1341" i="1" s="1"/>
  <c r="G1341" i="1"/>
  <c r="D1341" i="1"/>
  <c r="I1340" i="1"/>
  <c r="J1340" i="1" s="1"/>
  <c r="K1340" i="1" s="1"/>
  <c r="G1340" i="1"/>
  <c r="D1340" i="1"/>
  <c r="I1339" i="1"/>
  <c r="J1339" i="1" s="1"/>
  <c r="K1339" i="1" s="1"/>
  <c r="G1339" i="1"/>
  <c r="D1339" i="1"/>
  <c r="J1338" i="1"/>
  <c r="K1338" i="1" s="1"/>
  <c r="O1338" i="1" s="1"/>
  <c r="I1338" i="1"/>
  <c r="G1338" i="1"/>
  <c r="D1338" i="1"/>
  <c r="J1337" i="1"/>
  <c r="K1337" i="1" s="1"/>
  <c r="I1337" i="1"/>
  <c r="G1337" i="1"/>
  <c r="D1337" i="1"/>
  <c r="I1336" i="1"/>
  <c r="J1336" i="1" s="1"/>
  <c r="K1336" i="1" s="1"/>
  <c r="G1336" i="1"/>
  <c r="D1336" i="1"/>
  <c r="I1335" i="1"/>
  <c r="J1335" i="1" s="1"/>
  <c r="K1335" i="1" s="1"/>
  <c r="G1335" i="1"/>
  <c r="D1335" i="1"/>
  <c r="I1334" i="1"/>
  <c r="J1334" i="1" s="1"/>
  <c r="K1334" i="1" s="1"/>
  <c r="G1334" i="1"/>
  <c r="D1334" i="1"/>
  <c r="J1333" i="1"/>
  <c r="K1333" i="1" s="1"/>
  <c r="I1333" i="1"/>
  <c r="G1333" i="1"/>
  <c r="D1333" i="1"/>
  <c r="I1332" i="1"/>
  <c r="J1332" i="1" s="1"/>
  <c r="K1332" i="1" s="1"/>
  <c r="G1332" i="1"/>
  <c r="D1332" i="1"/>
  <c r="K1331" i="1"/>
  <c r="L1331" i="1" s="1"/>
  <c r="N1331" i="1" s="1"/>
  <c r="I1331" i="1"/>
  <c r="J1331" i="1" s="1"/>
  <c r="G1331" i="1"/>
  <c r="D1331" i="1"/>
  <c r="I1330" i="1"/>
  <c r="J1330" i="1" s="1"/>
  <c r="K1330" i="1" s="1"/>
  <c r="G1330" i="1"/>
  <c r="D1330" i="1"/>
  <c r="I1329" i="1"/>
  <c r="J1329" i="1" s="1"/>
  <c r="K1329" i="1" s="1"/>
  <c r="G1329" i="1"/>
  <c r="D1329" i="1"/>
  <c r="I1328" i="1"/>
  <c r="J1328" i="1" s="1"/>
  <c r="K1328" i="1" s="1"/>
  <c r="G1328" i="1"/>
  <c r="D1328" i="1"/>
  <c r="I1327" i="1"/>
  <c r="J1327" i="1" s="1"/>
  <c r="K1327" i="1" s="1"/>
  <c r="G1327" i="1"/>
  <c r="D1327" i="1"/>
  <c r="I1326" i="1"/>
  <c r="J1326" i="1" s="1"/>
  <c r="K1326" i="1" s="1"/>
  <c r="G1326" i="1"/>
  <c r="D1326" i="1"/>
  <c r="I1325" i="1"/>
  <c r="J1325" i="1" s="1"/>
  <c r="K1325" i="1" s="1"/>
  <c r="G1325" i="1"/>
  <c r="D1325" i="1"/>
  <c r="J1324" i="1"/>
  <c r="K1324" i="1" s="1"/>
  <c r="O1324" i="1" s="1"/>
  <c r="I1324" i="1"/>
  <c r="G1324" i="1"/>
  <c r="D1324" i="1"/>
  <c r="I1323" i="1"/>
  <c r="J1323" i="1" s="1"/>
  <c r="K1323" i="1" s="1"/>
  <c r="G1323" i="1"/>
  <c r="D1323" i="1"/>
  <c r="I1322" i="1"/>
  <c r="J1322" i="1" s="1"/>
  <c r="K1322" i="1" s="1"/>
  <c r="G1322" i="1"/>
  <c r="D1322" i="1"/>
  <c r="I1321" i="1"/>
  <c r="J1321" i="1" s="1"/>
  <c r="K1321" i="1" s="1"/>
  <c r="G1321" i="1"/>
  <c r="D1321" i="1"/>
  <c r="J1320" i="1"/>
  <c r="K1320" i="1" s="1"/>
  <c r="L1320" i="1" s="1"/>
  <c r="N1320" i="1" s="1"/>
  <c r="I1320" i="1"/>
  <c r="G1320" i="1"/>
  <c r="D1320" i="1"/>
  <c r="J1319" i="1"/>
  <c r="K1319" i="1" s="1"/>
  <c r="I1319" i="1"/>
  <c r="G1319" i="1"/>
  <c r="D1319" i="1"/>
  <c r="I1318" i="1"/>
  <c r="J1318" i="1" s="1"/>
  <c r="K1318" i="1" s="1"/>
  <c r="G1318" i="1"/>
  <c r="D1318" i="1"/>
  <c r="I1317" i="1"/>
  <c r="J1317" i="1" s="1"/>
  <c r="K1317" i="1" s="1"/>
  <c r="G1317" i="1"/>
  <c r="D1317" i="1"/>
  <c r="I1316" i="1"/>
  <c r="J1316" i="1" s="1"/>
  <c r="K1316" i="1" s="1"/>
  <c r="G1316" i="1"/>
  <c r="D1316" i="1"/>
  <c r="J1315" i="1"/>
  <c r="K1315" i="1" s="1"/>
  <c r="I1315" i="1"/>
  <c r="G1315" i="1"/>
  <c r="D1315" i="1"/>
  <c r="J1314" i="1"/>
  <c r="K1314" i="1" s="1"/>
  <c r="I1314" i="1"/>
  <c r="G1314" i="1"/>
  <c r="D1314" i="1"/>
  <c r="J1313" i="1"/>
  <c r="K1313" i="1" s="1"/>
  <c r="I1313" i="1"/>
  <c r="G1313" i="1"/>
  <c r="D1313" i="1"/>
  <c r="I1312" i="1"/>
  <c r="J1312" i="1" s="1"/>
  <c r="K1312" i="1" s="1"/>
  <c r="G1312" i="1"/>
  <c r="D1312" i="1"/>
  <c r="J1311" i="1"/>
  <c r="K1311" i="1" s="1"/>
  <c r="I1311" i="1"/>
  <c r="G1311" i="1"/>
  <c r="D1311" i="1"/>
  <c r="I1310" i="1"/>
  <c r="J1310" i="1" s="1"/>
  <c r="K1310" i="1" s="1"/>
  <c r="G1310" i="1"/>
  <c r="D1310" i="1"/>
  <c r="I1309" i="1"/>
  <c r="J1309" i="1" s="1"/>
  <c r="K1309" i="1" s="1"/>
  <c r="O1309" i="1" s="1"/>
  <c r="G1309" i="1"/>
  <c r="D1309" i="1"/>
  <c r="I1308" i="1"/>
  <c r="J1308" i="1" s="1"/>
  <c r="K1308" i="1" s="1"/>
  <c r="G1308" i="1"/>
  <c r="D1308" i="1"/>
  <c r="I1307" i="1"/>
  <c r="J1307" i="1" s="1"/>
  <c r="K1307" i="1" s="1"/>
  <c r="G1307" i="1"/>
  <c r="D1307" i="1"/>
  <c r="I1306" i="1"/>
  <c r="J1306" i="1" s="1"/>
  <c r="K1306" i="1" s="1"/>
  <c r="G1306" i="1"/>
  <c r="D1306" i="1"/>
  <c r="I1305" i="1"/>
  <c r="J1305" i="1" s="1"/>
  <c r="K1305" i="1" s="1"/>
  <c r="G1305" i="1"/>
  <c r="D1305" i="1"/>
  <c r="I1304" i="1"/>
  <c r="J1304" i="1" s="1"/>
  <c r="K1304" i="1" s="1"/>
  <c r="O1304" i="1" s="1"/>
  <c r="G1304" i="1"/>
  <c r="D1304" i="1"/>
  <c r="I1303" i="1"/>
  <c r="J1303" i="1" s="1"/>
  <c r="K1303" i="1" s="1"/>
  <c r="G1303" i="1"/>
  <c r="D1303" i="1"/>
  <c r="I1302" i="1"/>
  <c r="J1302" i="1" s="1"/>
  <c r="K1302" i="1" s="1"/>
  <c r="G1302" i="1"/>
  <c r="D1302" i="1"/>
  <c r="I1301" i="1"/>
  <c r="J1301" i="1" s="1"/>
  <c r="K1301" i="1" s="1"/>
  <c r="G1301" i="1"/>
  <c r="D1301" i="1"/>
  <c r="N1300" i="1"/>
  <c r="J1300" i="1"/>
  <c r="K1300" i="1" s="1"/>
  <c r="L1300" i="1" s="1"/>
  <c r="I1300" i="1"/>
  <c r="G1300" i="1"/>
  <c r="D1300" i="1"/>
  <c r="J1299" i="1"/>
  <c r="K1299" i="1" s="1"/>
  <c r="I1299" i="1"/>
  <c r="G1299" i="1"/>
  <c r="D1299" i="1"/>
  <c r="I1298" i="1"/>
  <c r="J1298" i="1" s="1"/>
  <c r="K1298" i="1" s="1"/>
  <c r="G1298" i="1"/>
  <c r="D1298" i="1"/>
  <c r="I1297" i="1"/>
  <c r="J1297" i="1" s="1"/>
  <c r="K1297" i="1" s="1"/>
  <c r="G1297" i="1"/>
  <c r="D1297" i="1"/>
  <c r="I1296" i="1"/>
  <c r="J1296" i="1" s="1"/>
  <c r="K1296" i="1" s="1"/>
  <c r="G1296" i="1"/>
  <c r="D1296" i="1"/>
  <c r="J1295" i="1"/>
  <c r="K1295" i="1" s="1"/>
  <c r="I1295" i="1"/>
  <c r="G1295" i="1"/>
  <c r="D1295" i="1"/>
  <c r="J1294" i="1"/>
  <c r="K1294" i="1" s="1"/>
  <c r="I1294" i="1"/>
  <c r="G1294" i="1"/>
  <c r="D1294" i="1"/>
  <c r="J1293" i="1"/>
  <c r="K1293" i="1" s="1"/>
  <c r="I1293" i="1"/>
  <c r="G1293" i="1"/>
  <c r="D1293" i="1"/>
  <c r="I1292" i="1"/>
  <c r="J1292" i="1" s="1"/>
  <c r="K1292" i="1" s="1"/>
  <c r="G1292" i="1"/>
  <c r="D1292" i="1"/>
  <c r="O1291" i="1"/>
  <c r="K1291" i="1"/>
  <c r="L1291" i="1" s="1"/>
  <c r="I1291" i="1"/>
  <c r="J1291" i="1" s="1"/>
  <c r="G1291" i="1"/>
  <c r="D1291" i="1"/>
  <c r="I1290" i="1"/>
  <c r="J1290" i="1" s="1"/>
  <c r="K1290" i="1" s="1"/>
  <c r="G1290" i="1"/>
  <c r="D1290" i="1"/>
  <c r="L1289" i="1"/>
  <c r="N1289" i="1" s="1"/>
  <c r="I1289" i="1"/>
  <c r="J1289" i="1" s="1"/>
  <c r="K1289" i="1" s="1"/>
  <c r="O1289" i="1" s="1"/>
  <c r="G1289" i="1"/>
  <c r="D1289" i="1"/>
  <c r="I1288" i="1"/>
  <c r="J1288" i="1" s="1"/>
  <c r="K1288" i="1" s="1"/>
  <c r="G1288" i="1"/>
  <c r="D1288" i="1"/>
  <c r="J1287" i="1"/>
  <c r="K1287" i="1" s="1"/>
  <c r="I1287" i="1"/>
  <c r="G1287" i="1"/>
  <c r="D1287" i="1"/>
  <c r="I1286" i="1"/>
  <c r="J1286" i="1" s="1"/>
  <c r="K1286" i="1" s="1"/>
  <c r="G1286" i="1"/>
  <c r="D1286" i="1"/>
  <c r="I1285" i="1"/>
  <c r="J1285" i="1" s="1"/>
  <c r="K1285" i="1" s="1"/>
  <c r="G1285" i="1"/>
  <c r="D1285" i="1"/>
  <c r="I1284" i="1"/>
  <c r="J1284" i="1" s="1"/>
  <c r="K1284" i="1" s="1"/>
  <c r="O1284" i="1" s="1"/>
  <c r="G1284" i="1"/>
  <c r="D1284" i="1"/>
  <c r="I1283" i="1"/>
  <c r="J1283" i="1" s="1"/>
  <c r="K1283" i="1" s="1"/>
  <c r="G1283" i="1"/>
  <c r="D1283" i="1"/>
  <c r="I1282" i="1"/>
  <c r="J1282" i="1" s="1"/>
  <c r="K1282" i="1" s="1"/>
  <c r="G1282" i="1"/>
  <c r="D1282" i="1"/>
  <c r="I1281" i="1"/>
  <c r="J1281" i="1" s="1"/>
  <c r="K1281" i="1" s="1"/>
  <c r="G1281" i="1"/>
  <c r="D1281" i="1"/>
  <c r="I1280" i="1"/>
  <c r="J1280" i="1" s="1"/>
  <c r="K1280" i="1" s="1"/>
  <c r="L1280" i="1" s="1"/>
  <c r="N1280" i="1" s="1"/>
  <c r="G1280" i="1"/>
  <c r="D1280" i="1"/>
  <c r="J1279" i="1"/>
  <c r="K1279" i="1" s="1"/>
  <c r="I1279" i="1"/>
  <c r="G1279" i="1"/>
  <c r="D1279" i="1"/>
  <c r="I1278" i="1"/>
  <c r="J1278" i="1" s="1"/>
  <c r="K1278" i="1" s="1"/>
  <c r="O1278" i="1" s="1"/>
  <c r="G1278" i="1"/>
  <c r="D1278" i="1"/>
  <c r="I1277" i="1"/>
  <c r="J1277" i="1" s="1"/>
  <c r="K1277" i="1" s="1"/>
  <c r="G1277" i="1"/>
  <c r="D1277" i="1"/>
  <c r="I1276" i="1"/>
  <c r="J1276" i="1" s="1"/>
  <c r="K1276" i="1" s="1"/>
  <c r="G1276" i="1"/>
  <c r="D1276" i="1"/>
  <c r="J1275" i="1"/>
  <c r="K1275" i="1" s="1"/>
  <c r="I1275" i="1"/>
  <c r="G1275" i="1"/>
  <c r="D1275" i="1"/>
  <c r="J1274" i="1"/>
  <c r="K1274" i="1" s="1"/>
  <c r="I1274" i="1"/>
  <c r="G1274" i="1"/>
  <c r="D1274" i="1"/>
  <c r="J1273" i="1"/>
  <c r="K1273" i="1" s="1"/>
  <c r="I1273" i="1"/>
  <c r="G1273" i="1"/>
  <c r="D1273" i="1"/>
  <c r="J1272" i="1"/>
  <c r="K1272" i="1" s="1"/>
  <c r="I1272" i="1"/>
  <c r="G1272" i="1"/>
  <c r="D1272" i="1"/>
  <c r="I1271" i="1"/>
  <c r="J1271" i="1" s="1"/>
  <c r="K1271" i="1" s="1"/>
  <c r="G1271" i="1"/>
  <c r="D1271" i="1"/>
  <c r="I1270" i="1"/>
  <c r="J1270" i="1" s="1"/>
  <c r="K1270" i="1" s="1"/>
  <c r="G1270" i="1"/>
  <c r="D1270" i="1"/>
  <c r="I1269" i="1"/>
  <c r="J1269" i="1" s="1"/>
  <c r="K1269" i="1" s="1"/>
  <c r="G1269" i="1"/>
  <c r="D1269" i="1"/>
  <c r="I1268" i="1"/>
  <c r="J1268" i="1" s="1"/>
  <c r="K1268" i="1" s="1"/>
  <c r="G1268" i="1"/>
  <c r="D1268" i="1"/>
  <c r="J1267" i="1"/>
  <c r="K1267" i="1" s="1"/>
  <c r="I1267" i="1"/>
  <c r="G1267" i="1"/>
  <c r="D1267" i="1"/>
  <c r="I1266" i="1"/>
  <c r="J1266" i="1" s="1"/>
  <c r="K1266" i="1" s="1"/>
  <c r="G1266" i="1"/>
  <c r="D1266" i="1"/>
  <c r="I1265" i="1"/>
  <c r="J1265" i="1" s="1"/>
  <c r="K1265" i="1" s="1"/>
  <c r="G1265" i="1"/>
  <c r="D1265" i="1"/>
  <c r="J1264" i="1"/>
  <c r="K1264" i="1" s="1"/>
  <c r="O1264" i="1" s="1"/>
  <c r="I1264" i="1"/>
  <c r="G1264" i="1"/>
  <c r="D1264" i="1"/>
  <c r="I1263" i="1"/>
  <c r="J1263" i="1" s="1"/>
  <c r="K1263" i="1" s="1"/>
  <c r="G1263" i="1"/>
  <c r="D1263" i="1"/>
  <c r="I1262" i="1"/>
  <c r="J1262" i="1" s="1"/>
  <c r="K1262" i="1" s="1"/>
  <c r="G1262" i="1"/>
  <c r="D1262" i="1"/>
  <c r="I1261" i="1"/>
  <c r="J1261" i="1" s="1"/>
  <c r="K1261" i="1" s="1"/>
  <c r="G1261" i="1"/>
  <c r="D1261" i="1"/>
  <c r="I1260" i="1"/>
  <c r="J1260" i="1" s="1"/>
  <c r="K1260" i="1" s="1"/>
  <c r="L1260" i="1" s="1"/>
  <c r="N1260" i="1" s="1"/>
  <c r="G1260" i="1"/>
  <c r="D1260" i="1"/>
  <c r="I1259" i="1"/>
  <c r="J1259" i="1" s="1"/>
  <c r="K1259" i="1" s="1"/>
  <c r="G1259" i="1"/>
  <c r="D1259" i="1"/>
  <c r="I1258" i="1"/>
  <c r="J1258" i="1" s="1"/>
  <c r="K1258" i="1" s="1"/>
  <c r="O1258" i="1" s="1"/>
  <c r="G1258" i="1"/>
  <c r="D1258" i="1"/>
  <c r="I1257" i="1"/>
  <c r="J1257" i="1" s="1"/>
  <c r="K1257" i="1" s="1"/>
  <c r="G1257" i="1"/>
  <c r="D1257" i="1"/>
  <c r="I1256" i="1"/>
  <c r="J1256" i="1" s="1"/>
  <c r="K1256" i="1" s="1"/>
  <c r="G1256" i="1"/>
  <c r="D1256" i="1"/>
  <c r="J1255" i="1"/>
  <c r="K1255" i="1" s="1"/>
  <c r="I1255" i="1"/>
  <c r="G1255" i="1"/>
  <c r="D1255" i="1"/>
  <c r="J1254" i="1"/>
  <c r="K1254" i="1" s="1"/>
  <c r="I1254" i="1"/>
  <c r="G1254" i="1"/>
  <c r="D1254" i="1"/>
  <c r="I1253" i="1"/>
  <c r="J1253" i="1" s="1"/>
  <c r="K1253" i="1" s="1"/>
  <c r="G1253" i="1"/>
  <c r="D1253" i="1"/>
  <c r="I1252" i="1"/>
  <c r="J1252" i="1" s="1"/>
  <c r="K1252" i="1" s="1"/>
  <c r="G1252" i="1"/>
  <c r="D1252" i="1"/>
  <c r="I1251" i="1"/>
  <c r="J1251" i="1" s="1"/>
  <c r="K1251" i="1" s="1"/>
  <c r="G1251" i="1"/>
  <c r="D1251" i="1"/>
  <c r="I1250" i="1"/>
  <c r="J1250" i="1" s="1"/>
  <c r="K1250" i="1" s="1"/>
  <c r="G1250" i="1"/>
  <c r="D1250" i="1"/>
  <c r="I1249" i="1"/>
  <c r="J1249" i="1" s="1"/>
  <c r="K1249" i="1" s="1"/>
  <c r="O1249" i="1" s="1"/>
  <c r="G1249" i="1"/>
  <c r="D1249" i="1"/>
  <c r="I1248" i="1"/>
  <c r="J1248" i="1" s="1"/>
  <c r="K1248" i="1" s="1"/>
  <c r="G1248" i="1"/>
  <c r="D1248" i="1"/>
  <c r="J1247" i="1"/>
  <c r="K1247" i="1" s="1"/>
  <c r="I1247" i="1"/>
  <c r="G1247" i="1"/>
  <c r="D1247" i="1"/>
  <c r="I1246" i="1"/>
  <c r="J1246" i="1" s="1"/>
  <c r="K1246" i="1" s="1"/>
  <c r="G1246" i="1"/>
  <c r="D1246" i="1"/>
  <c r="I1245" i="1"/>
  <c r="J1245" i="1" s="1"/>
  <c r="K1245" i="1" s="1"/>
  <c r="G1245" i="1"/>
  <c r="D1245" i="1"/>
  <c r="I1244" i="1"/>
  <c r="J1244" i="1" s="1"/>
  <c r="K1244" i="1" s="1"/>
  <c r="O1244" i="1" s="1"/>
  <c r="G1244" i="1"/>
  <c r="D1244" i="1"/>
  <c r="I1243" i="1"/>
  <c r="J1243" i="1" s="1"/>
  <c r="K1243" i="1" s="1"/>
  <c r="G1243" i="1"/>
  <c r="D1243" i="1"/>
  <c r="I1242" i="1"/>
  <c r="J1242" i="1" s="1"/>
  <c r="K1242" i="1" s="1"/>
  <c r="G1242" i="1"/>
  <c r="D1242" i="1"/>
  <c r="I1241" i="1"/>
  <c r="J1241" i="1" s="1"/>
  <c r="K1241" i="1" s="1"/>
  <c r="G1241" i="1"/>
  <c r="D1241" i="1"/>
  <c r="I1240" i="1"/>
  <c r="J1240" i="1" s="1"/>
  <c r="K1240" i="1" s="1"/>
  <c r="L1240" i="1" s="1"/>
  <c r="N1240" i="1" s="1"/>
  <c r="G1240" i="1"/>
  <c r="D1240" i="1"/>
  <c r="J1239" i="1"/>
  <c r="K1239" i="1" s="1"/>
  <c r="I1239" i="1"/>
  <c r="G1239" i="1"/>
  <c r="D1239" i="1"/>
  <c r="J1238" i="1"/>
  <c r="K1238" i="1" s="1"/>
  <c r="O1238" i="1" s="1"/>
  <c r="I1238" i="1"/>
  <c r="G1238" i="1"/>
  <c r="D1238" i="1"/>
  <c r="J1237" i="1"/>
  <c r="K1237" i="1" s="1"/>
  <c r="I1237" i="1"/>
  <c r="G1237" i="1"/>
  <c r="D1237" i="1"/>
  <c r="I1236" i="1"/>
  <c r="J1236" i="1" s="1"/>
  <c r="K1236" i="1" s="1"/>
  <c r="G1236" i="1"/>
  <c r="D1236" i="1"/>
  <c r="L1235" i="1"/>
  <c r="K1235" i="1"/>
  <c r="J1235" i="1"/>
  <c r="I1235" i="1"/>
  <c r="G1235" i="1"/>
  <c r="D1235" i="1"/>
  <c r="I1234" i="1"/>
  <c r="J1234" i="1" s="1"/>
  <c r="K1234" i="1" s="1"/>
  <c r="G1234" i="1"/>
  <c r="D1234" i="1"/>
  <c r="I1233" i="1"/>
  <c r="J1233" i="1" s="1"/>
  <c r="K1233" i="1" s="1"/>
  <c r="G1233" i="1"/>
  <c r="D1233" i="1"/>
  <c r="J1232" i="1"/>
  <c r="K1232" i="1" s="1"/>
  <c r="I1232" i="1"/>
  <c r="G1232" i="1"/>
  <c r="D1232" i="1"/>
  <c r="J1231" i="1"/>
  <c r="K1231" i="1" s="1"/>
  <c r="I1231" i="1"/>
  <c r="G1231" i="1"/>
  <c r="D1231" i="1"/>
  <c r="I1230" i="1"/>
  <c r="J1230" i="1" s="1"/>
  <c r="K1230" i="1" s="1"/>
  <c r="G1230" i="1"/>
  <c r="D1230" i="1"/>
  <c r="I1229" i="1"/>
  <c r="J1229" i="1" s="1"/>
  <c r="K1229" i="1" s="1"/>
  <c r="O1229" i="1" s="1"/>
  <c r="G1229" i="1"/>
  <c r="D1229" i="1"/>
  <c r="I1228" i="1"/>
  <c r="J1228" i="1" s="1"/>
  <c r="K1228" i="1" s="1"/>
  <c r="G1228" i="1"/>
  <c r="D1228" i="1"/>
  <c r="I1227" i="1"/>
  <c r="J1227" i="1" s="1"/>
  <c r="K1227" i="1" s="1"/>
  <c r="G1227" i="1"/>
  <c r="D1227" i="1"/>
  <c r="I1226" i="1"/>
  <c r="J1226" i="1" s="1"/>
  <c r="K1226" i="1" s="1"/>
  <c r="G1226" i="1"/>
  <c r="D1226" i="1"/>
  <c r="I1225" i="1"/>
  <c r="J1225" i="1" s="1"/>
  <c r="K1225" i="1" s="1"/>
  <c r="G1225" i="1"/>
  <c r="D1225" i="1"/>
  <c r="K1224" i="1"/>
  <c r="O1224" i="1" s="1"/>
  <c r="J1224" i="1"/>
  <c r="I1224" i="1"/>
  <c r="G1224" i="1"/>
  <c r="D1224" i="1"/>
  <c r="I1223" i="1"/>
  <c r="J1223" i="1" s="1"/>
  <c r="K1223" i="1" s="1"/>
  <c r="G1223" i="1"/>
  <c r="D1223" i="1"/>
  <c r="I1222" i="1"/>
  <c r="J1222" i="1" s="1"/>
  <c r="K1222" i="1" s="1"/>
  <c r="G1222" i="1"/>
  <c r="D1222" i="1"/>
  <c r="I1221" i="1"/>
  <c r="J1221" i="1" s="1"/>
  <c r="K1221" i="1" s="1"/>
  <c r="G1221" i="1"/>
  <c r="D1221" i="1"/>
  <c r="I1220" i="1"/>
  <c r="J1220" i="1" s="1"/>
  <c r="K1220" i="1" s="1"/>
  <c r="L1220" i="1" s="1"/>
  <c r="N1220" i="1" s="1"/>
  <c r="G1220" i="1"/>
  <c r="D1220" i="1"/>
  <c r="I1219" i="1"/>
  <c r="J1219" i="1" s="1"/>
  <c r="K1219" i="1" s="1"/>
  <c r="G1219" i="1"/>
  <c r="D1219" i="1"/>
  <c r="J1218" i="1"/>
  <c r="K1218" i="1" s="1"/>
  <c r="I1218" i="1"/>
  <c r="G1218" i="1"/>
  <c r="D1218" i="1"/>
  <c r="J1217" i="1"/>
  <c r="K1217" i="1" s="1"/>
  <c r="I1217" i="1"/>
  <c r="G1217" i="1"/>
  <c r="D1217" i="1"/>
  <c r="I1216" i="1"/>
  <c r="J1216" i="1" s="1"/>
  <c r="K1216" i="1" s="1"/>
  <c r="G1216" i="1"/>
  <c r="D1216" i="1"/>
  <c r="L1215" i="1"/>
  <c r="K1215" i="1"/>
  <c r="J1215" i="1"/>
  <c r="I1215" i="1"/>
  <c r="G1215" i="1"/>
  <c r="D1215" i="1"/>
  <c r="I1214" i="1"/>
  <c r="J1214" i="1" s="1"/>
  <c r="K1214" i="1" s="1"/>
  <c r="G1214" i="1"/>
  <c r="D1214" i="1"/>
  <c r="I1213" i="1"/>
  <c r="J1213" i="1" s="1"/>
  <c r="K1213" i="1" s="1"/>
  <c r="G1213" i="1"/>
  <c r="D1213" i="1"/>
  <c r="J1212" i="1"/>
  <c r="K1212" i="1" s="1"/>
  <c r="I1212" i="1"/>
  <c r="G1212" i="1"/>
  <c r="D1212" i="1"/>
  <c r="J1211" i="1"/>
  <c r="K1211" i="1" s="1"/>
  <c r="I1211" i="1"/>
  <c r="G1211" i="1"/>
  <c r="D1211" i="1"/>
  <c r="I1210" i="1"/>
  <c r="J1210" i="1" s="1"/>
  <c r="K1210" i="1" s="1"/>
  <c r="G1210" i="1"/>
  <c r="D1210" i="1"/>
  <c r="L1209" i="1"/>
  <c r="N1209" i="1" s="1"/>
  <c r="I1209" i="1"/>
  <c r="J1209" i="1" s="1"/>
  <c r="K1209" i="1" s="1"/>
  <c r="G1209" i="1"/>
  <c r="D1209" i="1"/>
  <c r="I1208" i="1"/>
  <c r="J1208" i="1" s="1"/>
  <c r="K1208" i="1" s="1"/>
  <c r="G1208" i="1"/>
  <c r="D1208" i="1"/>
  <c r="I1207" i="1"/>
  <c r="J1207" i="1" s="1"/>
  <c r="K1207" i="1" s="1"/>
  <c r="G1207" i="1"/>
  <c r="D1207" i="1"/>
  <c r="I1206" i="1"/>
  <c r="J1206" i="1" s="1"/>
  <c r="K1206" i="1" s="1"/>
  <c r="G1206" i="1"/>
  <c r="D1206" i="1"/>
  <c r="I1205" i="1"/>
  <c r="J1205" i="1" s="1"/>
  <c r="K1205" i="1" s="1"/>
  <c r="G1205" i="1"/>
  <c r="D1205" i="1"/>
  <c r="I1204" i="1"/>
  <c r="J1204" i="1" s="1"/>
  <c r="K1204" i="1" s="1"/>
  <c r="G1204" i="1"/>
  <c r="D1204" i="1"/>
  <c r="I1203" i="1"/>
  <c r="J1203" i="1" s="1"/>
  <c r="K1203" i="1" s="1"/>
  <c r="G1203" i="1"/>
  <c r="D1203" i="1"/>
  <c r="I1202" i="1"/>
  <c r="J1202" i="1" s="1"/>
  <c r="K1202" i="1" s="1"/>
  <c r="G1202" i="1"/>
  <c r="D1202" i="1"/>
  <c r="I1201" i="1"/>
  <c r="J1201" i="1" s="1"/>
  <c r="K1201" i="1" s="1"/>
  <c r="G1201" i="1"/>
  <c r="D1201" i="1"/>
  <c r="I1200" i="1"/>
  <c r="J1200" i="1" s="1"/>
  <c r="K1200" i="1" s="1"/>
  <c r="L1200" i="1" s="1"/>
  <c r="N1200" i="1" s="1"/>
  <c r="G1200" i="1"/>
  <c r="D1200" i="1"/>
  <c r="J1199" i="1"/>
  <c r="K1199" i="1" s="1"/>
  <c r="I1199" i="1"/>
  <c r="G1199" i="1"/>
  <c r="D1199" i="1"/>
  <c r="J1198" i="1"/>
  <c r="K1198" i="1" s="1"/>
  <c r="O1198" i="1" s="1"/>
  <c r="I1198" i="1"/>
  <c r="G1198" i="1"/>
  <c r="D1198" i="1"/>
  <c r="J1197" i="1"/>
  <c r="K1197" i="1" s="1"/>
  <c r="I1197" i="1"/>
  <c r="G1197" i="1"/>
  <c r="D1197" i="1"/>
  <c r="I1196" i="1"/>
  <c r="J1196" i="1" s="1"/>
  <c r="K1196" i="1" s="1"/>
  <c r="G1196" i="1"/>
  <c r="D1196" i="1"/>
  <c r="L1195" i="1"/>
  <c r="K1195" i="1"/>
  <c r="J1195" i="1"/>
  <c r="I1195" i="1"/>
  <c r="G1195" i="1"/>
  <c r="D1195" i="1"/>
  <c r="I1194" i="1"/>
  <c r="J1194" i="1" s="1"/>
  <c r="K1194" i="1" s="1"/>
  <c r="G1194" i="1"/>
  <c r="D1194" i="1"/>
  <c r="I1193" i="1"/>
  <c r="J1193" i="1" s="1"/>
  <c r="K1193" i="1" s="1"/>
  <c r="G1193" i="1"/>
  <c r="D1193" i="1"/>
  <c r="J1192" i="1"/>
  <c r="K1192" i="1" s="1"/>
  <c r="I1192" i="1"/>
  <c r="G1192" i="1"/>
  <c r="D1192" i="1"/>
  <c r="J1191" i="1"/>
  <c r="K1191" i="1" s="1"/>
  <c r="I1191" i="1"/>
  <c r="G1191" i="1"/>
  <c r="D1191" i="1"/>
  <c r="I1190" i="1"/>
  <c r="J1190" i="1" s="1"/>
  <c r="K1190" i="1" s="1"/>
  <c r="G1190" i="1"/>
  <c r="D1190" i="1"/>
  <c r="I1189" i="1"/>
  <c r="J1189" i="1" s="1"/>
  <c r="K1189" i="1" s="1"/>
  <c r="O1189" i="1" s="1"/>
  <c r="G1189" i="1"/>
  <c r="D1189" i="1"/>
  <c r="I1188" i="1"/>
  <c r="J1188" i="1" s="1"/>
  <c r="K1188" i="1" s="1"/>
  <c r="G1188" i="1"/>
  <c r="D1188" i="1"/>
  <c r="J1187" i="1"/>
  <c r="K1187" i="1" s="1"/>
  <c r="I1187" i="1"/>
  <c r="G1187" i="1"/>
  <c r="D1187" i="1"/>
  <c r="I1186" i="1"/>
  <c r="J1186" i="1" s="1"/>
  <c r="K1186" i="1" s="1"/>
  <c r="G1186" i="1"/>
  <c r="D1186" i="1"/>
  <c r="I1185" i="1"/>
  <c r="J1185" i="1" s="1"/>
  <c r="K1185" i="1" s="1"/>
  <c r="G1185" i="1"/>
  <c r="D1185" i="1"/>
  <c r="J1184" i="1"/>
  <c r="K1184" i="1" s="1"/>
  <c r="I1184" i="1"/>
  <c r="G1184" i="1"/>
  <c r="D1184" i="1"/>
  <c r="I1183" i="1"/>
  <c r="J1183" i="1" s="1"/>
  <c r="K1183" i="1" s="1"/>
  <c r="G1183" i="1"/>
  <c r="D1183" i="1"/>
  <c r="I1182" i="1"/>
  <c r="J1182" i="1" s="1"/>
  <c r="K1182" i="1" s="1"/>
  <c r="G1182" i="1"/>
  <c r="D1182" i="1"/>
  <c r="I1181" i="1"/>
  <c r="J1181" i="1" s="1"/>
  <c r="K1181" i="1" s="1"/>
  <c r="G1181" i="1"/>
  <c r="D1181" i="1"/>
  <c r="I1180" i="1"/>
  <c r="J1180" i="1" s="1"/>
  <c r="K1180" i="1" s="1"/>
  <c r="G1180" i="1"/>
  <c r="D1180" i="1"/>
  <c r="J1179" i="1"/>
  <c r="K1179" i="1" s="1"/>
  <c r="I1179" i="1"/>
  <c r="G1179" i="1"/>
  <c r="D1179" i="1"/>
  <c r="J1178" i="1"/>
  <c r="K1178" i="1" s="1"/>
  <c r="O1178" i="1" s="1"/>
  <c r="I1178" i="1"/>
  <c r="G1178" i="1"/>
  <c r="D1178" i="1"/>
  <c r="J1177" i="1"/>
  <c r="K1177" i="1" s="1"/>
  <c r="I1177" i="1"/>
  <c r="G1177" i="1"/>
  <c r="D1177" i="1"/>
  <c r="I1176" i="1"/>
  <c r="J1176" i="1" s="1"/>
  <c r="K1176" i="1" s="1"/>
  <c r="G1176" i="1"/>
  <c r="D1176" i="1"/>
  <c r="I1175" i="1"/>
  <c r="J1175" i="1" s="1"/>
  <c r="K1175" i="1" s="1"/>
  <c r="G1175" i="1"/>
  <c r="D1175" i="1"/>
  <c r="I1174" i="1"/>
  <c r="J1174" i="1" s="1"/>
  <c r="K1174" i="1" s="1"/>
  <c r="G1174" i="1"/>
  <c r="D1174" i="1"/>
  <c r="I1173" i="1"/>
  <c r="J1173" i="1" s="1"/>
  <c r="K1173" i="1" s="1"/>
  <c r="G1173" i="1"/>
  <c r="D1173" i="1"/>
  <c r="J1172" i="1"/>
  <c r="K1172" i="1" s="1"/>
  <c r="I1172" i="1"/>
  <c r="G1172" i="1"/>
  <c r="D1172" i="1"/>
  <c r="J1171" i="1"/>
  <c r="K1171" i="1" s="1"/>
  <c r="I1171" i="1"/>
  <c r="G1171" i="1"/>
  <c r="D1171" i="1"/>
  <c r="I1170" i="1"/>
  <c r="J1170" i="1" s="1"/>
  <c r="K1170" i="1" s="1"/>
  <c r="G1170" i="1"/>
  <c r="D1170" i="1"/>
  <c r="I1169" i="1"/>
  <c r="J1169" i="1" s="1"/>
  <c r="K1169" i="1" s="1"/>
  <c r="O1169" i="1" s="1"/>
  <c r="G1169" i="1"/>
  <c r="D1169" i="1"/>
  <c r="I1168" i="1"/>
  <c r="J1168" i="1" s="1"/>
  <c r="K1168" i="1" s="1"/>
  <c r="G1168" i="1"/>
  <c r="D1168" i="1"/>
  <c r="J1167" i="1"/>
  <c r="K1167" i="1" s="1"/>
  <c r="I1167" i="1"/>
  <c r="G1167" i="1"/>
  <c r="D1167" i="1"/>
  <c r="I1166" i="1"/>
  <c r="J1166" i="1" s="1"/>
  <c r="K1166" i="1" s="1"/>
  <c r="G1166" i="1"/>
  <c r="D1166" i="1"/>
  <c r="I1165" i="1"/>
  <c r="J1165" i="1" s="1"/>
  <c r="K1165" i="1" s="1"/>
  <c r="G1165" i="1"/>
  <c r="D1165" i="1"/>
  <c r="K1164" i="1"/>
  <c r="L1164" i="1" s="1"/>
  <c r="J1164" i="1"/>
  <c r="I1164" i="1"/>
  <c r="G1164" i="1"/>
  <c r="D1164" i="1"/>
  <c r="I1163" i="1"/>
  <c r="J1163" i="1" s="1"/>
  <c r="K1163" i="1" s="1"/>
  <c r="G1163" i="1"/>
  <c r="D1163" i="1"/>
  <c r="I1162" i="1"/>
  <c r="J1162" i="1" s="1"/>
  <c r="K1162" i="1" s="1"/>
  <c r="G1162" i="1"/>
  <c r="D1162" i="1"/>
  <c r="I1161" i="1"/>
  <c r="J1161" i="1" s="1"/>
  <c r="K1161" i="1" s="1"/>
  <c r="G1161" i="1"/>
  <c r="D1161" i="1"/>
  <c r="O1160" i="1"/>
  <c r="J1160" i="1"/>
  <c r="K1160" i="1" s="1"/>
  <c r="L1160" i="1" s="1"/>
  <c r="N1160" i="1" s="1"/>
  <c r="I1160" i="1"/>
  <c r="G1160" i="1"/>
  <c r="D1160" i="1"/>
  <c r="J1159" i="1"/>
  <c r="K1159" i="1" s="1"/>
  <c r="I1159" i="1"/>
  <c r="G1159" i="1"/>
  <c r="D1159" i="1"/>
  <c r="I1158" i="1"/>
  <c r="J1158" i="1" s="1"/>
  <c r="K1158" i="1" s="1"/>
  <c r="G1158" i="1"/>
  <c r="D1158" i="1"/>
  <c r="I1157" i="1"/>
  <c r="J1157" i="1" s="1"/>
  <c r="K1157" i="1" s="1"/>
  <c r="G1157" i="1"/>
  <c r="D1157" i="1"/>
  <c r="I1156" i="1"/>
  <c r="J1156" i="1" s="1"/>
  <c r="K1156" i="1" s="1"/>
  <c r="G1156" i="1"/>
  <c r="D1156" i="1"/>
  <c r="J1155" i="1"/>
  <c r="K1155" i="1" s="1"/>
  <c r="I1155" i="1"/>
  <c r="G1155" i="1"/>
  <c r="D1155" i="1"/>
  <c r="I1154" i="1"/>
  <c r="J1154" i="1" s="1"/>
  <c r="K1154" i="1" s="1"/>
  <c r="G1154" i="1"/>
  <c r="D1154" i="1"/>
  <c r="I1153" i="1"/>
  <c r="J1153" i="1" s="1"/>
  <c r="K1153" i="1" s="1"/>
  <c r="G1153" i="1"/>
  <c r="D1153" i="1"/>
  <c r="I1152" i="1"/>
  <c r="J1152" i="1" s="1"/>
  <c r="K1152" i="1" s="1"/>
  <c r="G1152" i="1"/>
  <c r="D1152" i="1"/>
  <c r="J1151" i="1"/>
  <c r="K1151" i="1" s="1"/>
  <c r="I1151" i="1"/>
  <c r="G1151" i="1"/>
  <c r="D1151" i="1"/>
  <c r="I1150" i="1"/>
  <c r="J1150" i="1" s="1"/>
  <c r="K1150" i="1" s="1"/>
  <c r="G1150" i="1"/>
  <c r="D1150" i="1"/>
  <c r="I1149" i="1"/>
  <c r="J1149" i="1" s="1"/>
  <c r="K1149" i="1" s="1"/>
  <c r="O1149" i="1" s="1"/>
  <c r="G1149" i="1"/>
  <c r="D1149" i="1"/>
  <c r="I1148" i="1"/>
  <c r="J1148" i="1" s="1"/>
  <c r="K1148" i="1" s="1"/>
  <c r="G1148" i="1"/>
  <c r="D1148" i="1"/>
  <c r="J1147" i="1"/>
  <c r="K1147" i="1" s="1"/>
  <c r="I1147" i="1"/>
  <c r="G1147" i="1"/>
  <c r="D1147" i="1"/>
  <c r="I1146" i="1"/>
  <c r="J1146" i="1" s="1"/>
  <c r="K1146" i="1" s="1"/>
  <c r="G1146" i="1"/>
  <c r="D1146" i="1"/>
  <c r="I1145" i="1"/>
  <c r="J1145" i="1" s="1"/>
  <c r="K1145" i="1" s="1"/>
  <c r="G1145" i="1"/>
  <c r="D1145" i="1"/>
  <c r="I1144" i="1"/>
  <c r="J1144" i="1" s="1"/>
  <c r="K1144" i="1" s="1"/>
  <c r="G1144" i="1"/>
  <c r="D1144" i="1"/>
  <c r="I1143" i="1"/>
  <c r="J1143" i="1" s="1"/>
  <c r="K1143" i="1" s="1"/>
  <c r="G1143" i="1"/>
  <c r="D1143" i="1"/>
  <c r="I1142" i="1"/>
  <c r="J1142" i="1" s="1"/>
  <c r="K1142" i="1" s="1"/>
  <c r="G1142" i="1"/>
  <c r="D1142" i="1"/>
  <c r="I1141" i="1"/>
  <c r="J1141" i="1" s="1"/>
  <c r="K1141" i="1" s="1"/>
  <c r="G1141" i="1"/>
  <c r="D1141" i="1"/>
  <c r="J1140" i="1"/>
  <c r="K1140" i="1" s="1"/>
  <c r="L1140" i="1" s="1"/>
  <c r="I1140" i="1"/>
  <c r="G1140" i="1"/>
  <c r="D1140" i="1"/>
  <c r="J1139" i="1"/>
  <c r="K1139" i="1" s="1"/>
  <c r="I1139" i="1"/>
  <c r="G1139" i="1"/>
  <c r="D1139" i="1"/>
  <c r="I1138" i="1"/>
  <c r="J1138" i="1" s="1"/>
  <c r="K1138" i="1" s="1"/>
  <c r="O1138" i="1" s="1"/>
  <c r="G1138" i="1"/>
  <c r="D1138" i="1"/>
  <c r="I1137" i="1"/>
  <c r="J1137" i="1" s="1"/>
  <c r="K1137" i="1" s="1"/>
  <c r="G1137" i="1"/>
  <c r="D1137" i="1"/>
  <c r="I1136" i="1"/>
  <c r="J1136" i="1" s="1"/>
  <c r="K1136" i="1" s="1"/>
  <c r="G1136" i="1"/>
  <c r="D1136" i="1"/>
  <c r="I1135" i="1"/>
  <c r="J1135" i="1" s="1"/>
  <c r="K1135" i="1" s="1"/>
  <c r="G1135" i="1"/>
  <c r="D1135" i="1"/>
  <c r="I1134" i="1"/>
  <c r="J1134" i="1" s="1"/>
  <c r="K1134" i="1" s="1"/>
  <c r="G1134" i="1"/>
  <c r="D1134" i="1"/>
  <c r="J1133" i="1"/>
  <c r="K1133" i="1" s="1"/>
  <c r="I1133" i="1"/>
  <c r="G1133" i="1"/>
  <c r="D1133" i="1"/>
  <c r="J1132" i="1"/>
  <c r="K1132" i="1" s="1"/>
  <c r="I1132" i="1"/>
  <c r="G1132" i="1"/>
  <c r="D1132" i="1"/>
  <c r="I1131" i="1"/>
  <c r="J1131" i="1" s="1"/>
  <c r="K1131" i="1" s="1"/>
  <c r="G1131" i="1"/>
  <c r="D1131" i="1"/>
  <c r="I1130" i="1"/>
  <c r="J1130" i="1" s="1"/>
  <c r="K1130" i="1" s="1"/>
  <c r="G1130" i="1"/>
  <c r="D1130" i="1"/>
  <c r="I1129" i="1"/>
  <c r="J1129" i="1" s="1"/>
  <c r="K1129" i="1" s="1"/>
  <c r="O1129" i="1" s="1"/>
  <c r="G1129" i="1"/>
  <c r="D1129" i="1"/>
  <c r="I1128" i="1"/>
  <c r="J1128" i="1" s="1"/>
  <c r="K1128" i="1" s="1"/>
  <c r="G1128" i="1"/>
  <c r="D1128" i="1"/>
  <c r="I1127" i="1"/>
  <c r="J1127" i="1" s="1"/>
  <c r="K1127" i="1" s="1"/>
  <c r="G1127" i="1"/>
  <c r="D1127" i="1"/>
  <c r="I1126" i="1"/>
  <c r="J1126" i="1" s="1"/>
  <c r="K1126" i="1" s="1"/>
  <c r="G1126" i="1"/>
  <c r="D1126" i="1"/>
  <c r="I1125" i="1"/>
  <c r="J1125" i="1" s="1"/>
  <c r="K1125" i="1" s="1"/>
  <c r="G1125" i="1"/>
  <c r="D1125" i="1"/>
  <c r="J1124" i="1"/>
  <c r="K1124" i="1" s="1"/>
  <c r="I1124" i="1"/>
  <c r="G1124" i="1"/>
  <c r="D1124" i="1"/>
  <c r="I1123" i="1"/>
  <c r="J1123" i="1" s="1"/>
  <c r="K1123" i="1" s="1"/>
  <c r="G1123" i="1"/>
  <c r="D1123" i="1"/>
  <c r="I1122" i="1"/>
  <c r="J1122" i="1" s="1"/>
  <c r="K1122" i="1" s="1"/>
  <c r="G1122" i="1"/>
  <c r="D1122" i="1"/>
  <c r="I1121" i="1"/>
  <c r="J1121" i="1" s="1"/>
  <c r="K1121" i="1" s="1"/>
  <c r="G1121" i="1"/>
  <c r="D1121" i="1"/>
  <c r="J1120" i="1"/>
  <c r="K1120" i="1" s="1"/>
  <c r="L1120" i="1" s="1"/>
  <c r="N1120" i="1" s="1"/>
  <c r="I1120" i="1"/>
  <c r="G1120" i="1"/>
  <c r="D1120" i="1"/>
  <c r="J1119" i="1"/>
  <c r="K1119" i="1" s="1"/>
  <c r="I1119" i="1"/>
  <c r="G1119" i="1"/>
  <c r="D1119" i="1"/>
  <c r="I1118" i="1"/>
  <c r="J1118" i="1" s="1"/>
  <c r="K1118" i="1" s="1"/>
  <c r="G1118" i="1"/>
  <c r="D1118" i="1"/>
  <c r="I1117" i="1"/>
  <c r="J1117" i="1" s="1"/>
  <c r="K1117" i="1" s="1"/>
  <c r="G1117" i="1"/>
  <c r="D1117" i="1"/>
  <c r="J1116" i="1"/>
  <c r="K1116" i="1" s="1"/>
  <c r="O1116" i="1" s="1"/>
  <c r="I1116" i="1"/>
  <c r="G1116" i="1"/>
  <c r="D1116" i="1"/>
  <c r="I1115" i="1"/>
  <c r="J1115" i="1" s="1"/>
  <c r="K1115" i="1" s="1"/>
  <c r="G1115" i="1"/>
  <c r="D1115" i="1"/>
  <c r="I1114" i="1"/>
  <c r="J1114" i="1" s="1"/>
  <c r="K1114" i="1" s="1"/>
  <c r="G1114" i="1"/>
  <c r="D1114" i="1"/>
  <c r="J1113" i="1"/>
  <c r="K1113" i="1" s="1"/>
  <c r="I1113" i="1"/>
  <c r="G1113" i="1"/>
  <c r="D1113" i="1"/>
  <c r="J1112" i="1"/>
  <c r="K1112" i="1" s="1"/>
  <c r="I1112" i="1"/>
  <c r="G1112" i="1"/>
  <c r="D1112" i="1"/>
  <c r="I1111" i="1"/>
  <c r="J1111" i="1" s="1"/>
  <c r="K1111" i="1" s="1"/>
  <c r="G1111" i="1"/>
  <c r="D1111" i="1"/>
  <c r="I1110" i="1"/>
  <c r="J1110" i="1" s="1"/>
  <c r="K1110" i="1" s="1"/>
  <c r="G1110" i="1"/>
  <c r="D1110" i="1"/>
  <c r="I1109" i="1"/>
  <c r="J1109" i="1" s="1"/>
  <c r="K1109" i="1" s="1"/>
  <c r="G1109" i="1"/>
  <c r="D1109" i="1"/>
  <c r="I1108" i="1"/>
  <c r="J1108" i="1" s="1"/>
  <c r="K1108" i="1" s="1"/>
  <c r="G1108" i="1"/>
  <c r="D1108" i="1"/>
  <c r="I1107" i="1"/>
  <c r="J1107" i="1" s="1"/>
  <c r="K1107" i="1" s="1"/>
  <c r="G1107" i="1"/>
  <c r="D1107" i="1"/>
  <c r="I1106" i="1"/>
  <c r="J1106" i="1" s="1"/>
  <c r="K1106" i="1" s="1"/>
  <c r="G1106" i="1"/>
  <c r="D1106" i="1"/>
  <c r="I1105" i="1"/>
  <c r="J1105" i="1" s="1"/>
  <c r="K1105" i="1" s="1"/>
  <c r="G1105" i="1"/>
  <c r="D1105" i="1"/>
  <c r="K1104" i="1"/>
  <c r="L1104" i="1" s="1"/>
  <c r="N1104" i="1" s="1"/>
  <c r="J1104" i="1"/>
  <c r="I1104" i="1"/>
  <c r="G1104" i="1"/>
  <c r="D1104" i="1"/>
  <c r="I1103" i="1"/>
  <c r="J1103" i="1" s="1"/>
  <c r="K1103" i="1" s="1"/>
  <c r="G1103" i="1"/>
  <c r="D1103" i="1"/>
  <c r="I1102" i="1"/>
  <c r="J1102" i="1" s="1"/>
  <c r="K1102" i="1" s="1"/>
  <c r="G1102" i="1"/>
  <c r="D1102" i="1"/>
  <c r="I1101" i="1"/>
  <c r="J1101" i="1" s="1"/>
  <c r="K1101" i="1" s="1"/>
  <c r="G1101" i="1"/>
  <c r="D1101" i="1"/>
  <c r="J1100" i="1"/>
  <c r="K1100" i="1" s="1"/>
  <c r="L1100" i="1" s="1"/>
  <c r="N1100" i="1" s="1"/>
  <c r="I1100" i="1"/>
  <c r="G1100" i="1"/>
  <c r="D1100" i="1"/>
  <c r="I1099" i="1"/>
  <c r="J1099" i="1" s="1"/>
  <c r="K1099" i="1" s="1"/>
  <c r="G1099" i="1"/>
  <c r="D1099" i="1"/>
  <c r="J1098" i="1"/>
  <c r="K1098" i="1" s="1"/>
  <c r="I1098" i="1"/>
  <c r="G1098" i="1"/>
  <c r="D1098" i="1"/>
  <c r="J1097" i="1"/>
  <c r="K1097" i="1" s="1"/>
  <c r="I1097" i="1"/>
  <c r="G1097" i="1"/>
  <c r="D1097" i="1"/>
  <c r="I1096" i="1"/>
  <c r="J1096" i="1" s="1"/>
  <c r="K1096" i="1" s="1"/>
  <c r="G1096" i="1"/>
  <c r="D1096" i="1"/>
  <c r="I1095" i="1"/>
  <c r="J1095" i="1" s="1"/>
  <c r="K1095" i="1" s="1"/>
  <c r="G1095" i="1"/>
  <c r="D1095" i="1"/>
  <c r="I1094" i="1"/>
  <c r="J1094" i="1" s="1"/>
  <c r="K1094" i="1" s="1"/>
  <c r="G1094" i="1"/>
  <c r="D1094" i="1"/>
  <c r="I1093" i="1"/>
  <c r="J1093" i="1" s="1"/>
  <c r="K1093" i="1" s="1"/>
  <c r="G1093" i="1"/>
  <c r="D1093" i="1"/>
  <c r="J1092" i="1"/>
  <c r="K1092" i="1" s="1"/>
  <c r="I1092" i="1"/>
  <c r="G1092" i="1"/>
  <c r="D1092" i="1"/>
  <c r="J1091" i="1"/>
  <c r="K1091" i="1" s="1"/>
  <c r="I1091" i="1"/>
  <c r="G1091" i="1"/>
  <c r="D1091" i="1"/>
  <c r="I1090" i="1"/>
  <c r="J1090" i="1" s="1"/>
  <c r="K1090" i="1" s="1"/>
  <c r="G1090" i="1"/>
  <c r="D1090" i="1"/>
  <c r="N1089" i="1"/>
  <c r="L1089" i="1"/>
  <c r="I1089" i="1"/>
  <c r="J1089" i="1" s="1"/>
  <c r="K1089" i="1" s="1"/>
  <c r="O1089" i="1" s="1"/>
  <c r="G1089" i="1"/>
  <c r="D1089" i="1"/>
  <c r="I1088" i="1"/>
  <c r="J1088" i="1" s="1"/>
  <c r="K1088" i="1" s="1"/>
  <c r="G1088" i="1"/>
  <c r="D1088" i="1"/>
  <c r="I1087" i="1"/>
  <c r="J1087" i="1" s="1"/>
  <c r="K1087" i="1" s="1"/>
  <c r="G1087" i="1"/>
  <c r="D1087" i="1"/>
  <c r="I1086" i="1"/>
  <c r="J1086" i="1" s="1"/>
  <c r="K1086" i="1" s="1"/>
  <c r="G1086" i="1"/>
  <c r="D1086" i="1"/>
  <c r="I1085" i="1"/>
  <c r="J1085" i="1" s="1"/>
  <c r="K1085" i="1" s="1"/>
  <c r="G1085" i="1"/>
  <c r="D1085" i="1"/>
  <c r="I1084" i="1"/>
  <c r="J1084" i="1" s="1"/>
  <c r="K1084" i="1" s="1"/>
  <c r="O1084" i="1" s="1"/>
  <c r="G1084" i="1"/>
  <c r="D1084" i="1"/>
  <c r="I1083" i="1"/>
  <c r="J1083" i="1" s="1"/>
  <c r="K1083" i="1" s="1"/>
  <c r="G1083" i="1"/>
  <c r="D1083" i="1"/>
  <c r="I1082" i="1"/>
  <c r="J1082" i="1" s="1"/>
  <c r="K1082" i="1" s="1"/>
  <c r="G1082" i="1"/>
  <c r="D1082" i="1"/>
  <c r="I1081" i="1"/>
  <c r="J1081" i="1" s="1"/>
  <c r="K1081" i="1" s="1"/>
  <c r="G1081" i="1"/>
  <c r="D1081" i="1"/>
  <c r="J1080" i="1"/>
  <c r="K1080" i="1" s="1"/>
  <c r="L1080" i="1" s="1"/>
  <c r="N1080" i="1" s="1"/>
  <c r="I1080" i="1"/>
  <c r="G1080" i="1"/>
  <c r="D1080" i="1"/>
  <c r="J1079" i="1"/>
  <c r="K1079" i="1" s="1"/>
  <c r="I1079" i="1"/>
  <c r="G1079" i="1"/>
  <c r="D1079" i="1"/>
  <c r="L1078" i="1"/>
  <c r="N1078" i="1" s="1"/>
  <c r="K1078" i="1"/>
  <c r="O1078" i="1" s="1"/>
  <c r="J1078" i="1"/>
  <c r="I1078" i="1"/>
  <c r="G1078" i="1"/>
  <c r="D1078" i="1"/>
  <c r="I1077" i="1"/>
  <c r="J1077" i="1" s="1"/>
  <c r="K1077" i="1" s="1"/>
  <c r="G1077" i="1"/>
  <c r="D1077" i="1"/>
  <c r="I1076" i="1"/>
  <c r="J1076" i="1" s="1"/>
  <c r="K1076" i="1" s="1"/>
  <c r="G1076" i="1"/>
  <c r="D1076" i="1"/>
  <c r="J1075" i="1"/>
  <c r="K1075" i="1" s="1"/>
  <c r="I1075" i="1"/>
  <c r="G1075" i="1"/>
  <c r="D1075" i="1"/>
  <c r="J1074" i="1"/>
  <c r="K1074" i="1" s="1"/>
  <c r="I1074" i="1"/>
  <c r="G1074" i="1"/>
  <c r="D1074" i="1"/>
  <c r="I1073" i="1"/>
  <c r="J1073" i="1" s="1"/>
  <c r="K1073" i="1" s="1"/>
  <c r="G1073" i="1"/>
  <c r="D1073" i="1"/>
  <c r="J1072" i="1"/>
  <c r="K1072" i="1" s="1"/>
  <c r="I1072" i="1"/>
  <c r="G1072" i="1"/>
  <c r="D1072" i="1"/>
  <c r="J1071" i="1"/>
  <c r="K1071" i="1" s="1"/>
  <c r="I1071" i="1"/>
  <c r="G1071" i="1"/>
  <c r="D1071" i="1"/>
  <c r="I1070" i="1"/>
  <c r="J1070" i="1" s="1"/>
  <c r="K1070" i="1" s="1"/>
  <c r="G1070" i="1"/>
  <c r="D1070" i="1"/>
  <c r="L1069" i="1"/>
  <c r="I1069" i="1"/>
  <c r="J1069" i="1" s="1"/>
  <c r="K1069" i="1" s="1"/>
  <c r="G1069" i="1"/>
  <c r="D1069" i="1"/>
  <c r="I1068" i="1"/>
  <c r="J1068" i="1" s="1"/>
  <c r="K1068" i="1" s="1"/>
  <c r="G1068" i="1"/>
  <c r="D1068" i="1"/>
  <c r="J1067" i="1"/>
  <c r="K1067" i="1" s="1"/>
  <c r="I1067" i="1"/>
  <c r="G1067" i="1"/>
  <c r="D1067" i="1"/>
  <c r="I1066" i="1"/>
  <c r="J1066" i="1" s="1"/>
  <c r="K1066" i="1" s="1"/>
  <c r="G1066" i="1"/>
  <c r="D1066" i="1"/>
  <c r="K1065" i="1"/>
  <c r="I1065" i="1"/>
  <c r="J1065" i="1" s="1"/>
  <c r="G1065" i="1"/>
  <c r="D1065" i="1"/>
  <c r="J1064" i="1"/>
  <c r="K1064" i="1" s="1"/>
  <c r="O1064" i="1" s="1"/>
  <c r="I1064" i="1"/>
  <c r="G1064" i="1"/>
  <c r="D1064" i="1"/>
  <c r="I1063" i="1"/>
  <c r="J1063" i="1" s="1"/>
  <c r="K1063" i="1" s="1"/>
  <c r="G1063" i="1"/>
  <c r="D1063" i="1"/>
  <c r="I1062" i="1"/>
  <c r="J1062" i="1" s="1"/>
  <c r="K1062" i="1" s="1"/>
  <c r="G1062" i="1"/>
  <c r="D1062" i="1"/>
  <c r="I1061" i="1"/>
  <c r="J1061" i="1" s="1"/>
  <c r="K1061" i="1" s="1"/>
  <c r="G1061" i="1"/>
  <c r="D1061" i="1"/>
  <c r="J1060" i="1"/>
  <c r="K1060" i="1" s="1"/>
  <c r="L1060" i="1" s="1"/>
  <c r="N1060" i="1" s="1"/>
  <c r="I1060" i="1"/>
  <c r="G1060" i="1"/>
  <c r="D1060" i="1"/>
  <c r="J1059" i="1"/>
  <c r="K1059" i="1" s="1"/>
  <c r="I1059" i="1"/>
  <c r="G1059" i="1"/>
  <c r="D1059" i="1"/>
  <c r="I1058" i="1"/>
  <c r="J1058" i="1" s="1"/>
  <c r="K1058" i="1" s="1"/>
  <c r="G1058" i="1"/>
  <c r="D1058" i="1"/>
  <c r="J1057" i="1"/>
  <c r="K1057" i="1" s="1"/>
  <c r="I1057" i="1"/>
  <c r="G1057" i="1"/>
  <c r="D1057" i="1"/>
  <c r="I1056" i="1"/>
  <c r="J1056" i="1" s="1"/>
  <c r="K1056" i="1" s="1"/>
  <c r="G1056" i="1"/>
  <c r="D1056" i="1"/>
  <c r="J1055" i="1"/>
  <c r="K1055" i="1" s="1"/>
  <c r="I1055" i="1"/>
  <c r="G1055" i="1"/>
  <c r="D1055" i="1"/>
  <c r="J1054" i="1"/>
  <c r="K1054" i="1" s="1"/>
  <c r="I1054" i="1"/>
  <c r="G1054" i="1"/>
  <c r="D1054" i="1"/>
  <c r="I1053" i="1"/>
  <c r="J1053" i="1" s="1"/>
  <c r="K1053" i="1" s="1"/>
  <c r="G1053" i="1"/>
  <c r="D1053" i="1"/>
  <c r="I1052" i="1"/>
  <c r="J1052" i="1" s="1"/>
  <c r="K1052" i="1" s="1"/>
  <c r="G1052" i="1"/>
  <c r="D1052" i="1"/>
  <c r="O1051" i="1"/>
  <c r="K1051" i="1"/>
  <c r="L1051" i="1" s="1"/>
  <c r="N1051" i="1" s="1"/>
  <c r="J1051" i="1"/>
  <c r="I1051" i="1"/>
  <c r="G1051" i="1"/>
  <c r="D1051" i="1"/>
  <c r="I1050" i="1"/>
  <c r="J1050" i="1" s="1"/>
  <c r="K1050" i="1" s="1"/>
  <c r="G1050" i="1"/>
  <c r="D1050" i="1"/>
  <c r="L1049" i="1"/>
  <c r="N1049" i="1" s="1"/>
  <c r="I1049" i="1"/>
  <c r="J1049" i="1" s="1"/>
  <c r="K1049" i="1" s="1"/>
  <c r="G1049" i="1"/>
  <c r="D1049" i="1"/>
  <c r="I1048" i="1"/>
  <c r="J1048" i="1" s="1"/>
  <c r="K1048" i="1" s="1"/>
  <c r="G1048" i="1"/>
  <c r="D1048" i="1"/>
  <c r="J1047" i="1"/>
  <c r="K1047" i="1" s="1"/>
  <c r="I1047" i="1"/>
  <c r="G1047" i="1"/>
  <c r="D1047" i="1"/>
  <c r="I1046" i="1"/>
  <c r="J1046" i="1" s="1"/>
  <c r="K1046" i="1" s="1"/>
  <c r="G1046" i="1"/>
  <c r="D1046" i="1"/>
  <c r="K1045" i="1"/>
  <c r="I1045" i="1"/>
  <c r="J1045" i="1" s="1"/>
  <c r="G1045" i="1"/>
  <c r="D1045" i="1"/>
  <c r="I1044" i="1"/>
  <c r="J1044" i="1" s="1"/>
  <c r="K1044" i="1" s="1"/>
  <c r="L1044" i="1" s="1"/>
  <c r="N1044" i="1" s="1"/>
  <c r="G1044" i="1"/>
  <c r="D1044" i="1"/>
  <c r="I1043" i="1"/>
  <c r="J1043" i="1" s="1"/>
  <c r="K1043" i="1" s="1"/>
  <c r="G1043" i="1"/>
  <c r="D1043" i="1"/>
  <c r="I1042" i="1"/>
  <c r="J1042" i="1" s="1"/>
  <c r="K1042" i="1" s="1"/>
  <c r="O1042" i="1" s="1"/>
  <c r="G1042" i="1"/>
  <c r="D1042" i="1"/>
  <c r="I1041" i="1"/>
  <c r="J1041" i="1" s="1"/>
  <c r="K1041" i="1" s="1"/>
  <c r="G1041" i="1"/>
  <c r="D1041" i="1"/>
  <c r="J1040" i="1"/>
  <c r="K1040" i="1" s="1"/>
  <c r="L1040" i="1" s="1"/>
  <c r="N1040" i="1" s="1"/>
  <c r="I1040" i="1"/>
  <c r="G1040" i="1"/>
  <c r="D1040" i="1"/>
  <c r="J1039" i="1"/>
  <c r="K1039" i="1" s="1"/>
  <c r="I1039" i="1"/>
  <c r="G1039" i="1"/>
  <c r="D1039" i="1"/>
  <c r="I1038" i="1"/>
  <c r="J1038" i="1" s="1"/>
  <c r="K1038" i="1" s="1"/>
  <c r="O1038" i="1" s="1"/>
  <c r="G1038" i="1"/>
  <c r="D1038" i="1"/>
  <c r="J1037" i="1"/>
  <c r="K1037" i="1" s="1"/>
  <c r="L1037" i="1" s="1"/>
  <c r="I1037" i="1"/>
  <c r="G1037" i="1"/>
  <c r="D1037" i="1"/>
  <c r="I1036" i="1"/>
  <c r="J1036" i="1" s="1"/>
  <c r="K1036" i="1" s="1"/>
  <c r="G1036" i="1"/>
  <c r="D1036" i="1"/>
  <c r="J1035" i="1"/>
  <c r="K1035" i="1" s="1"/>
  <c r="I1035" i="1"/>
  <c r="G1035" i="1"/>
  <c r="D1035" i="1"/>
  <c r="J1034" i="1"/>
  <c r="K1034" i="1" s="1"/>
  <c r="I1034" i="1"/>
  <c r="G1034" i="1"/>
  <c r="D1034" i="1"/>
  <c r="I1033" i="1"/>
  <c r="J1033" i="1" s="1"/>
  <c r="K1033" i="1" s="1"/>
  <c r="G1033" i="1"/>
  <c r="D1033" i="1"/>
  <c r="I1032" i="1"/>
  <c r="J1032" i="1" s="1"/>
  <c r="K1032" i="1" s="1"/>
  <c r="G1032" i="1"/>
  <c r="D1032" i="1"/>
  <c r="K1031" i="1"/>
  <c r="L1031" i="1" s="1"/>
  <c r="J1031" i="1"/>
  <c r="I1031" i="1"/>
  <c r="G1031" i="1"/>
  <c r="D1031" i="1"/>
  <c r="I1030" i="1"/>
  <c r="J1030" i="1" s="1"/>
  <c r="K1030" i="1" s="1"/>
  <c r="G1030" i="1"/>
  <c r="D1030" i="1"/>
  <c r="I1029" i="1"/>
  <c r="J1029" i="1" s="1"/>
  <c r="K1029" i="1" s="1"/>
  <c r="G1029" i="1"/>
  <c r="D1029" i="1"/>
  <c r="I1028" i="1"/>
  <c r="J1028" i="1" s="1"/>
  <c r="K1028" i="1" s="1"/>
  <c r="G1028" i="1"/>
  <c r="D1028" i="1"/>
  <c r="I1027" i="1"/>
  <c r="J1027" i="1" s="1"/>
  <c r="K1027" i="1" s="1"/>
  <c r="G1027" i="1"/>
  <c r="D1027" i="1"/>
  <c r="I1026" i="1"/>
  <c r="J1026" i="1" s="1"/>
  <c r="K1026" i="1" s="1"/>
  <c r="G1026" i="1"/>
  <c r="D1026" i="1"/>
  <c r="I1025" i="1"/>
  <c r="J1025" i="1" s="1"/>
  <c r="K1025" i="1" s="1"/>
  <c r="G1025" i="1"/>
  <c r="D1025" i="1"/>
  <c r="J1024" i="1"/>
  <c r="K1024" i="1" s="1"/>
  <c r="L1024" i="1" s="1"/>
  <c r="N1024" i="1" s="1"/>
  <c r="I1024" i="1"/>
  <c r="G1024" i="1"/>
  <c r="D1024" i="1"/>
  <c r="I1023" i="1"/>
  <c r="J1023" i="1" s="1"/>
  <c r="K1023" i="1" s="1"/>
  <c r="G1023" i="1"/>
  <c r="D1023" i="1"/>
  <c r="I1022" i="1"/>
  <c r="J1022" i="1" s="1"/>
  <c r="K1022" i="1" s="1"/>
  <c r="G1022" i="1"/>
  <c r="D1022" i="1"/>
  <c r="I1021" i="1"/>
  <c r="J1021" i="1" s="1"/>
  <c r="K1021" i="1" s="1"/>
  <c r="G1021" i="1"/>
  <c r="D1021" i="1"/>
  <c r="I1020" i="1"/>
  <c r="J1020" i="1" s="1"/>
  <c r="K1020" i="1" s="1"/>
  <c r="G1020" i="1"/>
  <c r="D1020" i="1"/>
  <c r="I1019" i="1"/>
  <c r="J1019" i="1" s="1"/>
  <c r="K1019" i="1" s="1"/>
  <c r="G1019" i="1"/>
  <c r="D1019" i="1"/>
  <c r="J1018" i="1"/>
  <c r="K1018" i="1" s="1"/>
  <c r="I1018" i="1"/>
  <c r="G1018" i="1"/>
  <c r="D1018" i="1"/>
  <c r="I1017" i="1"/>
  <c r="J1017" i="1" s="1"/>
  <c r="K1017" i="1" s="1"/>
  <c r="L1017" i="1" s="1"/>
  <c r="N1017" i="1" s="1"/>
  <c r="G1017" i="1"/>
  <c r="D1017" i="1"/>
  <c r="I1016" i="1"/>
  <c r="J1016" i="1" s="1"/>
  <c r="K1016" i="1" s="1"/>
  <c r="G1016" i="1"/>
  <c r="D1016" i="1"/>
  <c r="K1015" i="1"/>
  <c r="O1015" i="1" s="1"/>
  <c r="J1015" i="1"/>
  <c r="I1015" i="1"/>
  <c r="G1015" i="1"/>
  <c r="D1015" i="1"/>
  <c r="I1014" i="1"/>
  <c r="J1014" i="1" s="1"/>
  <c r="K1014" i="1" s="1"/>
  <c r="G1014" i="1"/>
  <c r="D1014" i="1"/>
  <c r="J1013" i="1"/>
  <c r="K1013" i="1" s="1"/>
  <c r="I1013" i="1"/>
  <c r="G1013" i="1"/>
  <c r="D1013" i="1"/>
  <c r="J1012" i="1"/>
  <c r="K1012" i="1" s="1"/>
  <c r="I1012" i="1"/>
  <c r="G1012" i="1"/>
  <c r="D1012" i="1"/>
  <c r="I1011" i="1"/>
  <c r="J1011" i="1" s="1"/>
  <c r="K1011" i="1" s="1"/>
  <c r="L1011" i="1" s="1"/>
  <c r="N1011" i="1" s="1"/>
  <c r="G1011" i="1"/>
  <c r="D1011" i="1"/>
  <c r="I1010" i="1"/>
  <c r="J1010" i="1" s="1"/>
  <c r="K1010" i="1" s="1"/>
  <c r="G1010" i="1"/>
  <c r="D1010" i="1"/>
  <c r="I1009" i="1"/>
  <c r="J1009" i="1" s="1"/>
  <c r="K1009" i="1" s="1"/>
  <c r="O1009" i="1" s="1"/>
  <c r="G1009" i="1"/>
  <c r="D1009" i="1"/>
  <c r="I1008" i="1"/>
  <c r="J1008" i="1" s="1"/>
  <c r="K1008" i="1" s="1"/>
  <c r="G1008" i="1"/>
  <c r="D1008" i="1"/>
  <c r="J1007" i="1"/>
  <c r="K1007" i="1" s="1"/>
  <c r="I1007" i="1"/>
  <c r="G1007" i="1"/>
  <c r="D1007" i="1"/>
  <c r="I1006" i="1"/>
  <c r="J1006" i="1" s="1"/>
  <c r="K1006" i="1" s="1"/>
  <c r="G1006" i="1"/>
  <c r="D1006" i="1"/>
  <c r="I1005" i="1"/>
  <c r="J1005" i="1" s="1"/>
  <c r="K1005" i="1" s="1"/>
  <c r="G1005" i="1"/>
  <c r="D1005" i="1"/>
  <c r="I1004" i="1"/>
  <c r="J1004" i="1" s="1"/>
  <c r="K1004" i="1" s="1"/>
  <c r="G1004" i="1"/>
  <c r="D1004" i="1"/>
  <c r="I1003" i="1"/>
  <c r="J1003" i="1" s="1"/>
  <c r="K1003" i="1" s="1"/>
  <c r="G1003" i="1"/>
  <c r="D1003" i="1"/>
  <c r="I1002" i="1"/>
  <c r="J1002" i="1" s="1"/>
  <c r="K1002" i="1" s="1"/>
  <c r="G1002" i="1"/>
  <c r="D1002" i="1"/>
  <c r="I1001" i="1"/>
  <c r="J1001" i="1" s="1"/>
  <c r="K1001" i="1" s="1"/>
  <c r="G1001" i="1"/>
  <c r="D1001" i="1"/>
  <c r="I1000" i="1"/>
  <c r="J1000" i="1" s="1"/>
  <c r="K1000" i="1" s="1"/>
  <c r="L1000" i="1" s="1"/>
  <c r="N1000" i="1" s="1"/>
  <c r="G1000" i="1"/>
  <c r="D1000" i="1"/>
  <c r="I999" i="1"/>
  <c r="J999" i="1" s="1"/>
  <c r="K999" i="1" s="1"/>
  <c r="G999" i="1"/>
  <c r="D999" i="1"/>
  <c r="J998" i="1"/>
  <c r="K998" i="1" s="1"/>
  <c r="I998" i="1"/>
  <c r="G998" i="1"/>
  <c r="D998" i="1"/>
  <c r="I997" i="1"/>
  <c r="J997" i="1" s="1"/>
  <c r="K997" i="1" s="1"/>
  <c r="L997" i="1" s="1"/>
  <c r="N997" i="1" s="1"/>
  <c r="G997" i="1"/>
  <c r="D997" i="1"/>
  <c r="I996" i="1"/>
  <c r="J996" i="1" s="1"/>
  <c r="K996" i="1" s="1"/>
  <c r="G996" i="1"/>
  <c r="D996" i="1"/>
  <c r="J995" i="1"/>
  <c r="K995" i="1" s="1"/>
  <c r="O995" i="1" s="1"/>
  <c r="I995" i="1"/>
  <c r="G995" i="1"/>
  <c r="D995" i="1"/>
  <c r="I994" i="1"/>
  <c r="J994" i="1" s="1"/>
  <c r="K994" i="1" s="1"/>
  <c r="O994" i="1" s="1"/>
  <c r="G994" i="1"/>
  <c r="D994" i="1"/>
  <c r="J993" i="1"/>
  <c r="K993" i="1" s="1"/>
  <c r="I993" i="1"/>
  <c r="G993" i="1"/>
  <c r="D993" i="1"/>
  <c r="J992" i="1"/>
  <c r="K992" i="1" s="1"/>
  <c r="I992" i="1"/>
  <c r="G992" i="1"/>
  <c r="D992" i="1"/>
  <c r="I991" i="1"/>
  <c r="J991" i="1" s="1"/>
  <c r="K991" i="1" s="1"/>
  <c r="L991" i="1" s="1"/>
  <c r="N991" i="1" s="1"/>
  <c r="G991" i="1"/>
  <c r="D991" i="1"/>
  <c r="I990" i="1"/>
  <c r="J990" i="1" s="1"/>
  <c r="K990" i="1" s="1"/>
  <c r="G990" i="1"/>
  <c r="D990" i="1"/>
  <c r="I989" i="1"/>
  <c r="J989" i="1" s="1"/>
  <c r="K989" i="1" s="1"/>
  <c r="G989" i="1"/>
  <c r="D989" i="1"/>
  <c r="I988" i="1"/>
  <c r="J988" i="1" s="1"/>
  <c r="K988" i="1" s="1"/>
  <c r="L988" i="1" s="1"/>
  <c r="G988" i="1"/>
  <c r="D988" i="1"/>
  <c r="J987" i="1"/>
  <c r="K987" i="1" s="1"/>
  <c r="I987" i="1"/>
  <c r="G987" i="1"/>
  <c r="D987" i="1"/>
  <c r="I986" i="1"/>
  <c r="J986" i="1" s="1"/>
  <c r="K986" i="1" s="1"/>
  <c r="O986" i="1" s="1"/>
  <c r="G986" i="1"/>
  <c r="D986" i="1"/>
  <c r="I985" i="1"/>
  <c r="J985" i="1" s="1"/>
  <c r="K985" i="1" s="1"/>
  <c r="G985" i="1"/>
  <c r="D985" i="1"/>
  <c r="I984" i="1"/>
  <c r="J984" i="1" s="1"/>
  <c r="K984" i="1" s="1"/>
  <c r="G984" i="1"/>
  <c r="D984" i="1"/>
  <c r="I983" i="1"/>
  <c r="J983" i="1" s="1"/>
  <c r="K983" i="1" s="1"/>
  <c r="G983" i="1"/>
  <c r="D983" i="1"/>
  <c r="I982" i="1"/>
  <c r="J982" i="1" s="1"/>
  <c r="K982" i="1" s="1"/>
  <c r="G982" i="1"/>
  <c r="D982" i="1"/>
  <c r="I981" i="1"/>
  <c r="J981" i="1" s="1"/>
  <c r="K981" i="1" s="1"/>
  <c r="G981" i="1"/>
  <c r="D981" i="1"/>
  <c r="I980" i="1"/>
  <c r="J980" i="1" s="1"/>
  <c r="K980" i="1" s="1"/>
  <c r="L980" i="1" s="1"/>
  <c r="N980" i="1" s="1"/>
  <c r="G980" i="1"/>
  <c r="D980" i="1"/>
  <c r="I979" i="1"/>
  <c r="J979" i="1" s="1"/>
  <c r="K979" i="1" s="1"/>
  <c r="G979" i="1"/>
  <c r="D979" i="1"/>
  <c r="J978" i="1"/>
  <c r="K978" i="1" s="1"/>
  <c r="I978" i="1"/>
  <c r="G978" i="1"/>
  <c r="D978" i="1"/>
  <c r="I977" i="1"/>
  <c r="J977" i="1" s="1"/>
  <c r="K977" i="1" s="1"/>
  <c r="L977" i="1" s="1"/>
  <c r="N977" i="1" s="1"/>
  <c r="G977" i="1"/>
  <c r="D977" i="1"/>
  <c r="J976" i="1"/>
  <c r="K976" i="1" s="1"/>
  <c r="L976" i="1" s="1"/>
  <c r="N976" i="1" s="1"/>
  <c r="I976" i="1"/>
  <c r="G976" i="1"/>
  <c r="D976" i="1"/>
  <c r="I975" i="1"/>
  <c r="J975" i="1" s="1"/>
  <c r="K975" i="1" s="1"/>
  <c r="O975" i="1" s="1"/>
  <c r="G975" i="1"/>
  <c r="D975" i="1"/>
  <c r="J974" i="1"/>
  <c r="K974" i="1" s="1"/>
  <c r="I974" i="1"/>
  <c r="G974" i="1"/>
  <c r="D974" i="1"/>
  <c r="I973" i="1"/>
  <c r="J973" i="1" s="1"/>
  <c r="K973" i="1" s="1"/>
  <c r="G973" i="1"/>
  <c r="D973" i="1"/>
  <c r="I972" i="1"/>
  <c r="J972" i="1" s="1"/>
  <c r="K972" i="1" s="1"/>
  <c r="G972" i="1"/>
  <c r="D972" i="1"/>
  <c r="J971" i="1"/>
  <c r="K971" i="1" s="1"/>
  <c r="L971" i="1" s="1"/>
  <c r="N971" i="1" s="1"/>
  <c r="I971" i="1"/>
  <c r="G971" i="1"/>
  <c r="D971" i="1"/>
  <c r="I970" i="1"/>
  <c r="J970" i="1" s="1"/>
  <c r="K970" i="1" s="1"/>
  <c r="G970" i="1"/>
  <c r="D970" i="1"/>
  <c r="I969" i="1"/>
  <c r="J969" i="1" s="1"/>
  <c r="K969" i="1" s="1"/>
  <c r="L969" i="1" s="1"/>
  <c r="N969" i="1" s="1"/>
  <c r="G969" i="1"/>
  <c r="D969" i="1"/>
  <c r="I968" i="1"/>
  <c r="J968" i="1" s="1"/>
  <c r="K968" i="1" s="1"/>
  <c r="L968" i="1" s="1"/>
  <c r="N968" i="1" s="1"/>
  <c r="G968" i="1"/>
  <c r="D968" i="1"/>
  <c r="J967" i="1"/>
  <c r="K967" i="1" s="1"/>
  <c r="I967" i="1"/>
  <c r="G967" i="1"/>
  <c r="D967" i="1"/>
  <c r="I966" i="1"/>
  <c r="J966" i="1" s="1"/>
  <c r="K966" i="1" s="1"/>
  <c r="G966" i="1"/>
  <c r="D966" i="1"/>
  <c r="I965" i="1"/>
  <c r="J965" i="1" s="1"/>
  <c r="K965" i="1" s="1"/>
  <c r="G965" i="1"/>
  <c r="D965" i="1"/>
  <c r="J964" i="1"/>
  <c r="K964" i="1" s="1"/>
  <c r="L964" i="1" s="1"/>
  <c r="N964" i="1" s="1"/>
  <c r="I964" i="1"/>
  <c r="G964" i="1"/>
  <c r="D964" i="1"/>
  <c r="I963" i="1"/>
  <c r="J963" i="1" s="1"/>
  <c r="K963" i="1" s="1"/>
  <c r="G963" i="1"/>
  <c r="D963" i="1"/>
  <c r="L962" i="1"/>
  <c r="I962" i="1"/>
  <c r="J962" i="1" s="1"/>
  <c r="K962" i="1" s="1"/>
  <c r="G962" i="1"/>
  <c r="D962" i="1"/>
  <c r="I961" i="1"/>
  <c r="J961" i="1" s="1"/>
  <c r="K961" i="1" s="1"/>
  <c r="G961" i="1"/>
  <c r="D961" i="1"/>
  <c r="J960" i="1"/>
  <c r="K960" i="1" s="1"/>
  <c r="L960" i="1" s="1"/>
  <c r="N960" i="1" s="1"/>
  <c r="I960" i="1"/>
  <c r="G960" i="1"/>
  <c r="D960" i="1"/>
  <c r="J959" i="1"/>
  <c r="K959" i="1" s="1"/>
  <c r="I959" i="1"/>
  <c r="G959" i="1"/>
  <c r="D959" i="1"/>
  <c r="J958" i="1"/>
  <c r="K958" i="1" s="1"/>
  <c r="I958" i="1"/>
  <c r="G958" i="1"/>
  <c r="D958" i="1"/>
  <c r="J957" i="1"/>
  <c r="K957" i="1" s="1"/>
  <c r="L957" i="1" s="1"/>
  <c r="N957" i="1" s="1"/>
  <c r="I957" i="1"/>
  <c r="G957" i="1"/>
  <c r="D957" i="1"/>
  <c r="J956" i="1"/>
  <c r="K956" i="1" s="1"/>
  <c r="O956" i="1" s="1"/>
  <c r="I956" i="1"/>
  <c r="G956" i="1"/>
  <c r="D956" i="1"/>
  <c r="J955" i="1"/>
  <c r="K955" i="1" s="1"/>
  <c r="O955" i="1" s="1"/>
  <c r="I955" i="1"/>
  <c r="G955" i="1"/>
  <c r="D955" i="1"/>
  <c r="J954" i="1"/>
  <c r="K954" i="1" s="1"/>
  <c r="O954" i="1" s="1"/>
  <c r="I954" i="1"/>
  <c r="G954" i="1"/>
  <c r="D954" i="1"/>
  <c r="I953" i="1"/>
  <c r="J953" i="1" s="1"/>
  <c r="K953" i="1" s="1"/>
  <c r="G953" i="1"/>
  <c r="D953" i="1"/>
  <c r="J952" i="1"/>
  <c r="K952" i="1" s="1"/>
  <c r="I952" i="1"/>
  <c r="G952" i="1"/>
  <c r="D952" i="1"/>
  <c r="I951" i="1"/>
  <c r="J951" i="1" s="1"/>
  <c r="K951" i="1" s="1"/>
  <c r="G951" i="1"/>
  <c r="D951" i="1"/>
  <c r="I950" i="1"/>
  <c r="J950" i="1" s="1"/>
  <c r="K950" i="1" s="1"/>
  <c r="G950" i="1"/>
  <c r="D950" i="1"/>
  <c r="I949" i="1"/>
  <c r="J949" i="1" s="1"/>
  <c r="K949" i="1" s="1"/>
  <c r="L949" i="1" s="1"/>
  <c r="N949" i="1" s="1"/>
  <c r="G949" i="1"/>
  <c r="D949" i="1"/>
  <c r="I948" i="1"/>
  <c r="J948" i="1" s="1"/>
  <c r="K948" i="1" s="1"/>
  <c r="L948" i="1" s="1"/>
  <c r="G948" i="1"/>
  <c r="D948" i="1"/>
  <c r="I947" i="1"/>
  <c r="J947" i="1" s="1"/>
  <c r="K947" i="1" s="1"/>
  <c r="G947" i="1"/>
  <c r="D947" i="1"/>
  <c r="I946" i="1"/>
  <c r="J946" i="1" s="1"/>
  <c r="K946" i="1" s="1"/>
  <c r="O946" i="1" s="1"/>
  <c r="G946" i="1"/>
  <c r="D946" i="1"/>
  <c r="J945" i="1"/>
  <c r="K945" i="1" s="1"/>
  <c r="L945" i="1" s="1"/>
  <c r="N945" i="1" s="1"/>
  <c r="I945" i="1"/>
  <c r="G945" i="1"/>
  <c r="D945" i="1"/>
  <c r="I944" i="1"/>
  <c r="J944" i="1" s="1"/>
  <c r="K944" i="1" s="1"/>
  <c r="G944" i="1"/>
  <c r="D944" i="1"/>
  <c r="K943" i="1"/>
  <c r="O943" i="1" s="1"/>
  <c r="I943" i="1"/>
  <c r="J943" i="1" s="1"/>
  <c r="G943" i="1"/>
  <c r="D943" i="1"/>
  <c r="I942" i="1"/>
  <c r="J942" i="1" s="1"/>
  <c r="K942" i="1" s="1"/>
  <c r="G942" i="1"/>
  <c r="D942" i="1"/>
  <c r="I941" i="1"/>
  <c r="J941" i="1" s="1"/>
  <c r="K941" i="1" s="1"/>
  <c r="G941" i="1"/>
  <c r="D941" i="1"/>
  <c r="I940" i="1"/>
  <c r="J940" i="1" s="1"/>
  <c r="K940" i="1" s="1"/>
  <c r="G940" i="1"/>
  <c r="D940" i="1"/>
  <c r="I939" i="1"/>
  <c r="J939" i="1" s="1"/>
  <c r="K939" i="1" s="1"/>
  <c r="G939" i="1"/>
  <c r="D939" i="1"/>
  <c r="J938" i="1"/>
  <c r="K938" i="1" s="1"/>
  <c r="L938" i="1" s="1"/>
  <c r="N938" i="1" s="1"/>
  <c r="I938" i="1"/>
  <c r="G938" i="1"/>
  <c r="D938" i="1"/>
  <c r="I937" i="1"/>
  <c r="J937" i="1" s="1"/>
  <c r="K937" i="1" s="1"/>
  <c r="G937" i="1"/>
  <c r="D937" i="1"/>
  <c r="J936" i="1"/>
  <c r="K936" i="1" s="1"/>
  <c r="I936" i="1"/>
  <c r="G936" i="1"/>
  <c r="D936" i="1"/>
  <c r="I935" i="1"/>
  <c r="J935" i="1" s="1"/>
  <c r="K935" i="1" s="1"/>
  <c r="G935" i="1"/>
  <c r="D935" i="1"/>
  <c r="I934" i="1"/>
  <c r="J934" i="1" s="1"/>
  <c r="K934" i="1" s="1"/>
  <c r="G934" i="1"/>
  <c r="D934" i="1"/>
  <c r="I933" i="1"/>
  <c r="J933" i="1" s="1"/>
  <c r="K933" i="1" s="1"/>
  <c r="G933" i="1"/>
  <c r="D933" i="1"/>
  <c r="I932" i="1"/>
  <c r="J932" i="1" s="1"/>
  <c r="K932" i="1" s="1"/>
  <c r="G932" i="1"/>
  <c r="D932" i="1"/>
  <c r="I931" i="1"/>
  <c r="J931" i="1" s="1"/>
  <c r="K931" i="1" s="1"/>
  <c r="G931" i="1"/>
  <c r="D931" i="1"/>
  <c r="I930" i="1"/>
  <c r="J930" i="1" s="1"/>
  <c r="K930" i="1" s="1"/>
  <c r="G930" i="1"/>
  <c r="D930" i="1"/>
  <c r="I929" i="1"/>
  <c r="J929" i="1" s="1"/>
  <c r="K929" i="1" s="1"/>
  <c r="G929" i="1"/>
  <c r="D929" i="1"/>
  <c r="K928" i="1"/>
  <c r="L928" i="1" s="1"/>
  <c r="I928" i="1"/>
  <c r="J928" i="1" s="1"/>
  <c r="G928" i="1"/>
  <c r="D928" i="1"/>
  <c r="O928" i="1" s="1"/>
  <c r="I927" i="1"/>
  <c r="J927" i="1" s="1"/>
  <c r="K927" i="1" s="1"/>
  <c r="G927" i="1"/>
  <c r="D927" i="1"/>
  <c r="I926" i="1"/>
  <c r="J926" i="1" s="1"/>
  <c r="K926" i="1" s="1"/>
  <c r="G926" i="1"/>
  <c r="D926" i="1"/>
  <c r="I925" i="1"/>
  <c r="J925" i="1" s="1"/>
  <c r="K925" i="1" s="1"/>
  <c r="G925" i="1"/>
  <c r="D925" i="1"/>
  <c r="I924" i="1"/>
  <c r="J924" i="1" s="1"/>
  <c r="K924" i="1" s="1"/>
  <c r="G924" i="1"/>
  <c r="D924" i="1"/>
  <c r="I923" i="1"/>
  <c r="J923" i="1" s="1"/>
  <c r="K923" i="1" s="1"/>
  <c r="G923" i="1"/>
  <c r="D923" i="1"/>
  <c r="I922" i="1"/>
  <c r="J922" i="1" s="1"/>
  <c r="K922" i="1" s="1"/>
  <c r="G922" i="1"/>
  <c r="D922" i="1"/>
  <c r="I921" i="1"/>
  <c r="J921" i="1" s="1"/>
  <c r="K921" i="1" s="1"/>
  <c r="L921" i="1" s="1"/>
  <c r="N921" i="1" s="1"/>
  <c r="G921" i="1"/>
  <c r="D921" i="1"/>
  <c r="I920" i="1"/>
  <c r="J920" i="1" s="1"/>
  <c r="K920" i="1" s="1"/>
  <c r="G920" i="1"/>
  <c r="D920" i="1"/>
  <c r="J919" i="1"/>
  <c r="K919" i="1" s="1"/>
  <c r="I919" i="1"/>
  <c r="G919" i="1"/>
  <c r="D919" i="1"/>
  <c r="I918" i="1"/>
  <c r="J918" i="1" s="1"/>
  <c r="K918" i="1" s="1"/>
  <c r="L918" i="1" s="1"/>
  <c r="N918" i="1" s="1"/>
  <c r="G918" i="1"/>
  <c r="D918" i="1"/>
  <c r="J917" i="1"/>
  <c r="K917" i="1" s="1"/>
  <c r="O917" i="1" s="1"/>
  <c r="I917" i="1"/>
  <c r="G917" i="1"/>
  <c r="D917" i="1"/>
  <c r="J916" i="1"/>
  <c r="K916" i="1" s="1"/>
  <c r="I916" i="1"/>
  <c r="G916" i="1"/>
  <c r="D916" i="1"/>
  <c r="I915" i="1"/>
  <c r="J915" i="1" s="1"/>
  <c r="K915" i="1" s="1"/>
  <c r="G915" i="1"/>
  <c r="D915" i="1"/>
  <c r="I914" i="1"/>
  <c r="J914" i="1" s="1"/>
  <c r="K914" i="1" s="1"/>
  <c r="G914" i="1"/>
  <c r="D914" i="1"/>
  <c r="I913" i="1"/>
  <c r="J913" i="1" s="1"/>
  <c r="K913" i="1" s="1"/>
  <c r="G913" i="1"/>
  <c r="D913" i="1"/>
  <c r="I912" i="1"/>
  <c r="J912" i="1" s="1"/>
  <c r="K912" i="1" s="1"/>
  <c r="G912" i="1"/>
  <c r="D912" i="1"/>
  <c r="I911" i="1"/>
  <c r="J911" i="1" s="1"/>
  <c r="K911" i="1" s="1"/>
  <c r="G911" i="1"/>
  <c r="D911" i="1"/>
  <c r="I910" i="1"/>
  <c r="J910" i="1" s="1"/>
  <c r="K910" i="1" s="1"/>
  <c r="G910" i="1"/>
  <c r="D910" i="1"/>
  <c r="I909" i="1"/>
  <c r="J909" i="1" s="1"/>
  <c r="K909" i="1" s="1"/>
  <c r="G909" i="1"/>
  <c r="D909" i="1"/>
  <c r="K908" i="1"/>
  <c r="L908" i="1" s="1"/>
  <c r="N908" i="1" s="1"/>
  <c r="I908" i="1"/>
  <c r="J908" i="1" s="1"/>
  <c r="G908" i="1"/>
  <c r="D908" i="1"/>
  <c r="I907" i="1"/>
  <c r="J907" i="1" s="1"/>
  <c r="K907" i="1" s="1"/>
  <c r="G907" i="1"/>
  <c r="D907" i="1"/>
  <c r="K906" i="1"/>
  <c r="O906" i="1" s="1"/>
  <c r="I906" i="1"/>
  <c r="J906" i="1" s="1"/>
  <c r="G906" i="1"/>
  <c r="D906" i="1"/>
  <c r="I905" i="1"/>
  <c r="J905" i="1" s="1"/>
  <c r="K905" i="1" s="1"/>
  <c r="G905" i="1"/>
  <c r="D905" i="1"/>
  <c r="I904" i="1"/>
  <c r="J904" i="1" s="1"/>
  <c r="K904" i="1" s="1"/>
  <c r="G904" i="1"/>
  <c r="D904" i="1"/>
  <c r="J903" i="1"/>
  <c r="K903" i="1" s="1"/>
  <c r="I903" i="1"/>
  <c r="G903" i="1"/>
  <c r="D903" i="1"/>
  <c r="I902" i="1"/>
  <c r="J902" i="1" s="1"/>
  <c r="K902" i="1" s="1"/>
  <c r="G902" i="1"/>
  <c r="D902" i="1"/>
  <c r="J901" i="1"/>
  <c r="K901" i="1" s="1"/>
  <c r="L901" i="1" s="1"/>
  <c r="N901" i="1" s="1"/>
  <c r="I901" i="1"/>
  <c r="G901" i="1"/>
  <c r="D901" i="1"/>
  <c r="I900" i="1"/>
  <c r="J900" i="1" s="1"/>
  <c r="K900" i="1" s="1"/>
  <c r="G900" i="1"/>
  <c r="D900" i="1"/>
  <c r="I899" i="1"/>
  <c r="J899" i="1" s="1"/>
  <c r="K899" i="1" s="1"/>
  <c r="G899" i="1"/>
  <c r="D899" i="1"/>
  <c r="J898" i="1"/>
  <c r="K898" i="1" s="1"/>
  <c r="L898" i="1" s="1"/>
  <c r="N898" i="1" s="1"/>
  <c r="I898" i="1"/>
  <c r="G898" i="1"/>
  <c r="D898" i="1"/>
  <c r="L897" i="1"/>
  <c r="N897" i="1" s="1"/>
  <c r="J897" i="1"/>
  <c r="K897" i="1" s="1"/>
  <c r="O897" i="1" s="1"/>
  <c r="I897" i="1"/>
  <c r="G897" i="1"/>
  <c r="D897" i="1"/>
  <c r="I896" i="1"/>
  <c r="J896" i="1" s="1"/>
  <c r="K896" i="1" s="1"/>
  <c r="G896" i="1"/>
  <c r="D896" i="1"/>
  <c r="J895" i="1"/>
  <c r="K895" i="1" s="1"/>
  <c r="I895" i="1"/>
  <c r="G895" i="1"/>
  <c r="D895" i="1"/>
  <c r="J894" i="1"/>
  <c r="K894" i="1" s="1"/>
  <c r="I894" i="1"/>
  <c r="G894" i="1"/>
  <c r="D894" i="1"/>
  <c r="I893" i="1"/>
  <c r="J893" i="1" s="1"/>
  <c r="K893" i="1" s="1"/>
  <c r="G893" i="1"/>
  <c r="D893" i="1"/>
  <c r="I892" i="1"/>
  <c r="J892" i="1" s="1"/>
  <c r="K892" i="1" s="1"/>
  <c r="G892" i="1"/>
  <c r="D892" i="1"/>
  <c r="I891" i="1"/>
  <c r="J891" i="1" s="1"/>
  <c r="K891" i="1" s="1"/>
  <c r="O891" i="1" s="1"/>
  <c r="G891" i="1"/>
  <c r="D891" i="1"/>
  <c r="I890" i="1"/>
  <c r="J890" i="1" s="1"/>
  <c r="K890" i="1" s="1"/>
  <c r="G890" i="1"/>
  <c r="D890" i="1"/>
  <c r="I889" i="1"/>
  <c r="J889" i="1" s="1"/>
  <c r="K889" i="1" s="1"/>
  <c r="G889" i="1"/>
  <c r="D889" i="1"/>
  <c r="J888" i="1"/>
  <c r="K888" i="1" s="1"/>
  <c r="I888" i="1"/>
  <c r="G888" i="1"/>
  <c r="D888" i="1"/>
  <c r="J887" i="1"/>
  <c r="K887" i="1" s="1"/>
  <c r="O887" i="1" s="1"/>
  <c r="I887" i="1"/>
  <c r="G887" i="1"/>
  <c r="D887" i="1"/>
  <c r="K886" i="1"/>
  <c r="L886" i="1" s="1"/>
  <c r="N886" i="1" s="1"/>
  <c r="I886" i="1"/>
  <c r="J886" i="1" s="1"/>
  <c r="G886" i="1"/>
  <c r="D886" i="1"/>
  <c r="I885" i="1"/>
  <c r="J885" i="1" s="1"/>
  <c r="K885" i="1" s="1"/>
  <c r="G885" i="1"/>
  <c r="D885" i="1"/>
  <c r="J884" i="1"/>
  <c r="K884" i="1" s="1"/>
  <c r="I884" i="1"/>
  <c r="G884" i="1"/>
  <c r="D884" i="1"/>
  <c r="I883" i="1"/>
  <c r="J883" i="1" s="1"/>
  <c r="K883" i="1" s="1"/>
  <c r="G883" i="1"/>
  <c r="D883" i="1"/>
  <c r="I882" i="1"/>
  <c r="J882" i="1" s="1"/>
  <c r="K882" i="1" s="1"/>
  <c r="G882" i="1"/>
  <c r="D882" i="1"/>
  <c r="J881" i="1"/>
  <c r="K881" i="1" s="1"/>
  <c r="O881" i="1" s="1"/>
  <c r="I881" i="1"/>
  <c r="G881" i="1"/>
  <c r="D881" i="1"/>
  <c r="K880" i="1"/>
  <c r="J880" i="1"/>
  <c r="I880" i="1"/>
  <c r="G880" i="1"/>
  <c r="D880" i="1"/>
  <c r="J879" i="1"/>
  <c r="K879" i="1" s="1"/>
  <c r="I879" i="1"/>
  <c r="G879" i="1"/>
  <c r="D879" i="1"/>
  <c r="I878" i="1"/>
  <c r="J878" i="1" s="1"/>
  <c r="K878" i="1" s="1"/>
  <c r="G878" i="1"/>
  <c r="D878" i="1"/>
  <c r="I877" i="1"/>
  <c r="J877" i="1" s="1"/>
  <c r="K877" i="1" s="1"/>
  <c r="G877" i="1"/>
  <c r="D877" i="1"/>
  <c r="I876" i="1"/>
  <c r="J876" i="1" s="1"/>
  <c r="K876" i="1" s="1"/>
  <c r="G876" i="1"/>
  <c r="D876" i="1"/>
  <c r="J875" i="1"/>
  <c r="K875" i="1" s="1"/>
  <c r="I875" i="1"/>
  <c r="G875" i="1"/>
  <c r="D875" i="1"/>
  <c r="K874" i="1"/>
  <c r="O874" i="1" s="1"/>
  <c r="J874" i="1"/>
  <c r="I874" i="1"/>
  <c r="G874" i="1"/>
  <c r="D874" i="1"/>
  <c r="I873" i="1"/>
  <c r="J873" i="1" s="1"/>
  <c r="K873" i="1" s="1"/>
  <c r="G873" i="1"/>
  <c r="D873" i="1"/>
  <c r="I872" i="1"/>
  <c r="J872" i="1" s="1"/>
  <c r="K872" i="1" s="1"/>
  <c r="G872" i="1"/>
  <c r="D872" i="1"/>
  <c r="I871" i="1"/>
  <c r="J871" i="1" s="1"/>
  <c r="K871" i="1" s="1"/>
  <c r="G871" i="1"/>
  <c r="D871" i="1"/>
  <c r="I870" i="1"/>
  <c r="J870" i="1" s="1"/>
  <c r="K870" i="1" s="1"/>
  <c r="G870" i="1"/>
  <c r="D870" i="1"/>
  <c r="I869" i="1"/>
  <c r="J869" i="1" s="1"/>
  <c r="K869" i="1" s="1"/>
  <c r="G869" i="1"/>
  <c r="D869" i="1"/>
  <c r="J868" i="1"/>
  <c r="K868" i="1" s="1"/>
  <c r="I868" i="1"/>
  <c r="G868" i="1"/>
  <c r="D868" i="1"/>
  <c r="I867" i="1"/>
  <c r="J867" i="1" s="1"/>
  <c r="K867" i="1" s="1"/>
  <c r="G867" i="1"/>
  <c r="D867" i="1"/>
  <c r="I866" i="1"/>
  <c r="J866" i="1" s="1"/>
  <c r="K866" i="1" s="1"/>
  <c r="G866" i="1"/>
  <c r="D866" i="1"/>
  <c r="I865" i="1"/>
  <c r="J865" i="1" s="1"/>
  <c r="K865" i="1" s="1"/>
  <c r="G865" i="1"/>
  <c r="D865" i="1"/>
  <c r="J864" i="1"/>
  <c r="K864" i="1" s="1"/>
  <c r="I864" i="1"/>
  <c r="G864" i="1"/>
  <c r="D864" i="1"/>
  <c r="I863" i="1"/>
  <c r="J863" i="1" s="1"/>
  <c r="K863" i="1" s="1"/>
  <c r="G863" i="1"/>
  <c r="D863" i="1"/>
  <c r="I862" i="1"/>
  <c r="J862" i="1" s="1"/>
  <c r="K862" i="1" s="1"/>
  <c r="O862" i="1" s="1"/>
  <c r="G862" i="1"/>
  <c r="D862" i="1"/>
  <c r="K861" i="1"/>
  <c r="L861" i="1" s="1"/>
  <c r="N861" i="1" s="1"/>
  <c r="J861" i="1"/>
  <c r="I861" i="1"/>
  <c r="G861" i="1"/>
  <c r="D861" i="1"/>
  <c r="I860" i="1"/>
  <c r="J860" i="1" s="1"/>
  <c r="K860" i="1" s="1"/>
  <c r="G860" i="1"/>
  <c r="D860" i="1"/>
  <c r="I859" i="1"/>
  <c r="J859" i="1" s="1"/>
  <c r="K859" i="1" s="1"/>
  <c r="G859" i="1"/>
  <c r="D859" i="1"/>
  <c r="J858" i="1"/>
  <c r="K858" i="1" s="1"/>
  <c r="I858" i="1"/>
  <c r="G858" i="1"/>
  <c r="D858" i="1"/>
  <c r="I857" i="1"/>
  <c r="J857" i="1" s="1"/>
  <c r="K857" i="1" s="1"/>
  <c r="G857" i="1"/>
  <c r="D857" i="1"/>
  <c r="J856" i="1"/>
  <c r="K856" i="1" s="1"/>
  <c r="I856" i="1"/>
  <c r="G856" i="1"/>
  <c r="D856" i="1"/>
  <c r="J855" i="1"/>
  <c r="K855" i="1" s="1"/>
  <c r="I855" i="1"/>
  <c r="G855" i="1"/>
  <c r="D855" i="1"/>
  <c r="I854" i="1"/>
  <c r="J854" i="1" s="1"/>
  <c r="K854" i="1" s="1"/>
  <c r="O854" i="1" s="1"/>
  <c r="G854" i="1"/>
  <c r="D854" i="1"/>
  <c r="I853" i="1"/>
  <c r="J853" i="1" s="1"/>
  <c r="K853" i="1" s="1"/>
  <c r="G853" i="1"/>
  <c r="D853" i="1"/>
  <c r="I852" i="1"/>
  <c r="J852" i="1" s="1"/>
  <c r="K852" i="1" s="1"/>
  <c r="G852" i="1"/>
  <c r="D852" i="1"/>
  <c r="I851" i="1"/>
  <c r="J851" i="1" s="1"/>
  <c r="K851" i="1" s="1"/>
  <c r="G851" i="1"/>
  <c r="D851" i="1"/>
  <c r="J850" i="1"/>
  <c r="K850" i="1" s="1"/>
  <c r="I850" i="1"/>
  <c r="G850" i="1"/>
  <c r="D850" i="1"/>
  <c r="I849" i="1"/>
  <c r="J849" i="1" s="1"/>
  <c r="K849" i="1" s="1"/>
  <c r="G849" i="1"/>
  <c r="D849" i="1"/>
  <c r="J848" i="1"/>
  <c r="K848" i="1" s="1"/>
  <c r="I848" i="1"/>
  <c r="G848" i="1"/>
  <c r="D848" i="1"/>
  <c r="I847" i="1"/>
  <c r="J847" i="1" s="1"/>
  <c r="K847" i="1" s="1"/>
  <c r="G847" i="1"/>
  <c r="D847" i="1"/>
  <c r="I846" i="1"/>
  <c r="J846" i="1" s="1"/>
  <c r="K846" i="1" s="1"/>
  <c r="G846" i="1"/>
  <c r="D846" i="1"/>
  <c r="I845" i="1"/>
  <c r="J845" i="1" s="1"/>
  <c r="K845" i="1" s="1"/>
  <c r="G845" i="1"/>
  <c r="D845" i="1"/>
  <c r="J844" i="1"/>
  <c r="K844" i="1" s="1"/>
  <c r="I844" i="1"/>
  <c r="G844" i="1"/>
  <c r="D844" i="1"/>
  <c r="I843" i="1"/>
  <c r="J843" i="1" s="1"/>
  <c r="K843" i="1" s="1"/>
  <c r="G843" i="1"/>
  <c r="D843" i="1"/>
  <c r="I842" i="1"/>
  <c r="J842" i="1" s="1"/>
  <c r="K842" i="1" s="1"/>
  <c r="O842" i="1" s="1"/>
  <c r="G842" i="1"/>
  <c r="D842" i="1"/>
  <c r="J841" i="1"/>
  <c r="K841" i="1" s="1"/>
  <c r="L841" i="1" s="1"/>
  <c r="N841" i="1" s="1"/>
  <c r="I841" i="1"/>
  <c r="G841" i="1"/>
  <c r="D841" i="1"/>
  <c r="I840" i="1"/>
  <c r="J840" i="1" s="1"/>
  <c r="K840" i="1" s="1"/>
  <c r="G840" i="1"/>
  <c r="D840" i="1"/>
  <c r="I839" i="1"/>
  <c r="J839" i="1" s="1"/>
  <c r="K839" i="1" s="1"/>
  <c r="G839" i="1"/>
  <c r="D839" i="1"/>
  <c r="J838" i="1"/>
  <c r="K838" i="1" s="1"/>
  <c r="I838" i="1"/>
  <c r="G838" i="1"/>
  <c r="D838" i="1"/>
  <c r="I837" i="1"/>
  <c r="J837" i="1" s="1"/>
  <c r="K837" i="1" s="1"/>
  <c r="G837" i="1"/>
  <c r="D837" i="1"/>
  <c r="J836" i="1"/>
  <c r="K836" i="1" s="1"/>
  <c r="I836" i="1"/>
  <c r="G836" i="1"/>
  <c r="D836" i="1"/>
  <c r="J835" i="1"/>
  <c r="K835" i="1" s="1"/>
  <c r="I835" i="1"/>
  <c r="G835" i="1"/>
  <c r="D835" i="1"/>
  <c r="J834" i="1"/>
  <c r="K834" i="1" s="1"/>
  <c r="O834" i="1" s="1"/>
  <c r="I834" i="1"/>
  <c r="G834" i="1"/>
  <c r="D834" i="1"/>
  <c r="I833" i="1"/>
  <c r="J833" i="1" s="1"/>
  <c r="K833" i="1" s="1"/>
  <c r="G833" i="1"/>
  <c r="D833" i="1"/>
  <c r="I832" i="1"/>
  <c r="J832" i="1" s="1"/>
  <c r="K832" i="1" s="1"/>
  <c r="G832" i="1"/>
  <c r="D832" i="1"/>
  <c r="I831" i="1"/>
  <c r="J831" i="1" s="1"/>
  <c r="K831" i="1" s="1"/>
  <c r="G831" i="1"/>
  <c r="D831" i="1"/>
  <c r="J830" i="1"/>
  <c r="K830" i="1" s="1"/>
  <c r="I830" i="1"/>
  <c r="G830" i="1"/>
  <c r="D830" i="1"/>
  <c r="I829" i="1"/>
  <c r="J829" i="1" s="1"/>
  <c r="K829" i="1" s="1"/>
  <c r="G829" i="1"/>
  <c r="D829" i="1"/>
  <c r="J828" i="1"/>
  <c r="K828" i="1" s="1"/>
  <c r="I828" i="1"/>
  <c r="G828" i="1"/>
  <c r="D828" i="1"/>
  <c r="I827" i="1"/>
  <c r="J827" i="1" s="1"/>
  <c r="K827" i="1" s="1"/>
  <c r="G827" i="1"/>
  <c r="D827" i="1"/>
  <c r="I826" i="1"/>
  <c r="J826" i="1" s="1"/>
  <c r="K826" i="1" s="1"/>
  <c r="G826" i="1"/>
  <c r="D826" i="1"/>
  <c r="I825" i="1"/>
  <c r="J825" i="1" s="1"/>
  <c r="K825" i="1" s="1"/>
  <c r="G825" i="1"/>
  <c r="D825" i="1"/>
  <c r="I824" i="1"/>
  <c r="J824" i="1" s="1"/>
  <c r="K824" i="1" s="1"/>
  <c r="G824" i="1"/>
  <c r="D824" i="1"/>
  <c r="J823" i="1"/>
  <c r="K823" i="1" s="1"/>
  <c r="I823" i="1"/>
  <c r="G823" i="1"/>
  <c r="D823" i="1"/>
  <c r="K822" i="1"/>
  <c r="O822" i="1" s="1"/>
  <c r="J822" i="1"/>
  <c r="I822" i="1"/>
  <c r="G822" i="1"/>
  <c r="D822" i="1"/>
  <c r="I821" i="1"/>
  <c r="J821" i="1" s="1"/>
  <c r="K821" i="1" s="1"/>
  <c r="L821" i="1" s="1"/>
  <c r="N821" i="1" s="1"/>
  <c r="G821" i="1"/>
  <c r="D821" i="1"/>
  <c r="I820" i="1"/>
  <c r="J820" i="1" s="1"/>
  <c r="K820" i="1" s="1"/>
  <c r="G820" i="1"/>
  <c r="D820" i="1"/>
  <c r="I819" i="1"/>
  <c r="J819" i="1" s="1"/>
  <c r="K819" i="1" s="1"/>
  <c r="G819" i="1"/>
  <c r="D819" i="1"/>
  <c r="J818" i="1"/>
  <c r="K818" i="1" s="1"/>
  <c r="I818" i="1"/>
  <c r="G818" i="1"/>
  <c r="D818" i="1"/>
  <c r="I817" i="1"/>
  <c r="J817" i="1" s="1"/>
  <c r="K817" i="1" s="1"/>
  <c r="G817" i="1"/>
  <c r="D817" i="1"/>
  <c r="I816" i="1"/>
  <c r="J816" i="1" s="1"/>
  <c r="K816" i="1" s="1"/>
  <c r="G816" i="1"/>
  <c r="D816" i="1"/>
  <c r="I815" i="1"/>
  <c r="J815" i="1" s="1"/>
  <c r="K815" i="1" s="1"/>
  <c r="G815" i="1"/>
  <c r="D815" i="1"/>
  <c r="K814" i="1"/>
  <c r="J814" i="1"/>
  <c r="I814" i="1"/>
  <c r="G814" i="1"/>
  <c r="D814" i="1"/>
  <c r="I813" i="1"/>
  <c r="J813" i="1" s="1"/>
  <c r="K813" i="1" s="1"/>
  <c r="G813" i="1"/>
  <c r="D813" i="1"/>
  <c r="I812" i="1"/>
  <c r="J812" i="1" s="1"/>
  <c r="K812" i="1" s="1"/>
  <c r="G812" i="1"/>
  <c r="D812" i="1"/>
  <c r="J811" i="1"/>
  <c r="K811" i="1" s="1"/>
  <c r="I811" i="1"/>
  <c r="G811" i="1"/>
  <c r="D811" i="1"/>
  <c r="J810" i="1"/>
  <c r="K810" i="1" s="1"/>
  <c r="I810" i="1"/>
  <c r="G810" i="1"/>
  <c r="D810" i="1"/>
  <c r="I809" i="1"/>
  <c r="J809" i="1" s="1"/>
  <c r="K809" i="1" s="1"/>
  <c r="G809" i="1"/>
  <c r="D809" i="1"/>
  <c r="I808" i="1"/>
  <c r="J808" i="1" s="1"/>
  <c r="K808" i="1" s="1"/>
  <c r="G808" i="1"/>
  <c r="D808" i="1"/>
  <c r="I807" i="1"/>
  <c r="J807" i="1" s="1"/>
  <c r="K807" i="1" s="1"/>
  <c r="G807" i="1"/>
  <c r="D807" i="1"/>
  <c r="I806" i="1"/>
  <c r="J806" i="1" s="1"/>
  <c r="K806" i="1" s="1"/>
  <c r="G806" i="1"/>
  <c r="D806" i="1"/>
  <c r="I805" i="1"/>
  <c r="J805" i="1" s="1"/>
  <c r="K805" i="1" s="1"/>
  <c r="G805" i="1"/>
  <c r="D805" i="1"/>
  <c r="J804" i="1"/>
  <c r="K804" i="1" s="1"/>
  <c r="I804" i="1"/>
  <c r="G804" i="1"/>
  <c r="D804" i="1"/>
  <c r="J803" i="1"/>
  <c r="K803" i="1" s="1"/>
  <c r="I803" i="1"/>
  <c r="G803" i="1"/>
  <c r="D803" i="1"/>
  <c r="J802" i="1"/>
  <c r="K802" i="1" s="1"/>
  <c r="O802" i="1" s="1"/>
  <c r="I802" i="1"/>
  <c r="G802" i="1"/>
  <c r="D802" i="1"/>
  <c r="K801" i="1"/>
  <c r="L801" i="1" s="1"/>
  <c r="J801" i="1"/>
  <c r="I801" i="1"/>
  <c r="G801" i="1"/>
  <c r="D801" i="1"/>
  <c r="I800" i="1"/>
  <c r="J800" i="1" s="1"/>
  <c r="K800" i="1" s="1"/>
  <c r="G800" i="1"/>
  <c r="D800" i="1"/>
  <c r="I799" i="1"/>
  <c r="J799" i="1" s="1"/>
  <c r="K799" i="1" s="1"/>
  <c r="G799" i="1"/>
  <c r="D799" i="1"/>
  <c r="I798" i="1"/>
  <c r="J798" i="1" s="1"/>
  <c r="K798" i="1" s="1"/>
  <c r="G798" i="1"/>
  <c r="D798" i="1"/>
  <c r="I797" i="1"/>
  <c r="J797" i="1" s="1"/>
  <c r="K797" i="1" s="1"/>
  <c r="G797" i="1"/>
  <c r="D797" i="1"/>
  <c r="I796" i="1"/>
  <c r="J796" i="1" s="1"/>
  <c r="K796" i="1" s="1"/>
  <c r="G796" i="1"/>
  <c r="D796" i="1"/>
  <c r="I795" i="1"/>
  <c r="J795" i="1" s="1"/>
  <c r="K795" i="1" s="1"/>
  <c r="G795" i="1"/>
  <c r="D795" i="1"/>
  <c r="K794" i="1"/>
  <c r="O794" i="1" s="1"/>
  <c r="J794" i="1"/>
  <c r="I794" i="1"/>
  <c r="G794" i="1"/>
  <c r="D794" i="1"/>
  <c r="I793" i="1"/>
  <c r="J793" i="1" s="1"/>
  <c r="K793" i="1" s="1"/>
  <c r="G793" i="1"/>
  <c r="D793" i="1"/>
  <c r="I792" i="1"/>
  <c r="J792" i="1" s="1"/>
  <c r="K792" i="1" s="1"/>
  <c r="G792" i="1"/>
  <c r="D792" i="1"/>
  <c r="J791" i="1"/>
  <c r="K791" i="1" s="1"/>
  <c r="I791" i="1"/>
  <c r="G791" i="1"/>
  <c r="D791" i="1"/>
  <c r="I790" i="1"/>
  <c r="J790" i="1" s="1"/>
  <c r="K790" i="1" s="1"/>
  <c r="G790" i="1"/>
  <c r="D790" i="1"/>
  <c r="I789" i="1"/>
  <c r="J789" i="1" s="1"/>
  <c r="K789" i="1" s="1"/>
  <c r="G789" i="1"/>
  <c r="D789" i="1"/>
  <c r="I788" i="1"/>
  <c r="J788" i="1" s="1"/>
  <c r="K788" i="1" s="1"/>
  <c r="G788" i="1"/>
  <c r="D788" i="1"/>
  <c r="I787" i="1"/>
  <c r="J787" i="1" s="1"/>
  <c r="K787" i="1" s="1"/>
  <c r="G787" i="1"/>
  <c r="D787" i="1"/>
  <c r="I786" i="1"/>
  <c r="J786" i="1" s="1"/>
  <c r="K786" i="1" s="1"/>
  <c r="G786" i="1"/>
  <c r="D786" i="1"/>
  <c r="I785" i="1"/>
  <c r="J785" i="1" s="1"/>
  <c r="K785" i="1" s="1"/>
  <c r="G785" i="1"/>
  <c r="D785" i="1"/>
  <c r="J784" i="1"/>
  <c r="K784" i="1" s="1"/>
  <c r="I784" i="1"/>
  <c r="G784" i="1"/>
  <c r="D784" i="1"/>
  <c r="I783" i="1"/>
  <c r="J783" i="1" s="1"/>
  <c r="K783" i="1" s="1"/>
  <c r="G783" i="1"/>
  <c r="D783" i="1"/>
  <c r="J782" i="1"/>
  <c r="K782" i="1" s="1"/>
  <c r="O782" i="1" s="1"/>
  <c r="I782" i="1"/>
  <c r="G782" i="1"/>
  <c r="D782" i="1"/>
  <c r="I781" i="1"/>
  <c r="J781" i="1" s="1"/>
  <c r="K781" i="1" s="1"/>
  <c r="L781" i="1" s="1"/>
  <c r="N781" i="1" s="1"/>
  <c r="G781" i="1"/>
  <c r="D781" i="1"/>
  <c r="I780" i="1"/>
  <c r="J780" i="1" s="1"/>
  <c r="K780" i="1" s="1"/>
  <c r="G780" i="1"/>
  <c r="D780" i="1"/>
  <c r="I779" i="1"/>
  <c r="J779" i="1" s="1"/>
  <c r="K779" i="1" s="1"/>
  <c r="G779" i="1"/>
  <c r="D779" i="1"/>
  <c r="I778" i="1"/>
  <c r="J778" i="1" s="1"/>
  <c r="K778" i="1" s="1"/>
  <c r="G778" i="1"/>
  <c r="D778" i="1"/>
  <c r="I777" i="1"/>
  <c r="J777" i="1" s="1"/>
  <c r="K777" i="1" s="1"/>
  <c r="G777" i="1"/>
  <c r="D777" i="1"/>
  <c r="I776" i="1"/>
  <c r="J776" i="1" s="1"/>
  <c r="K776" i="1" s="1"/>
  <c r="G776" i="1"/>
  <c r="D776" i="1"/>
  <c r="J775" i="1"/>
  <c r="K775" i="1" s="1"/>
  <c r="I775" i="1"/>
  <c r="G775" i="1"/>
  <c r="D775" i="1"/>
  <c r="K774" i="1"/>
  <c r="O774" i="1" s="1"/>
  <c r="J774" i="1"/>
  <c r="I774" i="1"/>
  <c r="G774" i="1"/>
  <c r="D774" i="1"/>
  <c r="I773" i="1"/>
  <c r="J773" i="1" s="1"/>
  <c r="K773" i="1" s="1"/>
  <c r="G773" i="1"/>
  <c r="D773" i="1"/>
  <c r="I772" i="1"/>
  <c r="J772" i="1" s="1"/>
  <c r="K772" i="1" s="1"/>
  <c r="G772" i="1"/>
  <c r="D772" i="1"/>
  <c r="I771" i="1"/>
  <c r="J771" i="1" s="1"/>
  <c r="K771" i="1" s="1"/>
  <c r="G771" i="1"/>
  <c r="D771" i="1"/>
  <c r="I770" i="1"/>
  <c r="J770" i="1" s="1"/>
  <c r="K770" i="1" s="1"/>
  <c r="G770" i="1"/>
  <c r="D770" i="1"/>
  <c r="I769" i="1"/>
  <c r="J769" i="1" s="1"/>
  <c r="K769" i="1" s="1"/>
  <c r="G769" i="1"/>
  <c r="D769" i="1"/>
  <c r="I768" i="1"/>
  <c r="J768" i="1" s="1"/>
  <c r="K768" i="1" s="1"/>
  <c r="G768" i="1"/>
  <c r="D768" i="1"/>
  <c r="I767" i="1"/>
  <c r="J767" i="1" s="1"/>
  <c r="K767" i="1" s="1"/>
  <c r="G767" i="1"/>
  <c r="D767" i="1"/>
  <c r="I766" i="1"/>
  <c r="J766" i="1" s="1"/>
  <c r="K766" i="1" s="1"/>
  <c r="G766" i="1"/>
  <c r="D766" i="1"/>
  <c r="I765" i="1"/>
  <c r="J765" i="1" s="1"/>
  <c r="K765" i="1" s="1"/>
  <c r="G765" i="1"/>
  <c r="D765" i="1"/>
  <c r="J764" i="1"/>
  <c r="K764" i="1" s="1"/>
  <c r="I764" i="1"/>
  <c r="G764" i="1"/>
  <c r="D764" i="1"/>
  <c r="I763" i="1"/>
  <c r="J763" i="1" s="1"/>
  <c r="K763" i="1" s="1"/>
  <c r="G763" i="1"/>
  <c r="D763" i="1"/>
  <c r="I762" i="1"/>
  <c r="J762" i="1" s="1"/>
  <c r="K762" i="1" s="1"/>
  <c r="O762" i="1" s="1"/>
  <c r="G762" i="1"/>
  <c r="D762" i="1"/>
  <c r="J761" i="1"/>
  <c r="K761" i="1" s="1"/>
  <c r="L761" i="1" s="1"/>
  <c r="N761" i="1" s="1"/>
  <c r="I761" i="1"/>
  <c r="G761" i="1"/>
  <c r="D761" i="1"/>
  <c r="I760" i="1"/>
  <c r="J760" i="1" s="1"/>
  <c r="K760" i="1" s="1"/>
  <c r="G760" i="1"/>
  <c r="D760" i="1"/>
  <c r="I759" i="1"/>
  <c r="J759" i="1" s="1"/>
  <c r="K759" i="1" s="1"/>
  <c r="G759" i="1"/>
  <c r="D759" i="1"/>
  <c r="J758" i="1"/>
  <c r="K758" i="1" s="1"/>
  <c r="I758" i="1"/>
  <c r="G758" i="1"/>
  <c r="D758" i="1"/>
  <c r="I757" i="1"/>
  <c r="J757" i="1" s="1"/>
  <c r="K757" i="1" s="1"/>
  <c r="G757" i="1"/>
  <c r="D757" i="1"/>
  <c r="J756" i="1"/>
  <c r="K756" i="1" s="1"/>
  <c r="I756" i="1"/>
  <c r="G756" i="1"/>
  <c r="D756" i="1"/>
  <c r="J755" i="1"/>
  <c r="K755" i="1" s="1"/>
  <c r="I755" i="1"/>
  <c r="G755" i="1"/>
  <c r="D755" i="1"/>
  <c r="I754" i="1"/>
  <c r="J754" i="1" s="1"/>
  <c r="K754" i="1" s="1"/>
  <c r="O754" i="1" s="1"/>
  <c r="G754" i="1"/>
  <c r="D754" i="1"/>
  <c r="I753" i="1"/>
  <c r="J753" i="1" s="1"/>
  <c r="K753" i="1" s="1"/>
  <c r="G753" i="1"/>
  <c r="D753" i="1"/>
  <c r="I752" i="1"/>
  <c r="J752" i="1" s="1"/>
  <c r="K752" i="1" s="1"/>
  <c r="G752" i="1"/>
  <c r="D752" i="1"/>
  <c r="I751" i="1"/>
  <c r="J751" i="1" s="1"/>
  <c r="K751" i="1" s="1"/>
  <c r="G751" i="1"/>
  <c r="D751" i="1"/>
  <c r="J750" i="1"/>
  <c r="K750" i="1" s="1"/>
  <c r="I750" i="1"/>
  <c r="G750" i="1"/>
  <c r="D750" i="1"/>
  <c r="I749" i="1"/>
  <c r="J749" i="1" s="1"/>
  <c r="K749" i="1" s="1"/>
  <c r="G749" i="1"/>
  <c r="D749" i="1"/>
  <c r="J748" i="1"/>
  <c r="K748" i="1" s="1"/>
  <c r="I748" i="1"/>
  <c r="G748" i="1"/>
  <c r="D748" i="1"/>
  <c r="I747" i="1"/>
  <c r="J747" i="1" s="1"/>
  <c r="K747" i="1" s="1"/>
  <c r="G747" i="1"/>
  <c r="D747" i="1"/>
  <c r="I746" i="1"/>
  <c r="J746" i="1" s="1"/>
  <c r="K746" i="1" s="1"/>
  <c r="G746" i="1"/>
  <c r="D746" i="1"/>
  <c r="I745" i="1"/>
  <c r="J745" i="1" s="1"/>
  <c r="K745" i="1" s="1"/>
  <c r="G745" i="1"/>
  <c r="D745" i="1"/>
  <c r="I744" i="1"/>
  <c r="J744" i="1" s="1"/>
  <c r="K744" i="1" s="1"/>
  <c r="G744" i="1"/>
  <c r="D744" i="1"/>
  <c r="I743" i="1"/>
  <c r="J743" i="1" s="1"/>
  <c r="K743" i="1" s="1"/>
  <c r="G743" i="1"/>
  <c r="D743" i="1"/>
  <c r="I742" i="1"/>
  <c r="J742" i="1" s="1"/>
  <c r="K742" i="1" s="1"/>
  <c r="O742" i="1" s="1"/>
  <c r="G742" i="1"/>
  <c r="D742" i="1"/>
  <c r="J741" i="1"/>
  <c r="K741" i="1" s="1"/>
  <c r="L741" i="1" s="1"/>
  <c r="N741" i="1" s="1"/>
  <c r="I741" i="1"/>
  <c r="G741" i="1"/>
  <c r="D741" i="1"/>
  <c r="I740" i="1"/>
  <c r="J740" i="1" s="1"/>
  <c r="K740" i="1" s="1"/>
  <c r="D740" i="1"/>
  <c r="I739" i="1"/>
  <c r="J739" i="1" s="1"/>
  <c r="K739" i="1" s="1"/>
  <c r="D739" i="1"/>
  <c r="J738" i="1"/>
  <c r="K738" i="1" s="1"/>
  <c r="I738" i="1"/>
  <c r="D738" i="1"/>
  <c r="I737" i="1"/>
  <c r="J737" i="1" s="1"/>
  <c r="K737" i="1" s="1"/>
  <c r="D737" i="1"/>
  <c r="J736" i="1"/>
  <c r="K736" i="1" s="1"/>
  <c r="I736" i="1"/>
  <c r="D736" i="1"/>
  <c r="J735" i="1"/>
  <c r="K735" i="1" s="1"/>
  <c r="I735" i="1"/>
  <c r="D735" i="1"/>
  <c r="J734" i="1"/>
  <c r="K734" i="1" s="1"/>
  <c r="O734" i="1" s="1"/>
  <c r="I734" i="1"/>
  <c r="D734" i="1"/>
  <c r="I733" i="1"/>
  <c r="J733" i="1" s="1"/>
  <c r="K733" i="1" s="1"/>
  <c r="D733" i="1"/>
  <c r="I732" i="1"/>
  <c r="J732" i="1" s="1"/>
  <c r="K732" i="1" s="1"/>
  <c r="D732" i="1"/>
  <c r="I731" i="1"/>
  <c r="J731" i="1" s="1"/>
  <c r="K731" i="1" s="1"/>
  <c r="D731" i="1"/>
  <c r="J730" i="1"/>
  <c r="K730" i="1" s="1"/>
  <c r="I730" i="1"/>
  <c r="D730" i="1"/>
  <c r="I729" i="1"/>
  <c r="J729" i="1" s="1"/>
  <c r="K729" i="1" s="1"/>
  <c r="D729" i="1"/>
  <c r="J728" i="1"/>
  <c r="K728" i="1" s="1"/>
  <c r="I728" i="1"/>
  <c r="D728" i="1"/>
  <c r="I727" i="1"/>
  <c r="J727" i="1" s="1"/>
  <c r="K727" i="1" s="1"/>
  <c r="D727" i="1"/>
  <c r="I726" i="1"/>
  <c r="J726" i="1" s="1"/>
  <c r="K726" i="1" s="1"/>
  <c r="D726" i="1"/>
  <c r="I725" i="1"/>
  <c r="J725" i="1" s="1"/>
  <c r="K725" i="1" s="1"/>
  <c r="D725" i="1"/>
  <c r="I724" i="1"/>
  <c r="J724" i="1" s="1"/>
  <c r="K724" i="1" s="1"/>
  <c r="D724" i="1"/>
  <c r="J723" i="1"/>
  <c r="K723" i="1" s="1"/>
  <c r="I723" i="1"/>
  <c r="D723" i="1"/>
  <c r="K722" i="1"/>
  <c r="O722" i="1" s="1"/>
  <c r="J722" i="1"/>
  <c r="I722" i="1"/>
  <c r="D722" i="1"/>
  <c r="I721" i="1"/>
  <c r="J721" i="1" s="1"/>
  <c r="K721" i="1" s="1"/>
  <c r="L721" i="1" s="1"/>
  <c r="N721" i="1" s="1"/>
  <c r="D721" i="1"/>
  <c r="I720" i="1"/>
  <c r="J720" i="1" s="1"/>
  <c r="K720" i="1" s="1"/>
  <c r="D720" i="1"/>
  <c r="I719" i="1"/>
  <c r="J719" i="1" s="1"/>
  <c r="K719" i="1" s="1"/>
  <c r="D719" i="1"/>
  <c r="J718" i="1"/>
  <c r="K718" i="1" s="1"/>
  <c r="I718" i="1"/>
  <c r="D718" i="1"/>
  <c r="I717" i="1"/>
  <c r="J717" i="1" s="1"/>
  <c r="K717" i="1" s="1"/>
  <c r="D717" i="1"/>
  <c r="I716" i="1"/>
  <c r="J716" i="1" s="1"/>
  <c r="K716" i="1" s="1"/>
  <c r="D716" i="1"/>
  <c r="I715" i="1"/>
  <c r="J715" i="1" s="1"/>
  <c r="K715" i="1" s="1"/>
  <c r="D715" i="1"/>
  <c r="J714" i="1"/>
  <c r="K714" i="1" s="1"/>
  <c r="O714" i="1" s="1"/>
  <c r="I714" i="1"/>
  <c r="D714" i="1"/>
  <c r="I713" i="1"/>
  <c r="J713" i="1" s="1"/>
  <c r="K713" i="1" s="1"/>
  <c r="D713" i="1"/>
  <c r="I712" i="1"/>
  <c r="J712" i="1" s="1"/>
  <c r="K712" i="1" s="1"/>
  <c r="D712" i="1"/>
  <c r="J711" i="1"/>
  <c r="K711" i="1" s="1"/>
  <c r="I711" i="1"/>
  <c r="D711" i="1"/>
  <c r="J710" i="1"/>
  <c r="K710" i="1" s="1"/>
  <c r="I710" i="1"/>
  <c r="D710" i="1"/>
  <c r="I709" i="1"/>
  <c r="J709" i="1" s="1"/>
  <c r="K709" i="1" s="1"/>
  <c r="D709" i="1"/>
  <c r="I708" i="1"/>
  <c r="J708" i="1" s="1"/>
  <c r="K708" i="1" s="1"/>
  <c r="D708" i="1"/>
  <c r="I707" i="1"/>
  <c r="J707" i="1" s="1"/>
  <c r="K707" i="1" s="1"/>
  <c r="D707" i="1"/>
  <c r="I706" i="1"/>
  <c r="J706" i="1" s="1"/>
  <c r="K706" i="1" s="1"/>
  <c r="D706" i="1"/>
  <c r="I705" i="1"/>
  <c r="J705" i="1" s="1"/>
  <c r="K705" i="1" s="1"/>
  <c r="D705" i="1"/>
  <c r="J704" i="1"/>
  <c r="K704" i="1" s="1"/>
  <c r="I704" i="1"/>
  <c r="D704" i="1"/>
  <c r="J703" i="1"/>
  <c r="K703" i="1" s="1"/>
  <c r="I703" i="1"/>
  <c r="D703" i="1"/>
  <c r="J702" i="1"/>
  <c r="K702" i="1" s="1"/>
  <c r="O702" i="1" s="1"/>
  <c r="I702" i="1"/>
  <c r="D702" i="1"/>
  <c r="K701" i="1"/>
  <c r="L701" i="1" s="1"/>
  <c r="J701" i="1"/>
  <c r="I701" i="1"/>
  <c r="D701" i="1"/>
  <c r="I700" i="1"/>
  <c r="J700" i="1" s="1"/>
  <c r="K700" i="1" s="1"/>
  <c r="D700" i="1"/>
  <c r="I699" i="1"/>
  <c r="J699" i="1" s="1"/>
  <c r="K699" i="1" s="1"/>
  <c r="D699" i="1"/>
  <c r="I698" i="1"/>
  <c r="J698" i="1" s="1"/>
  <c r="K698" i="1" s="1"/>
  <c r="D698" i="1"/>
  <c r="I697" i="1"/>
  <c r="J697" i="1" s="1"/>
  <c r="K697" i="1" s="1"/>
  <c r="D697" i="1"/>
  <c r="I696" i="1"/>
  <c r="J696" i="1" s="1"/>
  <c r="K696" i="1" s="1"/>
  <c r="D696" i="1"/>
  <c r="I695" i="1"/>
  <c r="J695" i="1" s="1"/>
  <c r="K695" i="1" s="1"/>
  <c r="D695" i="1"/>
  <c r="K694" i="1"/>
  <c r="O694" i="1" s="1"/>
  <c r="J694" i="1"/>
  <c r="I694" i="1"/>
  <c r="D694" i="1"/>
  <c r="I693" i="1"/>
  <c r="J693" i="1" s="1"/>
  <c r="K693" i="1" s="1"/>
  <c r="D693" i="1"/>
  <c r="I692" i="1"/>
  <c r="J692" i="1" s="1"/>
  <c r="K692" i="1" s="1"/>
  <c r="D692" i="1"/>
  <c r="J691" i="1"/>
  <c r="K691" i="1" s="1"/>
  <c r="I691" i="1"/>
  <c r="D691" i="1"/>
  <c r="I690" i="1"/>
  <c r="J690" i="1" s="1"/>
  <c r="K690" i="1" s="1"/>
  <c r="D690" i="1"/>
  <c r="I689" i="1"/>
  <c r="J689" i="1" s="1"/>
  <c r="K689" i="1" s="1"/>
  <c r="D689" i="1"/>
  <c r="I688" i="1"/>
  <c r="J688" i="1" s="1"/>
  <c r="K688" i="1" s="1"/>
  <c r="D688" i="1"/>
  <c r="I687" i="1"/>
  <c r="J687" i="1" s="1"/>
  <c r="K687" i="1" s="1"/>
  <c r="D687" i="1"/>
  <c r="I686" i="1"/>
  <c r="J686" i="1" s="1"/>
  <c r="K686" i="1" s="1"/>
  <c r="D686" i="1"/>
  <c r="I685" i="1"/>
  <c r="J685" i="1" s="1"/>
  <c r="K685" i="1" s="1"/>
  <c r="D685" i="1"/>
  <c r="J684" i="1"/>
  <c r="K684" i="1" s="1"/>
  <c r="I684" i="1"/>
  <c r="D684" i="1"/>
  <c r="I683" i="1"/>
  <c r="J683" i="1" s="1"/>
  <c r="K683" i="1" s="1"/>
  <c r="D683" i="1"/>
  <c r="J682" i="1"/>
  <c r="K682" i="1" s="1"/>
  <c r="O682" i="1" s="1"/>
  <c r="I682" i="1"/>
  <c r="D682" i="1"/>
  <c r="I681" i="1"/>
  <c r="J681" i="1" s="1"/>
  <c r="K681" i="1" s="1"/>
  <c r="L681" i="1" s="1"/>
  <c r="N681" i="1" s="1"/>
  <c r="D681" i="1"/>
  <c r="I680" i="1"/>
  <c r="J680" i="1" s="1"/>
  <c r="K680" i="1" s="1"/>
  <c r="D680" i="1"/>
  <c r="I679" i="1"/>
  <c r="J679" i="1" s="1"/>
  <c r="K679" i="1" s="1"/>
  <c r="D679" i="1"/>
  <c r="I678" i="1"/>
  <c r="J678" i="1" s="1"/>
  <c r="K678" i="1" s="1"/>
  <c r="D678" i="1"/>
  <c r="I677" i="1"/>
  <c r="J677" i="1" s="1"/>
  <c r="K677" i="1" s="1"/>
  <c r="D677" i="1"/>
  <c r="I676" i="1"/>
  <c r="J676" i="1" s="1"/>
  <c r="K676" i="1" s="1"/>
  <c r="D676" i="1"/>
  <c r="J675" i="1"/>
  <c r="K675" i="1" s="1"/>
  <c r="I675" i="1"/>
  <c r="D675" i="1"/>
  <c r="I674" i="1"/>
  <c r="J674" i="1" s="1"/>
  <c r="K674" i="1" s="1"/>
  <c r="O674" i="1" s="1"/>
  <c r="D674" i="1"/>
  <c r="I673" i="1"/>
  <c r="J673" i="1" s="1"/>
  <c r="K673" i="1" s="1"/>
  <c r="D673" i="1"/>
  <c r="I672" i="1"/>
  <c r="J672" i="1" s="1"/>
  <c r="K672" i="1" s="1"/>
  <c r="D672" i="1"/>
  <c r="I671" i="1"/>
  <c r="J671" i="1" s="1"/>
  <c r="K671" i="1" s="1"/>
  <c r="D671" i="1"/>
  <c r="I670" i="1"/>
  <c r="J670" i="1" s="1"/>
  <c r="K670" i="1" s="1"/>
  <c r="D670" i="1"/>
  <c r="I669" i="1"/>
  <c r="J669" i="1" s="1"/>
  <c r="K669" i="1" s="1"/>
  <c r="D669" i="1"/>
  <c r="I668" i="1"/>
  <c r="J668" i="1" s="1"/>
  <c r="K668" i="1" s="1"/>
  <c r="D668" i="1"/>
  <c r="I667" i="1"/>
  <c r="J667" i="1" s="1"/>
  <c r="K667" i="1" s="1"/>
  <c r="D667" i="1"/>
  <c r="I666" i="1"/>
  <c r="J666" i="1" s="1"/>
  <c r="K666" i="1" s="1"/>
  <c r="D666" i="1"/>
  <c r="I665" i="1"/>
  <c r="J665" i="1" s="1"/>
  <c r="K665" i="1" s="1"/>
  <c r="D665" i="1"/>
  <c r="J664" i="1"/>
  <c r="K664" i="1" s="1"/>
  <c r="I664" i="1"/>
  <c r="D664" i="1"/>
  <c r="J663" i="1"/>
  <c r="K663" i="1" s="1"/>
  <c r="I663" i="1"/>
  <c r="D663" i="1"/>
  <c r="I662" i="1"/>
  <c r="J662" i="1" s="1"/>
  <c r="K662" i="1" s="1"/>
  <c r="O662" i="1" s="1"/>
  <c r="D662" i="1"/>
  <c r="J661" i="1"/>
  <c r="K661" i="1" s="1"/>
  <c r="L661" i="1" s="1"/>
  <c r="N661" i="1" s="1"/>
  <c r="I661" i="1"/>
  <c r="D661" i="1"/>
  <c r="I660" i="1"/>
  <c r="J660" i="1" s="1"/>
  <c r="K660" i="1" s="1"/>
  <c r="D660" i="1"/>
  <c r="I659" i="1"/>
  <c r="J659" i="1" s="1"/>
  <c r="K659" i="1" s="1"/>
  <c r="D659" i="1"/>
  <c r="J658" i="1"/>
  <c r="K658" i="1" s="1"/>
  <c r="I658" i="1"/>
  <c r="D658" i="1"/>
  <c r="I657" i="1"/>
  <c r="J657" i="1" s="1"/>
  <c r="K657" i="1" s="1"/>
  <c r="D657" i="1"/>
  <c r="J656" i="1"/>
  <c r="K656" i="1" s="1"/>
  <c r="I656" i="1"/>
  <c r="D656" i="1"/>
  <c r="K655" i="1"/>
  <c r="L655" i="1" s="1"/>
  <c r="J655" i="1"/>
  <c r="I655" i="1"/>
  <c r="D655" i="1"/>
  <c r="O655" i="1" s="1"/>
  <c r="I654" i="1"/>
  <c r="J654" i="1" s="1"/>
  <c r="K654" i="1" s="1"/>
  <c r="O654" i="1" s="1"/>
  <c r="D654" i="1"/>
  <c r="I653" i="1"/>
  <c r="J653" i="1" s="1"/>
  <c r="K653" i="1" s="1"/>
  <c r="D653" i="1"/>
  <c r="I652" i="1"/>
  <c r="J652" i="1" s="1"/>
  <c r="K652" i="1" s="1"/>
  <c r="D652" i="1"/>
  <c r="J651" i="1"/>
  <c r="K651" i="1" s="1"/>
  <c r="I651" i="1"/>
  <c r="D651" i="1"/>
  <c r="J650" i="1"/>
  <c r="K650" i="1" s="1"/>
  <c r="I650" i="1"/>
  <c r="D650" i="1"/>
  <c r="I649" i="1"/>
  <c r="J649" i="1" s="1"/>
  <c r="K649" i="1" s="1"/>
  <c r="D649" i="1"/>
  <c r="J648" i="1"/>
  <c r="K648" i="1" s="1"/>
  <c r="I648" i="1"/>
  <c r="D648" i="1"/>
  <c r="I647" i="1"/>
  <c r="J647" i="1" s="1"/>
  <c r="K647" i="1" s="1"/>
  <c r="D647" i="1"/>
  <c r="I646" i="1"/>
  <c r="J646" i="1" s="1"/>
  <c r="K646" i="1" s="1"/>
  <c r="D646" i="1"/>
  <c r="I645" i="1"/>
  <c r="J645" i="1" s="1"/>
  <c r="K645" i="1" s="1"/>
  <c r="D645" i="1"/>
  <c r="I644" i="1"/>
  <c r="J644" i="1" s="1"/>
  <c r="K644" i="1" s="1"/>
  <c r="D644" i="1"/>
  <c r="I643" i="1"/>
  <c r="J643" i="1" s="1"/>
  <c r="K643" i="1" s="1"/>
  <c r="D643" i="1"/>
  <c r="I642" i="1"/>
  <c r="J642" i="1" s="1"/>
  <c r="K642" i="1" s="1"/>
  <c r="O642" i="1" s="1"/>
  <c r="D642" i="1"/>
  <c r="J641" i="1"/>
  <c r="K641" i="1" s="1"/>
  <c r="L641" i="1" s="1"/>
  <c r="N641" i="1" s="1"/>
  <c r="I641" i="1"/>
  <c r="D641" i="1"/>
  <c r="I640" i="1"/>
  <c r="J640" i="1" s="1"/>
  <c r="K640" i="1" s="1"/>
  <c r="D640" i="1"/>
  <c r="I639" i="1"/>
  <c r="J639" i="1" s="1"/>
  <c r="K639" i="1" s="1"/>
  <c r="D639" i="1"/>
  <c r="J638" i="1"/>
  <c r="K638" i="1" s="1"/>
  <c r="I638" i="1"/>
  <c r="D638" i="1"/>
  <c r="I637" i="1"/>
  <c r="J637" i="1" s="1"/>
  <c r="K637" i="1" s="1"/>
  <c r="D637" i="1"/>
  <c r="J636" i="1"/>
  <c r="K636" i="1" s="1"/>
  <c r="I636" i="1"/>
  <c r="D636" i="1"/>
  <c r="J635" i="1"/>
  <c r="K635" i="1" s="1"/>
  <c r="I635" i="1"/>
  <c r="D635" i="1"/>
  <c r="J634" i="1"/>
  <c r="K634" i="1" s="1"/>
  <c r="O634" i="1" s="1"/>
  <c r="I634" i="1"/>
  <c r="D634" i="1"/>
  <c r="I633" i="1"/>
  <c r="J633" i="1" s="1"/>
  <c r="K633" i="1" s="1"/>
  <c r="D633" i="1"/>
  <c r="I632" i="1"/>
  <c r="J632" i="1" s="1"/>
  <c r="K632" i="1" s="1"/>
  <c r="D632" i="1"/>
  <c r="I631" i="1"/>
  <c r="J631" i="1" s="1"/>
  <c r="K631" i="1" s="1"/>
  <c r="D631" i="1"/>
  <c r="J630" i="1"/>
  <c r="K630" i="1" s="1"/>
  <c r="I630" i="1"/>
  <c r="D630" i="1"/>
  <c r="I629" i="1"/>
  <c r="J629" i="1" s="1"/>
  <c r="K629" i="1" s="1"/>
  <c r="D629" i="1"/>
  <c r="J628" i="1"/>
  <c r="K628" i="1" s="1"/>
  <c r="I628" i="1"/>
  <c r="D628" i="1"/>
  <c r="I627" i="1"/>
  <c r="J627" i="1" s="1"/>
  <c r="K627" i="1" s="1"/>
  <c r="D627" i="1"/>
  <c r="I626" i="1"/>
  <c r="J626" i="1" s="1"/>
  <c r="K626" i="1" s="1"/>
  <c r="D626" i="1"/>
  <c r="I625" i="1"/>
  <c r="J625" i="1" s="1"/>
  <c r="K625" i="1" s="1"/>
  <c r="D625" i="1"/>
  <c r="I624" i="1"/>
  <c r="J624" i="1" s="1"/>
  <c r="K624" i="1" s="1"/>
  <c r="D624" i="1"/>
  <c r="J623" i="1"/>
  <c r="K623" i="1" s="1"/>
  <c r="I623" i="1"/>
  <c r="D623" i="1"/>
  <c r="I622" i="1"/>
  <c r="J622" i="1" s="1"/>
  <c r="K622" i="1" s="1"/>
  <c r="O622" i="1" s="1"/>
  <c r="D622" i="1"/>
  <c r="I621" i="1"/>
  <c r="J621" i="1" s="1"/>
  <c r="K621" i="1" s="1"/>
  <c r="L621" i="1" s="1"/>
  <c r="N621" i="1" s="1"/>
  <c r="D621" i="1"/>
  <c r="I620" i="1"/>
  <c r="J620" i="1" s="1"/>
  <c r="K620" i="1" s="1"/>
  <c r="D620" i="1"/>
  <c r="I619" i="1"/>
  <c r="J619" i="1" s="1"/>
  <c r="K619" i="1" s="1"/>
  <c r="D619" i="1"/>
  <c r="J618" i="1"/>
  <c r="K618" i="1" s="1"/>
  <c r="I618" i="1"/>
  <c r="D618" i="1"/>
  <c r="I617" i="1"/>
  <c r="J617" i="1" s="1"/>
  <c r="K617" i="1" s="1"/>
  <c r="D617" i="1"/>
  <c r="I616" i="1"/>
  <c r="J616" i="1" s="1"/>
  <c r="K616" i="1" s="1"/>
  <c r="D616" i="1"/>
  <c r="I615" i="1"/>
  <c r="J615" i="1" s="1"/>
  <c r="K615" i="1" s="1"/>
  <c r="D615" i="1"/>
  <c r="J614" i="1"/>
  <c r="K614" i="1" s="1"/>
  <c r="O614" i="1" s="1"/>
  <c r="I614" i="1"/>
  <c r="D614" i="1"/>
  <c r="I613" i="1"/>
  <c r="J613" i="1" s="1"/>
  <c r="K613" i="1" s="1"/>
  <c r="D613" i="1"/>
  <c r="I612" i="1"/>
  <c r="J612" i="1" s="1"/>
  <c r="K612" i="1" s="1"/>
  <c r="D612" i="1"/>
  <c r="J611" i="1"/>
  <c r="K611" i="1" s="1"/>
  <c r="I611" i="1"/>
  <c r="D611" i="1"/>
  <c r="J610" i="1"/>
  <c r="K610" i="1" s="1"/>
  <c r="I610" i="1"/>
  <c r="D610" i="1"/>
  <c r="I609" i="1"/>
  <c r="J609" i="1" s="1"/>
  <c r="K609" i="1" s="1"/>
  <c r="D609" i="1"/>
  <c r="I608" i="1"/>
  <c r="J608" i="1" s="1"/>
  <c r="K608" i="1" s="1"/>
  <c r="D608" i="1"/>
  <c r="I607" i="1"/>
  <c r="J607" i="1" s="1"/>
  <c r="K607" i="1" s="1"/>
  <c r="D607" i="1"/>
  <c r="I606" i="1"/>
  <c r="J606" i="1" s="1"/>
  <c r="K606" i="1" s="1"/>
  <c r="D606" i="1"/>
  <c r="I605" i="1"/>
  <c r="J605" i="1" s="1"/>
  <c r="K605" i="1" s="1"/>
  <c r="D605" i="1"/>
  <c r="J604" i="1"/>
  <c r="K604" i="1" s="1"/>
  <c r="I604" i="1"/>
  <c r="D604" i="1"/>
  <c r="J603" i="1"/>
  <c r="K603" i="1" s="1"/>
  <c r="I603" i="1"/>
  <c r="D603" i="1"/>
  <c r="J602" i="1"/>
  <c r="K602" i="1" s="1"/>
  <c r="O602" i="1" s="1"/>
  <c r="I602" i="1"/>
  <c r="D602" i="1"/>
  <c r="K601" i="1"/>
  <c r="L601" i="1" s="1"/>
  <c r="J601" i="1"/>
  <c r="I601" i="1"/>
  <c r="D601" i="1"/>
  <c r="I600" i="1"/>
  <c r="J600" i="1" s="1"/>
  <c r="K600" i="1" s="1"/>
  <c r="D600" i="1"/>
  <c r="I599" i="1"/>
  <c r="J599" i="1" s="1"/>
  <c r="K599" i="1" s="1"/>
  <c r="D599" i="1"/>
  <c r="I598" i="1"/>
  <c r="J598" i="1" s="1"/>
  <c r="K598" i="1" s="1"/>
  <c r="D598" i="1"/>
  <c r="I597" i="1"/>
  <c r="J597" i="1" s="1"/>
  <c r="K597" i="1" s="1"/>
  <c r="D597" i="1"/>
  <c r="I596" i="1"/>
  <c r="J596" i="1" s="1"/>
  <c r="K596" i="1" s="1"/>
  <c r="D596" i="1"/>
  <c r="I595" i="1"/>
  <c r="J595" i="1" s="1"/>
  <c r="K595" i="1" s="1"/>
  <c r="D595" i="1"/>
  <c r="K594" i="1"/>
  <c r="J594" i="1"/>
  <c r="I594" i="1"/>
  <c r="D594" i="1"/>
  <c r="I593" i="1"/>
  <c r="J593" i="1" s="1"/>
  <c r="K593" i="1" s="1"/>
  <c r="D593" i="1"/>
  <c r="I592" i="1"/>
  <c r="J592" i="1" s="1"/>
  <c r="K592" i="1" s="1"/>
  <c r="D592" i="1"/>
  <c r="J591" i="1"/>
  <c r="K591" i="1" s="1"/>
  <c r="I591" i="1"/>
  <c r="D591" i="1"/>
  <c r="I590" i="1"/>
  <c r="J590" i="1" s="1"/>
  <c r="K590" i="1" s="1"/>
  <c r="D590" i="1"/>
  <c r="I589" i="1"/>
  <c r="J589" i="1" s="1"/>
  <c r="K589" i="1" s="1"/>
  <c r="D589" i="1"/>
  <c r="I588" i="1"/>
  <c r="J588" i="1" s="1"/>
  <c r="K588" i="1" s="1"/>
  <c r="D588" i="1"/>
  <c r="I587" i="1"/>
  <c r="J587" i="1" s="1"/>
  <c r="K587" i="1" s="1"/>
  <c r="D587" i="1"/>
  <c r="I586" i="1"/>
  <c r="J586" i="1" s="1"/>
  <c r="K586" i="1" s="1"/>
  <c r="D586" i="1"/>
  <c r="I585" i="1"/>
  <c r="J585" i="1" s="1"/>
  <c r="K585" i="1" s="1"/>
  <c r="D585" i="1"/>
  <c r="J584" i="1"/>
  <c r="K584" i="1" s="1"/>
  <c r="I584" i="1"/>
  <c r="D584" i="1"/>
  <c r="I583" i="1"/>
  <c r="J583" i="1" s="1"/>
  <c r="K583" i="1" s="1"/>
  <c r="D583" i="1"/>
  <c r="J582" i="1"/>
  <c r="K582" i="1" s="1"/>
  <c r="O582" i="1" s="1"/>
  <c r="I582" i="1"/>
  <c r="D582" i="1"/>
  <c r="I581" i="1"/>
  <c r="J581" i="1" s="1"/>
  <c r="K581" i="1" s="1"/>
  <c r="L581" i="1" s="1"/>
  <c r="N581" i="1" s="1"/>
  <c r="D581" i="1"/>
  <c r="I580" i="1"/>
  <c r="J580" i="1" s="1"/>
  <c r="K580" i="1" s="1"/>
  <c r="D580" i="1"/>
  <c r="I579" i="1"/>
  <c r="J579" i="1" s="1"/>
  <c r="K579" i="1" s="1"/>
  <c r="D579" i="1"/>
  <c r="I578" i="1"/>
  <c r="J578" i="1" s="1"/>
  <c r="K578" i="1" s="1"/>
  <c r="D578" i="1"/>
  <c r="I577" i="1"/>
  <c r="J577" i="1" s="1"/>
  <c r="K577" i="1" s="1"/>
  <c r="D577" i="1"/>
  <c r="I576" i="1"/>
  <c r="J576" i="1" s="1"/>
  <c r="K576" i="1" s="1"/>
  <c r="D576" i="1"/>
  <c r="I575" i="1"/>
  <c r="J575" i="1" s="1"/>
  <c r="K575" i="1" s="1"/>
  <c r="D575" i="1"/>
  <c r="I574" i="1"/>
  <c r="J574" i="1" s="1"/>
  <c r="K574" i="1" s="1"/>
  <c r="O574" i="1" s="1"/>
  <c r="D574" i="1"/>
  <c r="I573" i="1"/>
  <c r="J573" i="1" s="1"/>
  <c r="K573" i="1" s="1"/>
  <c r="D573" i="1"/>
  <c r="I572" i="1"/>
  <c r="J572" i="1" s="1"/>
  <c r="K572" i="1" s="1"/>
  <c r="D572" i="1"/>
  <c r="I571" i="1"/>
  <c r="J571" i="1" s="1"/>
  <c r="K571" i="1" s="1"/>
  <c r="D571" i="1"/>
  <c r="I570" i="1"/>
  <c r="J570" i="1" s="1"/>
  <c r="K570" i="1" s="1"/>
  <c r="D570" i="1"/>
  <c r="I569" i="1"/>
  <c r="J569" i="1" s="1"/>
  <c r="K569" i="1" s="1"/>
  <c r="D569" i="1"/>
  <c r="I568" i="1"/>
  <c r="J568" i="1" s="1"/>
  <c r="K568" i="1" s="1"/>
  <c r="D568" i="1"/>
  <c r="I567" i="1"/>
  <c r="J567" i="1" s="1"/>
  <c r="K567" i="1" s="1"/>
  <c r="D567" i="1"/>
  <c r="I566" i="1"/>
  <c r="J566" i="1" s="1"/>
  <c r="K566" i="1" s="1"/>
  <c r="D566" i="1"/>
  <c r="I565" i="1"/>
  <c r="J565" i="1" s="1"/>
  <c r="K565" i="1" s="1"/>
  <c r="D565" i="1"/>
  <c r="I564" i="1"/>
  <c r="J564" i="1" s="1"/>
  <c r="K564" i="1" s="1"/>
  <c r="D564" i="1"/>
  <c r="J563" i="1"/>
  <c r="K563" i="1" s="1"/>
  <c r="I563" i="1"/>
  <c r="D563" i="1"/>
  <c r="I562" i="1"/>
  <c r="J562" i="1" s="1"/>
  <c r="K562" i="1" s="1"/>
  <c r="D562" i="1"/>
  <c r="J561" i="1"/>
  <c r="K561" i="1" s="1"/>
  <c r="L561" i="1" s="1"/>
  <c r="N561" i="1" s="1"/>
  <c r="I561" i="1"/>
  <c r="D561" i="1"/>
  <c r="I560" i="1"/>
  <c r="J560" i="1" s="1"/>
  <c r="K560" i="1" s="1"/>
  <c r="D560" i="1"/>
  <c r="I559" i="1"/>
  <c r="J559" i="1" s="1"/>
  <c r="K559" i="1" s="1"/>
  <c r="D559" i="1"/>
  <c r="J558" i="1"/>
  <c r="K558" i="1" s="1"/>
  <c r="I558" i="1"/>
  <c r="D558" i="1"/>
  <c r="I557" i="1"/>
  <c r="J557" i="1" s="1"/>
  <c r="K557" i="1" s="1"/>
  <c r="D557" i="1"/>
  <c r="I556" i="1"/>
  <c r="J556" i="1" s="1"/>
  <c r="K556" i="1" s="1"/>
  <c r="D556" i="1"/>
  <c r="I555" i="1"/>
  <c r="J555" i="1" s="1"/>
  <c r="K555" i="1" s="1"/>
  <c r="D555" i="1"/>
  <c r="K554" i="1"/>
  <c r="L554" i="1" s="1"/>
  <c r="J554" i="1"/>
  <c r="I554" i="1"/>
  <c r="D554" i="1"/>
  <c r="I553" i="1"/>
  <c r="J553" i="1" s="1"/>
  <c r="K553" i="1" s="1"/>
  <c r="D553" i="1"/>
  <c r="I552" i="1"/>
  <c r="J552" i="1" s="1"/>
  <c r="K552" i="1" s="1"/>
  <c r="D552" i="1"/>
  <c r="I551" i="1"/>
  <c r="J551" i="1" s="1"/>
  <c r="K551" i="1" s="1"/>
  <c r="D551" i="1"/>
  <c r="I550" i="1"/>
  <c r="J550" i="1" s="1"/>
  <c r="K550" i="1" s="1"/>
  <c r="D550" i="1"/>
  <c r="I549" i="1"/>
  <c r="J549" i="1" s="1"/>
  <c r="K549" i="1" s="1"/>
  <c r="D549" i="1"/>
  <c r="I548" i="1"/>
  <c r="J548" i="1" s="1"/>
  <c r="K548" i="1" s="1"/>
  <c r="D548" i="1"/>
  <c r="I547" i="1"/>
  <c r="J547" i="1" s="1"/>
  <c r="K547" i="1" s="1"/>
  <c r="D547" i="1"/>
  <c r="I546" i="1"/>
  <c r="J546" i="1" s="1"/>
  <c r="K546" i="1" s="1"/>
  <c r="I545" i="1"/>
  <c r="J545" i="1" s="1"/>
  <c r="K545" i="1" s="1"/>
  <c r="I544" i="1"/>
  <c r="J544" i="1" s="1"/>
  <c r="K544" i="1" s="1"/>
  <c r="I543" i="1"/>
  <c r="J543" i="1" s="1"/>
  <c r="K543" i="1" s="1"/>
  <c r="I542" i="1"/>
  <c r="J542" i="1" s="1"/>
  <c r="K542" i="1" s="1"/>
  <c r="J541" i="1"/>
  <c r="K541" i="1" s="1"/>
  <c r="I541" i="1"/>
  <c r="I540" i="1"/>
  <c r="J540" i="1" s="1"/>
  <c r="K540" i="1" s="1"/>
  <c r="I539" i="1"/>
  <c r="J539" i="1" s="1"/>
  <c r="K539" i="1" s="1"/>
  <c r="I538" i="1"/>
  <c r="J538" i="1" s="1"/>
  <c r="K538" i="1" s="1"/>
  <c r="I537" i="1"/>
  <c r="J537" i="1" s="1"/>
  <c r="K537" i="1" s="1"/>
  <c r="J536" i="1"/>
  <c r="K536" i="1" s="1"/>
  <c r="I536" i="1"/>
  <c r="I535" i="1"/>
  <c r="J535" i="1" s="1"/>
  <c r="K535" i="1" s="1"/>
  <c r="I534" i="1"/>
  <c r="J534" i="1" s="1"/>
  <c r="K534" i="1" s="1"/>
  <c r="J533" i="1"/>
  <c r="K533" i="1" s="1"/>
  <c r="I533" i="1"/>
  <c r="I532" i="1"/>
  <c r="J532" i="1" s="1"/>
  <c r="K532" i="1" s="1"/>
  <c r="I531" i="1"/>
  <c r="J531" i="1" s="1"/>
  <c r="K531" i="1" s="1"/>
  <c r="I530" i="1"/>
  <c r="J530" i="1" s="1"/>
  <c r="K530" i="1" s="1"/>
  <c r="I529" i="1"/>
  <c r="J529" i="1" s="1"/>
  <c r="K529" i="1" s="1"/>
  <c r="I528" i="1"/>
  <c r="J528" i="1" s="1"/>
  <c r="K528" i="1" s="1"/>
  <c r="I527" i="1"/>
  <c r="J527" i="1" s="1"/>
  <c r="K527" i="1" s="1"/>
  <c r="I526" i="1"/>
  <c r="J526" i="1" s="1"/>
  <c r="K526" i="1" s="1"/>
  <c r="I525" i="1"/>
  <c r="J525" i="1" s="1"/>
  <c r="K525" i="1" s="1"/>
  <c r="I524" i="1"/>
  <c r="J524" i="1" s="1"/>
  <c r="K524" i="1" s="1"/>
  <c r="I523" i="1"/>
  <c r="J523" i="1" s="1"/>
  <c r="K523" i="1" s="1"/>
  <c r="I522" i="1"/>
  <c r="J522" i="1" s="1"/>
  <c r="K522" i="1" s="1"/>
  <c r="I521" i="1"/>
  <c r="J521" i="1" s="1"/>
  <c r="K521" i="1" s="1"/>
  <c r="I520" i="1"/>
  <c r="J520" i="1" s="1"/>
  <c r="K520" i="1" s="1"/>
  <c r="I519" i="1"/>
  <c r="J519" i="1" s="1"/>
  <c r="K519" i="1" s="1"/>
  <c r="I518" i="1"/>
  <c r="J518" i="1" s="1"/>
  <c r="K518" i="1" s="1"/>
  <c r="I517" i="1"/>
  <c r="J517" i="1" s="1"/>
  <c r="K517" i="1" s="1"/>
  <c r="I516" i="1"/>
  <c r="J516" i="1" s="1"/>
  <c r="K516" i="1" s="1"/>
  <c r="I515" i="1"/>
  <c r="J515" i="1" s="1"/>
  <c r="K515" i="1" s="1"/>
  <c r="I514" i="1"/>
  <c r="J514" i="1" s="1"/>
  <c r="K514" i="1" s="1"/>
  <c r="I513" i="1"/>
  <c r="J513" i="1" s="1"/>
  <c r="K513" i="1" s="1"/>
  <c r="I512" i="1"/>
  <c r="J512" i="1" s="1"/>
  <c r="K512" i="1" s="1"/>
  <c r="I511" i="1"/>
  <c r="J511" i="1" s="1"/>
  <c r="K511" i="1" s="1"/>
  <c r="I510" i="1"/>
  <c r="J510" i="1" s="1"/>
  <c r="K510" i="1" s="1"/>
  <c r="J509" i="1"/>
  <c r="K509" i="1" s="1"/>
  <c r="I509" i="1"/>
  <c r="I508" i="1"/>
  <c r="J508" i="1" s="1"/>
  <c r="K508" i="1" s="1"/>
  <c r="I507" i="1"/>
  <c r="J507" i="1" s="1"/>
  <c r="K507" i="1" s="1"/>
  <c r="I506" i="1"/>
  <c r="J506" i="1" s="1"/>
  <c r="K506" i="1" s="1"/>
  <c r="I505" i="1"/>
  <c r="J505" i="1" s="1"/>
  <c r="K505" i="1" s="1"/>
  <c r="I504" i="1"/>
  <c r="J504" i="1" s="1"/>
  <c r="K504" i="1" s="1"/>
  <c r="I503" i="1"/>
  <c r="J503" i="1" s="1"/>
  <c r="K503" i="1" s="1"/>
  <c r="I502" i="1"/>
  <c r="J502" i="1" s="1"/>
  <c r="K502" i="1" s="1"/>
  <c r="J501" i="1"/>
  <c r="K501" i="1" s="1"/>
  <c r="I501" i="1"/>
  <c r="I500" i="1"/>
  <c r="J500" i="1" s="1"/>
  <c r="K500" i="1" s="1"/>
  <c r="I499" i="1"/>
  <c r="J499" i="1" s="1"/>
  <c r="K499" i="1" s="1"/>
  <c r="I498" i="1"/>
  <c r="J498" i="1" s="1"/>
  <c r="K498" i="1" s="1"/>
  <c r="I497" i="1"/>
  <c r="J497" i="1" s="1"/>
  <c r="K497" i="1" s="1"/>
  <c r="J496" i="1"/>
  <c r="K496" i="1" s="1"/>
  <c r="I496" i="1"/>
  <c r="I495" i="1"/>
  <c r="J495" i="1" s="1"/>
  <c r="K495" i="1" s="1"/>
  <c r="I494" i="1"/>
  <c r="J494" i="1" s="1"/>
  <c r="K494" i="1" s="1"/>
  <c r="J493" i="1"/>
  <c r="K493" i="1" s="1"/>
  <c r="I493" i="1"/>
  <c r="I492" i="1"/>
  <c r="J492" i="1" s="1"/>
  <c r="K492" i="1" s="1"/>
  <c r="I491" i="1"/>
  <c r="J491" i="1" s="1"/>
  <c r="K491" i="1" s="1"/>
  <c r="I490" i="1"/>
  <c r="J490" i="1" s="1"/>
  <c r="K490" i="1" s="1"/>
  <c r="I489" i="1"/>
  <c r="J489" i="1" s="1"/>
  <c r="K489" i="1" s="1"/>
  <c r="I488" i="1"/>
  <c r="J488" i="1" s="1"/>
  <c r="K488" i="1" s="1"/>
  <c r="I487" i="1"/>
  <c r="J487" i="1" s="1"/>
  <c r="K487" i="1" s="1"/>
  <c r="I486" i="1"/>
  <c r="J486" i="1" s="1"/>
  <c r="K486" i="1" s="1"/>
  <c r="I485" i="1"/>
  <c r="J485" i="1" s="1"/>
  <c r="K485" i="1" s="1"/>
  <c r="I484" i="1"/>
  <c r="J484" i="1" s="1"/>
  <c r="K484" i="1" s="1"/>
  <c r="I483" i="1"/>
  <c r="J483" i="1" s="1"/>
  <c r="K483" i="1" s="1"/>
  <c r="I482" i="1"/>
  <c r="J482" i="1" s="1"/>
  <c r="K482" i="1" s="1"/>
  <c r="I481" i="1"/>
  <c r="J481" i="1" s="1"/>
  <c r="K481" i="1" s="1"/>
  <c r="I480" i="1"/>
  <c r="J480" i="1" s="1"/>
  <c r="K480" i="1" s="1"/>
  <c r="I479" i="1"/>
  <c r="J479" i="1" s="1"/>
  <c r="K479" i="1" s="1"/>
  <c r="I478" i="1"/>
  <c r="J478" i="1" s="1"/>
  <c r="K478" i="1" s="1"/>
  <c r="I477" i="1"/>
  <c r="J477" i="1" s="1"/>
  <c r="K477" i="1" s="1"/>
  <c r="I476" i="1"/>
  <c r="J476" i="1" s="1"/>
  <c r="K476" i="1" s="1"/>
  <c r="I475" i="1"/>
  <c r="J475" i="1" s="1"/>
  <c r="K475" i="1" s="1"/>
  <c r="I474" i="1"/>
  <c r="J474" i="1" s="1"/>
  <c r="K474" i="1" s="1"/>
  <c r="I473" i="1"/>
  <c r="J473" i="1" s="1"/>
  <c r="K473" i="1" s="1"/>
  <c r="I472" i="1"/>
  <c r="J472" i="1" s="1"/>
  <c r="K472" i="1" s="1"/>
  <c r="I471" i="1"/>
  <c r="J471" i="1" s="1"/>
  <c r="K471" i="1" s="1"/>
  <c r="I470" i="1"/>
  <c r="J470" i="1" s="1"/>
  <c r="K470" i="1" s="1"/>
  <c r="J469" i="1"/>
  <c r="K469" i="1" s="1"/>
  <c r="I469" i="1"/>
  <c r="I468" i="1"/>
  <c r="J468" i="1" s="1"/>
  <c r="K468" i="1" s="1"/>
  <c r="I467" i="1"/>
  <c r="J467" i="1" s="1"/>
  <c r="K467" i="1" s="1"/>
  <c r="I466" i="1"/>
  <c r="J466" i="1" s="1"/>
  <c r="K466" i="1" s="1"/>
  <c r="I465" i="1"/>
  <c r="J465" i="1" s="1"/>
  <c r="K465" i="1" s="1"/>
  <c r="I464" i="1"/>
  <c r="J464" i="1" s="1"/>
  <c r="K464" i="1" s="1"/>
  <c r="I463" i="1"/>
  <c r="J463" i="1" s="1"/>
  <c r="K463" i="1" s="1"/>
  <c r="I462" i="1"/>
  <c r="J462" i="1" s="1"/>
  <c r="K462" i="1" s="1"/>
  <c r="J461" i="1"/>
  <c r="K461" i="1" s="1"/>
  <c r="I461" i="1"/>
  <c r="I460" i="1"/>
  <c r="J460" i="1" s="1"/>
  <c r="K460" i="1" s="1"/>
  <c r="I459" i="1"/>
  <c r="J459" i="1" s="1"/>
  <c r="K459" i="1" s="1"/>
  <c r="I458" i="1"/>
  <c r="J458" i="1" s="1"/>
  <c r="K458" i="1" s="1"/>
  <c r="I457" i="1"/>
  <c r="J457" i="1" s="1"/>
  <c r="K457" i="1" s="1"/>
  <c r="J456" i="1"/>
  <c r="K456" i="1" s="1"/>
  <c r="I456" i="1"/>
  <c r="I455" i="1"/>
  <c r="J455" i="1" s="1"/>
  <c r="K455" i="1" s="1"/>
  <c r="I454" i="1"/>
  <c r="J454" i="1" s="1"/>
  <c r="K454" i="1" s="1"/>
  <c r="J453" i="1"/>
  <c r="K453" i="1" s="1"/>
  <c r="I453" i="1"/>
  <c r="I452" i="1"/>
  <c r="J452" i="1" s="1"/>
  <c r="K452" i="1" s="1"/>
  <c r="I451" i="1"/>
  <c r="J451" i="1" s="1"/>
  <c r="K451" i="1" s="1"/>
  <c r="I450" i="1"/>
  <c r="J450" i="1" s="1"/>
  <c r="K450" i="1" s="1"/>
  <c r="I449" i="1"/>
  <c r="J449" i="1" s="1"/>
  <c r="K449" i="1" s="1"/>
  <c r="I448" i="1"/>
  <c r="J448" i="1" s="1"/>
  <c r="K448" i="1" s="1"/>
  <c r="I447" i="1"/>
  <c r="J447" i="1" s="1"/>
  <c r="K447" i="1" s="1"/>
  <c r="I446" i="1"/>
  <c r="J446" i="1" s="1"/>
  <c r="K446" i="1" s="1"/>
  <c r="I445" i="1"/>
  <c r="J445" i="1" s="1"/>
  <c r="K445" i="1" s="1"/>
  <c r="I444" i="1"/>
  <c r="J444" i="1" s="1"/>
  <c r="K444" i="1" s="1"/>
  <c r="I443" i="1"/>
  <c r="J443" i="1" s="1"/>
  <c r="K443" i="1" s="1"/>
  <c r="I442" i="1"/>
  <c r="J442" i="1" s="1"/>
  <c r="K442" i="1" s="1"/>
  <c r="I441" i="1"/>
  <c r="J441" i="1" s="1"/>
  <c r="K441" i="1" s="1"/>
  <c r="I440" i="1"/>
  <c r="J440" i="1" s="1"/>
  <c r="K440" i="1" s="1"/>
  <c r="I439" i="1"/>
  <c r="J439" i="1" s="1"/>
  <c r="K439" i="1" s="1"/>
  <c r="I438" i="1"/>
  <c r="J438" i="1" s="1"/>
  <c r="K438" i="1" s="1"/>
  <c r="I437" i="1"/>
  <c r="J437" i="1" s="1"/>
  <c r="K437" i="1" s="1"/>
  <c r="I436" i="1"/>
  <c r="J436" i="1" s="1"/>
  <c r="K436" i="1" s="1"/>
  <c r="I435" i="1"/>
  <c r="J435" i="1" s="1"/>
  <c r="K435" i="1" s="1"/>
  <c r="I434" i="1"/>
  <c r="J434" i="1" s="1"/>
  <c r="K434" i="1" s="1"/>
  <c r="I433" i="1"/>
  <c r="J433" i="1" s="1"/>
  <c r="K433" i="1" s="1"/>
  <c r="I432" i="1"/>
  <c r="J432" i="1" s="1"/>
  <c r="K432" i="1" s="1"/>
  <c r="I431" i="1"/>
  <c r="J431" i="1" s="1"/>
  <c r="K431" i="1" s="1"/>
  <c r="I430" i="1"/>
  <c r="J430" i="1" s="1"/>
  <c r="K430" i="1" s="1"/>
  <c r="J429" i="1"/>
  <c r="K429" i="1" s="1"/>
  <c r="I429" i="1"/>
  <c r="I428" i="1"/>
  <c r="J428" i="1" s="1"/>
  <c r="K428" i="1" s="1"/>
  <c r="I427" i="1"/>
  <c r="J427" i="1" s="1"/>
  <c r="K427" i="1" s="1"/>
  <c r="I426" i="1"/>
  <c r="J426" i="1" s="1"/>
  <c r="K426" i="1" s="1"/>
  <c r="I425" i="1"/>
  <c r="J425" i="1" s="1"/>
  <c r="K425" i="1" s="1"/>
  <c r="I424" i="1"/>
  <c r="J424" i="1" s="1"/>
  <c r="K424" i="1" s="1"/>
  <c r="I423" i="1"/>
  <c r="J423" i="1" s="1"/>
  <c r="K423" i="1" s="1"/>
  <c r="I422" i="1"/>
  <c r="J422" i="1" s="1"/>
  <c r="K422" i="1" s="1"/>
  <c r="J421" i="1"/>
  <c r="K421" i="1" s="1"/>
  <c r="I421" i="1"/>
  <c r="I420" i="1"/>
  <c r="J420" i="1" s="1"/>
  <c r="K420" i="1" s="1"/>
  <c r="I419" i="1"/>
  <c r="J419" i="1" s="1"/>
  <c r="K419" i="1" s="1"/>
  <c r="I418" i="1"/>
  <c r="J418" i="1" s="1"/>
  <c r="K418" i="1" s="1"/>
  <c r="I417" i="1"/>
  <c r="J417" i="1" s="1"/>
  <c r="K417" i="1" s="1"/>
  <c r="J416" i="1"/>
  <c r="K416" i="1" s="1"/>
  <c r="I416" i="1"/>
  <c r="I415" i="1"/>
  <c r="J415" i="1" s="1"/>
  <c r="K415" i="1" s="1"/>
  <c r="I414" i="1"/>
  <c r="J414" i="1" s="1"/>
  <c r="K414" i="1" s="1"/>
  <c r="J413" i="1"/>
  <c r="K413" i="1" s="1"/>
  <c r="I413" i="1"/>
  <c r="I412" i="1"/>
  <c r="J412" i="1" s="1"/>
  <c r="K412" i="1" s="1"/>
  <c r="I411" i="1"/>
  <c r="J411" i="1" s="1"/>
  <c r="K411" i="1" s="1"/>
  <c r="I410" i="1"/>
  <c r="J410" i="1" s="1"/>
  <c r="K410" i="1" s="1"/>
  <c r="I409" i="1"/>
  <c r="J409" i="1" s="1"/>
  <c r="K409" i="1" s="1"/>
  <c r="I408" i="1"/>
  <c r="J408" i="1" s="1"/>
  <c r="K408" i="1" s="1"/>
  <c r="I407" i="1"/>
  <c r="J407" i="1" s="1"/>
  <c r="K407" i="1" s="1"/>
  <c r="I406" i="1"/>
  <c r="J406" i="1" s="1"/>
  <c r="K406" i="1" s="1"/>
  <c r="I405" i="1"/>
  <c r="J405" i="1" s="1"/>
  <c r="K405" i="1" s="1"/>
  <c r="I404" i="1"/>
  <c r="J404" i="1" s="1"/>
  <c r="K404" i="1" s="1"/>
  <c r="I403" i="1"/>
  <c r="J403" i="1" s="1"/>
  <c r="K403" i="1" s="1"/>
  <c r="I402" i="1"/>
  <c r="J402" i="1" s="1"/>
  <c r="K402" i="1" s="1"/>
  <c r="I401" i="1"/>
  <c r="J401" i="1" s="1"/>
  <c r="K401" i="1" s="1"/>
  <c r="I400" i="1"/>
  <c r="J400" i="1" s="1"/>
  <c r="K400" i="1" s="1"/>
  <c r="I399" i="1"/>
  <c r="J399" i="1" s="1"/>
  <c r="K399" i="1" s="1"/>
  <c r="I398" i="1"/>
  <c r="J398" i="1" s="1"/>
  <c r="K398" i="1" s="1"/>
  <c r="I397" i="1"/>
  <c r="J397" i="1" s="1"/>
  <c r="K397" i="1" s="1"/>
  <c r="I396" i="1"/>
  <c r="J396" i="1" s="1"/>
  <c r="K396" i="1" s="1"/>
  <c r="I395" i="1"/>
  <c r="J395" i="1" s="1"/>
  <c r="K395" i="1" s="1"/>
  <c r="I394" i="1"/>
  <c r="J394" i="1" s="1"/>
  <c r="K394" i="1" s="1"/>
  <c r="I393" i="1"/>
  <c r="J393" i="1" s="1"/>
  <c r="K393" i="1" s="1"/>
  <c r="I392" i="1"/>
  <c r="J392" i="1" s="1"/>
  <c r="K392" i="1" s="1"/>
  <c r="I391" i="1"/>
  <c r="J391" i="1" s="1"/>
  <c r="K391" i="1" s="1"/>
  <c r="I390" i="1"/>
  <c r="J390" i="1" s="1"/>
  <c r="K390" i="1" s="1"/>
  <c r="J389" i="1"/>
  <c r="K389" i="1" s="1"/>
  <c r="I389" i="1"/>
  <c r="I388" i="1"/>
  <c r="J388" i="1" s="1"/>
  <c r="K388" i="1" s="1"/>
  <c r="I387" i="1"/>
  <c r="J387" i="1" s="1"/>
  <c r="K387" i="1" s="1"/>
  <c r="I386" i="1"/>
  <c r="J386" i="1" s="1"/>
  <c r="K386" i="1" s="1"/>
  <c r="I385" i="1"/>
  <c r="J385" i="1" s="1"/>
  <c r="K385" i="1" s="1"/>
  <c r="I384" i="1"/>
  <c r="J384" i="1" s="1"/>
  <c r="K384" i="1" s="1"/>
  <c r="I383" i="1"/>
  <c r="J383" i="1" s="1"/>
  <c r="K383" i="1" s="1"/>
  <c r="I382" i="1"/>
  <c r="J382" i="1" s="1"/>
  <c r="K382" i="1" s="1"/>
  <c r="J381" i="1"/>
  <c r="K381" i="1" s="1"/>
  <c r="I381" i="1"/>
  <c r="I380" i="1"/>
  <c r="J380" i="1" s="1"/>
  <c r="K380" i="1" s="1"/>
  <c r="I379" i="1"/>
  <c r="J379" i="1" s="1"/>
  <c r="K379" i="1" s="1"/>
  <c r="I378" i="1"/>
  <c r="J378" i="1" s="1"/>
  <c r="K378" i="1" s="1"/>
  <c r="I377" i="1"/>
  <c r="J377" i="1" s="1"/>
  <c r="K377" i="1" s="1"/>
  <c r="J376" i="1"/>
  <c r="K376" i="1" s="1"/>
  <c r="I376" i="1"/>
  <c r="I375" i="1"/>
  <c r="J375" i="1" s="1"/>
  <c r="K375" i="1" s="1"/>
  <c r="I374" i="1"/>
  <c r="J374" i="1" s="1"/>
  <c r="K374" i="1" s="1"/>
  <c r="J373" i="1"/>
  <c r="K373" i="1" s="1"/>
  <c r="I373" i="1"/>
  <c r="I372" i="1"/>
  <c r="J372" i="1" s="1"/>
  <c r="K372" i="1" s="1"/>
  <c r="I371" i="1"/>
  <c r="J371" i="1" s="1"/>
  <c r="K371" i="1" s="1"/>
  <c r="I370" i="1"/>
  <c r="J370" i="1" s="1"/>
  <c r="K370" i="1" s="1"/>
  <c r="I369" i="1"/>
  <c r="J369" i="1" s="1"/>
  <c r="K369" i="1" s="1"/>
  <c r="I368" i="1"/>
  <c r="J368" i="1" s="1"/>
  <c r="K368" i="1" s="1"/>
  <c r="I367" i="1"/>
  <c r="J367" i="1" s="1"/>
  <c r="K367" i="1" s="1"/>
  <c r="I366" i="1"/>
  <c r="J366" i="1" s="1"/>
  <c r="K366" i="1" s="1"/>
  <c r="I365" i="1"/>
  <c r="J365" i="1" s="1"/>
  <c r="K365" i="1" s="1"/>
  <c r="I364" i="1"/>
  <c r="J364" i="1" s="1"/>
  <c r="K364" i="1" s="1"/>
  <c r="I363" i="1"/>
  <c r="J363" i="1" s="1"/>
  <c r="K363" i="1" s="1"/>
  <c r="I362" i="1"/>
  <c r="J362" i="1" s="1"/>
  <c r="K362" i="1" s="1"/>
  <c r="I361" i="1"/>
  <c r="J361" i="1" s="1"/>
  <c r="K361" i="1" s="1"/>
  <c r="I360" i="1"/>
  <c r="J360" i="1" s="1"/>
  <c r="K360" i="1" s="1"/>
  <c r="I359" i="1"/>
  <c r="J359" i="1" s="1"/>
  <c r="K359" i="1" s="1"/>
  <c r="I358" i="1"/>
  <c r="J358" i="1" s="1"/>
  <c r="K358" i="1" s="1"/>
  <c r="I357" i="1"/>
  <c r="J357" i="1" s="1"/>
  <c r="K357" i="1" s="1"/>
  <c r="I356" i="1"/>
  <c r="J356" i="1" s="1"/>
  <c r="K356" i="1" s="1"/>
  <c r="I355" i="1"/>
  <c r="J355" i="1" s="1"/>
  <c r="K355" i="1" s="1"/>
  <c r="I354" i="1"/>
  <c r="J354" i="1" s="1"/>
  <c r="K354" i="1" s="1"/>
  <c r="I353" i="1"/>
  <c r="J353" i="1" s="1"/>
  <c r="K353" i="1" s="1"/>
  <c r="I352" i="1"/>
  <c r="J352" i="1" s="1"/>
  <c r="K352" i="1" s="1"/>
  <c r="I351" i="1"/>
  <c r="J351" i="1" s="1"/>
  <c r="K351" i="1" s="1"/>
  <c r="I350" i="1"/>
  <c r="J350" i="1" s="1"/>
  <c r="K350" i="1" s="1"/>
  <c r="J349" i="1"/>
  <c r="K349" i="1" s="1"/>
  <c r="I349" i="1"/>
  <c r="I348" i="1"/>
  <c r="J348" i="1" s="1"/>
  <c r="K348" i="1" s="1"/>
  <c r="I347" i="1"/>
  <c r="J347" i="1" s="1"/>
  <c r="K347" i="1" s="1"/>
  <c r="I346" i="1"/>
  <c r="J346" i="1" s="1"/>
  <c r="K346" i="1" s="1"/>
  <c r="I345" i="1"/>
  <c r="J345" i="1" s="1"/>
  <c r="K345" i="1" s="1"/>
  <c r="I344" i="1"/>
  <c r="J344" i="1" s="1"/>
  <c r="K344" i="1" s="1"/>
  <c r="I343" i="1"/>
  <c r="J343" i="1" s="1"/>
  <c r="K343" i="1" s="1"/>
  <c r="I342" i="1"/>
  <c r="J342" i="1" s="1"/>
  <c r="K342" i="1" s="1"/>
  <c r="J341" i="1"/>
  <c r="K341" i="1" s="1"/>
  <c r="I341" i="1"/>
  <c r="I340" i="1"/>
  <c r="J340" i="1" s="1"/>
  <c r="K340" i="1" s="1"/>
  <c r="I339" i="1"/>
  <c r="J339" i="1" s="1"/>
  <c r="K339" i="1" s="1"/>
  <c r="I338" i="1"/>
  <c r="J338" i="1" s="1"/>
  <c r="K338" i="1" s="1"/>
  <c r="I337" i="1"/>
  <c r="J337" i="1" s="1"/>
  <c r="K337" i="1" s="1"/>
  <c r="J336" i="1"/>
  <c r="K336" i="1" s="1"/>
  <c r="I336" i="1"/>
  <c r="I335" i="1"/>
  <c r="J335" i="1" s="1"/>
  <c r="K335" i="1" s="1"/>
  <c r="I334" i="1"/>
  <c r="J334" i="1" s="1"/>
  <c r="K334" i="1" s="1"/>
  <c r="J333" i="1"/>
  <c r="K333" i="1" s="1"/>
  <c r="I333" i="1"/>
  <c r="I332" i="1"/>
  <c r="J332" i="1" s="1"/>
  <c r="K332" i="1" s="1"/>
  <c r="I331" i="1"/>
  <c r="J331" i="1" s="1"/>
  <c r="K331" i="1" s="1"/>
  <c r="I330" i="1"/>
  <c r="J330" i="1" s="1"/>
  <c r="K330" i="1" s="1"/>
  <c r="I329" i="1"/>
  <c r="J329" i="1" s="1"/>
  <c r="K329" i="1" s="1"/>
  <c r="I328" i="1"/>
  <c r="J328" i="1" s="1"/>
  <c r="K328" i="1" s="1"/>
  <c r="I327" i="1"/>
  <c r="J327" i="1" s="1"/>
  <c r="K327" i="1" s="1"/>
  <c r="I326" i="1"/>
  <c r="J326" i="1" s="1"/>
  <c r="K326" i="1" s="1"/>
  <c r="I325" i="1"/>
  <c r="J325" i="1" s="1"/>
  <c r="K325" i="1" s="1"/>
  <c r="I324" i="1"/>
  <c r="J324" i="1" s="1"/>
  <c r="K324" i="1" s="1"/>
  <c r="I323" i="1"/>
  <c r="J323" i="1" s="1"/>
  <c r="K323" i="1" s="1"/>
  <c r="I322" i="1"/>
  <c r="J322" i="1" s="1"/>
  <c r="K322" i="1" s="1"/>
  <c r="I321" i="1"/>
  <c r="J321" i="1" s="1"/>
  <c r="K321" i="1" s="1"/>
  <c r="I320" i="1"/>
  <c r="J320" i="1" s="1"/>
  <c r="K320" i="1" s="1"/>
  <c r="I319" i="1"/>
  <c r="J319" i="1" s="1"/>
  <c r="K319" i="1" s="1"/>
  <c r="I318" i="1"/>
  <c r="J318" i="1" s="1"/>
  <c r="K318" i="1" s="1"/>
  <c r="I317" i="1"/>
  <c r="J317" i="1" s="1"/>
  <c r="K317" i="1" s="1"/>
  <c r="I316" i="1"/>
  <c r="J316" i="1" s="1"/>
  <c r="K316" i="1" s="1"/>
  <c r="I315" i="1"/>
  <c r="J315" i="1" s="1"/>
  <c r="K315" i="1" s="1"/>
  <c r="I314" i="1"/>
  <c r="J314" i="1" s="1"/>
  <c r="K314" i="1" s="1"/>
  <c r="I313" i="1"/>
  <c r="J313" i="1" s="1"/>
  <c r="K313" i="1" s="1"/>
  <c r="I312" i="1"/>
  <c r="J312" i="1" s="1"/>
  <c r="K312" i="1" s="1"/>
  <c r="I311" i="1"/>
  <c r="J311" i="1" s="1"/>
  <c r="K311" i="1" s="1"/>
  <c r="I310" i="1"/>
  <c r="J310" i="1" s="1"/>
  <c r="K310" i="1" s="1"/>
  <c r="J309" i="1"/>
  <c r="K309" i="1" s="1"/>
  <c r="I309" i="1"/>
  <c r="I308" i="1"/>
  <c r="J308" i="1" s="1"/>
  <c r="K308" i="1" s="1"/>
  <c r="I307" i="1"/>
  <c r="J307" i="1" s="1"/>
  <c r="K307" i="1" s="1"/>
  <c r="I306" i="1"/>
  <c r="J306" i="1" s="1"/>
  <c r="K306" i="1" s="1"/>
  <c r="I305" i="1"/>
  <c r="J305" i="1" s="1"/>
  <c r="K305" i="1" s="1"/>
  <c r="I304" i="1"/>
  <c r="J304" i="1" s="1"/>
  <c r="K304" i="1" s="1"/>
  <c r="I303" i="1"/>
  <c r="J303" i="1" s="1"/>
  <c r="K303" i="1" s="1"/>
  <c r="I302" i="1"/>
  <c r="J302" i="1" s="1"/>
  <c r="K302" i="1" s="1"/>
  <c r="J301" i="1"/>
  <c r="K301" i="1" s="1"/>
  <c r="I301" i="1"/>
  <c r="I300" i="1"/>
  <c r="J300" i="1" s="1"/>
  <c r="K300" i="1" s="1"/>
  <c r="I299" i="1"/>
  <c r="J299" i="1" s="1"/>
  <c r="K299" i="1" s="1"/>
  <c r="I298" i="1"/>
  <c r="J298" i="1" s="1"/>
  <c r="K298" i="1" s="1"/>
  <c r="I297" i="1"/>
  <c r="J297" i="1" s="1"/>
  <c r="K297" i="1" s="1"/>
  <c r="J296" i="1"/>
  <c r="K296" i="1" s="1"/>
  <c r="I296" i="1"/>
  <c r="I295" i="1"/>
  <c r="J295" i="1" s="1"/>
  <c r="K295" i="1" s="1"/>
  <c r="I294" i="1"/>
  <c r="J294" i="1" s="1"/>
  <c r="K294" i="1" s="1"/>
  <c r="J293" i="1"/>
  <c r="K293" i="1" s="1"/>
  <c r="I293" i="1"/>
  <c r="I292" i="1"/>
  <c r="J292" i="1" s="1"/>
  <c r="K292" i="1" s="1"/>
  <c r="I291" i="1"/>
  <c r="J291" i="1" s="1"/>
  <c r="K291" i="1" s="1"/>
  <c r="I290" i="1"/>
  <c r="J290" i="1" s="1"/>
  <c r="K290" i="1" s="1"/>
  <c r="I289" i="1"/>
  <c r="J289" i="1" s="1"/>
  <c r="K289" i="1" s="1"/>
  <c r="I288" i="1"/>
  <c r="J288" i="1" s="1"/>
  <c r="K288" i="1" s="1"/>
  <c r="I287" i="1"/>
  <c r="J287" i="1" s="1"/>
  <c r="K287" i="1" s="1"/>
  <c r="I286" i="1"/>
  <c r="J286" i="1" s="1"/>
  <c r="K286" i="1" s="1"/>
  <c r="I285" i="1"/>
  <c r="J285" i="1" s="1"/>
  <c r="K285" i="1" s="1"/>
  <c r="I284" i="1"/>
  <c r="J284" i="1" s="1"/>
  <c r="K284" i="1" s="1"/>
  <c r="I283" i="1"/>
  <c r="J283" i="1" s="1"/>
  <c r="K283" i="1" s="1"/>
  <c r="I282" i="1"/>
  <c r="J282" i="1" s="1"/>
  <c r="K282" i="1" s="1"/>
  <c r="I281" i="1"/>
  <c r="J281" i="1" s="1"/>
  <c r="K281" i="1" s="1"/>
  <c r="I280" i="1"/>
  <c r="J280" i="1" s="1"/>
  <c r="K280" i="1" s="1"/>
  <c r="I279" i="1"/>
  <c r="J279" i="1" s="1"/>
  <c r="K279" i="1" s="1"/>
  <c r="I278" i="1"/>
  <c r="J278" i="1" s="1"/>
  <c r="K278" i="1" s="1"/>
  <c r="I277" i="1"/>
  <c r="J277" i="1" s="1"/>
  <c r="K277" i="1" s="1"/>
  <c r="I276" i="1"/>
  <c r="J276" i="1" s="1"/>
  <c r="K276" i="1" s="1"/>
  <c r="I275" i="1"/>
  <c r="J275" i="1" s="1"/>
  <c r="K275" i="1" s="1"/>
  <c r="I274" i="1"/>
  <c r="J274" i="1" s="1"/>
  <c r="K274" i="1" s="1"/>
  <c r="I273" i="1"/>
  <c r="J273" i="1" s="1"/>
  <c r="K273" i="1" s="1"/>
  <c r="I272" i="1"/>
  <c r="J272" i="1" s="1"/>
  <c r="K272" i="1" s="1"/>
  <c r="I271" i="1"/>
  <c r="J271" i="1" s="1"/>
  <c r="K271" i="1" s="1"/>
  <c r="I270" i="1"/>
  <c r="J270" i="1" s="1"/>
  <c r="K270" i="1" s="1"/>
  <c r="J269" i="1"/>
  <c r="K269" i="1" s="1"/>
  <c r="I269" i="1"/>
  <c r="I268" i="1"/>
  <c r="J268" i="1" s="1"/>
  <c r="K268" i="1" s="1"/>
  <c r="I267" i="1"/>
  <c r="J267" i="1" s="1"/>
  <c r="K267" i="1" s="1"/>
  <c r="I266" i="1"/>
  <c r="J266" i="1" s="1"/>
  <c r="K266" i="1" s="1"/>
  <c r="I265" i="1"/>
  <c r="J265" i="1" s="1"/>
  <c r="K265" i="1" s="1"/>
  <c r="I264" i="1"/>
  <c r="J264" i="1" s="1"/>
  <c r="K264" i="1" s="1"/>
  <c r="I263" i="1"/>
  <c r="J263" i="1" s="1"/>
  <c r="K263" i="1" s="1"/>
  <c r="I262" i="1"/>
  <c r="J262" i="1" s="1"/>
  <c r="K262" i="1" s="1"/>
  <c r="J261" i="1"/>
  <c r="K261" i="1" s="1"/>
  <c r="I261" i="1"/>
  <c r="I260" i="1"/>
  <c r="J260" i="1" s="1"/>
  <c r="K260" i="1" s="1"/>
  <c r="I259" i="1"/>
  <c r="J259" i="1" s="1"/>
  <c r="K259" i="1" s="1"/>
  <c r="I258" i="1"/>
  <c r="J258" i="1" s="1"/>
  <c r="K258" i="1" s="1"/>
  <c r="I257" i="1"/>
  <c r="J257" i="1" s="1"/>
  <c r="K257" i="1" s="1"/>
  <c r="J256" i="1"/>
  <c r="K256" i="1" s="1"/>
  <c r="I256" i="1"/>
  <c r="I255" i="1"/>
  <c r="J255" i="1" s="1"/>
  <c r="K255" i="1" s="1"/>
  <c r="I254" i="1"/>
  <c r="J254" i="1" s="1"/>
  <c r="K254" i="1" s="1"/>
  <c r="J253" i="1"/>
  <c r="K253" i="1" s="1"/>
  <c r="I253" i="1"/>
  <c r="I252" i="1"/>
  <c r="J252" i="1" s="1"/>
  <c r="K252" i="1" s="1"/>
  <c r="I251" i="1"/>
  <c r="J251" i="1" s="1"/>
  <c r="K251" i="1" s="1"/>
  <c r="I250" i="1"/>
  <c r="J250" i="1" s="1"/>
  <c r="K250" i="1" s="1"/>
  <c r="I249" i="1"/>
  <c r="J249" i="1" s="1"/>
  <c r="K249" i="1" s="1"/>
  <c r="I248" i="1"/>
  <c r="J248" i="1" s="1"/>
  <c r="K248" i="1" s="1"/>
  <c r="I247" i="1"/>
  <c r="J247" i="1" s="1"/>
  <c r="K247" i="1" s="1"/>
  <c r="I246" i="1"/>
  <c r="J246" i="1" s="1"/>
  <c r="K246" i="1" s="1"/>
  <c r="I245" i="1"/>
  <c r="J245" i="1" s="1"/>
  <c r="K245" i="1" s="1"/>
  <c r="I244" i="1"/>
  <c r="J244" i="1" s="1"/>
  <c r="K244" i="1" s="1"/>
  <c r="I243" i="1"/>
  <c r="J243" i="1" s="1"/>
  <c r="K243" i="1" s="1"/>
  <c r="I242" i="1"/>
  <c r="J242" i="1" s="1"/>
  <c r="K242" i="1" s="1"/>
  <c r="I241" i="1"/>
  <c r="J241" i="1" s="1"/>
  <c r="K241" i="1" s="1"/>
  <c r="I240" i="1"/>
  <c r="J240" i="1" s="1"/>
  <c r="K240" i="1" s="1"/>
  <c r="I239" i="1"/>
  <c r="J239" i="1" s="1"/>
  <c r="K239" i="1" s="1"/>
  <c r="I238" i="1"/>
  <c r="J238" i="1" s="1"/>
  <c r="K238" i="1" s="1"/>
  <c r="I237" i="1"/>
  <c r="J237" i="1" s="1"/>
  <c r="K237" i="1" s="1"/>
  <c r="I236" i="1"/>
  <c r="J236" i="1" s="1"/>
  <c r="K236" i="1" s="1"/>
  <c r="I235" i="1"/>
  <c r="J235" i="1" s="1"/>
  <c r="K235" i="1" s="1"/>
  <c r="I234" i="1"/>
  <c r="J234" i="1" s="1"/>
  <c r="K234" i="1" s="1"/>
  <c r="I233" i="1"/>
  <c r="J233" i="1" s="1"/>
  <c r="K233" i="1" s="1"/>
  <c r="I232" i="1"/>
  <c r="J232" i="1" s="1"/>
  <c r="K232" i="1" s="1"/>
  <c r="I231" i="1"/>
  <c r="J231" i="1" s="1"/>
  <c r="K231" i="1" s="1"/>
  <c r="I230" i="1"/>
  <c r="J230" i="1" s="1"/>
  <c r="K230" i="1" s="1"/>
  <c r="J229" i="1"/>
  <c r="K229" i="1" s="1"/>
  <c r="I229" i="1"/>
  <c r="I228" i="1"/>
  <c r="J228" i="1" s="1"/>
  <c r="K228" i="1" s="1"/>
  <c r="I227" i="1"/>
  <c r="J227" i="1" s="1"/>
  <c r="K227" i="1" s="1"/>
  <c r="I226" i="1"/>
  <c r="J226" i="1" s="1"/>
  <c r="K226" i="1" s="1"/>
  <c r="I225" i="1"/>
  <c r="J225" i="1" s="1"/>
  <c r="K225" i="1" s="1"/>
  <c r="I224" i="1"/>
  <c r="J224" i="1" s="1"/>
  <c r="K224" i="1" s="1"/>
  <c r="I223" i="1"/>
  <c r="J223" i="1" s="1"/>
  <c r="K223" i="1" s="1"/>
  <c r="I222" i="1"/>
  <c r="J222" i="1" s="1"/>
  <c r="K222" i="1" s="1"/>
  <c r="J221" i="1"/>
  <c r="K221" i="1" s="1"/>
  <c r="I221" i="1"/>
  <c r="I220" i="1"/>
  <c r="J220" i="1" s="1"/>
  <c r="K220" i="1" s="1"/>
  <c r="I219" i="1"/>
  <c r="J219" i="1" s="1"/>
  <c r="K219" i="1" s="1"/>
  <c r="I218" i="1"/>
  <c r="J218" i="1" s="1"/>
  <c r="K218" i="1" s="1"/>
  <c r="I217" i="1"/>
  <c r="J217" i="1" s="1"/>
  <c r="K217" i="1" s="1"/>
  <c r="J216" i="1"/>
  <c r="K216" i="1" s="1"/>
  <c r="I216" i="1"/>
  <c r="I215" i="1"/>
  <c r="J215" i="1" s="1"/>
  <c r="K215" i="1" s="1"/>
  <c r="I214" i="1"/>
  <c r="J214" i="1" s="1"/>
  <c r="K214" i="1" s="1"/>
  <c r="J213" i="1"/>
  <c r="K213" i="1" s="1"/>
  <c r="I213" i="1"/>
  <c r="I212" i="1"/>
  <c r="J212" i="1" s="1"/>
  <c r="K212" i="1" s="1"/>
  <c r="I211" i="1"/>
  <c r="J211" i="1" s="1"/>
  <c r="K211" i="1" s="1"/>
  <c r="I210" i="1"/>
  <c r="J210" i="1" s="1"/>
  <c r="K210" i="1" s="1"/>
  <c r="I209" i="1"/>
  <c r="J209" i="1" s="1"/>
  <c r="K209" i="1" s="1"/>
  <c r="I208" i="1"/>
  <c r="J208" i="1" s="1"/>
  <c r="K208" i="1" s="1"/>
  <c r="I207" i="1"/>
  <c r="J207" i="1" s="1"/>
  <c r="K207" i="1" s="1"/>
  <c r="I206" i="1"/>
  <c r="J206" i="1" s="1"/>
  <c r="K206" i="1" s="1"/>
  <c r="I205" i="1"/>
  <c r="J205" i="1" s="1"/>
  <c r="K205" i="1" s="1"/>
  <c r="I204" i="1"/>
  <c r="J204" i="1" s="1"/>
  <c r="K204" i="1" s="1"/>
  <c r="I203" i="1"/>
  <c r="J203" i="1" s="1"/>
  <c r="K203" i="1" s="1"/>
  <c r="I202" i="1"/>
  <c r="J202" i="1" s="1"/>
  <c r="K202" i="1" s="1"/>
  <c r="I201" i="1"/>
  <c r="J201" i="1" s="1"/>
  <c r="K201" i="1" s="1"/>
  <c r="I200" i="1"/>
  <c r="J200" i="1" s="1"/>
  <c r="K200" i="1" s="1"/>
  <c r="I199" i="1"/>
  <c r="J199" i="1" s="1"/>
  <c r="K199" i="1" s="1"/>
  <c r="I198" i="1"/>
  <c r="J198" i="1" s="1"/>
  <c r="K198" i="1" s="1"/>
  <c r="I197" i="1"/>
  <c r="J197" i="1" s="1"/>
  <c r="K197" i="1" s="1"/>
  <c r="I196" i="1"/>
  <c r="J196" i="1" s="1"/>
  <c r="K196" i="1" s="1"/>
  <c r="I195" i="1"/>
  <c r="J195" i="1" s="1"/>
  <c r="K195" i="1" s="1"/>
  <c r="I194" i="1"/>
  <c r="J194" i="1" s="1"/>
  <c r="K194" i="1" s="1"/>
  <c r="I193" i="1"/>
  <c r="J193" i="1" s="1"/>
  <c r="K193" i="1" s="1"/>
  <c r="I192" i="1"/>
  <c r="J192" i="1" s="1"/>
  <c r="K192" i="1" s="1"/>
  <c r="I191" i="1"/>
  <c r="J191" i="1" s="1"/>
  <c r="K191" i="1" s="1"/>
  <c r="I190" i="1"/>
  <c r="J190" i="1" s="1"/>
  <c r="K190" i="1" s="1"/>
  <c r="J189" i="1"/>
  <c r="K189" i="1" s="1"/>
  <c r="I189" i="1"/>
  <c r="I188" i="1"/>
  <c r="J188" i="1" s="1"/>
  <c r="K188" i="1" s="1"/>
  <c r="I187" i="1"/>
  <c r="J187" i="1" s="1"/>
  <c r="K187" i="1" s="1"/>
  <c r="I186" i="1"/>
  <c r="J186" i="1" s="1"/>
  <c r="K186" i="1" s="1"/>
  <c r="I185" i="1"/>
  <c r="J185" i="1" s="1"/>
  <c r="K185" i="1" s="1"/>
  <c r="I184" i="1"/>
  <c r="J184" i="1" s="1"/>
  <c r="K184" i="1" s="1"/>
  <c r="I183" i="1"/>
  <c r="J183" i="1" s="1"/>
  <c r="K183" i="1" s="1"/>
  <c r="I182" i="1"/>
  <c r="J182" i="1" s="1"/>
  <c r="K182" i="1" s="1"/>
  <c r="J181" i="1"/>
  <c r="K181" i="1" s="1"/>
  <c r="I181" i="1"/>
  <c r="I180" i="1"/>
  <c r="J180" i="1" s="1"/>
  <c r="K180" i="1" s="1"/>
  <c r="I179" i="1"/>
  <c r="J179" i="1" s="1"/>
  <c r="K179" i="1" s="1"/>
  <c r="I178" i="1"/>
  <c r="J178" i="1" s="1"/>
  <c r="K178" i="1" s="1"/>
  <c r="I177" i="1"/>
  <c r="J177" i="1" s="1"/>
  <c r="K177" i="1" s="1"/>
  <c r="J176" i="1"/>
  <c r="K176" i="1" s="1"/>
  <c r="I176" i="1"/>
  <c r="I175" i="1"/>
  <c r="J175" i="1" s="1"/>
  <c r="K175" i="1" s="1"/>
  <c r="I174" i="1"/>
  <c r="J174" i="1" s="1"/>
  <c r="K174" i="1" s="1"/>
  <c r="J173" i="1"/>
  <c r="K173" i="1" s="1"/>
  <c r="I173" i="1"/>
  <c r="I172" i="1"/>
  <c r="J172" i="1" s="1"/>
  <c r="K172" i="1" s="1"/>
  <c r="I171" i="1"/>
  <c r="J171" i="1" s="1"/>
  <c r="K171" i="1" s="1"/>
  <c r="I170" i="1"/>
  <c r="J170" i="1" s="1"/>
  <c r="K170" i="1" s="1"/>
  <c r="I169" i="1"/>
  <c r="J169" i="1" s="1"/>
  <c r="K169" i="1" s="1"/>
  <c r="I168" i="1"/>
  <c r="J168" i="1" s="1"/>
  <c r="K168" i="1" s="1"/>
  <c r="I167" i="1"/>
  <c r="J167" i="1" s="1"/>
  <c r="K167" i="1" s="1"/>
  <c r="I166" i="1"/>
  <c r="J166" i="1" s="1"/>
  <c r="K166" i="1" s="1"/>
  <c r="I165" i="1"/>
  <c r="J165" i="1" s="1"/>
  <c r="K165" i="1" s="1"/>
  <c r="I164" i="1"/>
  <c r="J164" i="1" s="1"/>
  <c r="K164" i="1" s="1"/>
  <c r="I163" i="1"/>
  <c r="J163" i="1" s="1"/>
  <c r="K163" i="1" s="1"/>
  <c r="I162" i="1"/>
  <c r="J162" i="1" s="1"/>
  <c r="K162" i="1" s="1"/>
  <c r="I161" i="1"/>
  <c r="J161" i="1" s="1"/>
  <c r="K161" i="1" s="1"/>
  <c r="I160" i="1"/>
  <c r="J160" i="1" s="1"/>
  <c r="K160" i="1" s="1"/>
  <c r="I159" i="1"/>
  <c r="J159" i="1" s="1"/>
  <c r="K159" i="1" s="1"/>
  <c r="I158" i="1"/>
  <c r="J158" i="1" s="1"/>
  <c r="K158" i="1" s="1"/>
  <c r="I157" i="1"/>
  <c r="J157" i="1" s="1"/>
  <c r="K157" i="1" s="1"/>
  <c r="I156" i="1"/>
  <c r="J156" i="1" s="1"/>
  <c r="K156" i="1" s="1"/>
  <c r="I155" i="1"/>
  <c r="J155" i="1" s="1"/>
  <c r="K155" i="1" s="1"/>
  <c r="I154" i="1"/>
  <c r="J154" i="1" s="1"/>
  <c r="K154" i="1" s="1"/>
  <c r="I153" i="1"/>
  <c r="J153" i="1" s="1"/>
  <c r="K153" i="1" s="1"/>
  <c r="I152" i="1"/>
  <c r="J152" i="1" s="1"/>
  <c r="K152" i="1" s="1"/>
  <c r="I151" i="1"/>
  <c r="J151" i="1" s="1"/>
  <c r="K151" i="1" s="1"/>
  <c r="I150" i="1"/>
  <c r="J150" i="1" s="1"/>
  <c r="K150" i="1" s="1"/>
  <c r="J149" i="1"/>
  <c r="K149" i="1" s="1"/>
  <c r="I149" i="1"/>
  <c r="I148" i="1"/>
  <c r="J148" i="1" s="1"/>
  <c r="K148" i="1" s="1"/>
  <c r="I147" i="1"/>
  <c r="J147" i="1" s="1"/>
  <c r="K147" i="1" s="1"/>
  <c r="I146" i="1"/>
  <c r="J146" i="1" s="1"/>
  <c r="K146" i="1" s="1"/>
  <c r="I145" i="1"/>
  <c r="J145" i="1" s="1"/>
  <c r="K145" i="1" s="1"/>
  <c r="I144" i="1"/>
  <c r="J144" i="1" s="1"/>
  <c r="K144" i="1" s="1"/>
  <c r="I143" i="1"/>
  <c r="J143" i="1" s="1"/>
  <c r="K143" i="1" s="1"/>
  <c r="I142" i="1"/>
  <c r="J142" i="1" s="1"/>
  <c r="K142" i="1" s="1"/>
  <c r="J141" i="1"/>
  <c r="K141" i="1" s="1"/>
  <c r="I141" i="1"/>
  <c r="I140" i="1"/>
  <c r="J140" i="1" s="1"/>
  <c r="K140" i="1" s="1"/>
  <c r="I139" i="1"/>
  <c r="J139" i="1" s="1"/>
  <c r="K139" i="1" s="1"/>
  <c r="I138" i="1"/>
  <c r="J138" i="1" s="1"/>
  <c r="K138" i="1" s="1"/>
  <c r="I137" i="1"/>
  <c r="J137" i="1" s="1"/>
  <c r="K137" i="1" s="1"/>
  <c r="J136" i="1"/>
  <c r="K136" i="1" s="1"/>
  <c r="I136" i="1"/>
  <c r="I135" i="1"/>
  <c r="J135" i="1" s="1"/>
  <c r="K135" i="1" s="1"/>
  <c r="I134" i="1"/>
  <c r="J134" i="1" s="1"/>
  <c r="K134" i="1" s="1"/>
  <c r="J133" i="1"/>
  <c r="K133" i="1" s="1"/>
  <c r="I133" i="1"/>
  <c r="I132" i="1"/>
  <c r="J132" i="1" s="1"/>
  <c r="K132" i="1" s="1"/>
  <c r="I131" i="1"/>
  <c r="J131" i="1" s="1"/>
  <c r="K131" i="1" s="1"/>
  <c r="I130" i="1"/>
  <c r="J130" i="1" s="1"/>
  <c r="K130" i="1" s="1"/>
  <c r="I129" i="1"/>
  <c r="J129" i="1" s="1"/>
  <c r="K129" i="1" s="1"/>
  <c r="I128" i="1"/>
  <c r="J128" i="1" s="1"/>
  <c r="K128" i="1" s="1"/>
  <c r="I127" i="1"/>
  <c r="J127" i="1" s="1"/>
  <c r="K127" i="1" s="1"/>
  <c r="I126" i="1"/>
  <c r="J126" i="1" s="1"/>
  <c r="K126" i="1" s="1"/>
  <c r="I125" i="1"/>
  <c r="J125" i="1" s="1"/>
  <c r="K125" i="1" s="1"/>
  <c r="I124" i="1"/>
  <c r="J124" i="1" s="1"/>
  <c r="K124" i="1" s="1"/>
  <c r="I123" i="1"/>
  <c r="J123" i="1" s="1"/>
  <c r="K123" i="1" s="1"/>
  <c r="I122" i="1"/>
  <c r="J122" i="1" s="1"/>
  <c r="K122" i="1" s="1"/>
  <c r="I121" i="1"/>
  <c r="J121" i="1" s="1"/>
  <c r="K121" i="1" s="1"/>
  <c r="I120" i="1"/>
  <c r="J120" i="1" s="1"/>
  <c r="K120" i="1" s="1"/>
  <c r="I119" i="1"/>
  <c r="J119" i="1" s="1"/>
  <c r="K119" i="1" s="1"/>
  <c r="I118" i="1"/>
  <c r="J118" i="1" s="1"/>
  <c r="K118" i="1" s="1"/>
  <c r="I117" i="1"/>
  <c r="J117" i="1" s="1"/>
  <c r="K117" i="1" s="1"/>
  <c r="I116" i="1"/>
  <c r="J116" i="1" s="1"/>
  <c r="K116" i="1" s="1"/>
  <c r="I115" i="1"/>
  <c r="J115" i="1" s="1"/>
  <c r="K115" i="1" s="1"/>
  <c r="I114" i="1"/>
  <c r="J114" i="1" s="1"/>
  <c r="K114" i="1" s="1"/>
  <c r="I113" i="1"/>
  <c r="J113" i="1" s="1"/>
  <c r="K113" i="1" s="1"/>
  <c r="I112" i="1"/>
  <c r="J112" i="1" s="1"/>
  <c r="K112" i="1" s="1"/>
  <c r="I111" i="1"/>
  <c r="J111" i="1" s="1"/>
  <c r="K111" i="1" s="1"/>
  <c r="I110" i="1"/>
  <c r="J110" i="1" s="1"/>
  <c r="K110" i="1" s="1"/>
  <c r="J109" i="1"/>
  <c r="K109" i="1" s="1"/>
  <c r="I109" i="1"/>
  <c r="I108" i="1"/>
  <c r="J108" i="1" s="1"/>
  <c r="K108" i="1" s="1"/>
  <c r="I107" i="1"/>
  <c r="J107" i="1" s="1"/>
  <c r="K107" i="1" s="1"/>
  <c r="I106" i="1"/>
  <c r="J106" i="1" s="1"/>
  <c r="K106" i="1" s="1"/>
  <c r="I105" i="1"/>
  <c r="J105" i="1" s="1"/>
  <c r="K105" i="1" s="1"/>
  <c r="I104" i="1"/>
  <c r="J104" i="1" s="1"/>
  <c r="K104" i="1" s="1"/>
  <c r="I103" i="1"/>
  <c r="J103" i="1" s="1"/>
  <c r="K103" i="1" s="1"/>
  <c r="I102" i="1"/>
  <c r="J102" i="1" s="1"/>
  <c r="K102" i="1" s="1"/>
  <c r="J101" i="1"/>
  <c r="K101" i="1" s="1"/>
  <c r="I101" i="1"/>
  <c r="I100" i="1"/>
  <c r="J100" i="1" s="1"/>
  <c r="K100" i="1" s="1"/>
  <c r="I99" i="1"/>
  <c r="J99" i="1" s="1"/>
  <c r="K99" i="1" s="1"/>
  <c r="I98" i="1"/>
  <c r="J98" i="1" s="1"/>
  <c r="K98" i="1" s="1"/>
  <c r="I97" i="1"/>
  <c r="J97" i="1" s="1"/>
  <c r="K97" i="1" s="1"/>
  <c r="J96" i="1"/>
  <c r="K96" i="1" s="1"/>
  <c r="I96" i="1"/>
  <c r="I95" i="1"/>
  <c r="J95" i="1" s="1"/>
  <c r="K95" i="1" s="1"/>
  <c r="I94" i="1"/>
  <c r="J94" i="1" s="1"/>
  <c r="K94" i="1" s="1"/>
  <c r="J93" i="1"/>
  <c r="K93" i="1" s="1"/>
  <c r="I93" i="1"/>
  <c r="I92" i="1"/>
  <c r="J92" i="1" s="1"/>
  <c r="K92" i="1" s="1"/>
  <c r="I91" i="1"/>
  <c r="J91" i="1" s="1"/>
  <c r="K91" i="1" s="1"/>
  <c r="I90" i="1"/>
  <c r="J90" i="1" s="1"/>
  <c r="K90" i="1" s="1"/>
  <c r="I89" i="1"/>
  <c r="J89" i="1" s="1"/>
  <c r="K89" i="1" s="1"/>
  <c r="I88" i="1"/>
  <c r="J88" i="1" s="1"/>
  <c r="K88" i="1" s="1"/>
  <c r="I87" i="1"/>
  <c r="J87" i="1" s="1"/>
  <c r="K87" i="1" s="1"/>
  <c r="I86" i="1"/>
  <c r="J86" i="1" s="1"/>
  <c r="K86" i="1" s="1"/>
  <c r="I85" i="1"/>
  <c r="J85" i="1" s="1"/>
  <c r="K85" i="1" s="1"/>
  <c r="I84" i="1"/>
  <c r="J84" i="1" s="1"/>
  <c r="K84" i="1" s="1"/>
  <c r="I83" i="1"/>
  <c r="J83" i="1" s="1"/>
  <c r="K83" i="1" s="1"/>
  <c r="I82" i="1"/>
  <c r="J82" i="1" s="1"/>
  <c r="K82" i="1" s="1"/>
  <c r="I81" i="1"/>
  <c r="J81" i="1" s="1"/>
  <c r="K81" i="1" s="1"/>
  <c r="I80" i="1"/>
  <c r="J80" i="1" s="1"/>
  <c r="K80" i="1" s="1"/>
  <c r="I79" i="1"/>
  <c r="J79" i="1" s="1"/>
  <c r="K79" i="1" s="1"/>
  <c r="I78" i="1"/>
  <c r="J78" i="1" s="1"/>
  <c r="K78" i="1" s="1"/>
  <c r="I77" i="1"/>
  <c r="J77" i="1" s="1"/>
  <c r="K77" i="1" s="1"/>
  <c r="I76" i="1"/>
  <c r="J76" i="1" s="1"/>
  <c r="K76" i="1" s="1"/>
  <c r="I75" i="1"/>
  <c r="J75" i="1" s="1"/>
  <c r="K75" i="1" s="1"/>
  <c r="I74" i="1"/>
  <c r="J74" i="1" s="1"/>
  <c r="K74" i="1" s="1"/>
  <c r="I73" i="1"/>
  <c r="J73" i="1" s="1"/>
  <c r="K73" i="1" s="1"/>
  <c r="I72" i="1"/>
  <c r="J72" i="1" s="1"/>
  <c r="K72" i="1" s="1"/>
  <c r="I71" i="1"/>
  <c r="J71" i="1" s="1"/>
  <c r="K71" i="1" s="1"/>
  <c r="I70" i="1"/>
  <c r="J70" i="1" s="1"/>
  <c r="K70" i="1" s="1"/>
  <c r="J69" i="1"/>
  <c r="K69" i="1" s="1"/>
  <c r="I69" i="1"/>
  <c r="I68" i="1"/>
  <c r="J68" i="1" s="1"/>
  <c r="K68" i="1" s="1"/>
  <c r="I67" i="1"/>
  <c r="J67" i="1" s="1"/>
  <c r="K67" i="1" s="1"/>
  <c r="I66" i="1"/>
  <c r="J66" i="1" s="1"/>
  <c r="K66" i="1" s="1"/>
  <c r="I65" i="1"/>
  <c r="J65" i="1" s="1"/>
  <c r="K65" i="1" s="1"/>
  <c r="I64" i="1"/>
  <c r="J64" i="1" s="1"/>
  <c r="K64" i="1" s="1"/>
  <c r="I63" i="1"/>
  <c r="J63" i="1" s="1"/>
  <c r="K63" i="1" s="1"/>
  <c r="I62" i="1"/>
  <c r="J62" i="1" s="1"/>
  <c r="K62" i="1" s="1"/>
  <c r="J61" i="1"/>
  <c r="K61" i="1" s="1"/>
  <c r="I61" i="1"/>
  <c r="I60" i="1"/>
  <c r="J60" i="1" s="1"/>
  <c r="K60" i="1" s="1"/>
  <c r="I59" i="1"/>
  <c r="J59" i="1" s="1"/>
  <c r="K59" i="1" s="1"/>
  <c r="I58" i="1"/>
  <c r="J58" i="1" s="1"/>
  <c r="K58" i="1" s="1"/>
  <c r="I57" i="1"/>
  <c r="J57" i="1" s="1"/>
  <c r="K57" i="1" s="1"/>
  <c r="J56" i="1"/>
  <c r="K56" i="1" s="1"/>
  <c r="I56" i="1"/>
  <c r="I55" i="1"/>
  <c r="J55" i="1" s="1"/>
  <c r="K55" i="1" s="1"/>
  <c r="I54" i="1"/>
  <c r="J54" i="1" s="1"/>
  <c r="K54" i="1" s="1"/>
  <c r="J53" i="1"/>
  <c r="K53" i="1" s="1"/>
  <c r="I53" i="1"/>
  <c r="I52" i="1"/>
  <c r="J52" i="1" s="1"/>
  <c r="K52" i="1" s="1"/>
  <c r="I51" i="1"/>
  <c r="J51" i="1" s="1"/>
  <c r="K51" i="1" s="1"/>
  <c r="I50" i="1"/>
  <c r="J50" i="1" s="1"/>
  <c r="K50" i="1" s="1"/>
  <c r="I49" i="1"/>
  <c r="J49" i="1" s="1"/>
  <c r="K49" i="1" s="1"/>
  <c r="I48" i="1"/>
  <c r="J48" i="1" s="1"/>
  <c r="K48" i="1" s="1"/>
  <c r="I47" i="1"/>
  <c r="J47" i="1" s="1"/>
  <c r="K47" i="1" s="1"/>
  <c r="I46" i="1"/>
  <c r="J46" i="1" s="1"/>
  <c r="K46" i="1" s="1"/>
  <c r="I45" i="1"/>
  <c r="J45" i="1" s="1"/>
  <c r="K45" i="1" s="1"/>
  <c r="I44" i="1"/>
  <c r="J44" i="1" s="1"/>
  <c r="K44" i="1" s="1"/>
  <c r="I43" i="1"/>
  <c r="J43" i="1" s="1"/>
  <c r="K43" i="1" s="1"/>
  <c r="I42" i="1"/>
  <c r="J42" i="1" s="1"/>
  <c r="K42" i="1" s="1"/>
  <c r="I41" i="1"/>
  <c r="J41" i="1" s="1"/>
  <c r="K41" i="1" s="1"/>
  <c r="I40" i="1"/>
  <c r="J40" i="1" s="1"/>
  <c r="K40" i="1" s="1"/>
  <c r="I39" i="1"/>
  <c r="J39" i="1" s="1"/>
  <c r="K39" i="1" s="1"/>
  <c r="I38" i="1"/>
  <c r="J38" i="1" s="1"/>
  <c r="K38" i="1" s="1"/>
  <c r="I37" i="1"/>
  <c r="J37" i="1" s="1"/>
  <c r="K37" i="1" s="1"/>
  <c r="I36" i="1"/>
  <c r="J36" i="1" s="1"/>
  <c r="K36" i="1" s="1"/>
  <c r="I35" i="1"/>
  <c r="J35" i="1" s="1"/>
  <c r="K35" i="1" s="1"/>
  <c r="I34" i="1"/>
  <c r="J34" i="1" s="1"/>
  <c r="K34" i="1" s="1"/>
  <c r="I33" i="1"/>
  <c r="J33" i="1" s="1"/>
  <c r="K33" i="1" s="1"/>
  <c r="I32" i="1"/>
  <c r="J32" i="1" s="1"/>
  <c r="K32" i="1" s="1"/>
  <c r="I31" i="1"/>
  <c r="J31" i="1" s="1"/>
  <c r="K31" i="1" s="1"/>
  <c r="I30" i="1"/>
  <c r="J30" i="1" s="1"/>
  <c r="K30" i="1" s="1"/>
  <c r="J29" i="1"/>
  <c r="K29" i="1" s="1"/>
  <c r="I29" i="1"/>
  <c r="I28" i="1"/>
  <c r="J28" i="1" s="1"/>
  <c r="K28" i="1" s="1"/>
  <c r="I27" i="1"/>
  <c r="J27" i="1" s="1"/>
  <c r="K27" i="1" s="1"/>
  <c r="I26" i="1"/>
  <c r="J26" i="1" s="1"/>
  <c r="K26" i="1" s="1"/>
  <c r="I25" i="1"/>
  <c r="J25" i="1" s="1"/>
  <c r="K25" i="1" s="1"/>
  <c r="I24" i="1"/>
  <c r="J24" i="1" s="1"/>
  <c r="K24" i="1" s="1"/>
  <c r="I23" i="1"/>
  <c r="J23" i="1" s="1"/>
  <c r="K23" i="1" s="1"/>
  <c r="I22" i="1"/>
  <c r="J22" i="1" s="1"/>
  <c r="K22" i="1" s="1"/>
  <c r="J21" i="1"/>
  <c r="K21" i="1" s="1"/>
  <c r="I21" i="1"/>
  <c r="I20" i="1"/>
  <c r="J20" i="1" s="1"/>
  <c r="K20" i="1" s="1"/>
  <c r="I19" i="1"/>
  <c r="J19" i="1" s="1"/>
  <c r="K19" i="1" s="1"/>
  <c r="I18" i="1"/>
  <c r="J18" i="1" s="1"/>
  <c r="K18" i="1" s="1"/>
  <c r="I17" i="1"/>
  <c r="J17" i="1" s="1"/>
  <c r="K17" i="1" s="1"/>
  <c r="J16" i="1"/>
  <c r="K16" i="1" s="1"/>
  <c r="I16" i="1"/>
  <c r="I15" i="1"/>
  <c r="J15" i="1" s="1"/>
  <c r="K15" i="1" s="1"/>
  <c r="I14" i="1"/>
  <c r="J14" i="1" s="1"/>
  <c r="K14" i="1" s="1"/>
  <c r="J13" i="1"/>
  <c r="K13" i="1" s="1"/>
  <c r="I13" i="1"/>
  <c r="I12" i="1"/>
  <c r="J12" i="1" s="1"/>
  <c r="K12" i="1" s="1"/>
  <c r="I11" i="1"/>
  <c r="J11" i="1" s="1"/>
  <c r="K11" i="1" s="1"/>
  <c r="I10" i="1"/>
  <c r="J10" i="1" s="1"/>
  <c r="K10" i="1" s="1"/>
  <c r="I9" i="1"/>
  <c r="J9" i="1" s="1"/>
  <c r="K9" i="1" s="1"/>
  <c r="I8" i="1"/>
  <c r="J8" i="1" s="1"/>
  <c r="K8" i="1" s="1"/>
  <c r="I7" i="1"/>
  <c r="J7" i="1" s="1"/>
  <c r="K7" i="1" s="1"/>
  <c r="I6" i="1"/>
  <c r="J6" i="1" s="1"/>
  <c r="K6" i="1" s="1"/>
  <c r="I5" i="1"/>
  <c r="J5" i="1" s="1"/>
  <c r="K5" i="1" s="1"/>
  <c r="I4" i="1"/>
  <c r="J4" i="1" s="1"/>
  <c r="K4" i="1" s="1"/>
  <c r="I3" i="1"/>
  <c r="J3" i="1" s="1"/>
  <c r="K3" i="1" s="1"/>
  <c r="X2" i="1"/>
  <c r="A7" i="7"/>
  <c r="F1544" i="1" s="1"/>
  <c r="D7" i="7"/>
  <c r="R3288" i="1" s="1"/>
  <c r="G7" i="7"/>
  <c r="G737" i="1" s="1"/>
  <c r="J7" i="7"/>
  <c r="B5" i="7"/>
  <c r="K5" i="7"/>
  <c r="E5" i="7"/>
  <c r="H5" i="7"/>
  <c r="E7" i="13"/>
  <c r="A7" i="13"/>
  <c r="B5" i="13"/>
  <c r="C5" i="13"/>
  <c r="G5" i="13"/>
  <c r="F5" i="13"/>
  <c r="T3603" i="1" l="1"/>
  <c r="S3607" i="1"/>
  <c r="T3609" i="1"/>
  <c r="AQ3781" i="1"/>
  <c r="AR3781" i="1" s="1"/>
  <c r="S3841" i="1"/>
  <c r="T3897" i="1"/>
  <c r="T3904" i="1"/>
  <c r="T3912" i="1"/>
  <c r="T3944" i="1"/>
  <c r="AQ3538" i="1"/>
  <c r="AR3538" i="1" s="1"/>
  <c r="T3562" i="1"/>
  <c r="AQ3733" i="1"/>
  <c r="AR3733" i="1" s="1"/>
  <c r="AQ4069" i="1"/>
  <c r="AR4069" i="1" s="1"/>
  <c r="AQ4075" i="1"/>
  <c r="AR4075" i="1" s="1"/>
  <c r="T4193" i="1"/>
  <c r="AQ4199" i="1"/>
  <c r="AR4199" i="1" s="1"/>
  <c r="S4199" i="1"/>
  <c r="AQ4226" i="1"/>
  <c r="AR4226" i="1" s="1"/>
  <c r="AQ4231" i="1"/>
  <c r="AR4231" i="1" s="1"/>
  <c r="F644" i="1"/>
  <c r="AQ3539" i="1"/>
  <c r="AR3539" i="1" s="1"/>
  <c r="T4628" i="1"/>
  <c r="AQ4730" i="1"/>
  <c r="AR4730" i="1" s="1"/>
  <c r="T4743" i="1"/>
  <c r="AQ4811" i="1"/>
  <c r="AR4811" i="1" s="1"/>
  <c r="F868" i="1"/>
  <c r="AQ3363" i="1"/>
  <c r="AR3363" i="1" s="1"/>
  <c r="T3386" i="1"/>
  <c r="T3393" i="1"/>
  <c r="S3403" i="1"/>
  <c r="T3418" i="1"/>
  <c r="AQ3424" i="1"/>
  <c r="AR3424" i="1" s="1"/>
  <c r="T3426" i="1"/>
  <c r="AQ3442" i="1"/>
  <c r="AR3442" i="1" s="1"/>
  <c r="AQ3525" i="1"/>
  <c r="AR3525" i="1" s="1"/>
  <c r="T3575" i="1"/>
  <c r="T3582" i="1"/>
  <c r="S3594" i="1"/>
  <c r="T3604" i="1"/>
  <c r="S3616" i="1"/>
  <c r="T3638" i="1"/>
  <c r="AQ3657" i="1"/>
  <c r="AR3657" i="1" s="1"/>
  <c r="AQ3684" i="1"/>
  <c r="AR3684" i="1" s="1"/>
  <c r="T3721" i="1"/>
  <c r="T3738" i="1"/>
  <c r="S3810" i="1"/>
  <c r="T3814" i="1"/>
  <c r="T3825" i="1"/>
  <c r="AQ3917" i="1"/>
  <c r="AR3917" i="1" s="1"/>
  <c r="AQ3977" i="1"/>
  <c r="AR3977" i="1" s="1"/>
  <c r="S4012" i="1"/>
  <c r="S4027" i="1"/>
  <c r="AQ4064" i="1"/>
  <c r="AR4064" i="1" s="1"/>
  <c r="S4085" i="1"/>
  <c r="S4105" i="1"/>
  <c r="AQ4121" i="1"/>
  <c r="AR4121" i="1" s="1"/>
  <c r="AQ4253" i="1"/>
  <c r="AR4253" i="1" s="1"/>
  <c r="S4294" i="1"/>
  <c r="T4357" i="1"/>
  <c r="AQ4370" i="1"/>
  <c r="AR4370" i="1" s="1"/>
  <c r="T4394" i="1"/>
  <c r="T4445" i="1"/>
  <c r="AQ4449" i="1"/>
  <c r="AR4449" i="1" s="1"/>
  <c r="T4475" i="1"/>
  <c r="T4493" i="1"/>
  <c r="T4726" i="1"/>
  <c r="S4759" i="1"/>
  <c r="T4791" i="1"/>
  <c r="S4811" i="1"/>
  <c r="AQ3431" i="1"/>
  <c r="AR3431" i="1" s="1"/>
  <c r="AQ3485" i="1"/>
  <c r="AR3485" i="1" s="1"/>
  <c r="T3539" i="1"/>
  <c r="T3541" i="1"/>
  <c r="T3579" i="1"/>
  <c r="T3610" i="1"/>
  <c r="T3673" i="1"/>
  <c r="AQ3750" i="1"/>
  <c r="AR3750" i="1" s="1"/>
  <c r="AQ3800" i="1"/>
  <c r="AR3800" i="1" s="1"/>
  <c r="T3842" i="1"/>
  <c r="T3845" i="1"/>
  <c r="S3871" i="1"/>
  <c r="T3882" i="1"/>
  <c r="T3916" i="1"/>
  <c r="AQ3923" i="1"/>
  <c r="AR3923" i="1" s="1"/>
  <c r="T4150" i="1"/>
  <c r="S4284" i="1"/>
  <c r="S4419" i="1"/>
  <c r="AQ4426" i="1"/>
  <c r="AR4426" i="1" s="1"/>
  <c r="AQ4446" i="1"/>
  <c r="AR4446" i="1" s="1"/>
  <c r="AQ4685" i="1"/>
  <c r="AR4685" i="1" s="1"/>
  <c r="G641" i="1"/>
  <c r="G703" i="1"/>
  <c r="F668" i="1"/>
  <c r="F589" i="1"/>
  <c r="F678" i="1"/>
  <c r="F1238" i="1"/>
  <c r="G647" i="1"/>
  <c r="F615" i="1"/>
  <c r="F632" i="1"/>
  <c r="F607" i="1"/>
  <c r="F624" i="1"/>
  <c r="F958" i="1"/>
  <c r="F558" i="1"/>
  <c r="F758" i="1"/>
  <c r="F577" i="1"/>
  <c r="F585" i="1"/>
  <c r="G665" i="1"/>
  <c r="F824" i="1"/>
  <c r="F643" i="1"/>
  <c r="F684" i="1"/>
  <c r="F772" i="1"/>
  <c r="F553" i="1"/>
  <c r="F595" i="1"/>
  <c r="F912" i="1"/>
  <c r="F579" i="1"/>
  <c r="F571" i="1"/>
  <c r="F584" i="1"/>
  <c r="G624" i="1"/>
  <c r="G710" i="1"/>
  <c r="F830" i="1"/>
  <c r="F939" i="1"/>
  <c r="G553" i="1"/>
  <c r="G607" i="1"/>
  <c r="G636" i="1"/>
  <c r="F753" i="1"/>
  <c r="G578" i="1"/>
  <c r="G613" i="1"/>
  <c r="F619" i="1"/>
  <c r="F654" i="1"/>
  <c r="F660" i="1"/>
  <c r="F666" i="1"/>
  <c r="F736" i="1"/>
  <c r="F748" i="1"/>
  <c r="F809" i="1"/>
  <c r="F1084" i="1"/>
  <c r="F1106" i="1"/>
  <c r="F1280" i="1"/>
  <c r="F1415" i="1"/>
  <c r="F1567" i="1"/>
  <c r="G590" i="1"/>
  <c r="F630" i="1"/>
  <c r="F716" i="1"/>
  <c r="F596" i="1"/>
  <c r="G619" i="1"/>
  <c r="G660" i="1"/>
  <c r="F673" i="1"/>
  <c r="G685" i="1"/>
  <c r="F692" i="1"/>
  <c r="G704" i="1"/>
  <c r="F723" i="1"/>
  <c r="G736" i="1"/>
  <c r="F787" i="1"/>
  <c r="F922" i="1"/>
  <c r="F928" i="1"/>
  <c r="F978" i="1"/>
  <c r="F1101" i="1"/>
  <c r="F1222" i="1"/>
  <c r="G678" i="1"/>
  <c r="F578" i="1"/>
  <c r="F613" i="1"/>
  <c r="F698" i="1"/>
  <c r="G547" i="1"/>
  <c r="G602" i="1"/>
  <c r="G654" i="1"/>
  <c r="G666" i="1"/>
  <c r="F679" i="1"/>
  <c r="F554" i="1"/>
  <c r="G565" i="1"/>
  <c r="G572" i="1"/>
  <c r="F591" i="1"/>
  <c r="F608" i="1"/>
  <c r="G673" i="1"/>
  <c r="F776" i="1"/>
  <c r="F847" i="1"/>
  <c r="F649" i="1"/>
  <c r="F743" i="1"/>
  <c r="F895" i="1"/>
  <c r="F917" i="1"/>
  <c r="F962" i="1"/>
  <c r="F973" i="1"/>
  <c r="F1001" i="1"/>
  <c r="F1018" i="1"/>
  <c r="F1063" i="1"/>
  <c r="F1321" i="1"/>
  <c r="F1327" i="1"/>
  <c r="G554" i="1"/>
  <c r="G631" i="1"/>
  <c r="F548" i="1"/>
  <c r="G585" i="1"/>
  <c r="G597" i="1"/>
  <c r="F620" i="1"/>
  <c r="F626" i="1"/>
  <c r="G637" i="1"/>
  <c r="G661" i="1"/>
  <c r="G680" i="1"/>
  <c r="F686" i="1"/>
  <c r="F700" i="1"/>
  <c r="F718" i="1"/>
  <c r="F731" i="1"/>
  <c r="F815" i="1"/>
  <c r="F831" i="1"/>
  <c r="F880" i="1"/>
  <c r="F946" i="1"/>
  <c r="F1013" i="1"/>
  <c r="F1131" i="1"/>
  <c r="G608" i="1"/>
  <c r="F637" i="1"/>
  <c r="F560" i="1"/>
  <c r="G560" i="1"/>
  <c r="F573" i="1"/>
  <c r="G603" i="1"/>
  <c r="F674" i="1"/>
  <c r="G700" i="1"/>
  <c r="G718" i="1"/>
  <c r="F724" i="1"/>
  <c r="G731" i="1"/>
  <c r="F749" i="1"/>
  <c r="F794" i="1"/>
  <c r="F875" i="1"/>
  <c r="F885" i="1"/>
  <c r="F906" i="1"/>
  <c r="F1258" i="1"/>
  <c r="F1316" i="1"/>
  <c r="F1411" i="1"/>
  <c r="G595" i="1"/>
  <c r="F549" i="1"/>
  <c r="F567" i="1"/>
  <c r="F586" i="1"/>
  <c r="F598" i="1"/>
  <c r="F621" i="1"/>
  <c r="F627" i="1"/>
  <c r="G668" i="1"/>
  <c r="F681" i="1"/>
  <c r="G687" i="1"/>
  <c r="F706" i="1"/>
  <c r="F738" i="1"/>
  <c r="F805" i="1"/>
  <c r="F859" i="1"/>
  <c r="F992" i="1"/>
  <c r="F1149" i="1"/>
  <c r="F1454" i="1"/>
  <c r="F1529" i="1"/>
  <c r="G694" i="1"/>
  <c r="F581" i="1"/>
  <c r="F610" i="1"/>
  <c r="G627" i="1"/>
  <c r="F656" i="1"/>
  <c r="G675" i="1"/>
  <c r="G725" i="1"/>
  <c r="F822" i="1"/>
  <c r="F827" i="1"/>
  <c r="F854" i="1"/>
  <c r="F891" i="1"/>
  <c r="F896" i="1"/>
  <c r="F924" i="1"/>
  <c r="F969" i="1"/>
  <c r="F1025" i="1"/>
  <c r="F1031" i="1"/>
  <c r="F1092" i="1"/>
  <c r="F1103" i="1"/>
  <c r="F1138" i="1"/>
  <c r="G555" i="1"/>
  <c r="G593" i="1"/>
  <c r="F616" i="1"/>
  <c r="F651" i="1"/>
  <c r="F713" i="1"/>
  <c r="F761" i="1"/>
  <c r="F784" i="1"/>
  <c r="F801" i="1"/>
  <c r="F871" i="1"/>
  <c r="F930" i="1"/>
  <c r="F942" i="1"/>
  <c r="F1277" i="1"/>
  <c r="F1430" i="1"/>
  <c r="G567" i="1"/>
  <c r="G581" i="1"/>
  <c r="G610" i="1"/>
  <c r="F645" i="1"/>
  <c r="G550" i="1"/>
  <c r="G575" i="1"/>
  <c r="G587" i="1"/>
  <c r="F622" i="1"/>
  <c r="F639" i="1"/>
  <c r="G651" i="1"/>
  <c r="F707" i="1"/>
  <c r="G733" i="1"/>
  <c r="F756" i="1"/>
  <c r="F849" i="1"/>
  <c r="F1009" i="1"/>
  <c r="F1341" i="1"/>
  <c r="F1513" i="1"/>
  <c r="G568" i="1"/>
  <c r="G622" i="1"/>
  <c r="F628" i="1"/>
  <c r="F634" i="1"/>
  <c r="G707" i="1"/>
  <c r="F726" i="1"/>
  <c r="G739" i="1"/>
  <c r="F790" i="1"/>
  <c r="F817" i="1"/>
  <c r="F902" i="1"/>
  <c r="F998" i="1"/>
  <c r="F1020" i="1"/>
  <c r="F1115" i="1"/>
  <c r="F1418" i="1"/>
  <c r="G712" i="1"/>
  <c r="F562" i="1"/>
  <c r="F605" i="1"/>
  <c r="F617" i="1"/>
  <c r="G628" i="1"/>
  <c r="G634" i="1"/>
  <c r="F646" i="1"/>
  <c r="F670" i="1"/>
  <c r="G676" i="1"/>
  <c r="F689" i="1"/>
  <c r="G702" i="1"/>
  <c r="F812" i="1"/>
  <c r="F892" i="1"/>
  <c r="F970" i="1"/>
  <c r="F993" i="1"/>
  <c r="F1026" i="1"/>
  <c r="F1209" i="1"/>
  <c r="F1490" i="1"/>
  <c r="F561" i="1"/>
  <c r="F594" i="1"/>
  <c r="G562" i="1"/>
  <c r="G600" i="1"/>
  <c r="G646" i="1"/>
  <c r="F683" i="1"/>
  <c r="F721" i="1"/>
  <c r="G734" i="1"/>
  <c r="F746" i="1"/>
  <c r="F768" i="1"/>
  <c r="F839" i="1"/>
  <c r="F887" i="1"/>
  <c r="F1004" i="1"/>
  <c r="F1093" i="1"/>
  <c r="F1110" i="1"/>
  <c r="F1145" i="1"/>
  <c r="F1307" i="1"/>
  <c r="F1395" i="1"/>
  <c r="F555" i="1"/>
  <c r="F600" i="1"/>
  <c r="F576" i="1"/>
  <c r="G617" i="1"/>
  <c r="G670" i="1"/>
  <c r="G689" i="1"/>
  <c r="F623" i="1"/>
  <c r="F652" i="1"/>
  <c r="G658" i="1"/>
  <c r="G683" i="1"/>
  <c r="G708" i="1"/>
  <c r="G721" i="1"/>
  <c r="F785" i="1"/>
  <c r="F850" i="1"/>
  <c r="F882" i="1"/>
  <c r="F1220" i="1"/>
  <c r="G592" i="1"/>
  <c r="F556" i="1"/>
  <c r="F551" i="1"/>
  <c r="F588" i="1"/>
  <c r="F640" i="1"/>
  <c r="G557" i="1"/>
  <c r="F583" i="1"/>
  <c r="F606" i="1"/>
  <c r="G652" i="1"/>
  <c r="F697" i="1"/>
  <c r="F715" i="1"/>
  <c r="F780" i="1"/>
  <c r="F845" i="1"/>
  <c r="F960" i="1"/>
  <c r="F982" i="1"/>
  <c r="F1249" i="1"/>
  <c r="F1390" i="1"/>
  <c r="G563" i="1"/>
  <c r="G570" i="1"/>
  <c r="G583" i="1"/>
  <c r="F601" i="1"/>
  <c r="G612" i="1"/>
  <c r="F618" i="1"/>
  <c r="G629" i="1"/>
  <c r="F641" i="1"/>
  <c r="F647" i="1"/>
  <c r="F665" i="1"/>
  <c r="G671" i="1"/>
  <c r="G697" i="1"/>
  <c r="F703" i="1"/>
  <c r="G715" i="1"/>
  <c r="F873" i="1"/>
  <c r="F878" i="1"/>
  <c r="F999" i="1"/>
  <c r="F1140" i="1"/>
  <c r="F1204" i="1"/>
  <c r="F1285" i="1"/>
  <c r="F1456" i="1"/>
  <c r="F1526" i="1"/>
  <c r="F840" i="1"/>
  <c r="F994" i="1"/>
  <c r="G548" i="1"/>
  <c r="G558" i="1"/>
  <c r="F563" i="1"/>
  <c r="F568" i="1"/>
  <c r="G573" i="1"/>
  <c r="G598" i="1"/>
  <c r="G632" i="1"/>
  <c r="G656" i="1"/>
  <c r="F661" i="1"/>
  <c r="F671" i="1"/>
  <c r="F676" i="1"/>
  <c r="G681" i="1"/>
  <c r="G692" i="1"/>
  <c r="G713" i="1"/>
  <c r="F729" i="1"/>
  <c r="F739" i="1"/>
  <c r="F744" i="1"/>
  <c r="F764" i="1"/>
  <c r="F810" i="1"/>
  <c r="F865" i="1"/>
  <c r="F899" i="1"/>
  <c r="F904" i="1"/>
  <c r="F983" i="1"/>
  <c r="F1082" i="1"/>
  <c r="F1126" i="1"/>
  <c r="F1143" i="1"/>
  <c r="F1177" i="1"/>
  <c r="F1193" i="1"/>
  <c r="F1247" i="1"/>
  <c r="F1275" i="1"/>
  <c r="F1302" i="1"/>
  <c r="F1314" i="1"/>
  <c r="F1535" i="1"/>
  <c r="F1562" i="1"/>
  <c r="F1337" i="1"/>
  <c r="F1485" i="1"/>
  <c r="F1574" i="1"/>
  <c r="G589" i="1"/>
  <c r="G623" i="1"/>
  <c r="F642" i="1"/>
  <c r="G693" i="1"/>
  <c r="F714" i="1"/>
  <c r="G724" i="1"/>
  <c r="F735" i="1"/>
  <c r="F770" i="1"/>
  <c r="F968" i="1"/>
  <c r="F1089" i="1"/>
  <c r="F1166" i="1"/>
  <c r="F1287" i="1"/>
  <c r="F1349" i="1"/>
  <c r="F1383" i="1"/>
  <c r="F1435" i="1"/>
  <c r="F1474" i="1"/>
  <c r="F574" i="1"/>
  <c r="F599" i="1"/>
  <c r="F633" i="1"/>
  <c r="F682" i="1"/>
  <c r="G698" i="1"/>
  <c r="G719" i="1"/>
  <c r="F730" i="1"/>
  <c r="F755" i="1"/>
  <c r="F775" i="1"/>
  <c r="F890" i="1"/>
  <c r="F1121" i="1"/>
  <c r="G549" i="1"/>
  <c r="F559" i="1"/>
  <c r="F569" i="1"/>
  <c r="G574" i="1"/>
  <c r="G599" i="1"/>
  <c r="G633" i="1"/>
  <c r="G642" i="1"/>
  <c r="F657" i="1"/>
  <c r="G672" i="1"/>
  <c r="F677" i="1"/>
  <c r="F709" i="1"/>
  <c r="G730" i="1"/>
  <c r="G735" i="1"/>
  <c r="F740" i="1"/>
  <c r="F745" i="1"/>
  <c r="F821" i="1"/>
  <c r="F916" i="1"/>
  <c r="F954" i="1"/>
  <c r="F963" i="1"/>
  <c r="F984" i="1"/>
  <c r="F990" i="1"/>
  <c r="F1016" i="1"/>
  <c r="F1032" i="1"/>
  <c r="F1043" i="1"/>
  <c r="F1189" i="1"/>
  <c r="F1199" i="1"/>
  <c r="F1242" i="1"/>
  <c r="F1254" i="1"/>
  <c r="G579" i="1"/>
  <c r="G618" i="1"/>
  <c r="F564" i="1"/>
  <c r="G569" i="1"/>
  <c r="F604" i="1"/>
  <c r="F609" i="1"/>
  <c r="F614" i="1"/>
  <c r="F638" i="1"/>
  <c r="F648" i="1"/>
  <c r="F653" i="1"/>
  <c r="G657" i="1"/>
  <c r="F662" i="1"/>
  <c r="G667" i="1"/>
  <c r="F688" i="1"/>
  <c r="G740" i="1"/>
  <c r="F765" i="1"/>
  <c r="F791" i="1"/>
  <c r="F796" i="1"/>
  <c r="F806" i="1"/>
  <c r="F846" i="1"/>
  <c r="F872" i="1"/>
  <c r="F886" i="1"/>
  <c r="F932" i="1"/>
  <c r="F1006" i="1"/>
  <c r="F1105" i="1"/>
  <c r="F1161" i="1"/>
  <c r="F1184" i="1"/>
  <c r="F1373" i="1"/>
  <c r="F1458" i="1"/>
  <c r="F1480" i="1"/>
  <c r="F1503" i="1"/>
  <c r="F1553" i="1"/>
  <c r="F1569" i="1"/>
  <c r="G584" i="1"/>
  <c r="G564" i="1"/>
  <c r="G580" i="1"/>
  <c r="F590" i="1"/>
  <c r="G604" i="1"/>
  <c r="G609" i="1"/>
  <c r="G614" i="1"/>
  <c r="F629" i="1"/>
  <c r="G638" i="1"/>
  <c r="G653" i="1"/>
  <c r="G662" i="1"/>
  <c r="F694" i="1"/>
  <c r="F699" i="1"/>
  <c r="F704" i="1"/>
  <c r="F720" i="1"/>
  <c r="F725" i="1"/>
  <c r="F781" i="1"/>
  <c r="F786" i="1"/>
  <c r="F826" i="1"/>
  <c r="F836" i="1"/>
  <c r="F851" i="1"/>
  <c r="F877" i="1"/>
  <c r="F911" i="1"/>
  <c r="F927" i="1"/>
  <c r="F938" i="1"/>
  <c r="F949" i="1"/>
  <c r="F979" i="1"/>
  <c r="F1012" i="1"/>
  <c r="F1022" i="1"/>
  <c r="F1038" i="1"/>
  <c r="F1054" i="1"/>
  <c r="F1069" i="1"/>
  <c r="F1074" i="1"/>
  <c r="F1111" i="1"/>
  <c r="F1266" i="1"/>
  <c r="F1282" i="1"/>
  <c r="F1406" i="1"/>
  <c r="T4255" i="1"/>
  <c r="F1050" i="1"/>
  <c r="F1060" i="1"/>
  <c r="F1065" i="1"/>
  <c r="F1129" i="1"/>
  <c r="F1401" i="1"/>
  <c r="F1465" i="1"/>
  <c r="F1549" i="1"/>
  <c r="G605" i="1"/>
  <c r="G630" i="1"/>
  <c r="G705" i="1"/>
  <c r="F1273" i="1"/>
  <c r="F1300" i="1"/>
  <c r="F1363" i="1"/>
  <c r="F1425" i="1"/>
  <c r="F1511" i="1"/>
  <c r="F1521" i="1"/>
  <c r="G591" i="1"/>
  <c r="G639" i="1"/>
  <c r="G711" i="1"/>
  <c r="F1045" i="1"/>
  <c r="F1070" i="1"/>
  <c r="F1191" i="1"/>
  <c r="F1234" i="1"/>
  <c r="G556" i="1"/>
  <c r="G561" i="1"/>
  <c r="F566" i="1"/>
  <c r="G571" i="1"/>
  <c r="G586" i="1"/>
  <c r="G596" i="1"/>
  <c r="G601" i="1"/>
  <c r="F635" i="1"/>
  <c r="G650" i="1"/>
  <c r="F659" i="1"/>
  <c r="F664" i="1"/>
  <c r="F669" i="1"/>
  <c r="G674" i="1"/>
  <c r="G679" i="1"/>
  <c r="G684" i="1"/>
  <c r="G690" i="1"/>
  <c r="F695" i="1"/>
  <c r="G716" i="1"/>
  <c r="G732" i="1"/>
  <c r="F742" i="1"/>
  <c r="F747" i="1"/>
  <c r="F752" i="1"/>
  <c r="F767" i="1"/>
  <c r="F798" i="1"/>
  <c r="F803" i="1"/>
  <c r="F808" i="1"/>
  <c r="F858" i="1"/>
  <c r="F923" i="1"/>
  <c r="F997" i="1"/>
  <c r="F1080" i="1"/>
  <c r="F1152" i="1"/>
  <c r="F1207" i="1"/>
  <c r="F1346" i="1"/>
  <c r="F1396" i="1"/>
  <c r="G625" i="1"/>
  <c r="G644" i="1"/>
  <c r="F1585" i="1"/>
  <c r="F1576" i="1"/>
  <c r="F1571" i="1"/>
  <c r="F1531" i="1"/>
  <c r="F1508" i="1"/>
  <c r="F1499" i="1"/>
  <c r="F1476" i="1"/>
  <c r="F1467" i="1"/>
  <c r="F1462" i="1"/>
  <c r="F1449" i="1"/>
  <c r="F1420" i="1"/>
  <c r="F1392" i="1"/>
  <c r="F1365" i="1"/>
  <c r="F1360" i="1"/>
  <c r="F1351" i="1"/>
  <c r="F1332" i="1"/>
  <c r="F1318" i="1"/>
  <c r="F1309" i="1"/>
  <c r="F1304" i="1"/>
  <c r="F1295" i="1"/>
  <c r="F1291" i="1"/>
  <c r="F1244" i="1"/>
  <c r="F1231" i="1"/>
  <c r="F1226" i="1"/>
  <c r="F1217" i="1"/>
  <c r="F1195" i="1"/>
  <c r="F1181" i="1"/>
  <c r="F1172" i="1"/>
  <c r="F1163" i="1"/>
  <c r="F1154" i="1"/>
  <c r="F1135" i="1"/>
  <c r="F1112" i="1"/>
  <c r="F1107" i="1"/>
  <c r="F1098" i="1"/>
  <c r="F1067" i="1"/>
  <c r="F1058" i="1"/>
  <c r="F1036" i="1"/>
  <c r="F1027" i="1"/>
  <c r="F985" i="1"/>
  <c r="F980" i="1"/>
  <c r="F971" i="1"/>
  <c r="F944" i="1"/>
  <c r="F925" i="1"/>
  <c r="F920" i="1"/>
  <c r="F893" i="1"/>
  <c r="F884" i="1"/>
  <c r="F866" i="1"/>
  <c r="F857" i="1"/>
  <c r="F848" i="1"/>
  <c r="F825" i="1"/>
  <c r="F816" i="1"/>
  <c r="F807" i="1"/>
  <c r="F789" i="1"/>
  <c r="F1580" i="1"/>
  <c r="F1566" i="1"/>
  <c r="F1557" i="1"/>
  <c r="F1539" i="1"/>
  <c r="F1494" i="1"/>
  <c r="F1453" i="1"/>
  <c r="F1439" i="1"/>
  <c r="F1387" i="1"/>
  <c r="F1378" i="1"/>
  <c r="F1374" i="1"/>
  <c r="F1355" i="1"/>
  <c r="F1322" i="1"/>
  <c r="F1286" i="1"/>
  <c r="F1281" i="1"/>
  <c r="F1235" i="1"/>
  <c r="F1221" i="1"/>
  <c r="F1208" i="1"/>
  <c r="F1203" i="1"/>
  <c r="F1190" i="1"/>
  <c r="F1167" i="1"/>
  <c r="F1144" i="1"/>
  <c r="F1130" i="1"/>
  <c r="F1125" i="1"/>
  <c r="F1116" i="1"/>
  <c r="F1102" i="1"/>
  <c r="F1071" i="1"/>
  <c r="F1062" i="1"/>
  <c r="F1040" i="1"/>
  <c r="F1017" i="1"/>
  <c r="F1008" i="1"/>
  <c r="F975" i="1"/>
  <c r="F953" i="1"/>
  <c r="F897" i="1"/>
  <c r="F852" i="1"/>
  <c r="F834" i="1"/>
  <c r="F779" i="1"/>
  <c r="F751" i="1"/>
  <c r="F737" i="1"/>
  <c r="F719" i="1"/>
  <c r="F710" i="1"/>
  <c r="F705" i="1"/>
  <c r="F687" i="1"/>
  <c r="F650" i="1"/>
  <c r="F636" i="1"/>
  <c r="F1589" i="1"/>
  <c r="F1561" i="1"/>
  <c r="F1548" i="1"/>
  <c r="F1512" i="1"/>
  <c r="F1489" i="1"/>
  <c r="F1471" i="1"/>
  <c r="F1457" i="1"/>
  <c r="F1434" i="1"/>
  <c r="F1429" i="1"/>
  <c r="F1424" i="1"/>
  <c r="F1410" i="1"/>
  <c r="F1405" i="1"/>
  <c r="F1400" i="1"/>
  <c r="F1382" i="1"/>
  <c r="F1369" i="1"/>
  <c r="F1336" i="1"/>
  <c r="F1313" i="1"/>
  <c r="F1299" i="1"/>
  <c r="F1276" i="1"/>
  <c r="F1272" i="1"/>
  <c r="F1253" i="1"/>
  <c r="F1248" i="1"/>
  <c r="F1185" i="1"/>
  <c r="F1176" i="1"/>
  <c r="F1158" i="1"/>
  <c r="F1079" i="1"/>
  <c r="F1075" i="1"/>
  <c r="F1053" i="1"/>
  <c r="F1049" i="1"/>
  <c r="F1003" i="1"/>
  <c r="F989" i="1"/>
  <c r="F961" i="1"/>
  <c r="F957" i="1"/>
  <c r="F948" i="1"/>
  <c r="F934" i="1"/>
  <c r="F929" i="1"/>
  <c r="F915" i="1"/>
  <c r="F910" i="1"/>
  <c r="F901" i="1"/>
  <c r="F870" i="1"/>
  <c r="F861" i="1"/>
  <c r="F838" i="1"/>
  <c r="F829" i="1"/>
  <c r="F820" i="1"/>
  <c r="F811" i="1"/>
  <c r="F802" i="1"/>
  <c r="F793" i="1"/>
  <c r="F760" i="1"/>
  <c r="F728" i="1"/>
  <c r="F701" i="1"/>
  <c r="F696" i="1"/>
  <c r="F663" i="1"/>
  <c r="F1584" i="1"/>
  <c r="F1575" i="1"/>
  <c r="F1570" i="1"/>
  <c r="F1530" i="1"/>
  <c r="F1475" i="1"/>
  <c r="F1466" i="1"/>
  <c r="F1461" i="1"/>
  <c r="F1448" i="1"/>
  <c r="F1419" i="1"/>
  <c r="F1391" i="1"/>
  <c r="F1364" i="1"/>
  <c r="F1359" i="1"/>
  <c r="F1350" i="1"/>
  <c r="F1317" i="1"/>
  <c r="F1308" i="1"/>
  <c r="F1303" i="1"/>
  <c r="F1290" i="1"/>
  <c r="F1267" i="1"/>
  <c r="F1243" i="1"/>
  <c r="F1230" i="1"/>
  <c r="F1225" i="1"/>
  <c r="F1216" i="1"/>
  <c r="F1212" i="1"/>
  <c r="F1198" i="1"/>
  <c r="F1194" i="1"/>
  <c r="F1180" i="1"/>
  <c r="F1162" i="1"/>
  <c r="F1153" i="1"/>
  <c r="F1139" i="1"/>
  <c r="F1134" i="1"/>
  <c r="F1120" i="1"/>
  <c r="F1552" i="1"/>
  <c r="F1543" i="1"/>
  <c r="F1525" i="1"/>
  <c r="F1507" i="1"/>
  <c r="F1502" i="1"/>
  <c r="F1498" i="1"/>
  <c r="F1484" i="1"/>
  <c r="F1443" i="1"/>
  <c r="F1414" i="1"/>
  <c r="F1345" i="1"/>
  <c r="F1340" i="1"/>
  <c r="F1331" i="1"/>
  <c r="F1326" i="1"/>
  <c r="F1294" i="1"/>
  <c r="F1262" i="1"/>
  <c r="F1257" i="1"/>
  <c r="F1171" i="1"/>
  <c r="F1148" i="1"/>
  <c r="F1097" i="1"/>
  <c r="F1088" i="1"/>
  <c r="F1083" i="1"/>
  <c r="F1057" i="1"/>
  <c r="F1044" i="1"/>
  <c r="F1035" i="1"/>
  <c r="F1021" i="1"/>
  <c r="F965" i="1"/>
  <c r="F943" i="1"/>
  <c r="F919" i="1"/>
  <c r="F905" i="1"/>
  <c r="F856" i="1"/>
  <c r="F842" i="1"/>
  <c r="F797" i="1"/>
  <c r="F783" i="1"/>
  <c r="F774" i="1"/>
  <c r="F769" i="1"/>
  <c r="F741" i="1"/>
  <c r="F732" i="1"/>
  <c r="F672" i="1"/>
  <c r="F667" i="1"/>
  <c r="F658" i="1"/>
  <c r="F612" i="1"/>
  <c r="F603" i="1"/>
  <c r="F580" i="1"/>
  <c r="F575" i="1"/>
  <c r="F570" i="1"/>
  <c r="F565" i="1"/>
  <c r="F1520" i="1"/>
  <c r="F1516" i="1"/>
  <c r="F1565" i="1"/>
  <c r="F1556" i="1"/>
  <c r="F1534" i="1"/>
  <c r="F1479" i="1"/>
  <c r="F1588" i="1"/>
  <c r="F1579" i="1"/>
  <c r="F1560" i="1"/>
  <c r="F1538" i="1"/>
  <c r="F1493" i="1"/>
  <c r="F1488" i="1"/>
  <c r="F1470" i="1"/>
  <c r="F1452" i="1"/>
  <c r="F1433" i="1"/>
  <c r="F1428" i="1"/>
  <c r="F1423" i="1"/>
  <c r="F1409" i="1"/>
  <c r="F1404" i="1"/>
  <c r="F1399" i="1"/>
  <c r="F1381" i="1"/>
  <c r="F1377" i="1"/>
  <c r="F1368" i="1"/>
  <c r="F1354" i="1"/>
  <c r="F1335" i="1"/>
  <c r="F1312" i="1"/>
  <c r="F1298" i="1"/>
  <c r="F1271" i="1"/>
  <c r="F1252" i="1"/>
  <c r="F1175" i="1"/>
  <c r="F1157" i="1"/>
  <c r="F1124" i="1"/>
  <c r="F1052" i="1"/>
  <c r="F1048" i="1"/>
  <c r="F1039" i="1"/>
  <c r="F1007" i="1"/>
  <c r="F1002" i="1"/>
  <c r="F988" i="1"/>
  <c r="F974" i="1"/>
  <c r="F952" i="1"/>
  <c r="F947" i="1"/>
  <c r="F933" i="1"/>
  <c r="F914" i="1"/>
  <c r="F909" i="1"/>
  <c r="F900" i="1"/>
  <c r="F874" i="1"/>
  <c r="F869" i="1"/>
  <c r="F860" i="1"/>
  <c r="F837" i="1"/>
  <c r="F819" i="1"/>
  <c r="F792" i="1"/>
  <c r="F759" i="1"/>
  <c r="F750" i="1"/>
  <c r="F1547" i="1"/>
  <c r="F1542" i="1"/>
  <c r="F1524" i="1"/>
  <c r="F1506" i="1"/>
  <c r="F1497" i="1"/>
  <c r="F1483" i="1"/>
  <c r="F1460" i="1"/>
  <c r="F1447" i="1"/>
  <c r="F1442" i="1"/>
  <c r="F1344" i="1"/>
  <c r="F1339" i="1"/>
  <c r="F1330" i="1"/>
  <c r="F1325" i="1"/>
  <c r="F1289" i="1"/>
  <c r="F1261" i="1"/>
  <c r="F1256" i="1"/>
  <c r="F1211" i="1"/>
  <c r="F1197" i="1"/>
  <c r="F1179" i="1"/>
  <c r="F1170" i="1"/>
  <c r="F1133" i="1"/>
  <c r="F1119" i="1"/>
  <c r="F1096" i="1"/>
  <c r="F1087" i="1"/>
  <c r="F1564" i="1"/>
  <c r="F1515" i="1"/>
  <c r="F1501" i="1"/>
  <c r="F1478" i="1"/>
  <c r="F1437" i="1"/>
  <c r="F1413" i="1"/>
  <c r="F1385" i="1"/>
  <c r="F1372" i="1"/>
  <c r="F1293" i="1"/>
  <c r="F1284" i="1"/>
  <c r="F1233" i="1"/>
  <c r="F1224" i="1"/>
  <c r="F1219" i="1"/>
  <c r="F1206" i="1"/>
  <c r="F1201" i="1"/>
  <c r="F1188" i="1"/>
  <c r="F1165" i="1"/>
  <c r="F1147" i="1"/>
  <c r="F1142" i="1"/>
  <c r="F1128" i="1"/>
  <c r="F1114" i="1"/>
  <c r="F1078" i="1"/>
  <c r="F1034" i="1"/>
  <c r="F1011" i="1"/>
  <c r="F964" i="1"/>
  <c r="F937" i="1"/>
  <c r="F855" i="1"/>
  <c r="F841" i="1"/>
  <c r="F832" i="1"/>
  <c r="F814" i="1"/>
  <c r="F782" i="1"/>
  <c r="F777" i="1"/>
  <c r="F763" i="1"/>
  <c r="F754" i="1"/>
  <c r="F722" i="1"/>
  <c r="F708" i="1"/>
  <c r="F690" i="1"/>
  <c r="F685" i="1"/>
  <c r="F625" i="1"/>
  <c r="F611" i="1"/>
  <c r="F602" i="1"/>
  <c r="F593" i="1"/>
  <c r="F550" i="1"/>
  <c r="F1469" i="1"/>
  <c r="F1427" i="1"/>
  <c r="F1408" i="1"/>
  <c r="F1394" i="1"/>
  <c r="F1320" i="1"/>
  <c r="F1297" i="1"/>
  <c r="F1270" i="1"/>
  <c r="F1251" i="1"/>
  <c r="F1156" i="1"/>
  <c r="F1123" i="1"/>
  <c r="F1100" i="1"/>
  <c r="F1578" i="1"/>
  <c r="F1555" i="1"/>
  <c r="F1551" i="1"/>
  <c r="F1533" i="1"/>
  <c r="F1519" i="1"/>
  <c r="F1492" i="1"/>
  <c r="F1432" i="1"/>
  <c r="F1422" i="1"/>
  <c r="F1403" i="1"/>
  <c r="F1353" i="1"/>
  <c r="F1334" i="1"/>
  <c r="F1279" i="1"/>
  <c r="F1237" i="1"/>
  <c r="F1215" i="1"/>
  <c r="F1174" i="1"/>
  <c r="F1091" i="1"/>
  <c r="F1587" i="1"/>
  <c r="F1582" i="1"/>
  <c r="F1573" i="1"/>
  <c r="F1568" i="1"/>
  <c r="F1559" i="1"/>
  <c r="F1537" i="1"/>
  <c r="F1528" i="1"/>
  <c r="F1510" i="1"/>
  <c r="F1464" i="1"/>
  <c r="F1451" i="1"/>
  <c r="F1398" i="1"/>
  <c r="F1389" i="1"/>
  <c r="F1380" i="1"/>
  <c r="F1376" i="1"/>
  <c r="F1367" i="1"/>
  <c r="F1362" i="1"/>
  <c r="F1348" i="1"/>
  <c r="F1311" i="1"/>
  <c r="F1306" i="1"/>
  <c r="F1301" i="1"/>
  <c r="F1265" i="1"/>
  <c r="F1246" i="1"/>
  <c r="F1241" i="1"/>
  <c r="F1228" i="1"/>
  <c r="F1183" i="1"/>
  <c r="F1137" i="1"/>
  <c r="F1109" i="1"/>
  <c r="F1073" i="1"/>
  <c r="F1047" i="1"/>
  <c r="F1029" i="1"/>
  <c r="F1015" i="1"/>
  <c r="F996" i="1"/>
  <c r="F987" i="1"/>
  <c r="F1546" i="1"/>
  <c r="F1541" i="1"/>
  <c r="F1523" i="1"/>
  <c r="F1505" i="1"/>
  <c r="F1496" i="1"/>
  <c r="F1487" i="1"/>
  <c r="F1482" i="1"/>
  <c r="F1473" i="1"/>
  <c r="F1455" i="1"/>
  <c r="F1446" i="1"/>
  <c r="F1441" i="1"/>
  <c r="F1417" i="1"/>
  <c r="F1357" i="1"/>
  <c r="F1343" i="1"/>
  <c r="F1329" i="1"/>
  <c r="F1315" i="1"/>
  <c r="F1288" i="1"/>
  <c r="F1274" i="1"/>
  <c r="F1260" i="1"/>
  <c r="F1210" i="1"/>
  <c r="F1196" i="1"/>
  <c r="F1192" i="1"/>
  <c r="F1169" i="1"/>
  <c r="F1151" i="1"/>
  <c r="F1118" i="1"/>
  <c r="F1095" i="1"/>
  <c r="F1086" i="1"/>
  <c r="F1081" i="1"/>
  <c r="F1042" i="1"/>
  <c r="F1024" i="1"/>
  <c r="F1019" i="1"/>
  <c r="F977" i="1"/>
  <c r="F959" i="1"/>
  <c r="F955" i="1"/>
  <c r="F941" i="1"/>
  <c r="F881" i="1"/>
  <c r="F863" i="1"/>
  <c r="F804" i="1"/>
  <c r="F800" i="1"/>
  <c r="F795" i="1"/>
  <c r="F1563" i="1"/>
  <c r="F1514" i="1"/>
  <c r="F1459" i="1"/>
  <c r="F1412" i="1"/>
  <c r="F1338" i="1"/>
  <c r="F1324" i="1"/>
  <c r="F1292" i="1"/>
  <c r="F1283" i="1"/>
  <c r="F1255" i="1"/>
  <c r="F1223" i="1"/>
  <c r="F1205" i="1"/>
  <c r="F1200" i="1"/>
  <c r="F1178" i="1"/>
  <c r="F1160" i="1"/>
  <c r="F1146" i="1"/>
  <c r="F1141" i="1"/>
  <c r="F1132" i="1"/>
  <c r="F1127" i="1"/>
  <c r="F1104" i="1"/>
  <c r="F1077" i="1"/>
  <c r="F1064" i="1"/>
  <c r="F1055" i="1"/>
  <c r="F1051" i="1"/>
  <c r="F1033" i="1"/>
  <c r="F1010" i="1"/>
  <c r="F1577" i="1"/>
  <c r="F1550" i="1"/>
  <c r="F1532" i="1"/>
  <c r="F1500" i="1"/>
  <c r="F1491" i="1"/>
  <c r="F1477" i="1"/>
  <c r="F1468" i="1"/>
  <c r="F1436" i="1"/>
  <c r="F1431" i="1"/>
  <c r="F1426" i="1"/>
  <c r="F1421" i="1"/>
  <c r="F1407" i="1"/>
  <c r="F1402" i="1"/>
  <c r="F1393" i="1"/>
  <c r="F1384" i="1"/>
  <c r="F1371" i="1"/>
  <c r="F1352" i="1"/>
  <c r="F1296" i="1"/>
  <c r="F1278" i="1"/>
  <c r="F1269" i="1"/>
  <c r="F1250" i="1"/>
  <c r="F1236" i="1"/>
  <c r="F1232" i="1"/>
  <c r="F1218" i="1"/>
  <c r="F1214" i="1"/>
  <c r="F1187" i="1"/>
  <c r="F1173" i="1"/>
  <c r="F1122" i="1"/>
  <c r="F1113" i="1"/>
  <c r="F1099" i="1"/>
  <c r="F1090" i="1"/>
  <c r="F1068" i="1"/>
  <c r="F1005" i="1"/>
  <c r="F1000" i="1"/>
  <c r="F991" i="1"/>
  <c r="F972" i="1"/>
  <c r="F950" i="1"/>
  <c r="F936" i="1"/>
  <c r="F931" i="1"/>
  <c r="F1586" i="1"/>
  <c r="F1572" i="1"/>
  <c r="F1554" i="1"/>
  <c r="F1536" i="1"/>
  <c r="F1518" i="1"/>
  <c r="F1509" i="1"/>
  <c r="F1463" i="1"/>
  <c r="F1450" i="1"/>
  <c r="F1388" i="1"/>
  <c r="F1366" i="1"/>
  <c r="F1361" i="1"/>
  <c r="F1333" i="1"/>
  <c r="F1319" i="1"/>
  <c r="F1310" i="1"/>
  <c r="F1305" i="1"/>
  <c r="F1245" i="1"/>
  <c r="F1240" i="1"/>
  <c r="F1227" i="1"/>
  <c r="F1182" i="1"/>
  <c r="F1164" i="1"/>
  <c r="F1155" i="1"/>
  <c r="F1136" i="1"/>
  <c r="F1108" i="1"/>
  <c r="F1059" i="1"/>
  <c r="F1046" i="1"/>
  <c r="F1037" i="1"/>
  <c r="F1028" i="1"/>
  <c r="F1014" i="1"/>
  <c r="F986" i="1"/>
  <c r="F981" i="1"/>
  <c r="F945" i="1"/>
  <c r="F926" i="1"/>
  <c r="F921" i="1"/>
  <c r="F907" i="1"/>
  <c r="F898" i="1"/>
  <c r="F894" i="1"/>
  <c r="F889" i="1"/>
  <c r="F876" i="1"/>
  <c r="F867" i="1"/>
  <c r="F1581" i="1"/>
  <c r="F1558" i="1"/>
  <c r="F1545" i="1"/>
  <c r="F1540" i="1"/>
  <c r="F1527" i="1"/>
  <c r="F1522" i="1"/>
  <c r="F1504" i="1"/>
  <c r="F1495" i="1"/>
  <c r="F1486" i="1"/>
  <c r="F1481" i="1"/>
  <c r="F1445" i="1"/>
  <c r="F1440" i="1"/>
  <c r="F1416" i="1"/>
  <c r="F1397" i="1"/>
  <c r="F1379" i="1"/>
  <c r="F1375" i="1"/>
  <c r="F1356" i="1"/>
  <c r="F1347" i="1"/>
  <c r="F1342" i="1"/>
  <c r="F1328" i="1"/>
  <c r="F1264" i="1"/>
  <c r="F1259" i="1"/>
  <c r="F1168" i="1"/>
  <c r="F1150" i="1"/>
  <c r="F1117" i="1"/>
  <c r="F1094" i="1"/>
  <c r="F1085" i="1"/>
  <c r="F1072" i="1"/>
  <c r="F1041" i="1"/>
  <c r="F1023" i="1"/>
  <c r="F995" i="1"/>
  <c r="F967" i="1"/>
  <c r="F940" i="1"/>
  <c r="F862" i="1"/>
  <c r="F844" i="1"/>
  <c r="F835" i="1"/>
  <c r="F799" i="1"/>
  <c r="F771" i="1"/>
  <c r="F766" i="1"/>
  <c r="F734" i="1"/>
  <c r="F711" i="1"/>
  <c r="F702" i="1"/>
  <c r="F693" i="1"/>
  <c r="F552" i="1"/>
  <c r="G566" i="1"/>
  <c r="F582" i="1"/>
  <c r="G635" i="1"/>
  <c r="F655" i="1"/>
  <c r="G659" i="1"/>
  <c r="G664" i="1"/>
  <c r="G669" i="1"/>
  <c r="G695" i="1"/>
  <c r="G722" i="1"/>
  <c r="F727" i="1"/>
  <c r="F757" i="1"/>
  <c r="F762" i="1"/>
  <c r="F813" i="1"/>
  <c r="F818" i="1"/>
  <c r="F843" i="1"/>
  <c r="F853" i="1"/>
  <c r="F883" i="1"/>
  <c r="F951" i="1"/>
  <c r="F956" i="1"/>
  <c r="F976" i="1"/>
  <c r="F1186" i="1"/>
  <c r="F1229" i="1"/>
  <c r="F1239" i="1"/>
  <c r="F1583" i="1"/>
  <c r="G728" i="1"/>
  <c r="G701" i="1"/>
  <c r="G696" i="1"/>
  <c r="G663" i="1"/>
  <c r="G645" i="1"/>
  <c r="G723" i="1"/>
  <c r="G714" i="1"/>
  <c r="G682" i="1"/>
  <c r="G677" i="1"/>
  <c r="G709" i="1"/>
  <c r="G691" i="1"/>
  <c r="G686" i="1"/>
  <c r="G649" i="1"/>
  <c r="G626" i="1"/>
  <c r="G594" i="1"/>
  <c r="G551" i="1"/>
  <c r="G726" i="1"/>
  <c r="G717" i="1"/>
  <c r="G699" i="1"/>
  <c r="G648" i="1"/>
  <c r="G643" i="1"/>
  <c r="G620" i="1"/>
  <c r="G606" i="1"/>
  <c r="G588" i="1"/>
  <c r="G559" i="1"/>
  <c r="G738" i="1"/>
  <c r="G729" i="1"/>
  <c r="G720" i="1"/>
  <c r="G706" i="1"/>
  <c r="G688" i="1"/>
  <c r="G576" i="1"/>
  <c r="G615" i="1"/>
  <c r="F773" i="1"/>
  <c r="F788" i="1"/>
  <c r="F823" i="1"/>
  <c r="F833" i="1"/>
  <c r="F879" i="1"/>
  <c r="F918" i="1"/>
  <c r="F1030" i="1"/>
  <c r="F1268" i="1"/>
  <c r="F1323" i="1"/>
  <c r="F1370" i="1"/>
  <c r="F1386" i="1"/>
  <c r="F1438" i="1"/>
  <c r="F1444" i="1"/>
  <c r="F1472" i="1"/>
  <c r="F1517" i="1"/>
  <c r="G552" i="1"/>
  <c r="G582" i="1"/>
  <c r="G611" i="1"/>
  <c r="G655" i="1"/>
  <c r="G727" i="1"/>
  <c r="F828" i="1"/>
  <c r="F913" i="1"/>
  <c r="F547" i="1"/>
  <c r="F557" i="1"/>
  <c r="F572" i="1"/>
  <c r="G577" i="1"/>
  <c r="F587" i="1"/>
  <c r="F592" i="1"/>
  <c r="F597" i="1"/>
  <c r="G616" i="1"/>
  <c r="G621" i="1"/>
  <c r="F631" i="1"/>
  <c r="G640" i="1"/>
  <c r="F675" i="1"/>
  <c r="F680" i="1"/>
  <c r="F691" i="1"/>
  <c r="F712" i="1"/>
  <c r="F717" i="1"/>
  <c r="F733" i="1"/>
  <c r="F778" i="1"/>
  <c r="F864" i="1"/>
  <c r="F888" i="1"/>
  <c r="F903" i="1"/>
  <c r="F908" i="1"/>
  <c r="F935" i="1"/>
  <c r="F966" i="1"/>
  <c r="F1056" i="1"/>
  <c r="F1061" i="1"/>
  <c r="F1066" i="1"/>
  <c r="F1076" i="1"/>
  <c r="F1159" i="1"/>
  <c r="F1202" i="1"/>
  <c r="F1213" i="1"/>
  <c r="F1263" i="1"/>
  <c r="F1358" i="1"/>
  <c r="T3351" i="1"/>
  <c r="T3368" i="1"/>
  <c r="AQ3426" i="1"/>
  <c r="AR3426" i="1" s="1"/>
  <c r="S3686" i="1"/>
  <c r="AQ3766" i="1"/>
  <c r="AR3766" i="1" s="1"/>
  <c r="AQ3805" i="1"/>
  <c r="AR3805" i="1" s="1"/>
  <c r="T3877" i="1"/>
  <c r="S3892" i="1"/>
  <c r="T4185" i="1"/>
  <c r="T4333" i="1"/>
  <c r="AQ4367" i="1"/>
  <c r="AR4367" i="1" s="1"/>
  <c r="S4465" i="1"/>
  <c r="S4671" i="1"/>
  <c r="AQ4702" i="1"/>
  <c r="AR4702" i="1" s="1"/>
  <c r="AQ4741" i="1"/>
  <c r="AR4741" i="1" s="1"/>
  <c r="S4764" i="1"/>
  <c r="T3463" i="1"/>
  <c r="T3504" i="1"/>
  <c r="T3519" i="1"/>
  <c r="T3664" i="1"/>
  <c r="S3683" i="1"/>
  <c r="AQ3691" i="1"/>
  <c r="AR3691" i="1" s="1"/>
  <c r="T3704" i="1"/>
  <c r="AQ4030" i="1"/>
  <c r="AR4030" i="1" s="1"/>
  <c r="AQ4195" i="1"/>
  <c r="AR4195" i="1" s="1"/>
  <c r="S4623" i="1"/>
  <c r="AQ4868" i="1"/>
  <c r="AR4868" i="1" s="1"/>
  <c r="S5012" i="1"/>
  <c r="AQ3457" i="1"/>
  <c r="AR3457" i="1" s="1"/>
  <c r="S3547" i="1"/>
  <c r="S3712" i="1"/>
  <c r="S3776" i="1"/>
  <c r="S3784" i="1"/>
  <c r="AQ3890" i="1"/>
  <c r="AR3890" i="1" s="1"/>
  <c r="T3902" i="1"/>
  <c r="T3956" i="1"/>
  <c r="T4005" i="1"/>
  <c r="AQ4387" i="1"/>
  <c r="AR4387" i="1" s="1"/>
  <c r="S4977" i="1"/>
  <c r="S5019" i="1"/>
  <c r="AQ4073" i="1"/>
  <c r="AR4073" i="1" s="1"/>
  <c r="T4702" i="1"/>
  <c r="S4873" i="1"/>
  <c r="AQ3294" i="1"/>
  <c r="AR3294" i="1" s="1"/>
  <c r="S3794" i="1"/>
  <c r="T3829" i="1"/>
  <c r="T3895" i="1"/>
  <c r="T3920" i="1"/>
  <c r="AQ4039" i="1"/>
  <c r="AR4039" i="1" s="1"/>
  <c r="T4065" i="1"/>
  <c r="T4539" i="1"/>
  <c r="T4705" i="1"/>
  <c r="T3322" i="1"/>
  <c r="AQ3379" i="1"/>
  <c r="AR3379" i="1" s="1"/>
  <c r="T3689" i="1"/>
  <c r="S3847" i="1"/>
  <c r="S3860" i="1"/>
  <c r="T4308" i="1"/>
  <c r="S4347" i="1"/>
  <c r="T4499" i="1"/>
  <c r="AQ4623" i="1"/>
  <c r="AR4623" i="1" s="1"/>
  <c r="AQ4662" i="1"/>
  <c r="AR4662" i="1" s="1"/>
  <c r="S5118" i="1"/>
  <c r="S3357" i="1"/>
  <c r="S3362" i="1"/>
  <c r="S3392" i="1"/>
  <c r="T3419" i="1"/>
  <c r="T3450" i="1"/>
  <c r="S3493" i="1"/>
  <c r="AQ3605" i="1"/>
  <c r="AR3605" i="1" s="1"/>
  <c r="AQ3777" i="1"/>
  <c r="AR3777" i="1" s="1"/>
  <c r="T3804" i="1"/>
  <c r="T3888" i="1"/>
  <c r="T3898" i="1"/>
  <c r="T3939" i="1"/>
  <c r="S3970" i="1"/>
  <c r="T4061" i="1"/>
  <c r="S4215" i="1"/>
  <c r="S4537" i="1"/>
  <c r="S4577" i="1"/>
  <c r="S4687" i="1"/>
  <c r="AQ4900" i="1"/>
  <c r="AR4900" i="1" s="1"/>
  <c r="S5095" i="1"/>
  <c r="T5099" i="1"/>
  <c r="AQ3475" i="1"/>
  <c r="AR3475" i="1" s="1"/>
  <c r="S3543" i="1"/>
  <c r="S3567" i="1"/>
  <c r="AQ3595" i="1"/>
  <c r="AR3595" i="1" s="1"/>
  <c r="AQ3677" i="1"/>
  <c r="AR3677" i="1" s="1"/>
  <c r="T3679" i="1"/>
  <c r="S3832" i="1"/>
  <c r="T3926" i="1"/>
  <c r="S3934" i="1"/>
  <c r="T3985" i="1"/>
  <c r="S3993" i="1"/>
  <c r="T4078" i="1"/>
  <c r="AQ4725" i="1"/>
  <c r="AR4725" i="1" s="1"/>
  <c r="T4784" i="1"/>
  <c r="AQ4934" i="1"/>
  <c r="AR4934" i="1" s="1"/>
  <c r="S5104" i="1"/>
  <c r="T3903" i="1"/>
  <c r="T3908" i="1"/>
  <c r="AQ4047" i="1"/>
  <c r="AR4047" i="1" s="1"/>
  <c r="AQ4106" i="1"/>
  <c r="AR4106" i="1" s="1"/>
  <c r="T4662" i="1"/>
  <c r="T4848" i="1"/>
  <c r="S5022" i="1"/>
  <c r="T3950" i="1"/>
  <c r="AQ5117" i="1"/>
  <c r="AR5117" i="1" s="1"/>
  <c r="T3293" i="1"/>
  <c r="T3448" i="1"/>
  <c r="AQ3585" i="1"/>
  <c r="AR3585" i="1" s="1"/>
  <c r="T3618" i="1"/>
  <c r="T3754" i="1"/>
  <c r="AQ3994" i="1"/>
  <c r="AR3994" i="1" s="1"/>
  <c r="S4485" i="1"/>
  <c r="AQ4619" i="1"/>
  <c r="AR4619" i="1" s="1"/>
  <c r="S4634" i="1"/>
  <c r="AQ4650" i="1"/>
  <c r="AR4650" i="1" s="1"/>
  <c r="AQ4705" i="1"/>
  <c r="AR4705" i="1" s="1"/>
  <c r="T4976" i="1"/>
  <c r="AQ4986" i="1"/>
  <c r="AR4986" i="1" s="1"/>
  <c r="T5020" i="1"/>
  <c r="T5136" i="1"/>
  <c r="AQ3714" i="1"/>
  <c r="AR3714" i="1" s="1"/>
  <c r="T3884" i="1"/>
  <c r="AQ4347" i="1"/>
  <c r="AR4347" i="1" s="1"/>
  <c r="AQ4733" i="1"/>
  <c r="AR4733" i="1" s="1"/>
  <c r="S4793" i="1"/>
  <c r="T4803" i="1"/>
  <c r="AQ4951" i="1"/>
  <c r="AR4951" i="1" s="1"/>
  <c r="T5011" i="1"/>
  <c r="S5040" i="1"/>
  <c r="T3457" i="1"/>
  <c r="AQ3578" i="1"/>
  <c r="AR3578" i="1" s="1"/>
  <c r="AQ3638" i="1"/>
  <c r="AR3638" i="1" s="1"/>
  <c r="T3911" i="1"/>
  <c r="S3960" i="1"/>
  <c r="S4208" i="1"/>
  <c r="T4263" i="1"/>
  <c r="AQ4373" i="1"/>
  <c r="AR4373" i="1" s="1"/>
  <c r="AQ4668" i="1"/>
  <c r="AR4668" i="1" s="1"/>
  <c r="T3296" i="1"/>
  <c r="AQ3360" i="1"/>
  <c r="AR3360" i="1" s="1"/>
  <c r="T3487" i="1"/>
  <c r="T3501" i="1"/>
  <c r="AQ3606" i="1"/>
  <c r="AR3606" i="1" s="1"/>
  <c r="T4299" i="1"/>
  <c r="AQ4340" i="1"/>
  <c r="AR4340" i="1" s="1"/>
  <c r="S4513" i="1"/>
  <c r="T4525" i="1"/>
  <c r="T4670" i="1"/>
  <c r="S4701" i="1"/>
  <c r="S4906" i="1"/>
  <c r="S4981" i="1"/>
  <c r="AQ5105" i="1"/>
  <c r="AR5105" i="1" s="1"/>
  <c r="AQ4940" i="1"/>
  <c r="AR4940" i="1" s="1"/>
  <c r="T3521" i="1"/>
  <c r="T3742" i="1"/>
  <c r="S3813" i="1"/>
  <c r="S3828" i="1"/>
  <c r="S4203" i="1"/>
  <c r="T4268" i="1"/>
  <c r="T4550" i="1"/>
  <c r="T4640" i="1"/>
  <c r="T4658" i="1"/>
  <c r="AQ4753" i="1"/>
  <c r="AR4753" i="1" s="1"/>
  <c r="AQ4904" i="1"/>
  <c r="AR4904" i="1" s="1"/>
  <c r="L595" i="1"/>
  <c r="N595" i="1" s="1"/>
  <c r="O595" i="1"/>
  <c r="L875" i="1"/>
  <c r="N875" i="1" s="1"/>
  <c r="O875" i="1"/>
  <c r="O1058" i="1"/>
  <c r="L1058" i="1"/>
  <c r="N1058" i="1" s="1"/>
  <c r="O1135" i="1"/>
  <c r="L1135" i="1"/>
  <c r="N1135" i="1" s="1"/>
  <c r="O1318" i="1"/>
  <c r="L1318" i="1"/>
  <c r="N1318" i="1" s="1"/>
  <c r="L1360" i="1"/>
  <c r="N1360" i="1" s="1"/>
  <c r="O1360" i="1"/>
  <c r="O1598" i="1"/>
  <c r="L1598" i="1"/>
  <c r="N1598" i="1" s="1"/>
  <c r="L715" i="1"/>
  <c r="N715" i="1" s="1"/>
  <c r="O715" i="1"/>
  <c r="L1004" i="1"/>
  <c r="N1004" i="1" s="1"/>
  <c r="O1004" i="1"/>
  <c r="O1098" i="1"/>
  <c r="L1098" i="1"/>
  <c r="N1098" i="1" s="1"/>
  <c r="L1231" i="1"/>
  <c r="N1231" i="1" s="1"/>
  <c r="O1231" i="1"/>
  <c r="O1295" i="1"/>
  <c r="L1295" i="1"/>
  <c r="N1295" i="1" s="1"/>
  <c r="L775" i="1"/>
  <c r="N775" i="1" s="1"/>
  <c r="O775" i="1"/>
  <c r="L1131" i="1"/>
  <c r="N1131" i="1" s="1"/>
  <c r="O1131" i="1"/>
  <c r="L1204" i="1"/>
  <c r="N1204" i="1" s="1"/>
  <c r="O1204" i="1"/>
  <c r="L1411" i="1"/>
  <c r="N1411" i="1" s="1"/>
  <c r="O1411" i="1"/>
  <c r="O1458" i="1"/>
  <c r="L1458" i="1"/>
  <c r="N1458" i="1" s="1"/>
  <c r="O958" i="1"/>
  <c r="L958" i="1"/>
  <c r="N958" i="1" s="1"/>
  <c r="O1018" i="1"/>
  <c r="L1018" i="1"/>
  <c r="N1018" i="1" s="1"/>
  <c r="L1191" i="1"/>
  <c r="N1191" i="1" s="1"/>
  <c r="O1191" i="1"/>
  <c r="L835" i="1"/>
  <c r="N835" i="1" s="1"/>
  <c r="O835" i="1"/>
  <c r="O1155" i="1"/>
  <c r="L1155" i="1"/>
  <c r="L1431" i="1"/>
  <c r="O1431" i="1"/>
  <c r="L1491" i="1"/>
  <c r="N1491" i="1" s="1"/>
  <c r="O1491" i="1"/>
  <c r="O1218" i="1"/>
  <c r="L1218" i="1"/>
  <c r="N1218" i="1" s="1"/>
  <c r="L1371" i="1"/>
  <c r="N1371" i="1" s="1"/>
  <c r="O1371" i="1"/>
  <c r="L795" i="1"/>
  <c r="N795" i="1" s="1"/>
  <c r="O795" i="1"/>
  <c r="L903" i="1"/>
  <c r="N903" i="1" s="1"/>
  <c r="O903" i="1"/>
  <c r="O1055" i="1"/>
  <c r="L1055" i="1"/>
  <c r="N1055" i="1" s="1"/>
  <c r="O1095" i="1"/>
  <c r="L1095" i="1"/>
  <c r="N1095" i="1" s="1"/>
  <c r="O1118" i="1"/>
  <c r="L1118" i="1"/>
  <c r="N1118" i="1" s="1"/>
  <c r="O1255" i="1"/>
  <c r="L1255" i="1"/>
  <c r="N1255" i="1" s="1"/>
  <c r="L615" i="1"/>
  <c r="N615" i="1" s="1"/>
  <c r="O615" i="1"/>
  <c r="L675" i="1"/>
  <c r="N675" i="1" s="1"/>
  <c r="O675" i="1"/>
  <c r="O996" i="1"/>
  <c r="L996" i="1"/>
  <c r="N996" i="1" s="1"/>
  <c r="L1151" i="1"/>
  <c r="N1151" i="1" s="1"/>
  <c r="O1151" i="1"/>
  <c r="O1315" i="1"/>
  <c r="L1315" i="1"/>
  <c r="N1315" i="1" s="1"/>
  <c r="L735" i="1"/>
  <c r="N735" i="1" s="1"/>
  <c r="O735" i="1"/>
  <c r="O899" i="1"/>
  <c r="L899" i="1"/>
  <c r="N899" i="1" s="1"/>
  <c r="L1251" i="1"/>
  <c r="N1251" i="1" s="1"/>
  <c r="O1251" i="1"/>
  <c r="L1311" i="1"/>
  <c r="N1311" i="1" s="1"/>
  <c r="O1311" i="1"/>
  <c r="O1398" i="1"/>
  <c r="L1398" i="1"/>
  <c r="N1398" i="1" s="1"/>
  <c r="O937" i="1"/>
  <c r="L937" i="1"/>
  <c r="N937" i="1" s="1"/>
  <c r="L1091" i="1"/>
  <c r="N1091" i="1" s="1"/>
  <c r="O1091" i="1"/>
  <c r="O1478" i="1"/>
  <c r="L1478" i="1"/>
  <c r="N1478" i="1" s="1"/>
  <c r="L855" i="1"/>
  <c r="N855" i="1" s="1"/>
  <c r="O855" i="1"/>
  <c r="L1020" i="1"/>
  <c r="N1020" i="1" s="1"/>
  <c r="O1020" i="1"/>
  <c r="L882" i="1"/>
  <c r="N882" i="1" s="1"/>
  <c r="O882" i="1"/>
  <c r="L923" i="1"/>
  <c r="N923" i="1" s="1"/>
  <c r="O923" i="1"/>
  <c r="O978" i="1"/>
  <c r="L978" i="1"/>
  <c r="N978" i="1" s="1"/>
  <c r="L1211" i="1"/>
  <c r="N1211" i="1" s="1"/>
  <c r="O1211" i="1"/>
  <c r="O1418" i="1"/>
  <c r="L1418" i="1"/>
  <c r="N1418" i="1" s="1"/>
  <c r="L695" i="1"/>
  <c r="N695" i="1" s="1"/>
  <c r="O695" i="1"/>
  <c r="O947" i="1"/>
  <c r="L947" i="1"/>
  <c r="N947" i="1" s="1"/>
  <c r="O1175" i="1"/>
  <c r="L1175" i="1"/>
  <c r="N1175" i="1" s="1"/>
  <c r="L1184" i="1"/>
  <c r="N1184" i="1" s="1"/>
  <c r="O1184" i="1"/>
  <c r="L1271" i="1"/>
  <c r="N1271" i="1" s="1"/>
  <c r="O1271" i="1"/>
  <c r="O1275" i="1"/>
  <c r="L1275" i="1"/>
  <c r="N1275" i="1" s="1"/>
  <c r="O1298" i="1"/>
  <c r="L1298" i="1"/>
  <c r="N1298" i="1" s="1"/>
  <c r="O1335" i="1"/>
  <c r="L1335" i="1"/>
  <c r="N1335" i="1" s="1"/>
  <c r="L635" i="1"/>
  <c r="N635" i="1" s="1"/>
  <c r="O635" i="1"/>
  <c r="O1115" i="1"/>
  <c r="L1115" i="1"/>
  <c r="N1115" i="1" s="1"/>
  <c r="L1124" i="1"/>
  <c r="N1124" i="1" s="1"/>
  <c r="O1124" i="1"/>
  <c r="L575" i="1"/>
  <c r="N575" i="1" s="1"/>
  <c r="O575" i="1"/>
  <c r="L755" i="1"/>
  <c r="N755" i="1" s="1"/>
  <c r="O755" i="1"/>
  <c r="L965" i="1"/>
  <c r="N965" i="1" s="1"/>
  <c r="O965" i="1"/>
  <c r="L1340" i="1"/>
  <c r="N1340" i="1" s="1"/>
  <c r="O1340" i="1"/>
  <c r="L815" i="1"/>
  <c r="N815" i="1" s="1"/>
  <c r="O815" i="1"/>
  <c r="O1035" i="1"/>
  <c r="L1035" i="1"/>
  <c r="N1035" i="1" s="1"/>
  <c r="L1111" i="1"/>
  <c r="N1111" i="1" s="1"/>
  <c r="O1111" i="1"/>
  <c r="L1171" i="1"/>
  <c r="N1171" i="1" s="1"/>
  <c r="O1171" i="1"/>
  <c r="L1180" i="1"/>
  <c r="N1180" i="1" s="1"/>
  <c r="O1180" i="1"/>
  <c r="O998" i="1"/>
  <c r="L998" i="1"/>
  <c r="N998" i="1" s="1"/>
  <c r="O1158" i="1"/>
  <c r="L1158" i="1"/>
  <c r="N1158" i="1" s="1"/>
  <c r="O1075" i="1"/>
  <c r="L1075" i="1"/>
  <c r="N1075" i="1" s="1"/>
  <c r="L1144" i="1"/>
  <c r="N1144" i="1" s="1"/>
  <c r="O1144" i="1"/>
  <c r="L1471" i="1"/>
  <c r="N1471" i="1" s="1"/>
  <c r="O1471" i="1"/>
  <c r="O939" i="1"/>
  <c r="L939" i="1"/>
  <c r="N939" i="1" s="1"/>
  <c r="L1071" i="1"/>
  <c r="N1071" i="1" s="1"/>
  <c r="O1071" i="1"/>
  <c r="O1355" i="1"/>
  <c r="L1355" i="1"/>
  <c r="N1355" i="1" s="1"/>
  <c r="N1195" i="1"/>
  <c r="N1215" i="1"/>
  <c r="N1235" i="1"/>
  <c r="L1690" i="1"/>
  <c r="N1690" i="1" s="1"/>
  <c r="O1690" i="1"/>
  <c r="O1744" i="1"/>
  <c r="L1744" i="1"/>
  <c r="N1744" i="1" s="1"/>
  <c r="L1904" i="1"/>
  <c r="N1904" i="1" s="1"/>
  <c r="O1904" i="1"/>
  <c r="O2835" i="1"/>
  <c r="L2835" i="1"/>
  <c r="N2835" i="1" s="1"/>
  <c r="O901" i="1"/>
  <c r="O908" i="1"/>
  <c r="N948" i="1"/>
  <c r="O982" i="1"/>
  <c r="O1002" i="1"/>
  <c r="L1042" i="1"/>
  <c r="N1042" i="1" s="1"/>
  <c r="O1104" i="1"/>
  <c r="L1309" i="1"/>
  <c r="O1440" i="1"/>
  <c r="L1659" i="1"/>
  <c r="N1659" i="1" s="1"/>
  <c r="O1659" i="1"/>
  <c r="O1726" i="1"/>
  <c r="O1882" i="1"/>
  <c r="L1882" i="1"/>
  <c r="N1882" i="1" s="1"/>
  <c r="O2682" i="1"/>
  <c r="L2682" i="1"/>
  <c r="N2682" i="1" s="1"/>
  <c r="O921" i="1"/>
  <c r="O1100" i="1"/>
  <c r="O1269" i="1"/>
  <c r="L1511" i="1"/>
  <c r="N1511" i="1" s="1"/>
  <c r="O1511" i="1"/>
  <c r="O1618" i="1"/>
  <c r="L1618" i="1"/>
  <c r="N1618" i="1" s="1"/>
  <c r="O1762" i="1"/>
  <c r="L1762" i="1"/>
  <c r="N1762" i="1" s="1"/>
  <c r="O1836" i="1"/>
  <c r="L1836" i="1"/>
  <c r="N1836" i="1" s="1"/>
  <c r="L2017" i="1"/>
  <c r="N2017" i="1" s="1"/>
  <c r="O2017" i="1"/>
  <c r="O2367" i="1"/>
  <c r="L2367" i="1"/>
  <c r="N2367" i="1" s="1"/>
  <c r="L2664" i="1"/>
  <c r="N2664" i="1" s="1"/>
  <c r="O2664" i="1"/>
  <c r="O594" i="1"/>
  <c r="O1022" i="1"/>
  <c r="O1109" i="1"/>
  <c r="L1116" i="1"/>
  <c r="N1116" i="1" s="1"/>
  <c r="L1269" i="1"/>
  <c r="N1269" i="1" s="1"/>
  <c r="O1578" i="1"/>
  <c r="L1578" i="1"/>
  <c r="N1578" i="1" s="1"/>
  <c r="L2266" i="1"/>
  <c r="N2266" i="1" s="1"/>
  <c r="O2266" i="1"/>
  <c r="O2655" i="1"/>
  <c r="L2655" i="1"/>
  <c r="N2655" i="1" s="1"/>
  <c r="O2715" i="1"/>
  <c r="L2715" i="1"/>
  <c r="N2715" i="1" s="1"/>
  <c r="O2785" i="1"/>
  <c r="L2785" i="1"/>
  <c r="N2785" i="1" s="1"/>
  <c r="L917" i="1"/>
  <c r="N917" i="1" s="1"/>
  <c r="L1109" i="1"/>
  <c r="N1109" i="1" s="1"/>
  <c r="N1140" i="1"/>
  <c r="O976" i="1"/>
  <c r="N1031" i="1"/>
  <c r="N1164" i="1"/>
  <c r="L1249" i="1"/>
  <c r="N1249" i="1" s="1"/>
  <c r="O1351" i="1"/>
  <c r="O1380" i="1"/>
  <c r="O1498" i="1"/>
  <c r="L1498" i="1"/>
  <c r="N1498" i="1" s="1"/>
  <c r="O2525" i="1"/>
  <c r="L2525" i="1"/>
  <c r="N2525" i="1" s="1"/>
  <c r="L2697" i="1"/>
  <c r="N2697" i="1" s="1"/>
  <c r="O2697" i="1"/>
  <c r="L1015" i="1"/>
  <c r="N1015" i="1" s="1"/>
  <c r="L1129" i="1"/>
  <c r="N1129" i="1" s="1"/>
  <c r="O1164" i="1"/>
  <c r="O1209" i="1"/>
  <c r="L1229" i="1"/>
  <c r="N1229" i="1" s="1"/>
  <c r="O1480" i="1"/>
  <c r="O1538" i="1"/>
  <c r="L1538" i="1"/>
  <c r="N1538" i="1" s="1"/>
  <c r="O2022" i="1"/>
  <c r="L2022" i="1"/>
  <c r="N2022" i="1" s="1"/>
  <c r="O2725" i="1"/>
  <c r="L2725" i="1"/>
  <c r="N2725" i="1" s="1"/>
  <c r="O2795" i="1"/>
  <c r="L2795" i="1"/>
  <c r="N2795" i="1" s="1"/>
  <c r="O957" i="1"/>
  <c r="O960" i="1"/>
  <c r="L1560" i="1"/>
  <c r="N1560" i="1" s="1"/>
  <c r="O1560" i="1"/>
  <c r="O1705" i="1"/>
  <c r="L1705" i="1"/>
  <c r="O1986" i="1"/>
  <c r="L1986" i="1"/>
  <c r="N1986" i="1" s="1"/>
  <c r="O2267" i="1"/>
  <c r="L2267" i="1"/>
  <c r="N2267" i="1" s="1"/>
  <c r="O2350" i="1"/>
  <c r="L2350" i="1"/>
  <c r="N2350" i="1" s="1"/>
  <c r="O2665" i="1"/>
  <c r="L2665" i="1"/>
  <c r="N2665" i="1" s="1"/>
  <c r="O968" i="1"/>
  <c r="N988" i="1"/>
  <c r="O1331" i="1"/>
  <c r="O2258" i="1"/>
  <c r="L2258" i="1"/>
  <c r="N2258" i="1" s="1"/>
  <c r="O2364" i="1"/>
  <c r="L2364" i="1"/>
  <c r="N2364" i="1" s="1"/>
  <c r="O2735" i="1"/>
  <c r="L2735" i="1"/>
  <c r="N2735" i="1" s="1"/>
  <c r="L2804" i="1"/>
  <c r="N2804" i="1" s="1"/>
  <c r="O2804" i="1"/>
  <c r="L2837" i="1"/>
  <c r="N2837" i="1" s="1"/>
  <c r="O2837" i="1"/>
  <c r="O1701" i="1"/>
  <c r="L1701" i="1"/>
  <c r="N1701" i="1" s="1"/>
  <c r="L1977" i="1"/>
  <c r="N1977" i="1" s="1"/>
  <c r="O1977" i="1"/>
  <c r="L2037" i="1"/>
  <c r="N2037" i="1" s="1"/>
  <c r="O2037" i="1"/>
  <c r="O2745" i="1"/>
  <c r="L2745" i="1"/>
  <c r="N2745" i="1" s="1"/>
  <c r="L906" i="1"/>
  <c r="N906" i="1" s="1"/>
  <c r="L1611" i="1"/>
  <c r="N1611" i="1" s="1"/>
  <c r="O1611" i="1"/>
  <c r="O1643" i="1"/>
  <c r="L1643" i="1"/>
  <c r="N1643" i="1" s="1"/>
  <c r="O1982" i="1"/>
  <c r="L1982" i="1"/>
  <c r="N1982" i="1" s="1"/>
  <c r="L2647" i="1"/>
  <c r="N2647" i="1" s="1"/>
  <c r="O2647" i="1"/>
  <c r="L2875" i="1"/>
  <c r="N2875" i="1" s="1"/>
  <c r="O2875" i="1"/>
  <c r="N1291" i="1"/>
  <c r="L1438" i="1"/>
  <c r="N1438" i="1" s="1"/>
  <c r="L1944" i="1"/>
  <c r="N1944" i="1" s="1"/>
  <c r="O1944" i="1"/>
  <c r="L2717" i="1"/>
  <c r="N2717" i="1" s="1"/>
  <c r="O2717" i="1"/>
  <c r="O989" i="1"/>
  <c r="N1391" i="1"/>
  <c r="L1697" i="1"/>
  <c r="N1697" i="1" s="1"/>
  <c r="O1697" i="1"/>
  <c r="O1724" i="1"/>
  <c r="L1724" i="1"/>
  <c r="N1724" i="1" s="1"/>
  <c r="O2246" i="1"/>
  <c r="L2246" i="1"/>
  <c r="O2356" i="1"/>
  <c r="L2356" i="1"/>
  <c r="N2356" i="1" s="1"/>
  <c r="O2464" i="1"/>
  <c r="L2464" i="1"/>
  <c r="N2464" i="1" s="1"/>
  <c r="O2555" i="1"/>
  <c r="L2555" i="1"/>
  <c r="N2555" i="1" s="1"/>
  <c r="L2657" i="1"/>
  <c r="N2657" i="1" s="1"/>
  <c r="O2657" i="1"/>
  <c r="O2805" i="1"/>
  <c r="L2805" i="1"/>
  <c r="N2805" i="1" s="1"/>
  <c r="O2940" i="1"/>
  <c r="AN2940" i="1"/>
  <c r="AO2940" i="1" s="1"/>
  <c r="AP2940" i="1" s="1"/>
  <c r="AQ2940" i="1" s="1"/>
  <c r="AR2940" i="1" s="1"/>
  <c r="O1391" i="1"/>
  <c r="O1460" i="1"/>
  <c r="O1531" i="1"/>
  <c r="L1580" i="1"/>
  <c r="N1580" i="1" s="1"/>
  <c r="O1580" i="1"/>
  <c r="O2495" i="1"/>
  <c r="L2495" i="1"/>
  <c r="N2495" i="1" s="1"/>
  <c r="L2587" i="1"/>
  <c r="N2587" i="1" s="1"/>
  <c r="O2587" i="1"/>
  <c r="O2615" i="1"/>
  <c r="L2615" i="1"/>
  <c r="N2615" i="1" s="1"/>
  <c r="O2675" i="1"/>
  <c r="L2675" i="1"/>
  <c r="N2675" i="1" s="1"/>
  <c r="O2755" i="1"/>
  <c r="L2755" i="1"/>
  <c r="N2755" i="1" s="1"/>
  <c r="O1378" i="1"/>
  <c r="L1378" i="1"/>
  <c r="N1378" i="1" s="1"/>
  <c r="L1571" i="1"/>
  <c r="N1571" i="1" s="1"/>
  <c r="O1571" i="1"/>
  <c r="L2328" i="1"/>
  <c r="N2328" i="1" s="1"/>
  <c r="O2328" i="1"/>
  <c r="O2455" i="1"/>
  <c r="L2455" i="1"/>
  <c r="N2455" i="1" s="1"/>
  <c r="O2685" i="1"/>
  <c r="L2685" i="1"/>
  <c r="N2685" i="1" s="1"/>
  <c r="O2955" i="1"/>
  <c r="L2955" i="1"/>
  <c r="N2955" i="1" s="1"/>
  <c r="O962" i="1"/>
  <c r="O1060" i="1"/>
  <c r="O1069" i="1"/>
  <c r="O1349" i="1"/>
  <c r="L1518" i="1"/>
  <c r="N1518" i="1" s="1"/>
  <c r="L1666" i="1"/>
  <c r="N1666" i="1" s="1"/>
  <c r="O1666" i="1"/>
  <c r="O1821" i="1"/>
  <c r="L1821" i="1"/>
  <c r="N1821" i="1" s="1"/>
  <c r="O1997" i="1"/>
  <c r="L2667" i="1"/>
  <c r="N2667" i="1" s="1"/>
  <c r="O2667" i="1"/>
  <c r="O919" i="1"/>
  <c r="N962" i="1"/>
  <c r="N1037" i="1"/>
  <c r="N1069" i="1"/>
  <c r="L1784" i="1"/>
  <c r="N1784" i="1" s="1"/>
  <c r="O1784" i="1"/>
  <c r="O2815" i="1"/>
  <c r="L2815" i="1"/>
  <c r="N2815" i="1" s="1"/>
  <c r="N554" i="1"/>
  <c r="N655" i="1"/>
  <c r="L919" i="1"/>
  <c r="N919" i="1" s="1"/>
  <c r="O966" i="1"/>
  <c r="N1400" i="1"/>
  <c r="O1922" i="1"/>
  <c r="L1922" i="1"/>
  <c r="N1922" i="1" s="1"/>
  <c r="O2451" i="1"/>
  <c r="L2451" i="1"/>
  <c r="N2451" i="1" s="1"/>
  <c r="O2695" i="1"/>
  <c r="L2695" i="1"/>
  <c r="N2695" i="1" s="1"/>
  <c r="N601" i="1"/>
  <c r="N701" i="1"/>
  <c r="N801" i="1"/>
  <c r="O880" i="1"/>
  <c r="N928" i="1"/>
  <c r="O974" i="1"/>
  <c r="O1080" i="1"/>
  <c r="O1329" i="1"/>
  <c r="L1329" i="1"/>
  <c r="N1329" i="1" s="1"/>
  <c r="O1558" i="1"/>
  <c r="L1558" i="1"/>
  <c r="N1558" i="1" s="1"/>
  <c r="O1780" i="1"/>
  <c r="L1780" i="1"/>
  <c r="N1780" i="1" s="1"/>
  <c r="O2644" i="1"/>
  <c r="L2644" i="1"/>
  <c r="N2644" i="1" s="1"/>
  <c r="L2784" i="1"/>
  <c r="N2784" i="1" s="1"/>
  <c r="O2784" i="1"/>
  <c r="O2825" i="1"/>
  <c r="L2825" i="1"/>
  <c r="N2825" i="1" s="1"/>
  <c r="O554" i="1"/>
  <c r="O814" i="1"/>
  <c r="L986" i="1"/>
  <c r="N986" i="1" s="1"/>
  <c r="O1195" i="1"/>
  <c r="O1215" i="1"/>
  <c r="O1235" i="1"/>
  <c r="O1771" i="1"/>
  <c r="L1771" i="1"/>
  <c r="N1771" i="1" s="1"/>
  <c r="O1822" i="1"/>
  <c r="L1822" i="1"/>
  <c r="N1822" i="1" s="1"/>
  <c r="O2225" i="1"/>
  <c r="O2635" i="1"/>
  <c r="L2635" i="1"/>
  <c r="N2635" i="1" s="1"/>
  <c r="O2775" i="1"/>
  <c r="L2775" i="1"/>
  <c r="N2775" i="1" s="1"/>
  <c r="L1681" i="1"/>
  <c r="N1681" i="1" s="1"/>
  <c r="O1708" i="1"/>
  <c r="O1727" i="1"/>
  <c r="O1746" i="1"/>
  <c r="L1801" i="1"/>
  <c r="N1801" i="1" s="1"/>
  <c r="L1842" i="1"/>
  <c r="N1842" i="1" s="1"/>
  <c r="L1862" i="1"/>
  <c r="N1862" i="1" s="1"/>
  <c r="N1908" i="1"/>
  <c r="O1924" i="1"/>
  <c r="N2246" i="1"/>
  <c r="N2257" i="1"/>
  <c r="L2286" i="1"/>
  <c r="N2286" i="1" s="1"/>
  <c r="L2306" i="1"/>
  <c r="N2306" i="1" s="1"/>
  <c r="O2375" i="1"/>
  <c r="L2395" i="1"/>
  <c r="N2395" i="1" s="1"/>
  <c r="O2528" i="1"/>
  <c r="L2545" i="1"/>
  <c r="N2545" i="1" s="1"/>
  <c r="O2824" i="1"/>
  <c r="O2908" i="1"/>
  <c r="L2922" i="1"/>
  <c r="N2922" i="1" s="1"/>
  <c r="O2922" i="1"/>
  <c r="O2945" i="1"/>
  <c r="AD2987" i="1"/>
  <c r="O3070" i="1"/>
  <c r="L3070" i="1"/>
  <c r="N3070" i="1" s="1"/>
  <c r="L3111" i="1"/>
  <c r="N3111" i="1" s="1"/>
  <c r="O3111" i="1"/>
  <c r="L3147" i="1"/>
  <c r="N3147" i="1" s="1"/>
  <c r="AN3147" i="1"/>
  <c r="AO3147" i="1" s="1"/>
  <c r="AP3147" i="1" s="1"/>
  <c r="AQ3147" i="1" s="1"/>
  <c r="AR3147" i="1" s="1"/>
  <c r="O3147" i="1"/>
  <c r="AN3356" i="1"/>
  <c r="AO3356" i="1" s="1"/>
  <c r="AP3356" i="1" s="1"/>
  <c r="AQ3356" i="1" s="1"/>
  <c r="AR3356" i="1" s="1"/>
  <c r="Q3356" i="1"/>
  <c r="T3356" i="1" s="1"/>
  <c r="O1778" i="1"/>
  <c r="O1897" i="1"/>
  <c r="S3554" i="1"/>
  <c r="T3554" i="1"/>
  <c r="L3701" i="1"/>
  <c r="N3701" i="1" s="1"/>
  <c r="O3701" i="1"/>
  <c r="L1743" i="1"/>
  <c r="N1743" i="1" s="1"/>
  <c r="L1781" i="1"/>
  <c r="N1781" i="1" s="1"/>
  <c r="L1826" i="1"/>
  <c r="N1826" i="1" s="1"/>
  <c r="L2042" i="1"/>
  <c r="N2042" i="1" s="1"/>
  <c r="N2468" i="1"/>
  <c r="O2566" i="1"/>
  <c r="O2855" i="1"/>
  <c r="L2855" i="1"/>
  <c r="N2855" i="1" s="1"/>
  <c r="AD2980" i="1"/>
  <c r="O3038" i="1"/>
  <c r="L3038" i="1"/>
  <c r="N3038" i="1" s="1"/>
  <c r="O3064" i="1"/>
  <c r="L3064" i="1"/>
  <c r="N3064" i="1" s="1"/>
  <c r="AD3307" i="1"/>
  <c r="O1751" i="1"/>
  <c r="N1798" i="1"/>
  <c r="O2468" i="1"/>
  <c r="L2566" i="1"/>
  <c r="N2566" i="1" s="1"/>
  <c r="L3006" i="1"/>
  <c r="N3006" i="1" s="1"/>
  <c r="AN3083" i="1"/>
  <c r="AO3083" i="1" s="1"/>
  <c r="AP3083" i="1" s="1"/>
  <c r="AQ3083" i="1" s="1"/>
  <c r="AR3083" i="1" s="1"/>
  <c r="N3222" i="1"/>
  <c r="N3228" i="1"/>
  <c r="O3231" i="1"/>
  <c r="L3231" i="1"/>
  <c r="N3231" i="1" s="1"/>
  <c r="O3263" i="1"/>
  <c r="L3263" i="1"/>
  <c r="N3263" i="1" s="1"/>
  <c r="L3302" i="1"/>
  <c r="N3302" i="1" s="1"/>
  <c r="O3302" i="1"/>
  <c r="Q3317" i="1"/>
  <c r="J3317" i="1"/>
  <c r="K3317" i="1" s="1"/>
  <c r="L3324" i="1"/>
  <c r="N3324" i="1" s="1"/>
  <c r="O3324" i="1"/>
  <c r="O3356" i="1"/>
  <c r="L3356" i="1"/>
  <c r="N3356" i="1" s="1"/>
  <c r="N1728" i="1"/>
  <c r="O1737" i="1"/>
  <c r="D5567" i="1"/>
  <c r="O1798" i="1"/>
  <c r="N1888" i="1"/>
  <c r="N1988" i="1"/>
  <c r="N2408" i="1"/>
  <c r="O2546" i="1"/>
  <c r="O2596" i="1"/>
  <c r="L2864" i="1"/>
  <c r="N2864" i="1" s="1"/>
  <c r="N2882" i="1"/>
  <c r="O3006" i="1"/>
  <c r="O3196" i="1"/>
  <c r="L3196" i="1"/>
  <c r="O1728" i="1"/>
  <c r="O1877" i="1"/>
  <c r="O1988" i="1"/>
  <c r="N2508" i="1"/>
  <c r="L2596" i="1"/>
  <c r="N2596" i="1" s="1"/>
  <c r="O2900" i="1"/>
  <c r="AN2996" i="1"/>
  <c r="AO2996" i="1" s="1"/>
  <c r="AP2996" i="1" s="1"/>
  <c r="AQ2996" i="1" s="1"/>
  <c r="AR2996" i="1" s="1"/>
  <c r="AN3138" i="1"/>
  <c r="AO3138" i="1" s="1"/>
  <c r="AP3138" i="1" s="1"/>
  <c r="AQ3138" i="1" s="1"/>
  <c r="AR3138" i="1" s="1"/>
  <c r="O3269" i="1"/>
  <c r="L3269" i="1"/>
  <c r="N3269" i="1" s="1"/>
  <c r="N1884" i="1"/>
  <c r="N2064" i="1"/>
  <c r="O2457" i="1"/>
  <c r="O2656" i="1"/>
  <c r="N2727" i="1"/>
  <c r="O2943" i="1"/>
  <c r="AN2955" i="1"/>
  <c r="AO2955" i="1" s="1"/>
  <c r="AP2955" i="1" s="1"/>
  <c r="AQ2955" i="1" s="1"/>
  <c r="AR2955" i="1" s="1"/>
  <c r="O3050" i="1"/>
  <c r="L3050" i="1"/>
  <c r="O3332" i="1"/>
  <c r="L3332" i="1"/>
  <c r="N3332" i="1" s="1"/>
  <c r="O2704" i="1"/>
  <c r="N2724" i="1"/>
  <c r="AD2986" i="1"/>
  <c r="O3021" i="1"/>
  <c r="L3021" i="1"/>
  <c r="N3021" i="1" s="1"/>
  <c r="L3083" i="1"/>
  <c r="N3083" i="1" s="1"/>
  <c r="O3083" i="1"/>
  <c r="AN3103" i="1"/>
  <c r="AO3103" i="1" s="1"/>
  <c r="AP3103" i="1" s="1"/>
  <c r="AQ3103" i="1" s="1"/>
  <c r="AR3103" i="1" s="1"/>
  <c r="O3103" i="1"/>
  <c r="L3103" i="1"/>
  <c r="N3103" i="1" s="1"/>
  <c r="AN3109" i="1"/>
  <c r="AO3109" i="1" s="1"/>
  <c r="AP3109" i="1" s="1"/>
  <c r="AQ3109" i="1" s="1"/>
  <c r="AR3109" i="1" s="1"/>
  <c r="L3109" i="1"/>
  <c r="N3109" i="1" s="1"/>
  <c r="O3342" i="1"/>
  <c r="L3342" i="1"/>
  <c r="N3342" i="1" s="1"/>
  <c r="O1640" i="1"/>
  <c r="O2288" i="1"/>
  <c r="L2365" i="1"/>
  <c r="N2365" i="1" s="1"/>
  <c r="L2625" i="1"/>
  <c r="N2625" i="1" s="1"/>
  <c r="L2704" i="1"/>
  <c r="N2704" i="1" s="1"/>
  <c r="O2724" i="1"/>
  <c r="O2797" i="1"/>
  <c r="O2817" i="1"/>
  <c r="O2996" i="1"/>
  <c r="L2996" i="1"/>
  <c r="N2996" i="1" s="1"/>
  <c r="AN3211" i="1"/>
  <c r="AO3211" i="1" s="1"/>
  <c r="AP3211" i="1" s="1"/>
  <c r="AQ3211" i="1" s="1"/>
  <c r="AR3211" i="1" s="1"/>
  <c r="L3211" i="1"/>
  <c r="N3211" i="1" s="1"/>
  <c r="AD3319" i="1"/>
  <c r="O3320" i="1"/>
  <c r="L3320" i="1"/>
  <c r="N3320" i="1" s="1"/>
  <c r="N1807" i="1"/>
  <c r="O1816" i="1"/>
  <c r="O1837" i="1"/>
  <c r="O1968" i="1"/>
  <c r="O2346" i="1"/>
  <c r="O2377" i="1"/>
  <c r="N2418" i="1"/>
  <c r="O2426" i="1"/>
  <c r="L2446" i="1"/>
  <c r="N2446" i="1" s="1"/>
  <c r="O2477" i="1"/>
  <c r="O2526" i="1"/>
  <c r="O2576" i="1"/>
  <c r="O2617" i="1"/>
  <c r="L2676" i="1"/>
  <c r="N2676" i="1" s="1"/>
  <c r="O2822" i="1"/>
  <c r="D5561" i="1"/>
  <c r="O1817" i="1"/>
  <c r="O1957" i="1"/>
  <c r="O2082" i="1"/>
  <c r="N2346" i="1"/>
  <c r="N2458" i="1"/>
  <c r="O2462" i="1"/>
  <c r="O2642" i="1"/>
  <c r="O2765" i="1"/>
  <c r="O2782" i="1"/>
  <c r="L2782" i="1"/>
  <c r="N2782" i="1" s="1"/>
  <c r="O2802" i="1"/>
  <c r="O2888" i="1"/>
  <c r="O2924" i="1"/>
  <c r="L3115" i="1"/>
  <c r="N3115" i="1" s="1"/>
  <c r="O3115" i="1"/>
  <c r="N3154" i="1"/>
  <c r="O3177" i="1"/>
  <c r="L3177" i="1"/>
  <c r="N3177" i="1" s="1"/>
  <c r="AD3314" i="1"/>
  <c r="O1796" i="1"/>
  <c r="N1828" i="1"/>
  <c r="N1848" i="1"/>
  <c r="O1902" i="1"/>
  <c r="N2765" i="1"/>
  <c r="O2774" i="1"/>
  <c r="N2802" i="1"/>
  <c r="O2814" i="1"/>
  <c r="N2826" i="1"/>
  <c r="AN2958" i="1"/>
  <c r="AO2958" i="1" s="1"/>
  <c r="AP2958" i="1" s="1"/>
  <c r="AQ2958" i="1" s="1"/>
  <c r="AR2958" i="1" s="1"/>
  <c r="O2958" i="1"/>
  <c r="AD3013" i="1"/>
  <c r="O3084" i="1"/>
  <c r="AN3084" i="1"/>
  <c r="AO3084" i="1" s="1"/>
  <c r="AP3084" i="1" s="1"/>
  <c r="AQ3084" i="1" s="1"/>
  <c r="AR3084" i="1" s="1"/>
  <c r="L3160" i="1"/>
  <c r="N3160" i="1" s="1"/>
  <c r="O3160" i="1"/>
  <c r="O3267" i="1"/>
  <c r="L3267" i="1"/>
  <c r="N3267" i="1" s="1"/>
  <c r="O3330" i="1"/>
  <c r="L3330" i="1"/>
  <c r="N3330" i="1" s="1"/>
  <c r="O3362" i="1"/>
  <c r="L3362" i="1"/>
  <c r="N3362" i="1" s="1"/>
  <c r="N1695" i="1"/>
  <c r="N1726" i="1"/>
  <c r="O1757" i="1"/>
  <c r="O1797" i="1"/>
  <c r="N1902" i="1"/>
  <c r="O2230" i="1"/>
  <c r="O2247" i="1"/>
  <c r="L2386" i="1"/>
  <c r="N2386" i="1" s="1"/>
  <c r="L2435" i="1"/>
  <c r="O2466" i="1"/>
  <c r="O2638" i="1"/>
  <c r="O3002" i="1"/>
  <c r="L3002" i="1"/>
  <c r="N3002" i="1" s="1"/>
  <c r="L3121" i="1"/>
  <c r="N3121" i="1" s="1"/>
  <c r="O3121" i="1"/>
  <c r="T3343" i="1"/>
  <c r="S3343" i="1"/>
  <c r="L1703" i="1"/>
  <c r="N1703" i="1" s="1"/>
  <c r="D5571" i="1"/>
  <c r="L2002" i="1"/>
  <c r="N2002" i="1" s="1"/>
  <c r="O2044" i="1"/>
  <c r="O2406" i="1"/>
  <c r="N2902" i="1"/>
  <c r="AD3203" i="1"/>
  <c r="O1777" i="1"/>
  <c r="N1808" i="1"/>
  <c r="O1937" i="1"/>
  <c r="O2301" i="1"/>
  <c r="O2387" i="1"/>
  <c r="N2548" i="1"/>
  <c r="O2606" i="1"/>
  <c r="O2626" i="1"/>
  <c r="O2866" i="1"/>
  <c r="AN2925" i="1"/>
  <c r="AO2925" i="1" s="1"/>
  <c r="AP2925" i="1" s="1"/>
  <c r="AQ2925" i="1" s="1"/>
  <c r="AR2925" i="1" s="1"/>
  <c r="O2936" i="1"/>
  <c r="L2936" i="1"/>
  <c r="O3037" i="1"/>
  <c r="L3037" i="1"/>
  <c r="N3037" i="1" s="1"/>
  <c r="AN3158" i="1"/>
  <c r="AO3158" i="1" s="1"/>
  <c r="AP3158" i="1" s="1"/>
  <c r="AQ3158" i="1" s="1"/>
  <c r="AR3158" i="1" s="1"/>
  <c r="O1676" i="1"/>
  <c r="N2277" i="1"/>
  <c r="O2297" i="1"/>
  <c r="O2478" i="1"/>
  <c r="L2502" i="1"/>
  <c r="N2502" i="1" s="1"/>
  <c r="O2506" i="1"/>
  <c r="O2527" i="1"/>
  <c r="O2578" i="1"/>
  <c r="N2598" i="1"/>
  <c r="O2646" i="1"/>
  <c r="N2766" i="1"/>
  <c r="O2871" i="1"/>
  <c r="L2871" i="1"/>
  <c r="N2871" i="1" s="1"/>
  <c r="L2911" i="1"/>
  <c r="N2911" i="1" s="1"/>
  <c r="L3066" i="1"/>
  <c r="N3066" i="1" s="1"/>
  <c r="O3380" i="1"/>
  <c r="L3380" i="1"/>
  <c r="N1500" i="1"/>
  <c r="N1629" i="1"/>
  <c r="N1707" i="1"/>
  <c r="N1788" i="1"/>
  <c r="O2062" i="1"/>
  <c r="N2297" i="1"/>
  <c r="O2398" i="1"/>
  <c r="L2506" i="1"/>
  <c r="N2506" i="1" s="1"/>
  <c r="N2586" i="1"/>
  <c r="O2678" i="1"/>
  <c r="N2737" i="1"/>
  <c r="O2754" i="1"/>
  <c r="O2934" i="1"/>
  <c r="AN2985" i="1"/>
  <c r="AO2985" i="1" s="1"/>
  <c r="AP2985" i="1" s="1"/>
  <c r="AQ2985" i="1" s="1"/>
  <c r="AR2985" i="1" s="1"/>
  <c r="L2985" i="1"/>
  <c r="N2985" i="1" s="1"/>
  <c r="L3155" i="1"/>
  <c r="N3155" i="1" s="1"/>
  <c r="O3155" i="1"/>
  <c r="AN3268" i="1"/>
  <c r="AO3268" i="1" s="1"/>
  <c r="AP3268" i="1" s="1"/>
  <c r="AQ3268" i="1" s="1"/>
  <c r="AR3268" i="1" s="1"/>
  <c r="O3343" i="1"/>
  <c r="L3343" i="1"/>
  <c r="N3343" i="1" s="1"/>
  <c r="N1551" i="1"/>
  <c r="O1917" i="1"/>
  <c r="O2054" i="1"/>
  <c r="O2154" i="1"/>
  <c r="O2339" i="1"/>
  <c r="O2475" i="1"/>
  <c r="O2536" i="1"/>
  <c r="O2565" i="1"/>
  <c r="N2658" i="1"/>
  <c r="N2666" i="1"/>
  <c r="O2737" i="1"/>
  <c r="L3096" i="1"/>
  <c r="N3096" i="1" s="1"/>
  <c r="AN3096" i="1"/>
  <c r="AO3096" i="1" s="1"/>
  <c r="AP3096" i="1" s="1"/>
  <c r="AQ3096" i="1" s="1"/>
  <c r="AR3096" i="1" s="1"/>
  <c r="L3172" i="1"/>
  <c r="N3172" i="1" s="1"/>
  <c r="O3172" i="1"/>
  <c r="O3178" i="1"/>
  <c r="L3178" i="1"/>
  <c r="N3178" i="1" s="1"/>
  <c r="L3227" i="1"/>
  <c r="O3227" i="1"/>
  <c r="AD2976" i="1"/>
  <c r="AD2982" i="1"/>
  <c r="O2965" i="1"/>
  <c r="AN2965" i="1"/>
  <c r="AO2965" i="1" s="1"/>
  <c r="AP2965" i="1" s="1"/>
  <c r="AQ2965" i="1" s="1"/>
  <c r="AR2965" i="1" s="1"/>
  <c r="AD3017" i="1"/>
  <c r="AD3019" i="1"/>
  <c r="AN2998" i="1"/>
  <c r="AO2998" i="1" s="1"/>
  <c r="AP2998" i="1" s="1"/>
  <c r="AQ2998" i="1" s="1"/>
  <c r="AR2998" i="1" s="1"/>
  <c r="AN3038" i="1"/>
  <c r="AO3038" i="1" s="1"/>
  <c r="AP3038" i="1" s="1"/>
  <c r="AQ3038" i="1" s="1"/>
  <c r="AR3038" i="1" s="1"/>
  <c r="O3207" i="1"/>
  <c r="L3207" i="1"/>
  <c r="N3207" i="1" s="1"/>
  <c r="O3239" i="1"/>
  <c r="AN3239" i="1"/>
  <c r="AO3239" i="1" s="1"/>
  <c r="AP3239" i="1" s="1"/>
  <c r="AQ3239" i="1" s="1"/>
  <c r="AR3239" i="1" s="1"/>
  <c r="Q3331" i="1"/>
  <c r="J3331" i="1"/>
  <c r="K3331" i="1" s="1"/>
  <c r="O3331" i="1" s="1"/>
  <c r="L3353" i="1"/>
  <c r="N3353" i="1" s="1"/>
  <c r="O3353" i="1"/>
  <c r="Q3388" i="1"/>
  <c r="T3388" i="1" s="1"/>
  <c r="J3388" i="1"/>
  <c r="K3388" i="1" s="1"/>
  <c r="D5594" i="1"/>
  <c r="L3017" i="1"/>
  <c r="N3017" i="1" s="1"/>
  <c r="O3017" i="1"/>
  <c r="O3292" i="1"/>
  <c r="L3292" i="1"/>
  <c r="N3292" i="1" s="1"/>
  <c r="O3358" i="1"/>
  <c r="L3358" i="1"/>
  <c r="N3358" i="1" s="1"/>
  <c r="AD2970" i="1"/>
  <c r="AN2952" i="1"/>
  <c r="AO2952" i="1" s="1"/>
  <c r="AP2952" i="1" s="1"/>
  <c r="AQ2952" i="1" s="1"/>
  <c r="AR2952" i="1" s="1"/>
  <c r="AD2991" i="1"/>
  <c r="AD3085" i="1"/>
  <c r="O3102" i="1"/>
  <c r="O3148" i="1"/>
  <c r="AN3167" i="1"/>
  <c r="AO3167" i="1" s="1"/>
  <c r="AP3167" i="1" s="1"/>
  <c r="AQ3167" i="1" s="1"/>
  <c r="AR3167" i="1" s="1"/>
  <c r="J3366" i="1"/>
  <c r="K3366" i="1" s="1"/>
  <c r="AD3399" i="1"/>
  <c r="Q3397" i="1"/>
  <c r="J3397" i="1"/>
  <c r="K3397" i="1" s="1"/>
  <c r="L3397" i="1" s="1"/>
  <c r="N3397" i="1" s="1"/>
  <c r="AN3447" i="1"/>
  <c r="AO3447" i="1" s="1"/>
  <c r="AP3447" i="1" s="1"/>
  <c r="AQ3447" i="1" s="1"/>
  <c r="AR3447" i="1" s="1"/>
  <c r="O3511" i="1"/>
  <c r="L3511" i="1"/>
  <c r="T3542" i="1"/>
  <c r="S3542" i="1"/>
  <c r="O3549" i="1"/>
  <c r="L3549" i="1"/>
  <c r="N3549" i="1" s="1"/>
  <c r="AD3602" i="1"/>
  <c r="T3586" i="1"/>
  <c r="S3586" i="1"/>
  <c r="AN3629" i="1"/>
  <c r="AO3629" i="1" s="1"/>
  <c r="AP3629" i="1" s="1"/>
  <c r="AQ3629" i="1" s="1"/>
  <c r="AR3629" i="1" s="1"/>
  <c r="L3629" i="1"/>
  <c r="N3629" i="1" s="1"/>
  <c r="L3671" i="1"/>
  <c r="N3671" i="1" s="1"/>
  <c r="O3671" i="1"/>
  <c r="AN2947" i="1"/>
  <c r="AO2947" i="1" s="1"/>
  <c r="AP2947" i="1" s="1"/>
  <c r="AQ2947" i="1" s="1"/>
  <c r="AR2947" i="1" s="1"/>
  <c r="AN3042" i="1"/>
  <c r="AO3042" i="1" s="1"/>
  <c r="AP3042" i="1" s="1"/>
  <c r="AQ3042" i="1" s="1"/>
  <c r="AR3042" i="1" s="1"/>
  <c r="AD3192" i="1"/>
  <c r="AN3246" i="1"/>
  <c r="AO3246" i="1" s="1"/>
  <c r="AP3246" i="1" s="1"/>
  <c r="AQ3246" i="1" s="1"/>
  <c r="AR3246" i="1" s="1"/>
  <c r="AN3284" i="1"/>
  <c r="AO3284" i="1" s="1"/>
  <c r="AP3284" i="1" s="1"/>
  <c r="AQ3284" i="1" s="1"/>
  <c r="AR3284" i="1" s="1"/>
  <c r="AQ3313" i="1"/>
  <c r="AR3313" i="1" s="1"/>
  <c r="Q3325" i="1"/>
  <c r="O3337" i="1"/>
  <c r="L3337" i="1"/>
  <c r="N3337" i="1" s="1"/>
  <c r="S3339" i="1"/>
  <c r="AD3397" i="1"/>
  <c r="AN3376" i="1"/>
  <c r="AO3376" i="1" s="1"/>
  <c r="AP3376" i="1" s="1"/>
  <c r="AQ3376" i="1" s="1"/>
  <c r="AR3376" i="1" s="1"/>
  <c r="Q3376" i="1"/>
  <c r="T3376" i="1" s="1"/>
  <c r="Q3437" i="1"/>
  <c r="AN3437" i="1"/>
  <c r="AO3437" i="1" s="1"/>
  <c r="AP3437" i="1" s="1"/>
  <c r="AQ3437" i="1" s="1"/>
  <c r="AR3437" i="1" s="1"/>
  <c r="T3681" i="1"/>
  <c r="S3681" i="1"/>
  <c r="N2806" i="1"/>
  <c r="N3000" i="1"/>
  <c r="AN3035" i="1"/>
  <c r="AO3035" i="1" s="1"/>
  <c r="AP3035" i="1" s="1"/>
  <c r="AQ3035" i="1" s="1"/>
  <c r="AR3035" i="1" s="1"/>
  <c r="AN3055" i="1"/>
  <c r="AO3055" i="1" s="1"/>
  <c r="AP3055" i="1" s="1"/>
  <c r="AQ3055" i="1" s="1"/>
  <c r="AR3055" i="1" s="1"/>
  <c r="AN3208" i="1"/>
  <c r="AO3208" i="1" s="1"/>
  <c r="AP3208" i="1" s="1"/>
  <c r="AQ3208" i="1" s="1"/>
  <c r="AR3208" i="1" s="1"/>
  <c r="L3226" i="1"/>
  <c r="N3226" i="1" s="1"/>
  <c r="O3247" i="1"/>
  <c r="J3325" i="1"/>
  <c r="K3325" i="1" s="1"/>
  <c r="T3337" i="1"/>
  <c r="Q3364" i="1"/>
  <c r="Q3378" i="1"/>
  <c r="T3378" i="1" s="1"/>
  <c r="J3378" i="1"/>
  <c r="K3378" i="1" s="1"/>
  <c r="L3378" i="1" s="1"/>
  <c r="S3415" i="1"/>
  <c r="O3447" i="1"/>
  <c r="L3447" i="1"/>
  <c r="N3447" i="1" s="1"/>
  <c r="O3455" i="1"/>
  <c r="L3455" i="1"/>
  <c r="N3455" i="1" s="1"/>
  <c r="O3538" i="1"/>
  <c r="L3538" i="1"/>
  <c r="N3538" i="1" s="1"/>
  <c r="N3008" i="1"/>
  <c r="AN3016" i="1"/>
  <c r="AO3016" i="1" s="1"/>
  <c r="AP3016" i="1" s="1"/>
  <c r="AQ3016" i="1" s="1"/>
  <c r="AR3016" i="1" s="1"/>
  <c r="N3057" i="1"/>
  <c r="AN3075" i="1"/>
  <c r="AO3075" i="1" s="1"/>
  <c r="AP3075" i="1" s="1"/>
  <c r="AQ3075" i="1" s="1"/>
  <c r="AR3075" i="1" s="1"/>
  <c r="AN3079" i="1"/>
  <c r="AO3079" i="1" s="1"/>
  <c r="AP3079" i="1" s="1"/>
  <c r="AQ3079" i="1" s="1"/>
  <c r="AR3079" i="1" s="1"/>
  <c r="AN3098" i="1"/>
  <c r="AO3098" i="1" s="1"/>
  <c r="AP3098" i="1" s="1"/>
  <c r="AQ3098" i="1" s="1"/>
  <c r="AR3098" i="1" s="1"/>
  <c r="AN3172" i="1"/>
  <c r="AO3172" i="1" s="1"/>
  <c r="AP3172" i="1" s="1"/>
  <c r="AQ3172" i="1" s="1"/>
  <c r="AR3172" i="1" s="1"/>
  <c r="AD3205" i="1"/>
  <c r="O3206" i="1"/>
  <c r="Q3321" i="1"/>
  <c r="AD3494" i="1"/>
  <c r="S3574" i="1"/>
  <c r="T3574" i="1"/>
  <c r="T3599" i="1"/>
  <c r="S3599" i="1"/>
  <c r="L3617" i="1"/>
  <c r="N3617" i="1" s="1"/>
  <c r="O3617" i="1"/>
  <c r="L3627" i="1"/>
  <c r="N3627" i="1" s="1"/>
  <c r="O3627" i="1"/>
  <c r="O3008" i="1"/>
  <c r="AN3011" i="1"/>
  <c r="AO3011" i="1" s="1"/>
  <c r="AP3011" i="1" s="1"/>
  <c r="AQ3011" i="1" s="1"/>
  <c r="AR3011" i="1" s="1"/>
  <c r="AN3033" i="1"/>
  <c r="AO3033" i="1" s="1"/>
  <c r="AP3033" i="1" s="1"/>
  <c r="AQ3033" i="1" s="1"/>
  <c r="AR3033" i="1" s="1"/>
  <c r="AN3050" i="1"/>
  <c r="AO3050" i="1" s="1"/>
  <c r="AP3050" i="1" s="1"/>
  <c r="AQ3050" i="1" s="1"/>
  <c r="AR3050" i="1" s="1"/>
  <c r="O3057" i="1"/>
  <c r="AN3065" i="1"/>
  <c r="AO3065" i="1" s="1"/>
  <c r="AP3065" i="1" s="1"/>
  <c r="AQ3065" i="1" s="1"/>
  <c r="AR3065" i="1" s="1"/>
  <c r="AD3114" i="1"/>
  <c r="AN3127" i="1"/>
  <c r="AO3127" i="1" s="1"/>
  <c r="AP3127" i="1" s="1"/>
  <c r="AQ3127" i="1" s="1"/>
  <c r="AR3127" i="1" s="1"/>
  <c r="L3206" i="1"/>
  <c r="N3206" i="1" s="1"/>
  <c r="AD3261" i="1"/>
  <c r="AN3240" i="1"/>
  <c r="AO3240" i="1" s="1"/>
  <c r="AP3240" i="1" s="1"/>
  <c r="AQ3240" i="1" s="1"/>
  <c r="AR3240" i="1" s="1"/>
  <c r="T3362" i="1"/>
  <c r="Q3412" i="1"/>
  <c r="J3412" i="1"/>
  <c r="K3412" i="1" s="1"/>
  <c r="O3412" i="1" s="1"/>
  <c r="O3437" i="1"/>
  <c r="O3574" i="1"/>
  <c r="L3574" i="1"/>
  <c r="N3574" i="1" s="1"/>
  <c r="AN3574" i="1"/>
  <c r="AO3574" i="1" s="1"/>
  <c r="AP3574" i="1" s="1"/>
  <c r="AQ3574" i="1" s="1"/>
  <c r="AR3574" i="1" s="1"/>
  <c r="AD3615" i="1"/>
  <c r="T3702" i="1"/>
  <c r="S3702" i="1"/>
  <c r="AD3029" i="1"/>
  <c r="AD3150" i="1"/>
  <c r="O3249" i="1"/>
  <c r="AN3287" i="1"/>
  <c r="AO3287" i="1" s="1"/>
  <c r="AP3287" i="1" s="1"/>
  <c r="AQ3287" i="1" s="1"/>
  <c r="AR3287" i="1" s="1"/>
  <c r="AN3297" i="1"/>
  <c r="AO3297" i="1" s="1"/>
  <c r="AP3297" i="1" s="1"/>
  <c r="AQ3297" i="1" s="1"/>
  <c r="AR3297" i="1" s="1"/>
  <c r="Q3340" i="1"/>
  <c r="AN3340" i="1"/>
  <c r="AO3340" i="1" s="1"/>
  <c r="AP3340" i="1" s="1"/>
  <c r="AQ3340" i="1" s="1"/>
  <c r="AR3340" i="1" s="1"/>
  <c r="Q3405" i="1"/>
  <c r="T3437" i="1"/>
  <c r="AD3519" i="1"/>
  <c r="AD3567" i="1"/>
  <c r="AD3207" i="1"/>
  <c r="AN3269" i="1"/>
  <c r="AO3269" i="1" s="1"/>
  <c r="AP3269" i="1" s="1"/>
  <c r="AQ3269" i="1" s="1"/>
  <c r="AR3269" i="1" s="1"/>
  <c r="AD3358" i="1"/>
  <c r="T3602" i="1"/>
  <c r="S3602" i="1"/>
  <c r="AN3179" i="1"/>
  <c r="AO3179" i="1" s="1"/>
  <c r="AP3179" i="1" s="1"/>
  <c r="AQ3179" i="1" s="1"/>
  <c r="AR3179" i="1" s="1"/>
  <c r="AN3255" i="1"/>
  <c r="AO3255" i="1" s="1"/>
  <c r="AP3255" i="1" s="1"/>
  <c r="AQ3255" i="1" s="1"/>
  <c r="AR3255" i="1" s="1"/>
  <c r="AD3320" i="1"/>
  <c r="AN3320" i="1"/>
  <c r="AO3320" i="1" s="1"/>
  <c r="AP3320" i="1" s="1"/>
  <c r="AQ3320" i="1" s="1"/>
  <c r="AR3320" i="1" s="1"/>
  <c r="AD3350" i="1"/>
  <c r="AN3324" i="1"/>
  <c r="AO3324" i="1" s="1"/>
  <c r="AP3324" i="1" s="1"/>
  <c r="AQ3324" i="1" s="1"/>
  <c r="AR3324" i="1" s="1"/>
  <c r="AD3362" i="1"/>
  <c r="Q3453" i="1"/>
  <c r="J3453" i="1"/>
  <c r="K3453" i="1" s="1"/>
  <c r="L3453" i="1" s="1"/>
  <c r="N3453" i="1" s="1"/>
  <c r="T3483" i="1"/>
  <c r="S3483" i="1"/>
  <c r="O3507" i="1"/>
  <c r="AN3507" i="1"/>
  <c r="AO3507" i="1" s="1"/>
  <c r="AP3507" i="1" s="1"/>
  <c r="AQ3507" i="1" s="1"/>
  <c r="AR3507" i="1" s="1"/>
  <c r="L3507" i="1"/>
  <c r="N3507" i="1" s="1"/>
  <c r="AD3012" i="1"/>
  <c r="O3003" i="1"/>
  <c r="AN3292" i="1"/>
  <c r="AO3292" i="1" s="1"/>
  <c r="AP3292" i="1" s="1"/>
  <c r="AQ3292" i="1" s="1"/>
  <c r="AR3292" i="1" s="1"/>
  <c r="AN3296" i="1"/>
  <c r="AO3296" i="1" s="1"/>
  <c r="AP3296" i="1" s="1"/>
  <c r="AQ3296" i="1" s="1"/>
  <c r="AR3296" i="1" s="1"/>
  <c r="D5617" i="1"/>
  <c r="J3328" i="1"/>
  <c r="K3328" i="1" s="1"/>
  <c r="AN3328" i="1" s="1"/>
  <c r="AO3328" i="1" s="1"/>
  <c r="AP3328" i="1" s="1"/>
  <c r="AQ3328" i="1" s="1"/>
  <c r="AR3328" i="1" s="1"/>
  <c r="AN3334" i="1"/>
  <c r="AO3334" i="1" s="1"/>
  <c r="AP3334" i="1" s="1"/>
  <c r="AQ3334" i="1" s="1"/>
  <c r="AR3334" i="1" s="1"/>
  <c r="J3348" i="1"/>
  <c r="K3348" i="1" s="1"/>
  <c r="AN3348" i="1" s="1"/>
  <c r="AO3348" i="1" s="1"/>
  <c r="AP3348" i="1" s="1"/>
  <c r="AQ3348" i="1" s="1"/>
  <c r="AR3348" i="1" s="1"/>
  <c r="AD3385" i="1"/>
  <c r="T3398" i="1"/>
  <c r="Q3420" i="1"/>
  <c r="T3420" i="1" s="1"/>
  <c r="J3420" i="1"/>
  <c r="K3420" i="1" s="1"/>
  <c r="T3515" i="1"/>
  <c r="S3515" i="1"/>
  <c r="T3555" i="1"/>
  <c r="S3555" i="1"/>
  <c r="S3587" i="1"/>
  <c r="T3587" i="1"/>
  <c r="S3759" i="1"/>
  <c r="T3759" i="1"/>
  <c r="AN3139" i="1"/>
  <c r="AO3139" i="1" s="1"/>
  <c r="AP3139" i="1" s="1"/>
  <c r="AQ3139" i="1" s="1"/>
  <c r="AR3139" i="1" s="1"/>
  <c r="N3145" i="1"/>
  <c r="O3197" i="1"/>
  <c r="AD3300" i="1"/>
  <c r="N3301" i="1"/>
  <c r="J3305" i="1"/>
  <c r="K3305" i="1" s="1"/>
  <c r="Q3338" i="1"/>
  <c r="J3338" i="1"/>
  <c r="K3338" i="1" s="1"/>
  <c r="Q3344" i="1"/>
  <c r="J3344" i="1"/>
  <c r="K3344" i="1" s="1"/>
  <c r="AD3492" i="1"/>
  <c r="O3550" i="1"/>
  <c r="L3550" i="1"/>
  <c r="N3550" i="1" s="1"/>
  <c r="AN3120" i="1"/>
  <c r="AO3120" i="1" s="1"/>
  <c r="AP3120" i="1" s="1"/>
  <c r="AQ3120" i="1" s="1"/>
  <c r="AR3120" i="1" s="1"/>
  <c r="O3166" i="1"/>
  <c r="AN3168" i="1"/>
  <c r="AO3168" i="1" s="1"/>
  <c r="AP3168" i="1" s="1"/>
  <c r="AQ3168" i="1" s="1"/>
  <c r="AR3168" i="1" s="1"/>
  <c r="AN3227" i="1"/>
  <c r="AO3227" i="1" s="1"/>
  <c r="AP3227" i="1" s="1"/>
  <c r="AQ3227" i="1" s="1"/>
  <c r="AR3227" i="1" s="1"/>
  <c r="AN3229" i="1"/>
  <c r="AO3229" i="1" s="1"/>
  <c r="AP3229" i="1" s="1"/>
  <c r="AQ3229" i="1" s="1"/>
  <c r="AR3229" i="1" s="1"/>
  <c r="AN3247" i="1"/>
  <c r="AO3247" i="1" s="1"/>
  <c r="AP3247" i="1" s="1"/>
  <c r="AQ3247" i="1" s="1"/>
  <c r="AR3247" i="1" s="1"/>
  <c r="O3301" i="1"/>
  <c r="AD3342" i="1"/>
  <c r="N3316" i="1"/>
  <c r="Q3324" i="1"/>
  <c r="J3361" i="1"/>
  <c r="K3361" i="1" s="1"/>
  <c r="L3361" i="1" s="1"/>
  <c r="N3361" i="1" s="1"/>
  <c r="Q3361" i="1"/>
  <c r="T3361" i="1" s="1"/>
  <c r="Q3384" i="1"/>
  <c r="T3384" i="1" s="1"/>
  <c r="J3384" i="1"/>
  <c r="K3384" i="1" s="1"/>
  <c r="AN3384" i="1" s="1"/>
  <c r="AO3384" i="1" s="1"/>
  <c r="AP3384" i="1" s="1"/>
  <c r="AQ3384" i="1" s="1"/>
  <c r="AR3384" i="1" s="1"/>
  <c r="Q3428" i="1"/>
  <c r="J3428" i="1"/>
  <c r="K3428" i="1" s="1"/>
  <c r="AD3546" i="1"/>
  <c r="O2873" i="1"/>
  <c r="O2898" i="1"/>
  <c r="O2902" i="1"/>
  <c r="O2906" i="1"/>
  <c r="N2910" i="1"/>
  <c r="AN2936" i="1"/>
  <c r="AO2936" i="1" s="1"/>
  <c r="AP2936" i="1" s="1"/>
  <c r="AQ2936" i="1" s="1"/>
  <c r="AR2936" i="1" s="1"/>
  <c r="AN2938" i="1"/>
  <c r="AO2938" i="1" s="1"/>
  <c r="AP2938" i="1" s="1"/>
  <c r="AQ2938" i="1" s="1"/>
  <c r="AR2938" i="1" s="1"/>
  <c r="AD2994" i="1"/>
  <c r="O2976" i="1"/>
  <c r="N3009" i="1"/>
  <c r="N3063" i="1"/>
  <c r="AD3201" i="1"/>
  <c r="O3202" i="1"/>
  <c r="AN3221" i="1"/>
  <c r="AO3221" i="1" s="1"/>
  <c r="AP3221" i="1" s="1"/>
  <c r="AQ3221" i="1" s="1"/>
  <c r="AR3221" i="1" s="1"/>
  <c r="AN3245" i="1"/>
  <c r="AO3245" i="1" s="1"/>
  <c r="AP3245" i="1" s="1"/>
  <c r="AQ3245" i="1" s="1"/>
  <c r="AR3245" i="1" s="1"/>
  <c r="O3316" i="1"/>
  <c r="J3336" i="1"/>
  <c r="K3336" i="1" s="1"/>
  <c r="O3336" i="1" s="1"/>
  <c r="AN3353" i="1"/>
  <c r="AO3353" i="1" s="1"/>
  <c r="AP3353" i="1" s="1"/>
  <c r="O3372" i="1"/>
  <c r="L3372" i="1"/>
  <c r="N3372" i="1" s="1"/>
  <c r="Q3382" i="1"/>
  <c r="S3382" i="1" s="1"/>
  <c r="O3558" i="1"/>
  <c r="L3558" i="1"/>
  <c r="N3558" i="1" s="1"/>
  <c r="T3595" i="1"/>
  <c r="S3595" i="1"/>
  <c r="T3734" i="1"/>
  <c r="S3734" i="1"/>
  <c r="L2898" i="1"/>
  <c r="N2898" i="1" s="1"/>
  <c r="O2910" i="1"/>
  <c r="L2943" i="1"/>
  <c r="N2943" i="1" s="1"/>
  <c r="O2953" i="1"/>
  <c r="L2976" i="1"/>
  <c r="N2976" i="1" s="1"/>
  <c r="O3009" i="1"/>
  <c r="O3056" i="1"/>
  <c r="O3063" i="1"/>
  <c r="AD3094" i="1"/>
  <c r="AN3078" i="1"/>
  <c r="AO3078" i="1" s="1"/>
  <c r="AP3078" i="1" s="1"/>
  <c r="AQ3078" i="1" s="1"/>
  <c r="AR3078" i="1" s="1"/>
  <c r="AN3111" i="1"/>
  <c r="AO3111" i="1" s="1"/>
  <c r="AP3111" i="1" s="1"/>
  <c r="AQ3111" i="1" s="1"/>
  <c r="AR3111" i="1" s="1"/>
  <c r="AN3173" i="1"/>
  <c r="AO3173" i="1" s="1"/>
  <c r="AP3173" i="1" s="1"/>
  <c r="AQ3173" i="1" s="1"/>
  <c r="AR3173" i="1" s="1"/>
  <c r="AN3223" i="1"/>
  <c r="AO3223" i="1" s="1"/>
  <c r="AP3223" i="1" s="1"/>
  <c r="AQ3223" i="1" s="1"/>
  <c r="AR3223" i="1" s="1"/>
  <c r="J3296" i="1"/>
  <c r="K3296" i="1" s="1"/>
  <c r="Q3316" i="1"/>
  <c r="J3322" i="1"/>
  <c r="K3322" i="1" s="1"/>
  <c r="AN3322" i="1" s="1"/>
  <c r="AO3322" i="1" s="1"/>
  <c r="AP3322" i="1" s="1"/>
  <c r="AQ3322" i="1" s="1"/>
  <c r="AR3322" i="1" s="1"/>
  <c r="S3396" i="1"/>
  <c r="AN3399" i="1"/>
  <c r="AO3399" i="1" s="1"/>
  <c r="AP3399" i="1" s="1"/>
  <c r="AQ3399" i="1" s="1"/>
  <c r="AR3399" i="1" s="1"/>
  <c r="AD3490" i="1"/>
  <c r="AN3515" i="1"/>
  <c r="AO3515" i="1" s="1"/>
  <c r="AP3515" i="1" s="1"/>
  <c r="AQ3515" i="1" s="1"/>
  <c r="AR3515" i="1" s="1"/>
  <c r="L3515" i="1"/>
  <c r="N3515" i="1" s="1"/>
  <c r="T3546" i="1"/>
  <c r="S3546" i="1"/>
  <c r="O3595" i="1"/>
  <c r="L3595" i="1"/>
  <c r="N3595" i="1" s="1"/>
  <c r="L3653" i="1"/>
  <c r="AN3653" i="1"/>
  <c r="AO3653" i="1" s="1"/>
  <c r="AP3653" i="1" s="1"/>
  <c r="AQ3653" i="1" s="1"/>
  <c r="AR3653" i="1" s="1"/>
  <c r="O3653" i="1"/>
  <c r="O2882" i="1"/>
  <c r="AN3076" i="1"/>
  <c r="AO3076" i="1" s="1"/>
  <c r="AP3076" i="1" s="1"/>
  <c r="AQ3076" i="1" s="1"/>
  <c r="AR3076" i="1" s="1"/>
  <c r="AD3134" i="1"/>
  <c r="AD3262" i="1"/>
  <c r="O3363" i="1"/>
  <c r="AD3403" i="1"/>
  <c r="AN3403" i="1"/>
  <c r="AO3403" i="1" s="1"/>
  <c r="AP3403" i="1" s="1"/>
  <c r="AQ3403" i="1" s="1"/>
  <c r="AR3403" i="1" s="1"/>
  <c r="L3575" i="1"/>
  <c r="N3575" i="1" s="1"/>
  <c r="O3575" i="1"/>
  <c r="O2923" i="1"/>
  <c r="AN2939" i="1"/>
  <c r="AO2939" i="1" s="1"/>
  <c r="AP2939" i="1" s="1"/>
  <c r="AQ2939" i="1" s="1"/>
  <c r="AR2939" i="1" s="1"/>
  <c r="O2979" i="1"/>
  <c r="AD3030" i="1"/>
  <c r="AN3051" i="1"/>
  <c r="AO3051" i="1" s="1"/>
  <c r="AP3051" i="1" s="1"/>
  <c r="AQ3051" i="1" s="1"/>
  <c r="AR3051" i="1" s="1"/>
  <c r="AD3092" i="1"/>
  <c r="AN3135" i="1"/>
  <c r="AO3135" i="1" s="1"/>
  <c r="AP3135" i="1" s="1"/>
  <c r="AQ3135" i="1" s="1"/>
  <c r="AR3135" i="1" s="1"/>
  <c r="O3186" i="1"/>
  <c r="AD3217" i="1"/>
  <c r="N3236" i="1"/>
  <c r="T3314" i="1"/>
  <c r="Q3320" i="1"/>
  <c r="Q3334" i="1"/>
  <c r="AD3394" i="1"/>
  <c r="O3382" i="1"/>
  <c r="L3382" i="1"/>
  <c r="N3382" i="1" s="1"/>
  <c r="AD3418" i="1"/>
  <c r="O3518" i="1"/>
  <c r="AN3518" i="1"/>
  <c r="AO3518" i="1" s="1"/>
  <c r="AP3518" i="1" s="1"/>
  <c r="AQ3518" i="1" s="1"/>
  <c r="AR3518" i="1" s="1"/>
  <c r="L3518" i="1"/>
  <c r="N3518" i="1" s="1"/>
  <c r="AD3587" i="1"/>
  <c r="AN3085" i="1"/>
  <c r="AO3085" i="1" s="1"/>
  <c r="AP3085" i="1" s="1"/>
  <c r="AQ3085" i="1" s="1"/>
  <c r="AR3085" i="1" s="1"/>
  <c r="AD3181" i="1"/>
  <c r="AN3196" i="1"/>
  <c r="AO3196" i="1" s="1"/>
  <c r="AP3196" i="1" s="1"/>
  <c r="AQ3196" i="1" s="1"/>
  <c r="AR3196" i="1" s="1"/>
  <c r="AD3258" i="1"/>
  <c r="AD3260" i="1"/>
  <c r="AN3298" i="1"/>
  <c r="AO3298" i="1" s="1"/>
  <c r="AP3298" i="1" s="1"/>
  <c r="AQ3298" i="1" s="1"/>
  <c r="AR3298" i="1" s="1"/>
  <c r="AN3302" i="1"/>
  <c r="AO3302" i="1" s="1"/>
  <c r="AP3302" i="1" s="1"/>
  <c r="AQ3302" i="1" s="1"/>
  <c r="AR3302" i="1" s="1"/>
  <c r="O3598" i="1"/>
  <c r="AN3598" i="1"/>
  <c r="AO3598" i="1" s="1"/>
  <c r="AP3598" i="1" s="1"/>
  <c r="AQ3598" i="1" s="1"/>
  <c r="AR3598" i="1" s="1"/>
  <c r="T3698" i="1"/>
  <c r="S3698" i="1"/>
  <c r="AN2929" i="1"/>
  <c r="AO2929" i="1" s="1"/>
  <c r="AP2929" i="1" s="1"/>
  <c r="AQ2929" i="1" s="1"/>
  <c r="AR2929" i="1" s="1"/>
  <c r="AN2944" i="1"/>
  <c r="AO2944" i="1" s="1"/>
  <c r="AP2944" i="1" s="1"/>
  <c r="AQ2944" i="1" s="1"/>
  <c r="AR2944" i="1" s="1"/>
  <c r="N2974" i="1"/>
  <c r="O2985" i="1"/>
  <c r="AN3034" i="1"/>
  <c r="AO3034" i="1" s="1"/>
  <c r="AP3034" i="1" s="1"/>
  <c r="AQ3034" i="1" s="1"/>
  <c r="AR3034" i="1" s="1"/>
  <c r="AN3064" i="1"/>
  <c r="AO3064" i="1" s="1"/>
  <c r="AP3064" i="1" s="1"/>
  <c r="AQ3064" i="1" s="1"/>
  <c r="AR3064" i="1" s="1"/>
  <c r="AN3095" i="1"/>
  <c r="AO3095" i="1" s="1"/>
  <c r="AP3095" i="1" s="1"/>
  <c r="AQ3095" i="1" s="1"/>
  <c r="AR3095" i="1" s="1"/>
  <c r="AN3153" i="1"/>
  <c r="AO3153" i="1" s="1"/>
  <c r="AP3153" i="1" s="1"/>
  <c r="AQ3153" i="1" s="1"/>
  <c r="AR3153" i="1" s="1"/>
  <c r="L3157" i="1"/>
  <c r="N3157" i="1" s="1"/>
  <c r="AN3189" i="1"/>
  <c r="AO3189" i="1" s="1"/>
  <c r="AP3189" i="1" s="1"/>
  <c r="AQ3189" i="1" s="1"/>
  <c r="AR3189" i="1" s="1"/>
  <c r="N3198" i="1"/>
  <c r="O3214" i="1"/>
  <c r="AD3265" i="1"/>
  <c r="L3246" i="1"/>
  <c r="N3246" i="1" s="1"/>
  <c r="Q3292" i="1"/>
  <c r="T3292" i="1" s="1"/>
  <c r="Q3300" i="1"/>
  <c r="J3308" i="1"/>
  <c r="K3308" i="1" s="1"/>
  <c r="O3308" i="1" s="1"/>
  <c r="AN3329" i="1"/>
  <c r="AO3329" i="1" s="1"/>
  <c r="AP3329" i="1" s="1"/>
  <c r="AQ3329" i="1" s="1"/>
  <c r="AR3329" i="1" s="1"/>
  <c r="AN3343" i="1"/>
  <c r="AO3343" i="1" s="1"/>
  <c r="AP3343" i="1" s="1"/>
  <c r="AQ3343" i="1" s="1"/>
  <c r="AR3343" i="1" s="1"/>
  <c r="AD3388" i="1"/>
  <c r="J3394" i="1"/>
  <c r="K3394" i="1" s="1"/>
  <c r="AD3430" i="1"/>
  <c r="L3411" i="1"/>
  <c r="N3411" i="1" s="1"/>
  <c r="O3411" i="1"/>
  <c r="O3441" i="1"/>
  <c r="S3690" i="1"/>
  <c r="T3690" i="1"/>
  <c r="AD3032" i="1"/>
  <c r="AN3027" i="1"/>
  <c r="AO3027" i="1" s="1"/>
  <c r="AP3027" i="1" s="1"/>
  <c r="AQ3027" i="1" s="1"/>
  <c r="AR3027" i="1" s="1"/>
  <c r="AN3069" i="1"/>
  <c r="AO3069" i="1" s="1"/>
  <c r="AP3069" i="1" s="1"/>
  <c r="AQ3069" i="1" s="1"/>
  <c r="AR3069" i="1" s="1"/>
  <c r="AD3167" i="1"/>
  <c r="AN3178" i="1"/>
  <c r="AO3178" i="1" s="1"/>
  <c r="AP3178" i="1" s="1"/>
  <c r="AQ3178" i="1" s="1"/>
  <c r="AR3178" i="1" s="1"/>
  <c r="AN3212" i="1"/>
  <c r="AO3212" i="1" s="1"/>
  <c r="AP3212" i="1" s="1"/>
  <c r="AQ3212" i="1" s="1"/>
  <c r="AR3212" i="1" s="1"/>
  <c r="AN3217" i="1"/>
  <c r="AO3217" i="1" s="1"/>
  <c r="AP3217" i="1" s="1"/>
  <c r="AQ3217" i="1" s="1"/>
  <c r="AR3217" i="1" s="1"/>
  <c r="O3268" i="1"/>
  <c r="AD3303" i="1"/>
  <c r="Q3306" i="1"/>
  <c r="J3306" i="1"/>
  <c r="K3306" i="1" s="1"/>
  <c r="AD3353" i="1"/>
  <c r="AN3331" i="1"/>
  <c r="AO3331" i="1" s="1"/>
  <c r="AP3331" i="1" s="1"/>
  <c r="AQ3331" i="1" s="1"/>
  <c r="AR3331" i="1" s="1"/>
  <c r="J3351" i="1"/>
  <c r="K3351" i="1" s="1"/>
  <c r="Q3360" i="1"/>
  <c r="J3368" i="1"/>
  <c r="K3368" i="1" s="1"/>
  <c r="T3394" i="1"/>
  <c r="O3424" i="1"/>
  <c r="AD3566" i="1"/>
  <c r="AN3547" i="1"/>
  <c r="AO3547" i="1" s="1"/>
  <c r="AP3547" i="1" s="1"/>
  <c r="AQ3547" i="1" s="1"/>
  <c r="AR3547" i="1" s="1"/>
  <c r="AN3003" i="1"/>
  <c r="AO3003" i="1" s="1"/>
  <c r="AP3003" i="1" s="1"/>
  <c r="AQ3003" i="1" s="1"/>
  <c r="AR3003" i="1" s="1"/>
  <c r="N3102" i="1"/>
  <c r="AN3162" i="1"/>
  <c r="AO3162" i="1" s="1"/>
  <c r="AP3162" i="1" s="1"/>
  <c r="AQ3162" i="1" s="1"/>
  <c r="AR3162" i="1" s="1"/>
  <c r="AN3180" i="1"/>
  <c r="AO3180" i="1" s="1"/>
  <c r="AP3180" i="1" s="1"/>
  <c r="AQ3180" i="1" s="1"/>
  <c r="AR3180" i="1" s="1"/>
  <c r="O3187" i="1"/>
  <c r="O3234" i="1"/>
  <c r="AN3256" i="1"/>
  <c r="AO3256" i="1" s="1"/>
  <c r="AP3256" i="1" s="1"/>
  <c r="AQ3256" i="1" s="1"/>
  <c r="AR3256" i="1" s="1"/>
  <c r="O3304" i="1"/>
  <c r="L3304" i="1"/>
  <c r="N3304" i="1" s="1"/>
  <c r="AN3358" i="1"/>
  <c r="AO3358" i="1" s="1"/>
  <c r="AP3358" i="1" s="1"/>
  <c r="T3366" i="1"/>
  <c r="Q3373" i="1"/>
  <c r="T3373" i="1" s="1"/>
  <c r="J3373" i="1"/>
  <c r="K3373" i="1" s="1"/>
  <c r="J3414" i="1"/>
  <c r="K3414" i="1" s="1"/>
  <c r="L3414" i="1" s="1"/>
  <c r="N3414" i="1" s="1"/>
  <c r="Q3414" i="1"/>
  <c r="T3414" i="1" s="1"/>
  <c r="O3419" i="1"/>
  <c r="L3419" i="1"/>
  <c r="N3419" i="1" s="1"/>
  <c r="Q3439" i="1"/>
  <c r="J3439" i="1"/>
  <c r="K3439" i="1" s="1"/>
  <c r="AD3475" i="1"/>
  <c r="T3449" i="1"/>
  <c r="O3499" i="1"/>
  <c r="L3499" i="1"/>
  <c r="N3499" i="1" s="1"/>
  <c r="AN3519" i="1"/>
  <c r="AO3519" i="1" s="1"/>
  <c r="AP3519" i="1" s="1"/>
  <c r="AQ3519" i="1" s="1"/>
  <c r="AR3519" i="1" s="1"/>
  <c r="AD3559" i="1"/>
  <c r="AN3535" i="1"/>
  <c r="AO3535" i="1" s="1"/>
  <c r="AP3535" i="1" s="1"/>
  <c r="O3535" i="1"/>
  <c r="L3535" i="1"/>
  <c r="N3535" i="1" s="1"/>
  <c r="T3559" i="1"/>
  <c r="S3559" i="1"/>
  <c r="L3636" i="1"/>
  <c r="N3636" i="1" s="1"/>
  <c r="O3636" i="1"/>
  <c r="AN3377" i="1"/>
  <c r="AO3377" i="1" s="1"/>
  <c r="AP3377" i="1" s="1"/>
  <c r="AQ3377" i="1" s="1"/>
  <c r="AR3377" i="1" s="1"/>
  <c r="Q3391" i="1"/>
  <c r="Q3454" i="1"/>
  <c r="T3454" i="1" s="1"/>
  <c r="O3470" i="1"/>
  <c r="O3472" i="1"/>
  <c r="O3474" i="1"/>
  <c r="Q3476" i="1"/>
  <c r="O3491" i="1"/>
  <c r="J3519" i="1"/>
  <c r="K3519" i="1" s="1"/>
  <c r="AN3557" i="1"/>
  <c r="AO3557" i="1" s="1"/>
  <c r="AP3557" i="1" s="1"/>
  <c r="AQ3557" i="1" s="1"/>
  <c r="AR3557" i="1" s="1"/>
  <c r="J3568" i="1"/>
  <c r="K3568" i="1" s="1"/>
  <c r="AN3568" i="1" s="1"/>
  <c r="AO3568" i="1" s="1"/>
  <c r="AP3568" i="1" s="1"/>
  <c r="AQ3568" i="1" s="1"/>
  <c r="AR3568" i="1" s="1"/>
  <c r="Q3580" i="1"/>
  <c r="Q3584" i="1"/>
  <c r="AD3624" i="1"/>
  <c r="Q3598" i="1"/>
  <c r="Q3650" i="1"/>
  <c r="Q3654" i="1"/>
  <c r="S3654" i="1" s="1"/>
  <c r="AN3734" i="1"/>
  <c r="AO3734" i="1" s="1"/>
  <c r="AP3734" i="1" s="1"/>
  <c r="AQ3734" i="1" s="1"/>
  <c r="AR3734" i="1" s="1"/>
  <c r="AN3742" i="1"/>
  <c r="AO3742" i="1" s="1"/>
  <c r="AP3742" i="1" s="1"/>
  <c r="AQ3742" i="1" s="1"/>
  <c r="AR3742" i="1" s="1"/>
  <c r="O3742" i="1"/>
  <c r="O3769" i="1"/>
  <c r="S3792" i="1"/>
  <c r="T3792" i="1"/>
  <c r="AN3819" i="1"/>
  <c r="AO3819" i="1" s="1"/>
  <c r="AP3819" i="1" s="1"/>
  <c r="AQ3819" i="1" s="1"/>
  <c r="AR3819" i="1" s="1"/>
  <c r="S4110" i="1"/>
  <c r="T4110" i="1"/>
  <c r="AD3461" i="1"/>
  <c r="J3454" i="1"/>
  <c r="K3454" i="1" s="1"/>
  <c r="AN3454" i="1" s="1"/>
  <c r="AO3454" i="1" s="1"/>
  <c r="AP3454" i="1" s="1"/>
  <c r="AQ3454" i="1" s="1"/>
  <c r="AR3454" i="1" s="1"/>
  <c r="Q3464" i="1"/>
  <c r="T3464" i="1" s="1"/>
  <c r="L3470" i="1"/>
  <c r="N3470" i="1" s="1"/>
  <c r="L3474" i="1"/>
  <c r="N3474" i="1" s="1"/>
  <c r="J3476" i="1"/>
  <c r="K3476" i="1" s="1"/>
  <c r="L3476" i="1" s="1"/>
  <c r="N3476" i="1" s="1"/>
  <c r="Q3499" i="1"/>
  <c r="T3499" i="1" s="1"/>
  <c r="S3503" i="1"/>
  <c r="AN3514" i="1"/>
  <c r="AO3514" i="1" s="1"/>
  <c r="AP3514" i="1" s="1"/>
  <c r="AQ3514" i="1" s="1"/>
  <c r="AR3514" i="1" s="1"/>
  <c r="AD3561" i="1"/>
  <c r="Q3540" i="1"/>
  <c r="T3547" i="1"/>
  <c r="AN3558" i="1"/>
  <c r="AO3558" i="1" s="1"/>
  <c r="AP3558" i="1" s="1"/>
  <c r="AQ3558" i="1" s="1"/>
  <c r="AR3558" i="1" s="1"/>
  <c r="J3580" i="1"/>
  <c r="K3580" i="1" s="1"/>
  <c r="J3584" i="1"/>
  <c r="K3584" i="1" s="1"/>
  <c r="Q3592" i="1"/>
  <c r="Q3617" i="1"/>
  <c r="S3628" i="1"/>
  <c r="AD3670" i="1"/>
  <c r="AD3677" i="1"/>
  <c r="Q3665" i="1"/>
  <c r="S3665" i="1" s="1"/>
  <c r="Q3694" i="1"/>
  <c r="Q3716" i="1"/>
  <c r="J3716" i="1"/>
  <c r="K3716" i="1" s="1"/>
  <c r="N3721" i="1"/>
  <c r="AD3761" i="1"/>
  <c r="L3737" i="1"/>
  <c r="N3737" i="1" s="1"/>
  <c r="O3737" i="1"/>
  <c r="AN3419" i="1"/>
  <c r="AO3419" i="1" s="1"/>
  <c r="AP3419" i="1" s="1"/>
  <c r="AQ3419" i="1" s="1"/>
  <c r="AR3419" i="1" s="1"/>
  <c r="Q3425" i="1"/>
  <c r="T3425" i="1" s="1"/>
  <c r="AN3436" i="1"/>
  <c r="AO3436" i="1" s="1"/>
  <c r="AP3436" i="1" s="1"/>
  <c r="AQ3436" i="1" s="1"/>
  <c r="AR3436" i="1" s="1"/>
  <c r="AD3507" i="1"/>
  <c r="AD3557" i="1"/>
  <c r="S3562" i="1"/>
  <c r="N3635" i="1"/>
  <c r="Q3757" i="1"/>
  <c r="AN3757" i="1"/>
  <c r="AO3757" i="1" s="1"/>
  <c r="AP3757" i="1" s="1"/>
  <c r="AQ3757" i="1" s="1"/>
  <c r="AR3757" i="1" s="1"/>
  <c r="O4043" i="1"/>
  <c r="L4043" i="1"/>
  <c r="N4043" i="1" s="1"/>
  <c r="T3458" i="1"/>
  <c r="J3460" i="1"/>
  <c r="K3460" i="1" s="1"/>
  <c r="L3462" i="1"/>
  <c r="N3462" i="1" s="1"/>
  <c r="S3470" i="1"/>
  <c r="J3483" i="1"/>
  <c r="K3483" i="1" s="1"/>
  <c r="AN3506" i="1"/>
  <c r="AO3506" i="1" s="1"/>
  <c r="AP3506" i="1" s="1"/>
  <c r="AQ3506" i="1" s="1"/>
  <c r="AR3506" i="1" s="1"/>
  <c r="T3507" i="1"/>
  <c r="J3523" i="1"/>
  <c r="K3523" i="1" s="1"/>
  <c r="AN3529" i="1"/>
  <c r="AO3529" i="1" s="1"/>
  <c r="AP3529" i="1" s="1"/>
  <c r="AQ3529" i="1" s="1"/>
  <c r="AR3529" i="1" s="1"/>
  <c r="AD3576" i="1"/>
  <c r="J3555" i="1"/>
  <c r="K3555" i="1" s="1"/>
  <c r="AN3561" i="1"/>
  <c r="AO3561" i="1" s="1"/>
  <c r="AP3561" i="1" s="1"/>
  <c r="AQ3561" i="1" s="1"/>
  <c r="AR3561" i="1" s="1"/>
  <c r="S3582" i="1"/>
  <c r="J3588" i="1"/>
  <c r="K3588" i="1" s="1"/>
  <c r="T3594" i="1"/>
  <c r="L3613" i="1"/>
  <c r="N3613" i="1" s="1"/>
  <c r="AD3657" i="1"/>
  <c r="Q3653" i="1"/>
  <c r="T3726" i="1"/>
  <c r="S3726" i="1"/>
  <c r="AN3860" i="1"/>
  <c r="AO3860" i="1" s="1"/>
  <c r="AP3860" i="1" s="1"/>
  <c r="AQ3860" i="1" s="1"/>
  <c r="AR3860" i="1" s="1"/>
  <c r="O3912" i="1"/>
  <c r="L3912" i="1"/>
  <c r="N3912" i="1" s="1"/>
  <c r="O4095" i="1"/>
  <c r="L4095" i="1"/>
  <c r="N4095" i="1" s="1"/>
  <c r="Q3347" i="1"/>
  <c r="J3371" i="1"/>
  <c r="K3371" i="1" s="1"/>
  <c r="Q3402" i="1"/>
  <c r="AN3432" i="1"/>
  <c r="AO3432" i="1" s="1"/>
  <c r="AP3432" i="1" s="1"/>
  <c r="AQ3432" i="1" s="1"/>
  <c r="AR3432" i="1" s="1"/>
  <c r="Q3438" i="1"/>
  <c r="Q3440" i="1"/>
  <c r="T3440" i="1" s="1"/>
  <c r="O3450" i="1"/>
  <c r="AD3524" i="1"/>
  <c r="Q3498" i="1"/>
  <c r="Q3518" i="1"/>
  <c r="S3519" i="1"/>
  <c r="S3521" i="1"/>
  <c r="J3544" i="1"/>
  <c r="K3544" i="1" s="1"/>
  <c r="O3544" i="1" s="1"/>
  <c r="J3546" i="1"/>
  <c r="K3546" i="1" s="1"/>
  <c r="O3546" i="1" s="1"/>
  <c r="AD3572" i="1"/>
  <c r="T3607" i="1"/>
  <c r="O3611" i="1"/>
  <c r="Q3644" i="1"/>
  <c r="J3644" i="1"/>
  <c r="K3644" i="1" s="1"/>
  <c r="AN3661" i="1"/>
  <c r="AO3661" i="1" s="1"/>
  <c r="AP3661" i="1" s="1"/>
  <c r="AQ3661" i="1" s="1"/>
  <c r="AR3661" i="1" s="1"/>
  <c r="Q3688" i="1"/>
  <c r="S3721" i="1"/>
  <c r="Q3740" i="1"/>
  <c r="S3742" i="1"/>
  <c r="AN3769" i="1"/>
  <c r="AO3769" i="1" s="1"/>
  <c r="AP3769" i="1" s="1"/>
  <c r="AQ3769" i="1" s="1"/>
  <c r="AR3769" i="1" s="1"/>
  <c r="AD3830" i="1"/>
  <c r="O3804" i="1"/>
  <c r="L3804" i="1"/>
  <c r="O3814" i="1"/>
  <c r="L3814" i="1"/>
  <c r="N3814" i="1" s="1"/>
  <c r="T4118" i="1"/>
  <c r="S4118" i="1"/>
  <c r="T3381" i="1"/>
  <c r="S3389" i="1"/>
  <c r="T3460" i="1"/>
  <c r="AD3499" i="1"/>
  <c r="S3523" i="1"/>
  <c r="AD3569" i="1"/>
  <c r="AN3548" i="1"/>
  <c r="AO3548" i="1" s="1"/>
  <c r="AP3548" i="1" s="1"/>
  <c r="AQ3548" i="1" s="1"/>
  <c r="AR3548" i="1" s="1"/>
  <c r="AN3567" i="1"/>
  <c r="AO3567" i="1" s="1"/>
  <c r="AP3567" i="1" s="1"/>
  <c r="AQ3567" i="1" s="1"/>
  <c r="AR3567" i="1" s="1"/>
  <c r="AD3603" i="1"/>
  <c r="Q3600" i="1"/>
  <c r="J3602" i="1"/>
  <c r="K3602" i="1" s="1"/>
  <c r="O3602" i="1" s="1"/>
  <c r="AQ3620" i="1"/>
  <c r="AR3620" i="1" s="1"/>
  <c r="AN3651" i="1"/>
  <c r="AO3651" i="1" s="1"/>
  <c r="AP3651" i="1" s="1"/>
  <c r="AQ3651" i="1" s="1"/>
  <c r="AR3651" i="1" s="1"/>
  <c r="Q3663" i="1"/>
  <c r="Q3692" i="1"/>
  <c r="T3719" i="1"/>
  <c r="N3740" i="1"/>
  <c r="AN3745" i="1"/>
  <c r="AO3745" i="1" s="1"/>
  <c r="AP3745" i="1" s="1"/>
  <c r="AQ3745" i="1" s="1"/>
  <c r="AR3745" i="1" s="1"/>
  <c r="O3745" i="1"/>
  <c r="O3757" i="1"/>
  <c r="Q3865" i="1"/>
  <c r="J3865" i="1"/>
  <c r="K3865" i="1" s="1"/>
  <c r="AD3911" i="1"/>
  <c r="AD3422" i="1"/>
  <c r="AD3431" i="1"/>
  <c r="Q3434" i="1"/>
  <c r="S3440" i="1"/>
  <c r="L3442" i="1"/>
  <c r="N3442" i="1" s="1"/>
  <c r="J3467" i="1"/>
  <c r="K3467" i="1" s="1"/>
  <c r="O3467" i="1" s="1"/>
  <c r="AN3541" i="1"/>
  <c r="AO3541" i="1" s="1"/>
  <c r="AP3541" i="1" s="1"/>
  <c r="AQ3541" i="1" s="1"/>
  <c r="AR3541" i="1" s="1"/>
  <c r="AD3578" i="1"/>
  <c r="O3642" i="1"/>
  <c r="O3714" i="1"/>
  <c r="AN3737" i="1"/>
  <c r="AO3737" i="1" s="1"/>
  <c r="AP3737" i="1" s="1"/>
  <c r="O3740" i="1"/>
  <c r="L3900" i="1"/>
  <c r="N3900" i="1" s="1"/>
  <c r="O3900" i="1"/>
  <c r="O4103" i="1"/>
  <c r="AN4103" i="1"/>
  <c r="AO4103" i="1" s="1"/>
  <c r="AP4103" i="1" s="1"/>
  <c r="AQ4103" i="1" s="1"/>
  <c r="AR4103" i="1" s="1"/>
  <c r="Q3342" i="1"/>
  <c r="S3342" i="1" s="1"/>
  <c r="AN3368" i="1"/>
  <c r="AO3368" i="1" s="1"/>
  <c r="AP3368" i="1" s="1"/>
  <c r="AQ3368" i="1" s="1"/>
  <c r="AR3368" i="1" s="1"/>
  <c r="AD3400" i="1"/>
  <c r="AN3508" i="1"/>
  <c r="AO3508" i="1" s="1"/>
  <c r="AP3508" i="1" s="1"/>
  <c r="AQ3508" i="1" s="1"/>
  <c r="AR3508" i="1" s="1"/>
  <c r="AN3526" i="1"/>
  <c r="AO3526" i="1" s="1"/>
  <c r="AP3526" i="1" s="1"/>
  <c r="AQ3526" i="1" s="1"/>
  <c r="AR3526" i="1" s="1"/>
  <c r="O3531" i="1"/>
  <c r="AN3550" i="1"/>
  <c r="AO3550" i="1" s="1"/>
  <c r="AP3550" i="1" s="1"/>
  <c r="AQ3550" i="1" s="1"/>
  <c r="AR3550" i="1" s="1"/>
  <c r="AD3580" i="1"/>
  <c r="AN3559" i="1"/>
  <c r="AO3559" i="1" s="1"/>
  <c r="AP3559" i="1" s="1"/>
  <c r="AQ3559" i="1" s="1"/>
  <c r="AR3559" i="1" s="1"/>
  <c r="AN3565" i="1"/>
  <c r="AO3565" i="1" s="1"/>
  <c r="AP3565" i="1" s="1"/>
  <c r="AQ3565" i="1" s="1"/>
  <c r="AR3565" i="1" s="1"/>
  <c r="AD3619" i="1"/>
  <c r="J3604" i="1"/>
  <c r="K3604" i="1" s="1"/>
  <c r="AN3604" i="1" s="1"/>
  <c r="AO3604" i="1" s="1"/>
  <c r="AP3604" i="1" s="1"/>
  <c r="AQ3604" i="1" s="1"/>
  <c r="AR3604" i="1" s="1"/>
  <c r="AN3608" i="1"/>
  <c r="AO3608" i="1" s="1"/>
  <c r="AP3608" i="1" s="1"/>
  <c r="AQ3608" i="1" s="1"/>
  <c r="AR3608" i="1" s="1"/>
  <c r="L3649" i="1"/>
  <c r="N3649" i="1" s="1"/>
  <c r="Q3674" i="1"/>
  <c r="J3704" i="1"/>
  <c r="K3704" i="1" s="1"/>
  <c r="S3719" i="1"/>
  <c r="L3812" i="1"/>
  <c r="N3812" i="1" s="1"/>
  <c r="O3812" i="1"/>
  <c r="AN3812" i="1"/>
  <c r="AO3812" i="1" s="1"/>
  <c r="AP3812" i="1" s="1"/>
  <c r="O3972" i="1"/>
  <c r="L3972" i="1"/>
  <c r="N3972" i="1" s="1"/>
  <c r="AN3972" i="1"/>
  <c r="AO3972" i="1" s="1"/>
  <c r="AP3972" i="1" s="1"/>
  <c r="AQ3972" i="1" s="1"/>
  <c r="AR3972" i="1" s="1"/>
  <c r="J3333" i="1"/>
  <c r="K3333" i="1" s="1"/>
  <c r="AN3333" i="1" s="1"/>
  <c r="AO3333" i="1" s="1"/>
  <c r="AP3333" i="1" s="1"/>
  <c r="AQ3333" i="1" s="1"/>
  <c r="AR3333" i="1" s="1"/>
  <c r="Q3372" i="1"/>
  <c r="Q3380" i="1"/>
  <c r="AN3388" i="1"/>
  <c r="AO3388" i="1" s="1"/>
  <c r="AP3388" i="1" s="1"/>
  <c r="AQ3388" i="1" s="1"/>
  <c r="AR3388" i="1" s="1"/>
  <c r="AN3411" i="1"/>
  <c r="AO3411" i="1" s="1"/>
  <c r="AP3411" i="1" s="1"/>
  <c r="AQ3411" i="1" s="1"/>
  <c r="AR3411" i="1" s="1"/>
  <c r="Q3421" i="1"/>
  <c r="T3421" i="1" s="1"/>
  <c r="Q3455" i="1"/>
  <c r="T3455" i="1" s="1"/>
  <c r="Q3459" i="1"/>
  <c r="Q3465" i="1"/>
  <c r="Q3496" i="1"/>
  <c r="L3531" i="1"/>
  <c r="N3531" i="1" s="1"/>
  <c r="AN3587" i="1"/>
  <c r="AO3587" i="1" s="1"/>
  <c r="AP3587" i="1" s="1"/>
  <c r="AQ3587" i="1" s="1"/>
  <c r="AR3587" i="1" s="1"/>
  <c r="J3616" i="1"/>
  <c r="K3616" i="1" s="1"/>
  <c r="O3616" i="1" s="1"/>
  <c r="Q3625" i="1"/>
  <c r="AN3636" i="1"/>
  <c r="AO3636" i="1" s="1"/>
  <c r="AP3636" i="1" s="1"/>
  <c r="AQ3636" i="1" s="1"/>
  <c r="AR3636" i="1" s="1"/>
  <c r="Q3659" i="1"/>
  <c r="S3659" i="1" s="1"/>
  <c r="Q3672" i="1"/>
  <c r="Q3676" i="1"/>
  <c r="Q3695" i="1"/>
  <c r="S3704" i="1"/>
  <c r="AN3797" i="1"/>
  <c r="AO3797" i="1" s="1"/>
  <c r="AP3797" i="1" s="1"/>
  <c r="AQ3797" i="1" s="1"/>
  <c r="AR3797" i="1" s="1"/>
  <c r="L3797" i="1"/>
  <c r="N3797" i="1" s="1"/>
  <c r="S3878" i="1"/>
  <c r="T3878" i="1"/>
  <c r="L3954" i="1"/>
  <c r="N3954" i="1" s="1"/>
  <c r="O3954" i="1"/>
  <c r="AD3512" i="1"/>
  <c r="AD3571" i="1"/>
  <c r="AD3586" i="1"/>
  <c r="Q3561" i="1"/>
  <c r="AN3589" i="1"/>
  <c r="AO3589" i="1" s="1"/>
  <c r="AP3589" i="1" s="1"/>
  <c r="AQ3589" i="1" s="1"/>
  <c r="AR3589" i="1" s="1"/>
  <c r="Q3606" i="1"/>
  <c r="O3620" i="1"/>
  <c r="AN3634" i="1"/>
  <c r="AO3634" i="1" s="1"/>
  <c r="AP3634" i="1" s="1"/>
  <c r="AQ3634" i="1" s="1"/>
  <c r="AR3634" i="1" s="1"/>
  <c r="Q3670" i="1"/>
  <c r="T3670" i="1" s="1"/>
  <c r="AD3726" i="1"/>
  <c r="L3731" i="1"/>
  <c r="N3731" i="1" s="1"/>
  <c r="O3731" i="1"/>
  <c r="AD3769" i="1"/>
  <c r="O3827" i="1"/>
  <c r="AN3840" i="1"/>
  <c r="AO3840" i="1" s="1"/>
  <c r="AP3840" i="1" s="1"/>
  <c r="O3883" i="1"/>
  <c r="AN3883" i="1"/>
  <c r="AO3883" i="1" s="1"/>
  <c r="AP3883" i="1" s="1"/>
  <c r="AQ3883" i="1" s="1"/>
  <c r="AR3883" i="1" s="1"/>
  <c r="T3494" i="1"/>
  <c r="S3548" i="1"/>
  <c r="AD3584" i="1"/>
  <c r="T3581" i="1"/>
  <c r="AN3597" i="1"/>
  <c r="AO3597" i="1" s="1"/>
  <c r="AP3597" i="1" s="1"/>
  <c r="AQ3597" i="1" s="1"/>
  <c r="AR3597" i="1" s="1"/>
  <c r="Q3649" i="1"/>
  <c r="S3649" i="1" s="1"/>
  <c r="Q3758" i="1"/>
  <c r="S3758" i="1" s="1"/>
  <c r="O3758" i="1"/>
  <c r="AN3758" i="1"/>
  <c r="AO3758" i="1" s="1"/>
  <c r="AP3758" i="1" s="1"/>
  <c r="T3768" i="1"/>
  <c r="L3783" i="1"/>
  <c r="N3783" i="1" s="1"/>
  <c r="O3783" i="1"/>
  <c r="AD3828" i="1"/>
  <c r="O4029" i="1"/>
  <c r="L4029" i="1"/>
  <c r="N4029" i="1" s="1"/>
  <c r="AD3556" i="1"/>
  <c r="AD3558" i="1"/>
  <c r="AD3717" i="1"/>
  <c r="L3753" i="1"/>
  <c r="N3753" i="1" s="1"/>
  <c r="AN3753" i="1"/>
  <c r="AO3753" i="1" s="1"/>
  <c r="AP3753" i="1" s="1"/>
  <c r="AQ3753" i="1" s="1"/>
  <c r="AR3753" i="1" s="1"/>
  <c r="O3753" i="1"/>
  <c r="Q3326" i="1"/>
  <c r="T3326" i="1" s="1"/>
  <c r="Q3332" i="1"/>
  <c r="T3332" i="1" s="1"/>
  <c r="AN3374" i="1"/>
  <c r="AO3374" i="1" s="1"/>
  <c r="AP3374" i="1" s="1"/>
  <c r="AQ3374" i="1" s="1"/>
  <c r="AR3374" i="1" s="1"/>
  <c r="AN3407" i="1"/>
  <c r="AO3407" i="1" s="1"/>
  <c r="AP3407" i="1" s="1"/>
  <c r="AQ3407" i="1" s="1"/>
  <c r="AR3407" i="1" s="1"/>
  <c r="T3431" i="1"/>
  <c r="AN3493" i="1"/>
  <c r="AO3493" i="1" s="1"/>
  <c r="AP3493" i="1" s="1"/>
  <c r="AQ3493" i="1" s="1"/>
  <c r="AR3493" i="1" s="1"/>
  <c r="Q3520" i="1"/>
  <c r="T3520" i="1" s="1"/>
  <c r="J3522" i="1"/>
  <c r="K3522" i="1" s="1"/>
  <c r="J3524" i="1"/>
  <c r="K3524" i="1" s="1"/>
  <c r="AD3560" i="1"/>
  <c r="AN3534" i="1"/>
  <c r="AO3534" i="1" s="1"/>
  <c r="AP3534" i="1" s="1"/>
  <c r="AQ3534" i="1" s="1"/>
  <c r="AR3534" i="1" s="1"/>
  <c r="T3548" i="1"/>
  <c r="J3552" i="1"/>
  <c r="K3552" i="1" s="1"/>
  <c r="AN3566" i="1"/>
  <c r="AO3566" i="1" s="1"/>
  <c r="AP3566" i="1" s="1"/>
  <c r="AQ3566" i="1" s="1"/>
  <c r="AR3566" i="1" s="1"/>
  <c r="S3581" i="1"/>
  <c r="J3583" i="1"/>
  <c r="K3583" i="1" s="1"/>
  <c r="J3587" i="1"/>
  <c r="K3587" i="1" s="1"/>
  <c r="O3587" i="1" s="1"/>
  <c r="J3610" i="1"/>
  <c r="K3610" i="1" s="1"/>
  <c r="AN3643" i="1"/>
  <c r="AO3643" i="1" s="1"/>
  <c r="AP3643" i="1" s="1"/>
  <c r="AQ3643" i="1" s="1"/>
  <c r="AR3643" i="1" s="1"/>
  <c r="AD3682" i="1"/>
  <c r="O3722" i="1"/>
  <c r="L3722" i="1"/>
  <c r="N3722" i="1" s="1"/>
  <c r="AD3774" i="1"/>
  <c r="O3788" i="1"/>
  <c r="AN3835" i="1"/>
  <c r="AO3835" i="1" s="1"/>
  <c r="AP3835" i="1" s="1"/>
  <c r="AQ3835" i="1" s="1"/>
  <c r="AR3835" i="1" s="1"/>
  <c r="O3835" i="1"/>
  <c r="L3835" i="1"/>
  <c r="N3835" i="1" s="1"/>
  <c r="O4066" i="1"/>
  <c r="L4066" i="1"/>
  <c r="N4066" i="1" s="1"/>
  <c r="O3482" i="1"/>
  <c r="AD3527" i="1"/>
  <c r="AN3505" i="1"/>
  <c r="AO3505" i="1" s="1"/>
  <c r="AP3505" i="1" s="1"/>
  <c r="AQ3505" i="1" s="1"/>
  <c r="AR3505" i="1" s="1"/>
  <c r="AD3547" i="1"/>
  <c r="S3535" i="1"/>
  <c r="Q3538" i="1"/>
  <c r="S3539" i="1"/>
  <c r="AD3588" i="1"/>
  <c r="T3563" i="1"/>
  <c r="T3567" i="1"/>
  <c r="S3579" i="1"/>
  <c r="L3589" i="1"/>
  <c r="N3589" i="1" s="1"/>
  <c r="Q3612" i="1"/>
  <c r="Q3623" i="1"/>
  <c r="Q3632" i="1"/>
  <c r="AD3812" i="1"/>
  <c r="L3840" i="1"/>
  <c r="N3840" i="1" s="1"/>
  <c r="O3840" i="1"/>
  <c r="O3397" i="1"/>
  <c r="AN3433" i="1"/>
  <c r="AO3433" i="1" s="1"/>
  <c r="AP3433" i="1" s="1"/>
  <c r="AQ3433" i="1" s="1"/>
  <c r="AR3433" i="1" s="1"/>
  <c r="Q3443" i="1"/>
  <c r="T3443" i="1" s="1"/>
  <c r="AN3445" i="1"/>
  <c r="AO3445" i="1" s="1"/>
  <c r="AP3445" i="1" s="1"/>
  <c r="AQ3445" i="1" s="1"/>
  <c r="AR3445" i="1" s="1"/>
  <c r="Q3449" i="1"/>
  <c r="S3453" i="1"/>
  <c r="L3482" i="1"/>
  <c r="N3482" i="1" s="1"/>
  <c r="AD3523" i="1"/>
  <c r="AD3531" i="1"/>
  <c r="S3526" i="1"/>
  <c r="S3541" i="1"/>
  <c r="AN3560" i="1"/>
  <c r="AO3560" i="1" s="1"/>
  <c r="AP3560" i="1" s="1"/>
  <c r="AQ3560" i="1" s="1"/>
  <c r="AR3560" i="1" s="1"/>
  <c r="AD3600" i="1"/>
  <c r="T3583" i="1"/>
  <c r="Q3671" i="1"/>
  <c r="AN3682" i="1"/>
  <c r="AO3682" i="1" s="1"/>
  <c r="AP3682" i="1" s="1"/>
  <c r="AQ3682" i="1" s="1"/>
  <c r="AR3682" i="1" s="1"/>
  <c r="AD3736" i="1"/>
  <c r="Q3720" i="1"/>
  <c r="S3720" i="1" s="1"/>
  <c r="J3720" i="1"/>
  <c r="K3720" i="1" s="1"/>
  <c r="O4089" i="1"/>
  <c r="L4089" i="1"/>
  <c r="N4089" i="1" s="1"/>
  <c r="O4109" i="1"/>
  <c r="L4109" i="1"/>
  <c r="AN3341" i="1"/>
  <c r="AO3341" i="1" s="1"/>
  <c r="AP3341" i="1" s="1"/>
  <c r="AQ3341" i="1" s="1"/>
  <c r="AR3341" i="1" s="1"/>
  <c r="Q3352" i="1"/>
  <c r="S3352" i="1" s="1"/>
  <c r="Q3409" i="1"/>
  <c r="Q3422" i="1"/>
  <c r="J3449" i="1"/>
  <c r="K3449" i="1" s="1"/>
  <c r="AN3449" i="1" s="1"/>
  <c r="AO3449" i="1" s="1"/>
  <c r="AP3449" i="1" s="1"/>
  <c r="AQ3449" i="1" s="1"/>
  <c r="AR3449" i="1" s="1"/>
  <c r="AN3468" i="1"/>
  <c r="AO3468" i="1" s="1"/>
  <c r="AP3468" i="1" s="1"/>
  <c r="AQ3468" i="1" s="1"/>
  <c r="AR3468" i="1" s="1"/>
  <c r="Q3509" i="1"/>
  <c r="S3522" i="1"/>
  <c r="AD3564" i="1"/>
  <c r="AN3562" i="1"/>
  <c r="AO3562" i="1" s="1"/>
  <c r="AP3562" i="1" s="1"/>
  <c r="AQ3562" i="1" s="1"/>
  <c r="AR3562" i="1" s="1"/>
  <c r="AD3596" i="1"/>
  <c r="S3575" i="1"/>
  <c r="AN3586" i="1"/>
  <c r="AO3586" i="1" s="1"/>
  <c r="AP3586" i="1" s="1"/>
  <c r="AQ3586" i="1" s="1"/>
  <c r="AR3586" i="1" s="1"/>
  <c r="J3599" i="1"/>
  <c r="K3599" i="1" s="1"/>
  <c r="Q3601" i="1"/>
  <c r="Q3605" i="1"/>
  <c r="AN3617" i="1"/>
  <c r="AO3617" i="1" s="1"/>
  <c r="AP3617" i="1" s="1"/>
  <c r="N3689" i="1"/>
  <c r="O3705" i="1"/>
  <c r="AN3708" i="1"/>
  <c r="AO3708" i="1" s="1"/>
  <c r="AP3708" i="1" s="1"/>
  <c r="AQ3708" i="1" s="1"/>
  <c r="AR3708" i="1" s="1"/>
  <c r="Q3710" i="1"/>
  <c r="O3734" i="1"/>
  <c r="T4017" i="1"/>
  <c r="S4017" i="1"/>
  <c r="AD3391" i="1"/>
  <c r="Q3367" i="1"/>
  <c r="AD3421" i="1"/>
  <c r="Q3401" i="1"/>
  <c r="AD3568" i="1"/>
  <c r="T3543" i="1"/>
  <c r="AN3549" i="1"/>
  <c r="AO3549" i="1" s="1"/>
  <c r="AP3549" i="1" s="1"/>
  <c r="AN3570" i="1"/>
  <c r="AO3570" i="1" s="1"/>
  <c r="AP3570" i="1" s="1"/>
  <c r="AQ3570" i="1" s="1"/>
  <c r="AR3570" i="1" s="1"/>
  <c r="Q3578" i="1"/>
  <c r="AN3582" i="1"/>
  <c r="AO3582" i="1" s="1"/>
  <c r="AP3582" i="1" s="1"/>
  <c r="AQ3582" i="1" s="1"/>
  <c r="AR3582" i="1" s="1"/>
  <c r="S3610" i="1"/>
  <c r="Q3626" i="1"/>
  <c r="S3626" i="1" s="1"/>
  <c r="Q3660" i="1"/>
  <c r="J3710" i="1"/>
  <c r="K3710" i="1" s="1"/>
  <c r="J3725" i="1"/>
  <c r="K3725" i="1" s="1"/>
  <c r="Q3725" i="1"/>
  <c r="T3725" i="1" s="1"/>
  <c r="O3746" i="1"/>
  <c r="O3791" i="1"/>
  <c r="AN3811" i="1"/>
  <c r="AO3811" i="1" s="1"/>
  <c r="AP3811" i="1" s="1"/>
  <c r="AN3889" i="1"/>
  <c r="AO3889" i="1" s="1"/>
  <c r="AP3889" i="1" s="1"/>
  <c r="AQ3889" i="1" s="1"/>
  <c r="AR3889" i="1" s="1"/>
  <c r="AN3580" i="1"/>
  <c r="AO3580" i="1" s="1"/>
  <c r="AP3580" i="1" s="1"/>
  <c r="AQ3580" i="1" s="1"/>
  <c r="AR3580" i="1" s="1"/>
  <c r="AQ3665" i="1"/>
  <c r="AR3665" i="1" s="1"/>
  <c r="AN3701" i="1"/>
  <c r="AO3701" i="1" s="1"/>
  <c r="AP3701" i="1" s="1"/>
  <c r="AQ3701" i="1" s="1"/>
  <c r="AR3701" i="1" s="1"/>
  <c r="Q3843" i="1"/>
  <c r="S3843" i="1" s="1"/>
  <c r="T3899" i="1"/>
  <c r="S3899" i="1"/>
  <c r="L3927" i="1"/>
  <c r="N3927" i="1" s="1"/>
  <c r="O3927" i="1"/>
  <c r="AN3927" i="1"/>
  <c r="AO3927" i="1" s="1"/>
  <c r="AP3927" i="1" s="1"/>
  <c r="AQ3927" i="1" s="1"/>
  <c r="AR3927" i="1" s="1"/>
  <c r="AD3401" i="1"/>
  <c r="Q3387" i="1"/>
  <c r="Q3427" i="1"/>
  <c r="AN3458" i="1"/>
  <c r="AO3458" i="1" s="1"/>
  <c r="AP3458" i="1" s="1"/>
  <c r="AQ3458" i="1" s="1"/>
  <c r="AR3458" i="1" s="1"/>
  <c r="AN3462" i="1"/>
  <c r="AO3462" i="1" s="1"/>
  <c r="AP3462" i="1" s="1"/>
  <c r="AQ3462" i="1" s="1"/>
  <c r="AR3462" i="1" s="1"/>
  <c r="S3466" i="1"/>
  <c r="AD3513" i="1"/>
  <c r="T3528" i="1"/>
  <c r="Q3534" i="1"/>
  <c r="AN3542" i="1"/>
  <c r="AO3542" i="1" s="1"/>
  <c r="AP3542" i="1" s="1"/>
  <c r="AQ3542" i="1" s="1"/>
  <c r="AR3542" i="1" s="1"/>
  <c r="J3560" i="1"/>
  <c r="K3560" i="1" s="1"/>
  <c r="Q3566" i="1"/>
  <c r="AN3646" i="1"/>
  <c r="AO3646" i="1" s="1"/>
  <c r="AP3646" i="1" s="1"/>
  <c r="AQ3646" i="1" s="1"/>
  <c r="AR3646" i="1" s="1"/>
  <c r="N3681" i="1"/>
  <c r="J3703" i="1"/>
  <c r="K3703" i="1" s="1"/>
  <c r="Q3703" i="1"/>
  <c r="T3703" i="1" s="1"/>
  <c r="J3732" i="1"/>
  <c r="K3732" i="1" s="1"/>
  <c r="O3884" i="1"/>
  <c r="L3884" i="1"/>
  <c r="N3884" i="1" s="1"/>
  <c r="AN3884" i="1"/>
  <c r="AO3884" i="1" s="1"/>
  <c r="AP3884" i="1" s="1"/>
  <c r="AN4043" i="1"/>
  <c r="AO4043" i="1" s="1"/>
  <c r="AP4043" i="1" s="1"/>
  <c r="AQ4043" i="1" s="1"/>
  <c r="AR4043" i="1" s="1"/>
  <c r="AD3478" i="1"/>
  <c r="Q3485" i="1"/>
  <c r="AD3515" i="1"/>
  <c r="T3493" i="1"/>
  <c r="AD3574" i="1"/>
  <c r="AD3585" i="1"/>
  <c r="AN3588" i="1"/>
  <c r="AO3588" i="1" s="1"/>
  <c r="AP3588" i="1" s="1"/>
  <c r="AQ3588" i="1" s="1"/>
  <c r="AR3588" i="1" s="1"/>
  <c r="AN3590" i="1"/>
  <c r="AO3590" i="1" s="1"/>
  <c r="AP3590" i="1" s="1"/>
  <c r="AQ3590" i="1" s="1"/>
  <c r="AR3590" i="1" s="1"/>
  <c r="T3619" i="1"/>
  <c r="AN3633" i="1"/>
  <c r="AO3633" i="1" s="1"/>
  <c r="AP3633" i="1" s="1"/>
  <c r="AQ3633" i="1" s="1"/>
  <c r="AR3633" i="1" s="1"/>
  <c r="AQ3673" i="1"/>
  <c r="AR3673" i="1" s="1"/>
  <c r="AQ3685" i="1"/>
  <c r="AR3685" i="1" s="1"/>
  <c r="AN3705" i="1"/>
  <c r="AO3705" i="1" s="1"/>
  <c r="AP3705" i="1" s="1"/>
  <c r="AQ3705" i="1" s="1"/>
  <c r="AR3705" i="1" s="1"/>
  <c r="L3708" i="1"/>
  <c r="N3708" i="1" s="1"/>
  <c r="O3708" i="1"/>
  <c r="AN3979" i="1"/>
  <c r="AO3979" i="1" s="1"/>
  <c r="AP3979" i="1" s="1"/>
  <c r="AQ3979" i="1" s="1"/>
  <c r="AR3979" i="1" s="1"/>
  <c r="O3979" i="1"/>
  <c r="L3979" i="1"/>
  <c r="N3979" i="1" s="1"/>
  <c r="T3997" i="1"/>
  <c r="S3997" i="1"/>
  <c r="AD3874" i="1"/>
  <c r="AN3857" i="1"/>
  <c r="AO3857" i="1" s="1"/>
  <c r="AP3857" i="1" s="1"/>
  <c r="AQ3857" i="1" s="1"/>
  <c r="AR3857" i="1" s="1"/>
  <c r="J3881" i="1"/>
  <c r="K3881" i="1" s="1"/>
  <c r="J3889" i="1"/>
  <c r="K3889" i="1" s="1"/>
  <c r="L3893" i="1"/>
  <c r="N3893" i="1" s="1"/>
  <c r="J3933" i="1"/>
  <c r="K3933" i="1" s="1"/>
  <c r="AD3968" i="1"/>
  <c r="AD3999" i="1"/>
  <c r="AN4001" i="1"/>
  <c r="AO4001" i="1" s="1"/>
  <c r="AP4001" i="1" s="1"/>
  <c r="AQ4001" i="1" s="1"/>
  <c r="AR4001" i="1" s="1"/>
  <c r="J4005" i="1"/>
  <c r="K4005" i="1" s="1"/>
  <c r="AD4054" i="1"/>
  <c r="L4057" i="1"/>
  <c r="N4057" i="1" s="1"/>
  <c r="O4100" i="1"/>
  <c r="L4100" i="1"/>
  <c r="N4100" i="1" s="1"/>
  <c r="O4173" i="1"/>
  <c r="L4173" i="1"/>
  <c r="N4173" i="1" s="1"/>
  <c r="J4338" i="1"/>
  <c r="K4338" i="1" s="1"/>
  <c r="Q4338" i="1"/>
  <c r="AD3724" i="1"/>
  <c r="Q3748" i="1"/>
  <c r="T3748" i="1" s="1"/>
  <c r="Q3769" i="1"/>
  <c r="J3775" i="1"/>
  <c r="K3775" i="1" s="1"/>
  <c r="AN3775" i="1" s="1"/>
  <c r="AO3775" i="1" s="1"/>
  <c r="AP3775" i="1" s="1"/>
  <c r="AQ3775" i="1" s="1"/>
  <c r="AR3775" i="1" s="1"/>
  <c r="AD3820" i="1"/>
  <c r="J3811" i="1"/>
  <c r="K3811" i="1" s="1"/>
  <c r="Q3836" i="1"/>
  <c r="T3840" i="1"/>
  <c r="J3842" i="1"/>
  <c r="K3842" i="1" s="1"/>
  <c r="O3842" i="1" s="1"/>
  <c r="S3877" i="1"/>
  <c r="Q3893" i="1"/>
  <c r="Q3901" i="1"/>
  <c r="J3926" i="1"/>
  <c r="K3926" i="1" s="1"/>
  <c r="AN3964" i="1"/>
  <c r="AO3964" i="1" s="1"/>
  <c r="AP3964" i="1" s="1"/>
  <c r="AQ3964" i="1" s="1"/>
  <c r="AR3964" i="1" s="1"/>
  <c r="AN3970" i="1"/>
  <c r="AO3970" i="1" s="1"/>
  <c r="AP3970" i="1" s="1"/>
  <c r="AQ3970" i="1" s="1"/>
  <c r="AR3970" i="1" s="1"/>
  <c r="Q3983" i="1"/>
  <c r="J3985" i="1"/>
  <c r="K3985" i="1" s="1"/>
  <c r="AD4073" i="1"/>
  <c r="AD4103" i="1"/>
  <c r="Q4083" i="1"/>
  <c r="T4085" i="1"/>
  <c r="AN4094" i="1"/>
  <c r="AO4094" i="1" s="1"/>
  <c r="AP4094" i="1" s="1"/>
  <c r="AQ4094" i="1" s="1"/>
  <c r="AR4094" i="1" s="1"/>
  <c r="Q4100" i="1"/>
  <c r="J4102" i="1"/>
  <c r="K4102" i="1" s="1"/>
  <c r="AN4110" i="1"/>
  <c r="AO4110" i="1" s="1"/>
  <c r="AP4110" i="1" s="1"/>
  <c r="AQ4110" i="1" s="1"/>
  <c r="AR4110" i="1" s="1"/>
  <c r="AN4158" i="1"/>
  <c r="AO4158" i="1" s="1"/>
  <c r="AP4158" i="1" s="1"/>
  <c r="O4168" i="1"/>
  <c r="O4316" i="1"/>
  <c r="L4316" i="1"/>
  <c r="N4316" i="1" s="1"/>
  <c r="AN3827" i="1"/>
  <c r="AO3827" i="1" s="1"/>
  <c r="AP3827" i="1" s="1"/>
  <c r="AD3867" i="1"/>
  <c r="AQ3918" i="1"/>
  <c r="AR3918" i="1" s="1"/>
  <c r="Q4007" i="1"/>
  <c r="T4007" i="1" s="1"/>
  <c r="AD4040" i="1"/>
  <c r="Q4016" i="1"/>
  <c r="AD4062" i="1"/>
  <c r="O4045" i="1"/>
  <c r="AD4075" i="1"/>
  <c r="AQ4049" i="1"/>
  <c r="AR4049" i="1" s="1"/>
  <c r="L4061" i="1"/>
  <c r="N4061" i="1" s="1"/>
  <c r="O4061" i="1"/>
  <c r="AD4251" i="1"/>
  <c r="L4430" i="1"/>
  <c r="N4430" i="1" s="1"/>
  <c r="O4430" i="1"/>
  <c r="Q4625" i="1"/>
  <c r="J4625" i="1"/>
  <c r="K4625" i="1" s="1"/>
  <c r="AN3763" i="1"/>
  <c r="AO3763" i="1" s="1"/>
  <c r="AP3763" i="1" s="1"/>
  <c r="AQ3763" i="1" s="1"/>
  <c r="AR3763" i="1" s="1"/>
  <c r="Q3809" i="1"/>
  <c r="AN3825" i="1"/>
  <c r="AO3825" i="1" s="1"/>
  <c r="AP3825" i="1" s="1"/>
  <c r="Q3839" i="1"/>
  <c r="AD3906" i="1"/>
  <c r="T3883" i="1"/>
  <c r="Q3931" i="1"/>
  <c r="Q3975" i="1"/>
  <c r="S3979" i="1"/>
  <c r="AQ4011" i="1"/>
  <c r="AR4011" i="1" s="1"/>
  <c r="Q4022" i="1"/>
  <c r="T4053" i="1"/>
  <c r="Q4079" i="1"/>
  <c r="Q4081" i="1"/>
  <c r="T4081" i="1" s="1"/>
  <c r="O4215" i="1"/>
  <c r="L4215" i="1"/>
  <c r="N4215" i="1" s="1"/>
  <c r="Q4392" i="1"/>
  <c r="S4392" i="1" s="1"/>
  <c r="J4392" i="1"/>
  <c r="K4392" i="1" s="1"/>
  <c r="O4511" i="1"/>
  <c r="L4511" i="1"/>
  <c r="N4511" i="1" s="1"/>
  <c r="O3761" i="1"/>
  <c r="T3786" i="1"/>
  <c r="AD3851" i="1"/>
  <c r="Q3835" i="1"/>
  <c r="S3850" i="1"/>
  <c r="AN3878" i="1"/>
  <c r="AO3878" i="1" s="1"/>
  <c r="AP3878" i="1" s="1"/>
  <c r="AQ3878" i="1" s="1"/>
  <c r="AR3878" i="1" s="1"/>
  <c r="AD3918" i="1"/>
  <c r="J3903" i="1"/>
  <c r="K3903" i="1" s="1"/>
  <c r="AN3903" i="1" s="1"/>
  <c r="AO3903" i="1" s="1"/>
  <c r="AP3903" i="1" s="1"/>
  <c r="AQ3903" i="1" s="1"/>
  <c r="AR3903" i="1" s="1"/>
  <c r="Q3913" i="1"/>
  <c r="T3913" i="1" s="1"/>
  <c r="Q3945" i="1"/>
  <c r="O3994" i="1"/>
  <c r="AN3997" i="1"/>
  <c r="AO3997" i="1" s="1"/>
  <c r="AP3997" i="1" s="1"/>
  <c r="AQ3997" i="1" s="1"/>
  <c r="AR3997" i="1" s="1"/>
  <c r="AD4038" i="1"/>
  <c r="J4063" i="1"/>
  <c r="K4063" i="1" s="1"/>
  <c r="Q4077" i="1"/>
  <c r="J4079" i="1"/>
  <c r="K4079" i="1" s="1"/>
  <c r="S4081" i="1"/>
  <c r="AD4114" i="1"/>
  <c r="Q4088" i="1"/>
  <c r="S4088" i="1" s="1"/>
  <c r="J4088" i="1"/>
  <c r="K4088" i="1" s="1"/>
  <c r="AN4088" i="1" s="1"/>
  <c r="AO4088" i="1" s="1"/>
  <c r="AP4088" i="1" s="1"/>
  <c r="AQ4088" i="1" s="1"/>
  <c r="AR4088" i="1" s="1"/>
  <c r="Q4115" i="1"/>
  <c r="N4122" i="1"/>
  <c r="J4220" i="1"/>
  <c r="K4220" i="1" s="1"/>
  <c r="Q4220" i="1"/>
  <c r="O4331" i="1"/>
  <c r="AN4331" i="1"/>
  <c r="AO4331" i="1" s="1"/>
  <c r="AP4331" i="1" s="1"/>
  <c r="AQ4331" i="1" s="1"/>
  <c r="AR4331" i="1" s="1"/>
  <c r="J3786" i="1"/>
  <c r="K3786" i="1" s="1"/>
  <c r="T3799" i="1"/>
  <c r="T3811" i="1"/>
  <c r="Q3823" i="1"/>
  <c r="Q3844" i="1"/>
  <c r="T3844" i="1" s="1"/>
  <c r="J3846" i="1"/>
  <c r="K3846" i="1" s="1"/>
  <c r="AD3912" i="1"/>
  <c r="Q3905" i="1"/>
  <c r="J3920" i="1"/>
  <c r="K3920" i="1" s="1"/>
  <c r="AD3958" i="1"/>
  <c r="T3931" i="1"/>
  <c r="AD3971" i="1"/>
  <c r="T3979" i="1"/>
  <c r="AN4004" i="1"/>
  <c r="AO4004" i="1" s="1"/>
  <c r="AP4004" i="1" s="1"/>
  <c r="J4026" i="1"/>
  <c r="K4026" i="1" s="1"/>
  <c r="J4028" i="1"/>
  <c r="K4028" i="1" s="1"/>
  <c r="S4061" i="1"/>
  <c r="Q4103" i="1"/>
  <c r="AD4146" i="1"/>
  <c r="Q4205" i="1"/>
  <c r="J4205" i="1"/>
  <c r="K4205" i="1" s="1"/>
  <c r="L4275" i="1"/>
  <c r="N4275" i="1" s="1"/>
  <c r="O4275" i="1"/>
  <c r="S4303" i="1"/>
  <c r="T4303" i="1"/>
  <c r="AN3790" i="1"/>
  <c r="AO3790" i="1" s="1"/>
  <c r="AP3790" i="1" s="1"/>
  <c r="AQ3790" i="1" s="1"/>
  <c r="AR3790" i="1" s="1"/>
  <c r="AD3916" i="1"/>
  <c r="AD3928" i="1"/>
  <c r="S3903" i="1"/>
  <c r="AN3930" i="1"/>
  <c r="AO3930" i="1" s="1"/>
  <c r="AP3930" i="1" s="1"/>
  <c r="AQ3930" i="1" s="1"/>
  <c r="AR3930" i="1" s="1"/>
  <c r="AN3943" i="1"/>
  <c r="AO3943" i="1" s="1"/>
  <c r="AP3943" i="1" s="1"/>
  <c r="AQ3943" i="1" s="1"/>
  <c r="AR3943" i="1" s="1"/>
  <c r="AN3969" i="1"/>
  <c r="AO3969" i="1" s="1"/>
  <c r="AP3969" i="1" s="1"/>
  <c r="AQ3969" i="1" s="1"/>
  <c r="AR3969" i="1" s="1"/>
  <c r="S4028" i="1"/>
  <c r="Q4030" i="1"/>
  <c r="Q4049" i="1"/>
  <c r="Q4075" i="1"/>
  <c r="S4075" i="1" s="1"/>
  <c r="AD4112" i="1"/>
  <c r="T4107" i="1"/>
  <c r="T4109" i="1"/>
  <c r="AN4111" i="1"/>
  <c r="AO4111" i="1" s="1"/>
  <c r="AP4111" i="1" s="1"/>
  <c r="AQ4111" i="1" s="1"/>
  <c r="AR4111" i="1" s="1"/>
  <c r="L4111" i="1"/>
  <c r="N4111" i="1" s="1"/>
  <c r="S4122" i="1"/>
  <c r="T4122" i="1"/>
  <c r="Q4131" i="1"/>
  <c r="S4131" i="1" s="1"/>
  <c r="J4131" i="1"/>
  <c r="K4131" i="1" s="1"/>
  <c r="AN4131" i="1" s="1"/>
  <c r="AO4131" i="1" s="1"/>
  <c r="AP4131" i="1" s="1"/>
  <c r="AQ4131" i="1" s="1"/>
  <c r="AR4131" i="1" s="1"/>
  <c r="J4136" i="1"/>
  <c r="K4136" i="1" s="1"/>
  <c r="O4136" i="1" s="1"/>
  <c r="Q4136" i="1"/>
  <c r="T4136" i="1" s="1"/>
  <c r="Q4141" i="1"/>
  <c r="T4141" i="1" s="1"/>
  <c r="Q4486" i="1"/>
  <c r="J4486" i="1"/>
  <c r="K4486" i="1" s="1"/>
  <c r="T3782" i="1"/>
  <c r="J3784" i="1"/>
  <c r="K3784" i="1" s="1"/>
  <c r="J3794" i="1"/>
  <c r="K3794" i="1" s="1"/>
  <c r="O3794" i="1" s="1"/>
  <c r="J3796" i="1"/>
  <c r="K3796" i="1" s="1"/>
  <c r="J3813" i="1"/>
  <c r="K3813" i="1" s="1"/>
  <c r="O3813" i="1" s="1"/>
  <c r="AD3902" i="1"/>
  <c r="AN3900" i="1"/>
  <c r="AO3900" i="1" s="1"/>
  <c r="AP3900" i="1" s="1"/>
  <c r="AQ3900" i="1" s="1"/>
  <c r="AR3900" i="1" s="1"/>
  <c r="O3905" i="1"/>
  <c r="AD3953" i="1"/>
  <c r="AD4095" i="1"/>
  <c r="O4090" i="1"/>
  <c r="L4090" i="1"/>
  <c r="N4090" i="1" s="1"/>
  <c r="AN4101" i="1"/>
  <c r="AO4101" i="1" s="1"/>
  <c r="AP4101" i="1" s="1"/>
  <c r="AQ4101" i="1" s="1"/>
  <c r="AR4101" i="1" s="1"/>
  <c r="AD4273" i="1"/>
  <c r="AD4291" i="1"/>
  <c r="Q4270" i="1"/>
  <c r="J4270" i="1"/>
  <c r="K4270" i="1" s="1"/>
  <c r="AN4298" i="1"/>
  <c r="AO4298" i="1" s="1"/>
  <c r="AP4298" i="1" s="1"/>
  <c r="AQ4298" i="1" s="1"/>
  <c r="AR4298" i="1" s="1"/>
  <c r="O4298" i="1"/>
  <c r="L4298" i="1"/>
  <c r="N4298" i="1" s="1"/>
  <c r="AD4467" i="1"/>
  <c r="AN3952" i="1"/>
  <c r="AO3952" i="1" s="1"/>
  <c r="AP3952" i="1" s="1"/>
  <c r="AQ3952" i="1" s="1"/>
  <c r="AR3952" i="1" s="1"/>
  <c r="AN4008" i="1"/>
  <c r="AO4008" i="1" s="1"/>
  <c r="AP4008" i="1" s="1"/>
  <c r="AQ4008" i="1" s="1"/>
  <c r="AR4008" i="1" s="1"/>
  <c r="AN4021" i="1"/>
  <c r="AO4021" i="1" s="1"/>
  <c r="AP4021" i="1" s="1"/>
  <c r="AQ4021" i="1" s="1"/>
  <c r="AR4021" i="1" s="1"/>
  <c r="AN4025" i="1"/>
  <c r="AO4025" i="1" s="1"/>
  <c r="AP4025" i="1" s="1"/>
  <c r="AQ4025" i="1" s="1"/>
  <c r="AR4025" i="1" s="1"/>
  <c r="AD4057" i="1"/>
  <c r="AN4052" i="1"/>
  <c r="AO4052" i="1" s="1"/>
  <c r="AP4052" i="1" s="1"/>
  <c r="AQ4052" i="1" s="1"/>
  <c r="AR4052" i="1" s="1"/>
  <c r="Q4090" i="1"/>
  <c r="O4169" i="1"/>
  <c r="AN4169" i="1"/>
  <c r="AO4169" i="1" s="1"/>
  <c r="AP4169" i="1" s="1"/>
  <c r="AQ4169" i="1" s="1"/>
  <c r="AR4169" i="1" s="1"/>
  <c r="L4169" i="1"/>
  <c r="N4169" i="1" s="1"/>
  <c r="L4208" i="1"/>
  <c r="N4208" i="1" s="1"/>
  <c r="AN4208" i="1"/>
  <c r="AO4208" i="1" s="1"/>
  <c r="AP4208" i="1" s="1"/>
  <c r="AQ4208" i="1" s="1"/>
  <c r="AR4208" i="1" s="1"/>
  <c r="O4208" i="1"/>
  <c r="AN4215" i="1"/>
  <c r="AO4215" i="1" s="1"/>
  <c r="AP4215" i="1" s="1"/>
  <c r="AQ4215" i="1" s="1"/>
  <c r="AR4215" i="1" s="1"/>
  <c r="S3753" i="1"/>
  <c r="S3768" i="1"/>
  <c r="T3784" i="1"/>
  <c r="Q3827" i="1"/>
  <c r="T3827" i="1" s="1"/>
  <c r="T3872" i="1"/>
  <c r="T3886" i="1"/>
  <c r="J3928" i="1"/>
  <c r="K3928" i="1" s="1"/>
  <c r="O3928" i="1" s="1"/>
  <c r="J3934" i="1"/>
  <c r="K3934" i="1" s="1"/>
  <c r="AQ4010" i="1"/>
  <c r="AR4010" i="1" s="1"/>
  <c r="Q4029" i="1"/>
  <c r="T4029" i="1" s="1"/>
  <c r="AD4063" i="1"/>
  <c r="AN4037" i="1"/>
  <c r="AO4037" i="1" s="1"/>
  <c r="AP4037" i="1" s="1"/>
  <c r="AQ4037" i="1" s="1"/>
  <c r="AR4037" i="1" s="1"/>
  <c r="Q4045" i="1"/>
  <c r="S4045" i="1" s="1"/>
  <c r="Q4056" i="1"/>
  <c r="Q4060" i="1"/>
  <c r="L4069" i="1"/>
  <c r="N4069" i="1" s="1"/>
  <c r="Q4073" i="1"/>
  <c r="O4203" i="1"/>
  <c r="N4218" i="1"/>
  <c r="AD3676" i="1"/>
  <c r="Q3678" i="1"/>
  <c r="T3678" i="1" s="1"/>
  <c r="AN3680" i="1"/>
  <c r="AO3680" i="1" s="1"/>
  <c r="AP3680" i="1" s="1"/>
  <c r="AQ3680" i="1" s="1"/>
  <c r="AR3680" i="1" s="1"/>
  <c r="Q3718" i="1"/>
  <c r="AN3722" i="1"/>
  <c r="AO3722" i="1" s="1"/>
  <c r="AP3722" i="1" s="1"/>
  <c r="AQ3722" i="1" s="1"/>
  <c r="AR3722" i="1" s="1"/>
  <c r="Q3724" i="1"/>
  <c r="T3724" i="1" s="1"/>
  <c r="AD3763" i="1"/>
  <c r="Q3774" i="1"/>
  <c r="Q3778" i="1"/>
  <c r="AD3897" i="1"/>
  <c r="Q3890" i="1"/>
  <c r="T3890" i="1" s="1"/>
  <c r="J3892" i="1"/>
  <c r="K3892" i="1" s="1"/>
  <c r="AN3892" i="1" s="1"/>
  <c r="AO3892" i="1" s="1"/>
  <c r="AP3892" i="1" s="1"/>
  <c r="AQ3892" i="1" s="1"/>
  <c r="AR3892" i="1" s="1"/>
  <c r="AN3907" i="1"/>
  <c r="AO3907" i="1" s="1"/>
  <c r="AP3907" i="1" s="1"/>
  <c r="AQ3907" i="1" s="1"/>
  <c r="AR3907" i="1" s="1"/>
  <c r="J3930" i="1"/>
  <c r="K3930" i="1" s="1"/>
  <c r="S3956" i="1"/>
  <c r="T3960" i="1"/>
  <c r="Q3990" i="1"/>
  <c r="T3990" i="1" s="1"/>
  <c r="O4039" i="1"/>
  <c r="J4056" i="1"/>
  <c r="K4056" i="1" s="1"/>
  <c r="Q4058" i="1"/>
  <c r="J4060" i="1"/>
  <c r="K4060" i="1" s="1"/>
  <c r="AN4060" i="1" s="1"/>
  <c r="AO4060" i="1" s="1"/>
  <c r="AP4060" i="1" s="1"/>
  <c r="AQ4060" i="1" s="1"/>
  <c r="AR4060" i="1" s="1"/>
  <c r="Q4069" i="1"/>
  <c r="T4084" i="1"/>
  <c r="S4084" i="1"/>
  <c r="Q4101" i="1"/>
  <c r="T4105" i="1"/>
  <c r="AD4165" i="1"/>
  <c r="AN4224" i="1"/>
  <c r="AO4224" i="1" s="1"/>
  <c r="AP4224" i="1" s="1"/>
  <c r="AQ4224" i="1" s="1"/>
  <c r="AR4224" i="1" s="1"/>
  <c r="AN4250" i="1"/>
  <c r="AO4250" i="1" s="1"/>
  <c r="AP4250" i="1" s="1"/>
  <c r="AQ4250" i="1" s="1"/>
  <c r="AR4250" i="1" s="1"/>
  <c r="O3874" i="1"/>
  <c r="T3934" i="1"/>
  <c r="T3958" i="1"/>
  <c r="Q3984" i="1"/>
  <c r="AD4028" i="1"/>
  <c r="O4033" i="1"/>
  <c r="Q4067" i="1"/>
  <c r="D5643" i="1"/>
  <c r="O4263" i="1"/>
  <c r="L4263" i="1"/>
  <c r="N4263" i="1" s="1"/>
  <c r="Q3731" i="1"/>
  <c r="Q3770" i="1"/>
  <c r="AN3795" i="1"/>
  <c r="AO3795" i="1" s="1"/>
  <c r="AP3795" i="1" s="1"/>
  <c r="Q3821" i="1"/>
  <c r="AD3854" i="1"/>
  <c r="J3843" i="1"/>
  <c r="K3843" i="1" s="1"/>
  <c r="Q3874" i="1"/>
  <c r="J3902" i="1"/>
  <c r="K3902" i="1" s="1"/>
  <c r="O3902" i="1" s="1"/>
  <c r="T3906" i="1"/>
  <c r="Q3910" i="1"/>
  <c r="Q3914" i="1"/>
  <c r="T3914" i="1" s="1"/>
  <c r="Q3925" i="1"/>
  <c r="Q3941" i="1"/>
  <c r="AD3989" i="1"/>
  <c r="J4017" i="1"/>
  <c r="K4017" i="1" s="1"/>
  <c r="L4017" i="1" s="1"/>
  <c r="N4017" i="1" s="1"/>
  <c r="J4021" i="1"/>
  <c r="K4021" i="1" s="1"/>
  <c r="J4025" i="1"/>
  <c r="K4025" i="1" s="1"/>
  <c r="Q4039" i="1"/>
  <c r="S4039" i="1" s="1"/>
  <c r="AN4072" i="1"/>
  <c r="AO4072" i="1" s="1"/>
  <c r="AP4072" i="1" s="1"/>
  <c r="AQ4072" i="1" s="1"/>
  <c r="AR4072" i="1" s="1"/>
  <c r="L4101" i="1"/>
  <c r="N4101" i="1" s="1"/>
  <c r="AQ4122" i="1"/>
  <c r="AR4122" i="1" s="1"/>
  <c r="AD4193" i="1"/>
  <c r="T4187" i="1"/>
  <c r="Q4229" i="1"/>
  <c r="J4229" i="1"/>
  <c r="K4229" i="1" s="1"/>
  <c r="AD4371" i="1"/>
  <c r="AN3761" i="1"/>
  <c r="AO3761" i="1" s="1"/>
  <c r="AP3761" i="1" s="1"/>
  <c r="AQ3761" i="1" s="1"/>
  <c r="AR3761" i="1" s="1"/>
  <c r="AD3856" i="1"/>
  <c r="T3841" i="1"/>
  <c r="AD3882" i="1"/>
  <c r="AD3923" i="1"/>
  <c r="J3914" i="1"/>
  <c r="K3914" i="1" s="1"/>
  <c r="Q3980" i="1"/>
  <c r="J3993" i="1"/>
  <c r="K3993" i="1" s="1"/>
  <c r="T4002" i="1"/>
  <c r="Q4011" i="1"/>
  <c r="J4023" i="1"/>
  <c r="K4023" i="1" s="1"/>
  <c r="AN4031" i="1"/>
  <c r="AO4031" i="1" s="1"/>
  <c r="AP4031" i="1" s="1"/>
  <c r="AQ4031" i="1" s="1"/>
  <c r="AR4031" i="1" s="1"/>
  <c r="Q4037" i="1"/>
  <c r="S4065" i="1"/>
  <c r="T4089" i="1"/>
  <c r="AN4113" i="1"/>
  <c r="AO4113" i="1" s="1"/>
  <c r="AP4113" i="1" s="1"/>
  <c r="AQ4113" i="1" s="1"/>
  <c r="AR4113" i="1" s="1"/>
  <c r="Q4172" i="1"/>
  <c r="T4172" i="1" s="1"/>
  <c r="J4172" i="1"/>
  <c r="K4172" i="1" s="1"/>
  <c r="S4224" i="1"/>
  <c r="T4224" i="1"/>
  <c r="AN4261" i="1"/>
  <c r="AO4261" i="1" s="1"/>
  <c r="AP4261" i="1" s="1"/>
  <c r="AQ4261" i="1" s="1"/>
  <c r="AR4261" i="1" s="1"/>
  <c r="Q4261" i="1"/>
  <c r="S4261" i="1" s="1"/>
  <c r="O4281" i="1"/>
  <c r="L4281" i="1"/>
  <c r="N4281" i="1" s="1"/>
  <c r="S4348" i="1"/>
  <c r="T4348" i="1"/>
  <c r="L4472" i="1"/>
  <c r="N4472" i="1" s="1"/>
  <c r="O4472" i="1"/>
  <c r="D5630" i="1"/>
  <c r="Q3743" i="1"/>
  <c r="S3743" i="1" s="1"/>
  <c r="Q3752" i="1"/>
  <c r="Q3756" i="1"/>
  <c r="N3758" i="1"/>
  <c r="J3776" i="1"/>
  <c r="K3776" i="1" s="1"/>
  <c r="AD3796" i="1"/>
  <c r="J3832" i="1"/>
  <c r="K3832" i="1" s="1"/>
  <c r="J3845" i="1"/>
  <c r="K3845" i="1" s="1"/>
  <c r="AN3845" i="1" s="1"/>
  <c r="AO3845" i="1" s="1"/>
  <c r="AP3845" i="1" s="1"/>
  <c r="AQ3845" i="1" s="1"/>
  <c r="AR3845" i="1" s="1"/>
  <c r="AD3894" i="1"/>
  <c r="AD3896" i="1"/>
  <c r="AN3895" i="1"/>
  <c r="AO3895" i="1" s="1"/>
  <c r="AP3895" i="1" s="1"/>
  <c r="AQ3895" i="1" s="1"/>
  <c r="AR3895" i="1" s="1"/>
  <c r="O3921" i="1"/>
  <c r="AN3957" i="1"/>
  <c r="AO3957" i="1" s="1"/>
  <c r="AP3957" i="1" s="1"/>
  <c r="AQ3957" i="1" s="1"/>
  <c r="AR3957" i="1" s="1"/>
  <c r="Q3963" i="1"/>
  <c r="T3963" i="1" s="1"/>
  <c r="AN4045" i="1"/>
  <c r="AO4045" i="1" s="1"/>
  <c r="AP4045" i="1" s="1"/>
  <c r="AQ4045" i="1" s="1"/>
  <c r="AR4045" i="1" s="1"/>
  <c r="Q4050" i="1"/>
  <c r="AD4081" i="1"/>
  <c r="Q4080" i="1"/>
  <c r="AD4113" i="1"/>
  <c r="J4132" i="1"/>
  <c r="K4132" i="1" s="1"/>
  <c r="L4132" i="1" s="1"/>
  <c r="N4132" i="1" s="1"/>
  <c r="Q4132" i="1"/>
  <c r="AD4168" i="1"/>
  <c r="O4250" i="1"/>
  <c r="L4250" i="1"/>
  <c r="N4250" i="1" s="1"/>
  <c r="O3733" i="1"/>
  <c r="N3745" i="1"/>
  <c r="T3776" i="1"/>
  <c r="Q3806" i="1"/>
  <c r="J3860" i="1"/>
  <c r="K3860" i="1" s="1"/>
  <c r="J3870" i="1"/>
  <c r="K3870" i="1" s="1"/>
  <c r="Q3891" i="1"/>
  <c r="J3908" i="1"/>
  <c r="K3908" i="1" s="1"/>
  <c r="L3921" i="1"/>
  <c r="J3963" i="1"/>
  <c r="K3963" i="1" s="1"/>
  <c r="AN3963" i="1" s="1"/>
  <c r="AO3963" i="1" s="1"/>
  <c r="AP3963" i="1" s="1"/>
  <c r="AQ3963" i="1" s="1"/>
  <c r="AR3963" i="1" s="1"/>
  <c r="Q4000" i="1"/>
  <c r="J4050" i="1"/>
  <c r="K4050" i="1" s="1"/>
  <c r="AN4050" i="1" s="1"/>
  <c r="AO4050" i="1" s="1"/>
  <c r="AP4050" i="1" s="1"/>
  <c r="AQ4050" i="1" s="1"/>
  <c r="AR4050" i="1" s="1"/>
  <c r="Q4091" i="1"/>
  <c r="Q4095" i="1"/>
  <c r="Q4125" i="1"/>
  <c r="J4175" i="1"/>
  <c r="K4175" i="1" s="1"/>
  <c r="Q4175" i="1"/>
  <c r="AD4240" i="1"/>
  <c r="AD4475" i="1"/>
  <c r="AN3743" i="1"/>
  <c r="AO3743" i="1" s="1"/>
  <c r="AP3743" i="1" s="1"/>
  <c r="AQ3743" i="1" s="1"/>
  <c r="AR3743" i="1" s="1"/>
  <c r="T3832" i="1"/>
  <c r="S3884" i="1"/>
  <c r="AN3893" i="1"/>
  <c r="AO3893" i="1" s="1"/>
  <c r="AP3893" i="1" s="1"/>
  <c r="AQ3893" i="1" s="1"/>
  <c r="AR3893" i="1" s="1"/>
  <c r="T3927" i="1"/>
  <c r="S3950" i="1"/>
  <c r="Q4009" i="1"/>
  <c r="T4009" i="1" s="1"/>
  <c r="AN4059" i="1"/>
  <c r="AO4059" i="1" s="1"/>
  <c r="AP4059" i="1" s="1"/>
  <c r="AQ4059" i="1" s="1"/>
  <c r="AR4059" i="1" s="1"/>
  <c r="O4064" i="1"/>
  <c r="J4078" i="1"/>
  <c r="K4078" i="1" s="1"/>
  <c r="Q4087" i="1"/>
  <c r="T4087" i="1" s="1"/>
  <c r="J4091" i="1"/>
  <c r="K4091" i="1" s="1"/>
  <c r="T4112" i="1"/>
  <c r="J4125" i="1"/>
  <c r="K4125" i="1" s="1"/>
  <c r="L4125" i="1" s="1"/>
  <c r="N4125" i="1" s="1"/>
  <c r="AN4148" i="1"/>
  <c r="AO4148" i="1" s="1"/>
  <c r="AP4148" i="1" s="1"/>
  <c r="AQ4148" i="1" s="1"/>
  <c r="AR4148" i="1" s="1"/>
  <c r="Q4148" i="1"/>
  <c r="T4148" i="1" s="1"/>
  <c r="T4343" i="1"/>
  <c r="S4343" i="1"/>
  <c r="L4391" i="1"/>
  <c r="N4391" i="1" s="1"/>
  <c r="AN4391" i="1"/>
  <c r="AO4391" i="1" s="1"/>
  <c r="AP4391" i="1" s="1"/>
  <c r="AQ4391" i="1" s="1"/>
  <c r="AR4391" i="1" s="1"/>
  <c r="O4391" i="1"/>
  <c r="Q3750" i="1"/>
  <c r="T3758" i="1"/>
  <c r="J3789" i="1"/>
  <c r="K3789" i="1" s="1"/>
  <c r="Q3822" i="1"/>
  <c r="AN3842" i="1"/>
  <c r="AO3842" i="1" s="1"/>
  <c r="AP3842" i="1" s="1"/>
  <c r="AQ3842" i="1" s="1"/>
  <c r="AR3842" i="1" s="1"/>
  <c r="AD3901" i="1"/>
  <c r="Q3917" i="1"/>
  <c r="T4025" i="1"/>
  <c r="AN4066" i="1"/>
  <c r="AO4066" i="1" s="1"/>
  <c r="AP4066" i="1" s="1"/>
  <c r="AQ4066" i="1" s="1"/>
  <c r="AR4066" i="1" s="1"/>
  <c r="S4123" i="1"/>
  <c r="Q4135" i="1"/>
  <c r="J4135" i="1"/>
  <c r="K4135" i="1" s="1"/>
  <c r="AN4192" i="1"/>
  <c r="AO4192" i="1" s="1"/>
  <c r="AP4192" i="1" s="1"/>
  <c r="AQ4192" i="1" s="1"/>
  <c r="AR4192" i="1" s="1"/>
  <c r="AQ4396" i="1"/>
  <c r="AR4396" i="1" s="1"/>
  <c r="Q3760" i="1"/>
  <c r="J3762" i="1"/>
  <c r="K3762" i="1" s="1"/>
  <c r="AN3803" i="1"/>
  <c r="AO3803" i="1" s="1"/>
  <c r="AP3803" i="1" s="1"/>
  <c r="AQ3803" i="1" s="1"/>
  <c r="AR3803" i="1" s="1"/>
  <c r="S3826" i="1"/>
  <c r="AD3887" i="1"/>
  <c r="Q3864" i="1"/>
  <c r="AN3872" i="1"/>
  <c r="AO3872" i="1" s="1"/>
  <c r="AP3872" i="1" s="1"/>
  <c r="AQ3872" i="1" s="1"/>
  <c r="AR3872" i="1" s="1"/>
  <c r="T3935" i="1"/>
  <c r="AN3942" i="1"/>
  <c r="AO3942" i="1" s="1"/>
  <c r="AP3942" i="1" s="1"/>
  <c r="AQ3942" i="1" s="1"/>
  <c r="AR3942" i="1" s="1"/>
  <c r="T3946" i="1"/>
  <c r="Q3957" i="1"/>
  <c r="L3959" i="1"/>
  <c r="N3959" i="1" s="1"/>
  <c r="AN3987" i="1"/>
  <c r="AO3987" i="1" s="1"/>
  <c r="AP3987" i="1" s="1"/>
  <c r="AQ3987" i="1" s="1"/>
  <c r="AR3987" i="1" s="1"/>
  <c r="L4011" i="1"/>
  <c r="N4011" i="1" s="1"/>
  <c r="L4013" i="1"/>
  <c r="AN4024" i="1"/>
  <c r="AO4024" i="1" s="1"/>
  <c r="AP4024" i="1" s="1"/>
  <c r="AQ4024" i="1" s="1"/>
  <c r="AR4024" i="1" s="1"/>
  <c r="S4031" i="1"/>
  <c r="AN4036" i="1"/>
  <c r="AO4036" i="1" s="1"/>
  <c r="AP4036" i="1" s="1"/>
  <c r="AQ4036" i="1" s="1"/>
  <c r="AR4036" i="1" s="1"/>
  <c r="AQ4053" i="1"/>
  <c r="AR4053" i="1" s="1"/>
  <c r="AN4109" i="1"/>
  <c r="AO4109" i="1" s="1"/>
  <c r="AP4109" i="1" s="1"/>
  <c r="AQ4109" i="1" s="1"/>
  <c r="AR4109" i="1" s="1"/>
  <c r="AD4145" i="1"/>
  <c r="Q4140" i="1"/>
  <c r="T4140" i="1" s="1"/>
  <c r="AD4179" i="1"/>
  <c r="N4227" i="1"/>
  <c r="AN3859" i="1"/>
  <c r="AO3859" i="1" s="1"/>
  <c r="AP3859" i="1" s="1"/>
  <c r="AQ3859" i="1" s="1"/>
  <c r="AR3859" i="1" s="1"/>
  <c r="AD3899" i="1"/>
  <c r="AN3921" i="1"/>
  <c r="AO3921" i="1" s="1"/>
  <c r="AP3921" i="1" s="1"/>
  <c r="AQ3921" i="1" s="1"/>
  <c r="AR3921" i="1" s="1"/>
  <c r="AD4048" i="1"/>
  <c r="L4230" i="1"/>
  <c r="N4230" i="1" s="1"/>
  <c r="O4230" i="1"/>
  <c r="Q4198" i="1"/>
  <c r="T4198" i="1" s="1"/>
  <c r="T4214" i="1"/>
  <c r="O4295" i="1"/>
  <c r="S4298" i="1"/>
  <c r="AN4316" i="1"/>
  <c r="AO4316" i="1" s="1"/>
  <c r="AP4316" i="1" s="1"/>
  <c r="AQ4334" i="1"/>
  <c r="AR4334" i="1" s="1"/>
  <c r="Q4349" i="1"/>
  <c r="J4349" i="1"/>
  <c r="K4349" i="1" s="1"/>
  <c r="O4349" i="1" s="1"/>
  <c r="Q4376" i="1"/>
  <c r="T4376" i="1" s="1"/>
  <c r="J4376" i="1"/>
  <c r="K4376" i="1" s="1"/>
  <c r="AD4411" i="1"/>
  <c r="T4436" i="1"/>
  <c r="Q4459" i="1"/>
  <c r="J4459" i="1"/>
  <c r="K4459" i="1" s="1"/>
  <c r="Q4484" i="1"/>
  <c r="O4491" i="1"/>
  <c r="L4491" i="1"/>
  <c r="N4491" i="1" s="1"/>
  <c r="J4553" i="1"/>
  <c r="K4553" i="1" s="1"/>
  <c r="L4553" i="1" s="1"/>
  <c r="N4553" i="1" s="1"/>
  <c r="Q4553" i="1"/>
  <c r="O4615" i="1"/>
  <c r="L4615" i="1"/>
  <c r="N4615" i="1" s="1"/>
  <c r="Q4638" i="1"/>
  <c r="T4638" i="1" s="1"/>
  <c r="Q4656" i="1"/>
  <c r="T4656" i="1" s="1"/>
  <c r="J4731" i="1"/>
  <c r="K4731" i="1" s="1"/>
  <c r="Q4731" i="1"/>
  <c r="O4110" i="1"/>
  <c r="Q4145" i="1"/>
  <c r="Q4156" i="1"/>
  <c r="AN4163" i="1"/>
  <c r="AO4163" i="1" s="1"/>
  <c r="AP4163" i="1" s="1"/>
  <c r="AQ4163" i="1" s="1"/>
  <c r="AR4163" i="1" s="1"/>
  <c r="J4198" i="1"/>
  <c r="K4198" i="1" s="1"/>
  <c r="Q4216" i="1"/>
  <c r="AN4239" i="1"/>
  <c r="AO4239" i="1" s="1"/>
  <c r="AP4239" i="1" s="1"/>
  <c r="AQ4239" i="1" s="1"/>
  <c r="AR4239" i="1" s="1"/>
  <c r="Q4241" i="1"/>
  <c r="AN4255" i="1"/>
  <c r="AO4255" i="1" s="1"/>
  <c r="AP4255" i="1" s="1"/>
  <c r="AQ4255" i="1" s="1"/>
  <c r="AR4255" i="1" s="1"/>
  <c r="AN4271" i="1"/>
  <c r="AO4271" i="1" s="1"/>
  <c r="AP4271" i="1" s="1"/>
  <c r="AQ4271" i="1" s="1"/>
  <c r="AR4271" i="1" s="1"/>
  <c r="Q4307" i="1"/>
  <c r="J4343" i="1"/>
  <c r="K4343" i="1" s="1"/>
  <c r="J4450" i="1"/>
  <c r="K4450" i="1" s="1"/>
  <c r="L4450" i="1" s="1"/>
  <c r="N4450" i="1" s="1"/>
  <c r="Q4450" i="1"/>
  <c r="T4450" i="1" s="1"/>
  <c r="Q4462" i="1"/>
  <c r="S4462" i="1" s="1"/>
  <c r="J4462" i="1"/>
  <c r="K4462" i="1" s="1"/>
  <c r="J4484" i="1"/>
  <c r="K4484" i="1" s="1"/>
  <c r="Q4504" i="1"/>
  <c r="J4504" i="1"/>
  <c r="K4504" i="1" s="1"/>
  <c r="O4608" i="1"/>
  <c r="L4608" i="1"/>
  <c r="N4608" i="1" s="1"/>
  <c r="N4656" i="1"/>
  <c r="AD4738" i="1"/>
  <c r="S4766" i="1"/>
  <c r="T4766" i="1"/>
  <c r="L4110" i="1"/>
  <c r="N4110" i="1" s="1"/>
  <c r="Q4130" i="1"/>
  <c r="S4130" i="1" s="1"/>
  <c r="AD4178" i="1"/>
  <c r="AN4152" i="1"/>
  <c r="AO4152" i="1" s="1"/>
  <c r="AP4152" i="1" s="1"/>
  <c r="AQ4152" i="1" s="1"/>
  <c r="AR4152" i="1" s="1"/>
  <c r="J4156" i="1"/>
  <c r="K4156" i="1" s="1"/>
  <c r="AD4214" i="1"/>
  <c r="J4216" i="1"/>
  <c r="K4216" i="1" s="1"/>
  <c r="J4241" i="1"/>
  <c r="K4241" i="1" s="1"/>
  <c r="Q4259" i="1"/>
  <c r="Q4280" i="1"/>
  <c r="T4280" i="1" s="1"/>
  <c r="O4284" i="1"/>
  <c r="AD4321" i="1"/>
  <c r="Q4305" i="1"/>
  <c r="Q4330" i="1"/>
  <c r="T4330" i="1" s="1"/>
  <c r="Q4332" i="1"/>
  <c r="J4401" i="1"/>
  <c r="K4401" i="1" s="1"/>
  <c r="AD4465" i="1"/>
  <c r="N4598" i="1"/>
  <c r="O4766" i="1"/>
  <c r="L4766" i="1"/>
  <c r="N4766" i="1" s="1"/>
  <c r="AD4176" i="1"/>
  <c r="N4154" i="1"/>
  <c r="AD4187" i="1"/>
  <c r="Q4276" i="1"/>
  <c r="O4305" i="1"/>
  <c r="AN4324" i="1"/>
  <c r="AO4324" i="1" s="1"/>
  <c r="AP4324" i="1" s="1"/>
  <c r="AQ4324" i="1" s="1"/>
  <c r="AR4324" i="1" s="1"/>
  <c r="AN4356" i="1"/>
  <c r="AO4356" i="1" s="1"/>
  <c r="AP4356" i="1" s="1"/>
  <c r="AQ4356" i="1" s="1"/>
  <c r="AR4356" i="1" s="1"/>
  <c r="O4405" i="1"/>
  <c r="AD4470" i="1"/>
  <c r="AD4508" i="1"/>
  <c r="J4482" i="1"/>
  <c r="K4482" i="1" s="1"/>
  <c r="Q4482" i="1"/>
  <c r="AD4565" i="1"/>
  <c r="O4646" i="1"/>
  <c r="L4646" i="1"/>
  <c r="N4646" i="1" s="1"/>
  <c r="AQ4267" i="1"/>
  <c r="AR4267" i="1" s="1"/>
  <c r="J4276" i="1"/>
  <c r="K4276" i="1" s="1"/>
  <c r="O4276" i="1" s="1"/>
  <c r="S4328" i="1"/>
  <c r="O4334" i="1"/>
  <c r="AQ4354" i="1"/>
  <c r="AR4354" i="1" s="1"/>
  <c r="AN4397" i="1"/>
  <c r="AO4397" i="1" s="1"/>
  <c r="AP4397" i="1" s="1"/>
  <c r="AQ4397" i="1" s="1"/>
  <c r="AR4397" i="1" s="1"/>
  <c r="O4403" i="1"/>
  <c r="L4405" i="1"/>
  <c r="N4405" i="1" s="1"/>
  <c r="T4434" i="1"/>
  <c r="AD4491" i="1"/>
  <c r="J4470" i="1"/>
  <c r="K4470" i="1" s="1"/>
  <c r="Q4470" i="1"/>
  <c r="O4558" i="1"/>
  <c r="L4558" i="1"/>
  <c r="Q4654" i="1"/>
  <c r="AD4741" i="1"/>
  <c r="Q4794" i="1"/>
  <c r="J4794" i="1"/>
  <c r="K4794" i="1" s="1"/>
  <c r="O4794" i="1" s="1"/>
  <c r="AD4359" i="1"/>
  <c r="L4475" i="1"/>
  <c r="N4475" i="1" s="1"/>
  <c r="O4475" i="1"/>
  <c r="T4507" i="1"/>
  <c r="S4507" i="1"/>
  <c r="L4751" i="1"/>
  <c r="N4751" i="1" s="1"/>
  <c r="O4751" i="1"/>
  <c r="AN4751" i="1"/>
  <c r="AO4751" i="1" s="1"/>
  <c r="AP4751" i="1" s="1"/>
  <c r="AQ4751" i="1" s="1"/>
  <c r="AR4751" i="1" s="1"/>
  <c r="AN4093" i="1"/>
  <c r="AO4093" i="1" s="1"/>
  <c r="AP4093" i="1" s="1"/>
  <c r="AQ4093" i="1" s="1"/>
  <c r="AR4093" i="1" s="1"/>
  <c r="AN4172" i="1"/>
  <c r="AO4172" i="1" s="1"/>
  <c r="AP4172" i="1" s="1"/>
  <c r="AQ4172" i="1" s="1"/>
  <c r="AR4172" i="1" s="1"/>
  <c r="AD4241" i="1"/>
  <c r="N4235" i="1"/>
  <c r="J4249" i="1"/>
  <c r="K4249" i="1" s="1"/>
  <c r="Q4253" i="1"/>
  <c r="L4255" i="1"/>
  <c r="N4255" i="1" s="1"/>
  <c r="Q4289" i="1"/>
  <c r="S4289" i="1" s="1"/>
  <c r="J4291" i="1"/>
  <c r="K4291" i="1" s="1"/>
  <c r="L4291" i="1" s="1"/>
  <c r="N4291" i="1" s="1"/>
  <c r="Q4331" i="1"/>
  <c r="S4331" i="1" s="1"/>
  <c r="Q4359" i="1"/>
  <c r="Q4361" i="1"/>
  <c r="T4361" i="1" s="1"/>
  <c r="J4361" i="1"/>
  <c r="K4361" i="1" s="1"/>
  <c r="AN4361" i="1" s="1"/>
  <c r="AO4361" i="1" s="1"/>
  <c r="AP4361" i="1" s="1"/>
  <c r="AQ4361" i="1" s="1"/>
  <c r="AR4361" i="1" s="1"/>
  <c r="AD4405" i="1"/>
  <c r="AN4410" i="1"/>
  <c r="AO4410" i="1" s="1"/>
  <c r="AP4410" i="1" s="1"/>
  <c r="AQ4410" i="1" s="1"/>
  <c r="AR4410" i="1" s="1"/>
  <c r="AN4430" i="1"/>
  <c r="AO4430" i="1" s="1"/>
  <c r="AP4430" i="1" s="1"/>
  <c r="AQ4430" i="1" s="1"/>
  <c r="AR4430" i="1" s="1"/>
  <c r="Q4437" i="1"/>
  <c r="J4437" i="1"/>
  <c r="K4437" i="1" s="1"/>
  <c r="AN4468" i="1"/>
  <c r="AO4468" i="1" s="1"/>
  <c r="AP4468" i="1" s="1"/>
  <c r="AQ4468" i="1" s="1"/>
  <c r="AR4468" i="1" s="1"/>
  <c r="AN4478" i="1"/>
  <c r="AO4478" i="1" s="1"/>
  <c r="AP4478" i="1" s="1"/>
  <c r="AQ4478" i="1" s="1"/>
  <c r="AR4478" i="1" s="1"/>
  <c r="Q4611" i="1"/>
  <c r="T4611" i="1" s="1"/>
  <c r="J4611" i="1"/>
  <c r="K4611" i="1" s="1"/>
  <c r="AN4631" i="1"/>
  <c r="AO4631" i="1" s="1"/>
  <c r="AP4631" i="1" s="1"/>
  <c r="AQ4631" i="1" s="1"/>
  <c r="AR4631" i="1" s="1"/>
  <c r="L4631" i="1"/>
  <c r="N4631" i="1" s="1"/>
  <c r="O4690" i="1"/>
  <c r="L4690" i="1"/>
  <c r="N4690" i="1" s="1"/>
  <c r="AD4202" i="1"/>
  <c r="Q4177" i="1"/>
  <c r="T4177" i="1" s="1"/>
  <c r="Q4219" i="1"/>
  <c r="T4219" i="1" s="1"/>
  <c r="AN4246" i="1"/>
  <c r="AO4246" i="1" s="1"/>
  <c r="AP4246" i="1" s="1"/>
  <c r="AQ4246" i="1" s="1"/>
  <c r="AR4246" i="1" s="1"/>
  <c r="Q4257" i="1"/>
  <c r="O4272" i="1"/>
  <c r="AD4334" i="1"/>
  <c r="Q4316" i="1"/>
  <c r="AD4380" i="1"/>
  <c r="AN4363" i="1"/>
  <c r="AO4363" i="1" s="1"/>
  <c r="AP4363" i="1" s="1"/>
  <c r="AQ4363" i="1" s="1"/>
  <c r="AR4363" i="1" s="1"/>
  <c r="Q4368" i="1"/>
  <c r="S4368" i="1" s="1"/>
  <c r="Q4397" i="1"/>
  <c r="T4397" i="1" s="1"/>
  <c r="J4453" i="1"/>
  <c r="K4453" i="1" s="1"/>
  <c r="AD4596" i="1"/>
  <c r="O4662" i="1"/>
  <c r="L4662" i="1"/>
  <c r="N4662" i="1" s="1"/>
  <c r="AD4183" i="1"/>
  <c r="N4168" i="1"/>
  <c r="AN4180" i="1"/>
  <c r="AO4180" i="1" s="1"/>
  <c r="AP4180" i="1" s="1"/>
  <c r="AQ4180" i="1" s="1"/>
  <c r="AR4180" i="1" s="1"/>
  <c r="Q4182" i="1"/>
  <c r="Q4217" i="1"/>
  <c r="Q4221" i="1"/>
  <c r="Q4231" i="1"/>
  <c r="O4233" i="1"/>
  <c r="AD4266" i="1"/>
  <c r="Q4301" i="1"/>
  <c r="T4301" i="1" s="1"/>
  <c r="AN4306" i="1"/>
  <c r="AO4306" i="1" s="1"/>
  <c r="AP4306" i="1" s="1"/>
  <c r="L4339" i="1"/>
  <c r="N4339" i="1" s="1"/>
  <c r="Q4354" i="1"/>
  <c r="T4354" i="1" s="1"/>
  <c r="AN4403" i="1"/>
  <c r="AO4403" i="1" s="1"/>
  <c r="AP4403" i="1" s="1"/>
  <c r="AN4448" i="1"/>
  <c r="AO4448" i="1" s="1"/>
  <c r="AP4448" i="1" s="1"/>
  <c r="AQ4448" i="1" s="1"/>
  <c r="AR4448" i="1" s="1"/>
  <c r="AD4494" i="1"/>
  <c r="AN4510" i="1"/>
  <c r="AO4510" i="1" s="1"/>
  <c r="AP4510" i="1" s="1"/>
  <c r="AQ4510" i="1" s="1"/>
  <c r="AR4510" i="1" s="1"/>
  <c r="Q4510" i="1"/>
  <c r="T4510" i="1" s="1"/>
  <c r="AD4598" i="1"/>
  <c r="O4639" i="1"/>
  <c r="L4639" i="1"/>
  <c r="N4195" i="1"/>
  <c r="S4225" i="1"/>
  <c r="O4269" i="1"/>
  <c r="AN4404" i="1"/>
  <c r="AO4404" i="1" s="1"/>
  <c r="AP4404" i="1" s="1"/>
  <c r="AQ4404" i="1" s="1"/>
  <c r="AR4404" i="1" s="1"/>
  <c r="S4406" i="1"/>
  <c r="Q4423" i="1"/>
  <c r="J4423" i="1"/>
  <c r="K4423" i="1" s="1"/>
  <c r="O4423" i="1" s="1"/>
  <c r="O4532" i="1"/>
  <c r="L4532" i="1"/>
  <c r="N4532" i="1" s="1"/>
  <c r="T4711" i="1"/>
  <c r="S4711" i="1"/>
  <c r="T4747" i="1"/>
  <c r="S4747" i="1"/>
  <c r="S4765" i="1"/>
  <c r="T4765" i="1"/>
  <c r="L4807" i="1"/>
  <c r="N4807" i="1" s="1"/>
  <c r="O4807" i="1"/>
  <c r="J4193" i="1"/>
  <c r="K4193" i="1" s="1"/>
  <c r="O4197" i="1"/>
  <c r="AN4242" i="1"/>
  <c r="AO4242" i="1" s="1"/>
  <c r="AP4242" i="1" s="1"/>
  <c r="AQ4242" i="1" s="1"/>
  <c r="AR4242" i="1" s="1"/>
  <c r="AN4264" i="1"/>
  <c r="AO4264" i="1" s="1"/>
  <c r="AP4264" i="1" s="1"/>
  <c r="AQ4264" i="1" s="1"/>
  <c r="AR4264" i="1" s="1"/>
  <c r="O4267" i="1"/>
  <c r="L4269" i="1"/>
  <c r="N4269" i="1" s="1"/>
  <c r="T4281" i="1"/>
  <c r="AN4295" i="1"/>
  <c r="AO4295" i="1" s="1"/>
  <c r="AP4295" i="1" s="1"/>
  <c r="AQ4295" i="1" s="1"/>
  <c r="AR4295" i="1" s="1"/>
  <c r="AN4350" i="1"/>
  <c r="AO4350" i="1" s="1"/>
  <c r="AP4350" i="1" s="1"/>
  <c r="AQ4350" i="1" s="1"/>
  <c r="AR4350" i="1" s="1"/>
  <c r="T4368" i="1"/>
  <c r="Q4408" i="1"/>
  <c r="J4408" i="1"/>
  <c r="K4408" i="1" s="1"/>
  <c r="AN4408" i="1" s="1"/>
  <c r="AO4408" i="1" s="1"/>
  <c r="AP4408" i="1" s="1"/>
  <c r="AQ4408" i="1" s="1"/>
  <c r="AR4408" i="1" s="1"/>
  <c r="Q4451" i="1"/>
  <c r="J4451" i="1"/>
  <c r="K4451" i="1" s="1"/>
  <c r="Q4468" i="1"/>
  <c r="T4468" i="1" s="1"/>
  <c r="L4698" i="1"/>
  <c r="N4698" i="1" s="1"/>
  <c r="O4698" i="1"/>
  <c r="T4757" i="1"/>
  <c r="S4757" i="1"/>
  <c r="AN4841" i="1"/>
  <c r="AO4841" i="1" s="1"/>
  <c r="AP4841" i="1" s="1"/>
  <c r="AQ4841" i="1" s="1"/>
  <c r="AR4841" i="1" s="1"/>
  <c r="Q4841" i="1"/>
  <c r="Q4197" i="1"/>
  <c r="AN4230" i="1"/>
  <c r="AO4230" i="1" s="1"/>
  <c r="AP4230" i="1" s="1"/>
  <c r="AQ4230" i="1" s="1"/>
  <c r="AR4230" i="1" s="1"/>
  <c r="AD4345" i="1"/>
  <c r="Q4352" i="1"/>
  <c r="J4352" i="1"/>
  <c r="K4352" i="1" s="1"/>
  <c r="AN4377" i="1"/>
  <c r="AO4377" i="1" s="1"/>
  <c r="AP4377" i="1" s="1"/>
  <c r="AQ4377" i="1" s="1"/>
  <c r="AR4377" i="1" s="1"/>
  <c r="O4377" i="1"/>
  <c r="O4410" i="1"/>
  <c r="L4410" i="1"/>
  <c r="N4410" i="1" s="1"/>
  <c r="T4495" i="1"/>
  <c r="S4495" i="1"/>
  <c r="T4642" i="1"/>
  <c r="S4642" i="1"/>
  <c r="T4238" i="1"/>
  <c r="Q4262" i="1"/>
  <c r="S4262" i="1" s="1"/>
  <c r="T4285" i="1"/>
  <c r="AQ4306" i="1"/>
  <c r="AR4306" i="1" s="1"/>
  <c r="J4333" i="1"/>
  <c r="K4333" i="1" s="1"/>
  <c r="Q4335" i="1"/>
  <c r="Q4340" i="1"/>
  <c r="AN4342" i="1"/>
  <c r="AO4342" i="1" s="1"/>
  <c r="AP4342" i="1" s="1"/>
  <c r="AQ4342" i="1" s="1"/>
  <c r="AR4342" i="1" s="1"/>
  <c r="AD4401" i="1"/>
  <c r="L4377" i="1"/>
  <c r="N4377" i="1" s="1"/>
  <c r="J4389" i="1"/>
  <c r="K4389" i="1" s="1"/>
  <c r="Q4389" i="1"/>
  <c r="Q4404" i="1"/>
  <c r="J4419" i="1"/>
  <c r="K4419" i="1" s="1"/>
  <c r="Q4518" i="1"/>
  <c r="AN4518" i="1"/>
  <c r="AO4518" i="1" s="1"/>
  <c r="AP4518" i="1" s="1"/>
  <c r="AQ4518" i="1" s="1"/>
  <c r="AR4518" i="1" s="1"/>
  <c r="O4568" i="1"/>
  <c r="L4568" i="1"/>
  <c r="AN4578" i="1"/>
  <c r="AO4578" i="1" s="1"/>
  <c r="AP4578" i="1" s="1"/>
  <c r="AQ4578" i="1" s="1"/>
  <c r="AR4578" i="1" s="1"/>
  <c r="Q4170" i="1"/>
  <c r="T4170" i="1" s="1"/>
  <c r="AN4187" i="1"/>
  <c r="AO4187" i="1" s="1"/>
  <c r="AP4187" i="1" s="1"/>
  <c r="S4201" i="1"/>
  <c r="J4238" i="1"/>
  <c r="K4238" i="1" s="1"/>
  <c r="Q4240" i="1"/>
  <c r="Q4242" i="1"/>
  <c r="J4262" i="1"/>
  <c r="K4262" i="1" s="1"/>
  <c r="Q4266" i="1"/>
  <c r="Q4277" i="1"/>
  <c r="S4277" i="1" s="1"/>
  <c r="AQ4302" i="1"/>
  <c r="AR4302" i="1" s="1"/>
  <c r="S4308" i="1"/>
  <c r="O4335" i="1"/>
  <c r="T4417" i="1"/>
  <c r="AD4459" i="1"/>
  <c r="T4449" i="1"/>
  <c r="S4449" i="1"/>
  <c r="AN4501" i="1"/>
  <c r="AO4501" i="1" s="1"/>
  <c r="AP4501" i="1" s="1"/>
  <c r="AQ4501" i="1" s="1"/>
  <c r="AR4501" i="1" s="1"/>
  <c r="Q4501" i="1"/>
  <c r="T4501" i="1" s="1"/>
  <c r="Q4503" i="1"/>
  <c r="T4503" i="1" s="1"/>
  <c r="J4503" i="1"/>
  <c r="K4503" i="1" s="1"/>
  <c r="O4503" i="1" s="1"/>
  <c r="AN4538" i="1"/>
  <c r="AO4538" i="1" s="1"/>
  <c r="AP4538" i="1" s="1"/>
  <c r="AQ4538" i="1" s="1"/>
  <c r="AR4538" i="1" s="1"/>
  <c r="Q4538" i="1"/>
  <c r="O4573" i="1"/>
  <c r="L4573" i="1"/>
  <c r="N4573" i="1" s="1"/>
  <c r="S4650" i="1"/>
  <c r="T4650" i="1"/>
  <c r="Q4137" i="1"/>
  <c r="Q4147" i="1"/>
  <c r="AD4186" i="1"/>
  <c r="AD4195" i="1"/>
  <c r="J4176" i="1"/>
  <c r="K4176" i="1" s="1"/>
  <c r="AN4232" i="1"/>
  <c r="AO4232" i="1" s="1"/>
  <c r="AP4232" i="1" s="1"/>
  <c r="J4264" i="1"/>
  <c r="K4264" i="1" s="1"/>
  <c r="O4264" i="1" s="1"/>
  <c r="J4266" i="1"/>
  <c r="K4266" i="1" s="1"/>
  <c r="Q4275" i="1"/>
  <c r="Q4296" i="1"/>
  <c r="S4296" i="1" s="1"/>
  <c r="Q4319" i="1"/>
  <c r="T4319" i="1" s="1"/>
  <c r="S4333" i="1"/>
  <c r="S4375" i="1"/>
  <c r="AN4380" i="1"/>
  <c r="AO4380" i="1" s="1"/>
  <c r="AP4380" i="1" s="1"/>
  <c r="AQ4380" i="1" s="1"/>
  <c r="AR4380" i="1" s="1"/>
  <c r="T4400" i="1"/>
  <c r="S4400" i="1"/>
  <c r="Q4433" i="1"/>
  <c r="J4433" i="1"/>
  <c r="K4433" i="1" s="1"/>
  <c r="AD4464" i="1"/>
  <c r="O4498" i="1"/>
  <c r="L4498" i="1"/>
  <c r="N4498" i="1" s="1"/>
  <c r="S4564" i="1"/>
  <c r="T4564" i="1"/>
  <c r="AD4648" i="1"/>
  <c r="AD4694" i="1"/>
  <c r="Q4783" i="1"/>
  <c r="O4783" i="1"/>
  <c r="Q4127" i="1"/>
  <c r="Q4133" i="1"/>
  <c r="S4133" i="1" s="1"/>
  <c r="Q4158" i="1"/>
  <c r="Q4164" i="1"/>
  <c r="O4167" i="1"/>
  <c r="AD4201" i="1"/>
  <c r="Q4178" i="1"/>
  <c r="T4178" i="1" s="1"/>
  <c r="J4224" i="1"/>
  <c r="K4224" i="1" s="1"/>
  <c r="O4242" i="1"/>
  <c r="J4296" i="1"/>
  <c r="K4296" i="1" s="1"/>
  <c r="AN4353" i="1"/>
  <c r="AO4353" i="1" s="1"/>
  <c r="AP4353" i="1" s="1"/>
  <c r="AQ4353" i="1" s="1"/>
  <c r="AR4353" i="1" s="1"/>
  <c r="AD4406" i="1"/>
  <c r="Q4387" i="1"/>
  <c r="T4387" i="1" s="1"/>
  <c r="L4426" i="1"/>
  <c r="N4426" i="1" s="1"/>
  <c r="O4426" i="1"/>
  <c r="Q4496" i="1"/>
  <c r="AN4496" i="1"/>
  <c r="AO4496" i="1" s="1"/>
  <c r="AP4496" i="1" s="1"/>
  <c r="AQ4496" i="1" s="1"/>
  <c r="AR4496" i="1" s="1"/>
  <c r="Q4578" i="1"/>
  <c r="T4578" i="1" s="1"/>
  <c r="J4578" i="1"/>
  <c r="K4578" i="1" s="1"/>
  <c r="Q4580" i="1"/>
  <c r="S4706" i="1"/>
  <c r="T4706" i="1"/>
  <c r="Q4055" i="1"/>
  <c r="AN4082" i="1"/>
  <c r="AO4082" i="1" s="1"/>
  <c r="AP4082" i="1" s="1"/>
  <c r="AQ4082" i="1" s="1"/>
  <c r="AR4082" i="1" s="1"/>
  <c r="AD4122" i="1"/>
  <c r="AD4128" i="1"/>
  <c r="J4127" i="1"/>
  <c r="K4127" i="1" s="1"/>
  <c r="L4127" i="1" s="1"/>
  <c r="N4127" i="1" s="1"/>
  <c r="J4133" i="1"/>
  <c r="K4133" i="1" s="1"/>
  <c r="S4137" i="1"/>
  <c r="AN4151" i="1"/>
  <c r="AO4151" i="1" s="1"/>
  <c r="AP4151" i="1" s="1"/>
  <c r="AQ4151" i="1" s="1"/>
  <c r="AR4151" i="1" s="1"/>
  <c r="AN4173" i="1"/>
  <c r="AO4173" i="1" s="1"/>
  <c r="AP4173" i="1" s="1"/>
  <c r="AQ4173" i="1" s="1"/>
  <c r="AR4173" i="1" s="1"/>
  <c r="J4178" i="1"/>
  <c r="K4178" i="1" s="1"/>
  <c r="Q4234" i="1"/>
  <c r="T4234" i="1" s="1"/>
  <c r="Q4256" i="1"/>
  <c r="T4256" i="1" s="1"/>
  <c r="Q4271" i="1"/>
  <c r="Q4273" i="1"/>
  <c r="S4273" i="1" s="1"/>
  <c r="AN4286" i="1"/>
  <c r="AO4286" i="1" s="1"/>
  <c r="AP4286" i="1" s="1"/>
  <c r="AQ4286" i="1" s="1"/>
  <c r="AR4286" i="1" s="1"/>
  <c r="Q4292" i="1"/>
  <c r="T4294" i="1"/>
  <c r="Q4317" i="1"/>
  <c r="Q4321" i="1"/>
  <c r="S4321" i="1" s="1"/>
  <c r="Q4360" i="1"/>
  <c r="O4373" i="1"/>
  <c r="Q4382" i="1"/>
  <c r="T4382" i="1" s="1"/>
  <c r="Q4398" i="1"/>
  <c r="Q4411" i="1"/>
  <c r="Q4415" i="1"/>
  <c r="J4415" i="1"/>
  <c r="K4415" i="1" s="1"/>
  <c r="Q4426" i="1"/>
  <c r="T4426" i="1" s="1"/>
  <c r="Q4438" i="1"/>
  <c r="O4445" i="1"/>
  <c r="J4447" i="1"/>
  <c r="K4447" i="1" s="1"/>
  <c r="J4454" i="1"/>
  <c r="K4454" i="1" s="1"/>
  <c r="Q4454" i="1"/>
  <c r="T4454" i="1" s="1"/>
  <c r="L4493" i="1"/>
  <c r="N4493" i="1" s="1"/>
  <c r="O4493" i="1"/>
  <c r="AN4536" i="1"/>
  <c r="AO4536" i="1" s="1"/>
  <c r="AP4536" i="1" s="1"/>
  <c r="AQ4536" i="1" s="1"/>
  <c r="AR4536" i="1" s="1"/>
  <c r="T4262" i="1"/>
  <c r="AN4343" i="1"/>
  <c r="AO4343" i="1" s="1"/>
  <c r="AP4343" i="1" s="1"/>
  <c r="AQ4343" i="1" s="1"/>
  <c r="AR4343" i="1" s="1"/>
  <c r="AN4376" i="1"/>
  <c r="AO4376" i="1" s="1"/>
  <c r="AP4376" i="1" s="1"/>
  <c r="AQ4376" i="1" s="1"/>
  <c r="AR4376" i="1" s="1"/>
  <c r="Q4413" i="1"/>
  <c r="AN4413" i="1"/>
  <c r="AO4413" i="1" s="1"/>
  <c r="AP4413" i="1" s="1"/>
  <c r="AQ4413" i="1" s="1"/>
  <c r="AR4413" i="1" s="1"/>
  <c r="Q4488" i="1"/>
  <c r="L4501" i="1"/>
  <c r="N4501" i="1" s="1"/>
  <c r="O4501" i="1"/>
  <c r="Q4187" i="1"/>
  <c r="Q4196" i="1"/>
  <c r="AN4212" i="1"/>
  <c r="AO4212" i="1" s="1"/>
  <c r="AP4212" i="1" s="1"/>
  <c r="AQ4212" i="1" s="1"/>
  <c r="AR4212" i="1" s="1"/>
  <c r="Q4232" i="1"/>
  <c r="N4268" i="1"/>
  <c r="Q4323" i="1"/>
  <c r="AN4332" i="1"/>
  <c r="AO4332" i="1" s="1"/>
  <c r="AP4332" i="1" s="1"/>
  <c r="AQ4332" i="1" s="1"/>
  <c r="AR4332" i="1" s="1"/>
  <c r="N4518" i="1"/>
  <c r="AD4661" i="1"/>
  <c r="O4635" i="1"/>
  <c r="AN4635" i="1"/>
  <c r="AO4635" i="1" s="1"/>
  <c r="AP4635" i="1" s="1"/>
  <c r="AQ4635" i="1" s="1"/>
  <c r="AR4635" i="1" s="1"/>
  <c r="O4661" i="1"/>
  <c r="L4661" i="1"/>
  <c r="N4661" i="1" s="1"/>
  <c r="T4666" i="1"/>
  <c r="S4666" i="1"/>
  <c r="O4699" i="1"/>
  <c r="L4699" i="1"/>
  <c r="N4699" i="1" s="1"/>
  <c r="Q4429" i="1"/>
  <c r="AN4431" i="1"/>
  <c r="AO4431" i="1" s="1"/>
  <c r="AP4431" i="1" s="1"/>
  <c r="AQ4431" i="1" s="1"/>
  <c r="AR4431" i="1" s="1"/>
  <c r="Q4441" i="1"/>
  <c r="Q4443" i="1"/>
  <c r="AD4553" i="1"/>
  <c r="T4529" i="1"/>
  <c r="AD4571" i="1"/>
  <c r="Q4563" i="1"/>
  <c r="AN4569" i="1"/>
  <c r="AO4569" i="1" s="1"/>
  <c r="AP4569" i="1" s="1"/>
  <c r="AQ4569" i="1" s="1"/>
  <c r="AR4569" i="1" s="1"/>
  <c r="Q4576" i="1"/>
  <c r="Q4582" i="1"/>
  <c r="Q4613" i="1"/>
  <c r="AN4674" i="1"/>
  <c r="AO4674" i="1" s="1"/>
  <c r="AP4674" i="1" s="1"/>
  <c r="AQ4674" i="1" s="1"/>
  <c r="AR4674" i="1" s="1"/>
  <c r="T4687" i="1"/>
  <c r="AN4690" i="1"/>
  <c r="AO4690" i="1" s="1"/>
  <c r="AP4690" i="1" s="1"/>
  <c r="AQ4690" i="1" s="1"/>
  <c r="AR4690" i="1" s="1"/>
  <c r="O4708" i="1"/>
  <c r="O4787" i="1"/>
  <c r="L4787" i="1"/>
  <c r="N4787" i="1" s="1"/>
  <c r="T4836" i="1"/>
  <c r="S4836" i="1"/>
  <c r="N4538" i="1"/>
  <c r="T4584" i="1"/>
  <c r="AN4602" i="1"/>
  <c r="AO4602" i="1" s="1"/>
  <c r="AP4602" i="1" s="1"/>
  <c r="AQ4602" i="1" s="1"/>
  <c r="AR4602" i="1" s="1"/>
  <c r="S4646" i="1"/>
  <c r="N4708" i="1"/>
  <c r="T4735" i="1"/>
  <c r="S4735" i="1"/>
  <c r="AN4781" i="1"/>
  <c r="AO4781" i="1" s="1"/>
  <c r="AP4781" i="1" s="1"/>
  <c r="AQ4781" i="1" s="1"/>
  <c r="AR4781" i="1" s="1"/>
  <c r="T4856" i="1"/>
  <c r="S4856" i="1"/>
  <c r="S5120" i="1"/>
  <c r="T5120" i="1"/>
  <c r="Q4512" i="1"/>
  <c r="O4518" i="1"/>
  <c r="AD4558" i="1"/>
  <c r="O4545" i="1"/>
  <c r="AN4548" i="1"/>
  <c r="AO4548" i="1" s="1"/>
  <c r="AP4548" i="1" s="1"/>
  <c r="AQ4548" i="1" s="1"/>
  <c r="AR4548" i="1" s="1"/>
  <c r="Q4632" i="1"/>
  <c r="AN4648" i="1"/>
  <c r="AO4648" i="1" s="1"/>
  <c r="AP4648" i="1" s="1"/>
  <c r="AQ4648" i="1" s="1"/>
  <c r="AR4648" i="1" s="1"/>
  <c r="J4658" i="1"/>
  <c r="K4658" i="1" s="1"/>
  <c r="AN4694" i="1"/>
  <c r="AO4694" i="1" s="1"/>
  <c r="AP4694" i="1" s="1"/>
  <c r="J4706" i="1"/>
  <c r="K4706" i="1" s="1"/>
  <c r="O4706" i="1" s="1"/>
  <c r="O4820" i="1"/>
  <c r="L4820" i="1"/>
  <c r="N4820" i="1" s="1"/>
  <c r="AN4941" i="1"/>
  <c r="AO4941" i="1" s="1"/>
  <c r="AP4941" i="1" s="1"/>
  <c r="AQ4941" i="1" s="1"/>
  <c r="AR4941" i="1" s="1"/>
  <c r="O4941" i="1"/>
  <c r="L4941" i="1"/>
  <c r="N4941" i="1" s="1"/>
  <c r="T4953" i="1"/>
  <c r="S4953" i="1"/>
  <c r="S5072" i="1"/>
  <c r="N4545" i="1"/>
  <c r="O4638" i="1"/>
  <c r="AD4714" i="1"/>
  <c r="AN4747" i="1"/>
  <c r="AO4747" i="1" s="1"/>
  <c r="AP4747" i="1" s="1"/>
  <c r="AQ4747" i="1" s="1"/>
  <c r="AR4747" i="1" s="1"/>
  <c r="Q4763" i="1"/>
  <c r="Q4769" i="1"/>
  <c r="J4769" i="1"/>
  <c r="K4769" i="1" s="1"/>
  <c r="L4769" i="1" s="1"/>
  <c r="N4769" i="1" s="1"/>
  <c r="T4776" i="1"/>
  <c r="N4779" i="1"/>
  <c r="J4790" i="1"/>
  <c r="K4790" i="1" s="1"/>
  <c r="AQ4861" i="1"/>
  <c r="AR4861" i="1" s="1"/>
  <c r="Q4876" i="1"/>
  <c r="J4876" i="1"/>
  <c r="K4876" i="1" s="1"/>
  <c r="T4941" i="1"/>
  <c r="S4941" i="1"/>
  <c r="Q4369" i="1"/>
  <c r="N4435" i="1"/>
  <c r="Q4514" i="1"/>
  <c r="Q4541" i="1"/>
  <c r="J4567" i="1"/>
  <c r="K4567" i="1" s="1"/>
  <c r="AN4567" i="1" s="1"/>
  <c r="AO4567" i="1" s="1"/>
  <c r="AP4567" i="1" s="1"/>
  <c r="AQ4567" i="1" s="1"/>
  <c r="AR4567" i="1" s="1"/>
  <c r="J4596" i="1"/>
  <c r="K4596" i="1" s="1"/>
  <c r="Q4621" i="1"/>
  <c r="T4621" i="1" s="1"/>
  <c r="L4638" i="1"/>
  <c r="N4638" i="1" s="1"/>
  <c r="J4644" i="1"/>
  <c r="K4644" i="1" s="1"/>
  <c r="Q4661" i="1"/>
  <c r="T4661" i="1" s="1"/>
  <c r="J4666" i="1"/>
  <c r="K4666" i="1" s="1"/>
  <c r="J4674" i="1"/>
  <c r="K4674" i="1" s="1"/>
  <c r="AN4721" i="1"/>
  <c r="AO4721" i="1" s="1"/>
  <c r="AP4721" i="1" s="1"/>
  <c r="AQ4721" i="1" s="1"/>
  <c r="AR4721" i="1" s="1"/>
  <c r="Q4723" i="1"/>
  <c r="AN4745" i="1"/>
  <c r="AO4745" i="1" s="1"/>
  <c r="AP4745" i="1" s="1"/>
  <c r="J4763" i="1"/>
  <c r="K4763" i="1" s="1"/>
  <c r="Q4781" i="1"/>
  <c r="T4781" i="1" s="1"/>
  <c r="J4781" i="1"/>
  <c r="K4781" i="1" s="1"/>
  <c r="N4783" i="1"/>
  <c r="T4827" i="1"/>
  <c r="S4827" i="1"/>
  <c r="J4908" i="1"/>
  <c r="K4908" i="1" s="1"/>
  <c r="Q4908" i="1"/>
  <c r="AN4973" i="1"/>
  <c r="AO4973" i="1" s="1"/>
  <c r="AP4973" i="1" s="1"/>
  <c r="AQ4973" i="1" s="1"/>
  <c r="AR4973" i="1" s="1"/>
  <c r="T4993" i="1"/>
  <c r="S5034" i="1"/>
  <c r="T5087" i="1"/>
  <c r="S5087" i="1"/>
  <c r="AN5109" i="1"/>
  <c r="AO5109" i="1" s="1"/>
  <c r="AP5109" i="1" s="1"/>
  <c r="AQ5109" i="1" s="1"/>
  <c r="AR5109" i="1" s="1"/>
  <c r="O5111" i="1"/>
  <c r="L5111" i="1"/>
  <c r="N5111" i="1" s="1"/>
  <c r="O4464" i="1"/>
  <c r="N4476" i="1"/>
  <c r="AD4539" i="1"/>
  <c r="O4534" i="1"/>
  <c r="AN4549" i="1"/>
  <c r="AO4549" i="1" s="1"/>
  <c r="AP4549" i="1" s="1"/>
  <c r="AQ4549" i="1" s="1"/>
  <c r="AR4549" i="1" s="1"/>
  <c r="AD4580" i="1"/>
  <c r="AD4582" i="1"/>
  <c r="Q4606" i="1"/>
  <c r="T4654" i="1"/>
  <c r="S4658" i="1"/>
  <c r="S4662" i="1"/>
  <c r="O4668" i="1"/>
  <c r="Q4696" i="1"/>
  <c r="J4749" i="1"/>
  <c r="K4749" i="1" s="1"/>
  <c r="Q4749" i="1"/>
  <c r="Q4802" i="1"/>
  <c r="Q4804" i="1"/>
  <c r="N4823" i="1"/>
  <c r="O4839" i="1"/>
  <c r="L4839" i="1"/>
  <c r="O4891" i="1"/>
  <c r="L4891" i="1"/>
  <c r="N4891" i="1" s="1"/>
  <c r="Q4393" i="1"/>
  <c r="O4427" i="1"/>
  <c r="AN4475" i="1"/>
  <c r="AO4475" i="1" s="1"/>
  <c r="AP4475" i="1" s="1"/>
  <c r="AQ4475" i="1" s="1"/>
  <c r="AR4475" i="1" s="1"/>
  <c r="Q4511" i="1"/>
  <c r="Q4528" i="1"/>
  <c r="L4534" i="1"/>
  <c r="N4534" i="1" s="1"/>
  <c r="AN4556" i="1"/>
  <c r="AO4556" i="1" s="1"/>
  <c r="AP4556" i="1" s="1"/>
  <c r="AQ4556" i="1" s="1"/>
  <c r="AR4556" i="1" s="1"/>
  <c r="Q4590" i="1"/>
  <c r="AD4659" i="1"/>
  <c r="T4636" i="1"/>
  <c r="L4668" i="1"/>
  <c r="N4668" i="1" s="1"/>
  <c r="AN4679" i="1"/>
  <c r="AO4679" i="1" s="1"/>
  <c r="AP4679" i="1" s="1"/>
  <c r="AQ4679" i="1" s="1"/>
  <c r="AR4679" i="1" s="1"/>
  <c r="Q4681" i="1"/>
  <c r="T4681" i="1" s="1"/>
  <c r="T4823" i="1"/>
  <c r="Q4844" i="1"/>
  <c r="J4844" i="1"/>
  <c r="K4844" i="1" s="1"/>
  <c r="Q4864" i="1"/>
  <c r="J4864" i="1"/>
  <c r="K4864" i="1" s="1"/>
  <c r="AN5060" i="1"/>
  <c r="AO5060" i="1" s="1"/>
  <c r="AP5060" i="1" s="1"/>
  <c r="AQ5060" i="1" s="1"/>
  <c r="AR5060" i="1" s="1"/>
  <c r="AN5070" i="1"/>
  <c r="AO5070" i="1" s="1"/>
  <c r="AP5070" i="1" s="1"/>
  <c r="AQ5070" i="1" s="1"/>
  <c r="AR5070" i="1" s="1"/>
  <c r="O4631" i="1"/>
  <c r="S4656" i="1"/>
  <c r="S4702" i="1"/>
  <c r="S4738" i="1"/>
  <c r="J4745" i="1"/>
  <c r="K4745" i="1" s="1"/>
  <c r="O4745" i="1" s="1"/>
  <c r="Q4745" i="1"/>
  <c r="T4745" i="1" s="1"/>
  <c r="AN4804" i="1"/>
  <c r="AO4804" i="1" s="1"/>
  <c r="AP4804" i="1" s="1"/>
  <c r="AQ4804" i="1" s="1"/>
  <c r="AR4804" i="1" s="1"/>
  <c r="O4804" i="1"/>
  <c r="L4804" i="1"/>
  <c r="N4804" i="1" s="1"/>
  <c r="L4996" i="1"/>
  <c r="N4996" i="1" s="1"/>
  <c r="O4996" i="1"/>
  <c r="T5090" i="1"/>
  <c r="S5090" i="1"/>
  <c r="L5097" i="1"/>
  <c r="N5097" i="1" s="1"/>
  <c r="O5097" i="1"/>
  <c r="AN5097" i="1"/>
  <c r="AO5097" i="1" s="1"/>
  <c r="AP5097" i="1" s="1"/>
  <c r="AQ5097" i="1" s="1"/>
  <c r="AR5097" i="1" s="1"/>
  <c r="Q4548" i="1"/>
  <c r="T4565" i="1"/>
  <c r="J4575" i="1"/>
  <c r="K4575" i="1" s="1"/>
  <c r="AN4575" i="1" s="1"/>
  <c r="AO4575" i="1" s="1"/>
  <c r="AP4575" i="1" s="1"/>
  <c r="AQ4575" i="1" s="1"/>
  <c r="AR4575" i="1" s="1"/>
  <c r="J4604" i="1"/>
  <c r="K4604" i="1" s="1"/>
  <c r="AN4604" i="1" s="1"/>
  <c r="AO4604" i="1" s="1"/>
  <c r="AP4604" i="1" s="1"/>
  <c r="AQ4604" i="1" s="1"/>
  <c r="AR4604" i="1" s="1"/>
  <c r="AQ4641" i="1"/>
  <c r="AR4641" i="1" s="1"/>
  <c r="Q4652" i="1"/>
  <c r="J4670" i="1"/>
  <c r="K4670" i="1" s="1"/>
  <c r="J4686" i="1"/>
  <c r="K4686" i="1" s="1"/>
  <c r="AN4686" i="1" s="1"/>
  <c r="AO4686" i="1" s="1"/>
  <c r="AP4686" i="1" s="1"/>
  <c r="AQ4686" i="1" s="1"/>
  <c r="AR4686" i="1" s="1"/>
  <c r="J4719" i="1"/>
  <c r="K4719" i="1" s="1"/>
  <c r="J4721" i="1"/>
  <c r="K4721" i="1" s="1"/>
  <c r="O4747" i="1"/>
  <c r="L4747" i="1"/>
  <c r="N4747" i="1" s="1"/>
  <c r="Q4837" i="1"/>
  <c r="T4837" i="1" s="1"/>
  <c r="J4837" i="1"/>
  <c r="K4837" i="1" s="1"/>
  <c r="J4884" i="1"/>
  <c r="K4884" i="1" s="1"/>
  <c r="O4884" i="1" s="1"/>
  <c r="Q4884" i="1"/>
  <c r="L5085" i="1"/>
  <c r="N5085" i="1" s="1"/>
  <c r="O5085" i="1"/>
  <c r="D5654" i="1"/>
  <c r="Q4483" i="1"/>
  <c r="J4495" i="1"/>
  <c r="K4495" i="1" s="1"/>
  <c r="J4499" i="1"/>
  <c r="K4499" i="1" s="1"/>
  <c r="AN4499" i="1" s="1"/>
  <c r="AO4499" i="1" s="1"/>
  <c r="AP4499" i="1" s="1"/>
  <c r="AQ4499" i="1" s="1"/>
  <c r="AR4499" i="1" s="1"/>
  <c r="AN4515" i="1"/>
  <c r="AO4515" i="1" s="1"/>
  <c r="AP4515" i="1" s="1"/>
  <c r="AQ4515" i="1" s="1"/>
  <c r="AR4515" i="1" s="1"/>
  <c r="Q4526" i="1"/>
  <c r="T4541" i="1"/>
  <c r="Q4568" i="1"/>
  <c r="Q4620" i="1"/>
  <c r="AD4663" i="1"/>
  <c r="AD4667" i="1"/>
  <c r="T4646" i="1"/>
  <c r="Q4679" i="1"/>
  <c r="J4736" i="1"/>
  <c r="K4736" i="1" s="1"/>
  <c r="T4738" i="1"/>
  <c r="AD5076" i="1"/>
  <c r="L5070" i="1"/>
  <c r="N5070" i="1" s="1"/>
  <c r="O5070" i="1"/>
  <c r="AN5095" i="1"/>
  <c r="AO5095" i="1" s="1"/>
  <c r="AP5095" i="1" s="1"/>
  <c r="AQ5095" i="1" s="1"/>
  <c r="AR5095" i="1" s="1"/>
  <c r="L5095" i="1"/>
  <c r="N5095" i="1" s="1"/>
  <c r="AD4450" i="1"/>
  <c r="J4481" i="1"/>
  <c r="K4481" i="1" s="1"/>
  <c r="Q4497" i="1"/>
  <c r="J4505" i="1"/>
  <c r="K4505" i="1" s="1"/>
  <c r="J4507" i="1"/>
  <c r="K4507" i="1" s="1"/>
  <c r="Q4546" i="1"/>
  <c r="Q4599" i="1"/>
  <c r="Q4607" i="1"/>
  <c r="T4607" i="1" s="1"/>
  <c r="Q4608" i="1"/>
  <c r="T4608" i="1" s="1"/>
  <c r="Q4618" i="1"/>
  <c r="S4618" i="1" s="1"/>
  <c r="Q4635" i="1"/>
  <c r="AD4703" i="1"/>
  <c r="AN4682" i="1"/>
  <c r="AO4682" i="1" s="1"/>
  <c r="AP4682" i="1" s="1"/>
  <c r="AQ4682" i="1" s="1"/>
  <c r="AR4682" i="1" s="1"/>
  <c r="Q4754" i="1"/>
  <c r="J4759" i="1"/>
  <c r="K4759" i="1" s="1"/>
  <c r="AD4796" i="1"/>
  <c r="Q4770" i="1"/>
  <c r="O5065" i="1"/>
  <c r="L5065" i="1"/>
  <c r="N5065" i="1" s="1"/>
  <c r="AN5065" i="1"/>
  <c r="AO5065" i="1" s="1"/>
  <c r="AP5065" i="1" s="1"/>
  <c r="AQ5065" i="1" s="1"/>
  <c r="AR5065" i="1" s="1"/>
  <c r="AN4414" i="1"/>
  <c r="AO4414" i="1" s="1"/>
  <c r="AP4414" i="1" s="1"/>
  <c r="AQ4414" i="1" s="1"/>
  <c r="AR4414" i="1" s="1"/>
  <c r="S4446" i="1"/>
  <c r="S4503" i="1"/>
  <c r="O4562" i="1"/>
  <c r="AN4581" i="1"/>
  <c r="AO4581" i="1" s="1"/>
  <c r="AP4581" i="1" s="1"/>
  <c r="AQ4581" i="1" s="1"/>
  <c r="AR4581" i="1" s="1"/>
  <c r="AN4588" i="1"/>
  <c r="AO4588" i="1" s="1"/>
  <c r="AP4588" i="1" s="1"/>
  <c r="AQ4588" i="1" s="1"/>
  <c r="AR4588" i="1" s="1"/>
  <c r="AD4671" i="1"/>
  <c r="AN4699" i="1"/>
  <c r="AO4699" i="1" s="1"/>
  <c r="AP4699" i="1" s="1"/>
  <c r="AQ4699" i="1" s="1"/>
  <c r="AR4699" i="1" s="1"/>
  <c r="AN4712" i="1"/>
  <c r="AO4712" i="1" s="1"/>
  <c r="AP4712" i="1" s="1"/>
  <c r="AQ4712" i="1" s="1"/>
  <c r="AR4712" i="1" s="1"/>
  <c r="AN4718" i="1"/>
  <c r="AO4718" i="1" s="1"/>
  <c r="AP4718" i="1" s="1"/>
  <c r="AQ4718" i="1" s="1"/>
  <c r="AR4718" i="1" s="1"/>
  <c r="O4730" i="1"/>
  <c r="O4777" i="1"/>
  <c r="O4828" i="1"/>
  <c r="AN4828" i="1"/>
  <c r="AO4828" i="1" s="1"/>
  <c r="AP4828" i="1" s="1"/>
  <c r="S4835" i="1"/>
  <c r="S4842" i="1"/>
  <c r="T4842" i="1"/>
  <c r="L4909" i="1"/>
  <c r="N4909" i="1" s="1"/>
  <c r="O4909" i="1"/>
  <c r="S4935" i="1"/>
  <c r="O4485" i="1"/>
  <c r="Q4524" i="1"/>
  <c r="T4524" i="1" s="1"/>
  <c r="N4562" i="1"/>
  <c r="AN4629" i="1"/>
  <c r="AO4629" i="1" s="1"/>
  <c r="AP4629" i="1" s="1"/>
  <c r="AQ4629" i="1" s="1"/>
  <c r="AR4629" i="1" s="1"/>
  <c r="S4736" i="1"/>
  <c r="J4800" i="1"/>
  <c r="K4800" i="1" s="1"/>
  <c r="Q4800" i="1"/>
  <c r="S4800" i="1" s="1"/>
  <c r="O4857" i="1"/>
  <c r="L4857" i="1"/>
  <c r="N4857" i="1" s="1"/>
  <c r="T4885" i="1"/>
  <c r="S4885" i="1"/>
  <c r="L5119" i="1"/>
  <c r="N5119" i="1" s="1"/>
  <c r="AN5119" i="1"/>
  <c r="AO5119" i="1" s="1"/>
  <c r="AP5119" i="1" s="1"/>
  <c r="AQ5119" i="1" s="1"/>
  <c r="AR5119" i="1" s="1"/>
  <c r="O5119" i="1"/>
  <c r="N4485" i="1"/>
  <c r="AN4647" i="1"/>
  <c r="AO4647" i="1" s="1"/>
  <c r="AP4647" i="1" s="1"/>
  <c r="AQ4647" i="1" s="1"/>
  <c r="AR4647" i="1" s="1"/>
  <c r="J4665" i="1"/>
  <c r="K4665" i="1" s="1"/>
  <c r="AQ4667" i="1"/>
  <c r="AR4667" i="1" s="1"/>
  <c r="AD4715" i="1"/>
  <c r="J4707" i="1"/>
  <c r="K4707" i="1" s="1"/>
  <c r="Q4714" i="1"/>
  <c r="Q4722" i="1"/>
  <c r="L4726" i="1"/>
  <c r="N4726" i="1" s="1"/>
  <c r="J4752" i="1"/>
  <c r="K4752" i="1" s="1"/>
  <c r="J4757" i="1"/>
  <c r="K4757" i="1" s="1"/>
  <c r="AN4775" i="1"/>
  <c r="AO4775" i="1" s="1"/>
  <c r="AP4775" i="1" s="1"/>
  <c r="AQ4775" i="1" s="1"/>
  <c r="AR4775" i="1" s="1"/>
  <c r="J4784" i="1"/>
  <c r="K4784" i="1" s="1"/>
  <c r="AN4796" i="1"/>
  <c r="AO4796" i="1" s="1"/>
  <c r="AP4796" i="1" s="1"/>
  <c r="AQ4796" i="1" s="1"/>
  <c r="AR4796" i="1" s="1"/>
  <c r="L4902" i="1"/>
  <c r="N4902" i="1" s="1"/>
  <c r="O4902" i="1"/>
  <c r="T4933" i="1"/>
  <c r="S4933" i="1"/>
  <c r="Q4432" i="1"/>
  <c r="Q4440" i="1"/>
  <c r="Q4448" i="1"/>
  <c r="S4448" i="1" s="1"/>
  <c r="AN4454" i="1"/>
  <c r="AO4454" i="1" s="1"/>
  <c r="AP4454" i="1" s="1"/>
  <c r="AQ4454" i="1" s="1"/>
  <c r="AR4454" i="1" s="1"/>
  <c r="T4483" i="1"/>
  <c r="L4513" i="1"/>
  <c r="N4513" i="1" s="1"/>
  <c r="Q4535" i="1"/>
  <c r="T4535" i="1" s="1"/>
  <c r="Q4570" i="1"/>
  <c r="AN4576" i="1"/>
  <c r="AO4576" i="1" s="1"/>
  <c r="AP4576" i="1" s="1"/>
  <c r="AQ4576" i="1" s="1"/>
  <c r="AR4576" i="1" s="1"/>
  <c r="J4583" i="1"/>
  <c r="K4583" i="1" s="1"/>
  <c r="T4587" i="1"/>
  <c r="Q4593" i="1"/>
  <c r="T4593" i="1" s="1"/>
  <c r="J4616" i="1"/>
  <c r="K4616" i="1" s="1"/>
  <c r="Q4655" i="1"/>
  <c r="Q4669" i="1"/>
  <c r="AN4680" i="1"/>
  <c r="AO4680" i="1" s="1"/>
  <c r="AP4680" i="1" s="1"/>
  <c r="AQ4680" i="1" s="1"/>
  <c r="AR4680" i="1" s="1"/>
  <c r="S4705" i="1"/>
  <c r="Q4775" i="1"/>
  <c r="J4798" i="1"/>
  <c r="K4798" i="1" s="1"/>
  <c r="Q5093" i="1"/>
  <c r="J5093" i="1"/>
  <c r="K5093" i="1" s="1"/>
  <c r="Q4469" i="1"/>
  <c r="S4475" i="1"/>
  <c r="AN4506" i="1"/>
  <c r="AO4506" i="1" s="1"/>
  <c r="AP4506" i="1" s="1"/>
  <c r="AQ4506" i="1" s="1"/>
  <c r="AR4506" i="1" s="1"/>
  <c r="T4531" i="1"/>
  <c r="O4564" i="1"/>
  <c r="AD4639" i="1"/>
  <c r="Q4629" i="1"/>
  <c r="Q4689" i="1"/>
  <c r="T4689" i="1" s="1"/>
  <c r="Q4693" i="1"/>
  <c r="O4817" i="1"/>
  <c r="L4817" i="1"/>
  <c r="N4817" i="1" s="1"/>
  <c r="O4945" i="1"/>
  <c r="AN4945" i="1"/>
  <c r="AO4945" i="1" s="1"/>
  <c r="AP4945" i="1" s="1"/>
  <c r="AQ4945" i="1" s="1"/>
  <c r="AR4945" i="1" s="1"/>
  <c r="Q4498" i="1"/>
  <c r="Q4522" i="1"/>
  <c r="O4542" i="1"/>
  <c r="AD4579" i="1"/>
  <c r="AN4553" i="1"/>
  <c r="AO4553" i="1" s="1"/>
  <c r="AP4553" i="1" s="1"/>
  <c r="AQ4553" i="1" s="1"/>
  <c r="AR4553" i="1" s="1"/>
  <c r="AD4591" i="1"/>
  <c r="T4566" i="1"/>
  <c r="T4583" i="1"/>
  <c r="AN4611" i="1"/>
  <c r="AO4611" i="1" s="1"/>
  <c r="AP4611" i="1" s="1"/>
  <c r="AQ4611" i="1" s="1"/>
  <c r="AR4611" i="1" s="1"/>
  <c r="AN4625" i="1"/>
  <c r="AO4625" i="1" s="1"/>
  <c r="AP4625" i="1" s="1"/>
  <c r="AQ4625" i="1" s="1"/>
  <c r="AR4625" i="1" s="1"/>
  <c r="Q4641" i="1"/>
  <c r="S4641" i="1" s="1"/>
  <c r="Q4645" i="1"/>
  <c r="T4645" i="1" s="1"/>
  <c r="Q4647" i="1"/>
  <c r="Q4663" i="1"/>
  <c r="Q4673" i="1"/>
  <c r="J4689" i="1"/>
  <c r="K4689" i="1" s="1"/>
  <c r="Q4691" i="1"/>
  <c r="J4693" i="1"/>
  <c r="K4693" i="1" s="1"/>
  <c r="J4703" i="1"/>
  <c r="K4703" i="1" s="1"/>
  <c r="Q4762" i="1"/>
  <c r="J4762" i="1"/>
  <c r="K4762" i="1" s="1"/>
  <c r="L4762" i="1" s="1"/>
  <c r="N4762" i="1" s="1"/>
  <c r="Q4796" i="1"/>
  <c r="T4796" i="1" s="1"/>
  <c r="AN4907" i="1"/>
  <c r="AO4907" i="1" s="1"/>
  <c r="AP4907" i="1" s="1"/>
  <c r="AQ4907" i="1" s="1"/>
  <c r="AR4907" i="1" s="1"/>
  <c r="O4907" i="1"/>
  <c r="L4907" i="1"/>
  <c r="N4907" i="1" s="1"/>
  <c r="O4962" i="1"/>
  <c r="L4962" i="1"/>
  <c r="N4962" i="1" s="1"/>
  <c r="S5007" i="1"/>
  <c r="T5007" i="1"/>
  <c r="T5033" i="1"/>
  <c r="S5033" i="1"/>
  <c r="T5051" i="1"/>
  <c r="S5051" i="1"/>
  <c r="AD4585" i="1"/>
  <c r="S4663" i="1"/>
  <c r="T4701" i="1"/>
  <c r="AQ4739" i="1"/>
  <c r="AR4739" i="1" s="1"/>
  <c r="Q5061" i="1"/>
  <c r="J5061" i="1"/>
  <c r="K5061" i="1" s="1"/>
  <c r="AN4327" i="1"/>
  <c r="AO4327" i="1" s="1"/>
  <c r="AP4327" i="1" s="1"/>
  <c r="AN4339" i="1"/>
  <c r="AO4339" i="1" s="1"/>
  <c r="AP4339" i="1" s="1"/>
  <c r="AQ4339" i="1" s="1"/>
  <c r="AR4339" i="1" s="1"/>
  <c r="Q4390" i="1"/>
  <c r="T4390" i="1" s="1"/>
  <c r="AN4393" i="1"/>
  <c r="AO4393" i="1" s="1"/>
  <c r="AP4393" i="1" s="1"/>
  <c r="AQ4393" i="1" s="1"/>
  <c r="AR4393" i="1" s="1"/>
  <c r="T4446" i="1"/>
  <c r="Q4452" i="1"/>
  <c r="Q4457" i="1"/>
  <c r="T4457" i="1" s="1"/>
  <c r="AN4485" i="1"/>
  <c r="AO4485" i="1" s="1"/>
  <c r="AP4485" i="1" s="1"/>
  <c r="AQ4485" i="1" s="1"/>
  <c r="AR4485" i="1" s="1"/>
  <c r="Q4494" i="1"/>
  <c r="AN4508" i="1"/>
  <c r="AO4508" i="1" s="1"/>
  <c r="AP4508" i="1" s="1"/>
  <c r="AQ4508" i="1" s="1"/>
  <c r="AR4508" i="1" s="1"/>
  <c r="AN4511" i="1"/>
  <c r="AO4511" i="1" s="1"/>
  <c r="AP4511" i="1" s="1"/>
  <c r="AQ4511" i="1" s="1"/>
  <c r="AR4511" i="1" s="1"/>
  <c r="Q4555" i="1"/>
  <c r="S4555" i="1" s="1"/>
  <c r="AN4557" i="1"/>
  <c r="AO4557" i="1" s="1"/>
  <c r="AP4557" i="1" s="1"/>
  <c r="AQ4557" i="1" s="1"/>
  <c r="AR4557" i="1" s="1"/>
  <c r="T4589" i="1"/>
  <c r="AD4645" i="1"/>
  <c r="O4647" i="1"/>
  <c r="Q4678" i="1"/>
  <c r="S4678" i="1" s="1"/>
  <c r="Q4725" i="1"/>
  <c r="S4725" i="1" s="1"/>
  <c r="L4733" i="1"/>
  <c r="N4733" i="1" s="1"/>
  <c r="Q4746" i="1"/>
  <c r="T4746" i="1" s="1"/>
  <c r="O4771" i="1"/>
  <c r="L4771" i="1"/>
  <c r="N4771" i="1" s="1"/>
  <c r="Q4778" i="1"/>
  <c r="T4778" i="1" s="1"/>
  <c r="J4778" i="1"/>
  <c r="K4778" i="1" s="1"/>
  <c r="L4796" i="1"/>
  <c r="N4796" i="1" s="1"/>
  <c r="Q4843" i="1"/>
  <c r="T4843" i="1" s="1"/>
  <c r="J4843" i="1"/>
  <c r="K4843" i="1" s="1"/>
  <c r="AN4878" i="1"/>
  <c r="AO4878" i="1" s="1"/>
  <c r="AP4878" i="1" s="1"/>
  <c r="AQ4878" i="1" s="1"/>
  <c r="AR4878" i="1" s="1"/>
  <c r="O4878" i="1"/>
  <c r="Q4910" i="1"/>
  <c r="J4910" i="1"/>
  <c r="K4910" i="1" s="1"/>
  <c r="L4910" i="1" s="1"/>
  <c r="N4910" i="1" s="1"/>
  <c r="O4982" i="1"/>
  <c r="L4982" i="1"/>
  <c r="N4982" i="1" s="1"/>
  <c r="O4987" i="1"/>
  <c r="L4987" i="1"/>
  <c r="N4987" i="1" s="1"/>
  <c r="AD5077" i="1"/>
  <c r="T5054" i="1"/>
  <c r="S5054" i="1"/>
  <c r="AN5120" i="1"/>
  <c r="AO5120" i="1" s="1"/>
  <c r="AP5120" i="1" s="1"/>
  <c r="AQ5120" i="1" s="1"/>
  <c r="AR5120" i="1" s="1"/>
  <c r="AD4727" i="1"/>
  <c r="AN4707" i="1"/>
  <c r="AO4707" i="1" s="1"/>
  <c r="AP4707" i="1" s="1"/>
  <c r="AQ4707" i="1" s="1"/>
  <c r="AR4707" i="1" s="1"/>
  <c r="Q4709" i="1"/>
  <c r="T4709" i="1" s="1"/>
  <c r="Q4713" i="1"/>
  <c r="Q4717" i="1"/>
  <c r="T4717" i="1" s="1"/>
  <c r="Q4751" i="1"/>
  <c r="Q4787" i="1"/>
  <c r="AN4822" i="1"/>
  <c r="AO4822" i="1" s="1"/>
  <c r="AP4822" i="1" s="1"/>
  <c r="AQ4822" i="1" s="1"/>
  <c r="AR4822" i="1" s="1"/>
  <c r="Q4903" i="1"/>
  <c r="AN4911" i="1"/>
  <c r="AO4911" i="1" s="1"/>
  <c r="AP4911" i="1" s="1"/>
  <c r="AQ4911" i="1" s="1"/>
  <c r="AR4911" i="1" s="1"/>
  <c r="Q4913" i="1"/>
  <c r="Q4925" i="1"/>
  <c r="AD4985" i="1"/>
  <c r="Q4965" i="1"/>
  <c r="S4965" i="1" s="1"/>
  <c r="AD5004" i="1"/>
  <c r="Q4986" i="1"/>
  <c r="T4986" i="1" s="1"/>
  <c r="Q4992" i="1"/>
  <c r="AD5027" i="1"/>
  <c r="J5011" i="1"/>
  <c r="K5011" i="1" s="1"/>
  <c r="Q5024" i="1"/>
  <c r="S5024" i="1" s="1"/>
  <c r="T5031" i="1"/>
  <c r="J5040" i="1"/>
  <c r="K5040" i="1" s="1"/>
  <c r="O5040" i="1" s="1"/>
  <c r="O5042" i="1"/>
  <c r="J5073" i="1"/>
  <c r="K5073" i="1" s="1"/>
  <c r="J5084" i="1"/>
  <c r="K5084" i="1" s="1"/>
  <c r="O5090" i="1"/>
  <c r="AD4795" i="1"/>
  <c r="AN4783" i="1"/>
  <c r="AO4783" i="1" s="1"/>
  <c r="AP4783" i="1" s="1"/>
  <c r="AQ4783" i="1" s="1"/>
  <c r="AR4783" i="1" s="1"/>
  <c r="AD4831" i="1"/>
  <c r="Q4810" i="1"/>
  <c r="Q4812" i="1"/>
  <c r="O4870" i="1"/>
  <c r="AN4886" i="1"/>
  <c r="AO4886" i="1" s="1"/>
  <c r="AP4886" i="1" s="1"/>
  <c r="AQ4886" i="1" s="1"/>
  <c r="AR4886" i="1" s="1"/>
  <c r="AN4917" i="1"/>
  <c r="AO4917" i="1" s="1"/>
  <c r="AP4917" i="1" s="1"/>
  <c r="AQ4917" i="1" s="1"/>
  <c r="AR4917" i="1" s="1"/>
  <c r="O4946" i="1"/>
  <c r="Q4963" i="1"/>
  <c r="Q4969" i="1"/>
  <c r="T4994" i="1"/>
  <c r="AN5066" i="1"/>
  <c r="AO5066" i="1" s="1"/>
  <c r="AP5066" i="1" s="1"/>
  <c r="AQ5066" i="1" s="1"/>
  <c r="AR5066" i="1" s="1"/>
  <c r="S5071" i="1"/>
  <c r="Q5096" i="1"/>
  <c r="T5104" i="1"/>
  <c r="AN5107" i="1"/>
  <c r="AO5107" i="1" s="1"/>
  <c r="AP5107" i="1" s="1"/>
  <c r="AQ5107" i="1" s="1"/>
  <c r="AR5107" i="1" s="1"/>
  <c r="N5131" i="1"/>
  <c r="O4810" i="1"/>
  <c r="O4841" i="1"/>
  <c r="AD4943" i="1"/>
  <c r="L4946" i="1"/>
  <c r="N4946" i="1" s="1"/>
  <c r="AN4953" i="1"/>
  <c r="AO4953" i="1" s="1"/>
  <c r="AP4953" i="1" s="1"/>
  <c r="AQ4953" i="1" s="1"/>
  <c r="AR4953" i="1" s="1"/>
  <c r="N5038" i="1"/>
  <c r="O5056" i="1"/>
  <c r="Q5060" i="1"/>
  <c r="J5096" i="1"/>
  <c r="K5096" i="1" s="1"/>
  <c r="J5120" i="1"/>
  <c r="K5120" i="1" s="1"/>
  <c r="O5120" i="1" s="1"/>
  <c r="Q5122" i="1"/>
  <c r="O5131" i="1"/>
  <c r="AD4829" i="1"/>
  <c r="J4816" i="1"/>
  <c r="K4816" i="1" s="1"/>
  <c r="AD4876" i="1"/>
  <c r="J4897" i="1"/>
  <c r="K4897" i="1" s="1"/>
  <c r="AN4897" i="1" s="1"/>
  <c r="AO4897" i="1" s="1"/>
  <c r="AP4897" i="1" s="1"/>
  <c r="AQ4897" i="1" s="1"/>
  <c r="AR4897" i="1" s="1"/>
  <c r="AN4939" i="1"/>
  <c r="AO4939" i="1" s="1"/>
  <c r="AP4939" i="1" s="1"/>
  <c r="AQ4939" i="1" s="1"/>
  <c r="AR4939" i="1" s="1"/>
  <c r="AD5025" i="1"/>
  <c r="O5092" i="1"/>
  <c r="AN5100" i="1"/>
  <c r="AO5100" i="1" s="1"/>
  <c r="AP5100" i="1" s="1"/>
  <c r="AQ5100" i="1" s="1"/>
  <c r="AR5100" i="1" s="1"/>
  <c r="N5127" i="1"/>
  <c r="J4789" i="1"/>
  <c r="K4789" i="1" s="1"/>
  <c r="AN4836" i="1"/>
  <c r="AO4836" i="1" s="1"/>
  <c r="AP4836" i="1" s="1"/>
  <c r="AQ4836" i="1" s="1"/>
  <c r="AR4836" i="1" s="1"/>
  <c r="T4839" i="1"/>
  <c r="J4852" i="1"/>
  <c r="K4852" i="1" s="1"/>
  <c r="AN4852" i="1" s="1"/>
  <c r="AO4852" i="1" s="1"/>
  <c r="AP4852" i="1" s="1"/>
  <c r="AQ4852" i="1" s="1"/>
  <c r="AR4852" i="1" s="1"/>
  <c r="Q4900" i="1"/>
  <c r="J4933" i="1"/>
  <c r="K4933" i="1" s="1"/>
  <c r="N4976" i="1"/>
  <c r="O4988" i="1"/>
  <c r="Q4997" i="1"/>
  <c r="Q4999" i="1"/>
  <c r="Q5006" i="1"/>
  <c r="J5046" i="1"/>
  <c r="K5046" i="1" s="1"/>
  <c r="AD5117" i="1"/>
  <c r="Q5113" i="1"/>
  <c r="O5127" i="1"/>
  <c r="Q4710" i="1"/>
  <c r="Q4737" i="1"/>
  <c r="Q4887" i="1"/>
  <c r="T4897" i="1"/>
  <c r="O4929" i="1"/>
  <c r="Q4951" i="1"/>
  <c r="S4951" i="1" s="1"/>
  <c r="J4957" i="1"/>
  <c r="K4957" i="1" s="1"/>
  <c r="Q4959" i="1"/>
  <c r="AQ4972" i="1"/>
  <c r="AR4972" i="1" s="1"/>
  <c r="O4976" i="1"/>
  <c r="AN5012" i="1"/>
  <c r="AO5012" i="1" s="1"/>
  <c r="AP5012" i="1" s="1"/>
  <c r="AQ5012" i="1" s="1"/>
  <c r="AR5012" i="1" s="1"/>
  <c r="J5026" i="1"/>
  <c r="K5026" i="1" s="1"/>
  <c r="O5026" i="1" s="1"/>
  <c r="J5028" i="1"/>
  <c r="K5028" i="1" s="1"/>
  <c r="T5044" i="1"/>
  <c r="J5078" i="1"/>
  <c r="K5078" i="1" s="1"/>
  <c r="AQ5089" i="1"/>
  <c r="AR5089" i="1" s="1"/>
  <c r="J5113" i="1"/>
  <c r="K5113" i="1" s="1"/>
  <c r="N4753" i="1"/>
  <c r="AD4833" i="1"/>
  <c r="Q4824" i="1"/>
  <c r="T4864" i="1"/>
  <c r="Q4929" i="1"/>
  <c r="AD4971" i="1"/>
  <c r="AD5015" i="1"/>
  <c r="AD5030" i="1"/>
  <c r="AN5004" i="1"/>
  <c r="AO5004" i="1" s="1"/>
  <c r="AP5004" i="1" s="1"/>
  <c r="AQ5004" i="1" s="1"/>
  <c r="AR5004" i="1" s="1"/>
  <c r="AN5032" i="1"/>
  <c r="AO5032" i="1" s="1"/>
  <c r="AP5032" i="1" s="1"/>
  <c r="AQ5032" i="1" s="1"/>
  <c r="AR5032" i="1" s="1"/>
  <c r="AD5069" i="1"/>
  <c r="Q5070" i="1"/>
  <c r="AN5087" i="1"/>
  <c r="AO5087" i="1" s="1"/>
  <c r="AP5087" i="1" s="1"/>
  <c r="AQ5087" i="1" s="1"/>
  <c r="AR5087" i="1" s="1"/>
  <c r="Q4801" i="1"/>
  <c r="AD4975" i="1"/>
  <c r="AN4962" i="1"/>
  <c r="AO4962" i="1" s="1"/>
  <c r="AP4962" i="1" s="1"/>
  <c r="AQ4962" i="1" s="1"/>
  <c r="AR4962" i="1" s="1"/>
  <c r="AD5019" i="1"/>
  <c r="L5032" i="1"/>
  <c r="N5032" i="1" s="1"/>
  <c r="J4760" i="1"/>
  <c r="K4760" i="1" s="1"/>
  <c r="T4793" i="1"/>
  <c r="J4795" i="1"/>
  <c r="K4795" i="1" s="1"/>
  <c r="L4830" i="1"/>
  <c r="N4830" i="1" s="1"/>
  <c r="J4836" i="1"/>
  <c r="K4836" i="1" s="1"/>
  <c r="O4836" i="1" s="1"/>
  <c r="Q4838" i="1"/>
  <c r="J4848" i="1"/>
  <c r="K4848" i="1" s="1"/>
  <c r="AN4848" i="1" s="1"/>
  <c r="AO4848" i="1" s="1"/>
  <c r="AP4848" i="1" s="1"/>
  <c r="AQ4848" i="1" s="1"/>
  <c r="AR4848" i="1" s="1"/>
  <c r="AN4857" i="1"/>
  <c r="AO4857" i="1" s="1"/>
  <c r="AP4857" i="1" s="1"/>
  <c r="AQ4857" i="1" s="1"/>
  <c r="AR4857" i="1" s="1"/>
  <c r="AN4869" i="1"/>
  <c r="AO4869" i="1" s="1"/>
  <c r="AP4869" i="1" s="1"/>
  <c r="AQ4869" i="1" s="1"/>
  <c r="AR4869" i="1" s="1"/>
  <c r="L4875" i="1"/>
  <c r="N4875" i="1" s="1"/>
  <c r="Q4879" i="1"/>
  <c r="T4889" i="1"/>
  <c r="AD4940" i="1"/>
  <c r="J4935" i="1"/>
  <c r="K4935" i="1" s="1"/>
  <c r="AN4968" i="1"/>
  <c r="AO4968" i="1" s="1"/>
  <c r="AP4968" i="1" s="1"/>
  <c r="AQ4968" i="1" s="1"/>
  <c r="AR4968" i="1" s="1"/>
  <c r="Q4970" i="1"/>
  <c r="O4972" i="1"/>
  <c r="AN4987" i="1"/>
  <c r="AO4987" i="1" s="1"/>
  <c r="AP4987" i="1" s="1"/>
  <c r="J4993" i="1"/>
  <c r="K4993" i="1" s="1"/>
  <c r="J4995" i="1"/>
  <c r="K4995" i="1" s="1"/>
  <c r="T5022" i="1"/>
  <c r="O5032" i="1"/>
  <c r="AN5043" i="1"/>
  <c r="AO5043" i="1" s="1"/>
  <c r="AP5043" i="1" s="1"/>
  <c r="AQ5043" i="1" s="1"/>
  <c r="AR5043" i="1" s="1"/>
  <c r="AN4720" i="1"/>
  <c r="AO4720" i="1" s="1"/>
  <c r="AP4720" i="1" s="1"/>
  <c r="AQ4720" i="1" s="1"/>
  <c r="AR4720" i="1" s="1"/>
  <c r="Q4724" i="1"/>
  <c r="S4791" i="1"/>
  <c r="AN4835" i="1"/>
  <c r="AO4835" i="1" s="1"/>
  <c r="AP4835" i="1" s="1"/>
  <c r="AQ4835" i="1" s="1"/>
  <c r="AR4835" i="1" s="1"/>
  <c r="AN4840" i="1"/>
  <c r="AO4840" i="1" s="1"/>
  <c r="AP4840" i="1" s="1"/>
  <c r="AQ4840" i="1" s="1"/>
  <c r="AR4840" i="1" s="1"/>
  <c r="AN4914" i="1"/>
  <c r="AO4914" i="1" s="1"/>
  <c r="AP4914" i="1" s="1"/>
  <c r="AQ4914" i="1" s="1"/>
  <c r="AR4914" i="1" s="1"/>
  <c r="T4957" i="1"/>
  <c r="N4972" i="1"/>
  <c r="Q5032" i="1"/>
  <c r="T5032" i="1" s="1"/>
  <c r="Q4732" i="1"/>
  <c r="AN4766" i="1"/>
  <c r="AO4766" i="1" s="1"/>
  <c r="AP4766" i="1" s="1"/>
  <c r="AQ4766" i="1" s="1"/>
  <c r="AR4766" i="1" s="1"/>
  <c r="AN4786" i="1"/>
  <c r="AO4786" i="1" s="1"/>
  <c r="AP4786" i="1" s="1"/>
  <c r="AQ4786" i="1" s="1"/>
  <c r="AR4786" i="1" s="1"/>
  <c r="AN4812" i="1"/>
  <c r="AO4812" i="1" s="1"/>
  <c r="AP4812" i="1" s="1"/>
  <c r="AQ4812" i="1" s="1"/>
  <c r="AR4812" i="1" s="1"/>
  <c r="AN4817" i="1"/>
  <c r="AO4817" i="1" s="1"/>
  <c r="AP4817" i="1" s="1"/>
  <c r="AQ4817" i="1" s="1"/>
  <c r="AR4817" i="1" s="1"/>
  <c r="AN4819" i="1"/>
  <c r="AO4819" i="1" s="1"/>
  <c r="AP4819" i="1" s="1"/>
  <c r="AQ4819" i="1" s="1"/>
  <c r="AR4819" i="1" s="1"/>
  <c r="Q4859" i="1"/>
  <c r="Q4928" i="1"/>
  <c r="Q4943" i="1"/>
  <c r="T4943" i="1" s="1"/>
  <c r="Q4972" i="1"/>
  <c r="T4972" i="1" s="1"/>
  <c r="AD5007" i="1"/>
  <c r="T5028" i="1"/>
  <c r="J5051" i="1"/>
  <c r="K5051" i="1" s="1"/>
  <c r="T4750" i="1"/>
  <c r="T4782" i="1"/>
  <c r="Q4792" i="1"/>
  <c r="AN4794" i="1"/>
  <c r="AO4794" i="1" s="1"/>
  <c r="AP4794" i="1" s="1"/>
  <c r="AQ4794" i="1" s="1"/>
  <c r="AR4794" i="1" s="1"/>
  <c r="Q4840" i="1"/>
  <c r="S4863" i="1"/>
  <c r="Q4867" i="1"/>
  <c r="O4920" i="1"/>
  <c r="T4926" i="1"/>
  <c r="Q4952" i="1"/>
  <c r="AN4956" i="1"/>
  <c r="AO4956" i="1" s="1"/>
  <c r="AP4956" i="1" s="1"/>
  <c r="AQ4956" i="1" s="1"/>
  <c r="AR4956" i="1" s="1"/>
  <c r="Q5025" i="1"/>
  <c r="AD5057" i="1"/>
  <c r="Q5039" i="1"/>
  <c r="AD5085" i="1"/>
  <c r="N5079" i="1"/>
  <c r="L5130" i="1"/>
  <c r="N5130" i="1" s="1"/>
  <c r="AD4830" i="1"/>
  <c r="S4807" i="1"/>
  <c r="AN4827" i="1"/>
  <c r="AO4827" i="1" s="1"/>
  <c r="AP4827" i="1" s="1"/>
  <c r="AQ4827" i="1" s="1"/>
  <c r="AR4827" i="1" s="1"/>
  <c r="AN4892" i="1"/>
  <c r="AO4892" i="1" s="1"/>
  <c r="AP4892" i="1" s="1"/>
  <c r="AQ4892" i="1" s="1"/>
  <c r="AR4892" i="1" s="1"/>
  <c r="T4896" i="1"/>
  <c r="Q4996" i="1"/>
  <c r="T5012" i="1"/>
  <c r="AD5118" i="1"/>
  <c r="AN5114" i="1"/>
  <c r="AO5114" i="1" s="1"/>
  <c r="AP5114" i="1" s="1"/>
  <c r="AQ5114" i="1" s="1"/>
  <c r="AR5114" i="1" s="1"/>
  <c r="Q5132" i="1"/>
  <c r="T5132" i="1" s="1"/>
  <c r="AN4831" i="1"/>
  <c r="AO4831" i="1" s="1"/>
  <c r="AP4831" i="1" s="1"/>
  <c r="AQ4831" i="1" s="1"/>
  <c r="AR4831" i="1" s="1"/>
  <c r="Q4865" i="1"/>
  <c r="S4865" i="1" s="1"/>
  <c r="AD4900" i="1"/>
  <c r="Q4922" i="1"/>
  <c r="AN4938" i="1"/>
  <c r="AO4938" i="1" s="1"/>
  <c r="AP4938" i="1" s="1"/>
  <c r="AQ4938" i="1" s="1"/>
  <c r="AR4938" i="1" s="1"/>
  <c r="AN4971" i="1"/>
  <c r="AO4971" i="1" s="1"/>
  <c r="AP4971" i="1" s="1"/>
  <c r="AQ4971" i="1" s="1"/>
  <c r="AR4971" i="1" s="1"/>
  <c r="D5673" i="1"/>
  <c r="Q5027" i="1"/>
  <c r="T5027" i="1" s="1"/>
  <c r="AD5070" i="1"/>
  <c r="Q5063" i="1"/>
  <c r="S5097" i="1"/>
  <c r="Q5101" i="1"/>
  <c r="T4815" i="1"/>
  <c r="L4835" i="1"/>
  <c r="N4835" i="1" s="1"/>
  <c r="AN4839" i="1"/>
  <c r="AO4839" i="1" s="1"/>
  <c r="AP4839" i="1" s="1"/>
  <c r="J4865" i="1"/>
  <c r="K4865" i="1" s="1"/>
  <c r="L4865" i="1" s="1"/>
  <c r="N4865" i="1" s="1"/>
  <c r="Q4872" i="1"/>
  <c r="T4872" i="1" s="1"/>
  <c r="T4882" i="1"/>
  <c r="AD4933" i="1"/>
  <c r="L4914" i="1"/>
  <c r="N4914" i="1" s="1"/>
  <c r="T4922" i="1"/>
  <c r="Q4973" i="1"/>
  <c r="J4977" i="1"/>
  <c r="K4977" i="1" s="1"/>
  <c r="AD5033" i="1"/>
  <c r="AN5007" i="1"/>
  <c r="AO5007" i="1" s="1"/>
  <c r="AP5007" i="1" s="1"/>
  <c r="AQ5007" i="1" s="1"/>
  <c r="AR5007" i="1" s="1"/>
  <c r="AD5121" i="1"/>
  <c r="O5101" i="1"/>
  <c r="O4862" i="1"/>
  <c r="AN4864" i="1"/>
  <c r="AO4864" i="1" s="1"/>
  <c r="AP4864" i="1" s="1"/>
  <c r="S4874" i="1"/>
  <c r="J4882" i="1"/>
  <c r="K4882" i="1" s="1"/>
  <c r="Q4890" i="1"/>
  <c r="S4890" i="1" s="1"/>
  <c r="AN4965" i="1"/>
  <c r="AO4965" i="1" s="1"/>
  <c r="AP4965" i="1" s="1"/>
  <c r="AQ4965" i="1" s="1"/>
  <c r="AR4965" i="1" s="1"/>
  <c r="AD5041" i="1"/>
  <c r="J5067" i="1"/>
  <c r="K5067" i="1" s="1"/>
  <c r="AQ4928" i="1"/>
  <c r="AR4928" i="1" s="1"/>
  <c r="Q4938" i="1"/>
  <c r="Q4956" i="1"/>
  <c r="J4958" i="1"/>
  <c r="K4958" i="1" s="1"/>
  <c r="Q4967" i="1"/>
  <c r="AD5072" i="1"/>
  <c r="AD5078" i="1"/>
  <c r="Q5057" i="1"/>
  <c r="T5015" i="1"/>
  <c r="T5029" i="1"/>
  <c r="T5118" i="1"/>
  <c r="O591" i="1"/>
  <c r="L591" i="1"/>
  <c r="N591" i="1" s="1"/>
  <c r="O603" i="1"/>
  <c r="L603" i="1"/>
  <c r="N603" i="1" s="1"/>
  <c r="L612" i="1"/>
  <c r="N612" i="1" s="1"/>
  <c r="O612" i="1"/>
  <c r="O633" i="1"/>
  <c r="L633" i="1"/>
  <c r="N633" i="1" s="1"/>
  <c r="O691" i="1"/>
  <c r="L691" i="1"/>
  <c r="N691" i="1" s="1"/>
  <c r="O703" i="1"/>
  <c r="L703" i="1"/>
  <c r="N703" i="1" s="1"/>
  <c r="L712" i="1"/>
  <c r="N712" i="1" s="1"/>
  <c r="O712" i="1"/>
  <c r="O733" i="1"/>
  <c r="L733" i="1"/>
  <c r="N733" i="1" s="1"/>
  <c r="O791" i="1"/>
  <c r="L791" i="1"/>
  <c r="N791" i="1" s="1"/>
  <c r="O803" i="1"/>
  <c r="L803" i="1"/>
  <c r="N803" i="1" s="1"/>
  <c r="L812" i="1"/>
  <c r="N812" i="1" s="1"/>
  <c r="O812" i="1"/>
  <c r="O833" i="1"/>
  <c r="L833" i="1"/>
  <c r="N833" i="1" s="1"/>
  <c r="O902" i="1"/>
  <c r="L902" i="1"/>
  <c r="N902" i="1" s="1"/>
  <c r="O926" i="1"/>
  <c r="L926" i="1"/>
  <c r="N926" i="1" s="1"/>
  <c r="O942" i="1"/>
  <c r="L942" i="1"/>
  <c r="N942" i="1" s="1"/>
  <c r="O548" i="1"/>
  <c r="L548" i="1"/>
  <c r="L570" i="1"/>
  <c r="N570" i="1" s="1"/>
  <c r="O570" i="1"/>
  <c r="O587" i="1"/>
  <c r="L587" i="1"/>
  <c r="N587" i="1" s="1"/>
  <c r="O624" i="1"/>
  <c r="L624" i="1"/>
  <c r="N624" i="1" s="1"/>
  <c r="O645" i="1"/>
  <c r="L645" i="1"/>
  <c r="N645" i="1" s="1"/>
  <c r="O666" i="1"/>
  <c r="L666" i="1"/>
  <c r="N666" i="1" s="1"/>
  <c r="O687" i="1"/>
  <c r="L687" i="1"/>
  <c r="N687" i="1" s="1"/>
  <c r="O724" i="1"/>
  <c r="L724" i="1"/>
  <c r="N724" i="1" s="1"/>
  <c r="O745" i="1"/>
  <c r="L745" i="1"/>
  <c r="N745" i="1" s="1"/>
  <c r="O766" i="1"/>
  <c r="L766" i="1"/>
  <c r="N766" i="1" s="1"/>
  <c r="O787" i="1"/>
  <c r="L787" i="1"/>
  <c r="N787" i="1" s="1"/>
  <c r="O824" i="1"/>
  <c r="L824" i="1"/>
  <c r="N824" i="1" s="1"/>
  <c r="O845" i="1"/>
  <c r="L845" i="1"/>
  <c r="N845" i="1" s="1"/>
  <c r="O866" i="1"/>
  <c r="L866" i="1"/>
  <c r="N866" i="1" s="1"/>
  <c r="O922" i="1"/>
  <c r="L922" i="1"/>
  <c r="N922" i="1" s="1"/>
  <c r="L984" i="1"/>
  <c r="N984" i="1" s="1"/>
  <c r="O984" i="1"/>
  <c r="O1016" i="1"/>
  <c r="L1016" i="1"/>
  <c r="N1016" i="1" s="1"/>
  <c r="L1087" i="1"/>
  <c r="N1087" i="1" s="1"/>
  <c r="O1087" i="1"/>
  <c r="L553" i="1"/>
  <c r="N553" i="1" s="1"/>
  <c r="O553" i="1"/>
  <c r="O557" i="1"/>
  <c r="L557" i="1"/>
  <c r="N557" i="1" s="1"/>
  <c r="O608" i="1"/>
  <c r="L608" i="1"/>
  <c r="N608" i="1" s="1"/>
  <c r="O616" i="1"/>
  <c r="L616" i="1"/>
  <c r="N616" i="1" s="1"/>
  <c r="O629" i="1"/>
  <c r="L629" i="1"/>
  <c r="N629" i="1" s="1"/>
  <c r="O637" i="1"/>
  <c r="L637" i="1"/>
  <c r="N637" i="1" s="1"/>
  <c r="O708" i="1"/>
  <c r="L708" i="1"/>
  <c r="N708" i="1" s="1"/>
  <c r="O716" i="1"/>
  <c r="L716" i="1"/>
  <c r="N716" i="1" s="1"/>
  <c r="O729" i="1"/>
  <c r="L729" i="1"/>
  <c r="N729" i="1" s="1"/>
  <c r="O737" i="1"/>
  <c r="L737" i="1"/>
  <c r="N737" i="1" s="1"/>
  <c r="O808" i="1"/>
  <c r="L808" i="1"/>
  <c r="N808" i="1" s="1"/>
  <c r="O816" i="1"/>
  <c r="L816" i="1"/>
  <c r="N816" i="1" s="1"/>
  <c r="O829" i="1"/>
  <c r="L829" i="1"/>
  <c r="N829" i="1" s="1"/>
  <c r="O837" i="1"/>
  <c r="L837" i="1"/>
  <c r="N837" i="1" s="1"/>
  <c r="O935" i="1"/>
  <c r="L935" i="1"/>
  <c r="N935" i="1" s="1"/>
  <c r="O961" i="1"/>
  <c r="L961" i="1"/>
  <c r="N961" i="1" s="1"/>
  <c r="O1036" i="1"/>
  <c r="L1036" i="1"/>
  <c r="N1036" i="1" s="1"/>
  <c r="O1056" i="1"/>
  <c r="L1056" i="1"/>
  <c r="N1056" i="1" s="1"/>
  <c r="O566" i="1"/>
  <c r="L566" i="1"/>
  <c r="N566" i="1" s="1"/>
  <c r="O579" i="1"/>
  <c r="L579" i="1"/>
  <c r="N579" i="1" s="1"/>
  <c r="O600" i="1"/>
  <c r="L600" i="1"/>
  <c r="N600" i="1" s="1"/>
  <c r="L650" i="1"/>
  <c r="N650" i="1" s="1"/>
  <c r="O650" i="1"/>
  <c r="O658" i="1"/>
  <c r="L658" i="1"/>
  <c r="N658" i="1" s="1"/>
  <c r="O679" i="1"/>
  <c r="L679" i="1"/>
  <c r="N679" i="1" s="1"/>
  <c r="O700" i="1"/>
  <c r="L700" i="1"/>
  <c r="N700" i="1" s="1"/>
  <c r="L750" i="1"/>
  <c r="N750" i="1" s="1"/>
  <c r="O750" i="1"/>
  <c r="O758" i="1"/>
  <c r="L758" i="1"/>
  <c r="N758" i="1" s="1"/>
  <c r="O779" i="1"/>
  <c r="L779" i="1"/>
  <c r="N779" i="1" s="1"/>
  <c r="O800" i="1"/>
  <c r="L800" i="1"/>
  <c r="N800" i="1" s="1"/>
  <c r="O850" i="1"/>
  <c r="L850" i="1"/>
  <c r="N850" i="1" s="1"/>
  <c r="O858" i="1"/>
  <c r="L858" i="1"/>
  <c r="N858" i="1" s="1"/>
  <c r="L879" i="1"/>
  <c r="N879" i="1" s="1"/>
  <c r="O879" i="1"/>
  <c r="O895" i="1"/>
  <c r="L895" i="1"/>
  <c r="N895" i="1" s="1"/>
  <c r="O583" i="1"/>
  <c r="L583" i="1"/>
  <c r="N583" i="1" s="1"/>
  <c r="L592" i="1"/>
  <c r="N592" i="1" s="1"/>
  <c r="O592" i="1"/>
  <c r="O613" i="1"/>
  <c r="L613" i="1"/>
  <c r="N613" i="1" s="1"/>
  <c r="O671" i="1"/>
  <c r="L671" i="1"/>
  <c r="N671" i="1" s="1"/>
  <c r="O683" i="1"/>
  <c r="L683" i="1"/>
  <c r="N683" i="1" s="1"/>
  <c r="L692" i="1"/>
  <c r="N692" i="1" s="1"/>
  <c r="O692" i="1"/>
  <c r="O713" i="1"/>
  <c r="L713" i="1"/>
  <c r="N713" i="1" s="1"/>
  <c r="O771" i="1"/>
  <c r="L771" i="1"/>
  <c r="N771" i="1" s="1"/>
  <c r="O783" i="1"/>
  <c r="L783" i="1"/>
  <c r="N783" i="1" s="1"/>
  <c r="L792" i="1"/>
  <c r="N792" i="1" s="1"/>
  <c r="O792" i="1"/>
  <c r="O813" i="1"/>
  <c r="L813" i="1"/>
  <c r="N813" i="1" s="1"/>
  <c r="O871" i="1"/>
  <c r="L871" i="1"/>
  <c r="N871" i="1" s="1"/>
  <c r="O915" i="1"/>
  <c r="L915" i="1"/>
  <c r="N915" i="1" s="1"/>
  <c r="O927" i="1"/>
  <c r="L927" i="1"/>
  <c r="N927" i="1" s="1"/>
  <c r="O931" i="1"/>
  <c r="L931" i="1"/>
  <c r="N931" i="1" s="1"/>
  <c r="O1076" i="1"/>
  <c r="L1076" i="1"/>
  <c r="N1076" i="1" s="1"/>
  <c r="O549" i="1"/>
  <c r="L549" i="1"/>
  <c r="N549" i="1" s="1"/>
  <c r="O571" i="1"/>
  <c r="L571" i="1"/>
  <c r="N571" i="1" s="1"/>
  <c r="O604" i="1"/>
  <c r="L604" i="1"/>
  <c r="N604" i="1" s="1"/>
  <c r="O625" i="1"/>
  <c r="L625" i="1"/>
  <c r="N625" i="1" s="1"/>
  <c r="O646" i="1"/>
  <c r="L646" i="1"/>
  <c r="N646" i="1" s="1"/>
  <c r="O667" i="1"/>
  <c r="L667" i="1"/>
  <c r="N667" i="1" s="1"/>
  <c r="O704" i="1"/>
  <c r="L704" i="1"/>
  <c r="N704" i="1" s="1"/>
  <c r="O725" i="1"/>
  <c r="L725" i="1"/>
  <c r="N725" i="1" s="1"/>
  <c r="O746" i="1"/>
  <c r="L746" i="1"/>
  <c r="N746" i="1" s="1"/>
  <c r="O767" i="1"/>
  <c r="L767" i="1"/>
  <c r="N767" i="1" s="1"/>
  <c r="O804" i="1"/>
  <c r="L804" i="1"/>
  <c r="N804" i="1" s="1"/>
  <c r="O825" i="1"/>
  <c r="L825" i="1"/>
  <c r="N825" i="1" s="1"/>
  <c r="O846" i="1"/>
  <c r="L846" i="1"/>
  <c r="N846" i="1" s="1"/>
  <c r="O867" i="1"/>
  <c r="L867" i="1"/>
  <c r="N867" i="1" s="1"/>
  <c r="O985" i="1"/>
  <c r="L985" i="1"/>
  <c r="N985" i="1" s="1"/>
  <c r="O562" i="1"/>
  <c r="L562" i="1"/>
  <c r="N562" i="1" s="1"/>
  <c r="O588" i="1"/>
  <c r="L588" i="1"/>
  <c r="N588" i="1" s="1"/>
  <c r="O596" i="1"/>
  <c r="L596" i="1"/>
  <c r="N596" i="1" s="1"/>
  <c r="O609" i="1"/>
  <c r="L609" i="1"/>
  <c r="N609" i="1" s="1"/>
  <c r="O617" i="1"/>
  <c r="L617" i="1"/>
  <c r="N617" i="1" s="1"/>
  <c r="O688" i="1"/>
  <c r="L688" i="1"/>
  <c r="N688" i="1" s="1"/>
  <c r="O696" i="1"/>
  <c r="L696" i="1"/>
  <c r="N696" i="1" s="1"/>
  <c r="O709" i="1"/>
  <c r="L709" i="1"/>
  <c r="N709" i="1" s="1"/>
  <c r="O717" i="1"/>
  <c r="L717" i="1"/>
  <c r="N717" i="1" s="1"/>
  <c r="O788" i="1"/>
  <c r="L788" i="1"/>
  <c r="N788" i="1" s="1"/>
  <c r="O796" i="1"/>
  <c r="L796" i="1"/>
  <c r="N796" i="1" s="1"/>
  <c r="O809" i="1"/>
  <c r="L809" i="1"/>
  <c r="N809" i="1" s="1"/>
  <c r="O817" i="1"/>
  <c r="L817" i="1"/>
  <c r="N817" i="1" s="1"/>
  <c r="O883" i="1"/>
  <c r="L883" i="1"/>
  <c r="N883" i="1" s="1"/>
  <c r="O907" i="1"/>
  <c r="L907" i="1"/>
  <c r="N907" i="1" s="1"/>
  <c r="O911" i="1"/>
  <c r="L911" i="1"/>
  <c r="N911" i="1" s="1"/>
  <c r="L951" i="1"/>
  <c r="N951" i="1" s="1"/>
  <c r="O951" i="1"/>
  <c r="L1107" i="1"/>
  <c r="N1107" i="1" s="1"/>
  <c r="O1107" i="1"/>
  <c r="O558" i="1"/>
  <c r="L558" i="1"/>
  <c r="N558" i="1" s="1"/>
  <c r="O567" i="1"/>
  <c r="L567" i="1"/>
  <c r="N567" i="1" s="1"/>
  <c r="O580" i="1"/>
  <c r="L580" i="1"/>
  <c r="N580" i="1" s="1"/>
  <c r="L630" i="1"/>
  <c r="N630" i="1" s="1"/>
  <c r="O630" i="1"/>
  <c r="O638" i="1"/>
  <c r="L638" i="1"/>
  <c r="N638" i="1" s="1"/>
  <c r="O659" i="1"/>
  <c r="L659" i="1"/>
  <c r="N659" i="1" s="1"/>
  <c r="O680" i="1"/>
  <c r="L680" i="1"/>
  <c r="N680" i="1" s="1"/>
  <c r="O730" i="1"/>
  <c r="L730" i="1"/>
  <c r="N730" i="1" s="1"/>
  <c r="O738" i="1"/>
  <c r="L738" i="1"/>
  <c r="N738" i="1" s="1"/>
  <c r="O759" i="1"/>
  <c r="L759" i="1"/>
  <c r="N759" i="1" s="1"/>
  <c r="O780" i="1"/>
  <c r="L780" i="1"/>
  <c r="N780" i="1" s="1"/>
  <c r="O830" i="1"/>
  <c r="L830" i="1"/>
  <c r="N830" i="1" s="1"/>
  <c r="O838" i="1"/>
  <c r="L838" i="1"/>
  <c r="N838" i="1" s="1"/>
  <c r="O859" i="1"/>
  <c r="L859" i="1"/>
  <c r="N859" i="1" s="1"/>
  <c r="O936" i="1"/>
  <c r="L936" i="1"/>
  <c r="N936" i="1" s="1"/>
  <c r="O1005" i="1"/>
  <c r="L1005" i="1"/>
  <c r="N1005" i="1" s="1"/>
  <c r="L1247" i="1"/>
  <c r="N1247" i="1" s="1"/>
  <c r="O1247" i="1"/>
  <c r="L1267" i="1"/>
  <c r="N1267" i="1" s="1"/>
  <c r="O1267" i="1"/>
  <c r="O593" i="1"/>
  <c r="L593" i="1"/>
  <c r="N593" i="1" s="1"/>
  <c r="O651" i="1"/>
  <c r="L651" i="1"/>
  <c r="N651" i="1" s="1"/>
  <c r="O663" i="1"/>
  <c r="L663" i="1"/>
  <c r="N663" i="1" s="1"/>
  <c r="L672" i="1"/>
  <c r="N672" i="1" s="1"/>
  <c r="O672" i="1"/>
  <c r="O693" i="1"/>
  <c r="L693" i="1"/>
  <c r="N693" i="1" s="1"/>
  <c r="O751" i="1"/>
  <c r="L751" i="1"/>
  <c r="N751" i="1" s="1"/>
  <c r="O763" i="1"/>
  <c r="L763" i="1"/>
  <c r="N763" i="1" s="1"/>
  <c r="L772" i="1"/>
  <c r="N772" i="1" s="1"/>
  <c r="O772" i="1"/>
  <c r="O793" i="1"/>
  <c r="L793" i="1"/>
  <c r="N793" i="1" s="1"/>
  <c r="O851" i="1"/>
  <c r="L851" i="1"/>
  <c r="N851" i="1" s="1"/>
  <c r="O863" i="1"/>
  <c r="L863" i="1"/>
  <c r="N863" i="1" s="1"/>
  <c r="L872" i="1"/>
  <c r="N872" i="1" s="1"/>
  <c r="O872" i="1"/>
  <c r="O896" i="1"/>
  <c r="L896" i="1"/>
  <c r="N896" i="1" s="1"/>
  <c r="O932" i="1"/>
  <c r="L932" i="1"/>
  <c r="N932" i="1" s="1"/>
  <c r="O1025" i="1"/>
  <c r="L1025" i="1"/>
  <c r="N1025" i="1" s="1"/>
  <c r="O1096" i="1"/>
  <c r="L1096" i="1"/>
  <c r="L1127" i="1"/>
  <c r="N1127" i="1" s="1"/>
  <c r="O1127" i="1"/>
  <c r="L1227" i="1"/>
  <c r="N1227" i="1" s="1"/>
  <c r="O1227" i="1"/>
  <c r="L1327" i="1"/>
  <c r="N1327" i="1" s="1"/>
  <c r="O1327" i="1"/>
  <c r="L1347" i="1"/>
  <c r="N1347" i="1" s="1"/>
  <c r="O1347" i="1"/>
  <c r="L572" i="1"/>
  <c r="N572" i="1" s="1"/>
  <c r="O572" i="1"/>
  <c r="O584" i="1"/>
  <c r="L584" i="1"/>
  <c r="N584" i="1" s="1"/>
  <c r="O605" i="1"/>
  <c r="L605" i="1"/>
  <c r="N605" i="1" s="1"/>
  <c r="O626" i="1"/>
  <c r="L626" i="1"/>
  <c r="N626" i="1" s="1"/>
  <c r="O647" i="1"/>
  <c r="L647" i="1"/>
  <c r="N647" i="1" s="1"/>
  <c r="O684" i="1"/>
  <c r="L684" i="1"/>
  <c r="N684" i="1" s="1"/>
  <c r="O705" i="1"/>
  <c r="L705" i="1"/>
  <c r="N705" i="1" s="1"/>
  <c r="O726" i="1"/>
  <c r="L726" i="1"/>
  <c r="N726" i="1" s="1"/>
  <c r="O747" i="1"/>
  <c r="L747" i="1"/>
  <c r="N747" i="1" s="1"/>
  <c r="O784" i="1"/>
  <c r="L784" i="1"/>
  <c r="N784" i="1" s="1"/>
  <c r="O805" i="1"/>
  <c r="L805" i="1"/>
  <c r="N805" i="1" s="1"/>
  <c r="O826" i="1"/>
  <c r="L826" i="1"/>
  <c r="N826" i="1" s="1"/>
  <c r="O847" i="1"/>
  <c r="L847" i="1"/>
  <c r="N847" i="1" s="1"/>
  <c r="L892" i="1"/>
  <c r="N892" i="1" s="1"/>
  <c r="O892" i="1"/>
  <c r="O916" i="1"/>
  <c r="L916" i="1"/>
  <c r="N916" i="1" s="1"/>
  <c r="L944" i="1"/>
  <c r="N944" i="1" s="1"/>
  <c r="O944" i="1"/>
  <c r="L550" i="1"/>
  <c r="N550" i="1" s="1"/>
  <c r="O550" i="1"/>
  <c r="O576" i="1"/>
  <c r="L576" i="1"/>
  <c r="N576" i="1" s="1"/>
  <c r="O589" i="1"/>
  <c r="L589" i="1"/>
  <c r="N589" i="1" s="1"/>
  <c r="O597" i="1"/>
  <c r="L597" i="1"/>
  <c r="N597" i="1" s="1"/>
  <c r="O668" i="1"/>
  <c r="L668" i="1"/>
  <c r="N668" i="1" s="1"/>
  <c r="O676" i="1"/>
  <c r="L676" i="1"/>
  <c r="N676" i="1" s="1"/>
  <c r="O689" i="1"/>
  <c r="L689" i="1"/>
  <c r="N689" i="1" s="1"/>
  <c r="O697" i="1"/>
  <c r="L697" i="1"/>
  <c r="N697" i="1" s="1"/>
  <c r="O768" i="1"/>
  <c r="L768" i="1"/>
  <c r="N768" i="1" s="1"/>
  <c r="O776" i="1"/>
  <c r="L776" i="1"/>
  <c r="N776" i="1" s="1"/>
  <c r="O789" i="1"/>
  <c r="L789" i="1"/>
  <c r="N789" i="1" s="1"/>
  <c r="O797" i="1"/>
  <c r="L797" i="1"/>
  <c r="N797" i="1" s="1"/>
  <c r="O868" i="1"/>
  <c r="L868" i="1"/>
  <c r="N868" i="1" s="1"/>
  <c r="O876" i="1"/>
  <c r="L876" i="1"/>
  <c r="N876" i="1" s="1"/>
  <c r="O912" i="1"/>
  <c r="L912" i="1"/>
  <c r="N912" i="1" s="1"/>
  <c r="L1167" i="1"/>
  <c r="N1167" i="1" s="1"/>
  <c r="O1167" i="1"/>
  <c r="L1187" i="1"/>
  <c r="O1187" i="1"/>
  <c r="O559" i="1"/>
  <c r="L559" i="1"/>
  <c r="N559" i="1" s="1"/>
  <c r="O563" i="1"/>
  <c r="L563" i="1"/>
  <c r="N563" i="1" s="1"/>
  <c r="L610" i="1"/>
  <c r="N610" i="1" s="1"/>
  <c r="O610" i="1"/>
  <c r="O618" i="1"/>
  <c r="L618" i="1"/>
  <c r="N618" i="1" s="1"/>
  <c r="O639" i="1"/>
  <c r="L639" i="1"/>
  <c r="N639" i="1" s="1"/>
  <c r="O660" i="1"/>
  <c r="L660" i="1"/>
  <c r="N660" i="1" s="1"/>
  <c r="L710" i="1"/>
  <c r="N710" i="1" s="1"/>
  <c r="O710" i="1"/>
  <c r="O718" i="1"/>
  <c r="L718" i="1"/>
  <c r="N718" i="1" s="1"/>
  <c r="O739" i="1"/>
  <c r="L739" i="1"/>
  <c r="N739" i="1" s="1"/>
  <c r="O760" i="1"/>
  <c r="L760" i="1"/>
  <c r="N760" i="1" s="1"/>
  <c r="L810" i="1"/>
  <c r="N810" i="1" s="1"/>
  <c r="O810" i="1"/>
  <c r="O818" i="1"/>
  <c r="L818" i="1"/>
  <c r="N818" i="1" s="1"/>
  <c r="O839" i="1"/>
  <c r="L839" i="1"/>
  <c r="N839" i="1" s="1"/>
  <c r="O860" i="1"/>
  <c r="L860" i="1"/>
  <c r="N860" i="1" s="1"/>
  <c r="O884" i="1"/>
  <c r="L884" i="1"/>
  <c r="N884" i="1" s="1"/>
  <c r="L888" i="1"/>
  <c r="N888" i="1" s="1"/>
  <c r="O888" i="1"/>
  <c r="O900" i="1"/>
  <c r="L900" i="1"/>
  <c r="N900" i="1" s="1"/>
  <c r="L904" i="1"/>
  <c r="N904" i="1" s="1"/>
  <c r="O904" i="1"/>
  <c r="O952" i="1"/>
  <c r="L952" i="1"/>
  <c r="N952" i="1" s="1"/>
  <c r="O963" i="1"/>
  <c r="L963" i="1"/>
  <c r="N963" i="1" s="1"/>
  <c r="O568" i="1"/>
  <c r="L568" i="1"/>
  <c r="N568" i="1" s="1"/>
  <c r="O631" i="1"/>
  <c r="L631" i="1"/>
  <c r="N631" i="1" s="1"/>
  <c r="O643" i="1"/>
  <c r="L643" i="1"/>
  <c r="N643" i="1" s="1"/>
  <c r="L652" i="1"/>
  <c r="N652" i="1" s="1"/>
  <c r="O652" i="1"/>
  <c r="O673" i="1"/>
  <c r="L673" i="1"/>
  <c r="N673" i="1" s="1"/>
  <c r="O731" i="1"/>
  <c r="L731" i="1"/>
  <c r="O743" i="1"/>
  <c r="L743" i="1"/>
  <c r="N743" i="1" s="1"/>
  <c r="L752" i="1"/>
  <c r="N752" i="1" s="1"/>
  <c r="O752" i="1"/>
  <c r="O773" i="1"/>
  <c r="L773" i="1"/>
  <c r="N773" i="1" s="1"/>
  <c r="O831" i="1"/>
  <c r="L831" i="1"/>
  <c r="N831" i="1" s="1"/>
  <c r="O843" i="1"/>
  <c r="L843" i="1"/>
  <c r="N843" i="1" s="1"/>
  <c r="L852" i="1"/>
  <c r="N852" i="1" s="1"/>
  <c r="O852" i="1"/>
  <c r="O873" i="1"/>
  <c r="L873" i="1"/>
  <c r="N873" i="1" s="1"/>
  <c r="O920" i="1"/>
  <c r="L920" i="1"/>
  <c r="N920" i="1" s="1"/>
  <c r="L924" i="1"/>
  <c r="N924" i="1" s="1"/>
  <c r="O924" i="1"/>
  <c r="O933" i="1"/>
  <c r="L933" i="1"/>
  <c r="N933" i="1" s="1"/>
  <c r="O940" i="1"/>
  <c r="L940" i="1"/>
  <c r="N940" i="1" s="1"/>
  <c r="O573" i="1"/>
  <c r="L573" i="1"/>
  <c r="N573" i="1" s="1"/>
  <c r="O585" i="1"/>
  <c r="L585" i="1"/>
  <c r="N585" i="1" s="1"/>
  <c r="O606" i="1"/>
  <c r="L606" i="1"/>
  <c r="N606" i="1" s="1"/>
  <c r="O627" i="1"/>
  <c r="L627" i="1"/>
  <c r="N627" i="1" s="1"/>
  <c r="O664" i="1"/>
  <c r="L664" i="1"/>
  <c r="N664" i="1" s="1"/>
  <c r="O685" i="1"/>
  <c r="L685" i="1"/>
  <c r="N685" i="1" s="1"/>
  <c r="O706" i="1"/>
  <c r="L706" i="1"/>
  <c r="N706" i="1" s="1"/>
  <c r="O727" i="1"/>
  <c r="L727" i="1"/>
  <c r="N727" i="1" s="1"/>
  <c r="O764" i="1"/>
  <c r="L764" i="1"/>
  <c r="N764" i="1" s="1"/>
  <c r="O785" i="1"/>
  <c r="L785" i="1"/>
  <c r="N785" i="1" s="1"/>
  <c r="O806" i="1"/>
  <c r="L806" i="1"/>
  <c r="N806" i="1" s="1"/>
  <c r="O827" i="1"/>
  <c r="L827" i="1"/>
  <c r="N827" i="1" s="1"/>
  <c r="O864" i="1"/>
  <c r="L864" i="1"/>
  <c r="N864" i="1" s="1"/>
  <c r="O893" i="1"/>
  <c r="L893" i="1"/>
  <c r="N893" i="1" s="1"/>
  <c r="O1356" i="1"/>
  <c r="L1356" i="1"/>
  <c r="N1356" i="1" s="1"/>
  <c r="O551" i="1"/>
  <c r="L551" i="1"/>
  <c r="N551" i="1" s="1"/>
  <c r="O555" i="1"/>
  <c r="L555" i="1"/>
  <c r="N555" i="1" s="1"/>
  <c r="O577" i="1"/>
  <c r="L577" i="1"/>
  <c r="N577" i="1" s="1"/>
  <c r="O648" i="1"/>
  <c r="L648" i="1"/>
  <c r="N648" i="1" s="1"/>
  <c r="O656" i="1"/>
  <c r="L656" i="1"/>
  <c r="N656" i="1" s="1"/>
  <c r="O669" i="1"/>
  <c r="L669" i="1"/>
  <c r="N669" i="1" s="1"/>
  <c r="O677" i="1"/>
  <c r="L677" i="1"/>
  <c r="N677" i="1" s="1"/>
  <c r="O748" i="1"/>
  <c r="L748" i="1"/>
  <c r="N748" i="1" s="1"/>
  <c r="O756" i="1"/>
  <c r="L756" i="1"/>
  <c r="N756" i="1" s="1"/>
  <c r="O769" i="1"/>
  <c r="L769" i="1"/>
  <c r="N769" i="1" s="1"/>
  <c r="O777" i="1"/>
  <c r="L777" i="1"/>
  <c r="N777" i="1" s="1"/>
  <c r="O848" i="1"/>
  <c r="L848" i="1"/>
  <c r="N848" i="1" s="1"/>
  <c r="O856" i="1"/>
  <c r="L856" i="1"/>
  <c r="N856" i="1" s="1"/>
  <c r="O869" i="1"/>
  <c r="L869" i="1"/>
  <c r="N869" i="1" s="1"/>
  <c r="O877" i="1"/>
  <c r="L877" i="1"/>
  <c r="N877" i="1" s="1"/>
  <c r="O913" i="1"/>
  <c r="L913" i="1"/>
  <c r="N913" i="1" s="1"/>
  <c r="O929" i="1"/>
  <c r="L929" i="1"/>
  <c r="N929" i="1" s="1"/>
  <c r="O1136" i="1"/>
  <c r="L1136" i="1"/>
  <c r="N1136" i="1" s="1"/>
  <c r="O1296" i="1"/>
  <c r="L1296" i="1"/>
  <c r="N1296" i="1" s="1"/>
  <c r="O1336" i="1"/>
  <c r="L1336" i="1"/>
  <c r="N1336" i="1" s="1"/>
  <c r="L560" i="1"/>
  <c r="N560" i="1" s="1"/>
  <c r="O560" i="1"/>
  <c r="O564" i="1"/>
  <c r="L564" i="1"/>
  <c r="N564" i="1" s="1"/>
  <c r="L590" i="1"/>
  <c r="N590" i="1" s="1"/>
  <c r="O590" i="1"/>
  <c r="O598" i="1"/>
  <c r="L598" i="1"/>
  <c r="N598" i="1" s="1"/>
  <c r="O619" i="1"/>
  <c r="L619" i="1"/>
  <c r="N619" i="1" s="1"/>
  <c r="O640" i="1"/>
  <c r="L640" i="1"/>
  <c r="N640" i="1" s="1"/>
  <c r="O690" i="1"/>
  <c r="L690" i="1"/>
  <c r="N690" i="1" s="1"/>
  <c r="O698" i="1"/>
  <c r="L698" i="1"/>
  <c r="N698" i="1" s="1"/>
  <c r="O719" i="1"/>
  <c r="L719" i="1"/>
  <c r="N719" i="1" s="1"/>
  <c r="O740" i="1"/>
  <c r="L740" i="1"/>
  <c r="N740" i="1" s="1"/>
  <c r="O790" i="1"/>
  <c r="L790" i="1"/>
  <c r="N790" i="1" s="1"/>
  <c r="O798" i="1"/>
  <c r="L798" i="1"/>
  <c r="N798" i="1" s="1"/>
  <c r="O819" i="1"/>
  <c r="L819" i="1"/>
  <c r="N819" i="1" s="1"/>
  <c r="O840" i="1"/>
  <c r="L840" i="1"/>
  <c r="N840" i="1" s="1"/>
  <c r="O885" i="1"/>
  <c r="L885" i="1"/>
  <c r="N885" i="1" s="1"/>
  <c r="O889" i="1"/>
  <c r="L889" i="1"/>
  <c r="N889" i="1" s="1"/>
  <c r="O905" i="1"/>
  <c r="L905" i="1"/>
  <c r="N905" i="1" s="1"/>
  <c r="O953" i="1"/>
  <c r="L953" i="1"/>
  <c r="N953" i="1" s="1"/>
  <c r="L987" i="1"/>
  <c r="N987" i="1" s="1"/>
  <c r="O987" i="1"/>
  <c r="O1176" i="1"/>
  <c r="L1176" i="1"/>
  <c r="N1176" i="1" s="1"/>
  <c r="O1196" i="1"/>
  <c r="L1196" i="1"/>
  <c r="N1196" i="1" s="1"/>
  <c r="O1216" i="1"/>
  <c r="L1216" i="1"/>
  <c r="N1216" i="1" s="1"/>
  <c r="O1236" i="1"/>
  <c r="L1236" i="1"/>
  <c r="N1236" i="1" s="1"/>
  <c r="O1316" i="1"/>
  <c r="L1316" i="1"/>
  <c r="N1316" i="1" s="1"/>
  <c r="O547" i="1"/>
  <c r="L547" i="1"/>
  <c r="N547" i="1" s="1"/>
  <c r="O569" i="1"/>
  <c r="L569" i="1"/>
  <c r="N569" i="1" s="1"/>
  <c r="O611" i="1"/>
  <c r="L611" i="1"/>
  <c r="N611" i="1" s="1"/>
  <c r="O623" i="1"/>
  <c r="L623" i="1"/>
  <c r="N623" i="1" s="1"/>
  <c r="L632" i="1"/>
  <c r="N632" i="1" s="1"/>
  <c r="O632" i="1"/>
  <c r="O653" i="1"/>
  <c r="L653" i="1"/>
  <c r="N653" i="1" s="1"/>
  <c r="O711" i="1"/>
  <c r="L711" i="1"/>
  <c r="N711" i="1" s="1"/>
  <c r="O723" i="1"/>
  <c r="L723" i="1"/>
  <c r="N723" i="1" s="1"/>
  <c r="L732" i="1"/>
  <c r="N732" i="1" s="1"/>
  <c r="O732" i="1"/>
  <c r="O753" i="1"/>
  <c r="L753" i="1"/>
  <c r="N753" i="1" s="1"/>
  <c r="O811" i="1"/>
  <c r="L811" i="1"/>
  <c r="N811" i="1" s="1"/>
  <c r="O823" i="1"/>
  <c r="L823" i="1"/>
  <c r="N823" i="1" s="1"/>
  <c r="L832" i="1"/>
  <c r="N832" i="1" s="1"/>
  <c r="O832" i="1"/>
  <c r="O853" i="1"/>
  <c r="L853" i="1"/>
  <c r="N853" i="1" s="1"/>
  <c r="O909" i="1"/>
  <c r="L909" i="1"/>
  <c r="N909" i="1" s="1"/>
  <c r="O925" i="1"/>
  <c r="L925" i="1"/>
  <c r="N925" i="1" s="1"/>
  <c r="O941" i="1"/>
  <c r="L941" i="1"/>
  <c r="N941" i="1" s="1"/>
  <c r="O983" i="1"/>
  <c r="L983" i="1"/>
  <c r="N983" i="1" s="1"/>
  <c r="L1047" i="1"/>
  <c r="N1047" i="1" s="1"/>
  <c r="O1047" i="1"/>
  <c r="O586" i="1"/>
  <c r="L586" i="1"/>
  <c r="N586" i="1" s="1"/>
  <c r="O607" i="1"/>
  <c r="L607" i="1"/>
  <c r="N607" i="1" s="1"/>
  <c r="O644" i="1"/>
  <c r="L644" i="1"/>
  <c r="N644" i="1" s="1"/>
  <c r="O665" i="1"/>
  <c r="L665" i="1"/>
  <c r="N665" i="1" s="1"/>
  <c r="O686" i="1"/>
  <c r="L686" i="1"/>
  <c r="N686" i="1" s="1"/>
  <c r="O707" i="1"/>
  <c r="L707" i="1"/>
  <c r="N707" i="1" s="1"/>
  <c r="O744" i="1"/>
  <c r="L744" i="1"/>
  <c r="N744" i="1" s="1"/>
  <c r="O765" i="1"/>
  <c r="L765" i="1"/>
  <c r="N765" i="1" s="1"/>
  <c r="O786" i="1"/>
  <c r="L786" i="1"/>
  <c r="N786" i="1" s="1"/>
  <c r="O807" i="1"/>
  <c r="L807" i="1"/>
  <c r="N807" i="1" s="1"/>
  <c r="O844" i="1"/>
  <c r="L844" i="1"/>
  <c r="N844" i="1" s="1"/>
  <c r="O865" i="1"/>
  <c r="L865" i="1"/>
  <c r="N865" i="1" s="1"/>
  <c r="O934" i="1"/>
  <c r="L934" i="1"/>
  <c r="N934" i="1" s="1"/>
  <c r="L552" i="1"/>
  <c r="N552" i="1" s="1"/>
  <c r="O552" i="1"/>
  <c r="O556" i="1"/>
  <c r="L556" i="1"/>
  <c r="N556" i="1" s="1"/>
  <c r="O628" i="1"/>
  <c r="L628" i="1"/>
  <c r="N628" i="1" s="1"/>
  <c r="O636" i="1"/>
  <c r="L636" i="1"/>
  <c r="N636" i="1" s="1"/>
  <c r="O649" i="1"/>
  <c r="L649" i="1"/>
  <c r="N649" i="1" s="1"/>
  <c r="O657" i="1"/>
  <c r="L657" i="1"/>
  <c r="N657" i="1" s="1"/>
  <c r="O728" i="1"/>
  <c r="L728" i="1"/>
  <c r="N728" i="1" s="1"/>
  <c r="O736" i="1"/>
  <c r="L736" i="1"/>
  <c r="N736" i="1" s="1"/>
  <c r="O749" i="1"/>
  <c r="L749" i="1"/>
  <c r="N749" i="1" s="1"/>
  <c r="O757" i="1"/>
  <c r="L757" i="1"/>
  <c r="N757" i="1" s="1"/>
  <c r="O828" i="1"/>
  <c r="L828" i="1"/>
  <c r="N828" i="1" s="1"/>
  <c r="O836" i="1"/>
  <c r="L836" i="1"/>
  <c r="N836" i="1" s="1"/>
  <c r="O849" i="1"/>
  <c r="L849" i="1"/>
  <c r="N849" i="1" s="1"/>
  <c r="O857" i="1"/>
  <c r="L857" i="1"/>
  <c r="N857" i="1" s="1"/>
  <c r="O878" i="1"/>
  <c r="L878" i="1"/>
  <c r="N878" i="1" s="1"/>
  <c r="O894" i="1"/>
  <c r="L894" i="1"/>
  <c r="N894" i="1" s="1"/>
  <c r="L1067" i="1"/>
  <c r="N1067" i="1" s="1"/>
  <c r="O1067" i="1"/>
  <c r="O565" i="1"/>
  <c r="L565" i="1"/>
  <c r="N565" i="1" s="1"/>
  <c r="O578" i="1"/>
  <c r="L578" i="1"/>
  <c r="N578" i="1" s="1"/>
  <c r="O599" i="1"/>
  <c r="L599" i="1"/>
  <c r="N599" i="1" s="1"/>
  <c r="O620" i="1"/>
  <c r="L620" i="1"/>
  <c r="N620" i="1" s="1"/>
  <c r="L670" i="1"/>
  <c r="N670" i="1" s="1"/>
  <c r="O670" i="1"/>
  <c r="O678" i="1"/>
  <c r="L678" i="1"/>
  <c r="N678" i="1" s="1"/>
  <c r="O699" i="1"/>
  <c r="L699" i="1"/>
  <c r="N699" i="1" s="1"/>
  <c r="O720" i="1"/>
  <c r="L720" i="1"/>
  <c r="N720" i="1" s="1"/>
  <c r="O770" i="1"/>
  <c r="L770" i="1"/>
  <c r="N770" i="1" s="1"/>
  <c r="O778" i="1"/>
  <c r="L778" i="1"/>
  <c r="N778" i="1" s="1"/>
  <c r="O799" i="1"/>
  <c r="L799" i="1"/>
  <c r="N799" i="1" s="1"/>
  <c r="O820" i="1"/>
  <c r="L820" i="1"/>
  <c r="N820" i="1" s="1"/>
  <c r="L870" i="1"/>
  <c r="N870" i="1" s="1"/>
  <c r="O870" i="1"/>
  <c r="O890" i="1"/>
  <c r="L890" i="1"/>
  <c r="N890" i="1" s="1"/>
  <c r="O914" i="1"/>
  <c r="L914" i="1"/>
  <c r="N914" i="1" s="1"/>
  <c r="O972" i="1"/>
  <c r="L972" i="1"/>
  <c r="N972" i="1" s="1"/>
  <c r="O561" i="1"/>
  <c r="O581" i="1"/>
  <c r="O601" i="1"/>
  <c r="O621" i="1"/>
  <c r="O641" i="1"/>
  <c r="O661" i="1"/>
  <c r="O681" i="1"/>
  <c r="O701" i="1"/>
  <c r="O721" i="1"/>
  <c r="O741" i="1"/>
  <c r="O761" i="1"/>
  <c r="O781" i="1"/>
  <c r="O801" i="1"/>
  <c r="O821" i="1"/>
  <c r="O841" i="1"/>
  <c r="O861" i="1"/>
  <c r="O886" i="1"/>
  <c r="L891" i="1"/>
  <c r="N891" i="1" s="1"/>
  <c r="O898" i="1"/>
  <c r="O918" i="1"/>
  <c r="O938" i="1"/>
  <c r="O949" i="1"/>
  <c r="L955" i="1"/>
  <c r="N955" i="1" s="1"/>
  <c r="O964" i="1"/>
  <c r="L974" i="1"/>
  <c r="N974" i="1" s="1"/>
  <c r="O1011" i="1"/>
  <c r="O1029" i="1"/>
  <c r="O1079" i="1"/>
  <c r="L1079" i="1"/>
  <c r="N1079" i="1" s="1"/>
  <c r="O1177" i="1"/>
  <c r="L1177" i="1"/>
  <c r="N1177" i="1" s="1"/>
  <c r="O1273" i="1"/>
  <c r="L1273" i="1"/>
  <c r="N1273" i="1" s="1"/>
  <c r="O1401" i="1"/>
  <c r="L1401" i="1"/>
  <c r="O1406" i="1"/>
  <c r="L1406" i="1"/>
  <c r="N1406" i="1" s="1"/>
  <c r="O1442" i="1"/>
  <c r="L1442" i="1"/>
  <c r="N1442" i="1" s="1"/>
  <c r="L1467" i="1"/>
  <c r="N1467" i="1" s="1"/>
  <c r="O1467" i="1"/>
  <c r="O1475" i="1"/>
  <c r="L1475" i="1"/>
  <c r="N1475" i="1" s="1"/>
  <c r="O1483" i="1"/>
  <c r="L1483" i="1"/>
  <c r="N1483" i="1" s="1"/>
  <c r="O1508" i="1"/>
  <c r="L1508" i="1"/>
  <c r="N1508" i="1" s="1"/>
  <c r="O1512" i="1"/>
  <c r="L1512" i="1"/>
  <c r="N1512" i="1" s="1"/>
  <c r="O1516" i="1"/>
  <c r="L1516" i="1"/>
  <c r="N1516" i="1" s="1"/>
  <c r="O1524" i="1"/>
  <c r="L1524" i="1"/>
  <c r="N1524" i="1" s="1"/>
  <c r="O1549" i="1"/>
  <c r="L1549" i="1"/>
  <c r="N1549" i="1" s="1"/>
  <c r="O1565" i="1"/>
  <c r="L1565" i="1"/>
  <c r="N1565" i="1" s="1"/>
  <c r="O1601" i="1"/>
  <c r="L1601" i="1"/>
  <c r="N1601" i="1" s="1"/>
  <c r="O1606" i="1"/>
  <c r="L1606" i="1"/>
  <c r="N1606" i="1" s="1"/>
  <c r="O1614" i="1"/>
  <c r="L1614" i="1"/>
  <c r="N1614" i="1" s="1"/>
  <c r="O1669" i="1"/>
  <c r="L1669" i="1"/>
  <c r="N1669" i="1" s="1"/>
  <c r="O1794" i="1"/>
  <c r="L1794" i="1"/>
  <c r="N1794" i="1" s="1"/>
  <c r="L967" i="1"/>
  <c r="N967" i="1" s="1"/>
  <c r="O967" i="1"/>
  <c r="L994" i="1"/>
  <c r="N994" i="1" s="1"/>
  <c r="L1029" i="1"/>
  <c r="N1029" i="1" s="1"/>
  <c r="O1039" i="1"/>
  <c r="L1039" i="1"/>
  <c r="N1039" i="1" s="1"/>
  <c r="O1043" i="1"/>
  <c r="L1043" i="1"/>
  <c r="N1043" i="1" s="1"/>
  <c r="O1054" i="1"/>
  <c r="L1054" i="1"/>
  <c r="N1054" i="1" s="1"/>
  <c r="O1113" i="1"/>
  <c r="L1113" i="1"/>
  <c r="N1113" i="1" s="1"/>
  <c r="O1128" i="1"/>
  <c r="L1128" i="1"/>
  <c r="N1128" i="1" s="1"/>
  <c r="O1143" i="1"/>
  <c r="L1143" i="1"/>
  <c r="N1143" i="1" s="1"/>
  <c r="O1166" i="1"/>
  <c r="L1166" i="1"/>
  <c r="N1166" i="1" s="1"/>
  <c r="O1170" i="1"/>
  <c r="L1170" i="1"/>
  <c r="N1170" i="1" s="1"/>
  <c r="L1189" i="1"/>
  <c r="N1189" i="1" s="1"/>
  <c r="O1208" i="1"/>
  <c r="L1208" i="1"/>
  <c r="N1208" i="1" s="1"/>
  <c r="O1223" i="1"/>
  <c r="L1223" i="1"/>
  <c r="N1223" i="1" s="1"/>
  <c r="L1238" i="1"/>
  <c r="N1238" i="1" s="1"/>
  <c r="O1242" i="1"/>
  <c r="L1242" i="1"/>
  <c r="N1242" i="1" s="1"/>
  <c r="O1254" i="1"/>
  <c r="L1254" i="1"/>
  <c r="N1254" i="1" s="1"/>
  <c r="O1261" i="1"/>
  <c r="L1261" i="1"/>
  <c r="N1261" i="1" s="1"/>
  <c r="O1280" i="1"/>
  <c r="O1308" i="1"/>
  <c r="L1308" i="1"/>
  <c r="N1308" i="1" s="1"/>
  <c r="O1323" i="1"/>
  <c r="L1323" i="1"/>
  <c r="N1323" i="1" s="1"/>
  <c r="L1338" i="1"/>
  <c r="N1338" i="1" s="1"/>
  <c r="O1342" i="1"/>
  <c r="L1342" i="1"/>
  <c r="N1342" i="1" s="1"/>
  <c r="O1354" i="1"/>
  <c r="L1354" i="1"/>
  <c r="N1354" i="1" s="1"/>
  <c r="O1361" i="1"/>
  <c r="L1361" i="1"/>
  <c r="N1361" i="1" s="1"/>
  <c r="O1381" i="1"/>
  <c r="L1381" i="1"/>
  <c r="N1381" i="1" s="1"/>
  <c r="O1390" i="1"/>
  <c r="L1390" i="1"/>
  <c r="N1390" i="1" s="1"/>
  <c r="O1414" i="1"/>
  <c r="L1414" i="1"/>
  <c r="N1414" i="1" s="1"/>
  <c r="O1540" i="1"/>
  <c r="O1553" i="1"/>
  <c r="L1553" i="1"/>
  <c r="N1553" i="1" s="1"/>
  <c r="O1557" i="1"/>
  <c r="L1557" i="1"/>
  <c r="N1557" i="1" s="1"/>
  <c r="O1590" i="1"/>
  <c r="L1590" i="1"/>
  <c r="N1590" i="1" s="1"/>
  <c r="O1622" i="1"/>
  <c r="L1622" i="1"/>
  <c r="N1622" i="1" s="1"/>
  <c r="O1642" i="1"/>
  <c r="L1642" i="1"/>
  <c r="N1642" i="1" s="1"/>
  <c r="O1658" i="1"/>
  <c r="L1658" i="1"/>
  <c r="N1658" i="1" s="1"/>
  <c r="L1747" i="1"/>
  <c r="N1747" i="1" s="1"/>
  <c r="O1747" i="1"/>
  <c r="O1790" i="1"/>
  <c r="L1790" i="1"/>
  <c r="N1790" i="1" s="1"/>
  <c r="O971" i="1"/>
  <c r="O977" i="1"/>
  <c r="O980" i="1"/>
  <c r="O997" i="1"/>
  <c r="O1000" i="1"/>
  <c r="O1065" i="1"/>
  <c r="L1065" i="1"/>
  <c r="N1065" i="1" s="1"/>
  <c r="O1139" i="1"/>
  <c r="L1139" i="1"/>
  <c r="N1139" i="1" s="1"/>
  <c r="L1147" i="1"/>
  <c r="N1147" i="1" s="1"/>
  <c r="O1147" i="1"/>
  <c r="O1162" i="1"/>
  <c r="L1162" i="1"/>
  <c r="N1162" i="1" s="1"/>
  <c r="O1185" i="1"/>
  <c r="L1185" i="1"/>
  <c r="N1185" i="1" s="1"/>
  <c r="O1219" i="1"/>
  <c r="L1219" i="1"/>
  <c r="N1219" i="1" s="1"/>
  <c r="O1277" i="1"/>
  <c r="L1277" i="1"/>
  <c r="N1277" i="1" s="1"/>
  <c r="O1319" i="1"/>
  <c r="L1319" i="1"/>
  <c r="N1319" i="1" s="1"/>
  <c r="O1370" i="1"/>
  <c r="L1370" i="1"/>
  <c r="O1386" i="1"/>
  <c r="L1386" i="1"/>
  <c r="N1386" i="1" s="1"/>
  <c r="O1394" i="1"/>
  <c r="L1394" i="1"/>
  <c r="N1394" i="1" s="1"/>
  <c r="O1422" i="1"/>
  <c r="L1422" i="1"/>
  <c r="N1422" i="1" s="1"/>
  <c r="L1447" i="1"/>
  <c r="N1447" i="1" s="1"/>
  <c r="O1447" i="1"/>
  <c r="O1455" i="1"/>
  <c r="L1455" i="1"/>
  <c r="N1455" i="1" s="1"/>
  <c r="O1463" i="1"/>
  <c r="L1463" i="1"/>
  <c r="N1463" i="1" s="1"/>
  <c r="O1479" i="1"/>
  <c r="L1479" i="1"/>
  <c r="N1479" i="1" s="1"/>
  <c r="O1488" i="1"/>
  <c r="L1488" i="1"/>
  <c r="N1488" i="1" s="1"/>
  <c r="O1492" i="1"/>
  <c r="L1492" i="1"/>
  <c r="N1492" i="1" s="1"/>
  <c r="O1496" i="1"/>
  <c r="L1496" i="1"/>
  <c r="N1496" i="1" s="1"/>
  <c r="O1504" i="1"/>
  <c r="L1504" i="1"/>
  <c r="N1504" i="1" s="1"/>
  <c r="O1529" i="1"/>
  <c r="L1529" i="1"/>
  <c r="N1529" i="1" s="1"/>
  <c r="O1545" i="1"/>
  <c r="L1545" i="1"/>
  <c r="N1545" i="1" s="1"/>
  <c r="O1581" i="1"/>
  <c r="L1581" i="1"/>
  <c r="N1581" i="1" s="1"/>
  <c r="O1586" i="1"/>
  <c r="L1586" i="1"/>
  <c r="N1586" i="1" s="1"/>
  <c r="O1594" i="1"/>
  <c r="L1594" i="1"/>
  <c r="N1594" i="1" s="1"/>
  <c r="O1646" i="1"/>
  <c r="L1646" i="1"/>
  <c r="N1646" i="1" s="1"/>
  <c r="O1662" i="1"/>
  <c r="L1662" i="1"/>
  <c r="N1662" i="1" s="1"/>
  <c r="L1678" i="1"/>
  <c r="N1678" i="1" s="1"/>
  <c r="O1678" i="1"/>
  <c r="O1682" i="1"/>
  <c r="L1682" i="1"/>
  <c r="N1682" i="1" s="1"/>
  <c r="O1686" i="1"/>
  <c r="L1686" i="1"/>
  <c r="N1686" i="1" s="1"/>
  <c r="O1709" i="1"/>
  <c r="L1709" i="1"/>
  <c r="N1709" i="1" s="1"/>
  <c r="O1740" i="1"/>
  <c r="L1740" i="1"/>
  <c r="N1740" i="1" s="1"/>
  <c r="O1831" i="1"/>
  <c r="L1831" i="1"/>
  <c r="N1831" i="1" s="1"/>
  <c r="O1008" i="1"/>
  <c r="L1008" i="1"/>
  <c r="N1008" i="1" s="1"/>
  <c r="O1033" i="1"/>
  <c r="L1033" i="1"/>
  <c r="N1033" i="1" s="1"/>
  <c r="O1061" i="1"/>
  <c r="L1061" i="1"/>
  <c r="N1061" i="1" s="1"/>
  <c r="O1102" i="1"/>
  <c r="L1102" i="1"/>
  <c r="N1102" i="1" s="1"/>
  <c r="O1106" i="1"/>
  <c r="L1106" i="1"/>
  <c r="N1106" i="1" s="1"/>
  <c r="O1132" i="1"/>
  <c r="L1132" i="1"/>
  <c r="N1132" i="1" s="1"/>
  <c r="O1174" i="1"/>
  <c r="L1174" i="1"/>
  <c r="N1174" i="1" s="1"/>
  <c r="O1181" i="1"/>
  <c r="L1181" i="1"/>
  <c r="N1181" i="1" s="1"/>
  <c r="O1193" i="1"/>
  <c r="L1193" i="1"/>
  <c r="N1193" i="1" s="1"/>
  <c r="O1212" i="1"/>
  <c r="L1212" i="1"/>
  <c r="N1212" i="1" s="1"/>
  <c r="O1266" i="1"/>
  <c r="L1266" i="1"/>
  <c r="N1266" i="1" s="1"/>
  <c r="O1270" i="1"/>
  <c r="L1270" i="1"/>
  <c r="N1270" i="1" s="1"/>
  <c r="O1285" i="1"/>
  <c r="L1285" i="1"/>
  <c r="N1285" i="1" s="1"/>
  <c r="O1312" i="1"/>
  <c r="L1312" i="1"/>
  <c r="N1312" i="1" s="1"/>
  <c r="O1366" i="1"/>
  <c r="L1366" i="1"/>
  <c r="N1366" i="1" s="1"/>
  <c r="O1374" i="1"/>
  <c r="L1374" i="1"/>
  <c r="N1374" i="1" s="1"/>
  <c r="N1431" i="1"/>
  <c r="O1520" i="1"/>
  <c r="O1533" i="1"/>
  <c r="L1533" i="1"/>
  <c r="N1533" i="1" s="1"/>
  <c r="O1537" i="1"/>
  <c r="L1537" i="1"/>
  <c r="N1537" i="1" s="1"/>
  <c r="O1570" i="1"/>
  <c r="L1570" i="1"/>
  <c r="N1570" i="1" s="1"/>
  <c r="O1627" i="1"/>
  <c r="L1627" i="1"/>
  <c r="N1627" i="1" s="1"/>
  <c r="L1694" i="1"/>
  <c r="N1694" i="1" s="1"/>
  <c r="O1694" i="1"/>
  <c r="O1725" i="1"/>
  <c r="L1725" i="1"/>
  <c r="N1725" i="1" s="1"/>
  <c r="O1811" i="1"/>
  <c r="L1811" i="1"/>
  <c r="N1811" i="1" s="1"/>
  <c r="O991" i="1"/>
  <c r="L1022" i="1"/>
  <c r="N1022" i="1" s="1"/>
  <c r="O1026" i="1"/>
  <c r="L1026" i="1"/>
  <c r="N1026" i="1" s="1"/>
  <c r="O1073" i="1"/>
  <c r="L1073" i="1"/>
  <c r="N1073" i="1" s="1"/>
  <c r="O1110" i="1"/>
  <c r="L1110" i="1"/>
  <c r="N1110" i="1" s="1"/>
  <c r="O1117" i="1"/>
  <c r="L1117" i="1"/>
  <c r="N1117" i="1" s="1"/>
  <c r="O1120" i="1"/>
  <c r="O1200" i="1"/>
  <c r="O1293" i="1"/>
  <c r="L1293" i="1"/>
  <c r="N1293" i="1" s="1"/>
  <c r="O1402" i="1"/>
  <c r="L1402" i="1"/>
  <c r="N1402" i="1" s="1"/>
  <c r="L1427" i="1"/>
  <c r="N1427" i="1" s="1"/>
  <c r="O1427" i="1"/>
  <c r="O1435" i="1"/>
  <c r="L1435" i="1"/>
  <c r="N1435" i="1" s="1"/>
  <c r="O1443" i="1"/>
  <c r="L1443" i="1"/>
  <c r="N1443" i="1" s="1"/>
  <c r="O1459" i="1"/>
  <c r="L1459" i="1"/>
  <c r="N1459" i="1" s="1"/>
  <c r="O1468" i="1"/>
  <c r="L1468" i="1"/>
  <c r="N1468" i="1" s="1"/>
  <c r="O1484" i="1"/>
  <c r="L1484" i="1"/>
  <c r="N1484" i="1" s="1"/>
  <c r="O1509" i="1"/>
  <c r="L1509" i="1"/>
  <c r="N1509" i="1" s="1"/>
  <c r="O1525" i="1"/>
  <c r="L1525" i="1"/>
  <c r="N1525" i="1" s="1"/>
  <c r="O1561" i="1"/>
  <c r="L1561" i="1"/>
  <c r="N1561" i="1" s="1"/>
  <c r="O1566" i="1"/>
  <c r="L1566" i="1"/>
  <c r="N1566" i="1" s="1"/>
  <c r="O1574" i="1"/>
  <c r="L1574" i="1"/>
  <c r="N1574" i="1" s="1"/>
  <c r="O1602" i="1"/>
  <c r="L1602" i="1"/>
  <c r="N1602" i="1" s="1"/>
  <c r="O1639" i="1"/>
  <c r="L1639" i="1"/>
  <c r="N1639" i="1" s="1"/>
  <c r="O1651" i="1"/>
  <c r="L1651" i="1"/>
  <c r="N1651" i="1" s="1"/>
  <c r="O1655" i="1"/>
  <c r="L1655" i="1"/>
  <c r="N1655" i="1" s="1"/>
  <c r="L1674" i="1"/>
  <c r="O1674" i="1"/>
  <c r="O1702" i="1"/>
  <c r="L1702" i="1"/>
  <c r="N1702" i="1" s="1"/>
  <c r="O1795" i="1"/>
  <c r="L1795" i="1"/>
  <c r="N1795" i="1" s="1"/>
  <c r="O1823" i="1"/>
  <c r="L1823" i="1"/>
  <c r="N1823" i="1" s="1"/>
  <c r="O950" i="1"/>
  <c r="L950" i="1"/>
  <c r="N950" i="1" s="1"/>
  <c r="O1012" i="1"/>
  <c r="L1012" i="1"/>
  <c r="N1012" i="1" s="1"/>
  <c r="O1088" i="1"/>
  <c r="L1088" i="1"/>
  <c r="N1088" i="1" s="1"/>
  <c r="O1197" i="1"/>
  <c r="L1197" i="1"/>
  <c r="N1197" i="1" s="1"/>
  <c r="O1228" i="1"/>
  <c r="L1228" i="1"/>
  <c r="N1228" i="1" s="1"/>
  <c r="O1243" i="1"/>
  <c r="L1243" i="1"/>
  <c r="N1243" i="1" s="1"/>
  <c r="L1258" i="1"/>
  <c r="N1258" i="1" s="1"/>
  <c r="O1262" i="1"/>
  <c r="L1262" i="1"/>
  <c r="N1262" i="1" s="1"/>
  <c r="O1274" i="1"/>
  <c r="L1274" i="1"/>
  <c r="N1274" i="1" s="1"/>
  <c r="O1281" i="1"/>
  <c r="L1281" i="1"/>
  <c r="N1281" i="1" s="1"/>
  <c r="O1300" i="1"/>
  <c r="O1328" i="1"/>
  <c r="L1328" i="1"/>
  <c r="N1328" i="1" s="1"/>
  <c r="O1343" i="1"/>
  <c r="L1343" i="1"/>
  <c r="N1343" i="1" s="1"/>
  <c r="L1358" i="1"/>
  <c r="N1358" i="1" s="1"/>
  <c r="O1362" i="1"/>
  <c r="L1362" i="1"/>
  <c r="N1362" i="1" s="1"/>
  <c r="O1382" i="1"/>
  <c r="L1382" i="1"/>
  <c r="N1382" i="1" s="1"/>
  <c r="O1472" i="1"/>
  <c r="L1472" i="1"/>
  <c r="N1472" i="1" s="1"/>
  <c r="O1476" i="1"/>
  <c r="L1476" i="1"/>
  <c r="N1476" i="1" s="1"/>
  <c r="O1500" i="1"/>
  <c r="O1513" i="1"/>
  <c r="L1513" i="1"/>
  <c r="N1513" i="1" s="1"/>
  <c r="O1517" i="1"/>
  <c r="L1517" i="1"/>
  <c r="N1517" i="1" s="1"/>
  <c r="O1550" i="1"/>
  <c r="L1550" i="1"/>
  <c r="N1550" i="1" s="1"/>
  <c r="O1615" i="1"/>
  <c r="L1615" i="1"/>
  <c r="N1615" i="1" s="1"/>
  <c r="O1623" i="1"/>
  <c r="L1623" i="1"/>
  <c r="N1623" i="1" s="1"/>
  <c r="O1631" i="1"/>
  <c r="L1631" i="1"/>
  <c r="N1631" i="1" s="1"/>
  <c r="O1635" i="1"/>
  <c r="L1635" i="1"/>
  <c r="N1635" i="1" s="1"/>
  <c r="O1670" i="1"/>
  <c r="L1670" i="1"/>
  <c r="N1670" i="1" s="1"/>
  <c r="L1698" i="1"/>
  <c r="N1698" i="1" s="1"/>
  <c r="O1698" i="1"/>
  <c r="O981" i="1"/>
  <c r="L981" i="1"/>
  <c r="N981" i="1" s="1"/>
  <c r="O1001" i="1"/>
  <c r="L1001" i="1"/>
  <c r="N1001" i="1" s="1"/>
  <c r="O1030" i="1"/>
  <c r="L1030" i="1"/>
  <c r="N1030" i="1" s="1"/>
  <c r="O1066" i="1"/>
  <c r="L1066" i="1"/>
  <c r="N1066" i="1" s="1"/>
  <c r="O1114" i="1"/>
  <c r="L1114" i="1"/>
  <c r="N1114" i="1" s="1"/>
  <c r="O1148" i="1"/>
  <c r="L1148" i="1"/>
  <c r="N1148" i="1" s="1"/>
  <c r="O1163" i="1"/>
  <c r="L1163" i="1"/>
  <c r="N1163" i="1" s="1"/>
  <c r="O1186" i="1"/>
  <c r="L1186" i="1"/>
  <c r="N1186" i="1" s="1"/>
  <c r="O1190" i="1"/>
  <c r="L1190" i="1"/>
  <c r="N1190" i="1" s="1"/>
  <c r="O1239" i="1"/>
  <c r="L1239" i="1"/>
  <c r="N1239" i="1" s="1"/>
  <c r="O1297" i="1"/>
  <c r="L1297" i="1"/>
  <c r="N1297" i="1" s="1"/>
  <c r="O1339" i="1"/>
  <c r="L1339" i="1"/>
  <c r="N1339" i="1" s="1"/>
  <c r="L1407" i="1"/>
  <c r="N1407" i="1" s="1"/>
  <c r="O1407" i="1"/>
  <c r="O1415" i="1"/>
  <c r="L1415" i="1"/>
  <c r="N1415" i="1" s="1"/>
  <c r="O1423" i="1"/>
  <c r="L1423" i="1"/>
  <c r="N1423" i="1" s="1"/>
  <c r="O1439" i="1"/>
  <c r="L1439" i="1"/>
  <c r="N1439" i="1" s="1"/>
  <c r="O1448" i="1"/>
  <c r="L1448" i="1"/>
  <c r="N1448" i="1" s="1"/>
  <c r="O1464" i="1"/>
  <c r="L1464" i="1"/>
  <c r="N1464" i="1" s="1"/>
  <c r="O1489" i="1"/>
  <c r="L1489" i="1"/>
  <c r="N1489" i="1" s="1"/>
  <c r="O1505" i="1"/>
  <c r="L1505" i="1"/>
  <c r="N1505" i="1" s="1"/>
  <c r="O1541" i="1"/>
  <c r="L1541" i="1"/>
  <c r="N1541" i="1" s="1"/>
  <c r="O1546" i="1"/>
  <c r="L1546" i="1"/>
  <c r="N1546" i="1" s="1"/>
  <c r="O1554" i="1"/>
  <c r="L1554" i="1"/>
  <c r="N1554" i="1" s="1"/>
  <c r="O1582" i="1"/>
  <c r="L1582" i="1"/>
  <c r="L1607" i="1"/>
  <c r="N1607" i="1" s="1"/>
  <c r="O1607" i="1"/>
  <c r="O1647" i="1"/>
  <c r="L1647" i="1"/>
  <c r="N1647" i="1" s="1"/>
  <c r="O1679" i="1"/>
  <c r="L1679" i="1"/>
  <c r="N1679" i="1" s="1"/>
  <c r="O1729" i="1"/>
  <c r="L1729" i="1"/>
  <c r="N1729" i="1" s="1"/>
  <c r="L1767" i="1"/>
  <c r="N1767" i="1" s="1"/>
  <c r="O1767" i="1"/>
  <c r="L582" i="1"/>
  <c r="N582" i="1" s="1"/>
  <c r="L602" i="1"/>
  <c r="N602" i="1" s="1"/>
  <c r="L622" i="1"/>
  <c r="N622" i="1" s="1"/>
  <c r="L642" i="1"/>
  <c r="N642" i="1" s="1"/>
  <c r="L662" i="1"/>
  <c r="N662" i="1" s="1"/>
  <c r="L682" i="1"/>
  <c r="N682" i="1" s="1"/>
  <c r="L702" i="1"/>
  <c r="N702" i="1" s="1"/>
  <c r="L722" i="1"/>
  <c r="N722" i="1" s="1"/>
  <c r="L742" i="1"/>
  <c r="N742" i="1" s="1"/>
  <c r="L762" i="1"/>
  <c r="N762" i="1" s="1"/>
  <c r="L782" i="1"/>
  <c r="N782" i="1" s="1"/>
  <c r="L802" i="1"/>
  <c r="N802" i="1" s="1"/>
  <c r="L822" i="1"/>
  <c r="N822" i="1" s="1"/>
  <c r="L842" i="1"/>
  <c r="N842" i="1" s="1"/>
  <c r="L862" i="1"/>
  <c r="N862" i="1" s="1"/>
  <c r="L880" i="1"/>
  <c r="N880" i="1" s="1"/>
  <c r="L887" i="1"/>
  <c r="N887" i="1" s="1"/>
  <c r="L956" i="1"/>
  <c r="N956" i="1" s="1"/>
  <c r="O988" i="1"/>
  <c r="O1062" i="1"/>
  <c r="L1062" i="1"/>
  <c r="N1062" i="1" s="1"/>
  <c r="O1070" i="1"/>
  <c r="L1070" i="1"/>
  <c r="N1070" i="1" s="1"/>
  <c r="O1077" i="1"/>
  <c r="L1077" i="1"/>
  <c r="N1077" i="1" s="1"/>
  <c r="O1092" i="1"/>
  <c r="L1092" i="1"/>
  <c r="N1092" i="1" s="1"/>
  <c r="O1103" i="1"/>
  <c r="L1103" i="1"/>
  <c r="N1103" i="1" s="1"/>
  <c r="O1125" i="1"/>
  <c r="L1125" i="1"/>
  <c r="N1125" i="1" s="1"/>
  <c r="O1159" i="1"/>
  <c r="L1159" i="1"/>
  <c r="N1159" i="1" s="1"/>
  <c r="L1178" i="1"/>
  <c r="N1178" i="1" s="1"/>
  <c r="O1182" i="1"/>
  <c r="L1182" i="1"/>
  <c r="N1182" i="1" s="1"/>
  <c r="O1205" i="1"/>
  <c r="L1205" i="1"/>
  <c r="N1205" i="1" s="1"/>
  <c r="O1232" i="1"/>
  <c r="L1232" i="1"/>
  <c r="N1232" i="1" s="1"/>
  <c r="O1286" i="1"/>
  <c r="L1286" i="1"/>
  <c r="N1286" i="1" s="1"/>
  <c r="O1290" i="1"/>
  <c r="L1290" i="1"/>
  <c r="N1290" i="1" s="1"/>
  <c r="O1305" i="1"/>
  <c r="L1305" i="1"/>
  <c r="N1305" i="1" s="1"/>
  <c r="N1309" i="1"/>
  <c r="O1332" i="1"/>
  <c r="L1332" i="1"/>
  <c r="N1332" i="1" s="1"/>
  <c r="O1452" i="1"/>
  <c r="L1452" i="1"/>
  <c r="N1452" i="1" s="1"/>
  <c r="O1456" i="1"/>
  <c r="L1456" i="1"/>
  <c r="N1456" i="1" s="1"/>
  <c r="O1493" i="1"/>
  <c r="L1493" i="1"/>
  <c r="O1497" i="1"/>
  <c r="L1497" i="1"/>
  <c r="N1497" i="1" s="1"/>
  <c r="O1530" i="1"/>
  <c r="L1530" i="1"/>
  <c r="N1530" i="1" s="1"/>
  <c r="O1595" i="1"/>
  <c r="L1595" i="1"/>
  <c r="N1595" i="1" s="1"/>
  <c r="O1619" i="1"/>
  <c r="L1619" i="1"/>
  <c r="N1619" i="1" s="1"/>
  <c r="O1628" i="1"/>
  <c r="L1628" i="1"/>
  <c r="N1628" i="1" s="1"/>
  <c r="O1691" i="1"/>
  <c r="L1691" i="1"/>
  <c r="N1691" i="1" s="1"/>
  <c r="L1710" i="1"/>
  <c r="N1710" i="1" s="1"/>
  <c r="O1710" i="1"/>
  <c r="L1718" i="1"/>
  <c r="N1718" i="1" s="1"/>
  <c r="O1718" i="1"/>
  <c r="O1722" i="1"/>
  <c r="L1722" i="1"/>
  <c r="N1722" i="1" s="1"/>
  <c r="O1763" i="1"/>
  <c r="L1763" i="1"/>
  <c r="N1763" i="1" s="1"/>
  <c r="O959" i="1"/>
  <c r="L959" i="1"/>
  <c r="N959" i="1" s="1"/>
  <c r="L975" i="1"/>
  <c r="N975" i="1" s="1"/>
  <c r="L995" i="1"/>
  <c r="N995" i="1" s="1"/>
  <c r="L1009" i="1"/>
  <c r="N1009" i="1" s="1"/>
  <c r="O1019" i="1"/>
  <c r="L1019" i="1"/>
  <c r="N1019" i="1" s="1"/>
  <c r="O1023" i="1"/>
  <c r="L1023" i="1"/>
  <c r="N1023" i="1" s="1"/>
  <c r="O1037" i="1"/>
  <c r="O1040" i="1"/>
  <c r="O1044" i="1"/>
  <c r="O1099" i="1"/>
  <c r="L1099" i="1"/>
  <c r="N1099" i="1" s="1"/>
  <c r="O1121" i="1"/>
  <c r="L1121" i="1"/>
  <c r="N1121" i="1" s="1"/>
  <c r="O1133" i="1"/>
  <c r="L1133" i="1"/>
  <c r="N1133" i="1" s="1"/>
  <c r="O1152" i="1"/>
  <c r="L1152" i="1"/>
  <c r="N1152" i="1" s="1"/>
  <c r="O1194" i="1"/>
  <c r="L1194" i="1"/>
  <c r="N1194" i="1" s="1"/>
  <c r="O1201" i="1"/>
  <c r="L1201" i="1"/>
  <c r="N1201" i="1" s="1"/>
  <c r="O1213" i="1"/>
  <c r="L1213" i="1"/>
  <c r="N1213" i="1" s="1"/>
  <c r="O1313" i="1"/>
  <c r="L1313" i="1"/>
  <c r="N1313" i="1" s="1"/>
  <c r="L1387" i="1"/>
  <c r="N1387" i="1" s="1"/>
  <c r="O1387" i="1"/>
  <c r="O1403" i="1"/>
  <c r="L1403" i="1"/>
  <c r="N1403" i="1" s="1"/>
  <c r="O1419" i="1"/>
  <c r="L1419" i="1"/>
  <c r="N1419" i="1" s="1"/>
  <c r="O1428" i="1"/>
  <c r="L1428" i="1"/>
  <c r="N1428" i="1" s="1"/>
  <c r="O1444" i="1"/>
  <c r="L1444" i="1"/>
  <c r="N1444" i="1" s="1"/>
  <c r="O1469" i="1"/>
  <c r="L1469" i="1"/>
  <c r="N1469" i="1" s="1"/>
  <c r="O1485" i="1"/>
  <c r="L1485" i="1"/>
  <c r="N1485" i="1" s="1"/>
  <c r="O1521" i="1"/>
  <c r="L1521" i="1"/>
  <c r="O1526" i="1"/>
  <c r="L1526" i="1"/>
  <c r="N1526" i="1" s="1"/>
  <c r="O1534" i="1"/>
  <c r="L1534" i="1"/>
  <c r="N1534" i="1" s="1"/>
  <c r="O1562" i="1"/>
  <c r="L1562" i="1"/>
  <c r="N1562" i="1" s="1"/>
  <c r="L1587" i="1"/>
  <c r="N1587" i="1" s="1"/>
  <c r="O1587" i="1"/>
  <c r="O1603" i="1"/>
  <c r="L1603" i="1"/>
  <c r="N1603" i="1" s="1"/>
  <c r="O1652" i="1"/>
  <c r="L1652" i="1"/>
  <c r="N1652" i="1" s="1"/>
  <c r="O1675" i="1"/>
  <c r="L1675" i="1"/>
  <c r="N1675" i="1" s="1"/>
  <c r="O1783" i="1"/>
  <c r="L1783" i="1"/>
  <c r="N1783" i="1" s="1"/>
  <c r="O969" i="1"/>
  <c r="O992" i="1"/>
  <c r="L992" i="1"/>
  <c r="N992" i="1" s="1"/>
  <c r="O1034" i="1"/>
  <c r="L1034" i="1"/>
  <c r="N1034" i="1" s="1"/>
  <c r="O1048" i="1"/>
  <c r="L1048" i="1"/>
  <c r="N1048" i="1" s="1"/>
  <c r="O1074" i="1"/>
  <c r="L1074" i="1"/>
  <c r="N1074" i="1" s="1"/>
  <c r="O1140" i="1"/>
  <c r="O1220" i="1"/>
  <c r="O1248" i="1"/>
  <c r="L1248" i="1"/>
  <c r="O1263" i="1"/>
  <c r="L1263" i="1"/>
  <c r="N1263" i="1" s="1"/>
  <c r="L1278" i="1"/>
  <c r="O1282" i="1"/>
  <c r="L1282" i="1"/>
  <c r="N1282" i="1" s="1"/>
  <c r="O1294" i="1"/>
  <c r="L1294" i="1"/>
  <c r="N1294" i="1" s="1"/>
  <c r="O1301" i="1"/>
  <c r="L1301" i="1"/>
  <c r="N1301" i="1" s="1"/>
  <c r="O1320" i="1"/>
  <c r="O1348" i="1"/>
  <c r="L1348" i="1"/>
  <c r="N1348" i="1" s="1"/>
  <c r="O1363" i="1"/>
  <c r="L1363" i="1"/>
  <c r="N1363" i="1" s="1"/>
  <c r="L1367" i="1"/>
  <c r="N1367" i="1" s="1"/>
  <c r="O1367" i="1"/>
  <c r="O1383" i="1"/>
  <c r="L1383" i="1"/>
  <c r="N1383" i="1" s="1"/>
  <c r="O1432" i="1"/>
  <c r="L1432" i="1"/>
  <c r="N1432" i="1" s="1"/>
  <c r="O1436" i="1"/>
  <c r="L1436" i="1"/>
  <c r="N1436" i="1" s="1"/>
  <c r="O1510" i="1"/>
  <c r="L1510" i="1"/>
  <c r="N1510" i="1" s="1"/>
  <c r="O1575" i="1"/>
  <c r="L1575" i="1"/>
  <c r="N1575" i="1" s="1"/>
  <c r="O1599" i="1"/>
  <c r="L1599" i="1"/>
  <c r="N1599" i="1" s="1"/>
  <c r="O1699" i="1"/>
  <c r="L1699" i="1"/>
  <c r="N1699" i="1" s="1"/>
  <c r="O1013" i="1"/>
  <c r="L1013" i="1"/>
  <c r="N1013" i="1" s="1"/>
  <c r="O1085" i="1"/>
  <c r="L1085" i="1"/>
  <c r="N1085" i="1" s="1"/>
  <c r="O1137" i="1"/>
  <c r="L1137" i="1"/>
  <c r="N1137" i="1" s="1"/>
  <c r="O1156" i="1"/>
  <c r="L1156" i="1"/>
  <c r="N1156" i="1" s="1"/>
  <c r="O1217" i="1"/>
  <c r="L1217" i="1"/>
  <c r="O1259" i="1"/>
  <c r="L1259" i="1"/>
  <c r="N1259" i="1" s="1"/>
  <c r="O1317" i="1"/>
  <c r="L1317" i="1"/>
  <c r="N1317" i="1" s="1"/>
  <c r="O1359" i="1"/>
  <c r="L1359" i="1"/>
  <c r="N1359" i="1" s="1"/>
  <c r="O1399" i="1"/>
  <c r="L1399" i="1"/>
  <c r="N1399" i="1" s="1"/>
  <c r="O1408" i="1"/>
  <c r="L1408" i="1"/>
  <c r="N1408" i="1" s="1"/>
  <c r="O1424" i="1"/>
  <c r="L1424" i="1"/>
  <c r="N1424" i="1" s="1"/>
  <c r="O1449" i="1"/>
  <c r="L1449" i="1"/>
  <c r="N1449" i="1" s="1"/>
  <c r="O1465" i="1"/>
  <c r="L1465" i="1"/>
  <c r="N1465" i="1" s="1"/>
  <c r="O1473" i="1"/>
  <c r="L1473" i="1"/>
  <c r="N1473" i="1" s="1"/>
  <c r="O1477" i="1"/>
  <c r="L1477" i="1"/>
  <c r="N1477" i="1" s="1"/>
  <c r="O1501" i="1"/>
  <c r="L1501" i="1"/>
  <c r="N1501" i="1" s="1"/>
  <c r="O1506" i="1"/>
  <c r="L1506" i="1"/>
  <c r="N1506" i="1" s="1"/>
  <c r="O1514" i="1"/>
  <c r="L1514" i="1"/>
  <c r="N1514" i="1" s="1"/>
  <c r="O1542" i="1"/>
  <c r="L1542" i="1"/>
  <c r="N1542" i="1" s="1"/>
  <c r="L1567" i="1"/>
  <c r="N1567" i="1" s="1"/>
  <c r="O1567" i="1"/>
  <c r="O1583" i="1"/>
  <c r="L1583" i="1"/>
  <c r="N1583" i="1" s="1"/>
  <c r="O1608" i="1"/>
  <c r="L1608" i="1"/>
  <c r="N1608" i="1" s="1"/>
  <c r="O1612" i="1"/>
  <c r="L1612" i="1"/>
  <c r="N1612" i="1" s="1"/>
  <c r="O1616" i="1"/>
  <c r="L1616" i="1"/>
  <c r="N1616" i="1" s="1"/>
  <c r="O1624" i="1"/>
  <c r="L1624" i="1"/>
  <c r="N1624" i="1" s="1"/>
  <c r="O1636" i="1"/>
  <c r="L1636" i="1"/>
  <c r="N1636" i="1" s="1"/>
  <c r="O1648" i="1"/>
  <c r="L1648" i="1"/>
  <c r="N1648" i="1" s="1"/>
  <c r="L1667" i="1"/>
  <c r="N1667" i="1" s="1"/>
  <c r="O1667" i="1"/>
  <c r="O1671" i="1"/>
  <c r="L1671" i="1"/>
  <c r="N1671" i="1" s="1"/>
  <c r="O1680" i="1"/>
  <c r="L1680" i="1"/>
  <c r="N1680" i="1" s="1"/>
  <c r="O1730" i="1"/>
  <c r="L1730" i="1"/>
  <c r="N1730" i="1" s="1"/>
  <c r="O1749" i="1"/>
  <c r="L1749" i="1"/>
  <c r="N1749" i="1" s="1"/>
  <c r="O1772" i="1"/>
  <c r="L1772" i="1"/>
  <c r="N1772" i="1" s="1"/>
  <c r="L982" i="1"/>
  <c r="N982" i="1" s="1"/>
  <c r="L1002" i="1"/>
  <c r="N1002" i="1" s="1"/>
  <c r="O1006" i="1"/>
  <c r="L1006" i="1"/>
  <c r="N1006" i="1" s="1"/>
  <c r="L1027" i="1"/>
  <c r="N1027" i="1" s="1"/>
  <c r="O1027" i="1"/>
  <c r="O1052" i="1"/>
  <c r="L1052" i="1"/>
  <c r="N1052" i="1" s="1"/>
  <c r="O1063" i="1"/>
  <c r="L1063" i="1"/>
  <c r="N1063" i="1" s="1"/>
  <c r="O1081" i="1"/>
  <c r="L1081" i="1"/>
  <c r="N1081" i="1" s="1"/>
  <c r="O1126" i="1"/>
  <c r="L1126" i="1"/>
  <c r="O1130" i="1"/>
  <c r="L1130" i="1"/>
  <c r="N1130" i="1" s="1"/>
  <c r="L1149" i="1"/>
  <c r="N1149" i="1" s="1"/>
  <c r="O1168" i="1"/>
  <c r="L1168" i="1"/>
  <c r="N1168" i="1" s="1"/>
  <c r="O1183" i="1"/>
  <c r="L1183" i="1"/>
  <c r="N1183" i="1" s="1"/>
  <c r="O1206" i="1"/>
  <c r="L1206" i="1"/>
  <c r="N1206" i="1" s="1"/>
  <c r="O1210" i="1"/>
  <c r="L1210" i="1"/>
  <c r="N1210" i="1" s="1"/>
  <c r="O1225" i="1"/>
  <c r="L1225" i="1"/>
  <c r="N1225" i="1" s="1"/>
  <c r="O1252" i="1"/>
  <c r="L1252" i="1"/>
  <c r="N1252" i="1" s="1"/>
  <c r="O1306" i="1"/>
  <c r="L1306" i="1"/>
  <c r="N1306" i="1" s="1"/>
  <c r="O1310" i="1"/>
  <c r="L1310" i="1"/>
  <c r="N1310" i="1" s="1"/>
  <c r="O1325" i="1"/>
  <c r="L1325" i="1"/>
  <c r="N1325" i="1" s="1"/>
  <c r="O1352" i="1"/>
  <c r="L1352" i="1"/>
  <c r="N1352" i="1" s="1"/>
  <c r="O1379" i="1"/>
  <c r="L1379" i="1"/>
  <c r="N1379" i="1" s="1"/>
  <c r="O1412" i="1"/>
  <c r="L1412" i="1"/>
  <c r="N1412" i="1" s="1"/>
  <c r="O1416" i="1"/>
  <c r="L1416" i="1"/>
  <c r="N1416" i="1" s="1"/>
  <c r="O1490" i="1"/>
  <c r="L1490" i="1"/>
  <c r="N1490" i="1" s="1"/>
  <c r="O1555" i="1"/>
  <c r="L1555" i="1"/>
  <c r="N1555" i="1" s="1"/>
  <c r="O1579" i="1"/>
  <c r="L1579" i="1"/>
  <c r="N1579" i="1" s="1"/>
  <c r="O1692" i="1"/>
  <c r="L1692" i="1"/>
  <c r="N1692" i="1" s="1"/>
  <c r="O1711" i="1"/>
  <c r="L1711" i="1"/>
  <c r="N1711" i="1" s="1"/>
  <c r="O1723" i="1"/>
  <c r="L1723" i="1"/>
  <c r="N1723" i="1" s="1"/>
  <c r="O1745" i="1"/>
  <c r="L1745" i="1"/>
  <c r="N1745" i="1" s="1"/>
  <c r="O945" i="1"/>
  <c r="L954" i="1"/>
  <c r="N954" i="1" s="1"/>
  <c r="L966" i="1"/>
  <c r="N966" i="1" s="1"/>
  <c r="L989" i="1"/>
  <c r="N989" i="1" s="1"/>
  <c r="O1041" i="1"/>
  <c r="L1041" i="1"/>
  <c r="N1041" i="1" s="1"/>
  <c r="O1059" i="1"/>
  <c r="L1059" i="1"/>
  <c r="N1059" i="1" s="1"/>
  <c r="O1093" i="1"/>
  <c r="L1093" i="1"/>
  <c r="N1093" i="1" s="1"/>
  <c r="O1122" i="1"/>
  <c r="L1122" i="1"/>
  <c r="N1122" i="1" s="1"/>
  <c r="O1145" i="1"/>
  <c r="L1145" i="1"/>
  <c r="N1145" i="1" s="1"/>
  <c r="O1179" i="1"/>
  <c r="L1179" i="1"/>
  <c r="N1179" i="1" s="1"/>
  <c r="L1198" i="1"/>
  <c r="N1198" i="1" s="1"/>
  <c r="O1202" i="1"/>
  <c r="L1202" i="1"/>
  <c r="N1202" i="1" s="1"/>
  <c r="O1233" i="1"/>
  <c r="L1233" i="1"/>
  <c r="N1233" i="1" s="1"/>
  <c r="O1333" i="1"/>
  <c r="L1333" i="1"/>
  <c r="N1333" i="1" s="1"/>
  <c r="O1388" i="1"/>
  <c r="L1388" i="1"/>
  <c r="N1388" i="1" s="1"/>
  <c r="O1404" i="1"/>
  <c r="L1404" i="1"/>
  <c r="N1404" i="1" s="1"/>
  <c r="O1429" i="1"/>
  <c r="L1429" i="1"/>
  <c r="N1429" i="1" s="1"/>
  <c r="O1445" i="1"/>
  <c r="L1445" i="1"/>
  <c r="N1445" i="1" s="1"/>
  <c r="O1453" i="1"/>
  <c r="L1453" i="1"/>
  <c r="N1453" i="1" s="1"/>
  <c r="O1457" i="1"/>
  <c r="L1457" i="1"/>
  <c r="N1457" i="1" s="1"/>
  <c r="O1481" i="1"/>
  <c r="L1481" i="1"/>
  <c r="N1481" i="1" s="1"/>
  <c r="O1486" i="1"/>
  <c r="L1486" i="1"/>
  <c r="N1486" i="1" s="1"/>
  <c r="O1494" i="1"/>
  <c r="L1494" i="1"/>
  <c r="N1494" i="1" s="1"/>
  <c r="O1522" i="1"/>
  <c r="L1522" i="1"/>
  <c r="N1522" i="1" s="1"/>
  <c r="L1547" i="1"/>
  <c r="N1547" i="1" s="1"/>
  <c r="O1547" i="1"/>
  <c r="O1563" i="1"/>
  <c r="L1563" i="1"/>
  <c r="N1563" i="1" s="1"/>
  <c r="O1588" i="1"/>
  <c r="L1588" i="1"/>
  <c r="N1588" i="1" s="1"/>
  <c r="O1592" i="1"/>
  <c r="L1592" i="1"/>
  <c r="N1592" i="1" s="1"/>
  <c r="O1596" i="1"/>
  <c r="L1596" i="1"/>
  <c r="N1596" i="1" s="1"/>
  <c r="O1604" i="1"/>
  <c r="L1604" i="1"/>
  <c r="N1604" i="1" s="1"/>
  <c r="O1620" i="1"/>
  <c r="L1620" i="1"/>
  <c r="N1620" i="1" s="1"/>
  <c r="O1644" i="1"/>
  <c r="L1644" i="1"/>
  <c r="N1644" i="1" s="1"/>
  <c r="O1653" i="1"/>
  <c r="L1653" i="1"/>
  <c r="N1653" i="1" s="1"/>
  <c r="O1660" i="1"/>
  <c r="L1660" i="1"/>
  <c r="N1660" i="1" s="1"/>
  <c r="O1684" i="1"/>
  <c r="L1684" i="1"/>
  <c r="N1684" i="1" s="1"/>
  <c r="O1688" i="1"/>
  <c r="L1688" i="1"/>
  <c r="N1688" i="1" s="1"/>
  <c r="O1995" i="1"/>
  <c r="L1995" i="1"/>
  <c r="N1995" i="1" s="1"/>
  <c r="V5058" i="1"/>
  <c r="V5054" i="1"/>
  <c r="V5050" i="1"/>
  <c r="V5089" i="1"/>
  <c r="W5089" i="1" s="1"/>
  <c r="V5095" i="1"/>
  <c r="V5075" i="1"/>
  <c r="V5083" i="1"/>
  <c r="V5129" i="1"/>
  <c r="V5131" i="1"/>
  <c r="V5099" i="1"/>
  <c r="V5079" i="1"/>
  <c r="W5079" i="1" s="1"/>
  <c r="V5122" i="1"/>
  <c r="V5100" i="1"/>
  <c r="V5080" i="1"/>
  <c r="V5134" i="1"/>
  <c r="V5118" i="1"/>
  <c r="V5081" i="1"/>
  <c r="V5119" i="1"/>
  <c r="W5119" i="1" s="1"/>
  <c r="V5091" i="1"/>
  <c r="V5048" i="1"/>
  <c r="V5126" i="1"/>
  <c r="V5123" i="1"/>
  <c r="V5120" i="1"/>
  <c r="V5101" i="1"/>
  <c r="V5135" i="1"/>
  <c r="V5062" i="1"/>
  <c r="V5097" i="1"/>
  <c r="V5090" i="1"/>
  <c r="W5090" i="1" s="1"/>
  <c r="V5059" i="1"/>
  <c r="V5112" i="1"/>
  <c r="V5072" i="1"/>
  <c r="V5088" i="1"/>
  <c r="V5039" i="1"/>
  <c r="V5130" i="1"/>
  <c r="W5130" i="1" s="1"/>
  <c r="V5047" i="1"/>
  <c r="V5067" i="1"/>
  <c r="V5064" i="1"/>
  <c r="V5138" i="1"/>
  <c r="V5041" i="1"/>
  <c r="V5031" i="1"/>
  <c r="V5082" i="1"/>
  <c r="V5055" i="1"/>
  <c r="V5087" i="1"/>
  <c r="V5127" i="1"/>
  <c r="V5116" i="1"/>
  <c r="V5114" i="1"/>
  <c r="V5092" i="1"/>
  <c r="W5092" i="1" s="1"/>
  <c r="V5071" i="1"/>
  <c r="V5056" i="1"/>
  <c r="V5024" i="1"/>
  <c r="V5023" i="1"/>
  <c r="V4984" i="1"/>
  <c r="V5034" i="1"/>
  <c r="V4989" i="1"/>
  <c r="V4973" i="1"/>
  <c r="V5043" i="1"/>
  <c r="W5043" i="1" s="1"/>
  <c r="V5021" i="1"/>
  <c r="V5063" i="1"/>
  <c r="V5029" i="1"/>
  <c r="V5013" i="1"/>
  <c r="V4988" i="1"/>
  <c r="V5000" i="1"/>
  <c r="V4993" i="1"/>
  <c r="V5019" i="1"/>
  <c r="V5038" i="1"/>
  <c r="V4999" i="1"/>
  <c r="V5005" i="1"/>
  <c r="V5017" i="1"/>
  <c r="V5011" i="1"/>
  <c r="V5033" i="1"/>
  <c r="V4986" i="1"/>
  <c r="W4986" i="1" s="1"/>
  <c r="V4955" i="1"/>
  <c r="V4997" i="1"/>
  <c r="V4991" i="1"/>
  <c r="V4921" i="1"/>
  <c r="V4970" i="1"/>
  <c r="V4987" i="1"/>
  <c r="V4976" i="1"/>
  <c r="W4976" i="1" s="1"/>
  <c r="V4952" i="1"/>
  <c r="V4971" i="1"/>
  <c r="V4941" i="1"/>
  <c r="V4977" i="1"/>
  <c r="V4972" i="1"/>
  <c r="V4940" i="1"/>
  <c r="V4932" i="1"/>
  <c r="V4961" i="1"/>
  <c r="V4923" i="1"/>
  <c r="V4956" i="1"/>
  <c r="V4936" i="1"/>
  <c r="V4968" i="1"/>
  <c r="V4954" i="1"/>
  <c r="V4933" i="1"/>
  <c r="V4942" i="1"/>
  <c r="V4951" i="1"/>
  <c r="V4916" i="1"/>
  <c r="V4935" i="1"/>
  <c r="V4928" i="1"/>
  <c r="W4928" i="1" s="1"/>
  <c r="V4911" i="1"/>
  <c r="V4861" i="1"/>
  <c r="V4930" i="1"/>
  <c r="V4912" i="1"/>
  <c r="V4909" i="1"/>
  <c r="V4879" i="1"/>
  <c r="V4877" i="1"/>
  <c r="V4884" i="1"/>
  <c r="V4864" i="1"/>
  <c r="V4875" i="1"/>
  <c r="W4875" i="1" s="1"/>
  <c r="V4907" i="1"/>
  <c r="W4907" i="1" s="1"/>
  <c r="V4944" i="1"/>
  <c r="V4895" i="1"/>
  <c r="V4843" i="1"/>
  <c r="V4844" i="1"/>
  <c r="V4842" i="1"/>
  <c r="V4836" i="1"/>
  <c r="V4918" i="1"/>
  <c r="V4835" i="1"/>
  <c r="V4885" i="1"/>
  <c r="V4855" i="1"/>
  <c r="V4849" i="1"/>
  <c r="V4820" i="1"/>
  <c r="V4814" i="1"/>
  <c r="V4856" i="1"/>
  <c r="V4834" i="1"/>
  <c r="V4826" i="1"/>
  <c r="V4873" i="1"/>
  <c r="V4863" i="1"/>
  <c r="V4851" i="1"/>
  <c r="V4840" i="1"/>
  <c r="V4839" i="1"/>
  <c r="V4903" i="1"/>
  <c r="V4847" i="1"/>
  <c r="V4827" i="1"/>
  <c r="V4824" i="1"/>
  <c r="W4824" i="1" s="1"/>
  <c r="V4812" i="1"/>
  <c r="V4828" i="1"/>
  <c r="V4744" i="1"/>
  <c r="V4818" i="1"/>
  <c r="V4778" i="1"/>
  <c r="V4831" i="1"/>
  <c r="V4848" i="1"/>
  <c r="V4822" i="1"/>
  <c r="V4819" i="1"/>
  <c r="W4819" i="1" s="1"/>
  <c r="V4823" i="1"/>
  <c r="V4808" i="1"/>
  <c r="V4795" i="1"/>
  <c r="V4767" i="1"/>
  <c r="V4768" i="1"/>
  <c r="V4806" i="1"/>
  <c r="V4782" i="1"/>
  <c r="V4786" i="1"/>
  <c r="V4794" i="1"/>
  <c r="V4788" i="1"/>
  <c r="V4775" i="1"/>
  <c r="V4800" i="1"/>
  <c r="V4723" i="1"/>
  <c r="V4802" i="1"/>
  <c r="V4697" i="1"/>
  <c r="V4766" i="1"/>
  <c r="V4780" i="1"/>
  <c r="V4792" i="1"/>
  <c r="V4776" i="1"/>
  <c r="V4758" i="1"/>
  <c r="V4742" i="1"/>
  <c r="W4742" i="1" s="1"/>
  <c r="V4803" i="1"/>
  <c r="V4764" i="1"/>
  <c r="V4743" i="1"/>
  <c r="V4727" i="1"/>
  <c r="V4719" i="1"/>
  <c r="V4748" i="1"/>
  <c r="V4718" i="1"/>
  <c r="V4699" i="1"/>
  <c r="W4699" i="1" s="1"/>
  <c r="V4772" i="1"/>
  <c r="V4739" i="1"/>
  <c r="V4711" i="1"/>
  <c r="V4717" i="1"/>
  <c r="V4669" i="1"/>
  <c r="V4694" i="1"/>
  <c r="V4710" i="1"/>
  <c r="V4659" i="1"/>
  <c r="V4675" i="1"/>
  <c r="V4689" i="1"/>
  <c r="V4674" i="1"/>
  <c r="V4691" i="1"/>
  <c r="V4629" i="1"/>
  <c r="V4625" i="1"/>
  <c r="V4647" i="1"/>
  <c r="V4628" i="1"/>
  <c r="V4639" i="1"/>
  <c r="V4627" i="1"/>
  <c r="V4624" i="1"/>
  <c r="W4624" i="1" s="1"/>
  <c r="V4671" i="1"/>
  <c r="V4642" i="1"/>
  <c r="V4655" i="1"/>
  <c r="V4658" i="1"/>
  <c r="V4649" i="1"/>
  <c r="V4643" i="1"/>
  <c r="V4681" i="1"/>
  <c r="V4620" i="1"/>
  <c r="V4567" i="1"/>
  <c r="V4616" i="1"/>
  <c r="V4585" i="1"/>
  <c r="V4603" i="1"/>
  <c r="V4592" i="1"/>
  <c r="V4565" i="1"/>
  <c r="V4584" i="1"/>
  <c r="V4591" i="1"/>
  <c r="V4552" i="1"/>
  <c r="W4552" i="1" s="1"/>
  <c r="V4607" i="1"/>
  <c r="V4557" i="1"/>
  <c r="V4576" i="1"/>
  <c r="V4569" i="1"/>
  <c r="W4569" i="1" s="1"/>
  <c r="V4549" i="1"/>
  <c r="V4561" i="1"/>
  <c r="V4653" i="1"/>
  <c r="V4580" i="1"/>
  <c r="V4548" i="1"/>
  <c r="V4524" i="1"/>
  <c r="V4541" i="1"/>
  <c r="V4535" i="1"/>
  <c r="V4556" i="1"/>
  <c r="W4556" i="1" s="1"/>
  <c r="V4492" i="1"/>
  <c r="V4528" i="1"/>
  <c r="V4518" i="1"/>
  <c r="W4518" i="1" s="1"/>
  <c r="V4511" i="1"/>
  <c r="V4504" i="1"/>
  <c r="V4537" i="1"/>
  <c r="V4560" i="1"/>
  <c r="V4623" i="1"/>
  <c r="V4503" i="1"/>
  <c r="V4543" i="1"/>
  <c r="V4539" i="1"/>
  <c r="V4596" i="1"/>
  <c r="V4571" i="1"/>
  <c r="V4488" i="1"/>
  <c r="V4533" i="1"/>
  <c r="V4514" i="1"/>
  <c r="V4540" i="1"/>
  <c r="V4507" i="1"/>
  <c r="V4545" i="1"/>
  <c r="V4494" i="1"/>
  <c r="V4496" i="1"/>
  <c r="V4499" i="1"/>
  <c r="V4464" i="1"/>
  <c r="V4454" i="1"/>
  <c r="V4468" i="1"/>
  <c r="V4467" i="1"/>
  <c r="V4476" i="1"/>
  <c r="W4476" i="1" s="1"/>
  <c r="V4486" i="1"/>
  <c r="V4498" i="1"/>
  <c r="V4487" i="1"/>
  <c r="V4483" i="1"/>
  <c r="V4479" i="1"/>
  <c r="V4446" i="1"/>
  <c r="W4446" i="1" s="1"/>
  <c r="V4475" i="1"/>
  <c r="W4475" i="1" s="1"/>
  <c r="V4458" i="1"/>
  <c r="V4452" i="1"/>
  <c r="V4460" i="1"/>
  <c r="V4451" i="1"/>
  <c r="V4422" i="1"/>
  <c r="V4437" i="1"/>
  <c r="V4421" i="1"/>
  <c r="V4435" i="1"/>
  <c r="W4435" i="1" s="1"/>
  <c r="V4419" i="1"/>
  <c r="V4418" i="1"/>
  <c r="V4447" i="1"/>
  <c r="V4433" i="1"/>
  <c r="V4430" i="1"/>
  <c r="W4430" i="1" s="1"/>
  <c r="V4414" i="1"/>
  <c r="V4449" i="1"/>
  <c r="V4427" i="1"/>
  <c r="V4410" i="1"/>
  <c r="W4410" i="1" s="1"/>
  <c r="V4450" i="1"/>
  <c r="V4443" i="1"/>
  <c r="V4425" i="1"/>
  <c r="V4442" i="1"/>
  <c r="W4442" i="1" s="1"/>
  <c r="V4423" i="1"/>
  <c r="V4372" i="1"/>
  <c r="V4445" i="1"/>
  <c r="V4330" i="1"/>
  <c r="V4402" i="1"/>
  <c r="V4417" i="1"/>
  <c r="V4403" i="1"/>
  <c r="V4387" i="1"/>
  <c r="V4386" i="1"/>
  <c r="V4355" i="1"/>
  <c r="V4339" i="1"/>
  <c r="W4339" i="1" s="1"/>
  <c r="V4415" i="1"/>
  <c r="V4389" i="1"/>
  <c r="V4379" i="1"/>
  <c r="V4368" i="1"/>
  <c r="V4361" i="1"/>
  <c r="V4407" i="1"/>
  <c r="V4349" i="1"/>
  <c r="V4333" i="1"/>
  <c r="V4399" i="1"/>
  <c r="V4390" i="1"/>
  <c r="V4377" i="1"/>
  <c r="V4360" i="1"/>
  <c r="V4354" i="1"/>
  <c r="V4376" i="1"/>
  <c r="V4343" i="1"/>
  <c r="V4327" i="1"/>
  <c r="V4438" i="1"/>
  <c r="V4367" i="1"/>
  <c r="V4375" i="1"/>
  <c r="V4359" i="1"/>
  <c r="V4353" i="1"/>
  <c r="V4337" i="1"/>
  <c r="V4342" i="1"/>
  <c r="V4310" i="1"/>
  <c r="V4299" i="1"/>
  <c r="V4338" i="1"/>
  <c r="V4314" i="1"/>
  <c r="V4298" i="1"/>
  <c r="V4286" i="1"/>
  <c r="V4405" i="1"/>
  <c r="V4315" i="1"/>
  <c r="V4297" i="1"/>
  <c r="V4296" i="1"/>
  <c r="V4321" i="1"/>
  <c r="V4373" i="1"/>
  <c r="V4322" i="1"/>
  <c r="V4352" i="1"/>
  <c r="V4336" i="1"/>
  <c r="V4326" i="1"/>
  <c r="V4275" i="1"/>
  <c r="W4275" i="1" s="1"/>
  <c r="V4274" i="1"/>
  <c r="V4245" i="1"/>
  <c r="V4283" i="1"/>
  <c r="V4237" i="1"/>
  <c r="V4284" i="1"/>
  <c r="V4251" i="1"/>
  <c r="V4259" i="1"/>
  <c r="V4229" i="1"/>
  <c r="V4285" i="1"/>
  <c r="V4277" i="1"/>
  <c r="V4317" i="1"/>
  <c r="V4304" i="1"/>
  <c r="V4221" i="1"/>
  <c r="V4306" i="1"/>
  <c r="V4234" i="1"/>
  <c r="V4290" i="1"/>
  <c r="V4300" i="1"/>
  <c r="V4280" i="1"/>
  <c r="V4271" i="1"/>
  <c r="V4267" i="1"/>
  <c r="W4267" i="1" s="1"/>
  <c r="V4233" i="1"/>
  <c r="V4294" i="1"/>
  <c r="V4254" i="1"/>
  <c r="V4225" i="1"/>
  <c r="V4265" i="1"/>
  <c r="V4263" i="1"/>
  <c r="W4263" i="1" s="1"/>
  <c r="V4239" i="1"/>
  <c r="V4183" i="1"/>
  <c r="V4215" i="1"/>
  <c r="W4215" i="1" s="1"/>
  <c r="V4208" i="1"/>
  <c r="W4208" i="1" s="1"/>
  <c r="V4219" i="1"/>
  <c r="V4192" i="1"/>
  <c r="V4212" i="1"/>
  <c r="V4238" i="1"/>
  <c r="V4231" i="1"/>
  <c r="V4226" i="1"/>
  <c r="V4213" i="1"/>
  <c r="V4220" i="1"/>
  <c r="V4196" i="1"/>
  <c r="V4262" i="1"/>
  <c r="V4255" i="1"/>
  <c r="W4255" i="1" s="1"/>
  <c r="V4172" i="1"/>
  <c r="V4203" i="1"/>
  <c r="V4197" i="1"/>
  <c r="W4197" i="1" s="1"/>
  <c r="V4305" i="1"/>
  <c r="V4214" i="1"/>
  <c r="V4164" i="1"/>
  <c r="V4182" i="1"/>
  <c r="V4162" i="1"/>
  <c r="V4158" i="1"/>
  <c r="V4168" i="1"/>
  <c r="V4167" i="1"/>
  <c r="V4178" i="1"/>
  <c r="V4153" i="1"/>
  <c r="V4181" i="1"/>
  <c r="V4173" i="1"/>
  <c r="W4173" i="1" s="1"/>
  <c r="V4246" i="1"/>
  <c r="V4224" i="1"/>
  <c r="V4179" i="1"/>
  <c r="V4198" i="1"/>
  <c r="V4176" i="1"/>
  <c r="V4175" i="1"/>
  <c r="V4253" i="1"/>
  <c r="V4136" i="1"/>
  <c r="V4123" i="1"/>
  <c r="V4116" i="1"/>
  <c r="V4135" i="1"/>
  <c r="V4187" i="1"/>
  <c r="V4134" i="1"/>
  <c r="V4133" i="1"/>
  <c r="V4207" i="1"/>
  <c r="V4132" i="1"/>
  <c r="W4132" i="1" s="1"/>
  <c r="V4122" i="1"/>
  <c r="V4148" i="1"/>
  <c r="V4149" i="1"/>
  <c r="V4128" i="1"/>
  <c r="V4127" i="1"/>
  <c r="W4127" i="1" s="1"/>
  <c r="V4140" i="1"/>
  <c r="V4142" i="1"/>
  <c r="V4118" i="1"/>
  <c r="V4143" i="1"/>
  <c r="V4151" i="1"/>
  <c r="V4129" i="1"/>
  <c r="V4110" i="1"/>
  <c r="V4101" i="1"/>
  <c r="W4101" i="1" s="1"/>
  <c r="V4094" i="1"/>
  <c r="W4094" i="1" s="1"/>
  <c r="V4093" i="1"/>
  <c r="V4090" i="1"/>
  <c r="V4069" i="1"/>
  <c r="W4069" i="1" s="1"/>
  <c r="V4120" i="1"/>
  <c r="V4102" i="1"/>
  <c r="V4089" i="1"/>
  <c r="W4089" i="1" s="1"/>
  <c r="V4086" i="1"/>
  <c r="V4076" i="1"/>
  <c r="V4085" i="1"/>
  <c r="V4074" i="1"/>
  <c r="V4045" i="1"/>
  <c r="V4038" i="1"/>
  <c r="V4052" i="1"/>
  <c r="V4106" i="1"/>
  <c r="V4080" i="1"/>
  <c r="V4117" i="1"/>
  <c r="V4064" i="1"/>
  <c r="V4022" i="1"/>
  <c r="V4018" i="1"/>
  <c r="V4033" i="1"/>
  <c r="V4030" i="1"/>
  <c r="V4072" i="1"/>
  <c r="V4062" i="1"/>
  <c r="V4049" i="1"/>
  <c r="V4036" i="1"/>
  <c r="V4000" i="1"/>
  <c r="V4001" i="1"/>
  <c r="V4068" i="1"/>
  <c r="V3984" i="1"/>
  <c r="V3967" i="1"/>
  <c r="V3953" i="1"/>
  <c r="V3993" i="1"/>
  <c r="V4020" i="1"/>
  <c r="V4009" i="1"/>
  <c r="V3982" i="1"/>
  <c r="W3982" i="1" s="1"/>
  <c r="V4025" i="1"/>
  <c r="V3966" i="1"/>
  <c r="V3981" i="1"/>
  <c r="V4058" i="1"/>
  <c r="V4004" i="1"/>
  <c r="V3996" i="1"/>
  <c r="V4005" i="1"/>
  <c r="V3957" i="1"/>
  <c r="V3965" i="1"/>
  <c r="W3965" i="1" s="1"/>
  <c r="V4053" i="1"/>
  <c r="V3955" i="1"/>
  <c r="V3942" i="1"/>
  <c r="V3937" i="1"/>
  <c r="V3931" i="1"/>
  <c r="V3946" i="1"/>
  <c r="V3998" i="1"/>
  <c r="V3947" i="1"/>
  <c r="V4048" i="1"/>
  <c r="V4010" i="1"/>
  <c r="V4016" i="1"/>
  <c r="V3971" i="1"/>
  <c r="V3950" i="1"/>
  <c r="W3950" i="1" s="1"/>
  <c r="V4017" i="1"/>
  <c r="W4017" i="1" s="1"/>
  <c r="V3872" i="1"/>
  <c r="W3872" i="1" s="1"/>
  <c r="V3927" i="1"/>
  <c r="W3927" i="1" s="1"/>
  <c r="V3919" i="1"/>
  <c r="V3951" i="1"/>
  <c r="V3896" i="1"/>
  <c r="V3876" i="1"/>
  <c r="V3908" i="1"/>
  <c r="V3916" i="1"/>
  <c r="V3864" i="1"/>
  <c r="V3929" i="1"/>
  <c r="V3907" i="1"/>
  <c r="V3900" i="1"/>
  <c r="V3880" i="1"/>
  <c r="V3925" i="1"/>
  <c r="V3922" i="1"/>
  <c r="V3930" i="1"/>
  <c r="V3926" i="1"/>
  <c r="V3918" i="1"/>
  <c r="V3892" i="1"/>
  <c r="V3891" i="1"/>
  <c r="V3767" i="1"/>
  <c r="V3751" i="1"/>
  <c r="V3779" i="1"/>
  <c r="V3756" i="1"/>
  <c r="V3740" i="1"/>
  <c r="V3836" i="1"/>
  <c r="V3790" i="1"/>
  <c r="V3866" i="1"/>
  <c r="V3860" i="1"/>
  <c r="V3870" i="1"/>
  <c r="V3858" i="1"/>
  <c r="V3831" i="1"/>
  <c r="V3815" i="1"/>
  <c r="V3846" i="1"/>
  <c r="V3830" i="1"/>
  <c r="V3799" i="1"/>
  <c r="V3784" i="1"/>
  <c r="V3844" i="1"/>
  <c r="W3844" i="1" s="1"/>
  <c r="V3828" i="1"/>
  <c r="V3814" i="1"/>
  <c r="V3764" i="1"/>
  <c r="V3748" i="1"/>
  <c r="V3843" i="1"/>
  <c r="V3827" i="1"/>
  <c r="W3827" i="1" s="1"/>
  <c r="V3842" i="1"/>
  <c r="V3796" i="1"/>
  <c r="V3884" i="1"/>
  <c r="W3884" i="1" s="1"/>
  <c r="V3811" i="1"/>
  <c r="V3795" i="1"/>
  <c r="V3782" i="1"/>
  <c r="V3840" i="1"/>
  <c r="V3780" i="1"/>
  <c r="V3659" i="1"/>
  <c r="V3643" i="1"/>
  <c r="V3752" i="1"/>
  <c r="V3741" i="1"/>
  <c r="V3717" i="1"/>
  <c r="V3715" i="1"/>
  <c r="V3678" i="1"/>
  <c r="V3671" i="1"/>
  <c r="V3776" i="1"/>
  <c r="V3746" i="1"/>
  <c r="V3757" i="1"/>
  <c r="V3713" i="1"/>
  <c r="V3677" i="1"/>
  <c r="V3663" i="1"/>
  <c r="V3781" i="1"/>
  <c r="V3736" i="1"/>
  <c r="V3670" i="1"/>
  <c r="V3743" i="1"/>
  <c r="V3747" i="1"/>
  <c r="V3712" i="1"/>
  <c r="V3823" i="1"/>
  <c r="V3794" i="1"/>
  <c r="V3768" i="1"/>
  <c r="V3774" i="1"/>
  <c r="V3727" i="1"/>
  <c r="V3703" i="1"/>
  <c r="V3759" i="1"/>
  <c r="V3725" i="1"/>
  <c r="V3839" i="1"/>
  <c r="V3729" i="1"/>
  <c r="V3724" i="1"/>
  <c r="V3709" i="1"/>
  <c r="V3695" i="1"/>
  <c r="V3763" i="1"/>
  <c r="V3732" i="1"/>
  <c r="V3655" i="1"/>
  <c r="V3826" i="1"/>
  <c r="V3810" i="1"/>
  <c r="V3720" i="1"/>
  <c r="V3701" i="1"/>
  <c r="W3701" i="1" s="1"/>
  <c r="V3680" i="1"/>
  <c r="V3824" i="1"/>
  <c r="V3699" i="1"/>
  <c r="V3649" i="1"/>
  <c r="V3625" i="1"/>
  <c r="V3586" i="1"/>
  <c r="V3579" i="1"/>
  <c r="V3566" i="1"/>
  <c r="V3559" i="1"/>
  <c r="V3546" i="1"/>
  <c r="V3539" i="1"/>
  <c r="V3657" i="1"/>
  <c r="V3733" i="1"/>
  <c r="V3693" i="1"/>
  <c r="V3591" i="1"/>
  <c r="W3591" i="1" s="1"/>
  <c r="V3571" i="1"/>
  <c r="V3551" i="1"/>
  <c r="V3531" i="1"/>
  <c r="V3511" i="1"/>
  <c r="V3621" i="1"/>
  <c r="V3718" i="1"/>
  <c r="V3700" i="1"/>
  <c r="V3637" i="1"/>
  <c r="V3633" i="1"/>
  <c r="V3698" i="1"/>
  <c r="V3679" i="1"/>
  <c r="V3603" i="1"/>
  <c r="V3463" i="1"/>
  <c r="V3448" i="1"/>
  <c r="V3619" i="1"/>
  <c r="V3629" i="1"/>
  <c r="V3808" i="1"/>
  <c r="V3707" i="1"/>
  <c r="V3628" i="1"/>
  <c r="V3602" i="1"/>
  <c r="V3694" i="1"/>
  <c r="V3647" i="1"/>
  <c r="V3641" i="1"/>
  <c r="V3642" i="1"/>
  <c r="V3627" i="1"/>
  <c r="V3617" i="1"/>
  <c r="W3617" i="1" s="1"/>
  <c r="V3666" i="1"/>
  <c r="V3626" i="1"/>
  <c r="V3607" i="1"/>
  <c r="V3594" i="1"/>
  <c r="V3587" i="1"/>
  <c r="V3567" i="1"/>
  <c r="V3547" i="1"/>
  <c r="V3527" i="1"/>
  <c r="W3527" i="1" s="1"/>
  <c r="V3507" i="1"/>
  <c r="W3507" i="1" s="1"/>
  <c r="V3506" i="1"/>
  <c r="V3653" i="1"/>
  <c r="V3438" i="1"/>
  <c r="V3487" i="1"/>
  <c r="V3519" i="1"/>
  <c r="V3499" i="1"/>
  <c r="V3443" i="1"/>
  <c r="V3475" i="1"/>
  <c r="V3442" i="1"/>
  <c r="V3616" i="1"/>
  <c r="V3479" i="1"/>
  <c r="V3451" i="1"/>
  <c r="V3648" i="1"/>
  <c r="V3285" i="1"/>
  <c r="V3265" i="1"/>
  <c r="V3245" i="1"/>
  <c r="W3245" i="1" s="1"/>
  <c r="V3483" i="1"/>
  <c r="V3428" i="1"/>
  <c r="V3427" i="1"/>
  <c r="V3423" i="1"/>
  <c r="V3432" i="1"/>
  <c r="V3422" i="1"/>
  <c r="V3458" i="1"/>
  <c r="V3462" i="1"/>
  <c r="V3418" i="1"/>
  <c r="V3406" i="1"/>
  <c r="V3389" i="1"/>
  <c r="V3384" i="1"/>
  <c r="V3369" i="1"/>
  <c r="V3364" i="1"/>
  <c r="V3349" i="1"/>
  <c r="V3344" i="1"/>
  <c r="V3399" i="1"/>
  <c r="V3379" i="1"/>
  <c r="V3359" i="1"/>
  <c r="V3339" i="1"/>
  <c r="V3416" i="1"/>
  <c r="V3452" i="1"/>
  <c r="V3446" i="1"/>
  <c r="V3415" i="1"/>
  <c r="V3447" i="1"/>
  <c r="V3414" i="1"/>
  <c r="V3393" i="1"/>
  <c r="V3388" i="1"/>
  <c r="V3412" i="1"/>
  <c r="V3404" i="1"/>
  <c r="V3269" i="1"/>
  <c r="V3249" i="1"/>
  <c r="V3456" i="1"/>
  <c r="V3411" i="1"/>
  <c r="V3403" i="1"/>
  <c r="V3397" i="1"/>
  <c r="W3397" i="1" s="1"/>
  <c r="V3392" i="1"/>
  <c r="V3377" i="1"/>
  <c r="V3372" i="1"/>
  <c r="W3372" i="1" s="1"/>
  <c r="V3315" i="1"/>
  <c r="V3304" i="1"/>
  <c r="W3304" i="1" s="1"/>
  <c r="V3246" i="1"/>
  <c r="W3246" i="1" s="1"/>
  <c r="V3203" i="1"/>
  <c r="V3373" i="1"/>
  <c r="V3357" i="1"/>
  <c r="V3129" i="1"/>
  <c r="V3337" i="1"/>
  <c r="V3332" i="1"/>
  <c r="V3317" i="1"/>
  <c r="V3289" i="1"/>
  <c r="V3256" i="1"/>
  <c r="V3171" i="1"/>
  <c r="V3170" i="1"/>
  <c r="V3128" i="1"/>
  <c r="V3093" i="1"/>
  <c r="V3169" i="1"/>
  <c r="V3333" i="1"/>
  <c r="V3293" i="1"/>
  <c r="V3280" i="1"/>
  <c r="V3272" i="1"/>
  <c r="V3327" i="1"/>
  <c r="V3291" i="1"/>
  <c r="V3287" i="1"/>
  <c r="V3264" i="1"/>
  <c r="V3239" i="1"/>
  <c r="V3228" i="1"/>
  <c r="W3228" i="1" s="1"/>
  <c r="V3117" i="1"/>
  <c r="V3116" i="1"/>
  <c r="V3115" i="1"/>
  <c r="W3115" i="1" s="1"/>
  <c r="V3114" i="1"/>
  <c r="V3113" i="1"/>
  <c r="V3112" i="1"/>
  <c r="V3111" i="1"/>
  <c r="V3110" i="1"/>
  <c r="V3307" i="1"/>
  <c r="V3229" i="1"/>
  <c r="V3193" i="1"/>
  <c r="V3328" i="1"/>
  <c r="V3308" i="1"/>
  <c r="V3273" i="1"/>
  <c r="V3250" i="1"/>
  <c r="V3230" i="1"/>
  <c r="V3309" i="1"/>
  <c r="V3231" i="1"/>
  <c r="W3231" i="1" s="1"/>
  <c r="V3219" i="1"/>
  <c r="V3208" i="1"/>
  <c r="V3274" i="1"/>
  <c r="V3251" i="1"/>
  <c r="V3220" i="1"/>
  <c r="V3209" i="1"/>
  <c r="V3195" i="1"/>
  <c r="V3176" i="1"/>
  <c r="V3347" i="1"/>
  <c r="V3329" i="1"/>
  <c r="V3210" i="1"/>
  <c r="V3105" i="1"/>
  <c r="V3085" i="1"/>
  <c r="V3367" i="1"/>
  <c r="V3233" i="1"/>
  <c r="V3348" i="1"/>
  <c r="V3212" i="1"/>
  <c r="V3352" i="1"/>
  <c r="W3352" i="1" s="1"/>
  <c r="V3323" i="1"/>
  <c r="V3283" i="1"/>
  <c r="V3253" i="1"/>
  <c r="V3244" i="1"/>
  <c r="V3213" i="1"/>
  <c r="V3151" i="1"/>
  <c r="V3150" i="1"/>
  <c r="V3149" i="1"/>
  <c r="V3387" i="1"/>
  <c r="V3368" i="1"/>
  <c r="V3284" i="1"/>
  <c r="V3223" i="1"/>
  <c r="V3353" i="1"/>
  <c r="W3353" i="1" s="1"/>
  <c r="V3199" i="1"/>
  <c r="V3130" i="1"/>
  <c r="V3124" i="1"/>
  <c r="V3100" i="1"/>
  <c r="V3094" i="1"/>
  <c r="V3040" i="1"/>
  <c r="V3025" i="1"/>
  <c r="V3268" i="1"/>
  <c r="W3268" i="1" s="1"/>
  <c r="V3027" i="1"/>
  <c r="V2974" i="1"/>
  <c r="W2974" i="1" s="1"/>
  <c r="V2954" i="1"/>
  <c r="V2934" i="1"/>
  <c r="V3270" i="1"/>
  <c r="V3190" i="1"/>
  <c r="V3188" i="1"/>
  <c r="V3144" i="1"/>
  <c r="V3089" i="1"/>
  <c r="V3074" i="1"/>
  <c r="V3042" i="1"/>
  <c r="V3029" i="1"/>
  <c r="V3186" i="1"/>
  <c r="V3184" i="1"/>
  <c r="V3101" i="1"/>
  <c r="V3060" i="1"/>
  <c r="V3045" i="1"/>
  <c r="V3107" i="1"/>
  <c r="V3047" i="1"/>
  <c r="V3164" i="1"/>
  <c r="V3138" i="1"/>
  <c r="V3090" i="1"/>
  <c r="V3083" i="1"/>
  <c r="V2996" i="1"/>
  <c r="W2996" i="1" s="1"/>
  <c r="V3084" i="1"/>
  <c r="V3062" i="1"/>
  <c r="V3049" i="1"/>
  <c r="V2987" i="1"/>
  <c r="V2967" i="1"/>
  <c r="V3159" i="1"/>
  <c r="V3145" i="1"/>
  <c r="V3063" i="1"/>
  <c r="V3001" i="1"/>
  <c r="W3001" i="1" s="1"/>
  <c r="V3000" i="1"/>
  <c r="V2999" i="1"/>
  <c r="V2998" i="1"/>
  <c r="V3243" i="1"/>
  <c r="V3200" i="1"/>
  <c r="V3066" i="1"/>
  <c r="W3066" i="1" s="1"/>
  <c r="V3065" i="1"/>
  <c r="W3065" i="1" s="1"/>
  <c r="V3064" i="1"/>
  <c r="V3050" i="1"/>
  <c r="V3303" i="1"/>
  <c r="V3301" i="1"/>
  <c r="V3215" i="1"/>
  <c r="V3173" i="1"/>
  <c r="V3142" i="1"/>
  <c r="V3067" i="1"/>
  <c r="V3191" i="1"/>
  <c r="V3312" i="1"/>
  <c r="V3189" i="1"/>
  <c r="V3187" i="1"/>
  <c r="W3187" i="1" s="1"/>
  <c r="V3139" i="1"/>
  <c r="V3104" i="1"/>
  <c r="V3086" i="1"/>
  <c r="V3069" i="1"/>
  <c r="V3160" i="1"/>
  <c r="W3160" i="1" s="1"/>
  <c r="V3036" i="1"/>
  <c r="V3035" i="1"/>
  <c r="V3276" i="1"/>
  <c r="V3146" i="1"/>
  <c r="V3109" i="1"/>
  <c r="V3087" i="1"/>
  <c r="V2979" i="1"/>
  <c r="V2959" i="1"/>
  <c r="V2939" i="1"/>
  <c r="W2939" i="1" s="1"/>
  <c r="V3278" i="1"/>
  <c r="V3143" i="1"/>
  <c r="V3071" i="1"/>
  <c r="V3054" i="1"/>
  <c r="V3038" i="1"/>
  <c r="V3016" i="1"/>
  <c r="V3015" i="1"/>
  <c r="V2978" i="1"/>
  <c r="V2977" i="1"/>
  <c r="W2977" i="1" s="1"/>
  <c r="V3056" i="1"/>
  <c r="W3056" i="1" s="1"/>
  <c r="V2957" i="1"/>
  <c r="V3081" i="1"/>
  <c r="V2965" i="1"/>
  <c r="V3020" i="1"/>
  <c r="V3158" i="1"/>
  <c r="V3058" i="1"/>
  <c r="V3010" i="1"/>
  <c r="V3006" i="1"/>
  <c r="W3006" i="1" s="1"/>
  <c r="V3003" i="1"/>
  <c r="V2958" i="1"/>
  <c r="V2925" i="1"/>
  <c r="V2972" i="1"/>
  <c r="V3018" i="1"/>
  <c r="V2944" i="1"/>
  <c r="W2944" i="1" s="1"/>
  <c r="V2936" i="1"/>
  <c r="V3080" i="1"/>
  <c r="V2941" i="1"/>
  <c r="V2937" i="1"/>
  <c r="V3021" i="1"/>
  <c r="V2927" i="1"/>
  <c r="V3106" i="1"/>
  <c r="V3055" i="1"/>
  <c r="V3004" i="1"/>
  <c r="V2955" i="1"/>
  <c r="W2955" i="1" s="1"/>
  <c r="V2938" i="1"/>
  <c r="V2984" i="1"/>
  <c r="V2942" i="1"/>
  <c r="V3168" i="1"/>
  <c r="V3155" i="1"/>
  <c r="W3155" i="1" s="1"/>
  <c r="V3073" i="1"/>
  <c r="V3019" i="1"/>
  <c r="V3011" i="1"/>
  <c r="V2982" i="1"/>
  <c r="V2956" i="1"/>
  <c r="V2923" i="1"/>
  <c r="V3002" i="1"/>
  <c r="W3002" i="1" s="1"/>
  <c r="V2976" i="1"/>
  <c r="V2962" i="1"/>
  <c r="V2947" i="1"/>
  <c r="W2947" i="1" s="1"/>
  <c r="V2953" i="1"/>
  <c r="V3005" i="1"/>
  <c r="W3005" i="1" s="1"/>
  <c r="V2985" i="1"/>
  <c r="W2985" i="1" s="1"/>
  <c r="D5695" i="1"/>
  <c r="O910" i="1"/>
  <c r="L910" i="1"/>
  <c r="N910" i="1" s="1"/>
  <c r="O930" i="1"/>
  <c r="L930" i="1"/>
  <c r="N930" i="1" s="1"/>
  <c r="O948" i="1"/>
  <c r="O973" i="1"/>
  <c r="L973" i="1"/>
  <c r="N973" i="1" s="1"/>
  <c r="O1010" i="1"/>
  <c r="L1010" i="1"/>
  <c r="N1010" i="1" s="1"/>
  <c r="O1031" i="1"/>
  <c r="O1045" i="1"/>
  <c r="L1045" i="1"/>
  <c r="N1045" i="1" s="1"/>
  <c r="O1049" i="1"/>
  <c r="O1134" i="1"/>
  <c r="L1134" i="1"/>
  <c r="N1134" i="1" s="1"/>
  <c r="O1141" i="1"/>
  <c r="L1141" i="1"/>
  <c r="N1141" i="1" s="1"/>
  <c r="O1153" i="1"/>
  <c r="L1153" i="1"/>
  <c r="N1153" i="1" s="1"/>
  <c r="O1172" i="1"/>
  <c r="L1172" i="1"/>
  <c r="N1172" i="1" s="1"/>
  <c r="O1214" i="1"/>
  <c r="L1214" i="1"/>
  <c r="N1214" i="1" s="1"/>
  <c r="O1221" i="1"/>
  <c r="L1221" i="1"/>
  <c r="N1221" i="1" s="1"/>
  <c r="O1240" i="1"/>
  <c r="O1256" i="1"/>
  <c r="L1256" i="1"/>
  <c r="N1256" i="1" s="1"/>
  <c r="O1268" i="1"/>
  <c r="L1268" i="1"/>
  <c r="N1268" i="1" s="1"/>
  <c r="O1283" i="1"/>
  <c r="L1283" i="1"/>
  <c r="N1283" i="1" s="1"/>
  <c r="L1287" i="1"/>
  <c r="N1287" i="1" s="1"/>
  <c r="O1287" i="1"/>
  <c r="O1302" i="1"/>
  <c r="L1302" i="1"/>
  <c r="N1302" i="1" s="1"/>
  <c r="O1314" i="1"/>
  <c r="L1314" i="1"/>
  <c r="N1314" i="1" s="1"/>
  <c r="O1321" i="1"/>
  <c r="L1321" i="1"/>
  <c r="N1321" i="1" s="1"/>
  <c r="O1368" i="1"/>
  <c r="L1368" i="1"/>
  <c r="N1368" i="1" s="1"/>
  <c r="O1392" i="1"/>
  <c r="L1392" i="1"/>
  <c r="N1392" i="1" s="1"/>
  <c r="O1396" i="1"/>
  <c r="L1396" i="1"/>
  <c r="N1396" i="1" s="1"/>
  <c r="O1470" i="1"/>
  <c r="L1470" i="1"/>
  <c r="N1470" i="1" s="1"/>
  <c r="O1535" i="1"/>
  <c r="L1535" i="1"/>
  <c r="N1535" i="1" s="1"/>
  <c r="O1559" i="1"/>
  <c r="L1559" i="1"/>
  <c r="N1559" i="1" s="1"/>
  <c r="O1700" i="1"/>
  <c r="L1700" i="1"/>
  <c r="N1700" i="1" s="1"/>
  <c r="O1825" i="1"/>
  <c r="L1825" i="1"/>
  <c r="N1825" i="1" s="1"/>
  <c r="O993" i="1"/>
  <c r="L993" i="1"/>
  <c r="N993" i="1" s="1"/>
  <c r="O1086" i="1"/>
  <c r="L1086" i="1"/>
  <c r="N1086" i="1" s="1"/>
  <c r="O1108" i="1"/>
  <c r="L1108" i="1"/>
  <c r="N1108" i="1" s="1"/>
  <c r="O1237" i="1"/>
  <c r="L1237" i="1"/>
  <c r="N1237" i="1" s="1"/>
  <c r="O1279" i="1"/>
  <c r="L1279" i="1"/>
  <c r="N1279" i="1" s="1"/>
  <c r="O1337" i="1"/>
  <c r="L1337" i="1"/>
  <c r="N1337" i="1" s="1"/>
  <c r="L1349" i="1"/>
  <c r="N1349" i="1" s="1"/>
  <c r="O1372" i="1"/>
  <c r="L1372" i="1"/>
  <c r="N1372" i="1" s="1"/>
  <c r="O1376" i="1"/>
  <c r="L1376" i="1"/>
  <c r="N1376" i="1" s="1"/>
  <c r="O1384" i="1"/>
  <c r="L1384" i="1"/>
  <c r="N1384" i="1" s="1"/>
  <c r="O1409" i="1"/>
  <c r="L1409" i="1"/>
  <c r="N1409" i="1" s="1"/>
  <c r="O1420" i="1"/>
  <c r="O1425" i="1"/>
  <c r="L1425" i="1"/>
  <c r="N1425" i="1" s="1"/>
  <c r="O1433" i="1"/>
  <c r="L1433" i="1"/>
  <c r="N1433" i="1" s="1"/>
  <c r="O1437" i="1"/>
  <c r="L1437" i="1"/>
  <c r="N1437" i="1" s="1"/>
  <c r="O1461" i="1"/>
  <c r="L1461" i="1"/>
  <c r="N1461" i="1" s="1"/>
  <c r="O1466" i="1"/>
  <c r="L1466" i="1"/>
  <c r="N1466" i="1" s="1"/>
  <c r="O1502" i="1"/>
  <c r="L1502" i="1"/>
  <c r="N1502" i="1" s="1"/>
  <c r="L1527" i="1"/>
  <c r="N1527" i="1" s="1"/>
  <c r="O1527" i="1"/>
  <c r="O1543" i="1"/>
  <c r="L1543" i="1"/>
  <c r="N1543" i="1" s="1"/>
  <c r="O1568" i="1"/>
  <c r="L1568" i="1"/>
  <c r="N1568" i="1" s="1"/>
  <c r="O1572" i="1"/>
  <c r="L1572" i="1"/>
  <c r="N1572" i="1" s="1"/>
  <c r="O1576" i="1"/>
  <c r="L1576" i="1"/>
  <c r="N1576" i="1" s="1"/>
  <c r="O1584" i="1"/>
  <c r="L1584" i="1"/>
  <c r="N1584" i="1" s="1"/>
  <c r="O1609" i="1"/>
  <c r="L1609" i="1"/>
  <c r="N1609" i="1" s="1"/>
  <c r="O1633" i="1"/>
  <c r="L1633" i="1"/>
  <c r="N1633" i="1" s="1"/>
  <c r="O1637" i="1"/>
  <c r="L1637" i="1"/>
  <c r="N1637" i="1" s="1"/>
  <c r="O1649" i="1"/>
  <c r="L1649" i="1"/>
  <c r="N1649" i="1" s="1"/>
  <c r="O1672" i="1"/>
  <c r="L1672" i="1"/>
  <c r="N1672" i="1" s="1"/>
  <c r="O1731" i="1"/>
  <c r="L1731" i="1"/>
  <c r="N1731" i="1" s="1"/>
  <c r="O1769" i="1"/>
  <c r="L1769" i="1"/>
  <c r="N1769" i="1" s="1"/>
  <c r="L1773" i="1"/>
  <c r="N1773" i="1" s="1"/>
  <c r="O1773" i="1"/>
  <c r="O1991" i="1"/>
  <c r="L1991" i="1"/>
  <c r="N1991" i="1" s="1"/>
  <c r="L574" i="1"/>
  <c r="N574" i="1" s="1"/>
  <c r="L594" i="1"/>
  <c r="N594" i="1" s="1"/>
  <c r="L614" i="1"/>
  <c r="N614" i="1" s="1"/>
  <c r="L634" i="1"/>
  <c r="N634" i="1" s="1"/>
  <c r="L654" i="1"/>
  <c r="N654" i="1" s="1"/>
  <c r="L674" i="1"/>
  <c r="N674" i="1" s="1"/>
  <c r="L694" i="1"/>
  <c r="N694" i="1" s="1"/>
  <c r="L714" i="1"/>
  <c r="N714" i="1" s="1"/>
  <c r="L734" i="1"/>
  <c r="N734" i="1" s="1"/>
  <c r="L754" i="1"/>
  <c r="N754" i="1" s="1"/>
  <c r="L774" i="1"/>
  <c r="N774" i="1" s="1"/>
  <c r="L794" i="1"/>
  <c r="N794" i="1" s="1"/>
  <c r="L814" i="1"/>
  <c r="N814" i="1" s="1"/>
  <c r="L834" i="1"/>
  <c r="N834" i="1" s="1"/>
  <c r="L854" i="1"/>
  <c r="N854" i="1" s="1"/>
  <c r="L874" i="1"/>
  <c r="N874" i="1" s="1"/>
  <c r="L881" i="1"/>
  <c r="N881" i="1" s="1"/>
  <c r="L943" i="1"/>
  <c r="N943" i="1" s="1"/>
  <c r="O970" i="1"/>
  <c r="L970" i="1"/>
  <c r="N970" i="1" s="1"/>
  <c r="O979" i="1"/>
  <c r="L979" i="1"/>
  <c r="N979" i="1" s="1"/>
  <c r="O999" i="1"/>
  <c r="L999" i="1"/>
  <c r="N999" i="1" s="1"/>
  <c r="O1003" i="1"/>
  <c r="L1003" i="1"/>
  <c r="N1003" i="1" s="1"/>
  <c r="O1017" i="1"/>
  <c r="O1024" i="1"/>
  <c r="L1038" i="1"/>
  <c r="N1038" i="1" s="1"/>
  <c r="O1082" i="1"/>
  <c r="L1082" i="1"/>
  <c r="N1082" i="1" s="1"/>
  <c r="O1090" i="1"/>
  <c r="L1090" i="1"/>
  <c r="N1090" i="1" s="1"/>
  <c r="O1097" i="1"/>
  <c r="L1097" i="1"/>
  <c r="N1097" i="1" s="1"/>
  <c r="O1157" i="1"/>
  <c r="L1157" i="1"/>
  <c r="N1157" i="1" s="1"/>
  <c r="O1226" i="1"/>
  <c r="L1226" i="1"/>
  <c r="N1226" i="1" s="1"/>
  <c r="O1230" i="1"/>
  <c r="L1230" i="1"/>
  <c r="N1230" i="1" s="1"/>
  <c r="O1245" i="1"/>
  <c r="L1245" i="1"/>
  <c r="N1245" i="1" s="1"/>
  <c r="O1272" i="1"/>
  <c r="L1272" i="1"/>
  <c r="N1272" i="1" s="1"/>
  <c r="O1326" i="1"/>
  <c r="L1326" i="1"/>
  <c r="N1326" i="1" s="1"/>
  <c r="O1330" i="1"/>
  <c r="L1330" i="1"/>
  <c r="N1330" i="1" s="1"/>
  <c r="O1345" i="1"/>
  <c r="L1345" i="1"/>
  <c r="N1345" i="1" s="1"/>
  <c r="O1450" i="1"/>
  <c r="L1450" i="1"/>
  <c r="N1450" i="1" s="1"/>
  <c r="O1474" i="1"/>
  <c r="L1474" i="1"/>
  <c r="N1474" i="1" s="1"/>
  <c r="O1515" i="1"/>
  <c r="L1515" i="1"/>
  <c r="N1515" i="1" s="1"/>
  <c r="O1539" i="1"/>
  <c r="L1539" i="1"/>
  <c r="N1539" i="1" s="1"/>
  <c r="O1613" i="1"/>
  <c r="L1613" i="1"/>
  <c r="O1617" i="1"/>
  <c r="L1617" i="1"/>
  <c r="N1617" i="1" s="1"/>
  <c r="O1625" i="1"/>
  <c r="L1625" i="1"/>
  <c r="N1625" i="1" s="1"/>
  <c r="O1668" i="1"/>
  <c r="L1668" i="1"/>
  <c r="N1668" i="1" s="1"/>
  <c r="O1712" i="1"/>
  <c r="L1712" i="1"/>
  <c r="N1712" i="1" s="1"/>
  <c r="O1834" i="1"/>
  <c r="L1834" i="1"/>
  <c r="N1834" i="1" s="1"/>
  <c r="D5694" i="1"/>
  <c r="E5694" i="1" s="1"/>
  <c r="G5694" i="1" s="1"/>
  <c r="O1014" i="1"/>
  <c r="L1014" i="1"/>
  <c r="N1014" i="1" s="1"/>
  <c r="O1028" i="1"/>
  <c r="L1028" i="1"/>
  <c r="N1028" i="1" s="1"/>
  <c r="O1053" i="1"/>
  <c r="L1053" i="1"/>
  <c r="N1053" i="1" s="1"/>
  <c r="O1112" i="1"/>
  <c r="L1112" i="1"/>
  <c r="N1112" i="1" s="1"/>
  <c r="O1123" i="1"/>
  <c r="L1123" i="1"/>
  <c r="N1123" i="1" s="1"/>
  <c r="O1146" i="1"/>
  <c r="L1146" i="1"/>
  <c r="N1146" i="1" s="1"/>
  <c r="O1150" i="1"/>
  <c r="L1150" i="1"/>
  <c r="N1150" i="1" s="1"/>
  <c r="L1169" i="1"/>
  <c r="N1169" i="1" s="1"/>
  <c r="O1188" i="1"/>
  <c r="L1188" i="1"/>
  <c r="N1188" i="1" s="1"/>
  <c r="O1203" i="1"/>
  <c r="L1203" i="1"/>
  <c r="N1203" i="1" s="1"/>
  <c r="O1253" i="1"/>
  <c r="L1253" i="1"/>
  <c r="N1253" i="1" s="1"/>
  <c r="O1353" i="1"/>
  <c r="L1353" i="1"/>
  <c r="N1353" i="1" s="1"/>
  <c r="O1389" i="1"/>
  <c r="L1389" i="1"/>
  <c r="N1389" i="1" s="1"/>
  <c r="O1400" i="1"/>
  <c r="O1405" i="1"/>
  <c r="L1405" i="1"/>
  <c r="N1405" i="1" s="1"/>
  <c r="O1413" i="1"/>
  <c r="L1413" i="1"/>
  <c r="N1413" i="1" s="1"/>
  <c r="O1417" i="1"/>
  <c r="L1417" i="1"/>
  <c r="N1417" i="1" s="1"/>
  <c r="O1441" i="1"/>
  <c r="L1441" i="1"/>
  <c r="N1441" i="1" s="1"/>
  <c r="O1446" i="1"/>
  <c r="L1446" i="1"/>
  <c r="N1446" i="1" s="1"/>
  <c r="O1482" i="1"/>
  <c r="L1482" i="1"/>
  <c r="N1482" i="1" s="1"/>
  <c r="L1507" i="1"/>
  <c r="N1507" i="1" s="1"/>
  <c r="O1507" i="1"/>
  <c r="O1523" i="1"/>
  <c r="L1523" i="1"/>
  <c r="N1523" i="1" s="1"/>
  <c r="O1548" i="1"/>
  <c r="L1548" i="1"/>
  <c r="N1548" i="1" s="1"/>
  <c r="O1552" i="1"/>
  <c r="L1552" i="1"/>
  <c r="O1556" i="1"/>
  <c r="L1556" i="1"/>
  <c r="N1556" i="1" s="1"/>
  <c r="O1564" i="1"/>
  <c r="L1564" i="1"/>
  <c r="N1564" i="1" s="1"/>
  <c r="O1589" i="1"/>
  <c r="L1589" i="1"/>
  <c r="N1589" i="1" s="1"/>
  <c r="O1605" i="1"/>
  <c r="L1605" i="1"/>
  <c r="N1605" i="1" s="1"/>
  <c r="O1641" i="1"/>
  <c r="L1641" i="1"/>
  <c r="N1641" i="1" s="1"/>
  <c r="O1689" i="1"/>
  <c r="L1689" i="1"/>
  <c r="N1689" i="1" s="1"/>
  <c r="O1704" i="1"/>
  <c r="L1704" i="1"/>
  <c r="N1704" i="1" s="1"/>
  <c r="O1735" i="1"/>
  <c r="L1735" i="1"/>
  <c r="O1975" i="1"/>
  <c r="L1975" i="1"/>
  <c r="N1975" i="1" s="1"/>
  <c r="O990" i="1"/>
  <c r="L990" i="1"/>
  <c r="N990" i="1" s="1"/>
  <c r="O1046" i="1"/>
  <c r="L1046" i="1"/>
  <c r="N1046" i="1" s="1"/>
  <c r="O1068" i="1"/>
  <c r="L1068" i="1"/>
  <c r="N1068" i="1" s="1"/>
  <c r="O1094" i="1"/>
  <c r="L1094" i="1"/>
  <c r="N1094" i="1" s="1"/>
  <c r="O1119" i="1"/>
  <c r="L1119" i="1"/>
  <c r="N1119" i="1" s="1"/>
  <c r="L1138" i="1"/>
  <c r="N1138" i="1" s="1"/>
  <c r="O1142" i="1"/>
  <c r="L1142" i="1"/>
  <c r="N1142" i="1" s="1"/>
  <c r="O1165" i="1"/>
  <c r="L1165" i="1"/>
  <c r="N1165" i="1" s="1"/>
  <c r="O1199" i="1"/>
  <c r="L1199" i="1"/>
  <c r="N1199" i="1" s="1"/>
  <c r="L1207" i="1"/>
  <c r="N1207" i="1" s="1"/>
  <c r="O1207" i="1"/>
  <c r="O1222" i="1"/>
  <c r="L1222" i="1"/>
  <c r="N1222" i="1" s="1"/>
  <c r="O1234" i="1"/>
  <c r="L1234" i="1"/>
  <c r="N1234" i="1" s="1"/>
  <c r="O1241" i="1"/>
  <c r="L1241" i="1"/>
  <c r="N1241" i="1" s="1"/>
  <c r="O1260" i="1"/>
  <c r="O1276" i="1"/>
  <c r="L1276" i="1"/>
  <c r="N1276" i="1" s="1"/>
  <c r="O1288" i="1"/>
  <c r="L1288" i="1"/>
  <c r="N1288" i="1" s="1"/>
  <c r="O1303" i="1"/>
  <c r="L1303" i="1"/>
  <c r="N1303" i="1" s="1"/>
  <c r="L1307" i="1"/>
  <c r="N1307" i="1" s="1"/>
  <c r="O1307" i="1"/>
  <c r="O1322" i="1"/>
  <c r="L1322" i="1"/>
  <c r="N1322" i="1" s="1"/>
  <c r="O1334" i="1"/>
  <c r="L1334" i="1"/>
  <c r="N1334" i="1" s="1"/>
  <c r="O1341" i="1"/>
  <c r="L1341" i="1"/>
  <c r="N1341" i="1" s="1"/>
  <c r="O1369" i="1"/>
  <c r="L1369" i="1"/>
  <c r="N1369" i="1" s="1"/>
  <c r="O1393" i="1"/>
  <c r="L1393" i="1"/>
  <c r="N1393" i="1" s="1"/>
  <c r="O1430" i="1"/>
  <c r="L1430" i="1"/>
  <c r="N1430" i="1" s="1"/>
  <c r="O1454" i="1"/>
  <c r="L1454" i="1"/>
  <c r="N1454" i="1" s="1"/>
  <c r="O1495" i="1"/>
  <c r="L1495" i="1"/>
  <c r="N1495" i="1" s="1"/>
  <c r="O1519" i="1"/>
  <c r="L1519" i="1"/>
  <c r="N1519" i="1" s="1"/>
  <c r="O1593" i="1"/>
  <c r="L1593" i="1"/>
  <c r="N1593" i="1" s="1"/>
  <c r="O1597" i="1"/>
  <c r="L1597" i="1"/>
  <c r="N1597" i="1" s="1"/>
  <c r="O1621" i="1"/>
  <c r="L1621" i="1"/>
  <c r="N1621" i="1" s="1"/>
  <c r="O1661" i="1"/>
  <c r="L1661" i="1"/>
  <c r="N1661" i="1" s="1"/>
  <c r="O1720" i="1"/>
  <c r="L1720" i="1"/>
  <c r="N1720" i="1" s="1"/>
  <c r="O1814" i="1"/>
  <c r="L1814" i="1"/>
  <c r="N1814" i="1" s="1"/>
  <c r="L946" i="1"/>
  <c r="N946" i="1" s="1"/>
  <c r="L1007" i="1"/>
  <c r="N1007" i="1" s="1"/>
  <c r="O1007" i="1"/>
  <c r="O1032" i="1"/>
  <c r="L1032" i="1"/>
  <c r="N1032" i="1" s="1"/>
  <c r="O1154" i="1"/>
  <c r="L1154" i="1"/>
  <c r="N1154" i="1" s="1"/>
  <c r="O1161" i="1"/>
  <c r="L1161" i="1"/>
  <c r="N1161" i="1" s="1"/>
  <c r="O1173" i="1"/>
  <c r="L1173" i="1"/>
  <c r="N1173" i="1" s="1"/>
  <c r="O1192" i="1"/>
  <c r="L1192" i="1"/>
  <c r="N1192" i="1" s="1"/>
  <c r="O1257" i="1"/>
  <c r="L1257" i="1"/>
  <c r="N1257" i="1" s="1"/>
  <c r="O1299" i="1"/>
  <c r="L1299" i="1"/>
  <c r="N1299" i="1" s="1"/>
  <c r="O1357" i="1"/>
  <c r="L1357" i="1"/>
  <c r="N1357" i="1" s="1"/>
  <c r="O1373" i="1"/>
  <c r="L1373" i="1"/>
  <c r="N1373" i="1" s="1"/>
  <c r="O1385" i="1"/>
  <c r="L1385" i="1"/>
  <c r="N1385" i="1" s="1"/>
  <c r="O1397" i="1"/>
  <c r="L1397" i="1"/>
  <c r="N1397" i="1" s="1"/>
  <c r="O1421" i="1"/>
  <c r="L1421" i="1"/>
  <c r="N1421" i="1" s="1"/>
  <c r="O1426" i="1"/>
  <c r="L1426" i="1"/>
  <c r="N1426" i="1" s="1"/>
  <c r="O1462" i="1"/>
  <c r="L1462" i="1"/>
  <c r="L1487" i="1"/>
  <c r="N1487" i="1" s="1"/>
  <c r="O1487" i="1"/>
  <c r="O1503" i="1"/>
  <c r="L1503" i="1"/>
  <c r="N1503" i="1" s="1"/>
  <c r="O1528" i="1"/>
  <c r="L1528" i="1"/>
  <c r="N1528" i="1" s="1"/>
  <c r="O1532" i="1"/>
  <c r="L1532" i="1"/>
  <c r="N1532" i="1" s="1"/>
  <c r="O1536" i="1"/>
  <c r="L1536" i="1"/>
  <c r="N1536" i="1" s="1"/>
  <c r="O1544" i="1"/>
  <c r="L1544" i="1"/>
  <c r="N1544" i="1" s="1"/>
  <c r="O1569" i="1"/>
  <c r="L1569" i="1"/>
  <c r="N1569" i="1" s="1"/>
  <c r="O1585" i="1"/>
  <c r="L1585" i="1"/>
  <c r="N1585" i="1" s="1"/>
  <c r="O1677" i="1"/>
  <c r="L1677" i="1"/>
  <c r="N1677" i="1" s="1"/>
  <c r="O1971" i="1"/>
  <c r="L1971" i="1"/>
  <c r="N1971" i="1" s="1"/>
  <c r="O1021" i="1"/>
  <c r="L1021" i="1"/>
  <c r="N1021" i="1" s="1"/>
  <c r="O1050" i="1"/>
  <c r="L1050" i="1"/>
  <c r="N1050" i="1" s="1"/>
  <c r="O1057" i="1"/>
  <c r="L1057" i="1"/>
  <c r="N1057" i="1" s="1"/>
  <c r="O1072" i="1"/>
  <c r="L1072" i="1"/>
  <c r="N1072" i="1" s="1"/>
  <c r="O1083" i="1"/>
  <c r="L1083" i="1"/>
  <c r="N1083" i="1" s="1"/>
  <c r="O1101" i="1"/>
  <c r="L1101" i="1"/>
  <c r="N1101" i="1" s="1"/>
  <c r="O1105" i="1"/>
  <c r="L1105" i="1"/>
  <c r="N1105" i="1" s="1"/>
  <c r="O1246" i="1"/>
  <c r="L1246" i="1"/>
  <c r="N1246" i="1" s="1"/>
  <c r="O1250" i="1"/>
  <c r="L1250" i="1"/>
  <c r="N1250" i="1" s="1"/>
  <c r="O1265" i="1"/>
  <c r="L1265" i="1"/>
  <c r="N1265" i="1" s="1"/>
  <c r="O1292" i="1"/>
  <c r="L1292" i="1"/>
  <c r="N1292" i="1" s="1"/>
  <c r="O1346" i="1"/>
  <c r="L1346" i="1"/>
  <c r="N1346" i="1" s="1"/>
  <c r="O1350" i="1"/>
  <c r="L1350" i="1"/>
  <c r="N1350" i="1" s="1"/>
  <c r="O1365" i="1"/>
  <c r="L1365" i="1"/>
  <c r="N1365" i="1" s="1"/>
  <c r="O1377" i="1"/>
  <c r="L1377" i="1"/>
  <c r="N1377" i="1" s="1"/>
  <c r="O1410" i="1"/>
  <c r="L1410" i="1"/>
  <c r="N1410" i="1" s="1"/>
  <c r="O1434" i="1"/>
  <c r="L1434" i="1"/>
  <c r="N1434" i="1" s="1"/>
  <c r="O1499" i="1"/>
  <c r="L1499" i="1"/>
  <c r="N1499" i="1" s="1"/>
  <c r="O1573" i="1"/>
  <c r="L1573" i="1"/>
  <c r="N1573" i="1" s="1"/>
  <c r="O1577" i="1"/>
  <c r="L1577" i="1"/>
  <c r="N1577" i="1" s="1"/>
  <c r="O1610" i="1"/>
  <c r="L1610" i="1"/>
  <c r="N1610" i="1" s="1"/>
  <c r="O1626" i="1"/>
  <c r="L1626" i="1"/>
  <c r="N1626" i="1" s="1"/>
  <c r="O1638" i="1"/>
  <c r="L1638" i="1"/>
  <c r="N1638" i="1" s="1"/>
  <c r="O1665" i="1"/>
  <c r="L1665" i="1"/>
  <c r="N1665" i="1" s="1"/>
  <c r="O1673" i="1"/>
  <c r="L1673" i="1"/>
  <c r="N1673" i="1" s="1"/>
  <c r="O1713" i="1"/>
  <c r="L1713" i="1"/>
  <c r="N1713" i="1" s="1"/>
  <c r="L1758" i="1"/>
  <c r="N1758" i="1" s="1"/>
  <c r="O1758" i="1"/>
  <c r="O1810" i="1"/>
  <c r="L1810" i="1"/>
  <c r="N1810" i="1" s="1"/>
  <c r="D5555" i="1"/>
  <c r="O1634" i="1"/>
  <c r="O1696" i="1"/>
  <c r="O1714" i="1"/>
  <c r="D5565" i="1"/>
  <c r="O1739" i="1"/>
  <c r="L1739" i="1"/>
  <c r="N1739" i="1" s="1"/>
  <c r="O1765" i="1"/>
  <c r="O1819" i="1"/>
  <c r="L1819" i="1"/>
  <c r="N1819" i="1" s="1"/>
  <c r="O1852" i="1"/>
  <c r="L1852" i="1"/>
  <c r="N1852" i="1" s="1"/>
  <c r="O1856" i="1"/>
  <c r="L1856" i="1"/>
  <c r="N1856" i="1" s="1"/>
  <c r="O1983" i="1"/>
  <c r="L1983" i="1"/>
  <c r="N1983" i="1" s="1"/>
  <c r="O1987" i="1"/>
  <c r="L1987" i="1"/>
  <c r="N1987" i="1" s="1"/>
  <c r="O1999" i="1"/>
  <c r="L1999" i="1"/>
  <c r="N1999" i="1" s="1"/>
  <c r="O2023" i="1"/>
  <c r="L2023" i="1"/>
  <c r="N2023" i="1" s="1"/>
  <c r="O2032" i="1"/>
  <c r="L2032" i="1"/>
  <c r="N2032" i="1" s="1"/>
  <c r="L2053" i="1"/>
  <c r="N2053" i="1" s="1"/>
  <c r="O2053" i="1"/>
  <c r="O2120" i="1"/>
  <c r="L2120" i="1"/>
  <c r="N2120" i="1" s="1"/>
  <c r="O2129" i="1"/>
  <c r="L2129" i="1"/>
  <c r="N2129" i="1" s="1"/>
  <c r="O2146" i="1"/>
  <c r="L2146" i="1"/>
  <c r="N2146" i="1" s="1"/>
  <c r="O2151" i="1"/>
  <c r="L2151" i="1"/>
  <c r="N2151" i="1" s="1"/>
  <c r="O2168" i="1"/>
  <c r="L2168" i="1"/>
  <c r="N2168" i="1" s="1"/>
  <c r="L2173" i="1"/>
  <c r="N2173" i="1" s="1"/>
  <c r="O2173" i="1"/>
  <c r="O2181" i="1"/>
  <c r="L2181" i="1"/>
  <c r="N2181" i="1" s="1"/>
  <c r="O2190" i="1"/>
  <c r="L2190" i="1"/>
  <c r="N2190" i="1" s="1"/>
  <c r="O2207" i="1"/>
  <c r="L2207" i="1"/>
  <c r="N2207" i="1" s="1"/>
  <c r="O2212" i="1"/>
  <c r="L2212" i="1"/>
  <c r="N2212" i="1" s="1"/>
  <c r="O2249" i="1"/>
  <c r="L2249" i="1"/>
  <c r="N2249" i="1" s="1"/>
  <c r="O2262" i="1"/>
  <c r="L2262" i="1"/>
  <c r="N2262" i="1" s="1"/>
  <c r="L2303" i="1"/>
  <c r="N2303" i="1" s="1"/>
  <c r="O2303" i="1"/>
  <c r="O2336" i="1"/>
  <c r="L2336" i="1"/>
  <c r="N2336" i="1" s="1"/>
  <c r="O2542" i="1"/>
  <c r="L2542" i="1"/>
  <c r="N2542" i="1" s="1"/>
  <c r="O2604" i="1"/>
  <c r="L2604" i="1"/>
  <c r="N2604" i="1" s="1"/>
  <c r="O2880" i="1"/>
  <c r="L2880" i="1"/>
  <c r="N2880" i="1" s="1"/>
  <c r="O2896" i="1"/>
  <c r="L2896" i="1"/>
  <c r="N2896" i="1" s="1"/>
  <c r="D5552" i="1"/>
  <c r="L1632" i="1"/>
  <c r="N1632" i="1" s="1"/>
  <c r="O1650" i="1"/>
  <c r="O1664" i="1"/>
  <c r="L1696" i="1"/>
  <c r="N1696" i="1" s="1"/>
  <c r="L1742" i="1"/>
  <c r="N1742" i="1" s="1"/>
  <c r="L1805" i="1"/>
  <c r="N1805" i="1" s="1"/>
  <c r="L1816" i="1"/>
  <c r="N1816" i="1" s="1"/>
  <c r="O1872" i="1"/>
  <c r="L1872" i="1"/>
  <c r="N1872" i="1" s="1"/>
  <c r="O1876" i="1"/>
  <c r="L1876" i="1"/>
  <c r="N1876" i="1" s="1"/>
  <c r="O1892" i="1"/>
  <c r="L1892" i="1"/>
  <c r="N1892" i="1" s="1"/>
  <c r="O1896" i="1"/>
  <c r="L1896" i="1"/>
  <c r="N1896" i="1" s="1"/>
  <c r="O1912" i="1"/>
  <c r="L1912" i="1"/>
  <c r="N1912" i="1" s="1"/>
  <c r="O1916" i="1"/>
  <c r="L1916" i="1"/>
  <c r="N1916" i="1" s="1"/>
  <c r="O1932" i="1"/>
  <c r="L1932" i="1"/>
  <c r="N1932" i="1" s="1"/>
  <c r="O1936" i="1"/>
  <c r="L1936" i="1"/>
  <c r="N1936" i="1" s="1"/>
  <c r="O1952" i="1"/>
  <c r="L1952" i="1"/>
  <c r="N1952" i="1" s="1"/>
  <c r="O1956" i="1"/>
  <c r="L1956" i="1"/>
  <c r="N1956" i="1" s="1"/>
  <c r="O1972" i="1"/>
  <c r="L1972" i="1"/>
  <c r="N1972" i="1" s="1"/>
  <c r="O1976" i="1"/>
  <c r="L1976" i="1"/>
  <c r="N1976" i="1" s="1"/>
  <c r="O2003" i="1"/>
  <c r="L2003" i="1"/>
  <c r="N2003" i="1" s="1"/>
  <c r="O2007" i="1"/>
  <c r="L2007" i="1"/>
  <c r="N2007" i="1" s="1"/>
  <c r="O2040" i="1"/>
  <c r="L2040" i="1"/>
  <c r="N2040" i="1" s="1"/>
  <c r="O2138" i="1"/>
  <c r="L2138" i="1"/>
  <c r="N2138" i="1" s="1"/>
  <c r="L2142" i="1"/>
  <c r="N2142" i="1" s="1"/>
  <c r="O2142" i="1"/>
  <c r="L2283" i="1"/>
  <c r="N2283" i="1" s="1"/>
  <c r="O2283" i="1"/>
  <c r="O2324" i="1"/>
  <c r="L2324" i="1"/>
  <c r="N2324" i="1" s="1"/>
  <c r="O2349" i="1"/>
  <c r="L2349" i="1"/>
  <c r="N2349" i="1" s="1"/>
  <c r="O2353" i="1"/>
  <c r="L2353" i="1"/>
  <c r="N2353" i="1" s="1"/>
  <c r="O2376" i="1"/>
  <c r="L2376" i="1"/>
  <c r="N2376" i="1" s="1"/>
  <c r="O2380" i="1"/>
  <c r="L2380" i="1"/>
  <c r="N2380" i="1" s="1"/>
  <c r="O2416" i="1"/>
  <c r="L2416" i="1"/>
  <c r="N2416" i="1" s="1"/>
  <c r="O2445" i="1"/>
  <c r="L2445" i="1"/>
  <c r="N2445" i="1" s="1"/>
  <c r="O2484" i="1"/>
  <c r="L2484" i="1"/>
  <c r="N2484" i="1" s="1"/>
  <c r="L2529" i="1"/>
  <c r="N2529" i="1" s="1"/>
  <c r="O2529" i="1"/>
  <c r="O2751" i="1"/>
  <c r="L2751" i="1"/>
  <c r="N2751" i="1" s="1"/>
  <c r="O2842" i="1"/>
  <c r="L2842" i="1"/>
  <c r="N2842" i="1" s="1"/>
  <c r="D5551" i="1"/>
  <c r="E5551" i="1" s="1"/>
  <c r="O1717" i="1"/>
  <c r="N1778" i="1"/>
  <c r="L1802" i="1"/>
  <c r="N1802" i="1" s="1"/>
  <c r="O1992" i="1"/>
  <c r="L1992" i="1"/>
  <c r="N1992" i="1" s="1"/>
  <c r="O1996" i="1"/>
  <c r="L1996" i="1"/>
  <c r="N1996" i="1" s="1"/>
  <c r="O2016" i="1"/>
  <c r="L2016" i="1"/>
  <c r="N2016" i="1" s="1"/>
  <c r="O2061" i="1"/>
  <c r="L2061" i="1"/>
  <c r="N2061" i="1" s="1"/>
  <c r="O2065" i="1"/>
  <c r="L2065" i="1"/>
  <c r="N2065" i="1" s="1"/>
  <c r="O2078" i="1"/>
  <c r="L2078" i="1"/>
  <c r="N2078" i="1" s="1"/>
  <c r="O2107" i="1"/>
  <c r="L2107" i="1"/>
  <c r="N2107" i="1" s="1"/>
  <c r="O2112" i="1"/>
  <c r="L2112" i="1"/>
  <c r="N2112" i="1" s="1"/>
  <c r="O2156" i="1"/>
  <c r="L2156" i="1"/>
  <c r="N2156" i="1" s="1"/>
  <c r="O2195" i="1"/>
  <c r="L2195" i="1"/>
  <c r="N2195" i="1" s="1"/>
  <c r="O2199" i="1"/>
  <c r="L2199" i="1"/>
  <c r="N2199" i="1" s="1"/>
  <c r="O2203" i="1"/>
  <c r="L2203" i="1"/>
  <c r="N2203" i="1" s="1"/>
  <c r="O2233" i="1"/>
  <c r="L2233" i="1"/>
  <c r="N2233" i="1" s="1"/>
  <c r="O2242" i="1"/>
  <c r="L2242" i="1"/>
  <c r="N2242" i="1" s="1"/>
  <c r="O2254" i="1"/>
  <c r="L2254" i="1"/>
  <c r="N2254" i="1" s="1"/>
  <c r="L2279" i="1"/>
  <c r="N2279" i="1" s="1"/>
  <c r="O2279" i="1"/>
  <c r="O2434" i="1"/>
  <c r="L2434" i="1"/>
  <c r="N2434" i="1" s="1"/>
  <c r="L2453" i="1"/>
  <c r="N2453" i="1" s="1"/>
  <c r="O2453" i="1"/>
  <c r="O2500" i="1"/>
  <c r="L2500" i="1"/>
  <c r="N2500" i="1" s="1"/>
  <c r="L2504" i="1"/>
  <c r="N2504" i="1" s="1"/>
  <c r="O2504" i="1"/>
  <c r="O2571" i="1"/>
  <c r="L2571" i="1"/>
  <c r="N2571" i="1" s="1"/>
  <c r="O2584" i="1"/>
  <c r="L2584" i="1"/>
  <c r="N2584" i="1" s="1"/>
  <c r="O2613" i="1"/>
  <c r="L2613" i="1"/>
  <c r="N2613" i="1" s="1"/>
  <c r="D5550" i="1"/>
  <c r="D5562" i="1"/>
  <c r="E5562" i="1" s="1"/>
  <c r="O1760" i="1"/>
  <c r="O1775" i="1"/>
  <c r="L1775" i="1"/>
  <c r="N1775" i="1" s="1"/>
  <c r="O1792" i="1"/>
  <c r="L1792" i="1"/>
  <c r="N1792" i="1" s="1"/>
  <c r="O1809" i="1"/>
  <c r="L1809" i="1"/>
  <c r="N1809" i="1" s="1"/>
  <c r="L1813" i="1"/>
  <c r="N1813" i="1" s="1"/>
  <c r="O1813" i="1"/>
  <c r="O1830" i="1"/>
  <c r="L1830" i="1"/>
  <c r="N1830" i="1" s="1"/>
  <c r="O1841" i="1"/>
  <c r="L1841" i="1"/>
  <c r="N1841" i="1" s="1"/>
  <c r="O1860" i="1"/>
  <c r="L1860" i="1"/>
  <c r="N1860" i="1" s="1"/>
  <c r="O1880" i="1"/>
  <c r="L1880" i="1"/>
  <c r="N1880" i="1" s="1"/>
  <c r="O1900" i="1"/>
  <c r="L1900" i="1"/>
  <c r="N1900" i="1" s="1"/>
  <c r="O1920" i="1"/>
  <c r="L1920" i="1"/>
  <c r="N1920" i="1" s="1"/>
  <c r="O1940" i="1"/>
  <c r="L1940" i="1"/>
  <c r="N1940" i="1" s="1"/>
  <c r="O1960" i="1"/>
  <c r="L1960" i="1"/>
  <c r="N1960" i="1" s="1"/>
  <c r="O2012" i="1"/>
  <c r="L2012" i="1"/>
  <c r="N2012" i="1" s="1"/>
  <c r="O2028" i="1"/>
  <c r="L2028" i="1"/>
  <c r="N2028" i="1" s="1"/>
  <c r="O2049" i="1"/>
  <c r="L2049" i="1"/>
  <c r="N2049" i="1" s="1"/>
  <c r="O2070" i="1"/>
  <c r="L2070" i="1"/>
  <c r="L2082" i="1"/>
  <c r="N2082" i="1" s="1"/>
  <c r="O2086" i="1"/>
  <c r="L2086" i="1"/>
  <c r="N2086" i="1" s="1"/>
  <c r="O2095" i="1"/>
  <c r="L2095" i="1"/>
  <c r="N2095" i="1" s="1"/>
  <c r="O2099" i="1"/>
  <c r="L2099" i="1"/>
  <c r="N2099" i="1" s="1"/>
  <c r="O2103" i="1"/>
  <c r="L2103" i="1"/>
  <c r="N2103" i="1" s="1"/>
  <c r="O2125" i="1"/>
  <c r="L2125" i="1"/>
  <c r="N2125" i="1" s="1"/>
  <c r="O2160" i="1"/>
  <c r="L2160" i="1"/>
  <c r="N2160" i="1" s="1"/>
  <c r="O2164" i="1"/>
  <c r="L2164" i="1"/>
  <c r="N2164" i="1" s="1"/>
  <c r="O2221" i="1"/>
  <c r="L2221" i="1"/>
  <c r="N2221" i="1" s="1"/>
  <c r="L2229" i="1"/>
  <c r="N2229" i="1" s="1"/>
  <c r="O2229" i="1"/>
  <c r="O2271" i="1"/>
  <c r="L2271" i="1"/>
  <c r="N2271" i="1" s="1"/>
  <c r="O2275" i="1"/>
  <c r="L2275" i="1"/>
  <c r="N2275" i="1" s="1"/>
  <c r="O2295" i="1"/>
  <c r="L2295" i="1"/>
  <c r="N2295" i="1" s="1"/>
  <c r="L2299" i="1"/>
  <c r="N2299" i="1" s="1"/>
  <c r="O2299" i="1"/>
  <c r="L2320" i="1"/>
  <c r="N2320" i="1" s="1"/>
  <c r="O2320" i="1"/>
  <c r="O2400" i="1"/>
  <c r="L2400" i="1"/>
  <c r="N2400" i="1" s="1"/>
  <c r="L2493" i="1"/>
  <c r="N2493" i="1" s="1"/>
  <c r="O2493" i="1"/>
  <c r="O2534" i="1"/>
  <c r="L2534" i="1"/>
  <c r="N2534" i="1" s="1"/>
  <c r="O2633" i="1"/>
  <c r="L2633" i="1"/>
  <c r="N2633" i="1" s="1"/>
  <c r="O2851" i="1"/>
  <c r="L2851" i="1"/>
  <c r="N2851" i="1" s="1"/>
  <c r="D5547" i="1"/>
  <c r="L1630" i="1"/>
  <c r="N1630" i="1" s="1"/>
  <c r="L1751" i="1"/>
  <c r="N1751" i="1" s="1"/>
  <c r="L1760" i="1"/>
  <c r="N1760" i="1" s="1"/>
  <c r="O1788" i="1"/>
  <c r="L1853" i="1"/>
  <c r="N1853" i="1" s="1"/>
  <c r="O1853" i="1"/>
  <c r="O1868" i="1"/>
  <c r="O1888" i="1"/>
  <c r="O1908" i="1"/>
  <c r="O1928" i="1"/>
  <c r="O1948" i="1"/>
  <c r="O1980" i="1"/>
  <c r="L1980" i="1"/>
  <c r="N1980" i="1" s="1"/>
  <c r="O2020" i="1"/>
  <c r="L2020" i="1"/>
  <c r="N2020" i="1" s="1"/>
  <c r="L2033" i="1"/>
  <c r="N2033" i="1" s="1"/>
  <c r="O2033" i="1"/>
  <c r="O2091" i="1"/>
  <c r="L2091" i="1"/>
  <c r="N2091" i="1" s="1"/>
  <c r="O2130" i="1"/>
  <c r="L2130" i="1"/>
  <c r="N2130" i="1" s="1"/>
  <c r="O2147" i="1"/>
  <c r="L2147" i="1"/>
  <c r="N2147" i="1" s="1"/>
  <c r="O2152" i="1"/>
  <c r="L2152" i="1"/>
  <c r="N2152" i="1" s="1"/>
  <c r="O2169" i="1"/>
  <c r="L2169" i="1"/>
  <c r="N2169" i="1" s="1"/>
  <c r="O2186" i="1"/>
  <c r="L2186" i="1"/>
  <c r="N2186" i="1" s="1"/>
  <c r="O2191" i="1"/>
  <c r="L2191" i="1"/>
  <c r="N2191" i="1" s="1"/>
  <c r="O2208" i="1"/>
  <c r="L2208" i="1"/>
  <c r="N2208" i="1" s="1"/>
  <c r="L2213" i="1"/>
  <c r="N2213" i="1" s="1"/>
  <c r="O2213" i="1"/>
  <c r="O2238" i="1"/>
  <c r="L2238" i="1"/>
  <c r="N2238" i="1" s="1"/>
  <c r="O2263" i="1"/>
  <c r="L2263" i="1"/>
  <c r="N2263" i="1" s="1"/>
  <c r="O2287" i="1"/>
  <c r="L2287" i="1"/>
  <c r="N2287" i="1" s="1"/>
  <c r="O2311" i="1"/>
  <c r="L2311" i="1"/>
  <c r="N2311" i="1" s="1"/>
  <c r="O2385" i="1"/>
  <c r="L2385" i="1"/>
  <c r="N2385" i="1" s="1"/>
  <c r="O2465" i="1"/>
  <c r="L2465" i="1"/>
  <c r="L2469" i="1"/>
  <c r="N2469" i="1" s="1"/>
  <c r="O2469" i="1"/>
  <c r="L2513" i="1"/>
  <c r="N2513" i="1" s="1"/>
  <c r="O2513" i="1"/>
  <c r="O2543" i="1"/>
  <c r="L2543" i="1"/>
  <c r="N2543" i="1" s="1"/>
  <c r="D5696" i="1"/>
  <c r="O1754" i="1"/>
  <c r="L1754" i="1"/>
  <c r="N1754" i="1" s="1"/>
  <c r="O1799" i="1"/>
  <c r="L1799" i="1"/>
  <c r="N1799" i="1" s="1"/>
  <c r="O1820" i="1"/>
  <c r="L1820" i="1"/>
  <c r="N1820" i="1" s="1"/>
  <c r="L1873" i="1"/>
  <c r="N1873" i="1" s="1"/>
  <c r="O1873" i="1"/>
  <c r="L1893" i="1"/>
  <c r="N1893" i="1" s="1"/>
  <c r="O1893" i="1"/>
  <c r="L1913" i="1"/>
  <c r="N1913" i="1" s="1"/>
  <c r="O1913" i="1"/>
  <c r="L1933" i="1"/>
  <c r="N1933" i="1" s="1"/>
  <c r="O1933" i="1"/>
  <c r="L1953" i="1"/>
  <c r="N1953" i="1" s="1"/>
  <c r="O1953" i="1"/>
  <c r="L1973" i="1"/>
  <c r="N1973" i="1" s="1"/>
  <c r="O1973" i="1"/>
  <c r="O2000" i="1"/>
  <c r="L2000" i="1"/>
  <c r="N2000" i="1" s="1"/>
  <c r="N2008" i="1"/>
  <c r="O2121" i="1"/>
  <c r="L2121" i="1"/>
  <c r="N2121" i="1" s="1"/>
  <c r="O2178" i="1"/>
  <c r="L2178" i="1"/>
  <c r="N2178" i="1" s="1"/>
  <c r="L2182" i="1"/>
  <c r="N2182" i="1" s="1"/>
  <c r="O2182" i="1"/>
  <c r="O2250" i="1"/>
  <c r="L2250" i="1"/>
  <c r="N2250" i="1" s="1"/>
  <c r="O2304" i="1"/>
  <c r="L2304" i="1"/>
  <c r="N2304" i="1" s="1"/>
  <c r="L2409" i="1"/>
  <c r="N2409" i="1" s="1"/>
  <c r="O2409" i="1"/>
  <c r="O2593" i="1"/>
  <c r="L2593" i="1"/>
  <c r="N2593" i="1" s="1"/>
  <c r="L1715" i="1"/>
  <c r="N1715" i="1" s="1"/>
  <c r="O1748" i="1"/>
  <c r="L1766" i="1"/>
  <c r="L1782" i="1"/>
  <c r="N1782" i="1" s="1"/>
  <c r="L1785" i="1"/>
  <c r="N1785" i="1" s="1"/>
  <c r="L1796" i="1"/>
  <c r="L1845" i="1"/>
  <c r="N1845" i="1" s="1"/>
  <c r="O1984" i="1"/>
  <c r="L1993" i="1"/>
  <c r="N1993" i="1" s="1"/>
  <c r="O1993" i="1"/>
  <c r="O2008" i="1"/>
  <c r="O2024" i="1"/>
  <c r="O2041" i="1"/>
  <c r="L2041" i="1"/>
  <c r="N2041" i="1" s="1"/>
  <c r="O2045" i="1"/>
  <c r="L2045" i="1"/>
  <c r="N2045" i="1" s="1"/>
  <c r="O2108" i="1"/>
  <c r="L2108" i="1"/>
  <c r="N2108" i="1" s="1"/>
  <c r="L2113" i="1"/>
  <c r="N2113" i="1" s="1"/>
  <c r="O2113" i="1"/>
  <c r="O2135" i="1"/>
  <c r="L2135" i="1"/>
  <c r="N2135" i="1" s="1"/>
  <c r="O2139" i="1"/>
  <c r="L2139" i="1"/>
  <c r="N2139" i="1" s="1"/>
  <c r="O2143" i="1"/>
  <c r="L2143" i="1"/>
  <c r="N2143" i="1" s="1"/>
  <c r="O2196" i="1"/>
  <c r="L2196" i="1"/>
  <c r="N2196" i="1" s="1"/>
  <c r="O2234" i="1"/>
  <c r="L2234" i="1"/>
  <c r="N2234" i="1" s="1"/>
  <c r="L2243" i="1"/>
  <c r="N2243" i="1" s="1"/>
  <c r="O2243" i="1"/>
  <c r="L2280" i="1"/>
  <c r="N2280" i="1" s="1"/>
  <c r="O2280" i="1"/>
  <c r="O2284" i="1"/>
  <c r="L2284" i="1"/>
  <c r="N2284" i="1" s="1"/>
  <c r="O2291" i="1"/>
  <c r="L2291" i="1"/>
  <c r="N2291" i="1" s="1"/>
  <c r="O2316" i="1"/>
  <c r="L2316" i="1"/>
  <c r="N2316" i="1" s="1"/>
  <c r="O2325" i="1"/>
  <c r="L2325" i="1"/>
  <c r="N2325" i="1" s="1"/>
  <c r="O2354" i="1"/>
  <c r="L2354" i="1"/>
  <c r="N2354" i="1" s="1"/>
  <c r="O2362" i="1"/>
  <c r="L2362" i="1"/>
  <c r="N2362" i="1" s="1"/>
  <c r="O2373" i="1"/>
  <c r="L2373" i="1"/>
  <c r="L2389" i="1"/>
  <c r="N2389" i="1" s="1"/>
  <c r="O2389" i="1"/>
  <c r="O2393" i="1"/>
  <c r="L2393" i="1"/>
  <c r="N2393" i="1" s="1"/>
  <c r="O2405" i="1"/>
  <c r="L2405" i="1"/>
  <c r="N2405" i="1" s="1"/>
  <c r="O2454" i="1"/>
  <c r="L2454" i="1"/>
  <c r="N2454" i="1" s="1"/>
  <c r="O2485" i="1"/>
  <c r="L2485" i="1"/>
  <c r="N2485" i="1" s="1"/>
  <c r="O2522" i="1"/>
  <c r="L2522" i="1"/>
  <c r="N2522" i="1" s="1"/>
  <c r="D5563" i="1"/>
  <c r="E5563" i="1" s="1"/>
  <c r="O1707" i="1"/>
  <c r="O1734" i="1"/>
  <c r="N1737" i="1"/>
  <c r="O1849" i="1"/>
  <c r="L1849" i="1"/>
  <c r="N1849" i="1" s="1"/>
  <c r="O2004" i="1"/>
  <c r="L2013" i="1"/>
  <c r="N2013" i="1" s="1"/>
  <c r="O2013" i="1"/>
  <c r="O2029" i="1"/>
  <c r="L2029" i="1"/>
  <c r="N2029" i="1" s="1"/>
  <c r="O2050" i="1"/>
  <c r="L2050" i="1"/>
  <c r="N2050" i="1" s="1"/>
  <c r="O2058" i="1"/>
  <c r="L2058" i="1"/>
  <c r="N2058" i="1" s="1"/>
  <c r="L2062" i="1"/>
  <c r="N2062" i="1" s="1"/>
  <c r="O2066" i="1"/>
  <c r="L2066" i="1"/>
  <c r="N2066" i="1" s="1"/>
  <c r="O2075" i="1"/>
  <c r="L2075" i="1"/>
  <c r="N2075" i="1" s="1"/>
  <c r="O2079" i="1"/>
  <c r="L2079" i="1"/>
  <c r="N2079" i="1" s="1"/>
  <c r="O2087" i="1"/>
  <c r="L2087" i="1"/>
  <c r="N2087" i="1" s="1"/>
  <c r="O2096" i="1"/>
  <c r="L2096" i="1"/>
  <c r="N2096" i="1" s="1"/>
  <c r="O2165" i="1"/>
  <c r="L2165" i="1"/>
  <c r="N2165" i="1" s="1"/>
  <c r="O2200" i="1"/>
  <c r="L2200" i="1"/>
  <c r="N2200" i="1" s="1"/>
  <c r="O2204" i="1"/>
  <c r="L2204" i="1"/>
  <c r="N2204" i="1" s="1"/>
  <c r="O2222" i="1"/>
  <c r="L2222" i="1"/>
  <c r="N2222" i="1" s="1"/>
  <c r="L2259" i="1"/>
  <c r="N2259" i="1" s="1"/>
  <c r="O2259" i="1"/>
  <c r="L2300" i="1"/>
  <c r="N2300" i="1" s="1"/>
  <c r="O2300" i="1"/>
  <c r="O2329" i="1"/>
  <c r="L2329" i="1"/>
  <c r="N2329" i="1" s="1"/>
  <c r="O2333" i="1"/>
  <c r="L2333" i="1"/>
  <c r="N2333" i="1" s="1"/>
  <c r="O2342" i="1"/>
  <c r="L2342" i="1"/>
  <c r="N2342" i="1" s="1"/>
  <c r="O2422" i="1"/>
  <c r="L2422" i="1"/>
  <c r="N2422" i="1" s="1"/>
  <c r="O2622" i="1"/>
  <c r="L2622" i="1"/>
  <c r="N2622" i="1" s="1"/>
  <c r="O1776" i="1"/>
  <c r="O1779" i="1"/>
  <c r="L1779" i="1"/>
  <c r="N1779" i="1" s="1"/>
  <c r="O1789" i="1"/>
  <c r="L1789" i="1"/>
  <c r="N1789" i="1" s="1"/>
  <c r="L1793" i="1"/>
  <c r="N1793" i="1" s="1"/>
  <c r="O1793" i="1"/>
  <c r="L1803" i="1"/>
  <c r="N1803" i="1" s="1"/>
  <c r="L1806" i="1"/>
  <c r="N1806" i="1" s="1"/>
  <c r="N1827" i="1"/>
  <c r="O1838" i="1"/>
  <c r="O1861" i="1"/>
  <c r="L1861" i="1"/>
  <c r="N1861" i="1" s="1"/>
  <c r="O1869" i="1"/>
  <c r="L1869" i="1"/>
  <c r="N1869" i="1" s="1"/>
  <c r="O1881" i="1"/>
  <c r="L1881" i="1"/>
  <c r="N1881" i="1" s="1"/>
  <c r="O1889" i="1"/>
  <c r="L1889" i="1"/>
  <c r="N1889" i="1" s="1"/>
  <c r="O1901" i="1"/>
  <c r="L1901" i="1"/>
  <c r="N1901" i="1" s="1"/>
  <c r="O1909" i="1"/>
  <c r="L1909" i="1"/>
  <c r="N1909" i="1" s="1"/>
  <c r="O1921" i="1"/>
  <c r="L1921" i="1"/>
  <c r="N1921" i="1" s="1"/>
  <c r="O1929" i="1"/>
  <c r="L1929" i="1"/>
  <c r="N1929" i="1" s="1"/>
  <c r="O1941" i="1"/>
  <c r="L1941" i="1"/>
  <c r="N1941" i="1" s="1"/>
  <c r="O1949" i="1"/>
  <c r="L1949" i="1"/>
  <c r="N1949" i="1" s="1"/>
  <c r="O1961" i="1"/>
  <c r="L1961" i="1"/>
  <c r="N1961" i="1" s="1"/>
  <c r="O1969" i="1"/>
  <c r="L1969" i="1"/>
  <c r="N1969" i="1" s="1"/>
  <c r="O2071" i="1"/>
  <c r="L2071" i="1"/>
  <c r="N2071" i="1" s="1"/>
  <c r="O2083" i="1"/>
  <c r="L2083" i="1"/>
  <c r="N2083" i="1" s="1"/>
  <c r="O2092" i="1"/>
  <c r="L2092" i="1"/>
  <c r="N2092" i="1" s="1"/>
  <c r="O2100" i="1"/>
  <c r="L2100" i="1"/>
  <c r="O2126" i="1"/>
  <c r="L2126" i="1"/>
  <c r="N2126" i="1" s="1"/>
  <c r="O2131" i="1"/>
  <c r="L2131" i="1"/>
  <c r="O2148" i="1"/>
  <c r="L2148" i="1"/>
  <c r="N2148" i="1" s="1"/>
  <c r="L2153" i="1"/>
  <c r="N2153" i="1" s="1"/>
  <c r="O2153" i="1"/>
  <c r="O2161" i="1"/>
  <c r="L2161" i="1"/>
  <c r="O2170" i="1"/>
  <c r="L2170" i="1"/>
  <c r="N2170" i="1" s="1"/>
  <c r="O2187" i="1"/>
  <c r="L2187" i="1"/>
  <c r="N2187" i="1" s="1"/>
  <c r="O2192" i="1"/>
  <c r="L2192" i="1"/>
  <c r="O2209" i="1"/>
  <c r="L2209" i="1"/>
  <c r="N2209" i="1" s="1"/>
  <c r="L2239" i="1"/>
  <c r="N2239" i="1" s="1"/>
  <c r="O2239" i="1"/>
  <c r="O2264" i="1"/>
  <c r="L2264" i="1"/>
  <c r="N2264" i="1" s="1"/>
  <c r="O2272" i="1"/>
  <c r="L2272" i="1"/>
  <c r="N2272" i="1" s="1"/>
  <c r="O2276" i="1"/>
  <c r="L2276" i="1"/>
  <c r="N2276" i="1" s="1"/>
  <c r="O2296" i="1"/>
  <c r="L2296" i="1"/>
  <c r="N2296" i="1" s="1"/>
  <c r="L2312" i="1"/>
  <c r="O2312" i="1"/>
  <c r="O2338" i="1"/>
  <c r="L2338" i="1"/>
  <c r="N2338" i="1" s="1"/>
  <c r="L2358" i="1"/>
  <c r="N2358" i="1" s="1"/>
  <c r="O2358" i="1"/>
  <c r="O2474" i="1"/>
  <c r="L2474" i="1"/>
  <c r="N2474" i="1" s="1"/>
  <c r="O2494" i="1"/>
  <c r="L2494" i="1"/>
  <c r="N2494" i="1" s="1"/>
  <c r="O2634" i="1"/>
  <c r="L2634" i="1"/>
  <c r="N2634" i="1" s="1"/>
  <c r="O2713" i="1"/>
  <c r="L2713" i="1"/>
  <c r="N2713" i="1" s="1"/>
  <c r="O2773" i="1"/>
  <c r="L2773" i="1"/>
  <c r="N2773" i="1" s="1"/>
  <c r="O2831" i="1"/>
  <c r="L2831" i="1"/>
  <c r="D5559" i="1"/>
  <c r="E5559" i="1" s="1"/>
  <c r="O1656" i="1"/>
  <c r="O1687" i="1"/>
  <c r="O1835" i="1"/>
  <c r="L1835" i="1"/>
  <c r="N1835" i="1" s="1"/>
  <c r="O1865" i="1"/>
  <c r="L1865" i="1"/>
  <c r="N1865" i="1" s="1"/>
  <c r="O1885" i="1"/>
  <c r="L1885" i="1"/>
  <c r="N1885" i="1" s="1"/>
  <c r="O1905" i="1"/>
  <c r="L1905" i="1"/>
  <c r="N1905" i="1" s="1"/>
  <c r="O1925" i="1"/>
  <c r="L1925" i="1"/>
  <c r="N1925" i="1" s="1"/>
  <c r="O1945" i="1"/>
  <c r="L1945" i="1"/>
  <c r="N1945" i="1" s="1"/>
  <c r="O1965" i="1"/>
  <c r="L1965" i="1"/>
  <c r="N1965" i="1" s="1"/>
  <c r="O1981" i="1"/>
  <c r="L1981" i="1"/>
  <c r="N1981" i="1" s="1"/>
  <c r="O1989" i="1"/>
  <c r="L1989" i="1"/>
  <c r="N1989" i="1" s="1"/>
  <c r="O2021" i="1"/>
  <c r="L2021" i="1"/>
  <c r="N2021" i="1" s="1"/>
  <c r="O2104" i="1"/>
  <c r="O2218" i="1"/>
  <c r="L2218" i="1"/>
  <c r="N2218" i="1" s="1"/>
  <c r="O2226" i="1"/>
  <c r="L2226" i="1"/>
  <c r="N2226" i="1" s="1"/>
  <c r="O2251" i="1"/>
  <c r="L2251" i="1"/>
  <c r="L2308" i="1"/>
  <c r="N2308" i="1" s="1"/>
  <c r="O2308" i="1"/>
  <c r="O2514" i="1"/>
  <c r="L2514" i="1"/>
  <c r="N2514" i="1" s="1"/>
  <c r="AD2969" i="1"/>
  <c r="AD2951" i="1"/>
  <c r="D5554" i="1"/>
  <c r="E5554" i="1" s="1"/>
  <c r="D5558" i="1"/>
  <c r="E5558" i="1" s="1"/>
  <c r="L1656" i="1"/>
  <c r="N1656" i="1" s="1"/>
  <c r="L1721" i="1"/>
  <c r="N1721" i="1" s="1"/>
  <c r="L1732" i="1"/>
  <c r="N1732" i="1" s="1"/>
  <c r="O1800" i="1"/>
  <c r="L1800" i="1"/>
  <c r="N1800" i="1" s="1"/>
  <c r="O1824" i="1"/>
  <c r="O1985" i="1"/>
  <c r="L1985" i="1"/>
  <c r="N1985" i="1" s="1"/>
  <c r="O2001" i="1"/>
  <c r="L2001" i="1"/>
  <c r="N2001" i="1" s="1"/>
  <c r="O2009" i="1"/>
  <c r="L2009" i="1"/>
  <c r="N2009" i="1" s="1"/>
  <c r="O2025" i="1"/>
  <c r="L2025" i="1"/>
  <c r="N2025" i="1" s="1"/>
  <c r="O2109" i="1"/>
  <c r="L2109" i="1"/>
  <c r="N2109" i="1" s="1"/>
  <c r="O2118" i="1"/>
  <c r="L2118" i="1"/>
  <c r="N2118" i="1" s="1"/>
  <c r="L2122" i="1"/>
  <c r="N2122" i="1" s="1"/>
  <c r="O2122" i="1"/>
  <c r="O2136" i="1"/>
  <c r="L2136" i="1"/>
  <c r="N2136" i="1" s="1"/>
  <c r="O2175" i="1"/>
  <c r="L2175" i="1"/>
  <c r="N2175" i="1" s="1"/>
  <c r="O2179" i="1"/>
  <c r="L2179" i="1"/>
  <c r="N2179" i="1" s="1"/>
  <c r="O2183" i="1"/>
  <c r="L2183" i="1"/>
  <c r="N2183" i="1" s="1"/>
  <c r="O2285" i="1"/>
  <c r="L2285" i="1"/>
  <c r="N2285" i="1" s="1"/>
  <c r="L2292" i="1"/>
  <c r="N2292" i="1" s="1"/>
  <c r="O2292" i="1"/>
  <c r="O2305" i="1"/>
  <c r="L2305" i="1"/>
  <c r="N2305" i="1" s="1"/>
  <c r="O2374" i="1"/>
  <c r="L2374" i="1"/>
  <c r="N2374" i="1" s="1"/>
  <c r="L2378" i="1"/>
  <c r="N2378" i="1" s="1"/>
  <c r="O2378" i="1"/>
  <c r="O2382" i="1"/>
  <c r="L2382" i="1"/>
  <c r="N2382" i="1" s="1"/>
  <c r="O2394" i="1"/>
  <c r="L2394" i="1"/>
  <c r="N2394" i="1" s="1"/>
  <c r="O2523" i="1"/>
  <c r="L2523" i="1"/>
  <c r="N2523" i="1" s="1"/>
  <c r="O2531" i="1"/>
  <c r="L2531" i="1"/>
  <c r="N2531" i="1" s="1"/>
  <c r="O2753" i="1"/>
  <c r="L2753" i="1"/>
  <c r="N2753" i="1" s="1"/>
  <c r="O2844" i="1"/>
  <c r="L2844" i="1"/>
  <c r="N2844" i="1" s="1"/>
  <c r="D5553" i="1"/>
  <c r="E5553" i="1" s="1"/>
  <c r="L1375" i="1"/>
  <c r="N1375" i="1" s="1"/>
  <c r="L1395" i="1"/>
  <c r="N1395" i="1" s="1"/>
  <c r="N1705" i="1"/>
  <c r="O1752" i="1"/>
  <c r="L1752" i="1"/>
  <c r="N1752" i="1" s="1"/>
  <c r="O1755" i="1"/>
  <c r="L1755" i="1"/>
  <c r="N1755" i="1" s="1"/>
  <c r="O1770" i="1"/>
  <c r="L1770" i="1"/>
  <c r="N1770" i="1" s="1"/>
  <c r="O1850" i="1"/>
  <c r="L1850" i="1"/>
  <c r="N1850" i="1" s="1"/>
  <c r="O1854" i="1"/>
  <c r="L1854" i="1"/>
  <c r="N1854" i="1" s="1"/>
  <c r="O2005" i="1"/>
  <c r="L2005" i="1"/>
  <c r="N2005" i="1" s="1"/>
  <c r="O2030" i="1"/>
  <c r="L2030" i="1"/>
  <c r="N2030" i="1" s="1"/>
  <c r="O2038" i="1"/>
  <c r="L2038" i="1"/>
  <c r="N2038" i="1" s="1"/>
  <c r="O2046" i="1"/>
  <c r="L2046" i="1"/>
  <c r="N2046" i="1" s="1"/>
  <c r="O2055" i="1"/>
  <c r="L2055" i="1"/>
  <c r="N2055" i="1" s="1"/>
  <c r="O2067" i="1"/>
  <c r="L2067" i="1"/>
  <c r="N2067" i="1" s="1"/>
  <c r="O2076" i="1"/>
  <c r="L2076" i="1"/>
  <c r="N2076" i="1" s="1"/>
  <c r="O2088" i="1"/>
  <c r="L2088" i="1"/>
  <c r="N2088" i="1" s="1"/>
  <c r="O2114" i="1"/>
  <c r="L2114" i="1"/>
  <c r="N2114" i="1" s="1"/>
  <c r="O2140" i="1"/>
  <c r="L2140" i="1"/>
  <c r="N2140" i="1" s="1"/>
  <c r="O2144" i="1"/>
  <c r="L2144" i="1"/>
  <c r="N2144" i="1" s="1"/>
  <c r="O2205" i="1"/>
  <c r="L2205" i="1"/>
  <c r="N2205" i="1" s="1"/>
  <c r="O2223" i="1"/>
  <c r="L2223" i="1"/>
  <c r="L2260" i="1"/>
  <c r="N2260" i="1" s="1"/>
  <c r="O2260" i="1"/>
  <c r="L2268" i="1"/>
  <c r="N2268" i="1" s="1"/>
  <c r="O2268" i="1"/>
  <c r="O2334" i="1"/>
  <c r="L2334" i="1"/>
  <c r="N2334" i="1" s="1"/>
  <c r="O2343" i="1"/>
  <c r="L2343" i="1"/>
  <c r="O2402" i="1"/>
  <c r="L2402" i="1"/>
  <c r="N2402" i="1" s="1"/>
  <c r="O2414" i="1"/>
  <c r="L2414" i="1"/>
  <c r="N2414" i="1" s="1"/>
  <c r="O2423" i="1"/>
  <c r="L2423" i="1"/>
  <c r="N2423" i="1" s="1"/>
  <c r="O2463" i="1"/>
  <c r="L2463" i="1"/>
  <c r="N2463" i="1" s="1"/>
  <c r="O2573" i="1"/>
  <c r="L2573" i="1"/>
  <c r="N2573" i="1" s="1"/>
  <c r="L1064" i="1"/>
  <c r="N1064" i="1" s="1"/>
  <c r="L1084" i="1"/>
  <c r="N1084" i="1" s="1"/>
  <c r="N1155" i="1"/>
  <c r="L1224" i="1"/>
  <c r="N1224" i="1" s="1"/>
  <c r="L1244" i="1"/>
  <c r="N1244" i="1" s="1"/>
  <c r="L1264" i="1"/>
  <c r="N1264" i="1" s="1"/>
  <c r="L1284" i="1"/>
  <c r="N1284" i="1" s="1"/>
  <c r="L1304" i="1"/>
  <c r="N1304" i="1" s="1"/>
  <c r="L1324" i="1"/>
  <c r="N1324" i="1" s="1"/>
  <c r="L1344" i="1"/>
  <c r="N1344" i="1" s="1"/>
  <c r="L1364" i="1"/>
  <c r="N1364" i="1" s="1"/>
  <c r="L1685" i="1"/>
  <c r="N1685" i="1" s="1"/>
  <c r="L1708" i="1"/>
  <c r="N1708" i="1" s="1"/>
  <c r="L1764" i="1"/>
  <c r="N1764" i="1" s="1"/>
  <c r="O1832" i="1"/>
  <c r="L1832" i="1"/>
  <c r="N1832" i="1" s="1"/>
  <c r="L1846" i="1"/>
  <c r="N1846" i="1" s="1"/>
  <c r="O1870" i="1"/>
  <c r="L1870" i="1"/>
  <c r="N1870" i="1" s="1"/>
  <c r="O1890" i="1"/>
  <c r="L1890" i="1"/>
  <c r="N1890" i="1" s="1"/>
  <c r="O1910" i="1"/>
  <c r="L1910" i="1"/>
  <c r="N1910" i="1" s="1"/>
  <c r="O1930" i="1"/>
  <c r="L1930" i="1"/>
  <c r="N1930" i="1" s="1"/>
  <c r="O1950" i="1"/>
  <c r="L1950" i="1"/>
  <c r="N1950" i="1" s="1"/>
  <c r="O1970" i="1"/>
  <c r="L1970" i="1"/>
  <c r="N1970" i="1" s="1"/>
  <c r="O2051" i="1"/>
  <c r="L2051" i="1"/>
  <c r="N2051" i="1" s="1"/>
  <c r="O2059" i="1"/>
  <c r="L2059" i="1"/>
  <c r="N2059" i="1" s="1"/>
  <c r="O2063" i="1"/>
  <c r="L2063" i="1"/>
  <c r="N2063" i="1" s="1"/>
  <c r="O2072" i="1"/>
  <c r="L2072" i="1"/>
  <c r="N2072" i="1" s="1"/>
  <c r="O2080" i="1"/>
  <c r="L2080" i="1"/>
  <c r="N2080" i="1" s="1"/>
  <c r="L2093" i="1"/>
  <c r="N2093" i="1" s="1"/>
  <c r="O2093" i="1"/>
  <c r="O2127" i="1"/>
  <c r="L2127" i="1"/>
  <c r="N2127" i="1" s="1"/>
  <c r="O2132" i="1"/>
  <c r="L2132" i="1"/>
  <c r="N2132" i="1" s="1"/>
  <c r="O2149" i="1"/>
  <c r="L2149" i="1"/>
  <c r="N2149" i="1" s="1"/>
  <c r="O2166" i="1"/>
  <c r="L2166" i="1"/>
  <c r="N2166" i="1" s="1"/>
  <c r="O2171" i="1"/>
  <c r="L2171" i="1"/>
  <c r="N2171" i="1" s="1"/>
  <c r="O2188" i="1"/>
  <c r="L2188" i="1"/>
  <c r="N2188" i="1" s="1"/>
  <c r="L2193" i="1"/>
  <c r="N2193" i="1" s="1"/>
  <c r="O2193" i="1"/>
  <c r="O2201" i="1"/>
  <c r="L2201" i="1"/>
  <c r="N2201" i="1" s="1"/>
  <c r="O2210" i="1"/>
  <c r="L2210" i="1"/>
  <c r="N2210" i="1" s="1"/>
  <c r="O2313" i="1"/>
  <c r="L2313" i="1"/>
  <c r="N2313" i="1" s="1"/>
  <c r="O2322" i="1"/>
  <c r="L2322" i="1"/>
  <c r="N2322" i="1" s="1"/>
  <c r="O2347" i="1"/>
  <c r="L2347" i="1"/>
  <c r="N2347" i="1" s="1"/>
  <c r="O2351" i="1"/>
  <c r="L2351" i="1"/>
  <c r="N2351" i="1" s="1"/>
  <c r="O2540" i="1"/>
  <c r="L2540" i="1"/>
  <c r="N2540" i="1" s="1"/>
  <c r="O2582" i="1"/>
  <c r="L2582" i="1"/>
  <c r="N2582" i="1" s="1"/>
  <c r="O2662" i="1"/>
  <c r="L2662" i="1"/>
  <c r="N2662" i="1" s="1"/>
  <c r="O2853" i="1"/>
  <c r="L2853" i="1"/>
  <c r="N2853" i="1" s="1"/>
  <c r="D5549" i="1"/>
  <c r="E5549" i="1" s="1"/>
  <c r="L1786" i="1"/>
  <c r="N1786" i="1" s="1"/>
  <c r="O1839" i="1"/>
  <c r="L1839" i="1"/>
  <c r="N1839" i="1" s="1"/>
  <c r="O1858" i="1"/>
  <c r="L1858" i="1"/>
  <c r="O1878" i="1"/>
  <c r="L1878" i="1"/>
  <c r="N1878" i="1" s="1"/>
  <c r="O1898" i="1"/>
  <c r="L1898" i="1"/>
  <c r="N1898" i="1" s="1"/>
  <c r="O1918" i="1"/>
  <c r="L1918" i="1"/>
  <c r="N1918" i="1" s="1"/>
  <c r="O1938" i="1"/>
  <c r="L1938" i="1"/>
  <c r="N1938" i="1" s="1"/>
  <c r="O1958" i="1"/>
  <c r="L1958" i="1"/>
  <c r="N1958" i="1" s="1"/>
  <c r="O1990" i="1"/>
  <c r="L1990" i="1"/>
  <c r="N1990" i="1" s="1"/>
  <c r="O2101" i="1"/>
  <c r="L2101" i="1"/>
  <c r="N2101" i="1" s="1"/>
  <c r="O2105" i="1"/>
  <c r="L2105" i="1"/>
  <c r="N2105" i="1" s="1"/>
  <c r="O2158" i="1"/>
  <c r="L2158" i="1"/>
  <c r="N2158" i="1" s="1"/>
  <c r="L2162" i="1"/>
  <c r="N2162" i="1" s="1"/>
  <c r="O2162" i="1"/>
  <c r="L2219" i="1"/>
  <c r="N2219" i="1" s="1"/>
  <c r="O2219" i="1"/>
  <c r="O2240" i="1"/>
  <c r="L2240" i="1"/>
  <c r="N2240" i="1" s="1"/>
  <c r="O2252" i="1"/>
  <c r="L2252" i="1"/>
  <c r="N2252" i="1" s="1"/>
  <c r="O2256" i="1"/>
  <c r="L2256" i="1"/>
  <c r="N2256" i="1" s="1"/>
  <c r="O2265" i="1"/>
  <c r="L2265" i="1"/>
  <c r="N2265" i="1" s="1"/>
  <c r="O2273" i="1"/>
  <c r="L2273" i="1"/>
  <c r="N2273" i="1" s="1"/>
  <c r="O2309" i="1"/>
  <c r="L2309" i="1"/>
  <c r="N2309" i="1" s="1"/>
  <c r="O2436" i="1"/>
  <c r="L2436" i="1"/>
  <c r="N2436" i="1" s="1"/>
  <c r="O2674" i="1"/>
  <c r="L2674" i="1"/>
  <c r="N2674" i="1" s="1"/>
  <c r="O2702" i="1"/>
  <c r="L2702" i="1"/>
  <c r="N2702" i="1" s="1"/>
  <c r="O2722" i="1"/>
  <c r="L2722" i="1"/>
  <c r="N2722" i="1" s="1"/>
  <c r="O2862" i="1"/>
  <c r="L2862" i="1"/>
  <c r="D5548" i="1"/>
  <c r="E5548" i="1" s="1"/>
  <c r="O1719" i="1"/>
  <c r="L1719" i="1"/>
  <c r="N1719" i="1" s="1"/>
  <c r="D5566" i="1"/>
  <c r="E5566" i="1" s="1"/>
  <c r="O1843" i="1"/>
  <c r="L1843" i="1"/>
  <c r="N1843" i="1" s="1"/>
  <c r="L1942" i="1"/>
  <c r="N1942" i="1" s="1"/>
  <c r="L1962" i="1"/>
  <c r="N1962" i="1" s="1"/>
  <c r="O1978" i="1"/>
  <c r="L1978" i="1"/>
  <c r="O2010" i="1"/>
  <c r="L2010" i="1"/>
  <c r="N2010" i="1" s="1"/>
  <c r="O2018" i="1"/>
  <c r="L2018" i="1"/>
  <c r="N2018" i="1" s="1"/>
  <c r="O2084" i="1"/>
  <c r="O2110" i="1"/>
  <c r="L2110" i="1"/>
  <c r="N2110" i="1" s="1"/>
  <c r="O2123" i="1"/>
  <c r="L2123" i="1"/>
  <c r="N2123" i="1" s="1"/>
  <c r="O2176" i="1"/>
  <c r="L2176" i="1"/>
  <c r="N2176" i="1" s="1"/>
  <c r="O2215" i="1"/>
  <c r="L2215" i="1"/>
  <c r="N2215" i="1" s="1"/>
  <c r="O2227" i="1"/>
  <c r="L2227" i="1"/>
  <c r="N2227" i="1" s="1"/>
  <c r="O2231" i="1"/>
  <c r="L2231" i="1"/>
  <c r="N2231" i="1" s="1"/>
  <c r="O2293" i="1"/>
  <c r="L2293" i="1"/>
  <c r="N2293" i="1" s="1"/>
  <c r="O2318" i="1"/>
  <c r="L2318" i="1"/>
  <c r="N2318" i="1" s="1"/>
  <c r="O2383" i="1"/>
  <c r="L2383" i="1"/>
  <c r="N2383" i="1" s="1"/>
  <c r="O2553" i="1"/>
  <c r="L2553" i="1"/>
  <c r="N2553" i="1" s="1"/>
  <c r="O2611" i="1"/>
  <c r="L2611" i="1"/>
  <c r="N2611" i="1" s="1"/>
  <c r="O2762" i="1"/>
  <c r="L2762" i="1"/>
  <c r="N2762" i="1" s="1"/>
  <c r="D5545" i="1"/>
  <c r="L1645" i="1"/>
  <c r="N1645" i="1" s="1"/>
  <c r="O1654" i="1"/>
  <c r="O1738" i="1"/>
  <c r="L1741" i="1"/>
  <c r="N1741" i="1" s="1"/>
  <c r="O1804" i="1"/>
  <c r="O1818" i="1"/>
  <c r="L1866" i="1"/>
  <c r="N1866" i="1" s="1"/>
  <c r="L1886" i="1"/>
  <c r="L1906" i="1"/>
  <c r="N1906" i="1" s="1"/>
  <c r="L1926" i="1"/>
  <c r="N1926" i="1" s="1"/>
  <c r="L1946" i="1"/>
  <c r="N1946" i="1" s="1"/>
  <c r="L1966" i="1"/>
  <c r="N1966" i="1" s="1"/>
  <c r="O1998" i="1"/>
  <c r="L1998" i="1"/>
  <c r="N1998" i="1" s="1"/>
  <c r="O2026" i="1"/>
  <c r="L2026" i="1"/>
  <c r="N2026" i="1" s="1"/>
  <c r="O2035" i="1"/>
  <c r="L2035" i="1"/>
  <c r="N2035" i="1" s="1"/>
  <c r="O2047" i="1"/>
  <c r="L2047" i="1"/>
  <c r="N2047" i="1" s="1"/>
  <c r="O2056" i="1"/>
  <c r="L2056" i="1"/>
  <c r="N2056" i="1" s="1"/>
  <c r="O2068" i="1"/>
  <c r="L2068" i="1"/>
  <c r="N2068" i="1" s="1"/>
  <c r="O2089" i="1"/>
  <c r="L2089" i="1"/>
  <c r="N2089" i="1" s="1"/>
  <c r="O2115" i="1"/>
  <c r="L2115" i="1"/>
  <c r="N2115" i="1" s="1"/>
  <c r="O2119" i="1"/>
  <c r="L2119" i="1"/>
  <c r="N2119" i="1" s="1"/>
  <c r="O2145" i="1"/>
  <c r="L2145" i="1"/>
  <c r="N2145" i="1" s="1"/>
  <c r="O2180" i="1"/>
  <c r="L2180" i="1"/>
  <c r="N2180" i="1" s="1"/>
  <c r="O2184" i="1"/>
  <c r="L2184" i="1"/>
  <c r="N2184" i="1" s="1"/>
  <c r="O2269" i="1"/>
  <c r="L2269" i="1"/>
  <c r="N2269" i="1" s="1"/>
  <c r="O2302" i="1"/>
  <c r="L2302" i="1"/>
  <c r="N2302" i="1" s="1"/>
  <c r="O2335" i="1"/>
  <c r="L2335" i="1"/>
  <c r="N2335" i="1" s="1"/>
  <c r="O2403" i="1"/>
  <c r="L2403" i="1"/>
  <c r="N2403" i="1" s="1"/>
  <c r="O2440" i="1"/>
  <c r="L2440" i="1"/>
  <c r="N2440" i="1" s="1"/>
  <c r="O2524" i="1"/>
  <c r="L2524" i="1"/>
  <c r="N2524" i="1" s="1"/>
  <c r="O2603" i="1"/>
  <c r="L2603" i="1"/>
  <c r="N2603" i="1" s="1"/>
  <c r="O2956" i="1"/>
  <c r="L2956" i="1"/>
  <c r="N2956" i="1" s="1"/>
  <c r="D5546" i="1"/>
  <c r="E5546" i="1" s="1"/>
  <c r="O1756" i="1"/>
  <c r="O1815" i="1"/>
  <c r="L1815" i="1"/>
  <c r="N1815" i="1" s="1"/>
  <c r="O1851" i="1"/>
  <c r="L1851" i="1"/>
  <c r="N1851" i="1" s="1"/>
  <c r="O1855" i="1"/>
  <c r="L1855" i="1"/>
  <c r="N1855" i="1" s="1"/>
  <c r="O2031" i="1"/>
  <c r="L2031" i="1"/>
  <c r="N2031" i="1" s="1"/>
  <c r="O2039" i="1"/>
  <c r="L2039" i="1"/>
  <c r="O2043" i="1"/>
  <c r="L2043" i="1"/>
  <c r="N2043" i="1" s="1"/>
  <c r="O2052" i="1"/>
  <c r="L2052" i="1"/>
  <c r="N2052" i="1" s="1"/>
  <c r="L2073" i="1"/>
  <c r="N2073" i="1" s="1"/>
  <c r="O2073" i="1"/>
  <c r="O2128" i="1"/>
  <c r="L2128" i="1"/>
  <c r="N2128" i="1" s="1"/>
  <c r="L2133" i="1"/>
  <c r="N2133" i="1" s="1"/>
  <c r="O2133" i="1"/>
  <c r="O2141" i="1"/>
  <c r="L2141" i="1"/>
  <c r="N2141" i="1" s="1"/>
  <c r="O2150" i="1"/>
  <c r="L2150" i="1"/>
  <c r="N2150" i="1" s="1"/>
  <c r="O2167" i="1"/>
  <c r="L2167" i="1"/>
  <c r="N2167" i="1" s="1"/>
  <c r="O2172" i="1"/>
  <c r="L2172" i="1"/>
  <c r="N2172" i="1" s="1"/>
  <c r="O2189" i="1"/>
  <c r="L2189" i="1"/>
  <c r="N2189" i="1" s="1"/>
  <c r="O2206" i="1"/>
  <c r="L2206" i="1"/>
  <c r="N2206" i="1" s="1"/>
  <c r="O2211" i="1"/>
  <c r="L2211" i="1"/>
  <c r="N2211" i="1" s="1"/>
  <c r="O2236" i="1"/>
  <c r="L2236" i="1"/>
  <c r="N2236" i="1" s="1"/>
  <c r="O2245" i="1"/>
  <c r="L2245" i="1"/>
  <c r="N2245" i="1" s="1"/>
  <c r="O2261" i="1"/>
  <c r="L2261" i="1"/>
  <c r="N2261" i="1" s="1"/>
  <c r="O2282" i="1"/>
  <c r="L2282" i="1"/>
  <c r="O2323" i="1"/>
  <c r="L2323" i="1"/>
  <c r="N2323" i="1" s="1"/>
  <c r="O2344" i="1"/>
  <c r="L2344" i="1"/>
  <c r="N2344" i="1" s="1"/>
  <c r="O2424" i="1"/>
  <c r="L2424" i="1"/>
  <c r="N2424" i="1" s="1"/>
  <c r="O2511" i="1"/>
  <c r="L2511" i="1"/>
  <c r="N2511" i="1" s="1"/>
  <c r="O2574" i="1"/>
  <c r="L2574" i="1"/>
  <c r="N2574" i="1" s="1"/>
  <c r="O2651" i="1"/>
  <c r="L2651" i="1"/>
  <c r="N2651" i="1" s="1"/>
  <c r="O2663" i="1"/>
  <c r="L2663" i="1"/>
  <c r="N2663" i="1" s="1"/>
  <c r="L2946" i="1"/>
  <c r="N2946" i="1" s="1"/>
  <c r="O2946" i="1"/>
  <c r="O1759" i="1"/>
  <c r="L1759" i="1"/>
  <c r="N1759" i="1" s="1"/>
  <c r="O1774" i="1"/>
  <c r="L1774" i="1"/>
  <c r="N1774" i="1" s="1"/>
  <c r="L1833" i="1"/>
  <c r="N1833" i="1" s="1"/>
  <c r="O1833" i="1"/>
  <c r="O1871" i="1"/>
  <c r="L1871" i="1"/>
  <c r="N1871" i="1" s="1"/>
  <c r="O1875" i="1"/>
  <c r="L1875" i="1"/>
  <c r="N1875" i="1" s="1"/>
  <c r="O1891" i="1"/>
  <c r="L1891" i="1"/>
  <c r="N1891" i="1" s="1"/>
  <c r="O1895" i="1"/>
  <c r="L1895" i="1"/>
  <c r="N1895" i="1" s="1"/>
  <c r="O1911" i="1"/>
  <c r="L1911" i="1"/>
  <c r="N1911" i="1" s="1"/>
  <c r="O1915" i="1"/>
  <c r="L1915" i="1"/>
  <c r="N1915" i="1" s="1"/>
  <c r="O1931" i="1"/>
  <c r="L1931" i="1"/>
  <c r="N1931" i="1" s="1"/>
  <c r="O1935" i="1"/>
  <c r="L1935" i="1"/>
  <c r="N1935" i="1" s="1"/>
  <c r="O1951" i="1"/>
  <c r="L1951" i="1"/>
  <c r="N1951" i="1" s="1"/>
  <c r="O1955" i="1"/>
  <c r="L1955" i="1"/>
  <c r="N1955" i="1" s="1"/>
  <c r="L2006" i="1"/>
  <c r="N2006" i="1" s="1"/>
  <c r="O2060" i="1"/>
  <c r="L2060" i="1"/>
  <c r="N2060" i="1" s="1"/>
  <c r="O2081" i="1"/>
  <c r="L2081" i="1"/>
  <c r="N2081" i="1" s="1"/>
  <c r="O2198" i="1"/>
  <c r="L2198" i="1"/>
  <c r="N2198" i="1" s="1"/>
  <c r="L2202" i="1"/>
  <c r="N2202" i="1" s="1"/>
  <c r="O2202" i="1"/>
  <c r="O2278" i="1"/>
  <c r="L2278" i="1"/>
  <c r="N2278" i="1" s="1"/>
  <c r="O2314" i="1"/>
  <c r="L2314" i="1"/>
  <c r="N2314" i="1" s="1"/>
  <c r="O2456" i="1"/>
  <c r="L2456" i="1"/>
  <c r="N2456" i="1" s="1"/>
  <c r="O2562" i="1"/>
  <c r="L2562" i="1"/>
  <c r="N2562" i="1" s="1"/>
  <c r="O2591" i="1"/>
  <c r="L2591" i="1"/>
  <c r="N2591" i="1" s="1"/>
  <c r="O1750" i="1"/>
  <c r="L1750" i="1"/>
  <c r="N1750" i="1" s="1"/>
  <c r="O1791" i="1"/>
  <c r="L1791" i="1"/>
  <c r="N1791" i="1" s="1"/>
  <c r="O1812" i="1"/>
  <c r="L1812" i="1"/>
  <c r="N1812" i="1" s="1"/>
  <c r="O1829" i="1"/>
  <c r="L1829" i="1"/>
  <c r="N1829" i="1" s="1"/>
  <c r="O1840" i="1"/>
  <c r="L1840" i="1"/>
  <c r="N1840" i="1" s="1"/>
  <c r="O1859" i="1"/>
  <c r="L1859" i="1"/>
  <c r="N1859" i="1" s="1"/>
  <c r="O1879" i="1"/>
  <c r="L1879" i="1"/>
  <c r="N1879" i="1" s="1"/>
  <c r="O1899" i="1"/>
  <c r="L1899" i="1"/>
  <c r="N1899" i="1" s="1"/>
  <c r="O1919" i="1"/>
  <c r="L1919" i="1"/>
  <c r="N1919" i="1" s="1"/>
  <c r="O1939" i="1"/>
  <c r="L1939" i="1"/>
  <c r="N1939" i="1" s="1"/>
  <c r="O1959" i="1"/>
  <c r="L1959" i="1"/>
  <c r="N1959" i="1" s="1"/>
  <c r="O2015" i="1"/>
  <c r="L2015" i="1"/>
  <c r="N2015" i="1" s="1"/>
  <c r="O2085" i="1"/>
  <c r="L2085" i="1"/>
  <c r="N2085" i="1" s="1"/>
  <c r="O2098" i="1"/>
  <c r="L2098" i="1"/>
  <c r="N2098" i="1" s="1"/>
  <c r="O2106" i="1"/>
  <c r="L2106" i="1"/>
  <c r="N2106" i="1" s="1"/>
  <c r="O2111" i="1"/>
  <c r="L2111" i="1"/>
  <c r="N2111" i="1" s="1"/>
  <c r="O2155" i="1"/>
  <c r="L2155" i="1"/>
  <c r="N2155" i="1" s="1"/>
  <c r="O2159" i="1"/>
  <c r="L2159" i="1"/>
  <c r="N2159" i="1" s="1"/>
  <c r="O2163" i="1"/>
  <c r="L2163" i="1"/>
  <c r="N2163" i="1" s="1"/>
  <c r="O2216" i="1"/>
  <c r="L2216" i="1"/>
  <c r="N2216" i="1" s="1"/>
  <c r="L2220" i="1"/>
  <c r="N2220" i="1" s="1"/>
  <c r="O2220" i="1"/>
  <c r="O2232" i="1"/>
  <c r="L2232" i="1"/>
  <c r="N2232" i="1" s="1"/>
  <c r="O2241" i="1"/>
  <c r="L2241" i="1"/>
  <c r="N2241" i="1" s="1"/>
  <c r="O2253" i="1"/>
  <c r="L2253" i="1"/>
  <c r="N2253" i="1" s="1"/>
  <c r="L2274" i="1"/>
  <c r="N2274" i="1" s="1"/>
  <c r="O2274" i="1"/>
  <c r="O2294" i="1"/>
  <c r="L2294" i="1"/>
  <c r="N2294" i="1" s="1"/>
  <c r="L2340" i="1"/>
  <c r="N2340" i="1" s="1"/>
  <c r="O2340" i="1"/>
  <c r="O2360" i="1"/>
  <c r="L2360" i="1"/>
  <c r="N2360" i="1" s="1"/>
  <c r="O2371" i="1"/>
  <c r="L2371" i="1"/>
  <c r="N2371" i="1" s="1"/>
  <c r="O2391" i="1"/>
  <c r="L2391" i="1"/>
  <c r="N2391" i="1" s="1"/>
  <c r="L2433" i="1"/>
  <c r="N2433" i="1" s="1"/>
  <c r="O2433" i="1"/>
  <c r="O2520" i="1"/>
  <c r="L2520" i="1"/>
  <c r="N2520" i="1" s="1"/>
  <c r="O2691" i="1"/>
  <c r="L2691" i="1"/>
  <c r="N2691" i="1" s="1"/>
  <c r="D5556" i="1"/>
  <c r="D5560" i="1"/>
  <c r="E5561" i="1" s="1"/>
  <c r="O1733" i="1"/>
  <c r="L1736" i="1"/>
  <c r="N1736" i="1" s="1"/>
  <c r="O1753" i="1"/>
  <c r="O1768" i="1"/>
  <c r="O1787" i="1"/>
  <c r="O1808" i="1"/>
  <c r="O1863" i="1"/>
  <c r="L1863" i="1"/>
  <c r="N1863" i="1" s="1"/>
  <c r="O1867" i="1"/>
  <c r="L1867" i="1"/>
  <c r="N1867" i="1" s="1"/>
  <c r="O1883" i="1"/>
  <c r="L1883" i="1"/>
  <c r="N1883" i="1" s="1"/>
  <c r="O1887" i="1"/>
  <c r="L1887" i="1"/>
  <c r="N1887" i="1" s="1"/>
  <c r="O1903" i="1"/>
  <c r="L1903" i="1"/>
  <c r="N1903" i="1" s="1"/>
  <c r="O1907" i="1"/>
  <c r="L1907" i="1"/>
  <c r="N1907" i="1" s="1"/>
  <c r="O1923" i="1"/>
  <c r="L1923" i="1"/>
  <c r="N1923" i="1" s="1"/>
  <c r="O1927" i="1"/>
  <c r="L1927" i="1"/>
  <c r="N1927" i="1" s="1"/>
  <c r="O1943" i="1"/>
  <c r="L1943" i="1"/>
  <c r="N1943" i="1" s="1"/>
  <c r="O1947" i="1"/>
  <c r="L1947" i="1"/>
  <c r="O1963" i="1"/>
  <c r="L1963" i="1"/>
  <c r="N1963" i="1" s="1"/>
  <c r="O1967" i="1"/>
  <c r="L1967" i="1"/>
  <c r="N1967" i="1" s="1"/>
  <c r="O1979" i="1"/>
  <c r="L1979" i="1"/>
  <c r="N1979" i="1" s="1"/>
  <c r="O2011" i="1"/>
  <c r="L2011" i="1"/>
  <c r="N2011" i="1" s="1"/>
  <c r="O2019" i="1"/>
  <c r="L2019" i="1"/>
  <c r="N2019" i="1" s="1"/>
  <c r="O2027" i="1"/>
  <c r="L2027" i="1"/>
  <c r="N2027" i="1" s="1"/>
  <c r="O2036" i="1"/>
  <c r="L2036" i="1"/>
  <c r="N2036" i="1" s="1"/>
  <c r="O2048" i="1"/>
  <c r="L2048" i="1"/>
  <c r="N2048" i="1" s="1"/>
  <c r="O2069" i="1"/>
  <c r="L2069" i="1"/>
  <c r="N2069" i="1" s="1"/>
  <c r="O2090" i="1"/>
  <c r="L2090" i="1"/>
  <c r="N2090" i="1" s="1"/>
  <c r="L2102" i="1"/>
  <c r="N2102" i="1" s="1"/>
  <c r="O2116" i="1"/>
  <c r="L2116" i="1"/>
  <c r="N2116" i="1" s="1"/>
  <c r="O2124" i="1"/>
  <c r="L2124" i="1"/>
  <c r="N2124" i="1" s="1"/>
  <c r="O2185" i="1"/>
  <c r="L2185" i="1"/>
  <c r="N2185" i="1" s="1"/>
  <c r="O2270" i="1"/>
  <c r="L2270" i="1"/>
  <c r="N2270" i="1" s="1"/>
  <c r="O2319" i="1"/>
  <c r="L2319" i="1"/>
  <c r="N2319" i="1" s="1"/>
  <c r="L2331" i="1"/>
  <c r="N2331" i="1" s="1"/>
  <c r="O2331" i="1"/>
  <c r="O2384" i="1"/>
  <c r="L2384" i="1"/>
  <c r="N2384" i="1" s="1"/>
  <c r="O2420" i="1"/>
  <c r="L2420" i="1"/>
  <c r="N2420" i="1" s="1"/>
  <c r="L2429" i="1"/>
  <c r="N2429" i="1" s="1"/>
  <c r="O2429" i="1"/>
  <c r="O2476" i="1"/>
  <c r="L2476" i="1"/>
  <c r="N2476" i="1" s="1"/>
  <c r="L2533" i="1"/>
  <c r="N2533" i="1" s="1"/>
  <c r="O2533" i="1"/>
  <c r="O2554" i="1"/>
  <c r="L2554" i="1"/>
  <c r="N2554" i="1" s="1"/>
  <c r="O2683" i="1"/>
  <c r="L2683" i="1"/>
  <c r="N2683" i="1" s="1"/>
  <c r="O2711" i="1"/>
  <c r="L2711" i="1"/>
  <c r="N2711" i="1" s="1"/>
  <c r="O2791" i="1"/>
  <c r="L2791" i="1"/>
  <c r="N2791" i="1" s="1"/>
  <c r="D5570" i="1"/>
  <c r="E5570" i="1" s="1"/>
  <c r="L2307" i="1"/>
  <c r="N2307" i="1" s="1"/>
  <c r="L2315" i="1"/>
  <c r="N2315" i="1" s="1"/>
  <c r="L2326" i="1"/>
  <c r="N2326" i="1" s="1"/>
  <c r="L2366" i="1"/>
  <c r="N2366" i="1" s="1"/>
  <c r="O2449" i="1"/>
  <c r="O2472" i="1"/>
  <c r="L2472" i="1"/>
  <c r="N2472" i="1" s="1"/>
  <c r="L2491" i="1"/>
  <c r="N2491" i="1" s="1"/>
  <c r="O2501" i="1"/>
  <c r="L2501" i="1"/>
  <c r="N2501" i="1" s="1"/>
  <c r="L2507" i="1"/>
  <c r="N2507" i="1" s="1"/>
  <c r="L2536" i="1"/>
  <c r="N2536" i="1" s="1"/>
  <c r="L2546" i="1"/>
  <c r="N2546" i="1" s="1"/>
  <c r="O2560" i="1"/>
  <c r="L2560" i="1"/>
  <c r="N2560" i="1" s="1"/>
  <c r="L2602" i="1"/>
  <c r="N2602" i="1" s="1"/>
  <c r="L2605" i="1"/>
  <c r="N2605" i="1" s="1"/>
  <c r="O2619" i="1"/>
  <c r="L2619" i="1"/>
  <c r="N2619" i="1" s="1"/>
  <c r="O2623" i="1"/>
  <c r="L2623" i="1"/>
  <c r="N2623" i="1" s="1"/>
  <c r="O2669" i="1"/>
  <c r="L2669" i="1"/>
  <c r="N2669" i="1" s="1"/>
  <c r="O2673" i="1"/>
  <c r="L2673" i="1"/>
  <c r="N2673" i="1" s="1"/>
  <c r="O2708" i="1"/>
  <c r="L2708" i="1"/>
  <c r="N2708" i="1" s="1"/>
  <c r="O2719" i="1"/>
  <c r="L2719" i="1"/>
  <c r="N2719" i="1" s="1"/>
  <c r="O2723" i="1"/>
  <c r="L2723" i="1"/>
  <c r="N2723" i="1" s="1"/>
  <c r="O2730" i="1"/>
  <c r="L2730" i="1"/>
  <c r="N2730" i="1" s="1"/>
  <c r="O2748" i="1"/>
  <c r="L2748" i="1"/>
  <c r="N2748" i="1" s="1"/>
  <c r="O2778" i="1"/>
  <c r="L2778" i="1"/>
  <c r="N2778" i="1" s="1"/>
  <c r="O2801" i="1"/>
  <c r="L2801" i="1"/>
  <c r="O2858" i="1"/>
  <c r="L2858" i="1"/>
  <c r="N2858" i="1" s="1"/>
  <c r="O2870" i="1"/>
  <c r="L2870" i="1"/>
  <c r="N2870" i="1" s="1"/>
  <c r="O2874" i="1"/>
  <c r="L2874" i="1"/>
  <c r="N2874" i="1" s="1"/>
  <c r="O2890" i="1"/>
  <c r="L2890" i="1"/>
  <c r="N2890" i="1" s="1"/>
  <c r="O2894" i="1"/>
  <c r="L2894" i="1"/>
  <c r="N2894" i="1" s="1"/>
  <c r="L2913" i="1"/>
  <c r="N2913" i="1" s="1"/>
  <c r="O2913" i="1"/>
  <c r="O2927" i="1"/>
  <c r="L2927" i="1"/>
  <c r="N2927" i="1" s="1"/>
  <c r="AD2958" i="1"/>
  <c r="O2948" i="1"/>
  <c r="L2948" i="1"/>
  <c r="N2948" i="1" s="1"/>
  <c r="O2962" i="1"/>
  <c r="L2962" i="1"/>
  <c r="N2962" i="1" s="1"/>
  <c r="AN3047" i="1"/>
  <c r="AO3047" i="1" s="1"/>
  <c r="AP3047" i="1" s="1"/>
  <c r="AQ3047" i="1" s="1"/>
  <c r="AR3047" i="1" s="1"/>
  <c r="O3047" i="1"/>
  <c r="L3047" i="1"/>
  <c r="N3047" i="1" s="1"/>
  <c r="O2337" i="1"/>
  <c r="O2417" i="1"/>
  <c r="O2577" i="1"/>
  <c r="O2630" i="1"/>
  <c r="L2630" i="1"/>
  <c r="N2630" i="1" s="1"/>
  <c r="O2641" i="1"/>
  <c r="L2641" i="1"/>
  <c r="N2641" i="1" s="1"/>
  <c r="O2680" i="1"/>
  <c r="L2680" i="1"/>
  <c r="N2680" i="1" s="1"/>
  <c r="O2771" i="1"/>
  <c r="L2771" i="1"/>
  <c r="N2771" i="1" s="1"/>
  <c r="O2808" i="1"/>
  <c r="L2808" i="1"/>
  <c r="N2808" i="1" s="1"/>
  <c r="O2932" i="1"/>
  <c r="L2932" i="1"/>
  <c r="N2932" i="1" s="1"/>
  <c r="V2935" i="1"/>
  <c r="O2970" i="1"/>
  <c r="L2970" i="1"/>
  <c r="N2970" i="1" s="1"/>
  <c r="AN2970" i="1"/>
  <c r="AO2970" i="1" s="1"/>
  <c r="AP2970" i="1" s="1"/>
  <c r="AQ2970" i="1" s="1"/>
  <c r="AR2970" i="1" s="1"/>
  <c r="V2973" i="1"/>
  <c r="L2369" i="1"/>
  <c r="N2369" i="1" s="1"/>
  <c r="O2372" i="1"/>
  <c r="L2372" i="1"/>
  <c r="N2372" i="1" s="1"/>
  <c r="L2411" i="1"/>
  <c r="N2411" i="1" s="1"/>
  <c r="O2421" i="1"/>
  <c r="L2421" i="1"/>
  <c r="N2421" i="1" s="1"/>
  <c r="L2427" i="1"/>
  <c r="N2427" i="1" s="1"/>
  <c r="O2459" i="1"/>
  <c r="L2459" i="1"/>
  <c r="N2459" i="1" s="1"/>
  <c r="L2482" i="1"/>
  <c r="N2482" i="1" s="1"/>
  <c r="O2530" i="1"/>
  <c r="L2530" i="1"/>
  <c r="N2530" i="1" s="1"/>
  <c r="L2564" i="1"/>
  <c r="N2564" i="1" s="1"/>
  <c r="O2592" i="1"/>
  <c r="L2592" i="1"/>
  <c r="N2592" i="1" s="1"/>
  <c r="L2595" i="1"/>
  <c r="N2595" i="1" s="1"/>
  <c r="O2652" i="1"/>
  <c r="L2652" i="1"/>
  <c r="N2652" i="1" s="1"/>
  <c r="O2734" i="1"/>
  <c r="L2734" i="1"/>
  <c r="N2734" i="1" s="1"/>
  <c r="D5598" i="1"/>
  <c r="O2760" i="1"/>
  <c r="L2760" i="1"/>
  <c r="N2760" i="1" s="1"/>
  <c r="AD2977" i="1"/>
  <c r="AD2996" i="1"/>
  <c r="F5608" i="1"/>
  <c r="AD3071" i="1"/>
  <c r="AD3297" i="1"/>
  <c r="AD3278" i="1"/>
  <c r="AD3287" i="1"/>
  <c r="O2248" i="1"/>
  <c r="L2310" i="1"/>
  <c r="N2310" i="1" s="1"/>
  <c r="O2321" i="1"/>
  <c r="O2381" i="1"/>
  <c r="L2381" i="1"/>
  <c r="N2381" i="1" s="1"/>
  <c r="O2488" i="1"/>
  <c r="O2550" i="1"/>
  <c r="L2550" i="1"/>
  <c r="N2550" i="1" s="1"/>
  <c r="N2588" i="1"/>
  <c r="O2609" i="1"/>
  <c r="L2609" i="1"/>
  <c r="N2609" i="1" s="1"/>
  <c r="L2616" i="1"/>
  <c r="N2616" i="1" s="1"/>
  <c r="O2637" i="1"/>
  <c r="L2684" i="1"/>
  <c r="N2684" i="1" s="1"/>
  <c r="N2698" i="1"/>
  <c r="L2705" i="1"/>
  <c r="N2705" i="1" s="1"/>
  <c r="O2716" i="1"/>
  <c r="O2756" i="1"/>
  <c r="L2756" i="1"/>
  <c r="N2756" i="1" s="1"/>
  <c r="O2767" i="1"/>
  <c r="L2767" i="1"/>
  <c r="N2767" i="1" s="1"/>
  <c r="O2790" i="1"/>
  <c r="L2790" i="1"/>
  <c r="N2790" i="1" s="1"/>
  <c r="O2820" i="1"/>
  <c r="L2820" i="1"/>
  <c r="N2820" i="1" s="1"/>
  <c r="O2839" i="1"/>
  <c r="L2839" i="1"/>
  <c r="N2839" i="1" s="1"/>
  <c r="O2843" i="1"/>
  <c r="L2843" i="1"/>
  <c r="N2843" i="1" s="1"/>
  <c r="O2879" i="1"/>
  <c r="L2879" i="1"/>
  <c r="N2879" i="1" s="1"/>
  <c r="O2887" i="1"/>
  <c r="L2887" i="1"/>
  <c r="N2887" i="1" s="1"/>
  <c r="O2918" i="1"/>
  <c r="L2918" i="1"/>
  <c r="N2918" i="1" s="1"/>
  <c r="AN2948" i="1"/>
  <c r="AO2948" i="1" s="1"/>
  <c r="AP2948" i="1" s="1"/>
  <c r="AQ2948" i="1" s="1"/>
  <c r="AR2948" i="1" s="1"/>
  <c r="O2951" i="1"/>
  <c r="L2951" i="1"/>
  <c r="N2951" i="1" s="1"/>
  <c r="V2993" i="1"/>
  <c r="L2321" i="1"/>
  <c r="N2321" i="1" s="1"/>
  <c r="O2332" i="1"/>
  <c r="L2332" i="1"/>
  <c r="N2332" i="1" s="1"/>
  <c r="O2408" i="1"/>
  <c r="O2492" i="1"/>
  <c r="L2492" i="1"/>
  <c r="N2492" i="1" s="1"/>
  <c r="O2517" i="1"/>
  <c r="O2521" i="1"/>
  <c r="L2521" i="1"/>
  <c r="N2521" i="1" s="1"/>
  <c r="O2561" i="1"/>
  <c r="L2561" i="1"/>
  <c r="N2561" i="1" s="1"/>
  <c r="O2567" i="1"/>
  <c r="O2588" i="1"/>
  <c r="O2648" i="1"/>
  <c r="L2648" i="1"/>
  <c r="O2659" i="1"/>
  <c r="L2659" i="1"/>
  <c r="N2659" i="1" s="1"/>
  <c r="O2687" i="1"/>
  <c r="O2698" i="1"/>
  <c r="O2709" i="1"/>
  <c r="L2709" i="1"/>
  <c r="L2716" i="1"/>
  <c r="N2716" i="1" s="1"/>
  <c r="L2742" i="1"/>
  <c r="N2742" i="1" s="1"/>
  <c r="O2749" i="1"/>
  <c r="L2749" i="1"/>
  <c r="N2749" i="1" s="1"/>
  <c r="L2764" i="1"/>
  <c r="N2764" i="1" s="1"/>
  <c r="O2779" i="1"/>
  <c r="L2779" i="1"/>
  <c r="N2779" i="1" s="1"/>
  <c r="O2783" i="1"/>
  <c r="L2783" i="1"/>
  <c r="N2783" i="1" s="1"/>
  <c r="O2816" i="1"/>
  <c r="L2816" i="1"/>
  <c r="N2816" i="1" s="1"/>
  <c r="O2827" i="1"/>
  <c r="L2827" i="1"/>
  <c r="N2827" i="1" s="1"/>
  <c r="O2859" i="1"/>
  <c r="L2859" i="1"/>
  <c r="N2859" i="1" s="1"/>
  <c r="O2863" i="1"/>
  <c r="L2863" i="1"/>
  <c r="N2863" i="1" s="1"/>
  <c r="O2914" i="1"/>
  <c r="L2914" i="1"/>
  <c r="N2914" i="1" s="1"/>
  <c r="AD2956" i="1"/>
  <c r="O2930" i="1"/>
  <c r="L2930" i="1"/>
  <c r="N2930" i="1" s="1"/>
  <c r="AN2930" i="1"/>
  <c r="AO2930" i="1" s="1"/>
  <c r="AP2930" i="1" s="1"/>
  <c r="AQ2930" i="1" s="1"/>
  <c r="AR2930" i="1" s="1"/>
  <c r="L2937" i="1"/>
  <c r="N2937" i="1" s="1"/>
  <c r="AN2937" i="1"/>
  <c r="AO2937" i="1" s="1"/>
  <c r="AP2937" i="1" s="1"/>
  <c r="AQ2937" i="1" s="1"/>
  <c r="AR2937" i="1" s="1"/>
  <c r="O2937" i="1"/>
  <c r="AD3009" i="1"/>
  <c r="O3004" i="1"/>
  <c r="AN3004" i="1"/>
  <c r="AO3004" i="1" s="1"/>
  <c r="AP3004" i="1" s="1"/>
  <c r="AQ3004" i="1" s="1"/>
  <c r="AR3004" i="1" s="1"/>
  <c r="D5578" i="1"/>
  <c r="O2352" i="1"/>
  <c r="L2352" i="1"/>
  <c r="N2352" i="1" s="1"/>
  <c r="N2498" i="1"/>
  <c r="D5591" i="1"/>
  <c r="N2557" i="1"/>
  <c r="N2578" i="1"/>
  <c r="L2585" i="1"/>
  <c r="N2585" i="1" s="1"/>
  <c r="O2599" i="1"/>
  <c r="L2599" i="1"/>
  <c r="N2599" i="1" s="1"/>
  <c r="O2620" i="1"/>
  <c r="L2620" i="1"/>
  <c r="N2620" i="1" s="1"/>
  <c r="O2666" i="1"/>
  <c r="O2670" i="1"/>
  <c r="L2670" i="1"/>
  <c r="N2670" i="1" s="1"/>
  <c r="O2681" i="1"/>
  <c r="L2681" i="1"/>
  <c r="N2681" i="1" s="1"/>
  <c r="O2720" i="1"/>
  <c r="L2720" i="1"/>
  <c r="N2720" i="1" s="1"/>
  <c r="O2731" i="1"/>
  <c r="L2731" i="1"/>
  <c r="N2731" i="1" s="1"/>
  <c r="O2738" i="1"/>
  <c r="L2738" i="1"/>
  <c r="N2738" i="1" s="1"/>
  <c r="O2772" i="1"/>
  <c r="L2772" i="1"/>
  <c r="N2772" i="1" s="1"/>
  <c r="O2786" i="1"/>
  <c r="O2809" i="1"/>
  <c r="L2809" i="1"/>
  <c r="N2809" i="1" s="1"/>
  <c r="O2813" i="1"/>
  <c r="L2813" i="1"/>
  <c r="N2813" i="1" s="1"/>
  <c r="O2883" i="1"/>
  <c r="L2883" i="1"/>
  <c r="N2883" i="1" s="1"/>
  <c r="O2895" i="1"/>
  <c r="L2895" i="1"/>
  <c r="N2895" i="1" s="1"/>
  <c r="W2935" i="1"/>
  <c r="L2942" i="1"/>
  <c r="N2942" i="1" s="1"/>
  <c r="O2942" i="1"/>
  <c r="L2978" i="1"/>
  <c r="N2978" i="1" s="1"/>
  <c r="W2978" i="1" s="1"/>
  <c r="O2978" i="1"/>
  <c r="AN2978" i="1"/>
  <c r="AO2978" i="1" s="1"/>
  <c r="AP2978" i="1" s="1"/>
  <c r="AQ2978" i="1" s="1"/>
  <c r="AR2978" i="1" s="1"/>
  <c r="O3040" i="1"/>
  <c r="L3040" i="1"/>
  <c r="N3040" i="1" s="1"/>
  <c r="AN3040" i="1"/>
  <c r="AO3040" i="1" s="1"/>
  <c r="AP3040" i="1" s="1"/>
  <c r="AQ3040" i="1" s="1"/>
  <c r="AR3040" i="1" s="1"/>
  <c r="V3108" i="1"/>
  <c r="D5577" i="1"/>
  <c r="O2290" i="1"/>
  <c r="O2361" i="1"/>
  <c r="L2361" i="1"/>
  <c r="N2361" i="1" s="1"/>
  <c r="O2390" i="1"/>
  <c r="O2412" i="1"/>
  <c r="L2412" i="1"/>
  <c r="N2412" i="1" s="1"/>
  <c r="O2450" i="1"/>
  <c r="O2479" i="1"/>
  <c r="L2479" i="1"/>
  <c r="N2479" i="1" s="1"/>
  <c r="O2505" i="1"/>
  <c r="O2631" i="1"/>
  <c r="L2631" i="1"/>
  <c r="N2631" i="1" s="1"/>
  <c r="O2692" i="1"/>
  <c r="L2692" i="1"/>
  <c r="N2692" i="1" s="1"/>
  <c r="O2761" i="1"/>
  <c r="L2761" i="1"/>
  <c r="N2761" i="1" s="1"/>
  <c r="O2832" i="1"/>
  <c r="L2832" i="1"/>
  <c r="N2832" i="1" s="1"/>
  <c r="O2847" i="1"/>
  <c r="L2847" i="1"/>
  <c r="N2847" i="1" s="1"/>
  <c r="O2867" i="1"/>
  <c r="L2867" i="1"/>
  <c r="N2867" i="1" s="1"/>
  <c r="O2899" i="1"/>
  <c r="L2899" i="1"/>
  <c r="N2899" i="1" s="1"/>
  <c r="V2928" i="1"/>
  <c r="V2940" i="1"/>
  <c r="AN2968" i="1"/>
  <c r="AO2968" i="1" s="1"/>
  <c r="AP2968" i="1" s="1"/>
  <c r="AQ2968" i="1" s="1"/>
  <c r="AR2968" i="1" s="1"/>
  <c r="O2968" i="1"/>
  <c r="L2968" i="1"/>
  <c r="N2968" i="1" s="1"/>
  <c r="V2971" i="1"/>
  <c r="V3068" i="1"/>
  <c r="L3101" i="1"/>
  <c r="N3101" i="1" s="1"/>
  <c r="O3101" i="1"/>
  <c r="AN3101" i="1"/>
  <c r="AO3101" i="1" s="1"/>
  <c r="AP3101" i="1" s="1"/>
  <c r="AQ3101" i="1" s="1"/>
  <c r="AR3101" i="1" s="1"/>
  <c r="L1874" i="1"/>
  <c r="N1874" i="1" s="1"/>
  <c r="L1894" i="1"/>
  <c r="N1894" i="1" s="1"/>
  <c r="L1914" i="1"/>
  <c r="N1914" i="1" s="1"/>
  <c r="L1934" i="1"/>
  <c r="N1934" i="1" s="1"/>
  <c r="L1954" i="1"/>
  <c r="N1954" i="1" s="1"/>
  <c r="L1974" i="1"/>
  <c r="N1974" i="1" s="1"/>
  <c r="L1994" i="1"/>
  <c r="N1994" i="1" s="1"/>
  <c r="L2014" i="1"/>
  <c r="N2014" i="1" s="1"/>
  <c r="L2034" i="1"/>
  <c r="N2034" i="1" s="1"/>
  <c r="L2054" i="1"/>
  <c r="N2054" i="1" s="1"/>
  <c r="L2074" i="1"/>
  <c r="N2074" i="1" s="1"/>
  <c r="L2094" i="1"/>
  <c r="N2094" i="1" s="1"/>
  <c r="L2134" i="1"/>
  <c r="N2134" i="1" s="1"/>
  <c r="L2154" i="1"/>
  <c r="N2154" i="1" s="1"/>
  <c r="L2174" i="1"/>
  <c r="N2174" i="1" s="1"/>
  <c r="L2194" i="1"/>
  <c r="N2194" i="1" s="1"/>
  <c r="L2214" i="1"/>
  <c r="N2214" i="1" s="1"/>
  <c r="L2230" i="1"/>
  <c r="N2230" i="1" s="1"/>
  <c r="L2237" i="1"/>
  <c r="N2237" i="1" s="1"/>
  <c r="L2244" i="1"/>
  <c r="N2244" i="1" s="1"/>
  <c r="L2290" i="1"/>
  <c r="N2290" i="1" s="1"/>
  <c r="O2341" i="1"/>
  <c r="L2341" i="1"/>
  <c r="N2341" i="1" s="1"/>
  <c r="L2355" i="1"/>
  <c r="N2355" i="1" s="1"/>
  <c r="N2390" i="1"/>
  <c r="O2399" i="1"/>
  <c r="L2399" i="1"/>
  <c r="N2399" i="1" s="1"/>
  <c r="L2415" i="1"/>
  <c r="N2415" i="1" s="1"/>
  <c r="O2418" i="1"/>
  <c r="L2431" i="1"/>
  <c r="N2431" i="1" s="1"/>
  <c r="O2441" i="1"/>
  <c r="L2441" i="1"/>
  <c r="N2441" i="1" s="1"/>
  <c r="L2447" i="1"/>
  <c r="N2447" i="1" s="1"/>
  <c r="L2505" i="1"/>
  <c r="N2505" i="1" s="1"/>
  <c r="O2508" i="1"/>
  <c r="L2544" i="1"/>
  <c r="N2544" i="1" s="1"/>
  <c r="O2572" i="1"/>
  <c r="L2572" i="1"/>
  <c r="N2572" i="1" s="1"/>
  <c r="L2575" i="1"/>
  <c r="N2575" i="1" s="1"/>
  <c r="L2624" i="1"/>
  <c r="N2624" i="1" s="1"/>
  <c r="L2642" i="1"/>
  <c r="N2642" i="1" s="1"/>
  <c r="L2645" i="1"/>
  <c r="N2645" i="1" s="1"/>
  <c r="O2677" i="1"/>
  <c r="O2727" i="1"/>
  <c r="O2768" i="1"/>
  <c r="L2768" i="1"/>
  <c r="N2768" i="1" s="1"/>
  <c r="O2798" i="1"/>
  <c r="L2798" i="1"/>
  <c r="N2798" i="1" s="1"/>
  <c r="O2821" i="1"/>
  <c r="L2821" i="1"/>
  <c r="N2821" i="1" s="1"/>
  <c r="L2903" i="1"/>
  <c r="N2903" i="1" s="1"/>
  <c r="O2919" i="1"/>
  <c r="L2919" i="1"/>
  <c r="N2919" i="1" s="1"/>
  <c r="L2923" i="1"/>
  <c r="V2933" i="1"/>
  <c r="W2933" i="1" s="1"/>
  <c r="AD2966" i="1"/>
  <c r="AN2951" i="1"/>
  <c r="AO2951" i="1" s="1"/>
  <c r="AP2951" i="1" s="1"/>
  <c r="AQ2951" i="1" s="1"/>
  <c r="AR2951" i="1" s="1"/>
  <c r="AD2990" i="1"/>
  <c r="AD3024" i="1"/>
  <c r="AD3021" i="1"/>
  <c r="L3015" i="1"/>
  <c r="N3015" i="1" s="1"/>
  <c r="W3015" i="1" s="1"/>
  <c r="O3015" i="1"/>
  <c r="AN3015" i="1"/>
  <c r="AO3015" i="1" s="1"/>
  <c r="AP3015" i="1" s="1"/>
  <c r="AQ3015" i="1" s="1"/>
  <c r="AR3015" i="1" s="1"/>
  <c r="D5569" i="1"/>
  <c r="D5573" i="1"/>
  <c r="E5573" i="1" s="1"/>
  <c r="O2460" i="1"/>
  <c r="L2460" i="1"/>
  <c r="N2460" i="1" s="1"/>
  <c r="O2473" i="1"/>
  <c r="O2483" i="1"/>
  <c r="L2483" i="1"/>
  <c r="N2483" i="1" s="1"/>
  <c r="O2512" i="1"/>
  <c r="L2512" i="1"/>
  <c r="N2512" i="1" s="1"/>
  <c r="O2537" i="1"/>
  <c r="O2541" i="1"/>
  <c r="L2541" i="1"/>
  <c r="N2541" i="1" s="1"/>
  <c r="O2551" i="1"/>
  <c r="L2551" i="1"/>
  <c r="N2551" i="1" s="1"/>
  <c r="O2589" i="1"/>
  <c r="L2589" i="1"/>
  <c r="N2589" i="1" s="1"/>
  <c r="O2610" i="1"/>
  <c r="L2610" i="1"/>
  <c r="N2610" i="1" s="1"/>
  <c r="O2627" i="1"/>
  <c r="O2649" i="1"/>
  <c r="L2649" i="1"/>
  <c r="N2649" i="1" s="1"/>
  <c r="O2653" i="1"/>
  <c r="L2653" i="1"/>
  <c r="N2653" i="1" s="1"/>
  <c r="O2688" i="1"/>
  <c r="L2688" i="1"/>
  <c r="N2688" i="1" s="1"/>
  <c r="O2699" i="1"/>
  <c r="L2699" i="1"/>
  <c r="N2699" i="1" s="1"/>
  <c r="O2703" i="1"/>
  <c r="L2703" i="1"/>
  <c r="N2703" i="1" s="1"/>
  <c r="D5599" i="1"/>
  <c r="O2828" i="1"/>
  <c r="L2828" i="1"/>
  <c r="N2828" i="1" s="1"/>
  <c r="O2840" i="1"/>
  <c r="L2840" i="1"/>
  <c r="N2840" i="1" s="1"/>
  <c r="O2852" i="1"/>
  <c r="L2852" i="1"/>
  <c r="N2852" i="1" s="1"/>
  <c r="O2915" i="1"/>
  <c r="L2915" i="1"/>
  <c r="N2915" i="1" s="1"/>
  <c r="AN2928" i="1"/>
  <c r="AO2928" i="1" s="1"/>
  <c r="AP2928" i="1" s="1"/>
  <c r="AQ2928" i="1" s="1"/>
  <c r="AR2928" i="1" s="1"/>
  <c r="O2928" i="1"/>
  <c r="L2928" i="1"/>
  <c r="N2928" i="1" s="1"/>
  <c r="AD2959" i="1"/>
  <c r="AD2964" i="1"/>
  <c r="W2976" i="1"/>
  <c r="AD3065" i="1"/>
  <c r="AD3060" i="1"/>
  <c r="AD3062" i="1"/>
  <c r="D5568" i="1"/>
  <c r="E5568" i="1" s="1"/>
  <c r="D5572" i="1"/>
  <c r="E5572" i="1" s="1"/>
  <c r="L2228" i="1"/>
  <c r="N2228" i="1" s="1"/>
  <c r="L2298" i="1"/>
  <c r="N2298" i="1" s="1"/>
  <c r="L2327" i="1"/>
  <c r="N2327" i="1" s="1"/>
  <c r="L2396" i="1"/>
  <c r="N2396" i="1" s="1"/>
  <c r="L2406" i="1"/>
  <c r="N2406" i="1" s="1"/>
  <c r="L2425" i="1"/>
  <c r="N2425" i="1" s="1"/>
  <c r="O2428" i="1"/>
  <c r="O2489" i="1"/>
  <c r="L2515" i="1"/>
  <c r="N2515" i="1" s="1"/>
  <c r="O2547" i="1"/>
  <c r="O2568" i="1"/>
  <c r="O2621" i="1"/>
  <c r="L2621" i="1"/>
  <c r="N2621" i="1" s="1"/>
  <c r="O2660" i="1"/>
  <c r="L2660" i="1"/>
  <c r="N2660" i="1" s="1"/>
  <c r="O2706" i="1"/>
  <c r="O2710" i="1"/>
  <c r="L2710" i="1"/>
  <c r="N2710" i="1" s="1"/>
  <c r="O2721" i="1"/>
  <c r="L2721" i="1"/>
  <c r="N2721" i="1" s="1"/>
  <c r="O2732" i="1"/>
  <c r="L2732" i="1"/>
  <c r="N2732" i="1" s="1"/>
  <c r="O2739" i="1"/>
  <c r="L2739" i="1"/>
  <c r="O2743" i="1"/>
  <c r="L2743" i="1"/>
  <c r="N2743" i="1" s="1"/>
  <c r="O2750" i="1"/>
  <c r="L2750" i="1"/>
  <c r="N2750" i="1" s="1"/>
  <c r="O2757" i="1"/>
  <c r="O2780" i="1"/>
  <c r="L2780" i="1"/>
  <c r="N2780" i="1" s="1"/>
  <c r="O2836" i="1"/>
  <c r="L2836" i="1"/>
  <c r="N2836" i="1" s="1"/>
  <c r="O2860" i="1"/>
  <c r="L2860" i="1"/>
  <c r="N2860" i="1" s="1"/>
  <c r="O2884" i="1"/>
  <c r="L2884" i="1"/>
  <c r="N2884" i="1" s="1"/>
  <c r="O2949" i="1"/>
  <c r="L2949" i="1"/>
  <c r="N2949" i="1" s="1"/>
  <c r="AN2949" i="1"/>
  <c r="AO2949" i="1" s="1"/>
  <c r="AP2949" i="1" s="1"/>
  <c r="AQ2949" i="1" s="1"/>
  <c r="AR2949" i="1" s="1"/>
  <c r="V2952" i="1"/>
  <c r="L2986" i="1"/>
  <c r="N2986" i="1" s="1"/>
  <c r="AN2986" i="1"/>
  <c r="AO2986" i="1" s="1"/>
  <c r="AP2986" i="1" s="1"/>
  <c r="AQ2986" i="1" s="1"/>
  <c r="AR2986" i="1" s="1"/>
  <c r="O2986" i="1"/>
  <c r="AD3000" i="1"/>
  <c r="AD3036" i="1"/>
  <c r="D5581" i="1"/>
  <c r="D5583" i="1"/>
  <c r="O2470" i="1"/>
  <c r="L2470" i="1"/>
  <c r="N2470" i="1" s="1"/>
  <c r="O2499" i="1"/>
  <c r="L2499" i="1"/>
  <c r="N2499" i="1" s="1"/>
  <c r="O2518" i="1"/>
  <c r="O2579" i="1"/>
  <c r="L2579" i="1"/>
  <c r="N2579" i="1" s="1"/>
  <c r="O2583" i="1"/>
  <c r="L2583" i="1"/>
  <c r="N2583" i="1" s="1"/>
  <c r="O2600" i="1"/>
  <c r="L2600" i="1"/>
  <c r="N2600" i="1" s="1"/>
  <c r="O2614" i="1"/>
  <c r="L2614" i="1"/>
  <c r="N2614" i="1" s="1"/>
  <c r="O2632" i="1"/>
  <c r="L2632" i="1"/>
  <c r="N2632" i="1" s="1"/>
  <c r="O2671" i="1"/>
  <c r="L2671" i="1"/>
  <c r="N2671" i="1" s="1"/>
  <c r="O2746" i="1"/>
  <c r="O2776" i="1"/>
  <c r="L2776" i="1"/>
  <c r="N2776" i="1" s="1"/>
  <c r="O2787" i="1"/>
  <c r="L2787" i="1"/>
  <c r="N2787" i="1" s="1"/>
  <c r="O2810" i="1"/>
  <c r="L2810" i="1"/>
  <c r="N2810" i="1" s="1"/>
  <c r="O2848" i="1"/>
  <c r="L2848" i="1"/>
  <c r="N2848" i="1" s="1"/>
  <c r="O2856" i="1"/>
  <c r="L2856" i="1"/>
  <c r="N2856" i="1" s="1"/>
  <c r="O2868" i="1"/>
  <c r="L2868" i="1"/>
  <c r="N2868" i="1" s="1"/>
  <c r="O2872" i="1"/>
  <c r="L2872" i="1"/>
  <c r="N2872" i="1" s="1"/>
  <c r="O2876" i="1"/>
  <c r="L2876" i="1"/>
  <c r="N2876" i="1" s="1"/>
  <c r="F5701" i="1"/>
  <c r="AD2948" i="1"/>
  <c r="AD2928" i="1"/>
  <c r="AD2945" i="1"/>
  <c r="AD2925" i="1"/>
  <c r="AD2944" i="1"/>
  <c r="AD2924" i="1"/>
  <c r="AD2943" i="1"/>
  <c r="AD2923" i="1"/>
  <c r="AD2942" i="1"/>
  <c r="AD2940" i="1"/>
  <c r="AD2937" i="1"/>
  <c r="AD2933" i="1"/>
  <c r="AD2936" i="1"/>
  <c r="AD2931" i="1"/>
  <c r="AD2941" i="1"/>
  <c r="AD2926" i="1"/>
  <c r="AD2932" i="1"/>
  <c r="AD2927" i="1"/>
  <c r="AD2952" i="1"/>
  <c r="AD2949" i="1"/>
  <c r="AD2938" i="1"/>
  <c r="AD2950" i="1"/>
  <c r="AD2946" i="1"/>
  <c r="AD2939" i="1"/>
  <c r="AD2929" i="1"/>
  <c r="AD2947" i="1"/>
  <c r="AD2934" i="1"/>
  <c r="AD2930" i="1"/>
  <c r="AD2935" i="1"/>
  <c r="AN2926" i="1"/>
  <c r="AO2926" i="1" s="1"/>
  <c r="AP2926" i="1" s="1"/>
  <c r="AQ2926" i="1" s="1"/>
  <c r="AR2926" i="1" s="1"/>
  <c r="V2945" i="1"/>
  <c r="AN2959" i="1"/>
  <c r="AO2959" i="1" s="1"/>
  <c r="AP2959" i="1" s="1"/>
  <c r="AQ2959" i="1" s="1"/>
  <c r="AR2959" i="1" s="1"/>
  <c r="D5564" i="1"/>
  <c r="E5564" i="1" s="1"/>
  <c r="L2235" i="1"/>
  <c r="N2235" i="1" s="1"/>
  <c r="L2301" i="1"/>
  <c r="N2301" i="1" s="1"/>
  <c r="O2330" i="1"/>
  <c r="O2432" i="1"/>
  <c r="L2432" i="1"/>
  <c r="N2432" i="1" s="1"/>
  <c r="O2496" i="1"/>
  <c r="O2558" i="1"/>
  <c r="N2678" i="1"/>
  <c r="O2696" i="1"/>
  <c r="O2714" i="1"/>
  <c r="L2714" i="1"/>
  <c r="N2714" i="1" s="1"/>
  <c r="O2728" i="1"/>
  <c r="L2728" i="1"/>
  <c r="N2728" i="1" s="1"/>
  <c r="O2769" i="1"/>
  <c r="L2769" i="1"/>
  <c r="N2769" i="1" s="1"/>
  <c r="O2799" i="1"/>
  <c r="L2799" i="1"/>
  <c r="N2799" i="1" s="1"/>
  <c r="O2803" i="1"/>
  <c r="L2803" i="1"/>
  <c r="N2803" i="1" s="1"/>
  <c r="O2892" i="1"/>
  <c r="L2892" i="1"/>
  <c r="O2920" i="1"/>
  <c r="L2920" i="1"/>
  <c r="N2920" i="1" s="1"/>
  <c r="O2961" i="1"/>
  <c r="L2961" i="1"/>
  <c r="N2961" i="1" s="1"/>
  <c r="L2966" i="1"/>
  <c r="N2966" i="1" s="1"/>
  <c r="AN2966" i="1"/>
  <c r="AO2966" i="1" s="1"/>
  <c r="AP2966" i="1" s="1"/>
  <c r="AQ2966" i="1" s="1"/>
  <c r="AR2966" i="1" s="1"/>
  <c r="O2966" i="1"/>
  <c r="V2969" i="1"/>
  <c r="AD2998" i="1"/>
  <c r="AD3044" i="1"/>
  <c r="O3092" i="1"/>
  <c r="L3092" i="1"/>
  <c r="N3092" i="1" s="1"/>
  <c r="N2330" i="1"/>
  <c r="O2419" i="1"/>
  <c r="L2419" i="1"/>
  <c r="N2419" i="1" s="1"/>
  <c r="O2461" i="1"/>
  <c r="L2461" i="1"/>
  <c r="N2461" i="1" s="1"/>
  <c r="O2480" i="1"/>
  <c r="L2480" i="1"/>
  <c r="N2480" i="1" s="1"/>
  <c r="O2503" i="1"/>
  <c r="L2503" i="1"/>
  <c r="N2503" i="1" s="1"/>
  <c r="N2509" i="1"/>
  <c r="O2532" i="1"/>
  <c r="L2532" i="1"/>
  <c r="N2532" i="1" s="1"/>
  <c r="O2552" i="1"/>
  <c r="L2552" i="1"/>
  <c r="N2552" i="1" s="1"/>
  <c r="O2628" i="1"/>
  <c r="L2628" i="1"/>
  <c r="N2628" i="1" s="1"/>
  <c r="O2639" i="1"/>
  <c r="L2639" i="1"/>
  <c r="N2639" i="1" s="1"/>
  <c r="O2643" i="1"/>
  <c r="L2643" i="1"/>
  <c r="N2643" i="1" s="1"/>
  <c r="O2689" i="1"/>
  <c r="L2689" i="1"/>
  <c r="N2689" i="1" s="1"/>
  <c r="O2693" i="1"/>
  <c r="L2693" i="1"/>
  <c r="N2693" i="1" s="1"/>
  <c r="O2792" i="1"/>
  <c r="L2792" i="1"/>
  <c r="N2792" i="1" s="1"/>
  <c r="O2829" i="1"/>
  <c r="L2829" i="1"/>
  <c r="N2829" i="1" s="1"/>
  <c r="O2833" i="1"/>
  <c r="L2833" i="1"/>
  <c r="N2833" i="1" s="1"/>
  <c r="O2841" i="1"/>
  <c r="L2841" i="1"/>
  <c r="N2841" i="1" s="1"/>
  <c r="O2904" i="1"/>
  <c r="L2904" i="1"/>
  <c r="N2904" i="1" s="1"/>
  <c r="V2924" i="1"/>
  <c r="O2931" i="1"/>
  <c r="AN2931" i="1"/>
  <c r="AO2931" i="1" s="1"/>
  <c r="AP2931" i="1" s="1"/>
  <c r="AQ2931" i="1" s="1"/>
  <c r="AR2931" i="1" s="1"/>
  <c r="L2931" i="1"/>
  <c r="N2931" i="1" s="1"/>
  <c r="AD2962" i="1"/>
  <c r="AD2978" i="1"/>
  <c r="V2964" i="1"/>
  <c r="D5582" i="1"/>
  <c r="O2281" i="1"/>
  <c r="O2388" i="1"/>
  <c r="N2435" i="1"/>
  <c r="L2442" i="1"/>
  <c r="N2442" i="1" s="1"/>
  <c r="N2496" i="1"/>
  <c r="O2509" i="1"/>
  <c r="L2535" i="1"/>
  <c r="N2535" i="1" s="1"/>
  <c r="O2569" i="1"/>
  <c r="L2569" i="1"/>
  <c r="N2569" i="1" s="1"/>
  <c r="L2576" i="1"/>
  <c r="N2576" i="1" s="1"/>
  <c r="O2590" i="1"/>
  <c r="L2590" i="1"/>
  <c r="N2590" i="1" s="1"/>
  <c r="O2650" i="1"/>
  <c r="L2650" i="1"/>
  <c r="N2650" i="1" s="1"/>
  <c r="O2661" i="1"/>
  <c r="L2661" i="1"/>
  <c r="N2661" i="1" s="1"/>
  <c r="O2700" i="1"/>
  <c r="L2700" i="1"/>
  <c r="N2700" i="1" s="1"/>
  <c r="O2758" i="1"/>
  <c r="L2758" i="1"/>
  <c r="N2758" i="1" s="1"/>
  <c r="O2781" i="1"/>
  <c r="L2781" i="1"/>
  <c r="N2781" i="1" s="1"/>
  <c r="L2822" i="1"/>
  <c r="N2822" i="1" s="1"/>
  <c r="O2861" i="1"/>
  <c r="L2861" i="1"/>
  <c r="N2861" i="1" s="1"/>
  <c r="O2881" i="1"/>
  <c r="L2881" i="1"/>
  <c r="N2881" i="1" s="1"/>
  <c r="O2916" i="1"/>
  <c r="L2916" i="1"/>
  <c r="N2916" i="1" s="1"/>
  <c r="O2926" i="1"/>
  <c r="L2926" i="1"/>
  <c r="N2926" i="1" s="1"/>
  <c r="O2959" i="1"/>
  <c r="L2959" i="1"/>
  <c r="N2959" i="1" s="1"/>
  <c r="W2959" i="1" s="1"/>
  <c r="O3090" i="1"/>
  <c r="L3090" i="1"/>
  <c r="N3090" i="1" s="1"/>
  <c r="W3090" i="1" s="1"/>
  <c r="L2077" i="1"/>
  <c r="N2077" i="1" s="1"/>
  <c r="L2097" i="1"/>
  <c r="N2097" i="1" s="1"/>
  <c r="L2117" i="1"/>
  <c r="N2117" i="1" s="1"/>
  <c r="L2137" i="1"/>
  <c r="N2137" i="1" s="1"/>
  <c r="L2157" i="1"/>
  <c r="N2157" i="1" s="1"/>
  <c r="L2177" i="1"/>
  <c r="N2177" i="1" s="1"/>
  <c r="D5580" i="1"/>
  <c r="L2197" i="1"/>
  <c r="N2197" i="1" s="1"/>
  <c r="L2224" i="1"/>
  <c r="N2224" i="1" s="1"/>
  <c r="L2247" i="1"/>
  <c r="N2247" i="1" s="1"/>
  <c r="O2413" i="1"/>
  <c r="L2426" i="1"/>
  <c r="N2426" i="1" s="1"/>
  <c r="O2448" i="1"/>
  <c r="O2490" i="1"/>
  <c r="L2490" i="1"/>
  <c r="N2490" i="1" s="1"/>
  <c r="O2519" i="1"/>
  <c r="L2519" i="1"/>
  <c r="N2519" i="1" s="1"/>
  <c r="O2538" i="1"/>
  <c r="O2548" i="1"/>
  <c r="D5592" i="1"/>
  <c r="E5592" i="1" s="1"/>
  <c r="O2601" i="1"/>
  <c r="L2601" i="1"/>
  <c r="N2601" i="1" s="1"/>
  <c r="O2607" i="1"/>
  <c r="O2672" i="1"/>
  <c r="L2672" i="1"/>
  <c r="N2672" i="1" s="1"/>
  <c r="O2736" i="1"/>
  <c r="L2736" i="1"/>
  <c r="N2736" i="1" s="1"/>
  <c r="O2740" i="1"/>
  <c r="L2740" i="1"/>
  <c r="N2740" i="1" s="1"/>
  <c r="O2788" i="1"/>
  <c r="L2788" i="1"/>
  <c r="N2788" i="1" s="1"/>
  <c r="O2818" i="1"/>
  <c r="L2818" i="1"/>
  <c r="N2818" i="1" s="1"/>
  <c r="O2849" i="1"/>
  <c r="L2849" i="1"/>
  <c r="N2849" i="1" s="1"/>
  <c r="O2877" i="1"/>
  <c r="L2877" i="1"/>
  <c r="N2877" i="1" s="1"/>
  <c r="O2885" i="1"/>
  <c r="L2885" i="1"/>
  <c r="N2885" i="1" s="1"/>
  <c r="L2908" i="1"/>
  <c r="N2908" i="1" s="1"/>
  <c r="AD2960" i="1"/>
  <c r="AD2967" i="1"/>
  <c r="O2969" i="1"/>
  <c r="L2969" i="1"/>
  <c r="N2969" i="1" s="1"/>
  <c r="AN2969" i="1"/>
  <c r="AO2969" i="1" s="1"/>
  <c r="AP2969" i="1" s="1"/>
  <c r="AQ2969" i="1" s="1"/>
  <c r="AR2969" i="1" s="1"/>
  <c r="O2989" i="1"/>
  <c r="L2989" i="1"/>
  <c r="N2989" i="1" s="1"/>
  <c r="AN2989" i="1"/>
  <c r="AO2989" i="1" s="1"/>
  <c r="AP2989" i="1" s="1"/>
  <c r="AQ2989" i="1" s="1"/>
  <c r="AR2989" i="1" s="1"/>
  <c r="V3030" i="1"/>
  <c r="V3133" i="1"/>
  <c r="D5579" i="1"/>
  <c r="O2559" i="1"/>
  <c r="L2559" i="1"/>
  <c r="N2559" i="1" s="1"/>
  <c r="O2563" i="1"/>
  <c r="L2563" i="1"/>
  <c r="N2563" i="1" s="1"/>
  <c r="O2580" i="1"/>
  <c r="L2580" i="1"/>
  <c r="N2580" i="1" s="1"/>
  <c r="O2594" i="1"/>
  <c r="L2594" i="1"/>
  <c r="N2594" i="1" s="1"/>
  <c r="O2654" i="1"/>
  <c r="L2654" i="1"/>
  <c r="N2654" i="1" s="1"/>
  <c r="O2729" i="1"/>
  <c r="L2729" i="1"/>
  <c r="N2729" i="1" s="1"/>
  <c r="O2733" i="1"/>
  <c r="L2733" i="1"/>
  <c r="N2733" i="1" s="1"/>
  <c r="O2811" i="1"/>
  <c r="L2811" i="1"/>
  <c r="N2811" i="1" s="1"/>
  <c r="O2845" i="1"/>
  <c r="L2845" i="1"/>
  <c r="N2845" i="1" s="1"/>
  <c r="O2865" i="1"/>
  <c r="L2865" i="1"/>
  <c r="N2865" i="1" s="1"/>
  <c r="O2869" i="1"/>
  <c r="L2869" i="1"/>
  <c r="N2869" i="1" s="1"/>
  <c r="O2897" i="1"/>
  <c r="L2897" i="1"/>
  <c r="N2897" i="1" s="1"/>
  <c r="O2901" i="1"/>
  <c r="L2901" i="1"/>
  <c r="N2901" i="1" s="1"/>
  <c r="O1857" i="1"/>
  <c r="D5576" i="1"/>
  <c r="E5576" i="1" s="1"/>
  <c r="L2345" i="1"/>
  <c r="N2345" i="1" s="1"/>
  <c r="O2368" i="1"/>
  <c r="O2397" i="1"/>
  <c r="L2404" i="1"/>
  <c r="O2410" i="1"/>
  <c r="O2452" i="1"/>
  <c r="L2452" i="1"/>
  <c r="N2452" i="1" s="1"/>
  <c r="L2471" i="1"/>
  <c r="N2471" i="1" s="1"/>
  <c r="O2481" i="1"/>
  <c r="L2481" i="1"/>
  <c r="N2481" i="1" s="1"/>
  <c r="L2487" i="1"/>
  <c r="N2487" i="1" s="1"/>
  <c r="L2516" i="1"/>
  <c r="N2516" i="1" s="1"/>
  <c r="L2526" i="1"/>
  <c r="O2597" i="1"/>
  <c r="O2618" i="1"/>
  <c r="O2629" i="1"/>
  <c r="L2629" i="1"/>
  <c r="N2629" i="1" s="1"/>
  <c r="L2636" i="1"/>
  <c r="N2636" i="1" s="1"/>
  <c r="O2668" i="1"/>
  <c r="L2668" i="1"/>
  <c r="N2668" i="1" s="1"/>
  <c r="O2679" i="1"/>
  <c r="L2679" i="1"/>
  <c r="N2679" i="1" s="1"/>
  <c r="O2707" i="1"/>
  <c r="O2718" i="1"/>
  <c r="L2744" i="1"/>
  <c r="N2744" i="1" s="1"/>
  <c r="O2747" i="1"/>
  <c r="O2770" i="1"/>
  <c r="L2770" i="1"/>
  <c r="O2777" i="1"/>
  <c r="O2800" i="1"/>
  <c r="L2800" i="1"/>
  <c r="N2800" i="1" s="1"/>
  <c r="O2857" i="1"/>
  <c r="L2873" i="1"/>
  <c r="N2873" i="1" s="1"/>
  <c r="L2889" i="1"/>
  <c r="N2889" i="1" s="1"/>
  <c r="O2893" i="1"/>
  <c r="L2893" i="1"/>
  <c r="N2893" i="1" s="1"/>
  <c r="O2921" i="1"/>
  <c r="L2921" i="1"/>
  <c r="N2921" i="1" s="1"/>
  <c r="O2950" i="1"/>
  <c r="AN2950" i="1"/>
  <c r="AO2950" i="1" s="1"/>
  <c r="AP2950" i="1" s="1"/>
  <c r="AQ2950" i="1" s="1"/>
  <c r="AR2950" i="1" s="1"/>
  <c r="L2950" i="1"/>
  <c r="N2950" i="1" s="1"/>
  <c r="L2957" i="1"/>
  <c r="N2957" i="1" s="1"/>
  <c r="O2957" i="1"/>
  <c r="AN2957" i="1"/>
  <c r="AO2957" i="1" s="1"/>
  <c r="AP2957" i="1" s="1"/>
  <c r="AQ2957" i="1" s="1"/>
  <c r="AR2957" i="1" s="1"/>
  <c r="AD2979" i="1"/>
  <c r="AD3049" i="1"/>
  <c r="AD3082" i="1"/>
  <c r="W3085" i="1"/>
  <c r="V3131" i="1"/>
  <c r="D5575" i="1"/>
  <c r="O2317" i="1"/>
  <c r="O2401" i="1"/>
  <c r="L2401" i="1"/>
  <c r="N2401" i="1" s="1"/>
  <c r="O2439" i="1"/>
  <c r="L2439" i="1"/>
  <c r="N2439" i="1" s="1"/>
  <c r="O2458" i="1"/>
  <c r="O2612" i="1"/>
  <c r="L2612" i="1"/>
  <c r="N2612" i="1" s="1"/>
  <c r="O2640" i="1"/>
  <c r="L2640" i="1"/>
  <c r="N2640" i="1" s="1"/>
  <c r="O2686" i="1"/>
  <c r="O2690" i="1"/>
  <c r="L2690" i="1"/>
  <c r="N2690" i="1" s="1"/>
  <c r="O2701" i="1"/>
  <c r="L2701" i="1"/>
  <c r="N2701" i="1" s="1"/>
  <c r="O2759" i="1"/>
  <c r="L2759" i="1"/>
  <c r="N2759" i="1" s="1"/>
  <c r="O2763" i="1"/>
  <c r="L2763" i="1"/>
  <c r="N2763" i="1" s="1"/>
  <c r="O2796" i="1"/>
  <c r="L2796" i="1"/>
  <c r="N2796" i="1" s="1"/>
  <c r="O2807" i="1"/>
  <c r="L2807" i="1"/>
  <c r="N2807" i="1" s="1"/>
  <c r="O2830" i="1"/>
  <c r="L2830" i="1"/>
  <c r="N2830" i="1" s="1"/>
  <c r="O2834" i="1"/>
  <c r="L2834" i="1"/>
  <c r="N2834" i="1" s="1"/>
  <c r="O2905" i="1"/>
  <c r="L2905" i="1"/>
  <c r="N2905" i="1" s="1"/>
  <c r="L2917" i="1"/>
  <c r="N2917" i="1" s="1"/>
  <c r="O2917" i="1"/>
  <c r="AN2927" i="1"/>
  <c r="AO2927" i="1" s="1"/>
  <c r="AP2927" i="1" s="1"/>
  <c r="AQ2927" i="1" s="1"/>
  <c r="AR2927" i="1" s="1"/>
  <c r="L2929" i="1"/>
  <c r="N2929" i="1" s="1"/>
  <c r="O2929" i="1"/>
  <c r="AD2965" i="1"/>
  <c r="AD3018" i="1"/>
  <c r="AD3020" i="1"/>
  <c r="AD3078" i="1"/>
  <c r="D5574" i="1"/>
  <c r="O2348" i="1"/>
  <c r="L2462" i="1"/>
  <c r="N2462" i="1" s="1"/>
  <c r="O2510" i="1"/>
  <c r="L2510" i="1"/>
  <c r="N2510" i="1" s="1"/>
  <c r="O2539" i="1"/>
  <c r="L2539" i="1"/>
  <c r="N2539" i="1" s="1"/>
  <c r="O2549" i="1"/>
  <c r="L2549" i="1"/>
  <c r="N2549" i="1" s="1"/>
  <c r="L2556" i="1"/>
  <c r="N2556" i="1" s="1"/>
  <c r="O2570" i="1"/>
  <c r="L2570" i="1"/>
  <c r="N2570" i="1" s="1"/>
  <c r="O2712" i="1"/>
  <c r="L2712" i="1"/>
  <c r="N2712" i="1" s="1"/>
  <c r="O2741" i="1"/>
  <c r="L2741" i="1"/>
  <c r="N2741" i="1" s="1"/>
  <c r="O2752" i="1"/>
  <c r="L2752" i="1"/>
  <c r="N2752" i="1" s="1"/>
  <c r="O2766" i="1"/>
  <c r="O2789" i="1"/>
  <c r="L2789" i="1"/>
  <c r="N2789" i="1" s="1"/>
  <c r="O2793" i="1"/>
  <c r="L2793" i="1"/>
  <c r="N2793" i="1" s="1"/>
  <c r="O2819" i="1"/>
  <c r="L2819" i="1"/>
  <c r="N2819" i="1" s="1"/>
  <c r="O2823" i="1"/>
  <c r="L2823" i="1"/>
  <c r="N2823" i="1" s="1"/>
  <c r="O2886" i="1"/>
  <c r="L2886" i="1"/>
  <c r="N2886" i="1" s="1"/>
  <c r="V2932" i="1"/>
  <c r="O2941" i="1"/>
  <c r="L2941" i="1"/>
  <c r="N2941" i="1" s="1"/>
  <c r="AN2946" i="1"/>
  <c r="AO2946" i="1" s="1"/>
  <c r="AP2946" i="1" s="1"/>
  <c r="AQ2946" i="1" s="1"/>
  <c r="AR2946" i="1" s="1"/>
  <c r="O2967" i="1"/>
  <c r="L2967" i="1"/>
  <c r="N2967" i="1" s="1"/>
  <c r="W2967" i="1" s="1"/>
  <c r="V3028" i="1"/>
  <c r="O2363" i="1"/>
  <c r="L2363" i="1"/>
  <c r="N2363" i="1" s="1"/>
  <c r="O2392" i="1"/>
  <c r="L2392" i="1"/>
  <c r="N2392" i="1" s="1"/>
  <c r="O2443" i="1"/>
  <c r="L2443" i="1"/>
  <c r="N2443" i="1" s="1"/>
  <c r="O2581" i="1"/>
  <c r="L2581" i="1"/>
  <c r="N2581" i="1" s="1"/>
  <c r="O2694" i="1"/>
  <c r="L2694" i="1"/>
  <c r="N2694" i="1" s="1"/>
  <c r="O2812" i="1"/>
  <c r="L2812" i="1"/>
  <c r="N2812" i="1" s="1"/>
  <c r="O2838" i="1"/>
  <c r="L2838" i="1"/>
  <c r="N2838" i="1" s="1"/>
  <c r="O2850" i="1"/>
  <c r="L2850" i="1"/>
  <c r="N2850" i="1" s="1"/>
  <c r="O2854" i="1"/>
  <c r="L2854" i="1"/>
  <c r="N2854" i="1" s="1"/>
  <c r="O2878" i="1"/>
  <c r="L2878" i="1"/>
  <c r="N2878" i="1" s="1"/>
  <c r="O2909" i="1"/>
  <c r="L2909" i="1"/>
  <c r="N2909" i="1" s="1"/>
  <c r="AD3001" i="1"/>
  <c r="AD3045" i="1"/>
  <c r="D5593" i="1"/>
  <c r="D5595" i="1"/>
  <c r="E5595" i="1" s="1"/>
  <c r="AD2953" i="1"/>
  <c r="O2964" i="1"/>
  <c r="L2964" i="1"/>
  <c r="N2964" i="1" s="1"/>
  <c r="V2980" i="1"/>
  <c r="V3007" i="1"/>
  <c r="O3013" i="1"/>
  <c r="AN3013" i="1"/>
  <c r="AO3013" i="1" s="1"/>
  <c r="AP3013" i="1" s="1"/>
  <c r="AQ3013" i="1" s="1"/>
  <c r="AR3013" i="1" s="1"/>
  <c r="L3013" i="1"/>
  <c r="O3024" i="1"/>
  <c r="L3024" i="1"/>
  <c r="N3024" i="1" s="1"/>
  <c r="V3034" i="1"/>
  <c r="V3043" i="1"/>
  <c r="O3045" i="1"/>
  <c r="L3045" i="1"/>
  <c r="N3045" i="1" s="1"/>
  <c r="O3052" i="1"/>
  <c r="L3052" i="1"/>
  <c r="N3052" i="1" s="1"/>
  <c r="O3059" i="1"/>
  <c r="L3059" i="1"/>
  <c r="N3059" i="1" s="1"/>
  <c r="AN3059" i="1"/>
  <c r="AO3059" i="1" s="1"/>
  <c r="AP3059" i="1" s="1"/>
  <c r="AQ3059" i="1" s="1"/>
  <c r="AR3059" i="1" s="1"/>
  <c r="AD3090" i="1"/>
  <c r="AD3099" i="1"/>
  <c r="AD3110" i="1"/>
  <c r="AD3112" i="1"/>
  <c r="V3088" i="1"/>
  <c r="O3150" i="1"/>
  <c r="L3150" i="1"/>
  <c r="N3150" i="1" s="1"/>
  <c r="W3150" i="1" s="1"/>
  <c r="AN3150" i="1"/>
  <c r="AO3150" i="1" s="1"/>
  <c r="AP3150" i="1" s="1"/>
  <c r="AQ3150" i="1" s="1"/>
  <c r="AR3150" i="1" s="1"/>
  <c r="AN2932" i="1"/>
  <c r="AO2932" i="1" s="1"/>
  <c r="AP2932" i="1" s="1"/>
  <c r="AQ2932" i="1" s="1"/>
  <c r="AR2932" i="1" s="1"/>
  <c r="AD2963" i="1"/>
  <c r="AN2941" i="1"/>
  <c r="AO2941" i="1" s="1"/>
  <c r="AP2941" i="1" s="1"/>
  <c r="AQ2941" i="1" s="1"/>
  <c r="AR2941" i="1" s="1"/>
  <c r="AD2972" i="1"/>
  <c r="AD2989" i="1"/>
  <c r="O2971" i="1"/>
  <c r="L2971" i="1"/>
  <c r="N2971" i="1" s="1"/>
  <c r="N2973" i="1"/>
  <c r="W2973" i="1" s="1"/>
  <c r="V2975" i="1"/>
  <c r="O2982" i="1"/>
  <c r="L2982" i="1"/>
  <c r="AD3014" i="1"/>
  <c r="V2989" i="1"/>
  <c r="V2991" i="1"/>
  <c r="O2993" i="1"/>
  <c r="L2993" i="1"/>
  <c r="N2993" i="1" s="1"/>
  <c r="L2995" i="1"/>
  <c r="N2995" i="1" s="1"/>
  <c r="AN2995" i="1"/>
  <c r="AO2995" i="1" s="1"/>
  <c r="AP2995" i="1" s="1"/>
  <c r="AQ2995" i="1" s="1"/>
  <c r="AR2995" i="1" s="1"/>
  <c r="O2995" i="1"/>
  <c r="V3009" i="1"/>
  <c r="W3009" i="1" s="1"/>
  <c r="V3026" i="1"/>
  <c r="O3032" i="1"/>
  <c r="L3032" i="1"/>
  <c r="N3032" i="1" s="1"/>
  <c r="AD3067" i="1"/>
  <c r="AN3068" i="1"/>
  <c r="AO3068" i="1" s="1"/>
  <c r="AP3068" i="1" s="1"/>
  <c r="AQ3068" i="1" s="1"/>
  <c r="AR3068" i="1" s="1"/>
  <c r="O3068" i="1"/>
  <c r="L3068" i="1"/>
  <c r="N3068" i="1" s="1"/>
  <c r="O3079" i="1"/>
  <c r="L3079" i="1"/>
  <c r="N3079" i="1" s="1"/>
  <c r="AD3129" i="1"/>
  <c r="AD3130" i="1"/>
  <c r="F5610" i="1"/>
  <c r="AD3132" i="1"/>
  <c r="L3108" i="1"/>
  <c r="N3108" i="1" s="1"/>
  <c r="AN3108" i="1"/>
  <c r="AO3108" i="1" s="1"/>
  <c r="AP3108" i="1" s="1"/>
  <c r="AQ3108" i="1" s="1"/>
  <c r="AR3108" i="1" s="1"/>
  <c r="O3108" i="1"/>
  <c r="L3117" i="1"/>
  <c r="N3117" i="1" s="1"/>
  <c r="W3117" i="1" s="1"/>
  <c r="O3117" i="1"/>
  <c r="O3133" i="1"/>
  <c r="L3133" i="1"/>
  <c r="N3133" i="1" s="1"/>
  <c r="O3159" i="1"/>
  <c r="L3159" i="1"/>
  <c r="N3159" i="1" s="1"/>
  <c r="L3161" i="1"/>
  <c r="N3161" i="1" s="1"/>
  <c r="O3161" i="1"/>
  <c r="AN3161" i="1"/>
  <c r="AO3161" i="1" s="1"/>
  <c r="AP3161" i="1" s="1"/>
  <c r="AQ3161" i="1" s="1"/>
  <c r="AR3161" i="1" s="1"/>
  <c r="AD3253" i="1"/>
  <c r="AD3249" i="1"/>
  <c r="AD3246" i="1"/>
  <c r="L2906" i="1"/>
  <c r="N2906" i="1" s="1"/>
  <c r="O2933" i="1"/>
  <c r="L2938" i="1"/>
  <c r="N2938" i="1" s="1"/>
  <c r="W2938" i="1" s="1"/>
  <c r="AN2961" i="1"/>
  <c r="AO2961" i="1" s="1"/>
  <c r="AP2961" i="1" s="1"/>
  <c r="AQ2961" i="1" s="1"/>
  <c r="AR2961" i="1" s="1"/>
  <c r="O2973" i="1"/>
  <c r="AD3005" i="1"/>
  <c r="O2984" i="1"/>
  <c r="L2984" i="1"/>
  <c r="N2984" i="1" s="1"/>
  <c r="W2984" i="1" s="1"/>
  <c r="L2987" i="1"/>
  <c r="N2987" i="1" s="1"/>
  <c r="W2987" i="1" s="1"/>
  <c r="O2997" i="1"/>
  <c r="L2997" i="1"/>
  <c r="N2997" i="1" s="1"/>
  <c r="O3007" i="1"/>
  <c r="L3007" i="1"/>
  <c r="N3007" i="1" s="1"/>
  <c r="O3011" i="1"/>
  <c r="L3011" i="1"/>
  <c r="N3011" i="1" s="1"/>
  <c r="O3019" i="1"/>
  <c r="L3019" i="1"/>
  <c r="N3019" i="1" s="1"/>
  <c r="O3028" i="1"/>
  <c r="L3028" i="1"/>
  <c r="N3028" i="1" s="1"/>
  <c r="W3028" i="1" s="1"/>
  <c r="AN3028" i="1"/>
  <c r="AO3028" i="1" s="1"/>
  <c r="AP3028" i="1" s="1"/>
  <c r="AQ3028" i="1" s="1"/>
  <c r="AR3028" i="1" s="1"/>
  <c r="O3030" i="1"/>
  <c r="L3030" i="1"/>
  <c r="N3030" i="1" s="1"/>
  <c r="O3034" i="1"/>
  <c r="L3034" i="1"/>
  <c r="N3034" i="1" s="1"/>
  <c r="AD3069" i="1"/>
  <c r="AD3076" i="1"/>
  <c r="AD3081" i="1"/>
  <c r="O3073" i="1"/>
  <c r="L3073" i="1"/>
  <c r="N3073" i="1" s="1"/>
  <c r="W3073" i="1" s="1"/>
  <c r="AN3077" i="1"/>
  <c r="AO3077" i="1" s="1"/>
  <c r="AP3077" i="1" s="1"/>
  <c r="AQ3077" i="1" s="1"/>
  <c r="AR3077" i="1" s="1"/>
  <c r="O3077" i="1"/>
  <c r="L3077" i="1"/>
  <c r="N3077" i="1" s="1"/>
  <c r="V3082" i="1"/>
  <c r="L3088" i="1"/>
  <c r="N3088" i="1" s="1"/>
  <c r="O3088" i="1"/>
  <c r="AN3088" i="1"/>
  <c r="AO3088" i="1" s="1"/>
  <c r="AP3088" i="1" s="1"/>
  <c r="AQ3088" i="1" s="1"/>
  <c r="AR3088" i="1" s="1"/>
  <c r="V3095" i="1"/>
  <c r="L3124" i="1"/>
  <c r="N3124" i="1" s="1"/>
  <c r="W3124" i="1" s="1"/>
  <c r="O3124" i="1"/>
  <c r="AD3286" i="1"/>
  <c r="W3357" i="1"/>
  <c r="O3359" i="1"/>
  <c r="L3359" i="1"/>
  <c r="N3359" i="1" s="1"/>
  <c r="D5588" i="1"/>
  <c r="E5588" i="1" s="1"/>
  <c r="V2926" i="1"/>
  <c r="AN2934" i="1"/>
  <c r="AO2934" i="1" s="1"/>
  <c r="AP2934" i="1" s="1"/>
  <c r="AQ2934" i="1" s="1"/>
  <c r="AR2934" i="1" s="1"/>
  <c r="V2949" i="1"/>
  <c r="V2961" i="1"/>
  <c r="O2991" i="1"/>
  <c r="L2991" i="1"/>
  <c r="N2991" i="1" s="1"/>
  <c r="AD3088" i="1"/>
  <c r="AD3119" i="1"/>
  <c r="O3099" i="1"/>
  <c r="AN3099" i="1"/>
  <c r="AO3099" i="1" s="1"/>
  <c r="AP3099" i="1" s="1"/>
  <c r="AQ3099" i="1" s="1"/>
  <c r="AR3099" i="1" s="1"/>
  <c r="L3099" i="1"/>
  <c r="N3099" i="1" s="1"/>
  <c r="V3102" i="1"/>
  <c r="W3102" i="1" s="1"/>
  <c r="V3122" i="1"/>
  <c r="D5587" i="1"/>
  <c r="O2938" i="1"/>
  <c r="AD2968" i="1"/>
  <c r="V2966" i="1"/>
  <c r="AN2980" i="1"/>
  <c r="AO2980" i="1" s="1"/>
  <c r="AP2980" i="1" s="1"/>
  <c r="AQ2980" i="1" s="1"/>
  <c r="AR2980" i="1" s="1"/>
  <c r="O2980" i="1"/>
  <c r="L2980" i="1"/>
  <c r="N2980" i="1" s="1"/>
  <c r="W2999" i="1"/>
  <c r="O3026" i="1"/>
  <c r="L3026" i="1"/>
  <c r="N3026" i="1" s="1"/>
  <c r="AN3026" i="1"/>
  <c r="AO3026" i="1" s="1"/>
  <c r="AP3026" i="1" s="1"/>
  <c r="AQ3026" i="1" s="1"/>
  <c r="AR3026" i="1" s="1"/>
  <c r="AD3061" i="1"/>
  <c r="AD3074" i="1"/>
  <c r="V3053" i="1"/>
  <c r="AD3097" i="1"/>
  <c r="AD3108" i="1"/>
  <c r="W3082" i="1"/>
  <c r="L3095" i="1"/>
  <c r="N3095" i="1" s="1"/>
  <c r="O3095" i="1"/>
  <c r="AN3104" i="1"/>
  <c r="AO3104" i="1" s="1"/>
  <c r="AP3104" i="1" s="1"/>
  <c r="AQ3104" i="1" s="1"/>
  <c r="AR3104" i="1" s="1"/>
  <c r="O3104" i="1"/>
  <c r="AD3174" i="1"/>
  <c r="D5586" i="1"/>
  <c r="L2945" i="1"/>
  <c r="N2945" i="1" s="1"/>
  <c r="AD2975" i="1"/>
  <c r="AD2974" i="1"/>
  <c r="O2952" i="1"/>
  <c r="L2952" i="1"/>
  <c r="N2952" i="1" s="1"/>
  <c r="AD2985" i="1"/>
  <c r="L2975" i="1"/>
  <c r="N2975" i="1" s="1"/>
  <c r="AD3022" i="1"/>
  <c r="AD3026" i="1"/>
  <c r="O2999" i="1"/>
  <c r="N3004" i="1"/>
  <c r="V3023" i="1"/>
  <c r="V3041" i="1"/>
  <c r="V3048" i="1"/>
  <c r="L3055" i="1"/>
  <c r="N3055" i="1" s="1"/>
  <c r="O3055" i="1"/>
  <c r="L3062" i="1"/>
  <c r="N3062" i="1" s="1"/>
  <c r="W3062" i="1" s="1"/>
  <c r="O3062" i="1"/>
  <c r="L3071" i="1"/>
  <c r="N3071" i="1" s="1"/>
  <c r="AN3071" i="1"/>
  <c r="AO3071" i="1" s="1"/>
  <c r="AP3071" i="1" s="1"/>
  <c r="AQ3071" i="1" s="1"/>
  <c r="AR3071" i="1" s="1"/>
  <c r="O3071" i="1"/>
  <c r="AD3102" i="1"/>
  <c r="AD3106" i="1"/>
  <c r="O3093" i="1"/>
  <c r="AN3093" i="1"/>
  <c r="AO3093" i="1" s="1"/>
  <c r="AP3093" i="1" s="1"/>
  <c r="AQ3093" i="1" s="1"/>
  <c r="AR3093" i="1" s="1"/>
  <c r="AN3106" i="1"/>
  <c r="AO3106" i="1" s="1"/>
  <c r="AP3106" i="1" s="1"/>
  <c r="AQ3106" i="1" s="1"/>
  <c r="AR3106" i="1" s="1"/>
  <c r="O3106" i="1"/>
  <c r="L3106" i="1"/>
  <c r="N3106" i="1" s="1"/>
  <c r="L3113" i="1"/>
  <c r="N3113" i="1" s="1"/>
  <c r="W3113" i="1" s="1"/>
  <c r="O3113" i="1"/>
  <c r="AD3148" i="1"/>
  <c r="AD3147" i="1"/>
  <c r="AD3153" i="1"/>
  <c r="AD3173" i="1"/>
  <c r="AD3280" i="1"/>
  <c r="D5602" i="1"/>
  <c r="AN2954" i="1"/>
  <c r="AO2954" i="1" s="1"/>
  <c r="AP2954" i="1" s="1"/>
  <c r="AQ2954" i="1" s="1"/>
  <c r="AR2954" i="1" s="1"/>
  <c r="AD2993" i="1"/>
  <c r="AD3002" i="1"/>
  <c r="AD3007" i="1"/>
  <c r="V2986" i="1"/>
  <c r="AN2993" i="1"/>
  <c r="AO2993" i="1" s="1"/>
  <c r="AP2993" i="1" s="1"/>
  <c r="AQ2993" i="1" s="1"/>
  <c r="AR2993" i="1" s="1"/>
  <c r="AD3039" i="1"/>
  <c r="AD3040" i="1"/>
  <c r="AD3048" i="1"/>
  <c r="W3021" i="1"/>
  <c r="AN3024" i="1"/>
  <c r="AO3024" i="1" s="1"/>
  <c r="AP3024" i="1" s="1"/>
  <c r="AQ3024" i="1" s="1"/>
  <c r="AR3024" i="1" s="1"/>
  <c r="AD3059" i="1"/>
  <c r="AD3072" i="1"/>
  <c r="N3050" i="1"/>
  <c r="W3064" i="1"/>
  <c r="AD3075" i="1"/>
  <c r="AD3109" i="1"/>
  <c r="AN3086" i="1"/>
  <c r="AO3086" i="1" s="1"/>
  <c r="AP3086" i="1" s="1"/>
  <c r="AQ3086" i="1" s="1"/>
  <c r="AR3086" i="1" s="1"/>
  <c r="O3086" i="1"/>
  <c r="L3086" i="1"/>
  <c r="N3086" i="1" s="1"/>
  <c r="W3086" i="1" s="1"/>
  <c r="V3091" i="1"/>
  <c r="L3093" i="1"/>
  <c r="N3093" i="1" s="1"/>
  <c r="W3093" i="1" s="1"/>
  <c r="AD3128" i="1"/>
  <c r="O3122" i="1"/>
  <c r="L3122" i="1"/>
  <c r="N3122" i="1" s="1"/>
  <c r="AD3160" i="1"/>
  <c r="V3136" i="1"/>
  <c r="AD3197" i="1"/>
  <c r="Q3323" i="1"/>
  <c r="J3323" i="1"/>
  <c r="K3323" i="1" s="1"/>
  <c r="D5601" i="1"/>
  <c r="D5604" i="1"/>
  <c r="V2931" i="1"/>
  <c r="AN2963" i="1"/>
  <c r="AO2963" i="1" s="1"/>
  <c r="AP2963" i="1" s="1"/>
  <c r="AQ2963" i="1" s="1"/>
  <c r="AR2963" i="1" s="1"/>
  <c r="AN2972" i="1"/>
  <c r="AO2972" i="1" s="1"/>
  <c r="AP2972" i="1" s="1"/>
  <c r="AQ2972" i="1" s="1"/>
  <c r="AR2972" i="1" s="1"/>
  <c r="AD3016" i="1"/>
  <c r="AN2997" i="1"/>
  <c r="AO2997" i="1" s="1"/>
  <c r="AP2997" i="1" s="1"/>
  <c r="AQ2997" i="1" s="1"/>
  <c r="AR2997" i="1" s="1"/>
  <c r="AD3028" i="1"/>
  <c r="O3001" i="1"/>
  <c r="AD3035" i="1"/>
  <c r="AD3038" i="1"/>
  <c r="AN3012" i="1"/>
  <c r="AO3012" i="1" s="1"/>
  <c r="AP3012" i="1" s="1"/>
  <c r="AQ3012" i="1" s="1"/>
  <c r="AR3012" i="1" s="1"/>
  <c r="V3014" i="1"/>
  <c r="L3016" i="1"/>
  <c r="N3016" i="1" s="1"/>
  <c r="O3016" i="1"/>
  <c r="AD3057" i="1"/>
  <c r="V3033" i="1"/>
  <c r="W3033" i="1" s="1"/>
  <c r="L3039" i="1"/>
  <c r="N3039" i="1" s="1"/>
  <c r="AN3039" i="1"/>
  <c r="AO3039" i="1" s="1"/>
  <c r="AP3039" i="1" s="1"/>
  <c r="AQ3039" i="1" s="1"/>
  <c r="AR3039" i="1" s="1"/>
  <c r="L3041" i="1"/>
  <c r="N3041" i="1" s="1"/>
  <c r="AN3041" i="1"/>
  <c r="AO3041" i="1" s="1"/>
  <c r="AP3041" i="1" s="1"/>
  <c r="AQ3041" i="1" s="1"/>
  <c r="AR3041" i="1" s="1"/>
  <c r="AN3044" i="1"/>
  <c r="AO3044" i="1" s="1"/>
  <c r="AP3044" i="1" s="1"/>
  <c r="AQ3044" i="1" s="1"/>
  <c r="AR3044" i="1" s="1"/>
  <c r="V3046" i="1"/>
  <c r="AN3048" i="1"/>
  <c r="AO3048" i="1" s="1"/>
  <c r="AP3048" i="1" s="1"/>
  <c r="AQ3048" i="1" s="1"/>
  <c r="AR3048" i="1" s="1"/>
  <c r="O3048" i="1"/>
  <c r="L3048" i="1"/>
  <c r="N3048" i="1" s="1"/>
  <c r="AD3086" i="1"/>
  <c r="W3111" i="1"/>
  <c r="V3125" i="1"/>
  <c r="V3134" i="1"/>
  <c r="AN2924" i="1"/>
  <c r="AO2924" i="1" s="1"/>
  <c r="AP2924" i="1" s="1"/>
  <c r="AQ2924" i="1" s="1"/>
  <c r="AR2924" i="1" s="1"/>
  <c r="AN2933" i="1"/>
  <c r="AO2933" i="1" s="1"/>
  <c r="AP2933" i="1" s="1"/>
  <c r="AQ2933" i="1" s="1"/>
  <c r="AR2933" i="1" s="1"/>
  <c r="AD2971" i="1"/>
  <c r="O2944" i="1"/>
  <c r="V2963" i="1"/>
  <c r="W2963" i="1" s="1"/>
  <c r="D5606" i="1"/>
  <c r="AN2981" i="1"/>
  <c r="AO2981" i="1" s="1"/>
  <c r="AP2981" i="1" s="1"/>
  <c r="AQ2981" i="1" s="1"/>
  <c r="AR2981" i="1" s="1"/>
  <c r="V2994" i="1"/>
  <c r="AD2999" i="1"/>
  <c r="V3012" i="1"/>
  <c r="O3023" i="1"/>
  <c r="L3023" i="1"/>
  <c r="N3023" i="1" s="1"/>
  <c r="AN3031" i="1"/>
  <c r="AO3031" i="1" s="1"/>
  <c r="AP3031" i="1" s="1"/>
  <c r="AQ3031" i="1" s="1"/>
  <c r="AR3031" i="1" s="1"/>
  <c r="L3035" i="1"/>
  <c r="N3035" i="1" s="1"/>
  <c r="W3035" i="1" s="1"/>
  <c r="O3035" i="1"/>
  <c r="O3039" i="1"/>
  <c r="O3041" i="1"/>
  <c r="V3044" i="1"/>
  <c r="O3053" i="1"/>
  <c r="AN3053" i="1"/>
  <c r="AO3053" i="1" s="1"/>
  <c r="AP3053" i="1" s="1"/>
  <c r="AQ3053" i="1" s="1"/>
  <c r="AR3053" i="1" s="1"/>
  <c r="L3053" i="1"/>
  <c r="N3053" i="1" s="1"/>
  <c r="AN3058" i="1"/>
  <c r="AO3058" i="1" s="1"/>
  <c r="AP3058" i="1" s="1"/>
  <c r="AQ3058" i="1" s="1"/>
  <c r="AR3058" i="1" s="1"/>
  <c r="O3060" i="1"/>
  <c r="L3060" i="1"/>
  <c r="N3060" i="1" s="1"/>
  <c r="AN3060" i="1"/>
  <c r="AO3060" i="1" s="1"/>
  <c r="AP3060" i="1" s="1"/>
  <c r="AQ3060" i="1" s="1"/>
  <c r="AR3060" i="1" s="1"/>
  <c r="AD3093" i="1"/>
  <c r="AD3095" i="1"/>
  <c r="O3069" i="1"/>
  <c r="L3069" i="1"/>
  <c r="N3069" i="1" s="1"/>
  <c r="V3076" i="1"/>
  <c r="W3076" i="1" s="1"/>
  <c r="O3080" i="1"/>
  <c r="L3080" i="1"/>
  <c r="N3080" i="1" s="1"/>
  <c r="W3080" i="1" s="1"/>
  <c r="AN3080" i="1"/>
  <c r="AO3080" i="1" s="1"/>
  <c r="AP3080" i="1" s="1"/>
  <c r="AQ3080" i="1" s="1"/>
  <c r="AR3080" i="1" s="1"/>
  <c r="W3084" i="1"/>
  <c r="AD3131" i="1"/>
  <c r="V3118" i="1"/>
  <c r="AD3193" i="1"/>
  <c r="D5597" i="1"/>
  <c r="L2754" i="1"/>
  <c r="N2754" i="1" s="1"/>
  <c r="L2774" i="1"/>
  <c r="N2774" i="1" s="1"/>
  <c r="L2794" i="1"/>
  <c r="N2794" i="1" s="1"/>
  <c r="L2814" i="1"/>
  <c r="N2814" i="1" s="1"/>
  <c r="AD2957" i="1"/>
  <c r="N2936" i="1"/>
  <c r="W2936" i="1" s="1"/>
  <c r="V2948" i="1"/>
  <c r="AD2988" i="1"/>
  <c r="V2968" i="1"/>
  <c r="V2970" i="1"/>
  <c r="AN2974" i="1"/>
  <c r="AO2974" i="1" s="1"/>
  <c r="AP2974" i="1" s="1"/>
  <c r="AQ2974" i="1" s="1"/>
  <c r="AR2974" i="1" s="1"/>
  <c r="AN2979" i="1"/>
  <c r="AO2979" i="1" s="1"/>
  <c r="AP2979" i="1" s="1"/>
  <c r="AQ2979" i="1" s="1"/>
  <c r="AR2979" i="1" s="1"/>
  <c r="V2981" i="1"/>
  <c r="AN2983" i="1"/>
  <c r="AO2983" i="1" s="1"/>
  <c r="AP2983" i="1" s="1"/>
  <c r="AQ2983" i="1" s="1"/>
  <c r="AR2983" i="1" s="1"/>
  <c r="AN2999" i="1"/>
  <c r="AO2999" i="1" s="1"/>
  <c r="AP2999" i="1" s="1"/>
  <c r="AQ2999" i="1" s="1"/>
  <c r="AR2999" i="1" s="1"/>
  <c r="AN3010" i="1"/>
  <c r="AO3010" i="1" s="1"/>
  <c r="AP3010" i="1" s="1"/>
  <c r="AQ3010" i="1" s="1"/>
  <c r="AR3010" i="1" s="1"/>
  <c r="AN3020" i="1"/>
  <c r="AO3020" i="1" s="1"/>
  <c r="AP3020" i="1" s="1"/>
  <c r="AQ3020" i="1" s="1"/>
  <c r="AR3020" i="1" s="1"/>
  <c r="V3031" i="1"/>
  <c r="AD3066" i="1"/>
  <c r="AD3079" i="1"/>
  <c r="N3104" i="1"/>
  <c r="AD3151" i="1"/>
  <c r="O3125" i="1"/>
  <c r="L3125" i="1"/>
  <c r="N3125" i="1" s="1"/>
  <c r="V3132" i="1"/>
  <c r="V3156" i="1"/>
  <c r="AN3165" i="1"/>
  <c r="AO3165" i="1" s="1"/>
  <c r="AP3165" i="1" s="1"/>
  <c r="AQ3165" i="1" s="1"/>
  <c r="AR3165" i="1" s="1"/>
  <c r="AD3238" i="1"/>
  <c r="V3316" i="1"/>
  <c r="W3316" i="1" s="1"/>
  <c r="D5596" i="1"/>
  <c r="L2888" i="1"/>
  <c r="N2888" i="1" s="1"/>
  <c r="L2907" i="1"/>
  <c r="N2907" i="1" s="1"/>
  <c r="L2925" i="1"/>
  <c r="N2925" i="1" s="1"/>
  <c r="V2951" i="1"/>
  <c r="N2954" i="1"/>
  <c r="L2958" i="1"/>
  <c r="N2958" i="1" s="1"/>
  <c r="W2958" i="1" s="1"/>
  <c r="AD3004" i="1"/>
  <c r="V2983" i="1"/>
  <c r="W2983" i="1" s="1"/>
  <c r="AN3008" i="1"/>
  <c r="AO3008" i="1" s="1"/>
  <c r="AP3008" i="1" s="1"/>
  <c r="AQ3008" i="1" s="1"/>
  <c r="AR3008" i="1" s="1"/>
  <c r="O3018" i="1"/>
  <c r="L3018" i="1"/>
  <c r="N3018" i="1" s="1"/>
  <c r="W3018" i="1" s="1"/>
  <c r="AD3050" i="1"/>
  <c r="AD3070" i="1"/>
  <c r="O3044" i="1"/>
  <c r="L3044" i="1"/>
  <c r="N3044" i="1" s="1"/>
  <c r="O3046" i="1"/>
  <c r="L3046" i="1"/>
  <c r="N3046" i="1" s="1"/>
  <c r="AD3077" i="1"/>
  <c r="AD3084" i="1"/>
  <c r="AN3067" i="1"/>
  <c r="AO3067" i="1" s="1"/>
  <c r="AP3067" i="1" s="1"/>
  <c r="AQ3067" i="1" s="1"/>
  <c r="AR3067" i="1" s="1"/>
  <c r="AD3098" i="1"/>
  <c r="AD3100" i="1"/>
  <c r="AD3113" i="1"/>
  <c r="O3120" i="1"/>
  <c r="L3120" i="1"/>
  <c r="N3120" i="1" s="1"/>
  <c r="AD3184" i="1"/>
  <c r="AD3234" i="1"/>
  <c r="AD3228" i="1"/>
  <c r="D5603" i="1"/>
  <c r="E5603" i="1" s="1"/>
  <c r="V2930" i="1"/>
  <c r="AD2981" i="1"/>
  <c r="AD2984" i="1"/>
  <c r="AD2995" i="1"/>
  <c r="O2972" i="1"/>
  <c r="L2972" i="1"/>
  <c r="N2972" i="1" s="1"/>
  <c r="W2972" i="1" s="1"/>
  <c r="AN2975" i="1"/>
  <c r="AO2975" i="1" s="1"/>
  <c r="AP2975" i="1" s="1"/>
  <c r="AQ2975" i="1" s="1"/>
  <c r="AR2975" i="1" s="1"/>
  <c r="V2988" i="1"/>
  <c r="V2990" i="1"/>
  <c r="AN2994" i="1"/>
  <c r="AO2994" i="1" s="1"/>
  <c r="AP2994" i="1" s="1"/>
  <c r="AQ2994" i="1" s="1"/>
  <c r="AR2994" i="1" s="1"/>
  <c r="O2994" i="1"/>
  <c r="L2994" i="1"/>
  <c r="N2994" i="1" s="1"/>
  <c r="V3008" i="1"/>
  <c r="W3008" i="1" s="1"/>
  <c r="O3012" i="1"/>
  <c r="L3012" i="1"/>
  <c r="N3012" i="1" s="1"/>
  <c r="O3014" i="1"/>
  <c r="L3014" i="1"/>
  <c r="N3014" i="1" s="1"/>
  <c r="AD3068" i="1"/>
  <c r="O3074" i="1"/>
  <c r="L3074" i="1"/>
  <c r="AN3074" i="1"/>
  <c r="AO3074" i="1" s="1"/>
  <c r="AP3074" i="1" s="1"/>
  <c r="AQ3074" i="1" s="1"/>
  <c r="AR3074" i="1" s="1"/>
  <c r="O3089" i="1"/>
  <c r="L3089" i="1"/>
  <c r="N3089" i="1" s="1"/>
  <c r="AN3089" i="1"/>
  <c r="AO3089" i="1" s="1"/>
  <c r="AP3089" i="1" s="1"/>
  <c r="AQ3089" i="1" s="1"/>
  <c r="AR3089" i="1" s="1"/>
  <c r="V3096" i="1"/>
  <c r="W3096" i="1" s="1"/>
  <c r="O3100" i="1"/>
  <c r="L3100" i="1"/>
  <c r="N3100" i="1" s="1"/>
  <c r="AN3100" i="1"/>
  <c r="AO3100" i="1" s="1"/>
  <c r="AP3100" i="1" s="1"/>
  <c r="AQ3100" i="1" s="1"/>
  <c r="AR3100" i="1" s="1"/>
  <c r="V3103" i="1"/>
  <c r="W3103" i="1" s="1"/>
  <c r="W3109" i="1"/>
  <c r="O3118" i="1"/>
  <c r="L3118" i="1"/>
  <c r="N3118" i="1" s="1"/>
  <c r="L3212" i="1"/>
  <c r="N3212" i="1" s="1"/>
  <c r="W3212" i="1" s="1"/>
  <c r="O3212" i="1"/>
  <c r="L3244" i="1"/>
  <c r="N3244" i="1" s="1"/>
  <c r="W3244" i="1" s="1"/>
  <c r="AN3244" i="1"/>
  <c r="AO3244" i="1" s="1"/>
  <c r="AP3244" i="1" s="1"/>
  <c r="AQ3244" i="1" s="1"/>
  <c r="AR3244" i="1" s="1"/>
  <c r="O3244" i="1"/>
  <c r="D5590" i="1"/>
  <c r="AD2961" i="1"/>
  <c r="V2943" i="1"/>
  <c r="W2943" i="1" s="1"/>
  <c r="V2960" i="1"/>
  <c r="O2977" i="1"/>
  <c r="O2981" i="1"/>
  <c r="L2981" i="1"/>
  <c r="N2981" i="1" s="1"/>
  <c r="O2992" i="1"/>
  <c r="L2992" i="1"/>
  <c r="N2992" i="1" s="1"/>
  <c r="W3003" i="1"/>
  <c r="AN3005" i="1"/>
  <c r="AO3005" i="1" s="1"/>
  <c r="AP3005" i="1" s="1"/>
  <c r="AQ3005" i="1" s="1"/>
  <c r="AR3005" i="1" s="1"/>
  <c r="O3005" i="1"/>
  <c r="O3010" i="1"/>
  <c r="L3010" i="1"/>
  <c r="N3010" i="1" s="1"/>
  <c r="W3010" i="1" s="1"/>
  <c r="O3025" i="1"/>
  <c r="L3025" i="1"/>
  <c r="N3025" i="1" s="1"/>
  <c r="W3025" i="1" s="1"/>
  <c r="O3031" i="1"/>
  <c r="L3031" i="1"/>
  <c r="N3031" i="1" s="1"/>
  <c r="W3031" i="1" s="1"/>
  <c r="AD3064" i="1"/>
  <c r="V3051" i="1"/>
  <c r="O3058" i="1"/>
  <c r="L3058" i="1"/>
  <c r="N3058" i="1" s="1"/>
  <c r="W3058" i="1" s="1"/>
  <c r="AD3089" i="1"/>
  <c r="V3070" i="1"/>
  <c r="AD3133" i="1"/>
  <c r="V3123" i="1"/>
  <c r="O3130" i="1"/>
  <c r="L3130" i="1"/>
  <c r="N3130" i="1" s="1"/>
  <c r="W3130" i="1" s="1"/>
  <c r="AN3130" i="1"/>
  <c r="AO3130" i="1" s="1"/>
  <c r="AP3130" i="1" s="1"/>
  <c r="AQ3130" i="1" s="1"/>
  <c r="AR3130" i="1" s="1"/>
  <c r="L3165" i="1"/>
  <c r="N3165" i="1" s="1"/>
  <c r="O3165" i="1"/>
  <c r="V3206" i="1"/>
  <c r="L2410" i="1"/>
  <c r="N2410" i="1" s="1"/>
  <c r="L2430" i="1"/>
  <c r="N2430" i="1" s="1"/>
  <c r="L2450" i="1"/>
  <c r="N2450" i="1" s="1"/>
  <c r="D5589" i="1"/>
  <c r="L2912" i="1"/>
  <c r="N2912" i="1" s="1"/>
  <c r="AN2923" i="1"/>
  <c r="AO2923" i="1" s="1"/>
  <c r="AP2923" i="1" s="1"/>
  <c r="AQ2923" i="1" s="1"/>
  <c r="AR2923" i="1" s="1"/>
  <c r="L2924" i="1"/>
  <c r="N2924" i="1" s="1"/>
  <c r="AD2955" i="1"/>
  <c r="AD2954" i="1"/>
  <c r="L2940" i="1"/>
  <c r="N2940" i="1" s="1"/>
  <c r="L2979" i="1"/>
  <c r="N2979" i="1" s="1"/>
  <c r="W2979" i="1" s="1"/>
  <c r="O2983" i="1"/>
  <c r="AD3015" i="1"/>
  <c r="O2998" i="1"/>
  <c r="L2998" i="1"/>
  <c r="N2998" i="1" s="1"/>
  <c r="AD3041" i="1"/>
  <c r="AD3042" i="1"/>
  <c r="AD3043" i="1"/>
  <c r="AD3052" i="1"/>
  <c r="O3029" i="1"/>
  <c r="L3029" i="1"/>
  <c r="N3029" i="1" s="1"/>
  <c r="AN3029" i="1"/>
  <c r="AO3029" i="1" s="1"/>
  <c r="AP3029" i="1" s="1"/>
  <c r="AQ3029" i="1" s="1"/>
  <c r="AR3029" i="1" s="1"/>
  <c r="AN3036" i="1"/>
  <c r="AO3036" i="1" s="1"/>
  <c r="AP3036" i="1" s="1"/>
  <c r="AQ3036" i="1" s="1"/>
  <c r="AR3036" i="1" s="1"/>
  <c r="O3067" i="1"/>
  <c r="L3067" i="1"/>
  <c r="N3067" i="1" s="1"/>
  <c r="N3078" i="1"/>
  <c r="AD3138" i="1"/>
  <c r="AD3111" i="1"/>
  <c r="AN3128" i="1"/>
  <c r="AO3128" i="1" s="1"/>
  <c r="AP3128" i="1" s="1"/>
  <c r="AQ3128" i="1" s="1"/>
  <c r="AR3128" i="1" s="1"/>
  <c r="L3143" i="1"/>
  <c r="N3143" i="1" s="1"/>
  <c r="W3143" i="1" s="1"/>
  <c r="AN3143" i="1"/>
  <c r="AO3143" i="1" s="1"/>
  <c r="AP3143" i="1" s="1"/>
  <c r="AQ3143" i="1" s="1"/>
  <c r="AR3143" i="1" s="1"/>
  <c r="O3143" i="1"/>
  <c r="L2339" i="1"/>
  <c r="N2339" i="1" s="1"/>
  <c r="L2359" i="1"/>
  <c r="N2359" i="1" s="1"/>
  <c r="L2379" i="1"/>
  <c r="N2379" i="1" s="1"/>
  <c r="D5605" i="1"/>
  <c r="AN2953" i="1"/>
  <c r="AO2953" i="1" s="1"/>
  <c r="AP2953" i="1" s="1"/>
  <c r="AQ2953" i="1" s="1"/>
  <c r="AR2953" i="1" s="1"/>
  <c r="AN2962" i="1"/>
  <c r="AO2962" i="1" s="1"/>
  <c r="AP2962" i="1" s="1"/>
  <c r="AQ2962" i="1" s="1"/>
  <c r="AR2962" i="1" s="1"/>
  <c r="AD2992" i="1"/>
  <c r="L2965" i="1"/>
  <c r="N2965" i="1" s="1"/>
  <c r="W2965" i="1" s="1"/>
  <c r="O2974" i="1"/>
  <c r="AN2976" i="1"/>
  <c r="AO2976" i="1" s="1"/>
  <c r="AP2976" i="1" s="1"/>
  <c r="AQ2976" i="1" s="1"/>
  <c r="AR2976" i="1" s="1"/>
  <c r="AN2988" i="1"/>
  <c r="AO2988" i="1" s="1"/>
  <c r="AP2988" i="1" s="1"/>
  <c r="AQ2988" i="1" s="1"/>
  <c r="AR2988" i="1" s="1"/>
  <c r="O2988" i="1"/>
  <c r="O2990" i="1"/>
  <c r="L2990" i="1"/>
  <c r="N2990" i="1" s="1"/>
  <c r="AN2990" i="1"/>
  <c r="AO2990" i="1" s="1"/>
  <c r="AP2990" i="1" s="1"/>
  <c r="AQ2990" i="1" s="1"/>
  <c r="AR2990" i="1" s="1"/>
  <c r="AD3023" i="1"/>
  <c r="AN3014" i="1"/>
  <c r="AO3014" i="1" s="1"/>
  <c r="AP3014" i="1" s="1"/>
  <c r="AQ3014" i="1" s="1"/>
  <c r="AR3014" i="1" s="1"/>
  <c r="AN3017" i="1"/>
  <c r="AO3017" i="1" s="1"/>
  <c r="AP3017" i="1" s="1"/>
  <c r="AQ3017" i="1" s="1"/>
  <c r="AR3017" i="1" s="1"/>
  <c r="AD3047" i="1"/>
  <c r="L3020" i="1"/>
  <c r="N3020" i="1" s="1"/>
  <c r="O3020" i="1"/>
  <c r="V3022" i="1"/>
  <c r="N3027" i="1"/>
  <c r="W3027" i="1" s="1"/>
  <c r="L3042" i="1"/>
  <c r="N3042" i="1" s="1"/>
  <c r="W3042" i="1" s="1"/>
  <c r="O3042" i="1"/>
  <c r="O3051" i="1"/>
  <c r="L3051" i="1"/>
  <c r="N3051" i="1" s="1"/>
  <c r="AN3107" i="1"/>
  <c r="AO3107" i="1" s="1"/>
  <c r="AP3107" i="1" s="1"/>
  <c r="AQ3107" i="1" s="1"/>
  <c r="AR3107" i="1" s="1"/>
  <c r="O3107" i="1"/>
  <c r="L3107" i="1"/>
  <c r="N3107" i="1" s="1"/>
  <c r="O3114" i="1"/>
  <c r="L3114" i="1"/>
  <c r="N3114" i="1" s="1"/>
  <c r="W3114" i="1" s="1"/>
  <c r="AN3116" i="1"/>
  <c r="AO3116" i="1" s="1"/>
  <c r="AP3116" i="1" s="1"/>
  <c r="AQ3116" i="1" s="1"/>
  <c r="AR3116" i="1" s="1"/>
  <c r="O3116" i="1"/>
  <c r="L3116" i="1"/>
  <c r="N3116" i="1" s="1"/>
  <c r="W3116" i="1" s="1"/>
  <c r="O3123" i="1"/>
  <c r="L3123" i="1"/>
  <c r="N3123" i="1" s="1"/>
  <c r="AD3163" i="1"/>
  <c r="V3137" i="1"/>
  <c r="V3177" i="1"/>
  <c r="W3177" i="1" s="1"/>
  <c r="AD3273" i="1"/>
  <c r="D5585" i="1"/>
  <c r="L2900" i="1"/>
  <c r="N2900" i="1" s="1"/>
  <c r="V2929" i="1"/>
  <c r="AD2973" i="1"/>
  <c r="O2947" i="1"/>
  <c r="AD2983" i="1"/>
  <c r="AN2956" i="1"/>
  <c r="AO2956" i="1" s="1"/>
  <c r="AP2956" i="1" s="1"/>
  <c r="AQ2956" i="1" s="1"/>
  <c r="AR2956" i="1" s="1"/>
  <c r="AN2967" i="1"/>
  <c r="AO2967" i="1" s="1"/>
  <c r="AP2967" i="1" s="1"/>
  <c r="AQ2967" i="1" s="1"/>
  <c r="AR2967" i="1" s="1"/>
  <c r="L2988" i="1"/>
  <c r="N2988" i="1" s="1"/>
  <c r="W3000" i="1"/>
  <c r="O3027" i="1"/>
  <c r="AN3046" i="1"/>
  <c r="AO3046" i="1" s="1"/>
  <c r="AP3046" i="1" s="1"/>
  <c r="AQ3046" i="1" s="1"/>
  <c r="AR3046" i="1" s="1"/>
  <c r="V3061" i="1"/>
  <c r="W3063" i="1"/>
  <c r="O3065" i="1"/>
  <c r="L3072" i="1"/>
  <c r="N3072" i="1" s="1"/>
  <c r="L3081" i="1"/>
  <c r="N3081" i="1" s="1"/>
  <c r="O3081" i="1"/>
  <c r="AN3081" i="1"/>
  <c r="AO3081" i="1" s="1"/>
  <c r="AP3081" i="1" s="1"/>
  <c r="AQ3081" i="1" s="1"/>
  <c r="AR3081" i="1" s="1"/>
  <c r="W3083" i="1"/>
  <c r="AN3087" i="1"/>
  <c r="AO3087" i="1" s="1"/>
  <c r="AP3087" i="1" s="1"/>
  <c r="AQ3087" i="1" s="1"/>
  <c r="AR3087" i="1" s="1"/>
  <c r="O3087" i="1"/>
  <c r="L3087" i="1"/>
  <c r="N3087" i="1" s="1"/>
  <c r="AD3117" i="1"/>
  <c r="AD3118" i="1"/>
  <c r="N3098" i="1"/>
  <c r="V3126" i="1"/>
  <c r="AD3225" i="1"/>
  <c r="O3242" i="1"/>
  <c r="AN3242" i="1"/>
  <c r="AO3242" i="1" s="1"/>
  <c r="AP3242" i="1" s="1"/>
  <c r="AQ3242" i="1" s="1"/>
  <c r="AR3242" i="1" s="1"/>
  <c r="L3242" i="1"/>
  <c r="N3242" i="1" s="1"/>
  <c r="D5584" i="1"/>
  <c r="E5584" i="1" s="1"/>
  <c r="N2934" i="1"/>
  <c r="W2934" i="1" s="1"/>
  <c r="AN2942" i="1"/>
  <c r="AO2942" i="1" s="1"/>
  <c r="AP2942" i="1" s="1"/>
  <c r="AQ2942" i="1" s="1"/>
  <c r="AR2942" i="1" s="1"/>
  <c r="V2946" i="1"/>
  <c r="AN2960" i="1"/>
  <c r="AO2960" i="1" s="1"/>
  <c r="AP2960" i="1" s="1"/>
  <c r="AQ2960" i="1" s="1"/>
  <c r="AR2960" i="1" s="1"/>
  <c r="O2960" i="1"/>
  <c r="AD3003" i="1"/>
  <c r="AD3006" i="1"/>
  <c r="F5606" i="1"/>
  <c r="AD3010" i="1"/>
  <c r="AN2992" i="1"/>
  <c r="AO2992" i="1" s="1"/>
  <c r="AP2992" i="1" s="1"/>
  <c r="AQ2992" i="1" s="1"/>
  <c r="AR2992" i="1" s="1"/>
  <c r="AD3025" i="1"/>
  <c r="AD3027" i="1"/>
  <c r="V3013" i="1"/>
  <c r="O3022" i="1"/>
  <c r="L3022" i="1"/>
  <c r="N3022" i="1" s="1"/>
  <c r="O3036" i="1"/>
  <c r="L3036" i="1"/>
  <c r="N3036" i="1" s="1"/>
  <c r="W3036" i="1" s="1"/>
  <c r="O3049" i="1"/>
  <c r="L3049" i="1"/>
  <c r="N3049" i="1" s="1"/>
  <c r="AD3080" i="1"/>
  <c r="AN3054" i="1"/>
  <c r="AO3054" i="1" s="1"/>
  <c r="AP3054" i="1" s="1"/>
  <c r="AQ3054" i="1" s="1"/>
  <c r="AR3054" i="1" s="1"/>
  <c r="O3054" i="1"/>
  <c r="AD3087" i="1"/>
  <c r="AD3096" i="1"/>
  <c r="W3070" i="1"/>
  <c r="O3094" i="1"/>
  <c r="L3094" i="1"/>
  <c r="N3094" i="1" s="1"/>
  <c r="AN3094" i="1"/>
  <c r="AO3094" i="1" s="1"/>
  <c r="AP3094" i="1" s="1"/>
  <c r="AQ3094" i="1" s="1"/>
  <c r="AR3094" i="1" s="1"/>
  <c r="AD3152" i="1"/>
  <c r="O3128" i="1"/>
  <c r="L3128" i="1"/>
  <c r="N3128" i="1" s="1"/>
  <c r="V3135" i="1"/>
  <c r="O3137" i="1"/>
  <c r="L3137" i="1"/>
  <c r="N3137" i="1" s="1"/>
  <c r="W3137" i="1" s="1"/>
  <c r="O3152" i="1"/>
  <c r="AN3152" i="1"/>
  <c r="AO3152" i="1" s="1"/>
  <c r="AP3152" i="1" s="1"/>
  <c r="AQ3152" i="1" s="1"/>
  <c r="AR3152" i="1" s="1"/>
  <c r="L3152" i="1"/>
  <c r="N3152" i="1" s="1"/>
  <c r="D5600" i="1"/>
  <c r="E5600" i="1" s="1"/>
  <c r="V2950" i="1"/>
  <c r="N2953" i="1"/>
  <c r="L2960" i="1"/>
  <c r="N2960" i="1" s="1"/>
  <c r="AN2964" i="1"/>
  <c r="AO2964" i="1" s="1"/>
  <c r="AP2964" i="1" s="1"/>
  <c r="AQ2964" i="1" s="1"/>
  <c r="AR2964" i="1" s="1"/>
  <c r="AN2977" i="1"/>
  <c r="AO2977" i="1" s="1"/>
  <c r="AP2977" i="1" s="1"/>
  <c r="AQ2977" i="1" s="1"/>
  <c r="AR2977" i="1" s="1"/>
  <c r="AD3008" i="1"/>
  <c r="AN2987" i="1"/>
  <c r="AO2987" i="1" s="1"/>
  <c r="AP2987" i="1" s="1"/>
  <c r="AQ2987" i="1" s="1"/>
  <c r="AR2987" i="1" s="1"/>
  <c r="V2995" i="1"/>
  <c r="AD3037" i="1"/>
  <c r="AN3019" i="1"/>
  <c r="AO3019" i="1" s="1"/>
  <c r="AP3019" i="1" s="1"/>
  <c r="AQ3019" i="1" s="1"/>
  <c r="AR3019" i="1" s="1"/>
  <c r="V3024" i="1"/>
  <c r="AD3056" i="1"/>
  <c r="AD3055" i="1"/>
  <c r="AD3054" i="1"/>
  <c r="AD3058" i="1"/>
  <c r="W3038" i="1"/>
  <c r="AN3052" i="1"/>
  <c r="AO3052" i="1" s="1"/>
  <c r="AP3052" i="1" s="1"/>
  <c r="AQ3052" i="1" s="1"/>
  <c r="AR3052" i="1" s="1"/>
  <c r="L3054" i="1"/>
  <c r="N3054" i="1" s="1"/>
  <c r="W3054" i="1" s="1"/>
  <c r="O3061" i="1"/>
  <c r="L3061" i="1"/>
  <c r="N3061" i="1" s="1"/>
  <c r="V3075" i="1"/>
  <c r="W3075" i="1" s="1"/>
  <c r="AD3105" i="1"/>
  <c r="O3085" i="1"/>
  <c r="AD3125" i="1"/>
  <c r="L3105" i="1"/>
  <c r="N3105" i="1" s="1"/>
  <c r="O3105" i="1"/>
  <c r="AN3110" i="1"/>
  <c r="AO3110" i="1" s="1"/>
  <c r="AP3110" i="1" s="1"/>
  <c r="AQ3110" i="1" s="1"/>
  <c r="AR3110" i="1" s="1"/>
  <c r="O3110" i="1"/>
  <c r="L3110" i="1"/>
  <c r="N3110" i="1" s="1"/>
  <c r="W3110" i="1" s="1"/>
  <c r="O3112" i="1"/>
  <c r="L3112" i="1"/>
  <c r="N3112" i="1" s="1"/>
  <c r="V3119" i="1"/>
  <c r="V3078" i="1"/>
  <c r="AN3091" i="1"/>
  <c r="AO3091" i="1" s="1"/>
  <c r="AP3091" i="1" s="1"/>
  <c r="AQ3091" i="1" s="1"/>
  <c r="AR3091" i="1" s="1"/>
  <c r="AD3124" i="1"/>
  <c r="V3098" i="1"/>
  <c r="AD3101" i="1"/>
  <c r="AD3139" i="1"/>
  <c r="AD3143" i="1"/>
  <c r="V3120" i="1"/>
  <c r="AD3156" i="1"/>
  <c r="V3157" i="1"/>
  <c r="W3157" i="1" s="1"/>
  <c r="AD3187" i="1"/>
  <c r="AD3190" i="1"/>
  <c r="O3163" i="1"/>
  <c r="AN3163" i="1"/>
  <c r="AO3163" i="1" s="1"/>
  <c r="AP3163" i="1" s="1"/>
  <c r="AQ3163" i="1" s="1"/>
  <c r="AR3163" i="1" s="1"/>
  <c r="AD3211" i="1"/>
  <c r="AD3210" i="1"/>
  <c r="AN3185" i="1"/>
  <c r="AO3185" i="1" s="1"/>
  <c r="AP3185" i="1" s="1"/>
  <c r="AQ3185" i="1" s="1"/>
  <c r="AR3185" i="1" s="1"/>
  <c r="AN3204" i="1"/>
  <c r="AO3204" i="1" s="1"/>
  <c r="AP3204" i="1" s="1"/>
  <c r="AQ3204" i="1" s="1"/>
  <c r="AR3204" i="1" s="1"/>
  <c r="O3221" i="1"/>
  <c r="L3225" i="1"/>
  <c r="N3225" i="1" s="1"/>
  <c r="O3225" i="1"/>
  <c r="AN3233" i="1"/>
  <c r="AO3233" i="1" s="1"/>
  <c r="AP3233" i="1" s="1"/>
  <c r="AQ3233" i="1" s="1"/>
  <c r="AR3233" i="1" s="1"/>
  <c r="O3233" i="1"/>
  <c r="L3233" i="1"/>
  <c r="N3233" i="1" s="1"/>
  <c r="V3240" i="1"/>
  <c r="AD3277" i="1"/>
  <c r="L3260" i="1"/>
  <c r="N3260" i="1" s="1"/>
  <c r="O3260" i="1"/>
  <c r="V3271" i="1"/>
  <c r="AD3302" i="1"/>
  <c r="O3278" i="1"/>
  <c r="L3278" i="1"/>
  <c r="N3278" i="1" s="1"/>
  <c r="AD3324" i="1"/>
  <c r="V3297" i="1"/>
  <c r="V3299" i="1"/>
  <c r="AD3329" i="1"/>
  <c r="V3310" i="1"/>
  <c r="T3321" i="1"/>
  <c r="S3321" i="1"/>
  <c r="AN3032" i="1"/>
  <c r="AO3032" i="1" s="1"/>
  <c r="AP3032" i="1" s="1"/>
  <c r="AQ3032" i="1" s="1"/>
  <c r="AR3032" i="1" s="1"/>
  <c r="AN3043" i="1"/>
  <c r="AO3043" i="1" s="1"/>
  <c r="AP3043" i="1" s="1"/>
  <c r="AQ3043" i="1" s="1"/>
  <c r="AR3043" i="1" s="1"/>
  <c r="AD3135" i="1"/>
  <c r="O3109" i="1"/>
  <c r="AN3132" i="1"/>
  <c r="AO3132" i="1" s="1"/>
  <c r="AP3132" i="1" s="1"/>
  <c r="AQ3132" i="1" s="1"/>
  <c r="AR3132" i="1" s="1"/>
  <c r="O3136" i="1"/>
  <c r="L3136" i="1"/>
  <c r="N3136" i="1" s="1"/>
  <c r="AD3137" i="1"/>
  <c r="W3146" i="1"/>
  <c r="AD3179" i="1"/>
  <c r="O3167" i="1"/>
  <c r="AN3169" i="1"/>
  <c r="AO3169" i="1" s="1"/>
  <c r="AP3169" i="1" s="1"/>
  <c r="AQ3169" i="1" s="1"/>
  <c r="AR3169" i="1" s="1"/>
  <c r="AD3230" i="1"/>
  <c r="V3204" i="1"/>
  <c r="AD3242" i="1"/>
  <c r="N3221" i="1"/>
  <c r="V3238" i="1"/>
  <c r="AN3253" i="1"/>
  <c r="AO3253" i="1" s="1"/>
  <c r="AP3253" i="1" s="1"/>
  <c r="AQ3253" i="1" s="1"/>
  <c r="AR3253" i="1" s="1"/>
  <c r="O3253" i="1"/>
  <c r="L3253" i="1"/>
  <c r="N3253" i="1" s="1"/>
  <c r="V3258" i="1"/>
  <c r="AD3291" i="1"/>
  <c r="L3285" i="1"/>
  <c r="N3285" i="1" s="1"/>
  <c r="W3285" i="1" s="1"/>
  <c r="O3285" i="1"/>
  <c r="V3292" i="1"/>
  <c r="W3292" i="1" s="1"/>
  <c r="AN3301" i="1"/>
  <c r="AO3301" i="1" s="1"/>
  <c r="AP3301" i="1" s="1"/>
  <c r="AQ3301" i="1" s="1"/>
  <c r="AR3301" i="1" s="1"/>
  <c r="AD3331" i="1"/>
  <c r="AD3346" i="1"/>
  <c r="L3325" i="1"/>
  <c r="N3325" i="1" s="1"/>
  <c r="O3325" i="1"/>
  <c r="V3032" i="1"/>
  <c r="AD3123" i="1"/>
  <c r="L3126" i="1"/>
  <c r="N3126" i="1" s="1"/>
  <c r="O3146" i="1"/>
  <c r="AD3176" i="1"/>
  <c r="V3154" i="1"/>
  <c r="W3154" i="1" s="1"/>
  <c r="N3167" i="1"/>
  <c r="V3175" i="1"/>
  <c r="V3179" i="1"/>
  <c r="W3179" i="1" s="1"/>
  <c r="V3183" i="1"/>
  <c r="W3183" i="1" s="1"/>
  <c r="AN3202" i="1"/>
  <c r="AO3202" i="1" s="1"/>
  <c r="AP3202" i="1" s="1"/>
  <c r="AQ3202" i="1" s="1"/>
  <c r="AR3202" i="1" s="1"/>
  <c r="W3206" i="1"/>
  <c r="AN3210" i="1"/>
  <c r="AO3210" i="1" s="1"/>
  <c r="AP3210" i="1" s="1"/>
  <c r="AQ3210" i="1" s="1"/>
  <c r="AR3210" i="1" s="1"/>
  <c r="O3210" i="1"/>
  <c r="L3210" i="1"/>
  <c r="N3210" i="1" s="1"/>
  <c r="W3210" i="1" s="1"/>
  <c r="AD3241" i="1"/>
  <c r="N3227" i="1"/>
  <c r="O3229" i="1"/>
  <c r="L3229" i="1"/>
  <c r="N3229" i="1" s="1"/>
  <c r="W3229" i="1" s="1"/>
  <c r="AD3264" i="1"/>
  <c r="L3240" i="1"/>
  <c r="N3240" i="1" s="1"/>
  <c r="O3240" i="1"/>
  <c r="AN3276" i="1"/>
  <c r="AO3276" i="1" s="1"/>
  <c r="AP3276" i="1" s="1"/>
  <c r="AQ3276" i="1" s="1"/>
  <c r="AR3276" i="1" s="1"/>
  <c r="O3276" i="1"/>
  <c r="L3276" i="1"/>
  <c r="N3276" i="1" s="1"/>
  <c r="AD3322" i="1"/>
  <c r="Q3297" i="1"/>
  <c r="O3312" i="1"/>
  <c r="L3312" i="1"/>
  <c r="N3312" i="1" s="1"/>
  <c r="W3312" i="1" s="1"/>
  <c r="O3350" i="1"/>
  <c r="L3350" i="1"/>
  <c r="N3350" i="1" s="1"/>
  <c r="V2997" i="1"/>
  <c r="AD3051" i="1"/>
  <c r="AD3053" i="1"/>
  <c r="V3077" i="1"/>
  <c r="AN3090" i="1"/>
  <c r="AO3090" i="1" s="1"/>
  <c r="AP3090" i="1" s="1"/>
  <c r="AQ3090" i="1" s="1"/>
  <c r="AR3090" i="1" s="1"/>
  <c r="AD3158" i="1"/>
  <c r="AD3157" i="1"/>
  <c r="N3139" i="1"/>
  <c r="W3139" i="1" s="1"/>
  <c r="AD3169" i="1"/>
  <c r="AD3209" i="1"/>
  <c r="O3195" i="1"/>
  <c r="L3195" i="1"/>
  <c r="N3195" i="1" s="1"/>
  <c r="W3195" i="1" s="1"/>
  <c r="O3223" i="1"/>
  <c r="L3223" i="1"/>
  <c r="N3223" i="1" s="1"/>
  <c r="AD3254" i="1"/>
  <c r="O3238" i="1"/>
  <c r="L3238" i="1"/>
  <c r="N3238" i="1" s="1"/>
  <c r="V3247" i="1"/>
  <c r="W3247" i="1" s="1"/>
  <c r="AD3284" i="1"/>
  <c r="O3258" i="1"/>
  <c r="L3258" i="1"/>
  <c r="N3258" i="1" s="1"/>
  <c r="O3271" i="1"/>
  <c r="L3271" i="1"/>
  <c r="N3271" i="1" s="1"/>
  <c r="W3271" i="1" s="1"/>
  <c r="AN3271" i="1"/>
  <c r="AO3271" i="1" s="1"/>
  <c r="AP3271" i="1" s="1"/>
  <c r="AQ3271" i="1" s="1"/>
  <c r="AR3271" i="1" s="1"/>
  <c r="V3296" i="1"/>
  <c r="AD3046" i="1"/>
  <c r="AN3030" i="1"/>
  <c r="AO3030" i="1" s="1"/>
  <c r="AP3030" i="1" s="1"/>
  <c r="AQ3030" i="1" s="1"/>
  <c r="AR3030" i="1" s="1"/>
  <c r="O3033" i="1"/>
  <c r="AN3045" i="1"/>
  <c r="AO3045" i="1" s="1"/>
  <c r="AP3045" i="1" s="1"/>
  <c r="AQ3045" i="1" s="1"/>
  <c r="AR3045" i="1" s="1"/>
  <c r="AN3056" i="1"/>
  <c r="AO3056" i="1" s="1"/>
  <c r="AP3056" i="1" s="1"/>
  <c r="AQ3056" i="1" s="1"/>
  <c r="AR3056" i="1" s="1"/>
  <c r="O3078" i="1"/>
  <c r="V3097" i="1"/>
  <c r="O3098" i="1"/>
  <c r="AN3119" i="1"/>
  <c r="AO3119" i="1" s="1"/>
  <c r="AP3119" i="1" s="1"/>
  <c r="AQ3119" i="1" s="1"/>
  <c r="AR3119" i="1" s="1"/>
  <c r="AN3125" i="1"/>
  <c r="AO3125" i="1" s="1"/>
  <c r="AP3125" i="1" s="1"/>
  <c r="AQ3125" i="1" s="1"/>
  <c r="AR3125" i="1" s="1"/>
  <c r="L3129" i="1"/>
  <c r="N3129" i="1" s="1"/>
  <c r="W3129" i="1" s="1"/>
  <c r="O3139" i="1"/>
  <c r="AN3159" i="1"/>
  <c r="AO3159" i="1" s="1"/>
  <c r="AP3159" i="1" s="1"/>
  <c r="AQ3159" i="1" s="1"/>
  <c r="AR3159" i="1" s="1"/>
  <c r="AD3194" i="1"/>
  <c r="O3171" i="1"/>
  <c r="L3171" i="1"/>
  <c r="N3171" i="1" s="1"/>
  <c r="W3171" i="1" s="1"/>
  <c r="AN3171" i="1"/>
  <c r="AO3171" i="1" s="1"/>
  <c r="AP3171" i="1" s="1"/>
  <c r="AQ3171" i="1" s="1"/>
  <c r="AR3171" i="1" s="1"/>
  <c r="O3175" i="1"/>
  <c r="L3175" i="1"/>
  <c r="N3175" i="1" s="1"/>
  <c r="O3183" i="1"/>
  <c r="AN3183" i="1"/>
  <c r="AO3183" i="1" s="1"/>
  <c r="AP3183" i="1" s="1"/>
  <c r="AQ3183" i="1" s="1"/>
  <c r="AR3183" i="1" s="1"/>
  <c r="L3185" i="1"/>
  <c r="N3185" i="1" s="1"/>
  <c r="O3185" i="1"/>
  <c r="O3193" i="1"/>
  <c r="L3193" i="1"/>
  <c r="N3193" i="1" s="1"/>
  <c r="W3193" i="1" s="1"/>
  <c r="L3204" i="1"/>
  <c r="N3204" i="1" s="1"/>
  <c r="O3204" i="1"/>
  <c r="AD3235" i="1"/>
  <c r="AD3250" i="1"/>
  <c r="V3236" i="1"/>
  <c r="W3236" i="1" s="1"/>
  <c r="V3263" i="1"/>
  <c r="W3263" i="1" s="1"/>
  <c r="V3281" i="1"/>
  <c r="L3297" i="1"/>
  <c r="N3297" i="1" s="1"/>
  <c r="W3297" i="1" s="1"/>
  <c r="O3297" i="1"/>
  <c r="W3301" i="1"/>
  <c r="V3320" i="1"/>
  <c r="W3320" i="1" s="1"/>
  <c r="T3347" i="1"/>
  <c r="S3347" i="1"/>
  <c r="O3365" i="1"/>
  <c r="L3365" i="1"/>
  <c r="N3365" i="1" s="1"/>
  <c r="O3395" i="1"/>
  <c r="L3395" i="1"/>
  <c r="N3395" i="1" s="1"/>
  <c r="AD3122" i="1"/>
  <c r="AD3142" i="1"/>
  <c r="AD3146" i="1"/>
  <c r="AN3122" i="1"/>
  <c r="AO3122" i="1" s="1"/>
  <c r="AP3122" i="1" s="1"/>
  <c r="AQ3122" i="1" s="1"/>
  <c r="AR3122" i="1" s="1"/>
  <c r="O3132" i="1"/>
  <c r="L3132" i="1"/>
  <c r="N3132" i="1" s="1"/>
  <c r="AD3162" i="1"/>
  <c r="O3142" i="1"/>
  <c r="L3142" i="1"/>
  <c r="N3142" i="1" s="1"/>
  <c r="W3142" i="1" s="1"/>
  <c r="AD3172" i="1"/>
  <c r="AD3165" i="1"/>
  <c r="W3169" i="1"/>
  <c r="W3208" i="1"/>
  <c r="AN3251" i="1"/>
  <c r="AO3251" i="1" s="1"/>
  <c r="AP3251" i="1" s="1"/>
  <c r="AQ3251" i="1" s="1"/>
  <c r="AR3251" i="1" s="1"/>
  <c r="O3251" i="1"/>
  <c r="L3251" i="1"/>
  <c r="N3251" i="1" s="1"/>
  <c r="W3251" i="1" s="1"/>
  <c r="L3265" i="1"/>
  <c r="N3265" i="1" s="1"/>
  <c r="AN3265" i="1"/>
  <c r="AO3265" i="1" s="1"/>
  <c r="AP3265" i="1" s="1"/>
  <c r="AQ3265" i="1" s="1"/>
  <c r="AR3265" i="1" s="1"/>
  <c r="O3265" i="1"/>
  <c r="O3274" i="1"/>
  <c r="L3274" i="1"/>
  <c r="N3274" i="1" s="1"/>
  <c r="Q3288" i="1"/>
  <c r="T3288" i="1" s="1"/>
  <c r="AN3288" i="1"/>
  <c r="AO3288" i="1" s="1"/>
  <c r="AP3288" i="1" s="1"/>
  <c r="AQ3288" i="1" s="1"/>
  <c r="AR3288" i="1" s="1"/>
  <c r="V3324" i="1"/>
  <c r="W3324" i="1" s="1"/>
  <c r="O3391" i="1"/>
  <c r="L3391" i="1"/>
  <c r="N3391" i="1" s="1"/>
  <c r="AN3391" i="1"/>
  <c r="AO3391" i="1" s="1"/>
  <c r="AP3391" i="1" s="1"/>
  <c r="AQ3391" i="1" s="1"/>
  <c r="AR3391" i="1" s="1"/>
  <c r="L3393" i="1"/>
  <c r="N3393" i="1" s="1"/>
  <c r="O3393" i="1"/>
  <c r="V2992" i="1"/>
  <c r="AN3021" i="1"/>
  <c r="AO3021" i="1" s="1"/>
  <c r="AP3021" i="1" s="1"/>
  <c r="AQ3021" i="1" s="1"/>
  <c r="AR3021" i="1" s="1"/>
  <c r="L3091" i="1"/>
  <c r="N3091" i="1" s="1"/>
  <c r="L3149" i="1"/>
  <c r="N3149" i="1" s="1"/>
  <c r="W3149" i="1" s="1"/>
  <c r="O3154" i="1"/>
  <c r="AN3156" i="1"/>
  <c r="AO3156" i="1" s="1"/>
  <c r="AP3156" i="1" s="1"/>
  <c r="AQ3156" i="1" s="1"/>
  <c r="AR3156" i="1" s="1"/>
  <c r="O3169" i="1"/>
  <c r="AD3222" i="1"/>
  <c r="AD3224" i="1"/>
  <c r="V3198" i="1"/>
  <c r="W3198" i="1" s="1"/>
  <c r="L3202" i="1"/>
  <c r="N3202" i="1" s="1"/>
  <c r="O3215" i="1"/>
  <c r="L3215" i="1"/>
  <c r="N3215" i="1" s="1"/>
  <c r="V3226" i="1"/>
  <c r="W3226" i="1" s="1"/>
  <c r="AD3256" i="1"/>
  <c r="AD3266" i="1"/>
  <c r="AD3267" i="1"/>
  <c r="W3269" i="1"/>
  <c r="AN3281" i="1"/>
  <c r="AO3281" i="1" s="1"/>
  <c r="AP3281" i="1" s="1"/>
  <c r="AQ3281" i="1" s="1"/>
  <c r="AR3281" i="1" s="1"/>
  <c r="O3281" i="1"/>
  <c r="L3281" i="1"/>
  <c r="N3281" i="1" s="1"/>
  <c r="V3288" i="1"/>
  <c r="AD3464" i="1"/>
  <c r="AD3460" i="1"/>
  <c r="F5607" i="1"/>
  <c r="O3066" i="1"/>
  <c r="L3097" i="1"/>
  <c r="N3097" i="1" s="1"/>
  <c r="AD3155" i="1"/>
  <c r="AN3131" i="1"/>
  <c r="AO3131" i="1" s="1"/>
  <c r="AP3131" i="1" s="1"/>
  <c r="AQ3131" i="1" s="1"/>
  <c r="AR3131" i="1" s="1"/>
  <c r="O3135" i="1"/>
  <c r="L3135" i="1"/>
  <c r="AN3136" i="1"/>
  <c r="AO3136" i="1" s="1"/>
  <c r="AP3136" i="1" s="1"/>
  <c r="AQ3136" i="1" s="1"/>
  <c r="AR3136" i="1" s="1"/>
  <c r="W3145" i="1"/>
  <c r="AD3175" i="1"/>
  <c r="AN3164" i="1"/>
  <c r="AO3164" i="1" s="1"/>
  <c r="AP3164" i="1" s="1"/>
  <c r="AQ3164" i="1" s="1"/>
  <c r="AR3164" i="1" s="1"/>
  <c r="AN3193" i="1"/>
  <c r="AO3193" i="1" s="1"/>
  <c r="AP3193" i="1" s="1"/>
  <c r="AQ3193" i="1" s="1"/>
  <c r="AR3193" i="1" s="1"/>
  <c r="AN3200" i="1"/>
  <c r="AO3200" i="1" s="1"/>
  <c r="AP3200" i="1" s="1"/>
  <c r="AQ3200" i="1" s="1"/>
  <c r="AR3200" i="1" s="1"/>
  <c r="O3200" i="1"/>
  <c r="L3200" i="1"/>
  <c r="N3200" i="1" s="1"/>
  <c r="W3200" i="1" s="1"/>
  <c r="V3207" i="1"/>
  <c r="W3207" i="1" s="1"/>
  <c r="V3211" i="1"/>
  <c r="W3211" i="1" s="1"/>
  <c r="AD3248" i="1"/>
  <c r="AD3252" i="1"/>
  <c r="V3234" i="1"/>
  <c r="W3234" i="1" s="1"/>
  <c r="O3236" i="1"/>
  <c r="AN3241" i="1"/>
  <c r="AO3241" i="1" s="1"/>
  <c r="AP3241" i="1" s="1"/>
  <c r="AQ3241" i="1" s="1"/>
  <c r="AR3241" i="1" s="1"/>
  <c r="O3243" i="1"/>
  <c r="AN3243" i="1"/>
  <c r="AO3243" i="1" s="1"/>
  <c r="AP3243" i="1" s="1"/>
  <c r="AQ3243" i="1" s="1"/>
  <c r="AR3243" i="1" s="1"/>
  <c r="L3243" i="1"/>
  <c r="N3243" i="1" s="1"/>
  <c r="V3254" i="1"/>
  <c r="AN3272" i="1"/>
  <c r="AO3272" i="1" s="1"/>
  <c r="AP3272" i="1" s="1"/>
  <c r="AQ3272" i="1" s="1"/>
  <c r="AR3272" i="1" s="1"/>
  <c r="AN3277" i="1"/>
  <c r="AO3277" i="1" s="1"/>
  <c r="AP3277" i="1" s="1"/>
  <c r="AQ3277" i="1" s="1"/>
  <c r="AR3277" i="1" s="1"/>
  <c r="V3279" i="1"/>
  <c r="AD3312" i="1"/>
  <c r="V3286" i="1"/>
  <c r="AD3335" i="1"/>
  <c r="AD3339" i="1"/>
  <c r="AQ3353" i="1"/>
  <c r="AR3353" i="1" s="1"/>
  <c r="O3375" i="1"/>
  <c r="L3375" i="1"/>
  <c r="N3375" i="1" s="1"/>
  <c r="D5608" i="1"/>
  <c r="E5608" i="1" s="1"/>
  <c r="G5608" i="1" s="1"/>
  <c r="V3059" i="1"/>
  <c r="D5609" i="1"/>
  <c r="E5609" i="1" s="1"/>
  <c r="AD3121" i="1"/>
  <c r="AN3114" i="1"/>
  <c r="AO3114" i="1" s="1"/>
  <c r="AP3114" i="1" s="1"/>
  <c r="AQ3114" i="1" s="1"/>
  <c r="AR3114" i="1" s="1"/>
  <c r="O3145" i="1"/>
  <c r="AN3146" i="1"/>
  <c r="AO3146" i="1" s="1"/>
  <c r="AP3146" i="1" s="1"/>
  <c r="AQ3146" i="1" s="1"/>
  <c r="AR3146" i="1" s="1"/>
  <c r="V3148" i="1"/>
  <c r="V3153" i="1"/>
  <c r="AD3189" i="1"/>
  <c r="V3166" i="1"/>
  <c r="W3166" i="1" s="1"/>
  <c r="AD3204" i="1"/>
  <c r="AN3181" i="1"/>
  <c r="AO3181" i="1" s="1"/>
  <c r="AP3181" i="1" s="1"/>
  <c r="AQ3181" i="1" s="1"/>
  <c r="AR3181" i="1" s="1"/>
  <c r="L3181" i="1"/>
  <c r="N3181" i="1" s="1"/>
  <c r="AD3212" i="1"/>
  <c r="AD3216" i="1"/>
  <c r="AD3218" i="1"/>
  <c r="V3196" i="1"/>
  <c r="AD3233" i="1"/>
  <c r="AD3237" i="1"/>
  <c r="AN3213" i="1"/>
  <c r="AO3213" i="1" s="1"/>
  <c r="AP3213" i="1" s="1"/>
  <c r="AQ3213" i="1" s="1"/>
  <c r="AR3213" i="1" s="1"/>
  <c r="O3213" i="1"/>
  <c r="L3213" i="1"/>
  <c r="N3213" i="1" s="1"/>
  <c r="W3213" i="1" s="1"/>
  <c r="AN3224" i="1"/>
  <c r="AO3224" i="1" s="1"/>
  <c r="AP3224" i="1" s="1"/>
  <c r="AQ3224" i="1" s="1"/>
  <c r="AR3224" i="1" s="1"/>
  <c r="AN3232" i="1"/>
  <c r="AO3232" i="1" s="1"/>
  <c r="AP3232" i="1" s="1"/>
  <c r="AQ3232" i="1" s="1"/>
  <c r="AR3232" i="1" s="1"/>
  <c r="AD3274" i="1"/>
  <c r="O3256" i="1"/>
  <c r="L3256" i="1"/>
  <c r="N3256" i="1" s="1"/>
  <c r="O3294" i="1"/>
  <c r="L3294" i="1"/>
  <c r="N3294" i="1" s="1"/>
  <c r="AD3326" i="1"/>
  <c r="V3300" i="1"/>
  <c r="W3300" i="1" s="1"/>
  <c r="V3305" i="1"/>
  <c r="AD3337" i="1"/>
  <c r="AD3363" i="1"/>
  <c r="O3385" i="1"/>
  <c r="L3385" i="1"/>
  <c r="N3385" i="1" s="1"/>
  <c r="AN3025" i="1"/>
  <c r="AO3025" i="1" s="1"/>
  <c r="AP3025" i="1" s="1"/>
  <c r="AQ3025" i="1" s="1"/>
  <c r="AR3025" i="1" s="1"/>
  <c r="AD3145" i="1"/>
  <c r="AN3118" i="1"/>
  <c r="AO3118" i="1" s="1"/>
  <c r="AP3118" i="1" s="1"/>
  <c r="AQ3118" i="1" s="1"/>
  <c r="AR3118" i="1" s="1"/>
  <c r="AD3149" i="1"/>
  <c r="D5611" i="1"/>
  <c r="AN3134" i="1"/>
  <c r="AO3134" i="1" s="1"/>
  <c r="AP3134" i="1" s="1"/>
  <c r="AQ3134" i="1" s="1"/>
  <c r="AR3134" i="1" s="1"/>
  <c r="N3138" i="1"/>
  <c r="AD3166" i="1"/>
  <c r="AD3168" i="1"/>
  <c r="AD3178" i="1"/>
  <c r="O3151" i="1"/>
  <c r="L3151" i="1"/>
  <c r="N3151" i="1" s="1"/>
  <c r="AD3183" i="1"/>
  <c r="O3162" i="1"/>
  <c r="L3162" i="1"/>
  <c r="N3162" i="1" s="1"/>
  <c r="AD3198" i="1"/>
  <c r="AD3200" i="1"/>
  <c r="AD3220" i="1"/>
  <c r="V3194" i="1"/>
  <c r="AD3231" i="1"/>
  <c r="V3224" i="1"/>
  <c r="W3224" i="1" s="1"/>
  <c r="V3232" i="1"/>
  <c r="AD3276" i="1"/>
  <c r="L3254" i="1"/>
  <c r="N3254" i="1" s="1"/>
  <c r="O3254" i="1"/>
  <c r="V3259" i="1"/>
  <c r="AN3261" i="1"/>
  <c r="AO3261" i="1" s="1"/>
  <c r="AP3261" i="1" s="1"/>
  <c r="AQ3261" i="1" s="1"/>
  <c r="AR3261" i="1" s="1"/>
  <c r="O3261" i="1"/>
  <c r="L3261" i="1"/>
  <c r="N3261" i="1" s="1"/>
  <c r="AD3298" i="1"/>
  <c r="O3279" i="1"/>
  <c r="L3279" i="1"/>
  <c r="N3279" i="1" s="1"/>
  <c r="AN3279" i="1"/>
  <c r="AO3279" i="1" s="1"/>
  <c r="AP3279" i="1" s="1"/>
  <c r="AQ3279" i="1" s="1"/>
  <c r="AR3279" i="1" s="1"/>
  <c r="AD3310" i="1"/>
  <c r="AN3309" i="1"/>
  <c r="AO3309" i="1" s="1"/>
  <c r="AP3309" i="1" s="1"/>
  <c r="AQ3309" i="1" s="1"/>
  <c r="AR3309" i="1" s="1"/>
  <c r="Q3309" i="1"/>
  <c r="V3311" i="1"/>
  <c r="AD3341" i="1"/>
  <c r="AD3345" i="1"/>
  <c r="AD3011" i="1"/>
  <c r="AD3034" i="1"/>
  <c r="V3057" i="1"/>
  <c r="W3057" i="1" s="1"/>
  <c r="AN3072" i="1"/>
  <c r="AO3072" i="1" s="1"/>
  <c r="AP3072" i="1" s="1"/>
  <c r="AQ3072" i="1" s="1"/>
  <c r="AR3072" i="1" s="1"/>
  <c r="AD3107" i="1"/>
  <c r="AD3115" i="1"/>
  <c r="AD3127" i="1"/>
  <c r="AD3141" i="1"/>
  <c r="L3119" i="1"/>
  <c r="N3119" i="1" s="1"/>
  <c r="W3119" i="1" s="1"/>
  <c r="AN3129" i="1"/>
  <c r="AO3129" i="1" s="1"/>
  <c r="AP3129" i="1" s="1"/>
  <c r="AQ3129" i="1" s="1"/>
  <c r="AR3129" i="1" s="1"/>
  <c r="AN3137" i="1"/>
  <c r="AO3137" i="1" s="1"/>
  <c r="AP3137" i="1" s="1"/>
  <c r="AQ3137" i="1" s="1"/>
  <c r="AR3137" i="1" s="1"/>
  <c r="O3138" i="1"/>
  <c r="AN3149" i="1"/>
  <c r="AO3149" i="1" s="1"/>
  <c r="AP3149" i="1" s="1"/>
  <c r="AQ3149" i="1" s="1"/>
  <c r="AR3149" i="1" s="1"/>
  <c r="AD3154" i="1"/>
  <c r="O3156" i="1"/>
  <c r="L3156" i="1"/>
  <c r="N3156" i="1" s="1"/>
  <c r="L3164" i="1"/>
  <c r="N3164" i="1" s="1"/>
  <c r="W3164" i="1" s="1"/>
  <c r="O3164" i="1"/>
  <c r="AD3202" i="1"/>
  <c r="O3241" i="1"/>
  <c r="L3241" i="1"/>
  <c r="N3241" i="1" s="1"/>
  <c r="V3252" i="1"/>
  <c r="L3272" i="1"/>
  <c r="N3272" i="1" s="1"/>
  <c r="O3272" i="1"/>
  <c r="V3275" i="1"/>
  <c r="AD3330" i="1"/>
  <c r="T3305" i="1"/>
  <c r="S3305" i="1"/>
  <c r="T3330" i="1"/>
  <c r="S3330" i="1"/>
  <c r="AD3360" i="1"/>
  <c r="AD3359" i="1"/>
  <c r="AD3454" i="1"/>
  <c r="AD3452" i="1"/>
  <c r="AD3453" i="1"/>
  <c r="L3043" i="1"/>
  <c r="V3072" i="1"/>
  <c r="O3076" i="1"/>
  <c r="AN3124" i="1"/>
  <c r="AO3124" i="1" s="1"/>
  <c r="AP3124" i="1" s="1"/>
  <c r="AQ3124" i="1" s="1"/>
  <c r="AR3124" i="1" s="1"/>
  <c r="V3127" i="1"/>
  <c r="W3127" i="1" s="1"/>
  <c r="O3131" i="1"/>
  <c r="L3131" i="1"/>
  <c r="N3131" i="1" s="1"/>
  <c r="AD3161" i="1"/>
  <c r="AD3171" i="1"/>
  <c r="V3178" i="1"/>
  <c r="W3178" i="1" s="1"/>
  <c r="AD3206" i="1"/>
  <c r="AD3208" i="1"/>
  <c r="V3192" i="1"/>
  <c r="AD3229" i="1"/>
  <c r="AD3243" i="1"/>
  <c r="AD3244" i="1"/>
  <c r="F5615" i="1"/>
  <c r="AD3285" i="1"/>
  <c r="V3266" i="1"/>
  <c r="L3277" i="1"/>
  <c r="N3277" i="1" s="1"/>
  <c r="O3277" i="1"/>
  <c r="L3305" i="1"/>
  <c r="N3305" i="1" s="1"/>
  <c r="O3305" i="1"/>
  <c r="AN3305" i="1"/>
  <c r="AO3305" i="1" s="1"/>
  <c r="AP3305" i="1" s="1"/>
  <c r="AQ3305" i="1" s="1"/>
  <c r="AR3305" i="1" s="1"/>
  <c r="V3313" i="1"/>
  <c r="AD3367" i="1"/>
  <c r="AD3354" i="1"/>
  <c r="W3442" i="1"/>
  <c r="O3075" i="1"/>
  <c r="O3082" i="1"/>
  <c r="O3096" i="1"/>
  <c r="AN3105" i="1"/>
  <c r="AO3105" i="1" s="1"/>
  <c r="AP3105" i="1" s="1"/>
  <c r="AQ3105" i="1" s="1"/>
  <c r="AR3105" i="1" s="1"/>
  <c r="AN3121" i="1"/>
  <c r="AO3121" i="1" s="1"/>
  <c r="AP3121" i="1" s="1"/>
  <c r="AQ3121" i="1" s="1"/>
  <c r="AR3121" i="1" s="1"/>
  <c r="AN3142" i="1"/>
  <c r="AO3142" i="1" s="1"/>
  <c r="AP3142" i="1" s="1"/>
  <c r="AQ3142" i="1" s="1"/>
  <c r="AR3142" i="1" s="1"/>
  <c r="L3148" i="1"/>
  <c r="N3148" i="1" s="1"/>
  <c r="L3153" i="1"/>
  <c r="N3153" i="1" s="1"/>
  <c r="V3172" i="1"/>
  <c r="W3172" i="1" s="1"/>
  <c r="V3174" i="1"/>
  <c r="AD3226" i="1"/>
  <c r="AN3201" i="1"/>
  <c r="AO3201" i="1" s="1"/>
  <c r="AP3201" i="1" s="1"/>
  <c r="AQ3201" i="1" s="1"/>
  <c r="AR3201" i="1" s="1"/>
  <c r="V3218" i="1"/>
  <c r="L3220" i="1"/>
  <c r="N3220" i="1" s="1"/>
  <c r="W3220" i="1" s="1"/>
  <c r="AN3220" i="1"/>
  <c r="AO3220" i="1" s="1"/>
  <c r="AP3220" i="1" s="1"/>
  <c r="AQ3220" i="1" s="1"/>
  <c r="AR3220" i="1" s="1"/>
  <c r="O3220" i="1"/>
  <c r="O3224" i="1"/>
  <c r="V3248" i="1"/>
  <c r="W3248" i="1" s="1"/>
  <c r="L3252" i="1"/>
  <c r="N3252" i="1" s="1"/>
  <c r="O3252" i="1"/>
  <c r="AD3283" i="1"/>
  <c r="AD3282" i="1"/>
  <c r="AN3259" i="1"/>
  <c r="AO3259" i="1" s="1"/>
  <c r="AP3259" i="1" s="1"/>
  <c r="AQ3259" i="1" s="1"/>
  <c r="AR3259" i="1" s="1"/>
  <c r="O3259" i="1"/>
  <c r="L3259" i="1"/>
  <c r="N3259" i="1" s="1"/>
  <c r="AD3292" i="1"/>
  <c r="AD3315" i="1"/>
  <c r="AD3321" i="1"/>
  <c r="AD3323" i="1"/>
  <c r="AD3347" i="1"/>
  <c r="AD3031" i="1"/>
  <c r="AD3033" i="1"/>
  <c r="V3017" i="1"/>
  <c r="W3017" i="1" s="1"/>
  <c r="V3039" i="1"/>
  <c r="AD3120" i="1"/>
  <c r="AD3126" i="1"/>
  <c r="AD3103" i="1"/>
  <c r="AN3113" i="1"/>
  <c r="AO3113" i="1" s="1"/>
  <c r="AP3113" i="1" s="1"/>
  <c r="AQ3113" i="1" s="1"/>
  <c r="AR3113" i="1" s="1"/>
  <c r="AN3117" i="1"/>
  <c r="AO3117" i="1" s="1"/>
  <c r="AP3117" i="1" s="1"/>
  <c r="AQ3117" i="1" s="1"/>
  <c r="AR3117" i="1" s="1"/>
  <c r="V3121" i="1"/>
  <c r="W3121" i="1" s="1"/>
  <c r="O3134" i="1"/>
  <c r="L3134" i="1"/>
  <c r="N3134" i="1" s="1"/>
  <c r="AD3164" i="1"/>
  <c r="O3141" i="1"/>
  <c r="W3144" i="1"/>
  <c r="V3147" i="1"/>
  <c r="W3147" i="1" s="1"/>
  <c r="AD3180" i="1"/>
  <c r="AN3155" i="1"/>
  <c r="AO3155" i="1" s="1"/>
  <c r="AP3155" i="1" s="1"/>
  <c r="AQ3155" i="1" s="1"/>
  <c r="AR3155" i="1" s="1"/>
  <c r="AD3191" i="1"/>
  <c r="L3184" i="1"/>
  <c r="N3184" i="1" s="1"/>
  <c r="W3184" i="1" s="1"/>
  <c r="O3184" i="1"/>
  <c r="AN3184" i="1"/>
  <c r="AO3184" i="1" s="1"/>
  <c r="AP3184" i="1" s="1"/>
  <c r="AQ3184" i="1" s="1"/>
  <c r="AR3184" i="1" s="1"/>
  <c r="O3192" i="1"/>
  <c r="L3192" i="1"/>
  <c r="N3192" i="1" s="1"/>
  <c r="N3196" i="1"/>
  <c r="O3203" i="1"/>
  <c r="L3203" i="1"/>
  <c r="N3203" i="1" s="1"/>
  <c r="AN3203" i="1"/>
  <c r="AO3203" i="1" s="1"/>
  <c r="AP3203" i="1" s="1"/>
  <c r="AQ3203" i="1" s="1"/>
  <c r="AR3203" i="1" s="1"/>
  <c r="L3205" i="1"/>
  <c r="N3205" i="1" s="1"/>
  <c r="O3205" i="1"/>
  <c r="AN3205" i="1"/>
  <c r="AO3205" i="1" s="1"/>
  <c r="AP3205" i="1" s="1"/>
  <c r="AQ3205" i="1" s="1"/>
  <c r="AR3205" i="1" s="1"/>
  <c r="AN3209" i="1"/>
  <c r="AO3209" i="1" s="1"/>
  <c r="AP3209" i="1" s="1"/>
  <c r="AQ3209" i="1" s="1"/>
  <c r="AR3209" i="1" s="1"/>
  <c r="O3209" i="1"/>
  <c r="L3209" i="1"/>
  <c r="N3209" i="1" s="1"/>
  <c r="V3216" i="1"/>
  <c r="F5614" i="1"/>
  <c r="AD3255" i="1"/>
  <c r="O3232" i="1"/>
  <c r="L3232" i="1"/>
  <c r="N3232" i="1" s="1"/>
  <c r="AD3269" i="1"/>
  <c r="AD3290" i="1"/>
  <c r="O3266" i="1"/>
  <c r="AN3266" i="1"/>
  <c r="AO3266" i="1" s="1"/>
  <c r="AP3266" i="1" s="1"/>
  <c r="AQ3266" i="1" s="1"/>
  <c r="AR3266" i="1" s="1"/>
  <c r="L3266" i="1"/>
  <c r="N3266" i="1" s="1"/>
  <c r="AD3272" i="1"/>
  <c r="O3275" i="1"/>
  <c r="L3275" i="1"/>
  <c r="N3275" i="1" s="1"/>
  <c r="O3298" i="1"/>
  <c r="AD3318" i="1"/>
  <c r="O3349" i="1"/>
  <c r="L3349" i="1"/>
  <c r="N3349" i="1" s="1"/>
  <c r="AN3070" i="1"/>
  <c r="AO3070" i="1" s="1"/>
  <c r="AP3070" i="1" s="1"/>
  <c r="AQ3070" i="1" s="1"/>
  <c r="AR3070" i="1" s="1"/>
  <c r="O3144" i="1"/>
  <c r="AN3145" i="1"/>
  <c r="AO3145" i="1" s="1"/>
  <c r="AP3145" i="1" s="1"/>
  <c r="AQ3145" i="1" s="1"/>
  <c r="AR3145" i="1" s="1"/>
  <c r="AD3188" i="1"/>
  <c r="AD3195" i="1"/>
  <c r="O3170" i="1"/>
  <c r="L3170" i="1"/>
  <c r="N3170" i="1" s="1"/>
  <c r="W3170" i="1" s="1"/>
  <c r="AN3170" i="1"/>
  <c r="AO3170" i="1" s="1"/>
  <c r="AP3170" i="1" s="1"/>
  <c r="AQ3170" i="1" s="1"/>
  <c r="AR3170" i="1" s="1"/>
  <c r="O3174" i="1"/>
  <c r="L3174" i="1"/>
  <c r="N3174" i="1" s="1"/>
  <c r="O3176" i="1"/>
  <c r="L3176" i="1"/>
  <c r="N3176" i="1" s="1"/>
  <c r="W3176" i="1" s="1"/>
  <c r="V3180" i="1"/>
  <c r="W3180" i="1" s="1"/>
  <c r="AN3182" i="1"/>
  <c r="AO3182" i="1" s="1"/>
  <c r="AP3182" i="1" s="1"/>
  <c r="AQ3182" i="1" s="1"/>
  <c r="AR3182" i="1" s="1"/>
  <c r="L3188" i="1"/>
  <c r="N3188" i="1" s="1"/>
  <c r="W3188" i="1" s="1"/>
  <c r="O3188" i="1"/>
  <c r="O3218" i="1"/>
  <c r="L3218" i="1"/>
  <c r="N3218" i="1" s="1"/>
  <c r="O3237" i="1"/>
  <c r="L3237" i="1"/>
  <c r="N3237" i="1" s="1"/>
  <c r="AN3237" i="1"/>
  <c r="AO3237" i="1" s="1"/>
  <c r="AP3237" i="1" s="1"/>
  <c r="AQ3237" i="1" s="1"/>
  <c r="AR3237" i="1" s="1"/>
  <c r="V3255" i="1"/>
  <c r="L3284" i="1"/>
  <c r="N3284" i="1" s="1"/>
  <c r="W3284" i="1" s="1"/>
  <c r="O3284" i="1"/>
  <c r="AD3317" i="1"/>
  <c r="N3298" i="1"/>
  <c r="L3309" i="1"/>
  <c r="N3309" i="1" s="1"/>
  <c r="O3309" i="1"/>
  <c r="L3313" i="1"/>
  <c r="N3313" i="1" s="1"/>
  <c r="O3313" i="1"/>
  <c r="T3349" i="1"/>
  <c r="S3349" i="1"/>
  <c r="D5607" i="1"/>
  <c r="V3037" i="1"/>
  <c r="W3037" i="1" s="1"/>
  <c r="AD3091" i="1"/>
  <c r="AD3063" i="1"/>
  <c r="AD3136" i="1"/>
  <c r="AD3140" i="1"/>
  <c r="AD3144" i="1"/>
  <c r="AN3133" i="1"/>
  <c r="AO3133" i="1" s="1"/>
  <c r="AP3133" i="1" s="1"/>
  <c r="AQ3133" i="1" s="1"/>
  <c r="AR3133" i="1" s="1"/>
  <c r="V3140" i="1"/>
  <c r="W3140" i="1" s="1"/>
  <c r="AN3151" i="1"/>
  <c r="AO3151" i="1" s="1"/>
  <c r="AP3151" i="1" s="1"/>
  <c r="AQ3151" i="1" s="1"/>
  <c r="AR3151" i="1" s="1"/>
  <c r="AD3185" i="1"/>
  <c r="O3158" i="1"/>
  <c r="L3158" i="1"/>
  <c r="N3158" i="1" s="1"/>
  <c r="AD3159" i="1"/>
  <c r="AD3240" i="1"/>
  <c r="V3214" i="1"/>
  <c r="W3214" i="1" s="1"/>
  <c r="O3216" i="1"/>
  <c r="L3216" i="1"/>
  <c r="N3216" i="1" s="1"/>
  <c r="AN3216" i="1"/>
  <c r="AO3216" i="1" s="1"/>
  <c r="AP3216" i="1" s="1"/>
  <c r="AQ3216" i="1" s="1"/>
  <c r="AR3216" i="1" s="1"/>
  <c r="V3235" i="1"/>
  <c r="W3235" i="1" s="1"/>
  <c r="AN3250" i="1"/>
  <c r="AO3250" i="1" s="1"/>
  <c r="AP3250" i="1" s="1"/>
  <c r="AQ3250" i="1" s="1"/>
  <c r="AR3250" i="1" s="1"/>
  <c r="O3250" i="1"/>
  <c r="L3250" i="1"/>
  <c r="N3250" i="1" s="1"/>
  <c r="O3257" i="1"/>
  <c r="L3257" i="1"/>
  <c r="AD3294" i="1"/>
  <c r="AD3295" i="1"/>
  <c r="O3282" i="1"/>
  <c r="L3282" i="1"/>
  <c r="N3282" i="1" s="1"/>
  <c r="Q3289" i="1"/>
  <c r="AN3289" i="1"/>
  <c r="AO3289" i="1" s="1"/>
  <c r="AP3289" i="1" s="1"/>
  <c r="AQ3289" i="1" s="1"/>
  <c r="AR3289" i="1" s="1"/>
  <c r="V3295" i="1"/>
  <c r="AD3334" i="1"/>
  <c r="T3313" i="1"/>
  <c r="S3313" i="1"/>
  <c r="L3317" i="1"/>
  <c r="N3317" i="1" s="1"/>
  <c r="W3317" i="1" s="1"/>
  <c r="O3317" i="1"/>
  <c r="AN3317" i="1"/>
  <c r="AO3317" i="1" s="1"/>
  <c r="AP3317" i="1" s="1"/>
  <c r="AQ3317" i="1" s="1"/>
  <c r="AR3317" i="1" s="1"/>
  <c r="V3319" i="1"/>
  <c r="AD3349" i="1"/>
  <c r="AD3351" i="1"/>
  <c r="W3337" i="1"/>
  <c r="O3344" i="1"/>
  <c r="L3344" i="1"/>
  <c r="N3344" i="1" s="1"/>
  <c r="W3344" i="1" s="1"/>
  <c r="AD3380" i="1"/>
  <c r="AD3379" i="1"/>
  <c r="AD3333" i="1"/>
  <c r="O3339" i="1"/>
  <c r="L3339" i="1"/>
  <c r="N3339" i="1" s="1"/>
  <c r="L3413" i="1"/>
  <c r="N3413" i="1" s="1"/>
  <c r="AN3413" i="1"/>
  <c r="AO3413" i="1" s="1"/>
  <c r="AP3413" i="1" s="1"/>
  <c r="AQ3413" i="1" s="1"/>
  <c r="AR3413" i="1" s="1"/>
  <c r="O3413" i="1"/>
  <c r="V3052" i="1"/>
  <c r="V3079" i="1"/>
  <c r="AD3083" i="1"/>
  <c r="AN3092" i="1"/>
  <c r="AO3092" i="1" s="1"/>
  <c r="AP3092" i="1" s="1"/>
  <c r="AQ3092" i="1" s="1"/>
  <c r="AR3092" i="1" s="1"/>
  <c r="V3099" i="1"/>
  <c r="AN3126" i="1"/>
  <c r="AO3126" i="1" s="1"/>
  <c r="AP3126" i="1" s="1"/>
  <c r="AQ3126" i="1" s="1"/>
  <c r="AR3126" i="1" s="1"/>
  <c r="O3127" i="1"/>
  <c r="AD3170" i="1"/>
  <c r="AD3177" i="1"/>
  <c r="V3152" i="1"/>
  <c r="AD3182" i="1"/>
  <c r="V3165" i="1"/>
  <c r="V3167" i="1"/>
  <c r="AD3215" i="1"/>
  <c r="AD3213" i="1"/>
  <c r="AD3214" i="1"/>
  <c r="AN3197" i="1"/>
  <c r="AO3197" i="1" s="1"/>
  <c r="AP3197" i="1" s="1"/>
  <c r="AQ3197" i="1" s="1"/>
  <c r="AR3197" i="1" s="1"/>
  <c r="AN3199" i="1"/>
  <c r="AO3199" i="1" s="1"/>
  <c r="AP3199" i="1" s="1"/>
  <c r="AQ3199" i="1" s="1"/>
  <c r="AR3199" i="1" s="1"/>
  <c r="O3199" i="1"/>
  <c r="L3199" i="1"/>
  <c r="N3199" i="1" s="1"/>
  <c r="W3199" i="1" s="1"/>
  <c r="O3201" i="1"/>
  <c r="L3201" i="1"/>
  <c r="N3201" i="1" s="1"/>
  <c r="AD3245" i="1"/>
  <c r="AD3257" i="1"/>
  <c r="AD3268" i="1"/>
  <c r="AN3260" i="1"/>
  <c r="AO3260" i="1" s="1"/>
  <c r="AP3260" i="1" s="1"/>
  <c r="AQ3260" i="1" s="1"/>
  <c r="AR3260" i="1" s="1"/>
  <c r="V3267" i="1"/>
  <c r="W3267" i="1" s="1"/>
  <c r="AN3273" i="1"/>
  <c r="AO3273" i="1" s="1"/>
  <c r="AP3273" i="1" s="1"/>
  <c r="AQ3273" i="1" s="1"/>
  <c r="AR3273" i="1" s="1"/>
  <c r="O3273" i="1"/>
  <c r="L3273" i="1"/>
  <c r="N3273" i="1" s="1"/>
  <c r="AD3304" i="1"/>
  <c r="AD3311" i="1"/>
  <c r="AD3313" i="1"/>
  <c r="L3293" i="1"/>
  <c r="N3293" i="1" s="1"/>
  <c r="W3293" i="1" s="1"/>
  <c r="AN3293" i="1"/>
  <c r="AO3293" i="1" s="1"/>
  <c r="AP3293" i="1" s="1"/>
  <c r="AQ3293" i="1" s="1"/>
  <c r="AR3293" i="1" s="1"/>
  <c r="O3293" i="1"/>
  <c r="W3332" i="1"/>
  <c r="AD3073" i="1"/>
  <c r="AD3104" i="1"/>
  <c r="V3092" i="1"/>
  <c r="AN3112" i="1"/>
  <c r="AO3112" i="1" s="1"/>
  <c r="AP3112" i="1" s="1"/>
  <c r="AQ3112" i="1" s="1"/>
  <c r="AR3112" i="1" s="1"/>
  <c r="AN3123" i="1"/>
  <c r="AO3123" i="1" s="1"/>
  <c r="AP3123" i="1" s="1"/>
  <c r="AQ3123" i="1" s="1"/>
  <c r="AR3123" i="1" s="1"/>
  <c r="V3163" i="1"/>
  <c r="W3163" i="1" s="1"/>
  <c r="O3182" i="1"/>
  <c r="L3182" i="1"/>
  <c r="N3182" i="1" s="1"/>
  <c r="AD3219" i="1"/>
  <c r="AD3221" i="1"/>
  <c r="V3197" i="1"/>
  <c r="W3197" i="1" s="1"/>
  <c r="AD3232" i="1"/>
  <c r="V3227" i="1"/>
  <c r="V3260" i="1"/>
  <c r="L3264" i="1"/>
  <c r="N3264" i="1" s="1"/>
  <c r="W3264" i="1" s="1"/>
  <c r="AN3264" i="1"/>
  <c r="AO3264" i="1" s="1"/>
  <c r="AP3264" i="1" s="1"/>
  <c r="AQ3264" i="1" s="1"/>
  <c r="AR3264" i="1" s="1"/>
  <c r="O3264" i="1"/>
  <c r="AD3299" i="1"/>
  <c r="L3280" i="1"/>
  <c r="N3280" i="1" s="1"/>
  <c r="O3280" i="1"/>
  <c r="L3289" i="1"/>
  <c r="N3289" i="1" s="1"/>
  <c r="W3289" i="1" s="1"/>
  <c r="O3289" i="1"/>
  <c r="AD3327" i="1"/>
  <c r="AD3338" i="1"/>
  <c r="V3321" i="1"/>
  <c r="V3325" i="1"/>
  <c r="AD3357" i="1"/>
  <c r="AD3186" i="1"/>
  <c r="D5613" i="1"/>
  <c r="AN3195" i="1"/>
  <c r="AO3195" i="1" s="1"/>
  <c r="AP3195" i="1" s="1"/>
  <c r="AQ3195" i="1" s="1"/>
  <c r="AR3195" i="1" s="1"/>
  <c r="V3221" i="1"/>
  <c r="AD3227" i="1"/>
  <c r="O3245" i="1"/>
  <c r="AN3282" i="1"/>
  <c r="AO3282" i="1" s="1"/>
  <c r="AP3282" i="1" s="1"/>
  <c r="AQ3282" i="1" s="1"/>
  <c r="AR3282" i="1" s="1"/>
  <c r="V3298" i="1"/>
  <c r="Q3301" i="1"/>
  <c r="AD3306" i="1"/>
  <c r="Q3311" i="1"/>
  <c r="J3311" i="1"/>
  <c r="K3311" i="1" s="1"/>
  <c r="S3314" i="1"/>
  <c r="AN3318" i="1"/>
  <c r="AO3318" i="1" s="1"/>
  <c r="AP3318" i="1" s="1"/>
  <c r="AQ3318" i="1" s="1"/>
  <c r="AR3318" i="1" s="1"/>
  <c r="T3324" i="1"/>
  <c r="S3324" i="1"/>
  <c r="AD3355" i="1"/>
  <c r="AD3366" i="1"/>
  <c r="AD3370" i="1"/>
  <c r="V3343" i="1"/>
  <c r="W3343" i="1" s="1"/>
  <c r="AN3355" i="1"/>
  <c r="AO3355" i="1" s="1"/>
  <c r="AP3355" i="1" s="1"/>
  <c r="AQ3355" i="1" s="1"/>
  <c r="AR3355" i="1" s="1"/>
  <c r="Q3355" i="1"/>
  <c r="AD3386" i="1"/>
  <c r="AD3389" i="1"/>
  <c r="AD3402" i="1"/>
  <c r="O3383" i="1"/>
  <c r="L3383" i="1"/>
  <c r="N3383" i="1" s="1"/>
  <c r="T3409" i="1"/>
  <c r="S3409" i="1"/>
  <c r="AD3446" i="1"/>
  <c r="V3430" i="1"/>
  <c r="V3470" i="1"/>
  <c r="F5609" i="1"/>
  <c r="AD3199" i="1"/>
  <c r="AN3186" i="1"/>
  <c r="AO3186" i="1" s="1"/>
  <c r="AP3186" i="1" s="1"/>
  <c r="AQ3186" i="1" s="1"/>
  <c r="AR3186" i="1" s="1"/>
  <c r="AN3187" i="1"/>
  <c r="AO3187" i="1" s="1"/>
  <c r="AP3187" i="1" s="1"/>
  <c r="AQ3187" i="1" s="1"/>
  <c r="AR3187" i="1" s="1"/>
  <c r="AN3190" i="1"/>
  <c r="AO3190" i="1" s="1"/>
  <c r="AP3190" i="1" s="1"/>
  <c r="AQ3190" i="1" s="1"/>
  <c r="AR3190" i="1" s="1"/>
  <c r="AN3191" i="1"/>
  <c r="AO3191" i="1" s="1"/>
  <c r="AP3191" i="1" s="1"/>
  <c r="AQ3191" i="1" s="1"/>
  <c r="AR3191" i="1" s="1"/>
  <c r="O3222" i="1"/>
  <c r="V3242" i="1"/>
  <c r="AN3263" i="1"/>
  <c r="AO3263" i="1" s="1"/>
  <c r="AP3263" i="1" s="1"/>
  <c r="AQ3263" i="1" s="1"/>
  <c r="AR3263" i="1" s="1"/>
  <c r="AN3274" i="1"/>
  <c r="AO3274" i="1" s="1"/>
  <c r="AP3274" i="1" s="1"/>
  <c r="AQ3274" i="1" s="1"/>
  <c r="AR3274" i="1" s="1"/>
  <c r="AD3308" i="1"/>
  <c r="V3282" i="1"/>
  <c r="O3283" i="1"/>
  <c r="AN3286" i="1"/>
  <c r="AO3286" i="1" s="1"/>
  <c r="AP3286" i="1" s="1"/>
  <c r="AQ3286" i="1" s="1"/>
  <c r="AR3286" i="1" s="1"/>
  <c r="Q3299" i="1"/>
  <c r="J3299" i="1"/>
  <c r="K3299" i="1" s="1"/>
  <c r="AN3299" i="1" s="1"/>
  <c r="AO3299" i="1" s="1"/>
  <c r="AP3299" i="1" s="1"/>
  <c r="AQ3299" i="1" s="1"/>
  <c r="AR3299" i="1" s="1"/>
  <c r="AN3306" i="1"/>
  <c r="AO3306" i="1" s="1"/>
  <c r="AP3306" i="1" s="1"/>
  <c r="AQ3306" i="1" s="1"/>
  <c r="AR3306" i="1" s="1"/>
  <c r="Q3310" i="1"/>
  <c r="AD3361" i="1"/>
  <c r="O3335" i="1"/>
  <c r="T3344" i="1"/>
  <c r="S3344" i="1"/>
  <c r="V3355" i="1"/>
  <c r="O3370" i="1"/>
  <c r="L3370" i="1"/>
  <c r="N3370" i="1" s="1"/>
  <c r="V3376" i="1"/>
  <c r="T3380" i="1"/>
  <c r="S3380" i="1"/>
  <c r="T3383" i="1"/>
  <c r="S3383" i="1"/>
  <c r="O3389" i="1"/>
  <c r="L3389" i="1"/>
  <c r="N3389" i="1" s="1"/>
  <c r="W3389" i="1" s="1"/>
  <c r="AD3450" i="1"/>
  <c r="V3436" i="1"/>
  <c r="AN3452" i="1"/>
  <c r="AO3452" i="1" s="1"/>
  <c r="AP3452" i="1" s="1"/>
  <c r="AQ3452" i="1" s="1"/>
  <c r="AR3452" i="1" s="1"/>
  <c r="L3556" i="1"/>
  <c r="N3556" i="1" s="1"/>
  <c r="O3556" i="1"/>
  <c r="AN3175" i="1"/>
  <c r="AO3175" i="1" s="1"/>
  <c r="AP3175" i="1" s="1"/>
  <c r="AQ3175" i="1" s="1"/>
  <c r="AR3175" i="1" s="1"/>
  <c r="AN3194" i="1"/>
  <c r="AO3194" i="1" s="1"/>
  <c r="AP3194" i="1" s="1"/>
  <c r="AQ3194" i="1" s="1"/>
  <c r="AR3194" i="1" s="1"/>
  <c r="AN3248" i="1"/>
  <c r="AO3248" i="1" s="1"/>
  <c r="AP3248" i="1" s="1"/>
  <c r="AQ3248" i="1" s="1"/>
  <c r="AR3248" i="1" s="1"/>
  <c r="L3283" i="1"/>
  <c r="N3283" i="1" s="1"/>
  <c r="W3283" i="1" s="1"/>
  <c r="Q3298" i="1"/>
  <c r="J3310" i="1"/>
  <c r="K3310" i="1" s="1"/>
  <c r="AN3310" i="1" s="1"/>
  <c r="AO3310" i="1" s="1"/>
  <c r="AP3310" i="1" s="1"/>
  <c r="AQ3310" i="1" s="1"/>
  <c r="AR3310" i="1" s="1"/>
  <c r="T3312" i="1"/>
  <c r="S3312" i="1"/>
  <c r="AD3344" i="1"/>
  <c r="J3321" i="1"/>
  <c r="K3321" i="1" s="1"/>
  <c r="L3322" i="1"/>
  <c r="N3322" i="1" s="1"/>
  <c r="L3335" i="1"/>
  <c r="N3335" i="1" s="1"/>
  <c r="V3351" i="1"/>
  <c r="AD3392" i="1"/>
  <c r="AN3378" i="1"/>
  <c r="AO3378" i="1" s="1"/>
  <c r="AP3378" i="1" s="1"/>
  <c r="AQ3378" i="1" s="1"/>
  <c r="AR3378" i="1" s="1"/>
  <c r="V3380" i="1"/>
  <c r="AD3420" i="1"/>
  <c r="AD3424" i="1"/>
  <c r="AD3428" i="1"/>
  <c r="AD3423" i="1"/>
  <c r="V3426" i="1"/>
  <c r="T3430" i="1"/>
  <c r="S3430" i="1"/>
  <c r="V3434" i="1"/>
  <c r="T3438" i="1"/>
  <c r="S3438" i="1"/>
  <c r="F5611" i="1"/>
  <c r="V3241" i="1"/>
  <c r="AD3275" i="1"/>
  <c r="AD3247" i="1"/>
  <c r="AN3258" i="1"/>
  <c r="AO3258" i="1" s="1"/>
  <c r="AP3258" i="1" s="1"/>
  <c r="AQ3258" i="1" s="1"/>
  <c r="AR3258" i="1" s="1"/>
  <c r="V3294" i="1"/>
  <c r="T3300" i="1"/>
  <c r="S3300" i="1"/>
  <c r="AD3332" i="1"/>
  <c r="T3348" i="1"/>
  <c r="S3348" i="1"/>
  <c r="T3352" i="1"/>
  <c r="AQ3358" i="1"/>
  <c r="AR3358" i="1" s="1"/>
  <c r="AD3410" i="1"/>
  <c r="AD3426" i="1"/>
  <c r="AN3400" i="1"/>
  <c r="AO3400" i="1" s="1"/>
  <c r="AP3400" i="1" s="1"/>
  <c r="AQ3400" i="1" s="1"/>
  <c r="AR3400" i="1" s="1"/>
  <c r="Q3400" i="1"/>
  <c r="O3400" i="1"/>
  <c r="AD3442" i="1"/>
  <c r="AN3440" i="1"/>
  <c r="AO3440" i="1" s="1"/>
  <c r="AP3440" i="1" s="1"/>
  <c r="AQ3440" i="1" s="1"/>
  <c r="AR3440" i="1" s="1"/>
  <c r="O3440" i="1"/>
  <c r="L3440" i="1"/>
  <c r="N3440" i="1" s="1"/>
  <c r="V3450" i="1"/>
  <c r="T3468" i="1"/>
  <c r="S3468" i="1"/>
  <c r="O3322" i="1"/>
  <c r="AD3365" i="1"/>
  <c r="AD3378" i="1"/>
  <c r="AD3382" i="1"/>
  <c r="V3361" i="1"/>
  <c r="W3361" i="1" s="1"/>
  <c r="AN3364" i="1"/>
  <c r="AO3364" i="1" s="1"/>
  <c r="AP3364" i="1" s="1"/>
  <c r="AQ3364" i="1" s="1"/>
  <c r="AR3364" i="1" s="1"/>
  <c r="W3367" i="1"/>
  <c r="O3376" i="1"/>
  <c r="L3376" i="1"/>
  <c r="N3376" i="1" s="1"/>
  <c r="AD3412" i="1"/>
  <c r="AD3416" i="1"/>
  <c r="AN3396" i="1"/>
  <c r="AO3396" i="1" s="1"/>
  <c r="AP3396" i="1" s="1"/>
  <c r="AQ3396" i="1" s="1"/>
  <c r="AR3396" i="1" s="1"/>
  <c r="AN3398" i="1"/>
  <c r="AO3398" i="1" s="1"/>
  <c r="AP3398" i="1" s="1"/>
  <c r="AQ3398" i="1" s="1"/>
  <c r="AR3398" i="1" s="1"/>
  <c r="V3400" i="1"/>
  <c r="V3402" i="1"/>
  <c r="AD3435" i="1"/>
  <c r="AD3438" i="1"/>
  <c r="AD3440" i="1"/>
  <c r="AD3444" i="1"/>
  <c r="O3418" i="1"/>
  <c r="L3418" i="1"/>
  <c r="N3418" i="1" s="1"/>
  <c r="W3418" i="1" s="1"/>
  <c r="T3434" i="1"/>
  <c r="S3434" i="1"/>
  <c r="O3436" i="1"/>
  <c r="AD3472" i="1"/>
  <c r="O3517" i="1"/>
  <c r="L3517" i="1"/>
  <c r="N3517" i="1" s="1"/>
  <c r="O3179" i="1"/>
  <c r="O3180" i="1"/>
  <c r="V3257" i="1"/>
  <c r="AD3270" i="1"/>
  <c r="D5616" i="1"/>
  <c r="V3290" i="1"/>
  <c r="Q3294" i="1"/>
  <c r="V3318" i="1"/>
  <c r="W3318" i="1" s="1"/>
  <c r="L3329" i="1"/>
  <c r="N3329" i="1" s="1"/>
  <c r="W3329" i="1" s="1"/>
  <c r="T3339" i="1"/>
  <c r="AD3369" i="1"/>
  <c r="N3347" i="1"/>
  <c r="W3347" i="1" s="1"/>
  <c r="O3351" i="1"/>
  <c r="AN3351" i="1"/>
  <c r="AO3351" i="1" s="1"/>
  <c r="AP3351" i="1" s="1"/>
  <c r="AQ3351" i="1" s="1"/>
  <c r="AR3351" i="1" s="1"/>
  <c r="L3355" i="1"/>
  <c r="N3355" i="1" s="1"/>
  <c r="O3374" i="1"/>
  <c r="L3374" i="1"/>
  <c r="N3374" i="1" s="1"/>
  <c r="V3396" i="1"/>
  <c r="AD3434" i="1"/>
  <c r="S3410" i="1"/>
  <c r="T3410" i="1"/>
  <c r="T3428" i="1"/>
  <c r="S3428" i="1"/>
  <c r="W3432" i="1"/>
  <c r="O3452" i="1"/>
  <c r="L3452" i="1"/>
  <c r="N3452" i="1" s="1"/>
  <c r="W3452" i="1" s="1"/>
  <c r="W3456" i="1"/>
  <c r="W3462" i="1"/>
  <c r="T3505" i="1"/>
  <c r="S3505" i="1"/>
  <c r="O3509" i="1"/>
  <c r="L3509" i="1"/>
  <c r="N3509" i="1" s="1"/>
  <c r="D5612" i="1"/>
  <c r="E5612" i="1" s="1"/>
  <c r="O3211" i="1"/>
  <c r="V3217" i="1"/>
  <c r="Q3295" i="1"/>
  <c r="J3295" i="1"/>
  <c r="K3295" i="1" s="1"/>
  <c r="AN3295" i="1" s="1"/>
  <c r="AO3295" i="1" s="1"/>
  <c r="AP3295" i="1" s="1"/>
  <c r="AQ3295" i="1" s="1"/>
  <c r="AR3295" i="1" s="1"/>
  <c r="V3306" i="1"/>
  <c r="Q3319" i="1"/>
  <c r="J3319" i="1"/>
  <c r="K3319" i="1" s="1"/>
  <c r="AN3319" i="1" s="1"/>
  <c r="AO3319" i="1" s="1"/>
  <c r="AP3319" i="1" s="1"/>
  <c r="AQ3319" i="1" s="1"/>
  <c r="AR3319" i="1" s="1"/>
  <c r="T3329" i="1"/>
  <c r="S3329" i="1"/>
  <c r="V3346" i="1"/>
  <c r="W3346" i="1" s="1"/>
  <c r="L3351" i="1"/>
  <c r="N3351" i="1" s="1"/>
  <c r="T3374" i="1"/>
  <c r="S3374" i="1"/>
  <c r="N3378" i="1"/>
  <c r="AN3394" i="1"/>
  <c r="AO3394" i="1" s="1"/>
  <c r="AP3394" i="1" s="1"/>
  <c r="AQ3394" i="1" s="1"/>
  <c r="AR3394" i="1" s="1"/>
  <c r="T3402" i="1"/>
  <c r="S3402" i="1"/>
  <c r="V3410" i="1"/>
  <c r="S3422" i="1"/>
  <c r="T3422" i="1"/>
  <c r="O3428" i="1"/>
  <c r="L3428" i="1"/>
  <c r="N3428" i="1" s="1"/>
  <c r="W3428" i="1" s="1"/>
  <c r="AN3428" i="1"/>
  <c r="AO3428" i="1" s="1"/>
  <c r="AP3428" i="1" s="1"/>
  <c r="AQ3428" i="1" s="1"/>
  <c r="AR3428" i="1" s="1"/>
  <c r="V3467" i="1"/>
  <c r="AN3495" i="1"/>
  <c r="AO3495" i="1" s="1"/>
  <c r="AP3495" i="1" s="1"/>
  <c r="AQ3495" i="1" s="1"/>
  <c r="AR3495" i="1" s="1"/>
  <c r="O3495" i="1"/>
  <c r="L3495" i="1"/>
  <c r="N3495" i="1" s="1"/>
  <c r="AD3251" i="1"/>
  <c r="AD3223" i="1"/>
  <c r="AN3238" i="1"/>
  <c r="AO3238" i="1" s="1"/>
  <c r="AP3238" i="1" s="1"/>
  <c r="AQ3238" i="1" s="1"/>
  <c r="AR3238" i="1" s="1"/>
  <c r="D5615" i="1"/>
  <c r="AD3305" i="1"/>
  <c r="Q3290" i="1"/>
  <c r="Q3307" i="1"/>
  <c r="J3307" i="1"/>
  <c r="K3307" i="1" s="1"/>
  <c r="L3308" i="1"/>
  <c r="N3308" i="1" s="1"/>
  <c r="AN3316" i="1"/>
  <c r="AO3316" i="1" s="1"/>
  <c r="AP3316" i="1" s="1"/>
  <c r="AQ3316" i="1" s="1"/>
  <c r="AR3316" i="1" s="1"/>
  <c r="Q3318" i="1"/>
  <c r="S3332" i="1"/>
  <c r="L3334" i="1"/>
  <c r="N3334" i="1" s="1"/>
  <c r="AD3364" i="1"/>
  <c r="S3337" i="1"/>
  <c r="AD3373" i="1"/>
  <c r="AN3350" i="1"/>
  <c r="AO3350" i="1" s="1"/>
  <c r="AP3350" i="1" s="1"/>
  <c r="AQ3350" i="1" s="1"/>
  <c r="AR3350" i="1" s="1"/>
  <c r="Q3350" i="1"/>
  <c r="AN3354" i="1"/>
  <c r="AO3354" i="1" s="1"/>
  <c r="AP3354" i="1" s="1"/>
  <c r="AQ3354" i="1" s="1"/>
  <c r="AR3354" i="1" s="1"/>
  <c r="O3361" i="1"/>
  <c r="AN3361" i="1"/>
  <c r="AO3361" i="1" s="1"/>
  <c r="AP3361" i="1" s="1"/>
  <c r="AQ3361" i="1" s="1"/>
  <c r="AR3361" i="1" s="1"/>
  <c r="AN3369" i="1"/>
  <c r="AO3369" i="1" s="1"/>
  <c r="AP3369" i="1" s="1"/>
  <c r="AQ3369" i="1" s="1"/>
  <c r="AR3369" i="1" s="1"/>
  <c r="O3378" i="1"/>
  <c r="N3380" i="1"/>
  <c r="W3380" i="1" s="1"/>
  <c r="AN3390" i="1"/>
  <c r="AO3390" i="1" s="1"/>
  <c r="AP3390" i="1" s="1"/>
  <c r="AQ3390" i="1" s="1"/>
  <c r="AR3390" i="1" s="1"/>
  <c r="Q3390" i="1"/>
  <c r="O3402" i="1"/>
  <c r="L3402" i="1"/>
  <c r="N3402" i="1" s="1"/>
  <c r="O3404" i="1"/>
  <c r="L3404" i="1"/>
  <c r="N3404" i="1" s="1"/>
  <c r="W3404" i="1" s="1"/>
  <c r="AN3404" i="1"/>
  <c r="AO3404" i="1" s="1"/>
  <c r="AP3404" i="1" s="1"/>
  <c r="AQ3404" i="1" s="1"/>
  <c r="AR3404" i="1" s="1"/>
  <c r="O3414" i="1"/>
  <c r="AN3414" i="1"/>
  <c r="AO3414" i="1" s="1"/>
  <c r="AP3414" i="1" s="1"/>
  <c r="AQ3414" i="1" s="1"/>
  <c r="AR3414" i="1" s="1"/>
  <c r="L3194" i="1"/>
  <c r="N3194" i="1" s="1"/>
  <c r="L3219" i="1"/>
  <c r="N3219" i="1" s="1"/>
  <c r="W3219" i="1" s="1"/>
  <c r="L3230" i="1"/>
  <c r="N3230" i="1" s="1"/>
  <c r="W3230" i="1" s="1"/>
  <c r="J3290" i="1"/>
  <c r="K3290" i="1" s="1"/>
  <c r="AN3290" i="1" s="1"/>
  <c r="AO3290" i="1" s="1"/>
  <c r="AP3290" i="1" s="1"/>
  <c r="AQ3290" i="1" s="1"/>
  <c r="AR3290" i="1" s="1"/>
  <c r="Q3291" i="1"/>
  <c r="J3291" i="1"/>
  <c r="K3291" i="1" s="1"/>
  <c r="S3296" i="1"/>
  <c r="AN3304" i="1"/>
  <c r="AO3304" i="1" s="1"/>
  <c r="AP3304" i="1" s="1"/>
  <c r="AQ3304" i="1" s="1"/>
  <c r="AR3304" i="1" s="1"/>
  <c r="T3320" i="1"/>
  <c r="S3320" i="1"/>
  <c r="AD3352" i="1"/>
  <c r="V3326" i="1"/>
  <c r="Q3327" i="1"/>
  <c r="J3327" i="1"/>
  <c r="K3327" i="1" s="1"/>
  <c r="AN3327" i="1" s="1"/>
  <c r="AO3327" i="1" s="1"/>
  <c r="AP3327" i="1" s="1"/>
  <c r="AQ3327" i="1" s="1"/>
  <c r="AR3327" i="1" s="1"/>
  <c r="T3334" i="1"/>
  <c r="S3334" i="1"/>
  <c r="V3350" i="1"/>
  <c r="S3351" i="1"/>
  <c r="AD3381" i="1"/>
  <c r="O3364" i="1"/>
  <c r="L3364" i="1"/>
  <c r="N3364" i="1" s="1"/>
  <c r="W3364" i="1" s="1"/>
  <c r="V3366" i="1"/>
  <c r="V3371" i="1"/>
  <c r="O3396" i="1"/>
  <c r="L3396" i="1"/>
  <c r="N3396" i="1" s="1"/>
  <c r="T3404" i="1"/>
  <c r="S3404" i="1"/>
  <c r="W3414" i="1"/>
  <c r="J3416" i="1"/>
  <c r="K3416" i="1" s="1"/>
  <c r="Q3416" i="1"/>
  <c r="V3205" i="1"/>
  <c r="O3208" i="1"/>
  <c r="O3219" i="1"/>
  <c r="AD3263" i="1"/>
  <c r="V3237" i="1"/>
  <c r="AD3289" i="1"/>
  <c r="T3308" i="1"/>
  <c r="S3308" i="1"/>
  <c r="AD3340" i="1"/>
  <c r="T3328" i="1"/>
  <c r="S3328" i="1"/>
  <c r="AN3345" i="1"/>
  <c r="AO3345" i="1" s="1"/>
  <c r="AP3345" i="1" s="1"/>
  <c r="AQ3345" i="1" s="1"/>
  <c r="AR3345" i="1" s="1"/>
  <c r="Q3345" i="1"/>
  <c r="O3346" i="1"/>
  <c r="AN3346" i="1"/>
  <c r="AO3346" i="1" s="1"/>
  <c r="AP3346" i="1" s="1"/>
  <c r="AQ3346" i="1" s="1"/>
  <c r="AR3346" i="1" s="1"/>
  <c r="T3360" i="1"/>
  <c r="S3360" i="1"/>
  <c r="T3364" i="1"/>
  <c r="S3364" i="1"/>
  <c r="AD3396" i="1"/>
  <c r="AD3405" i="1"/>
  <c r="O3384" i="1"/>
  <c r="L3384" i="1"/>
  <c r="N3384" i="1" s="1"/>
  <c r="O3386" i="1"/>
  <c r="L3386" i="1"/>
  <c r="N3386" i="1" s="1"/>
  <c r="AN3386" i="1"/>
  <c r="AO3386" i="1" s="1"/>
  <c r="AP3386" i="1" s="1"/>
  <c r="AQ3386" i="1" s="1"/>
  <c r="AR3386" i="1" s="1"/>
  <c r="W3392" i="1"/>
  <c r="O3398" i="1"/>
  <c r="N3400" i="1"/>
  <c r="T3406" i="1"/>
  <c r="S3406" i="1"/>
  <c r="V3408" i="1"/>
  <c r="O3410" i="1"/>
  <c r="L3410" i="1"/>
  <c r="N3410" i="1" s="1"/>
  <c r="AN3420" i="1"/>
  <c r="AO3420" i="1" s="1"/>
  <c r="AP3420" i="1" s="1"/>
  <c r="AQ3420" i="1" s="1"/>
  <c r="AR3420" i="1" s="1"/>
  <c r="O3420" i="1"/>
  <c r="L3420" i="1"/>
  <c r="N3420" i="1" s="1"/>
  <c r="V3431" i="1"/>
  <c r="W3431" i="1" s="1"/>
  <c r="Q3435" i="1"/>
  <c r="AN3435" i="1"/>
  <c r="AO3435" i="1" s="1"/>
  <c r="AP3435" i="1" s="1"/>
  <c r="AQ3435" i="1" s="1"/>
  <c r="AR3435" i="1" s="1"/>
  <c r="O3435" i="1"/>
  <c r="V3162" i="1"/>
  <c r="AN3215" i="1"/>
  <c r="AO3215" i="1" s="1"/>
  <c r="AP3215" i="1" s="1"/>
  <c r="AQ3215" i="1" s="1"/>
  <c r="AR3215" i="1" s="1"/>
  <c r="O3230" i="1"/>
  <c r="AD3271" i="1"/>
  <c r="AD3296" i="1"/>
  <c r="N3288" i="1"/>
  <c r="W3288" i="1" s="1"/>
  <c r="AD3328" i="1"/>
  <c r="AN3325" i="1"/>
  <c r="AO3325" i="1" s="1"/>
  <c r="AP3325" i="1" s="1"/>
  <c r="AQ3325" i="1" s="1"/>
  <c r="AR3325" i="1" s="1"/>
  <c r="AD3368" i="1"/>
  <c r="V3341" i="1"/>
  <c r="W3341" i="1" s="1"/>
  <c r="V3345" i="1"/>
  <c r="W3345" i="1" s="1"/>
  <c r="AD3377" i="1"/>
  <c r="AD3384" i="1"/>
  <c r="V3360" i="1"/>
  <c r="T3371" i="1"/>
  <c r="S3371" i="1"/>
  <c r="O3390" i="1"/>
  <c r="L3390" i="1"/>
  <c r="N3390" i="1" s="1"/>
  <c r="O3394" i="1"/>
  <c r="L3394" i="1"/>
  <c r="N3394" i="1" s="1"/>
  <c r="AD3455" i="1"/>
  <c r="AN3154" i="1"/>
  <c r="AO3154" i="1" s="1"/>
  <c r="AP3154" i="1" s="1"/>
  <c r="AQ3154" i="1" s="1"/>
  <c r="AR3154" i="1" s="1"/>
  <c r="V3161" i="1"/>
  <c r="L3168" i="1"/>
  <c r="N3168" i="1" s="1"/>
  <c r="W3168" i="1" s="1"/>
  <c r="L3173" i="1"/>
  <c r="N3173" i="1" s="1"/>
  <c r="W3173" i="1" s="1"/>
  <c r="V3185" i="1"/>
  <c r="L3189" i="1"/>
  <c r="N3189" i="1" s="1"/>
  <c r="L3190" i="1"/>
  <c r="N3190" i="1" s="1"/>
  <c r="W3190" i="1" s="1"/>
  <c r="L3191" i="1"/>
  <c r="N3191" i="1" s="1"/>
  <c r="W3191" i="1" s="1"/>
  <c r="L3217" i="1"/>
  <c r="N3217" i="1" s="1"/>
  <c r="L3239" i="1"/>
  <c r="N3239" i="1" s="1"/>
  <c r="W3239" i="1" s="1"/>
  <c r="L3249" i="1"/>
  <c r="N3249" i="1" s="1"/>
  <c r="W3249" i="1" s="1"/>
  <c r="AN3278" i="1"/>
  <c r="AO3278" i="1" s="1"/>
  <c r="AP3278" i="1" s="1"/>
  <c r="AQ3278" i="1" s="1"/>
  <c r="AR3278" i="1" s="1"/>
  <c r="L3287" i="1"/>
  <c r="N3287" i="1" s="1"/>
  <c r="O3288" i="1"/>
  <c r="S3292" i="1"/>
  <c r="O3318" i="1"/>
  <c r="J3326" i="1"/>
  <c r="K3326" i="1" s="1"/>
  <c r="AN3326" i="1" s="1"/>
  <c r="AO3326" i="1" s="1"/>
  <c r="AP3326" i="1" s="1"/>
  <c r="AQ3326" i="1" s="1"/>
  <c r="AR3326" i="1" s="1"/>
  <c r="T3338" i="1"/>
  <c r="S3338" i="1"/>
  <c r="AD3372" i="1"/>
  <c r="T3346" i="1"/>
  <c r="T3358" i="1"/>
  <c r="S3358" i="1"/>
  <c r="O3366" i="1"/>
  <c r="L3366" i="1"/>
  <c r="N3366" i="1" s="1"/>
  <c r="AN3366" i="1"/>
  <c r="AO3366" i="1" s="1"/>
  <c r="AP3366" i="1" s="1"/>
  <c r="AQ3366" i="1" s="1"/>
  <c r="AR3366" i="1" s="1"/>
  <c r="O3369" i="1"/>
  <c r="L3369" i="1"/>
  <c r="N3369" i="1" s="1"/>
  <c r="W3369" i="1" s="1"/>
  <c r="O3371" i="1"/>
  <c r="L3371" i="1"/>
  <c r="N3371" i="1" s="1"/>
  <c r="AN3371" i="1"/>
  <c r="AO3371" i="1" s="1"/>
  <c r="AP3371" i="1" s="1"/>
  <c r="AQ3371" i="1" s="1"/>
  <c r="AR3371" i="1" s="1"/>
  <c r="AN3375" i="1"/>
  <c r="AO3375" i="1" s="1"/>
  <c r="AP3375" i="1" s="1"/>
  <c r="AQ3375" i="1" s="1"/>
  <c r="AR3375" i="1" s="1"/>
  <c r="Q3375" i="1"/>
  <c r="AD3407" i="1"/>
  <c r="AD3433" i="1"/>
  <c r="S3408" i="1"/>
  <c r="T3408" i="1"/>
  <c r="AD3445" i="1"/>
  <c r="V3419" i="1"/>
  <c r="W3419" i="1" s="1"/>
  <c r="AN3439" i="1"/>
  <c r="AO3439" i="1" s="1"/>
  <c r="AP3439" i="1" s="1"/>
  <c r="AQ3439" i="1" s="1"/>
  <c r="AR3439" i="1" s="1"/>
  <c r="O3439" i="1"/>
  <c r="L3439" i="1"/>
  <c r="V3141" i="1"/>
  <c r="W3141" i="1" s="1"/>
  <c r="L3186" i="1"/>
  <c r="N3186" i="1" s="1"/>
  <c r="W3186" i="1" s="1"/>
  <c r="V3225" i="1"/>
  <c r="O3228" i="1"/>
  <c r="AN3262" i="1"/>
  <c r="AO3262" i="1" s="1"/>
  <c r="AP3262" i="1" s="1"/>
  <c r="AQ3262" i="1" s="1"/>
  <c r="AR3262" i="1" s="1"/>
  <c r="S3293" i="1"/>
  <c r="V3314" i="1"/>
  <c r="T3333" i="1"/>
  <c r="S3333" i="1"/>
  <c r="AN3336" i="1"/>
  <c r="AO3336" i="1" s="1"/>
  <c r="AP3336" i="1" s="1"/>
  <c r="AQ3336" i="1" s="1"/>
  <c r="AR3336" i="1" s="1"/>
  <c r="T3342" i="1"/>
  <c r="AD3343" i="1"/>
  <c r="AD3376" i="1"/>
  <c r="AN3349" i="1"/>
  <c r="AO3349" i="1" s="1"/>
  <c r="AP3349" i="1" s="1"/>
  <c r="AQ3349" i="1" s="1"/>
  <c r="AR3349" i="1" s="1"/>
  <c r="V3363" i="1"/>
  <c r="W3363" i="1" s="1"/>
  <c r="T3369" i="1"/>
  <c r="S3369" i="1"/>
  <c r="V3375" i="1"/>
  <c r="AD3409" i="1"/>
  <c r="T3382" i="1"/>
  <c r="T3412" i="1"/>
  <c r="S3412" i="1"/>
  <c r="AD3443" i="1"/>
  <c r="T3423" i="1"/>
  <c r="S3423" i="1"/>
  <c r="T3427" i="1"/>
  <c r="S3427" i="1"/>
  <c r="Q3451" i="1"/>
  <c r="AN3451" i="1"/>
  <c r="AO3451" i="1" s="1"/>
  <c r="AP3451" i="1" s="1"/>
  <c r="AQ3451" i="1" s="1"/>
  <c r="AR3451" i="1" s="1"/>
  <c r="O3451" i="1"/>
  <c r="N3451" i="1"/>
  <c r="W3451" i="1" s="1"/>
  <c r="AD3239" i="1"/>
  <c r="AN3214" i="1"/>
  <c r="AO3214" i="1" s="1"/>
  <c r="AP3214" i="1" s="1"/>
  <c r="AQ3214" i="1" s="1"/>
  <c r="AR3214" i="1" s="1"/>
  <c r="AN3235" i="1"/>
  <c r="AO3235" i="1" s="1"/>
  <c r="AP3235" i="1" s="1"/>
  <c r="AQ3235" i="1" s="1"/>
  <c r="AR3235" i="1" s="1"/>
  <c r="AN3254" i="1"/>
  <c r="AO3254" i="1" s="1"/>
  <c r="AP3254" i="1" s="1"/>
  <c r="AQ3254" i="1" s="1"/>
  <c r="AR3254" i="1" s="1"/>
  <c r="AD3288" i="1"/>
  <c r="V3262" i="1"/>
  <c r="V3277" i="1"/>
  <c r="L3286" i="1"/>
  <c r="N3286" i="1" s="1"/>
  <c r="V3302" i="1"/>
  <c r="W3302" i="1" s="1"/>
  <c r="Q3315" i="1"/>
  <c r="J3315" i="1"/>
  <c r="K3315" i="1" s="1"/>
  <c r="V3331" i="1"/>
  <c r="V3336" i="1"/>
  <c r="T3340" i="1"/>
  <c r="S3340" i="1"/>
  <c r="L3354" i="1"/>
  <c r="N3354" i="1" s="1"/>
  <c r="AD3390" i="1"/>
  <c r="AN3380" i="1"/>
  <c r="AO3380" i="1" s="1"/>
  <c r="AP3380" i="1" s="1"/>
  <c r="AQ3380" i="1" s="1"/>
  <c r="AR3380" i="1" s="1"/>
  <c r="AD3415" i="1"/>
  <c r="AD3419" i="1"/>
  <c r="AD3425" i="1"/>
  <c r="AD3427" i="1"/>
  <c r="AD3429" i="1"/>
  <c r="AD3439" i="1"/>
  <c r="O3453" i="1"/>
  <c r="AN3453" i="1"/>
  <c r="AO3453" i="1" s="1"/>
  <c r="AP3453" i="1" s="1"/>
  <c r="AQ3453" i="1" s="1"/>
  <c r="AR3453" i="1" s="1"/>
  <c r="F5613" i="1"/>
  <c r="V3202" i="1"/>
  <c r="Q3303" i="1"/>
  <c r="J3303" i="1"/>
  <c r="K3303" i="1" s="1"/>
  <c r="AN3312" i="1"/>
  <c r="AO3312" i="1" s="1"/>
  <c r="AP3312" i="1" s="1"/>
  <c r="AQ3312" i="1" s="1"/>
  <c r="AR3312" i="1" s="1"/>
  <c r="V3340" i="1"/>
  <c r="W3340" i="1" s="1"/>
  <c r="AN3344" i="1"/>
  <c r="AO3344" i="1" s="1"/>
  <c r="AP3344" i="1" s="1"/>
  <c r="AQ3344" i="1" s="1"/>
  <c r="AR3344" i="1" s="1"/>
  <c r="O3345" i="1"/>
  <c r="T3354" i="1"/>
  <c r="S3354" i="1"/>
  <c r="O3360" i="1"/>
  <c r="T3387" i="1"/>
  <c r="S3387" i="1"/>
  <c r="O3429" i="1"/>
  <c r="L3429" i="1"/>
  <c r="N3429" i="1" s="1"/>
  <c r="V3201" i="1"/>
  <c r="O3248" i="1"/>
  <c r="L3255" i="1"/>
  <c r="N3255" i="1" s="1"/>
  <c r="AD3281" i="1"/>
  <c r="AN3300" i="1"/>
  <c r="AO3300" i="1" s="1"/>
  <c r="AP3300" i="1" s="1"/>
  <c r="AQ3300" i="1" s="1"/>
  <c r="AR3300" i="1" s="1"/>
  <c r="Q3302" i="1"/>
  <c r="J3314" i="1"/>
  <c r="K3314" i="1" s="1"/>
  <c r="AN3314" i="1" s="1"/>
  <c r="AO3314" i="1" s="1"/>
  <c r="AP3314" i="1" s="1"/>
  <c r="AQ3314" i="1" s="1"/>
  <c r="AR3314" i="1" s="1"/>
  <c r="T3316" i="1"/>
  <c r="S3316" i="1"/>
  <c r="AD3348" i="1"/>
  <c r="S3326" i="1"/>
  <c r="AN3330" i="1"/>
  <c r="AO3330" i="1" s="1"/>
  <c r="AP3330" i="1" s="1"/>
  <c r="AQ3330" i="1" s="1"/>
  <c r="AR3330" i="1" s="1"/>
  <c r="T3341" i="1"/>
  <c r="F5618" i="1"/>
  <c r="AD3375" i="1"/>
  <c r="AD3374" i="1"/>
  <c r="V3356" i="1"/>
  <c r="W3356" i="1" s="1"/>
  <c r="AD3387" i="1"/>
  <c r="L3360" i="1"/>
  <c r="N3360" i="1" s="1"/>
  <c r="W3360" i="1" s="1"/>
  <c r="AD3393" i="1"/>
  <c r="AD3395" i="1"/>
  <c r="V3381" i="1"/>
  <c r="AD3411" i="1"/>
  <c r="AD3413" i="1"/>
  <c r="AN3393" i="1"/>
  <c r="AO3393" i="1" s="1"/>
  <c r="AP3393" i="1" s="1"/>
  <c r="AQ3393" i="1" s="1"/>
  <c r="AR3393" i="1" s="1"/>
  <c r="D5620" i="1"/>
  <c r="Q3407" i="1"/>
  <c r="O3407" i="1"/>
  <c r="AD3437" i="1"/>
  <c r="T3417" i="1"/>
  <c r="S3417" i="1"/>
  <c r="AN3421" i="1"/>
  <c r="AO3421" i="1" s="1"/>
  <c r="AP3421" i="1" s="1"/>
  <c r="AQ3421" i="1" s="1"/>
  <c r="AR3421" i="1" s="1"/>
  <c r="O3463" i="1"/>
  <c r="AN3463" i="1"/>
  <c r="AO3463" i="1" s="1"/>
  <c r="AP3463" i="1" s="1"/>
  <c r="AQ3463" i="1" s="1"/>
  <c r="AR3463" i="1" s="1"/>
  <c r="V3182" i="1"/>
  <c r="AN3198" i="1"/>
  <c r="AO3198" i="1" s="1"/>
  <c r="AP3198" i="1" s="1"/>
  <c r="AQ3198" i="1" s="1"/>
  <c r="AR3198" i="1" s="1"/>
  <c r="AD3236" i="1"/>
  <c r="AD3259" i="1"/>
  <c r="AN3234" i="1"/>
  <c r="AO3234" i="1" s="1"/>
  <c r="AP3234" i="1" s="1"/>
  <c r="AQ3234" i="1" s="1"/>
  <c r="AR3234" i="1" s="1"/>
  <c r="AD3279" i="1"/>
  <c r="V3261" i="1"/>
  <c r="AD3293" i="1"/>
  <c r="AN3270" i="1"/>
  <c r="AO3270" i="1" s="1"/>
  <c r="AP3270" i="1" s="1"/>
  <c r="AQ3270" i="1" s="1"/>
  <c r="AR3270" i="1" s="1"/>
  <c r="O3270" i="1"/>
  <c r="AD3325" i="1"/>
  <c r="T3304" i="1"/>
  <c r="S3304" i="1"/>
  <c r="AD3336" i="1"/>
  <c r="AN3323" i="1"/>
  <c r="AO3323" i="1" s="1"/>
  <c r="AP3323" i="1" s="1"/>
  <c r="AQ3323" i="1" s="1"/>
  <c r="AR3323" i="1" s="1"/>
  <c r="V3330" i="1"/>
  <c r="W3330" i="1" s="1"/>
  <c r="AN3335" i="1"/>
  <c r="AO3335" i="1" s="1"/>
  <c r="AP3335" i="1" s="1"/>
  <c r="AQ3335" i="1" s="1"/>
  <c r="AR3335" i="1" s="1"/>
  <c r="Q3335" i="1"/>
  <c r="AD3371" i="1"/>
  <c r="T3357" i="1"/>
  <c r="AN3365" i="1"/>
  <c r="AO3365" i="1" s="1"/>
  <c r="AP3365" i="1" s="1"/>
  <c r="AQ3365" i="1" s="1"/>
  <c r="AR3365" i="1" s="1"/>
  <c r="Q3365" i="1"/>
  <c r="AD3398" i="1"/>
  <c r="O3379" i="1"/>
  <c r="L3379" i="1"/>
  <c r="N3379" i="1" s="1"/>
  <c r="AN3383" i="1"/>
  <c r="AO3383" i="1" s="1"/>
  <c r="AP3383" i="1" s="1"/>
  <c r="AQ3383" i="1" s="1"/>
  <c r="AR3383" i="1" s="1"/>
  <c r="AN3385" i="1"/>
  <c r="AO3385" i="1" s="1"/>
  <c r="AP3385" i="1" s="1"/>
  <c r="AQ3385" i="1" s="1"/>
  <c r="AR3385" i="1" s="1"/>
  <c r="Q3385" i="1"/>
  <c r="AD3417" i="1"/>
  <c r="V3391" i="1"/>
  <c r="AN3395" i="1"/>
  <c r="AO3395" i="1" s="1"/>
  <c r="AP3395" i="1" s="1"/>
  <c r="AQ3395" i="1" s="1"/>
  <c r="AR3395" i="1" s="1"/>
  <c r="Q3395" i="1"/>
  <c r="V3407" i="1"/>
  <c r="W3407" i="1" s="1"/>
  <c r="O3433" i="1"/>
  <c r="L3433" i="1"/>
  <c r="N3433" i="1" s="1"/>
  <c r="L3463" i="1"/>
  <c r="N3463" i="1" s="1"/>
  <c r="W3463" i="1" s="1"/>
  <c r="V3466" i="1"/>
  <c r="D5610" i="1"/>
  <c r="V3181" i="1"/>
  <c r="L3262" i="1"/>
  <c r="N3262" i="1" s="1"/>
  <c r="L3270" i="1"/>
  <c r="N3270" i="1" s="1"/>
  <c r="W3270" i="1" s="1"/>
  <c r="AN3275" i="1"/>
  <c r="AO3275" i="1" s="1"/>
  <c r="AP3275" i="1" s="1"/>
  <c r="AQ3275" i="1" s="1"/>
  <c r="AR3275" i="1" s="1"/>
  <c r="AD3309" i="1"/>
  <c r="AN3311" i="1"/>
  <c r="AO3311" i="1" s="1"/>
  <c r="AP3311" i="1" s="1"/>
  <c r="AQ3311" i="1" s="1"/>
  <c r="AR3311" i="1" s="1"/>
  <c r="AD3356" i="1"/>
  <c r="V3335" i="1"/>
  <c r="L3336" i="1"/>
  <c r="N3336" i="1" s="1"/>
  <c r="AN3359" i="1"/>
  <c r="AO3359" i="1" s="1"/>
  <c r="AP3359" i="1" s="1"/>
  <c r="AQ3359" i="1" s="1"/>
  <c r="AR3359" i="1" s="1"/>
  <c r="V3365" i="1"/>
  <c r="AN3370" i="1"/>
  <c r="AO3370" i="1" s="1"/>
  <c r="AP3370" i="1" s="1"/>
  <c r="AQ3370" i="1" s="1"/>
  <c r="AR3370" i="1" s="1"/>
  <c r="Q3370" i="1"/>
  <c r="W3377" i="1"/>
  <c r="V3383" i="1"/>
  <c r="V3385" i="1"/>
  <c r="AN3389" i="1"/>
  <c r="AO3389" i="1" s="1"/>
  <c r="AP3389" i="1" s="1"/>
  <c r="AQ3389" i="1" s="1"/>
  <c r="AR3389" i="1" s="1"/>
  <c r="V3395" i="1"/>
  <c r="AN3405" i="1"/>
  <c r="AO3405" i="1" s="1"/>
  <c r="AP3405" i="1" s="1"/>
  <c r="AQ3405" i="1" s="1"/>
  <c r="AR3405" i="1" s="1"/>
  <c r="O3405" i="1"/>
  <c r="L3405" i="1"/>
  <c r="N3405" i="1" s="1"/>
  <c r="AD3458" i="1"/>
  <c r="AD3466" i="1"/>
  <c r="W3447" i="1"/>
  <c r="F5612" i="1"/>
  <c r="AD3196" i="1"/>
  <c r="V3222" i="1"/>
  <c r="W3222" i="1" s="1"/>
  <c r="AD3301" i="1"/>
  <c r="F5616" i="1"/>
  <c r="F5702" i="1"/>
  <c r="AD3316" i="1"/>
  <c r="F5617" i="1"/>
  <c r="V3322" i="1"/>
  <c r="L3331" i="1"/>
  <c r="N3331" i="1" s="1"/>
  <c r="T3336" i="1"/>
  <c r="AN3339" i="1"/>
  <c r="AO3339" i="1" s="1"/>
  <c r="AP3339" i="1" s="1"/>
  <c r="AQ3339" i="1" s="1"/>
  <c r="AR3339" i="1" s="1"/>
  <c r="O3340" i="1"/>
  <c r="T3353" i="1"/>
  <c r="S3353" i="1"/>
  <c r="AD3383" i="1"/>
  <c r="T3363" i="1"/>
  <c r="S3363" i="1"/>
  <c r="T3367" i="1"/>
  <c r="S3367" i="1"/>
  <c r="AD3404" i="1"/>
  <c r="O3381" i="1"/>
  <c r="L3381" i="1"/>
  <c r="N3381" i="1" s="1"/>
  <c r="AN3381" i="1"/>
  <c r="AO3381" i="1" s="1"/>
  <c r="AP3381" i="1" s="1"/>
  <c r="AQ3381" i="1" s="1"/>
  <c r="AR3381" i="1" s="1"/>
  <c r="T3391" i="1"/>
  <c r="S3391" i="1"/>
  <c r="O3399" i="1"/>
  <c r="L3399" i="1"/>
  <c r="N3399" i="1" s="1"/>
  <c r="W3399" i="1" s="1"/>
  <c r="T3401" i="1"/>
  <c r="S3401" i="1"/>
  <c r="T3403" i="1"/>
  <c r="W3411" i="1"/>
  <c r="O3415" i="1"/>
  <c r="L3415" i="1"/>
  <c r="N3415" i="1" s="1"/>
  <c r="W3415" i="1" s="1"/>
  <c r="AD3459" i="1"/>
  <c r="AD3470" i="1"/>
  <c r="AD3469" i="1"/>
  <c r="V3370" i="1"/>
  <c r="V3390" i="1"/>
  <c r="AN3423" i="1"/>
  <c r="AO3423" i="1" s="1"/>
  <c r="AP3423" i="1" s="1"/>
  <c r="AQ3423" i="1" s="1"/>
  <c r="AR3423" i="1" s="1"/>
  <c r="AD3456" i="1"/>
  <c r="V3435" i="1"/>
  <c r="W3435" i="1" s="1"/>
  <c r="O3446" i="1"/>
  <c r="L3446" i="1"/>
  <c r="N3446" i="1" s="1"/>
  <c r="S3465" i="1"/>
  <c r="T3465" i="1"/>
  <c r="AD3520" i="1"/>
  <c r="W3499" i="1"/>
  <c r="J3406" i="1"/>
  <c r="K3406" i="1" s="1"/>
  <c r="AN3406" i="1" s="1"/>
  <c r="AO3406" i="1" s="1"/>
  <c r="AP3406" i="1" s="1"/>
  <c r="AQ3406" i="1" s="1"/>
  <c r="AR3406" i="1" s="1"/>
  <c r="Q3413" i="1"/>
  <c r="S3414" i="1"/>
  <c r="J3417" i="1"/>
  <c r="K3417" i="1" s="1"/>
  <c r="J3438" i="1"/>
  <c r="K3438" i="1" s="1"/>
  <c r="AD3471" i="1"/>
  <c r="AN3443" i="1"/>
  <c r="AO3443" i="1" s="1"/>
  <c r="AP3443" i="1" s="1"/>
  <c r="AQ3443" i="1" s="1"/>
  <c r="AR3443" i="1" s="1"/>
  <c r="Q3446" i="1"/>
  <c r="Q3447" i="1"/>
  <c r="S3448" i="1"/>
  <c r="S3460" i="1"/>
  <c r="J3465" i="1"/>
  <c r="K3465" i="1" s="1"/>
  <c r="V3486" i="1"/>
  <c r="F5629" i="1"/>
  <c r="AD3712" i="1"/>
  <c r="AD3711" i="1"/>
  <c r="S3368" i="1"/>
  <c r="S3373" i="1"/>
  <c r="S3378" i="1"/>
  <c r="S3388" i="1"/>
  <c r="S3393" i="1"/>
  <c r="S3398" i="1"/>
  <c r="V3420" i="1"/>
  <c r="AN3427" i="1"/>
  <c r="AO3427" i="1" s="1"/>
  <c r="AP3427" i="1" s="1"/>
  <c r="AQ3427" i="1" s="1"/>
  <c r="AR3427" i="1" s="1"/>
  <c r="AN3450" i="1"/>
  <c r="AO3450" i="1" s="1"/>
  <c r="AP3450" i="1" s="1"/>
  <c r="AQ3450" i="1" s="1"/>
  <c r="AR3450" i="1" s="1"/>
  <c r="V3455" i="1"/>
  <c r="W3455" i="1" s="1"/>
  <c r="V3484" i="1"/>
  <c r="AD3526" i="1"/>
  <c r="AD3532" i="1"/>
  <c r="AD3533" i="1"/>
  <c r="AD3534" i="1"/>
  <c r="L3536" i="1"/>
  <c r="N3536" i="1" s="1"/>
  <c r="O3536" i="1"/>
  <c r="D5618" i="1"/>
  <c r="E5618" i="1" s="1"/>
  <c r="G5618" i="1" s="1"/>
  <c r="Q3359" i="1"/>
  <c r="Q3379" i="1"/>
  <c r="Q3399" i="1"/>
  <c r="V3401" i="1"/>
  <c r="V3421" i="1"/>
  <c r="AN3444" i="1"/>
  <c r="AO3444" i="1" s="1"/>
  <c r="AP3444" i="1" s="1"/>
  <c r="AQ3444" i="1" s="1"/>
  <c r="AR3444" i="1" s="1"/>
  <c r="Q3452" i="1"/>
  <c r="AD3481" i="1"/>
  <c r="AD3482" i="1"/>
  <c r="O3459" i="1"/>
  <c r="W3470" i="1"/>
  <c r="V3472" i="1"/>
  <c r="Q3479" i="1"/>
  <c r="AN3479" i="1"/>
  <c r="AO3479" i="1" s="1"/>
  <c r="AP3479" i="1" s="1"/>
  <c r="AQ3479" i="1" s="1"/>
  <c r="AR3479" i="1" s="1"/>
  <c r="V3494" i="1"/>
  <c r="F5619" i="1"/>
  <c r="V3386" i="1"/>
  <c r="V3424" i="1"/>
  <c r="AN3429" i="1"/>
  <c r="AO3429" i="1" s="1"/>
  <c r="AP3429" i="1" s="1"/>
  <c r="AQ3429" i="1" s="1"/>
  <c r="AR3429" i="1" s="1"/>
  <c r="Q3433" i="1"/>
  <c r="J3434" i="1"/>
  <c r="K3434" i="1" s="1"/>
  <c r="L3436" i="1"/>
  <c r="N3436" i="1" s="1"/>
  <c r="L3437" i="1"/>
  <c r="N3437" i="1" s="1"/>
  <c r="V3444" i="1"/>
  <c r="T3470" i="1"/>
  <c r="O3475" i="1"/>
  <c r="L3475" i="1"/>
  <c r="N3475" i="1" s="1"/>
  <c r="W3475" i="1" s="1"/>
  <c r="Q3484" i="1"/>
  <c r="J3484" i="1"/>
  <c r="K3484" i="1" s="1"/>
  <c r="AN3484" i="1" s="1"/>
  <c r="AO3484" i="1" s="1"/>
  <c r="AP3484" i="1" s="1"/>
  <c r="AQ3484" i="1" s="1"/>
  <c r="AR3484" i="1" s="1"/>
  <c r="Q3492" i="1"/>
  <c r="J3492" i="1"/>
  <c r="K3492" i="1" s="1"/>
  <c r="AD3432" i="1"/>
  <c r="V3409" i="1"/>
  <c r="AN3410" i="1"/>
  <c r="AO3410" i="1" s="1"/>
  <c r="AP3410" i="1" s="1"/>
  <c r="AQ3410" i="1" s="1"/>
  <c r="AR3410" i="1" s="1"/>
  <c r="V3429" i="1"/>
  <c r="O3445" i="1"/>
  <c r="L3445" i="1"/>
  <c r="N3445" i="1" s="1"/>
  <c r="AD3485" i="1"/>
  <c r="T3475" i="1"/>
  <c r="S3475" i="1"/>
  <c r="V3481" i="1"/>
  <c r="O3486" i="1"/>
  <c r="L3486" i="1"/>
  <c r="N3486" i="1" s="1"/>
  <c r="AN3486" i="1"/>
  <c r="AO3486" i="1" s="1"/>
  <c r="AP3486" i="1" s="1"/>
  <c r="AQ3486" i="1" s="1"/>
  <c r="AR3486" i="1" s="1"/>
  <c r="V3504" i="1"/>
  <c r="AN3337" i="1"/>
  <c r="AO3337" i="1" s="1"/>
  <c r="AP3337" i="1" s="1"/>
  <c r="AQ3337" i="1" s="1"/>
  <c r="AR3337" i="1" s="1"/>
  <c r="AN3342" i="1"/>
  <c r="AO3342" i="1" s="1"/>
  <c r="AP3342" i="1" s="1"/>
  <c r="AQ3342" i="1" s="1"/>
  <c r="AR3342" i="1" s="1"/>
  <c r="AN3347" i="1"/>
  <c r="AO3347" i="1" s="1"/>
  <c r="AP3347" i="1" s="1"/>
  <c r="AQ3347" i="1" s="1"/>
  <c r="AR3347" i="1" s="1"/>
  <c r="AN3357" i="1"/>
  <c r="AO3357" i="1" s="1"/>
  <c r="AP3357" i="1" s="1"/>
  <c r="AQ3357" i="1" s="1"/>
  <c r="AR3357" i="1" s="1"/>
  <c r="AN3362" i="1"/>
  <c r="AO3362" i="1" s="1"/>
  <c r="AP3362" i="1" s="1"/>
  <c r="AQ3362" i="1" s="1"/>
  <c r="AR3362" i="1" s="1"/>
  <c r="AN3367" i="1"/>
  <c r="AO3367" i="1" s="1"/>
  <c r="AP3367" i="1" s="1"/>
  <c r="AQ3367" i="1" s="1"/>
  <c r="AR3367" i="1" s="1"/>
  <c r="AN3382" i="1"/>
  <c r="AO3382" i="1" s="1"/>
  <c r="AP3382" i="1" s="1"/>
  <c r="AQ3382" i="1" s="1"/>
  <c r="AR3382" i="1" s="1"/>
  <c r="S3384" i="1"/>
  <c r="AN3387" i="1"/>
  <c r="AO3387" i="1" s="1"/>
  <c r="AP3387" i="1" s="1"/>
  <c r="AQ3387" i="1" s="1"/>
  <c r="AR3387" i="1" s="1"/>
  <c r="AN3397" i="1"/>
  <c r="AO3397" i="1" s="1"/>
  <c r="AP3397" i="1" s="1"/>
  <c r="AQ3397" i="1" s="1"/>
  <c r="AR3397" i="1" s="1"/>
  <c r="J3401" i="1"/>
  <c r="K3401" i="1" s="1"/>
  <c r="AN3401" i="1" s="1"/>
  <c r="AO3401" i="1" s="1"/>
  <c r="AP3401" i="1" s="1"/>
  <c r="AQ3401" i="1" s="1"/>
  <c r="AR3401" i="1" s="1"/>
  <c r="J3408" i="1"/>
  <c r="K3408" i="1" s="1"/>
  <c r="AD3441" i="1"/>
  <c r="J3421" i="1"/>
  <c r="K3421" i="1" s="1"/>
  <c r="J3422" i="1"/>
  <c r="K3422" i="1" s="1"/>
  <c r="AN3422" i="1" s="1"/>
  <c r="AO3422" i="1" s="1"/>
  <c r="AP3422" i="1" s="1"/>
  <c r="AQ3422" i="1" s="1"/>
  <c r="AR3422" i="1" s="1"/>
  <c r="J3430" i="1"/>
  <c r="K3430" i="1" s="1"/>
  <c r="Q3444" i="1"/>
  <c r="J3444" i="1"/>
  <c r="K3444" i="1" s="1"/>
  <c r="L3450" i="1"/>
  <c r="N3450" i="1" s="1"/>
  <c r="O3458" i="1"/>
  <c r="L3458" i="1"/>
  <c r="N3458" i="1" s="1"/>
  <c r="W3458" i="1" s="1"/>
  <c r="O3477" i="1"/>
  <c r="L3477" i="1"/>
  <c r="N3477" i="1" s="1"/>
  <c r="AD3511" i="1"/>
  <c r="O3490" i="1"/>
  <c r="L3490" i="1"/>
  <c r="N3490" i="1" s="1"/>
  <c r="T3544" i="1"/>
  <c r="S3544" i="1"/>
  <c r="O3576" i="1"/>
  <c r="L3576" i="1"/>
  <c r="N3576" i="1" s="1"/>
  <c r="V3590" i="1"/>
  <c r="AN3332" i="1"/>
  <c r="AO3332" i="1" s="1"/>
  <c r="AP3332" i="1" s="1"/>
  <c r="AQ3332" i="1" s="1"/>
  <c r="AR3332" i="1" s="1"/>
  <c r="AN3352" i="1"/>
  <c r="AO3352" i="1" s="1"/>
  <c r="AP3352" i="1" s="1"/>
  <c r="AQ3352" i="1" s="1"/>
  <c r="AR3352" i="1" s="1"/>
  <c r="AN3372" i="1"/>
  <c r="AO3372" i="1" s="1"/>
  <c r="AP3372" i="1" s="1"/>
  <c r="AQ3372" i="1" s="1"/>
  <c r="AR3372" i="1" s="1"/>
  <c r="D5619" i="1"/>
  <c r="AN3392" i="1"/>
  <c r="AO3392" i="1" s="1"/>
  <c r="AP3392" i="1" s="1"/>
  <c r="AQ3392" i="1" s="1"/>
  <c r="AR3392" i="1" s="1"/>
  <c r="O3426" i="1"/>
  <c r="L3426" i="1"/>
  <c r="N3426" i="1" s="1"/>
  <c r="T3462" i="1"/>
  <c r="S3462" i="1"/>
  <c r="V3464" i="1"/>
  <c r="V3469" i="1"/>
  <c r="T3477" i="1"/>
  <c r="O3488" i="1"/>
  <c r="L3488" i="1"/>
  <c r="N3488" i="1" s="1"/>
  <c r="AN3584" i="1"/>
  <c r="AO3584" i="1" s="1"/>
  <c r="AP3584" i="1" s="1"/>
  <c r="AQ3584" i="1" s="1"/>
  <c r="AR3584" i="1" s="1"/>
  <c r="O3584" i="1"/>
  <c r="L3584" i="1"/>
  <c r="N3584" i="1" s="1"/>
  <c r="V3342" i="1"/>
  <c r="W3342" i="1" s="1"/>
  <c r="V3362" i="1"/>
  <c r="W3362" i="1" s="1"/>
  <c r="V3382" i="1"/>
  <c r="W3382" i="1" s="1"/>
  <c r="J3409" i="1"/>
  <c r="K3409" i="1" s="1"/>
  <c r="AN3412" i="1"/>
  <c r="AO3412" i="1" s="1"/>
  <c r="AP3412" i="1" s="1"/>
  <c r="AQ3412" i="1" s="1"/>
  <c r="AR3412" i="1" s="1"/>
  <c r="L3423" i="1"/>
  <c r="N3423" i="1" s="1"/>
  <c r="W3423" i="1" s="1"/>
  <c r="L3424" i="1"/>
  <c r="N3424" i="1" s="1"/>
  <c r="J3425" i="1"/>
  <c r="K3425" i="1" s="1"/>
  <c r="L3427" i="1"/>
  <c r="N3427" i="1" s="1"/>
  <c r="S3437" i="1"/>
  <c r="V3454" i="1"/>
  <c r="S3458" i="1"/>
  <c r="V3474" i="1"/>
  <c r="W3474" i="1" s="1"/>
  <c r="O3479" i="1"/>
  <c r="L3479" i="1"/>
  <c r="N3479" i="1" s="1"/>
  <c r="W3479" i="1" s="1"/>
  <c r="O3481" i="1"/>
  <c r="L3481" i="1"/>
  <c r="N3481" i="1" s="1"/>
  <c r="T3488" i="1"/>
  <c r="S3488" i="1"/>
  <c r="AD3521" i="1"/>
  <c r="AD3554" i="1"/>
  <c r="AD3552" i="1"/>
  <c r="AD3553" i="1"/>
  <c r="Q3639" i="1"/>
  <c r="J3639" i="1"/>
  <c r="K3639" i="1" s="1"/>
  <c r="S3419" i="1"/>
  <c r="V3449" i="1"/>
  <c r="S3450" i="1"/>
  <c r="O3502" i="1"/>
  <c r="L3502" i="1"/>
  <c r="N3502" i="1" s="1"/>
  <c r="W3502" i="1" s="1"/>
  <c r="AN3631" i="1"/>
  <c r="AO3631" i="1" s="1"/>
  <c r="AP3631" i="1" s="1"/>
  <c r="AQ3631" i="1" s="1"/>
  <c r="AR3631" i="1" s="1"/>
  <c r="D5614" i="1"/>
  <c r="S3426" i="1"/>
  <c r="Q3432" i="1"/>
  <c r="J3464" i="1"/>
  <c r="K3464" i="1" s="1"/>
  <c r="O3466" i="1"/>
  <c r="L3466" i="1"/>
  <c r="N3466" i="1" s="1"/>
  <c r="AN3466" i="1"/>
  <c r="AO3466" i="1" s="1"/>
  <c r="AP3466" i="1" s="1"/>
  <c r="AQ3466" i="1" s="1"/>
  <c r="AR3466" i="1" s="1"/>
  <c r="AN3471" i="1"/>
  <c r="AO3471" i="1" s="1"/>
  <c r="AP3471" i="1" s="1"/>
  <c r="AQ3471" i="1" s="1"/>
  <c r="AR3471" i="1" s="1"/>
  <c r="AD3506" i="1"/>
  <c r="S3485" i="1"/>
  <c r="T3485" i="1"/>
  <c r="V3526" i="1"/>
  <c r="S3420" i="1"/>
  <c r="S3421" i="1"/>
  <c r="Q3424" i="1"/>
  <c r="F5621" i="1"/>
  <c r="AD3467" i="1"/>
  <c r="AD3474" i="1"/>
  <c r="AD3473" i="1"/>
  <c r="AD3480" i="1"/>
  <c r="O3457" i="1"/>
  <c r="AN3459" i="1"/>
  <c r="AO3459" i="1" s="1"/>
  <c r="AP3459" i="1" s="1"/>
  <c r="AQ3459" i="1" s="1"/>
  <c r="AR3459" i="1" s="1"/>
  <c r="N3469" i="1"/>
  <c r="V3471" i="1"/>
  <c r="W3471" i="1" s="1"/>
  <c r="AN3476" i="1"/>
  <c r="AO3476" i="1" s="1"/>
  <c r="AP3476" i="1" s="1"/>
  <c r="AQ3476" i="1" s="1"/>
  <c r="AR3476" i="1" s="1"/>
  <c r="O3537" i="1"/>
  <c r="L3537" i="1"/>
  <c r="N3537" i="1" s="1"/>
  <c r="O3596" i="1"/>
  <c r="L3596" i="1"/>
  <c r="N3596" i="1" s="1"/>
  <c r="V3338" i="1"/>
  <c r="O3347" i="1"/>
  <c r="V3358" i="1"/>
  <c r="W3358" i="1" s="1"/>
  <c r="O3367" i="1"/>
  <c r="V3378" i="1"/>
  <c r="AD3408" i="1"/>
  <c r="O3387" i="1"/>
  <c r="V3398" i="1"/>
  <c r="W3398" i="1" s="1"/>
  <c r="AN3415" i="1"/>
  <c r="AO3415" i="1" s="1"/>
  <c r="AP3415" i="1" s="1"/>
  <c r="AQ3415" i="1" s="1"/>
  <c r="AR3415" i="1" s="1"/>
  <c r="S3425" i="1"/>
  <c r="Q3429" i="1"/>
  <c r="O3443" i="1"/>
  <c r="AN3446" i="1"/>
  <c r="AO3446" i="1" s="1"/>
  <c r="AP3446" i="1" s="1"/>
  <c r="AQ3446" i="1" s="1"/>
  <c r="AR3446" i="1" s="1"/>
  <c r="O3454" i="1"/>
  <c r="L3454" i="1"/>
  <c r="N3454" i="1" s="1"/>
  <c r="W3454" i="1" s="1"/>
  <c r="AD3484" i="1"/>
  <c r="N3457" i="1"/>
  <c r="AD3491" i="1"/>
  <c r="T3469" i="1"/>
  <c r="AD3501" i="1"/>
  <c r="Q3478" i="1"/>
  <c r="AN3478" i="1"/>
  <c r="AO3478" i="1" s="1"/>
  <c r="AP3478" i="1" s="1"/>
  <c r="AQ3478" i="1" s="1"/>
  <c r="AR3478" i="1" s="1"/>
  <c r="AN3622" i="1"/>
  <c r="AO3622" i="1" s="1"/>
  <c r="AP3622" i="1" s="1"/>
  <c r="AQ3622" i="1" s="1"/>
  <c r="AR3622" i="1" s="1"/>
  <c r="O3622" i="1"/>
  <c r="L3622" i="1"/>
  <c r="L3387" i="1"/>
  <c r="N3387" i="1" s="1"/>
  <c r="V3413" i="1"/>
  <c r="AD3447" i="1"/>
  <c r="AD3463" i="1"/>
  <c r="AD3465" i="1"/>
  <c r="N3443" i="1"/>
  <c r="AD3487" i="1"/>
  <c r="S3463" i="1"/>
  <c r="S3464" i="1"/>
  <c r="V3478" i="1"/>
  <c r="AN3480" i="1"/>
  <c r="AO3480" i="1" s="1"/>
  <c r="AP3480" i="1" s="1"/>
  <c r="AQ3480" i="1" s="1"/>
  <c r="AR3480" i="1" s="1"/>
  <c r="S3336" i="1"/>
  <c r="S3341" i="1"/>
  <c r="S3346" i="1"/>
  <c r="S3356" i="1"/>
  <c r="S3361" i="1"/>
  <c r="S3366" i="1"/>
  <c r="S3376" i="1"/>
  <c r="S3381" i="1"/>
  <c r="S3386" i="1"/>
  <c r="L3403" i="1"/>
  <c r="N3403" i="1" s="1"/>
  <c r="W3403" i="1" s="1"/>
  <c r="AD3406" i="1"/>
  <c r="AD3462" i="1"/>
  <c r="AN3441" i="1"/>
  <c r="AO3441" i="1" s="1"/>
  <c r="AP3441" i="1" s="1"/>
  <c r="AQ3441" i="1" s="1"/>
  <c r="AR3441" i="1" s="1"/>
  <c r="S3454" i="1"/>
  <c r="AN3456" i="1"/>
  <c r="AO3456" i="1" s="1"/>
  <c r="AP3456" i="1" s="1"/>
  <c r="AQ3456" i="1" s="1"/>
  <c r="AR3456" i="1" s="1"/>
  <c r="O3456" i="1"/>
  <c r="S3457" i="1"/>
  <c r="V3460" i="1"/>
  <c r="S3469" i="1"/>
  <c r="S3473" i="1"/>
  <c r="T3473" i="1"/>
  <c r="T3476" i="1"/>
  <c r="S3476" i="1"/>
  <c r="L3524" i="1"/>
  <c r="N3524" i="1" s="1"/>
  <c r="AN3524" i="1"/>
  <c r="AO3524" i="1" s="1"/>
  <c r="AP3524" i="1" s="1"/>
  <c r="AQ3524" i="1" s="1"/>
  <c r="AR3524" i="1" s="1"/>
  <c r="O3524" i="1"/>
  <c r="O3392" i="1"/>
  <c r="V3405" i="1"/>
  <c r="AD3448" i="1"/>
  <c r="V3439" i="1"/>
  <c r="V3441" i="1"/>
  <c r="W3441" i="1" s="1"/>
  <c r="S3443" i="1"/>
  <c r="AD3479" i="1"/>
  <c r="V3473" i="1"/>
  <c r="O3485" i="1"/>
  <c r="L3485" i="1"/>
  <c r="N3485" i="1" s="1"/>
  <c r="V3495" i="1"/>
  <c r="T3509" i="1"/>
  <c r="S3509" i="1"/>
  <c r="V3334" i="1"/>
  <c r="V3354" i="1"/>
  <c r="V3374" i="1"/>
  <c r="Q3377" i="1"/>
  <c r="AD3414" i="1"/>
  <c r="V3394" i="1"/>
  <c r="Q3411" i="1"/>
  <c r="L3412" i="1"/>
  <c r="N3412" i="1" s="1"/>
  <c r="W3412" i="1" s="1"/>
  <c r="AD3449" i="1"/>
  <c r="AD3451" i="1"/>
  <c r="V3440" i="1"/>
  <c r="J3448" i="1"/>
  <c r="K3448" i="1" s="1"/>
  <c r="S3449" i="1"/>
  <c r="T3453" i="1"/>
  <c r="AD3493" i="1"/>
  <c r="AD3498" i="1"/>
  <c r="O3476" i="1"/>
  <c r="F5620" i="1"/>
  <c r="AD3436" i="1"/>
  <c r="AD3457" i="1"/>
  <c r="Q3441" i="1"/>
  <c r="T3442" i="1"/>
  <c r="S3442" i="1"/>
  <c r="AD3483" i="1"/>
  <c r="AD3503" i="1"/>
  <c r="O3478" i="1"/>
  <c r="L3478" i="1"/>
  <c r="N3478" i="1" s="1"/>
  <c r="V3482" i="1"/>
  <c r="W3482" i="1" s="1"/>
  <c r="Q3489" i="1"/>
  <c r="J3489" i="1"/>
  <c r="K3489" i="1" s="1"/>
  <c r="AN3418" i="1"/>
  <c r="AO3418" i="1" s="1"/>
  <c r="AP3418" i="1" s="1"/>
  <c r="AQ3418" i="1" s="1"/>
  <c r="AR3418" i="1" s="1"/>
  <c r="AD3486" i="1"/>
  <c r="V3465" i="1"/>
  <c r="S3471" i="1"/>
  <c r="O3473" i="1"/>
  <c r="L3473" i="1"/>
  <c r="N3473" i="1" s="1"/>
  <c r="AD3514" i="1"/>
  <c r="Q3497" i="1"/>
  <c r="V3445" i="1"/>
  <c r="AD3476" i="1"/>
  <c r="Q3456" i="1"/>
  <c r="AN3488" i="1"/>
  <c r="AO3488" i="1" s="1"/>
  <c r="AP3488" i="1" s="1"/>
  <c r="AQ3488" i="1" s="1"/>
  <c r="AR3488" i="1" s="1"/>
  <c r="S3501" i="1"/>
  <c r="AD3539" i="1"/>
  <c r="AD3543" i="1"/>
  <c r="J3516" i="1"/>
  <c r="K3516" i="1" s="1"/>
  <c r="AN3516" i="1" s="1"/>
  <c r="AO3516" i="1" s="1"/>
  <c r="AP3516" i="1" s="1"/>
  <c r="AQ3516" i="1" s="1"/>
  <c r="AR3516" i="1" s="1"/>
  <c r="Q3516" i="1"/>
  <c r="T3533" i="1"/>
  <c r="S3533" i="1"/>
  <c r="AN3536" i="1"/>
  <c r="AO3536" i="1" s="1"/>
  <c r="AP3536" i="1" s="1"/>
  <c r="AQ3536" i="1" s="1"/>
  <c r="AR3536" i="1" s="1"/>
  <c r="AN3544" i="1"/>
  <c r="AO3544" i="1" s="1"/>
  <c r="AP3544" i="1" s="1"/>
  <c r="AQ3544" i="1" s="1"/>
  <c r="AR3544" i="1" s="1"/>
  <c r="L3544" i="1"/>
  <c r="N3544" i="1" s="1"/>
  <c r="T3553" i="1"/>
  <c r="S3553" i="1"/>
  <c r="AN3563" i="1"/>
  <c r="AO3563" i="1" s="1"/>
  <c r="AP3563" i="1" s="1"/>
  <c r="AQ3563" i="1" s="1"/>
  <c r="AR3563" i="1" s="1"/>
  <c r="O3563" i="1"/>
  <c r="L3563" i="1"/>
  <c r="N3563" i="1" s="1"/>
  <c r="T3569" i="1"/>
  <c r="S3569" i="1"/>
  <c r="AD3607" i="1"/>
  <c r="AD3626" i="1"/>
  <c r="T3605" i="1"/>
  <c r="S3605" i="1"/>
  <c r="AD3635" i="1"/>
  <c r="T3614" i="1"/>
  <c r="S3614" i="1"/>
  <c r="L3618" i="1"/>
  <c r="N3618" i="1" s="1"/>
  <c r="O3618" i="1"/>
  <c r="V3631" i="1"/>
  <c r="V3646" i="1"/>
  <c r="V3654" i="1"/>
  <c r="V3658" i="1"/>
  <c r="O3829" i="1"/>
  <c r="L3829" i="1"/>
  <c r="N3829" i="1" s="1"/>
  <c r="Q3436" i="1"/>
  <c r="AD3468" i="1"/>
  <c r="V3459" i="1"/>
  <c r="W3459" i="1" s="1"/>
  <c r="AN3491" i="1"/>
  <c r="AO3491" i="1" s="1"/>
  <c r="AP3491" i="1" s="1"/>
  <c r="AQ3491" i="1" s="1"/>
  <c r="AR3491" i="1" s="1"/>
  <c r="Q3500" i="1"/>
  <c r="J3500" i="1"/>
  <c r="K3500" i="1" s="1"/>
  <c r="AD3535" i="1"/>
  <c r="V3523" i="1"/>
  <c r="AN3530" i="1"/>
  <c r="AO3530" i="1" s="1"/>
  <c r="AP3530" i="1" s="1"/>
  <c r="AQ3530" i="1" s="1"/>
  <c r="AR3530" i="1" s="1"/>
  <c r="W3531" i="1"/>
  <c r="V3533" i="1"/>
  <c r="AD3594" i="1"/>
  <c r="AD3605" i="1"/>
  <c r="T3592" i="1"/>
  <c r="S3592" i="1"/>
  <c r="AN3603" i="1"/>
  <c r="AO3603" i="1" s="1"/>
  <c r="AP3603" i="1" s="1"/>
  <c r="AQ3603" i="1" s="1"/>
  <c r="AR3603" i="1" s="1"/>
  <c r="O3603" i="1"/>
  <c r="L3603" i="1"/>
  <c r="N3603" i="1" s="1"/>
  <c r="O3605" i="1"/>
  <c r="L3605" i="1"/>
  <c r="N3605" i="1" s="1"/>
  <c r="AD3653" i="1"/>
  <c r="Q3652" i="1"/>
  <c r="J3652" i="1"/>
  <c r="K3652" i="1" s="1"/>
  <c r="O3703" i="1"/>
  <c r="L3703" i="1"/>
  <c r="N3703" i="1" s="1"/>
  <c r="O3715" i="1"/>
  <c r="L3715" i="1"/>
  <c r="N3715" i="1" s="1"/>
  <c r="D5621" i="1"/>
  <c r="E5621" i="1" s="1"/>
  <c r="Q3445" i="1"/>
  <c r="V3493" i="1"/>
  <c r="O3494" i="1"/>
  <c r="L3494" i="1"/>
  <c r="N3494" i="1" s="1"/>
  <c r="J3504" i="1"/>
  <c r="K3504" i="1" s="1"/>
  <c r="J3512" i="1"/>
  <c r="K3512" i="1" s="1"/>
  <c r="V3530" i="1"/>
  <c r="W3539" i="1"/>
  <c r="T3549" i="1"/>
  <c r="AD3583" i="1"/>
  <c r="AD3590" i="1"/>
  <c r="L3569" i="1"/>
  <c r="N3569" i="1" s="1"/>
  <c r="V3575" i="1"/>
  <c r="W3575" i="1" s="1"/>
  <c r="AN3577" i="1"/>
  <c r="AO3577" i="1" s="1"/>
  <c r="AP3577" i="1" s="1"/>
  <c r="AQ3577" i="1" s="1"/>
  <c r="AR3577" i="1" s="1"/>
  <c r="AD3609" i="1"/>
  <c r="O3588" i="1"/>
  <c r="L3588" i="1"/>
  <c r="N3588" i="1" s="1"/>
  <c r="O3594" i="1"/>
  <c r="L3594" i="1"/>
  <c r="N3594" i="1" s="1"/>
  <c r="AN3594" i="1"/>
  <c r="AO3594" i="1" s="1"/>
  <c r="AP3594" i="1" s="1"/>
  <c r="AQ3594" i="1" s="1"/>
  <c r="AR3594" i="1" s="1"/>
  <c r="T3598" i="1"/>
  <c r="S3598" i="1"/>
  <c r="AN3609" i="1"/>
  <c r="AO3609" i="1" s="1"/>
  <c r="AP3609" i="1" s="1"/>
  <c r="AQ3609" i="1" s="1"/>
  <c r="AR3609" i="1" s="1"/>
  <c r="T3625" i="1"/>
  <c r="S3625" i="1"/>
  <c r="T3646" i="1"/>
  <c r="S3646" i="1"/>
  <c r="T3650" i="1"/>
  <c r="S3650" i="1"/>
  <c r="AD3500" i="1"/>
  <c r="AD3502" i="1"/>
  <c r="V3503" i="1"/>
  <c r="AN3511" i="1"/>
  <c r="AO3511" i="1" s="1"/>
  <c r="AP3511" i="1" s="1"/>
  <c r="AQ3511" i="1" s="1"/>
  <c r="AR3511" i="1" s="1"/>
  <c r="Q3511" i="1"/>
  <c r="V3515" i="1"/>
  <c r="W3515" i="1" s="1"/>
  <c r="AD3550" i="1"/>
  <c r="S3528" i="1"/>
  <c r="T3538" i="1"/>
  <c r="S3538" i="1"/>
  <c r="N3571" i="1"/>
  <c r="W3571" i="1" s="1"/>
  <c r="T3588" i="1"/>
  <c r="S3588" i="1"/>
  <c r="AN3596" i="1"/>
  <c r="AO3596" i="1" s="1"/>
  <c r="AP3596" i="1" s="1"/>
  <c r="AQ3596" i="1" s="1"/>
  <c r="AR3596" i="1" s="1"/>
  <c r="V3598" i="1"/>
  <c r="AD3628" i="1"/>
  <c r="AD3643" i="1"/>
  <c r="W3627" i="1"/>
  <c r="AD3496" i="1"/>
  <c r="F5622" i="1"/>
  <c r="AD3497" i="1"/>
  <c r="AD3509" i="1"/>
  <c r="AD3510" i="1"/>
  <c r="T3498" i="1"/>
  <c r="S3498" i="1"/>
  <c r="AD3530" i="1"/>
  <c r="AD3542" i="1"/>
  <c r="S3520" i="1"/>
  <c r="AN3523" i="1"/>
  <c r="AO3523" i="1" s="1"/>
  <c r="AP3523" i="1" s="1"/>
  <c r="AQ3523" i="1" s="1"/>
  <c r="AR3523" i="1" s="1"/>
  <c r="O3523" i="1"/>
  <c r="O3533" i="1"/>
  <c r="L3533" i="1"/>
  <c r="N3533" i="1" s="1"/>
  <c r="W3533" i="1" s="1"/>
  <c r="V3538" i="1"/>
  <c r="O3553" i="1"/>
  <c r="L3553" i="1"/>
  <c r="N3553" i="1" s="1"/>
  <c r="V3555" i="1"/>
  <c r="T3560" i="1"/>
  <c r="S3560" i="1"/>
  <c r="V3562" i="1"/>
  <c r="T3585" i="1"/>
  <c r="S3585" i="1"/>
  <c r="AN3600" i="1"/>
  <c r="AO3600" i="1" s="1"/>
  <c r="AP3600" i="1" s="1"/>
  <c r="AQ3600" i="1" s="1"/>
  <c r="AR3600" i="1" s="1"/>
  <c r="AD3641" i="1"/>
  <c r="AN3615" i="1"/>
  <c r="AO3615" i="1" s="1"/>
  <c r="AP3615" i="1" s="1"/>
  <c r="AQ3615" i="1" s="1"/>
  <c r="AR3615" i="1" s="1"/>
  <c r="AD3645" i="1"/>
  <c r="AD3666" i="1"/>
  <c r="Q3656" i="1"/>
  <c r="J3656" i="1"/>
  <c r="K3656" i="1" s="1"/>
  <c r="AN3656" i="1" s="1"/>
  <c r="AO3656" i="1" s="1"/>
  <c r="AP3656" i="1" s="1"/>
  <c r="AQ3656" i="1" s="1"/>
  <c r="AR3656" i="1" s="1"/>
  <c r="O3713" i="1"/>
  <c r="L3713" i="1"/>
  <c r="N3713" i="1" s="1"/>
  <c r="W3713" i="1" s="1"/>
  <c r="S3455" i="1"/>
  <c r="AN3473" i="1"/>
  <c r="AO3473" i="1" s="1"/>
  <c r="AP3473" i="1" s="1"/>
  <c r="AQ3473" i="1" s="1"/>
  <c r="AR3473" i="1" s="1"/>
  <c r="AD3477" i="1"/>
  <c r="AD3508" i="1"/>
  <c r="O3493" i="1"/>
  <c r="L3493" i="1"/>
  <c r="N3493" i="1" s="1"/>
  <c r="S3494" i="1"/>
  <c r="S3495" i="1"/>
  <c r="AD3525" i="1"/>
  <c r="V3498" i="1"/>
  <c r="L3508" i="1"/>
  <c r="N3508" i="1" s="1"/>
  <c r="S3512" i="1"/>
  <c r="AN3522" i="1"/>
  <c r="AO3522" i="1" s="1"/>
  <c r="AP3522" i="1" s="1"/>
  <c r="AQ3522" i="1" s="1"/>
  <c r="AR3522" i="1" s="1"/>
  <c r="L3523" i="1"/>
  <c r="N3523" i="1" s="1"/>
  <c r="W3523" i="1" s="1"/>
  <c r="AD3573" i="1"/>
  <c r="O3560" i="1"/>
  <c r="L3560" i="1"/>
  <c r="N3560" i="1" s="1"/>
  <c r="AD3611" i="1"/>
  <c r="AD3621" i="1"/>
  <c r="AD3639" i="1"/>
  <c r="V3615" i="1"/>
  <c r="AQ3617" i="1"/>
  <c r="AR3617" i="1" s="1"/>
  <c r="V3623" i="1"/>
  <c r="O3625" i="1"/>
  <c r="L3625" i="1"/>
  <c r="N3625" i="1" s="1"/>
  <c r="T3627" i="1"/>
  <c r="W3629" i="1"/>
  <c r="AD3660" i="1"/>
  <c r="AN3644" i="1"/>
  <c r="AO3644" i="1" s="1"/>
  <c r="AP3644" i="1" s="1"/>
  <c r="AQ3644" i="1" s="1"/>
  <c r="AR3644" i="1" s="1"/>
  <c r="O3644" i="1"/>
  <c r="L3644" i="1"/>
  <c r="N3644" i="1" s="1"/>
  <c r="AD3701" i="1"/>
  <c r="Q3461" i="1"/>
  <c r="AN3467" i="1"/>
  <c r="AO3467" i="1" s="1"/>
  <c r="AP3467" i="1" s="1"/>
  <c r="AQ3467" i="1" s="1"/>
  <c r="AR3467" i="1" s="1"/>
  <c r="AD3504" i="1"/>
  <c r="AD3505" i="1"/>
  <c r="V3485" i="1"/>
  <c r="AN3503" i="1"/>
  <c r="AO3503" i="1" s="1"/>
  <c r="AP3503" i="1" s="1"/>
  <c r="AQ3503" i="1" s="1"/>
  <c r="AR3503" i="1" s="1"/>
  <c r="O3503" i="1"/>
  <c r="AD3538" i="1"/>
  <c r="T3518" i="1"/>
  <c r="S3518" i="1"/>
  <c r="V3522" i="1"/>
  <c r="V3543" i="1"/>
  <c r="V3564" i="1"/>
  <c r="O3577" i="1"/>
  <c r="L3577" i="1"/>
  <c r="N3577" i="1" s="1"/>
  <c r="O3579" i="1"/>
  <c r="L3579" i="1"/>
  <c r="N3579" i="1" s="1"/>
  <c r="W3579" i="1" s="1"/>
  <c r="AN3579" i="1"/>
  <c r="AO3579" i="1" s="1"/>
  <c r="AP3579" i="1" s="1"/>
  <c r="AQ3579" i="1" s="1"/>
  <c r="AR3579" i="1" s="1"/>
  <c r="O3581" i="1"/>
  <c r="L3581" i="1"/>
  <c r="N3581" i="1" s="1"/>
  <c r="AN3581" i="1"/>
  <c r="AO3581" i="1" s="1"/>
  <c r="AP3581" i="1" s="1"/>
  <c r="AQ3581" i="1" s="1"/>
  <c r="AR3581" i="1" s="1"/>
  <c r="AD3592" i="1"/>
  <c r="AD3632" i="1"/>
  <c r="T3613" i="1"/>
  <c r="S3613" i="1"/>
  <c r="V3634" i="1"/>
  <c r="V3638" i="1"/>
  <c r="S3642" i="1"/>
  <c r="T3642" i="1"/>
  <c r="J3461" i="1"/>
  <c r="K3461" i="1" s="1"/>
  <c r="AN3461" i="1" s="1"/>
  <c r="AO3461" i="1" s="1"/>
  <c r="AP3461" i="1" s="1"/>
  <c r="AQ3461" i="1" s="1"/>
  <c r="AR3461" i="1" s="1"/>
  <c r="L3487" i="1"/>
  <c r="N3487" i="1" s="1"/>
  <c r="AN3502" i="1"/>
  <c r="AO3502" i="1" s="1"/>
  <c r="AP3502" i="1" s="1"/>
  <c r="AQ3502" i="1" s="1"/>
  <c r="AR3502" i="1" s="1"/>
  <c r="L3503" i="1"/>
  <c r="N3503" i="1" s="1"/>
  <c r="Q3508" i="1"/>
  <c r="V3518" i="1"/>
  <c r="W3518" i="1" s="1"/>
  <c r="T3523" i="1"/>
  <c r="S3527" i="1"/>
  <c r="L3530" i="1"/>
  <c r="N3530" i="1" s="1"/>
  <c r="T3545" i="1"/>
  <c r="S3545" i="1"/>
  <c r="AD3598" i="1"/>
  <c r="V3583" i="1"/>
  <c r="AD3617" i="1"/>
  <c r="D5626" i="1"/>
  <c r="AN3591" i="1"/>
  <c r="AO3591" i="1" s="1"/>
  <c r="AP3591" i="1" s="1"/>
  <c r="AQ3591" i="1" s="1"/>
  <c r="AR3591" i="1" s="1"/>
  <c r="Q3591" i="1"/>
  <c r="O3591" i="1"/>
  <c r="T3593" i="1"/>
  <c r="S3593" i="1"/>
  <c r="AD3623" i="1"/>
  <c r="T3600" i="1"/>
  <c r="S3600" i="1"/>
  <c r="L3609" i="1"/>
  <c r="N3609" i="1" s="1"/>
  <c r="V3611" i="1"/>
  <c r="V3613" i="1"/>
  <c r="W3613" i="1" s="1"/>
  <c r="D5627" i="1"/>
  <c r="E5627" i="1" s="1"/>
  <c r="AN3621" i="1"/>
  <c r="AO3621" i="1" s="1"/>
  <c r="AP3621" i="1" s="1"/>
  <c r="AQ3621" i="1" s="1"/>
  <c r="AR3621" i="1" s="1"/>
  <c r="T3623" i="1"/>
  <c r="S3623" i="1"/>
  <c r="V3632" i="1"/>
  <c r="V3636" i="1"/>
  <c r="W3636" i="1" s="1"/>
  <c r="AD3675" i="1"/>
  <c r="AD3705" i="1"/>
  <c r="V3711" i="1"/>
  <c r="V3502" i="1"/>
  <c r="AN3510" i="1"/>
  <c r="AO3510" i="1" s="1"/>
  <c r="AP3510" i="1" s="1"/>
  <c r="AQ3510" i="1" s="1"/>
  <c r="AR3510" i="1" s="1"/>
  <c r="Q3510" i="1"/>
  <c r="AD3549" i="1"/>
  <c r="AN3532" i="1"/>
  <c r="AO3532" i="1" s="1"/>
  <c r="AP3532" i="1" s="1"/>
  <c r="AQ3532" i="1" s="1"/>
  <c r="AR3532" i="1" s="1"/>
  <c r="V3535" i="1"/>
  <c r="W3535" i="1" s="1"/>
  <c r="V3545" i="1"/>
  <c r="V3550" i="1"/>
  <c r="W3550" i="1" s="1"/>
  <c r="T3564" i="1"/>
  <c r="S3564" i="1"/>
  <c r="AN3572" i="1"/>
  <c r="AO3572" i="1" s="1"/>
  <c r="AP3572" i="1" s="1"/>
  <c r="AQ3572" i="1" s="1"/>
  <c r="AR3572" i="1" s="1"/>
  <c r="V3574" i="1"/>
  <c r="O3585" i="1"/>
  <c r="L3585" i="1"/>
  <c r="N3585" i="1" s="1"/>
  <c r="O3600" i="1"/>
  <c r="L3600" i="1"/>
  <c r="N3600" i="1" s="1"/>
  <c r="V3604" i="1"/>
  <c r="V3606" i="1"/>
  <c r="W3606" i="1" s="1"/>
  <c r="Q3640" i="1"/>
  <c r="J3640" i="1"/>
  <c r="K3640" i="1" s="1"/>
  <c r="W3671" i="1"/>
  <c r="D5622" i="1"/>
  <c r="E5622" i="1" s="1"/>
  <c r="AN3469" i="1"/>
  <c r="AO3469" i="1" s="1"/>
  <c r="AP3469" i="1" s="1"/>
  <c r="AQ3469" i="1" s="1"/>
  <c r="AR3469" i="1" s="1"/>
  <c r="AN3470" i="1"/>
  <c r="AO3470" i="1" s="1"/>
  <c r="AP3470" i="1" s="1"/>
  <c r="AQ3470" i="1" s="1"/>
  <c r="AR3470" i="1" s="1"/>
  <c r="AN3474" i="1"/>
  <c r="AO3474" i="1" s="1"/>
  <c r="AP3474" i="1" s="1"/>
  <c r="AQ3474" i="1" s="1"/>
  <c r="AR3474" i="1" s="1"/>
  <c r="AN3481" i="1"/>
  <c r="AO3481" i="1" s="1"/>
  <c r="AP3481" i="1" s="1"/>
  <c r="AQ3481" i="1" s="1"/>
  <c r="AR3481" i="1" s="1"/>
  <c r="AN3482" i="1"/>
  <c r="AO3482" i="1" s="1"/>
  <c r="AP3482" i="1" s="1"/>
  <c r="AQ3482" i="1" s="1"/>
  <c r="AR3482" i="1" s="1"/>
  <c r="T3486" i="1"/>
  <c r="AD3518" i="1"/>
  <c r="T3491" i="1"/>
  <c r="S3491" i="1"/>
  <c r="AD3495" i="1"/>
  <c r="V3497" i="1"/>
  <c r="AD3529" i="1"/>
  <c r="T3503" i="1"/>
  <c r="V3510" i="1"/>
  <c r="V3514" i="1"/>
  <c r="O3515" i="1"/>
  <c r="AD3545" i="1"/>
  <c r="T3525" i="1"/>
  <c r="S3525" i="1"/>
  <c r="T3526" i="1"/>
  <c r="T3527" i="1"/>
  <c r="W3538" i="1"/>
  <c r="AN3543" i="1"/>
  <c r="AO3543" i="1" s="1"/>
  <c r="AP3543" i="1" s="1"/>
  <c r="AQ3543" i="1" s="1"/>
  <c r="AR3543" i="1" s="1"/>
  <c r="O3543" i="1"/>
  <c r="L3543" i="1"/>
  <c r="N3543" i="1" s="1"/>
  <c r="O3548" i="1"/>
  <c r="L3548" i="1"/>
  <c r="N3548" i="1" s="1"/>
  <c r="AN3552" i="1"/>
  <c r="AO3552" i="1" s="1"/>
  <c r="AP3552" i="1" s="1"/>
  <c r="AQ3552" i="1" s="1"/>
  <c r="AR3552" i="1" s="1"/>
  <c r="AD3582" i="1"/>
  <c r="V3570" i="1"/>
  <c r="V3595" i="1"/>
  <c r="W3595" i="1" s="1"/>
  <c r="O3634" i="1"/>
  <c r="L3634" i="1"/>
  <c r="N3634" i="1" s="1"/>
  <c r="AD3691" i="1"/>
  <c r="O3702" i="1"/>
  <c r="L3702" i="1"/>
  <c r="N3702" i="1" s="1"/>
  <c r="AN3702" i="1"/>
  <c r="AO3702" i="1" s="1"/>
  <c r="AP3702" i="1" s="1"/>
  <c r="AQ3702" i="1" s="1"/>
  <c r="AR3702" i="1" s="1"/>
  <c r="V3491" i="1"/>
  <c r="L3498" i="1"/>
  <c r="N3498" i="1" s="1"/>
  <c r="N3511" i="1"/>
  <c r="W3511" i="1" s="1"/>
  <c r="O3522" i="1"/>
  <c r="L3522" i="1"/>
  <c r="N3522" i="1" s="1"/>
  <c r="W3522" i="1" s="1"/>
  <c r="V3525" i="1"/>
  <c r="AD3562" i="1"/>
  <c r="AD3570" i="1"/>
  <c r="O3557" i="1"/>
  <c r="L3557" i="1"/>
  <c r="N3557" i="1" s="1"/>
  <c r="AD3606" i="1"/>
  <c r="AN3583" i="1"/>
  <c r="AO3583" i="1" s="1"/>
  <c r="AP3583" i="1" s="1"/>
  <c r="AQ3583" i="1" s="1"/>
  <c r="AR3583" i="1" s="1"/>
  <c r="O3583" i="1"/>
  <c r="L3583" i="1"/>
  <c r="N3583" i="1" s="1"/>
  <c r="O3621" i="1"/>
  <c r="L3621" i="1"/>
  <c r="N3621" i="1" s="1"/>
  <c r="W3621" i="1" s="1"/>
  <c r="AN3477" i="1"/>
  <c r="AO3477" i="1" s="1"/>
  <c r="AP3477" i="1" s="1"/>
  <c r="AQ3477" i="1" s="1"/>
  <c r="AR3477" i="1" s="1"/>
  <c r="S3486" i="1"/>
  <c r="S3487" i="1"/>
  <c r="AN3496" i="1"/>
  <c r="AO3496" i="1" s="1"/>
  <c r="AP3496" i="1" s="1"/>
  <c r="AQ3496" i="1" s="1"/>
  <c r="AR3496" i="1" s="1"/>
  <c r="AN3521" i="1"/>
  <c r="AO3521" i="1" s="1"/>
  <c r="AP3521" i="1" s="1"/>
  <c r="AQ3521" i="1" s="1"/>
  <c r="AR3521" i="1" s="1"/>
  <c r="Q3532" i="1"/>
  <c r="AD3565" i="1"/>
  <c r="AD3541" i="1"/>
  <c r="AD3575" i="1"/>
  <c r="AD3593" i="1"/>
  <c r="O3568" i="1"/>
  <c r="L3568" i="1"/>
  <c r="N3568" i="1" s="1"/>
  <c r="T3572" i="1"/>
  <c r="S3572" i="1"/>
  <c r="AD3625" i="1"/>
  <c r="AD3627" i="1"/>
  <c r="O3604" i="1"/>
  <c r="L3604" i="1"/>
  <c r="N3604" i="1" s="1"/>
  <c r="AD3636" i="1"/>
  <c r="T3617" i="1"/>
  <c r="AD3669" i="1"/>
  <c r="AD3667" i="1"/>
  <c r="T3647" i="1"/>
  <c r="S3647" i="1"/>
  <c r="T3687" i="1"/>
  <c r="S3687" i="1"/>
  <c r="Q3472" i="1"/>
  <c r="V3477" i="1"/>
  <c r="AN3490" i="1"/>
  <c r="AO3490" i="1" s="1"/>
  <c r="AP3490" i="1" s="1"/>
  <c r="AQ3490" i="1" s="1"/>
  <c r="AR3490" i="1" s="1"/>
  <c r="Q3490" i="1"/>
  <c r="J3497" i="1"/>
  <c r="K3497" i="1" s="1"/>
  <c r="AN3497" i="1" s="1"/>
  <c r="AO3497" i="1" s="1"/>
  <c r="AP3497" i="1" s="1"/>
  <c r="AQ3497" i="1" s="1"/>
  <c r="AR3497" i="1" s="1"/>
  <c r="AN3501" i="1"/>
  <c r="AO3501" i="1" s="1"/>
  <c r="AP3501" i="1" s="1"/>
  <c r="AQ3501" i="1" s="1"/>
  <c r="AR3501" i="1" s="1"/>
  <c r="S3507" i="1"/>
  <c r="AN3513" i="1"/>
  <c r="AO3513" i="1" s="1"/>
  <c r="AP3513" i="1" s="1"/>
  <c r="AQ3513" i="1" s="1"/>
  <c r="AR3513" i="1" s="1"/>
  <c r="AN3517" i="1"/>
  <c r="AO3517" i="1" s="1"/>
  <c r="AP3517" i="1" s="1"/>
  <c r="AQ3517" i="1" s="1"/>
  <c r="AR3517" i="1" s="1"/>
  <c r="T3522" i="1"/>
  <c r="O3529" i="1"/>
  <c r="O3532" i="1"/>
  <c r="L3532" i="1"/>
  <c r="N3532" i="1" s="1"/>
  <c r="AQ3535" i="1"/>
  <c r="AR3535" i="1" s="1"/>
  <c r="AN3537" i="1"/>
  <c r="AO3537" i="1" s="1"/>
  <c r="AP3537" i="1" s="1"/>
  <c r="AQ3537" i="1" s="1"/>
  <c r="AR3537" i="1" s="1"/>
  <c r="T3540" i="1"/>
  <c r="S3540" i="1"/>
  <c r="O3545" i="1"/>
  <c r="L3545" i="1"/>
  <c r="N3545" i="1" s="1"/>
  <c r="T3552" i="1"/>
  <c r="S3552" i="1"/>
  <c r="V3554" i="1"/>
  <c r="T3568" i="1"/>
  <c r="S3568" i="1"/>
  <c r="AD3604" i="1"/>
  <c r="T3578" i="1"/>
  <c r="S3578" i="1"/>
  <c r="AD3608" i="1"/>
  <c r="AD3644" i="1"/>
  <c r="V3645" i="1"/>
  <c r="AN3455" i="1"/>
  <c r="AO3455" i="1" s="1"/>
  <c r="AP3455" i="1" s="1"/>
  <c r="AQ3455" i="1" s="1"/>
  <c r="AR3455" i="1" s="1"/>
  <c r="Q3480" i="1"/>
  <c r="V3490" i="1"/>
  <c r="AD3522" i="1"/>
  <c r="O3506" i="1"/>
  <c r="L3506" i="1"/>
  <c r="N3506" i="1" s="1"/>
  <c r="W3506" i="1" s="1"/>
  <c r="AD3537" i="1"/>
  <c r="O3510" i="1"/>
  <c r="V3513" i="1"/>
  <c r="O3514" i="1"/>
  <c r="L3514" i="1"/>
  <c r="N3514" i="1" s="1"/>
  <c r="L3529" i="1"/>
  <c r="N3529" i="1" s="1"/>
  <c r="V3542" i="1"/>
  <c r="O3552" i="1"/>
  <c r="L3552" i="1"/>
  <c r="N3552" i="1" s="1"/>
  <c r="O3559" i="1"/>
  <c r="L3559" i="1"/>
  <c r="N3559" i="1" s="1"/>
  <c r="T3565" i="1"/>
  <c r="S3565" i="1"/>
  <c r="W3574" i="1"/>
  <c r="AN3576" i="1"/>
  <c r="AO3576" i="1" s="1"/>
  <c r="AP3576" i="1" s="1"/>
  <c r="AQ3576" i="1" s="1"/>
  <c r="AR3576" i="1" s="1"/>
  <c r="V3578" i="1"/>
  <c r="AD3629" i="1"/>
  <c r="F5627" i="1"/>
  <c r="AD3650" i="1"/>
  <c r="Q3630" i="1"/>
  <c r="J3630" i="1"/>
  <c r="K3630" i="1" s="1"/>
  <c r="AN3630" i="1" s="1"/>
  <c r="AO3630" i="1" s="1"/>
  <c r="AP3630" i="1" s="1"/>
  <c r="AQ3630" i="1" s="1"/>
  <c r="AR3630" i="1" s="1"/>
  <c r="V3661" i="1"/>
  <c r="V3425" i="1"/>
  <c r="T3466" i="1"/>
  <c r="L3467" i="1"/>
  <c r="N3467" i="1" s="1"/>
  <c r="L3468" i="1"/>
  <c r="N3468" i="1" s="1"/>
  <c r="L3472" i="1"/>
  <c r="N3472" i="1" s="1"/>
  <c r="J3480" i="1"/>
  <c r="K3480" i="1" s="1"/>
  <c r="L3483" i="1"/>
  <c r="N3483" i="1" s="1"/>
  <c r="W3483" i="1" s="1"/>
  <c r="AD3517" i="1"/>
  <c r="L3491" i="1"/>
  <c r="N3491" i="1" s="1"/>
  <c r="W3491" i="1" s="1"/>
  <c r="T3502" i="1"/>
  <c r="V3505" i="1"/>
  <c r="T3506" i="1"/>
  <c r="L3510" i="1"/>
  <c r="N3510" i="1" s="1"/>
  <c r="AD3540" i="1"/>
  <c r="S3514" i="1"/>
  <c r="AD3548" i="1"/>
  <c r="O3525" i="1"/>
  <c r="L3525" i="1"/>
  <c r="N3525" i="1" s="1"/>
  <c r="AQ3527" i="1"/>
  <c r="AR3527" i="1" s="1"/>
  <c r="Q3529" i="1"/>
  <c r="AN3531" i="1"/>
  <c r="AO3531" i="1" s="1"/>
  <c r="AP3531" i="1" s="1"/>
  <c r="AQ3531" i="1" s="1"/>
  <c r="AR3531" i="1" s="1"/>
  <c r="Q3531" i="1"/>
  <c r="V3534" i="1"/>
  <c r="AD3601" i="1"/>
  <c r="V3582" i="1"/>
  <c r="AD3612" i="1"/>
  <c r="V3599" i="1"/>
  <c r="AD3652" i="1"/>
  <c r="O3626" i="1"/>
  <c r="L3626" i="1"/>
  <c r="N3626" i="1" s="1"/>
  <c r="W3626" i="1" s="1"/>
  <c r="AN3626" i="1"/>
  <c r="AO3626" i="1" s="1"/>
  <c r="AP3626" i="1" s="1"/>
  <c r="AQ3626" i="1" s="1"/>
  <c r="AR3626" i="1" s="1"/>
  <c r="AD3661" i="1"/>
  <c r="AN3635" i="1"/>
  <c r="AO3635" i="1" s="1"/>
  <c r="AP3635" i="1" s="1"/>
  <c r="AQ3635" i="1" s="1"/>
  <c r="AR3635" i="1" s="1"/>
  <c r="O3635" i="1"/>
  <c r="AN3509" i="1"/>
  <c r="AO3509" i="1" s="1"/>
  <c r="AP3509" i="1" s="1"/>
  <c r="AQ3509" i="1" s="1"/>
  <c r="AR3509" i="1" s="1"/>
  <c r="AD3544" i="1"/>
  <c r="O3521" i="1"/>
  <c r="L3521" i="1"/>
  <c r="N3521" i="1" s="1"/>
  <c r="AN3528" i="1"/>
  <c r="AO3528" i="1" s="1"/>
  <c r="AP3528" i="1" s="1"/>
  <c r="AQ3528" i="1" s="1"/>
  <c r="AR3528" i="1" s="1"/>
  <c r="T3535" i="1"/>
  <c r="AD3577" i="1"/>
  <c r="AN3556" i="1"/>
  <c r="AO3556" i="1" s="1"/>
  <c r="AP3556" i="1" s="1"/>
  <c r="AQ3556" i="1" s="1"/>
  <c r="AR3556" i="1" s="1"/>
  <c r="AD3591" i="1"/>
  <c r="AD3595" i="1"/>
  <c r="V3610" i="1"/>
  <c r="AD3640" i="1"/>
  <c r="T3622" i="1"/>
  <c r="S3622" i="1"/>
  <c r="V3635" i="1"/>
  <c r="W3635" i="1" s="1"/>
  <c r="O3655" i="1"/>
  <c r="L3655" i="1"/>
  <c r="N3655" i="1" s="1"/>
  <c r="W3655" i="1" s="1"/>
  <c r="W3740" i="1"/>
  <c r="AD3488" i="1"/>
  <c r="AD3489" i="1"/>
  <c r="Q3474" i="1"/>
  <c r="Q3481" i="1"/>
  <c r="AD3516" i="1"/>
  <c r="AN3489" i="1"/>
  <c r="AO3489" i="1" s="1"/>
  <c r="AP3489" i="1" s="1"/>
  <c r="AQ3489" i="1" s="1"/>
  <c r="AR3489" i="1" s="1"/>
  <c r="AQ3499" i="1"/>
  <c r="AR3499" i="1" s="1"/>
  <c r="O3501" i="1"/>
  <c r="L3501" i="1"/>
  <c r="N3501" i="1" s="1"/>
  <c r="O3513" i="1"/>
  <c r="L3513" i="1"/>
  <c r="N3513" i="1" s="1"/>
  <c r="V3524" i="1"/>
  <c r="AQ3549" i="1"/>
  <c r="AR3549" i="1" s="1"/>
  <c r="T3558" i="1"/>
  <c r="S3558" i="1"/>
  <c r="AD3597" i="1"/>
  <c r="AD3599" i="1"/>
  <c r="T3573" i="1"/>
  <c r="S3573" i="1"/>
  <c r="T3580" i="1"/>
  <c r="S3580" i="1"/>
  <c r="V3584" i="1"/>
  <c r="AD3620" i="1"/>
  <c r="AD3631" i="1"/>
  <c r="O3608" i="1"/>
  <c r="L3608" i="1"/>
  <c r="N3608" i="1" s="1"/>
  <c r="AD3613" i="1"/>
  <c r="AD3648" i="1"/>
  <c r="V3622" i="1"/>
  <c r="V3624" i="1"/>
  <c r="T3626" i="1"/>
  <c r="AN3641" i="1"/>
  <c r="AO3641" i="1" s="1"/>
  <c r="AP3641" i="1" s="1"/>
  <c r="AQ3641" i="1" s="1"/>
  <c r="AR3641" i="1" s="1"/>
  <c r="O3641" i="1"/>
  <c r="L3641" i="1"/>
  <c r="N3641" i="1" s="1"/>
  <c r="W3641" i="1" s="1"/>
  <c r="V3730" i="1"/>
  <c r="Q3482" i="1"/>
  <c r="V3489" i="1"/>
  <c r="AN3494" i="1"/>
  <c r="AO3494" i="1" s="1"/>
  <c r="AP3494" i="1" s="1"/>
  <c r="AQ3494" i="1" s="1"/>
  <c r="AR3494" i="1" s="1"/>
  <c r="AN3498" i="1"/>
  <c r="AO3498" i="1" s="1"/>
  <c r="AP3498" i="1" s="1"/>
  <c r="AQ3498" i="1" s="1"/>
  <c r="AR3498" i="1" s="1"/>
  <c r="AD3536" i="1"/>
  <c r="Q3513" i="1"/>
  <c r="V3544" i="1"/>
  <c r="AN3545" i="1"/>
  <c r="AO3545" i="1" s="1"/>
  <c r="AP3545" i="1" s="1"/>
  <c r="AQ3545" i="1" s="1"/>
  <c r="AR3545" i="1" s="1"/>
  <c r="AD3579" i="1"/>
  <c r="AD3581" i="1"/>
  <c r="V3558" i="1"/>
  <c r="W3558" i="1" s="1"/>
  <c r="V3563" i="1"/>
  <c r="O3565" i="1"/>
  <c r="L3565" i="1"/>
  <c r="N3565" i="1" s="1"/>
  <c r="AN3569" i="1"/>
  <c r="AO3569" i="1" s="1"/>
  <c r="AP3569" i="1" s="1"/>
  <c r="AQ3569" i="1" s="1"/>
  <c r="AR3569" i="1" s="1"/>
  <c r="AN3571" i="1"/>
  <c r="AO3571" i="1" s="1"/>
  <c r="AP3571" i="1" s="1"/>
  <c r="AQ3571" i="1" s="1"/>
  <c r="AR3571" i="1" s="1"/>
  <c r="Q3571" i="1"/>
  <c r="O3571" i="1"/>
  <c r="O3580" i="1"/>
  <c r="L3580" i="1"/>
  <c r="N3580" i="1" s="1"/>
  <c r="AD3616" i="1"/>
  <c r="O3599" i="1"/>
  <c r="L3599" i="1"/>
  <c r="N3599" i="1" s="1"/>
  <c r="AN3599" i="1"/>
  <c r="AO3599" i="1" s="1"/>
  <c r="AP3599" i="1" s="1"/>
  <c r="AQ3599" i="1" s="1"/>
  <c r="AR3599" i="1" s="1"/>
  <c r="O3601" i="1"/>
  <c r="L3601" i="1"/>
  <c r="N3601" i="1" s="1"/>
  <c r="AN3601" i="1"/>
  <c r="AO3601" i="1" s="1"/>
  <c r="AP3601" i="1" s="1"/>
  <c r="AQ3601" i="1" s="1"/>
  <c r="AR3601" i="1" s="1"/>
  <c r="T3608" i="1"/>
  <c r="S3608" i="1"/>
  <c r="AN3618" i="1"/>
  <c r="AO3618" i="1" s="1"/>
  <c r="AP3618" i="1" s="1"/>
  <c r="AQ3618" i="1" s="1"/>
  <c r="AR3618" i="1" s="1"/>
  <c r="AN3637" i="1"/>
  <c r="AO3637" i="1" s="1"/>
  <c r="AP3637" i="1" s="1"/>
  <c r="AQ3637" i="1" s="1"/>
  <c r="AR3637" i="1" s="1"/>
  <c r="Q3637" i="1"/>
  <c r="O3637" i="1"/>
  <c r="V3639" i="1"/>
  <c r="S3477" i="1"/>
  <c r="AN3487" i="1"/>
  <c r="AO3487" i="1" s="1"/>
  <c r="AP3487" i="1" s="1"/>
  <c r="AQ3487" i="1" s="1"/>
  <c r="AR3487" i="1" s="1"/>
  <c r="O3505" i="1"/>
  <c r="L3505" i="1"/>
  <c r="N3505" i="1" s="1"/>
  <c r="AN3512" i="1"/>
  <c r="AO3512" i="1" s="1"/>
  <c r="AP3512" i="1" s="1"/>
  <c r="AQ3512" i="1" s="1"/>
  <c r="AR3512" i="1" s="1"/>
  <c r="T3517" i="1"/>
  <c r="S3517" i="1"/>
  <c r="AD3551" i="1"/>
  <c r="T3524" i="1"/>
  <c r="S3524" i="1"/>
  <c r="AN3551" i="1"/>
  <c r="AO3551" i="1" s="1"/>
  <c r="AP3551" i="1" s="1"/>
  <c r="AQ3551" i="1" s="1"/>
  <c r="AR3551" i="1" s="1"/>
  <c r="Q3551" i="1"/>
  <c r="O3551" i="1"/>
  <c r="N3551" i="1"/>
  <c r="W3551" i="1" s="1"/>
  <c r="T3584" i="1"/>
  <c r="S3584" i="1"/>
  <c r="AN3592" i="1"/>
  <c r="AO3592" i="1" s="1"/>
  <c r="AP3592" i="1" s="1"/>
  <c r="AQ3592" i="1" s="1"/>
  <c r="AR3592" i="1" s="1"/>
  <c r="V3612" i="1"/>
  <c r="V3620" i="1"/>
  <c r="AD3655" i="1"/>
  <c r="T3694" i="1"/>
  <c r="S3694" i="1"/>
  <c r="F5623" i="1"/>
  <c r="AN3613" i="1"/>
  <c r="AO3613" i="1" s="1"/>
  <c r="AP3613" i="1" s="1"/>
  <c r="AQ3613" i="1" s="1"/>
  <c r="AR3613" i="1" s="1"/>
  <c r="S3617" i="1"/>
  <c r="Q3620" i="1"/>
  <c r="S3627" i="1"/>
  <c r="Q3631" i="1"/>
  <c r="J3631" i="1"/>
  <c r="K3631" i="1" s="1"/>
  <c r="AD3673" i="1"/>
  <c r="V3651" i="1"/>
  <c r="AN3655" i="1"/>
  <c r="AO3655" i="1" s="1"/>
  <c r="AP3655" i="1" s="1"/>
  <c r="AQ3655" i="1" s="1"/>
  <c r="AR3655" i="1" s="1"/>
  <c r="T3659" i="1"/>
  <c r="AD3693" i="1"/>
  <c r="T3666" i="1"/>
  <c r="S3666" i="1"/>
  <c r="L3674" i="1"/>
  <c r="N3674" i="1" s="1"/>
  <c r="O3674" i="1"/>
  <c r="V3676" i="1"/>
  <c r="V3689" i="1"/>
  <c r="W3689" i="1" s="1"/>
  <c r="V3696" i="1"/>
  <c r="AD3730" i="1"/>
  <c r="AD3772" i="1"/>
  <c r="O3570" i="1"/>
  <c r="Q3589" i="1"/>
  <c r="O3590" i="1"/>
  <c r="AD3622" i="1"/>
  <c r="O3629" i="1"/>
  <c r="J3632" i="1"/>
  <c r="K3632" i="1" s="1"/>
  <c r="V3668" i="1"/>
  <c r="AD3698" i="1"/>
  <c r="V3673" i="1"/>
  <c r="W3673" i="1" s="1"/>
  <c r="AD3709" i="1"/>
  <c r="O3682" i="1"/>
  <c r="L3682" i="1"/>
  <c r="N3682" i="1" s="1"/>
  <c r="AD3714" i="1"/>
  <c r="AD3728" i="1"/>
  <c r="L3709" i="1"/>
  <c r="N3709" i="1" s="1"/>
  <c r="W3709" i="1" s="1"/>
  <c r="AN3709" i="1"/>
  <c r="AO3709" i="1" s="1"/>
  <c r="AP3709" i="1" s="1"/>
  <c r="AQ3709" i="1" s="1"/>
  <c r="AR3709" i="1" s="1"/>
  <c r="O3709" i="1"/>
  <c r="AD3746" i="1"/>
  <c r="AD3752" i="1"/>
  <c r="AD3756" i="1"/>
  <c r="AN3732" i="1"/>
  <c r="AO3732" i="1" s="1"/>
  <c r="AP3732" i="1" s="1"/>
  <c r="AQ3732" i="1" s="1"/>
  <c r="AR3732" i="1" s="1"/>
  <c r="O3732" i="1"/>
  <c r="F5625" i="1"/>
  <c r="J3564" i="1"/>
  <c r="K3564" i="1" s="1"/>
  <c r="V3565" i="1"/>
  <c r="L3570" i="1"/>
  <c r="N3570" i="1" s="1"/>
  <c r="W3570" i="1" s="1"/>
  <c r="V3585" i="1"/>
  <c r="L3590" i="1"/>
  <c r="N3590" i="1" s="1"/>
  <c r="V3605" i="1"/>
  <c r="L3620" i="1"/>
  <c r="N3620" i="1" s="1"/>
  <c r="AN3623" i="1"/>
  <c r="AO3623" i="1" s="1"/>
  <c r="AP3623" i="1" s="1"/>
  <c r="AQ3623" i="1" s="1"/>
  <c r="AR3623" i="1" s="1"/>
  <c r="AD3654" i="1"/>
  <c r="Q3629" i="1"/>
  <c r="Q3635" i="1"/>
  <c r="O3646" i="1"/>
  <c r="Q3651" i="1"/>
  <c r="L3661" i="1"/>
  <c r="N3661" i="1" s="1"/>
  <c r="O3661" i="1"/>
  <c r="AD3706" i="1"/>
  <c r="AD3719" i="1"/>
  <c r="Q3696" i="1"/>
  <c r="J3696" i="1"/>
  <c r="K3696" i="1" s="1"/>
  <c r="AN3700" i="1"/>
  <c r="AO3700" i="1" s="1"/>
  <c r="AP3700" i="1" s="1"/>
  <c r="AQ3700" i="1" s="1"/>
  <c r="AR3700" i="1" s="1"/>
  <c r="V3702" i="1"/>
  <c r="T3718" i="1"/>
  <c r="S3718" i="1"/>
  <c r="L3732" i="1"/>
  <c r="N3732" i="1" s="1"/>
  <c r="W3732" i="1" s="1"/>
  <c r="V3765" i="1"/>
  <c r="S3795" i="1"/>
  <c r="T3795" i="1"/>
  <c r="O3810" i="1"/>
  <c r="L3810" i="1"/>
  <c r="N3810" i="1" s="1"/>
  <c r="W3810" i="1" s="1"/>
  <c r="V3492" i="1"/>
  <c r="D5623" i="1"/>
  <c r="V3512" i="1"/>
  <c r="V3532" i="1"/>
  <c r="AN3533" i="1"/>
  <c r="AO3533" i="1" s="1"/>
  <c r="AP3533" i="1" s="1"/>
  <c r="AQ3533" i="1" s="1"/>
  <c r="AR3533" i="1" s="1"/>
  <c r="Q3536" i="1"/>
  <c r="S3549" i="1"/>
  <c r="V3552" i="1"/>
  <c r="AN3553" i="1"/>
  <c r="AO3553" i="1" s="1"/>
  <c r="AP3553" i="1" s="1"/>
  <c r="AQ3553" i="1" s="1"/>
  <c r="AR3553" i="1" s="1"/>
  <c r="Q3556" i="1"/>
  <c r="V3572" i="1"/>
  <c r="AN3573" i="1"/>
  <c r="AO3573" i="1" s="1"/>
  <c r="AP3573" i="1" s="1"/>
  <c r="AQ3573" i="1" s="1"/>
  <c r="AR3573" i="1" s="1"/>
  <c r="Q3576" i="1"/>
  <c r="V3592" i="1"/>
  <c r="AN3593" i="1"/>
  <c r="AO3593" i="1" s="1"/>
  <c r="AP3593" i="1" s="1"/>
  <c r="AQ3593" i="1" s="1"/>
  <c r="AR3593" i="1" s="1"/>
  <c r="Q3596" i="1"/>
  <c r="L3597" i="1"/>
  <c r="N3597" i="1" s="1"/>
  <c r="S3609" i="1"/>
  <c r="L3611" i="1"/>
  <c r="N3611" i="1" s="1"/>
  <c r="S3618" i="1"/>
  <c r="L3633" i="1"/>
  <c r="N3633" i="1" s="1"/>
  <c r="Q3636" i="1"/>
  <c r="N3637" i="1"/>
  <c r="W3637" i="1" s="1"/>
  <c r="L3638" i="1"/>
  <c r="N3638" i="1" s="1"/>
  <c r="AD3672" i="1"/>
  <c r="AN3645" i="1"/>
  <c r="AO3645" i="1" s="1"/>
  <c r="AP3645" i="1" s="1"/>
  <c r="AQ3645" i="1" s="1"/>
  <c r="AR3645" i="1" s="1"/>
  <c r="L3646" i="1"/>
  <c r="N3646" i="1" s="1"/>
  <c r="W3646" i="1" s="1"/>
  <c r="AD3688" i="1"/>
  <c r="V3665" i="1"/>
  <c r="AN3676" i="1"/>
  <c r="AO3676" i="1" s="1"/>
  <c r="AP3676" i="1" s="1"/>
  <c r="AQ3676" i="1" s="1"/>
  <c r="AR3676" i="1" s="1"/>
  <c r="O3676" i="1"/>
  <c r="L3676" i="1"/>
  <c r="N3676" i="1" s="1"/>
  <c r="L3679" i="1"/>
  <c r="N3679" i="1" s="1"/>
  <c r="AN3679" i="1"/>
  <c r="AO3679" i="1" s="1"/>
  <c r="AP3679" i="1" s="1"/>
  <c r="AQ3679" i="1" s="1"/>
  <c r="AR3679" i="1" s="1"/>
  <c r="AN3681" i="1"/>
  <c r="AO3681" i="1" s="1"/>
  <c r="AP3681" i="1" s="1"/>
  <c r="AQ3681" i="1" s="1"/>
  <c r="AR3681" i="1" s="1"/>
  <c r="V3684" i="1"/>
  <c r="AD3721" i="1"/>
  <c r="AD3732" i="1"/>
  <c r="AD3742" i="1"/>
  <c r="V3728" i="1"/>
  <c r="O3730" i="1"/>
  <c r="L3730" i="1"/>
  <c r="N3730" i="1" s="1"/>
  <c r="Q3530" i="1"/>
  <c r="Q3550" i="1"/>
  <c r="Q3570" i="1"/>
  <c r="Q3590" i="1"/>
  <c r="J3612" i="1"/>
  <c r="K3612" i="1" s="1"/>
  <c r="S3619" i="1"/>
  <c r="AN3625" i="1"/>
  <c r="AO3625" i="1" s="1"/>
  <c r="AP3625" i="1" s="1"/>
  <c r="AQ3625" i="1" s="1"/>
  <c r="AR3625" i="1" s="1"/>
  <c r="V3650" i="1"/>
  <c r="O3651" i="1"/>
  <c r="L3651" i="1"/>
  <c r="N3651" i="1" s="1"/>
  <c r="O3658" i="1"/>
  <c r="L3658" i="1"/>
  <c r="N3658" i="1" s="1"/>
  <c r="AN3658" i="1"/>
  <c r="AO3658" i="1" s="1"/>
  <c r="AP3658" i="1" s="1"/>
  <c r="AQ3658" i="1" s="1"/>
  <c r="AR3658" i="1" s="1"/>
  <c r="AN3668" i="1"/>
  <c r="AO3668" i="1" s="1"/>
  <c r="AP3668" i="1" s="1"/>
  <c r="AQ3668" i="1" s="1"/>
  <c r="AR3668" i="1" s="1"/>
  <c r="O3668" i="1"/>
  <c r="L3668" i="1"/>
  <c r="N3668" i="1" s="1"/>
  <c r="O3679" i="1"/>
  <c r="V3681" i="1"/>
  <c r="W3681" i="1" s="1"/>
  <c r="V3686" i="1"/>
  <c r="AD3716" i="1"/>
  <c r="O3689" i="1"/>
  <c r="O3698" i="1"/>
  <c r="L3698" i="1"/>
  <c r="N3698" i="1" s="1"/>
  <c r="AN3698" i="1"/>
  <c r="AO3698" i="1" s="1"/>
  <c r="AP3698" i="1" s="1"/>
  <c r="AQ3698" i="1" s="1"/>
  <c r="AR3698" i="1" s="1"/>
  <c r="AD3713" i="1"/>
  <c r="AD3744" i="1"/>
  <c r="Q3744" i="1"/>
  <c r="J3744" i="1"/>
  <c r="K3744" i="1" s="1"/>
  <c r="AN3744" i="1" s="1"/>
  <c r="AO3744" i="1" s="1"/>
  <c r="AP3744" i="1" s="1"/>
  <c r="AQ3744" i="1" s="1"/>
  <c r="AR3744" i="1" s="1"/>
  <c r="AN3755" i="1"/>
  <c r="AO3755" i="1" s="1"/>
  <c r="AP3755" i="1" s="1"/>
  <c r="AQ3755" i="1" s="1"/>
  <c r="AR3755" i="1" s="1"/>
  <c r="Q3537" i="1"/>
  <c r="Q3557" i="1"/>
  <c r="Q3577" i="1"/>
  <c r="AD3610" i="1"/>
  <c r="Q3597" i="1"/>
  <c r="AD3630" i="1"/>
  <c r="V3614" i="1"/>
  <c r="O3638" i="1"/>
  <c r="AD3685" i="1"/>
  <c r="T3658" i="1"/>
  <c r="S3658" i="1"/>
  <c r="V3660" i="1"/>
  <c r="T3663" i="1"/>
  <c r="S3663" i="1"/>
  <c r="O3665" i="1"/>
  <c r="L3665" i="1"/>
  <c r="N3665" i="1" s="1"/>
  <c r="AD3695" i="1"/>
  <c r="AD3703" i="1"/>
  <c r="AN3693" i="1"/>
  <c r="AO3693" i="1" s="1"/>
  <c r="AP3693" i="1" s="1"/>
  <c r="AQ3693" i="1" s="1"/>
  <c r="AR3693" i="1" s="1"/>
  <c r="F5630" i="1"/>
  <c r="AD3740" i="1"/>
  <c r="Q3728" i="1"/>
  <c r="J3728" i="1"/>
  <c r="K3728" i="1" s="1"/>
  <c r="V3553" i="1"/>
  <c r="D5625" i="1"/>
  <c r="E5625" i="1" s="1"/>
  <c r="G5625" i="1" s="1"/>
  <c r="S3563" i="1"/>
  <c r="J3572" i="1"/>
  <c r="K3572" i="1" s="1"/>
  <c r="V3573" i="1"/>
  <c r="L3578" i="1"/>
  <c r="N3578" i="1" s="1"/>
  <c r="W3578" i="1" s="1"/>
  <c r="S3583" i="1"/>
  <c r="J3592" i="1"/>
  <c r="K3592" i="1" s="1"/>
  <c r="V3593" i="1"/>
  <c r="L3598" i="1"/>
  <c r="N3598" i="1" s="1"/>
  <c r="W3598" i="1" s="1"/>
  <c r="AN3607" i="1"/>
  <c r="AO3607" i="1" s="1"/>
  <c r="AP3607" i="1" s="1"/>
  <c r="AQ3607" i="1" s="1"/>
  <c r="AR3607" i="1" s="1"/>
  <c r="AD3637" i="1"/>
  <c r="Q3611" i="1"/>
  <c r="AN3616" i="1"/>
  <c r="AO3616" i="1" s="1"/>
  <c r="AP3616" i="1" s="1"/>
  <c r="AQ3616" i="1" s="1"/>
  <c r="AR3616" i="1" s="1"/>
  <c r="Q3621" i="1"/>
  <c r="AD3656" i="1"/>
  <c r="Q3633" i="1"/>
  <c r="Q3634" i="1"/>
  <c r="J3645" i="1"/>
  <c r="K3645" i="1" s="1"/>
  <c r="Q3645" i="1"/>
  <c r="F5628" i="1"/>
  <c r="F5703" i="1"/>
  <c r="AD3700" i="1"/>
  <c r="AN3674" i="1"/>
  <c r="AO3674" i="1" s="1"/>
  <c r="AP3674" i="1" s="1"/>
  <c r="AQ3674" i="1" s="1"/>
  <c r="AR3674" i="1" s="1"/>
  <c r="O3684" i="1"/>
  <c r="L3684" i="1"/>
  <c r="V3688" i="1"/>
  <c r="V3691" i="1"/>
  <c r="AD3723" i="1"/>
  <c r="V3714" i="1"/>
  <c r="V3716" i="1"/>
  <c r="T3720" i="1"/>
  <c r="AN3724" i="1"/>
  <c r="AO3724" i="1" s="1"/>
  <c r="AP3724" i="1" s="1"/>
  <c r="AQ3724" i="1" s="1"/>
  <c r="AR3724" i="1" s="1"/>
  <c r="O3724" i="1"/>
  <c r="L3724" i="1"/>
  <c r="N3724" i="1" s="1"/>
  <c r="AN3726" i="1"/>
  <c r="AO3726" i="1" s="1"/>
  <c r="AP3726" i="1" s="1"/>
  <c r="AQ3726" i="1" s="1"/>
  <c r="AR3726" i="1" s="1"/>
  <c r="O3726" i="1"/>
  <c r="L3726" i="1"/>
  <c r="N3726" i="1" s="1"/>
  <c r="V3749" i="1"/>
  <c r="V3461" i="1"/>
  <c r="V3480" i="1"/>
  <c r="V3500" i="1"/>
  <c r="V3520" i="1"/>
  <c r="AD3528" i="1"/>
  <c r="V3540" i="1"/>
  <c r="AN3554" i="1"/>
  <c r="AO3554" i="1" s="1"/>
  <c r="AP3554" i="1" s="1"/>
  <c r="AQ3554" i="1" s="1"/>
  <c r="AR3554" i="1" s="1"/>
  <c r="V3560" i="1"/>
  <c r="V3580" i="1"/>
  <c r="V3600" i="1"/>
  <c r="AD3646" i="1"/>
  <c r="AD3671" i="1"/>
  <c r="V3644" i="1"/>
  <c r="J3650" i="1"/>
  <c r="K3650" i="1" s="1"/>
  <c r="AD3690" i="1"/>
  <c r="O3686" i="1"/>
  <c r="L3686" i="1"/>
  <c r="N3686" i="1" s="1"/>
  <c r="AN3686" i="1"/>
  <c r="AO3686" i="1" s="1"/>
  <c r="AP3686" i="1" s="1"/>
  <c r="AQ3686" i="1" s="1"/>
  <c r="AR3686" i="1" s="1"/>
  <c r="AN3695" i="1"/>
  <c r="AO3695" i="1" s="1"/>
  <c r="AP3695" i="1" s="1"/>
  <c r="AQ3695" i="1" s="1"/>
  <c r="AR3695" i="1" s="1"/>
  <c r="V3704" i="1"/>
  <c r="O3720" i="1"/>
  <c r="L3720" i="1"/>
  <c r="N3720" i="1" s="1"/>
  <c r="W3720" i="1" s="1"/>
  <c r="AN3720" i="1"/>
  <c r="AO3720" i="1" s="1"/>
  <c r="AP3720" i="1" s="1"/>
  <c r="AQ3720" i="1" s="1"/>
  <c r="AR3720" i="1" s="1"/>
  <c r="T3731" i="1"/>
  <c r="S3731" i="1"/>
  <c r="AD3822" i="1"/>
  <c r="AD3821" i="1"/>
  <c r="AD3835" i="1"/>
  <c r="J3614" i="1"/>
  <c r="K3614" i="1" s="1"/>
  <c r="AD3647" i="1"/>
  <c r="L3623" i="1"/>
  <c r="N3623" i="1" s="1"/>
  <c r="Q3624" i="1"/>
  <c r="S3638" i="1"/>
  <c r="AN3642" i="1"/>
  <c r="AO3642" i="1" s="1"/>
  <c r="AP3642" i="1" s="1"/>
  <c r="AQ3642" i="1" s="1"/>
  <c r="AR3642" i="1" s="1"/>
  <c r="Q3655" i="1"/>
  <c r="T3665" i="1"/>
  <c r="V3667" i="1"/>
  <c r="AD3697" i="1"/>
  <c r="O3681" i="1"/>
  <c r="W3693" i="1"/>
  <c r="AD3725" i="1"/>
  <c r="V3708" i="1"/>
  <c r="W3708" i="1" s="1"/>
  <c r="V3731" i="1"/>
  <c r="W3731" i="1" s="1"/>
  <c r="AD3767" i="1"/>
  <c r="AN3759" i="1"/>
  <c r="AO3759" i="1" s="1"/>
  <c r="AP3759" i="1" s="1"/>
  <c r="AQ3759" i="1" s="1"/>
  <c r="AR3759" i="1" s="1"/>
  <c r="O3759" i="1"/>
  <c r="L3759" i="1"/>
  <c r="N3759" i="1" s="1"/>
  <c r="W3759" i="1" s="1"/>
  <c r="AD3618" i="1"/>
  <c r="S3604" i="1"/>
  <c r="O3606" i="1"/>
  <c r="AD3638" i="1"/>
  <c r="Q3615" i="1"/>
  <c r="J3615" i="1"/>
  <c r="K3615" i="1" s="1"/>
  <c r="J3624" i="1"/>
  <c r="K3624" i="1" s="1"/>
  <c r="L3654" i="1"/>
  <c r="N3654" i="1" s="1"/>
  <c r="AN3654" i="1"/>
  <c r="AO3654" i="1" s="1"/>
  <c r="AP3654" i="1" s="1"/>
  <c r="AQ3654" i="1" s="1"/>
  <c r="AR3654" i="1" s="1"/>
  <c r="L3660" i="1"/>
  <c r="N3660" i="1" s="1"/>
  <c r="AN3660" i="1"/>
  <c r="AO3660" i="1" s="1"/>
  <c r="AP3660" i="1" s="1"/>
  <c r="AQ3660" i="1" s="1"/>
  <c r="AR3660" i="1" s="1"/>
  <c r="AD3692" i="1"/>
  <c r="S3670" i="1"/>
  <c r="V3672" i="1"/>
  <c r="S3673" i="1"/>
  <c r="V3675" i="1"/>
  <c r="O3691" i="1"/>
  <c r="L3691" i="1"/>
  <c r="N3691" i="1" s="1"/>
  <c r="O3693" i="1"/>
  <c r="L3716" i="1"/>
  <c r="N3716" i="1" s="1"/>
  <c r="AN3716" i="1"/>
  <c r="AO3716" i="1" s="1"/>
  <c r="AP3716" i="1" s="1"/>
  <c r="AQ3716" i="1" s="1"/>
  <c r="AR3716" i="1" s="1"/>
  <c r="T3763" i="1"/>
  <c r="S3763" i="1"/>
  <c r="AD3805" i="1"/>
  <c r="O3830" i="1"/>
  <c r="L3830" i="1"/>
  <c r="N3830" i="1" s="1"/>
  <c r="O3854" i="1"/>
  <c r="L3854" i="1"/>
  <c r="N3854" i="1" s="1"/>
  <c r="V3501" i="1"/>
  <c r="J3520" i="1"/>
  <c r="K3520" i="1" s="1"/>
  <c r="AN3520" i="1" s="1"/>
  <c r="AO3520" i="1" s="1"/>
  <c r="AP3520" i="1" s="1"/>
  <c r="AQ3520" i="1" s="1"/>
  <c r="AR3520" i="1" s="1"/>
  <c r="V3521" i="1"/>
  <c r="L3526" i="1"/>
  <c r="N3526" i="1" s="1"/>
  <c r="J3540" i="1"/>
  <c r="K3540" i="1" s="1"/>
  <c r="V3541" i="1"/>
  <c r="L3546" i="1"/>
  <c r="N3546" i="1" s="1"/>
  <c r="W3546" i="1" s="1"/>
  <c r="AN3555" i="1"/>
  <c r="AO3555" i="1" s="1"/>
  <c r="AP3555" i="1" s="1"/>
  <c r="AQ3555" i="1" s="1"/>
  <c r="AR3555" i="1" s="1"/>
  <c r="V3561" i="1"/>
  <c r="L3566" i="1"/>
  <c r="N3566" i="1" s="1"/>
  <c r="W3566" i="1" s="1"/>
  <c r="O3573" i="1"/>
  <c r="AN3575" i="1"/>
  <c r="AO3575" i="1" s="1"/>
  <c r="AP3575" i="1" s="1"/>
  <c r="AQ3575" i="1" s="1"/>
  <c r="AR3575" i="1" s="1"/>
  <c r="V3581" i="1"/>
  <c r="L3586" i="1"/>
  <c r="N3586" i="1" s="1"/>
  <c r="AD3589" i="1"/>
  <c r="O3593" i="1"/>
  <c r="V3601" i="1"/>
  <c r="AN3627" i="1"/>
  <c r="AO3627" i="1" s="1"/>
  <c r="AP3627" i="1" s="1"/>
  <c r="AQ3627" i="1" s="1"/>
  <c r="AR3627" i="1" s="1"/>
  <c r="AD3658" i="1"/>
  <c r="V3662" i="1"/>
  <c r="T3667" i="1"/>
  <c r="S3667" i="1"/>
  <c r="O3678" i="1"/>
  <c r="L3678" i="1"/>
  <c r="N3678" i="1" s="1"/>
  <c r="W3678" i="1" s="1"/>
  <c r="V3683" i="1"/>
  <c r="T3686" i="1"/>
  <c r="L3688" i="1"/>
  <c r="N3688" i="1" s="1"/>
  <c r="W3688" i="1" s="1"/>
  <c r="AN3688" i="1"/>
  <c r="AO3688" i="1" s="1"/>
  <c r="AP3688" i="1" s="1"/>
  <c r="AQ3688" i="1" s="1"/>
  <c r="AR3688" i="1" s="1"/>
  <c r="O3688" i="1"/>
  <c r="T3695" i="1"/>
  <c r="S3695" i="1"/>
  <c r="O3704" i="1"/>
  <c r="L3704" i="1"/>
  <c r="N3704" i="1" s="1"/>
  <c r="O3716" i="1"/>
  <c r="V3735" i="1"/>
  <c r="V3417" i="1"/>
  <c r="V3437" i="1"/>
  <c r="V3457" i="1"/>
  <c r="V3468" i="1"/>
  <c r="V3488" i="1"/>
  <c r="V3508" i="1"/>
  <c r="V3528" i="1"/>
  <c r="W3528" i="1" s="1"/>
  <c r="V3548" i="1"/>
  <c r="V3568" i="1"/>
  <c r="L3573" i="1"/>
  <c r="N3573" i="1" s="1"/>
  <c r="V3588" i="1"/>
  <c r="L3593" i="1"/>
  <c r="N3593" i="1" s="1"/>
  <c r="V3608" i="1"/>
  <c r="AD3668" i="1"/>
  <c r="AD3680" i="1"/>
  <c r="T3654" i="1"/>
  <c r="AD3687" i="1"/>
  <c r="AD3694" i="1"/>
  <c r="AD3708" i="1"/>
  <c r="AN3689" i="1"/>
  <c r="AO3689" i="1" s="1"/>
  <c r="AP3689" i="1" s="1"/>
  <c r="AQ3689" i="1" s="1"/>
  <c r="AR3689" i="1" s="1"/>
  <c r="AD3729" i="1"/>
  <c r="T3706" i="1"/>
  <c r="S3706" i="1"/>
  <c r="T3710" i="1"/>
  <c r="S3710" i="1"/>
  <c r="AD3780" i="1"/>
  <c r="W3799" i="1"/>
  <c r="V3850" i="1"/>
  <c r="AD3649" i="1"/>
  <c r="AD3659" i="1"/>
  <c r="W3649" i="1"/>
  <c r="O3657" i="1"/>
  <c r="L3657" i="1"/>
  <c r="N3657" i="1" s="1"/>
  <c r="Q3662" i="1"/>
  <c r="J3662" i="1"/>
  <c r="K3662" i="1" s="1"/>
  <c r="AN3662" i="1" s="1"/>
  <c r="AO3662" i="1" s="1"/>
  <c r="AP3662" i="1" s="1"/>
  <c r="AQ3662" i="1" s="1"/>
  <c r="AR3662" i="1" s="1"/>
  <c r="L3667" i="1"/>
  <c r="N3667" i="1" s="1"/>
  <c r="O3667" i="1"/>
  <c r="V3669" i="1"/>
  <c r="AD3699" i="1"/>
  <c r="L3672" i="1"/>
  <c r="N3672" i="1" s="1"/>
  <c r="AN3672" i="1"/>
  <c r="AO3672" i="1" s="1"/>
  <c r="AP3672" i="1" s="1"/>
  <c r="AQ3672" i="1" s="1"/>
  <c r="AR3672" i="1" s="1"/>
  <c r="AN3675" i="1"/>
  <c r="AO3675" i="1" s="1"/>
  <c r="AP3675" i="1" s="1"/>
  <c r="AQ3675" i="1" s="1"/>
  <c r="AR3675" i="1" s="1"/>
  <c r="O3675" i="1"/>
  <c r="L3675" i="1"/>
  <c r="N3675" i="1" s="1"/>
  <c r="L3695" i="1"/>
  <c r="N3695" i="1" s="1"/>
  <c r="W3695" i="1" s="1"/>
  <c r="O3695" i="1"/>
  <c r="V3697" i="1"/>
  <c r="AN3710" i="1"/>
  <c r="AO3710" i="1" s="1"/>
  <c r="AP3710" i="1" s="1"/>
  <c r="AQ3710" i="1" s="1"/>
  <c r="AR3710" i="1" s="1"/>
  <c r="O3710" i="1"/>
  <c r="L3710" i="1"/>
  <c r="N3710" i="1" s="1"/>
  <c r="AD3747" i="1"/>
  <c r="AN3721" i="1"/>
  <c r="AO3721" i="1" s="1"/>
  <c r="AP3721" i="1" s="1"/>
  <c r="AQ3721" i="1" s="1"/>
  <c r="AR3721" i="1" s="1"/>
  <c r="AD3751" i="1"/>
  <c r="Q3739" i="1"/>
  <c r="J3739" i="1"/>
  <c r="K3739" i="1" s="1"/>
  <c r="AD3804" i="1"/>
  <c r="F5624" i="1"/>
  <c r="L3547" i="1"/>
  <c r="N3547" i="1" s="1"/>
  <c r="W3547" i="1" s="1"/>
  <c r="L3567" i="1"/>
  <c r="N3567" i="1" s="1"/>
  <c r="W3567" i="1" s="1"/>
  <c r="L3587" i="1"/>
  <c r="N3587" i="1" s="1"/>
  <c r="L3607" i="1"/>
  <c r="N3607" i="1" s="1"/>
  <c r="W3607" i="1" s="1"/>
  <c r="L3616" i="1"/>
  <c r="N3616" i="1" s="1"/>
  <c r="V3618" i="1"/>
  <c r="AD3663" i="1"/>
  <c r="AN3659" i="1"/>
  <c r="AO3659" i="1" s="1"/>
  <c r="AP3659" i="1" s="1"/>
  <c r="AQ3659" i="1" s="1"/>
  <c r="AR3659" i="1" s="1"/>
  <c r="V3664" i="1"/>
  <c r="O3672" i="1"/>
  <c r="S3678" i="1"/>
  <c r="O3683" i="1"/>
  <c r="L3683" i="1"/>
  <c r="N3683" i="1" s="1"/>
  <c r="AD3715" i="1"/>
  <c r="AD3720" i="1"/>
  <c r="AD3731" i="1"/>
  <c r="AD3733" i="1"/>
  <c r="AD3745" i="1"/>
  <c r="J3729" i="1"/>
  <c r="K3729" i="1" s="1"/>
  <c r="Q3729" i="1"/>
  <c r="V3509" i="1"/>
  <c r="V3529" i="1"/>
  <c r="L3534" i="1"/>
  <c r="N3534" i="1" s="1"/>
  <c r="O3541" i="1"/>
  <c r="V3549" i="1"/>
  <c r="W3549" i="1" s="1"/>
  <c r="L3554" i="1"/>
  <c r="N3554" i="1" s="1"/>
  <c r="V3569" i="1"/>
  <c r="V3589" i="1"/>
  <c r="W3589" i="1" s="1"/>
  <c r="AD3633" i="1"/>
  <c r="V3609" i="1"/>
  <c r="AN3610" i="1"/>
  <c r="AO3610" i="1" s="1"/>
  <c r="AP3610" i="1" s="1"/>
  <c r="AQ3610" i="1" s="1"/>
  <c r="AR3610" i="1" s="1"/>
  <c r="AD3662" i="1"/>
  <c r="AD3664" i="1"/>
  <c r="AD3665" i="1"/>
  <c r="N3643" i="1"/>
  <c r="W3643" i="1" s="1"/>
  <c r="AD3674" i="1"/>
  <c r="Q3648" i="1"/>
  <c r="J3648" i="1"/>
  <c r="K3648" i="1" s="1"/>
  <c r="AD3684" i="1"/>
  <c r="AD3710" i="1"/>
  <c r="V3690" i="1"/>
  <c r="J3697" i="1"/>
  <c r="K3697" i="1" s="1"/>
  <c r="Q3697" i="1"/>
  <c r="AN3704" i="1"/>
  <c r="AO3704" i="1" s="1"/>
  <c r="AP3704" i="1" s="1"/>
  <c r="AQ3704" i="1" s="1"/>
  <c r="AR3704" i="1" s="1"/>
  <c r="AD3741" i="1"/>
  <c r="AD3743" i="1"/>
  <c r="V3719" i="1"/>
  <c r="V3723" i="1"/>
  <c r="V3433" i="1"/>
  <c r="V3453" i="1"/>
  <c r="W3453" i="1" s="1"/>
  <c r="V3476" i="1"/>
  <c r="W3476" i="1" s="1"/>
  <c r="V3496" i="1"/>
  <c r="W3496" i="1" s="1"/>
  <c r="V3516" i="1"/>
  <c r="V3536" i="1"/>
  <c r="L3541" i="1"/>
  <c r="N3541" i="1" s="1"/>
  <c r="V3556" i="1"/>
  <c r="L3561" i="1"/>
  <c r="V3576" i="1"/>
  <c r="V3596" i="1"/>
  <c r="O3643" i="1"/>
  <c r="N3653" i="1"/>
  <c r="W3653" i="1" s="1"/>
  <c r="AN3669" i="1"/>
  <c r="AO3669" i="1" s="1"/>
  <c r="AP3669" i="1" s="1"/>
  <c r="AQ3669" i="1" s="1"/>
  <c r="AR3669" i="1" s="1"/>
  <c r="O3669" i="1"/>
  <c r="L3669" i="1"/>
  <c r="N3669" i="1" s="1"/>
  <c r="T3674" i="1"/>
  <c r="S3674" i="1"/>
  <c r="AD3681" i="1"/>
  <c r="V3685" i="1"/>
  <c r="V3687" i="1"/>
  <c r="AD3722" i="1"/>
  <c r="AN3703" i="1"/>
  <c r="AO3703" i="1" s="1"/>
  <c r="AP3703" i="1" s="1"/>
  <c r="AQ3703" i="1" s="1"/>
  <c r="AR3703" i="1" s="1"/>
  <c r="AN3725" i="1"/>
  <c r="AO3725" i="1" s="1"/>
  <c r="AP3725" i="1" s="1"/>
  <c r="AQ3725" i="1" s="1"/>
  <c r="AR3725" i="1" s="1"/>
  <c r="O3725" i="1"/>
  <c r="L3725" i="1"/>
  <c r="N3725" i="1" s="1"/>
  <c r="V3819" i="1"/>
  <c r="D5624" i="1"/>
  <c r="E5624" i="1" s="1"/>
  <c r="G5624" i="1" s="1"/>
  <c r="F5626" i="1"/>
  <c r="J3628" i="1"/>
  <c r="K3628" i="1" s="1"/>
  <c r="Q3643" i="1"/>
  <c r="T3649" i="1"/>
  <c r="AD3679" i="1"/>
  <c r="D5628" i="1"/>
  <c r="AN3652" i="1"/>
  <c r="AO3652" i="1" s="1"/>
  <c r="AP3652" i="1" s="1"/>
  <c r="AQ3652" i="1" s="1"/>
  <c r="AR3652" i="1" s="1"/>
  <c r="AD3689" i="1"/>
  <c r="AD3704" i="1"/>
  <c r="O3680" i="1"/>
  <c r="L3680" i="1"/>
  <c r="N3680" i="1" s="1"/>
  <c r="W3680" i="1" s="1"/>
  <c r="T3699" i="1"/>
  <c r="S3699" i="1"/>
  <c r="T3705" i="1"/>
  <c r="S3705" i="1"/>
  <c r="AD3735" i="1"/>
  <c r="AD3737" i="1"/>
  <c r="T3713" i="1"/>
  <c r="S3713" i="1"/>
  <c r="O3719" i="1"/>
  <c r="L3719" i="1"/>
  <c r="N3719" i="1" s="1"/>
  <c r="O3721" i="1"/>
  <c r="AD3760" i="1"/>
  <c r="AD3768" i="1"/>
  <c r="V3762" i="1"/>
  <c r="T3787" i="1"/>
  <c r="S3787" i="1"/>
  <c r="AD3614" i="1"/>
  <c r="AD3634" i="1"/>
  <c r="AD3651" i="1"/>
  <c r="V3630" i="1"/>
  <c r="V3640" i="1"/>
  <c r="V3652" i="1"/>
  <c r="V3656" i="1"/>
  <c r="AD3686" i="1"/>
  <c r="O3659" i="1"/>
  <c r="L3659" i="1"/>
  <c r="N3659" i="1" s="1"/>
  <c r="L3666" i="1"/>
  <c r="N3666" i="1" s="1"/>
  <c r="AN3666" i="1"/>
  <c r="AO3666" i="1" s="1"/>
  <c r="AP3666" i="1" s="1"/>
  <c r="AQ3666" i="1" s="1"/>
  <c r="AR3666" i="1" s="1"/>
  <c r="AD3696" i="1"/>
  <c r="AD3707" i="1"/>
  <c r="T3682" i="1"/>
  <c r="S3682" i="1"/>
  <c r="O3685" i="1"/>
  <c r="L3685" i="1"/>
  <c r="N3685" i="1" s="1"/>
  <c r="O3687" i="1"/>
  <c r="AN3687" i="1"/>
  <c r="AO3687" i="1" s="1"/>
  <c r="AP3687" i="1" s="1"/>
  <c r="AQ3687" i="1" s="1"/>
  <c r="AR3687" i="1" s="1"/>
  <c r="AN3690" i="1"/>
  <c r="AO3690" i="1" s="1"/>
  <c r="AP3690" i="1" s="1"/>
  <c r="AQ3690" i="1" s="1"/>
  <c r="AR3690" i="1" s="1"/>
  <c r="O3690" i="1"/>
  <c r="L3690" i="1"/>
  <c r="N3690" i="1" s="1"/>
  <c r="V3692" i="1"/>
  <c r="V3705" i="1"/>
  <c r="AN3707" i="1"/>
  <c r="AO3707" i="1" s="1"/>
  <c r="AP3707" i="1" s="1"/>
  <c r="AQ3707" i="1" s="1"/>
  <c r="AR3707" i="1" s="1"/>
  <c r="O3717" i="1"/>
  <c r="L3717" i="1"/>
  <c r="N3717" i="1" s="1"/>
  <c r="AN3717" i="1"/>
  <c r="AO3717" i="1" s="1"/>
  <c r="AP3717" i="1" s="1"/>
  <c r="AQ3717" i="1" s="1"/>
  <c r="AR3717" i="1" s="1"/>
  <c r="O3727" i="1"/>
  <c r="L3727" i="1"/>
  <c r="N3727" i="1" s="1"/>
  <c r="AD3764" i="1"/>
  <c r="AN3776" i="1"/>
  <c r="AO3776" i="1" s="1"/>
  <c r="AP3776" i="1" s="1"/>
  <c r="AQ3776" i="1" s="1"/>
  <c r="AR3776" i="1" s="1"/>
  <c r="O3776" i="1"/>
  <c r="L3776" i="1"/>
  <c r="N3776" i="1" s="1"/>
  <c r="AD3807" i="1"/>
  <c r="AD3806" i="1"/>
  <c r="V3517" i="1"/>
  <c r="V3537" i="1"/>
  <c r="L3542" i="1"/>
  <c r="N3542" i="1" s="1"/>
  <c r="V3557" i="1"/>
  <c r="L3562" i="1"/>
  <c r="N3562" i="1" s="1"/>
  <c r="V3577" i="1"/>
  <c r="L3582" i="1"/>
  <c r="N3582" i="1" s="1"/>
  <c r="V3597" i="1"/>
  <c r="L3602" i="1"/>
  <c r="N3602" i="1" s="1"/>
  <c r="W3602" i="1" s="1"/>
  <c r="AN3611" i="1"/>
  <c r="AO3611" i="1" s="1"/>
  <c r="AP3611" i="1" s="1"/>
  <c r="AQ3611" i="1" s="1"/>
  <c r="AR3611" i="1" s="1"/>
  <c r="AD3642" i="1"/>
  <c r="J3619" i="1"/>
  <c r="K3619" i="1" s="1"/>
  <c r="L3642" i="1"/>
  <c r="N3642" i="1" s="1"/>
  <c r="AD3683" i="1"/>
  <c r="V3682" i="1"/>
  <c r="L3687" i="1"/>
  <c r="N3687" i="1" s="1"/>
  <c r="T3730" i="1"/>
  <c r="S3730" i="1"/>
  <c r="AD3795" i="1"/>
  <c r="Q3711" i="1"/>
  <c r="AN3713" i="1"/>
  <c r="AO3713" i="1" s="1"/>
  <c r="AP3713" i="1" s="1"/>
  <c r="AQ3713" i="1" s="1"/>
  <c r="AR3713" i="1" s="1"/>
  <c r="V3738" i="1"/>
  <c r="Q3751" i="1"/>
  <c r="J3751" i="1"/>
  <c r="K3751" i="1" s="1"/>
  <c r="AN3754" i="1"/>
  <c r="AO3754" i="1" s="1"/>
  <c r="AP3754" i="1" s="1"/>
  <c r="AQ3754" i="1" s="1"/>
  <c r="AR3754" i="1" s="1"/>
  <c r="Q3755" i="1"/>
  <c r="J3755" i="1"/>
  <c r="K3755" i="1" s="1"/>
  <c r="AD3793" i="1"/>
  <c r="T3766" i="1"/>
  <c r="S3766" i="1"/>
  <c r="O3782" i="1"/>
  <c r="L3782" i="1"/>
  <c r="N3782" i="1" s="1"/>
  <c r="AD3814" i="1"/>
  <c r="O3792" i="1"/>
  <c r="L3792" i="1"/>
  <c r="N3792" i="1" s="1"/>
  <c r="V3812" i="1"/>
  <c r="W3812" i="1" s="1"/>
  <c r="O3817" i="1"/>
  <c r="L3817" i="1"/>
  <c r="N3817" i="1" s="1"/>
  <c r="V3832" i="1"/>
  <c r="T3837" i="1"/>
  <c r="S3837" i="1"/>
  <c r="O3856" i="1"/>
  <c r="L3856" i="1"/>
  <c r="N3856" i="1" s="1"/>
  <c r="AD3869" i="1"/>
  <c r="Q3661" i="1"/>
  <c r="AN3671" i="1"/>
  <c r="AO3671" i="1" s="1"/>
  <c r="AP3671" i="1" s="1"/>
  <c r="AQ3671" i="1" s="1"/>
  <c r="AR3671" i="1" s="1"/>
  <c r="AN3678" i="1"/>
  <c r="AO3678" i="1" s="1"/>
  <c r="AP3678" i="1" s="1"/>
  <c r="AQ3678" i="1" s="1"/>
  <c r="AR3678" i="1" s="1"/>
  <c r="Q3709" i="1"/>
  <c r="J3711" i="1"/>
  <c r="K3711" i="1" s="1"/>
  <c r="AN3711" i="1" s="1"/>
  <c r="AO3711" i="1" s="1"/>
  <c r="AP3711" i="1" s="1"/>
  <c r="AQ3711" i="1" s="1"/>
  <c r="AR3711" i="1" s="1"/>
  <c r="AD3770" i="1"/>
  <c r="AN3747" i="1"/>
  <c r="AO3747" i="1" s="1"/>
  <c r="AP3747" i="1" s="1"/>
  <c r="AQ3747" i="1" s="1"/>
  <c r="AR3747" i="1" s="1"/>
  <c r="AD3781" i="1"/>
  <c r="V3754" i="1"/>
  <c r="AN3762" i="1"/>
  <c r="AO3762" i="1" s="1"/>
  <c r="AP3762" i="1" s="1"/>
  <c r="AQ3762" i="1" s="1"/>
  <c r="AR3762" i="1" s="1"/>
  <c r="T3775" i="1"/>
  <c r="S3775" i="1"/>
  <c r="V3777" i="1"/>
  <c r="S3782" i="1"/>
  <c r="AN3786" i="1"/>
  <c r="AO3786" i="1" s="1"/>
  <c r="AP3786" i="1" s="1"/>
  <c r="AQ3786" i="1" s="1"/>
  <c r="AR3786" i="1" s="1"/>
  <c r="AD3819" i="1"/>
  <c r="V3800" i="1"/>
  <c r="AN3802" i="1"/>
  <c r="AO3802" i="1" s="1"/>
  <c r="AP3802" i="1" s="1"/>
  <c r="AQ3802" i="1" s="1"/>
  <c r="AR3802" i="1" s="1"/>
  <c r="Q3802" i="1"/>
  <c r="F5633" i="1"/>
  <c r="AD3832" i="1"/>
  <c r="T3807" i="1"/>
  <c r="S3807" i="1"/>
  <c r="AD3849" i="1"/>
  <c r="AD3858" i="1"/>
  <c r="O3852" i="1"/>
  <c r="L3852" i="1"/>
  <c r="N3852" i="1" s="1"/>
  <c r="V3750" i="1"/>
  <c r="W3750" i="1" s="1"/>
  <c r="AD3785" i="1"/>
  <c r="V3758" i="1"/>
  <c r="W3758" i="1" s="1"/>
  <c r="O3772" i="1"/>
  <c r="L3772" i="1"/>
  <c r="N3772" i="1" s="1"/>
  <c r="AN3772" i="1"/>
  <c r="AO3772" i="1" s="1"/>
  <c r="AP3772" i="1" s="1"/>
  <c r="AQ3772" i="1" s="1"/>
  <c r="AR3772" i="1" s="1"/>
  <c r="O3774" i="1"/>
  <c r="L3774" i="1"/>
  <c r="N3774" i="1" s="1"/>
  <c r="W3774" i="1" s="1"/>
  <c r="AD3809" i="1"/>
  <c r="V3786" i="1"/>
  <c r="AD3790" i="1"/>
  <c r="V3802" i="1"/>
  <c r="V3807" i="1"/>
  <c r="S3823" i="1"/>
  <c r="T3823" i="1"/>
  <c r="AN3830" i="1"/>
  <c r="AO3830" i="1" s="1"/>
  <c r="AP3830" i="1" s="1"/>
  <c r="AQ3830" i="1" s="1"/>
  <c r="AR3830" i="1" s="1"/>
  <c r="S3842" i="1"/>
  <c r="O3850" i="1"/>
  <c r="AN3850" i="1"/>
  <c r="AO3850" i="1" s="1"/>
  <c r="AP3850" i="1" s="1"/>
  <c r="AQ3850" i="1" s="1"/>
  <c r="AR3850" i="1" s="1"/>
  <c r="L3850" i="1"/>
  <c r="N3850" i="1" s="1"/>
  <c r="AN3862" i="1"/>
  <c r="AO3862" i="1" s="1"/>
  <c r="AP3862" i="1" s="1"/>
  <c r="AQ3862" i="1" s="1"/>
  <c r="AR3862" i="1" s="1"/>
  <c r="Q3862" i="1"/>
  <c r="S3874" i="1"/>
  <c r="T3874" i="1"/>
  <c r="AN3715" i="1"/>
  <c r="AO3715" i="1" s="1"/>
  <c r="AP3715" i="1" s="1"/>
  <c r="AQ3715" i="1" s="1"/>
  <c r="AR3715" i="1" s="1"/>
  <c r="V3737" i="1"/>
  <c r="W3737" i="1" s="1"/>
  <c r="J3738" i="1"/>
  <c r="K3738" i="1" s="1"/>
  <c r="AN3738" i="1" s="1"/>
  <c r="AO3738" i="1" s="1"/>
  <c r="AP3738" i="1" s="1"/>
  <c r="AQ3738" i="1" s="1"/>
  <c r="AR3738" i="1" s="1"/>
  <c r="O3777" i="1"/>
  <c r="L3777" i="1"/>
  <c r="N3777" i="1" s="1"/>
  <c r="AD3816" i="1"/>
  <c r="O3815" i="1"/>
  <c r="L3815" i="1"/>
  <c r="N3815" i="1" s="1"/>
  <c r="W3815" i="1" s="1"/>
  <c r="AN3832" i="1"/>
  <c r="AO3832" i="1" s="1"/>
  <c r="AP3832" i="1" s="1"/>
  <c r="AQ3832" i="1" s="1"/>
  <c r="AR3832" i="1" s="1"/>
  <c r="O3832" i="1"/>
  <c r="L3832" i="1"/>
  <c r="N3832" i="1" s="1"/>
  <c r="AQ3840" i="1"/>
  <c r="AR3840" i="1" s="1"/>
  <c r="AN3848" i="1"/>
  <c r="AO3848" i="1" s="1"/>
  <c r="AP3848" i="1" s="1"/>
  <c r="AQ3848" i="1" s="1"/>
  <c r="AR3848" i="1" s="1"/>
  <c r="Q3848" i="1"/>
  <c r="J3647" i="1"/>
  <c r="K3647" i="1" s="1"/>
  <c r="J3663" i="1"/>
  <c r="K3663" i="1" s="1"/>
  <c r="J3670" i="1"/>
  <c r="K3670" i="1" s="1"/>
  <c r="AN3670" i="1" s="1"/>
  <c r="AO3670" i="1" s="1"/>
  <c r="AP3670" i="1" s="1"/>
  <c r="AQ3670" i="1" s="1"/>
  <c r="AR3670" i="1" s="1"/>
  <c r="Q3684" i="1"/>
  <c r="Q3691" i="1"/>
  <c r="J3712" i="1"/>
  <c r="K3712" i="1" s="1"/>
  <c r="S3725" i="1"/>
  <c r="O3750" i="1"/>
  <c r="J3754" i="1"/>
  <c r="K3754" i="1" s="1"/>
  <c r="T3762" i="1"/>
  <c r="S3762" i="1"/>
  <c r="J3765" i="1"/>
  <c r="K3765" i="1" s="1"/>
  <c r="Q3765" i="1"/>
  <c r="Q3777" i="1"/>
  <c r="AN3787" i="1"/>
  <c r="AO3787" i="1" s="1"/>
  <c r="AP3787" i="1" s="1"/>
  <c r="AQ3787" i="1" s="1"/>
  <c r="AR3787" i="1" s="1"/>
  <c r="T3789" i="1"/>
  <c r="S3789" i="1"/>
  <c r="O3800" i="1"/>
  <c r="L3800" i="1"/>
  <c r="N3800" i="1" s="1"/>
  <c r="O3805" i="1"/>
  <c r="L3805" i="1"/>
  <c r="N3805" i="1" s="1"/>
  <c r="AD3839" i="1"/>
  <c r="AD3846" i="1"/>
  <c r="AD3853" i="1"/>
  <c r="L3828" i="1"/>
  <c r="N3828" i="1" s="1"/>
  <c r="W3828" i="1" s="1"/>
  <c r="AN3834" i="1"/>
  <c r="AO3834" i="1" s="1"/>
  <c r="AP3834" i="1" s="1"/>
  <c r="AQ3834" i="1" s="1"/>
  <c r="AR3834" i="1" s="1"/>
  <c r="Q3834" i="1"/>
  <c r="O3844" i="1"/>
  <c r="T3846" i="1"/>
  <c r="S3846" i="1"/>
  <c r="V3848" i="1"/>
  <c r="T3910" i="1"/>
  <c r="S3910" i="1"/>
  <c r="AD3678" i="1"/>
  <c r="S3689" i="1"/>
  <c r="S3703" i="1"/>
  <c r="V3706" i="1"/>
  <c r="AN3718" i="1"/>
  <c r="AO3718" i="1" s="1"/>
  <c r="AP3718" i="1" s="1"/>
  <c r="AQ3718" i="1" s="1"/>
  <c r="AR3718" i="1" s="1"/>
  <c r="AD3748" i="1"/>
  <c r="O3747" i="1"/>
  <c r="L3747" i="1"/>
  <c r="N3747" i="1" s="1"/>
  <c r="O3762" i="1"/>
  <c r="L3762" i="1"/>
  <c r="N3762" i="1" s="1"/>
  <c r="V3771" i="1"/>
  <c r="AN3784" i="1"/>
  <c r="AO3784" i="1" s="1"/>
  <c r="AP3784" i="1" s="1"/>
  <c r="AQ3784" i="1" s="1"/>
  <c r="AR3784" i="1" s="1"/>
  <c r="O3784" i="1"/>
  <c r="O3786" i="1"/>
  <c r="L3786" i="1"/>
  <c r="N3786" i="1" s="1"/>
  <c r="V3791" i="1"/>
  <c r="AD3824" i="1"/>
  <c r="AD3827" i="1"/>
  <c r="O3802" i="1"/>
  <c r="L3802" i="1"/>
  <c r="N3802" i="1" s="1"/>
  <c r="W3802" i="1" s="1"/>
  <c r="O3807" i="1"/>
  <c r="L3807" i="1"/>
  <c r="N3807" i="1" s="1"/>
  <c r="AD3842" i="1"/>
  <c r="AQ3825" i="1"/>
  <c r="AR3825" i="1" s="1"/>
  <c r="AD3855" i="1"/>
  <c r="V3834" i="1"/>
  <c r="O3846" i="1"/>
  <c r="L3846" i="1"/>
  <c r="N3846" i="1" s="1"/>
  <c r="W3846" i="1" s="1"/>
  <c r="O3864" i="1"/>
  <c r="L3864" i="1"/>
  <c r="N3864" i="1" s="1"/>
  <c r="W3864" i="1" s="1"/>
  <c r="Q3641" i="1"/>
  <c r="Q3657" i="1"/>
  <c r="Q3669" i="1"/>
  <c r="AD3702" i="1"/>
  <c r="L3677" i="1"/>
  <c r="N3677" i="1" s="1"/>
  <c r="L3705" i="1"/>
  <c r="N3705" i="1" s="1"/>
  <c r="AD3749" i="1"/>
  <c r="V3742" i="1"/>
  <c r="W3742" i="1" s="1"/>
  <c r="L3743" i="1"/>
  <c r="Q3747" i="1"/>
  <c r="V3753" i="1"/>
  <c r="W3753" i="1" s="1"/>
  <c r="AD3784" i="1"/>
  <c r="AD3792" i="1"/>
  <c r="F5632" i="1"/>
  <c r="AD3801" i="1"/>
  <c r="T3779" i="1"/>
  <c r="S3779" i="1"/>
  <c r="L3784" i="1"/>
  <c r="N3784" i="1" s="1"/>
  <c r="O3789" i="1"/>
  <c r="L3789" i="1"/>
  <c r="N3789" i="1" s="1"/>
  <c r="O3797" i="1"/>
  <c r="V3804" i="1"/>
  <c r="T3812" i="1"/>
  <c r="S3812" i="1"/>
  <c r="AN3818" i="1"/>
  <c r="AO3818" i="1" s="1"/>
  <c r="AP3818" i="1" s="1"/>
  <c r="AQ3818" i="1" s="1"/>
  <c r="AR3818" i="1" s="1"/>
  <c r="Q3818" i="1"/>
  <c r="AQ3827" i="1"/>
  <c r="AR3827" i="1" s="1"/>
  <c r="V3855" i="1"/>
  <c r="V3859" i="1"/>
  <c r="S3664" i="1"/>
  <c r="AD3750" i="1"/>
  <c r="Q3736" i="1"/>
  <c r="J3736" i="1"/>
  <c r="K3736" i="1" s="1"/>
  <c r="T3746" i="1"/>
  <c r="S3746" i="1"/>
  <c r="AD3777" i="1"/>
  <c r="T3750" i="1"/>
  <c r="S3750" i="1"/>
  <c r="AD3798" i="1"/>
  <c r="Q3771" i="1"/>
  <c r="J3771" i="1"/>
  <c r="K3771" i="1" s="1"/>
  <c r="O3779" i="1"/>
  <c r="L3779" i="1"/>
  <c r="N3779" i="1" s="1"/>
  <c r="AN3779" i="1"/>
  <c r="AO3779" i="1" s="1"/>
  <c r="AP3779" i="1" s="1"/>
  <c r="AQ3779" i="1" s="1"/>
  <c r="AR3779" i="1" s="1"/>
  <c r="AN3782" i="1"/>
  <c r="AO3782" i="1" s="1"/>
  <c r="AP3782" i="1" s="1"/>
  <c r="AQ3782" i="1" s="1"/>
  <c r="AR3782" i="1" s="1"/>
  <c r="T3797" i="1"/>
  <c r="S3797" i="1"/>
  <c r="O3809" i="1"/>
  <c r="L3809" i="1"/>
  <c r="N3809" i="1" s="1"/>
  <c r="AD3844" i="1"/>
  <c r="V3818" i="1"/>
  <c r="S3821" i="1"/>
  <c r="T3821" i="1"/>
  <c r="O3841" i="1"/>
  <c r="L3841" i="1"/>
  <c r="N3841" i="1" s="1"/>
  <c r="O3848" i="1"/>
  <c r="L3848" i="1"/>
  <c r="N3848" i="1" s="1"/>
  <c r="O3906" i="1"/>
  <c r="L3906" i="1"/>
  <c r="N3906" i="1" s="1"/>
  <c r="J3664" i="1"/>
  <c r="K3664" i="1" s="1"/>
  <c r="J3692" i="1"/>
  <c r="K3692" i="1" s="1"/>
  <c r="J3699" i="1"/>
  <c r="K3699" i="1" s="1"/>
  <c r="J3706" i="1"/>
  <c r="K3706" i="1" s="1"/>
  <c r="L3714" i="1"/>
  <c r="N3714" i="1" s="1"/>
  <c r="S3738" i="1"/>
  <c r="AN3740" i="1"/>
  <c r="AO3740" i="1" s="1"/>
  <c r="AP3740" i="1" s="1"/>
  <c r="AQ3740" i="1" s="1"/>
  <c r="AR3740" i="1" s="1"/>
  <c r="O3743" i="1"/>
  <c r="AD3773" i="1"/>
  <c r="V3761" i="1"/>
  <c r="W3761" i="1" s="1"/>
  <c r="AN3773" i="1"/>
  <c r="AO3773" i="1" s="1"/>
  <c r="AP3773" i="1" s="1"/>
  <c r="AQ3773" i="1" s="1"/>
  <c r="AR3773" i="1" s="1"/>
  <c r="AN3783" i="1"/>
  <c r="AO3783" i="1" s="1"/>
  <c r="AP3783" i="1" s="1"/>
  <c r="AQ3783" i="1" s="1"/>
  <c r="AR3783" i="1" s="1"/>
  <c r="V3788" i="1"/>
  <c r="W3788" i="1" s="1"/>
  <c r="AN3793" i="1"/>
  <c r="AO3793" i="1" s="1"/>
  <c r="AP3793" i="1" s="1"/>
  <c r="AQ3793" i="1" s="1"/>
  <c r="AR3793" i="1" s="1"/>
  <c r="Q3793" i="1"/>
  <c r="T3794" i="1"/>
  <c r="AD3831" i="1"/>
  <c r="AD3848" i="1"/>
  <c r="AD3866" i="1"/>
  <c r="AD3868" i="1"/>
  <c r="AN3851" i="1"/>
  <c r="AO3851" i="1" s="1"/>
  <c r="AP3851" i="1" s="1"/>
  <c r="AQ3851" i="1" s="1"/>
  <c r="AR3851" i="1" s="1"/>
  <c r="Q3851" i="1"/>
  <c r="O3868" i="1"/>
  <c r="L3868" i="1"/>
  <c r="N3868" i="1" s="1"/>
  <c r="O3904" i="1"/>
  <c r="L3904" i="1"/>
  <c r="N3904" i="1" s="1"/>
  <c r="AN3904" i="1"/>
  <c r="AO3904" i="1" s="1"/>
  <c r="AP3904" i="1" s="1"/>
  <c r="AQ3904" i="1" s="1"/>
  <c r="AR3904" i="1" s="1"/>
  <c r="Q3677" i="1"/>
  <c r="T3712" i="1"/>
  <c r="T3716" i="1"/>
  <c r="S3716" i="1"/>
  <c r="AN3719" i="1"/>
  <c r="AO3719" i="1" s="1"/>
  <c r="AP3719" i="1" s="1"/>
  <c r="AQ3719" i="1" s="1"/>
  <c r="AR3719" i="1" s="1"/>
  <c r="AD3757" i="1"/>
  <c r="AD3759" i="1"/>
  <c r="V3734" i="1"/>
  <c r="Q3735" i="1"/>
  <c r="J3735" i="1"/>
  <c r="K3735" i="1" s="1"/>
  <c r="T3737" i="1"/>
  <c r="S3754" i="1"/>
  <c r="AN3764" i="1"/>
  <c r="AO3764" i="1" s="1"/>
  <c r="AP3764" i="1" s="1"/>
  <c r="AQ3764" i="1" s="1"/>
  <c r="AR3764" i="1" s="1"/>
  <c r="AN3770" i="1"/>
  <c r="AO3770" i="1" s="1"/>
  <c r="AP3770" i="1" s="1"/>
  <c r="AQ3770" i="1" s="1"/>
  <c r="AR3770" i="1" s="1"/>
  <c r="V3773" i="1"/>
  <c r="V3783" i="1"/>
  <c r="W3783" i="1" s="1"/>
  <c r="AD3818" i="1"/>
  <c r="AD3829" i="1"/>
  <c r="AD3834" i="1"/>
  <c r="V3816" i="1"/>
  <c r="O3825" i="1"/>
  <c r="L3825" i="1"/>
  <c r="N3825" i="1" s="1"/>
  <c r="AD3857" i="1"/>
  <c r="AD3861" i="1"/>
  <c r="AD3864" i="1"/>
  <c r="V3851" i="1"/>
  <c r="O3855" i="1"/>
  <c r="L3855" i="1"/>
  <c r="N3855" i="1" s="1"/>
  <c r="Q3700" i="1"/>
  <c r="Q3707" i="1"/>
  <c r="AD3738" i="1"/>
  <c r="AD3753" i="1"/>
  <c r="AD3758" i="1"/>
  <c r="T3743" i="1"/>
  <c r="V3770" i="1"/>
  <c r="AD3789" i="1"/>
  <c r="AN3801" i="1"/>
  <c r="AO3801" i="1" s="1"/>
  <c r="AP3801" i="1" s="1"/>
  <c r="AQ3801" i="1" s="1"/>
  <c r="AR3801" i="1" s="1"/>
  <c r="Q3801" i="1"/>
  <c r="AD3841" i="1"/>
  <c r="O3818" i="1"/>
  <c r="L3818" i="1"/>
  <c r="N3818" i="1" s="1"/>
  <c r="S3825" i="1"/>
  <c r="AD3859" i="1"/>
  <c r="T3881" i="1"/>
  <c r="S3881" i="1"/>
  <c r="O3897" i="1"/>
  <c r="L3897" i="1"/>
  <c r="N3897" i="1" s="1"/>
  <c r="J3700" i="1"/>
  <c r="K3700" i="1" s="1"/>
  <c r="J3707" i="1"/>
  <c r="K3707" i="1" s="1"/>
  <c r="AD3739" i="1"/>
  <c r="Q3714" i="1"/>
  <c r="AD3755" i="1"/>
  <c r="J3749" i="1"/>
  <c r="K3749" i="1" s="1"/>
  <c r="Q3749" i="1"/>
  <c r="AD3791" i="1"/>
  <c r="AD3794" i="1"/>
  <c r="AD3797" i="1"/>
  <c r="O3773" i="1"/>
  <c r="L3773" i="1"/>
  <c r="AN3774" i="1"/>
  <c r="AO3774" i="1" s="1"/>
  <c r="AP3774" i="1" s="1"/>
  <c r="AQ3774" i="1" s="1"/>
  <c r="AR3774" i="1" s="1"/>
  <c r="V3778" i="1"/>
  <c r="AD3815" i="1"/>
  <c r="AD3826" i="1"/>
  <c r="AN3799" i="1"/>
  <c r="AO3799" i="1" s="1"/>
  <c r="AP3799" i="1" s="1"/>
  <c r="AQ3799" i="1" s="1"/>
  <c r="AR3799" i="1" s="1"/>
  <c r="O3799" i="1"/>
  <c r="V3801" i="1"/>
  <c r="D5633" i="1"/>
  <c r="Q3803" i="1"/>
  <c r="N3803" i="1"/>
  <c r="AQ3812" i="1"/>
  <c r="AR3812" i="1" s="1"/>
  <c r="Q3816" i="1"/>
  <c r="J3816" i="1"/>
  <c r="K3816" i="1" s="1"/>
  <c r="AD3850" i="1"/>
  <c r="AN3831" i="1"/>
  <c r="AO3831" i="1" s="1"/>
  <c r="AP3831" i="1" s="1"/>
  <c r="AQ3831" i="1" s="1"/>
  <c r="AR3831" i="1" s="1"/>
  <c r="V3838" i="1"/>
  <c r="L3843" i="1"/>
  <c r="N3843" i="1" s="1"/>
  <c r="W3843" i="1" s="1"/>
  <c r="AN3847" i="1"/>
  <c r="AO3847" i="1" s="1"/>
  <c r="AP3847" i="1" s="1"/>
  <c r="AQ3847" i="1" s="1"/>
  <c r="AR3847" i="1" s="1"/>
  <c r="AN3849" i="1"/>
  <c r="AO3849" i="1" s="1"/>
  <c r="AP3849" i="1" s="1"/>
  <c r="AQ3849" i="1" s="1"/>
  <c r="AR3849" i="1" s="1"/>
  <c r="O3853" i="1"/>
  <c r="L3853" i="1"/>
  <c r="N3853" i="1" s="1"/>
  <c r="AN3667" i="1"/>
  <c r="AO3667" i="1" s="1"/>
  <c r="AP3667" i="1" s="1"/>
  <c r="AQ3667" i="1" s="1"/>
  <c r="AR3667" i="1" s="1"/>
  <c r="Q3685" i="1"/>
  <c r="AD3718" i="1"/>
  <c r="Q3715" i="1"/>
  <c r="O3718" i="1"/>
  <c r="L3746" i="1"/>
  <c r="N3746" i="1" s="1"/>
  <c r="AD3779" i="1"/>
  <c r="T3753" i="1"/>
  <c r="AD3787" i="1"/>
  <c r="V3760" i="1"/>
  <c r="Q3767" i="1"/>
  <c r="J3767" i="1"/>
  <c r="K3767" i="1" s="1"/>
  <c r="AD3808" i="1"/>
  <c r="AD3813" i="1"/>
  <c r="AD3823" i="1"/>
  <c r="V3803" i="1"/>
  <c r="S3811" i="1"/>
  <c r="W3814" i="1"/>
  <c r="S3820" i="1"/>
  <c r="T3820" i="1"/>
  <c r="AD3852" i="1"/>
  <c r="V3833" i="1"/>
  <c r="V3847" i="1"/>
  <c r="O3851" i="1"/>
  <c r="L3851" i="1"/>
  <c r="N3851" i="1" s="1"/>
  <c r="V3674" i="1"/>
  <c r="Q3680" i="1"/>
  <c r="J3694" i="1"/>
  <c r="K3694" i="1" s="1"/>
  <c r="Q3708" i="1"/>
  <c r="Q3717" i="1"/>
  <c r="L3718" i="1"/>
  <c r="N3718" i="1" s="1"/>
  <c r="V3721" i="1"/>
  <c r="W3721" i="1" s="1"/>
  <c r="AN3731" i="1"/>
  <c r="AO3731" i="1" s="1"/>
  <c r="AP3731" i="1" s="1"/>
  <c r="AQ3731" i="1" s="1"/>
  <c r="AR3731" i="1" s="1"/>
  <c r="L3734" i="1"/>
  <c r="N3734" i="1" s="1"/>
  <c r="J3741" i="1"/>
  <c r="K3741" i="1" s="1"/>
  <c r="Q3741" i="1"/>
  <c r="AD3776" i="1"/>
  <c r="AQ3758" i="1"/>
  <c r="AR3758" i="1" s="1"/>
  <c r="AD3800" i="1"/>
  <c r="T3778" i="1"/>
  <c r="S3778" i="1"/>
  <c r="T3790" i="1"/>
  <c r="S3790" i="1"/>
  <c r="V3798" i="1"/>
  <c r="V3806" i="1"/>
  <c r="V3820" i="1"/>
  <c r="T3822" i="1"/>
  <c r="S3822" i="1"/>
  <c r="S3827" i="1"/>
  <c r="V3863" i="1"/>
  <c r="S3879" i="1"/>
  <c r="T3879" i="1"/>
  <c r="T3893" i="1"/>
  <c r="S3893" i="1"/>
  <c r="V3722" i="1"/>
  <c r="W3722" i="1" s="1"/>
  <c r="AN3730" i="1"/>
  <c r="AO3730" i="1" s="1"/>
  <c r="AP3730" i="1" s="1"/>
  <c r="AQ3730" i="1" s="1"/>
  <c r="AR3730" i="1" s="1"/>
  <c r="V3745" i="1"/>
  <c r="W3745" i="1" s="1"/>
  <c r="S3760" i="1"/>
  <c r="O3770" i="1"/>
  <c r="L3770" i="1"/>
  <c r="N3770" i="1" s="1"/>
  <c r="V3775" i="1"/>
  <c r="AD3810" i="1"/>
  <c r="V3785" i="1"/>
  <c r="V3787" i="1"/>
  <c r="AQ3795" i="1"/>
  <c r="AR3795" i="1" s="1"/>
  <c r="S3796" i="1"/>
  <c r="T3796" i="1"/>
  <c r="O3801" i="1"/>
  <c r="L3801" i="1"/>
  <c r="N3801" i="1" s="1"/>
  <c r="AD3838" i="1"/>
  <c r="AD3836" i="1"/>
  <c r="V3822" i="1"/>
  <c r="S3836" i="1"/>
  <c r="T3836" i="1"/>
  <c r="O3838" i="1"/>
  <c r="L3838" i="1"/>
  <c r="N3838" i="1" s="1"/>
  <c r="W3838" i="1" s="1"/>
  <c r="W3840" i="1"/>
  <c r="O3849" i="1"/>
  <c r="L3849" i="1"/>
  <c r="N3849" i="1" s="1"/>
  <c r="Q3867" i="1"/>
  <c r="AN3867" i="1"/>
  <c r="AO3867" i="1" s="1"/>
  <c r="AP3867" i="1" s="1"/>
  <c r="AQ3867" i="1" s="1"/>
  <c r="AR3867" i="1" s="1"/>
  <c r="O3867" i="1"/>
  <c r="L3871" i="1"/>
  <c r="N3871" i="1" s="1"/>
  <c r="AN3871" i="1"/>
  <c r="AO3871" i="1" s="1"/>
  <c r="AP3871" i="1" s="1"/>
  <c r="AQ3871" i="1" s="1"/>
  <c r="AR3871" i="1" s="1"/>
  <c r="O3871" i="1"/>
  <c r="Q3693" i="1"/>
  <c r="AN3727" i="1"/>
  <c r="AO3727" i="1" s="1"/>
  <c r="AP3727" i="1" s="1"/>
  <c r="AQ3727" i="1" s="1"/>
  <c r="AR3727" i="1" s="1"/>
  <c r="L3733" i="1"/>
  <c r="N3733" i="1" s="1"/>
  <c r="W3733" i="1" s="1"/>
  <c r="AD3783" i="1"/>
  <c r="T3756" i="1"/>
  <c r="S3756" i="1"/>
  <c r="J3760" i="1"/>
  <c r="K3760" i="1" s="1"/>
  <c r="AN3760" i="1" s="1"/>
  <c r="AO3760" i="1" s="1"/>
  <c r="AP3760" i="1" s="1"/>
  <c r="AQ3760" i="1" s="1"/>
  <c r="AR3760" i="1" s="1"/>
  <c r="V3766" i="1"/>
  <c r="V3769" i="1"/>
  <c r="W3769" i="1" s="1"/>
  <c r="T3783" i="1"/>
  <c r="S3783" i="1"/>
  <c r="T3806" i="1"/>
  <c r="S3806" i="1"/>
  <c r="T3810" i="1"/>
  <c r="AD3845" i="1"/>
  <c r="AD3847" i="1"/>
  <c r="O3831" i="1"/>
  <c r="L3831" i="1"/>
  <c r="N3831" i="1" s="1"/>
  <c r="O3836" i="1"/>
  <c r="L3836" i="1"/>
  <c r="N3836" i="1" s="1"/>
  <c r="O3845" i="1"/>
  <c r="L3845" i="1"/>
  <c r="N3845" i="1" s="1"/>
  <c r="O3847" i="1"/>
  <c r="L3847" i="1"/>
  <c r="N3847" i="1" s="1"/>
  <c r="V3710" i="1"/>
  <c r="Q3722" i="1"/>
  <c r="T3732" i="1"/>
  <c r="S3732" i="1"/>
  <c r="Q3733" i="1"/>
  <c r="AD3765" i="1"/>
  <c r="AD3766" i="1"/>
  <c r="T3740" i="1"/>
  <c r="S3740" i="1"/>
  <c r="J3756" i="1"/>
  <c r="K3756" i="1" s="1"/>
  <c r="AD3802" i="1"/>
  <c r="J3785" i="1"/>
  <c r="K3785" i="1" s="1"/>
  <c r="AN3785" i="1" s="1"/>
  <c r="AO3785" i="1" s="1"/>
  <c r="AP3785" i="1" s="1"/>
  <c r="AQ3785" i="1" s="1"/>
  <c r="AR3785" i="1" s="1"/>
  <c r="Q3785" i="1"/>
  <c r="AN3792" i="1"/>
  <c r="AO3792" i="1" s="1"/>
  <c r="AP3792" i="1" s="1"/>
  <c r="AQ3792" i="1" s="1"/>
  <c r="AR3792" i="1" s="1"/>
  <c r="O3803" i="1"/>
  <c r="AD3833" i="1"/>
  <c r="O3808" i="1"/>
  <c r="L3808" i="1"/>
  <c r="N3808" i="1" s="1"/>
  <c r="W3808" i="1" s="1"/>
  <c r="AN3817" i="1"/>
  <c r="AO3817" i="1" s="1"/>
  <c r="AP3817" i="1" s="1"/>
  <c r="AQ3817" i="1" s="1"/>
  <c r="AR3817" i="1" s="1"/>
  <c r="Q3817" i="1"/>
  <c r="L3861" i="1"/>
  <c r="N3861" i="1" s="1"/>
  <c r="O3861" i="1"/>
  <c r="O3863" i="1"/>
  <c r="L3863" i="1"/>
  <c r="N3863" i="1" s="1"/>
  <c r="AN3863" i="1"/>
  <c r="AO3863" i="1" s="1"/>
  <c r="AP3863" i="1" s="1"/>
  <c r="AQ3863" i="1" s="1"/>
  <c r="AR3863" i="1" s="1"/>
  <c r="Q3723" i="1"/>
  <c r="J3723" i="1"/>
  <c r="K3723" i="1" s="1"/>
  <c r="AN3723" i="1" s="1"/>
  <c r="AO3723" i="1" s="1"/>
  <c r="AP3723" i="1" s="1"/>
  <c r="AQ3723" i="1" s="1"/>
  <c r="AR3723" i="1" s="1"/>
  <c r="V3726" i="1"/>
  <c r="V3739" i="1"/>
  <c r="F5631" i="1"/>
  <c r="AD3771" i="1"/>
  <c r="V3744" i="1"/>
  <c r="AD3786" i="1"/>
  <c r="O3766" i="1"/>
  <c r="O3787" i="1"/>
  <c r="L3787" i="1"/>
  <c r="N3787" i="1" s="1"/>
  <c r="W3787" i="1" s="1"/>
  <c r="AD3817" i="1"/>
  <c r="O3790" i="1"/>
  <c r="L3790" i="1"/>
  <c r="N3790" i="1" s="1"/>
  <c r="W3790" i="1" s="1"/>
  <c r="V3792" i="1"/>
  <c r="AD3840" i="1"/>
  <c r="V3817" i="1"/>
  <c r="O3822" i="1"/>
  <c r="L3822" i="1"/>
  <c r="N3822" i="1" s="1"/>
  <c r="AN3822" i="1"/>
  <c r="AO3822" i="1" s="1"/>
  <c r="AP3822" i="1" s="1"/>
  <c r="AQ3822" i="1" s="1"/>
  <c r="AR3822" i="1" s="1"/>
  <c r="O3824" i="1"/>
  <c r="L3824" i="1"/>
  <c r="N3824" i="1" s="1"/>
  <c r="W3824" i="1" s="1"/>
  <c r="S3835" i="1"/>
  <c r="T3835" i="1"/>
  <c r="AD3878" i="1"/>
  <c r="AD3877" i="1"/>
  <c r="AN3852" i="1"/>
  <c r="AO3852" i="1" s="1"/>
  <c r="AP3852" i="1" s="1"/>
  <c r="AQ3852" i="1" s="1"/>
  <c r="AR3852" i="1" s="1"/>
  <c r="Q3852" i="1"/>
  <c r="V3854" i="1"/>
  <c r="L3865" i="1"/>
  <c r="O3865" i="1"/>
  <c r="AN3865" i="1"/>
  <c r="AO3865" i="1" s="1"/>
  <c r="AP3865" i="1" s="1"/>
  <c r="AQ3865" i="1" s="1"/>
  <c r="AR3865" i="1" s="1"/>
  <c r="Q3668" i="1"/>
  <c r="Q3675" i="1"/>
  <c r="D5629" i="1"/>
  <c r="E5629" i="1" s="1"/>
  <c r="G5629" i="1" s="1"/>
  <c r="AN3683" i="1"/>
  <c r="AO3683" i="1" s="1"/>
  <c r="AP3683" i="1" s="1"/>
  <c r="AQ3683" i="1" s="1"/>
  <c r="AR3683" i="1" s="1"/>
  <c r="Q3701" i="1"/>
  <c r="AD3734" i="1"/>
  <c r="S3724" i="1"/>
  <c r="Q3727" i="1"/>
  <c r="AQ3737" i="1"/>
  <c r="AR3737" i="1" s="1"/>
  <c r="AD3775" i="1"/>
  <c r="AD3778" i="1"/>
  <c r="AD3782" i="1"/>
  <c r="V3755" i="1"/>
  <c r="T3760" i="1"/>
  <c r="O3763" i="1"/>
  <c r="L3763" i="1"/>
  <c r="N3763" i="1" s="1"/>
  <c r="L3766" i="1"/>
  <c r="N3766" i="1" s="1"/>
  <c r="W3766" i="1" s="1"/>
  <c r="V3772" i="1"/>
  <c r="O3795" i="1"/>
  <c r="L3795" i="1"/>
  <c r="N3795" i="1" s="1"/>
  <c r="W3795" i="1" s="1"/>
  <c r="AD3825" i="1"/>
  <c r="L3798" i="1"/>
  <c r="N3798" i="1" s="1"/>
  <c r="AQ3811" i="1"/>
  <c r="AR3811" i="1" s="1"/>
  <c r="L3813" i="1"/>
  <c r="N3813" i="1" s="1"/>
  <c r="AN3815" i="1"/>
  <c r="AO3815" i="1" s="1"/>
  <c r="AP3815" i="1" s="1"/>
  <c r="AQ3815" i="1" s="1"/>
  <c r="AR3815" i="1" s="1"/>
  <c r="Q3819" i="1"/>
  <c r="O3819" i="1"/>
  <c r="O3826" i="1"/>
  <c r="L3826" i="1"/>
  <c r="N3826" i="1" s="1"/>
  <c r="AD3860" i="1"/>
  <c r="V3835" i="1"/>
  <c r="W3835" i="1" s="1"/>
  <c r="AD3865" i="1"/>
  <c r="T3839" i="1"/>
  <c r="S3839" i="1"/>
  <c r="V3852" i="1"/>
  <c r="V3856" i="1"/>
  <c r="D5634" i="1"/>
  <c r="E5634" i="1" s="1"/>
  <c r="AN3833" i="1"/>
  <c r="AO3833" i="1" s="1"/>
  <c r="AP3833" i="1" s="1"/>
  <c r="AQ3833" i="1" s="1"/>
  <c r="AR3833" i="1" s="1"/>
  <c r="V3849" i="1"/>
  <c r="AN3853" i="1"/>
  <c r="AO3853" i="1" s="1"/>
  <c r="AP3853" i="1" s="1"/>
  <c r="AQ3853" i="1" s="1"/>
  <c r="AR3853" i="1" s="1"/>
  <c r="AN3854" i="1"/>
  <c r="AO3854" i="1" s="1"/>
  <c r="AP3854" i="1" s="1"/>
  <c r="AQ3854" i="1" s="1"/>
  <c r="AR3854" i="1" s="1"/>
  <c r="AN3855" i="1"/>
  <c r="AO3855" i="1" s="1"/>
  <c r="AP3855" i="1" s="1"/>
  <c r="AQ3855" i="1" s="1"/>
  <c r="AR3855" i="1" s="1"/>
  <c r="AN3861" i="1"/>
  <c r="AO3861" i="1" s="1"/>
  <c r="AP3861" i="1" s="1"/>
  <c r="AQ3861" i="1" s="1"/>
  <c r="AR3861" i="1" s="1"/>
  <c r="V3862" i="1"/>
  <c r="V3867" i="1"/>
  <c r="W3867" i="1" s="1"/>
  <c r="AN3876" i="1"/>
  <c r="AO3876" i="1" s="1"/>
  <c r="AP3876" i="1" s="1"/>
  <c r="AQ3876" i="1" s="1"/>
  <c r="AR3876" i="1" s="1"/>
  <c r="Q3876" i="1"/>
  <c r="V3888" i="1"/>
  <c r="AN3901" i="1"/>
  <c r="AO3901" i="1" s="1"/>
  <c r="AP3901" i="1" s="1"/>
  <c r="AQ3901" i="1" s="1"/>
  <c r="AR3901" i="1" s="1"/>
  <c r="V3853" i="1"/>
  <c r="AN3856" i="1"/>
  <c r="AO3856" i="1" s="1"/>
  <c r="AP3856" i="1" s="1"/>
  <c r="AQ3856" i="1" s="1"/>
  <c r="AR3856" i="1" s="1"/>
  <c r="Q3858" i="1"/>
  <c r="AN3858" i="1"/>
  <c r="AO3858" i="1" s="1"/>
  <c r="AP3858" i="1" s="1"/>
  <c r="AQ3858" i="1" s="1"/>
  <c r="AR3858" i="1" s="1"/>
  <c r="V3861" i="1"/>
  <c r="O3881" i="1"/>
  <c r="L3881" i="1"/>
  <c r="N3881" i="1" s="1"/>
  <c r="V3883" i="1"/>
  <c r="O3886" i="1"/>
  <c r="L3886" i="1"/>
  <c r="N3886" i="1" s="1"/>
  <c r="S3906" i="1"/>
  <c r="AN3908" i="1"/>
  <c r="AO3908" i="1" s="1"/>
  <c r="AP3908" i="1" s="1"/>
  <c r="AQ3908" i="1" s="1"/>
  <c r="AR3908" i="1" s="1"/>
  <c r="O3908" i="1"/>
  <c r="L3908" i="1"/>
  <c r="N3908" i="1" s="1"/>
  <c r="W3908" i="1" s="1"/>
  <c r="O3914" i="1"/>
  <c r="L3914" i="1"/>
  <c r="N3914" i="1" s="1"/>
  <c r="AN3788" i="1"/>
  <c r="AO3788" i="1" s="1"/>
  <c r="AP3788" i="1" s="1"/>
  <c r="AQ3788" i="1" s="1"/>
  <c r="AR3788" i="1" s="1"/>
  <c r="AN3791" i="1"/>
  <c r="AO3791" i="1" s="1"/>
  <c r="AP3791" i="1" s="1"/>
  <c r="AQ3791" i="1" s="1"/>
  <c r="AR3791" i="1" s="1"/>
  <c r="T3798" i="1"/>
  <c r="AN3804" i="1"/>
  <c r="AO3804" i="1" s="1"/>
  <c r="AP3804" i="1" s="1"/>
  <c r="AQ3804" i="1" s="1"/>
  <c r="AR3804" i="1" s="1"/>
  <c r="AN3837" i="1"/>
  <c r="AO3837" i="1" s="1"/>
  <c r="AP3837" i="1" s="1"/>
  <c r="AQ3837" i="1" s="1"/>
  <c r="AR3837" i="1" s="1"/>
  <c r="V3857" i="1"/>
  <c r="W3857" i="1" s="1"/>
  <c r="T3871" i="1"/>
  <c r="Q3873" i="1"/>
  <c r="AN3873" i="1"/>
  <c r="AO3873" i="1" s="1"/>
  <c r="AP3873" i="1" s="1"/>
  <c r="AQ3873" i="1" s="1"/>
  <c r="AR3873" i="1" s="1"/>
  <c r="AD3920" i="1"/>
  <c r="AD3922" i="1"/>
  <c r="V3923" i="1"/>
  <c r="Q3932" i="1"/>
  <c r="J3932" i="1"/>
  <c r="K3932" i="1" s="1"/>
  <c r="D5632" i="1"/>
  <c r="AN3789" i="1"/>
  <c r="AO3789" i="1" s="1"/>
  <c r="AP3789" i="1" s="1"/>
  <c r="AQ3789" i="1" s="1"/>
  <c r="AR3789" i="1" s="1"/>
  <c r="T3863" i="1"/>
  <c r="AN3888" i="1"/>
  <c r="AO3888" i="1" s="1"/>
  <c r="AP3888" i="1" s="1"/>
  <c r="AQ3888" i="1" s="1"/>
  <c r="AR3888" i="1" s="1"/>
  <c r="O3888" i="1"/>
  <c r="L3888" i="1"/>
  <c r="N3888" i="1" s="1"/>
  <c r="T3901" i="1"/>
  <c r="S3901" i="1"/>
  <c r="AD3935" i="1"/>
  <c r="T3925" i="1"/>
  <c r="S3925" i="1"/>
  <c r="S3748" i="1"/>
  <c r="V3789" i="1"/>
  <c r="S3798" i="1"/>
  <c r="S3814" i="1"/>
  <c r="Q3830" i="1"/>
  <c r="AN3836" i="1"/>
  <c r="AO3836" i="1" s="1"/>
  <c r="AP3836" i="1" s="1"/>
  <c r="AQ3836" i="1" s="1"/>
  <c r="AR3836" i="1" s="1"/>
  <c r="T3843" i="1"/>
  <c r="S3844" i="1"/>
  <c r="O3862" i="1"/>
  <c r="F5635" i="1"/>
  <c r="AD3893" i="1"/>
  <c r="AN3866" i="1"/>
  <c r="AO3866" i="1" s="1"/>
  <c r="AP3866" i="1" s="1"/>
  <c r="AQ3866" i="1" s="1"/>
  <c r="AR3866" i="1" s="1"/>
  <c r="AD3908" i="1"/>
  <c r="S3886" i="1"/>
  <c r="O3890" i="1"/>
  <c r="L3890" i="1"/>
  <c r="N3890" i="1" s="1"/>
  <c r="V3903" i="1"/>
  <c r="T3907" i="1"/>
  <c r="S3907" i="1"/>
  <c r="AD3754" i="1"/>
  <c r="AN3746" i="1"/>
  <c r="AO3746" i="1" s="1"/>
  <c r="AP3746" i="1" s="1"/>
  <c r="AQ3746" i="1" s="1"/>
  <c r="AR3746" i="1" s="1"/>
  <c r="J3778" i="1"/>
  <c r="K3778" i="1" s="1"/>
  <c r="S3799" i="1"/>
  <c r="V3805" i="1"/>
  <c r="AN3806" i="1"/>
  <c r="AO3806" i="1" s="1"/>
  <c r="AP3806" i="1" s="1"/>
  <c r="AQ3806" i="1" s="1"/>
  <c r="AR3806" i="1" s="1"/>
  <c r="AN3807" i="1"/>
  <c r="AO3807" i="1" s="1"/>
  <c r="AP3807" i="1" s="1"/>
  <c r="AQ3807" i="1" s="1"/>
  <c r="AR3807" i="1" s="1"/>
  <c r="T3813" i="1"/>
  <c r="Q3815" i="1"/>
  <c r="AN3821" i="1"/>
  <c r="AO3821" i="1" s="1"/>
  <c r="AP3821" i="1" s="1"/>
  <c r="AQ3821" i="1" s="1"/>
  <c r="AR3821" i="1" s="1"/>
  <c r="AN3823" i="1"/>
  <c r="AO3823" i="1" s="1"/>
  <c r="AP3823" i="1" s="1"/>
  <c r="AQ3823" i="1" s="1"/>
  <c r="AR3823" i="1" s="1"/>
  <c r="T3828" i="1"/>
  <c r="S3829" i="1"/>
  <c r="Q3831" i="1"/>
  <c r="AN3839" i="1"/>
  <c r="AO3839" i="1" s="1"/>
  <c r="AP3839" i="1" s="1"/>
  <c r="AQ3839" i="1" s="1"/>
  <c r="AR3839" i="1" s="1"/>
  <c r="S3845" i="1"/>
  <c r="L3862" i="1"/>
  <c r="N3862" i="1" s="1"/>
  <c r="AD3900" i="1"/>
  <c r="AD3903" i="1"/>
  <c r="O3876" i="1"/>
  <c r="L3876" i="1"/>
  <c r="N3876" i="1" s="1"/>
  <c r="W3876" i="1" s="1"/>
  <c r="O3878" i="1"/>
  <c r="L3878" i="1"/>
  <c r="N3878" i="1" s="1"/>
  <c r="T3880" i="1"/>
  <c r="S3880" i="1"/>
  <c r="AD3913" i="1"/>
  <c r="O3901" i="1"/>
  <c r="L3901" i="1"/>
  <c r="N3901" i="1" s="1"/>
  <c r="AN3911" i="1"/>
  <c r="AO3911" i="1" s="1"/>
  <c r="AP3911" i="1" s="1"/>
  <c r="AQ3911" i="1" s="1"/>
  <c r="AR3911" i="1" s="1"/>
  <c r="L3948" i="1"/>
  <c r="N3948" i="1" s="1"/>
  <c r="O3948" i="1"/>
  <c r="Q3772" i="1"/>
  <c r="AD3803" i="1"/>
  <c r="Q3800" i="1"/>
  <c r="V3821" i="1"/>
  <c r="O3834" i="1"/>
  <c r="V3837" i="1"/>
  <c r="AN3838" i="1"/>
  <c r="AO3838" i="1" s="1"/>
  <c r="AP3838" i="1" s="1"/>
  <c r="AQ3838" i="1" s="1"/>
  <c r="AR3838" i="1" s="1"/>
  <c r="AD3870" i="1"/>
  <c r="T3847" i="1"/>
  <c r="Q3849" i="1"/>
  <c r="Q3854" i="1"/>
  <c r="O3858" i="1"/>
  <c r="L3858" i="1"/>
  <c r="N3858" i="1" s="1"/>
  <c r="W3858" i="1" s="1"/>
  <c r="N3859" i="1"/>
  <c r="O3870" i="1"/>
  <c r="L3870" i="1"/>
  <c r="N3870" i="1" s="1"/>
  <c r="W3870" i="1" s="1"/>
  <c r="O3873" i="1"/>
  <c r="L3873" i="1"/>
  <c r="N3873" i="1" s="1"/>
  <c r="AQ3884" i="1"/>
  <c r="AR3884" i="1" s="1"/>
  <c r="J3894" i="1"/>
  <c r="K3894" i="1" s="1"/>
  <c r="AN3894" i="1" s="1"/>
  <c r="AO3894" i="1" s="1"/>
  <c r="AP3894" i="1" s="1"/>
  <c r="AQ3894" i="1" s="1"/>
  <c r="AR3894" i="1" s="1"/>
  <c r="Q3894" i="1"/>
  <c r="AN3896" i="1"/>
  <c r="AO3896" i="1" s="1"/>
  <c r="AP3896" i="1" s="1"/>
  <c r="AQ3896" i="1" s="1"/>
  <c r="AR3896" i="1" s="1"/>
  <c r="Q3896" i="1"/>
  <c r="AN3898" i="1"/>
  <c r="AO3898" i="1" s="1"/>
  <c r="AP3898" i="1" s="1"/>
  <c r="AQ3898" i="1" s="1"/>
  <c r="AR3898" i="1" s="1"/>
  <c r="V3911" i="1"/>
  <c r="AD3941" i="1"/>
  <c r="T3917" i="1"/>
  <c r="S3917" i="1"/>
  <c r="AD3811" i="1"/>
  <c r="AN3810" i="1"/>
  <c r="AO3810" i="1" s="1"/>
  <c r="AP3810" i="1" s="1"/>
  <c r="AQ3810" i="1" s="1"/>
  <c r="AR3810" i="1" s="1"/>
  <c r="N3819" i="1"/>
  <c r="N3833" i="1"/>
  <c r="W3833" i="1" s="1"/>
  <c r="N3834" i="1"/>
  <c r="AD3871" i="1"/>
  <c r="T3850" i="1"/>
  <c r="O3859" i="1"/>
  <c r="Q3861" i="1"/>
  <c r="AD3892" i="1"/>
  <c r="AN3875" i="1"/>
  <c r="AO3875" i="1" s="1"/>
  <c r="AP3875" i="1" s="1"/>
  <c r="AQ3875" i="1" s="1"/>
  <c r="AR3875" i="1" s="1"/>
  <c r="AD3915" i="1"/>
  <c r="O3903" i="1"/>
  <c r="L3903" i="1"/>
  <c r="N3903" i="1" s="1"/>
  <c r="W3903" i="1" s="1"/>
  <c r="AN3909" i="1"/>
  <c r="AO3909" i="1" s="1"/>
  <c r="AP3909" i="1" s="1"/>
  <c r="AQ3909" i="1" s="1"/>
  <c r="AR3909" i="1" s="1"/>
  <c r="O3919" i="1"/>
  <c r="L3919" i="1"/>
  <c r="N3919" i="1" s="1"/>
  <c r="W3919" i="1" s="1"/>
  <c r="N3804" i="1"/>
  <c r="AN3808" i="1"/>
  <c r="AO3808" i="1" s="1"/>
  <c r="AP3808" i="1" s="1"/>
  <c r="AQ3808" i="1" s="1"/>
  <c r="AR3808" i="1" s="1"/>
  <c r="AN3824" i="1"/>
  <c r="AO3824" i="1" s="1"/>
  <c r="AP3824" i="1" s="1"/>
  <c r="AQ3824" i="1" s="1"/>
  <c r="AR3824" i="1" s="1"/>
  <c r="O3833" i="1"/>
  <c r="Q3853" i="1"/>
  <c r="O3857" i="1"/>
  <c r="Q3859" i="1"/>
  <c r="O3866" i="1"/>
  <c r="L3866" i="1"/>
  <c r="N3866" i="1" s="1"/>
  <c r="W3866" i="1" s="1"/>
  <c r="T3870" i="1"/>
  <c r="S3870" i="1"/>
  <c r="V3875" i="1"/>
  <c r="AN3882" i="1"/>
  <c r="AO3882" i="1" s="1"/>
  <c r="AP3882" i="1" s="1"/>
  <c r="AQ3882" i="1" s="1"/>
  <c r="AR3882" i="1" s="1"/>
  <c r="T3887" i="1"/>
  <c r="S3887" i="1"/>
  <c r="T3905" i="1"/>
  <c r="S3905" i="1"/>
  <c r="V3909" i="1"/>
  <c r="V3793" i="1"/>
  <c r="W3793" i="1" s="1"/>
  <c r="AN3794" i="1"/>
  <c r="AO3794" i="1" s="1"/>
  <c r="AP3794" i="1" s="1"/>
  <c r="AQ3794" i="1" s="1"/>
  <c r="AR3794" i="1" s="1"/>
  <c r="J3806" i="1"/>
  <c r="K3806" i="1" s="1"/>
  <c r="AN3809" i="1"/>
  <c r="AO3809" i="1" s="1"/>
  <c r="AP3809" i="1" s="1"/>
  <c r="AQ3809" i="1" s="1"/>
  <c r="AR3809" i="1" s="1"/>
  <c r="L3820" i="1"/>
  <c r="N3820" i="1" s="1"/>
  <c r="W3820" i="1" s="1"/>
  <c r="J3821" i="1"/>
  <c r="K3821" i="1" s="1"/>
  <c r="Q3833" i="1"/>
  <c r="S3855" i="1"/>
  <c r="Q3856" i="1"/>
  <c r="Q3857" i="1"/>
  <c r="V3865" i="1"/>
  <c r="T3866" i="1"/>
  <c r="AD3905" i="1"/>
  <c r="V3887" i="1"/>
  <c r="AD3919" i="1"/>
  <c r="O3911" i="1"/>
  <c r="L3911" i="1"/>
  <c r="N3911" i="1" s="1"/>
  <c r="Q3780" i="1"/>
  <c r="V3809" i="1"/>
  <c r="AD3843" i="1"/>
  <c r="AD3872" i="1"/>
  <c r="AD3873" i="1"/>
  <c r="L3880" i="1"/>
  <c r="N3880" i="1" s="1"/>
  <c r="W3880" i="1" s="1"/>
  <c r="AN3880" i="1"/>
  <c r="AO3880" i="1" s="1"/>
  <c r="AP3880" i="1" s="1"/>
  <c r="AQ3880" i="1" s="1"/>
  <c r="AR3880" i="1" s="1"/>
  <c r="T3885" i="1"/>
  <c r="S3885" i="1"/>
  <c r="O3898" i="1"/>
  <c r="L3898" i="1"/>
  <c r="N3898" i="1" s="1"/>
  <c r="O3915" i="1"/>
  <c r="L3915" i="1"/>
  <c r="N3915" i="1" s="1"/>
  <c r="D5631" i="1"/>
  <c r="E5631" i="1" s="1"/>
  <c r="Q3745" i="1"/>
  <c r="Q3761" i="1"/>
  <c r="J3780" i="1"/>
  <c r="K3780" i="1" s="1"/>
  <c r="AN3780" i="1" s="1"/>
  <c r="AO3780" i="1" s="1"/>
  <c r="AP3780" i="1" s="1"/>
  <c r="AQ3780" i="1" s="1"/>
  <c r="AR3780" i="1" s="1"/>
  <c r="Q3788" i="1"/>
  <c r="L3791" i="1"/>
  <c r="N3791" i="1" s="1"/>
  <c r="V3825" i="1"/>
  <c r="AN3826" i="1"/>
  <c r="AO3826" i="1" s="1"/>
  <c r="AP3826" i="1" s="1"/>
  <c r="AQ3826" i="1" s="1"/>
  <c r="AR3826" i="1" s="1"/>
  <c r="L3837" i="1"/>
  <c r="N3837" i="1" s="1"/>
  <c r="AN3841" i="1"/>
  <c r="AO3841" i="1" s="1"/>
  <c r="AP3841" i="1" s="1"/>
  <c r="AQ3841" i="1" s="1"/>
  <c r="AR3841" i="1" s="1"/>
  <c r="T3855" i="1"/>
  <c r="T3860" i="1"/>
  <c r="D5635" i="1"/>
  <c r="AN3864" i="1"/>
  <c r="AO3864" i="1" s="1"/>
  <c r="AP3864" i="1" s="1"/>
  <c r="AQ3864" i="1" s="1"/>
  <c r="AR3864" i="1" s="1"/>
  <c r="S3866" i="1"/>
  <c r="J3869" i="1"/>
  <c r="K3869" i="1" s="1"/>
  <c r="Q3869" i="1"/>
  <c r="O3880" i="1"/>
  <c r="V3889" i="1"/>
  <c r="T3891" i="1"/>
  <c r="S3891" i="1"/>
  <c r="T3892" i="1"/>
  <c r="O3896" i="1"/>
  <c r="O3909" i="1"/>
  <c r="L3909" i="1"/>
  <c r="N3909" i="1" s="1"/>
  <c r="AN3796" i="1"/>
  <c r="AO3796" i="1" s="1"/>
  <c r="AP3796" i="1" s="1"/>
  <c r="AQ3796" i="1" s="1"/>
  <c r="AR3796" i="1" s="1"/>
  <c r="S3804" i="1"/>
  <c r="V3841" i="1"/>
  <c r="AD3875" i="1"/>
  <c r="AD3891" i="1"/>
  <c r="O3875" i="1"/>
  <c r="L3875" i="1"/>
  <c r="N3875" i="1" s="1"/>
  <c r="O3882" i="1"/>
  <c r="L3882" i="1"/>
  <c r="N3882" i="1" s="1"/>
  <c r="O3887" i="1"/>
  <c r="L3887" i="1"/>
  <c r="N3887" i="1" s="1"/>
  <c r="AN3887" i="1"/>
  <c r="AO3887" i="1" s="1"/>
  <c r="AP3887" i="1" s="1"/>
  <c r="AQ3887" i="1" s="1"/>
  <c r="AR3887" i="1" s="1"/>
  <c r="Q3938" i="1"/>
  <c r="AN3938" i="1"/>
  <c r="AO3938" i="1" s="1"/>
  <c r="AP3938" i="1" s="1"/>
  <c r="AQ3938" i="1" s="1"/>
  <c r="AR3938" i="1" s="1"/>
  <c r="AN3940" i="1"/>
  <c r="AO3940" i="1" s="1"/>
  <c r="AP3940" i="1" s="1"/>
  <c r="AQ3940" i="1" s="1"/>
  <c r="AR3940" i="1" s="1"/>
  <c r="J3752" i="1"/>
  <c r="K3752" i="1" s="1"/>
  <c r="L3757" i="1"/>
  <c r="N3757" i="1" s="1"/>
  <c r="W3757" i="1" s="1"/>
  <c r="J3768" i="1"/>
  <c r="K3768" i="1" s="1"/>
  <c r="S3791" i="1"/>
  <c r="S3805" i="1"/>
  <c r="L3823" i="1"/>
  <c r="N3823" i="1" s="1"/>
  <c r="W3823" i="1" s="1"/>
  <c r="L3839" i="1"/>
  <c r="N3839" i="1" s="1"/>
  <c r="AN3870" i="1"/>
  <c r="AO3870" i="1" s="1"/>
  <c r="AP3870" i="1" s="1"/>
  <c r="AQ3870" i="1" s="1"/>
  <c r="AR3870" i="1" s="1"/>
  <c r="O3872" i="1"/>
  <c r="Q3875" i="1"/>
  <c r="AN3879" i="1"/>
  <c r="AO3879" i="1" s="1"/>
  <c r="AP3879" i="1" s="1"/>
  <c r="AQ3879" i="1" s="1"/>
  <c r="AR3879" i="1" s="1"/>
  <c r="T3889" i="1"/>
  <c r="S3889" i="1"/>
  <c r="AD3921" i="1"/>
  <c r="AD3799" i="1"/>
  <c r="V3797" i="1"/>
  <c r="W3797" i="1" s="1"/>
  <c r="AN3798" i="1"/>
  <c r="AO3798" i="1" s="1"/>
  <c r="AP3798" i="1" s="1"/>
  <c r="AQ3798" i="1" s="1"/>
  <c r="AR3798" i="1" s="1"/>
  <c r="AN3813" i="1"/>
  <c r="AO3813" i="1" s="1"/>
  <c r="AP3813" i="1" s="1"/>
  <c r="AQ3813" i="1" s="1"/>
  <c r="AR3813" i="1" s="1"/>
  <c r="AN3828" i="1"/>
  <c r="AO3828" i="1" s="1"/>
  <c r="AP3828" i="1" s="1"/>
  <c r="AQ3828" i="1" s="1"/>
  <c r="AR3828" i="1" s="1"/>
  <c r="Q3838" i="1"/>
  <c r="AN3844" i="1"/>
  <c r="AO3844" i="1" s="1"/>
  <c r="AP3844" i="1" s="1"/>
  <c r="AQ3844" i="1" s="1"/>
  <c r="AR3844" i="1" s="1"/>
  <c r="AD3876" i="1"/>
  <c r="AD3879" i="1"/>
  <c r="AD3880" i="1"/>
  <c r="AD3881" i="1"/>
  <c r="AD3883" i="1"/>
  <c r="AD3890" i="1"/>
  <c r="AN3874" i="1"/>
  <c r="AO3874" i="1" s="1"/>
  <c r="AP3874" i="1" s="1"/>
  <c r="AQ3874" i="1" s="1"/>
  <c r="AR3874" i="1" s="1"/>
  <c r="V3879" i="1"/>
  <c r="AD3909" i="1"/>
  <c r="O3889" i="1"/>
  <c r="L3889" i="1"/>
  <c r="N3889" i="1" s="1"/>
  <c r="W3900" i="1"/>
  <c r="AD3762" i="1"/>
  <c r="Q3773" i="1"/>
  <c r="L3781" i="1"/>
  <c r="N3781" i="1" s="1"/>
  <c r="W3781" i="1" s="1"/>
  <c r="T3791" i="1"/>
  <c r="L3794" i="1"/>
  <c r="N3794" i="1" s="1"/>
  <c r="T3805" i="1"/>
  <c r="V3813" i="1"/>
  <c r="AN3814" i="1"/>
  <c r="AO3814" i="1" s="1"/>
  <c r="AP3814" i="1" s="1"/>
  <c r="AQ3814" i="1" s="1"/>
  <c r="AR3814" i="1" s="1"/>
  <c r="AN3829" i="1"/>
  <c r="AO3829" i="1" s="1"/>
  <c r="AP3829" i="1" s="1"/>
  <c r="AQ3829" i="1" s="1"/>
  <c r="AR3829" i="1" s="1"/>
  <c r="AD3885" i="1"/>
  <c r="AD3895" i="1"/>
  <c r="Q3868" i="1"/>
  <c r="AN3868" i="1"/>
  <c r="AO3868" i="1" s="1"/>
  <c r="AP3868" i="1" s="1"/>
  <c r="AQ3868" i="1" s="1"/>
  <c r="AR3868" i="1" s="1"/>
  <c r="S3872" i="1"/>
  <c r="V3895" i="1"/>
  <c r="AD3940" i="1"/>
  <c r="AN3920" i="1"/>
  <c r="AO3920" i="1" s="1"/>
  <c r="AP3920" i="1" s="1"/>
  <c r="AQ3920" i="1" s="1"/>
  <c r="AR3920" i="1" s="1"/>
  <c r="O3920" i="1"/>
  <c r="L3920" i="1"/>
  <c r="N3920" i="1" s="1"/>
  <c r="Q3824" i="1"/>
  <c r="V3829" i="1"/>
  <c r="F5634" i="1"/>
  <c r="AD3862" i="1"/>
  <c r="AD3863" i="1"/>
  <c r="AD3889" i="1"/>
  <c r="V3868" i="1"/>
  <c r="V3871" i="1"/>
  <c r="AN3881" i="1"/>
  <c r="AO3881" i="1" s="1"/>
  <c r="AP3881" i="1" s="1"/>
  <c r="AQ3881" i="1" s="1"/>
  <c r="AR3881" i="1" s="1"/>
  <c r="AD3914" i="1"/>
  <c r="AN3897" i="1"/>
  <c r="AO3897" i="1" s="1"/>
  <c r="AP3897" i="1" s="1"/>
  <c r="AQ3897" i="1" s="1"/>
  <c r="AR3897" i="1" s="1"/>
  <c r="V3904" i="1"/>
  <c r="AD3942" i="1"/>
  <c r="O3922" i="1"/>
  <c r="AN3922" i="1"/>
  <c r="AO3922" i="1" s="1"/>
  <c r="AP3922" i="1" s="1"/>
  <c r="AQ3922" i="1" s="1"/>
  <c r="AR3922" i="1" s="1"/>
  <c r="L3922" i="1"/>
  <c r="N3922" i="1" s="1"/>
  <c r="W3922" i="1" s="1"/>
  <c r="Q3764" i="1"/>
  <c r="Q3808" i="1"/>
  <c r="V3845" i="1"/>
  <c r="AN3846" i="1"/>
  <c r="AO3846" i="1" s="1"/>
  <c r="AP3846" i="1" s="1"/>
  <c r="AQ3846" i="1" s="1"/>
  <c r="AR3846" i="1" s="1"/>
  <c r="AD3884" i="1"/>
  <c r="V3912" i="1"/>
  <c r="W3912" i="1" s="1"/>
  <c r="J3748" i="1"/>
  <c r="K3748" i="1" s="1"/>
  <c r="J3764" i="1"/>
  <c r="K3764" i="1" s="1"/>
  <c r="Q3781" i="1"/>
  <c r="AN3816" i="1"/>
  <c r="AO3816" i="1" s="1"/>
  <c r="AP3816" i="1" s="1"/>
  <c r="AQ3816" i="1" s="1"/>
  <c r="AR3816" i="1" s="1"/>
  <c r="T3826" i="1"/>
  <c r="S3840" i="1"/>
  <c r="L3842" i="1"/>
  <c r="N3842" i="1" s="1"/>
  <c r="W3842" i="1" s="1"/>
  <c r="AD3898" i="1"/>
  <c r="L3874" i="1"/>
  <c r="N3874" i="1" s="1"/>
  <c r="AD3904" i="1"/>
  <c r="O3879" i="1"/>
  <c r="L3879" i="1"/>
  <c r="N3879" i="1" s="1"/>
  <c r="V3899" i="1"/>
  <c r="V3914" i="1"/>
  <c r="Q3900" i="1"/>
  <c r="AD3933" i="1"/>
  <c r="AD3948" i="1"/>
  <c r="T3921" i="1"/>
  <c r="S3921" i="1"/>
  <c r="AD3952" i="1"/>
  <c r="V3936" i="1"/>
  <c r="V3938" i="1"/>
  <c r="V3944" i="1"/>
  <c r="T3948" i="1"/>
  <c r="S3948" i="1"/>
  <c r="V3978" i="1"/>
  <c r="AD3927" i="1"/>
  <c r="AN3912" i="1"/>
  <c r="AO3912" i="1" s="1"/>
  <c r="AP3912" i="1" s="1"/>
  <c r="AQ3912" i="1" s="1"/>
  <c r="AR3912" i="1" s="1"/>
  <c r="V3921" i="1"/>
  <c r="O3929" i="1"/>
  <c r="L3929" i="1"/>
  <c r="N3929" i="1" s="1"/>
  <c r="W3929" i="1" s="1"/>
  <c r="O3934" i="1"/>
  <c r="AN3934" i="1"/>
  <c r="AO3934" i="1" s="1"/>
  <c r="AP3934" i="1" s="1"/>
  <c r="AQ3934" i="1" s="1"/>
  <c r="AR3934" i="1" s="1"/>
  <c r="L3934" i="1"/>
  <c r="N3934" i="1" s="1"/>
  <c r="O3946" i="1"/>
  <c r="L3946" i="1"/>
  <c r="N3946" i="1" s="1"/>
  <c r="W3946" i="1" s="1"/>
  <c r="V3890" i="1"/>
  <c r="L3895" i="1"/>
  <c r="N3895" i="1" s="1"/>
  <c r="AD3934" i="1"/>
  <c r="V3910" i="1"/>
  <c r="T3915" i="1"/>
  <c r="S3915" i="1"/>
  <c r="AN3936" i="1"/>
  <c r="AO3936" i="1" s="1"/>
  <c r="AP3936" i="1" s="1"/>
  <c r="AQ3936" i="1" s="1"/>
  <c r="AR3936" i="1" s="1"/>
  <c r="O3936" i="1"/>
  <c r="L3936" i="1"/>
  <c r="N3936" i="1" s="1"/>
  <c r="O3944" i="1"/>
  <c r="L3944" i="1"/>
  <c r="N3944" i="1" s="1"/>
  <c r="V3877" i="1"/>
  <c r="AN3891" i="1"/>
  <c r="AO3891" i="1" s="1"/>
  <c r="AP3891" i="1" s="1"/>
  <c r="AQ3891" i="1" s="1"/>
  <c r="AR3891" i="1" s="1"/>
  <c r="V3897" i="1"/>
  <c r="L3902" i="1"/>
  <c r="N3902" i="1" s="1"/>
  <c r="AN3914" i="1"/>
  <c r="AO3914" i="1" s="1"/>
  <c r="AP3914" i="1" s="1"/>
  <c r="AQ3914" i="1" s="1"/>
  <c r="AR3914" i="1" s="1"/>
  <c r="V3915" i="1"/>
  <c r="J3916" i="1"/>
  <c r="K3916" i="1" s="1"/>
  <c r="AN3924" i="1"/>
  <c r="AO3924" i="1" s="1"/>
  <c r="AP3924" i="1" s="1"/>
  <c r="AQ3924" i="1" s="1"/>
  <c r="AR3924" i="1" s="1"/>
  <c r="Q3924" i="1"/>
  <c r="Q3936" i="1"/>
  <c r="F5638" i="1"/>
  <c r="AD3985" i="1"/>
  <c r="AN3905" i="1"/>
  <c r="AO3905" i="1" s="1"/>
  <c r="AP3905" i="1" s="1"/>
  <c r="AQ3905" i="1" s="1"/>
  <c r="AR3905" i="1" s="1"/>
  <c r="AD3947" i="1"/>
  <c r="V3920" i="1"/>
  <c r="V3924" i="1"/>
  <c r="AD3955" i="1"/>
  <c r="AD3959" i="1"/>
  <c r="O3938" i="1"/>
  <c r="O3942" i="1"/>
  <c r="L3942" i="1"/>
  <c r="N3942" i="1" s="1"/>
  <c r="W3942" i="1" s="1"/>
  <c r="L3967" i="1"/>
  <c r="N3967" i="1" s="1"/>
  <c r="O3976" i="1"/>
  <c r="L3976" i="1"/>
  <c r="N3976" i="1" s="1"/>
  <c r="L3896" i="1"/>
  <c r="J3910" i="1"/>
  <c r="K3910" i="1" s="1"/>
  <c r="AN3913" i="1"/>
  <c r="AO3913" i="1" s="1"/>
  <c r="AP3913" i="1" s="1"/>
  <c r="AQ3913" i="1" s="1"/>
  <c r="AR3913" i="1" s="1"/>
  <c r="N3921" i="1"/>
  <c r="AD3951" i="1"/>
  <c r="V3949" i="1"/>
  <c r="J3877" i="1"/>
  <c r="K3877" i="1" s="1"/>
  <c r="AN3877" i="1" s="1"/>
  <c r="AO3877" i="1" s="1"/>
  <c r="AP3877" i="1" s="1"/>
  <c r="AQ3877" i="1" s="1"/>
  <c r="AR3877" i="1" s="1"/>
  <c r="V3878" i="1"/>
  <c r="L3883" i="1"/>
  <c r="N3883" i="1" s="1"/>
  <c r="W3883" i="1" s="1"/>
  <c r="S3888" i="1"/>
  <c r="S3895" i="1"/>
  <c r="V3898" i="1"/>
  <c r="S3908" i="1"/>
  <c r="V3913" i="1"/>
  <c r="S3916" i="1"/>
  <c r="AD3946" i="1"/>
  <c r="O3924" i="1"/>
  <c r="L3924" i="1"/>
  <c r="N3924" i="1" s="1"/>
  <c r="F5637" i="1"/>
  <c r="AD3954" i="1"/>
  <c r="AD3963" i="1"/>
  <c r="AD3983" i="1"/>
  <c r="S3882" i="1"/>
  <c r="V3885" i="1"/>
  <c r="AN3886" i="1"/>
  <c r="AO3886" i="1" s="1"/>
  <c r="AP3886" i="1" s="1"/>
  <c r="AQ3886" i="1" s="1"/>
  <c r="AR3886" i="1" s="1"/>
  <c r="AN3899" i="1"/>
  <c r="AO3899" i="1" s="1"/>
  <c r="AP3899" i="1" s="1"/>
  <c r="AQ3899" i="1" s="1"/>
  <c r="AR3899" i="1" s="1"/>
  <c r="S3902" i="1"/>
  <c r="V3905" i="1"/>
  <c r="AN3906" i="1"/>
  <c r="AO3906" i="1" s="1"/>
  <c r="AP3906" i="1" s="1"/>
  <c r="AQ3906" i="1" s="1"/>
  <c r="AR3906" i="1" s="1"/>
  <c r="Q3909" i="1"/>
  <c r="AN3919" i="1"/>
  <c r="AO3919" i="1" s="1"/>
  <c r="AP3919" i="1" s="1"/>
  <c r="AQ3919" i="1" s="1"/>
  <c r="AR3919" i="1" s="1"/>
  <c r="Q3919" i="1"/>
  <c r="AD3929" i="1"/>
  <c r="AN3928" i="1"/>
  <c r="AO3928" i="1" s="1"/>
  <c r="AP3928" i="1" s="1"/>
  <c r="AQ3928" i="1" s="1"/>
  <c r="AR3928" i="1" s="1"/>
  <c r="L3928" i="1"/>
  <c r="N3928" i="1" s="1"/>
  <c r="S3931" i="1"/>
  <c r="V3933" i="1"/>
  <c r="O3974" i="1"/>
  <c r="L3974" i="1"/>
  <c r="N3974" i="1" s="1"/>
  <c r="AD3936" i="1"/>
  <c r="AD3950" i="1"/>
  <c r="AN3931" i="1"/>
  <c r="AO3931" i="1" s="1"/>
  <c r="AP3931" i="1" s="1"/>
  <c r="AQ3931" i="1" s="1"/>
  <c r="AR3931" i="1" s="1"/>
  <c r="O3931" i="1"/>
  <c r="V3935" i="1"/>
  <c r="AD3967" i="1"/>
  <c r="T3945" i="1"/>
  <c r="S3945" i="1"/>
  <c r="O3953" i="1"/>
  <c r="AN3953" i="1"/>
  <c r="AO3953" i="1" s="1"/>
  <c r="AP3953" i="1" s="1"/>
  <c r="AQ3953" i="1" s="1"/>
  <c r="AR3953" i="1" s="1"/>
  <c r="O3991" i="1"/>
  <c r="L3991" i="1"/>
  <c r="N3991" i="1" s="1"/>
  <c r="V3873" i="1"/>
  <c r="AD3910" i="1"/>
  <c r="S3883" i="1"/>
  <c r="J3885" i="1"/>
  <c r="K3885" i="1" s="1"/>
  <c r="V3886" i="1"/>
  <c r="L3891" i="1"/>
  <c r="N3891" i="1" s="1"/>
  <c r="W3891" i="1" s="1"/>
  <c r="AD3930" i="1"/>
  <c r="V3906" i="1"/>
  <c r="L3913" i="1"/>
  <c r="N3913" i="1" s="1"/>
  <c r="AD3945" i="1"/>
  <c r="T3928" i="1"/>
  <c r="S3928" i="1"/>
  <c r="L3931" i="1"/>
  <c r="N3931" i="1" s="1"/>
  <c r="W3931" i="1" s="1"/>
  <c r="V3943" i="1"/>
  <c r="V3945" i="1"/>
  <c r="Q3947" i="1"/>
  <c r="J3947" i="1"/>
  <c r="K3947" i="1" s="1"/>
  <c r="W3953" i="1"/>
  <c r="V3985" i="1"/>
  <c r="S3890" i="1"/>
  <c r="V3893" i="1"/>
  <c r="W3893" i="1" s="1"/>
  <c r="O3933" i="1"/>
  <c r="AN3933" i="1"/>
  <c r="AO3933" i="1" s="1"/>
  <c r="AP3933" i="1" s="1"/>
  <c r="AQ3933" i="1" s="1"/>
  <c r="AR3933" i="1" s="1"/>
  <c r="L3933" i="1"/>
  <c r="N3933" i="1" s="1"/>
  <c r="V3941" i="1"/>
  <c r="AD3917" i="1"/>
  <c r="L3905" i="1"/>
  <c r="N3905" i="1" s="1"/>
  <c r="AD3937" i="1"/>
  <c r="S3914" i="1"/>
  <c r="O3945" i="1"/>
  <c r="AN3945" i="1"/>
  <c r="AO3945" i="1" s="1"/>
  <c r="AP3945" i="1" s="1"/>
  <c r="AQ3945" i="1" s="1"/>
  <c r="AR3945" i="1" s="1"/>
  <c r="L3945" i="1"/>
  <c r="N3945" i="1" s="1"/>
  <c r="T3951" i="1"/>
  <c r="S3951" i="1"/>
  <c r="F5636" i="1"/>
  <c r="S3897" i="1"/>
  <c r="AD3931" i="1"/>
  <c r="S3911" i="1"/>
  <c r="S3912" i="1"/>
  <c r="AD3944" i="1"/>
  <c r="AD3924" i="1"/>
  <c r="Q3937" i="1"/>
  <c r="J3937" i="1"/>
  <c r="K3937" i="1" s="1"/>
  <c r="T3941" i="1"/>
  <c r="S3941" i="1"/>
  <c r="O3943" i="1"/>
  <c r="L3943" i="1"/>
  <c r="N3943" i="1" s="1"/>
  <c r="T3983" i="1"/>
  <c r="S3983" i="1"/>
  <c r="V3869" i="1"/>
  <c r="V3874" i="1"/>
  <c r="V3894" i="1"/>
  <c r="L3899" i="1"/>
  <c r="N3899" i="1" s="1"/>
  <c r="S3904" i="1"/>
  <c r="AD3938" i="1"/>
  <c r="O3918" i="1"/>
  <c r="O3923" i="1"/>
  <c r="L3923" i="1"/>
  <c r="N3923" i="1" s="1"/>
  <c r="V3881" i="1"/>
  <c r="S3898" i="1"/>
  <c r="V3901" i="1"/>
  <c r="S3913" i="1"/>
  <c r="AN3915" i="1"/>
  <c r="AO3915" i="1" s="1"/>
  <c r="AP3915" i="1" s="1"/>
  <c r="AQ3915" i="1" s="1"/>
  <c r="AR3915" i="1" s="1"/>
  <c r="V3917" i="1"/>
  <c r="N3918" i="1"/>
  <c r="AD3949" i="1"/>
  <c r="T3923" i="1"/>
  <c r="S3923" i="1"/>
  <c r="D5637" i="1"/>
  <c r="E5637" i="1" s="1"/>
  <c r="AN3925" i="1"/>
  <c r="AO3925" i="1" s="1"/>
  <c r="AP3925" i="1" s="1"/>
  <c r="AQ3925" i="1" s="1"/>
  <c r="AR3925" i="1" s="1"/>
  <c r="S3927" i="1"/>
  <c r="AD3957" i="1"/>
  <c r="AD3956" i="1"/>
  <c r="O3939" i="1"/>
  <c r="L3939" i="1"/>
  <c r="N3939" i="1" s="1"/>
  <c r="AN3948" i="1"/>
  <c r="AO3948" i="1" s="1"/>
  <c r="AP3948" i="1" s="1"/>
  <c r="AQ3948" i="1" s="1"/>
  <c r="AR3948" i="1" s="1"/>
  <c r="D5636" i="1"/>
  <c r="AD3925" i="1"/>
  <c r="Q3918" i="1"/>
  <c r="O3981" i="1"/>
  <c r="L3981" i="1"/>
  <c r="N3981" i="1" s="1"/>
  <c r="W3981" i="1" s="1"/>
  <c r="AD3932" i="1"/>
  <c r="AD3939" i="1"/>
  <c r="AD3943" i="1"/>
  <c r="O3917" i="1"/>
  <c r="L3917" i="1"/>
  <c r="N3917" i="1" s="1"/>
  <c r="Q3922" i="1"/>
  <c r="AN3946" i="1"/>
  <c r="AO3946" i="1" s="1"/>
  <c r="AP3946" i="1" s="1"/>
  <c r="AQ3946" i="1" s="1"/>
  <c r="AR3946" i="1" s="1"/>
  <c r="V3882" i="1"/>
  <c r="AD3926" i="1"/>
  <c r="V3902" i="1"/>
  <c r="L3907" i="1"/>
  <c r="N3907" i="1" s="1"/>
  <c r="O3925" i="1"/>
  <c r="L3925" i="1"/>
  <c r="N3925" i="1" s="1"/>
  <c r="T3930" i="1"/>
  <c r="S3930" i="1"/>
  <c r="S3926" i="1"/>
  <c r="AD3994" i="1"/>
  <c r="AD4001" i="1"/>
  <c r="AN3983" i="1"/>
  <c r="AO3983" i="1" s="1"/>
  <c r="AP3983" i="1" s="1"/>
  <c r="AQ3983" i="1" s="1"/>
  <c r="AR3983" i="1" s="1"/>
  <c r="O3983" i="1"/>
  <c r="V3987" i="1"/>
  <c r="AD4024" i="1"/>
  <c r="AD4036" i="1"/>
  <c r="V3932" i="1"/>
  <c r="AD3980" i="1"/>
  <c r="AD3991" i="1"/>
  <c r="AD3998" i="1"/>
  <c r="O3971" i="1"/>
  <c r="L3971" i="1"/>
  <c r="N3971" i="1" s="1"/>
  <c r="AN3971" i="1"/>
  <c r="AO3971" i="1" s="1"/>
  <c r="AP3971" i="1" s="1"/>
  <c r="AQ3971" i="1" s="1"/>
  <c r="AR3971" i="1" s="1"/>
  <c r="O3978" i="1"/>
  <c r="L3978" i="1"/>
  <c r="N3978" i="1" s="1"/>
  <c r="AN3978" i="1"/>
  <c r="AO3978" i="1" s="1"/>
  <c r="AP3978" i="1" s="1"/>
  <c r="AQ3978" i="1" s="1"/>
  <c r="AR3978" i="1" s="1"/>
  <c r="T3981" i="1"/>
  <c r="S3981" i="1"/>
  <c r="AD4022" i="1"/>
  <c r="V4002" i="1"/>
  <c r="AD4034" i="1"/>
  <c r="V4060" i="1"/>
  <c r="V3934" i="1"/>
  <c r="AN3944" i="1"/>
  <c r="AO3944" i="1" s="1"/>
  <c r="AP3944" i="1" s="1"/>
  <c r="AQ3944" i="1" s="1"/>
  <c r="AR3944" i="1" s="1"/>
  <c r="V3961" i="1"/>
  <c r="AN3962" i="1"/>
  <c r="AO3962" i="1" s="1"/>
  <c r="AP3962" i="1" s="1"/>
  <c r="AQ3962" i="1" s="1"/>
  <c r="AR3962" i="1" s="1"/>
  <c r="O3964" i="1"/>
  <c r="AD3996" i="1"/>
  <c r="T3971" i="1"/>
  <c r="S3971" i="1"/>
  <c r="V4012" i="1"/>
  <c r="AN4014" i="1"/>
  <c r="AO4014" i="1" s="1"/>
  <c r="AP4014" i="1" s="1"/>
  <c r="AQ4014" i="1" s="1"/>
  <c r="AR4014" i="1" s="1"/>
  <c r="Q4014" i="1"/>
  <c r="V4042" i="1"/>
  <c r="V4073" i="1"/>
  <c r="W4073" i="1" s="1"/>
  <c r="AQ3973" i="1"/>
  <c r="AR3973" i="1" s="1"/>
  <c r="AD4005" i="1"/>
  <c r="O3987" i="1"/>
  <c r="L3987" i="1"/>
  <c r="AD4020" i="1"/>
  <c r="V4006" i="1"/>
  <c r="V4014" i="1"/>
  <c r="V4024" i="1"/>
  <c r="S4050" i="1"/>
  <c r="T4050" i="1"/>
  <c r="AN3939" i="1"/>
  <c r="AO3939" i="1" s="1"/>
  <c r="AP3939" i="1" s="1"/>
  <c r="AQ3939" i="1" s="1"/>
  <c r="AR3939" i="1" s="1"/>
  <c r="V3940" i="1"/>
  <c r="V3952" i="1"/>
  <c r="Q3953" i="1"/>
  <c r="T3959" i="1"/>
  <c r="S3959" i="1"/>
  <c r="J3961" i="1"/>
  <c r="K3961" i="1" s="1"/>
  <c r="AN3961" i="1" s="1"/>
  <c r="AO3961" i="1" s="1"/>
  <c r="AP3961" i="1" s="1"/>
  <c r="AQ3961" i="1" s="1"/>
  <c r="AR3961" i="1" s="1"/>
  <c r="Q3961" i="1"/>
  <c r="V3973" i="1"/>
  <c r="AD4003" i="1"/>
  <c r="AD4010" i="1"/>
  <c r="T4102" i="1"/>
  <c r="S4102" i="1"/>
  <c r="V3939" i="1"/>
  <c r="AD3978" i="1"/>
  <c r="L3966" i="1"/>
  <c r="N3966" i="1" s="1"/>
  <c r="W3966" i="1" s="1"/>
  <c r="AN3966" i="1"/>
  <c r="AO3966" i="1" s="1"/>
  <c r="AP3966" i="1" s="1"/>
  <c r="AQ3966" i="1" s="1"/>
  <c r="AR3966" i="1" s="1"/>
  <c r="V3968" i="1"/>
  <c r="AN3982" i="1"/>
  <c r="AO3982" i="1" s="1"/>
  <c r="AP3982" i="1" s="1"/>
  <c r="AQ3982" i="1" s="1"/>
  <c r="AR3982" i="1" s="1"/>
  <c r="Q3982" i="1"/>
  <c r="AD4012" i="1"/>
  <c r="V3992" i="1"/>
  <c r="O3998" i="1"/>
  <c r="L3998" i="1"/>
  <c r="N3998" i="1" s="1"/>
  <c r="AN3998" i="1"/>
  <c r="AO3998" i="1" s="1"/>
  <c r="AP3998" i="1" s="1"/>
  <c r="AQ3998" i="1" s="1"/>
  <c r="AR3998" i="1" s="1"/>
  <c r="O4014" i="1"/>
  <c r="L4014" i="1"/>
  <c r="N4014" i="1" s="1"/>
  <c r="L4058" i="1"/>
  <c r="N4058" i="1" s="1"/>
  <c r="AN4058" i="1"/>
  <c r="AO4058" i="1" s="1"/>
  <c r="AP4058" i="1" s="1"/>
  <c r="AQ4058" i="1" s="1"/>
  <c r="AR4058" i="1" s="1"/>
  <c r="O4058" i="1"/>
  <c r="Q3940" i="1"/>
  <c r="J3941" i="1"/>
  <c r="K3941" i="1" s="1"/>
  <c r="AD3979" i="1"/>
  <c r="V3958" i="1"/>
  <c r="V3963" i="1"/>
  <c r="V3970" i="1"/>
  <c r="O3973" i="1"/>
  <c r="L3973" i="1"/>
  <c r="N3973" i="1" s="1"/>
  <c r="AD4007" i="1"/>
  <c r="AQ4004" i="1"/>
  <c r="AR4004" i="1" s="1"/>
  <c r="AN4006" i="1"/>
  <c r="AO4006" i="1" s="1"/>
  <c r="AP4006" i="1" s="1"/>
  <c r="AQ4006" i="1" s="1"/>
  <c r="AR4006" i="1" s="1"/>
  <c r="O4006" i="1"/>
  <c r="L4006" i="1"/>
  <c r="N4006" i="1" s="1"/>
  <c r="S3946" i="1"/>
  <c r="AN3950" i="1"/>
  <c r="AO3950" i="1" s="1"/>
  <c r="AP3950" i="1" s="1"/>
  <c r="AQ3950" i="1" s="1"/>
  <c r="AR3950" i="1" s="1"/>
  <c r="AD3988" i="1"/>
  <c r="AD3993" i="1"/>
  <c r="O3966" i="1"/>
  <c r="Q3968" i="1"/>
  <c r="J3968" i="1"/>
  <c r="K3968" i="1" s="1"/>
  <c r="AD4000" i="1"/>
  <c r="Q3973" i="1"/>
  <c r="V3975" i="1"/>
  <c r="V3977" i="1"/>
  <c r="AD4015" i="1"/>
  <c r="AD4016" i="1"/>
  <c r="Q3992" i="1"/>
  <c r="J3992" i="1"/>
  <c r="K3992" i="1" s="1"/>
  <c r="L3994" i="1"/>
  <c r="N3994" i="1" s="1"/>
  <c r="T3966" i="1"/>
  <c r="S3966" i="1"/>
  <c r="V3990" i="1"/>
  <c r="AD4039" i="1"/>
  <c r="AD4041" i="1"/>
  <c r="T3933" i="1"/>
  <c r="L3938" i="1"/>
  <c r="N3938" i="1" s="1"/>
  <c r="Q3942" i="1"/>
  <c r="L3952" i="1"/>
  <c r="N3952" i="1" s="1"/>
  <c r="AD3990" i="1"/>
  <c r="O3963" i="1"/>
  <c r="L3963" i="1"/>
  <c r="N3963" i="1" s="1"/>
  <c r="T3975" i="1"/>
  <c r="S3975" i="1"/>
  <c r="O3977" i="1"/>
  <c r="L3977" i="1"/>
  <c r="N3977" i="1" s="1"/>
  <c r="W3977" i="1" s="1"/>
  <c r="AD4045" i="1"/>
  <c r="O4026" i="1"/>
  <c r="L4026" i="1"/>
  <c r="N4026" i="1" s="1"/>
  <c r="Q3943" i="1"/>
  <c r="S3944" i="1"/>
  <c r="AD3976" i="1"/>
  <c r="Q3955" i="1"/>
  <c r="J3955" i="1"/>
  <c r="K3955" i="1" s="1"/>
  <c r="O3958" i="1"/>
  <c r="L3958" i="1"/>
  <c r="N3958" i="1" s="1"/>
  <c r="AN3958" i="1"/>
  <c r="AO3958" i="1" s="1"/>
  <c r="AP3958" i="1" s="1"/>
  <c r="AQ3958" i="1" s="1"/>
  <c r="AR3958" i="1" s="1"/>
  <c r="AD3997" i="1"/>
  <c r="O3975" i="1"/>
  <c r="L3975" i="1"/>
  <c r="N3975" i="1" s="1"/>
  <c r="T3984" i="1"/>
  <c r="S3984" i="1"/>
  <c r="AD4014" i="1"/>
  <c r="V3988" i="1"/>
  <c r="AD4021" i="1"/>
  <c r="AD4037" i="1"/>
  <c r="T4011" i="1"/>
  <c r="S4011" i="1"/>
  <c r="AN4013" i="1"/>
  <c r="AO4013" i="1" s="1"/>
  <c r="AP4013" i="1" s="1"/>
  <c r="AQ4013" i="1" s="1"/>
  <c r="AR4013" i="1" s="1"/>
  <c r="Q4013" i="1"/>
  <c r="V4057" i="1"/>
  <c r="W4057" i="1" s="1"/>
  <c r="S3933" i="1"/>
  <c r="S3963" i="1"/>
  <c r="O3965" i="1"/>
  <c r="AN3965" i="1"/>
  <c r="AO3965" i="1" s="1"/>
  <c r="AP3965" i="1" s="1"/>
  <c r="AQ3965" i="1" s="1"/>
  <c r="AR3965" i="1" s="1"/>
  <c r="J3984" i="1"/>
  <c r="K3984" i="1" s="1"/>
  <c r="AN3995" i="1"/>
  <c r="AO3995" i="1" s="1"/>
  <c r="AP3995" i="1" s="1"/>
  <c r="AQ3995" i="1" s="1"/>
  <c r="AR3995" i="1" s="1"/>
  <c r="V3997" i="1"/>
  <c r="Q4003" i="1"/>
  <c r="J4003" i="1"/>
  <c r="K4003" i="1" s="1"/>
  <c r="V4013" i="1"/>
  <c r="S3939" i="1"/>
  <c r="AN3954" i="1"/>
  <c r="AO3954" i="1" s="1"/>
  <c r="AP3954" i="1" s="1"/>
  <c r="AQ3954" i="1" s="1"/>
  <c r="AR3954" i="1" s="1"/>
  <c r="Q3954" i="1"/>
  <c r="T3962" i="1"/>
  <c r="S3962" i="1"/>
  <c r="AD3995" i="1"/>
  <c r="T3970" i="1"/>
  <c r="V3986" i="1"/>
  <c r="O4055" i="1"/>
  <c r="L4055" i="1"/>
  <c r="N4055" i="1" s="1"/>
  <c r="AN4055" i="1"/>
  <c r="AO4055" i="1" s="1"/>
  <c r="AP4055" i="1" s="1"/>
  <c r="AQ4055" i="1" s="1"/>
  <c r="AR4055" i="1" s="1"/>
  <c r="AD3975" i="1"/>
  <c r="J3951" i="1"/>
  <c r="K3951" i="1" s="1"/>
  <c r="AN3951" i="1" s="1"/>
  <c r="AO3951" i="1" s="1"/>
  <c r="AP3951" i="1" s="1"/>
  <c r="AQ3951" i="1" s="1"/>
  <c r="AR3951" i="1" s="1"/>
  <c r="V3954" i="1"/>
  <c r="W3954" i="1" s="1"/>
  <c r="S3958" i="1"/>
  <c r="J3960" i="1"/>
  <c r="K3960" i="1" s="1"/>
  <c r="AN3960" i="1" s="1"/>
  <c r="AO3960" i="1" s="1"/>
  <c r="AP3960" i="1" s="1"/>
  <c r="AQ3960" i="1" s="1"/>
  <c r="AR3960" i="1" s="1"/>
  <c r="V3962" i="1"/>
  <c r="AN3967" i="1"/>
  <c r="AO3967" i="1" s="1"/>
  <c r="AP3967" i="1" s="1"/>
  <c r="AQ3967" i="1" s="1"/>
  <c r="AR3967" i="1" s="1"/>
  <c r="Q3967" i="1"/>
  <c r="AD3992" i="1"/>
  <c r="AN3974" i="1"/>
  <c r="AO3974" i="1" s="1"/>
  <c r="AP3974" i="1" s="1"/>
  <c r="AQ3974" i="1" s="1"/>
  <c r="AR3974" i="1" s="1"/>
  <c r="AN3975" i="1"/>
  <c r="AO3975" i="1" s="1"/>
  <c r="AP3975" i="1" s="1"/>
  <c r="AQ3975" i="1" s="1"/>
  <c r="AR3975" i="1" s="1"/>
  <c r="T3986" i="1"/>
  <c r="S3986" i="1"/>
  <c r="AD4032" i="1"/>
  <c r="V3928" i="1"/>
  <c r="AN3929" i="1"/>
  <c r="AO3929" i="1" s="1"/>
  <c r="AP3929" i="1" s="1"/>
  <c r="AQ3929" i="1" s="1"/>
  <c r="AR3929" i="1" s="1"/>
  <c r="AD3960" i="1"/>
  <c r="AD3961" i="1"/>
  <c r="AD3962" i="1"/>
  <c r="AD3973" i="1"/>
  <c r="AD3974" i="1"/>
  <c r="Q3949" i="1"/>
  <c r="AD3984" i="1"/>
  <c r="O3957" i="1"/>
  <c r="L3957" i="1"/>
  <c r="V3969" i="1"/>
  <c r="V3974" i="1"/>
  <c r="AN3976" i="1"/>
  <c r="AO3976" i="1" s="1"/>
  <c r="AP3976" i="1" s="1"/>
  <c r="AQ3976" i="1" s="1"/>
  <c r="AR3976" i="1" s="1"/>
  <c r="AN3981" i="1"/>
  <c r="AO3981" i="1" s="1"/>
  <c r="AP3981" i="1" s="1"/>
  <c r="AQ3981" i="1" s="1"/>
  <c r="AR3981" i="1" s="1"/>
  <c r="AN3986" i="1"/>
  <c r="AO3986" i="1" s="1"/>
  <c r="AP3986" i="1" s="1"/>
  <c r="AQ3986" i="1" s="1"/>
  <c r="AR3986" i="1" s="1"/>
  <c r="O3986" i="1"/>
  <c r="L3986" i="1"/>
  <c r="N3986" i="1" s="1"/>
  <c r="AD4017" i="1"/>
  <c r="V4078" i="1"/>
  <c r="AD3964" i="1"/>
  <c r="AD3972" i="1"/>
  <c r="V3948" i="1"/>
  <c r="J3949" i="1"/>
  <c r="K3949" i="1" s="1"/>
  <c r="AN3949" i="1" s="1"/>
  <c r="AO3949" i="1" s="1"/>
  <c r="AP3949" i="1" s="1"/>
  <c r="AQ3949" i="1" s="1"/>
  <c r="AR3949" i="1" s="1"/>
  <c r="AD3981" i="1"/>
  <c r="T3957" i="1"/>
  <c r="S3957" i="1"/>
  <c r="AD3987" i="1"/>
  <c r="O3962" i="1"/>
  <c r="L3962" i="1"/>
  <c r="N3962" i="1" s="1"/>
  <c r="V3976" i="1"/>
  <c r="AD3977" i="1"/>
  <c r="AN3989" i="1"/>
  <c r="AO3989" i="1" s="1"/>
  <c r="AP3989" i="1" s="1"/>
  <c r="AQ3989" i="1" s="1"/>
  <c r="AR3989" i="1" s="1"/>
  <c r="Q3989" i="1"/>
  <c r="O3989" i="1"/>
  <c r="AN3991" i="1"/>
  <c r="AO3991" i="1" s="1"/>
  <c r="AP3991" i="1" s="1"/>
  <c r="AQ3991" i="1" s="1"/>
  <c r="AR3991" i="1" s="1"/>
  <c r="AN3993" i="1"/>
  <c r="AO3993" i="1" s="1"/>
  <c r="AP3993" i="1" s="1"/>
  <c r="AQ3993" i="1" s="1"/>
  <c r="AR3993" i="1" s="1"/>
  <c r="O3993" i="1"/>
  <c r="L3993" i="1"/>
  <c r="N3993" i="1" s="1"/>
  <c r="W3993" i="1" s="1"/>
  <c r="AD3965" i="1"/>
  <c r="AD3966" i="1"/>
  <c r="AD3969" i="1"/>
  <c r="AD3970" i="1"/>
  <c r="O3969" i="1"/>
  <c r="L3969" i="1"/>
  <c r="N3969" i="1" s="1"/>
  <c r="V3989" i="1"/>
  <c r="Q3929" i="1"/>
  <c r="O3950" i="1"/>
  <c r="V3959" i="1"/>
  <c r="W3959" i="1" s="1"/>
  <c r="AD4047" i="1"/>
  <c r="T4021" i="1"/>
  <c r="S4021" i="1"/>
  <c r="AD4055" i="1"/>
  <c r="V4028" i="1"/>
  <c r="AN4033" i="1"/>
  <c r="AO4033" i="1" s="1"/>
  <c r="AP4033" i="1" s="1"/>
  <c r="AQ4033" i="1" s="1"/>
  <c r="AR4033" i="1" s="1"/>
  <c r="AD4064" i="1"/>
  <c r="L4037" i="1"/>
  <c r="N4037" i="1" s="1"/>
  <c r="O4037" i="1"/>
  <c r="AD4071" i="1"/>
  <c r="W4045" i="1"/>
  <c r="T4057" i="1"/>
  <c r="S4057" i="1"/>
  <c r="AD4096" i="1"/>
  <c r="W4110" i="1"/>
  <c r="W4122" i="1"/>
  <c r="Q3974" i="1"/>
  <c r="Q3976" i="1"/>
  <c r="Q3987" i="1"/>
  <c r="Q3994" i="1"/>
  <c r="V4008" i="1"/>
  <c r="L4009" i="1"/>
  <c r="N4009" i="1" s="1"/>
  <c r="W4009" i="1" s="1"/>
  <c r="AN4018" i="1"/>
  <c r="AO4018" i="1" s="1"/>
  <c r="AP4018" i="1" s="1"/>
  <c r="AQ4018" i="1" s="1"/>
  <c r="AR4018" i="1" s="1"/>
  <c r="Q4020" i="1"/>
  <c r="J4020" i="1"/>
  <c r="K4020" i="1" s="1"/>
  <c r="S4025" i="1"/>
  <c r="AD4035" i="1"/>
  <c r="V4039" i="1"/>
  <c r="W4039" i="1" s="1"/>
  <c r="AD4093" i="1"/>
  <c r="AD3986" i="1"/>
  <c r="AD4008" i="1"/>
  <c r="Q3988" i="1"/>
  <c r="AD4027" i="1"/>
  <c r="AD4051" i="1"/>
  <c r="T4028" i="1"/>
  <c r="O4031" i="1"/>
  <c r="AD4061" i="1"/>
  <c r="V4034" i="1"/>
  <c r="O4042" i="1"/>
  <c r="L4042" i="1"/>
  <c r="N4042" i="1" s="1"/>
  <c r="F5641" i="1"/>
  <c r="AD4077" i="1"/>
  <c r="O4060" i="1"/>
  <c r="L4060" i="1"/>
  <c r="N4060" i="1" s="1"/>
  <c r="O4063" i="1"/>
  <c r="L4063" i="1"/>
  <c r="N4063" i="1" s="1"/>
  <c r="O4078" i="1"/>
  <c r="L4078" i="1"/>
  <c r="S4091" i="1"/>
  <c r="T4091" i="1"/>
  <c r="V4099" i="1"/>
  <c r="V4124" i="1"/>
  <c r="D5638" i="1"/>
  <c r="E5638" i="1" s="1"/>
  <c r="G5638" i="1" s="1"/>
  <c r="J3988" i="1"/>
  <c r="K3988" i="1" s="1"/>
  <c r="AN3988" i="1" s="1"/>
  <c r="AO3988" i="1" s="1"/>
  <c r="AP3988" i="1" s="1"/>
  <c r="AQ3988" i="1" s="1"/>
  <c r="AR3988" i="1" s="1"/>
  <c r="L3990" i="1"/>
  <c r="N3990" i="1" s="1"/>
  <c r="V4007" i="1"/>
  <c r="Q4008" i="1"/>
  <c r="AN4012" i="1"/>
  <c r="AO4012" i="1" s="1"/>
  <c r="AP4012" i="1" s="1"/>
  <c r="AQ4012" i="1" s="1"/>
  <c r="AR4012" i="1" s="1"/>
  <c r="F5704" i="1"/>
  <c r="F5640" i="1"/>
  <c r="AD4046" i="1"/>
  <c r="O4024" i="1"/>
  <c r="L4024" i="1"/>
  <c r="N4024" i="1" s="1"/>
  <c r="O4028" i="1"/>
  <c r="L4028" i="1"/>
  <c r="N4028" i="1" s="1"/>
  <c r="AD4058" i="1"/>
  <c r="L4031" i="1"/>
  <c r="N4031" i="1" s="1"/>
  <c r="AD4069" i="1"/>
  <c r="T4042" i="1"/>
  <c r="S4042" i="1"/>
  <c r="T4045" i="1"/>
  <c r="O4047" i="1"/>
  <c r="O4052" i="1"/>
  <c r="AD4082" i="1"/>
  <c r="T4063" i="1"/>
  <c r="AD4100" i="1"/>
  <c r="AD4105" i="1"/>
  <c r="V4082" i="1"/>
  <c r="W4082" i="1" s="1"/>
  <c r="S4089" i="1"/>
  <c r="AN4091" i="1"/>
  <c r="AO4091" i="1" s="1"/>
  <c r="AP4091" i="1" s="1"/>
  <c r="AQ4091" i="1" s="1"/>
  <c r="AR4091" i="1" s="1"/>
  <c r="O4091" i="1"/>
  <c r="L4091" i="1"/>
  <c r="N4091" i="1" s="1"/>
  <c r="T4103" i="1"/>
  <c r="S4103" i="1"/>
  <c r="AD4133" i="1"/>
  <c r="AD4132" i="1"/>
  <c r="Q4128" i="1"/>
  <c r="J4128" i="1"/>
  <c r="K4128" i="1" s="1"/>
  <c r="V3956" i="1"/>
  <c r="AD4009" i="1"/>
  <c r="N3989" i="1"/>
  <c r="T3993" i="1"/>
  <c r="AD4033" i="1"/>
  <c r="O4008" i="1"/>
  <c r="L4008" i="1"/>
  <c r="N4008" i="1" s="1"/>
  <c r="AD4044" i="1"/>
  <c r="V4027" i="1"/>
  <c r="Q4034" i="1"/>
  <c r="J4034" i="1"/>
  <c r="K4034" i="1" s="1"/>
  <c r="AN4034" i="1" s="1"/>
  <c r="AO4034" i="1" s="1"/>
  <c r="AP4034" i="1" s="1"/>
  <c r="AQ4034" i="1" s="1"/>
  <c r="AR4034" i="1" s="1"/>
  <c r="V4044" i="1"/>
  <c r="N4052" i="1"/>
  <c r="W4052" i="1" s="1"/>
  <c r="AN4062" i="1"/>
  <c r="AO4062" i="1" s="1"/>
  <c r="AP4062" i="1" s="1"/>
  <c r="AQ4062" i="1" s="1"/>
  <c r="AR4062" i="1" s="1"/>
  <c r="AD4098" i="1"/>
  <c r="O4075" i="1"/>
  <c r="L4075" i="1"/>
  <c r="N4075" i="1" s="1"/>
  <c r="V4084" i="1"/>
  <c r="O4093" i="1"/>
  <c r="L4093" i="1"/>
  <c r="N4093" i="1" s="1"/>
  <c r="W4093" i="1" s="1"/>
  <c r="T4097" i="1"/>
  <c r="S4097" i="1"/>
  <c r="Q3991" i="1"/>
  <c r="AD4025" i="1"/>
  <c r="AD4026" i="1"/>
  <c r="N4001" i="1"/>
  <c r="N4013" i="1"/>
  <c r="AD4050" i="1"/>
  <c r="T4047" i="1"/>
  <c r="S4047" i="1"/>
  <c r="V4054" i="1"/>
  <c r="T4073" i="1"/>
  <c r="S4073" i="1"/>
  <c r="V4097" i="1"/>
  <c r="AN4099" i="1"/>
  <c r="AO4099" i="1" s="1"/>
  <c r="AP4099" i="1" s="1"/>
  <c r="AQ4099" i="1" s="1"/>
  <c r="AR4099" i="1" s="1"/>
  <c r="O4099" i="1"/>
  <c r="L4099" i="1"/>
  <c r="N4099" i="1" s="1"/>
  <c r="V4105" i="1"/>
  <c r="O4126" i="1"/>
  <c r="L4126" i="1"/>
  <c r="N4126" i="1" s="1"/>
  <c r="V3964" i="1"/>
  <c r="W3964" i="1" s="1"/>
  <c r="Q3969" i="1"/>
  <c r="AD4002" i="1"/>
  <c r="V3979" i="1"/>
  <c r="W3979" i="1" s="1"/>
  <c r="AD4023" i="1"/>
  <c r="T4000" i="1"/>
  <c r="S4000" i="1"/>
  <c r="O4001" i="1"/>
  <c r="S4002" i="1"/>
  <c r="J4007" i="1"/>
  <c r="K4007" i="1" s="1"/>
  <c r="T4012" i="1"/>
  <c r="Q4019" i="1"/>
  <c r="J4019" i="1"/>
  <c r="K4019" i="1" s="1"/>
  <c r="AN4019" i="1" s="1"/>
  <c r="AO4019" i="1" s="1"/>
  <c r="AP4019" i="1" s="1"/>
  <c r="AQ4019" i="1" s="1"/>
  <c r="AR4019" i="1" s="1"/>
  <c r="T4031" i="1"/>
  <c r="Q4041" i="1"/>
  <c r="AN4041" i="1"/>
  <c r="AO4041" i="1" s="1"/>
  <c r="AP4041" i="1" s="1"/>
  <c r="AQ4041" i="1" s="1"/>
  <c r="AR4041" i="1" s="1"/>
  <c r="Q4044" i="1"/>
  <c r="J4044" i="1"/>
  <c r="K4044" i="1" s="1"/>
  <c r="AD4079" i="1"/>
  <c r="AD4084" i="1"/>
  <c r="V4065" i="1"/>
  <c r="V4077" i="1"/>
  <c r="AD4107" i="1"/>
  <c r="AN4086" i="1"/>
  <c r="AO4086" i="1" s="1"/>
  <c r="AP4086" i="1" s="1"/>
  <c r="AQ4086" i="1" s="1"/>
  <c r="AR4086" i="1" s="1"/>
  <c r="O4086" i="1"/>
  <c r="L4086" i="1"/>
  <c r="N4086" i="1" s="1"/>
  <c r="W4086" i="1" s="1"/>
  <c r="J3956" i="1"/>
  <c r="K3956" i="1" s="1"/>
  <c r="AN3956" i="1" s="1"/>
  <c r="AO3956" i="1" s="1"/>
  <c r="AP3956" i="1" s="1"/>
  <c r="AQ3956" i="1" s="1"/>
  <c r="AR3956" i="1" s="1"/>
  <c r="L3970" i="1"/>
  <c r="N3970" i="1" s="1"/>
  <c r="S3985" i="1"/>
  <c r="S3990" i="1"/>
  <c r="J4000" i="1"/>
  <c r="K4000" i="1" s="1"/>
  <c r="AN4000" i="1" s="1"/>
  <c r="AO4000" i="1" s="1"/>
  <c r="AP4000" i="1" s="1"/>
  <c r="AQ4000" i="1" s="1"/>
  <c r="AR4000" i="1" s="1"/>
  <c r="Q4001" i="1"/>
  <c r="J4012" i="1"/>
  <c r="K4012" i="1" s="1"/>
  <c r="D5640" i="1"/>
  <c r="O4027" i="1"/>
  <c r="L4027" i="1"/>
  <c r="N4027" i="1" s="1"/>
  <c r="AD4066" i="1"/>
  <c r="T4039" i="1"/>
  <c r="V4041" i="1"/>
  <c r="V4059" i="1"/>
  <c r="T4062" i="1"/>
  <c r="S4062" i="1"/>
  <c r="V4070" i="1"/>
  <c r="T4075" i="1"/>
  <c r="AD4118" i="1"/>
  <c r="V4174" i="1"/>
  <c r="Q3964" i="1"/>
  <c r="V3972" i="1"/>
  <c r="W3972" i="1" s="1"/>
  <c r="Q3977" i="1"/>
  <c r="AD4011" i="1"/>
  <c r="AN4005" i="1"/>
  <c r="AO4005" i="1" s="1"/>
  <c r="AP4005" i="1" s="1"/>
  <c r="AQ4005" i="1" s="1"/>
  <c r="AR4005" i="1" s="1"/>
  <c r="AD4043" i="1"/>
  <c r="AD4049" i="1"/>
  <c r="T4023" i="1"/>
  <c r="AN4028" i="1"/>
  <c r="AO4028" i="1" s="1"/>
  <c r="AP4028" i="1" s="1"/>
  <c r="AQ4028" i="1" s="1"/>
  <c r="AR4028" i="1" s="1"/>
  <c r="L4030" i="1"/>
  <c r="N4030" i="1" s="1"/>
  <c r="O4030" i="1"/>
  <c r="O4036" i="1"/>
  <c r="L4036" i="1"/>
  <c r="N4036" i="1" s="1"/>
  <c r="W4036" i="1" s="1"/>
  <c r="AN4038" i="1"/>
  <c r="AO4038" i="1" s="1"/>
  <c r="AP4038" i="1" s="1"/>
  <c r="AQ4038" i="1" s="1"/>
  <c r="AR4038" i="1" s="1"/>
  <c r="AN4042" i="1"/>
  <c r="AO4042" i="1" s="1"/>
  <c r="AP4042" i="1" s="1"/>
  <c r="AQ4042" i="1" s="1"/>
  <c r="AR4042" i="1" s="1"/>
  <c r="AN4046" i="1"/>
  <c r="AO4046" i="1" s="1"/>
  <c r="AP4046" i="1" s="1"/>
  <c r="AQ4046" i="1" s="1"/>
  <c r="AR4046" i="1" s="1"/>
  <c r="O4049" i="1"/>
  <c r="L4049" i="1"/>
  <c r="AN4054" i="1"/>
  <c r="AO4054" i="1" s="1"/>
  <c r="AP4054" i="1" s="1"/>
  <c r="AQ4054" i="1" s="1"/>
  <c r="AR4054" i="1" s="1"/>
  <c r="O4054" i="1"/>
  <c r="L4054" i="1"/>
  <c r="N4054" i="1" s="1"/>
  <c r="AD4092" i="1"/>
  <c r="O4077" i="1"/>
  <c r="L4077" i="1"/>
  <c r="N4077" i="1" s="1"/>
  <c r="AN4077" i="1"/>
  <c r="AO4077" i="1" s="1"/>
  <c r="AP4077" i="1" s="1"/>
  <c r="AQ4077" i="1" s="1"/>
  <c r="AR4077" i="1" s="1"/>
  <c r="O4097" i="1"/>
  <c r="L4097" i="1"/>
  <c r="N4097" i="1" s="1"/>
  <c r="O4107" i="1"/>
  <c r="L4107" i="1"/>
  <c r="N4107" i="1" s="1"/>
  <c r="V3980" i="1"/>
  <c r="Q3999" i="1"/>
  <c r="J3999" i="1"/>
  <c r="K3999" i="1" s="1"/>
  <c r="AN3999" i="1" s="1"/>
  <c r="AO3999" i="1" s="1"/>
  <c r="AP3999" i="1" s="1"/>
  <c r="AQ3999" i="1" s="1"/>
  <c r="AR3999" i="1" s="1"/>
  <c r="AN4009" i="1"/>
  <c r="AO4009" i="1" s="1"/>
  <c r="AP4009" i="1" s="1"/>
  <c r="AQ4009" i="1" s="1"/>
  <c r="AR4009" i="1" s="1"/>
  <c r="L4023" i="1"/>
  <c r="N4023" i="1" s="1"/>
  <c r="AN4023" i="1"/>
  <c r="AO4023" i="1" s="1"/>
  <c r="AP4023" i="1" s="1"/>
  <c r="AQ4023" i="1" s="1"/>
  <c r="AR4023" i="1" s="1"/>
  <c r="AN4026" i="1"/>
  <c r="AO4026" i="1" s="1"/>
  <c r="AP4026" i="1" s="1"/>
  <c r="AQ4026" i="1" s="1"/>
  <c r="AR4026" i="1" s="1"/>
  <c r="AD4060" i="1"/>
  <c r="O4041" i="1"/>
  <c r="L4041" i="1"/>
  <c r="N4041" i="1" s="1"/>
  <c r="V4046" i="1"/>
  <c r="T4049" i="1"/>
  <c r="S4049" i="1"/>
  <c r="W4062" i="1"/>
  <c r="O4065" i="1"/>
  <c r="L4065" i="1"/>
  <c r="N4065" i="1" s="1"/>
  <c r="Q4070" i="1"/>
  <c r="J4070" i="1"/>
  <c r="K4070" i="1" s="1"/>
  <c r="AN4070" i="1" s="1"/>
  <c r="AO4070" i="1" s="1"/>
  <c r="AP4070" i="1" s="1"/>
  <c r="AQ4070" i="1" s="1"/>
  <c r="AR4070" i="1" s="1"/>
  <c r="V4079" i="1"/>
  <c r="AD4080" i="1"/>
  <c r="J3935" i="1"/>
  <c r="K3935" i="1" s="1"/>
  <c r="J3940" i="1"/>
  <c r="K3940" i="1" s="1"/>
  <c r="Q3972" i="1"/>
  <c r="S4007" i="1"/>
  <c r="O4023" i="1"/>
  <c r="AD4053" i="1"/>
  <c r="V4026" i="1"/>
  <c r="AD4076" i="1"/>
  <c r="T4054" i="1"/>
  <c r="V4056" i="1"/>
  <c r="O4062" i="1"/>
  <c r="O4072" i="1"/>
  <c r="L4072" i="1"/>
  <c r="N4072" i="1" s="1"/>
  <c r="W4072" i="1" s="1"/>
  <c r="AN4074" i="1"/>
  <c r="AO4074" i="1" s="1"/>
  <c r="AP4074" i="1" s="1"/>
  <c r="AQ4074" i="1" s="1"/>
  <c r="AR4074" i="1" s="1"/>
  <c r="Q4074" i="1"/>
  <c r="AD4124" i="1"/>
  <c r="V4137" i="1"/>
  <c r="AD3982" i="1"/>
  <c r="AD4004" i="1"/>
  <c r="Q3978" i="1"/>
  <c r="AD4013" i="1"/>
  <c r="AD4031" i="1"/>
  <c r="S4029" i="1"/>
  <c r="N4033" i="1"/>
  <c r="W4033" i="1" s="1"/>
  <c r="AN4035" i="1"/>
  <c r="AO4035" i="1" s="1"/>
  <c r="AP4035" i="1" s="1"/>
  <c r="AQ4035" i="1" s="1"/>
  <c r="AR4035" i="1" s="1"/>
  <c r="AD4068" i="1"/>
  <c r="V4043" i="1"/>
  <c r="V4061" i="1"/>
  <c r="W4061" i="1" s="1"/>
  <c r="AD4097" i="1"/>
  <c r="AD4104" i="1"/>
  <c r="T4079" i="1"/>
  <c r="S4079" i="1"/>
  <c r="V4100" i="1"/>
  <c r="W4100" i="1" s="1"/>
  <c r="T4144" i="1"/>
  <c r="S4144" i="1"/>
  <c r="J3980" i="1"/>
  <c r="K3980" i="1" s="1"/>
  <c r="AD4019" i="1"/>
  <c r="L4018" i="1"/>
  <c r="V4029" i="1"/>
  <c r="W4029" i="1" s="1"/>
  <c r="Q4033" i="1"/>
  <c r="W4046" i="1"/>
  <c r="L4051" i="1"/>
  <c r="N4051" i="1" s="1"/>
  <c r="O4051" i="1"/>
  <c r="AD4086" i="1"/>
  <c r="V4081" i="1"/>
  <c r="V4096" i="1"/>
  <c r="F5639" i="1"/>
  <c r="AN3990" i="1"/>
  <c r="AO3990" i="1" s="1"/>
  <c r="AP3990" i="1" s="1"/>
  <c r="AQ3990" i="1" s="1"/>
  <c r="AR3990" i="1" s="1"/>
  <c r="AD4030" i="1"/>
  <c r="T4006" i="1"/>
  <c r="S4006" i="1"/>
  <c r="V4032" i="1"/>
  <c r="L4038" i="1"/>
  <c r="N4038" i="1" s="1"/>
  <c r="S4043" i="1"/>
  <c r="Q4046" i="1"/>
  <c r="D5641" i="1"/>
  <c r="AN4048" i="1"/>
  <c r="AO4048" i="1" s="1"/>
  <c r="AP4048" i="1" s="1"/>
  <c r="AQ4048" i="1" s="1"/>
  <c r="AR4048" i="1" s="1"/>
  <c r="Q4051" i="1"/>
  <c r="AD4083" i="1"/>
  <c r="O4056" i="1"/>
  <c r="L4056" i="1"/>
  <c r="N4056" i="1" s="1"/>
  <c r="AD4111" i="1"/>
  <c r="AD4110" i="1"/>
  <c r="W4090" i="1"/>
  <c r="Q4092" i="1"/>
  <c r="J4092" i="1"/>
  <c r="K4092" i="1" s="1"/>
  <c r="Q4098" i="1"/>
  <c r="AN4098" i="1"/>
  <c r="AO4098" i="1" s="1"/>
  <c r="AP4098" i="1" s="1"/>
  <c r="AQ4098" i="1" s="1"/>
  <c r="AR4098" i="1" s="1"/>
  <c r="AD4018" i="1"/>
  <c r="L4010" i="1"/>
  <c r="N4010" i="1" s="1"/>
  <c r="O4010" i="1"/>
  <c r="J4016" i="1"/>
  <c r="K4016" i="1" s="1"/>
  <c r="AN4016" i="1" s="1"/>
  <c r="AO4016" i="1" s="1"/>
  <c r="AP4016" i="1" s="1"/>
  <c r="AQ4016" i="1" s="1"/>
  <c r="AR4016" i="1" s="1"/>
  <c r="O4017" i="1"/>
  <c r="Q4018" i="1"/>
  <c r="V4021" i="1"/>
  <c r="Q4035" i="1"/>
  <c r="J4035" i="1"/>
  <c r="K4035" i="1" s="1"/>
  <c r="AD4065" i="1"/>
  <c r="Q4038" i="1"/>
  <c r="AD4078" i="1"/>
  <c r="AD4099" i="1"/>
  <c r="O4074" i="1"/>
  <c r="L4081" i="1"/>
  <c r="N4081" i="1" s="1"/>
  <c r="O4081" i="1"/>
  <c r="T4090" i="1"/>
  <c r="S4090" i="1"/>
  <c r="V4098" i="1"/>
  <c r="AN4107" i="1"/>
  <c r="AO4107" i="1" s="1"/>
  <c r="AP4107" i="1" s="1"/>
  <c r="AQ4107" i="1" s="1"/>
  <c r="AR4107" i="1" s="1"/>
  <c r="Q3952" i="1"/>
  <c r="V3960" i="1"/>
  <c r="Q3965" i="1"/>
  <c r="V3994" i="1"/>
  <c r="Q3995" i="1"/>
  <c r="Q3996" i="1"/>
  <c r="L3997" i="1"/>
  <c r="N3997" i="1" s="1"/>
  <c r="AD4029" i="1"/>
  <c r="S4009" i="1"/>
  <c r="AD4042" i="1"/>
  <c r="AD4056" i="1"/>
  <c r="AD4059" i="1"/>
  <c r="Q4032" i="1"/>
  <c r="J4032" i="1"/>
  <c r="K4032" i="1" s="1"/>
  <c r="AN4032" i="1" s="1"/>
  <c r="AO4032" i="1" s="1"/>
  <c r="AP4032" i="1" s="1"/>
  <c r="AQ4032" i="1" s="1"/>
  <c r="AR4032" i="1" s="1"/>
  <c r="V4040" i="1"/>
  <c r="O4053" i="1"/>
  <c r="L4053" i="1"/>
  <c r="N4053" i="1" s="1"/>
  <c r="AD4091" i="1"/>
  <c r="AD4094" i="1"/>
  <c r="AN4071" i="1"/>
  <c r="AO4071" i="1" s="1"/>
  <c r="AP4071" i="1" s="1"/>
  <c r="AQ4071" i="1" s="1"/>
  <c r="AR4071" i="1" s="1"/>
  <c r="AD4101" i="1"/>
  <c r="W4074" i="1"/>
  <c r="J3995" i="1"/>
  <c r="K3995" i="1" s="1"/>
  <c r="J3996" i="1"/>
  <c r="K3996" i="1" s="1"/>
  <c r="Q3998" i="1"/>
  <c r="O4004" i="1"/>
  <c r="L4004" i="1"/>
  <c r="N4004" i="1" s="1"/>
  <c r="W4004" i="1" s="1"/>
  <c r="S4005" i="1"/>
  <c r="Q4010" i="1"/>
  <c r="Q4015" i="1"/>
  <c r="J4015" i="1"/>
  <c r="K4015" i="1" s="1"/>
  <c r="AN4015" i="1" s="1"/>
  <c r="AO4015" i="1" s="1"/>
  <c r="AP4015" i="1" s="1"/>
  <c r="AQ4015" i="1" s="1"/>
  <c r="AR4015" i="1" s="1"/>
  <c r="AD4052" i="1"/>
  <c r="T4026" i="1"/>
  <c r="AN4027" i="1"/>
  <c r="AO4027" i="1" s="1"/>
  <c r="AP4027" i="1" s="1"/>
  <c r="AQ4027" i="1" s="1"/>
  <c r="AR4027" i="1" s="1"/>
  <c r="AD4070" i="1"/>
  <c r="W4043" i="1"/>
  <c r="Q4048" i="1"/>
  <c r="J4048" i="1"/>
  <c r="K4048" i="1" s="1"/>
  <c r="V4055" i="1"/>
  <c r="AD4088" i="1"/>
  <c r="AD4087" i="1"/>
  <c r="AN4065" i="1"/>
  <c r="AO4065" i="1" s="1"/>
  <c r="AP4065" i="1" s="1"/>
  <c r="AQ4065" i="1" s="1"/>
  <c r="AR4065" i="1" s="1"/>
  <c r="AD4072" i="1"/>
  <c r="AD4108" i="1"/>
  <c r="O4085" i="1"/>
  <c r="L4085" i="1"/>
  <c r="N4085" i="1" s="1"/>
  <c r="O4096" i="1"/>
  <c r="AN4096" i="1"/>
  <c r="AO4096" i="1" s="1"/>
  <c r="AP4096" i="1" s="1"/>
  <c r="AQ4096" i="1" s="1"/>
  <c r="AR4096" i="1" s="1"/>
  <c r="L4096" i="1"/>
  <c r="N4096" i="1" s="1"/>
  <c r="O4098" i="1"/>
  <c r="L4098" i="1"/>
  <c r="N4098" i="1" s="1"/>
  <c r="AD4006" i="1"/>
  <c r="O3982" i="1"/>
  <c r="Q4040" i="1"/>
  <c r="J4040" i="1"/>
  <c r="K4040" i="1" s="1"/>
  <c r="V4050" i="1"/>
  <c r="S4053" i="1"/>
  <c r="AD4085" i="1"/>
  <c r="AN4063" i="1"/>
  <c r="AO4063" i="1" s="1"/>
  <c r="AP4063" i="1" s="1"/>
  <c r="AQ4063" i="1" s="1"/>
  <c r="AR4063" i="1" s="1"/>
  <c r="W4064" i="1"/>
  <c r="AN4020" i="1"/>
  <c r="AO4020" i="1" s="1"/>
  <c r="AP4020" i="1" s="1"/>
  <c r="AQ4020" i="1" s="1"/>
  <c r="AR4020" i="1" s="1"/>
  <c r="V4037" i="1"/>
  <c r="AD4067" i="1"/>
  <c r="AN4051" i="1"/>
  <c r="AO4051" i="1" s="1"/>
  <c r="AP4051" i="1" s="1"/>
  <c r="AQ4051" i="1" s="1"/>
  <c r="AR4051" i="1" s="1"/>
  <c r="AN4056" i="1"/>
  <c r="AO4056" i="1" s="1"/>
  <c r="AP4056" i="1" s="1"/>
  <c r="AQ4056" i="1" s="1"/>
  <c r="AR4056" i="1" s="1"/>
  <c r="T4058" i="1"/>
  <c r="S4058" i="1"/>
  <c r="V4066" i="1"/>
  <c r="W4066" i="1" s="1"/>
  <c r="T4069" i="1"/>
  <c r="S4069" i="1"/>
  <c r="Q4071" i="1"/>
  <c r="J4071" i="1"/>
  <c r="K4071" i="1" s="1"/>
  <c r="AN4078" i="1"/>
  <c r="AO4078" i="1" s="1"/>
  <c r="AP4078" i="1" s="1"/>
  <c r="AQ4078" i="1" s="1"/>
  <c r="AR4078" i="1" s="1"/>
  <c r="S4087" i="1"/>
  <c r="O4102" i="1"/>
  <c r="AN4102" i="1"/>
  <c r="AO4102" i="1" s="1"/>
  <c r="AP4102" i="1" s="1"/>
  <c r="AQ4102" i="1" s="1"/>
  <c r="AR4102" i="1" s="1"/>
  <c r="L4102" i="1"/>
  <c r="N4102" i="1" s="1"/>
  <c r="W4102" i="1" s="1"/>
  <c r="O4108" i="1"/>
  <c r="L4108" i="1"/>
  <c r="N4108" i="1" s="1"/>
  <c r="AN4061" i="1"/>
  <c r="AO4061" i="1" s="1"/>
  <c r="AP4061" i="1" s="1"/>
  <c r="AQ4061" i="1" s="1"/>
  <c r="AR4061" i="1" s="1"/>
  <c r="V4075" i="1"/>
  <c r="AN4085" i="1"/>
  <c r="AO4085" i="1" s="1"/>
  <c r="AP4085" i="1" s="1"/>
  <c r="AQ4085" i="1" s="1"/>
  <c r="AR4085" i="1" s="1"/>
  <c r="AD4090" i="1"/>
  <c r="AD4120" i="1"/>
  <c r="AD4123" i="1"/>
  <c r="AD4130" i="1"/>
  <c r="AN4156" i="1"/>
  <c r="AO4156" i="1" s="1"/>
  <c r="AP4156" i="1" s="1"/>
  <c r="AQ4156" i="1" s="1"/>
  <c r="AR4156" i="1" s="1"/>
  <c r="L4156" i="1"/>
  <c r="N4156" i="1" s="1"/>
  <c r="O4156" i="1"/>
  <c r="V4165" i="1"/>
  <c r="D5639" i="1"/>
  <c r="V3999" i="1"/>
  <c r="V4019" i="1"/>
  <c r="L4059" i="1"/>
  <c r="N4059" i="1" s="1"/>
  <c r="J4067" i="1"/>
  <c r="K4067" i="1" s="1"/>
  <c r="O4073" i="1"/>
  <c r="J4083" i="1"/>
  <c r="K4083" i="1" s="1"/>
  <c r="AN4090" i="1"/>
  <c r="AO4090" i="1" s="1"/>
  <c r="AP4090" i="1" s="1"/>
  <c r="AQ4090" i="1" s="1"/>
  <c r="AR4090" i="1" s="1"/>
  <c r="AD4127" i="1"/>
  <c r="AD4129" i="1"/>
  <c r="V4104" i="1"/>
  <c r="L4106" i="1"/>
  <c r="N4106" i="1" s="1"/>
  <c r="W4106" i="1" s="1"/>
  <c r="V4112" i="1"/>
  <c r="L4119" i="1"/>
  <c r="N4119" i="1" s="1"/>
  <c r="V4150" i="1"/>
  <c r="F5642" i="1"/>
  <c r="O4082" i="1"/>
  <c r="V4087" i="1"/>
  <c r="AD4125" i="1"/>
  <c r="AD4126" i="1"/>
  <c r="S4107" i="1"/>
  <c r="F5643" i="1"/>
  <c r="AD4137" i="1"/>
  <c r="AD4138" i="1"/>
  <c r="AD4143" i="1"/>
  <c r="V4121" i="1"/>
  <c r="AD4158" i="1"/>
  <c r="T4131" i="1"/>
  <c r="O4139" i="1"/>
  <c r="L4139" i="1"/>
  <c r="AN4139" i="1"/>
  <c r="AO4139" i="1" s="1"/>
  <c r="AP4139" i="1" s="1"/>
  <c r="AQ4139" i="1" s="1"/>
  <c r="AR4139" i="1" s="1"/>
  <c r="V4047" i="1"/>
  <c r="W4047" i="1" s="1"/>
  <c r="Q4066" i="1"/>
  <c r="Q4068" i="1"/>
  <c r="Q4082" i="1"/>
  <c r="J4084" i="1"/>
  <c r="K4084" i="1" s="1"/>
  <c r="V4088" i="1"/>
  <c r="AN4095" i="1"/>
  <c r="AO4095" i="1" s="1"/>
  <c r="AP4095" i="1" s="1"/>
  <c r="AQ4095" i="1" s="1"/>
  <c r="AR4095" i="1" s="1"/>
  <c r="AN4100" i="1"/>
  <c r="AO4100" i="1" s="1"/>
  <c r="AP4100" i="1" s="1"/>
  <c r="AQ4100" i="1" s="1"/>
  <c r="AR4100" i="1" s="1"/>
  <c r="V4103" i="1"/>
  <c r="Q4104" i="1"/>
  <c r="J4104" i="1"/>
  <c r="K4104" i="1" s="1"/>
  <c r="L4105" i="1"/>
  <c r="N4105" i="1" s="1"/>
  <c r="O4106" i="1"/>
  <c r="O4135" i="1"/>
  <c r="L4135" i="1"/>
  <c r="N4135" i="1" s="1"/>
  <c r="W4135" i="1" s="1"/>
  <c r="AN4135" i="1"/>
  <c r="AO4135" i="1" s="1"/>
  <c r="AP4135" i="1" s="1"/>
  <c r="AQ4135" i="1" s="1"/>
  <c r="AR4135" i="1" s="1"/>
  <c r="T4139" i="1"/>
  <c r="S4139" i="1"/>
  <c r="V4146" i="1"/>
  <c r="O4150" i="1"/>
  <c r="L4150" i="1"/>
  <c r="N4150" i="1" s="1"/>
  <c r="AN4150" i="1"/>
  <c r="AO4150" i="1" s="1"/>
  <c r="AP4150" i="1" s="1"/>
  <c r="AQ4150" i="1" s="1"/>
  <c r="AR4150" i="1" s="1"/>
  <c r="Q4059" i="1"/>
  <c r="J4068" i="1"/>
  <c r="K4068" i="1" s="1"/>
  <c r="AN4097" i="1"/>
  <c r="AO4097" i="1" s="1"/>
  <c r="AP4097" i="1" s="1"/>
  <c r="AQ4097" i="1" s="1"/>
  <c r="AR4097" i="1" s="1"/>
  <c r="Q4106" i="1"/>
  <c r="AN4108" i="1"/>
  <c r="AO4108" i="1" s="1"/>
  <c r="AP4108" i="1" s="1"/>
  <c r="AQ4108" i="1" s="1"/>
  <c r="AR4108" i="1" s="1"/>
  <c r="J4112" i="1"/>
  <c r="K4112" i="1" s="1"/>
  <c r="AN4125" i="1"/>
  <c r="AO4125" i="1" s="1"/>
  <c r="AP4125" i="1" s="1"/>
  <c r="AQ4125" i="1" s="1"/>
  <c r="AR4125" i="1" s="1"/>
  <c r="Q4076" i="1"/>
  <c r="D5642" i="1"/>
  <c r="E5642" i="1" s="1"/>
  <c r="J4087" i="1"/>
  <c r="K4087" i="1" s="1"/>
  <c r="AN4087" i="1" s="1"/>
  <c r="AO4087" i="1" s="1"/>
  <c r="AP4087" i="1" s="1"/>
  <c r="AQ4087" i="1" s="1"/>
  <c r="AR4087" i="1" s="1"/>
  <c r="T4088" i="1"/>
  <c r="V4091" i="1"/>
  <c r="L4116" i="1"/>
  <c r="N4116" i="1" s="1"/>
  <c r="W4116" i="1" s="1"/>
  <c r="AN4116" i="1"/>
  <c r="AO4116" i="1" s="1"/>
  <c r="AP4116" i="1" s="1"/>
  <c r="AQ4116" i="1" s="1"/>
  <c r="AR4116" i="1" s="1"/>
  <c r="AD4151" i="1"/>
  <c r="AN4126" i="1"/>
  <c r="AO4126" i="1" s="1"/>
  <c r="AP4126" i="1" s="1"/>
  <c r="AQ4126" i="1" s="1"/>
  <c r="AR4126" i="1" s="1"/>
  <c r="V4130" i="1"/>
  <c r="O4137" i="1"/>
  <c r="L4137" i="1"/>
  <c r="N4137" i="1" s="1"/>
  <c r="AN4137" i="1"/>
  <c r="AO4137" i="1" s="1"/>
  <c r="AP4137" i="1" s="1"/>
  <c r="AQ4137" i="1" s="1"/>
  <c r="AR4137" i="1" s="1"/>
  <c r="J4076" i="1"/>
  <c r="K4076" i="1" s="1"/>
  <c r="AN4076" i="1" s="1"/>
  <c r="AO4076" i="1" s="1"/>
  <c r="AP4076" i="1" s="1"/>
  <c r="AQ4076" i="1" s="1"/>
  <c r="AR4076" i="1" s="1"/>
  <c r="V4092" i="1"/>
  <c r="AD4136" i="1"/>
  <c r="AD4148" i="1"/>
  <c r="V4126" i="1"/>
  <c r="O4133" i="1"/>
  <c r="L4133" i="1"/>
  <c r="N4133" i="1" s="1"/>
  <c r="W4133" i="1" s="1"/>
  <c r="AN4133" i="1"/>
  <c r="AO4133" i="1" s="1"/>
  <c r="AP4133" i="1" s="1"/>
  <c r="AQ4133" i="1" s="1"/>
  <c r="AR4133" i="1" s="1"/>
  <c r="V4063" i="1"/>
  <c r="AD4109" i="1"/>
  <c r="V4095" i="1"/>
  <c r="W4095" i="1" s="1"/>
  <c r="L4103" i="1"/>
  <c r="N4103" i="1" s="1"/>
  <c r="AN4123" i="1"/>
  <c r="AO4123" i="1" s="1"/>
  <c r="AP4123" i="1" s="1"/>
  <c r="AQ4123" i="1" s="1"/>
  <c r="AR4123" i="1" s="1"/>
  <c r="AN4130" i="1"/>
  <c r="AO4130" i="1" s="1"/>
  <c r="AP4130" i="1" s="1"/>
  <c r="AQ4130" i="1" s="1"/>
  <c r="AR4130" i="1" s="1"/>
  <c r="O4130" i="1"/>
  <c r="L4130" i="1"/>
  <c r="N4130" i="1" s="1"/>
  <c r="AD4160" i="1"/>
  <c r="O4144" i="1"/>
  <c r="L4144" i="1"/>
  <c r="N4144" i="1" s="1"/>
  <c r="V3995" i="1"/>
  <c r="V4015" i="1"/>
  <c r="V4035" i="1"/>
  <c r="AN4057" i="1"/>
  <c r="AO4057" i="1" s="1"/>
  <c r="AP4057" i="1" s="1"/>
  <c r="AQ4057" i="1" s="1"/>
  <c r="AR4057" i="1" s="1"/>
  <c r="V4071" i="1"/>
  <c r="AD4135" i="1"/>
  <c r="V4109" i="1"/>
  <c r="O4111" i="1"/>
  <c r="AD4142" i="1"/>
  <c r="O4118" i="1"/>
  <c r="L4118" i="1"/>
  <c r="N4118" i="1" s="1"/>
  <c r="AN4118" i="1"/>
  <c r="AO4118" i="1" s="1"/>
  <c r="AP4118" i="1" s="1"/>
  <c r="AQ4118" i="1" s="1"/>
  <c r="AR4118" i="1" s="1"/>
  <c r="AD4150" i="1"/>
  <c r="AD4166" i="1"/>
  <c r="AN4029" i="1"/>
  <c r="AO4029" i="1" s="1"/>
  <c r="AP4029" i="1" s="1"/>
  <c r="AQ4029" i="1" s="1"/>
  <c r="AR4029" i="1" s="1"/>
  <c r="S4086" i="1"/>
  <c r="O4094" i="1"/>
  <c r="AD4106" i="1"/>
  <c r="T4111" i="1"/>
  <c r="S4111" i="1"/>
  <c r="AD4162" i="1"/>
  <c r="AD4164" i="1"/>
  <c r="E5644" i="1"/>
  <c r="Q4120" i="1"/>
  <c r="J4120" i="1"/>
  <c r="K4120" i="1" s="1"/>
  <c r="O4123" i="1"/>
  <c r="L4123" i="1"/>
  <c r="N4123" i="1" s="1"/>
  <c r="AD4153" i="1"/>
  <c r="V4138" i="1"/>
  <c r="L4142" i="1"/>
  <c r="N4142" i="1" s="1"/>
  <c r="W4142" i="1" s="1"/>
  <c r="AN4142" i="1"/>
  <c r="AO4142" i="1" s="1"/>
  <c r="AP4142" i="1" s="1"/>
  <c r="AQ4142" i="1" s="1"/>
  <c r="AR4142" i="1" s="1"/>
  <c r="T4147" i="1"/>
  <c r="S4147" i="1"/>
  <c r="S4026" i="1"/>
  <c r="S4054" i="1"/>
  <c r="Q4064" i="1"/>
  <c r="T4086" i="1"/>
  <c r="Q4094" i="1"/>
  <c r="V4108" i="1"/>
  <c r="AD4141" i="1"/>
  <c r="O4142" i="1"/>
  <c r="AD4173" i="1"/>
  <c r="V4147" i="1"/>
  <c r="V3983" i="1"/>
  <c r="W3983" i="1" s="1"/>
  <c r="J4002" i="1"/>
  <c r="K4002" i="1" s="1"/>
  <c r="V4003" i="1"/>
  <c r="J4022" i="1"/>
  <c r="K4022" i="1" s="1"/>
  <c r="V4023" i="1"/>
  <c r="AN4081" i="1"/>
  <c r="AO4081" i="1" s="1"/>
  <c r="AP4081" i="1" s="1"/>
  <c r="AQ4081" i="1" s="1"/>
  <c r="AR4081" i="1" s="1"/>
  <c r="Q4099" i="1"/>
  <c r="AD4134" i="1"/>
  <c r="AD4157" i="1"/>
  <c r="O4132" i="1"/>
  <c r="Q4036" i="1"/>
  <c r="AD4074" i="1"/>
  <c r="V4051" i="1"/>
  <c r="AD4089" i="1"/>
  <c r="Q4072" i="1"/>
  <c r="T4093" i="1"/>
  <c r="S4093" i="1"/>
  <c r="T4096" i="1"/>
  <c r="T4101" i="1"/>
  <c r="S4101" i="1"/>
  <c r="N4109" i="1"/>
  <c r="V4114" i="1"/>
  <c r="AD4147" i="1"/>
  <c r="V4125" i="1"/>
  <c r="W4125" i="1" s="1"/>
  <c r="AD4155" i="1"/>
  <c r="T4158" i="1"/>
  <c r="AD4116" i="1"/>
  <c r="J4080" i="1"/>
  <c r="K4080" i="1" s="1"/>
  <c r="AD4115" i="1"/>
  <c r="AD4117" i="1"/>
  <c r="Q4114" i="1"/>
  <c r="J4114" i="1"/>
  <c r="K4114" i="1" s="1"/>
  <c r="AN4119" i="1"/>
  <c r="AO4119" i="1" s="1"/>
  <c r="AP4119" i="1" s="1"/>
  <c r="AQ4119" i="1" s="1"/>
  <c r="AR4119" i="1" s="1"/>
  <c r="V3991" i="1"/>
  <c r="V4011" i="1"/>
  <c r="W4011" i="1" s="1"/>
  <c r="V4031" i="1"/>
  <c r="S4063" i="1"/>
  <c r="AD4131" i="1"/>
  <c r="AN4105" i="1"/>
  <c r="AO4105" i="1" s="1"/>
  <c r="AP4105" i="1" s="1"/>
  <c r="AQ4105" i="1" s="1"/>
  <c r="AR4105" i="1" s="1"/>
  <c r="S4109" i="1"/>
  <c r="T4113" i="1"/>
  <c r="S4113" i="1"/>
  <c r="V4119" i="1"/>
  <c r="Q4129" i="1"/>
  <c r="J4129" i="1"/>
  <c r="K4129" i="1" s="1"/>
  <c r="AN4129" i="1" s="1"/>
  <c r="AO4129" i="1" s="1"/>
  <c r="AP4129" i="1" s="1"/>
  <c r="AQ4129" i="1" s="1"/>
  <c r="AR4129" i="1" s="1"/>
  <c r="V4131" i="1"/>
  <c r="AD4169" i="1"/>
  <c r="T4154" i="1"/>
  <c r="S4154" i="1"/>
  <c r="Q4004" i="1"/>
  <c r="Q4024" i="1"/>
  <c r="V4067" i="1"/>
  <c r="S4078" i="1"/>
  <c r="V4083" i="1"/>
  <c r="V4113" i="1"/>
  <c r="W4113" i="1" s="1"/>
  <c r="AD4144" i="1"/>
  <c r="AD4149" i="1"/>
  <c r="O4125" i="1"/>
  <c r="AD4163" i="1"/>
  <c r="V4154" i="1"/>
  <c r="W4154" i="1" s="1"/>
  <c r="Q4052" i="1"/>
  <c r="AN4084" i="1"/>
  <c r="AO4084" i="1" s="1"/>
  <c r="AP4084" i="1" s="1"/>
  <c r="AQ4084" i="1" s="1"/>
  <c r="AR4084" i="1" s="1"/>
  <c r="AN4089" i="1"/>
  <c r="AO4089" i="1" s="1"/>
  <c r="AP4089" i="1" s="1"/>
  <c r="AQ4089" i="1" s="1"/>
  <c r="AR4089" i="1" s="1"/>
  <c r="AD4119" i="1"/>
  <c r="AD4121" i="1"/>
  <c r="AD4139" i="1"/>
  <c r="AN4127" i="1"/>
  <c r="AO4127" i="1" s="1"/>
  <c r="AP4127" i="1" s="1"/>
  <c r="AQ4127" i="1" s="1"/>
  <c r="AR4127" i="1" s="1"/>
  <c r="O4127" i="1"/>
  <c r="AD4161" i="1"/>
  <c r="V4141" i="1"/>
  <c r="T4143" i="1"/>
  <c r="S4143" i="1"/>
  <c r="Q4142" i="1"/>
  <c r="AN4147" i="1"/>
  <c r="AO4147" i="1" s="1"/>
  <c r="AP4147" i="1" s="1"/>
  <c r="AQ4147" i="1" s="1"/>
  <c r="AR4147" i="1" s="1"/>
  <c r="AD4181" i="1"/>
  <c r="AD4190" i="1"/>
  <c r="Q4163" i="1"/>
  <c r="L4172" i="1"/>
  <c r="N4172" i="1" s="1"/>
  <c r="O4172" i="1"/>
  <c r="J4184" i="1"/>
  <c r="K4184" i="1" s="1"/>
  <c r="AN4184" i="1" s="1"/>
  <c r="AO4184" i="1" s="1"/>
  <c r="AP4184" i="1" s="1"/>
  <c r="AQ4184" i="1" s="1"/>
  <c r="AR4184" i="1" s="1"/>
  <c r="Q4184" i="1"/>
  <c r="V4157" i="1"/>
  <c r="O4160" i="1"/>
  <c r="L4160" i="1"/>
  <c r="N4160" i="1" s="1"/>
  <c r="AD4223" i="1"/>
  <c r="Q4108" i="1"/>
  <c r="Q4119" i="1"/>
  <c r="Q4126" i="1"/>
  <c r="AN4132" i="1"/>
  <c r="AO4132" i="1" s="1"/>
  <c r="AP4132" i="1" s="1"/>
  <c r="AQ4132" i="1" s="1"/>
  <c r="AR4132" i="1" s="1"/>
  <c r="AD4175" i="1"/>
  <c r="T4160" i="1"/>
  <c r="S4160" i="1"/>
  <c r="AD4140" i="1"/>
  <c r="V4115" i="1"/>
  <c r="Q4121" i="1"/>
  <c r="AD4152" i="1"/>
  <c r="AN4136" i="1"/>
  <c r="AO4136" i="1" s="1"/>
  <c r="AP4136" i="1" s="1"/>
  <c r="AQ4136" i="1" s="1"/>
  <c r="AR4136" i="1" s="1"/>
  <c r="S4140" i="1"/>
  <c r="T4157" i="1"/>
  <c r="S4157" i="1"/>
  <c r="W4167" i="1"/>
  <c r="AD4174" i="1"/>
  <c r="J4157" i="1"/>
  <c r="K4157" i="1" s="1"/>
  <c r="AD4194" i="1"/>
  <c r="AD4206" i="1"/>
  <c r="V4269" i="1"/>
  <c r="W4269" i="1" s="1"/>
  <c r="O4131" i="1"/>
  <c r="AD4172" i="1"/>
  <c r="S4150" i="1"/>
  <c r="AQ4158" i="1"/>
  <c r="AR4158" i="1" s="1"/>
  <c r="V4169" i="1"/>
  <c r="W4169" i="1" s="1"/>
  <c r="J4115" i="1"/>
  <c r="K4115" i="1" s="1"/>
  <c r="L4121" i="1"/>
  <c r="N4121" i="1" s="1"/>
  <c r="L4131" i="1"/>
  <c r="N4131" i="1" s="1"/>
  <c r="Q4153" i="1"/>
  <c r="J4153" i="1"/>
  <c r="K4153" i="1" s="1"/>
  <c r="V4111" i="1"/>
  <c r="W4111" i="1" s="1"/>
  <c r="AD4154" i="1"/>
  <c r="T4130" i="1"/>
  <c r="T4133" i="1"/>
  <c r="AN4138" i="1"/>
  <c r="AO4138" i="1" s="1"/>
  <c r="AP4138" i="1" s="1"/>
  <c r="AQ4138" i="1" s="1"/>
  <c r="AR4138" i="1" s="1"/>
  <c r="AD4171" i="1"/>
  <c r="O4148" i="1"/>
  <c r="L4148" i="1"/>
  <c r="N4148" i="1" s="1"/>
  <c r="V4156" i="1"/>
  <c r="V4159" i="1"/>
  <c r="AN4164" i="1"/>
  <c r="AO4164" i="1" s="1"/>
  <c r="AP4164" i="1" s="1"/>
  <c r="AQ4164" i="1" s="1"/>
  <c r="AR4164" i="1" s="1"/>
  <c r="AN4167" i="1"/>
  <c r="AO4167" i="1" s="1"/>
  <c r="AP4167" i="1" s="1"/>
  <c r="AQ4167" i="1" s="1"/>
  <c r="AR4167" i="1" s="1"/>
  <c r="Q4116" i="1"/>
  <c r="O4121" i="1"/>
  <c r="AN4124" i="1"/>
  <c r="AO4124" i="1" s="1"/>
  <c r="AP4124" i="1" s="1"/>
  <c r="AQ4124" i="1" s="1"/>
  <c r="AR4124" i="1" s="1"/>
  <c r="J4134" i="1"/>
  <c r="K4134" i="1" s="1"/>
  <c r="Q4134" i="1"/>
  <c r="AD4170" i="1"/>
  <c r="AN4171" i="1"/>
  <c r="AO4171" i="1" s="1"/>
  <c r="AP4171" i="1" s="1"/>
  <c r="AQ4171" i="1" s="1"/>
  <c r="AR4171" i="1" s="1"/>
  <c r="S4156" i="1"/>
  <c r="T4156" i="1"/>
  <c r="T4159" i="1"/>
  <c r="V4171" i="1"/>
  <c r="O4178" i="1"/>
  <c r="AN4178" i="1"/>
  <c r="AO4178" i="1" s="1"/>
  <c r="AP4178" i="1" s="1"/>
  <c r="AQ4178" i="1" s="1"/>
  <c r="AR4178" i="1" s="1"/>
  <c r="L4178" i="1"/>
  <c r="N4178" i="1" s="1"/>
  <c r="AN4144" i="1"/>
  <c r="AO4144" i="1" s="1"/>
  <c r="AP4144" i="1" s="1"/>
  <c r="AQ4144" i="1" s="1"/>
  <c r="AR4144" i="1" s="1"/>
  <c r="O4164" i="1"/>
  <c r="L4164" i="1"/>
  <c r="N4164" i="1" s="1"/>
  <c r="V4107" i="1"/>
  <c r="Q4117" i="1"/>
  <c r="AD4156" i="1"/>
  <c r="L4136" i="1"/>
  <c r="N4136" i="1" s="1"/>
  <c r="W4136" i="1" s="1"/>
  <c r="T4137" i="1"/>
  <c r="V4144" i="1"/>
  <c r="S4148" i="1"/>
  <c r="S4159" i="1"/>
  <c r="AD4191" i="1"/>
  <c r="T4164" i="1"/>
  <c r="S4164" i="1"/>
  <c r="O4166" i="1"/>
  <c r="L4166" i="1"/>
  <c r="N4166" i="1" s="1"/>
  <c r="AN4166" i="1"/>
  <c r="AO4166" i="1" s="1"/>
  <c r="AP4166" i="1" s="1"/>
  <c r="AQ4166" i="1" s="1"/>
  <c r="AR4166" i="1" s="1"/>
  <c r="J4171" i="1"/>
  <c r="K4171" i="1" s="1"/>
  <c r="Q4171" i="1"/>
  <c r="S4176" i="1"/>
  <c r="T4176" i="1"/>
  <c r="J4117" i="1"/>
  <c r="K4117" i="1" s="1"/>
  <c r="AN4117" i="1" s="1"/>
  <c r="AO4117" i="1" s="1"/>
  <c r="AP4117" i="1" s="1"/>
  <c r="AQ4117" i="1" s="1"/>
  <c r="AR4117" i="1" s="1"/>
  <c r="J4138" i="1"/>
  <c r="K4138" i="1" s="1"/>
  <c r="Q4138" i="1"/>
  <c r="V4139" i="1"/>
  <c r="V4145" i="1"/>
  <c r="J4146" i="1"/>
  <c r="K4146" i="1" s="1"/>
  <c r="AN4146" i="1" s="1"/>
  <c r="AO4146" i="1" s="1"/>
  <c r="AP4146" i="1" s="1"/>
  <c r="AQ4146" i="1" s="1"/>
  <c r="AR4146" i="1" s="1"/>
  <c r="Q4146" i="1"/>
  <c r="O4147" i="1"/>
  <c r="L4147" i="1"/>
  <c r="N4147" i="1" s="1"/>
  <c r="O4152" i="1"/>
  <c r="AD4207" i="1"/>
  <c r="L4152" i="1"/>
  <c r="N4152" i="1" s="1"/>
  <c r="V4194" i="1"/>
  <c r="L4124" i="1"/>
  <c r="N4124" i="1" s="1"/>
  <c r="S4145" i="1"/>
  <c r="T4145" i="1"/>
  <c r="Q4152" i="1"/>
  <c r="T4155" i="1"/>
  <c r="S4155" i="1"/>
  <c r="S4158" i="1"/>
  <c r="O4181" i="1"/>
  <c r="L4181" i="1"/>
  <c r="N4181" i="1" s="1"/>
  <c r="W4181" i="1" s="1"/>
  <c r="AD4159" i="1"/>
  <c r="J4143" i="1"/>
  <c r="K4143" i="1" s="1"/>
  <c r="J4145" i="1"/>
  <c r="K4145" i="1" s="1"/>
  <c r="AN4145" i="1" s="1"/>
  <c r="AO4145" i="1" s="1"/>
  <c r="AP4145" i="1" s="1"/>
  <c r="AQ4145" i="1" s="1"/>
  <c r="AR4145" i="1" s="1"/>
  <c r="O4151" i="1"/>
  <c r="L4151" i="1"/>
  <c r="N4151" i="1" s="1"/>
  <c r="AD4182" i="1"/>
  <c r="J4155" i="1"/>
  <c r="K4155" i="1" s="1"/>
  <c r="V4163" i="1"/>
  <c r="W4163" i="1" s="1"/>
  <c r="T4175" i="1"/>
  <c r="W4203" i="1"/>
  <c r="O4205" i="1"/>
  <c r="AN4205" i="1"/>
  <c r="AO4205" i="1" s="1"/>
  <c r="AP4205" i="1" s="1"/>
  <c r="AQ4205" i="1" s="1"/>
  <c r="AR4205" i="1" s="1"/>
  <c r="L4205" i="1"/>
  <c r="N4205" i="1" s="1"/>
  <c r="L4209" i="1"/>
  <c r="N4209" i="1" s="1"/>
  <c r="O4209" i="1"/>
  <c r="S4136" i="1"/>
  <c r="S4141" i="1"/>
  <c r="AD4177" i="1"/>
  <c r="J4179" i="1"/>
  <c r="K4179" i="1" s="1"/>
  <c r="Q4179" i="1"/>
  <c r="O4196" i="1"/>
  <c r="L4196" i="1"/>
  <c r="N4196" i="1" s="1"/>
  <c r="W4196" i="1" s="1"/>
  <c r="AN4196" i="1"/>
  <c r="AO4196" i="1" s="1"/>
  <c r="AP4196" i="1" s="1"/>
  <c r="AQ4196" i="1" s="1"/>
  <c r="AR4196" i="1" s="1"/>
  <c r="Q4124" i="1"/>
  <c r="J4140" i="1"/>
  <c r="K4140" i="1" s="1"/>
  <c r="J4141" i="1"/>
  <c r="K4141" i="1" s="1"/>
  <c r="Q4151" i="1"/>
  <c r="AN4154" i="1"/>
  <c r="AO4154" i="1" s="1"/>
  <c r="AP4154" i="1" s="1"/>
  <c r="AQ4154" i="1" s="1"/>
  <c r="AR4154" i="1" s="1"/>
  <c r="S4175" i="1"/>
  <c r="F5646" i="1"/>
  <c r="AD4228" i="1"/>
  <c r="V4160" i="1"/>
  <c r="O4163" i="1"/>
  <c r="V4170" i="1"/>
  <c r="O4198" i="1"/>
  <c r="AN4198" i="1"/>
  <c r="AO4198" i="1" s="1"/>
  <c r="AP4198" i="1" s="1"/>
  <c r="AQ4198" i="1" s="1"/>
  <c r="AR4198" i="1" s="1"/>
  <c r="L4198" i="1"/>
  <c r="N4198" i="1" s="1"/>
  <c r="W4198" i="1" s="1"/>
  <c r="V4155" i="1"/>
  <c r="AD4188" i="1"/>
  <c r="AD4192" i="1"/>
  <c r="Q4181" i="1"/>
  <c r="AN4181" i="1"/>
  <c r="AO4181" i="1" s="1"/>
  <c r="AP4181" i="1" s="1"/>
  <c r="AQ4181" i="1" s="1"/>
  <c r="AR4181" i="1" s="1"/>
  <c r="AN4186" i="1"/>
  <c r="AO4186" i="1" s="1"/>
  <c r="AP4186" i="1" s="1"/>
  <c r="AQ4186" i="1" s="1"/>
  <c r="AR4186" i="1" s="1"/>
  <c r="AD4225" i="1"/>
  <c r="F5644" i="1"/>
  <c r="AD4167" i="1"/>
  <c r="AD4189" i="1"/>
  <c r="AN4170" i="1"/>
  <c r="AO4170" i="1" s="1"/>
  <c r="AP4170" i="1" s="1"/>
  <c r="AQ4170" i="1" s="1"/>
  <c r="AR4170" i="1" s="1"/>
  <c r="V4186" i="1"/>
  <c r="AD4218" i="1"/>
  <c r="L4193" i="1"/>
  <c r="N4193" i="1" s="1"/>
  <c r="O4193" i="1"/>
  <c r="V4195" i="1"/>
  <c r="W4195" i="1" s="1"/>
  <c r="F5648" i="1"/>
  <c r="AD4290" i="1"/>
  <c r="AD4216" i="1"/>
  <c r="O4236" i="1"/>
  <c r="L4236" i="1"/>
  <c r="N4236" i="1" s="1"/>
  <c r="AN4236" i="1"/>
  <c r="AO4236" i="1" s="1"/>
  <c r="AP4236" i="1" s="1"/>
  <c r="AQ4236" i="1" s="1"/>
  <c r="AR4236" i="1" s="1"/>
  <c r="AN4183" i="1"/>
  <c r="AO4183" i="1" s="1"/>
  <c r="AP4183" i="1" s="1"/>
  <c r="AQ4183" i="1" s="1"/>
  <c r="AR4183" i="1" s="1"/>
  <c r="V4190" i="1"/>
  <c r="AD4205" i="1"/>
  <c r="O4186" i="1"/>
  <c r="L4186" i="1"/>
  <c r="N4186" i="1" s="1"/>
  <c r="V4188" i="1"/>
  <c r="S4193" i="1"/>
  <c r="L4200" i="1"/>
  <c r="AN4200" i="1"/>
  <c r="AO4200" i="1" s="1"/>
  <c r="AP4200" i="1" s="1"/>
  <c r="AQ4200" i="1" s="1"/>
  <c r="AR4200" i="1" s="1"/>
  <c r="O4200" i="1"/>
  <c r="S4214" i="1"/>
  <c r="AN4234" i="1"/>
  <c r="AO4234" i="1" s="1"/>
  <c r="AP4234" i="1" s="1"/>
  <c r="AQ4234" i="1" s="1"/>
  <c r="AR4234" i="1" s="1"/>
  <c r="O4234" i="1"/>
  <c r="L4234" i="1"/>
  <c r="N4234" i="1" s="1"/>
  <c r="W4234" i="1" s="1"/>
  <c r="AD4204" i="1"/>
  <c r="Q4190" i="1"/>
  <c r="J4190" i="1"/>
  <c r="K4190" i="1" s="1"/>
  <c r="V4206" i="1"/>
  <c r="T4216" i="1"/>
  <c r="S4216" i="1"/>
  <c r="V4166" i="1"/>
  <c r="Q4167" i="1"/>
  <c r="L4170" i="1"/>
  <c r="AD4203" i="1"/>
  <c r="AD4208" i="1"/>
  <c r="J4183" i="1"/>
  <c r="K4183" i="1" s="1"/>
  <c r="Q4183" i="1"/>
  <c r="Q4188" i="1"/>
  <c r="J4188" i="1"/>
  <c r="K4188" i="1" s="1"/>
  <c r="V4199" i="1"/>
  <c r="W4199" i="1" s="1"/>
  <c r="AN4216" i="1"/>
  <c r="AO4216" i="1" s="1"/>
  <c r="AP4216" i="1" s="1"/>
  <c r="AQ4216" i="1" s="1"/>
  <c r="AR4216" i="1" s="1"/>
  <c r="L4216" i="1"/>
  <c r="N4216" i="1" s="1"/>
  <c r="O4216" i="1"/>
  <c r="L4287" i="1"/>
  <c r="N4287" i="1" s="1"/>
  <c r="W4168" i="1"/>
  <c r="S4172" i="1"/>
  <c r="AN4194" i="1"/>
  <c r="AO4194" i="1" s="1"/>
  <c r="AP4194" i="1" s="1"/>
  <c r="AQ4194" i="1" s="1"/>
  <c r="AR4194" i="1" s="1"/>
  <c r="O4194" i="1"/>
  <c r="V4223" i="1"/>
  <c r="AD4180" i="1"/>
  <c r="J4159" i="1"/>
  <c r="K4159" i="1" s="1"/>
  <c r="V4161" i="1"/>
  <c r="Q4165" i="1"/>
  <c r="J4165" i="1"/>
  <c r="K4165" i="1" s="1"/>
  <c r="AN4165" i="1" s="1"/>
  <c r="AO4165" i="1" s="1"/>
  <c r="AP4165" i="1" s="1"/>
  <c r="AQ4165" i="1" s="1"/>
  <c r="AR4165" i="1" s="1"/>
  <c r="AD4210" i="1"/>
  <c r="V4204" i="1"/>
  <c r="O4210" i="1"/>
  <c r="L4210" i="1"/>
  <c r="N4210" i="1" s="1"/>
  <c r="F5647" i="1"/>
  <c r="AD4259" i="1"/>
  <c r="Q4243" i="1"/>
  <c r="AN4243" i="1"/>
  <c r="AO4243" i="1" s="1"/>
  <c r="AP4243" i="1" s="1"/>
  <c r="AQ4243" i="1" s="1"/>
  <c r="AR4243" i="1" s="1"/>
  <c r="L4158" i="1"/>
  <c r="N4158" i="1" s="1"/>
  <c r="V4180" i="1"/>
  <c r="V4185" i="1"/>
  <c r="AD4224" i="1"/>
  <c r="V4243" i="1"/>
  <c r="O4256" i="1"/>
  <c r="L4256" i="1"/>
  <c r="N4256" i="1" s="1"/>
  <c r="Q4161" i="1"/>
  <c r="J4162" i="1"/>
  <c r="K4162" i="1" s="1"/>
  <c r="Q4162" i="1"/>
  <c r="S4170" i="1"/>
  <c r="J4177" i="1"/>
  <c r="K4177" i="1" s="1"/>
  <c r="S4178" i="1"/>
  <c r="AD4219" i="1"/>
  <c r="AD4229" i="1"/>
  <c r="T4204" i="1"/>
  <c r="S4204" i="1"/>
  <c r="AN4213" i="1"/>
  <c r="AO4213" i="1" s="1"/>
  <c r="AP4213" i="1" s="1"/>
  <c r="AQ4213" i="1" s="1"/>
  <c r="AR4213" i="1" s="1"/>
  <c r="Q4213" i="1"/>
  <c r="AD4247" i="1"/>
  <c r="Q4149" i="1"/>
  <c r="J4149" i="1"/>
  <c r="K4149" i="1" s="1"/>
  <c r="J4161" i="1"/>
  <c r="K4161" i="1" s="1"/>
  <c r="AN4161" i="1" s="1"/>
  <c r="AO4161" i="1" s="1"/>
  <c r="AP4161" i="1" s="1"/>
  <c r="AQ4161" i="1" s="1"/>
  <c r="AR4161" i="1" s="1"/>
  <c r="S4168" i="1"/>
  <c r="Q4180" i="1"/>
  <c r="AD4217" i="1"/>
  <c r="S4192" i="1"/>
  <c r="T4192" i="1"/>
  <c r="AN4221" i="1"/>
  <c r="AO4221" i="1" s="1"/>
  <c r="AP4221" i="1" s="1"/>
  <c r="AQ4221" i="1" s="1"/>
  <c r="AR4221" i="1" s="1"/>
  <c r="O4221" i="1"/>
  <c r="L4221" i="1"/>
  <c r="N4221" i="1" s="1"/>
  <c r="W4221" i="1" s="1"/>
  <c r="Q4166" i="1"/>
  <c r="O4180" i="1"/>
  <c r="L4180" i="1"/>
  <c r="N4180" i="1" s="1"/>
  <c r="AQ4187" i="1"/>
  <c r="AR4187" i="1" s="1"/>
  <c r="AD4226" i="1"/>
  <c r="O4229" i="1"/>
  <c r="L4229" i="1"/>
  <c r="N4229" i="1" s="1"/>
  <c r="AN4229" i="1"/>
  <c r="AO4229" i="1" s="1"/>
  <c r="AP4229" i="1" s="1"/>
  <c r="AQ4229" i="1" s="1"/>
  <c r="AR4229" i="1" s="1"/>
  <c r="AD4301" i="1"/>
  <c r="T4182" i="1"/>
  <c r="S4182" i="1"/>
  <c r="V4189" i="1"/>
  <c r="V4191" i="1"/>
  <c r="T4196" i="1"/>
  <c r="S4196" i="1"/>
  <c r="AD4233" i="1"/>
  <c r="AD4237" i="1"/>
  <c r="V4217" i="1"/>
  <c r="AD4287" i="1"/>
  <c r="AD4284" i="1"/>
  <c r="J4182" i="1"/>
  <c r="K4182" i="1" s="1"/>
  <c r="N4194" i="1"/>
  <c r="V4152" i="1"/>
  <c r="Q4189" i="1"/>
  <c r="J4189" i="1"/>
  <c r="K4189" i="1" s="1"/>
  <c r="AD4221" i="1"/>
  <c r="AD4184" i="1"/>
  <c r="AD4185" i="1"/>
  <c r="AD4199" i="1"/>
  <c r="S4177" i="1"/>
  <c r="AN4179" i="1"/>
  <c r="AO4179" i="1" s="1"/>
  <c r="AP4179" i="1" s="1"/>
  <c r="AQ4179" i="1" s="1"/>
  <c r="AR4179" i="1" s="1"/>
  <c r="O4187" i="1"/>
  <c r="L4187" i="1"/>
  <c r="N4187" i="1" s="1"/>
  <c r="O4217" i="1"/>
  <c r="L4217" i="1"/>
  <c r="N4217" i="1" s="1"/>
  <c r="AN4217" i="1"/>
  <c r="AO4217" i="1" s="1"/>
  <c r="AP4217" i="1" s="1"/>
  <c r="AQ4217" i="1" s="1"/>
  <c r="AR4217" i="1" s="1"/>
  <c r="W4280" i="1"/>
  <c r="AD4196" i="1"/>
  <c r="AD4197" i="1"/>
  <c r="F5645" i="1"/>
  <c r="AD4198" i="1"/>
  <c r="V4184" i="1"/>
  <c r="S4187" i="1"/>
  <c r="T4205" i="1"/>
  <c r="S4205" i="1"/>
  <c r="T4227" i="1"/>
  <c r="S4227" i="1"/>
  <c r="V4272" i="1"/>
  <c r="D5645" i="1"/>
  <c r="E5645" i="1" s="1"/>
  <c r="Q4174" i="1"/>
  <c r="J4174" i="1"/>
  <c r="K4174" i="1" s="1"/>
  <c r="T4197" i="1"/>
  <c r="S4197" i="1"/>
  <c r="N4202" i="1"/>
  <c r="S4234" i="1"/>
  <c r="Q4245" i="1"/>
  <c r="AN4245" i="1"/>
  <c r="AO4245" i="1" s="1"/>
  <c r="AP4245" i="1" s="1"/>
  <c r="AQ4245" i="1" s="1"/>
  <c r="AR4245" i="1" s="1"/>
  <c r="T4252" i="1"/>
  <c r="S4252" i="1"/>
  <c r="AD4282" i="1"/>
  <c r="V4257" i="1"/>
  <c r="AN4272" i="1"/>
  <c r="AO4272" i="1" s="1"/>
  <c r="AP4272" i="1" s="1"/>
  <c r="AQ4272" i="1" s="1"/>
  <c r="AR4272" i="1" s="1"/>
  <c r="L4272" i="1"/>
  <c r="N4272" i="1" s="1"/>
  <c r="AN4278" i="1"/>
  <c r="AO4278" i="1" s="1"/>
  <c r="AP4278" i="1" s="1"/>
  <c r="AQ4278" i="1" s="1"/>
  <c r="AR4278" i="1" s="1"/>
  <c r="Q4278" i="1"/>
  <c r="O4278" i="1"/>
  <c r="S4287" i="1"/>
  <c r="T4287" i="1"/>
  <c r="V4347" i="1"/>
  <c r="AD4209" i="1"/>
  <c r="AD4213" i="1"/>
  <c r="AD4215" i="1"/>
  <c r="AN4193" i="1"/>
  <c r="AO4193" i="1" s="1"/>
  <c r="AP4193" i="1" s="1"/>
  <c r="AQ4193" i="1" s="1"/>
  <c r="AR4193" i="1" s="1"/>
  <c r="AD4227" i="1"/>
  <c r="V4201" i="1"/>
  <c r="O4202" i="1"/>
  <c r="L4220" i="1"/>
  <c r="N4220" i="1" s="1"/>
  <c r="W4220" i="1" s="1"/>
  <c r="AN4220" i="1"/>
  <c r="AO4220" i="1" s="1"/>
  <c r="AP4220" i="1" s="1"/>
  <c r="AQ4220" i="1" s="1"/>
  <c r="AR4220" i="1" s="1"/>
  <c r="O4223" i="1"/>
  <c r="L4223" i="1"/>
  <c r="N4223" i="1" s="1"/>
  <c r="W4223" i="1" s="1"/>
  <c r="AN4223" i="1"/>
  <c r="AO4223" i="1" s="1"/>
  <c r="AP4223" i="1" s="1"/>
  <c r="AQ4223" i="1" s="1"/>
  <c r="AR4223" i="1" s="1"/>
  <c r="AD4268" i="1"/>
  <c r="AD4275" i="1"/>
  <c r="V4252" i="1"/>
  <c r="AD4289" i="1"/>
  <c r="AD4288" i="1"/>
  <c r="AN4177" i="1"/>
  <c r="AO4177" i="1" s="1"/>
  <c r="AP4177" i="1" s="1"/>
  <c r="AQ4177" i="1" s="1"/>
  <c r="AR4177" i="1" s="1"/>
  <c r="AD4212" i="1"/>
  <c r="AN4185" i="1"/>
  <c r="AO4185" i="1" s="1"/>
  <c r="AP4185" i="1" s="1"/>
  <c r="AQ4185" i="1" s="1"/>
  <c r="AR4185" i="1" s="1"/>
  <c r="V4193" i="1"/>
  <c r="AN4209" i="1"/>
  <c r="AO4209" i="1" s="1"/>
  <c r="AP4209" i="1" s="1"/>
  <c r="AQ4209" i="1" s="1"/>
  <c r="AR4209" i="1" s="1"/>
  <c r="AD4250" i="1"/>
  <c r="AD4253" i="1"/>
  <c r="L4226" i="1"/>
  <c r="N4226" i="1" s="1"/>
  <c r="W4226" i="1" s="1"/>
  <c r="AD4258" i="1"/>
  <c r="AD4261" i="1"/>
  <c r="O4243" i="1"/>
  <c r="O4257" i="1"/>
  <c r="AN4257" i="1"/>
  <c r="AO4257" i="1" s="1"/>
  <c r="AP4257" i="1" s="1"/>
  <c r="AQ4257" i="1" s="1"/>
  <c r="AR4257" i="1" s="1"/>
  <c r="L4257" i="1"/>
  <c r="N4257" i="1" s="1"/>
  <c r="T4259" i="1"/>
  <c r="S4259" i="1"/>
  <c r="V4266" i="1"/>
  <c r="T4267" i="1"/>
  <c r="S4267" i="1"/>
  <c r="T4276" i="1"/>
  <c r="S4276" i="1"/>
  <c r="O4280" i="1"/>
  <c r="AN4280" i="1"/>
  <c r="AO4280" i="1" s="1"/>
  <c r="AP4280" i="1" s="1"/>
  <c r="AQ4280" i="1" s="1"/>
  <c r="AR4280" i="1" s="1"/>
  <c r="Q4169" i="1"/>
  <c r="V4177" i="1"/>
  <c r="AD4211" i="1"/>
  <c r="O4195" i="1"/>
  <c r="V4205" i="1"/>
  <c r="AD4236" i="1"/>
  <c r="V4209" i="1"/>
  <c r="V4216" i="1"/>
  <c r="O4220" i="1"/>
  <c r="V4228" i="1"/>
  <c r="O4231" i="1"/>
  <c r="L4231" i="1"/>
  <c r="AN4233" i="1"/>
  <c r="AO4233" i="1" s="1"/>
  <c r="AP4233" i="1" s="1"/>
  <c r="AQ4233" i="1" s="1"/>
  <c r="AR4233" i="1" s="1"/>
  <c r="AD4263" i="1"/>
  <c r="AD4265" i="1"/>
  <c r="N4243" i="1"/>
  <c r="V4247" i="1"/>
  <c r="T4257" i="1"/>
  <c r="S4257" i="1"/>
  <c r="S4272" i="1"/>
  <c r="T4272" i="1"/>
  <c r="AD4314" i="1"/>
  <c r="AN4290" i="1"/>
  <c r="AO4290" i="1" s="1"/>
  <c r="AP4290" i="1" s="1"/>
  <c r="AQ4290" i="1" s="1"/>
  <c r="AR4290" i="1" s="1"/>
  <c r="Q4290" i="1"/>
  <c r="AD4200" i="1"/>
  <c r="Q4195" i="1"/>
  <c r="V4200" i="1"/>
  <c r="O4213" i="1"/>
  <c r="AD4243" i="1"/>
  <c r="T4220" i="1"/>
  <c r="S4220" i="1"/>
  <c r="AN4225" i="1"/>
  <c r="AO4225" i="1" s="1"/>
  <c r="AP4225" i="1" s="1"/>
  <c r="AQ4225" i="1" s="1"/>
  <c r="AR4225" i="1" s="1"/>
  <c r="O4226" i="1"/>
  <c r="AN4235" i="1"/>
  <c r="AO4235" i="1" s="1"/>
  <c r="AP4235" i="1" s="1"/>
  <c r="AQ4235" i="1" s="1"/>
  <c r="AR4235" i="1" s="1"/>
  <c r="AD4270" i="1"/>
  <c r="O4245" i="1"/>
  <c r="L4245" i="1"/>
  <c r="N4245" i="1" s="1"/>
  <c r="V4261" i="1"/>
  <c r="AD4312" i="1"/>
  <c r="W4322" i="1"/>
  <c r="O4201" i="1"/>
  <c r="L4201" i="1"/>
  <c r="N4201" i="1" s="1"/>
  <c r="V4222" i="1"/>
  <c r="Q4228" i="1"/>
  <c r="J4228" i="1"/>
  <c r="K4228" i="1" s="1"/>
  <c r="AN4228" i="1" s="1"/>
  <c r="AO4228" i="1" s="1"/>
  <c r="AP4228" i="1" s="1"/>
  <c r="AQ4228" i="1" s="1"/>
  <c r="AR4228" i="1" s="1"/>
  <c r="V4235" i="1"/>
  <c r="W4235" i="1" s="1"/>
  <c r="L4240" i="1"/>
  <c r="N4240" i="1" s="1"/>
  <c r="AN4240" i="1"/>
  <c r="AO4240" i="1" s="1"/>
  <c r="AP4240" i="1" s="1"/>
  <c r="AQ4240" i="1" s="1"/>
  <c r="AR4240" i="1" s="1"/>
  <c r="L4247" i="1"/>
  <c r="N4247" i="1" s="1"/>
  <c r="AN4247" i="1"/>
  <c r="AO4247" i="1" s="1"/>
  <c r="AP4247" i="1" s="1"/>
  <c r="AQ4247" i="1" s="1"/>
  <c r="AR4247" i="1" s="1"/>
  <c r="AD4277" i="1"/>
  <c r="T4264" i="1"/>
  <c r="T4269" i="1"/>
  <c r="S4269" i="1"/>
  <c r="AD4303" i="1"/>
  <c r="O4294" i="1"/>
  <c r="L4294" i="1"/>
  <c r="N4294" i="1" s="1"/>
  <c r="AD4232" i="1"/>
  <c r="AD4246" i="1"/>
  <c r="AD4252" i="1"/>
  <c r="V4242" i="1"/>
  <c r="W4242" i="1" s="1"/>
  <c r="AD4272" i="1"/>
  <c r="AD4279" i="1"/>
  <c r="L4254" i="1"/>
  <c r="N4254" i="1" s="1"/>
  <c r="W4254" i="1" s="1"/>
  <c r="AN4254" i="1"/>
  <c r="AO4254" i="1" s="1"/>
  <c r="AP4254" i="1" s="1"/>
  <c r="AQ4254" i="1" s="1"/>
  <c r="AR4254" i="1" s="1"/>
  <c r="AN4256" i="1"/>
  <c r="AO4256" i="1" s="1"/>
  <c r="AP4256" i="1" s="1"/>
  <c r="AQ4256" i="1" s="1"/>
  <c r="AR4256" i="1" s="1"/>
  <c r="O4259" i="1"/>
  <c r="L4259" i="1"/>
  <c r="N4259" i="1" s="1"/>
  <c r="W4259" i="1" s="1"/>
  <c r="AD4330" i="1"/>
  <c r="S4185" i="1"/>
  <c r="J4191" i="1"/>
  <c r="K4191" i="1" s="1"/>
  <c r="Q4191" i="1"/>
  <c r="L4192" i="1"/>
  <c r="N4192" i="1" s="1"/>
  <c r="W4192" i="1" s="1"/>
  <c r="T4201" i="1"/>
  <c r="Q4212" i="1"/>
  <c r="L4233" i="1"/>
  <c r="N4233" i="1" s="1"/>
  <c r="O4240" i="1"/>
  <c r="T4247" i="1"/>
  <c r="S4247" i="1"/>
  <c r="V4249" i="1"/>
  <c r="O4254" i="1"/>
  <c r="AD4286" i="1"/>
  <c r="O4261" i="1"/>
  <c r="L4261" i="1"/>
  <c r="N4261" i="1" s="1"/>
  <c r="S4264" i="1"/>
  <c r="AD4305" i="1"/>
  <c r="W4286" i="1"/>
  <c r="L4292" i="1"/>
  <c r="AN4292" i="1"/>
  <c r="AO4292" i="1" s="1"/>
  <c r="AP4292" i="1" s="1"/>
  <c r="AQ4292" i="1" s="1"/>
  <c r="AR4292" i="1" s="1"/>
  <c r="O4292" i="1"/>
  <c r="AD4231" i="1"/>
  <c r="AD4235" i="1"/>
  <c r="AD4239" i="1"/>
  <c r="O4212" i="1"/>
  <c r="L4212" i="1"/>
  <c r="N4212" i="1" s="1"/>
  <c r="W4212" i="1" s="1"/>
  <c r="O4225" i="1"/>
  <c r="L4225" i="1"/>
  <c r="N4225" i="1" s="1"/>
  <c r="W4225" i="1" s="1"/>
  <c r="V4230" i="1"/>
  <c r="W4230" i="1" s="1"/>
  <c r="T4240" i="1"/>
  <c r="S4240" i="1"/>
  <c r="T4242" i="1"/>
  <c r="S4242" i="1"/>
  <c r="AD4274" i="1"/>
  <c r="W4271" i="1"/>
  <c r="T4209" i="1"/>
  <c r="AD4249" i="1"/>
  <c r="T4233" i="1"/>
  <c r="S4233" i="1"/>
  <c r="T4249" i="1"/>
  <c r="S4249" i="1"/>
  <c r="AD4281" i="1"/>
  <c r="AN4258" i="1"/>
  <c r="AO4258" i="1" s="1"/>
  <c r="AP4258" i="1" s="1"/>
  <c r="AQ4258" i="1" s="1"/>
  <c r="AR4258" i="1" s="1"/>
  <c r="O4258" i="1"/>
  <c r="AD4298" i="1"/>
  <c r="T4200" i="1"/>
  <c r="S4200" i="1"/>
  <c r="AD4242" i="1"/>
  <c r="AD4257" i="1"/>
  <c r="T4237" i="1"/>
  <c r="S4237" i="1"/>
  <c r="AD4267" i="1"/>
  <c r="O4249" i="1"/>
  <c r="AN4249" i="1"/>
  <c r="AO4249" i="1" s="1"/>
  <c r="AP4249" i="1" s="1"/>
  <c r="AQ4249" i="1" s="1"/>
  <c r="AR4249" i="1" s="1"/>
  <c r="L4249" i="1"/>
  <c r="N4249" i="1" s="1"/>
  <c r="V4258" i="1"/>
  <c r="T4271" i="1"/>
  <c r="S4271" i="1"/>
  <c r="AD4230" i="1"/>
  <c r="AN4203" i="1"/>
  <c r="AO4203" i="1" s="1"/>
  <c r="AP4203" i="1" s="1"/>
  <c r="AQ4203" i="1" s="1"/>
  <c r="AR4203" i="1" s="1"/>
  <c r="J4204" i="1"/>
  <c r="K4204" i="1" s="1"/>
  <c r="O4218" i="1"/>
  <c r="AN4218" i="1"/>
  <c r="AO4218" i="1" s="1"/>
  <c r="AP4218" i="1" s="1"/>
  <c r="AQ4218" i="1" s="1"/>
  <c r="AR4218" i="1" s="1"/>
  <c r="S4219" i="1"/>
  <c r="AD4255" i="1"/>
  <c r="AN4259" i="1"/>
  <c r="AO4259" i="1" s="1"/>
  <c r="AP4259" i="1" s="1"/>
  <c r="AQ4259" i="1" s="1"/>
  <c r="AR4259" i="1" s="1"/>
  <c r="AN4265" i="1"/>
  <c r="AO4265" i="1" s="1"/>
  <c r="AP4265" i="1" s="1"/>
  <c r="AQ4265" i="1" s="1"/>
  <c r="AR4265" i="1" s="1"/>
  <c r="V4270" i="1"/>
  <c r="V4211" i="1"/>
  <c r="V4218" i="1"/>
  <c r="W4218" i="1" s="1"/>
  <c r="AQ4232" i="1"/>
  <c r="AR4232" i="1" s="1"/>
  <c r="AD4262" i="1"/>
  <c r="AD4269" i="1"/>
  <c r="AD4283" i="1"/>
  <c r="O4277" i="1"/>
  <c r="L4277" i="1"/>
  <c r="N4277" i="1" s="1"/>
  <c r="W4277" i="1" s="1"/>
  <c r="V4279" i="1"/>
  <c r="AD4317" i="1"/>
  <c r="L4185" i="1"/>
  <c r="N4185" i="1" s="1"/>
  <c r="AN4201" i="1"/>
  <c r="AO4201" i="1" s="1"/>
  <c r="AP4201" i="1" s="1"/>
  <c r="AQ4201" i="1" s="1"/>
  <c r="AR4201" i="1" s="1"/>
  <c r="AN4214" i="1"/>
  <c r="AO4214" i="1" s="1"/>
  <c r="AP4214" i="1" s="1"/>
  <c r="AQ4214" i="1" s="1"/>
  <c r="AR4214" i="1" s="1"/>
  <c r="V4227" i="1"/>
  <c r="W4227" i="1" s="1"/>
  <c r="AN4241" i="1"/>
  <c r="AO4241" i="1" s="1"/>
  <c r="AP4241" i="1" s="1"/>
  <c r="AQ4241" i="1" s="1"/>
  <c r="AR4241" i="1" s="1"/>
  <c r="Q4244" i="1"/>
  <c r="J4244" i="1"/>
  <c r="K4244" i="1" s="1"/>
  <c r="J4251" i="1"/>
  <c r="K4251" i="1" s="1"/>
  <c r="Q4251" i="1"/>
  <c r="AD4295" i="1"/>
  <c r="AD4313" i="1"/>
  <c r="AD4222" i="1"/>
  <c r="T4199" i="1"/>
  <c r="AD4234" i="1"/>
  <c r="AD4238" i="1"/>
  <c r="J4211" i="1"/>
  <c r="K4211" i="1" s="1"/>
  <c r="AN4211" i="1" s="1"/>
  <c r="AO4211" i="1" s="1"/>
  <c r="AP4211" i="1" s="1"/>
  <c r="AQ4211" i="1" s="1"/>
  <c r="AR4211" i="1" s="1"/>
  <c r="Q4211" i="1"/>
  <c r="AD4245" i="1"/>
  <c r="O4224" i="1"/>
  <c r="L4224" i="1"/>
  <c r="N4224" i="1" s="1"/>
  <c r="W4224" i="1" s="1"/>
  <c r="T4236" i="1"/>
  <c r="S4236" i="1"/>
  <c r="V4241" i="1"/>
  <c r="O4246" i="1"/>
  <c r="L4246" i="1"/>
  <c r="N4246" i="1" s="1"/>
  <c r="W4246" i="1" s="1"/>
  <c r="AD4278" i="1"/>
  <c r="O4253" i="1"/>
  <c r="L4253" i="1"/>
  <c r="N4253" i="1" s="1"/>
  <c r="W4253" i="1" s="1"/>
  <c r="S4256" i="1"/>
  <c r="S4263" i="1"/>
  <c r="O4265" i="1"/>
  <c r="L4265" i="1"/>
  <c r="N4265" i="1" s="1"/>
  <c r="AD4311" i="1"/>
  <c r="V4289" i="1"/>
  <c r="T4208" i="1"/>
  <c r="AN4210" i="1"/>
  <c r="AO4210" i="1" s="1"/>
  <c r="AP4210" i="1" s="1"/>
  <c r="AQ4210" i="1" s="1"/>
  <c r="AR4210" i="1" s="1"/>
  <c r="T4215" i="1"/>
  <c r="AD4254" i="1"/>
  <c r="O4232" i="1"/>
  <c r="L4232" i="1"/>
  <c r="N4232" i="1" s="1"/>
  <c r="O4239" i="1"/>
  <c r="L4239" i="1"/>
  <c r="N4239" i="1" s="1"/>
  <c r="W4239" i="1" s="1"/>
  <c r="AD4271" i="1"/>
  <c r="N4258" i="1"/>
  <c r="AD4324" i="1"/>
  <c r="Q4173" i="1"/>
  <c r="O4207" i="1"/>
  <c r="L4207" i="1"/>
  <c r="N4207" i="1" s="1"/>
  <c r="AN4207" i="1"/>
  <c r="AO4207" i="1" s="1"/>
  <c r="AP4207" i="1" s="1"/>
  <c r="AQ4207" i="1" s="1"/>
  <c r="AR4207" i="1" s="1"/>
  <c r="V4210" i="1"/>
  <c r="AN4227" i="1"/>
  <c r="AO4227" i="1" s="1"/>
  <c r="AP4227" i="1" s="1"/>
  <c r="AQ4227" i="1" s="1"/>
  <c r="AR4227" i="1" s="1"/>
  <c r="O4227" i="1"/>
  <c r="AN4248" i="1"/>
  <c r="AO4248" i="1" s="1"/>
  <c r="AP4248" i="1" s="1"/>
  <c r="AQ4248" i="1" s="1"/>
  <c r="AR4248" i="1" s="1"/>
  <c r="O4248" i="1"/>
  <c r="Q4260" i="1"/>
  <c r="J4260" i="1"/>
  <c r="K4260" i="1" s="1"/>
  <c r="T4265" i="1"/>
  <c r="S4265" i="1"/>
  <c r="AD4302" i="1"/>
  <c r="O4291" i="1"/>
  <c r="AN4291" i="1"/>
  <c r="AO4291" i="1" s="1"/>
  <c r="AP4291" i="1" s="1"/>
  <c r="AQ4291" i="1" s="1"/>
  <c r="AR4291" i="1" s="1"/>
  <c r="AN4168" i="1"/>
  <c r="AO4168" i="1" s="1"/>
  <c r="AP4168" i="1" s="1"/>
  <c r="AQ4168" i="1" s="1"/>
  <c r="AR4168" i="1" s="1"/>
  <c r="AD4220" i="1"/>
  <c r="V4202" i="1"/>
  <c r="T4217" i="1"/>
  <c r="S4217" i="1"/>
  <c r="AD4248" i="1"/>
  <c r="T4221" i="1"/>
  <c r="S4221" i="1"/>
  <c r="T4229" i="1"/>
  <c r="S4229" i="1"/>
  <c r="V4250" i="1"/>
  <c r="W4250" i="1" s="1"/>
  <c r="AD4280" i="1"/>
  <c r="AN4274" i="1"/>
  <c r="AO4274" i="1" s="1"/>
  <c r="AP4274" i="1" s="1"/>
  <c r="AQ4274" i="1" s="1"/>
  <c r="AR4274" i="1" s="1"/>
  <c r="AN4297" i="1"/>
  <c r="AO4297" i="1" s="1"/>
  <c r="AP4297" i="1" s="1"/>
  <c r="AQ4297" i="1" s="1"/>
  <c r="AR4297" i="1" s="1"/>
  <c r="V4236" i="1"/>
  <c r="AD4304" i="1"/>
  <c r="V4278" i="1"/>
  <c r="Q4279" i="1"/>
  <c r="O4290" i="1"/>
  <c r="V4302" i="1"/>
  <c r="AD4332" i="1"/>
  <c r="L4311" i="1"/>
  <c r="N4311" i="1" s="1"/>
  <c r="O4311" i="1"/>
  <c r="W4336" i="1"/>
  <c r="Q4206" i="1"/>
  <c r="Q4222" i="1"/>
  <c r="Q4250" i="1"/>
  <c r="AN4252" i="1"/>
  <c r="AO4252" i="1" s="1"/>
  <c r="AP4252" i="1" s="1"/>
  <c r="AQ4252" i="1" s="1"/>
  <c r="AR4252" i="1" s="1"/>
  <c r="Q4258" i="1"/>
  <c r="AN4277" i="1"/>
  <c r="AO4277" i="1" s="1"/>
  <c r="AP4277" i="1" s="1"/>
  <c r="AQ4277" i="1" s="1"/>
  <c r="AR4277" i="1" s="1"/>
  <c r="J4279" i="1"/>
  <c r="K4279" i="1" s="1"/>
  <c r="S4281" i="1"/>
  <c r="L4290" i="1"/>
  <c r="N4290" i="1" s="1"/>
  <c r="W4290" i="1" s="1"/>
  <c r="V4331" i="1"/>
  <c r="J4206" i="1"/>
  <c r="K4206" i="1" s="1"/>
  <c r="J4222" i="1"/>
  <c r="K4222" i="1" s="1"/>
  <c r="AN4222" i="1" s="1"/>
  <c r="AO4222" i="1" s="1"/>
  <c r="AP4222" i="1" s="1"/>
  <c r="AQ4222" i="1" s="1"/>
  <c r="AR4222" i="1" s="1"/>
  <c r="AD4260" i="1"/>
  <c r="V4244" i="1"/>
  <c r="S4255" i="1"/>
  <c r="V4260" i="1"/>
  <c r="S4268" i="1"/>
  <c r="S4280" i="1"/>
  <c r="O4286" i="1"/>
  <c r="AD4327" i="1"/>
  <c r="O4300" i="1"/>
  <c r="L4300" i="1"/>
  <c r="N4300" i="1" s="1"/>
  <c r="O4302" i="1"/>
  <c r="L4302" i="1"/>
  <c r="N4302" i="1" s="1"/>
  <c r="AD4342" i="1"/>
  <c r="D5647" i="1"/>
  <c r="E5647" i="1" s="1"/>
  <c r="Q4286" i="1"/>
  <c r="V4293" i="1"/>
  <c r="D5648" i="1"/>
  <c r="AD4292" i="1"/>
  <c r="AD4293" i="1"/>
  <c r="AD4294" i="1"/>
  <c r="AN4276" i="1"/>
  <c r="AO4276" i="1" s="1"/>
  <c r="AP4276" i="1" s="1"/>
  <c r="AQ4276" i="1" s="1"/>
  <c r="AR4276" i="1" s="1"/>
  <c r="N4278" i="1"/>
  <c r="F5649" i="1"/>
  <c r="AD4320" i="1"/>
  <c r="O4306" i="1"/>
  <c r="L4306" i="1"/>
  <c r="N4306" i="1" s="1"/>
  <c r="AN4317" i="1"/>
  <c r="AO4317" i="1" s="1"/>
  <c r="AP4317" i="1" s="1"/>
  <c r="AQ4317" i="1" s="1"/>
  <c r="AR4317" i="1" s="1"/>
  <c r="O4317" i="1"/>
  <c r="L4317" i="1"/>
  <c r="N4317" i="1" s="1"/>
  <c r="AN4381" i="1"/>
  <c r="AO4381" i="1" s="1"/>
  <c r="AP4381" i="1" s="1"/>
  <c r="AQ4381" i="1" s="1"/>
  <c r="AR4381" i="1" s="1"/>
  <c r="Q4381" i="1"/>
  <c r="O4381" i="1"/>
  <c r="V4383" i="1"/>
  <c r="Q4235" i="1"/>
  <c r="V4276" i="1"/>
  <c r="AD4316" i="1"/>
  <c r="V4308" i="1"/>
  <c r="AD4340" i="1"/>
  <c r="Q4329" i="1"/>
  <c r="J4329" i="1"/>
  <c r="K4329" i="1" s="1"/>
  <c r="Q4186" i="1"/>
  <c r="Q4202" i="1"/>
  <c r="Q4218" i="1"/>
  <c r="AN4219" i="1"/>
  <c r="AO4219" i="1" s="1"/>
  <c r="AP4219" i="1" s="1"/>
  <c r="AQ4219" i="1" s="1"/>
  <c r="AR4219" i="1" s="1"/>
  <c r="Q4230" i="1"/>
  <c r="J4237" i="1"/>
  <c r="K4237" i="1" s="1"/>
  <c r="AD4276" i="1"/>
  <c r="AN4263" i="1"/>
  <c r="AO4263" i="1" s="1"/>
  <c r="AP4263" i="1" s="1"/>
  <c r="AQ4263" i="1" s="1"/>
  <c r="AR4263" i="1" s="1"/>
  <c r="AN4275" i="1"/>
  <c r="AO4275" i="1" s="1"/>
  <c r="AP4275" i="1" s="1"/>
  <c r="AQ4275" i="1" s="1"/>
  <c r="AR4275" i="1" s="1"/>
  <c r="AD4310" i="1"/>
  <c r="L4289" i="1"/>
  <c r="N4289" i="1" s="1"/>
  <c r="AN4289" i="1"/>
  <c r="AO4289" i="1" s="1"/>
  <c r="AP4289" i="1" s="1"/>
  <c r="AQ4289" i="1" s="1"/>
  <c r="AR4289" i="1" s="1"/>
  <c r="AN4294" i="1"/>
  <c r="AO4294" i="1" s="1"/>
  <c r="AP4294" i="1" s="1"/>
  <c r="AQ4294" i="1" s="1"/>
  <c r="AR4294" i="1" s="1"/>
  <c r="AD4326" i="1"/>
  <c r="AN4333" i="1"/>
  <c r="AO4333" i="1" s="1"/>
  <c r="AP4333" i="1" s="1"/>
  <c r="AQ4333" i="1" s="1"/>
  <c r="AR4333" i="1" s="1"/>
  <c r="O4333" i="1"/>
  <c r="L4333" i="1"/>
  <c r="N4333" i="1" s="1"/>
  <c r="W4333" i="1" s="1"/>
  <c r="AD4296" i="1"/>
  <c r="AD4297" i="1"/>
  <c r="AN4269" i="1"/>
  <c r="AO4269" i="1" s="1"/>
  <c r="AP4269" i="1" s="1"/>
  <c r="AQ4269" i="1" s="1"/>
  <c r="AR4269" i="1" s="1"/>
  <c r="AD4299" i="1"/>
  <c r="AD4300" i="1"/>
  <c r="AD4309" i="1"/>
  <c r="AD4329" i="1"/>
  <c r="V4312" i="1"/>
  <c r="J4314" i="1"/>
  <c r="K4314" i="1" s="1"/>
  <c r="Q4314" i="1"/>
  <c r="V4292" i="1"/>
  <c r="AD4331" i="1"/>
  <c r="O4310" i="1"/>
  <c r="L4310" i="1"/>
  <c r="N4310" i="1" s="1"/>
  <c r="AN4310" i="1"/>
  <c r="AO4310" i="1" s="1"/>
  <c r="AP4310" i="1" s="1"/>
  <c r="AQ4310" i="1" s="1"/>
  <c r="AR4310" i="1" s="1"/>
  <c r="W4327" i="1"/>
  <c r="AD4244" i="1"/>
  <c r="V4232" i="1"/>
  <c r="L4252" i="1"/>
  <c r="N4252" i="1" s="1"/>
  <c r="V4264" i="1"/>
  <c r="L4276" i="1"/>
  <c r="N4276" i="1" s="1"/>
  <c r="AD4308" i="1"/>
  <c r="L4284" i="1"/>
  <c r="N4284" i="1" s="1"/>
  <c r="S4285" i="1"/>
  <c r="AD4315" i="1"/>
  <c r="V4288" i="1"/>
  <c r="AN4303" i="1"/>
  <c r="AO4303" i="1" s="1"/>
  <c r="AP4303" i="1" s="1"/>
  <c r="AQ4303" i="1" s="1"/>
  <c r="AR4303" i="1" s="1"/>
  <c r="AD4333" i="1"/>
  <c r="V4363" i="1"/>
  <c r="Q4207" i="1"/>
  <c r="L4213" i="1"/>
  <c r="N4213" i="1" s="1"/>
  <c r="W4213" i="1" s="1"/>
  <c r="Q4223" i="1"/>
  <c r="AD4285" i="1"/>
  <c r="T4277" i="1"/>
  <c r="V4282" i="1"/>
  <c r="W4282" i="1" s="1"/>
  <c r="O4299" i="1"/>
  <c r="AN4299" i="1"/>
  <c r="AO4299" i="1" s="1"/>
  <c r="AP4299" i="1" s="1"/>
  <c r="AQ4299" i="1" s="1"/>
  <c r="AR4299" i="1" s="1"/>
  <c r="L4299" i="1"/>
  <c r="N4299" i="1" s="1"/>
  <c r="V4301" i="1"/>
  <c r="AD4256" i="1"/>
  <c r="V4240" i="1"/>
  <c r="AN4268" i="1"/>
  <c r="AO4268" i="1" s="1"/>
  <c r="AP4268" i="1" s="1"/>
  <c r="AQ4268" i="1" s="1"/>
  <c r="AR4268" i="1" s="1"/>
  <c r="V4273" i="1"/>
  <c r="Q4274" i="1"/>
  <c r="Q4283" i="1"/>
  <c r="J4283" i="1"/>
  <c r="K4283" i="1" s="1"/>
  <c r="Q4288" i="1"/>
  <c r="J4288" i="1"/>
  <c r="K4288" i="1" s="1"/>
  <c r="AN4288" i="1" s="1"/>
  <c r="AO4288" i="1" s="1"/>
  <c r="AP4288" i="1" s="1"/>
  <c r="AQ4288" i="1" s="1"/>
  <c r="AR4288" i="1" s="1"/>
  <c r="AD4322" i="1"/>
  <c r="AD4348" i="1"/>
  <c r="D5646" i="1"/>
  <c r="J4214" i="1"/>
  <c r="K4214" i="1" s="1"/>
  <c r="L4219" i="1"/>
  <c r="N4219" i="1" s="1"/>
  <c r="W4219" i="1" s="1"/>
  <c r="Q4254" i="1"/>
  <c r="T4261" i="1"/>
  <c r="V4268" i="1"/>
  <c r="W4268" i="1" s="1"/>
  <c r="AN4270" i="1"/>
  <c r="AO4270" i="1" s="1"/>
  <c r="AP4270" i="1" s="1"/>
  <c r="AQ4270" i="1" s="1"/>
  <c r="AR4270" i="1" s="1"/>
  <c r="J4274" i="1"/>
  <c r="K4274" i="1" s="1"/>
  <c r="AD4307" i="1"/>
  <c r="V4281" i="1"/>
  <c r="W4281" i="1" s="1"/>
  <c r="Q4282" i="1"/>
  <c r="T4284" i="1"/>
  <c r="AN4287" i="1"/>
  <c r="AO4287" i="1" s="1"/>
  <c r="AP4287" i="1" s="1"/>
  <c r="AQ4287" i="1" s="1"/>
  <c r="AR4287" i="1" s="1"/>
  <c r="AN4307" i="1"/>
  <c r="AO4307" i="1" s="1"/>
  <c r="AP4307" i="1" s="1"/>
  <c r="AQ4307" i="1" s="1"/>
  <c r="AR4307" i="1" s="1"/>
  <c r="AD4354" i="1"/>
  <c r="AD4264" i="1"/>
  <c r="V4248" i="1"/>
  <c r="W4248" i="1" s="1"/>
  <c r="T4273" i="1"/>
  <c r="V4287" i="1"/>
  <c r="AD4318" i="1"/>
  <c r="O4303" i="1"/>
  <c r="L4303" i="1"/>
  <c r="N4303" i="1" s="1"/>
  <c r="AD4337" i="1"/>
  <c r="T4316" i="1"/>
  <c r="V4320" i="1"/>
  <c r="AD4364" i="1"/>
  <c r="AD4366" i="1"/>
  <c r="V4256" i="1"/>
  <c r="L4264" i="1"/>
  <c r="N4264" i="1" s="1"/>
  <c r="J4273" i="1"/>
  <c r="K4273" i="1" s="1"/>
  <c r="AN4273" i="1" s="1"/>
  <c r="AO4273" i="1" s="1"/>
  <c r="AP4273" i="1" s="1"/>
  <c r="AQ4273" i="1" s="1"/>
  <c r="AR4273" i="1" s="1"/>
  <c r="AD4306" i="1"/>
  <c r="AD4341" i="1"/>
  <c r="AN4315" i="1"/>
  <c r="AO4315" i="1" s="1"/>
  <c r="AP4315" i="1" s="1"/>
  <c r="AQ4315" i="1" s="1"/>
  <c r="AR4315" i="1" s="1"/>
  <c r="Q4315" i="1"/>
  <c r="Q4344" i="1"/>
  <c r="J4344" i="1"/>
  <c r="K4344" i="1" s="1"/>
  <c r="AN4344" i="1" s="1"/>
  <c r="AO4344" i="1" s="1"/>
  <c r="AP4344" i="1" s="1"/>
  <c r="AQ4344" i="1" s="1"/>
  <c r="AR4344" i="1" s="1"/>
  <c r="Q4226" i="1"/>
  <c r="S4238" i="1"/>
  <c r="O4282" i="1"/>
  <c r="Q4295" i="1"/>
  <c r="AD4325" i="1"/>
  <c r="W4298" i="1"/>
  <c r="O4307" i="1"/>
  <c r="L4307" i="1"/>
  <c r="N4307" i="1" s="1"/>
  <c r="L4318" i="1"/>
  <c r="N4318" i="1" s="1"/>
  <c r="O4318" i="1"/>
  <c r="Q4194" i="1"/>
  <c r="Q4210" i="1"/>
  <c r="Q4239" i="1"/>
  <c r="T4291" i="1"/>
  <c r="S4291" i="1"/>
  <c r="AD4328" i="1"/>
  <c r="V4309" i="1"/>
  <c r="V4313" i="1"/>
  <c r="O4352" i="1"/>
  <c r="L4352" i="1"/>
  <c r="N4352" i="1" s="1"/>
  <c r="W4352" i="1" s="1"/>
  <c r="AN4352" i="1"/>
  <c r="AO4352" i="1" s="1"/>
  <c r="AP4352" i="1" s="1"/>
  <c r="AQ4352" i="1" s="1"/>
  <c r="AR4352" i="1" s="1"/>
  <c r="AD4336" i="1"/>
  <c r="V4332" i="1"/>
  <c r="W4332" i="1" s="1"/>
  <c r="V4341" i="1"/>
  <c r="AD4385" i="1"/>
  <c r="V4365" i="1"/>
  <c r="AN4369" i="1"/>
  <c r="AO4369" i="1" s="1"/>
  <c r="AP4369" i="1" s="1"/>
  <c r="AQ4369" i="1" s="1"/>
  <c r="AR4369" i="1" s="1"/>
  <c r="V4381" i="1"/>
  <c r="AD4424" i="1"/>
  <c r="AN4281" i="1"/>
  <c r="AO4281" i="1" s="1"/>
  <c r="AP4281" i="1" s="1"/>
  <c r="AQ4281" i="1" s="1"/>
  <c r="AR4281" i="1" s="1"/>
  <c r="J4285" i="1"/>
  <c r="K4285" i="1" s="1"/>
  <c r="AN4300" i="1"/>
  <c r="AO4300" i="1" s="1"/>
  <c r="AP4300" i="1" s="1"/>
  <c r="AQ4300" i="1" s="1"/>
  <c r="AR4300" i="1" s="1"/>
  <c r="AD4335" i="1"/>
  <c r="AN4319" i="1"/>
  <c r="AO4319" i="1" s="1"/>
  <c r="AP4319" i="1" s="1"/>
  <c r="AQ4319" i="1" s="1"/>
  <c r="AR4319" i="1" s="1"/>
  <c r="AD4352" i="1"/>
  <c r="AD4356" i="1"/>
  <c r="AN4338" i="1"/>
  <c r="AO4338" i="1" s="1"/>
  <c r="AP4338" i="1" s="1"/>
  <c r="AQ4338" i="1" s="1"/>
  <c r="AR4338" i="1" s="1"/>
  <c r="V4346" i="1"/>
  <c r="AD4389" i="1"/>
  <c r="V4369" i="1"/>
  <c r="T4418" i="1"/>
  <c r="S4418" i="1"/>
  <c r="Q4297" i="1"/>
  <c r="AN4305" i="1"/>
  <c r="AO4305" i="1" s="1"/>
  <c r="AP4305" i="1" s="1"/>
  <c r="AQ4305" i="1" s="1"/>
  <c r="AR4305" i="1" s="1"/>
  <c r="AD4338" i="1"/>
  <c r="AD4339" i="1"/>
  <c r="T4322" i="1"/>
  <c r="S4322" i="1"/>
  <c r="V4325" i="1"/>
  <c r="V4335" i="1"/>
  <c r="AD4368" i="1"/>
  <c r="Q4341" i="1"/>
  <c r="J4341" i="1"/>
  <c r="K4341" i="1" s="1"/>
  <c r="AD4376" i="1"/>
  <c r="AN4349" i="1"/>
  <c r="AO4349" i="1" s="1"/>
  <c r="AP4349" i="1" s="1"/>
  <c r="AQ4349" i="1" s="1"/>
  <c r="AR4349" i="1" s="1"/>
  <c r="L4349" i="1"/>
  <c r="N4349" i="1" s="1"/>
  <c r="W4349" i="1" s="1"/>
  <c r="T4367" i="1"/>
  <c r="S4367" i="1"/>
  <c r="O4375" i="1"/>
  <c r="L4375" i="1"/>
  <c r="N4375" i="1" s="1"/>
  <c r="W4375" i="1" s="1"/>
  <c r="AN4375" i="1"/>
  <c r="AO4375" i="1" s="1"/>
  <c r="AP4375" i="1" s="1"/>
  <c r="AQ4375" i="1" s="1"/>
  <c r="AR4375" i="1" s="1"/>
  <c r="Q4379" i="1"/>
  <c r="J4379" i="1"/>
  <c r="K4379" i="1" s="1"/>
  <c r="O4383" i="1"/>
  <c r="L4383" i="1"/>
  <c r="N4383" i="1" s="1"/>
  <c r="AD4414" i="1"/>
  <c r="V4388" i="1"/>
  <c r="AD4426" i="1"/>
  <c r="J4297" i="1"/>
  <c r="K4297" i="1" s="1"/>
  <c r="O4321" i="1"/>
  <c r="L4321" i="1"/>
  <c r="N4321" i="1" s="1"/>
  <c r="W4321" i="1" s="1"/>
  <c r="AN4321" i="1"/>
  <c r="AO4321" i="1" s="1"/>
  <c r="AP4321" i="1" s="1"/>
  <c r="AQ4321" i="1" s="1"/>
  <c r="AR4321" i="1" s="1"/>
  <c r="V4328" i="1"/>
  <c r="O4332" i="1"/>
  <c r="AD4383" i="1"/>
  <c r="V4357" i="1"/>
  <c r="O4359" i="1"/>
  <c r="L4359" i="1"/>
  <c r="N4359" i="1" s="1"/>
  <c r="W4359" i="1" s="1"/>
  <c r="AN4359" i="1"/>
  <c r="AO4359" i="1" s="1"/>
  <c r="AP4359" i="1" s="1"/>
  <c r="AQ4359" i="1" s="1"/>
  <c r="AR4359" i="1" s="1"/>
  <c r="N4381" i="1"/>
  <c r="AN4386" i="1"/>
  <c r="AO4386" i="1" s="1"/>
  <c r="AP4386" i="1" s="1"/>
  <c r="AQ4386" i="1" s="1"/>
  <c r="AR4386" i="1" s="1"/>
  <c r="Q4386" i="1"/>
  <c r="O4390" i="1"/>
  <c r="L4390" i="1"/>
  <c r="N4390" i="1" s="1"/>
  <c r="W4390" i="1" s="1"/>
  <c r="AD4428" i="1"/>
  <c r="AD4319" i="1"/>
  <c r="O4315" i="1"/>
  <c r="L4315" i="1"/>
  <c r="N4315" i="1" s="1"/>
  <c r="W4315" i="1" s="1"/>
  <c r="AD4347" i="1"/>
  <c r="AN4320" i="1"/>
  <c r="AO4320" i="1" s="1"/>
  <c r="AP4320" i="1" s="1"/>
  <c r="AQ4320" i="1" s="1"/>
  <c r="AR4320" i="1" s="1"/>
  <c r="Q4325" i="1"/>
  <c r="J4325" i="1"/>
  <c r="K4325" i="1" s="1"/>
  <c r="S4332" i="1"/>
  <c r="T4335" i="1"/>
  <c r="S4335" i="1"/>
  <c r="O4346" i="1"/>
  <c r="L4346" i="1"/>
  <c r="N4346" i="1" s="1"/>
  <c r="O4369" i="1"/>
  <c r="L4369" i="1"/>
  <c r="N4369" i="1" s="1"/>
  <c r="V4371" i="1"/>
  <c r="V4394" i="1"/>
  <c r="V4398" i="1"/>
  <c r="AD4430" i="1"/>
  <c r="O4436" i="1"/>
  <c r="L4436" i="1"/>
  <c r="N4436" i="1" s="1"/>
  <c r="V4324" i="1"/>
  <c r="AD4355" i="1"/>
  <c r="AD4358" i="1"/>
  <c r="AD4365" i="1"/>
  <c r="T4340" i="1"/>
  <c r="S4340" i="1"/>
  <c r="AD4373" i="1"/>
  <c r="AD4396" i="1"/>
  <c r="W4377" i="1"/>
  <c r="L4392" i="1"/>
  <c r="N4392" i="1" s="1"/>
  <c r="O4392" i="1"/>
  <c r="AN4392" i="1"/>
  <c r="AO4392" i="1" s="1"/>
  <c r="AP4392" i="1" s="1"/>
  <c r="AQ4392" i="1" s="1"/>
  <c r="AR4392" i="1" s="1"/>
  <c r="S4301" i="1"/>
  <c r="V4303" i="1"/>
  <c r="AN4311" i="1"/>
  <c r="AO4311" i="1" s="1"/>
  <c r="AP4311" i="1" s="1"/>
  <c r="AQ4311" i="1" s="1"/>
  <c r="AR4311" i="1" s="1"/>
  <c r="S4316" i="1"/>
  <c r="J4328" i="1"/>
  <c r="K4328" i="1" s="1"/>
  <c r="AN4328" i="1" s="1"/>
  <c r="AO4328" i="1" s="1"/>
  <c r="AP4328" i="1" s="1"/>
  <c r="AQ4328" i="1" s="1"/>
  <c r="AR4328" i="1" s="1"/>
  <c r="T4332" i="1"/>
  <c r="AD4362" i="1"/>
  <c r="L4335" i="1"/>
  <c r="N4335" i="1" s="1"/>
  <c r="V4340" i="1"/>
  <c r="AD4370" i="1"/>
  <c r="V4348" i="1"/>
  <c r="V4351" i="1"/>
  <c r="O4361" i="1"/>
  <c r="L4361" i="1"/>
  <c r="N4361" i="1" s="1"/>
  <c r="T4371" i="1"/>
  <c r="S4371" i="1"/>
  <c r="T4298" i="1"/>
  <c r="J4301" i="1"/>
  <c r="K4301" i="1" s="1"/>
  <c r="V4307" i="1"/>
  <c r="V4311" i="1"/>
  <c r="Q4312" i="1"/>
  <c r="Q4313" i="1"/>
  <c r="J4313" i="1"/>
  <c r="K4313" i="1" s="1"/>
  <c r="Q4320" i="1"/>
  <c r="Q4324" i="1"/>
  <c r="AQ4327" i="1"/>
  <c r="AR4327" i="1" s="1"/>
  <c r="Q4355" i="1"/>
  <c r="J4355" i="1"/>
  <c r="K4355" i="1" s="1"/>
  <c r="AN4355" i="1" s="1"/>
  <c r="AO4355" i="1" s="1"/>
  <c r="AP4355" i="1" s="1"/>
  <c r="AQ4355" i="1" s="1"/>
  <c r="AR4355" i="1" s="1"/>
  <c r="AD4392" i="1"/>
  <c r="AD4404" i="1"/>
  <c r="AD4410" i="1"/>
  <c r="L4398" i="1"/>
  <c r="N4398" i="1" s="1"/>
  <c r="AN4398" i="1"/>
  <c r="AO4398" i="1" s="1"/>
  <c r="AP4398" i="1" s="1"/>
  <c r="AQ4398" i="1" s="1"/>
  <c r="AR4398" i="1" s="1"/>
  <c r="O4398" i="1"/>
  <c r="F5653" i="1"/>
  <c r="AD4443" i="1"/>
  <c r="Q4304" i="1"/>
  <c r="J4304" i="1"/>
  <c r="K4304" i="1" s="1"/>
  <c r="AN4304" i="1" s="1"/>
  <c r="AO4304" i="1" s="1"/>
  <c r="AP4304" i="1" s="1"/>
  <c r="AQ4304" i="1" s="1"/>
  <c r="AR4304" i="1" s="1"/>
  <c r="J4312" i="1"/>
  <c r="K4312" i="1" s="1"/>
  <c r="AN4312" i="1" s="1"/>
  <c r="AO4312" i="1" s="1"/>
  <c r="AP4312" i="1" s="1"/>
  <c r="AQ4312" i="1" s="1"/>
  <c r="AR4312" i="1" s="1"/>
  <c r="S4319" i="1"/>
  <c r="V4334" i="1"/>
  <c r="AN4337" i="1"/>
  <c r="AO4337" i="1" s="1"/>
  <c r="AP4337" i="1" s="1"/>
  <c r="AQ4337" i="1" s="1"/>
  <c r="AR4337" i="1" s="1"/>
  <c r="T4338" i="1"/>
  <c r="V4345" i="1"/>
  <c r="L4348" i="1"/>
  <c r="N4348" i="1" s="1"/>
  <c r="AN4348" i="1"/>
  <c r="AO4348" i="1" s="1"/>
  <c r="AP4348" i="1" s="1"/>
  <c r="AQ4348" i="1" s="1"/>
  <c r="AR4348" i="1" s="1"/>
  <c r="T4351" i="1"/>
  <c r="S4351" i="1"/>
  <c r="AD4388" i="1"/>
  <c r="AD4398" i="1"/>
  <c r="AD4402" i="1"/>
  <c r="D5649" i="1"/>
  <c r="Q4300" i="1"/>
  <c r="AD4346" i="1"/>
  <c r="V4319" i="1"/>
  <c r="O4324" i="1"/>
  <c r="L4324" i="1"/>
  <c r="N4324" i="1" s="1"/>
  <c r="AD4375" i="1"/>
  <c r="O4351" i="1"/>
  <c r="L4351" i="1"/>
  <c r="N4351" i="1" s="1"/>
  <c r="AN4351" i="1"/>
  <c r="AO4351" i="1" s="1"/>
  <c r="AP4351" i="1" s="1"/>
  <c r="AQ4351" i="1" s="1"/>
  <c r="AR4351" i="1" s="1"/>
  <c r="O4353" i="1"/>
  <c r="L4353" i="1"/>
  <c r="V4380" i="1"/>
  <c r="W4380" i="1" s="1"/>
  <c r="V4382" i="1"/>
  <c r="AD4421" i="1"/>
  <c r="T4429" i="1"/>
  <c r="S4429" i="1"/>
  <c r="V4291" i="1"/>
  <c r="W4291" i="1" s="1"/>
  <c r="S4299" i="1"/>
  <c r="L4305" i="1"/>
  <c r="N4305" i="1" s="1"/>
  <c r="S4309" i="1"/>
  <c r="T4331" i="1"/>
  <c r="AD4361" i="1"/>
  <c r="O4340" i="1"/>
  <c r="L4340" i="1"/>
  <c r="N4340" i="1" s="1"/>
  <c r="Q4345" i="1"/>
  <c r="J4345" i="1"/>
  <c r="K4345" i="1" s="1"/>
  <c r="AN4346" i="1"/>
  <c r="AO4346" i="1" s="1"/>
  <c r="AP4346" i="1" s="1"/>
  <c r="AQ4346" i="1" s="1"/>
  <c r="AR4346" i="1" s="1"/>
  <c r="AD4384" i="1"/>
  <c r="T4358" i="1"/>
  <c r="S4358" i="1"/>
  <c r="AN4362" i="1"/>
  <c r="AO4362" i="1" s="1"/>
  <c r="AP4362" i="1" s="1"/>
  <c r="AQ4362" i="1" s="1"/>
  <c r="AR4362" i="1" s="1"/>
  <c r="T4364" i="1"/>
  <c r="S4364" i="1"/>
  <c r="O4366" i="1"/>
  <c r="L4366" i="1"/>
  <c r="N4366" i="1" s="1"/>
  <c r="AN4366" i="1"/>
  <c r="AO4366" i="1" s="1"/>
  <c r="AP4366" i="1" s="1"/>
  <c r="AQ4366" i="1" s="1"/>
  <c r="AR4366" i="1" s="1"/>
  <c r="V4431" i="1"/>
  <c r="AD4323" i="1"/>
  <c r="Q4302" i="1"/>
  <c r="J4309" i="1"/>
  <c r="K4309" i="1" s="1"/>
  <c r="V4323" i="1"/>
  <c r="T4328" i="1"/>
  <c r="N4334" i="1"/>
  <c r="AN4335" i="1"/>
  <c r="AO4335" i="1" s="1"/>
  <c r="AP4335" i="1" s="1"/>
  <c r="AQ4335" i="1" s="1"/>
  <c r="AR4335" i="1" s="1"/>
  <c r="AD4378" i="1"/>
  <c r="V4362" i="1"/>
  <c r="V4364" i="1"/>
  <c r="AD4400" i="1"/>
  <c r="AD4415" i="1"/>
  <c r="AQ4316" i="1"/>
  <c r="AR4316" i="1" s="1"/>
  <c r="AN4318" i="1"/>
  <c r="AO4318" i="1" s="1"/>
  <c r="AP4318" i="1" s="1"/>
  <c r="AQ4318" i="1" s="1"/>
  <c r="AR4318" i="1" s="1"/>
  <c r="AD4350" i="1"/>
  <c r="O4337" i="1"/>
  <c r="L4337" i="1"/>
  <c r="N4337" i="1" s="1"/>
  <c r="AD4367" i="1"/>
  <c r="T4356" i="1"/>
  <c r="S4356" i="1"/>
  <c r="AN4368" i="1"/>
  <c r="AO4368" i="1" s="1"/>
  <c r="AP4368" i="1" s="1"/>
  <c r="AQ4368" i="1" s="1"/>
  <c r="AR4368" i="1" s="1"/>
  <c r="O4368" i="1"/>
  <c r="L4368" i="1"/>
  <c r="N4368" i="1" s="1"/>
  <c r="W4368" i="1" s="1"/>
  <c r="T4372" i="1"/>
  <c r="S4372" i="1"/>
  <c r="AN4382" i="1"/>
  <c r="AO4382" i="1" s="1"/>
  <c r="AP4382" i="1" s="1"/>
  <c r="AQ4382" i="1" s="1"/>
  <c r="AR4382" i="1" s="1"/>
  <c r="O4382" i="1"/>
  <c r="L4382" i="1"/>
  <c r="N4382" i="1" s="1"/>
  <c r="V4395" i="1"/>
  <c r="AD4344" i="1"/>
  <c r="V4318" i="1"/>
  <c r="O4336" i="1"/>
  <c r="AN4336" i="1"/>
  <c r="AO4336" i="1" s="1"/>
  <c r="AP4336" i="1" s="1"/>
  <c r="AQ4336" i="1" s="1"/>
  <c r="AR4336" i="1" s="1"/>
  <c r="O4342" i="1"/>
  <c r="L4342" i="1"/>
  <c r="N4342" i="1" s="1"/>
  <c r="W4342" i="1" s="1"/>
  <c r="V4350" i="1"/>
  <c r="V4356" i="1"/>
  <c r="L4360" i="1"/>
  <c r="N4360" i="1" s="1"/>
  <c r="AN4360" i="1"/>
  <c r="AO4360" i="1" s="1"/>
  <c r="AP4360" i="1" s="1"/>
  <c r="AQ4360" i="1" s="1"/>
  <c r="AR4360" i="1" s="1"/>
  <c r="O4360" i="1"/>
  <c r="O4362" i="1"/>
  <c r="L4362" i="1"/>
  <c r="N4362" i="1" s="1"/>
  <c r="O4374" i="1"/>
  <c r="L4374" i="1"/>
  <c r="N4374" i="1" s="1"/>
  <c r="O4389" i="1"/>
  <c r="L4389" i="1"/>
  <c r="N4389" i="1" s="1"/>
  <c r="AD4427" i="1"/>
  <c r="AN4284" i="1"/>
  <c r="AO4284" i="1" s="1"/>
  <c r="AP4284" i="1" s="1"/>
  <c r="AQ4284" i="1" s="1"/>
  <c r="AR4284" i="1" s="1"/>
  <c r="Q4306" i="1"/>
  <c r="Q4310" i="1"/>
  <c r="Q4311" i="1"/>
  <c r="L4319" i="1"/>
  <c r="N4319" i="1" s="1"/>
  <c r="J4323" i="1"/>
  <c r="K4323" i="1" s="1"/>
  <c r="AN4323" i="1" s="1"/>
  <c r="AO4323" i="1" s="1"/>
  <c r="AP4323" i="1" s="1"/>
  <c r="AQ4323" i="1" s="1"/>
  <c r="AR4323" i="1" s="1"/>
  <c r="O4327" i="1"/>
  <c r="AD4357" i="1"/>
  <c r="O4330" i="1"/>
  <c r="L4330" i="1"/>
  <c r="N4330" i="1" s="1"/>
  <c r="W4330" i="1" s="1"/>
  <c r="AD4382" i="1"/>
  <c r="O4364" i="1"/>
  <c r="L4364" i="1"/>
  <c r="N4364" i="1" s="1"/>
  <c r="AN4364" i="1"/>
  <c r="AO4364" i="1" s="1"/>
  <c r="AP4364" i="1" s="1"/>
  <c r="AQ4364" i="1" s="1"/>
  <c r="AR4364" i="1" s="1"/>
  <c r="O4378" i="1"/>
  <c r="L4378" i="1"/>
  <c r="N4378" i="1" s="1"/>
  <c r="AD4413" i="1"/>
  <c r="V4397" i="1"/>
  <c r="V4401" i="1"/>
  <c r="AD4343" i="1"/>
  <c r="AD4349" i="1"/>
  <c r="AQ4322" i="1"/>
  <c r="AR4322" i="1" s="1"/>
  <c r="AD4353" i="1"/>
  <c r="T4327" i="1"/>
  <c r="AD4369" i="1"/>
  <c r="AD4372" i="1"/>
  <c r="O4347" i="1"/>
  <c r="L4347" i="1"/>
  <c r="N4347" i="1" s="1"/>
  <c r="O4387" i="1"/>
  <c r="L4387" i="1"/>
  <c r="N4387" i="1" s="1"/>
  <c r="O4395" i="1"/>
  <c r="L4395" i="1"/>
  <c r="N4395" i="1" s="1"/>
  <c r="AD4360" i="1"/>
  <c r="Q4336" i="1"/>
  <c r="AD4374" i="1"/>
  <c r="AD4377" i="1"/>
  <c r="N4350" i="1"/>
  <c r="O4356" i="1"/>
  <c r="L4356" i="1"/>
  <c r="N4356" i="1" s="1"/>
  <c r="AD4391" i="1"/>
  <c r="O4372" i="1"/>
  <c r="L4372" i="1"/>
  <c r="N4372" i="1" s="1"/>
  <c r="Q4293" i="1"/>
  <c r="V4295" i="1"/>
  <c r="W4295" i="1" s="1"/>
  <c r="AN4296" i="1"/>
  <c r="AO4296" i="1" s="1"/>
  <c r="AP4296" i="1" s="1"/>
  <c r="AQ4296" i="1" s="1"/>
  <c r="AR4296" i="1" s="1"/>
  <c r="J4326" i="1"/>
  <c r="K4326" i="1" s="1"/>
  <c r="Q4326" i="1"/>
  <c r="S4327" i="1"/>
  <c r="V4329" i="1"/>
  <c r="V4344" i="1"/>
  <c r="T4347" i="1"/>
  <c r="O4350" i="1"/>
  <c r="V4385" i="1"/>
  <c r="AD4442" i="1"/>
  <c r="J4293" i="1"/>
  <c r="K4293" i="1" s="1"/>
  <c r="AN4293" i="1" s="1"/>
  <c r="AO4293" i="1" s="1"/>
  <c r="AP4293" i="1" s="1"/>
  <c r="AQ4293" i="1" s="1"/>
  <c r="AR4293" i="1" s="1"/>
  <c r="V4316" i="1"/>
  <c r="W4316" i="1" s="1"/>
  <c r="Q4318" i="1"/>
  <c r="Q4339" i="1"/>
  <c r="T4352" i="1"/>
  <c r="S4352" i="1"/>
  <c r="L4354" i="1"/>
  <c r="N4354" i="1" s="1"/>
  <c r="W4354" i="1" s="1"/>
  <c r="O4354" i="1"/>
  <c r="AD4387" i="1"/>
  <c r="T4363" i="1"/>
  <c r="S4363" i="1"/>
  <c r="AD4393" i="1"/>
  <c r="AD4403" i="1"/>
  <c r="AD4407" i="1"/>
  <c r="AD4409" i="1"/>
  <c r="D5652" i="1"/>
  <c r="AN4383" i="1"/>
  <c r="AO4383" i="1" s="1"/>
  <c r="AP4383" i="1" s="1"/>
  <c r="AQ4383" i="1" s="1"/>
  <c r="AR4383" i="1" s="1"/>
  <c r="Q4383" i="1"/>
  <c r="AD4418" i="1"/>
  <c r="AD4433" i="1"/>
  <c r="AD4386" i="1"/>
  <c r="Q4388" i="1"/>
  <c r="J4388" i="1"/>
  <c r="K4388" i="1" s="1"/>
  <c r="T4392" i="1"/>
  <c r="T4413" i="1"/>
  <c r="S4413" i="1"/>
  <c r="V4429" i="1"/>
  <c r="V4370" i="1"/>
  <c r="W4370" i="1" s="1"/>
  <c r="V4384" i="1"/>
  <c r="AD4423" i="1"/>
  <c r="AD4429" i="1"/>
  <c r="V4413" i="1"/>
  <c r="AD4445" i="1"/>
  <c r="AD4476" i="1"/>
  <c r="F5651" i="1"/>
  <c r="AD4394" i="1"/>
  <c r="S4376" i="1"/>
  <c r="L4399" i="1"/>
  <c r="N4399" i="1" s="1"/>
  <c r="AN4424" i="1"/>
  <c r="AO4424" i="1" s="1"/>
  <c r="AP4424" i="1" s="1"/>
  <c r="AQ4424" i="1" s="1"/>
  <c r="AR4424" i="1" s="1"/>
  <c r="Q4424" i="1"/>
  <c r="L4427" i="1"/>
  <c r="N4427" i="1" s="1"/>
  <c r="W4427" i="1" s="1"/>
  <c r="S4338" i="1"/>
  <c r="S4354" i="1"/>
  <c r="S4377" i="1"/>
  <c r="Q4378" i="1"/>
  <c r="Q4384" i="1"/>
  <c r="J4385" i="1"/>
  <c r="K4385" i="1" s="1"/>
  <c r="Q4385" i="1"/>
  <c r="O4386" i="1"/>
  <c r="AD4422" i="1"/>
  <c r="S4404" i="1"/>
  <c r="T4404" i="1"/>
  <c r="AD4434" i="1"/>
  <c r="Q4407" i="1"/>
  <c r="J4407" i="1"/>
  <c r="K4407" i="1" s="1"/>
  <c r="AD4437" i="1"/>
  <c r="AD4440" i="1"/>
  <c r="V4424" i="1"/>
  <c r="O4429" i="1"/>
  <c r="L4429" i="1"/>
  <c r="N4429" i="1" s="1"/>
  <c r="J4308" i="1"/>
  <c r="K4308" i="1" s="1"/>
  <c r="AN4308" i="1" s="1"/>
  <c r="AO4308" i="1" s="1"/>
  <c r="AP4308" i="1" s="1"/>
  <c r="AQ4308" i="1" s="1"/>
  <c r="AR4308" i="1" s="1"/>
  <c r="AN4372" i="1"/>
  <c r="AO4372" i="1" s="1"/>
  <c r="AP4372" i="1" s="1"/>
  <c r="AQ4372" i="1" s="1"/>
  <c r="AR4372" i="1" s="1"/>
  <c r="J4384" i="1"/>
  <c r="K4384" i="1" s="1"/>
  <c r="AN4384" i="1" s="1"/>
  <c r="AO4384" i="1" s="1"/>
  <c r="AP4384" i="1" s="1"/>
  <c r="AQ4384" i="1" s="1"/>
  <c r="AR4384" i="1" s="1"/>
  <c r="L4386" i="1"/>
  <c r="N4386" i="1" s="1"/>
  <c r="W4386" i="1" s="1"/>
  <c r="S4390" i="1"/>
  <c r="V4396" i="1"/>
  <c r="AN4402" i="1"/>
  <c r="AO4402" i="1" s="1"/>
  <c r="AP4402" i="1" s="1"/>
  <c r="AQ4402" i="1" s="1"/>
  <c r="AR4402" i="1" s="1"/>
  <c r="Q4402" i="1"/>
  <c r="W4403" i="1"/>
  <c r="AN4409" i="1"/>
  <c r="AO4409" i="1" s="1"/>
  <c r="AP4409" i="1" s="1"/>
  <c r="AQ4409" i="1" s="1"/>
  <c r="AR4409" i="1" s="1"/>
  <c r="Q4409" i="1"/>
  <c r="Q4410" i="1"/>
  <c r="O4413" i="1"/>
  <c r="L4413" i="1"/>
  <c r="N4413" i="1" s="1"/>
  <c r="O4415" i="1"/>
  <c r="L4415" i="1"/>
  <c r="AD4447" i="1"/>
  <c r="O4422" i="1"/>
  <c r="L4422" i="1"/>
  <c r="N4422" i="1" s="1"/>
  <c r="AN4422" i="1"/>
  <c r="AO4422" i="1" s="1"/>
  <c r="AP4422" i="1" s="1"/>
  <c r="AQ4422" i="1" s="1"/>
  <c r="AR4422" i="1" s="1"/>
  <c r="AD4463" i="1"/>
  <c r="S4444" i="1"/>
  <c r="T4444" i="1"/>
  <c r="V4448" i="1"/>
  <c r="D5651" i="1"/>
  <c r="AN4358" i="1"/>
  <c r="AO4358" i="1" s="1"/>
  <c r="AP4358" i="1" s="1"/>
  <c r="AQ4358" i="1" s="1"/>
  <c r="AR4358" i="1" s="1"/>
  <c r="S4361" i="1"/>
  <c r="O4363" i="1"/>
  <c r="AD4395" i="1"/>
  <c r="T4389" i="1"/>
  <c r="S4389" i="1"/>
  <c r="AD4420" i="1"/>
  <c r="V4409" i="1"/>
  <c r="AN4411" i="1"/>
  <c r="AO4411" i="1" s="1"/>
  <c r="AP4411" i="1" s="1"/>
  <c r="AQ4411" i="1" s="1"/>
  <c r="AR4411" i="1" s="1"/>
  <c r="L4420" i="1"/>
  <c r="N4420" i="1" s="1"/>
  <c r="V4426" i="1"/>
  <c r="Q4334" i="1"/>
  <c r="Q4350" i="1"/>
  <c r="Q4362" i="1"/>
  <c r="L4363" i="1"/>
  <c r="N4363" i="1" s="1"/>
  <c r="J4371" i="1"/>
  <c r="K4371" i="1" s="1"/>
  <c r="L4397" i="1"/>
  <c r="N4397" i="1" s="1"/>
  <c r="W4397" i="1" s="1"/>
  <c r="T4398" i="1"/>
  <c r="S4398" i="1"/>
  <c r="S4403" i="1"/>
  <c r="V4406" i="1"/>
  <c r="O4424" i="1"/>
  <c r="L4424" i="1"/>
  <c r="N4424" i="1" s="1"/>
  <c r="S4387" i="1"/>
  <c r="AD4458" i="1"/>
  <c r="O4433" i="1"/>
  <c r="AN4433" i="1"/>
  <c r="AO4433" i="1" s="1"/>
  <c r="AP4433" i="1" s="1"/>
  <c r="AQ4433" i="1" s="1"/>
  <c r="AR4433" i="1" s="1"/>
  <c r="L4433" i="1"/>
  <c r="N4433" i="1" s="1"/>
  <c r="W4433" i="1" s="1"/>
  <c r="T4437" i="1"/>
  <c r="S4437" i="1"/>
  <c r="V4441" i="1"/>
  <c r="S4452" i="1"/>
  <c r="T4452" i="1"/>
  <c r="J4357" i="1"/>
  <c r="K4357" i="1" s="1"/>
  <c r="AN4357" i="1" s="1"/>
  <c r="AO4357" i="1" s="1"/>
  <c r="AP4357" i="1" s="1"/>
  <c r="AQ4357" i="1" s="1"/>
  <c r="AR4357" i="1" s="1"/>
  <c r="V4358" i="1"/>
  <c r="Q4370" i="1"/>
  <c r="L4396" i="1"/>
  <c r="N4396" i="1" s="1"/>
  <c r="O4402" i="1"/>
  <c r="L4402" i="1"/>
  <c r="N4402" i="1" s="1"/>
  <c r="T4403" i="1"/>
  <c r="O4409" i="1"/>
  <c r="L4409" i="1"/>
  <c r="N4409" i="1" s="1"/>
  <c r="W4409" i="1" s="1"/>
  <c r="S4417" i="1"/>
  <c r="AD4451" i="1"/>
  <c r="W4426" i="1"/>
  <c r="AN4428" i="1"/>
  <c r="AO4428" i="1" s="1"/>
  <c r="AP4428" i="1" s="1"/>
  <c r="AQ4428" i="1" s="1"/>
  <c r="AR4428" i="1" s="1"/>
  <c r="O4437" i="1"/>
  <c r="L4437" i="1"/>
  <c r="N4437" i="1" s="1"/>
  <c r="W4437" i="1" s="1"/>
  <c r="V4439" i="1"/>
  <c r="O4452" i="1"/>
  <c r="L4452" i="1"/>
  <c r="N4452" i="1" s="1"/>
  <c r="J4320" i="1"/>
  <c r="K4320" i="1" s="1"/>
  <c r="Q4365" i="1"/>
  <c r="AN4374" i="1"/>
  <c r="AO4374" i="1" s="1"/>
  <c r="AP4374" i="1" s="1"/>
  <c r="AQ4374" i="1" s="1"/>
  <c r="AR4374" i="1" s="1"/>
  <c r="S4382" i="1"/>
  <c r="O4396" i="1"/>
  <c r="S4397" i="1"/>
  <c r="AD4439" i="1"/>
  <c r="F5650" i="1"/>
  <c r="AD4351" i="1"/>
  <c r="J4365" i="1"/>
  <c r="K4365" i="1" s="1"/>
  <c r="V4366" i="1"/>
  <c r="V4374" i="1"/>
  <c r="AD4419" i="1"/>
  <c r="S4396" i="1"/>
  <c r="O4406" i="1"/>
  <c r="L4406" i="1"/>
  <c r="N4406" i="1" s="1"/>
  <c r="AD4436" i="1"/>
  <c r="AD4449" i="1"/>
  <c r="O4441" i="1"/>
  <c r="L4441" i="1"/>
  <c r="N4441" i="1" s="1"/>
  <c r="AD4390" i="1"/>
  <c r="Q4373" i="1"/>
  <c r="V4393" i="1"/>
  <c r="T4421" i="1"/>
  <c r="S4421" i="1"/>
  <c r="O4439" i="1"/>
  <c r="L4439" i="1"/>
  <c r="N4439" i="1" s="1"/>
  <c r="L4331" i="1"/>
  <c r="N4331" i="1" s="1"/>
  <c r="Q4337" i="1"/>
  <c r="Q4353" i="1"/>
  <c r="L4358" i="1"/>
  <c r="N4358" i="1" s="1"/>
  <c r="AD4408" i="1"/>
  <c r="AD4416" i="1"/>
  <c r="AD4417" i="1"/>
  <c r="V4392" i="1"/>
  <c r="L4394" i="1"/>
  <c r="N4394" i="1" s="1"/>
  <c r="V4400" i="1"/>
  <c r="AD4432" i="1"/>
  <c r="O4412" i="1"/>
  <c r="L4412" i="1"/>
  <c r="N4412" i="1" s="1"/>
  <c r="AD4444" i="1"/>
  <c r="AD4446" i="1"/>
  <c r="AD4462" i="1"/>
  <c r="D5650" i="1"/>
  <c r="S4330" i="1"/>
  <c r="S4346" i="1"/>
  <c r="L4373" i="1"/>
  <c r="N4373" i="1" s="1"/>
  <c r="W4373" i="1" s="1"/>
  <c r="S4395" i="1"/>
  <c r="T4406" i="1"/>
  <c r="V4408" i="1"/>
  <c r="V4411" i="1"/>
  <c r="W4411" i="1" s="1"/>
  <c r="AN4416" i="1"/>
  <c r="AO4416" i="1" s="1"/>
  <c r="AP4416" i="1" s="1"/>
  <c r="AQ4416" i="1" s="1"/>
  <c r="AR4416" i="1" s="1"/>
  <c r="Q4416" i="1"/>
  <c r="O4428" i="1"/>
  <c r="L4428" i="1"/>
  <c r="N4428" i="1" s="1"/>
  <c r="V4455" i="1"/>
  <c r="S4357" i="1"/>
  <c r="V4391" i="1"/>
  <c r="W4391" i="1" s="1"/>
  <c r="AQ4403" i="1"/>
  <c r="AR4403" i="1" s="1"/>
  <c r="AN4418" i="1"/>
  <c r="AO4418" i="1" s="1"/>
  <c r="AP4418" i="1" s="1"/>
  <c r="AQ4418" i="1" s="1"/>
  <c r="AR4418" i="1" s="1"/>
  <c r="AN4436" i="1"/>
  <c r="AO4436" i="1" s="1"/>
  <c r="AP4436" i="1" s="1"/>
  <c r="AQ4436" i="1" s="1"/>
  <c r="AR4436" i="1" s="1"/>
  <c r="AD4363" i="1"/>
  <c r="AD4379" i="1"/>
  <c r="AN4378" i="1"/>
  <c r="AO4378" i="1" s="1"/>
  <c r="AP4378" i="1" s="1"/>
  <c r="AQ4378" i="1" s="1"/>
  <c r="AR4378" i="1" s="1"/>
  <c r="AD4381" i="1"/>
  <c r="F5705" i="1"/>
  <c r="F5652" i="1"/>
  <c r="AN4390" i="1"/>
  <c r="AO4390" i="1" s="1"/>
  <c r="AP4390" i="1" s="1"/>
  <c r="AQ4390" i="1" s="1"/>
  <c r="AR4390" i="1" s="1"/>
  <c r="J4400" i="1"/>
  <c r="K4400" i="1" s="1"/>
  <c r="AN4400" i="1" s="1"/>
  <c r="AO4400" i="1" s="1"/>
  <c r="AP4400" i="1" s="1"/>
  <c r="AQ4400" i="1" s="1"/>
  <c r="AR4400" i="1" s="1"/>
  <c r="AD4431" i="1"/>
  <c r="AD4438" i="1"/>
  <c r="V4434" i="1"/>
  <c r="Q4342" i="1"/>
  <c r="O4367" i="1"/>
  <c r="AD4399" i="1"/>
  <c r="V4378" i="1"/>
  <c r="Q4391" i="1"/>
  <c r="L4393" i="1"/>
  <c r="N4393" i="1" s="1"/>
  <c r="W4393" i="1" s="1"/>
  <c r="S4394" i="1"/>
  <c r="AD4425" i="1"/>
  <c r="AN4399" i="1"/>
  <c r="AO4399" i="1" s="1"/>
  <c r="AP4399" i="1" s="1"/>
  <c r="AQ4399" i="1" s="1"/>
  <c r="AR4399" i="1" s="1"/>
  <c r="Q4399" i="1"/>
  <c r="O4408" i="1"/>
  <c r="L4408" i="1"/>
  <c r="N4408" i="1" s="1"/>
  <c r="W4408" i="1" s="1"/>
  <c r="O4411" i="1"/>
  <c r="O4421" i="1"/>
  <c r="L4421" i="1"/>
  <c r="N4421" i="1" s="1"/>
  <c r="W4421" i="1" s="1"/>
  <c r="Q4425" i="1"/>
  <c r="T4453" i="1"/>
  <c r="S4453" i="1"/>
  <c r="Q4366" i="1"/>
  <c r="L4367" i="1"/>
  <c r="N4367" i="1" s="1"/>
  <c r="Q4374" i="1"/>
  <c r="AN4389" i="1"/>
  <c r="AO4389" i="1" s="1"/>
  <c r="AP4389" i="1" s="1"/>
  <c r="AQ4389" i="1" s="1"/>
  <c r="AR4389" i="1" s="1"/>
  <c r="AD4441" i="1"/>
  <c r="O4416" i="1"/>
  <c r="L4416" i="1"/>
  <c r="N4416" i="1" s="1"/>
  <c r="AD4457" i="1"/>
  <c r="L4453" i="1"/>
  <c r="N4453" i="1" s="1"/>
  <c r="O4453" i="1"/>
  <c r="T4375" i="1"/>
  <c r="T4405" i="1"/>
  <c r="S4405" i="1"/>
  <c r="AD4435" i="1"/>
  <c r="AD4412" i="1"/>
  <c r="O4418" i="1"/>
  <c r="L4418" i="1"/>
  <c r="N4418" i="1" s="1"/>
  <c r="W4418" i="1" s="1"/>
  <c r="AD4448" i="1"/>
  <c r="L4434" i="1"/>
  <c r="N4434" i="1" s="1"/>
  <c r="AN4434" i="1"/>
  <c r="AO4434" i="1" s="1"/>
  <c r="AP4434" i="1" s="1"/>
  <c r="AQ4434" i="1" s="1"/>
  <c r="AR4434" i="1" s="1"/>
  <c r="V4440" i="1"/>
  <c r="L4451" i="1"/>
  <c r="N4451" i="1" s="1"/>
  <c r="W4451" i="1" s="1"/>
  <c r="O4451" i="1"/>
  <c r="Q4380" i="1"/>
  <c r="V4416" i="1"/>
  <c r="S4426" i="1"/>
  <c r="L4449" i="1"/>
  <c r="N4449" i="1" s="1"/>
  <c r="W4449" i="1" s="1"/>
  <c r="O4449" i="1"/>
  <c r="S4450" i="1"/>
  <c r="AD4480" i="1"/>
  <c r="L4457" i="1"/>
  <c r="N4457" i="1" s="1"/>
  <c r="O4457" i="1"/>
  <c r="V4461" i="1"/>
  <c r="AN4394" i="1"/>
  <c r="AO4394" i="1" s="1"/>
  <c r="AP4394" i="1" s="1"/>
  <c r="AQ4394" i="1" s="1"/>
  <c r="AR4394" i="1" s="1"/>
  <c r="Q4427" i="1"/>
  <c r="V4432" i="1"/>
  <c r="AD4466" i="1"/>
  <c r="AD4474" i="1"/>
  <c r="V4459" i="1"/>
  <c r="V4463" i="1"/>
  <c r="S4412" i="1"/>
  <c r="L4414" i="1"/>
  <c r="N4414" i="1" s="1"/>
  <c r="AN4421" i="1"/>
  <c r="AO4421" i="1" s="1"/>
  <c r="AP4421" i="1" s="1"/>
  <c r="AQ4421" i="1" s="1"/>
  <c r="AR4421" i="1" s="1"/>
  <c r="Q4428" i="1"/>
  <c r="AN4452" i="1"/>
  <c r="AO4452" i="1" s="1"/>
  <c r="AP4452" i="1" s="1"/>
  <c r="AQ4452" i="1" s="1"/>
  <c r="AR4452" i="1" s="1"/>
  <c r="L4455" i="1"/>
  <c r="N4455" i="1" s="1"/>
  <c r="O4455" i="1"/>
  <c r="S4457" i="1"/>
  <c r="Q4461" i="1"/>
  <c r="J4461" i="1"/>
  <c r="K4461" i="1" s="1"/>
  <c r="AN4461" i="1" s="1"/>
  <c r="AO4461" i="1" s="1"/>
  <c r="AP4461" i="1" s="1"/>
  <c r="AQ4461" i="1" s="1"/>
  <c r="AR4461" i="1" s="1"/>
  <c r="T4469" i="1"/>
  <c r="S4469" i="1"/>
  <c r="AN4419" i="1"/>
  <c r="AO4419" i="1" s="1"/>
  <c r="AP4419" i="1" s="1"/>
  <c r="AQ4419" i="1" s="1"/>
  <c r="AR4419" i="1" s="1"/>
  <c r="AD4452" i="1"/>
  <c r="AN4435" i="1"/>
  <c r="AO4435" i="1" s="1"/>
  <c r="AP4435" i="1" s="1"/>
  <c r="AQ4435" i="1" s="1"/>
  <c r="AR4435" i="1" s="1"/>
  <c r="AD4469" i="1"/>
  <c r="L4465" i="1"/>
  <c r="N4465" i="1" s="1"/>
  <c r="AN4465" i="1"/>
  <c r="AO4465" i="1" s="1"/>
  <c r="AP4465" i="1" s="1"/>
  <c r="AQ4465" i="1" s="1"/>
  <c r="AR4465" i="1" s="1"/>
  <c r="O4465" i="1"/>
  <c r="AN4395" i="1"/>
  <c r="AO4395" i="1" s="1"/>
  <c r="AP4395" i="1" s="1"/>
  <c r="AQ4395" i="1" s="1"/>
  <c r="AR4395" i="1" s="1"/>
  <c r="V4404" i="1"/>
  <c r="W4404" i="1" s="1"/>
  <c r="AN4405" i="1"/>
  <c r="AO4405" i="1" s="1"/>
  <c r="AP4405" i="1" s="1"/>
  <c r="AQ4405" i="1" s="1"/>
  <c r="AR4405" i="1" s="1"/>
  <c r="AN4406" i="1"/>
  <c r="AO4406" i="1" s="1"/>
  <c r="AP4406" i="1" s="1"/>
  <c r="AQ4406" i="1" s="1"/>
  <c r="AR4406" i="1" s="1"/>
  <c r="T4412" i="1"/>
  <c r="J4417" i="1"/>
  <c r="K4417" i="1" s="1"/>
  <c r="AN4417" i="1" s="1"/>
  <c r="AO4417" i="1" s="1"/>
  <c r="AP4417" i="1" s="1"/>
  <c r="AQ4417" i="1" s="1"/>
  <c r="AR4417" i="1" s="1"/>
  <c r="AN4420" i="1"/>
  <c r="AO4420" i="1" s="1"/>
  <c r="AP4420" i="1" s="1"/>
  <c r="AQ4420" i="1" s="1"/>
  <c r="AR4420" i="1" s="1"/>
  <c r="Q4430" i="1"/>
  <c r="L4431" i="1"/>
  <c r="N4431" i="1" s="1"/>
  <c r="J4432" i="1"/>
  <c r="K4432" i="1" s="1"/>
  <c r="AN4432" i="1" s="1"/>
  <c r="AO4432" i="1" s="1"/>
  <c r="AP4432" i="1" s="1"/>
  <c r="AQ4432" i="1" s="1"/>
  <c r="AR4432" i="1" s="1"/>
  <c r="AD4479" i="1"/>
  <c r="T4401" i="1"/>
  <c r="Q4414" i="1"/>
  <c r="V4420" i="1"/>
  <c r="AN4423" i="1"/>
  <c r="AO4423" i="1" s="1"/>
  <c r="AP4423" i="1" s="1"/>
  <c r="AQ4423" i="1" s="1"/>
  <c r="AR4423" i="1" s="1"/>
  <c r="AD4453" i="1"/>
  <c r="AD4454" i="1"/>
  <c r="F5654" i="1"/>
  <c r="AD4471" i="1"/>
  <c r="AD4472" i="1"/>
  <c r="AD4473" i="1"/>
  <c r="L4448" i="1"/>
  <c r="N4448" i="1" s="1"/>
  <c r="V4436" i="1"/>
  <c r="AN4437" i="1"/>
  <c r="AO4437" i="1" s="1"/>
  <c r="AP4437" i="1" s="1"/>
  <c r="AQ4437" i="1" s="1"/>
  <c r="AR4437" i="1" s="1"/>
  <c r="AN4438" i="1"/>
  <c r="AO4438" i="1" s="1"/>
  <c r="AP4438" i="1" s="1"/>
  <c r="AQ4438" i="1" s="1"/>
  <c r="AR4438" i="1" s="1"/>
  <c r="AN4441" i="1"/>
  <c r="AO4441" i="1" s="1"/>
  <c r="AP4441" i="1" s="1"/>
  <c r="AQ4441" i="1" s="1"/>
  <c r="AR4441" i="1" s="1"/>
  <c r="AN4442" i="1"/>
  <c r="AO4442" i="1" s="1"/>
  <c r="AP4442" i="1" s="1"/>
  <c r="AQ4442" i="1" s="1"/>
  <c r="AR4442" i="1" s="1"/>
  <c r="AN4451" i="1"/>
  <c r="AO4451" i="1" s="1"/>
  <c r="AP4451" i="1" s="1"/>
  <c r="AQ4451" i="1" s="1"/>
  <c r="AR4451" i="1" s="1"/>
  <c r="AD4484" i="1"/>
  <c r="AD4486" i="1"/>
  <c r="S4401" i="1"/>
  <c r="Q4431" i="1"/>
  <c r="AN4443" i="1"/>
  <c r="AO4443" i="1" s="1"/>
  <c r="AP4443" i="1" s="1"/>
  <c r="AQ4443" i="1" s="1"/>
  <c r="AR4443" i="1" s="1"/>
  <c r="T4448" i="1"/>
  <c r="AD4478" i="1"/>
  <c r="AD4490" i="1"/>
  <c r="AD4492" i="1"/>
  <c r="AD4455" i="1"/>
  <c r="AD4456" i="1"/>
  <c r="AN4439" i="1"/>
  <c r="AO4439" i="1" s="1"/>
  <c r="AP4439" i="1" s="1"/>
  <c r="AQ4439" i="1" s="1"/>
  <c r="AR4439" i="1" s="1"/>
  <c r="AN4445" i="1"/>
  <c r="AO4445" i="1" s="1"/>
  <c r="AP4445" i="1" s="1"/>
  <c r="AQ4445" i="1" s="1"/>
  <c r="AR4445" i="1" s="1"/>
  <c r="O4447" i="1"/>
  <c r="L4447" i="1"/>
  <c r="N4447" i="1" s="1"/>
  <c r="V4456" i="1"/>
  <c r="AD4488" i="1"/>
  <c r="AN4444" i="1"/>
  <c r="AO4444" i="1" s="1"/>
  <c r="AP4444" i="1" s="1"/>
  <c r="AQ4444" i="1" s="1"/>
  <c r="AR4444" i="1" s="1"/>
  <c r="T4447" i="1"/>
  <c r="S4447" i="1"/>
  <c r="V4466" i="1"/>
  <c r="S4434" i="1"/>
  <c r="Q4435" i="1"/>
  <c r="V4444" i="1"/>
  <c r="AN4450" i="1"/>
  <c r="AO4450" i="1" s="1"/>
  <c r="AP4450" i="1" s="1"/>
  <c r="AQ4450" i="1" s="1"/>
  <c r="AR4450" i="1" s="1"/>
  <c r="O4454" i="1"/>
  <c r="L4454" i="1"/>
  <c r="N4454" i="1" s="1"/>
  <c r="Q4456" i="1"/>
  <c r="J4456" i="1"/>
  <c r="K4456" i="1" s="1"/>
  <c r="AD4477" i="1"/>
  <c r="O4458" i="1"/>
  <c r="L4458" i="1"/>
  <c r="N4458" i="1" s="1"/>
  <c r="W4458" i="1" s="1"/>
  <c r="Q4466" i="1"/>
  <c r="J4466" i="1"/>
  <c r="K4466" i="1" s="1"/>
  <c r="L4423" i="1"/>
  <c r="N4423" i="1" s="1"/>
  <c r="W4423" i="1" s="1"/>
  <c r="AN4427" i="1"/>
  <c r="AO4427" i="1" s="1"/>
  <c r="AP4427" i="1" s="1"/>
  <c r="AQ4427" i="1" s="1"/>
  <c r="AR4427" i="1" s="1"/>
  <c r="L4438" i="1"/>
  <c r="N4438" i="1" s="1"/>
  <c r="W4438" i="1" s="1"/>
  <c r="J4440" i="1"/>
  <c r="K4440" i="1" s="1"/>
  <c r="AN4440" i="1" s="1"/>
  <c r="AO4440" i="1" s="1"/>
  <c r="AP4440" i="1" s="1"/>
  <c r="AQ4440" i="1" s="1"/>
  <c r="AR4440" i="1" s="1"/>
  <c r="AD4481" i="1"/>
  <c r="T4458" i="1"/>
  <c r="S4458" i="1"/>
  <c r="Q4460" i="1"/>
  <c r="J4460" i="1"/>
  <c r="K4460" i="1" s="1"/>
  <c r="L4462" i="1"/>
  <c r="N4462" i="1" s="1"/>
  <c r="AN4462" i="1"/>
  <c r="AO4462" i="1" s="1"/>
  <c r="AP4462" i="1" s="1"/>
  <c r="AQ4462" i="1" s="1"/>
  <c r="AR4462" i="1" s="1"/>
  <c r="W4468" i="1"/>
  <c r="AN4412" i="1"/>
  <c r="AO4412" i="1" s="1"/>
  <c r="AP4412" i="1" s="1"/>
  <c r="AQ4412" i="1" s="1"/>
  <c r="AR4412" i="1" s="1"/>
  <c r="T4419" i="1"/>
  <c r="S4420" i="1"/>
  <c r="S4422" i="1"/>
  <c r="J4425" i="1"/>
  <c r="K4425" i="1" s="1"/>
  <c r="AD4460" i="1"/>
  <c r="S4436" i="1"/>
  <c r="L4445" i="1"/>
  <c r="N4445" i="1" s="1"/>
  <c r="W4445" i="1" s="1"/>
  <c r="S4454" i="1"/>
  <c r="AD4485" i="1"/>
  <c r="O4462" i="1"/>
  <c r="V4412" i="1"/>
  <c r="V4428" i="1"/>
  <c r="AN4429" i="1"/>
  <c r="AO4429" i="1" s="1"/>
  <c r="AP4429" i="1" s="1"/>
  <c r="AQ4429" i="1" s="1"/>
  <c r="AR4429" i="1" s="1"/>
  <c r="AD4461" i="1"/>
  <c r="N4443" i="1"/>
  <c r="W4443" i="1" s="1"/>
  <c r="D5653" i="1"/>
  <c r="O4442" i="1"/>
  <c r="O4443" i="1"/>
  <c r="L4444" i="1"/>
  <c r="N4444" i="1" s="1"/>
  <c r="W4450" i="1"/>
  <c r="V4453" i="1"/>
  <c r="AD4483" i="1"/>
  <c r="AN4415" i="1"/>
  <c r="AO4415" i="1" s="1"/>
  <c r="AP4415" i="1" s="1"/>
  <c r="AQ4415" i="1" s="1"/>
  <c r="AR4415" i="1" s="1"/>
  <c r="Q4439" i="1"/>
  <c r="Q4442" i="1"/>
  <c r="S4445" i="1"/>
  <c r="O4450" i="1"/>
  <c r="V4457" i="1"/>
  <c r="Q4455" i="1"/>
  <c r="AN4455" i="1"/>
  <c r="AO4455" i="1" s="1"/>
  <c r="AP4455" i="1" s="1"/>
  <c r="AQ4455" i="1" s="1"/>
  <c r="AR4455" i="1" s="1"/>
  <c r="T4459" i="1"/>
  <c r="V4471" i="1"/>
  <c r="W4471" i="1" s="1"/>
  <c r="V4482" i="1"/>
  <c r="AD4507" i="1"/>
  <c r="AD4522" i="1"/>
  <c r="AD4528" i="1"/>
  <c r="AD4468" i="1"/>
  <c r="S4459" i="1"/>
  <c r="AD4498" i="1"/>
  <c r="V4490" i="1"/>
  <c r="AD4489" i="1"/>
  <c r="L4464" i="1"/>
  <c r="N4464" i="1" s="1"/>
  <c r="W4464" i="1" s="1"/>
  <c r="AN4467" i="1"/>
  <c r="AO4467" i="1" s="1"/>
  <c r="AP4467" i="1" s="1"/>
  <c r="AQ4467" i="1" s="1"/>
  <c r="AR4467" i="1" s="1"/>
  <c r="Q4467" i="1"/>
  <c r="O4471" i="1"/>
  <c r="O4474" i="1"/>
  <c r="L4474" i="1"/>
  <c r="AN4457" i="1"/>
  <c r="AO4457" i="1" s="1"/>
  <c r="AP4457" i="1" s="1"/>
  <c r="AQ4457" i="1" s="1"/>
  <c r="AR4457" i="1" s="1"/>
  <c r="Q4464" i="1"/>
  <c r="V4470" i="1"/>
  <c r="S4477" i="1"/>
  <c r="T4477" i="1"/>
  <c r="O4529" i="1"/>
  <c r="L4529" i="1"/>
  <c r="N4529" i="1" s="1"/>
  <c r="AN4529" i="1"/>
  <c r="AO4529" i="1" s="1"/>
  <c r="AP4529" i="1" s="1"/>
  <c r="AQ4529" i="1" s="1"/>
  <c r="AR4529" i="1" s="1"/>
  <c r="AD4482" i="1"/>
  <c r="V4462" i="1"/>
  <c r="Q4463" i="1"/>
  <c r="J4463" i="1"/>
  <c r="K4463" i="1" s="1"/>
  <c r="AN4463" i="1" s="1"/>
  <c r="AO4463" i="1" s="1"/>
  <c r="AP4463" i="1" s="1"/>
  <c r="AQ4463" i="1" s="1"/>
  <c r="AR4463" i="1" s="1"/>
  <c r="S4468" i="1"/>
  <c r="J4477" i="1"/>
  <c r="K4477" i="1" s="1"/>
  <c r="T4484" i="1"/>
  <c r="S4484" i="1"/>
  <c r="AD4487" i="1"/>
  <c r="AN4459" i="1"/>
  <c r="AO4459" i="1" s="1"/>
  <c r="AP4459" i="1" s="1"/>
  <c r="AQ4459" i="1" s="1"/>
  <c r="AR4459" i="1" s="1"/>
  <c r="AD4511" i="1"/>
  <c r="S4488" i="1"/>
  <c r="T4488" i="1"/>
  <c r="W4498" i="1"/>
  <c r="V4527" i="1"/>
  <c r="O4467" i="1"/>
  <c r="L4467" i="1"/>
  <c r="N4467" i="1" s="1"/>
  <c r="W4467" i="1" s="1"/>
  <c r="AD4503" i="1"/>
  <c r="T4512" i="1"/>
  <c r="S4512" i="1"/>
  <c r="AN4453" i="1"/>
  <c r="AO4453" i="1" s="1"/>
  <c r="AP4453" i="1" s="1"/>
  <c r="AQ4453" i="1" s="1"/>
  <c r="AR4453" i="1" s="1"/>
  <c r="AD4493" i="1"/>
  <c r="AD4497" i="1"/>
  <c r="O4473" i="1"/>
  <c r="L4473" i="1"/>
  <c r="N4473" i="1" s="1"/>
  <c r="AN4476" i="1"/>
  <c r="AO4476" i="1" s="1"/>
  <c r="AP4476" i="1" s="1"/>
  <c r="AQ4476" i="1" s="1"/>
  <c r="AR4476" i="1" s="1"/>
  <c r="O4476" i="1"/>
  <c r="O4512" i="1"/>
  <c r="L4512" i="1"/>
  <c r="N4512" i="1" s="1"/>
  <c r="S4516" i="1"/>
  <c r="T4516" i="1"/>
  <c r="S4470" i="1"/>
  <c r="T4470" i="1"/>
  <c r="V4485" i="1"/>
  <c r="S4489" i="1"/>
  <c r="T4489" i="1"/>
  <c r="AD4506" i="1"/>
  <c r="AD4505" i="1"/>
  <c r="O4483" i="1"/>
  <c r="L4483" i="1"/>
  <c r="N4483" i="1" s="1"/>
  <c r="V4465" i="1"/>
  <c r="AD4496" i="1"/>
  <c r="V4472" i="1"/>
  <c r="W4472" i="1" s="1"/>
  <c r="V4478" i="1"/>
  <c r="AN4447" i="1"/>
  <c r="AO4447" i="1" s="1"/>
  <c r="AP4447" i="1" s="1"/>
  <c r="AQ4447" i="1" s="1"/>
  <c r="AR4447" i="1" s="1"/>
  <c r="T4462" i="1"/>
  <c r="AD4499" i="1"/>
  <c r="F5655" i="1"/>
  <c r="AD4502" i="1"/>
  <c r="AD4501" i="1"/>
  <c r="V4480" i="1"/>
  <c r="W4485" i="1"/>
  <c r="O4489" i="1"/>
  <c r="L4489" i="1"/>
  <c r="N4489" i="1" s="1"/>
  <c r="J4469" i="1"/>
  <c r="K4469" i="1" s="1"/>
  <c r="S4476" i="1"/>
  <c r="T4476" i="1"/>
  <c r="AN4473" i="1"/>
  <c r="AO4473" i="1" s="1"/>
  <c r="AP4473" i="1" s="1"/>
  <c r="AQ4473" i="1" s="1"/>
  <c r="AR4473" i="1" s="1"/>
  <c r="Q4480" i="1"/>
  <c r="J4480" i="1"/>
  <c r="K4480" i="1" s="1"/>
  <c r="AN4480" i="1" s="1"/>
  <c r="AO4480" i="1" s="1"/>
  <c r="AP4480" i="1" s="1"/>
  <c r="AQ4480" i="1" s="1"/>
  <c r="AR4480" i="1" s="1"/>
  <c r="AD4519" i="1"/>
  <c r="Q4492" i="1"/>
  <c r="V4500" i="1"/>
  <c r="T4514" i="1"/>
  <c r="S4514" i="1"/>
  <c r="V4525" i="1"/>
  <c r="AN4547" i="1"/>
  <c r="AO4547" i="1" s="1"/>
  <c r="AP4547" i="1" s="1"/>
  <c r="AQ4547" i="1" s="1"/>
  <c r="AR4547" i="1" s="1"/>
  <c r="Q4547" i="1"/>
  <c r="O4583" i="1"/>
  <c r="AN4583" i="1"/>
  <c r="AO4583" i="1" s="1"/>
  <c r="AP4583" i="1" s="1"/>
  <c r="AQ4583" i="1" s="1"/>
  <c r="AR4583" i="1" s="1"/>
  <c r="L4583" i="1"/>
  <c r="N4583" i="1" s="1"/>
  <c r="T4509" i="1"/>
  <c r="S4509" i="1"/>
  <c r="S4511" i="1"/>
  <c r="T4511" i="1"/>
  <c r="AD4549" i="1"/>
  <c r="V4523" i="1"/>
  <c r="O4527" i="1"/>
  <c r="L4527" i="1"/>
  <c r="N4527" i="1" s="1"/>
  <c r="V4547" i="1"/>
  <c r="AD4510" i="1"/>
  <c r="AD4513" i="1"/>
  <c r="T4486" i="1"/>
  <c r="S4486" i="1"/>
  <c r="AD4516" i="1"/>
  <c r="Q4500" i="1"/>
  <c r="T4505" i="1"/>
  <c r="S4505" i="1"/>
  <c r="L4525" i="1"/>
  <c r="N4525" i="1" s="1"/>
  <c r="O4525" i="1"/>
  <c r="W4540" i="1"/>
  <c r="AN4616" i="1"/>
  <c r="AO4616" i="1" s="1"/>
  <c r="AP4616" i="1" s="1"/>
  <c r="AQ4616" i="1" s="1"/>
  <c r="AR4616" i="1" s="1"/>
  <c r="O4616" i="1"/>
  <c r="L4616" i="1"/>
  <c r="N4616" i="1" s="1"/>
  <c r="W4616" i="1" s="1"/>
  <c r="O4468" i="1"/>
  <c r="AD4500" i="1"/>
  <c r="V4474" i="1"/>
  <c r="Q4479" i="1"/>
  <c r="AN4479" i="1"/>
  <c r="AO4479" i="1" s="1"/>
  <c r="AP4479" i="1" s="1"/>
  <c r="AQ4479" i="1" s="1"/>
  <c r="AR4479" i="1" s="1"/>
  <c r="O4486" i="1"/>
  <c r="L4486" i="1"/>
  <c r="N4486" i="1" s="1"/>
  <c r="O4505" i="1"/>
  <c r="L4505" i="1"/>
  <c r="N4505" i="1" s="1"/>
  <c r="AN4505" i="1"/>
  <c r="AO4505" i="1" s="1"/>
  <c r="AP4505" i="1" s="1"/>
  <c r="AQ4505" i="1" s="1"/>
  <c r="AR4505" i="1" s="1"/>
  <c r="O4507" i="1"/>
  <c r="L4507" i="1"/>
  <c r="N4507" i="1" s="1"/>
  <c r="AN4507" i="1"/>
  <c r="AO4507" i="1" s="1"/>
  <c r="AP4507" i="1" s="1"/>
  <c r="AQ4507" i="1" s="1"/>
  <c r="AR4507" i="1" s="1"/>
  <c r="AD4541" i="1"/>
  <c r="AD4547" i="1"/>
  <c r="V4532" i="1"/>
  <c r="W4532" i="1" s="1"/>
  <c r="T4540" i="1"/>
  <c r="S4540" i="1"/>
  <c r="O4547" i="1"/>
  <c r="L4547" i="1"/>
  <c r="N4547" i="1" s="1"/>
  <c r="AN4491" i="1"/>
  <c r="AO4491" i="1" s="1"/>
  <c r="AP4491" i="1" s="1"/>
  <c r="AQ4491" i="1" s="1"/>
  <c r="AR4491" i="1" s="1"/>
  <c r="Q4491" i="1"/>
  <c r="AN4497" i="1"/>
  <c r="AO4497" i="1" s="1"/>
  <c r="AP4497" i="1" s="1"/>
  <c r="AQ4497" i="1" s="1"/>
  <c r="AR4497" i="1" s="1"/>
  <c r="AD4530" i="1"/>
  <c r="AD4543" i="1"/>
  <c r="AN4517" i="1"/>
  <c r="AO4517" i="1" s="1"/>
  <c r="AP4517" i="1" s="1"/>
  <c r="AQ4517" i="1" s="1"/>
  <c r="AR4517" i="1" s="1"/>
  <c r="Q4517" i="1"/>
  <c r="O4523" i="1"/>
  <c r="L4523" i="1"/>
  <c r="N4523" i="1" s="1"/>
  <c r="AD4556" i="1"/>
  <c r="AN4530" i="1"/>
  <c r="AO4530" i="1" s="1"/>
  <c r="AP4530" i="1" s="1"/>
  <c r="AQ4530" i="1" s="1"/>
  <c r="AR4530" i="1" s="1"/>
  <c r="Q4530" i="1"/>
  <c r="O4530" i="1"/>
  <c r="D5655" i="1"/>
  <c r="E5655" i="1" s="1"/>
  <c r="Q4473" i="1"/>
  <c r="V4491" i="1"/>
  <c r="W4491" i="1" s="1"/>
  <c r="V4497" i="1"/>
  <c r="AD4527" i="1"/>
  <c r="O4509" i="1"/>
  <c r="L4509" i="1"/>
  <c r="N4509" i="1" s="1"/>
  <c r="T4521" i="1"/>
  <c r="S4521" i="1"/>
  <c r="AN4527" i="1"/>
  <c r="AO4527" i="1" s="1"/>
  <c r="AP4527" i="1" s="1"/>
  <c r="AQ4527" i="1" s="1"/>
  <c r="AR4527" i="1" s="1"/>
  <c r="S4494" i="1"/>
  <c r="V4502" i="1"/>
  <c r="AD4532" i="1"/>
  <c r="V4515" i="1"/>
  <c r="W4515" i="1" s="1"/>
  <c r="V4519" i="1"/>
  <c r="T4528" i="1"/>
  <c r="S4528" i="1"/>
  <c r="AD4569" i="1"/>
  <c r="W4549" i="1"/>
  <c r="AN4472" i="1"/>
  <c r="AO4472" i="1" s="1"/>
  <c r="AP4472" i="1" s="1"/>
  <c r="AQ4472" i="1" s="1"/>
  <c r="AR4472" i="1" s="1"/>
  <c r="AD4509" i="1"/>
  <c r="AD4515" i="1"/>
  <c r="AD4521" i="1"/>
  <c r="T4497" i="1"/>
  <c r="S4497" i="1"/>
  <c r="AD4534" i="1"/>
  <c r="AD4533" i="1"/>
  <c r="O4517" i="1"/>
  <c r="L4517" i="1"/>
  <c r="N4517" i="1" s="1"/>
  <c r="W4545" i="1"/>
  <c r="AD4628" i="1"/>
  <c r="S4474" i="1"/>
  <c r="O4479" i="1"/>
  <c r="AN4486" i="1"/>
  <c r="AO4486" i="1" s="1"/>
  <c r="AP4486" i="1" s="1"/>
  <c r="AQ4486" i="1" s="1"/>
  <c r="AR4486" i="1" s="1"/>
  <c r="AD4518" i="1"/>
  <c r="O4494" i="1"/>
  <c r="L4494" i="1"/>
  <c r="N4494" i="1" s="1"/>
  <c r="W4494" i="1" s="1"/>
  <c r="AD4524" i="1"/>
  <c r="O4497" i="1"/>
  <c r="L4497" i="1"/>
  <c r="N4497" i="1" s="1"/>
  <c r="W4497" i="1" s="1"/>
  <c r="J4502" i="1"/>
  <c r="K4502" i="1" s="1"/>
  <c r="AN4502" i="1" s="1"/>
  <c r="AO4502" i="1" s="1"/>
  <c r="AP4502" i="1" s="1"/>
  <c r="AQ4502" i="1" s="1"/>
  <c r="AR4502" i="1" s="1"/>
  <c r="Q4502" i="1"/>
  <c r="W4511" i="1"/>
  <c r="AD4552" i="1"/>
  <c r="V4573" i="1"/>
  <c r="W4573" i="1" s="1"/>
  <c r="W4479" i="1"/>
  <c r="O4482" i="1"/>
  <c r="L4482" i="1"/>
  <c r="N4482" i="1" s="1"/>
  <c r="AN4482" i="1"/>
  <c r="AO4482" i="1" s="1"/>
  <c r="AP4482" i="1" s="1"/>
  <c r="AQ4482" i="1" s="1"/>
  <c r="AR4482" i="1" s="1"/>
  <c r="V4506" i="1"/>
  <c r="O4519" i="1"/>
  <c r="L4519" i="1"/>
  <c r="N4519" i="1" s="1"/>
  <c r="AD4550" i="1"/>
  <c r="AN4471" i="1"/>
  <c r="AO4471" i="1" s="1"/>
  <c r="AP4471" i="1" s="1"/>
  <c r="AQ4471" i="1" s="1"/>
  <c r="AR4471" i="1" s="1"/>
  <c r="Q4471" i="1"/>
  <c r="AD4512" i="1"/>
  <c r="O4488" i="1"/>
  <c r="L4488" i="1"/>
  <c r="N4488" i="1" s="1"/>
  <c r="W4488" i="1" s="1"/>
  <c r="S4493" i="1"/>
  <c r="S4496" i="1"/>
  <c r="T4496" i="1"/>
  <c r="AD4536" i="1"/>
  <c r="O4528" i="1"/>
  <c r="L4528" i="1"/>
  <c r="N4528" i="1" s="1"/>
  <c r="W4528" i="1" s="1"/>
  <c r="AN4483" i="1"/>
  <c r="AO4483" i="1" s="1"/>
  <c r="AP4483" i="1" s="1"/>
  <c r="AQ4483" i="1" s="1"/>
  <c r="AR4483" i="1" s="1"/>
  <c r="T4494" i="1"/>
  <c r="O4499" i="1"/>
  <c r="L4499" i="1"/>
  <c r="N4499" i="1" s="1"/>
  <c r="W4499" i="1" s="1"/>
  <c r="T4504" i="1"/>
  <c r="S4504" i="1"/>
  <c r="O4541" i="1"/>
  <c r="L4541" i="1"/>
  <c r="N4541" i="1" s="1"/>
  <c r="W4541" i="1" s="1"/>
  <c r="Q4554" i="1"/>
  <c r="AN4554" i="1"/>
  <c r="AO4554" i="1" s="1"/>
  <c r="AP4554" i="1" s="1"/>
  <c r="AQ4554" i="1" s="1"/>
  <c r="AR4554" i="1" s="1"/>
  <c r="AD4526" i="1"/>
  <c r="V4508" i="1"/>
  <c r="V4510" i="1"/>
  <c r="AD4546" i="1"/>
  <c r="O4526" i="1"/>
  <c r="L4526" i="1"/>
  <c r="N4526" i="1" s="1"/>
  <c r="AN4544" i="1"/>
  <c r="AO4544" i="1" s="1"/>
  <c r="AP4544" i="1" s="1"/>
  <c r="AQ4544" i="1" s="1"/>
  <c r="AR4544" i="1" s="1"/>
  <c r="AN4470" i="1"/>
  <c r="AO4470" i="1" s="1"/>
  <c r="AP4470" i="1" s="1"/>
  <c r="AQ4470" i="1" s="1"/>
  <c r="AR4470" i="1" s="1"/>
  <c r="Q4472" i="1"/>
  <c r="T4485" i="1"/>
  <c r="AD4531" i="1"/>
  <c r="AD4548" i="1"/>
  <c r="O4524" i="1"/>
  <c r="L4524" i="1"/>
  <c r="N4524" i="1" s="1"/>
  <c r="T4548" i="1"/>
  <c r="S4548" i="1"/>
  <c r="O4478" i="1"/>
  <c r="S4481" i="1"/>
  <c r="V4484" i="1"/>
  <c r="O4487" i="1"/>
  <c r="Q4490" i="1"/>
  <c r="J4490" i="1"/>
  <c r="K4490" i="1" s="1"/>
  <c r="AD4520" i="1"/>
  <c r="AD4523" i="1"/>
  <c r="O4496" i="1"/>
  <c r="L4496" i="1"/>
  <c r="N4496" i="1" s="1"/>
  <c r="S4499" i="1"/>
  <c r="T4518" i="1"/>
  <c r="S4518" i="1"/>
  <c r="T4520" i="1"/>
  <c r="S4520" i="1"/>
  <c r="AN4528" i="1"/>
  <c r="AO4528" i="1" s="1"/>
  <c r="AP4528" i="1" s="1"/>
  <c r="AQ4528" i="1" s="1"/>
  <c r="AR4528" i="1" s="1"/>
  <c r="AN4533" i="1"/>
  <c r="AO4533" i="1" s="1"/>
  <c r="AP4533" i="1" s="1"/>
  <c r="AQ4533" i="1" s="1"/>
  <c r="AR4533" i="1" s="1"/>
  <c r="O4537" i="1"/>
  <c r="AN4537" i="1"/>
  <c r="AO4537" i="1" s="1"/>
  <c r="AP4537" i="1" s="1"/>
  <c r="AQ4537" i="1" s="1"/>
  <c r="AR4537" i="1" s="1"/>
  <c r="L4537" i="1"/>
  <c r="N4537" i="1" s="1"/>
  <c r="O4539" i="1"/>
  <c r="L4539" i="1"/>
  <c r="N4539" i="1" s="1"/>
  <c r="V4564" i="1"/>
  <c r="AD4495" i="1"/>
  <c r="V4477" i="1"/>
  <c r="L4478" i="1"/>
  <c r="N4478" i="1" s="1"/>
  <c r="L4487" i="1"/>
  <c r="N4487" i="1" s="1"/>
  <c r="L4508" i="1"/>
  <c r="N4508" i="1" s="1"/>
  <c r="O4508" i="1"/>
  <c r="O4510" i="1"/>
  <c r="L4510" i="1"/>
  <c r="N4510" i="1" s="1"/>
  <c r="AN4512" i="1"/>
  <c r="AO4512" i="1" s="1"/>
  <c r="AP4512" i="1" s="1"/>
  <c r="AQ4512" i="1" s="1"/>
  <c r="AR4512" i="1" s="1"/>
  <c r="AD4544" i="1"/>
  <c r="V4520" i="1"/>
  <c r="T4546" i="1"/>
  <c r="S4546" i="1"/>
  <c r="O4550" i="1"/>
  <c r="L4550" i="1"/>
  <c r="N4550" i="1" s="1"/>
  <c r="O4554" i="1"/>
  <c r="L4554" i="1"/>
  <c r="N4554" i="1" s="1"/>
  <c r="AD4504" i="1"/>
  <c r="Q4478" i="1"/>
  <c r="AD4514" i="1"/>
  <c r="Q4487" i="1"/>
  <c r="AD4517" i="1"/>
  <c r="AN4495" i="1"/>
  <c r="AO4495" i="1" s="1"/>
  <c r="AP4495" i="1" s="1"/>
  <c r="AQ4495" i="1" s="1"/>
  <c r="AR4495" i="1" s="1"/>
  <c r="T4498" i="1"/>
  <c r="S4498" i="1"/>
  <c r="V4512" i="1"/>
  <c r="L4544" i="1"/>
  <c r="N4544" i="1" s="1"/>
  <c r="O4544" i="1"/>
  <c r="S4483" i="1"/>
  <c r="O4484" i="1"/>
  <c r="L4484" i="1"/>
  <c r="N4484" i="1" s="1"/>
  <c r="W4484" i="1" s="1"/>
  <c r="AN4489" i="1"/>
  <c r="AO4489" i="1" s="1"/>
  <c r="AP4489" i="1" s="1"/>
  <c r="AQ4489" i="1" s="1"/>
  <c r="AR4489" i="1" s="1"/>
  <c r="V4495" i="1"/>
  <c r="V4516" i="1"/>
  <c r="O4531" i="1"/>
  <c r="AN4531" i="1"/>
  <c r="AO4531" i="1" s="1"/>
  <c r="AP4531" i="1" s="1"/>
  <c r="AQ4531" i="1" s="1"/>
  <c r="AR4531" i="1" s="1"/>
  <c r="L4531" i="1"/>
  <c r="N4531" i="1" s="1"/>
  <c r="O4520" i="1"/>
  <c r="L4520" i="1"/>
  <c r="N4520" i="1" s="1"/>
  <c r="W4520" i="1" s="1"/>
  <c r="AN4520" i="1"/>
  <c r="AO4520" i="1" s="1"/>
  <c r="AP4520" i="1" s="1"/>
  <c r="AQ4520" i="1" s="1"/>
  <c r="AR4520" i="1" s="1"/>
  <c r="AN4498" i="1"/>
  <c r="AO4498" i="1" s="1"/>
  <c r="AP4498" i="1" s="1"/>
  <c r="AQ4498" i="1" s="1"/>
  <c r="AR4498" i="1" s="1"/>
  <c r="S4501" i="1"/>
  <c r="AN4504" i="1"/>
  <c r="AO4504" i="1" s="1"/>
  <c r="AP4504" i="1" s="1"/>
  <c r="AQ4504" i="1" s="1"/>
  <c r="AR4504" i="1" s="1"/>
  <c r="V4517" i="1"/>
  <c r="AD4551" i="1"/>
  <c r="AD4555" i="1"/>
  <c r="V4530" i="1"/>
  <c r="W4530" i="1" s="1"/>
  <c r="AD4578" i="1"/>
  <c r="V4551" i="1"/>
  <c r="N4558" i="1"/>
  <c r="Q4561" i="1"/>
  <c r="J4561" i="1"/>
  <c r="K4561" i="1" s="1"/>
  <c r="AN4562" i="1"/>
  <c r="AO4562" i="1" s="1"/>
  <c r="AP4562" i="1" s="1"/>
  <c r="AQ4562" i="1" s="1"/>
  <c r="AR4562" i="1" s="1"/>
  <c r="W4564" i="1"/>
  <c r="AN4566" i="1"/>
  <c r="AO4566" i="1" s="1"/>
  <c r="AP4566" i="1" s="1"/>
  <c r="AQ4566" i="1" s="1"/>
  <c r="AR4566" i="1" s="1"/>
  <c r="V4587" i="1"/>
  <c r="O4592" i="1"/>
  <c r="L4592" i="1"/>
  <c r="N4592" i="1" s="1"/>
  <c r="W4592" i="1" s="1"/>
  <c r="AN4592" i="1"/>
  <c r="AO4592" i="1" s="1"/>
  <c r="AP4592" i="1" s="1"/>
  <c r="AQ4592" i="1" s="1"/>
  <c r="AR4592" i="1" s="1"/>
  <c r="AD4601" i="1"/>
  <c r="O4515" i="1"/>
  <c r="J4516" i="1"/>
  <c r="K4516" i="1" s="1"/>
  <c r="AN4526" i="1"/>
  <c r="AO4526" i="1" s="1"/>
  <c r="AP4526" i="1" s="1"/>
  <c r="AQ4526" i="1" s="1"/>
  <c r="AR4526" i="1" s="1"/>
  <c r="AD4564" i="1"/>
  <c r="V4538" i="1"/>
  <c r="AD4570" i="1"/>
  <c r="T4544" i="1"/>
  <c r="S4544" i="1"/>
  <c r="AD4588" i="1"/>
  <c r="AD4587" i="1"/>
  <c r="V4566" i="1"/>
  <c r="T4568" i="1"/>
  <c r="S4568" i="1"/>
  <c r="W4571" i="1"/>
  <c r="AD4603" i="1"/>
  <c r="AD4608" i="1"/>
  <c r="T4592" i="1"/>
  <c r="S4592" i="1"/>
  <c r="O4596" i="1"/>
  <c r="L4596" i="1"/>
  <c r="AN4596" i="1"/>
  <c r="AO4596" i="1" s="1"/>
  <c r="AP4596" i="1" s="1"/>
  <c r="AQ4596" i="1" s="1"/>
  <c r="AR4596" i="1" s="1"/>
  <c r="V4600" i="1"/>
  <c r="V4611" i="1"/>
  <c r="Q4515" i="1"/>
  <c r="AD4554" i="1"/>
  <c r="O4551" i="1"/>
  <c r="AN4551" i="1"/>
  <c r="AO4551" i="1" s="1"/>
  <c r="AP4551" i="1" s="1"/>
  <c r="AQ4551" i="1" s="1"/>
  <c r="AR4551" i="1" s="1"/>
  <c r="L4551" i="1"/>
  <c r="N4551" i="1" s="1"/>
  <c r="W4551" i="1" s="1"/>
  <c r="Q4560" i="1"/>
  <c r="AN4560" i="1"/>
  <c r="AO4560" i="1" s="1"/>
  <c r="AP4560" i="1" s="1"/>
  <c r="AQ4560" i="1" s="1"/>
  <c r="AR4560" i="1" s="1"/>
  <c r="V4568" i="1"/>
  <c r="O4578" i="1"/>
  <c r="L4578" i="1"/>
  <c r="N4578" i="1" s="1"/>
  <c r="AD4610" i="1"/>
  <c r="AN4589" i="1"/>
  <c r="AO4589" i="1" s="1"/>
  <c r="AP4589" i="1" s="1"/>
  <c r="AQ4589" i="1" s="1"/>
  <c r="AR4589" i="1" s="1"/>
  <c r="AD4634" i="1"/>
  <c r="O4657" i="1"/>
  <c r="L4657" i="1"/>
  <c r="L4503" i="1"/>
  <c r="N4503" i="1" s="1"/>
  <c r="W4503" i="1" s="1"/>
  <c r="S4508" i="1"/>
  <c r="AN4519" i="1"/>
  <c r="AO4519" i="1" s="1"/>
  <c r="AP4519" i="1" s="1"/>
  <c r="AQ4519" i="1" s="1"/>
  <c r="AR4519" i="1" s="1"/>
  <c r="V4529" i="1"/>
  <c r="S4539" i="1"/>
  <c r="AN4541" i="1"/>
  <c r="AO4541" i="1" s="1"/>
  <c r="AP4541" i="1" s="1"/>
  <c r="AQ4541" i="1" s="1"/>
  <c r="AR4541" i="1" s="1"/>
  <c r="J4543" i="1"/>
  <c r="K4543" i="1" s="1"/>
  <c r="AN4543" i="1" s="1"/>
  <c r="AO4543" i="1" s="1"/>
  <c r="AP4543" i="1" s="1"/>
  <c r="AQ4543" i="1" s="1"/>
  <c r="AR4543" i="1" s="1"/>
  <c r="Q4543" i="1"/>
  <c r="AD4574" i="1"/>
  <c r="T4551" i="1"/>
  <c r="S4551" i="1"/>
  <c r="AD4581" i="1"/>
  <c r="V4563" i="1"/>
  <c r="O4566" i="1"/>
  <c r="L4566" i="1"/>
  <c r="N4566" i="1" s="1"/>
  <c r="V4575" i="1"/>
  <c r="T4585" i="1"/>
  <c r="S4585" i="1"/>
  <c r="O4587" i="1"/>
  <c r="L4587" i="1"/>
  <c r="N4587" i="1" s="1"/>
  <c r="AN4587" i="1"/>
  <c r="AO4587" i="1" s="1"/>
  <c r="AP4587" i="1" s="1"/>
  <c r="AQ4587" i="1" s="1"/>
  <c r="AR4587" i="1" s="1"/>
  <c r="V4589" i="1"/>
  <c r="AD4636" i="1"/>
  <c r="V4615" i="1"/>
  <c r="V4473" i="1"/>
  <c r="AN4493" i="1"/>
  <c r="AO4493" i="1" s="1"/>
  <c r="AP4493" i="1" s="1"/>
  <c r="AQ4493" i="1" s="1"/>
  <c r="AR4493" i="1" s="1"/>
  <c r="AD4529" i="1"/>
  <c r="V4505" i="1"/>
  <c r="AD4542" i="1"/>
  <c r="AN4521" i="1"/>
  <c r="AO4521" i="1" s="1"/>
  <c r="AP4521" i="1" s="1"/>
  <c r="AQ4521" i="1" s="1"/>
  <c r="AR4521" i="1" s="1"/>
  <c r="F5657" i="1"/>
  <c r="AD4563" i="1"/>
  <c r="W4538" i="1"/>
  <c r="S4578" i="1"/>
  <c r="S4582" i="1"/>
  <c r="T4582" i="1"/>
  <c r="AD4632" i="1"/>
  <c r="V4521" i="1"/>
  <c r="AN4524" i="1"/>
  <c r="AO4524" i="1" s="1"/>
  <c r="AP4524" i="1" s="1"/>
  <c r="AQ4524" i="1" s="1"/>
  <c r="AR4524" i="1" s="1"/>
  <c r="S4531" i="1"/>
  <c r="AD4562" i="1"/>
  <c r="V4536" i="1"/>
  <c r="O4538" i="1"/>
  <c r="AN4542" i="1"/>
  <c r="AO4542" i="1" s="1"/>
  <c r="AP4542" i="1" s="1"/>
  <c r="AQ4542" i="1" s="1"/>
  <c r="AR4542" i="1" s="1"/>
  <c r="AN4552" i="1"/>
  <c r="AO4552" i="1" s="1"/>
  <c r="AP4552" i="1" s="1"/>
  <c r="AQ4552" i="1" s="1"/>
  <c r="AR4552" i="1" s="1"/>
  <c r="AD4605" i="1"/>
  <c r="AN4591" i="1"/>
  <c r="AO4591" i="1" s="1"/>
  <c r="AP4591" i="1" s="1"/>
  <c r="AQ4591" i="1" s="1"/>
  <c r="AR4591" i="1" s="1"/>
  <c r="AD4623" i="1"/>
  <c r="T4609" i="1"/>
  <c r="S4609" i="1"/>
  <c r="AN4613" i="1"/>
  <c r="AO4613" i="1" s="1"/>
  <c r="AP4613" i="1" s="1"/>
  <c r="AQ4613" i="1" s="1"/>
  <c r="AR4613" i="1" s="1"/>
  <c r="O4613" i="1"/>
  <c r="L4613" i="1"/>
  <c r="N4613" i="1" s="1"/>
  <c r="AN4474" i="1"/>
  <c r="AO4474" i="1" s="1"/>
  <c r="AP4474" i="1" s="1"/>
  <c r="AQ4474" i="1" s="1"/>
  <c r="AR4474" i="1" s="1"/>
  <c r="J4492" i="1"/>
  <c r="K4492" i="1" s="1"/>
  <c r="V4493" i="1"/>
  <c r="W4493" i="1" s="1"/>
  <c r="AN4513" i="1"/>
  <c r="AO4513" i="1" s="1"/>
  <c r="AP4513" i="1" s="1"/>
  <c r="AQ4513" i="1" s="1"/>
  <c r="AR4513" i="1" s="1"/>
  <c r="AN4523" i="1"/>
  <c r="AO4523" i="1" s="1"/>
  <c r="AP4523" i="1" s="1"/>
  <c r="AQ4523" i="1" s="1"/>
  <c r="AR4523" i="1" s="1"/>
  <c r="T4538" i="1"/>
  <c r="S4538" i="1"/>
  <c r="V4542" i="1"/>
  <c r="AD4573" i="1"/>
  <c r="AD4577" i="1"/>
  <c r="O4557" i="1"/>
  <c r="L4557" i="1"/>
  <c r="N4557" i="1" s="1"/>
  <c r="W4557" i="1" s="1"/>
  <c r="AD4590" i="1"/>
  <c r="O4563" i="1"/>
  <c r="AN4563" i="1"/>
  <c r="AO4563" i="1" s="1"/>
  <c r="AP4563" i="1" s="1"/>
  <c r="AQ4563" i="1" s="1"/>
  <c r="AR4563" i="1" s="1"/>
  <c r="L4563" i="1"/>
  <c r="N4563" i="1" s="1"/>
  <c r="AD4600" i="1"/>
  <c r="O4580" i="1"/>
  <c r="L4580" i="1"/>
  <c r="N4580" i="1" s="1"/>
  <c r="W4580" i="1" s="1"/>
  <c r="AN4580" i="1"/>
  <c r="AO4580" i="1" s="1"/>
  <c r="AP4580" i="1" s="1"/>
  <c r="AQ4580" i="1" s="1"/>
  <c r="AR4580" i="1" s="1"/>
  <c r="O4589" i="1"/>
  <c r="L4589" i="1"/>
  <c r="N4589" i="1" s="1"/>
  <c r="V4604" i="1"/>
  <c r="V4608" i="1"/>
  <c r="W4608" i="1" s="1"/>
  <c r="O4609" i="1"/>
  <c r="AN4609" i="1"/>
  <c r="AO4609" i="1" s="1"/>
  <c r="AP4609" i="1" s="1"/>
  <c r="AQ4609" i="1" s="1"/>
  <c r="AR4609" i="1" s="1"/>
  <c r="L4609" i="1"/>
  <c r="N4609" i="1" s="1"/>
  <c r="T4619" i="1"/>
  <c r="S4619" i="1"/>
  <c r="V4526" i="1"/>
  <c r="S4541" i="1"/>
  <c r="V4553" i="1"/>
  <c r="W4553" i="1" s="1"/>
  <c r="Q4557" i="1"/>
  <c r="O4560" i="1"/>
  <c r="AD4602" i="1"/>
  <c r="V4577" i="1"/>
  <c r="AD4607" i="1"/>
  <c r="V4595" i="1"/>
  <c r="W4595" i="1" s="1"/>
  <c r="W4600" i="1"/>
  <c r="T4606" i="1"/>
  <c r="S4606" i="1"/>
  <c r="AN4494" i="1"/>
  <c r="AO4494" i="1" s="1"/>
  <c r="AP4494" i="1" s="1"/>
  <c r="AQ4494" i="1" s="1"/>
  <c r="AR4494" i="1" s="1"/>
  <c r="V4513" i="1"/>
  <c r="W4513" i="1" s="1"/>
  <c r="J4521" i="1"/>
  <c r="K4521" i="1" s="1"/>
  <c r="AD4561" i="1"/>
  <c r="AD4568" i="1"/>
  <c r="N4560" i="1"/>
  <c r="AD4593" i="1"/>
  <c r="AD4595" i="1"/>
  <c r="O4570" i="1"/>
  <c r="L4570" i="1"/>
  <c r="N4570" i="1" s="1"/>
  <c r="T4575" i="1"/>
  <c r="S4575" i="1"/>
  <c r="J4522" i="1"/>
  <c r="K4522" i="1" s="1"/>
  <c r="L4536" i="1"/>
  <c r="N4536" i="1" s="1"/>
  <c r="L4542" i="1"/>
  <c r="N4542" i="1" s="1"/>
  <c r="AN4545" i="1"/>
  <c r="AO4545" i="1" s="1"/>
  <c r="AP4545" i="1" s="1"/>
  <c r="AQ4545" i="1" s="1"/>
  <c r="AR4545" i="1" s="1"/>
  <c r="Q4545" i="1"/>
  <c r="T4549" i="1"/>
  <c r="S4549" i="1"/>
  <c r="S4562" i="1"/>
  <c r="T4562" i="1"/>
  <c r="T4570" i="1"/>
  <c r="S4570" i="1"/>
  <c r="V4572" i="1"/>
  <c r="AN4577" i="1"/>
  <c r="AO4577" i="1" s="1"/>
  <c r="AP4577" i="1" s="1"/>
  <c r="AQ4577" i="1" s="1"/>
  <c r="AR4577" i="1" s="1"/>
  <c r="O4577" i="1"/>
  <c r="L4577" i="1"/>
  <c r="N4577" i="1" s="1"/>
  <c r="T4579" i="1"/>
  <c r="S4579" i="1"/>
  <c r="AN4582" i="1"/>
  <c r="AO4582" i="1" s="1"/>
  <c r="AP4582" i="1" s="1"/>
  <c r="AQ4582" i="1" s="1"/>
  <c r="AR4582" i="1" s="1"/>
  <c r="O4582" i="1"/>
  <c r="L4582" i="1"/>
  <c r="N4582" i="1" s="1"/>
  <c r="T4586" i="1"/>
  <c r="S4586" i="1"/>
  <c r="AD4616" i="1"/>
  <c r="O4591" i="1"/>
  <c r="L4591" i="1"/>
  <c r="N4591" i="1" s="1"/>
  <c r="W4591" i="1" s="1"/>
  <c r="T4599" i="1"/>
  <c r="S4599" i="1"/>
  <c r="O4604" i="1"/>
  <c r="L4604" i="1"/>
  <c r="N4604" i="1" s="1"/>
  <c r="W4615" i="1"/>
  <c r="V4481" i="1"/>
  <c r="AD4560" i="1"/>
  <c r="D5657" i="1"/>
  <c r="AN4534" i="1"/>
  <c r="AO4534" i="1" s="1"/>
  <c r="AP4534" i="1" s="1"/>
  <c r="AQ4534" i="1" s="1"/>
  <c r="AR4534" i="1" s="1"/>
  <c r="AN4539" i="1"/>
  <c r="AO4539" i="1" s="1"/>
  <c r="AP4539" i="1" s="1"/>
  <c r="AQ4539" i="1" s="1"/>
  <c r="AR4539" i="1" s="1"/>
  <c r="AD4572" i="1"/>
  <c r="J4546" i="1"/>
  <c r="K4546" i="1" s="1"/>
  <c r="AD4576" i="1"/>
  <c r="O4553" i="1"/>
  <c r="V4579" i="1"/>
  <c r="W4579" i="1" s="1"/>
  <c r="T4604" i="1"/>
  <c r="S4604" i="1"/>
  <c r="AN4469" i="1"/>
  <c r="AO4469" i="1" s="1"/>
  <c r="AP4469" i="1" s="1"/>
  <c r="AQ4469" i="1" s="1"/>
  <c r="AR4469" i="1" s="1"/>
  <c r="AD4525" i="1"/>
  <c r="J4500" i="1"/>
  <c r="K4500" i="1" s="1"/>
  <c r="AN4500" i="1" s="1"/>
  <c r="AO4500" i="1" s="1"/>
  <c r="AP4500" i="1" s="1"/>
  <c r="AQ4500" i="1" s="1"/>
  <c r="AR4500" i="1" s="1"/>
  <c r="O4506" i="1"/>
  <c r="Q4519" i="1"/>
  <c r="Q4527" i="1"/>
  <c r="S4529" i="1"/>
  <c r="V4534" i="1"/>
  <c r="W4534" i="1" s="1"/>
  <c r="S4535" i="1"/>
  <c r="Q4536" i="1"/>
  <c r="T4537" i="1"/>
  <c r="AD4567" i="1"/>
  <c r="Q4542" i="1"/>
  <c r="AD4583" i="1"/>
  <c r="AD4586" i="1"/>
  <c r="AD4597" i="1"/>
  <c r="AD4604" i="1"/>
  <c r="T4588" i="1"/>
  <c r="S4588" i="1"/>
  <c r="AD4618" i="1"/>
  <c r="AD4629" i="1"/>
  <c r="AN4610" i="1"/>
  <c r="AO4610" i="1" s="1"/>
  <c r="AP4610" i="1" s="1"/>
  <c r="AQ4610" i="1" s="1"/>
  <c r="AR4610" i="1" s="1"/>
  <c r="Q4610" i="1"/>
  <c r="N4610" i="1"/>
  <c r="V4469" i="1"/>
  <c r="V4501" i="1"/>
  <c r="W4501" i="1" s="1"/>
  <c r="L4506" i="1"/>
  <c r="N4506" i="1" s="1"/>
  <c r="AD4538" i="1"/>
  <c r="Q4523" i="1"/>
  <c r="AD4559" i="1"/>
  <c r="J4535" i="1"/>
  <c r="K4535" i="1" s="1"/>
  <c r="AN4540" i="1"/>
  <c r="AO4540" i="1" s="1"/>
  <c r="AP4540" i="1" s="1"/>
  <c r="AQ4540" i="1" s="1"/>
  <c r="AR4540" i="1" s="1"/>
  <c r="S4552" i="1"/>
  <c r="O4572" i="1"/>
  <c r="L4572" i="1"/>
  <c r="N4572" i="1" s="1"/>
  <c r="AN4572" i="1"/>
  <c r="AO4572" i="1" s="1"/>
  <c r="AP4572" i="1" s="1"/>
  <c r="AQ4572" i="1" s="1"/>
  <c r="AR4572" i="1" s="1"/>
  <c r="V4588" i="1"/>
  <c r="W4588" i="1" s="1"/>
  <c r="O4597" i="1"/>
  <c r="L4597" i="1"/>
  <c r="N4597" i="1" s="1"/>
  <c r="AN4601" i="1"/>
  <c r="AO4601" i="1" s="1"/>
  <c r="AP4601" i="1" s="1"/>
  <c r="AQ4601" i="1" s="1"/>
  <c r="AR4601" i="1" s="1"/>
  <c r="AD4631" i="1"/>
  <c r="AD4630" i="1"/>
  <c r="AD4545" i="1"/>
  <c r="V4559" i="1"/>
  <c r="T4567" i="1"/>
  <c r="S4567" i="1"/>
  <c r="S4572" i="1"/>
  <c r="T4572" i="1"/>
  <c r="AD4611" i="1"/>
  <c r="V4590" i="1"/>
  <c r="V4489" i="1"/>
  <c r="T4506" i="1"/>
  <c r="J4514" i="1"/>
  <c r="K4514" i="1" s="1"/>
  <c r="AN4514" i="1" s="1"/>
  <c r="AO4514" i="1" s="1"/>
  <c r="AP4514" i="1" s="1"/>
  <c r="AQ4514" i="1" s="1"/>
  <c r="AR4514" i="1" s="1"/>
  <c r="AN4532" i="1"/>
  <c r="AO4532" i="1" s="1"/>
  <c r="AP4532" i="1" s="1"/>
  <c r="AQ4532" i="1" s="1"/>
  <c r="AR4532" i="1" s="1"/>
  <c r="Q4532" i="1"/>
  <c r="AN4558" i="1"/>
  <c r="AO4558" i="1" s="1"/>
  <c r="AP4558" i="1" s="1"/>
  <c r="AQ4558" i="1" s="1"/>
  <c r="AR4558" i="1" s="1"/>
  <c r="Q4558" i="1"/>
  <c r="O4565" i="1"/>
  <c r="L4565" i="1"/>
  <c r="O4567" i="1"/>
  <c r="L4567" i="1"/>
  <c r="N4567" i="1" s="1"/>
  <c r="AD4599" i="1"/>
  <c r="O4586" i="1"/>
  <c r="L4586" i="1"/>
  <c r="N4586" i="1" s="1"/>
  <c r="AD4620" i="1"/>
  <c r="AD4622" i="1"/>
  <c r="L4628" i="1"/>
  <c r="N4628" i="1" s="1"/>
  <c r="O4628" i="1"/>
  <c r="F5656" i="1"/>
  <c r="AN4509" i="1"/>
  <c r="AO4509" i="1" s="1"/>
  <c r="AP4509" i="1" s="1"/>
  <c r="AQ4509" i="1" s="1"/>
  <c r="AR4509" i="1" s="1"/>
  <c r="AD4566" i="1"/>
  <c r="V4555" i="1"/>
  <c r="AD4589" i="1"/>
  <c r="S4565" i="1"/>
  <c r="AN4571" i="1"/>
  <c r="AO4571" i="1" s="1"/>
  <c r="AP4571" i="1" s="1"/>
  <c r="AQ4571" i="1" s="1"/>
  <c r="AR4571" i="1" s="1"/>
  <c r="Q4571" i="1"/>
  <c r="V4581" i="1"/>
  <c r="O4590" i="1"/>
  <c r="L4590" i="1"/>
  <c r="N4590" i="1" s="1"/>
  <c r="W4590" i="1" s="1"/>
  <c r="T4594" i="1"/>
  <c r="S4594" i="1"/>
  <c r="L4601" i="1"/>
  <c r="N4601" i="1" s="1"/>
  <c r="O4601" i="1"/>
  <c r="O4612" i="1"/>
  <c r="L4612" i="1"/>
  <c r="N4612" i="1" s="1"/>
  <c r="S4506" i="1"/>
  <c r="V4509" i="1"/>
  <c r="S4524" i="1"/>
  <c r="Q4533" i="1"/>
  <c r="AD4537" i="1"/>
  <c r="V4544" i="1"/>
  <c r="O4549" i="1"/>
  <c r="O4559" i="1"/>
  <c r="L4559" i="1"/>
  <c r="N4559" i="1" s="1"/>
  <c r="W4559" i="1" s="1"/>
  <c r="AN4559" i="1"/>
  <c r="AO4559" i="1" s="1"/>
  <c r="AP4559" i="1" s="1"/>
  <c r="AQ4559" i="1" s="1"/>
  <c r="AR4559" i="1" s="1"/>
  <c r="V4583" i="1"/>
  <c r="O4588" i="1"/>
  <c r="F5659" i="1"/>
  <c r="AD4624" i="1"/>
  <c r="T4601" i="1"/>
  <c r="S4601" i="1"/>
  <c r="T4614" i="1"/>
  <c r="S4614" i="1"/>
  <c r="D5656" i="1"/>
  <c r="AN4503" i="1"/>
  <c r="AO4503" i="1" s="1"/>
  <c r="AP4503" i="1" s="1"/>
  <c r="AQ4503" i="1" s="1"/>
  <c r="AR4503" i="1" s="1"/>
  <c r="S4525" i="1"/>
  <c r="AD4557" i="1"/>
  <c r="J4533" i="1"/>
  <c r="K4533" i="1" s="1"/>
  <c r="AD4575" i="1"/>
  <c r="T4555" i="1"/>
  <c r="T4559" i="1"/>
  <c r="S4559" i="1"/>
  <c r="O4581" i="1"/>
  <c r="L4581" i="1"/>
  <c r="N4581" i="1" s="1"/>
  <c r="S4598" i="1"/>
  <c r="T4598" i="1"/>
  <c r="AN4484" i="1"/>
  <c r="AO4484" i="1" s="1"/>
  <c r="AP4484" i="1" s="1"/>
  <c r="AQ4484" i="1" s="1"/>
  <c r="AR4484" i="1" s="1"/>
  <c r="AD4540" i="1"/>
  <c r="V4531" i="1"/>
  <c r="Q4534" i="1"/>
  <c r="O4540" i="1"/>
  <c r="O4548" i="1"/>
  <c r="L4548" i="1"/>
  <c r="N4548" i="1" s="1"/>
  <c r="W4548" i="1" s="1"/>
  <c r="O4555" i="1"/>
  <c r="L4555" i="1"/>
  <c r="N4555" i="1" s="1"/>
  <c r="Q4573" i="1"/>
  <c r="AN4573" i="1"/>
  <c r="AO4573" i="1" s="1"/>
  <c r="AP4573" i="1" s="1"/>
  <c r="AQ4573" i="1" s="1"/>
  <c r="AR4573" i="1" s="1"/>
  <c r="O4576" i="1"/>
  <c r="L4576" i="1"/>
  <c r="N4576" i="1" s="1"/>
  <c r="W4576" i="1" s="1"/>
  <c r="T4581" i="1"/>
  <c r="S4581" i="1"/>
  <c r="AD4613" i="1"/>
  <c r="AD4615" i="1"/>
  <c r="AD4612" i="1"/>
  <c r="O4622" i="1"/>
  <c r="L4622" i="1"/>
  <c r="N4622" i="1" s="1"/>
  <c r="V4558" i="1"/>
  <c r="AN4584" i="1"/>
  <c r="AO4584" i="1" s="1"/>
  <c r="AP4584" i="1" s="1"/>
  <c r="AQ4584" i="1" s="1"/>
  <c r="AR4584" i="1" s="1"/>
  <c r="AD4614" i="1"/>
  <c r="AD4626" i="1"/>
  <c r="AN4598" i="1"/>
  <c r="AO4598" i="1" s="1"/>
  <c r="AP4598" i="1" s="1"/>
  <c r="AQ4598" i="1" s="1"/>
  <c r="AR4598" i="1" s="1"/>
  <c r="V4610" i="1"/>
  <c r="O4627" i="1"/>
  <c r="L4627" i="1"/>
  <c r="V4631" i="1"/>
  <c r="W4631" i="1" s="1"/>
  <c r="AD4674" i="1"/>
  <c r="V4663" i="1"/>
  <c r="Q4556" i="1"/>
  <c r="AN4565" i="1"/>
  <c r="AO4565" i="1" s="1"/>
  <c r="AP4565" i="1" s="1"/>
  <c r="AQ4565" i="1" s="1"/>
  <c r="AR4565" i="1" s="1"/>
  <c r="O4569" i="1"/>
  <c r="AN4594" i="1"/>
  <c r="AO4594" i="1" s="1"/>
  <c r="AP4594" i="1" s="1"/>
  <c r="AQ4594" i="1" s="1"/>
  <c r="AR4594" i="1" s="1"/>
  <c r="AN4599" i="1"/>
  <c r="AO4599" i="1" s="1"/>
  <c r="AP4599" i="1" s="1"/>
  <c r="AQ4599" i="1" s="1"/>
  <c r="AR4599" i="1" s="1"/>
  <c r="J4618" i="1"/>
  <c r="K4618" i="1" s="1"/>
  <c r="AD4652" i="1"/>
  <c r="T4669" i="1"/>
  <c r="S4669" i="1"/>
  <c r="Q4569" i="1"/>
  <c r="V4578" i="1"/>
  <c r="AD4625" i="1"/>
  <c r="AD4649" i="1"/>
  <c r="AD4654" i="1"/>
  <c r="AD4665" i="1"/>
  <c r="V4646" i="1"/>
  <c r="W4646" i="1" s="1"/>
  <c r="AN4660" i="1"/>
  <c r="AO4660" i="1" s="1"/>
  <c r="AP4660" i="1" s="1"/>
  <c r="AQ4660" i="1" s="1"/>
  <c r="AR4660" i="1" s="1"/>
  <c r="Q4660" i="1"/>
  <c r="V4662" i="1"/>
  <c r="W4662" i="1" s="1"/>
  <c r="V4546" i="1"/>
  <c r="AN4579" i="1"/>
  <c r="AO4579" i="1" s="1"/>
  <c r="AP4579" i="1" s="1"/>
  <c r="AQ4579" i="1" s="1"/>
  <c r="AR4579" i="1" s="1"/>
  <c r="AN4585" i="1"/>
  <c r="AO4585" i="1" s="1"/>
  <c r="AP4585" i="1" s="1"/>
  <c r="AQ4585" i="1" s="1"/>
  <c r="AR4585" i="1" s="1"/>
  <c r="O4610" i="1"/>
  <c r="O4611" i="1"/>
  <c r="L4611" i="1"/>
  <c r="N4611" i="1" s="1"/>
  <c r="V4617" i="1"/>
  <c r="T4618" i="1"/>
  <c r="T4629" i="1"/>
  <c r="S4629" i="1"/>
  <c r="V4633" i="1"/>
  <c r="T4635" i="1"/>
  <c r="S4635" i="1"/>
  <c r="AN4642" i="1"/>
  <c r="AO4642" i="1" s="1"/>
  <c r="AP4642" i="1" s="1"/>
  <c r="AQ4642" i="1" s="1"/>
  <c r="AR4642" i="1" s="1"/>
  <c r="O4642" i="1"/>
  <c r="L4642" i="1"/>
  <c r="N4642" i="1" s="1"/>
  <c r="W4642" i="1" s="1"/>
  <c r="O4571" i="1"/>
  <c r="AN4586" i="1"/>
  <c r="AO4586" i="1" s="1"/>
  <c r="AP4586" i="1" s="1"/>
  <c r="AQ4586" i="1" s="1"/>
  <c r="AR4586" i="1" s="1"/>
  <c r="Q4600" i="1"/>
  <c r="AN4600" i="1"/>
  <c r="AO4600" i="1" s="1"/>
  <c r="AP4600" i="1" s="1"/>
  <c r="AQ4600" i="1" s="1"/>
  <c r="AR4600" i="1" s="1"/>
  <c r="V4605" i="1"/>
  <c r="T4612" i="1"/>
  <c r="AD4644" i="1"/>
  <c r="O4629" i="1"/>
  <c r="L4629" i="1"/>
  <c r="N4629" i="1" s="1"/>
  <c r="AD4609" i="1"/>
  <c r="V4593" i="1"/>
  <c r="D5659" i="1"/>
  <c r="AN4595" i="1"/>
  <c r="AO4595" i="1" s="1"/>
  <c r="AP4595" i="1" s="1"/>
  <c r="AQ4595" i="1" s="1"/>
  <c r="AR4595" i="1" s="1"/>
  <c r="V4602" i="1"/>
  <c r="W4602" i="1" s="1"/>
  <c r="AN4603" i="1"/>
  <c r="AO4603" i="1" s="1"/>
  <c r="AP4603" i="1" s="1"/>
  <c r="AQ4603" i="1" s="1"/>
  <c r="AR4603" i="1" s="1"/>
  <c r="Q4617" i="1"/>
  <c r="J4617" i="1"/>
  <c r="K4617" i="1" s="1"/>
  <c r="AN4617" i="1" s="1"/>
  <c r="AO4617" i="1" s="1"/>
  <c r="AP4617" i="1" s="1"/>
  <c r="AQ4617" i="1" s="1"/>
  <c r="AR4617" i="1" s="1"/>
  <c r="V4626" i="1"/>
  <c r="AD4656" i="1"/>
  <c r="V4637" i="1"/>
  <c r="AD4669" i="1"/>
  <c r="S4644" i="1"/>
  <c r="T4644" i="1"/>
  <c r="O4660" i="1"/>
  <c r="L4660" i="1"/>
  <c r="N4660" i="1" s="1"/>
  <c r="S4583" i="1"/>
  <c r="L4584" i="1"/>
  <c r="N4584" i="1" s="1"/>
  <c r="S4589" i="1"/>
  <c r="V4594" i="1"/>
  <c r="AN4597" i="1"/>
  <c r="AO4597" i="1" s="1"/>
  <c r="AP4597" i="1" s="1"/>
  <c r="AQ4597" i="1" s="1"/>
  <c r="AR4597" i="1" s="1"/>
  <c r="V4598" i="1"/>
  <c r="W4598" i="1" s="1"/>
  <c r="V4599" i="1"/>
  <c r="W4599" i="1" s="1"/>
  <c r="Q4605" i="1"/>
  <c r="J4605" i="1"/>
  <c r="K4605" i="1" s="1"/>
  <c r="J4606" i="1"/>
  <c r="K4606" i="1" s="1"/>
  <c r="L4607" i="1"/>
  <c r="N4607" i="1" s="1"/>
  <c r="S4612" i="1"/>
  <c r="AD4651" i="1"/>
  <c r="AN4535" i="1"/>
  <c r="AO4535" i="1" s="1"/>
  <c r="AP4535" i="1" s="1"/>
  <c r="AQ4535" i="1" s="1"/>
  <c r="AR4535" i="1" s="1"/>
  <c r="V4554" i="1"/>
  <c r="AN4574" i="1"/>
  <c r="AO4574" i="1" s="1"/>
  <c r="AP4574" i="1" s="1"/>
  <c r="AQ4574" i="1" s="1"/>
  <c r="AR4574" i="1" s="1"/>
  <c r="J4585" i="1"/>
  <c r="K4585" i="1" s="1"/>
  <c r="V4586" i="1"/>
  <c r="V4597" i="1"/>
  <c r="S4611" i="1"/>
  <c r="AD4643" i="1"/>
  <c r="L4621" i="1"/>
  <c r="N4621" i="1" s="1"/>
  <c r="AN4621" i="1"/>
  <c r="AO4621" i="1" s="1"/>
  <c r="AP4621" i="1" s="1"/>
  <c r="AQ4621" i="1" s="1"/>
  <c r="AR4621" i="1" s="1"/>
  <c r="S4626" i="1"/>
  <c r="T4626" i="1"/>
  <c r="AN4639" i="1"/>
  <c r="AO4639" i="1" s="1"/>
  <c r="AP4639" i="1" s="1"/>
  <c r="AQ4639" i="1" s="1"/>
  <c r="AR4639" i="1" s="1"/>
  <c r="N4639" i="1"/>
  <c r="V4641" i="1"/>
  <c r="W4641" i="1" s="1"/>
  <c r="Q4591" i="1"/>
  <c r="J4593" i="1"/>
  <c r="K4593" i="1" s="1"/>
  <c r="S4607" i="1"/>
  <c r="AN4628" i="1"/>
  <c r="AO4628" i="1" s="1"/>
  <c r="AP4628" i="1" s="1"/>
  <c r="AQ4628" i="1" s="1"/>
  <c r="AR4628" i="1" s="1"/>
  <c r="AD4660" i="1"/>
  <c r="V4666" i="1"/>
  <c r="V4522" i="1"/>
  <c r="AN4555" i="1"/>
  <c r="AO4555" i="1" s="1"/>
  <c r="AP4555" i="1" s="1"/>
  <c r="AQ4555" i="1" s="1"/>
  <c r="AR4555" i="1" s="1"/>
  <c r="AN4568" i="1"/>
  <c r="AO4568" i="1" s="1"/>
  <c r="AP4568" i="1" s="1"/>
  <c r="AQ4568" i="1" s="1"/>
  <c r="AR4568" i="1" s="1"/>
  <c r="V4574" i="1"/>
  <c r="T4577" i="1"/>
  <c r="O4579" i="1"/>
  <c r="AD4617" i="1"/>
  <c r="O4598" i="1"/>
  <c r="O4600" i="1"/>
  <c r="O4602" i="1"/>
  <c r="S4608" i="1"/>
  <c r="AN4615" i="1"/>
  <c r="AO4615" i="1" s="1"/>
  <c r="AP4615" i="1" s="1"/>
  <c r="AQ4615" i="1" s="1"/>
  <c r="AR4615" i="1" s="1"/>
  <c r="O4621" i="1"/>
  <c r="T4624" i="1"/>
  <c r="S4624" i="1"/>
  <c r="V4683" i="1"/>
  <c r="O4594" i="1"/>
  <c r="L4594" i="1"/>
  <c r="N4594" i="1" s="1"/>
  <c r="O4595" i="1"/>
  <c r="O4599" i="1"/>
  <c r="O4603" i="1"/>
  <c r="L4603" i="1"/>
  <c r="N4603" i="1" s="1"/>
  <c r="AD4641" i="1"/>
  <c r="AN4630" i="1"/>
  <c r="AO4630" i="1" s="1"/>
  <c r="AP4630" i="1" s="1"/>
  <c r="AQ4630" i="1" s="1"/>
  <c r="AR4630" i="1" s="1"/>
  <c r="V4632" i="1"/>
  <c r="L4664" i="1"/>
  <c r="N4664" i="1" s="1"/>
  <c r="AN4664" i="1"/>
  <c r="AO4664" i="1" s="1"/>
  <c r="AP4664" i="1" s="1"/>
  <c r="AQ4664" i="1" s="1"/>
  <c r="AR4664" i="1" s="1"/>
  <c r="O4664" i="1"/>
  <c r="Q4602" i="1"/>
  <c r="AD4640" i="1"/>
  <c r="S4621" i="1"/>
  <c r="AD4653" i="1"/>
  <c r="AD4662" i="1"/>
  <c r="V4562" i="1"/>
  <c r="W4562" i="1" s="1"/>
  <c r="Q4595" i="1"/>
  <c r="AD4655" i="1"/>
  <c r="Q4630" i="1"/>
  <c r="J4630" i="1"/>
  <c r="K4630" i="1" s="1"/>
  <c r="O4632" i="1"/>
  <c r="L4632" i="1"/>
  <c r="N4632" i="1" s="1"/>
  <c r="W4632" i="1" s="1"/>
  <c r="Q4643" i="1"/>
  <c r="J4643" i="1"/>
  <c r="K4643" i="1" s="1"/>
  <c r="O4681" i="1"/>
  <c r="L4681" i="1"/>
  <c r="N4681" i="1" s="1"/>
  <c r="W4681" i="1" s="1"/>
  <c r="AN4681" i="1"/>
  <c r="AO4681" i="1" s="1"/>
  <c r="AP4681" i="1" s="1"/>
  <c r="AQ4681" i="1" s="1"/>
  <c r="AR4681" i="1" s="1"/>
  <c r="AN4550" i="1"/>
  <c r="AO4550" i="1" s="1"/>
  <c r="AP4550" i="1" s="1"/>
  <c r="AQ4550" i="1" s="1"/>
  <c r="AR4550" i="1" s="1"/>
  <c r="L4574" i="1"/>
  <c r="N4574" i="1" s="1"/>
  <c r="AD4606" i="1"/>
  <c r="S4593" i="1"/>
  <c r="Q4597" i="1"/>
  <c r="T4603" i="1"/>
  <c r="V4619" i="1"/>
  <c r="O4620" i="1"/>
  <c r="L4620" i="1"/>
  <c r="N4620" i="1" s="1"/>
  <c r="W4620" i="1" s="1"/>
  <c r="V4634" i="1"/>
  <c r="V4550" i="1"/>
  <c r="S4566" i="1"/>
  <c r="V4582" i="1"/>
  <c r="AD4619" i="1"/>
  <c r="AD4635" i="1"/>
  <c r="AD4638" i="1"/>
  <c r="V4614" i="1"/>
  <c r="T4616" i="1"/>
  <c r="S4616" i="1"/>
  <c r="AN4627" i="1"/>
  <c r="AO4627" i="1" s="1"/>
  <c r="AP4627" i="1" s="1"/>
  <c r="AQ4627" i="1" s="1"/>
  <c r="AR4627" i="1" s="1"/>
  <c r="Q4627" i="1"/>
  <c r="S4645" i="1"/>
  <c r="F5658" i="1"/>
  <c r="N4568" i="1"/>
  <c r="AN4570" i="1"/>
  <c r="AO4570" i="1" s="1"/>
  <c r="AP4570" i="1" s="1"/>
  <c r="AQ4570" i="1" s="1"/>
  <c r="AR4570" i="1" s="1"/>
  <c r="O4575" i="1"/>
  <c r="AN4607" i="1"/>
  <c r="AO4607" i="1" s="1"/>
  <c r="AP4607" i="1" s="1"/>
  <c r="AQ4607" i="1" s="1"/>
  <c r="AR4607" i="1" s="1"/>
  <c r="AD4637" i="1"/>
  <c r="V4613" i="1"/>
  <c r="O4623" i="1"/>
  <c r="L4623" i="1"/>
  <c r="N4623" i="1" s="1"/>
  <c r="W4623" i="1" s="1"/>
  <c r="T4625" i="1"/>
  <c r="S4625" i="1"/>
  <c r="V4638" i="1"/>
  <c r="W4638" i="1" s="1"/>
  <c r="S4647" i="1"/>
  <c r="T4647" i="1"/>
  <c r="AN4525" i="1"/>
  <c r="AO4525" i="1" s="1"/>
  <c r="AP4525" i="1" s="1"/>
  <c r="AQ4525" i="1" s="1"/>
  <c r="AR4525" i="1" s="1"/>
  <c r="V4570" i="1"/>
  <c r="L4575" i="1"/>
  <c r="N4575" i="1" s="1"/>
  <c r="AD4633" i="1"/>
  <c r="AN4612" i="1"/>
  <c r="AO4612" i="1" s="1"/>
  <c r="AP4612" i="1" s="1"/>
  <c r="AQ4612" i="1" s="1"/>
  <c r="AR4612" i="1" s="1"/>
  <c r="Q4615" i="1"/>
  <c r="AN4622" i="1"/>
  <c r="AO4622" i="1" s="1"/>
  <c r="AP4622" i="1" s="1"/>
  <c r="AQ4622" i="1" s="1"/>
  <c r="AR4622" i="1" s="1"/>
  <c r="Q4622" i="1"/>
  <c r="O4634" i="1"/>
  <c r="L4634" i="1"/>
  <c r="N4634" i="1" s="1"/>
  <c r="AN4634" i="1"/>
  <c r="AO4634" i="1" s="1"/>
  <c r="AP4634" i="1" s="1"/>
  <c r="AQ4634" i="1" s="1"/>
  <c r="AR4634" i="1" s="1"/>
  <c r="Q4649" i="1"/>
  <c r="J4649" i="1"/>
  <c r="K4649" i="1" s="1"/>
  <c r="D5658" i="1"/>
  <c r="AN4564" i="1"/>
  <c r="AO4564" i="1" s="1"/>
  <c r="AP4564" i="1" s="1"/>
  <c r="AQ4564" i="1" s="1"/>
  <c r="AR4564" i="1" s="1"/>
  <c r="AD4594" i="1"/>
  <c r="AN4590" i="1"/>
  <c r="AO4590" i="1" s="1"/>
  <c r="AP4590" i="1" s="1"/>
  <c r="AQ4590" i="1" s="1"/>
  <c r="AR4590" i="1" s="1"/>
  <c r="AD4621" i="1"/>
  <c r="T4596" i="1"/>
  <c r="AD4627" i="1"/>
  <c r="V4612" i="1"/>
  <c r="O4614" i="1"/>
  <c r="L4614" i="1"/>
  <c r="N4614" i="1" s="1"/>
  <c r="AN4614" i="1"/>
  <c r="AO4614" i="1" s="1"/>
  <c r="AP4614" i="1" s="1"/>
  <c r="AQ4614" i="1" s="1"/>
  <c r="AR4614" i="1" s="1"/>
  <c r="T4623" i="1"/>
  <c r="L4636" i="1"/>
  <c r="N4636" i="1" s="1"/>
  <c r="O4636" i="1"/>
  <c r="AN4636" i="1"/>
  <c r="AO4636" i="1" s="1"/>
  <c r="AP4636" i="1" s="1"/>
  <c r="AQ4636" i="1" s="1"/>
  <c r="AR4636" i="1" s="1"/>
  <c r="AN4638" i="1"/>
  <c r="AO4638" i="1" s="1"/>
  <c r="AP4638" i="1" s="1"/>
  <c r="AQ4638" i="1" s="1"/>
  <c r="AR4638" i="1" s="1"/>
  <c r="AD4691" i="1"/>
  <c r="V4677" i="1"/>
  <c r="T4679" i="1"/>
  <c r="S4679" i="1"/>
  <c r="S4707" i="1"/>
  <c r="T4707" i="1"/>
  <c r="V4648" i="1"/>
  <c r="L4655" i="1"/>
  <c r="N4655" i="1" s="1"/>
  <c r="AN4655" i="1"/>
  <c r="AO4655" i="1" s="1"/>
  <c r="AP4655" i="1" s="1"/>
  <c r="AQ4655" i="1" s="1"/>
  <c r="AR4655" i="1" s="1"/>
  <c r="O4658" i="1"/>
  <c r="L4658" i="1"/>
  <c r="N4658" i="1" s="1"/>
  <c r="W4658" i="1" s="1"/>
  <c r="AD4696" i="1"/>
  <c r="O4669" i="1"/>
  <c r="L4669" i="1"/>
  <c r="N4669" i="1" s="1"/>
  <c r="W4669" i="1" s="1"/>
  <c r="AN4669" i="1"/>
  <c r="AO4669" i="1" s="1"/>
  <c r="AP4669" i="1" s="1"/>
  <c r="AQ4669" i="1" s="1"/>
  <c r="AR4669" i="1" s="1"/>
  <c r="V4673" i="1"/>
  <c r="O4679" i="1"/>
  <c r="L4679" i="1"/>
  <c r="N4679" i="1" s="1"/>
  <c r="V4686" i="1"/>
  <c r="O4715" i="1"/>
  <c r="L4715" i="1"/>
  <c r="N4715" i="1" s="1"/>
  <c r="AN4715" i="1"/>
  <c r="AO4715" i="1" s="1"/>
  <c r="AP4715" i="1" s="1"/>
  <c r="AQ4715" i="1" s="1"/>
  <c r="AR4715" i="1" s="1"/>
  <c r="AD4642" i="1"/>
  <c r="V4618" i="1"/>
  <c r="J4626" i="1"/>
  <c r="K4626" i="1" s="1"/>
  <c r="AN4637" i="1"/>
  <c r="AO4637" i="1" s="1"/>
  <c r="AP4637" i="1" s="1"/>
  <c r="AQ4637" i="1" s="1"/>
  <c r="AR4637" i="1" s="1"/>
  <c r="Q4637" i="1"/>
  <c r="J4640" i="1"/>
  <c r="K4640" i="1" s="1"/>
  <c r="AN4640" i="1" s="1"/>
  <c r="AO4640" i="1" s="1"/>
  <c r="AP4640" i="1" s="1"/>
  <c r="AQ4640" i="1" s="1"/>
  <c r="AR4640" i="1" s="1"/>
  <c r="AD4675" i="1"/>
  <c r="AD4682" i="1"/>
  <c r="AD4690" i="1"/>
  <c r="J4677" i="1"/>
  <c r="K4677" i="1" s="1"/>
  <c r="Q4677" i="1"/>
  <c r="AD4710" i="1"/>
  <c r="AN4684" i="1"/>
  <c r="AO4684" i="1" s="1"/>
  <c r="AP4684" i="1" s="1"/>
  <c r="AQ4684" i="1" s="1"/>
  <c r="AR4684" i="1" s="1"/>
  <c r="O4624" i="1"/>
  <c r="V4630" i="1"/>
  <c r="AN4632" i="1"/>
  <c r="AO4632" i="1" s="1"/>
  <c r="AP4632" i="1" s="1"/>
  <c r="AQ4632" i="1" s="1"/>
  <c r="AR4632" i="1" s="1"/>
  <c r="AN4633" i="1"/>
  <c r="AO4633" i="1" s="1"/>
  <c r="AP4633" i="1" s="1"/>
  <c r="AQ4633" i="1" s="1"/>
  <c r="AR4633" i="1" s="1"/>
  <c r="AN4646" i="1"/>
  <c r="AO4646" i="1" s="1"/>
  <c r="AP4646" i="1" s="1"/>
  <c r="AQ4646" i="1" s="1"/>
  <c r="AR4646" i="1" s="1"/>
  <c r="T4655" i="1"/>
  <c r="S4655" i="1"/>
  <c r="F5661" i="1"/>
  <c r="AD4685" i="1"/>
  <c r="AN4661" i="1"/>
  <c r="AO4661" i="1" s="1"/>
  <c r="AP4661" i="1" s="1"/>
  <c r="AQ4661" i="1" s="1"/>
  <c r="AR4661" i="1" s="1"/>
  <c r="O4666" i="1"/>
  <c r="L4666" i="1"/>
  <c r="N4666" i="1" s="1"/>
  <c r="O4673" i="1"/>
  <c r="L4673" i="1"/>
  <c r="N4673" i="1" s="1"/>
  <c r="T4699" i="1"/>
  <c r="S4699" i="1"/>
  <c r="O4727" i="1"/>
  <c r="L4727" i="1"/>
  <c r="N4727" i="1" s="1"/>
  <c r="V4635" i="1"/>
  <c r="S4636" i="1"/>
  <c r="O4671" i="1"/>
  <c r="L4671" i="1"/>
  <c r="N4671" i="1" s="1"/>
  <c r="T4673" i="1"/>
  <c r="S4673" i="1"/>
  <c r="T4675" i="1"/>
  <c r="S4675" i="1"/>
  <c r="V4682" i="1"/>
  <c r="Q4688" i="1"/>
  <c r="J4688" i="1"/>
  <c r="K4688" i="1" s="1"/>
  <c r="V4636" i="1"/>
  <c r="AD4673" i="1"/>
  <c r="O4648" i="1"/>
  <c r="L4652" i="1"/>
  <c r="N4652" i="1" s="1"/>
  <c r="V4654" i="1"/>
  <c r="V4668" i="1"/>
  <c r="W4668" i="1" s="1"/>
  <c r="Q4684" i="1"/>
  <c r="V4698" i="1"/>
  <c r="W4698" i="1" s="1"/>
  <c r="V4606" i="1"/>
  <c r="AN4620" i="1"/>
  <c r="AO4620" i="1" s="1"/>
  <c r="AP4620" i="1" s="1"/>
  <c r="AQ4620" i="1" s="1"/>
  <c r="AR4620" i="1" s="1"/>
  <c r="AD4650" i="1"/>
  <c r="Q4631" i="1"/>
  <c r="S4640" i="1"/>
  <c r="T4641" i="1"/>
  <c r="L4648" i="1"/>
  <c r="N4648" i="1" s="1"/>
  <c r="T4652" i="1"/>
  <c r="S4652" i="1"/>
  <c r="V4657" i="1"/>
  <c r="O4663" i="1"/>
  <c r="L4663" i="1"/>
  <c r="N4663" i="1" s="1"/>
  <c r="W4663" i="1" s="1"/>
  <c r="AN4663" i="1"/>
  <c r="AO4663" i="1" s="1"/>
  <c r="AP4663" i="1" s="1"/>
  <c r="AQ4663" i="1" s="1"/>
  <c r="AR4663" i="1" s="1"/>
  <c r="AN4675" i="1"/>
  <c r="AO4675" i="1" s="1"/>
  <c r="AP4675" i="1" s="1"/>
  <c r="AQ4675" i="1" s="1"/>
  <c r="AR4675" i="1" s="1"/>
  <c r="O4675" i="1"/>
  <c r="L4675" i="1"/>
  <c r="N4675" i="1" s="1"/>
  <c r="W4675" i="1" s="1"/>
  <c r="O4637" i="1"/>
  <c r="L4637" i="1"/>
  <c r="N4637" i="1" s="1"/>
  <c r="Q4639" i="1"/>
  <c r="AD4672" i="1"/>
  <c r="Q4651" i="1"/>
  <c r="AN4651" i="1"/>
  <c r="AO4651" i="1" s="1"/>
  <c r="AP4651" i="1" s="1"/>
  <c r="AQ4651" i="1" s="1"/>
  <c r="AR4651" i="1" s="1"/>
  <c r="AD4687" i="1"/>
  <c r="T4663" i="1"/>
  <c r="AD4698" i="1"/>
  <c r="AD4702" i="1"/>
  <c r="O4682" i="1"/>
  <c r="L4682" i="1"/>
  <c r="N4682" i="1" s="1"/>
  <c r="L4692" i="1"/>
  <c r="N4692" i="1" s="1"/>
  <c r="O4692" i="1"/>
  <c r="AN4692" i="1"/>
  <c r="AO4692" i="1" s="1"/>
  <c r="AP4692" i="1" s="1"/>
  <c r="AQ4692" i="1" s="1"/>
  <c r="AR4692" i="1" s="1"/>
  <c r="Q4648" i="1"/>
  <c r="V4651" i="1"/>
  <c r="W4651" i="1" s="1"/>
  <c r="O4654" i="1"/>
  <c r="L4654" i="1"/>
  <c r="N4654" i="1" s="1"/>
  <c r="AN4673" i="1"/>
  <c r="AO4673" i="1" s="1"/>
  <c r="AP4673" i="1" s="1"/>
  <c r="AQ4673" i="1" s="1"/>
  <c r="AR4673" i="1" s="1"/>
  <c r="O4619" i="1"/>
  <c r="L4633" i="1"/>
  <c r="N4633" i="1" s="1"/>
  <c r="L4635" i="1"/>
  <c r="N4635" i="1" s="1"/>
  <c r="S4638" i="1"/>
  <c r="N4647" i="1"/>
  <c r="W4647" i="1" s="1"/>
  <c r="AD4678" i="1"/>
  <c r="S4654" i="1"/>
  <c r="AN4659" i="1"/>
  <c r="AO4659" i="1" s="1"/>
  <c r="AP4659" i="1" s="1"/>
  <c r="AQ4659" i="1" s="1"/>
  <c r="AR4659" i="1" s="1"/>
  <c r="AD4704" i="1"/>
  <c r="V4678" i="1"/>
  <c r="Q4716" i="1"/>
  <c r="J4716" i="1"/>
  <c r="K4716" i="1" s="1"/>
  <c r="L4619" i="1"/>
  <c r="N4619" i="1" s="1"/>
  <c r="W4619" i="1" s="1"/>
  <c r="S4628" i="1"/>
  <c r="AD4670" i="1"/>
  <c r="AD4681" i="1"/>
  <c r="T4668" i="1"/>
  <c r="S4668" i="1"/>
  <c r="V4670" i="1"/>
  <c r="AN4672" i="1"/>
  <c r="AO4672" i="1" s="1"/>
  <c r="AP4672" i="1" s="1"/>
  <c r="AQ4672" i="1" s="1"/>
  <c r="AR4672" i="1" s="1"/>
  <c r="Q4672" i="1"/>
  <c r="AN4676" i="1"/>
  <c r="AO4676" i="1" s="1"/>
  <c r="AP4676" i="1" s="1"/>
  <c r="AQ4676" i="1" s="1"/>
  <c r="AR4676" i="1" s="1"/>
  <c r="AN4689" i="1"/>
  <c r="AO4689" i="1" s="1"/>
  <c r="AP4689" i="1" s="1"/>
  <c r="AQ4689" i="1" s="1"/>
  <c r="AR4689" i="1" s="1"/>
  <c r="V4601" i="1"/>
  <c r="V4621" i="1"/>
  <c r="AD4668" i="1"/>
  <c r="Q4657" i="1"/>
  <c r="F5660" i="1"/>
  <c r="V4645" i="1"/>
  <c r="AD4677" i="1"/>
  <c r="S4659" i="1"/>
  <c r="T4659" i="1"/>
  <c r="O4665" i="1"/>
  <c r="AN4665" i="1"/>
  <c r="AO4665" i="1" s="1"/>
  <c r="AP4665" i="1" s="1"/>
  <c r="AQ4665" i="1" s="1"/>
  <c r="AR4665" i="1" s="1"/>
  <c r="L4665" i="1"/>
  <c r="N4665" i="1" s="1"/>
  <c r="AN4678" i="1"/>
  <c r="AO4678" i="1" s="1"/>
  <c r="AP4678" i="1" s="1"/>
  <c r="AQ4678" i="1" s="1"/>
  <c r="AR4678" i="1" s="1"/>
  <c r="O4678" i="1"/>
  <c r="L4678" i="1"/>
  <c r="N4678" i="1" s="1"/>
  <c r="V4622" i="1"/>
  <c r="S4633" i="1"/>
  <c r="V4644" i="1"/>
  <c r="V4650" i="1"/>
  <c r="V4661" i="1"/>
  <c r="W4661" i="1" s="1"/>
  <c r="T4665" i="1"/>
  <c r="S4665" i="1"/>
  <c r="V4667" i="1"/>
  <c r="O4670" i="1"/>
  <c r="L4670" i="1"/>
  <c r="N4670" i="1" s="1"/>
  <c r="AN4670" i="1"/>
  <c r="AO4670" i="1" s="1"/>
  <c r="AP4670" i="1" s="1"/>
  <c r="AQ4670" i="1" s="1"/>
  <c r="AR4670" i="1" s="1"/>
  <c r="AD4709" i="1"/>
  <c r="V4685" i="1"/>
  <c r="AD4725" i="1"/>
  <c r="AD4724" i="1"/>
  <c r="AD4646" i="1"/>
  <c r="AN4624" i="1"/>
  <c r="AO4624" i="1" s="1"/>
  <c r="AP4624" i="1" s="1"/>
  <c r="AQ4624" i="1" s="1"/>
  <c r="AR4624" i="1" s="1"/>
  <c r="O4676" i="1"/>
  <c r="L4676" i="1"/>
  <c r="N4676" i="1" s="1"/>
  <c r="O4689" i="1"/>
  <c r="L4689" i="1"/>
  <c r="N4689" i="1" s="1"/>
  <c r="V4609" i="1"/>
  <c r="T4634" i="1"/>
  <c r="AD4666" i="1"/>
  <c r="J4645" i="1"/>
  <c r="K4645" i="1" s="1"/>
  <c r="Q4653" i="1"/>
  <c r="J4653" i="1"/>
  <c r="K4653" i="1" s="1"/>
  <c r="AD4683" i="1"/>
  <c r="AD4686" i="1"/>
  <c r="O4667" i="1"/>
  <c r="L4667" i="1"/>
  <c r="N4667" i="1" s="1"/>
  <c r="O4685" i="1"/>
  <c r="L4685" i="1"/>
  <c r="N4685" i="1" s="1"/>
  <c r="O4687" i="1"/>
  <c r="AN4687" i="1"/>
  <c r="AO4687" i="1" s="1"/>
  <c r="AP4687" i="1" s="1"/>
  <c r="AQ4687" i="1" s="1"/>
  <c r="AR4687" i="1" s="1"/>
  <c r="L4687" i="1"/>
  <c r="N4687" i="1" s="1"/>
  <c r="O4711" i="1"/>
  <c r="L4711" i="1"/>
  <c r="N4711" i="1" s="1"/>
  <c r="W4711" i="1" s="1"/>
  <c r="AN4711" i="1"/>
  <c r="AO4711" i="1" s="1"/>
  <c r="AP4711" i="1" s="1"/>
  <c r="AQ4711" i="1" s="1"/>
  <c r="AR4711" i="1" s="1"/>
  <c r="AD4657" i="1"/>
  <c r="AD4658" i="1"/>
  <c r="AD4676" i="1"/>
  <c r="O4650" i="1"/>
  <c r="L4650" i="1"/>
  <c r="N4650" i="1" s="1"/>
  <c r="AN4654" i="1"/>
  <c r="AO4654" i="1" s="1"/>
  <c r="AP4654" i="1" s="1"/>
  <c r="AQ4654" i="1" s="1"/>
  <c r="AR4654" i="1" s="1"/>
  <c r="O4656" i="1"/>
  <c r="AN4656" i="1"/>
  <c r="AO4656" i="1" s="1"/>
  <c r="AP4656" i="1" s="1"/>
  <c r="AQ4656" i="1" s="1"/>
  <c r="AR4656" i="1" s="1"/>
  <c r="S4664" i="1"/>
  <c r="T4664" i="1"/>
  <c r="Q4667" i="1"/>
  <c r="AD4707" i="1"/>
  <c r="T4683" i="1"/>
  <c r="S4683" i="1"/>
  <c r="V4695" i="1"/>
  <c r="O4691" i="1"/>
  <c r="L4691" i="1"/>
  <c r="N4691" i="1" s="1"/>
  <c r="W4691" i="1" s="1"/>
  <c r="AN4691" i="1"/>
  <c r="AO4691" i="1" s="1"/>
  <c r="AP4691" i="1" s="1"/>
  <c r="AQ4691" i="1" s="1"/>
  <c r="AR4691" i="1" s="1"/>
  <c r="AQ4714" i="1"/>
  <c r="AR4714" i="1" s="1"/>
  <c r="D5660" i="1"/>
  <c r="AD4664" i="1"/>
  <c r="AD4680" i="1"/>
  <c r="AN4666" i="1"/>
  <c r="AO4666" i="1" s="1"/>
  <c r="AP4666" i="1" s="1"/>
  <c r="AQ4666" i="1" s="1"/>
  <c r="AR4666" i="1" s="1"/>
  <c r="AD4701" i="1"/>
  <c r="O4693" i="1"/>
  <c r="L4693" i="1"/>
  <c r="N4693" i="1" s="1"/>
  <c r="AN4693" i="1"/>
  <c r="AO4693" i="1" s="1"/>
  <c r="AP4693" i="1" s="1"/>
  <c r="AQ4693" i="1" s="1"/>
  <c r="AR4693" i="1" s="1"/>
  <c r="V4684" i="1"/>
  <c r="Q4690" i="1"/>
  <c r="O4701" i="1"/>
  <c r="AN4701" i="1"/>
  <c r="AO4701" i="1" s="1"/>
  <c r="AP4701" i="1" s="1"/>
  <c r="AQ4701" i="1" s="1"/>
  <c r="AR4701" i="1" s="1"/>
  <c r="L4701" i="1"/>
  <c r="N4701" i="1" s="1"/>
  <c r="AD4731" i="1"/>
  <c r="AN4708" i="1"/>
  <c r="AO4708" i="1" s="1"/>
  <c r="AP4708" i="1" s="1"/>
  <c r="AQ4708" i="1" s="1"/>
  <c r="AR4708" i="1" s="1"/>
  <c r="AN4713" i="1"/>
  <c r="AO4713" i="1" s="1"/>
  <c r="AP4713" i="1" s="1"/>
  <c r="AQ4713" i="1" s="1"/>
  <c r="AR4713" i="1" s="1"/>
  <c r="V4726" i="1"/>
  <c r="W4726" i="1" s="1"/>
  <c r="V4737" i="1"/>
  <c r="AD4699" i="1"/>
  <c r="AD4722" i="1"/>
  <c r="AD4721" i="1"/>
  <c r="V4708" i="1"/>
  <c r="W4708" i="1" s="1"/>
  <c r="S4724" i="1"/>
  <c r="T4724" i="1"/>
  <c r="V4730" i="1"/>
  <c r="V4735" i="1"/>
  <c r="V4660" i="1"/>
  <c r="L4680" i="1"/>
  <c r="N4680" i="1" s="1"/>
  <c r="J4683" i="1"/>
  <c r="K4683" i="1" s="1"/>
  <c r="L4695" i="1"/>
  <c r="N4695" i="1" s="1"/>
  <c r="W4695" i="1" s="1"/>
  <c r="AD4733" i="1"/>
  <c r="L4706" i="1"/>
  <c r="N4706" i="1" s="1"/>
  <c r="T4722" i="1"/>
  <c r="S4722" i="1"/>
  <c r="S4737" i="1"/>
  <c r="T4737" i="1"/>
  <c r="AN4749" i="1"/>
  <c r="AO4749" i="1" s="1"/>
  <c r="AP4749" i="1" s="1"/>
  <c r="AQ4749" i="1" s="1"/>
  <c r="AR4749" i="1" s="1"/>
  <c r="O4749" i="1"/>
  <c r="L4749" i="1"/>
  <c r="J4659" i="1"/>
  <c r="K4659" i="1" s="1"/>
  <c r="AD4700" i="1"/>
  <c r="T4674" i="1"/>
  <c r="Q4676" i="1"/>
  <c r="J4684" i="1"/>
  <c r="K4684" i="1" s="1"/>
  <c r="S4689" i="1"/>
  <c r="T4713" i="1"/>
  <c r="S4713" i="1"/>
  <c r="AD4743" i="1"/>
  <c r="V4722" i="1"/>
  <c r="AN4728" i="1"/>
  <c r="AO4728" i="1" s="1"/>
  <c r="AP4728" i="1" s="1"/>
  <c r="AQ4728" i="1" s="1"/>
  <c r="AR4728" i="1" s="1"/>
  <c r="T4739" i="1"/>
  <c r="S4739" i="1"/>
  <c r="AN4652" i="1"/>
  <c r="AO4652" i="1" s="1"/>
  <c r="AP4652" i="1" s="1"/>
  <c r="AQ4652" i="1" s="1"/>
  <c r="AR4652" i="1" s="1"/>
  <c r="AQ4694" i="1"/>
  <c r="AR4694" i="1" s="1"/>
  <c r="AD4728" i="1"/>
  <c r="V4703" i="1"/>
  <c r="T4710" i="1"/>
  <c r="S4710" i="1"/>
  <c r="O4713" i="1"/>
  <c r="L4713" i="1"/>
  <c r="N4713" i="1" s="1"/>
  <c r="W4718" i="1"/>
  <c r="V4652" i="1"/>
  <c r="AD4684" i="1"/>
  <c r="AD4692" i="1"/>
  <c r="AN4671" i="1"/>
  <c r="AO4671" i="1" s="1"/>
  <c r="AP4671" i="1" s="1"/>
  <c r="AQ4671" i="1" s="1"/>
  <c r="AR4671" i="1" s="1"/>
  <c r="Q4680" i="1"/>
  <c r="Q4685" i="1"/>
  <c r="S4686" i="1"/>
  <c r="T4698" i="1"/>
  <c r="AN4700" i="1"/>
  <c r="AO4700" i="1" s="1"/>
  <c r="AP4700" i="1" s="1"/>
  <c r="AQ4700" i="1" s="1"/>
  <c r="AR4700" i="1" s="1"/>
  <c r="Q4708" i="1"/>
  <c r="AD4745" i="1"/>
  <c r="T4732" i="1"/>
  <c r="S4732" i="1"/>
  <c r="T4762" i="1"/>
  <c r="AD4719" i="1"/>
  <c r="AD4720" i="1"/>
  <c r="AD4730" i="1"/>
  <c r="T4703" i="1"/>
  <c r="S4703" i="1"/>
  <c r="V4705" i="1"/>
  <c r="O4722" i="1"/>
  <c r="L4722" i="1"/>
  <c r="N4722" i="1" s="1"/>
  <c r="Q4728" i="1"/>
  <c r="J4728" i="1"/>
  <c r="K4728" i="1" s="1"/>
  <c r="AD4778" i="1"/>
  <c r="O4760" i="1"/>
  <c r="AN4760" i="1"/>
  <c r="AO4760" i="1" s="1"/>
  <c r="AP4760" i="1" s="1"/>
  <c r="AQ4760" i="1" s="1"/>
  <c r="AR4760" i="1" s="1"/>
  <c r="L4760" i="1"/>
  <c r="N4760" i="1" s="1"/>
  <c r="AD4693" i="1"/>
  <c r="T4686" i="1"/>
  <c r="AD4718" i="1"/>
  <c r="S4698" i="1"/>
  <c r="O4703" i="1"/>
  <c r="L4703" i="1"/>
  <c r="N4703" i="1" s="1"/>
  <c r="AN4703" i="1"/>
  <c r="AO4703" i="1" s="1"/>
  <c r="AP4703" i="1" s="1"/>
  <c r="AQ4703" i="1" s="1"/>
  <c r="AR4703" i="1" s="1"/>
  <c r="V4715" i="1"/>
  <c r="V4640" i="1"/>
  <c r="S4681" i="1"/>
  <c r="V4693" i="1"/>
  <c r="O4694" i="1"/>
  <c r="L4694" i="1"/>
  <c r="N4694" i="1" s="1"/>
  <c r="W4694" i="1" s="1"/>
  <c r="Q4697" i="1"/>
  <c r="J4697" i="1"/>
  <c r="K4697" i="1" s="1"/>
  <c r="J4700" i="1"/>
  <c r="K4700" i="1" s="1"/>
  <c r="Q4700" i="1"/>
  <c r="AD4735" i="1"/>
  <c r="AD4759" i="1"/>
  <c r="AD4747" i="1"/>
  <c r="AD4751" i="1"/>
  <c r="V4725" i="1"/>
  <c r="V4672" i="1"/>
  <c r="AD4705" i="1"/>
  <c r="T4694" i="1"/>
  <c r="S4694" i="1"/>
  <c r="AQ4698" i="1"/>
  <c r="AR4698" i="1" s="1"/>
  <c r="V4707" i="1"/>
  <c r="T4712" i="1"/>
  <c r="S4712" i="1"/>
  <c r="O4717" i="1"/>
  <c r="L4717" i="1"/>
  <c r="N4717" i="1" s="1"/>
  <c r="AN4719" i="1"/>
  <c r="AO4719" i="1" s="1"/>
  <c r="AP4719" i="1" s="1"/>
  <c r="AQ4719" i="1" s="1"/>
  <c r="AR4719" i="1" s="1"/>
  <c r="L4738" i="1"/>
  <c r="N4738" i="1" s="1"/>
  <c r="O4738" i="1"/>
  <c r="L4744" i="1"/>
  <c r="N4744" i="1" s="1"/>
  <c r="AN4744" i="1"/>
  <c r="AO4744" i="1" s="1"/>
  <c r="AP4744" i="1" s="1"/>
  <c r="AQ4744" i="1" s="1"/>
  <c r="AR4744" i="1" s="1"/>
  <c r="O4744" i="1"/>
  <c r="AD4822" i="1"/>
  <c r="AD4706" i="1"/>
  <c r="AD4708" i="1"/>
  <c r="AD4716" i="1"/>
  <c r="AD4717" i="1"/>
  <c r="V4692" i="1"/>
  <c r="V4702" i="1"/>
  <c r="AD4732" i="1"/>
  <c r="AN4729" i="1"/>
  <c r="AO4729" i="1" s="1"/>
  <c r="AP4729" i="1" s="1"/>
  <c r="AQ4729" i="1" s="1"/>
  <c r="AR4729" i="1" s="1"/>
  <c r="V4731" i="1"/>
  <c r="D5661" i="1"/>
  <c r="E5661" i="1" s="1"/>
  <c r="G5661" i="1" s="1"/>
  <c r="S4661" i="1"/>
  <c r="V4664" i="1"/>
  <c r="T4714" i="1"/>
  <c r="S4714" i="1"/>
  <c r="S4717" i="1"/>
  <c r="V4721" i="1"/>
  <c r="V4729" i="1"/>
  <c r="V4656" i="1"/>
  <c r="W4656" i="1" s="1"/>
  <c r="AD4695" i="1"/>
  <c r="AD4711" i="1"/>
  <c r="AD4712" i="1"/>
  <c r="AD4713" i="1"/>
  <c r="V4690" i="1"/>
  <c r="W4690" i="1" s="1"/>
  <c r="O4707" i="1"/>
  <c r="L4707" i="1"/>
  <c r="N4707" i="1" s="1"/>
  <c r="W4707" i="1" s="1"/>
  <c r="V4714" i="1"/>
  <c r="W4714" i="1" s="1"/>
  <c r="T4719" i="1"/>
  <c r="S4719" i="1"/>
  <c r="T4723" i="1"/>
  <c r="S4723" i="1"/>
  <c r="AD4773" i="1"/>
  <c r="AD4772" i="1"/>
  <c r="AN4657" i="1"/>
  <c r="AO4657" i="1" s="1"/>
  <c r="AP4657" i="1" s="1"/>
  <c r="AQ4657" i="1" s="1"/>
  <c r="AR4657" i="1" s="1"/>
  <c r="AD4688" i="1"/>
  <c r="L4672" i="1"/>
  <c r="N4672" i="1" s="1"/>
  <c r="V4696" i="1"/>
  <c r="W4696" i="1" s="1"/>
  <c r="O4702" i="1"/>
  <c r="L4702" i="1"/>
  <c r="N4702" i="1" s="1"/>
  <c r="V4704" i="1"/>
  <c r="AD4734" i="1"/>
  <c r="V4709" i="1"/>
  <c r="AD4739" i="1"/>
  <c r="AD4744" i="1"/>
  <c r="T4721" i="1"/>
  <c r="S4721" i="1"/>
  <c r="T4725" i="1"/>
  <c r="AN4731" i="1"/>
  <c r="AO4731" i="1" s="1"/>
  <c r="AP4731" i="1" s="1"/>
  <c r="AQ4731" i="1" s="1"/>
  <c r="AR4731" i="1" s="1"/>
  <c r="O4731" i="1"/>
  <c r="L4731" i="1"/>
  <c r="N4731" i="1" s="1"/>
  <c r="W4731" i="1" s="1"/>
  <c r="O4759" i="1"/>
  <c r="L4759" i="1"/>
  <c r="N4759" i="1" s="1"/>
  <c r="O4641" i="1"/>
  <c r="AD4679" i="1"/>
  <c r="V4665" i="1"/>
  <c r="S4670" i="1"/>
  <c r="AD4723" i="1"/>
  <c r="AD4726" i="1"/>
  <c r="AD4729" i="1"/>
  <c r="O4719" i="1"/>
  <c r="L4719" i="1"/>
  <c r="N4719" i="1" s="1"/>
  <c r="O4721" i="1"/>
  <c r="L4721" i="1"/>
  <c r="N4721" i="1" s="1"/>
  <c r="O4729" i="1"/>
  <c r="L4729" i="1"/>
  <c r="N4729" i="1" s="1"/>
  <c r="J4748" i="1"/>
  <c r="K4748" i="1" s="1"/>
  <c r="AN4748" i="1" s="1"/>
  <c r="AO4748" i="1" s="1"/>
  <c r="AP4748" i="1" s="1"/>
  <c r="AQ4748" i="1" s="1"/>
  <c r="AR4748" i="1" s="1"/>
  <c r="Q4748" i="1"/>
  <c r="AN4658" i="1"/>
  <c r="AO4658" i="1" s="1"/>
  <c r="AP4658" i="1" s="1"/>
  <c r="AQ4658" i="1" s="1"/>
  <c r="AR4658" i="1" s="1"/>
  <c r="AD4689" i="1"/>
  <c r="AD4697" i="1"/>
  <c r="V4676" i="1"/>
  <c r="AN4677" i="1"/>
  <c r="AO4677" i="1" s="1"/>
  <c r="AP4677" i="1" s="1"/>
  <c r="AQ4677" i="1" s="1"/>
  <c r="AR4677" i="1" s="1"/>
  <c r="Q4692" i="1"/>
  <c r="O4696" i="1"/>
  <c r="AN4696" i="1"/>
  <c r="AO4696" i="1" s="1"/>
  <c r="AP4696" i="1" s="1"/>
  <c r="AQ4696" i="1" s="1"/>
  <c r="AR4696" i="1" s="1"/>
  <c r="AD4767" i="1"/>
  <c r="AD4771" i="1"/>
  <c r="T4678" i="1"/>
  <c r="V4688" i="1"/>
  <c r="AN4695" i="1"/>
  <c r="AO4695" i="1" s="1"/>
  <c r="AP4695" i="1" s="1"/>
  <c r="AQ4695" i="1" s="1"/>
  <c r="AR4695" i="1" s="1"/>
  <c r="V4701" i="1"/>
  <c r="V4706" i="1"/>
  <c r="AD4754" i="1"/>
  <c r="T4727" i="1"/>
  <c r="S4727" i="1"/>
  <c r="V4679" i="1"/>
  <c r="V4680" i="1"/>
  <c r="V4687" i="1"/>
  <c r="T4696" i="1"/>
  <c r="S4696" i="1"/>
  <c r="T4704" i="1"/>
  <c r="AD4736" i="1"/>
  <c r="AD4765" i="1"/>
  <c r="V4741" i="1"/>
  <c r="V4747" i="1"/>
  <c r="W4747" i="1" s="1"/>
  <c r="T4751" i="1"/>
  <c r="S4751" i="1"/>
  <c r="Q4718" i="1"/>
  <c r="Q4729" i="1"/>
  <c r="V4736" i="1"/>
  <c r="T4754" i="1"/>
  <c r="S4754" i="1"/>
  <c r="V4756" i="1"/>
  <c r="AD4786" i="1"/>
  <c r="V4783" i="1"/>
  <c r="W4783" i="1" s="1"/>
  <c r="AN4722" i="1"/>
  <c r="AO4722" i="1" s="1"/>
  <c r="AP4722" i="1" s="1"/>
  <c r="AQ4722" i="1" s="1"/>
  <c r="AR4722" i="1" s="1"/>
  <c r="AD4752" i="1"/>
  <c r="AN4732" i="1"/>
  <c r="AO4732" i="1" s="1"/>
  <c r="AP4732" i="1" s="1"/>
  <c r="AQ4732" i="1" s="1"/>
  <c r="AR4732" i="1" s="1"/>
  <c r="J4737" i="1"/>
  <c r="K4737" i="1" s="1"/>
  <c r="AD4781" i="1"/>
  <c r="AD4799" i="1"/>
  <c r="V4774" i="1"/>
  <c r="V4790" i="1"/>
  <c r="V4732" i="1"/>
  <c r="AN4734" i="1"/>
  <c r="AO4734" i="1" s="1"/>
  <c r="AP4734" i="1" s="1"/>
  <c r="AQ4734" i="1" s="1"/>
  <c r="AR4734" i="1" s="1"/>
  <c r="AD4769" i="1"/>
  <c r="Q4742" i="1"/>
  <c r="AN4742" i="1"/>
  <c r="AO4742" i="1" s="1"/>
  <c r="AP4742" i="1" s="1"/>
  <c r="AQ4742" i="1" s="1"/>
  <c r="AR4742" i="1" s="1"/>
  <c r="Q4744" i="1"/>
  <c r="V4750" i="1"/>
  <c r="Q4756" i="1"/>
  <c r="J4756" i="1"/>
  <c r="K4756" i="1" s="1"/>
  <c r="T4788" i="1"/>
  <c r="S4788" i="1"/>
  <c r="V4799" i="1"/>
  <c r="W4799" i="1" s="1"/>
  <c r="O4714" i="1"/>
  <c r="AD4753" i="1"/>
  <c r="V4733" i="1"/>
  <c r="W4733" i="1" s="1"/>
  <c r="V4734" i="1"/>
  <c r="W4734" i="1" s="1"/>
  <c r="AD4740" i="1"/>
  <c r="N4743" i="1"/>
  <c r="AD4774" i="1"/>
  <c r="W4764" i="1"/>
  <c r="V4769" i="1"/>
  <c r="W4769" i="1" s="1"/>
  <c r="AD4813" i="1"/>
  <c r="O4795" i="1"/>
  <c r="L4795" i="1"/>
  <c r="N4795" i="1" s="1"/>
  <c r="AN4795" i="1"/>
  <c r="AO4795" i="1" s="1"/>
  <c r="AP4795" i="1" s="1"/>
  <c r="AQ4795" i="1" s="1"/>
  <c r="AR4795" i="1" s="1"/>
  <c r="AN4710" i="1"/>
  <c r="AO4710" i="1" s="1"/>
  <c r="AP4710" i="1" s="1"/>
  <c r="AQ4710" i="1" s="1"/>
  <c r="AR4710" i="1" s="1"/>
  <c r="F5663" i="1"/>
  <c r="AD4746" i="1"/>
  <c r="O4720" i="1"/>
  <c r="L4730" i="1"/>
  <c r="N4730" i="1" s="1"/>
  <c r="O4743" i="1"/>
  <c r="S4761" i="1"/>
  <c r="T4761" i="1"/>
  <c r="W4767" i="1"/>
  <c r="AD4801" i="1"/>
  <c r="S4816" i="1"/>
  <c r="T4816" i="1"/>
  <c r="J4709" i="1"/>
  <c r="K4709" i="1" s="1"/>
  <c r="V4716" i="1"/>
  <c r="Q4720" i="1"/>
  <c r="J4732" i="1"/>
  <c r="K4732" i="1" s="1"/>
  <c r="V4753" i="1"/>
  <c r="W4753" i="1" s="1"/>
  <c r="J4758" i="1"/>
  <c r="K4758" i="1" s="1"/>
  <c r="AN4758" i="1" s="1"/>
  <c r="AO4758" i="1" s="1"/>
  <c r="AP4758" i="1" s="1"/>
  <c r="AQ4758" i="1" s="1"/>
  <c r="AR4758" i="1" s="1"/>
  <c r="Q4758" i="1"/>
  <c r="J4761" i="1"/>
  <c r="K4761" i="1" s="1"/>
  <c r="O4776" i="1"/>
  <c r="L4776" i="1"/>
  <c r="N4776" i="1" s="1"/>
  <c r="W4776" i="1" s="1"/>
  <c r="Q4695" i="1"/>
  <c r="AN4717" i="1"/>
  <c r="AO4717" i="1" s="1"/>
  <c r="AP4717" i="1" s="1"/>
  <c r="AQ4717" i="1" s="1"/>
  <c r="AR4717" i="1" s="1"/>
  <c r="Q4730" i="1"/>
  <c r="O4736" i="1"/>
  <c r="S4743" i="1"/>
  <c r="V4746" i="1"/>
  <c r="W4746" i="1" s="1"/>
  <c r="O4750" i="1"/>
  <c r="AN4750" i="1"/>
  <c r="AO4750" i="1" s="1"/>
  <c r="AP4750" i="1" s="1"/>
  <c r="AQ4750" i="1" s="1"/>
  <c r="AR4750" i="1" s="1"/>
  <c r="L4750" i="1"/>
  <c r="N4750" i="1" s="1"/>
  <c r="V4807" i="1"/>
  <c r="W4807" i="1" s="1"/>
  <c r="W4820" i="1"/>
  <c r="T4736" i="1"/>
  <c r="AD4780" i="1"/>
  <c r="O4753" i="1"/>
  <c r="T4787" i="1"/>
  <c r="S4787" i="1"/>
  <c r="O4797" i="1"/>
  <c r="L4797" i="1"/>
  <c r="N4797" i="1" s="1"/>
  <c r="F5662" i="1"/>
  <c r="O4742" i="1"/>
  <c r="S4750" i="1"/>
  <c r="S4755" i="1"/>
  <c r="T4755" i="1"/>
  <c r="AD4788" i="1"/>
  <c r="V4773" i="1"/>
  <c r="S4776" i="1"/>
  <c r="AD4810" i="1"/>
  <c r="V4787" i="1"/>
  <c r="Q4715" i="1"/>
  <c r="J4723" i="1"/>
  <c r="K4723" i="1" s="1"/>
  <c r="V4724" i="1"/>
  <c r="S4734" i="1"/>
  <c r="O4746" i="1"/>
  <c r="AN4746" i="1"/>
  <c r="AO4746" i="1" s="1"/>
  <c r="AP4746" i="1" s="1"/>
  <c r="AQ4746" i="1" s="1"/>
  <c r="AR4746" i="1" s="1"/>
  <c r="V4755" i="1"/>
  <c r="AN4805" i="1"/>
  <c r="AO4805" i="1" s="1"/>
  <c r="AP4805" i="1" s="1"/>
  <c r="AQ4805" i="1" s="1"/>
  <c r="AR4805" i="1" s="1"/>
  <c r="O4805" i="1"/>
  <c r="J4704" i="1"/>
  <c r="K4704" i="1" s="1"/>
  <c r="S4709" i="1"/>
  <c r="L4710" i="1"/>
  <c r="N4710" i="1" s="1"/>
  <c r="AD4748" i="1"/>
  <c r="AD4755" i="1"/>
  <c r="AD4756" i="1"/>
  <c r="AD4757" i="1"/>
  <c r="T4733" i="1"/>
  <c r="AQ4745" i="1"/>
  <c r="AR4745" i="1" s="1"/>
  <c r="V4749" i="1"/>
  <c r="Q4753" i="1"/>
  <c r="O4778" i="1"/>
  <c r="L4778" i="1"/>
  <c r="N4778" i="1" s="1"/>
  <c r="W4778" i="1" s="1"/>
  <c r="S4802" i="1"/>
  <c r="T4802" i="1"/>
  <c r="L4805" i="1"/>
  <c r="N4805" i="1" s="1"/>
  <c r="AD4742" i="1"/>
  <c r="AD4758" i="1"/>
  <c r="AD4766" i="1"/>
  <c r="O4741" i="1"/>
  <c r="L4741" i="1"/>
  <c r="N4741" i="1" s="1"/>
  <c r="V4745" i="1"/>
  <c r="V4752" i="1"/>
  <c r="V4757" i="1"/>
  <c r="V4760" i="1"/>
  <c r="AD4790" i="1"/>
  <c r="AD4793" i="1"/>
  <c r="Q4780" i="1"/>
  <c r="J4780" i="1"/>
  <c r="K4780" i="1" s="1"/>
  <c r="D5662" i="1"/>
  <c r="E5662" i="1" s="1"/>
  <c r="AN4706" i="1"/>
  <c r="AO4706" i="1" s="1"/>
  <c r="AP4706" i="1" s="1"/>
  <c r="AQ4706" i="1" s="1"/>
  <c r="AR4706" i="1" s="1"/>
  <c r="V4712" i="1"/>
  <c r="W4712" i="1" s="1"/>
  <c r="J4724" i="1"/>
  <c r="K4724" i="1" s="1"/>
  <c r="AN4726" i="1"/>
  <c r="AO4726" i="1" s="1"/>
  <c r="AP4726" i="1" s="1"/>
  <c r="AQ4726" i="1" s="1"/>
  <c r="AR4726" i="1" s="1"/>
  <c r="S4733" i="1"/>
  <c r="S4741" i="1"/>
  <c r="T4741" i="1"/>
  <c r="O4755" i="1"/>
  <c r="O4705" i="1"/>
  <c r="AD4749" i="1"/>
  <c r="AD4764" i="1"/>
  <c r="AN4743" i="1"/>
  <c r="AO4743" i="1" s="1"/>
  <c r="AP4743" i="1" s="1"/>
  <c r="AQ4743" i="1" s="1"/>
  <c r="AR4743" i="1" s="1"/>
  <c r="S4746" i="1"/>
  <c r="AD4779" i="1"/>
  <c r="L4755" i="1"/>
  <c r="N4755" i="1" s="1"/>
  <c r="V4762" i="1"/>
  <c r="W4762" i="1" s="1"/>
  <c r="T4763" i="1"/>
  <c r="S4763" i="1"/>
  <c r="AD4798" i="1"/>
  <c r="AD4785" i="1"/>
  <c r="W4787" i="1"/>
  <c r="L4705" i="1"/>
  <c r="N4705" i="1" s="1"/>
  <c r="AD4737" i="1"/>
  <c r="O4725" i="1"/>
  <c r="AN4727" i="1"/>
  <c r="AO4727" i="1" s="1"/>
  <c r="AP4727" i="1" s="1"/>
  <c r="AQ4727" i="1" s="1"/>
  <c r="AR4727" i="1" s="1"/>
  <c r="Q4740" i="1"/>
  <c r="O4752" i="1"/>
  <c r="AN4752" i="1"/>
  <c r="AO4752" i="1" s="1"/>
  <c r="AP4752" i="1" s="1"/>
  <c r="AQ4752" i="1" s="1"/>
  <c r="AR4752" i="1" s="1"/>
  <c r="AD4782" i="1"/>
  <c r="O4757" i="1"/>
  <c r="AN4757" i="1"/>
  <c r="AO4757" i="1" s="1"/>
  <c r="AP4757" i="1" s="1"/>
  <c r="AQ4757" i="1" s="1"/>
  <c r="AR4757" i="1" s="1"/>
  <c r="AD4800" i="1"/>
  <c r="L4775" i="1"/>
  <c r="N4775" i="1" s="1"/>
  <c r="W4775" i="1" s="1"/>
  <c r="AN4777" i="1"/>
  <c r="AO4777" i="1" s="1"/>
  <c r="AP4777" i="1" s="1"/>
  <c r="AQ4777" i="1" s="1"/>
  <c r="AR4777" i="1" s="1"/>
  <c r="Q4777" i="1"/>
  <c r="V4700" i="1"/>
  <c r="L4725" i="1"/>
  <c r="N4725" i="1" s="1"/>
  <c r="AD4762" i="1"/>
  <c r="AN4738" i="1"/>
  <c r="AO4738" i="1" s="1"/>
  <c r="AP4738" i="1" s="1"/>
  <c r="AQ4738" i="1" s="1"/>
  <c r="AR4738" i="1" s="1"/>
  <c r="J4740" i="1"/>
  <c r="K4740" i="1" s="1"/>
  <c r="L4745" i="1"/>
  <c r="N4745" i="1" s="1"/>
  <c r="T4749" i="1"/>
  <c r="S4749" i="1"/>
  <c r="L4752" i="1"/>
  <c r="N4752" i="1" s="1"/>
  <c r="L4757" i="1"/>
  <c r="N4757" i="1" s="1"/>
  <c r="O4768" i="1"/>
  <c r="L4768" i="1"/>
  <c r="N4768" i="1" s="1"/>
  <c r="V4770" i="1"/>
  <c r="O4775" i="1"/>
  <c r="V4713" i="1"/>
  <c r="AD4763" i="1"/>
  <c r="V4738" i="1"/>
  <c r="V4751" i="1"/>
  <c r="W4751" i="1" s="1"/>
  <c r="V4759" i="1"/>
  <c r="O4762" i="1"/>
  <c r="AN4762" i="1"/>
  <c r="AO4762" i="1" s="1"/>
  <c r="AP4762" i="1" s="1"/>
  <c r="AQ4762" i="1" s="1"/>
  <c r="AR4762" i="1" s="1"/>
  <c r="L4765" i="1"/>
  <c r="N4765" i="1" s="1"/>
  <c r="O4765" i="1"/>
  <c r="AN4765" i="1"/>
  <c r="AO4765" i="1" s="1"/>
  <c r="AP4765" i="1" s="1"/>
  <c r="AQ4765" i="1" s="1"/>
  <c r="AR4765" i="1" s="1"/>
  <c r="S4775" i="1"/>
  <c r="T4775" i="1"/>
  <c r="D5665" i="1"/>
  <c r="E5665" i="1" s="1"/>
  <c r="G5665" i="1" s="1"/>
  <c r="Q4779" i="1"/>
  <c r="O4779" i="1"/>
  <c r="AN4779" i="1"/>
  <c r="AO4779" i="1" s="1"/>
  <c r="AP4779" i="1" s="1"/>
  <c r="AQ4779" i="1" s="1"/>
  <c r="AR4779" i="1" s="1"/>
  <c r="AD4809" i="1"/>
  <c r="T4789" i="1"/>
  <c r="S4789" i="1"/>
  <c r="AD4750" i="1"/>
  <c r="V4728" i="1"/>
  <c r="AD4760" i="1"/>
  <c r="AD4761" i="1"/>
  <c r="L4739" i="1"/>
  <c r="N4739" i="1" s="1"/>
  <c r="W4739" i="1" s="1"/>
  <c r="O4739" i="1"/>
  <c r="AD4770" i="1"/>
  <c r="S4745" i="1"/>
  <c r="AD4775" i="1"/>
  <c r="AD4784" i="1"/>
  <c r="T4770" i="1"/>
  <c r="S4770" i="1"/>
  <c r="V4779" i="1"/>
  <c r="W4779" i="1" s="1"/>
  <c r="V4720" i="1"/>
  <c r="W4720" i="1" s="1"/>
  <c r="T4752" i="1"/>
  <c r="S4752" i="1"/>
  <c r="V4754" i="1"/>
  <c r="AN4755" i="1"/>
  <c r="AO4755" i="1" s="1"/>
  <c r="AP4755" i="1" s="1"/>
  <c r="AQ4755" i="1" s="1"/>
  <c r="AR4755" i="1" s="1"/>
  <c r="S4762" i="1"/>
  <c r="AD4792" i="1"/>
  <c r="J4770" i="1"/>
  <c r="K4770" i="1" s="1"/>
  <c r="AD4811" i="1"/>
  <c r="V4791" i="1"/>
  <c r="S4795" i="1"/>
  <c r="AN4797" i="1"/>
  <c r="AO4797" i="1" s="1"/>
  <c r="AP4797" i="1" s="1"/>
  <c r="AQ4797" i="1" s="1"/>
  <c r="AR4797" i="1" s="1"/>
  <c r="AD4827" i="1"/>
  <c r="O4800" i="1"/>
  <c r="L4800" i="1"/>
  <c r="N4800" i="1" s="1"/>
  <c r="AN4800" i="1"/>
  <c r="AO4800" i="1" s="1"/>
  <c r="AP4800" i="1" s="1"/>
  <c r="AQ4800" i="1" s="1"/>
  <c r="AR4800" i="1" s="1"/>
  <c r="V4797" i="1"/>
  <c r="O4845" i="1"/>
  <c r="L4845" i="1"/>
  <c r="N4845" i="1" s="1"/>
  <c r="AN4845" i="1"/>
  <c r="AO4845" i="1" s="1"/>
  <c r="AP4845" i="1" s="1"/>
  <c r="AQ4845" i="1" s="1"/>
  <c r="AR4845" i="1" s="1"/>
  <c r="V4740" i="1"/>
  <c r="S4784" i="1"/>
  <c r="AD4818" i="1"/>
  <c r="AD4821" i="1"/>
  <c r="T4795" i="1"/>
  <c r="O4802" i="1"/>
  <c r="L4802" i="1"/>
  <c r="N4802" i="1" s="1"/>
  <c r="W4802" i="1" s="1"/>
  <c r="AN4802" i="1"/>
  <c r="AO4802" i="1" s="1"/>
  <c r="AP4802" i="1" s="1"/>
  <c r="AQ4802" i="1" s="1"/>
  <c r="AR4802" i="1" s="1"/>
  <c r="V4804" i="1"/>
  <c r="W4804" i="1" s="1"/>
  <c r="V4811" i="1"/>
  <c r="J4754" i="1"/>
  <c r="K4754" i="1" s="1"/>
  <c r="T4759" i="1"/>
  <c r="AD4794" i="1"/>
  <c r="AN4768" i="1"/>
  <c r="AO4768" i="1" s="1"/>
  <c r="AP4768" i="1" s="1"/>
  <c r="AQ4768" i="1" s="1"/>
  <c r="AR4768" i="1" s="1"/>
  <c r="S4774" i="1"/>
  <c r="AN4778" i="1"/>
  <c r="AO4778" i="1" s="1"/>
  <c r="AP4778" i="1" s="1"/>
  <c r="AQ4778" i="1" s="1"/>
  <c r="AR4778" i="1" s="1"/>
  <c r="O4809" i="1"/>
  <c r="L4809" i="1"/>
  <c r="N4809" i="1" s="1"/>
  <c r="AN4809" i="1"/>
  <c r="AO4809" i="1" s="1"/>
  <c r="AP4809" i="1" s="1"/>
  <c r="AQ4809" i="1" s="1"/>
  <c r="AR4809" i="1" s="1"/>
  <c r="V4838" i="1"/>
  <c r="S4760" i="1"/>
  <c r="T4760" i="1"/>
  <c r="O4769" i="1"/>
  <c r="AN4769" i="1"/>
  <c r="AO4769" i="1" s="1"/>
  <c r="AP4769" i="1" s="1"/>
  <c r="AQ4769" i="1" s="1"/>
  <c r="AR4769" i="1" s="1"/>
  <c r="AN4773" i="1"/>
  <c r="AO4773" i="1" s="1"/>
  <c r="AP4773" i="1" s="1"/>
  <c r="AQ4773" i="1" s="1"/>
  <c r="AR4773" i="1" s="1"/>
  <c r="Q4773" i="1"/>
  <c r="AD4805" i="1"/>
  <c r="O4791" i="1"/>
  <c r="L4791" i="1"/>
  <c r="N4791" i="1" s="1"/>
  <c r="AN4792" i="1"/>
  <c r="AO4792" i="1" s="1"/>
  <c r="AP4792" i="1" s="1"/>
  <c r="AQ4792" i="1" s="1"/>
  <c r="AR4792" i="1" s="1"/>
  <c r="T4799" i="1"/>
  <c r="S4799" i="1"/>
  <c r="V4815" i="1"/>
  <c r="AD4863" i="1"/>
  <c r="T4783" i="1"/>
  <c r="S4783" i="1"/>
  <c r="AD4824" i="1"/>
  <c r="AD4791" i="1"/>
  <c r="S4767" i="1"/>
  <c r="O4782" i="1"/>
  <c r="L4782" i="1"/>
  <c r="N4782" i="1" s="1"/>
  <c r="W4782" i="1" s="1"/>
  <c r="Q4786" i="1"/>
  <c r="AD4849" i="1"/>
  <c r="AD4804" i="1"/>
  <c r="O4786" i="1"/>
  <c r="L4786" i="1"/>
  <c r="N4786" i="1" s="1"/>
  <c r="W4786" i="1" s="1"/>
  <c r="AD4820" i="1"/>
  <c r="V4796" i="1"/>
  <c r="W4796" i="1" s="1"/>
  <c r="AD4789" i="1"/>
  <c r="AN4772" i="1"/>
  <c r="AO4772" i="1" s="1"/>
  <c r="AP4772" i="1" s="1"/>
  <c r="AQ4772" i="1" s="1"/>
  <c r="AR4772" i="1" s="1"/>
  <c r="Q4772" i="1"/>
  <c r="O4773" i="1"/>
  <c r="L4773" i="1"/>
  <c r="N4773" i="1" s="1"/>
  <c r="AD4803" i="1"/>
  <c r="O4790" i="1"/>
  <c r="AN4790" i="1"/>
  <c r="AO4790" i="1" s="1"/>
  <c r="AP4790" i="1" s="1"/>
  <c r="AQ4790" i="1" s="1"/>
  <c r="AR4790" i="1" s="1"/>
  <c r="AN4791" i="1"/>
  <c r="AO4791" i="1" s="1"/>
  <c r="AP4791" i="1" s="1"/>
  <c r="AQ4791" i="1" s="1"/>
  <c r="AR4791" i="1" s="1"/>
  <c r="AD4826" i="1"/>
  <c r="Q4806" i="1"/>
  <c r="J4806" i="1"/>
  <c r="K4806" i="1" s="1"/>
  <c r="AD4853" i="1"/>
  <c r="J4735" i="1"/>
  <c r="K4735" i="1" s="1"/>
  <c r="AN4735" i="1" s="1"/>
  <c r="AO4735" i="1" s="1"/>
  <c r="AP4735" i="1" s="1"/>
  <c r="AQ4735" i="1" s="1"/>
  <c r="AR4735" i="1" s="1"/>
  <c r="F5706" i="1"/>
  <c r="F5664" i="1"/>
  <c r="AD4777" i="1"/>
  <c r="AD4787" i="1"/>
  <c r="AN4764" i="1"/>
  <c r="AO4764" i="1" s="1"/>
  <c r="AP4764" i="1" s="1"/>
  <c r="AQ4764" i="1" s="1"/>
  <c r="AR4764" i="1" s="1"/>
  <c r="S4768" i="1"/>
  <c r="F5665" i="1"/>
  <c r="AD4808" i="1"/>
  <c r="S4782" i="1"/>
  <c r="V4785" i="1"/>
  <c r="AN4789" i="1"/>
  <c r="AO4789" i="1" s="1"/>
  <c r="AP4789" i="1" s="1"/>
  <c r="AQ4789" i="1" s="1"/>
  <c r="AR4789" i="1" s="1"/>
  <c r="L4790" i="1"/>
  <c r="N4790" i="1" s="1"/>
  <c r="AD4776" i="1"/>
  <c r="V4765" i="1"/>
  <c r="AN4776" i="1"/>
  <c r="AO4776" i="1" s="1"/>
  <c r="AP4776" i="1" s="1"/>
  <c r="AQ4776" i="1" s="1"/>
  <c r="AR4776" i="1" s="1"/>
  <c r="L4777" i="1"/>
  <c r="N4777" i="1" s="1"/>
  <c r="S4778" i="1"/>
  <c r="T4790" i="1"/>
  <c r="S4790" i="1"/>
  <c r="O4793" i="1"/>
  <c r="L4793" i="1"/>
  <c r="N4793" i="1" s="1"/>
  <c r="AN4798" i="1"/>
  <c r="AO4798" i="1" s="1"/>
  <c r="AP4798" i="1" s="1"/>
  <c r="AQ4798" i="1" s="1"/>
  <c r="AR4798" i="1" s="1"/>
  <c r="O4808" i="1"/>
  <c r="L4808" i="1"/>
  <c r="AN4808" i="1"/>
  <c r="AO4808" i="1" s="1"/>
  <c r="AP4808" i="1" s="1"/>
  <c r="AQ4808" i="1" s="1"/>
  <c r="AR4808" i="1" s="1"/>
  <c r="AD4783" i="1"/>
  <c r="AN4763" i="1"/>
  <c r="AO4763" i="1" s="1"/>
  <c r="AP4763" i="1" s="1"/>
  <c r="AQ4763" i="1" s="1"/>
  <c r="AR4763" i="1" s="1"/>
  <c r="T4768" i="1"/>
  <c r="AN4771" i="1"/>
  <c r="AO4771" i="1" s="1"/>
  <c r="AP4771" i="1" s="1"/>
  <c r="AQ4771" i="1" s="1"/>
  <c r="AR4771" i="1" s="1"/>
  <c r="Q4771" i="1"/>
  <c r="Q4785" i="1"/>
  <c r="J4785" i="1"/>
  <c r="K4785" i="1" s="1"/>
  <c r="T4792" i="1"/>
  <c r="S4792" i="1"/>
  <c r="V4798" i="1"/>
  <c r="W4823" i="1"/>
  <c r="V4763" i="1"/>
  <c r="O4767" i="1"/>
  <c r="V4771" i="1"/>
  <c r="W4771" i="1" s="1"/>
  <c r="AN4784" i="1"/>
  <c r="AO4784" i="1" s="1"/>
  <c r="AP4784" i="1" s="1"/>
  <c r="AQ4784" i="1" s="1"/>
  <c r="AR4784" i="1" s="1"/>
  <c r="AD4816" i="1"/>
  <c r="AD4823" i="1"/>
  <c r="S4808" i="1"/>
  <c r="T4808" i="1"/>
  <c r="O4823" i="1"/>
  <c r="W4766" i="1"/>
  <c r="AD4797" i="1"/>
  <c r="W4772" i="1"/>
  <c r="AD4807" i="1"/>
  <c r="V4784" i="1"/>
  <c r="AD4815" i="1"/>
  <c r="T4798" i="1"/>
  <c r="S4798" i="1"/>
  <c r="AD4828" i="1"/>
  <c r="W4803" i="1"/>
  <c r="T4812" i="1"/>
  <c r="S4812" i="1"/>
  <c r="AD4768" i="1"/>
  <c r="D5664" i="1"/>
  <c r="E5664" i="1" s="1"/>
  <c r="AN4759" i="1"/>
  <c r="AO4759" i="1" s="1"/>
  <c r="AP4759" i="1" s="1"/>
  <c r="AQ4759" i="1" s="1"/>
  <c r="AR4759" i="1" s="1"/>
  <c r="T4767" i="1"/>
  <c r="O4772" i="1"/>
  <c r="AD4802" i="1"/>
  <c r="O4798" i="1"/>
  <c r="L4798" i="1"/>
  <c r="N4798" i="1" s="1"/>
  <c r="W4798" i="1" s="1"/>
  <c r="O4880" i="1"/>
  <c r="L4880" i="1"/>
  <c r="N4880" i="1" s="1"/>
  <c r="V4761" i="1"/>
  <c r="S4781" i="1"/>
  <c r="AD4819" i="1"/>
  <c r="S4796" i="1"/>
  <c r="T4809" i="1"/>
  <c r="O4815" i="1"/>
  <c r="L4815" i="1"/>
  <c r="N4815" i="1" s="1"/>
  <c r="AD4846" i="1"/>
  <c r="O4826" i="1"/>
  <c r="L4826" i="1"/>
  <c r="N4826" i="1" s="1"/>
  <c r="O4829" i="1"/>
  <c r="L4829" i="1"/>
  <c r="N4829" i="1" s="1"/>
  <c r="AN4829" i="1"/>
  <c r="AO4829" i="1" s="1"/>
  <c r="AP4829" i="1" s="1"/>
  <c r="AQ4829" i="1" s="1"/>
  <c r="AR4829" i="1" s="1"/>
  <c r="AD4861" i="1"/>
  <c r="AD4840" i="1"/>
  <c r="AD4856" i="1"/>
  <c r="T4838" i="1"/>
  <c r="S4838" i="1"/>
  <c r="AN4799" i="1"/>
  <c r="AO4799" i="1" s="1"/>
  <c r="AP4799" i="1" s="1"/>
  <c r="AQ4799" i="1" s="1"/>
  <c r="AR4799" i="1" s="1"/>
  <c r="T4805" i="1"/>
  <c r="S4809" i="1"/>
  <c r="Q4814" i="1"/>
  <c r="O4819" i="1"/>
  <c r="V4825" i="1"/>
  <c r="T4829" i="1"/>
  <c r="S4829" i="1"/>
  <c r="O4850" i="1"/>
  <c r="L4850" i="1"/>
  <c r="N4850" i="1" s="1"/>
  <c r="J4854" i="1"/>
  <c r="K4854" i="1" s="1"/>
  <c r="Q4854" i="1"/>
  <c r="AD4839" i="1"/>
  <c r="O4814" i="1"/>
  <c r="L4814" i="1"/>
  <c r="N4814" i="1" s="1"/>
  <c r="T4819" i="1"/>
  <c r="S4819" i="1"/>
  <c r="S4828" i="1"/>
  <c r="V4833" i="1"/>
  <c r="AD4891" i="1"/>
  <c r="AD4899" i="1"/>
  <c r="V4893" i="1"/>
  <c r="AN4767" i="1"/>
  <c r="AO4767" i="1" s="1"/>
  <c r="AP4767" i="1" s="1"/>
  <c r="AQ4767" i="1" s="1"/>
  <c r="AR4767" i="1" s="1"/>
  <c r="AN4793" i="1"/>
  <c r="AO4793" i="1" s="1"/>
  <c r="AP4793" i="1" s="1"/>
  <c r="AQ4793" i="1" s="1"/>
  <c r="AR4793" i="1" s="1"/>
  <c r="S4805" i="1"/>
  <c r="V4813" i="1"/>
  <c r="S4815" i="1"/>
  <c r="T4840" i="1"/>
  <c r="S4840" i="1"/>
  <c r="V4793" i="1"/>
  <c r="Q4797" i="1"/>
  <c r="AD4838" i="1"/>
  <c r="AD4845" i="1"/>
  <c r="Q4818" i="1"/>
  <c r="AN4825" i="1"/>
  <c r="AO4825" i="1" s="1"/>
  <c r="AP4825" i="1" s="1"/>
  <c r="AQ4825" i="1" s="1"/>
  <c r="AR4825" i="1" s="1"/>
  <c r="O4825" i="1"/>
  <c r="L4825" i="1"/>
  <c r="N4825" i="1" s="1"/>
  <c r="W4825" i="1" s="1"/>
  <c r="AD4855" i="1"/>
  <c r="AD4858" i="1"/>
  <c r="W4831" i="1"/>
  <c r="T4833" i="1"/>
  <c r="S4833" i="1"/>
  <c r="W4835" i="1"/>
  <c r="O4840" i="1"/>
  <c r="L4840" i="1"/>
  <c r="N4840" i="1" s="1"/>
  <c r="O4844" i="1"/>
  <c r="L4844" i="1"/>
  <c r="N4844" i="1" s="1"/>
  <c r="AN4787" i="1"/>
  <c r="AO4787" i="1" s="1"/>
  <c r="AP4787" i="1" s="1"/>
  <c r="AQ4787" i="1" s="1"/>
  <c r="AR4787" i="1" s="1"/>
  <c r="AD4817" i="1"/>
  <c r="AD4837" i="1"/>
  <c r="Q4813" i="1"/>
  <c r="J4813" i="1"/>
  <c r="K4813" i="1" s="1"/>
  <c r="AN4816" i="1"/>
  <c r="AO4816" i="1" s="1"/>
  <c r="AP4816" i="1" s="1"/>
  <c r="AQ4816" i="1" s="1"/>
  <c r="AR4816" i="1" s="1"/>
  <c r="J4818" i="1"/>
  <c r="K4818" i="1" s="1"/>
  <c r="AN4818" i="1" s="1"/>
  <c r="AO4818" i="1" s="1"/>
  <c r="AP4818" i="1" s="1"/>
  <c r="AQ4818" i="1" s="1"/>
  <c r="AR4818" i="1" s="1"/>
  <c r="AD4852" i="1"/>
  <c r="AN4826" i="1"/>
  <c r="AO4826" i="1" s="1"/>
  <c r="AP4826" i="1" s="1"/>
  <c r="AQ4826" i="1" s="1"/>
  <c r="AR4826" i="1" s="1"/>
  <c r="O4881" i="1"/>
  <c r="L4881" i="1"/>
  <c r="N4881" i="1" s="1"/>
  <c r="L4792" i="1"/>
  <c r="N4792" i="1" s="1"/>
  <c r="AD4832" i="1"/>
  <c r="F5666" i="1"/>
  <c r="AD4836" i="1"/>
  <c r="AN4824" i="1"/>
  <c r="AO4824" i="1" s="1"/>
  <c r="AP4824" i="1" s="1"/>
  <c r="AQ4824" i="1" s="1"/>
  <c r="AR4824" i="1" s="1"/>
  <c r="AN4830" i="1"/>
  <c r="AO4830" i="1" s="1"/>
  <c r="AP4830" i="1" s="1"/>
  <c r="AQ4830" i="1" s="1"/>
  <c r="AR4830" i="1" s="1"/>
  <c r="AD4871" i="1"/>
  <c r="V4781" i="1"/>
  <c r="V4801" i="1"/>
  <c r="AN4803" i="1"/>
  <c r="AO4803" i="1" s="1"/>
  <c r="AP4803" i="1" s="1"/>
  <c r="AQ4803" i="1" s="1"/>
  <c r="AR4803" i="1" s="1"/>
  <c r="AD4834" i="1"/>
  <c r="AD4835" i="1"/>
  <c r="AD4844" i="1"/>
  <c r="AD4848" i="1"/>
  <c r="Q4821" i="1"/>
  <c r="J4821" i="1"/>
  <c r="K4821" i="1" s="1"/>
  <c r="V4830" i="1"/>
  <c r="W4830" i="1" s="1"/>
  <c r="AD4862" i="1"/>
  <c r="T4859" i="1"/>
  <c r="S4859" i="1"/>
  <c r="O4879" i="1"/>
  <c r="L4879" i="1"/>
  <c r="N4879" i="1" s="1"/>
  <c r="J4774" i="1"/>
  <c r="K4774" i="1" s="1"/>
  <c r="AN4782" i="1"/>
  <c r="AO4782" i="1" s="1"/>
  <c r="AP4782" i="1" s="1"/>
  <c r="AQ4782" i="1" s="1"/>
  <c r="AR4782" i="1" s="1"/>
  <c r="AN4788" i="1"/>
  <c r="AO4788" i="1" s="1"/>
  <c r="AP4788" i="1" s="1"/>
  <c r="AQ4788" i="1" s="1"/>
  <c r="AR4788" i="1" s="1"/>
  <c r="AD4825" i="1"/>
  <c r="V4817" i="1"/>
  <c r="W4817" i="1" s="1"/>
  <c r="AD4851" i="1"/>
  <c r="AD4869" i="1"/>
  <c r="AN4810" i="1"/>
  <c r="AO4810" i="1" s="1"/>
  <c r="AP4810" i="1" s="1"/>
  <c r="AQ4810" i="1" s="1"/>
  <c r="AR4810" i="1" s="1"/>
  <c r="L4812" i="1"/>
  <c r="N4812" i="1" s="1"/>
  <c r="W4812" i="1" s="1"/>
  <c r="AN4815" i="1"/>
  <c r="AO4815" i="1" s="1"/>
  <c r="AP4815" i="1" s="1"/>
  <c r="AQ4815" i="1" s="1"/>
  <c r="AR4815" i="1" s="1"/>
  <c r="T4824" i="1"/>
  <c r="S4824" i="1"/>
  <c r="T4828" i="1"/>
  <c r="L4837" i="1"/>
  <c r="N4837" i="1" s="1"/>
  <c r="AN4837" i="1"/>
  <c r="AO4837" i="1" s="1"/>
  <c r="AP4837" i="1" s="1"/>
  <c r="AQ4837" i="1" s="1"/>
  <c r="AR4837" i="1" s="1"/>
  <c r="O4869" i="1"/>
  <c r="L4869" i="1"/>
  <c r="AD4806" i="1"/>
  <c r="AD4812" i="1"/>
  <c r="J4801" i="1"/>
  <c r="K4801" i="1" s="1"/>
  <c r="V4810" i="1"/>
  <c r="AD4843" i="1"/>
  <c r="AN4820" i="1"/>
  <c r="AO4820" i="1" s="1"/>
  <c r="AP4820" i="1" s="1"/>
  <c r="AQ4820" i="1" s="1"/>
  <c r="AR4820" i="1" s="1"/>
  <c r="Q4820" i="1"/>
  <c r="AD4860" i="1"/>
  <c r="O4837" i="1"/>
  <c r="O4867" i="1"/>
  <c r="L4867" i="1"/>
  <c r="N4867" i="1" s="1"/>
  <c r="L4811" i="1"/>
  <c r="N4811" i="1" s="1"/>
  <c r="W4811" i="1" s="1"/>
  <c r="O4811" i="1"/>
  <c r="AN4823" i="1"/>
  <c r="AO4823" i="1" s="1"/>
  <c r="AP4823" i="1" s="1"/>
  <c r="AQ4823" i="1" s="1"/>
  <c r="AR4823" i="1" s="1"/>
  <c r="AD4854" i="1"/>
  <c r="AN4832" i="1"/>
  <c r="AO4832" i="1" s="1"/>
  <c r="AP4832" i="1" s="1"/>
  <c r="AQ4832" i="1" s="1"/>
  <c r="AR4832" i="1" s="1"/>
  <c r="Q4832" i="1"/>
  <c r="J4788" i="1"/>
  <c r="K4788" i="1" s="1"/>
  <c r="V4789" i="1"/>
  <c r="L4794" i="1"/>
  <c r="N4794" i="1" s="1"/>
  <c r="W4794" i="1" s="1"/>
  <c r="S4810" i="1"/>
  <c r="V4816" i="1"/>
  <c r="AD4847" i="1"/>
  <c r="AD4850" i="1"/>
  <c r="O4824" i="1"/>
  <c r="V4832" i="1"/>
  <c r="N4839" i="1"/>
  <c r="W4839" i="1" s="1"/>
  <c r="AN4880" i="1"/>
  <c r="AO4880" i="1" s="1"/>
  <c r="AP4880" i="1" s="1"/>
  <c r="AQ4880" i="1" s="1"/>
  <c r="AR4880" i="1" s="1"/>
  <c r="V4805" i="1"/>
  <c r="AD4842" i="1"/>
  <c r="O4827" i="1"/>
  <c r="L4827" i="1"/>
  <c r="N4827" i="1" s="1"/>
  <c r="W4827" i="1" s="1"/>
  <c r="Q4847" i="1"/>
  <c r="J4847" i="1"/>
  <c r="K4847" i="1" s="1"/>
  <c r="V4777" i="1"/>
  <c r="L4810" i="1"/>
  <c r="N4810" i="1" s="1"/>
  <c r="W4810" i="1" s="1"/>
  <c r="Q4817" i="1"/>
  <c r="AQ4828" i="1"/>
  <c r="AR4828" i="1" s="1"/>
  <c r="AD4866" i="1"/>
  <c r="S4839" i="1"/>
  <c r="T4841" i="1"/>
  <c r="S4841" i="1"/>
  <c r="O4882" i="1"/>
  <c r="L4882" i="1"/>
  <c r="N4882" i="1" s="1"/>
  <c r="AD4814" i="1"/>
  <c r="T4800" i="1"/>
  <c r="O4832" i="1"/>
  <c r="L4832" i="1"/>
  <c r="N4832" i="1" s="1"/>
  <c r="T4845" i="1"/>
  <c r="S4845" i="1"/>
  <c r="V4876" i="1"/>
  <c r="O4803" i="1"/>
  <c r="T4810" i="1"/>
  <c r="AD4841" i="1"/>
  <c r="AD4859" i="1"/>
  <c r="D5666" i="1"/>
  <c r="AN4807" i="1"/>
  <c r="AO4807" i="1" s="1"/>
  <c r="AP4807" i="1" s="1"/>
  <c r="AQ4807" i="1" s="1"/>
  <c r="AR4807" i="1" s="1"/>
  <c r="Q4826" i="1"/>
  <c r="AD4857" i="1"/>
  <c r="O4831" i="1"/>
  <c r="AN4850" i="1"/>
  <c r="AO4850" i="1" s="1"/>
  <c r="AP4850" i="1" s="1"/>
  <c r="AQ4850" i="1" s="1"/>
  <c r="AR4850" i="1" s="1"/>
  <c r="AD4887" i="1"/>
  <c r="O4860" i="1"/>
  <c r="L4860" i="1"/>
  <c r="N4860" i="1" s="1"/>
  <c r="AD4896" i="1"/>
  <c r="V4880" i="1"/>
  <c r="V4882" i="1"/>
  <c r="F5669" i="1"/>
  <c r="AD4928" i="1"/>
  <c r="AD4864" i="1"/>
  <c r="AD4865" i="1"/>
  <c r="AN4859" i="1"/>
  <c r="AO4859" i="1" s="1"/>
  <c r="AP4859" i="1" s="1"/>
  <c r="AQ4859" i="1" s="1"/>
  <c r="AR4859" i="1" s="1"/>
  <c r="V4871" i="1"/>
  <c r="J4833" i="1"/>
  <c r="K4833" i="1" s="1"/>
  <c r="AD4873" i="1"/>
  <c r="AD4877" i="1"/>
  <c r="V4859" i="1"/>
  <c r="O4863" i="1"/>
  <c r="L4863" i="1"/>
  <c r="N4863" i="1" s="1"/>
  <c r="W4863" i="1" s="1"/>
  <c r="AN4863" i="1"/>
  <c r="AO4863" i="1" s="1"/>
  <c r="AP4863" i="1" s="1"/>
  <c r="AQ4863" i="1" s="1"/>
  <c r="AR4863" i="1" s="1"/>
  <c r="S4864" i="1"/>
  <c r="D5668" i="1"/>
  <c r="Q4868" i="1"/>
  <c r="T4884" i="1"/>
  <c r="S4884" i="1"/>
  <c r="AD4916" i="1"/>
  <c r="V4900" i="1"/>
  <c r="V4821" i="1"/>
  <c r="Q4825" i="1"/>
  <c r="S4831" i="1"/>
  <c r="F5667" i="1"/>
  <c r="AD4867" i="1"/>
  <c r="AD4870" i="1"/>
  <c r="AD4872" i="1"/>
  <c r="V4846" i="1"/>
  <c r="V4853" i="1"/>
  <c r="T4863" i="1"/>
  <c r="V4868" i="1"/>
  <c r="T4871" i="1"/>
  <c r="S4871" i="1"/>
  <c r="O4876" i="1"/>
  <c r="L4876" i="1"/>
  <c r="N4876" i="1" s="1"/>
  <c r="AD4924" i="1"/>
  <c r="V4915" i="1"/>
  <c r="Q4834" i="1"/>
  <c r="AD4883" i="1"/>
  <c r="J4866" i="1"/>
  <c r="K4866" i="1" s="1"/>
  <c r="Q4866" i="1"/>
  <c r="T4876" i="1"/>
  <c r="S4876" i="1"/>
  <c r="AN4888" i="1"/>
  <c r="AO4888" i="1" s="1"/>
  <c r="AP4888" i="1" s="1"/>
  <c r="AQ4888" i="1" s="1"/>
  <c r="AR4888" i="1" s="1"/>
  <c r="Q4888" i="1"/>
  <c r="J4834" i="1"/>
  <c r="K4834" i="1" s="1"/>
  <c r="AN4834" i="1" s="1"/>
  <c r="AO4834" i="1" s="1"/>
  <c r="AP4834" i="1" s="1"/>
  <c r="AQ4834" i="1" s="1"/>
  <c r="AR4834" i="1" s="1"/>
  <c r="AN4844" i="1"/>
  <c r="AO4844" i="1" s="1"/>
  <c r="AP4844" i="1" s="1"/>
  <c r="AQ4844" i="1" s="1"/>
  <c r="AR4844" i="1" s="1"/>
  <c r="J4846" i="1"/>
  <c r="K4846" i="1" s="1"/>
  <c r="Q4846" i="1"/>
  <c r="L4856" i="1"/>
  <c r="N4856" i="1" s="1"/>
  <c r="W4856" i="1" s="1"/>
  <c r="AN4856" i="1"/>
  <c r="AO4856" i="1" s="1"/>
  <c r="AP4856" i="1" s="1"/>
  <c r="AQ4856" i="1" s="1"/>
  <c r="AR4856" i="1" s="1"/>
  <c r="J4859" i="1"/>
  <c r="K4859" i="1" s="1"/>
  <c r="V4862" i="1"/>
  <c r="V4904" i="1"/>
  <c r="V4845" i="1"/>
  <c r="AD4880" i="1"/>
  <c r="O4853" i="1"/>
  <c r="O4856" i="1"/>
  <c r="AD4889" i="1"/>
  <c r="O4868" i="1"/>
  <c r="L4868" i="1"/>
  <c r="N4868" i="1" s="1"/>
  <c r="AD4913" i="1"/>
  <c r="V4896" i="1"/>
  <c r="V4809" i="1"/>
  <c r="V4829" i="1"/>
  <c r="AD4868" i="1"/>
  <c r="AN4843" i="1"/>
  <c r="AO4843" i="1" s="1"/>
  <c r="AP4843" i="1" s="1"/>
  <c r="AQ4843" i="1" s="1"/>
  <c r="AR4843" i="1" s="1"/>
  <c r="Q4850" i="1"/>
  <c r="N4853" i="1"/>
  <c r="AD4911" i="1"/>
  <c r="AD4908" i="1"/>
  <c r="V4890" i="1"/>
  <c r="L4898" i="1"/>
  <c r="N4898" i="1" s="1"/>
  <c r="AN4898" i="1"/>
  <c r="AO4898" i="1" s="1"/>
  <c r="AP4898" i="1" s="1"/>
  <c r="AQ4898" i="1" s="1"/>
  <c r="AR4898" i="1" s="1"/>
  <c r="O4898" i="1"/>
  <c r="Q4822" i="1"/>
  <c r="V4837" i="1"/>
  <c r="AN4855" i="1"/>
  <c r="AO4855" i="1" s="1"/>
  <c r="AP4855" i="1" s="1"/>
  <c r="AQ4855" i="1" s="1"/>
  <c r="AR4855" i="1" s="1"/>
  <c r="AN4865" i="1"/>
  <c r="AO4865" i="1" s="1"/>
  <c r="AP4865" i="1" s="1"/>
  <c r="AQ4865" i="1" s="1"/>
  <c r="AR4865" i="1" s="1"/>
  <c r="O4896" i="1"/>
  <c r="L4896" i="1"/>
  <c r="N4896" i="1" s="1"/>
  <c r="W4896" i="1" s="1"/>
  <c r="AN4906" i="1"/>
  <c r="AO4906" i="1" s="1"/>
  <c r="AP4906" i="1" s="1"/>
  <c r="AQ4906" i="1" s="1"/>
  <c r="AR4906" i="1" s="1"/>
  <c r="L4906" i="1"/>
  <c r="N4906" i="1" s="1"/>
  <c r="O4906" i="1"/>
  <c r="L4828" i="1"/>
  <c r="N4828" i="1" s="1"/>
  <c r="W4828" i="1" s="1"/>
  <c r="AQ4839" i="1"/>
  <c r="AR4839" i="1" s="1"/>
  <c r="V4852" i="1"/>
  <c r="V4865" i="1"/>
  <c r="W4865" i="1" s="1"/>
  <c r="AN4879" i="1"/>
  <c r="AO4879" i="1" s="1"/>
  <c r="AP4879" i="1" s="1"/>
  <c r="AQ4879" i="1" s="1"/>
  <c r="AR4879" i="1" s="1"/>
  <c r="T4881" i="1"/>
  <c r="S4881" i="1"/>
  <c r="V4883" i="1"/>
  <c r="O4822" i="1"/>
  <c r="L4836" i="1"/>
  <c r="N4836" i="1" s="1"/>
  <c r="W4836" i="1" s="1"/>
  <c r="AD4892" i="1"/>
  <c r="V4872" i="1"/>
  <c r="O4885" i="1"/>
  <c r="L4885" i="1"/>
  <c r="N4885" i="1" s="1"/>
  <c r="W4885" i="1" s="1"/>
  <c r="L4822" i="1"/>
  <c r="N4822" i="1" s="1"/>
  <c r="W4822" i="1" s="1"/>
  <c r="AD4875" i="1"/>
  <c r="AD4882" i="1"/>
  <c r="AQ4864" i="1"/>
  <c r="AR4864" i="1" s="1"/>
  <c r="AD4895" i="1"/>
  <c r="AD4915" i="1"/>
  <c r="Q4830" i="1"/>
  <c r="V4841" i="1"/>
  <c r="AD4879" i="1"/>
  <c r="O4852" i="1"/>
  <c r="L4852" i="1"/>
  <c r="N4852" i="1" s="1"/>
  <c r="O4855" i="1"/>
  <c r="L4855" i="1"/>
  <c r="N4855" i="1" s="1"/>
  <c r="W4855" i="1" s="1"/>
  <c r="J4858" i="1"/>
  <c r="K4858" i="1" s="1"/>
  <c r="AN4858" i="1" s="1"/>
  <c r="AO4858" i="1" s="1"/>
  <c r="AP4858" i="1" s="1"/>
  <c r="AQ4858" i="1" s="1"/>
  <c r="AR4858" i="1" s="1"/>
  <c r="Q4858" i="1"/>
  <c r="AD4888" i="1"/>
  <c r="AN4867" i="1"/>
  <c r="AO4867" i="1" s="1"/>
  <c r="AP4867" i="1" s="1"/>
  <c r="AQ4867" i="1" s="1"/>
  <c r="AR4867" i="1" s="1"/>
  <c r="T4879" i="1"/>
  <c r="S4879" i="1"/>
  <c r="AD4886" i="1"/>
  <c r="Q4901" i="1"/>
  <c r="AN4901" i="1"/>
  <c r="AO4901" i="1" s="1"/>
  <c r="AP4901" i="1" s="1"/>
  <c r="AQ4901" i="1" s="1"/>
  <c r="AR4901" i="1" s="1"/>
  <c r="O4901" i="1"/>
  <c r="AD4885" i="1"/>
  <c r="V4867" i="1"/>
  <c r="O4872" i="1"/>
  <c r="L4872" i="1"/>
  <c r="N4872" i="1" s="1"/>
  <c r="AN4872" i="1"/>
  <c r="AO4872" i="1" s="1"/>
  <c r="AP4872" i="1" s="1"/>
  <c r="AQ4872" i="1" s="1"/>
  <c r="AR4872" i="1" s="1"/>
  <c r="Q4877" i="1"/>
  <c r="J4877" i="1"/>
  <c r="K4877" i="1" s="1"/>
  <c r="V4901" i="1"/>
  <c r="L4838" i="1"/>
  <c r="N4838" i="1" s="1"/>
  <c r="J4842" i="1"/>
  <c r="K4842" i="1" s="1"/>
  <c r="AN4842" i="1" s="1"/>
  <c r="AO4842" i="1" s="1"/>
  <c r="AP4842" i="1" s="1"/>
  <c r="AQ4842" i="1" s="1"/>
  <c r="AR4842" i="1" s="1"/>
  <c r="O4848" i="1"/>
  <c r="T4852" i="1"/>
  <c r="S4852" i="1"/>
  <c r="T4855" i="1"/>
  <c r="AD4874" i="1"/>
  <c r="Q4860" i="1"/>
  <c r="AN4860" i="1"/>
  <c r="AO4860" i="1" s="1"/>
  <c r="AP4860" i="1" s="1"/>
  <c r="AQ4860" i="1" s="1"/>
  <c r="AR4860" i="1" s="1"/>
  <c r="O4861" i="1"/>
  <c r="L4861" i="1"/>
  <c r="N4861" i="1" s="1"/>
  <c r="W4861" i="1" s="1"/>
  <c r="O4865" i="1"/>
  <c r="T4867" i="1"/>
  <c r="S4867" i="1"/>
  <c r="S4872" i="1"/>
  <c r="O4874" i="1"/>
  <c r="L4874" i="1"/>
  <c r="N4874" i="1" s="1"/>
  <c r="AN4874" i="1"/>
  <c r="AO4874" i="1" s="1"/>
  <c r="AP4874" i="1" s="1"/>
  <c r="AQ4874" i="1" s="1"/>
  <c r="AR4874" i="1" s="1"/>
  <c r="V4887" i="1"/>
  <c r="L4841" i="1"/>
  <c r="N4841" i="1" s="1"/>
  <c r="S4843" i="1"/>
  <c r="Q4851" i="1"/>
  <c r="J4851" i="1"/>
  <c r="K4851" i="1" s="1"/>
  <c r="V4857" i="1"/>
  <c r="W4857" i="1" s="1"/>
  <c r="V4860" i="1"/>
  <c r="V4869" i="1"/>
  <c r="V4897" i="1"/>
  <c r="S4848" i="1"/>
  <c r="V4854" i="1"/>
  <c r="O4899" i="1"/>
  <c r="AN4899" i="1"/>
  <c r="AO4899" i="1" s="1"/>
  <c r="AP4899" i="1" s="1"/>
  <c r="AQ4899" i="1" s="1"/>
  <c r="AR4899" i="1" s="1"/>
  <c r="L4899" i="1"/>
  <c r="N4899" i="1" s="1"/>
  <c r="S4837" i="1"/>
  <c r="AD4878" i="1"/>
  <c r="AD4884" i="1"/>
  <c r="T4874" i="1"/>
  <c r="AN4876" i="1"/>
  <c r="AO4876" i="1" s="1"/>
  <c r="AP4876" i="1" s="1"/>
  <c r="AQ4876" i="1" s="1"/>
  <c r="AR4876" i="1" s="1"/>
  <c r="AD4906" i="1"/>
  <c r="O4903" i="1"/>
  <c r="L4903" i="1"/>
  <c r="N4903" i="1" s="1"/>
  <c r="AN4903" i="1"/>
  <c r="AO4903" i="1" s="1"/>
  <c r="AP4903" i="1" s="1"/>
  <c r="AQ4903" i="1" s="1"/>
  <c r="AR4903" i="1" s="1"/>
  <c r="V4881" i="1"/>
  <c r="AD4921" i="1"/>
  <c r="O4894" i="1"/>
  <c r="L4894" i="1"/>
  <c r="N4894" i="1" s="1"/>
  <c r="AD4925" i="1"/>
  <c r="V4906" i="1"/>
  <c r="Q4883" i="1"/>
  <c r="J4883" i="1"/>
  <c r="K4883" i="1" s="1"/>
  <c r="L4884" i="1"/>
  <c r="N4884" i="1" s="1"/>
  <c r="W4884" i="1" s="1"/>
  <c r="O4913" i="1"/>
  <c r="L4913" i="1"/>
  <c r="N4913" i="1" s="1"/>
  <c r="AD4890" i="1"/>
  <c r="T4875" i="1"/>
  <c r="V4889" i="1"/>
  <c r="J4890" i="1"/>
  <c r="K4890" i="1" s="1"/>
  <c r="Q4894" i="1"/>
  <c r="AN4912" i="1"/>
  <c r="AO4912" i="1" s="1"/>
  <c r="AP4912" i="1" s="1"/>
  <c r="AQ4912" i="1" s="1"/>
  <c r="AR4912" i="1" s="1"/>
  <c r="Q4912" i="1"/>
  <c r="Q4878" i="1"/>
  <c r="V4888" i="1"/>
  <c r="AD4920" i="1"/>
  <c r="Q4898" i="1"/>
  <c r="V4905" i="1"/>
  <c r="AD4901" i="1"/>
  <c r="L4889" i="1"/>
  <c r="N4889" i="1" s="1"/>
  <c r="AN4889" i="1"/>
  <c r="AO4889" i="1" s="1"/>
  <c r="AP4889" i="1" s="1"/>
  <c r="AQ4889" i="1" s="1"/>
  <c r="AR4889" i="1" s="1"/>
  <c r="T4890" i="1"/>
  <c r="T4902" i="1"/>
  <c r="S4902" i="1"/>
  <c r="AD4932" i="1"/>
  <c r="D5667" i="1"/>
  <c r="E5667" i="1" s="1"/>
  <c r="G5667" i="1" s="1"/>
  <c r="AN4838" i="1"/>
  <c r="AO4838" i="1" s="1"/>
  <c r="AP4838" i="1" s="1"/>
  <c r="AQ4838" i="1" s="1"/>
  <c r="AR4838" i="1" s="1"/>
  <c r="Q4853" i="1"/>
  <c r="AN4862" i="1"/>
  <c r="AO4862" i="1" s="1"/>
  <c r="AP4862" i="1" s="1"/>
  <c r="AQ4862" i="1" s="1"/>
  <c r="AR4862" i="1" s="1"/>
  <c r="Q4869" i="1"/>
  <c r="V4870" i="1"/>
  <c r="Q4880" i="1"/>
  <c r="S4882" i="1"/>
  <c r="AD4914" i="1"/>
  <c r="Q4893" i="1"/>
  <c r="J4893" i="1"/>
  <c r="K4893" i="1" s="1"/>
  <c r="AN4893" i="1" s="1"/>
  <c r="AO4893" i="1" s="1"/>
  <c r="AP4893" i="1" s="1"/>
  <c r="AQ4893" i="1" s="1"/>
  <c r="AR4893" i="1" s="1"/>
  <c r="AN4896" i="1"/>
  <c r="AO4896" i="1" s="1"/>
  <c r="AP4896" i="1" s="1"/>
  <c r="AQ4896" i="1" s="1"/>
  <c r="AR4896" i="1" s="1"/>
  <c r="L4897" i="1"/>
  <c r="N4897" i="1" s="1"/>
  <c r="W4897" i="1" s="1"/>
  <c r="N4901" i="1"/>
  <c r="AD4936" i="1"/>
  <c r="AD4939" i="1"/>
  <c r="L4915" i="1"/>
  <c r="N4915" i="1" s="1"/>
  <c r="W4915" i="1" s="1"/>
  <c r="O4915" i="1"/>
  <c r="V4917" i="1"/>
  <c r="W4917" i="1" s="1"/>
  <c r="AD4903" i="1"/>
  <c r="O4888" i="1"/>
  <c r="L4888" i="1"/>
  <c r="N4888" i="1" s="1"/>
  <c r="O4889" i="1"/>
  <c r="AD4923" i="1"/>
  <c r="O4897" i="1"/>
  <c r="O4905" i="1"/>
  <c r="T4906" i="1"/>
  <c r="W4909" i="1"/>
  <c r="N4912" i="1"/>
  <c r="W4912" i="1" s="1"/>
  <c r="O4932" i="1"/>
  <c r="AN4932" i="1"/>
  <c r="AO4932" i="1" s="1"/>
  <c r="AP4932" i="1" s="1"/>
  <c r="AQ4932" i="1" s="1"/>
  <c r="AR4932" i="1" s="1"/>
  <c r="AD4968" i="1"/>
  <c r="Q4861" i="1"/>
  <c r="S4889" i="1"/>
  <c r="AN4894" i="1"/>
  <c r="AO4894" i="1" s="1"/>
  <c r="AP4894" i="1" s="1"/>
  <c r="AQ4894" i="1" s="1"/>
  <c r="AR4894" i="1" s="1"/>
  <c r="O4912" i="1"/>
  <c r="V4914" i="1"/>
  <c r="W4914" i="1" s="1"/>
  <c r="V4919" i="1"/>
  <c r="AD4949" i="1"/>
  <c r="AD4893" i="1"/>
  <c r="AD4904" i="1"/>
  <c r="AD4912" i="1"/>
  <c r="AD4919" i="1"/>
  <c r="V4892" i="1"/>
  <c r="AD4927" i="1"/>
  <c r="AD4931" i="1"/>
  <c r="Q4905" i="1"/>
  <c r="AD4955" i="1"/>
  <c r="L4964" i="1"/>
  <c r="N4964" i="1" s="1"/>
  <c r="O4964" i="1"/>
  <c r="AD4894" i="1"/>
  <c r="L4870" i="1"/>
  <c r="N4870" i="1" s="1"/>
  <c r="J4871" i="1"/>
  <c r="K4871" i="1" s="1"/>
  <c r="AN4875" i="1"/>
  <c r="AO4875" i="1" s="1"/>
  <c r="AP4875" i="1" s="1"/>
  <c r="AQ4875" i="1" s="1"/>
  <c r="AR4875" i="1" s="1"/>
  <c r="AD4905" i="1"/>
  <c r="T4887" i="1"/>
  <c r="S4887" i="1"/>
  <c r="S4897" i="1"/>
  <c r="O4900" i="1"/>
  <c r="L4900" i="1"/>
  <c r="AD4902" i="1"/>
  <c r="Q4919" i="1"/>
  <c r="J4919" i="1"/>
  <c r="K4919" i="1" s="1"/>
  <c r="V4925" i="1"/>
  <c r="AN4884" i="1"/>
  <c r="AO4884" i="1" s="1"/>
  <c r="AP4884" i="1" s="1"/>
  <c r="AQ4884" i="1" s="1"/>
  <c r="AR4884" i="1" s="1"/>
  <c r="V4886" i="1"/>
  <c r="W4886" i="1" s="1"/>
  <c r="J4887" i="1"/>
  <c r="K4887" i="1" s="1"/>
  <c r="AN4902" i="1"/>
  <c r="AO4902" i="1" s="1"/>
  <c r="AP4902" i="1" s="1"/>
  <c r="AQ4902" i="1" s="1"/>
  <c r="AR4902" i="1" s="1"/>
  <c r="AD4944" i="1"/>
  <c r="T4917" i="1"/>
  <c r="S4917" i="1"/>
  <c r="O4923" i="1"/>
  <c r="L4923" i="1"/>
  <c r="N4923" i="1" s="1"/>
  <c r="V4927" i="1"/>
  <c r="T4952" i="1"/>
  <c r="S4952" i="1"/>
  <c r="Q4870" i="1"/>
  <c r="AD4907" i="1"/>
  <c r="AN4885" i="1"/>
  <c r="AO4885" i="1" s="1"/>
  <c r="AP4885" i="1" s="1"/>
  <c r="AQ4885" i="1" s="1"/>
  <c r="AR4885" i="1" s="1"/>
  <c r="O4892" i="1"/>
  <c r="AD4922" i="1"/>
  <c r="AD4930" i="1"/>
  <c r="O4904" i="1"/>
  <c r="L4904" i="1"/>
  <c r="N4904" i="1" s="1"/>
  <c r="L4908" i="1"/>
  <c r="N4908" i="1" s="1"/>
  <c r="AN4908" i="1"/>
  <c r="AO4908" i="1" s="1"/>
  <c r="AP4908" i="1" s="1"/>
  <c r="AQ4908" i="1" s="1"/>
  <c r="AR4908" i="1" s="1"/>
  <c r="AD4938" i="1"/>
  <c r="Q4921" i="1"/>
  <c r="J4921" i="1"/>
  <c r="K4921" i="1" s="1"/>
  <c r="S4925" i="1"/>
  <c r="T4925" i="1"/>
  <c r="V4938" i="1"/>
  <c r="V4874" i="1"/>
  <c r="AD4909" i="1"/>
  <c r="V4891" i="1"/>
  <c r="W4891" i="1" s="1"/>
  <c r="L4892" i="1"/>
  <c r="N4892" i="1" s="1"/>
  <c r="AD4926" i="1"/>
  <c r="O4908" i="1"/>
  <c r="L4911" i="1"/>
  <c r="N4911" i="1" s="1"/>
  <c r="W4911" i="1" s="1"/>
  <c r="O4911" i="1"/>
  <c r="Q4927" i="1"/>
  <c r="J4927" i="1"/>
  <c r="K4927" i="1" s="1"/>
  <c r="AN4927" i="1" s="1"/>
  <c r="AO4927" i="1" s="1"/>
  <c r="AP4927" i="1" s="1"/>
  <c r="AQ4927" i="1" s="1"/>
  <c r="AR4927" i="1" s="1"/>
  <c r="T4940" i="1"/>
  <c r="S4940" i="1"/>
  <c r="V4950" i="1"/>
  <c r="N4862" i="1"/>
  <c r="T4873" i="1"/>
  <c r="AD4910" i="1"/>
  <c r="V4899" i="1"/>
  <c r="T4908" i="1"/>
  <c r="S4908" i="1"/>
  <c r="AQ4909" i="1"/>
  <c r="AR4909" i="1" s="1"/>
  <c r="AD4941" i="1"/>
  <c r="AD4946" i="1"/>
  <c r="AD4948" i="1"/>
  <c r="L4848" i="1"/>
  <c r="N4848" i="1" s="1"/>
  <c r="W4848" i="1" s="1"/>
  <c r="Q4849" i="1"/>
  <c r="J4873" i="1"/>
  <c r="K4873" i="1" s="1"/>
  <c r="AD4918" i="1"/>
  <c r="O4895" i="1"/>
  <c r="S4904" i="1"/>
  <c r="AN4910" i="1"/>
  <c r="AO4910" i="1" s="1"/>
  <c r="AP4910" i="1" s="1"/>
  <c r="AQ4910" i="1" s="1"/>
  <c r="AR4910" i="1" s="1"/>
  <c r="O4910" i="1"/>
  <c r="AD4961" i="1"/>
  <c r="J4849" i="1"/>
  <c r="K4849" i="1" s="1"/>
  <c r="V4850" i="1"/>
  <c r="Q4862" i="1"/>
  <c r="O4886" i="1"/>
  <c r="AD4917" i="1"/>
  <c r="L4895" i="1"/>
  <c r="N4895" i="1" s="1"/>
  <c r="W4895" i="1" s="1"/>
  <c r="V4910" i="1"/>
  <c r="W4910" i="1" s="1"/>
  <c r="S4913" i="1"/>
  <c r="T4913" i="1"/>
  <c r="J4916" i="1"/>
  <c r="K4916" i="1" s="1"/>
  <c r="AN4916" i="1" s="1"/>
  <c r="AO4916" i="1" s="1"/>
  <c r="AP4916" i="1" s="1"/>
  <c r="AQ4916" i="1" s="1"/>
  <c r="AR4916" i="1" s="1"/>
  <c r="Q4916" i="1"/>
  <c r="V4920" i="1"/>
  <c r="W4920" i="1" s="1"/>
  <c r="AD4954" i="1"/>
  <c r="V4948" i="1"/>
  <c r="S4956" i="1"/>
  <c r="T4956" i="1"/>
  <c r="L4958" i="1"/>
  <c r="N4958" i="1" s="1"/>
  <c r="O4958" i="1"/>
  <c r="AD4881" i="1"/>
  <c r="Q4857" i="1"/>
  <c r="F5668" i="1"/>
  <c r="AD4897" i="1"/>
  <c r="V4902" i="1"/>
  <c r="W4902" i="1" s="1"/>
  <c r="V4913" i="1"/>
  <c r="AN4923" i="1"/>
  <c r="AO4923" i="1" s="1"/>
  <c r="AP4923" i="1" s="1"/>
  <c r="AQ4923" i="1" s="1"/>
  <c r="AR4923" i="1" s="1"/>
  <c r="J4936" i="1"/>
  <c r="K4936" i="1" s="1"/>
  <c r="Q4936" i="1"/>
  <c r="V4858" i="1"/>
  <c r="T4865" i="1"/>
  <c r="V4866" i="1"/>
  <c r="AD4898" i="1"/>
  <c r="V4878" i="1"/>
  <c r="W4878" i="1" s="1"/>
  <c r="AN4881" i="1"/>
  <c r="AO4881" i="1" s="1"/>
  <c r="AP4881" i="1" s="1"/>
  <c r="AQ4881" i="1" s="1"/>
  <c r="AR4881" i="1" s="1"/>
  <c r="AN4882" i="1"/>
  <c r="AO4882" i="1" s="1"/>
  <c r="AP4882" i="1" s="1"/>
  <c r="AQ4882" i="1" s="1"/>
  <c r="AR4882" i="1" s="1"/>
  <c r="V4898" i="1"/>
  <c r="AD4956" i="1"/>
  <c r="V4946" i="1"/>
  <c r="V4922" i="1"/>
  <c r="Q4931" i="1"/>
  <c r="J4931" i="1"/>
  <c r="K4931" i="1" s="1"/>
  <c r="V4937" i="1"/>
  <c r="V4947" i="1"/>
  <c r="AN4920" i="1"/>
  <c r="AO4920" i="1" s="1"/>
  <c r="AP4920" i="1" s="1"/>
  <c r="AQ4920" i="1" s="1"/>
  <c r="AR4920" i="1" s="1"/>
  <c r="AN4926" i="1"/>
  <c r="AO4926" i="1" s="1"/>
  <c r="AP4926" i="1" s="1"/>
  <c r="AQ4926" i="1" s="1"/>
  <c r="AR4926" i="1" s="1"/>
  <c r="AN4930" i="1"/>
  <c r="AO4930" i="1" s="1"/>
  <c r="AP4930" i="1" s="1"/>
  <c r="AQ4930" i="1" s="1"/>
  <c r="AR4930" i="1" s="1"/>
  <c r="Q4930" i="1"/>
  <c r="AD4972" i="1"/>
  <c r="AD4987" i="1"/>
  <c r="S4969" i="1"/>
  <c r="T4969" i="1"/>
  <c r="V4980" i="1"/>
  <c r="AD4947" i="1"/>
  <c r="V4926" i="1"/>
  <c r="J4937" i="1"/>
  <c r="K4937" i="1" s="1"/>
  <c r="Q4937" i="1"/>
  <c r="V4939" i="1"/>
  <c r="Q4947" i="1"/>
  <c r="J4947" i="1"/>
  <c r="K4947" i="1" s="1"/>
  <c r="V4957" i="1"/>
  <c r="Q4891" i="1"/>
  <c r="Q4911" i="1"/>
  <c r="J4922" i="1"/>
  <c r="K4922" i="1" s="1"/>
  <c r="AD4953" i="1"/>
  <c r="AD4957" i="1"/>
  <c r="AD4969" i="1"/>
  <c r="V4959" i="1"/>
  <c r="O4961" i="1"/>
  <c r="L4961" i="1"/>
  <c r="AN4961" i="1"/>
  <c r="AO4961" i="1" s="1"/>
  <c r="AP4961" i="1" s="1"/>
  <c r="AQ4961" i="1" s="1"/>
  <c r="AR4961" i="1" s="1"/>
  <c r="AD5002" i="1"/>
  <c r="T4978" i="1"/>
  <c r="S4978" i="1"/>
  <c r="D5669" i="1"/>
  <c r="AD4929" i="1"/>
  <c r="V4908" i="1"/>
  <c r="AD4960" i="1"/>
  <c r="AD4964" i="1"/>
  <c r="O4942" i="1"/>
  <c r="L4942" i="1"/>
  <c r="N4942" i="1" s="1"/>
  <c r="W4942" i="1" s="1"/>
  <c r="O4949" i="1"/>
  <c r="AN4949" i="1"/>
  <c r="AO4949" i="1" s="1"/>
  <c r="AP4949" i="1" s="1"/>
  <c r="AQ4949" i="1" s="1"/>
  <c r="AR4949" i="1" s="1"/>
  <c r="L4949" i="1"/>
  <c r="N4949" i="1" s="1"/>
  <c r="L4905" i="1"/>
  <c r="N4905" i="1" s="1"/>
  <c r="Q4907" i="1"/>
  <c r="Q4909" i="1"/>
  <c r="T4942" i="1"/>
  <c r="S4942" i="1"/>
  <c r="AN4970" i="1"/>
  <c r="AO4970" i="1" s="1"/>
  <c r="AP4970" i="1" s="1"/>
  <c r="AQ4970" i="1" s="1"/>
  <c r="AR4970" i="1" s="1"/>
  <c r="O4926" i="1"/>
  <c r="L4926" i="1"/>
  <c r="N4926" i="1" s="1"/>
  <c r="AD4974" i="1"/>
  <c r="AD4990" i="1"/>
  <c r="V4966" i="1"/>
  <c r="O4978" i="1"/>
  <c r="L4978" i="1"/>
  <c r="N4978" i="1" s="1"/>
  <c r="Q4899" i="1"/>
  <c r="S4922" i="1"/>
  <c r="V4929" i="1"/>
  <c r="W4929" i="1" s="1"/>
  <c r="L4930" i="1"/>
  <c r="O4944" i="1"/>
  <c r="L4944" i="1"/>
  <c r="N4944" i="1" s="1"/>
  <c r="W4944" i="1" s="1"/>
  <c r="AN4944" i="1"/>
  <c r="AO4944" i="1" s="1"/>
  <c r="AP4944" i="1" s="1"/>
  <c r="AQ4944" i="1" s="1"/>
  <c r="AR4944" i="1" s="1"/>
  <c r="AD4976" i="1"/>
  <c r="AN4964" i="1"/>
  <c r="AO4964" i="1" s="1"/>
  <c r="AP4964" i="1" s="1"/>
  <c r="AQ4964" i="1" s="1"/>
  <c r="AR4964" i="1" s="1"/>
  <c r="AD4945" i="1"/>
  <c r="AD4952" i="1"/>
  <c r="S4926" i="1"/>
  <c r="O4933" i="1"/>
  <c r="L4933" i="1"/>
  <c r="N4933" i="1" s="1"/>
  <c r="W4933" i="1" s="1"/>
  <c r="AD4963" i="1"/>
  <c r="AD4978" i="1"/>
  <c r="AD4980" i="1"/>
  <c r="V4962" i="1"/>
  <c r="W4962" i="1" s="1"/>
  <c r="V4964" i="1"/>
  <c r="AN4948" i="1"/>
  <c r="AO4948" i="1" s="1"/>
  <c r="AP4948" i="1" s="1"/>
  <c r="AQ4948" i="1" s="1"/>
  <c r="AR4948" i="1" s="1"/>
  <c r="L4970" i="1"/>
  <c r="N4970" i="1" s="1"/>
  <c r="W4970" i="1" s="1"/>
  <c r="O4970" i="1"/>
  <c r="W4972" i="1"/>
  <c r="O4974" i="1"/>
  <c r="L4974" i="1"/>
  <c r="N4974" i="1" s="1"/>
  <c r="V4894" i="1"/>
  <c r="AD4951" i="1"/>
  <c r="N4925" i="1"/>
  <c r="AD4984" i="1"/>
  <c r="Q4892" i="1"/>
  <c r="AD4942" i="1"/>
  <c r="O4925" i="1"/>
  <c r="N4932" i="1"/>
  <c r="W4932" i="1" s="1"/>
  <c r="T4938" i="1"/>
  <c r="S4938" i="1"/>
  <c r="W4941" i="1"/>
  <c r="V4943" i="1"/>
  <c r="W4943" i="1" s="1"/>
  <c r="W4946" i="1"/>
  <c r="V4960" i="1"/>
  <c r="W4968" i="1"/>
  <c r="J4918" i="1"/>
  <c r="K4918" i="1" s="1"/>
  <c r="Q4918" i="1"/>
  <c r="V4924" i="1"/>
  <c r="AD4959" i="1"/>
  <c r="L4938" i="1"/>
  <c r="N4938" i="1" s="1"/>
  <c r="O4938" i="1"/>
  <c r="S4946" i="1"/>
  <c r="T4946" i="1"/>
  <c r="L4948" i="1"/>
  <c r="N4948" i="1" s="1"/>
  <c r="O4948" i="1"/>
  <c r="AD4999" i="1"/>
  <c r="T4929" i="1"/>
  <c r="S4929" i="1"/>
  <c r="J4924" i="1"/>
  <c r="K4924" i="1" s="1"/>
  <c r="AN4924" i="1" s="1"/>
  <c r="AO4924" i="1" s="1"/>
  <c r="AP4924" i="1" s="1"/>
  <c r="AQ4924" i="1" s="1"/>
  <c r="AR4924" i="1" s="1"/>
  <c r="Q4924" i="1"/>
  <c r="AD4962" i="1"/>
  <c r="O4943" i="1"/>
  <c r="AN4943" i="1"/>
  <c r="AO4943" i="1" s="1"/>
  <c r="AP4943" i="1" s="1"/>
  <c r="AQ4943" i="1" s="1"/>
  <c r="AR4943" i="1" s="1"/>
  <c r="V4967" i="1"/>
  <c r="T4973" i="1"/>
  <c r="S4973" i="1"/>
  <c r="V4975" i="1"/>
  <c r="Q4895" i="1"/>
  <c r="AD4934" i="1"/>
  <c r="AD4935" i="1"/>
  <c r="AD4937" i="1"/>
  <c r="AN4915" i="1"/>
  <c r="AO4915" i="1" s="1"/>
  <c r="AP4915" i="1" s="1"/>
  <c r="AQ4915" i="1" s="1"/>
  <c r="AR4915" i="1" s="1"/>
  <c r="O4917" i="1"/>
  <c r="AD4950" i="1"/>
  <c r="AN4933" i="1"/>
  <c r="AO4933" i="1" s="1"/>
  <c r="AP4933" i="1" s="1"/>
  <c r="AQ4933" i="1" s="1"/>
  <c r="AR4933" i="1" s="1"/>
  <c r="O4940" i="1"/>
  <c r="L4940" i="1"/>
  <c r="N4940" i="1" s="1"/>
  <c r="W4940" i="1" s="1"/>
  <c r="V4945" i="1"/>
  <c r="T4958" i="1"/>
  <c r="S4958" i="1"/>
  <c r="AN4913" i="1"/>
  <c r="AO4913" i="1" s="1"/>
  <c r="AP4913" i="1" s="1"/>
  <c r="AQ4913" i="1" s="1"/>
  <c r="AR4913" i="1" s="1"/>
  <c r="V4931" i="1"/>
  <c r="V4934" i="1"/>
  <c r="W4934" i="1" s="1"/>
  <c r="AD4967" i="1"/>
  <c r="AD4970" i="1"/>
  <c r="F5671" i="1"/>
  <c r="AD4989" i="1"/>
  <c r="T4961" i="1"/>
  <c r="S4961" i="1"/>
  <c r="V4963" i="1"/>
  <c r="L4965" i="1"/>
  <c r="N4965" i="1" s="1"/>
  <c r="O4965" i="1"/>
  <c r="W4971" i="1"/>
  <c r="Q4950" i="1"/>
  <c r="J4950" i="1"/>
  <c r="K4950" i="1" s="1"/>
  <c r="AN4952" i="1"/>
  <c r="AO4952" i="1" s="1"/>
  <c r="AP4952" i="1" s="1"/>
  <c r="AQ4952" i="1" s="1"/>
  <c r="AR4952" i="1" s="1"/>
  <c r="AD5009" i="1"/>
  <c r="V4982" i="1"/>
  <c r="AN4990" i="1"/>
  <c r="AO4990" i="1" s="1"/>
  <c r="AP4990" i="1" s="1"/>
  <c r="AQ4990" i="1" s="1"/>
  <c r="AR4990" i="1" s="1"/>
  <c r="V4996" i="1"/>
  <c r="W4996" i="1" s="1"/>
  <c r="O5002" i="1"/>
  <c r="L5002" i="1"/>
  <c r="N5002" i="1" s="1"/>
  <c r="AD5040" i="1"/>
  <c r="AD5056" i="1"/>
  <c r="L4939" i="1"/>
  <c r="N4939" i="1" s="1"/>
  <c r="AN4942" i="1"/>
  <c r="AO4942" i="1" s="1"/>
  <c r="AP4942" i="1" s="1"/>
  <c r="AQ4942" i="1" s="1"/>
  <c r="AR4942" i="1" s="1"/>
  <c r="AD4973" i="1"/>
  <c r="Q4948" i="1"/>
  <c r="AD4983" i="1"/>
  <c r="N4960" i="1"/>
  <c r="AD4998" i="1"/>
  <c r="AN4985" i="1"/>
  <c r="AO4985" i="1" s="1"/>
  <c r="AP4985" i="1" s="1"/>
  <c r="AQ4985" i="1" s="1"/>
  <c r="AR4985" i="1" s="1"/>
  <c r="V4990" i="1"/>
  <c r="V4992" i="1"/>
  <c r="AN5000" i="1"/>
  <c r="AO5000" i="1" s="1"/>
  <c r="AP5000" i="1" s="1"/>
  <c r="AQ5000" i="1" s="1"/>
  <c r="AR5000" i="1" s="1"/>
  <c r="O5000" i="1"/>
  <c r="L5000" i="1"/>
  <c r="N5000" i="1" s="1"/>
  <c r="W5000" i="1" s="1"/>
  <c r="AN5006" i="1"/>
  <c r="AO5006" i="1" s="1"/>
  <c r="AP5006" i="1" s="1"/>
  <c r="AQ5006" i="1" s="1"/>
  <c r="AR5006" i="1" s="1"/>
  <c r="O5006" i="1"/>
  <c r="L5006" i="1"/>
  <c r="N5006" i="1" s="1"/>
  <c r="V5008" i="1"/>
  <c r="AN5010" i="1"/>
  <c r="AO5010" i="1" s="1"/>
  <c r="AP5010" i="1" s="1"/>
  <c r="AQ5010" i="1" s="1"/>
  <c r="AR5010" i="1" s="1"/>
  <c r="Q5014" i="1"/>
  <c r="AN5014" i="1"/>
  <c r="AO5014" i="1" s="1"/>
  <c r="AP5014" i="1" s="1"/>
  <c r="AQ5014" i="1" s="1"/>
  <c r="AR5014" i="1" s="1"/>
  <c r="S5016" i="1"/>
  <c r="T5016" i="1"/>
  <c r="S4957" i="1"/>
  <c r="O4960" i="1"/>
  <c r="Q4964" i="1"/>
  <c r="L4973" i="1"/>
  <c r="N4973" i="1" s="1"/>
  <c r="W4973" i="1" s="1"/>
  <c r="V4985" i="1"/>
  <c r="L4988" i="1"/>
  <c r="N4988" i="1" s="1"/>
  <c r="V5012" i="1"/>
  <c r="W5012" i="1" s="1"/>
  <c r="V5016" i="1"/>
  <c r="AN5020" i="1"/>
  <c r="AO5020" i="1" s="1"/>
  <c r="AP5020" i="1" s="1"/>
  <c r="AQ5020" i="1" s="1"/>
  <c r="AR5020" i="1" s="1"/>
  <c r="W5038" i="1"/>
  <c r="Q4915" i="1"/>
  <c r="Q4949" i="1"/>
  <c r="Q4960" i="1"/>
  <c r="T4965" i="1"/>
  <c r="Q4988" i="1"/>
  <c r="AN4992" i="1"/>
  <c r="AO4992" i="1" s="1"/>
  <c r="AP4992" i="1" s="1"/>
  <c r="AQ4992" i="1" s="1"/>
  <c r="AR4992" i="1" s="1"/>
  <c r="O4992" i="1"/>
  <c r="L4992" i="1"/>
  <c r="O4994" i="1"/>
  <c r="L4994" i="1"/>
  <c r="N4994" i="1" s="1"/>
  <c r="L4998" i="1"/>
  <c r="N4998" i="1" s="1"/>
  <c r="O4998" i="1"/>
  <c r="V5020" i="1"/>
  <c r="L4951" i="1"/>
  <c r="N4951" i="1" s="1"/>
  <c r="W4951" i="1" s="1"/>
  <c r="V4953" i="1"/>
  <c r="Q4962" i="1"/>
  <c r="AD5003" i="1"/>
  <c r="AD5008" i="1"/>
  <c r="AN4981" i="1"/>
  <c r="AO4981" i="1" s="1"/>
  <c r="AP4981" i="1" s="1"/>
  <c r="AQ4981" i="1" s="1"/>
  <c r="AR4981" i="1" s="1"/>
  <c r="Q4985" i="1"/>
  <c r="J4985" i="1"/>
  <c r="K4985" i="1" s="1"/>
  <c r="AQ4987" i="1"/>
  <c r="AR4987" i="1" s="1"/>
  <c r="O4990" i="1"/>
  <c r="L4990" i="1"/>
  <c r="N4990" i="1" s="1"/>
  <c r="W4990" i="1" s="1"/>
  <c r="T4992" i="1"/>
  <c r="S4992" i="1"/>
  <c r="S4998" i="1"/>
  <c r="AD5031" i="1"/>
  <c r="O5008" i="1"/>
  <c r="L5008" i="1"/>
  <c r="N5008" i="1" s="1"/>
  <c r="O5010" i="1"/>
  <c r="L5010" i="1"/>
  <c r="N5010" i="1" s="1"/>
  <c r="O5018" i="1"/>
  <c r="AN5030" i="1"/>
  <c r="AO5030" i="1" s="1"/>
  <c r="AP5030" i="1" s="1"/>
  <c r="AQ5030" i="1" s="1"/>
  <c r="AR5030" i="1" s="1"/>
  <c r="AN4955" i="1"/>
  <c r="AO4955" i="1" s="1"/>
  <c r="AP4955" i="1" s="1"/>
  <c r="AQ4955" i="1" s="1"/>
  <c r="AR4955" i="1" s="1"/>
  <c r="AD4997" i="1"/>
  <c r="AN4977" i="1"/>
  <c r="AO4977" i="1" s="1"/>
  <c r="AP4977" i="1" s="1"/>
  <c r="AQ4977" i="1" s="1"/>
  <c r="AR4977" i="1" s="1"/>
  <c r="O4977" i="1"/>
  <c r="L4977" i="1"/>
  <c r="N4977" i="1" s="1"/>
  <c r="V4981" i="1"/>
  <c r="W4982" i="1"/>
  <c r="AD5012" i="1"/>
  <c r="Q4932" i="1"/>
  <c r="AD4965" i="1"/>
  <c r="L4952" i="1"/>
  <c r="N4952" i="1" s="1"/>
  <c r="O5020" i="1"/>
  <c r="L5020" i="1"/>
  <c r="N5020" i="1" s="1"/>
  <c r="O5022" i="1"/>
  <c r="L5022" i="1"/>
  <c r="AN5022" i="1"/>
  <c r="AO5022" i="1" s="1"/>
  <c r="AP5022" i="1" s="1"/>
  <c r="AQ5022" i="1" s="1"/>
  <c r="AR5022" i="1" s="1"/>
  <c r="W5024" i="1"/>
  <c r="F5670" i="1"/>
  <c r="AD4966" i="1"/>
  <c r="S4943" i="1"/>
  <c r="AD4995" i="1"/>
  <c r="AD4996" i="1"/>
  <c r="O4971" i="1"/>
  <c r="S4972" i="1"/>
  <c r="T4977" i="1"/>
  <c r="AD5021" i="1"/>
  <c r="AD5023" i="1"/>
  <c r="V5003" i="1"/>
  <c r="Q4954" i="1"/>
  <c r="AD4986" i="1"/>
  <c r="AD4994" i="1"/>
  <c r="L4981" i="1"/>
  <c r="N4981" i="1" s="1"/>
  <c r="O4981" i="1"/>
  <c r="AD5014" i="1"/>
  <c r="AD5017" i="1"/>
  <c r="V5007" i="1"/>
  <c r="O5030" i="1"/>
  <c r="L5030" i="1"/>
  <c r="N5030" i="1" s="1"/>
  <c r="D5670" i="1"/>
  <c r="E5670" i="1" s="1"/>
  <c r="AN4946" i="1"/>
  <c r="AO4946" i="1" s="1"/>
  <c r="AP4946" i="1" s="1"/>
  <c r="AQ4946" i="1" s="1"/>
  <c r="AR4946" i="1" s="1"/>
  <c r="AD4977" i="1"/>
  <c r="L4953" i="1"/>
  <c r="N4953" i="1" s="1"/>
  <c r="J4954" i="1"/>
  <c r="K4954" i="1" s="1"/>
  <c r="AN4954" i="1" s="1"/>
  <c r="AO4954" i="1" s="1"/>
  <c r="AP4954" i="1" s="1"/>
  <c r="AQ4954" i="1" s="1"/>
  <c r="AR4954" i="1" s="1"/>
  <c r="AN4957" i="1"/>
  <c r="AO4957" i="1" s="1"/>
  <c r="AP4957" i="1" s="1"/>
  <c r="AQ4957" i="1" s="1"/>
  <c r="AR4957" i="1" s="1"/>
  <c r="AD4993" i="1"/>
  <c r="T4970" i="1"/>
  <c r="Q4989" i="1"/>
  <c r="AN4989" i="1"/>
  <c r="AO4989" i="1" s="1"/>
  <c r="AP4989" i="1" s="1"/>
  <c r="AQ4989" i="1" s="1"/>
  <c r="AR4989" i="1" s="1"/>
  <c r="V5001" i="1"/>
  <c r="AD5043" i="1"/>
  <c r="AD5045" i="1"/>
  <c r="AD4958" i="1"/>
  <c r="AD4988" i="1"/>
  <c r="AD4992" i="1"/>
  <c r="V4969" i="1"/>
  <c r="V4995" i="1"/>
  <c r="T4997" i="1"/>
  <c r="S4997" i="1"/>
  <c r="O5003" i="1"/>
  <c r="L5003" i="1"/>
  <c r="N5003" i="1" s="1"/>
  <c r="AN5005" i="1"/>
  <c r="AO5005" i="1" s="1"/>
  <c r="AP5005" i="1" s="1"/>
  <c r="AQ5005" i="1" s="1"/>
  <c r="AR5005" i="1" s="1"/>
  <c r="L5005" i="1"/>
  <c r="N5005" i="1" s="1"/>
  <c r="AN5008" i="1"/>
  <c r="AO5008" i="1" s="1"/>
  <c r="AP5008" i="1" s="1"/>
  <c r="AQ5008" i="1" s="1"/>
  <c r="AR5008" i="1" s="1"/>
  <c r="AN5017" i="1"/>
  <c r="AO5017" i="1" s="1"/>
  <c r="AP5017" i="1" s="1"/>
  <c r="AQ5017" i="1" s="1"/>
  <c r="AR5017" i="1" s="1"/>
  <c r="Q4934" i="1"/>
  <c r="Q4955" i="1"/>
  <c r="AD4991" i="1"/>
  <c r="T4981" i="1"/>
  <c r="J4984" i="1"/>
  <c r="K4984" i="1" s="1"/>
  <c r="AN4984" i="1" s="1"/>
  <c r="AO4984" i="1" s="1"/>
  <c r="AP4984" i="1" s="1"/>
  <c r="AQ4984" i="1" s="1"/>
  <c r="AR4984" i="1" s="1"/>
  <c r="Q4984" i="1"/>
  <c r="W4987" i="1"/>
  <c r="AN4991" i="1"/>
  <c r="AO4991" i="1" s="1"/>
  <c r="AP4991" i="1" s="1"/>
  <c r="AQ4991" i="1" s="1"/>
  <c r="AR4991" i="1" s="1"/>
  <c r="T4999" i="1"/>
  <c r="S4999" i="1"/>
  <c r="T5001" i="1"/>
  <c r="S5001" i="1"/>
  <c r="O5005" i="1"/>
  <c r="O5007" i="1"/>
  <c r="L5007" i="1"/>
  <c r="N5007" i="1" s="1"/>
  <c r="T5009" i="1"/>
  <c r="S5009" i="1"/>
  <c r="AN5011" i="1"/>
  <c r="AO5011" i="1" s="1"/>
  <c r="AP5011" i="1" s="1"/>
  <c r="AQ5011" i="1" s="1"/>
  <c r="AR5011" i="1" s="1"/>
  <c r="AN5015" i="1"/>
  <c r="AO5015" i="1" s="1"/>
  <c r="AP5015" i="1" s="1"/>
  <c r="AQ5015" i="1" s="1"/>
  <c r="AR5015" i="1" s="1"/>
  <c r="AD4979" i="1"/>
  <c r="Q4975" i="1"/>
  <c r="J4975" i="1"/>
  <c r="K4975" i="1" s="1"/>
  <c r="S4976" i="1"/>
  <c r="J4980" i="1"/>
  <c r="K4980" i="1" s="1"/>
  <c r="Q4980" i="1"/>
  <c r="AD5011" i="1"/>
  <c r="T4995" i="1"/>
  <c r="S4995" i="1"/>
  <c r="V5009" i="1"/>
  <c r="V5015" i="1"/>
  <c r="T5025" i="1"/>
  <c r="S5025" i="1"/>
  <c r="V5027" i="1"/>
  <c r="Q4923" i="1"/>
  <c r="Q4944" i="1"/>
  <c r="L4945" i="1"/>
  <c r="N4945" i="1" s="1"/>
  <c r="L4955" i="1"/>
  <c r="N4955" i="1" s="1"/>
  <c r="W4955" i="1" s="1"/>
  <c r="AN4958" i="1"/>
  <c r="AO4958" i="1" s="1"/>
  <c r="AP4958" i="1" s="1"/>
  <c r="AQ4958" i="1" s="1"/>
  <c r="AR4958" i="1" s="1"/>
  <c r="AN4960" i="1"/>
  <c r="AO4960" i="1" s="1"/>
  <c r="AP4960" i="1" s="1"/>
  <c r="AQ4960" i="1" s="1"/>
  <c r="AR4960" i="1" s="1"/>
  <c r="J4969" i="1"/>
  <c r="K4969" i="1" s="1"/>
  <c r="AN4969" i="1" s="1"/>
  <c r="AO4969" i="1" s="1"/>
  <c r="AP4969" i="1" s="1"/>
  <c r="AQ4969" i="1" s="1"/>
  <c r="AR4969" i="1" s="1"/>
  <c r="S4970" i="1"/>
  <c r="Q4974" i="1"/>
  <c r="AN4974" i="1"/>
  <c r="AO4974" i="1" s="1"/>
  <c r="AP4974" i="1" s="1"/>
  <c r="AQ4974" i="1" s="1"/>
  <c r="AR4974" i="1" s="1"/>
  <c r="AN4983" i="1"/>
  <c r="AO4983" i="1" s="1"/>
  <c r="AP4983" i="1" s="1"/>
  <c r="AQ4983" i="1" s="1"/>
  <c r="AR4983" i="1" s="1"/>
  <c r="O4993" i="1"/>
  <c r="L4993" i="1"/>
  <c r="N4993" i="1" s="1"/>
  <c r="W4993" i="1" s="1"/>
  <c r="O4995" i="1"/>
  <c r="L4995" i="1"/>
  <c r="N4995" i="1" s="1"/>
  <c r="AN4995" i="1"/>
  <c r="AO4995" i="1" s="1"/>
  <c r="AP4995" i="1" s="1"/>
  <c r="AQ4995" i="1" s="1"/>
  <c r="AR4995" i="1" s="1"/>
  <c r="V5025" i="1"/>
  <c r="W5025" i="1" s="1"/>
  <c r="V4958" i="1"/>
  <c r="AD5001" i="1"/>
  <c r="V4974" i="1"/>
  <c r="V4979" i="1"/>
  <c r="V4983" i="1"/>
  <c r="W4983" i="1" s="1"/>
  <c r="N4989" i="1"/>
  <c r="W4989" i="1" s="1"/>
  <c r="O4997" i="1"/>
  <c r="L4997" i="1"/>
  <c r="N4997" i="1" s="1"/>
  <c r="AN4997" i="1"/>
  <c r="AO4997" i="1" s="1"/>
  <c r="AP4997" i="1" s="1"/>
  <c r="AQ4997" i="1" s="1"/>
  <c r="AR4997" i="1" s="1"/>
  <c r="O5015" i="1"/>
  <c r="L5015" i="1"/>
  <c r="N5015" i="1" s="1"/>
  <c r="L5017" i="1"/>
  <c r="N5017" i="1" s="1"/>
  <c r="O5017" i="1"/>
  <c r="O5019" i="1"/>
  <c r="AN5019" i="1"/>
  <c r="AO5019" i="1" s="1"/>
  <c r="AP5019" i="1" s="1"/>
  <c r="AQ5019" i="1" s="1"/>
  <c r="AR5019" i="1" s="1"/>
  <c r="L5019" i="1"/>
  <c r="N5019" i="1" s="1"/>
  <c r="L4956" i="1"/>
  <c r="N4956" i="1" s="1"/>
  <c r="AD5006" i="1"/>
  <c r="O4989" i="1"/>
  <c r="AD5032" i="1"/>
  <c r="O5011" i="1"/>
  <c r="L5011" i="1"/>
  <c r="N5011" i="1" s="1"/>
  <c r="W5011" i="1" s="1"/>
  <c r="S5023" i="1"/>
  <c r="T5023" i="1"/>
  <c r="V4949" i="1"/>
  <c r="V4965" i="1"/>
  <c r="Q4966" i="1"/>
  <c r="L4967" i="1"/>
  <c r="N4967" i="1" s="1"/>
  <c r="O4968" i="1"/>
  <c r="AN4978" i="1"/>
  <c r="AO4978" i="1" s="1"/>
  <c r="AP4978" i="1" s="1"/>
  <c r="AQ4978" i="1" s="1"/>
  <c r="AR4978" i="1" s="1"/>
  <c r="Q4979" i="1"/>
  <c r="J4979" i="1"/>
  <c r="K4979" i="1" s="1"/>
  <c r="AD5010" i="1"/>
  <c r="T5002" i="1"/>
  <c r="S5002" i="1"/>
  <c r="T5006" i="1"/>
  <c r="S5006" i="1"/>
  <c r="Q5013" i="1"/>
  <c r="J5013" i="1"/>
  <c r="K5013" i="1" s="1"/>
  <c r="Q4968" i="1"/>
  <c r="AD5000" i="1"/>
  <c r="AD5005" i="1"/>
  <c r="V4978" i="1"/>
  <c r="AD5016" i="1"/>
  <c r="AD5024" i="1"/>
  <c r="V5004" i="1"/>
  <c r="S5011" i="1"/>
  <c r="T5021" i="1"/>
  <c r="S5021" i="1"/>
  <c r="AD5065" i="1"/>
  <c r="AD5066" i="1"/>
  <c r="AD4981" i="1"/>
  <c r="AD5013" i="1"/>
  <c r="S4986" i="1"/>
  <c r="AN4988" i="1"/>
  <c r="AO4988" i="1" s="1"/>
  <c r="AP4988" i="1" s="1"/>
  <c r="AQ4988" i="1" s="1"/>
  <c r="AR4988" i="1" s="1"/>
  <c r="AD5018" i="1"/>
  <c r="AD5022" i="1"/>
  <c r="AD5026" i="1"/>
  <c r="Q4939" i="1"/>
  <c r="AD4982" i="1"/>
  <c r="J4959" i="1"/>
  <c r="K4959" i="1" s="1"/>
  <c r="J4963" i="1"/>
  <c r="K4963" i="1" s="1"/>
  <c r="AN4976" i="1"/>
  <c r="AO4976" i="1" s="1"/>
  <c r="AP4976" i="1" s="1"/>
  <c r="AQ4976" i="1" s="1"/>
  <c r="AR4976" i="1" s="1"/>
  <c r="AN4982" i="1"/>
  <c r="AO4982" i="1" s="1"/>
  <c r="AP4982" i="1" s="1"/>
  <c r="AQ4982" i="1" s="1"/>
  <c r="AR4982" i="1" s="1"/>
  <c r="O4983" i="1"/>
  <c r="AN4994" i="1"/>
  <c r="AO4994" i="1" s="1"/>
  <c r="AP4994" i="1" s="1"/>
  <c r="AQ4994" i="1" s="1"/>
  <c r="AR4994" i="1" s="1"/>
  <c r="T4996" i="1"/>
  <c r="S4996" i="1"/>
  <c r="O5033" i="1"/>
  <c r="L5033" i="1"/>
  <c r="N5033" i="1" s="1"/>
  <c r="AN5033" i="1"/>
  <c r="AO5033" i="1" s="1"/>
  <c r="AP5033" i="1" s="1"/>
  <c r="AQ5033" i="1" s="1"/>
  <c r="AR5033" i="1" s="1"/>
  <c r="O4986" i="1"/>
  <c r="J4999" i="1"/>
  <c r="K4999" i="1" s="1"/>
  <c r="Q5004" i="1"/>
  <c r="Q5010" i="1"/>
  <c r="AN5013" i="1"/>
  <c r="AO5013" i="1" s="1"/>
  <c r="AP5013" i="1" s="1"/>
  <c r="AQ5013" i="1" s="1"/>
  <c r="AR5013" i="1" s="1"/>
  <c r="AD5051" i="1"/>
  <c r="AD5054" i="1"/>
  <c r="T5042" i="1"/>
  <c r="S5042" i="1"/>
  <c r="O5045" i="1"/>
  <c r="L5045" i="1"/>
  <c r="N5045" i="1" s="1"/>
  <c r="AD5108" i="1"/>
  <c r="J4966" i="1"/>
  <c r="K4966" i="1" s="1"/>
  <c r="Q5017" i="1"/>
  <c r="AD5052" i="1"/>
  <c r="AD5055" i="1"/>
  <c r="AN5028" i="1"/>
  <c r="AO5028" i="1" s="1"/>
  <c r="AP5028" i="1" s="1"/>
  <c r="AQ5028" i="1" s="1"/>
  <c r="AR5028" i="1" s="1"/>
  <c r="V5053" i="1"/>
  <c r="V4994" i="1"/>
  <c r="AD5037" i="1"/>
  <c r="AD5044" i="1"/>
  <c r="AD5053" i="1"/>
  <c r="AN5025" i="1"/>
  <c r="AO5025" i="1" s="1"/>
  <c r="AP5025" i="1" s="1"/>
  <c r="AQ5025" i="1" s="1"/>
  <c r="AR5025" i="1" s="1"/>
  <c r="AN5035" i="1"/>
  <c r="AO5035" i="1" s="1"/>
  <c r="AP5035" i="1" s="1"/>
  <c r="AQ5035" i="1" s="1"/>
  <c r="AR5035" i="1" s="1"/>
  <c r="V5044" i="1"/>
  <c r="V5068" i="1"/>
  <c r="AN5026" i="1"/>
  <c r="AO5026" i="1" s="1"/>
  <c r="AP5026" i="1" s="1"/>
  <c r="AQ5026" i="1" s="1"/>
  <c r="AR5026" i="1" s="1"/>
  <c r="AN5029" i="1"/>
  <c r="AO5029" i="1" s="1"/>
  <c r="AP5029" i="1" s="1"/>
  <c r="AQ5029" i="1" s="1"/>
  <c r="AR5029" i="1" s="1"/>
  <c r="V5035" i="1"/>
  <c r="V5049" i="1"/>
  <c r="O5051" i="1"/>
  <c r="L5051" i="1"/>
  <c r="N5051" i="1" s="1"/>
  <c r="Q4983" i="1"/>
  <c r="AN5002" i="1"/>
  <c r="AO5002" i="1" s="1"/>
  <c r="AP5002" i="1" s="1"/>
  <c r="AQ5002" i="1" s="1"/>
  <c r="AR5002" i="1" s="1"/>
  <c r="Q5005" i="1"/>
  <c r="AD5038" i="1"/>
  <c r="V5014" i="1"/>
  <c r="Q5018" i="1"/>
  <c r="AN5024" i="1"/>
  <c r="AO5024" i="1" s="1"/>
  <c r="AP5024" i="1" s="1"/>
  <c r="AQ5024" i="1" s="1"/>
  <c r="AR5024" i="1" s="1"/>
  <c r="S5031" i="1"/>
  <c r="O5047" i="1"/>
  <c r="L5047" i="1"/>
  <c r="N5047" i="1" s="1"/>
  <c r="W5047" i="1" s="1"/>
  <c r="V5022" i="1"/>
  <c r="S5032" i="1"/>
  <c r="AD5062" i="1"/>
  <c r="Q5035" i="1"/>
  <c r="J5035" i="1"/>
  <c r="K5035" i="1" s="1"/>
  <c r="J5049" i="1"/>
  <c r="K5049" i="1" s="1"/>
  <c r="Q5049" i="1"/>
  <c r="Q4982" i="1"/>
  <c r="AN4996" i="1"/>
  <c r="AO4996" i="1" s="1"/>
  <c r="AP4996" i="1" s="1"/>
  <c r="AQ4996" i="1" s="1"/>
  <c r="AR4996" i="1" s="1"/>
  <c r="J5001" i="1"/>
  <c r="K5001" i="1" s="1"/>
  <c r="AN5001" i="1" s="1"/>
  <c r="AO5001" i="1" s="1"/>
  <c r="AP5001" i="1" s="1"/>
  <c r="AQ5001" i="1" s="1"/>
  <c r="AR5001" i="1" s="1"/>
  <c r="V5002" i="1"/>
  <c r="AN5009" i="1"/>
  <c r="AO5009" i="1" s="1"/>
  <c r="AP5009" i="1" s="1"/>
  <c r="AQ5009" i="1" s="1"/>
  <c r="AR5009" i="1" s="1"/>
  <c r="L5044" i="1"/>
  <c r="N5044" i="1" s="1"/>
  <c r="W5044" i="1" s="1"/>
  <c r="O5044" i="1"/>
  <c r="AD5039" i="1"/>
  <c r="J5021" i="1"/>
  <c r="K5021" i="1" s="1"/>
  <c r="AN5021" i="1" s="1"/>
  <c r="AO5021" i="1" s="1"/>
  <c r="AP5021" i="1" s="1"/>
  <c r="AQ5021" i="1" s="1"/>
  <c r="AR5021" i="1" s="1"/>
  <c r="L5031" i="1"/>
  <c r="N5031" i="1" s="1"/>
  <c r="V5040" i="1"/>
  <c r="F5672" i="1"/>
  <c r="S5000" i="1"/>
  <c r="AN5003" i="1"/>
  <c r="AO5003" i="1" s="1"/>
  <c r="AP5003" i="1" s="1"/>
  <c r="AQ5003" i="1" s="1"/>
  <c r="AR5003" i="1" s="1"/>
  <c r="AN5016" i="1"/>
  <c r="AO5016" i="1" s="1"/>
  <c r="AP5016" i="1" s="1"/>
  <c r="AQ5016" i="1" s="1"/>
  <c r="AR5016" i="1" s="1"/>
  <c r="V5026" i="1"/>
  <c r="L5029" i="1"/>
  <c r="N5029" i="1" s="1"/>
  <c r="W5029" i="1" s="1"/>
  <c r="V5037" i="1"/>
  <c r="L5014" i="1"/>
  <c r="N5014" i="1" s="1"/>
  <c r="AD5046" i="1"/>
  <c r="AD5061" i="1"/>
  <c r="AN5047" i="1"/>
  <c r="AO5047" i="1" s="1"/>
  <c r="AP5047" i="1" s="1"/>
  <c r="AQ5047" i="1" s="1"/>
  <c r="AR5047" i="1" s="1"/>
  <c r="T5000" i="1"/>
  <c r="S5020" i="1"/>
  <c r="J5023" i="1"/>
  <c r="K5023" i="1" s="1"/>
  <c r="S5026" i="1"/>
  <c r="T5026" i="1"/>
  <c r="S5027" i="1"/>
  <c r="J5037" i="1"/>
  <c r="K5037" i="1" s="1"/>
  <c r="Q5037" i="1"/>
  <c r="D5672" i="1"/>
  <c r="E5672" i="1" s="1"/>
  <c r="AD5034" i="1"/>
  <c r="O5027" i="1"/>
  <c r="L5027" i="1"/>
  <c r="N5027" i="1" s="1"/>
  <c r="AN5027" i="1"/>
  <c r="AO5027" i="1" s="1"/>
  <c r="AP5027" i="1" s="1"/>
  <c r="AQ5027" i="1" s="1"/>
  <c r="AR5027" i="1" s="1"/>
  <c r="Q5030" i="1"/>
  <c r="O5034" i="1"/>
  <c r="L5034" i="1"/>
  <c r="N5034" i="1" s="1"/>
  <c r="W5034" i="1" s="1"/>
  <c r="AN5034" i="1"/>
  <c r="AO5034" i="1" s="1"/>
  <c r="AP5034" i="1" s="1"/>
  <c r="AQ5034" i="1" s="1"/>
  <c r="AR5034" i="1" s="1"/>
  <c r="V5052" i="1"/>
  <c r="T5074" i="1"/>
  <c r="S5074" i="1"/>
  <c r="S4994" i="1"/>
  <c r="AD5028" i="1"/>
  <c r="V5010" i="1"/>
  <c r="AD5047" i="1"/>
  <c r="L5040" i="1"/>
  <c r="N5040" i="1" s="1"/>
  <c r="O5043" i="1"/>
  <c r="L5057" i="1"/>
  <c r="N5057" i="1" s="1"/>
  <c r="O5057" i="1"/>
  <c r="V5121" i="1"/>
  <c r="AN4998" i="1"/>
  <c r="AO4998" i="1" s="1"/>
  <c r="AP4998" i="1" s="1"/>
  <c r="AQ4998" i="1" s="1"/>
  <c r="AR4998" i="1" s="1"/>
  <c r="L5009" i="1"/>
  <c r="N5009" i="1" s="1"/>
  <c r="O5024" i="1"/>
  <c r="L5026" i="1"/>
  <c r="N5026" i="1" s="1"/>
  <c r="W5026" i="1" s="1"/>
  <c r="AD5060" i="1"/>
  <c r="V5077" i="1"/>
  <c r="Q4991" i="1"/>
  <c r="V4998" i="1"/>
  <c r="AD5035" i="1"/>
  <c r="AD5048" i="1"/>
  <c r="O5025" i="1"/>
  <c r="J4991" i="1"/>
  <c r="K4991" i="1" s="1"/>
  <c r="S5008" i="1"/>
  <c r="L5016" i="1"/>
  <c r="N5016" i="1" s="1"/>
  <c r="AN5018" i="1"/>
  <c r="AO5018" i="1" s="1"/>
  <c r="AP5018" i="1" s="1"/>
  <c r="AQ5018" i="1" s="1"/>
  <c r="AR5018" i="1" s="1"/>
  <c r="AN5031" i="1"/>
  <c r="AO5031" i="1" s="1"/>
  <c r="AP5031" i="1" s="1"/>
  <c r="AQ5031" i="1" s="1"/>
  <c r="AR5031" i="1" s="1"/>
  <c r="T5034" i="1"/>
  <c r="T5040" i="1"/>
  <c r="L5052" i="1"/>
  <c r="N5052" i="1" s="1"/>
  <c r="O5052" i="1"/>
  <c r="AD5029" i="1"/>
  <c r="Q5003" i="1"/>
  <c r="S5015" i="1"/>
  <c r="V5018" i="1"/>
  <c r="W5018" i="1" s="1"/>
  <c r="V5036" i="1"/>
  <c r="S5045" i="1"/>
  <c r="T5045" i="1"/>
  <c r="L5048" i="1"/>
  <c r="N5048" i="1" s="1"/>
  <c r="W5048" i="1" s="1"/>
  <c r="L5004" i="1"/>
  <c r="N5004" i="1" s="1"/>
  <c r="W5004" i="1" s="1"/>
  <c r="AD5042" i="1"/>
  <c r="AD5059" i="1"/>
  <c r="S4990" i="1"/>
  <c r="AN4993" i="1"/>
  <c r="AO4993" i="1" s="1"/>
  <c r="AP4993" i="1" s="1"/>
  <c r="AQ4993" i="1" s="1"/>
  <c r="AR4993" i="1" s="1"/>
  <c r="AD5036" i="1"/>
  <c r="AD5049" i="1"/>
  <c r="AD5058" i="1"/>
  <c r="V5032" i="1"/>
  <c r="W5032" i="1" s="1"/>
  <c r="Q5036" i="1"/>
  <c r="J5036" i="1"/>
  <c r="K5036" i="1" s="1"/>
  <c r="T5039" i="1"/>
  <c r="S5039" i="1"/>
  <c r="AN5051" i="1"/>
  <c r="AO5051" i="1" s="1"/>
  <c r="AP5051" i="1" s="1"/>
  <c r="AQ5051" i="1" s="1"/>
  <c r="AR5051" i="1" s="1"/>
  <c r="Q4971" i="1"/>
  <c r="Q4987" i="1"/>
  <c r="V5006" i="1"/>
  <c r="AD5020" i="1"/>
  <c r="F5673" i="1"/>
  <c r="AD5050" i="1"/>
  <c r="J5039" i="1"/>
  <c r="K5039" i="1" s="1"/>
  <c r="AN5040" i="1"/>
  <c r="AO5040" i="1" s="1"/>
  <c r="AP5040" i="1" s="1"/>
  <c r="AQ5040" i="1" s="1"/>
  <c r="AR5040" i="1" s="1"/>
  <c r="AD5067" i="1"/>
  <c r="V5042" i="1"/>
  <c r="W5042" i="1" s="1"/>
  <c r="AD5075" i="1"/>
  <c r="AN5062" i="1"/>
  <c r="AO5062" i="1" s="1"/>
  <c r="AP5062" i="1" s="1"/>
  <c r="AQ5062" i="1" s="1"/>
  <c r="AR5062" i="1" s="1"/>
  <c r="Q5062" i="1"/>
  <c r="V5070" i="1"/>
  <c r="W5070" i="1" s="1"/>
  <c r="AN5080" i="1"/>
  <c r="AO5080" i="1" s="1"/>
  <c r="AP5080" i="1" s="1"/>
  <c r="AQ5080" i="1" s="1"/>
  <c r="AR5080" i="1" s="1"/>
  <c r="AD5110" i="1"/>
  <c r="AD5112" i="1"/>
  <c r="O5087" i="1"/>
  <c r="L5087" i="1"/>
  <c r="N5087" i="1" s="1"/>
  <c r="V5111" i="1"/>
  <c r="W5111" i="1" s="1"/>
  <c r="W5127" i="1"/>
  <c r="Q5129" i="1"/>
  <c r="J5129" i="1"/>
  <c r="K5129" i="1" s="1"/>
  <c r="AN5129" i="1" s="1"/>
  <c r="AO5129" i="1" s="1"/>
  <c r="AP5129" i="1" s="1"/>
  <c r="AQ5129" i="1" s="1"/>
  <c r="AR5129" i="1" s="1"/>
  <c r="W5131" i="1"/>
  <c r="AN5048" i="1"/>
  <c r="AO5048" i="1" s="1"/>
  <c r="AP5048" i="1" s="1"/>
  <c r="AQ5048" i="1" s="1"/>
  <c r="AR5048" i="1" s="1"/>
  <c r="T5078" i="1"/>
  <c r="S5078" i="1"/>
  <c r="T5082" i="1"/>
  <c r="S5082" i="1"/>
  <c r="L5101" i="1"/>
  <c r="N5101" i="1" s="1"/>
  <c r="W5101" i="1" s="1"/>
  <c r="T5114" i="1"/>
  <c r="S5114" i="1"/>
  <c r="V5073" i="1"/>
  <c r="L5078" i="1"/>
  <c r="N5078" i="1" s="1"/>
  <c r="O5078" i="1"/>
  <c r="V5084" i="1"/>
  <c r="S5085" i="1"/>
  <c r="T5085" i="1"/>
  <c r="S5096" i="1"/>
  <c r="T5096" i="1"/>
  <c r="S5131" i="1"/>
  <c r="T5131" i="1"/>
  <c r="AN5038" i="1"/>
  <c r="AO5038" i="1" s="1"/>
  <c r="AP5038" i="1" s="1"/>
  <c r="AQ5038" i="1" s="1"/>
  <c r="AR5038" i="1" s="1"/>
  <c r="Q5041" i="1"/>
  <c r="V5051" i="1"/>
  <c r="Q5058" i="1"/>
  <c r="J5058" i="1"/>
  <c r="K5058" i="1" s="1"/>
  <c r="AD5088" i="1"/>
  <c r="V5061" i="1"/>
  <c r="AD5092" i="1"/>
  <c r="J5041" i="1"/>
  <c r="K5041" i="1" s="1"/>
  <c r="AN5045" i="1"/>
  <c r="AO5045" i="1" s="1"/>
  <c r="AP5045" i="1" s="1"/>
  <c r="AQ5045" i="1" s="1"/>
  <c r="AR5045" i="1" s="1"/>
  <c r="O5055" i="1"/>
  <c r="AN5055" i="1"/>
  <c r="AO5055" i="1" s="1"/>
  <c r="AP5055" i="1" s="1"/>
  <c r="AQ5055" i="1" s="1"/>
  <c r="AR5055" i="1" s="1"/>
  <c r="L5055" i="1"/>
  <c r="N5055" i="1" s="1"/>
  <c r="W5055" i="1" s="1"/>
  <c r="S5073" i="1"/>
  <c r="T5073" i="1"/>
  <c r="O5080" i="1"/>
  <c r="L5080" i="1"/>
  <c r="N5080" i="1" s="1"/>
  <c r="W5080" i="1" s="1"/>
  <c r="AD5123" i="1"/>
  <c r="O5096" i="1"/>
  <c r="L5096" i="1"/>
  <c r="N5096" i="1" s="1"/>
  <c r="V5113" i="1"/>
  <c r="T5138" i="1"/>
  <c r="S5138" i="1"/>
  <c r="S5055" i="1"/>
  <c r="AD5097" i="1"/>
  <c r="AD5107" i="1"/>
  <c r="S5080" i="1"/>
  <c r="T5080" i="1"/>
  <c r="AD5114" i="1"/>
  <c r="AD5128" i="1"/>
  <c r="AD5130" i="1"/>
  <c r="V5136" i="1"/>
  <c r="W5136" i="1" s="1"/>
  <c r="AD5100" i="1"/>
  <c r="L5073" i="1"/>
  <c r="N5073" i="1" s="1"/>
  <c r="O5073" i="1"/>
  <c r="Q5075" i="1"/>
  <c r="AN5075" i="1"/>
  <c r="AO5075" i="1" s="1"/>
  <c r="AP5075" i="1" s="1"/>
  <c r="AQ5075" i="1" s="1"/>
  <c r="AR5075" i="1" s="1"/>
  <c r="AN5077" i="1"/>
  <c r="AO5077" i="1" s="1"/>
  <c r="AP5077" i="1" s="1"/>
  <c r="AQ5077" i="1" s="1"/>
  <c r="AR5077" i="1" s="1"/>
  <c r="Q5077" i="1"/>
  <c r="L5082" i="1"/>
  <c r="N5082" i="1" s="1"/>
  <c r="W5082" i="1" s="1"/>
  <c r="O5082" i="1"/>
  <c r="O5084" i="1"/>
  <c r="L5084" i="1"/>
  <c r="N5084" i="1" s="1"/>
  <c r="V5098" i="1"/>
  <c r="V5086" i="1"/>
  <c r="AD5116" i="1"/>
  <c r="V5093" i="1"/>
  <c r="AD5125" i="1"/>
  <c r="AD5138" i="1"/>
  <c r="AD5073" i="1"/>
  <c r="S5048" i="1"/>
  <c r="T5048" i="1"/>
  <c r="F5674" i="1"/>
  <c r="AD5081" i="1"/>
  <c r="AN5057" i="1"/>
  <c r="AO5057" i="1" s="1"/>
  <c r="AP5057" i="1" s="1"/>
  <c r="AQ5057" i="1" s="1"/>
  <c r="AR5057" i="1" s="1"/>
  <c r="L5067" i="1"/>
  <c r="N5067" i="1" s="1"/>
  <c r="W5067" i="1" s="1"/>
  <c r="O5067" i="1"/>
  <c r="T5098" i="1"/>
  <c r="S5098" i="1"/>
  <c r="V5104" i="1"/>
  <c r="V5124" i="1"/>
  <c r="V5128" i="1"/>
  <c r="W5128" i="1" s="1"/>
  <c r="V5132" i="1"/>
  <c r="O5054" i="1"/>
  <c r="AN5054" i="1"/>
  <c r="AO5054" i="1" s="1"/>
  <c r="AP5054" i="1" s="1"/>
  <c r="AQ5054" i="1" s="1"/>
  <c r="AR5054" i="1" s="1"/>
  <c r="V5057" i="1"/>
  <c r="AD5086" i="1"/>
  <c r="AD5087" i="1"/>
  <c r="V5060" i="1"/>
  <c r="O5064" i="1"/>
  <c r="L5064" i="1"/>
  <c r="N5064" i="1" s="1"/>
  <c r="T5067" i="1"/>
  <c r="S5067" i="1"/>
  <c r="J5086" i="1"/>
  <c r="K5086" i="1" s="1"/>
  <c r="AN5086" i="1" s="1"/>
  <c r="AO5086" i="1" s="1"/>
  <c r="AP5086" i="1" s="1"/>
  <c r="AQ5086" i="1" s="1"/>
  <c r="AR5086" i="1" s="1"/>
  <c r="Q5086" i="1"/>
  <c r="O5091" i="1"/>
  <c r="L5091" i="1"/>
  <c r="N5091" i="1" s="1"/>
  <c r="V5115" i="1"/>
  <c r="J5126" i="1"/>
  <c r="K5126" i="1" s="1"/>
  <c r="AN5126" i="1" s="1"/>
  <c r="AO5126" i="1" s="1"/>
  <c r="AP5126" i="1" s="1"/>
  <c r="AQ5126" i="1" s="1"/>
  <c r="AR5126" i="1" s="1"/>
  <c r="Q5126" i="1"/>
  <c r="L5134" i="1"/>
  <c r="N5134" i="1" s="1"/>
  <c r="W5134" i="1" s="1"/>
  <c r="O5134" i="1"/>
  <c r="Q5047" i="1"/>
  <c r="L5054" i="1"/>
  <c r="N5054" i="1" s="1"/>
  <c r="W5054" i="1" s="1"/>
  <c r="AD5091" i="1"/>
  <c r="V5066" i="1"/>
  <c r="AD5102" i="1"/>
  <c r="O5075" i="1"/>
  <c r="L5075" i="1"/>
  <c r="N5075" i="1" s="1"/>
  <c r="W5075" i="1" s="1"/>
  <c r="AD5109" i="1"/>
  <c r="O5093" i="1"/>
  <c r="L5093" i="1"/>
  <c r="N5093" i="1" s="1"/>
  <c r="W5093" i="1" s="1"/>
  <c r="O5069" i="1"/>
  <c r="L5069" i="1"/>
  <c r="N5069" i="1" s="1"/>
  <c r="AN5069" i="1"/>
  <c r="AO5069" i="1" s="1"/>
  <c r="AP5069" i="1" s="1"/>
  <c r="AQ5069" i="1" s="1"/>
  <c r="AR5069" i="1" s="1"/>
  <c r="O5072" i="1"/>
  <c r="L5072" i="1"/>
  <c r="N5072" i="1" s="1"/>
  <c r="AD5127" i="1"/>
  <c r="O5100" i="1"/>
  <c r="L5100" i="1"/>
  <c r="N5100" i="1" s="1"/>
  <c r="V5110" i="1"/>
  <c r="W5110" i="1" s="1"/>
  <c r="AD5071" i="1"/>
  <c r="T5046" i="1"/>
  <c r="Q5050" i="1"/>
  <c r="J5050" i="1"/>
  <c r="K5050" i="1" s="1"/>
  <c r="L5060" i="1"/>
  <c r="N5060" i="1" s="1"/>
  <c r="O5060" i="1"/>
  <c r="S5069" i="1"/>
  <c r="T5069" i="1"/>
  <c r="AD5099" i="1"/>
  <c r="AN5084" i="1"/>
  <c r="AO5084" i="1" s="1"/>
  <c r="AP5084" i="1" s="1"/>
  <c r="AQ5084" i="1" s="1"/>
  <c r="AR5084" i="1" s="1"/>
  <c r="W5095" i="1"/>
  <c r="AD5098" i="1"/>
  <c r="Q5100" i="1"/>
  <c r="J5106" i="1"/>
  <c r="K5106" i="1" s="1"/>
  <c r="Q5106" i="1"/>
  <c r="O5108" i="1"/>
  <c r="L5108" i="1"/>
  <c r="N5108" i="1" s="1"/>
  <c r="AN5108" i="1"/>
  <c r="AO5108" i="1" s="1"/>
  <c r="AP5108" i="1" s="1"/>
  <c r="AQ5108" i="1" s="1"/>
  <c r="AR5108" i="1" s="1"/>
  <c r="T5122" i="1"/>
  <c r="S5122" i="1"/>
  <c r="AN5044" i="1"/>
  <c r="AO5044" i="1" s="1"/>
  <c r="AP5044" i="1" s="1"/>
  <c r="AQ5044" i="1" s="1"/>
  <c r="AR5044" i="1" s="1"/>
  <c r="V5045" i="1"/>
  <c r="AN5056" i="1"/>
  <c r="AO5056" i="1" s="1"/>
  <c r="AP5056" i="1" s="1"/>
  <c r="AQ5056" i="1" s="1"/>
  <c r="AR5056" i="1" s="1"/>
  <c r="Q5056" i="1"/>
  <c r="T5057" i="1"/>
  <c r="S5057" i="1"/>
  <c r="S5060" i="1"/>
  <c r="T5060" i="1"/>
  <c r="AD5093" i="1"/>
  <c r="V5074" i="1"/>
  <c r="AD5122" i="1"/>
  <c r="S5108" i="1"/>
  <c r="T5108" i="1"/>
  <c r="L5066" i="1"/>
  <c r="N5066" i="1" s="1"/>
  <c r="O5066" i="1"/>
  <c r="O5081" i="1"/>
  <c r="L5081" i="1"/>
  <c r="N5081" i="1" s="1"/>
  <c r="W5081" i="1" s="1"/>
  <c r="W5097" i="1"/>
  <c r="AD5133" i="1"/>
  <c r="AD5080" i="1"/>
  <c r="L5053" i="1"/>
  <c r="AN5053" i="1"/>
  <c r="AO5053" i="1" s="1"/>
  <c r="AP5053" i="1" s="1"/>
  <c r="AQ5053" i="1" s="1"/>
  <c r="AR5053" i="1" s="1"/>
  <c r="Q5059" i="1"/>
  <c r="J5059" i="1"/>
  <c r="K5059" i="1" s="1"/>
  <c r="AN5059" i="1" s="1"/>
  <c r="AO5059" i="1" s="1"/>
  <c r="AP5059" i="1" s="1"/>
  <c r="AQ5059" i="1" s="1"/>
  <c r="AR5059" i="1" s="1"/>
  <c r="AD5090" i="1"/>
  <c r="AD5096" i="1"/>
  <c r="AN5071" i="1"/>
  <c r="AO5071" i="1" s="1"/>
  <c r="AP5071" i="1" s="1"/>
  <c r="AQ5071" i="1" s="1"/>
  <c r="AR5071" i="1" s="1"/>
  <c r="AD5104" i="1"/>
  <c r="Q5081" i="1"/>
  <c r="AN5092" i="1"/>
  <c r="AO5092" i="1" s="1"/>
  <c r="AP5092" i="1" s="1"/>
  <c r="AQ5092" i="1" s="1"/>
  <c r="AR5092" i="1" s="1"/>
  <c r="Q5092" i="1"/>
  <c r="AD5129" i="1"/>
  <c r="T5063" i="1"/>
  <c r="Q5066" i="1"/>
  <c r="V5103" i="1"/>
  <c r="AD5106" i="1"/>
  <c r="V5137" i="1"/>
  <c r="AD5068" i="1"/>
  <c r="D5674" i="1"/>
  <c r="E5674" i="1" s="1"/>
  <c r="AN5052" i="1"/>
  <c r="AO5052" i="1" s="1"/>
  <c r="AP5052" i="1" s="1"/>
  <c r="AQ5052" i="1" s="1"/>
  <c r="AR5052" i="1" s="1"/>
  <c r="Q5052" i="1"/>
  <c r="AD5089" i="1"/>
  <c r="V5076" i="1"/>
  <c r="W5099" i="1"/>
  <c r="AN5116" i="1"/>
  <c r="AO5116" i="1" s="1"/>
  <c r="AP5116" i="1" s="1"/>
  <c r="AQ5116" i="1" s="1"/>
  <c r="AR5116" i="1" s="1"/>
  <c r="O5116" i="1"/>
  <c r="V5133" i="1"/>
  <c r="L5135" i="1"/>
  <c r="N5135" i="1" s="1"/>
  <c r="O5135" i="1"/>
  <c r="V5030" i="1"/>
  <c r="AD5063" i="1"/>
  <c r="AD5064" i="1"/>
  <c r="Q5043" i="1"/>
  <c r="N5056" i="1"/>
  <c r="O5071" i="1"/>
  <c r="L5071" i="1"/>
  <c r="N5071" i="1" s="1"/>
  <c r="J5076" i="1"/>
  <c r="K5076" i="1" s="1"/>
  <c r="Q5076" i="1"/>
  <c r="V5078" i="1"/>
  <c r="AN5049" i="1"/>
  <c r="AO5049" i="1" s="1"/>
  <c r="AP5049" i="1" s="1"/>
  <c r="AQ5049" i="1" s="1"/>
  <c r="AR5049" i="1" s="1"/>
  <c r="L5062" i="1"/>
  <c r="N5062" i="1" s="1"/>
  <c r="W5062" i="1" s="1"/>
  <c r="O5062" i="1"/>
  <c r="AD5095" i="1"/>
  <c r="V5069" i="1"/>
  <c r="AD5113" i="1"/>
  <c r="AN5091" i="1"/>
  <c r="AO5091" i="1" s="1"/>
  <c r="AP5091" i="1" s="1"/>
  <c r="AQ5091" i="1" s="1"/>
  <c r="AR5091" i="1" s="1"/>
  <c r="O5105" i="1"/>
  <c r="L5105" i="1"/>
  <c r="N5105" i="1" s="1"/>
  <c r="AD5135" i="1"/>
  <c r="V5108" i="1"/>
  <c r="W5112" i="1"/>
  <c r="AD5094" i="1"/>
  <c r="AN5079" i="1"/>
  <c r="AO5079" i="1" s="1"/>
  <c r="AP5079" i="1" s="1"/>
  <c r="AQ5079" i="1" s="1"/>
  <c r="AR5079" i="1" s="1"/>
  <c r="T5101" i="1"/>
  <c r="S5101" i="1"/>
  <c r="Q5038" i="1"/>
  <c r="S5046" i="1"/>
  <c r="Q5053" i="1"/>
  <c r="AN5067" i="1"/>
  <c r="AO5067" i="1" s="1"/>
  <c r="AP5067" i="1" s="1"/>
  <c r="AQ5067" i="1" s="1"/>
  <c r="AR5067" i="1" s="1"/>
  <c r="O5095" i="1"/>
  <c r="V5107" i="1"/>
  <c r="Q5115" i="1"/>
  <c r="T5135" i="1"/>
  <c r="Q5068" i="1"/>
  <c r="V5085" i="1"/>
  <c r="W5085" i="1" s="1"/>
  <c r="J5104" i="1"/>
  <c r="K5104" i="1" s="1"/>
  <c r="J5115" i="1"/>
  <c r="K5115" i="1" s="1"/>
  <c r="AD5101" i="1"/>
  <c r="T5091" i="1"/>
  <c r="V5094" i="1"/>
  <c r="Q5107" i="1"/>
  <c r="V5125" i="1"/>
  <c r="O5137" i="1"/>
  <c r="L5137" i="1"/>
  <c r="N5137" i="1" s="1"/>
  <c r="AD5126" i="1"/>
  <c r="O5107" i="1"/>
  <c r="L5107" i="1"/>
  <c r="N5107" i="1" s="1"/>
  <c r="AD5074" i="1"/>
  <c r="AD5105" i="1"/>
  <c r="S5091" i="1"/>
  <c r="Q5094" i="1"/>
  <c r="J5094" i="1"/>
  <c r="K5094" i="1" s="1"/>
  <c r="T5095" i="1"/>
  <c r="J5103" i="1"/>
  <c r="K5103" i="1" s="1"/>
  <c r="Q5103" i="1"/>
  <c r="AD5137" i="1"/>
  <c r="AN5112" i="1"/>
  <c r="AO5112" i="1" s="1"/>
  <c r="AP5112" i="1" s="1"/>
  <c r="AQ5112" i="1" s="1"/>
  <c r="AR5112" i="1" s="1"/>
  <c r="L5118" i="1"/>
  <c r="N5118" i="1" s="1"/>
  <c r="O5118" i="1"/>
  <c r="Q5125" i="1"/>
  <c r="J5125" i="1"/>
  <c r="K5125" i="1" s="1"/>
  <c r="S5132" i="1"/>
  <c r="AN5064" i="1"/>
  <c r="AO5064" i="1" s="1"/>
  <c r="AP5064" i="1" s="1"/>
  <c r="AQ5064" i="1" s="1"/>
  <c r="AR5064" i="1" s="1"/>
  <c r="V5065" i="1"/>
  <c r="W5065" i="1" s="1"/>
  <c r="AN5073" i="1"/>
  <c r="AO5073" i="1" s="1"/>
  <c r="AP5073" i="1" s="1"/>
  <c r="AQ5073" i="1" s="1"/>
  <c r="AR5073" i="1" s="1"/>
  <c r="AD5115" i="1"/>
  <c r="O5110" i="1"/>
  <c r="AN5072" i="1"/>
  <c r="AO5072" i="1" s="1"/>
  <c r="AP5072" i="1" s="1"/>
  <c r="AQ5072" i="1" s="1"/>
  <c r="AR5072" i="1" s="1"/>
  <c r="L5074" i="1"/>
  <c r="N5074" i="1" s="1"/>
  <c r="O5074" i="1"/>
  <c r="AD5111" i="1"/>
  <c r="O5089" i="1"/>
  <c r="AN5093" i="1"/>
  <c r="AO5093" i="1" s="1"/>
  <c r="AP5093" i="1" s="1"/>
  <c r="AQ5093" i="1" s="1"/>
  <c r="AR5093" i="1" s="1"/>
  <c r="T5110" i="1"/>
  <c r="S5110" i="1"/>
  <c r="V5117" i="1"/>
  <c r="O5122" i="1"/>
  <c r="L5122" i="1"/>
  <c r="N5122" i="1" s="1"/>
  <c r="W5122" i="1" s="1"/>
  <c r="Q5134" i="1"/>
  <c r="S5079" i="1"/>
  <c r="Q5089" i="1"/>
  <c r="AD5120" i="1"/>
  <c r="S5099" i="1"/>
  <c r="AN5102" i="1"/>
  <c r="AO5102" i="1" s="1"/>
  <c r="AP5102" i="1" s="1"/>
  <c r="AQ5102" i="1" s="1"/>
  <c r="AR5102" i="1" s="1"/>
  <c r="V5106" i="1"/>
  <c r="AN5127" i="1"/>
  <c r="AO5127" i="1" s="1"/>
  <c r="AP5127" i="1" s="1"/>
  <c r="AQ5127" i="1" s="1"/>
  <c r="AR5127" i="1" s="1"/>
  <c r="Q5127" i="1"/>
  <c r="S5093" i="1"/>
  <c r="T5093" i="1"/>
  <c r="AD5124" i="1"/>
  <c r="V5102" i="1"/>
  <c r="AD5136" i="1"/>
  <c r="V5109" i="1"/>
  <c r="Q5128" i="1"/>
  <c r="AD5079" i="1"/>
  <c r="AD5082" i="1"/>
  <c r="S5063" i="1"/>
  <c r="Q5083" i="1"/>
  <c r="T5084" i="1"/>
  <c r="O5102" i="1"/>
  <c r="L5102" i="1"/>
  <c r="N5102" i="1" s="1"/>
  <c r="V5028" i="1"/>
  <c r="V5046" i="1"/>
  <c r="J5063" i="1"/>
  <c r="K5063" i="1" s="1"/>
  <c r="Q5064" i="1"/>
  <c r="J5083" i="1"/>
  <c r="K5083" i="1" s="1"/>
  <c r="AN5085" i="1"/>
  <c r="AO5085" i="1" s="1"/>
  <c r="AP5085" i="1" s="1"/>
  <c r="AQ5085" i="1" s="1"/>
  <c r="AR5085" i="1" s="1"/>
  <c r="L5088" i="1"/>
  <c r="N5088" i="1" s="1"/>
  <c r="W5088" i="1" s="1"/>
  <c r="V5105" i="1"/>
  <c r="O5109" i="1"/>
  <c r="L5109" i="1"/>
  <c r="N5109" i="1" s="1"/>
  <c r="W5109" i="1" s="1"/>
  <c r="Q5124" i="1"/>
  <c r="J5124" i="1"/>
  <c r="K5124" i="1" s="1"/>
  <c r="AD5083" i="1"/>
  <c r="AD5084" i="1"/>
  <c r="S5065" i="1"/>
  <c r="T5065" i="1"/>
  <c r="O5077" i="1"/>
  <c r="D5675" i="1"/>
  <c r="AN5082" i="1"/>
  <c r="AO5082" i="1" s="1"/>
  <c r="AP5082" i="1" s="1"/>
  <c r="AQ5082" i="1" s="1"/>
  <c r="AR5082" i="1" s="1"/>
  <c r="Q5102" i="1"/>
  <c r="Q5116" i="1"/>
  <c r="S5136" i="1"/>
  <c r="L5138" i="1"/>
  <c r="N5138" i="1" s="1"/>
  <c r="W5138" i="1" s="1"/>
  <c r="L5077" i="1"/>
  <c r="N5077" i="1" s="1"/>
  <c r="V5096" i="1"/>
  <c r="AN5101" i="1"/>
  <c r="AO5101" i="1" s="1"/>
  <c r="AP5101" i="1" s="1"/>
  <c r="AQ5101" i="1" s="1"/>
  <c r="AR5101" i="1" s="1"/>
  <c r="AD5132" i="1"/>
  <c r="Q5105" i="1"/>
  <c r="AN5111" i="1"/>
  <c r="AO5111" i="1" s="1"/>
  <c r="AP5111" i="1" s="1"/>
  <c r="AQ5111" i="1" s="1"/>
  <c r="AR5111" i="1" s="1"/>
  <c r="Q5111" i="1"/>
  <c r="T5112" i="1"/>
  <c r="S5112" i="1"/>
  <c r="N5116" i="1"/>
  <c r="W5116" i="1" s="1"/>
  <c r="AN5078" i="1"/>
  <c r="AO5078" i="1" s="1"/>
  <c r="AP5078" i="1" s="1"/>
  <c r="AQ5078" i="1" s="1"/>
  <c r="AR5078" i="1" s="1"/>
  <c r="AN5096" i="1"/>
  <c r="AO5096" i="1" s="1"/>
  <c r="AP5096" i="1" s="1"/>
  <c r="AQ5096" i="1" s="1"/>
  <c r="AR5096" i="1" s="1"/>
  <c r="Q5133" i="1"/>
  <c r="J5133" i="1"/>
  <c r="K5133" i="1" s="1"/>
  <c r="Q5137" i="1"/>
  <c r="AN5118" i="1"/>
  <c r="AO5118" i="1" s="1"/>
  <c r="AP5118" i="1" s="1"/>
  <c r="AQ5118" i="1" s="1"/>
  <c r="AR5118" i="1" s="1"/>
  <c r="AN5122" i="1"/>
  <c r="AO5122" i="1" s="1"/>
  <c r="AP5122" i="1" s="1"/>
  <c r="AQ5122" i="1" s="1"/>
  <c r="AR5122" i="1" s="1"/>
  <c r="Q5123" i="1"/>
  <c r="AN5061" i="1"/>
  <c r="AO5061" i="1" s="1"/>
  <c r="AP5061" i="1" s="1"/>
  <c r="AQ5061" i="1" s="1"/>
  <c r="AR5061" i="1" s="1"/>
  <c r="J5068" i="1"/>
  <c r="K5068" i="1" s="1"/>
  <c r="AN5068" i="1" s="1"/>
  <c r="AO5068" i="1" s="1"/>
  <c r="AP5068" i="1" s="1"/>
  <c r="AQ5068" i="1" s="1"/>
  <c r="AR5068" i="1" s="1"/>
  <c r="AN5088" i="1"/>
  <c r="AO5088" i="1" s="1"/>
  <c r="AP5088" i="1" s="1"/>
  <c r="AQ5088" i="1" s="1"/>
  <c r="AR5088" i="1" s="1"/>
  <c r="AD5119" i="1"/>
  <c r="J5123" i="1"/>
  <c r="K5123" i="1" s="1"/>
  <c r="AD5131" i="1"/>
  <c r="Q5117" i="1"/>
  <c r="AD5103" i="1"/>
  <c r="AN5081" i="1"/>
  <c r="AO5081" i="1" s="1"/>
  <c r="AP5081" i="1" s="1"/>
  <c r="AQ5081" i="1" s="1"/>
  <c r="AR5081" i="1" s="1"/>
  <c r="J5098" i="1"/>
  <c r="K5098" i="1" s="1"/>
  <c r="L5114" i="1"/>
  <c r="L5117" i="1"/>
  <c r="N5117" i="1" s="1"/>
  <c r="L5120" i="1"/>
  <c r="N5120" i="1" s="1"/>
  <c r="W5120" i="1" s="1"/>
  <c r="L5132" i="1"/>
  <c r="N5132" i="1" s="1"/>
  <c r="AD5134" i="1"/>
  <c r="T5119" i="1"/>
  <c r="Q5088" i="1"/>
  <c r="S5119" i="1"/>
  <c r="AN5128" i="1"/>
  <c r="AO5128" i="1" s="1"/>
  <c r="AP5128" i="1" s="1"/>
  <c r="AQ5128" i="1" s="1"/>
  <c r="AR5128" i="1" s="1"/>
  <c r="AN5076" i="1"/>
  <c r="AO5076" i="1" s="1"/>
  <c r="AP5076" i="1" s="1"/>
  <c r="AQ5076" i="1" s="1"/>
  <c r="AR5076" i="1" s="1"/>
  <c r="AN5106" i="1"/>
  <c r="AO5106" i="1" s="1"/>
  <c r="AP5106" i="1" s="1"/>
  <c r="AQ5106" i="1" s="1"/>
  <c r="AR5106" i="1" s="1"/>
  <c r="Q5130" i="1"/>
  <c r="AN5130" i="1"/>
  <c r="AO5130" i="1" s="1"/>
  <c r="AP5130" i="1" s="1"/>
  <c r="AQ5130" i="1" s="1"/>
  <c r="AR5130" i="1" s="1"/>
  <c r="D5676" i="1"/>
  <c r="Q5121" i="1"/>
  <c r="J5121" i="1"/>
  <c r="K5121" i="1" s="1"/>
  <c r="Q5109" i="1"/>
  <c r="AN5110" i="1"/>
  <c r="AO5110" i="1" s="1"/>
  <c r="AP5110" i="1" s="1"/>
  <c r="AQ5110" i="1" s="1"/>
  <c r="AR5110" i="1" s="1"/>
  <c r="W4965" i="1" l="1"/>
  <c r="W4676" i="1"/>
  <c r="W4888" i="1"/>
  <c r="W4247" i="1"/>
  <c r="W3924" i="1"/>
  <c r="W3705" i="1"/>
  <c r="W3719" i="1"/>
  <c r="W3683" i="1"/>
  <c r="W4331" i="1"/>
  <c r="W4156" i="1"/>
  <c r="W3997" i="1"/>
  <c r="W3851" i="1"/>
  <c r="W3691" i="1"/>
  <c r="W3584" i="1"/>
  <c r="W3097" i="1"/>
  <c r="W2994" i="1"/>
  <c r="W3095" i="1"/>
  <c r="W5118" i="1"/>
  <c r="W5056" i="1"/>
  <c r="W5135" i="1"/>
  <c r="W5100" i="1"/>
  <c r="W5019" i="1"/>
  <c r="W4952" i="1"/>
  <c r="W4977" i="1"/>
  <c r="W4948" i="1"/>
  <c r="W4903" i="1"/>
  <c r="W4879" i="1"/>
  <c r="W4792" i="1"/>
  <c r="W4844" i="1"/>
  <c r="W4800" i="1"/>
  <c r="W4710" i="1"/>
  <c r="W4795" i="1"/>
  <c r="W4743" i="1"/>
  <c r="W4717" i="1"/>
  <c r="W4487" i="1"/>
  <c r="W4454" i="1"/>
  <c r="W4447" i="1"/>
  <c r="W4452" i="1"/>
  <c r="W4187" i="1"/>
  <c r="W4038" i="1"/>
  <c r="W4001" i="1"/>
  <c r="W4042" i="1"/>
  <c r="W3794" i="1"/>
  <c r="W3826" i="1"/>
  <c r="W3836" i="1"/>
  <c r="W3746" i="1"/>
  <c r="W3158" i="1"/>
  <c r="W3349" i="1"/>
  <c r="W3151" i="1"/>
  <c r="W3385" i="1"/>
  <c r="W3256" i="1"/>
  <c r="W3223" i="1"/>
  <c r="W3391" i="1"/>
  <c r="W5107" i="1"/>
  <c r="W5091" i="1"/>
  <c r="W5064" i="1"/>
  <c r="W5087" i="1"/>
  <c r="W5014" i="1"/>
  <c r="W5031" i="1"/>
  <c r="W5033" i="1"/>
  <c r="W4997" i="1"/>
  <c r="W4988" i="1"/>
  <c r="W4939" i="1"/>
  <c r="W4874" i="1"/>
  <c r="W4876" i="1"/>
  <c r="W4814" i="1"/>
  <c r="W4826" i="1"/>
  <c r="W4744" i="1"/>
  <c r="W4689" i="1"/>
  <c r="W4652" i="1"/>
  <c r="W4655" i="1"/>
  <c r="W4603" i="1"/>
  <c r="W4284" i="1"/>
  <c r="W4310" i="1"/>
  <c r="W4317" i="1"/>
  <c r="W4306" i="1"/>
  <c r="W4207" i="1"/>
  <c r="W4229" i="1"/>
  <c r="W4164" i="1"/>
  <c r="W4178" i="1"/>
  <c r="W4148" i="1"/>
  <c r="W4118" i="1"/>
  <c r="W3677" i="1"/>
  <c r="W3642" i="1"/>
  <c r="W3666" i="1"/>
  <c r="W3724" i="1"/>
  <c r="W3633" i="1"/>
  <c r="W3525" i="1"/>
  <c r="W3253" i="1"/>
  <c r="W3112" i="1"/>
  <c r="W3105" i="1"/>
  <c r="W3004" i="1"/>
  <c r="W2952" i="1"/>
  <c r="W2962" i="1"/>
  <c r="W4567" i="1"/>
  <c r="W4496" i="1"/>
  <c r="W4524" i="1"/>
  <c r="W4457" i="1"/>
  <c r="W4030" i="1"/>
  <c r="W3958" i="1"/>
  <c r="W3994" i="1"/>
  <c r="W3925" i="1"/>
  <c r="W3923" i="1"/>
  <c r="W3967" i="1"/>
  <c r="W3831" i="1"/>
  <c r="W3718" i="1"/>
  <c r="W3782" i="1"/>
  <c r="W3725" i="1"/>
  <c r="W3616" i="1"/>
  <c r="W3830" i="1"/>
  <c r="W3668" i="1"/>
  <c r="W3611" i="1"/>
  <c r="W3604" i="1"/>
  <c r="W3487" i="1"/>
  <c r="W3494" i="1"/>
  <c r="W3443" i="1"/>
  <c r="W3381" i="1"/>
  <c r="W3379" i="1"/>
  <c r="W3174" i="1"/>
  <c r="W3138" i="1"/>
  <c r="W3215" i="1"/>
  <c r="W3274" i="1"/>
  <c r="W3175" i="1"/>
  <c r="W3128" i="1"/>
  <c r="W3049" i="1"/>
  <c r="W3107" i="1"/>
  <c r="W3029" i="1"/>
  <c r="W2954" i="1"/>
  <c r="W3050" i="1"/>
  <c r="W3034" i="1"/>
  <c r="W3011" i="1"/>
  <c r="W3159" i="1"/>
  <c r="W2941" i="1"/>
  <c r="W3101" i="1"/>
  <c r="W4607" i="1"/>
  <c r="W4584" i="1"/>
  <c r="W4629" i="1"/>
  <c r="W4555" i="1"/>
  <c r="W4537" i="1"/>
  <c r="W4507" i="1"/>
  <c r="W4462" i="1"/>
  <c r="W4367" i="1"/>
  <c r="W4402" i="1"/>
  <c r="W4422" i="1"/>
  <c r="W4399" i="1"/>
  <c r="W4372" i="1"/>
  <c r="W4387" i="1"/>
  <c r="W4360" i="1"/>
  <c r="W4392" i="1"/>
  <c r="W4300" i="1"/>
  <c r="W4158" i="1"/>
  <c r="W4131" i="1"/>
  <c r="W4085" i="1"/>
  <c r="W4053" i="1"/>
  <c r="W4010" i="1"/>
  <c r="W4027" i="1"/>
  <c r="W3975" i="1"/>
  <c r="W3998" i="1"/>
  <c r="W3907" i="1"/>
  <c r="W3888" i="1"/>
  <c r="W3763" i="1"/>
  <c r="W3779" i="1"/>
  <c r="W3747" i="1"/>
  <c r="W3659" i="1"/>
  <c r="W3667" i="1"/>
  <c r="W3657" i="1"/>
  <c r="W3586" i="1"/>
  <c r="W3676" i="1"/>
  <c r="W3599" i="1"/>
  <c r="W3472" i="1"/>
  <c r="W3603" i="1"/>
  <c r="W3387" i="1"/>
  <c r="W3426" i="1"/>
  <c r="W3189" i="1"/>
  <c r="W3384" i="1"/>
  <c r="W3250" i="1"/>
  <c r="W3266" i="1"/>
  <c r="W3393" i="1"/>
  <c r="W3204" i="1"/>
  <c r="W3087" i="1"/>
  <c r="W3081" i="1"/>
  <c r="W3067" i="1"/>
  <c r="W3118" i="1"/>
  <c r="W3089" i="1"/>
  <c r="W3044" i="1"/>
  <c r="W2925" i="1"/>
  <c r="W3104" i="1"/>
  <c r="W3016" i="1"/>
  <c r="W3071" i="1"/>
  <c r="W3088" i="1"/>
  <c r="W3030" i="1"/>
  <c r="W3007" i="1"/>
  <c r="W3108" i="1"/>
  <c r="W2969" i="1"/>
  <c r="W2937" i="1"/>
  <c r="W4570" i="1"/>
  <c r="W4217" i="1"/>
  <c r="W4256" i="1"/>
  <c r="W3477" i="1"/>
  <c r="W3106" i="1"/>
  <c r="W3225" i="1"/>
  <c r="W5071" i="1"/>
  <c r="W4473" i="1"/>
  <c r="W3776" i="1"/>
  <c r="W3308" i="1"/>
  <c r="W3309" i="1"/>
  <c r="W3098" i="1"/>
  <c r="W3069" i="1"/>
  <c r="W5072" i="1"/>
  <c r="W4995" i="1"/>
  <c r="W4906" i="1"/>
  <c r="W4639" i="1"/>
  <c r="W4389" i="1"/>
  <c r="W3986" i="1"/>
  <c r="W3674" i="1"/>
  <c r="W3167" i="1"/>
  <c r="W3026" i="1"/>
  <c r="W4956" i="1"/>
  <c r="W4899" i="1"/>
  <c r="W4361" i="1"/>
  <c r="W4123" i="1"/>
  <c r="W4099" i="1"/>
  <c r="W3734" i="1"/>
  <c r="W3276" i="1"/>
  <c r="W2949" i="1"/>
  <c r="W2927" i="1"/>
  <c r="W4611" i="1"/>
  <c r="W4560" i="1"/>
  <c r="W4539" i="1"/>
  <c r="W4486" i="1"/>
  <c r="W4429" i="1"/>
  <c r="W4374" i="1"/>
  <c r="W4299" i="1"/>
  <c r="W4265" i="1"/>
  <c r="W3882" i="1"/>
  <c r="W3822" i="1"/>
  <c r="W3792" i="1"/>
  <c r="W3605" i="1"/>
  <c r="W3221" i="1"/>
  <c r="W3094" i="1"/>
  <c r="W3100" i="1"/>
  <c r="W4096" i="1"/>
  <c r="W3727" i="1"/>
  <c r="W3450" i="1"/>
  <c r="W5073" i="1"/>
  <c r="W5006" i="1"/>
  <c r="W4671" i="1"/>
  <c r="W4527" i="1"/>
  <c r="W4483" i="1"/>
  <c r="W4305" i="1"/>
  <c r="W3784" i="1"/>
  <c r="W3597" i="1"/>
  <c r="W3427" i="1"/>
  <c r="W3280" i="1"/>
  <c r="W3339" i="1"/>
  <c r="W3243" i="1"/>
  <c r="W2998" i="1"/>
  <c r="W3060" i="1"/>
  <c r="W5132" i="1"/>
  <c r="W4453" i="1"/>
  <c r="W3861" i="1"/>
  <c r="W3848" i="1"/>
  <c r="W3805" i="1"/>
  <c r="W3532" i="1"/>
  <c r="W3336" i="1"/>
  <c r="W2981" i="1"/>
  <c r="W3359" i="1"/>
  <c r="W2956" i="1"/>
  <c r="W5052" i="1"/>
  <c r="W5017" i="1"/>
  <c r="W4840" i="1"/>
  <c r="W4773" i="1"/>
  <c r="W4755" i="1"/>
  <c r="W4664" i="1"/>
  <c r="W4307" i="1"/>
  <c r="W4294" i="1"/>
  <c r="W4245" i="1"/>
  <c r="W4124" i="1"/>
  <c r="W4166" i="1"/>
  <c r="W4058" i="1"/>
  <c r="W3717" i="1"/>
  <c r="W3446" i="1"/>
  <c r="W3265" i="1"/>
  <c r="W4923" i="1"/>
  <c r="W4901" i="1"/>
  <c r="W4628" i="1"/>
  <c r="W4335" i="1"/>
  <c r="W4233" i="1"/>
  <c r="W4172" i="1"/>
  <c r="W3971" i="1"/>
  <c r="W3934" i="1"/>
  <c r="W3837" i="1"/>
  <c r="W3803" i="1"/>
  <c r="W3420" i="1"/>
  <c r="W3020" i="1"/>
  <c r="W4719" i="1"/>
  <c r="W4727" i="1"/>
  <c r="W4303" i="1"/>
  <c r="W4077" i="1"/>
  <c r="W3845" i="1"/>
  <c r="W3679" i="1"/>
  <c r="W3495" i="1"/>
  <c r="W2928" i="1"/>
  <c r="W4337" i="1"/>
  <c r="W3839" i="1"/>
  <c r="W3478" i="1"/>
  <c r="W3287" i="1"/>
  <c r="W3383" i="1"/>
  <c r="W3325" i="1"/>
  <c r="W2953" i="1"/>
  <c r="W3068" i="1"/>
  <c r="W3045" i="1"/>
  <c r="W3040" i="1"/>
  <c r="W3703" i="1"/>
  <c r="W5005" i="1"/>
  <c r="W4693" i="1"/>
  <c r="W4610" i="1"/>
  <c r="W3791" i="1"/>
  <c r="W3886" i="1"/>
  <c r="W3559" i="1"/>
  <c r="W3557" i="1"/>
  <c r="W3625" i="1"/>
  <c r="W3273" i="1"/>
  <c r="W3272" i="1"/>
  <c r="W3227" i="1"/>
  <c r="W4180" i="1"/>
  <c r="W3690" i="1"/>
  <c r="W3374" i="1"/>
  <c r="W3203" i="1"/>
  <c r="W3055" i="1"/>
  <c r="W4414" i="1"/>
  <c r="W3918" i="1"/>
  <c r="W3568" i="1"/>
  <c r="W3524" i="1"/>
  <c r="W2957" i="1"/>
  <c r="W4448" i="1"/>
  <c r="W4151" i="1"/>
  <c r="W4055" i="1"/>
  <c r="W3233" i="1"/>
  <c r="W5030" i="1"/>
  <c r="W4768" i="1"/>
  <c r="W4738" i="1"/>
  <c r="W4594" i="1"/>
  <c r="W3928" i="1"/>
  <c r="W3669" i="1"/>
  <c r="W3468" i="1"/>
  <c r="W3537" i="1"/>
  <c r="W3194" i="1"/>
  <c r="W3587" i="1"/>
  <c r="W3698" i="1"/>
  <c r="W3594" i="1"/>
  <c r="W3715" i="1"/>
  <c r="W4829" i="1"/>
  <c r="W4568" i="1"/>
  <c r="W4431" i="1"/>
  <c r="W4340" i="1"/>
  <c r="W4324" i="1"/>
  <c r="W4121" i="1"/>
  <c r="W3989" i="1"/>
  <c r="W4026" i="1"/>
  <c r="W3943" i="1"/>
  <c r="W3905" i="1"/>
  <c r="W3911" i="1"/>
  <c r="W3798" i="1"/>
  <c r="W3817" i="1"/>
  <c r="W3672" i="1"/>
  <c r="W3583" i="1"/>
  <c r="W3544" i="1"/>
  <c r="W3237" i="1"/>
  <c r="W3209" i="1"/>
  <c r="W3238" i="1"/>
  <c r="W3078" i="1"/>
  <c r="W2924" i="1"/>
  <c r="W3014" i="1"/>
  <c r="W3019" i="1"/>
  <c r="T5024" i="1"/>
  <c r="O4816" i="1"/>
  <c r="L4816" i="1"/>
  <c r="N4816" i="1" s="1"/>
  <c r="T4526" i="1"/>
  <c r="S4526" i="1"/>
  <c r="O4763" i="1"/>
  <c r="L4763" i="1"/>
  <c r="N4763" i="1" s="1"/>
  <c r="T4443" i="1"/>
  <c r="S4443" i="1"/>
  <c r="T4232" i="1"/>
  <c r="S4232" i="1"/>
  <c r="AN4262" i="1"/>
  <c r="AO4262" i="1" s="1"/>
  <c r="AP4262" i="1" s="1"/>
  <c r="AQ4262" i="1" s="1"/>
  <c r="AR4262" i="1" s="1"/>
  <c r="O4262" i="1"/>
  <c r="L4262" i="1"/>
  <c r="N4262" i="1" s="1"/>
  <c r="W4262" i="1" s="1"/>
  <c r="S4198" i="1"/>
  <c r="L4343" i="1"/>
  <c r="N4343" i="1" s="1"/>
  <c r="W4343" i="1" s="1"/>
  <c r="O4343" i="1"/>
  <c r="O3811" i="1"/>
  <c r="L3811" i="1"/>
  <c r="N3811" i="1" s="1"/>
  <c r="T3676" i="1"/>
  <c r="S3676" i="1"/>
  <c r="W4967" i="1"/>
  <c r="W4793" i="1"/>
  <c r="W4526" i="1"/>
  <c r="W4056" i="1"/>
  <c r="W3879" i="1"/>
  <c r="W3762" i="1"/>
  <c r="W3530" i="1"/>
  <c r="W3811" i="1"/>
  <c r="S4691" i="1"/>
  <c r="T4691" i="1"/>
  <c r="T4393" i="1"/>
  <c r="S4393" i="1"/>
  <c r="T4441" i="1"/>
  <c r="S4441" i="1"/>
  <c r="T4307" i="1"/>
  <c r="S4307" i="1"/>
  <c r="T3864" i="1"/>
  <c r="S3864" i="1"/>
  <c r="S3660" i="1"/>
  <c r="T3660" i="1"/>
  <c r="T3672" i="1"/>
  <c r="S3672" i="1"/>
  <c r="S3757" i="1"/>
  <c r="T3757" i="1"/>
  <c r="T3439" i="1"/>
  <c r="S3439" i="1"/>
  <c r="T3317" i="1"/>
  <c r="S3317" i="1"/>
  <c r="G5670" i="1"/>
  <c r="W4868" i="1"/>
  <c r="W4574" i="1"/>
  <c r="E5657" i="1"/>
  <c r="W4455" i="1"/>
  <c r="W3973" i="1"/>
  <c r="W3909" i="1"/>
  <c r="E5632" i="1"/>
  <c r="G5632" i="1" s="1"/>
  <c r="W3772" i="1"/>
  <c r="E5630" i="1"/>
  <c r="G5630" i="1" s="1"/>
  <c r="W3623" i="1"/>
  <c r="W3552" i="1"/>
  <c r="W3022" i="1"/>
  <c r="W3032" i="1"/>
  <c r="T4963" i="1"/>
  <c r="S4963" i="1"/>
  <c r="S4693" i="1"/>
  <c r="T4693" i="1"/>
  <c r="O4864" i="1"/>
  <c r="L4864" i="1"/>
  <c r="N4864" i="1" s="1"/>
  <c r="W4864" i="1" s="1"/>
  <c r="S4438" i="1"/>
  <c r="T4438" i="1"/>
  <c r="T3770" i="1"/>
  <c r="S3770" i="1"/>
  <c r="O4079" i="1"/>
  <c r="L4079" i="1"/>
  <c r="N4079" i="1" s="1"/>
  <c r="W4079" i="1" s="1"/>
  <c r="T4100" i="1"/>
  <c r="S4100" i="1"/>
  <c r="L3775" i="1"/>
  <c r="N3775" i="1" s="1"/>
  <c r="W3775" i="1" s="1"/>
  <c r="O3775" i="1"/>
  <c r="S3325" i="1"/>
  <c r="T3325" i="1"/>
  <c r="L3388" i="1"/>
  <c r="N3388" i="1" s="1"/>
  <c r="W3388" i="1" s="1"/>
  <c r="O3388" i="1"/>
  <c r="W4405" i="1"/>
  <c r="T4951" i="1"/>
  <c r="L5028" i="1"/>
  <c r="N5028" i="1" s="1"/>
  <c r="O5028" i="1"/>
  <c r="O4495" i="1"/>
  <c r="L4495" i="1"/>
  <c r="N4495" i="1" s="1"/>
  <c r="W4495" i="1" s="1"/>
  <c r="L4296" i="1"/>
  <c r="N4296" i="1" s="1"/>
  <c r="W4296" i="1" s="1"/>
  <c r="O4296" i="1"/>
  <c r="T4433" i="1"/>
  <c r="S4433" i="1"/>
  <c r="O4238" i="1"/>
  <c r="L4238" i="1"/>
  <c r="N4238" i="1" s="1"/>
  <c r="L4459" i="1"/>
  <c r="N4459" i="1" s="1"/>
  <c r="W4459" i="1" s="1"/>
  <c r="O4459" i="1"/>
  <c r="T4077" i="1"/>
  <c r="S4077" i="1"/>
  <c r="T3769" i="1"/>
  <c r="S3769" i="1"/>
  <c r="AN3602" i="1"/>
  <c r="AO3602" i="1" s="1"/>
  <c r="AP3602" i="1" s="1"/>
  <c r="AQ3602" i="1" s="1"/>
  <c r="AR3602" i="1" s="1"/>
  <c r="W3687" i="1"/>
  <c r="W5108" i="1"/>
  <c r="W4960" i="1"/>
  <c r="W4870" i="1"/>
  <c r="W4832" i="1"/>
  <c r="W4722" i="1"/>
  <c r="W4650" i="1"/>
  <c r="W4660" i="1"/>
  <c r="W4609" i="1"/>
  <c r="G5645" i="1"/>
  <c r="W3577" i="1"/>
  <c r="E5613" i="1"/>
  <c r="E5604" i="1"/>
  <c r="W3047" i="1"/>
  <c r="O4481" i="1"/>
  <c r="L4481" i="1"/>
  <c r="N4481" i="1" s="1"/>
  <c r="W4481" i="1" s="1"/>
  <c r="AN4481" i="1"/>
  <c r="AO4481" i="1" s="1"/>
  <c r="AP4481" i="1" s="1"/>
  <c r="AQ4481" i="1" s="1"/>
  <c r="AR4481" i="1" s="1"/>
  <c r="S4241" i="1"/>
  <c r="T4241" i="1"/>
  <c r="L4270" i="1"/>
  <c r="N4270" i="1" s="1"/>
  <c r="W4270" i="1" s="1"/>
  <c r="O4270" i="1"/>
  <c r="O3368" i="1"/>
  <c r="L3368" i="1"/>
  <c r="N3368" i="1" s="1"/>
  <c r="W3368" i="1" s="1"/>
  <c r="T3405" i="1"/>
  <c r="S3405" i="1"/>
  <c r="W4815" i="1"/>
  <c r="W4395" i="1"/>
  <c r="W4362" i="1"/>
  <c r="E5649" i="1"/>
  <c r="G5649" i="1" s="1"/>
  <c r="W4398" i="1"/>
  <c r="W4243" i="1"/>
  <c r="W3841" i="1"/>
  <c r="W3716" i="1"/>
  <c r="W3548" i="1"/>
  <c r="W3335" i="1"/>
  <c r="W3205" i="1"/>
  <c r="E5601" i="1"/>
  <c r="W3133" i="1"/>
  <c r="AN4935" i="1"/>
  <c r="AO4935" i="1" s="1"/>
  <c r="AP4935" i="1" s="1"/>
  <c r="AQ4935" i="1" s="1"/>
  <c r="AR4935" i="1" s="1"/>
  <c r="O4935" i="1"/>
  <c r="L4935" i="1"/>
  <c r="N4935" i="1" s="1"/>
  <c r="W4935" i="1" s="1"/>
  <c r="T4801" i="1"/>
  <c r="S4801" i="1"/>
  <c r="T4844" i="1"/>
  <c r="S4844" i="1"/>
  <c r="O4674" i="1"/>
  <c r="L4674" i="1"/>
  <c r="N4674" i="1" s="1"/>
  <c r="W4674" i="1" s="1"/>
  <c r="T4632" i="1"/>
  <c r="S4632" i="1"/>
  <c r="S4415" i="1"/>
  <c r="T4415" i="1"/>
  <c r="AN4238" i="1"/>
  <c r="AO4238" i="1" s="1"/>
  <c r="AP4238" i="1" s="1"/>
  <c r="AQ4238" i="1" s="1"/>
  <c r="AR4238" i="1" s="1"/>
  <c r="S4037" i="1"/>
  <c r="T4037" i="1"/>
  <c r="T4270" i="1"/>
  <c r="S4270" i="1"/>
  <c r="AN4079" i="1"/>
  <c r="AO4079" i="1" s="1"/>
  <c r="AP4079" i="1" s="1"/>
  <c r="AQ4079" i="1" s="1"/>
  <c r="AR4079" i="1" s="1"/>
  <c r="S3692" i="1"/>
  <c r="T3692" i="1"/>
  <c r="S3499" i="1"/>
  <c r="S3397" i="1"/>
  <c r="T3397" i="1"/>
  <c r="W4763" i="1"/>
  <c r="W4777" i="1"/>
  <c r="W4506" i="1"/>
  <c r="E5643" i="1"/>
  <c r="G5643" i="1" s="1"/>
  <c r="G5631" i="1"/>
  <c r="W3881" i="1"/>
  <c r="W3855" i="1"/>
  <c r="W3730" i="1"/>
  <c r="W3424" i="1"/>
  <c r="W3286" i="1"/>
  <c r="W3041" i="1"/>
  <c r="E5556" i="1"/>
  <c r="T4967" i="1"/>
  <c r="S4967" i="1"/>
  <c r="T4900" i="1"/>
  <c r="S4900" i="1"/>
  <c r="S4411" i="1"/>
  <c r="T4411" i="1"/>
  <c r="S4510" i="1"/>
  <c r="S4083" i="1"/>
  <c r="T4083" i="1"/>
  <c r="T3601" i="1"/>
  <c r="S3601" i="1"/>
  <c r="AN4017" i="1"/>
  <c r="AO4017" i="1" s="1"/>
  <c r="AP4017" i="1" s="1"/>
  <c r="AQ4017" i="1" s="1"/>
  <c r="AR4017" i="1" s="1"/>
  <c r="T3606" i="1"/>
  <c r="S3606" i="1"/>
  <c r="L3373" i="1"/>
  <c r="N3373" i="1" s="1"/>
  <c r="W3373" i="1" s="1"/>
  <c r="O3373" i="1"/>
  <c r="W5028" i="1"/>
  <c r="W4998" i="1"/>
  <c r="W4905" i="1"/>
  <c r="W4845" i="1"/>
  <c r="W4705" i="1"/>
  <c r="W4612" i="1"/>
  <c r="W4428" i="1"/>
  <c r="W4394" i="1"/>
  <c r="W3963" i="1"/>
  <c r="W3850" i="1"/>
  <c r="W3852" i="1"/>
  <c r="E5623" i="1"/>
  <c r="G5623" i="1" s="1"/>
  <c r="W3529" i="1"/>
  <c r="E5619" i="1"/>
  <c r="W3440" i="1"/>
  <c r="W2926" i="1"/>
  <c r="T5070" i="1"/>
  <c r="S5070" i="1"/>
  <c r="S4804" i="1"/>
  <c r="T4804" i="1"/>
  <c r="S4769" i="1"/>
  <c r="T4769" i="1"/>
  <c r="S4451" i="1"/>
  <c r="T4451" i="1"/>
  <c r="O4376" i="1"/>
  <c r="L4376" i="1"/>
  <c r="N4376" i="1" s="1"/>
  <c r="W4376" i="1" s="1"/>
  <c r="S4132" i="1"/>
  <c r="T4132" i="1"/>
  <c r="T3752" i="1"/>
  <c r="S3752" i="1"/>
  <c r="L4025" i="1"/>
  <c r="N4025" i="1" s="1"/>
  <c r="W4025" i="1" s="1"/>
  <c r="O4025" i="1"/>
  <c r="T4067" i="1"/>
  <c r="S4067" i="1"/>
  <c r="O4338" i="1"/>
  <c r="L4338" i="1"/>
  <c r="N4338" i="1" s="1"/>
  <c r="W4338" i="1" s="1"/>
  <c r="L3555" i="1"/>
  <c r="N3555" i="1" s="1"/>
  <c r="W3555" i="1" s="1"/>
  <c r="O3555" i="1"/>
  <c r="AN3308" i="1"/>
  <c r="AO3308" i="1" s="1"/>
  <c r="AP3308" i="1" s="1"/>
  <c r="AQ3308" i="1" s="1"/>
  <c r="AR3308" i="1" s="1"/>
  <c r="T3331" i="1"/>
  <c r="S3331" i="1"/>
  <c r="W5010" i="1"/>
  <c r="W5069" i="1"/>
  <c r="W4949" i="1"/>
  <c r="W4713" i="1"/>
  <c r="E5656" i="1"/>
  <c r="W4586" i="1"/>
  <c r="W4523" i="1"/>
  <c r="W4185" i="1"/>
  <c r="W4287" i="1"/>
  <c r="W4103" i="1"/>
  <c r="W4024" i="1"/>
  <c r="W3514" i="1"/>
  <c r="W3255" i="1"/>
  <c r="W3402" i="1"/>
  <c r="E5596" i="1"/>
  <c r="W2975" i="1"/>
  <c r="W2942" i="1"/>
  <c r="S4959" i="1"/>
  <c r="T4959" i="1"/>
  <c r="T4910" i="1"/>
  <c r="S4910" i="1"/>
  <c r="O4644" i="1"/>
  <c r="L4644" i="1"/>
  <c r="N4644" i="1" s="1"/>
  <c r="W4644" i="1" s="1"/>
  <c r="AN4175" i="1"/>
  <c r="AO4175" i="1" s="1"/>
  <c r="AP4175" i="1" s="1"/>
  <c r="AQ4175" i="1" s="1"/>
  <c r="AR4175" i="1" s="1"/>
  <c r="O4175" i="1"/>
  <c r="L4175" i="1"/>
  <c r="N4175" i="1" s="1"/>
  <c r="W4175" i="1" s="1"/>
  <c r="L4021" i="1"/>
  <c r="N4021" i="1" s="1"/>
  <c r="W4021" i="1" s="1"/>
  <c r="O4021" i="1"/>
  <c r="T4022" i="1"/>
  <c r="S4022" i="1"/>
  <c r="T3561" i="1"/>
  <c r="S3561" i="1"/>
  <c r="T3496" i="1"/>
  <c r="S3496" i="1"/>
  <c r="O3296" i="1"/>
  <c r="L3296" i="1"/>
  <c r="N3296" i="1" s="1"/>
  <c r="E5648" i="1"/>
  <c r="G5648" i="1" s="1"/>
  <c r="W3216" i="1"/>
  <c r="W3196" i="1"/>
  <c r="W3165" i="1"/>
  <c r="W2986" i="1"/>
  <c r="O4957" i="1"/>
  <c r="L4957" i="1"/>
  <c r="N4957" i="1" s="1"/>
  <c r="W4957" i="1" s="1"/>
  <c r="T4903" i="1"/>
  <c r="S4903" i="1"/>
  <c r="T4408" i="1"/>
  <c r="S4408" i="1"/>
  <c r="T4125" i="1"/>
  <c r="S4125" i="1"/>
  <c r="AN3985" i="1"/>
  <c r="AO3985" i="1" s="1"/>
  <c r="AP3985" i="1" s="1"/>
  <c r="AQ3985" i="1" s="1"/>
  <c r="AR3985" i="1" s="1"/>
  <c r="O3985" i="1"/>
  <c r="L3985" i="1"/>
  <c r="N3985" i="1" s="1"/>
  <c r="W3985" i="1" s="1"/>
  <c r="S3632" i="1"/>
  <c r="T3632" i="1"/>
  <c r="O3306" i="1"/>
  <c r="L3306" i="1"/>
  <c r="N3306" i="1" s="1"/>
  <c r="W4366" i="1"/>
  <c r="W4981" i="1"/>
  <c r="W4654" i="1"/>
  <c r="W4666" i="1"/>
  <c r="W4566" i="1"/>
  <c r="W4578" i="1"/>
  <c r="G5621" i="1"/>
  <c r="E5585" i="1"/>
  <c r="E5605" i="1"/>
  <c r="W2964" i="1"/>
  <c r="S4360" i="1"/>
  <c r="T4360" i="1"/>
  <c r="S4055" i="1"/>
  <c r="T4055" i="1"/>
  <c r="T4359" i="1"/>
  <c r="S4359" i="1"/>
  <c r="O4401" i="1"/>
  <c r="L4401" i="1"/>
  <c r="N4401" i="1" s="1"/>
  <c r="T4349" i="1"/>
  <c r="S4349" i="1"/>
  <c r="S4135" i="1"/>
  <c r="T4135" i="1"/>
  <c r="T4095" i="1"/>
  <c r="S4095" i="1"/>
  <c r="T4080" i="1"/>
  <c r="S4080" i="1"/>
  <c r="O3930" i="1"/>
  <c r="L3930" i="1"/>
  <c r="N3930" i="1" s="1"/>
  <c r="T4060" i="1"/>
  <c r="S4060" i="1"/>
  <c r="T4016" i="1"/>
  <c r="S4016" i="1"/>
  <c r="S3671" i="1"/>
  <c r="T3671" i="1"/>
  <c r="T3459" i="1"/>
  <c r="S3459" i="1"/>
  <c r="T3306" i="1"/>
  <c r="S3306" i="1"/>
  <c r="G5662" i="1"/>
  <c r="W4678" i="1"/>
  <c r="W4091" i="1"/>
  <c r="W3878" i="1"/>
  <c r="W4908" i="1"/>
  <c r="W4838" i="1"/>
  <c r="W4841" i="1"/>
  <c r="W4852" i="1"/>
  <c r="W4816" i="1"/>
  <c r="W4613" i="1"/>
  <c r="W4434" i="1"/>
  <c r="W4209" i="1"/>
  <c r="W3970" i="1"/>
  <c r="W3952" i="1"/>
  <c r="W3939" i="1"/>
  <c r="W3887" i="1"/>
  <c r="W3809" i="1"/>
  <c r="W3526" i="1"/>
  <c r="W3682" i="1"/>
  <c r="W3445" i="1"/>
  <c r="W3536" i="1"/>
  <c r="W3201" i="1"/>
  <c r="W3313" i="1"/>
  <c r="W3278" i="1"/>
  <c r="W3122" i="1"/>
  <c r="E5599" i="1"/>
  <c r="L4789" i="1"/>
  <c r="N4789" i="1" s="1"/>
  <c r="W4789" i="1" s="1"/>
  <c r="O4789" i="1"/>
  <c r="L4843" i="1"/>
  <c r="N4843" i="1" s="1"/>
  <c r="W4843" i="1" s="1"/>
  <c r="O4843" i="1"/>
  <c r="T4440" i="1"/>
  <c r="S4440" i="1"/>
  <c r="T4275" i="1"/>
  <c r="S4275" i="1"/>
  <c r="S4423" i="1"/>
  <c r="T4423" i="1"/>
  <c r="T4794" i="1"/>
  <c r="S4794" i="1"/>
  <c r="S3980" i="1"/>
  <c r="T3980" i="1"/>
  <c r="T4056" i="1"/>
  <c r="S4056" i="1"/>
  <c r="T3612" i="1"/>
  <c r="S3612" i="1"/>
  <c r="T3688" i="1"/>
  <c r="S3688" i="1"/>
  <c r="W3576" i="1"/>
  <c r="E5615" i="1"/>
  <c r="G5615" i="1" s="1"/>
  <c r="W3305" i="1"/>
  <c r="W3296" i="1"/>
  <c r="W2980" i="1"/>
  <c r="S4432" i="1"/>
  <c r="T4432" i="1"/>
  <c r="AN4736" i="1"/>
  <c r="AO4736" i="1" s="1"/>
  <c r="AP4736" i="1" s="1"/>
  <c r="AQ4736" i="1" s="1"/>
  <c r="AR4736" i="1" s="1"/>
  <c r="L4736" i="1"/>
  <c r="N4736" i="1" s="1"/>
  <c r="W4736" i="1" s="1"/>
  <c r="T4613" i="1"/>
  <c r="S4613" i="1"/>
  <c r="S4317" i="1"/>
  <c r="T4317" i="1"/>
  <c r="T4127" i="1"/>
  <c r="S4127" i="1"/>
  <c r="L4266" i="1"/>
  <c r="N4266" i="1" s="1"/>
  <c r="W4266" i="1" s="1"/>
  <c r="O4266" i="1"/>
  <c r="AN4266" i="1"/>
  <c r="AO4266" i="1" s="1"/>
  <c r="AP4266" i="1" s="1"/>
  <c r="AQ4266" i="1" s="1"/>
  <c r="AR4266" i="1" s="1"/>
  <c r="O4419" i="1"/>
  <c r="L4419" i="1"/>
  <c r="N4419" i="1" s="1"/>
  <c r="W4419" i="1" s="1"/>
  <c r="S4231" i="1"/>
  <c r="T4231" i="1"/>
  <c r="T4731" i="1"/>
  <c r="S4731" i="1"/>
  <c r="O4050" i="1"/>
  <c r="L4050" i="1"/>
  <c r="N4050" i="1" s="1"/>
  <c r="W4050" i="1" s="1"/>
  <c r="O3892" i="1"/>
  <c r="L3892" i="1"/>
  <c r="N3892" i="1" s="1"/>
  <c r="W3892" i="1" s="1"/>
  <c r="AN3373" i="1"/>
  <c r="AO3373" i="1" s="1"/>
  <c r="AP3373" i="1" s="1"/>
  <c r="AQ3373" i="1" s="1"/>
  <c r="AR3373" i="1" s="1"/>
  <c r="O3338" i="1"/>
  <c r="L3338" i="1"/>
  <c r="N3338" i="1" s="1"/>
  <c r="W3338" i="1" s="1"/>
  <c r="O3348" i="1"/>
  <c r="L3348" i="1"/>
  <c r="N3348" i="1" s="1"/>
  <c r="W3348" i="1" s="1"/>
  <c r="W4210" i="1"/>
  <c r="W3853" i="1"/>
  <c r="W3466" i="1"/>
  <c r="D5698" i="1"/>
  <c r="L5546" i="1"/>
  <c r="W3930" i="1"/>
  <c r="S4590" i="1"/>
  <c r="T4590" i="1"/>
  <c r="S4580" i="1"/>
  <c r="T4580" i="1"/>
  <c r="S4482" i="1"/>
  <c r="T4482" i="1"/>
  <c r="S4305" i="1"/>
  <c r="T4305" i="1"/>
  <c r="L4504" i="1"/>
  <c r="N4504" i="1" s="1"/>
  <c r="W4504" i="1" s="1"/>
  <c r="O4504" i="1"/>
  <c r="O3926" i="1"/>
  <c r="L3926" i="1"/>
  <c r="N3926" i="1" s="1"/>
  <c r="W3926" i="1" s="1"/>
  <c r="T3566" i="1"/>
  <c r="S3566" i="1"/>
  <c r="O3483" i="1"/>
  <c r="AN3483" i="1"/>
  <c r="AO3483" i="1" s="1"/>
  <c r="AP3483" i="1" s="1"/>
  <c r="AQ3483" i="1" s="1"/>
  <c r="AR3483" i="1" s="1"/>
  <c r="W4482" i="1"/>
  <c r="W4517" i="1"/>
  <c r="W4249" i="1"/>
  <c r="W4193" i="1"/>
  <c r="E5639" i="1"/>
  <c r="G5639" i="1" s="1"/>
  <c r="W3899" i="1"/>
  <c r="W3895" i="1"/>
  <c r="W3560" i="1"/>
  <c r="W3232" i="1"/>
  <c r="W3156" i="1"/>
  <c r="W2945" i="1"/>
  <c r="E5593" i="1"/>
  <c r="T4576" i="1"/>
  <c r="S4576" i="1"/>
  <c r="AN4401" i="1"/>
  <c r="AO4401" i="1" s="1"/>
  <c r="AP4401" i="1" s="1"/>
  <c r="AQ4401" i="1" s="1"/>
  <c r="AR4401" i="1" s="1"/>
  <c r="S4292" i="1"/>
  <c r="T4292" i="1"/>
  <c r="T4289" i="1"/>
  <c r="AN4644" i="1"/>
  <c r="AO4644" i="1" s="1"/>
  <c r="AP4644" i="1" s="1"/>
  <c r="AQ4644" i="1" s="1"/>
  <c r="AR4644" i="1" s="1"/>
  <c r="AN3926" i="1"/>
  <c r="AO3926" i="1" s="1"/>
  <c r="AP3926" i="1" s="1"/>
  <c r="AQ3926" i="1" s="1"/>
  <c r="AR3926" i="1" s="1"/>
  <c r="L4005" i="1"/>
  <c r="N4005" i="1" s="1"/>
  <c r="W4005" i="1" s="1"/>
  <c r="O4005" i="1"/>
  <c r="T3644" i="1"/>
  <c r="S3644" i="1"/>
  <c r="L3328" i="1"/>
  <c r="N3328" i="1" s="1"/>
  <c r="W3328" i="1" s="1"/>
  <c r="O3328" i="1"/>
  <c r="E5651" i="1"/>
  <c r="G5651" i="1" s="1"/>
  <c r="W4302" i="1"/>
  <c r="W4109" i="1"/>
  <c r="W3804" i="1"/>
  <c r="W3863" i="1"/>
  <c r="W3904" i="1"/>
  <c r="W3554" i="1"/>
  <c r="W3510" i="1"/>
  <c r="E5626" i="1"/>
  <c r="W3376" i="1"/>
  <c r="W3072" i="1"/>
  <c r="L4176" i="1"/>
  <c r="N4176" i="1" s="1"/>
  <c r="W4176" i="1" s="1"/>
  <c r="AN4176" i="1"/>
  <c r="AO4176" i="1" s="1"/>
  <c r="AP4176" i="1" s="1"/>
  <c r="AQ4176" i="1" s="1"/>
  <c r="AR4176" i="1" s="1"/>
  <c r="O4176" i="1"/>
  <c r="S4253" i="1"/>
  <c r="T4253" i="1"/>
  <c r="G5647" i="1"/>
  <c r="W4563" i="1"/>
  <c r="W5060" i="1"/>
  <c r="W4692" i="1"/>
  <c r="W4622" i="1"/>
  <c r="W4582" i="1"/>
  <c r="W4439" i="1"/>
  <c r="E5646" i="1"/>
  <c r="W4081" i="1"/>
  <c r="W4008" i="1"/>
  <c r="W3714" i="1"/>
  <c r="W3786" i="1"/>
  <c r="W3651" i="1"/>
  <c r="W3469" i="1"/>
  <c r="W3488" i="1"/>
  <c r="W3490" i="1"/>
  <c r="W3262" i="1"/>
  <c r="W3258" i="1"/>
  <c r="W3136" i="1"/>
  <c r="W3123" i="1"/>
  <c r="E5580" i="1"/>
  <c r="S4522" i="1"/>
  <c r="T4522" i="1"/>
  <c r="L4686" i="1"/>
  <c r="N4686" i="1" s="1"/>
  <c r="W4686" i="1" s="1"/>
  <c r="O4686" i="1"/>
  <c r="S4563" i="1"/>
  <c r="T4563" i="1"/>
  <c r="T4323" i="1"/>
  <c r="S4323" i="1"/>
  <c r="S3534" i="1"/>
  <c r="T3534" i="1"/>
  <c r="O3449" i="1"/>
  <c r="L3449" i="1"/>
  <c r="N3449" i="1" s="1"/>
  <c r="W3449" i="1" s="1"/>
  <c r="O3610" i="1"/>
  <c r="L3610" i="1"/>
  <c r="N3610" i="1" s="1"/>
  <c r="W3610" i="1" s="1"/>
  <c r="S3372" i="1"/>
  <c r="T3372" i="1"/>
  <c r="L3460" i="1"/>
  <c r="N3460" i="1" s="1"/>
  <c r="W3460" i="1" s="1"/>
  <c r="AN3460" i="1"/>
  <c r="AO3460" i="1" s="1"/>
  <c r="AP3460" i="1" s="1"/>
  <c r="AQ3460" i="1" s="1"/>
  <c r="AR3460" i="1" s="1"/>
  <c r="O3460" i="1"/>
  <c r="E5669" i="1"/>
  <c r="G5669" i="1" s="1"/>
  <c r="E5659" i="1"/>
  <c r="G5659" i="1" s="1"/>
  <c r="W4381" i="1"/>
  <c r="W4098" i="1"/>
  <c r="W3914" i="1"/>
  <c r="W3371" i="1"/>
  <c r="W3517" i="1"/>
  <c r="W3181" i="1"/>
  <c r="W3061" i="1"/>
  <c r="W3052" i="1"/>
  <c r="T5113" i="1"/>
  <c r="S5113" i="1"/>
  <c r="T4620" i="1"/>
  <c r="S4620" i="1"/>
  <c r="T4369" i="1"/>
  <c r="S4369" i="1"/>
  <c r="T4321" i="1"/>
  <c r="T3774" i="1"/>
  <c r="S3774" i="1"/>
  <c r="L3796" i="1"/>
  <c r="N3796" i="1" s="1"/>
  <c r="W3796" i="1" s="1"/>
  <c r="O3796" i="1"/>
  <c r="S4030" i="1"/>
  <c r="T4030" i="1"/>
  <c r="T4115" i="1"/>
  <c r="S4115" i="1"/>
  <c r="T3809" i="1"/>
  <c r="S3809" i="1"/>
  <c r="O3333" i="1"/>
  <c r="L3333" i="1"/>
  <c r="N3333" i="1" s="1"/>
  <c r="W3333" i="1" s="1"/>
  <c r="AN3546" i="1"/>
  <c r="AO3546" i="1" s="1"/>
  <c r="AP3546" i="1" s="1"/>
  <c r="AQ3546" i="1" s="1"/>
  <c r="AR3546" i="1" s="1"/>
  <c r="AN3338" i="1"/>
  <c r="AO3338" i="1" s="1"/>
  <c r="AP3338" i="1" s="1"/>
  <c r="AQ3338" i="1" s="1"/>
  <c r="AR3338" i="1" s="1"/>
  <c r="W3306" i="1"/>
  <c r="O5061" i="1"/>
  <c r="L5061" i="1"/>
  <c r="N5061" i="1" s="1"/>
  <c r="W5061" i="1" s="1"/>
  <c r="O4784" i="1"/>
  <c r="L4784" i="1"/>
  <c r="N4784" i="1" s="1"/>
  <c r="W4784" i="1" s="1"/>
  <c r="L4781" i="1"/>
  <c r="N4781" i="1" s="1"/>
  <c r="W4781" i="1" s="1"/>
  <c r="O4781" i="1"/>
  <c r="T4296" i="1"/>
  <c r="O4470" i="1"/>
  <c r="L4470" i="1"/>
  <c r="N4470" i="1" s="1"/>
  <c r="W4470" i="1" s="1"/>
  <c r="O4241" i="1"/>
  <c r="L4241" i="1"/>
  <c r="N4241" i="1" s="1"/>
  <c r="W4241" i="1" s="1"/>
  <c r="T4553" i="1"/>
  <c r="S4553" i="1"/>
  <c r="AN3843" i="1"/>
  <c r="AO3843" i="1" s="1"/>
  <c r="AP3843" i="1" s="1"/>
  <c r="AQ3843" i="1" s="1"/>
  <c r="AR3843" i="1" s="1"/>
  <c r="O3843" i="1"/>
  <c r="O4088" i="1"/>
  <c r="L4088" i="1"/>
  <c r="N4088" i="1" s="1"/>
  <c r="W4088" i="1" s="1"/>
  <c r="O3519" i="1"/>
  <c r="L3519" i="1"/>
  <c r="N3519" i="1" s="1"/>
  <c r="W3519" i="1" s="1"/>
  <c r="W4401" i="1"/>
  <c r="W3917" i="1"/>
  <c r="E5591" i="1"/>
  <c r="W4238" i="1"/>
  <c r="T4928" i="1"/>
  <c r="S4928" i="1"/>
  <c r="L5113" i="1"/>
  <c r="N5113" i="1" s="1"/>
  <c r="W5113" i="1" s="1"/>
  <c r="O5113" i="1"/>
  <c r="L5046" i="1"/>
  <c r="N5046" i="1" s="1"/>
  <c r="W5046" i="1" s="1"/>
  <c r="O5046" i="1"/>
  <c r="AN5046" i="1"/>
  <c r="AO5046" i="1" s="1"/>
  <c r="AP5046" i="1" s="1"/>
  <c r="AQ5046" i="1" s="1"/>
  <c r="AR5046" i="1" s="1"/>
  <c r="AN5113" i="1"/>
  <c r="AO5113" i="1" s="1"/>
  <c r="AP5113" i="1" s="1"/>
  <c r="AQ5113" i="1" s="1"/>
  <c r="AR5113" i="1" s="1"/>
  <c r="S5061" i="1"/>
  <c r="T5061" i="1"/>
  <c r="S4266" i="1"/>
  <c r="T4266" i="1"/>
  <c r="L3860" i="1"/>
  <c r="N3860" i="1" s="1"/>
  <c r="W3860" i="1" s="1"/>
  <c r="O3860" i="1"/>
  <c r="AN3902" i="1"/>
  <c r="AO3902" i="1" s="1"/>
  <c r="AP3902" i="1" s="1"/>
  <c r="AQ3902" i="1" s="1"/>
  <c r="AR3902" i="1" s="1"/>
  <c r="L4625" i="1"/>
  <c r="N4625" i="1" s="1"/>
  <c r="W4625" i="1" s="1"/>
  <c r="O4625" i="1"/>
  <c r="S3865" i="1"/>
  <c r="T3865" i="1"/>
  <c r="S3653" i="1"/>
  <c r="T3653" i="1"/>
  <c r="O4950" i="1"/>
  <c r="L4950" i="1"/>
  <c r="N4950" i="1" s="1"/>
  <c r="W4950" i="1" s="1"/>
  <c r="S4924" i="1"/>
  <c r="T4924" i="1"/>
  <c r="O4947" i="1"/>
  <c r="AN4947" i="1"/>
  <c r="AO4947" i="1" s="1"/>
  <c r="AP4947" i="1" s="1"/>
  <c r="AQ4947" i="1" s="1"/>
  <c r="AR4947" i="1" s="1"/>
  <c r="L4947" i="1"/>
  <c r="N4947" i="1" s="1"/>
  <c r="W4947" i="1" s="1"/>
  <c r="O4931" i="1"/>
  <c r="L4931" i="1"/>
  <c r="N4931" i="1" s="1"/>
  <c r="W4931" i="1" s="1"/>
  <c r="W4978" i="1"/>
  <c r="T4937" i="1"/>
  <c r="S4937" i="1"/>
  <c r="O4919" i="1"/>
  <c r="L4919" i="1"/>
  <c r="N4919" i="1" s="1"/>
  <c r="W4919" i="1" s="1"/>
  <c r="AN4919" i="1"/>
  <c r="AO4919" i="1" s="1"/>
  <c r="AP4919" i="1" s="1"/>
  <c r="AQ4919" i="1" s="1"/>
  <c r="AR4919" i="1" s="1"/>
  <c r="T4869" i="1"/>
  <c r="S4869" i="1"/>
  <c r="O4890" i="1"/>
  <c r="L4890" i="1"/>
  <c r="N4890" i="1" s="1"/>
  <c r="W4890" i="1" s="1"/>
  <c r="T4851" i="1"/>
  <c r="S4851" i="1"/>
  <c r="O4842" i="1"/>
  <c r="L4842" i="1"/>
  <c r="N4842" i="1" s="1"/>
  <c r="W4842" i="1" s="1"/>
  <c r="W4860" i="1"/>
  <c r="O4770" i="1"/>
  <c r="AN4770" i="1"/>
  <c r="AO4770" i="1" s="1"/>
  <c r="AP4770" i="1" s="1"/>
  <c r="AQ4770" i="1" s="1"/>
  <c r="AR4770" i="1" s="1"/>
  <c r="L4770" i="1"/>
  <c r="N4770" i="1" s="1"/>
  <c r="W4770" i="1" s="1"/>
  <c r="T4730" i="1"/>
  <c r="S4730" i="1"/>
  <c r="O4700" i="1"/>
  <c r="L4700" i="1"/>
  <c r="N4700" i="1" s="1"/>
  <c r="W4700" i="1" s="1"/>
  <c r="O4728" i="1"/>
  <c r="L4728" i="1"/>
  <c r="N4728" i="1" s="1"/>
  <c r="W4728" i="1" s="1"/>
  <c r="W4665" i="1"/>
  <c r="T4637" i="1"/>
  <c r="S4637" i="1"/>
  <c r="O4543" i="1"/>
  <c r="L4543" i="1"/>
  <c r="N4543" i="1" s="1"/>
  <c r="W4543" i="1" s="1"/>
  <c r="W4519" i="1"/>
  <c r="W4512" i="1"/>
  <c r="T4430" i="1"/>
  <c r="S4430" i="1"/>
  <c r="S4399" i="1"/>
  <c r="T4399" i="1"/>
  <c r="O4384" i="1"/>
  <c r="L4384" i="1"/>
  <c r="O4323" i="1"/>
  <c r="L4323" i="1"/>
  <c r="T4320" i="1"/>
  <c r="S4320" i="1"/>
  <c r="O4274" i="1"/>
  <c r="L4274" i="1"/>
  <c r="N4274" i="1" s="1"/>
  <c r="W4274" i="1" s="1"/>
  <c r="W4276" i="1"/>
  <c r="AN4329" i="1"/>
  <c r="AO4329" i="1" s="1"/>
  <c r="AP4329" i="1" s="1"/>
  <c r="AQ4329" i="1" s="1"/>
  <c r="AR4329" i="1" s="1"/>
  <c r="O4329" i="1"/>
  <c r="L4329" i="1"/>
  <c r="N4329" i="1" s="1"/>
  <c r="W4329" i="1" s="1"/>
  <c r="W4311" i="1"/>
  <c r="T4244" i="1"/>
  <c r="S4244" i="1"/>
  <c r="T4169" i="1"/>
  <c r="S4169" i="1"/>
  <c r="W4202" i="1"/>
  <c r="O4177" i="1"/>
  <c r="L4177" i="1"/>
  <c r="N4177" i="1" s="1"/>
  <c r="W4177" i="1" s="1"/>
  <c r="S4183" i="1"/>
  <c r="T4183" i="1"/>
  <c r="T4152" i="1"/>
  <c r="S4152" i="1"/>
  <c r="T4108" i="1"/>
  <c r="S4108" i="1"/>
  <c r="O4080" i="1"/>
  <c r="L4080" i="1"/>
  <c r="N4080" i="1" s="1"/>
  <c r="W4080" i="1" s="1"/>
  <c r="T4036" i="1"/>
  <c r="S4036" i="1"/>
  <c r="AN4080" i="1"/>
  <c r="AO4080" i="1" s="1"/>
  <c r="AP4080" i="1" s="1"/>
  <c r="AQ4080" i="1" s="1"/>
  <c r="AR4080" i="1" s="1"/>
  <c r="W4130" i="1"/>
  <c r="W4041" i="1"/>
  <c r="W4054" i="1"/>
  <c r="T3964" i="1"/>
  <c r="S3964" i="1"/>
  <c r="O4007" i="1"/>
  <c r="AN4007" i="1"/>
  <c r="AO4007" i="1" s="1"/>
  <c r="AP4007" i="1" s="1"/>
  <c r="AQ4007" i="1" s="1"/>
  <c r="AR4007" i="1" s="1"/>
  <c r="L4007" i="1"/>
  <c r="N4007" i="1" s="1"/>
  <c r="W4007" i="1" s="1"/>
  <c r="W4063" i="1"/>
  <c r="T3938" i="1"/>
  <c r="S3938" i="1"/>
  <c r="S3856" i="1"/>
  <c r="T3856" i="1"/>
  <c r="W3801" i="1"/>
  <c r="O3741" i="1"/>
  <c r="L3741" i="1"/>
  <c r="N3741" i="1" s="1"/>
  <c r="W3741" i="1" s="1"/>
  <c r="AN3741" i="1"/>
  <c r="AO3741" i="1" s="1"/>
  <c r="AP3741" i="1" s="1"/>
  <c r="AQ3741" i="1" s="1"/>
  <c r="AR3741" i="1" s="1"/>
  <c r="T3765" i="1"/>
  <c r="S3765" i="1"/>
  <c r="T3709" i="1"/>
  <c r="S3709" i="1"/>
  <c r="N3561" i="1"/>
  <c r="W3561" i="1" s="1"/>
  <c r="O3648" i="1"/>
  <c r="AN3648" i="1"/>
  <c r="AO3648" i="1" s="1"/>
  <c r="AP3648" i="1" s="1"/>
  <c r="AQ3648" i="1" s="1"/>
  <c r="AR3648" i="1" s="1"/>
  <c r="L3648" i="1"/>
  <c r="N3648" i="1" s="1"/>
  <c r="W3648" i="1" s="1"/>
  <c r="T3615" i="1"/>
  <c r="S3615" i="1"/>
  <c r="S3624" i="1"/>
  <c r="T3624" i="1"/>
  <c r="T3611" i="1"/>
  <c r="S3611" i="1"/>
  <c r="W3665" i="1"/>
  <c r="T3556" i="1"/>
  <c r="S3556" i="1"/>
  <c r="AN3564" i="1"/>
  <c r="AO3564" i="1" s="1"/>
  <c r="AP3564" i="1" s="1"/>
  <c r="AQ3564" i="1" s="1"/>
  <c r="AR3564" i="1" s="1"/>
  <c r="O3564" i="1"/>
  <c r="L3564" i="1"/>
  <c r="N3564" i="1" s="1"/>
  <c r="W3564" i="1" s="1"/>
  <c r="T3631" i="1"/>
  <c r="S3631" i="1"/>
  <c r="G5622" i="1"/>
  <c r="T3510" i="1"/>
  <c r="S3510" i="1"/>
  <c r="T3445" i="1"/>
  <c r="S3445" i="1"/>
  <c r="N3622" i="1"/>
  <c r="W3622" i="1" s="1"/>
  <c r="T3484" i="1"/>
  <c r="S3484" i="1"/>
  <c r="T3375" i="1"/>
  <c r="S3375" i="1"/>
  <c r="T3435" i="1"/>
  <c r="S3435" i="1"/>
  <c r="O3307" i="1"/>
  <c r="L3307" i="1"/>
  <c r="N3307" i="1" s="1"/>
  <c r="W3307" i="1" s="1"/>
  <c r="T3289" i="1"/>
  <c r="S3289" i="1"/>
  <c r="W3277" i="1"/>
  <c r="L5608" i="1"/>
  <c r="N5608" i="1" s="1"/>
  <c r="N3043" i="1"/>
  <c r="W3043" i="1" s="1"/>
  <c r="W3395" i="1"/>
  <c r="T3297" i="1"/>
  <c r="S3297" i="1"/>
  <c r="W2940" i="1"/>
  <c r="W2995" i="1"/>
  <c r="E5569" i="1"/>
  <c r="L5602" i="1"/>
  <c r="N2862" i="1"/>
  <c r="L5564" i="1"/>
  <c r="L5577" i="1"/>
  <c r="N2100" i="1"/>
  <c r="L5115" i="1"/>
  <c r="N5115" i="1" s="1"/>
  <c r="W5115" i="1" s="1"/>
  <c r="O5115" i="1"/>
  <c r="S4753" i="1"/>
  <c r="T4753" i="1"/>
  <c r="T3974" i="1"/>
  <c r="S3974" i="1"/>
  <c r="T3929" i="1"/>
  <c r="S3929" i="1"/>
  <c r="O3984" i="1"/>
  <c r="L3984" i="1"/>
  <c r="N3984" i="1" s="1"/>
  <c r="W3984" i="1" s="1"/>
  <c r="AN3968" i="1"/>
  <c r="AO3968" i="1" s="1"/>
  <c r="AP3968" i="1" s="1"/>
  <c r="AQ3968" i="1" s="1"/>
  <c r="AR3968" i="1" s="1"/>
  <c r="O3968" i="1"/>
  <c r="L3968" i="1"/>
  <c r="N3968" i="1" s="1"/>
  <c r="W3968" i="1" s="1"/>
  <c r="T3937" i="1"/>
  <c r="S3937" i="1"/>
  <c r="T3727" i="1"/>
  <c r="S3727" i="1"/>
  <c r="T3715" i="1"/>
  <c r="S3715" i="1"/>
  <c r="T5121" i="1"/>
  <c r="S5121" i="1"/>
  <c r="T5105" i="1"/>
  <c r="S5115" i="1"/>
  <c r="T5115" i="1"/>
  <c r="L5123" i="1"/>
  <c r="N5123" i="1" s="1"/>
  <c r="W5123" i="1" s="1"/>
  <c r="O5123" i="1"/>
  <c r="W5074" i="1"/>
  <c r="T5094" i="1"/>
  <c r="S5094" i="1"/>
  <c r="T5130" i="1"/>
  <c r="S5130" i="1"/>
  <c r="T5127" i="1"/>
  <c r="S5127" i="1"/>
  <c r="T5003" i="1"/>
  <c r="S5003" i="1"/>
  <c r="W5027" i="1"/>
  <c r="T5035" i="1"/>
  <c r="S5035" i="1"/>
  <c r="O5013" i="1"/>
  <c r="L5013" i="1"/>
  <c r="N5013" i="1" s="1"/>
  <c r="W5013" i="1" s="1"/>
  <c r="D5706" i="1"/>
  <c r="O5068" i="1"/>
  <c r="L5068" i="1"/>
  <c r="N5068" i="1" s="1"/>
  <c r="W5068" i="1" s="1"/>
  <c r="W5077" i="1"/>
  <c r="L5083" i="1"/>
  <c r="O5083" i="1"/>
  <c r="S5053" i="1"/>
  <c r="T5053" i="1"/>
  <c r="O5059" i="1"/>
  <c r="L5059" i="1"/>
  <c r="N5059" i="1" s="1"/>
  <c r="W5059" i="1" s="1"/>
  <c r="W5009" i="1"/>
  <c r="T5013" i="1"/>
  <c r="S5013" i="1"/>
  <c r="O4937" i="1"/>
  <c r="AN4937" i="1"/>
  <c r="AO4937" i="1" s="1"/>
  <c r="AP4937" i="1" s="1"/>
  <c r="AQ4937" i="1" s="1"/>
  <c r="AR4937" i="1" s="1"/>
  <c r="L4937" i="1"/>
  <c r="N4937" i="1" s="1"/>
  <c r="W4937" i="1" s="1"/>
  <c r="W4958" i="1"/>
  <c r="O4927" i="1"/>
  <c r="L4927" i="1"/>
  <c r="N4927" i="1" s="1"/>
  <c r="W4927" i="1" s="1"/>
  <c r="T4919" i="1"/>
  <c r="S4919" i="1"/>
  <c r="T4868" i="1"/>
  <c r="S4868" i="1"/>
  <c r="W4882" i="1"/>
  <c r="W4730" i="1"/>
  <c r="W4759" i="1"/>
  <c r="O4697" i="1"/>
  <c r="L4697" i="1"/>
  <c r="N4697" i="1" s="1"/>
  <c r="W4697" i="1" s="1"/>
  <c r="T4728" i="1"/>
  <c r="S4728" i="1"/>
  <c r="S4685" i="1"/>
  <c r="T4685" i="1"/>
  <c r="S4648" i="1"/>
  <c r="T4648" i="1"/>
  <c r="AN4688" i="1"/>
  <c r="AO4688" i="1" s="1"/>
  <c r="AP4688" i="1" s="1"/>
  <c r="AQ4688" i="1" s="1"/>
  <c r="AR4688" i="1" s="1"/>
  <c r="O4688" i="1"/>
  <c r="L4688" i="1"/>
  <c r="O4630" i="1"/>
  <c r="L4630" i="1"/>
  <c r="N4630" i="1" s="1"/>
  <c r="W4630" i="1" s="1"/>
  <c r="L4585" i="1"/>
  <c r="N4585" i="1" s="1"/>
  <c r="W4585" i="1" s="1"/>
  <c r="O4585" i="1"/>
  <c r="T4600" i="1"/>
  <c r="S4600" i="1"/>
  <c r="T4660" i="1"/>
  <c r="S4660" i="1"/>
  <c r="O4533" i="1"/>
  <c r="L4533" i="1"/>
  <c r="N4533" i="1" s="1"/>
  <c r="W4533" i="1" s="1"/>
  <c r="T4533" i="1"/>
  <c r="S4533" i="1"/>
  <c r="S4542" i="1"/>
  <c r="T4542" i="1"/>
  <c r="T4515" i="1"/>
  <c r="S4515" i="1"/>
  <c r="T4517" i="1"/>
  <c r="S4517" i="1"/>
  <c r="T4467" i="1"/>
  <c r="S4467" i="1"/>
  <c r="S4442" i="1"/>
  <c r="T4442" i="1"/>
  <c r="O4466" i="1"/>
  <c r="L4466" i="1"/>
  <c r="N4466" i="1" s="1"/>
  <c r="W4466" i="1" s="1"/>
  <c r="AN4466" i="1"/>
  <c r="AO4466" i="1" s="1"/>
  <c r="AP4466" i="1" s="1"/>
  <c r="AQ4466" i="1" s="1"/>
  <c r="AR4466" i="1" s="1"/>
  <c r="E5650" i="1"/>
  <c r="G5650" i="1" s="1"/>
  <c r="W4396" i="1"/>
  <c r="AN4388" i="1"/>
  <c r="AO4388" i="1" s="1"/>
  <c r="AP4388" i="1" s="1"/>
  <c r="AQ4388" i="1" s="1"/>
  <c r="AR4388" i="1" s="1"/>
  <c r="O4388" i="1"/>
  <c r="L4388" i="1"/>
  <c r="N4388" i="1" s="1"/>
  <c r="W4388" i="1" s="1"/>
  <c r="W4319" i="1"/>
  <c r="N4353" i="1"/>
  <c r="W4353" i="1" s="1"/>
  <c r="O4313" i="1"/>
  <c r="L4313" i="1"/>
  <c r="N4313" i="1" s="1"/>
  <c r="W4313" i="1" s="1"/>
  <c r="O4379" i="1"/>
  <c r="AN4379" i="1"/>
  <c r="AO4379" i="1" s="1"/>
  <c r="AP4379" i="1" s="1"/>
  <c r="AQ4379" i="1" s="1"/>
  <c r="AR4379" i="1" s="1"/>
  <c r="L4379" i="1"/>
  <c r="N4379" i="1" s="1"/>
  <c r="W4379" i="1" s="1"/>
  <c r="W4318" i="1"/>
  <c r="T4329" i="1"/>
  <c r="S4329" i="1"/>
  <c r="O4165" i="1"/>
  <c r="L4165" i="1"/>
  <c r="N4165" i="1" s="1"/>
  <c r="W4165" i="1" s="1"/>
  <c r="O4183" i="1"/>
  <c r="L4183" i="1"/>
  <c r="N4183" i="1" s="1"/>
  <c r="W4183" i="1" s="1"/>
  <c r="W4205" i="1"/>
  <c r="S4171" i="1"/>
  <c r="T4171" i="1"/>
  <c r="O4129" i="1"/>
  <c r="L4129" i="1"/>
  <c r="N4129" i="1" s="1"/>
  <c r="W4129" i="1" s="1"/>
  <c r="T4064" i="1"/>
  <c r="S4064" i="1"/>
  <c r="O3956" i="1"/>
  <c r="L3956" i="1"/>
  <c r="N3956" i="1" s="1"/>
  <c r="W3956" i="1" s="1"/>
  <c r="W4037" i="1"/>
  <c r="T3781" i="1"/>
  <c r="S3781" i="1"/>
  <c r="W3898" i="1"/>
  <c r="T3830" i="1"/>
  <c r="S3830" i="1"/>
  <c r="S3801" i="1"/>
  <c r="T3801" i="1"/>
  <c r="T3677" i="1"/>
  <c r="S3677" i="1"/>
  <c r="AN3765" i="1"/>
  <c r="AO3765" i="1" s="1"/>
  <c r="AP3765" i="1" s="1"/>
  <c r="AQ3765" i="1" s="1"/>
  <c r="AR3765" i="1" s="1"/>
  <c r="O3765" i="1"/>
  <c r="L3765" i="1"/>
  <c r="N3765" i="1" s="1"/>
  <c r="W3765" i="1" s="1"/>
  <c r="L3755" i="1"/>
  <c r="N3755" i="1" s="1"/>
  <c r="W3755" i="1" s="1"/>
  <c r="O3755" i="1"/>
  <c r="T3648" i="1"/>
  <c r="S3648" i="1"/>
  <c r="L3739" i="1"/>
  <c r="N3739" i="1" s="1"/>
  <c r="W3739" i="1" s="1"/>
  <c r="AN3739" i="1"/>
  <c r="AO3739" i="1" s="1"/>
  <c r="AP3739" i="1" s="1"/>
  <c r="AQ3739" i="1" s="1"/>
  <c r="AR3739" i="1" s="1"/>
  <c r="O3739" i="1"/>
  <c r="W3704" i="1"/>
  <c r="W3405" i="1"/>
  <c r="O3327" i="1"/>
  <c r="L3327" i="1"/>
  <c r="N3327" i="1" s="1"/>
  <c r="W3327" i="1" s="1"/>
  <c r="T3307" i="1"/>
  <c r="S3307" i="1"/>
  <c r="W3378" i="1"/>
  <c r="W3282" i="1"/>
  <c r="W3152" i="1"/>
  <c r="L5609" i="1"/>
  <c r="N3074" i="1"/>
  <c r="W3074" i="1" s="1"/>
  <c r="W2993" i="1"/>
  <c r="W2951" i="1"/>
  <c r="S4416" i="1"/>
  <c r="T4416" i="1"/>
  <c r="S4927" i="1"/>
  <c r="T4927" i="1"/>
  <c r="T4853" i="1"/>
  <c r="S4853" i="1"/>
  <c r="W4898" i="1"/>
  <c r="E5668" i="1"/>
  <c r="G5668" i="1" s="1"/>
  <c r="O4735" i="1"/>
  <c r="L4735" i="1"/>
  <c r="N4735" i="1" s="1"/>
  <c r="W4735" i="1" s="1"/>
  <c r="S4773" i="1"/>
  <c r="T4773" i="1"/>
  <c r="W4741" i="1"/>
  <c r="T4695" i="1"/>
  <c r="S4695" i="1"/>
  <c r="T4697" i="1"/>
  <c r="S4697" i="1"/>
  <c r="T4680" i="1"/>
  <c r="S4680" i="1"/>
  <c r="W4706" i="1"/>
  <c r="W4701" i="1"/>
  <c r="W4685" i="1"/>
  <c r="T4688" i="1"/>
  <c r="S4688" i="1"/>
  <c r="O4626" i="1"/>
  <c r="AN4626" i="1"/>
  <c r="AO4626" i="1" s="1"/>
  <c r="AP4626" i="1" s="1"/>
  <c r="AQ4626" i="1" s="1"/>
  <c r="AR4626" i="1" s="1"/>
  <c r="L4626" i="1"/>
  <c r="N4626" i="1" s="1"/>
  <c r="W4626" i="1" s="1"/>
  <c r="E5658" i="1"/>
  <c r="S4630" i="1"/>
  <c r="T4630" i="1"/>
  <c r="T4573" i="1"/>
  <c r="S4573" i="1"/>
  <c r="W4577" i="1"/>
  <c r="W4544" i="1"/>
  <c r="W4510" i="1"/>
  <c r="S4439" i="1"/>
  <c r="T4439" i="1"/>
  <c r="T4466" i="1"/>
  <c r="S4466" i="1"/>
  <c r="O4417" i="1"/>
  <c r="L4417" i="1"/>
  <c r="N4417" i="1" s="1"/>
  <c r="W4417" i="1" s="1"/>
  <c r="T4370" i="1"/>
  <c r="S4370" i="1"/>
  <c r="O4371" i="1"/>
  <c r="L4371" i="1"/>
  <c r="N4371" i="1" s="1"/>
  <c r="W4371" i="1" s="1"/>
  <c r="AN4371" i="1"/>
  <c r="AO4371" i="1" s="1"/>
  <c r="AP4371" i="1" s="1"/>
  <c r="AQ4371" i="1" s="1"/>
  <c r="AR4371" i="1" s="1"/>
  <c r="O4308" i="1"/>
  <c r="L4308" i="1"/>
  <c r="N4308" i="1" s="1"/>
  <c r="W4308" i="1" s="1"/>
  <c r="T4388" i="1"/>
  <c r="S4388" i="1"/>
  <c r="T4339" i="1"/>
  <c r="S4339" i="1"/>
  <c r="T4311" i="1"/>
  <c r="S4311" i="1"/>
  <c r="T4313" i="1"/>
  <c r="S4313" i="1"/>
  <c r="W4369" i="1"/>
  <c r="T4386" i="1"/>
  <c r="S4386" i="1"/>
  <c r="T4379" i="1"/>
  <c r="S4379" i="1"/>
  <c r="AN4313" i="1"/>
  <c r="AO4313" i="1" s="1"/>
  <c r="AP4313" i="1" s="1"/>
  <c r="AQ4313" i="1" s="1"/>
  <c r="AR4313" i="1" s="1"/>
  <c r="W4252" i="1"/>
  <c r="W4258" i="1"/>
  <c r="T4162" i="1"/>
  <c r="S4162" i="1"/>
  <c r="S4165" i="1"/>
  <c r="T4165" i="1"/>
  <c r="N4200" i="1"/>
  <c r="W4200" i="1" s="1"/>
  <c r="O4171" i="1"/>
  <c r="L4171" i="1"/>
  <c r="N4171" i="1" s="1"/>
  <c r="W4171" i="1" s="1"/>
  <c r="W4160" i="1"/>
  <c r="S4129" i="1"/>
  <c r="T4129" i="1"/>
  <c r="N4139" i="1"/>
  <c r="W4139" i="1" s="1"/>
  <c r="W4060" i="1"/>
  <c r="T3982" i="1"/>
  <c r="S3982" i="1"/>
  <c r="W3945" i="1"/>
  <c r="O3764" i="1"/>
  <c r="L3764" i="1"/>
  <c r="N3764" i="1" s="1"/>
  <c r="W3764" i="1" s="1"/>
  <c r="T3869" i="1"/>
  <c r="S3869" i="1"/>
  <c r="S3833" i="1"/>
  <c r="T3833" i="1"/>
  <c r="T3859" i="1"/>
  <c r="S3859" i="1"/>
  <c r="W3834" i="1"/>
  <c r="W3859" i="1"/>
  <c r="N3865" i="1"/>
  <c r="W3865" i="1" s="1"/>
  <c r="T3818" i="1"/>
  <c r="S3818" i="1"/>
  <c r="W3832" i="1"/>
  <c r="T3755" i="1"/>
  <c r="S3755" i="1"/>
  <c r="W3582" i="1"/>
  <c r="W3541" i="1"/>
  <c r="T3739" i="1"/>
  <c r="S3739" i="1"/>
  <c r="AN3612" i="1"/>
  <c r="AO3612" i="1" s="1"/>
  <c r="AP3612" i="1" s="1"/>
  <c r="AQ3612" i="1" s="1"/>
  <c r="AR3612" i="1" s="1"/>
  <c r="O3612" i="1"/>
  <c r="L3612" i="1"/>
  <c r="N3612" i="1" s="1"/>
  <c r="W3612" i="1" s="1"/>
  <c r="O3696" i="1"/>
  <c r="AN3696" i="1"/>
  <c r="AO3696" i="1" s="1"/>
  <c r="AP3696" i="1" s="1"/>
  <c r="AQ3696" i="1" s="1"/>
  <c r="AR3696" i="1" s="1"/>
  <c r="L3696" i="1"/>
  <c r="N3696" i="1" s="1"/>
  <c r="W3696" i="1" s="1"/>
  <c r="S3620" i="1"/>
  <c r="T3620" i="1"/>
  <c r="W3702" i="1"/>
  <c r="AN3640" i="1"/>
  <c r="AO3640" i="1" s="1"/>
  <c r="AP3640" i="1" s="1"/>
  <c r="AQ3640" i="1" s="1"/>
  <c r="AR3640" i="1" s="1"/>
  <c r="O3640" i="1"/>
  <c r="L3640" i="1"/>
  <c r="N3640" i="1" s="1"/>
  <c r="W3640" i="1" s="1"/>
  <c r="T3591" i="1"/>
  <c r="S3591" i="1"/>
  <c r="S3377" i="1"/>
  <c r="T3377" i="1"/>
  <c r="S3424" i="1"/>
  <c r="T3424" i="1"/>
  <c r="T3452" i="1"/>
  <c r="S3452" i="1"/>
  <c r="O3438" i="1"/>
  <c r="AN3438" i="1"/>
  <c r="AO3438" i="1" s="1"/>
  <c r="AP3438" i="1" s="1"/>
  <c r="AQ3438" i="1" s="1"/>
  <c r="AR3438" i="1" s="1"/>
  <c r="L3438" i="1"/>
  <c r="N3438" i="1" s="1"/>
  <c r="W3438" i="1" s="1"/>
  <c r="E5610" i="1"/>
  <c r="G5610" i="1" s="1"/>
  <c r="T3335" i="1"/>
  <c r="S3335" i="1"/>
  <c r="L5612" i="1"/>
  <c r="T3327" i="1"/>
  <c r="S3327" i="1"/>
  <c r="T3390" i="1"/>
  <c r="S3390" i="1"/>
  <c r="T3290" i="1"/>
  <c r="S3290" i="1"/>
  <c r="W3375" i="1"/>
  <c r="W3365" i="1"/>
  <c r="W3185" i="1"/>
  <c r="W3242" i="1"/>
  <c r="E5590" i="1"/>
  <c r="L5610" i="1"/>
  <c r="W3053" i="1"/>
  <c r="E5583" i="1"/>
  <c r="L5595" i="1"/>
  <c r="N2648" i="1"/>
  <c r="E5567" i="1"/>
  <c r="L5696" i="1"/>
  <c r="N1096" i="1"/>
  <c r="G5672" i="1"/>
  <c r="T4964" i="1"/>
  <c r="S4964" i="1"/>
  <c r="O4756" i="1"/>
  <c r="L4756" i="1"/>
  <c r="N4756" i="1" s="1"/>
  <c r="W4756" i="1" s="1"/>
  <c r="O4535" i="1"/>
  <c r="L4535" i="1"/>
  <c r="AN4516" i="1"/>
  <c r="AO4516" i="1" s="1"/>
  <c r="AP4516" i="1" s="1"/>
  <c r="AQ4516" i="1" s="1"/>
  <c r="AR4516" i="1" s="1"/>
  <c r="O4516" i="1"/>
  <c r="L4516" i="1"/>
  <c r="N4516" i="1" s="1"/>
  <c r="W4516" i="1" s="1"/>
  <c r="T4472" i="1"/>
  <c r="S4472" i="1"/>
  <c r="S4492" i="1"/>
  <c r="T4492" i="1"/>
  <c r="AN4477" i="1"/>
  <c r="AO4477" i="1" s="1"/>
  <c r="AP4477" i="1" s="1"/>
  <c r="AQ4477" i="1" s="1"/>
  <c r="AR4477" i="1" s="1"/>
  <c r="O4477" i="1"/>
  <c r="L4477" i="1"/>
  <c r="N4477" i="1" s="1"/>
  <c r="W4477" i="1" s="1"/>
  <c r="O4425" i="1"/>
  <c r="L4425" i="1"/>
  <c r="N4425" i="1" s="1"/>
  <c r="W4425" i="1" s="1"/>
  <c r="T4428" i="1"/>
  <c r="S4428" i="1"/>
  <c r="W4363" i="1"/>
  <c r="T4318" i="1"/>
  <c r="S4318" i="1"/>
  <c r="W4356" i="1"/>
  <c r="T4310" i="1"/>
  <c r="S4310" i="1"/>
  <c r="T4312" i="1"/>
  <c r="S4312" i="1"/>
  <c r="O4174" i="1"/>
  <c r="L4174" i="1"/>
  <c r="N4174" i="1" s="1"/>
  <c r="W4174" i="1" s="1"/>
  <c r="O4162" i="1"/>
  <c r="L4162" i="1"/>
  <c r="N4162" i="1" s="1"/>
  <c r="W4162" i="1" s="1"/>
  <c r="AN4162" i="1"/>
  <c r="AO4162" i="1" s="1"/>
  <c r="AP4162" i="1" s="1"/>
  <c r="AQ4162" i="1" s="1"/>
  <c r="AR4162" i="1" s="1"/>
  <c r="O4157" i="1"/>
  <c r="L4157" i="1"/>
  <c r="N4157" i="1" s="1"/>
  <c r="W4157" i="1" s="1"/>
  <c r="T3998" i="1"/>
  <c r="S3998" i="1"/>
  <c r="N4049" i="1"/>
  <c r="W4049" i="1" s="1"/>
  <c r="T3954" i="1"/>
  <c r="S3954" i="1"/>
  <c r="O3877" i="1"/>
  <c r="L3877" i="1"/>
  <c r="N3877" i="1" s="1"/>
  <c r="W3877" i="1" s="1"/>
  <c r="O3748" i="1"/>
  <c r="L3748" i="1"/>
  <c r="N3748" i="1" s="1"/>
  <c r="W3748" i="1" s="1"/>
  <c r="T3773" i="1"/>
  <c r="S3773" i="1"/>
  <c r="O3869" i="1"/>
  <c r="L3869" i="1"/>
  <c r="N3869" i="1" s="1"/>
  <c r="W3869" i="1" s="1"/>
  <c r="O3821" i="1"/>
  <c r="L3821" i="1"/>
  <c r="N3821" i="1" s="1"/>
  <c r="W3821" i="1" s="1"/>
  <c r="L5634" i="1"/>
  <c r="G5634" i="1"/>
  <c r="T3693" i="1"/>
  <c r="S3693" i="1"/>
  <c r="T3661" i="1"/>
  <c r="S3661" i="1"/>
  <c r="O3662" i="1"/>
  <c r="L3662" i="1"/>
  <c r="N3662" i="1" s="1"/>
  <c r="W3662" i="1" s="1"/>
  <c r="O3614" i="1"/>
  <c r="L3614" i="1"/>
  <c r="N3614" i="1" s="1"/>
  <c r="W3614" i="1" s="1"/>
  <c r="AN3614" i="1"/>
  <c r="AO3614" i="1" s="1"/>
  <c r="AP3614" i="1" s="1"/>
  <c r="AQ3614" i="1" s="1"/>
  <c r="AR3614" i="1" s="1"/>
  <c r="T3590" i="1"/>
  <c r="S3590" i="1"/>
  <c r="S3696" i="1"/>
  <c r="T3696" i="1"/>
  <c r="T3589" i="1"/>
  <c r="S3589" i="1"/>
  <c r="T3480" i="1"/>
  <c r="S3480" i="1"/>
  <c r="S3640" i="1"/>
  <c r="T3640" i="1"/>
  <c r="L3656" i="1"/>
  <c r="N3656" i="1" s="1"/>
  <c r="W3656" i="1" s="1"/>
  <c r="O3656" i="1"/>
  <c r="W3588" i="1"/>
  <c r="O3417" i="1"/>
  <c r="AN3417" i="1"/>
  <c r="AO3417" i="1" s="1"/>
  <c r="AP3417" i="1" s="1"/>
  <c r="AQ3417" i="1" s="1"/>
  <c r="AR3417" i="1" s="1"/>
  <c r="L3417" i="1"/>
  <c r="N3417" i="1" s="1"/>
  <c r="W3417" i="1" s="1"/>
  <c r="T3451" i="1"/>
  <c r="S3451" i="1"/>
  <c r="T3416" i="1"/>
  <c r="S3416" i="1"/>
  <c r="T3309" i="1"/>
  <c r="S3309" i="1"/>
  <c r="W2990" i="1"/>
  <c r="E5581" i="1"/>
  <c r="E5578" i="1"/>
  <c r="L5581" i="1"/>
  <c r="N2223" i="1"/>
  <c r="L5551" i="1"/>
  <c r="S5066" i="1"/>
  <c r="T5066" i="1"/>
  <c r="S5005" i="1"/>
  <c r="T5005" i="1"/>
  <c r="T4715" i="1"/>
  <c r="S4715" i="1"/>
  <c r="S4545" i="1"/>
  <c r="T4545" i="1"/>
  <c r="O4020" i="1"/>
  <c r="L4020" i="1"/>
  <c r="N4020" i="1" s="1"/>
  <c r="W4020" i="1" s="1"/>
  <c r="O3992" i="1"/>
  <c r="L3992" i="1"/>
  <c r="N3992" i="1" s="1"/>
  <c r="W3992" i="1" s="1"/>
  <c r="T3922" i="1"/>
  <c r="S3922" i="1"/>
  <c r="S3936" i="1"/>
  <c r="T3936" i="1"/>
  <c r="S3853" i="1"/>
  <c r="T3853" i="1"/>
  <c r="O3778" i="1"/>
  <c r="L3778" i="1"/>
  <c r="N3778" i="1" s="1"/>
  <c r="W3778" i="1" s="1"/>
  <c r="AN3778" i="1"/>
  <c r="AO3778" i="1" s="1"/>
  <c r="AP3778" i="1" s="1"/>
  <c r="AQ3778" i="1" s="1"/>
  <c r="AR3778" i="1" s="1"/>
  <c r="S3873" i="1"/>
  <c r="T3873" i="1"/>
  <c r="O3751" i="1"/>
  <c r="L3751" i="1"/>
  <c r="N3751" i="1" s="1"/>
  <c r="W3751" i="1" s="1"/>
  <c r="AN3751" i="1"/>
  <c r="AO3751" i="1" s="1"/>
  <c r="AP3751" i="1" s="1"/>
  <c r="AQ3751" i="1" s="1"/>
  <c r="AR3751" i="1" s="1"/>
  <c r="W3562" i="1"/>
  <c r="T3662" i="1"/>
  <c r="S3662" i="1"/>
  <c r="T3570" i="1"/>
  <c r="S3570" i="1"/>
  <c r="S3536" i="1"/>
  <c r="T3536" i="1"/>
  <c r="W3580" i="1"/>
  <c r="T3482" i="1"/>
  <c r="S3482" i="1"/>
  <c r="T3294" i="1"/>
  <c r="S3294" i="1"/>
  <c r="T3355" i="1"/>
  <c r="S3355" i="1"/>
  <c r="G5613" i="1"/>
  <c r="W3259" i="1"/>
  <c r="W3153" i="1"/>
  <c r="E5597" i="1"/>
  <c r="E5586" i="1"/>
  <c r="L5596" i="1"/>
  <c r="E5571" i="1"/>
  <c r="L5583" i="1"/>
  <c r="N2282" i="1"/>
  <c r="L5569" i="1"/>
  <c r="N1858" i="1"/>
  <c r="L5582" i="1"/>
  <c r="N2251" i="1"/>
  <c r="L5699" i="1"/>
  <c r="L5580" i="1"/>
  <c r="N2192" i="1"/>
  <c r="E5547" i="1"/>
  <c r="L5576" i="1"/>
  <c r="N2070" i="1"/>
  <c r="L5561" i="1"/>
  <c r="N1613" i="1"/>
  <c r="T3852" i="1"/>
  <c r="S3852" i="1"/>
  <c r="T3785" i="1"/>
  <c r="S3785" i="1"/>
  <c r="O3767" i="1"/>
  <c r="L3767" i="1"/>
  <c r="N3767" i="1" s="1"/>
  <c r="W3767" i="1" s="1"/>
  <c r="AN3767" i="1"/>
  <c r="AO3767" i="1" s="1"/>
  <c r="AP3767" i="1" s="1"/>
  <c r="AQ3767" i="1" s="1"/>
  <c r="AR3767" i="1" s="1"/>
  <c r="T3749" i="1"/>
  <c r="S3749" i="1"/>
  <c r="T3656" i="1"/>
  <c r="S3656" i="1"/>
  <c r="O3500" i="1"/>
  <c r="L3500" i="1"/>
  <c r="T3456" i="1"/>
  <c r="S3456" i="1"/>
  <c r="T3441" i="1"/>
  <c r="S3441" i="1"/>
  <c r="T3478" i="1"/>
  <c r="S3478" i="1"/>
  <c r="W3354" i="1"/>
  <c r="AN3416" i="1"/>
  <c r="AO3416" i="1" s="1"/>
  <c r="AP3416" i="1" s="1"/>
  <c r="AQ3416" i="1" s="1"/>
  <c r="AR3416" i="1" s="1"/>
  <c r="O3416" i="1"/>
  <c r="L3416" i="1"/>
  <c r="N3416" i="1" s="1"/>
  <c r="W3416" i="1" s="1"/>
  <c r="S5088" i="1"/>
  <c r="T5088" i="1"/>
  <c r="S5102" i="1"/>
  <c r="T5102" i="1"/>
  <c r="W5137" i="1"/>
  <c r="T5076" i="1"/>
  <c r="S5076" i="1"/>
  <c r="T5050" i="1"/>
  <c r="S5050" i="1"/>
  <c r="L5041" i="1"/>
  <c r="N5041" i="1" s="1"/>
  <c r="W5041" i="1" s="1"/>
  <c r="AN5041" i="1"/>
  <c r="AO5041" i="1" s="1"/>
  <c r="AP5041" i="1" s="1"/>
  <c r="AQ5041" i="1" s="1"/>
  <c r="AR5041" i="1" s="1"/>
  <c r="O5041" i="1"/>
  <c r="W5057" i="1"/>
  <c r="S5037" i="1"/>
  <c r="T5037" i="1"/>
  <c r="O4999" i="1"/>
  <c r="AN4999" i="1"/>
  <c r="AO4999" i="1" s="1"/>
  <c r="AP4999" i="1" s="1"/>
  <c r="AQ4999" i="1" s="1"/>
  <c r="AR4999" i="1" s="1"/>
  <c r="L4999" i="1"/>
  <c r="N4999" i="1" s="1"/>
  <c r="W4999" i="1" s="1"/>
  <c r="T4984" i="1"/>
  <c r="S4984" i="1"/>
  <c r="N5022" i="1"/>
  <c r="W5022" i="1" s="1"/>
  <c r="W4926" i="1"/>
  <c r="L4873" i="1"/>
  <c r="N4873" i="1" s="1"/>
  <c r="W4873" i="1" s="1"/>
  <c r="AN4873" i="1"/>
  <c r="AO4873" i="1" s="1"/>
  <c r="AP4873" i="1" s="1"/>
  <c r="AQ4873" i="1" s="1"/>
  <c r="AR4873" i="1" s="1"/>
  <c r="O4873" i="1"/>
  <c r="T4806" i="1"/>
  <c r="S4806" i="1"/>
  <c r="E5663" i="1"/>
  <c r="G5663" i="1" s="1"/>
  <c r="AN4683" i="1"/>
  <c r="AO4683" i="1" s="1"/>
  <c r="AP4683" i="1" s="1"/>
  <c r="AQ4683" i="1" s="1"/>
  <c r="AR4683" i="1" s="1"/>
  <c r="O4683" i="1"/>
  <c r="L4683" i="1"/>
  <c r="N4683" i="1" s="1"/>
  <c r="W4683" i="1" s="1"/>
  <c r="S4690" i="1"/>
  <c r="T4690" i="1"/>
  <c r="S4667" i="1"/>
  <c r="T4667" i="1"/>
  <c r="W4667" i="1"/>
  <c r="T4716" i="1"/>
  <c r="S4716" i="1"/>
  <c r="W4682" i="1"/>
  <c r="T4649" i="1"/>
  <c r="S4649" i="1"/>
  <c r="O4206" i="1"/>
  <c r="L4206" i="1"/>
  <c r="N4206" i="1" s="1"/>
  <c r="W4206" i="1" s="1"/>
  <c r="T4212" i="1"/>
  <c r="S4212" i="1"/>
  <c r="S4167" i="1"/>
  <c r="T4167" i="1"/>
  <c r="W4152" i="1"/>
  <c r="T4184" i="1"/>
  <c r="S4184" i="1"/>
  <c r="T4052" i="1"/>
  <c r="S4052" i="1"/>
  <c r="T4099" i="1"/>
  <c r="S4099" i="1"/>
  <c r="L3995" i="1"/>
  <c r="N3995" i="1" s="1"/>
  <c r="W3995" i="1" s="1"/>
  <c r="O3995" i="1"/>
  <c r="W4051" i="1"/>
  <c r="W4023" i="1"/>
  <c r="W4013" i="1"/>
  <c r="T4034" i="1"/>
  <c r="S4034" i="1"/>
  <c r="T4020" i="1"/>
  <c r="S4020" i="1"/>
  <c r="T3992" i="1"/>
  <c r="S3992" i="1"/>
  <c r="G5637" i="1"/>
  <c r="W3913" i="1"/>
  <c r="S3924" i="1"/>
  <c r="T3924" i="1"/>
  <c r="S3824" i="1"/>
  <c r="T3824" i="1"/>
  <c r="W3819" i="1"/>
  <c r="T3854" i="1"/>
  <c r="S3854" i="1"/>
  <c r="O3785" i="1"/>
  <c r="L3785" i="1"/>
  <c r="N3785" i="1" s="1"/>
  <c r="W3785" i="1" s="1"/>
  <c r="T3717" i="1"/>
  <c r="S3717" i="1"/>
  <c r="T3767" i="1"/>
  <c r="S3767" i="1"/>
  <c r="O3816" i="1"/>
  <c r="L3816" i="1"/>
  <c r="N3816" i="1" s="1"/>
  <c r="W3816" i="1" s="1"/>
  <c r="AN3749" i="1"/>
  <c r="AO3749" i="1" s="1"/>
  <c r="AP3749" i="1" s="1"/>
  <c r="AQ3749" i="1" s="1"/>
  <c r="AR3749" i="1" s="1"/>
  <c r="O3749" i="1"/>
  <c r="L3749" i="1"/>
  <c r="N3749" i="1" s="1"/>
  <c r="W3749" i="1" s="1"/>
  <c r="W3868" i="1"/>
  <c r="O3706" i="1"/>
  <c r="L3706" i="1"/>
  <c r="N3706" i="1" s="1"/>
  <c r="W3706" i="1" s="1"/>
  <c r="AN3706" i="1"/>
  <c r="AO3706" i="1" s="1"/>
  <c r="AP3706" i="1" s="1"/>
  <c r="AQ3706" i="1" s="1"/>
  <c r="AR3706" i="1" s="1"/>
  <c r="T3669" i="1"/>
  <c r="S3669" i="1"/>
  <c r="T3834" i="1"/>
  <c r="S3834" i="1"/>
  <c r="O3754" i="1"/>
  <c r="L3754" i="1"/>
  <c r="N3754" i="1" s="1"/>
  <c r="W3754" i="1" s="1"/>
  <c r="T3802" i="1"/>
  <c r="S3802" i="1"/>
  <c r="W3856" i="1"/>
  <c r="T3751" i="1"/>
  <c r="S3751" i="1"/>
  <c r="O3592" i="1"/>
  <c r="L3592" i="1"/>
  <c r="T3550" i="1"/>
  <c r="S3550" i="1"/>
  <c r="W3505" i="1"/>
  <c r="W3634" i="1"/>
  <c r="T3500" i="1"/>
  <c r="S3500" i="1"/>
  <c r="O3425" i="1"/>
  <c r="L3425" i="1"/>
  <c r="N3425" i="1" s="1"/>
  <c r="W3425" i="1" s="1"/>
  <c r="AN3425" i="1"/>
  <c r="AO3425" i="1" s="1"/>
  <c r="AP3425" i="1" s="1"/>
  <c r="AQ3425" i="1" s="1"/>
  <c r="AR3425" i="1" s="1"/>
  <c r="L3444" i="1"/>
  <c r="N3444" i="1" s="1"/>
  <c r="W3444" i="1" s="1"/>
  <c r="O3444" i="1"/>
  <c r="W3486" i="1"/>
  <c r="W3437" i="1"/>
  <c r="T3413" i="1"/>
  <c r="S3413" i="1"/>
  <c r="W3433" i="1"/>
  <c r="W3217" i="1"/>
  <c r="W3410" i="1"/>
  <c r="W3351" i="1"/>
  <c r="W3322" i="1"/>
  <c r="L5615" i="1"/>
  <c r="N5615" i="1" s="1"/>
  <c r="N3257" i="1"/>
  <c r="W3257" i="1" s="1"/>
  <c r="W3218" i="1"/>
  <c r="W3148" i="1"/>
  <c r="W3162" i="1"/>
  <c r="W3091" i="1"/>
  <c r="W2988" i="1"/>
  <c r="E5594" i="1"/>
  <c r="L5591" i="1"/>
  <c r="N2526" i="1"/>
  <c r="W2966" i="1"/>
  <c r="L5572" i="1"/>
  <c r="N1947" i="1"/>
  <c r="L5571" i="1"/>
  <c r="E5695" i="1"/>
  <c r="G5695" i="1" s="1"/>
  <c r="L5563" i="1"/>
  <c r="N1674" i="1"/>
  <c r="L5098" i="1"/>
  <c r="N5098" i="1" s="1"/>
  <c r="W5098" i="1" s="1"/>
  <c r="O5098" i="1"/>
  <c r="O3996" i="1"/>
  <c r="L3996" i="1"/>
  <c r="N3996" i="1" s="1"/>
  <c r="W3996" i="1" s="1"/>
  <c r="S4038" i="1"/>
  <c r="T4038" i="1"/>
  <c r="O4034" i="1"/>
  <c r="L4034" i="1"/>
  <c r="N4034" i="1" s="1"/>
  <c r="W4034" i="1" s="1"/>
  <c r="G5656" i="1"/>
  <c r="T4523" i="1"/>
  <c r="S4523" i="1"/>
  <c r="N4596" i="1"/>
  <c r="W4596" i="1" s="1"/>
  <c r="W4508" i="1"/>
  <c r="L4463" i="1"/>
  <c r="N4463" i="1" s="1"/>
  <c r="W4463" i="1" s="1"/>
  <c r="O4463" i="1"/>
  <c r="W4416" i="1"/>
  <c r="S4391" i="1"/>
  <c r="T4391" i="1"/>
  <c r="W4412" i="1"/>
  <c r="O4320" i="1"/>
  <c r="L4320" i="1"/>
  <c r="N4320" i="1" s="1"/>
  <c r="W4320" i="1" s="1"/>
  <c r="T4350" i="1"/>
  <c r="S4350" i="1"/>
  <c r="O4293" i="1"/>
  <c r="L4293" i="1"/>
  <c r="N4293" i="1" s="1"/>
  <c r="W4293" i="1" s="1"/>
  <c r="W4350" i="1"/>
  <c r="AN4345" i="1"/>
  <c r="AO4345" i="1" s="1"/>
  <c r="AP4345" i="1" s="1"/>
  <c r="AQ4345" i="1" s="1"/>
  <c r="AR4345" i="1" s="1"/>
  <c r="O4345" i="1"/>
  <c r="L4345" i="1"/>
  <c r="N4345" i="1" s="1"/>
  <c r="W4345" i="1" s="1"/>
  <c r="O4312" i="1"/>
  <c r="L4312" i="1"/>
  <c r="N4312" i="1" s="1"/>
  <c r="W4312" i="1" s="1"/>
  <c r="W4346" i="1"/>
  <c r="S4297" i="1"/>
  <c r="T4297" i="1"/>
  <c r="T5137" i="1"/>
  <c r="S5137" i="1"/>
  <c r="W5102" i="1"/>
  <c r="S5089" i="1"/>
  <c r="T5089" i="1"/>
  <c r="O5076" i="1"/>
  <c r="L5076" i="1"/>
  <c r="N5076" i="1" s="1"/>
  <c r="W5076" i="1" s="1"/>
  <c r="G5674" i="1"/>
  <c r="T5062" i="1"/>
  <c r="S5062" i="1"/>
  <c r="O5037" i="1"/>
  <c r="AN5037" i="1"/>
  <c r="AO5037" i="1" s="1"/>
  <c r="AP5037" i="1" s="1"/>
  <c r="AQ5037" i="1" s="1"/>
  <c r="AR5037" i="1" s="1"/>
  <c r="L5037" i="1"/>
  <c r="N5037" i="1" s="1"/>
  <c r="W5037" i="1" s="1"/>
  <c r="O5021" i="1"/>
  <c r="L5021" i="1"/>
  <c r="N5021" i="1" s="1"/>
  <c r="W5021" i="1" s="1"/>
  <c r="T4980" i="1"/>
  <c r="S4980" i="1"/>
  <c r="O4984" i="1"/>
  <c r="L4984" i="1"/>
  <c r="N4984" i="1" s="1"/>
  <c r="W4984" i="1" s="1"/>
  <c r="W4994" i="1"/>
  <c r="T4892" i="1"/>
  <c r="S4892" i="1"/>
  <c r="T4849" i="1"/>
  <c r="S4849" i="1"/>
  <c r="T4870" i="1"/>
  <c r="S4870" i="1"/>
  <c r="W4913" i="1"/>
  <c r="W4872" i="1"/>
  <c r="S4830" i="1"/>
  <c r="T4830" i="1"/>
  <c r="W4853" i="1"/>
  <c r="T4826" i="1"/>
  <c r="S4826" i="1"/>
  <c r="S4814" i="1"/>
  <c r="T4814" i="1"/>
  <c r="W4757" i="1"/>
  <c r="T4740" i="1"/>
  <c r="S4740" i="1"/>
  <c r="AN4761" i="1"/>
  <c r="AO4761" i="1" s="1"/>
  <c r="AP4761" i="1" s="1"/>
  <c r="AQ4761" i="1" s="1"/>
  <c r="AR4761" i="1" s="1"/>
  <c r="O4761" i="1"/>
  <c r="L4761" i="1"/>
  <c r="N4761" i="1" s="1"/>
  <c r="W4761" i="1" s="1"/>
  <c r="T4744" i="1"/>
  <c r="S4744" i="1"/>
  <c r="T4748" i="1"/>
  <c r="S4748" i="1"/>
  <c r="W4680" i="1"/>
  <c r="W4648" i="1"/>
  <c r="W4715" i="1"/>
  <c r="O4617" i="1"/>
  <c r="L4617" i="1"/>
  <c r="N4617" i="1" s="1"/>
  <c r="W4617" i="1" s="1"/>
  <c r="S4491" i="1"/>
  <c r="T4491" i="1"/>
  <c r="L4480" i="1"/>
  <c r="N4480" i="1" s="1"/>
  <c r="W4480" i="1" s="1"/>
  <c r="O4480" i="1"/>
  <c r="T4463" i="1"/>
  <c r="S4463" i="1"/>
  <c r="S4380" i="1"/>
  <c r="T4380" i="1"/>
  <c r="W4441" i="1"/>
  <c r="T4334" i="1"/>
  <c r="S4334" i="1"/>
  <c r="W4382" i="1"/>
  <c r="T4345" i="1"/>
  <c r="S4345" i="1"/>
  <c r="O4304" i="1"/>
  <c r="L4304" i="1"/>
  <c r="N4304" i="1" s="1"/>
  <c r="W4304" i="1" s="1"/>
  <c r="O4301" i="1"/>
  <c r="L4301" i="1"/>
  <c r="N4301" i="1" s="1"/>
  <c r="W4301" i="1" s="1"/>
  <c r="AN4301" i="1"/>
  <c r="AO4301" i="1" s="1"/>
  <c r="AP4301" i="1" s="1"/>
  <c r="AQ4301" i="1" s="1"/>
  <c r="AR4301" i="1" s="1"/>
  <c r="T4254" i="1"/>
  <c r="S4254" i="1"/>
  <c r="T4235" i="1"/>
  <c r="S4235" i="1"/>
  <c r="W4232" i="1"/>
  <c r="W4186" i="1"/>
  <c r="O4184" i="1"/>
  <c r="L4184" i="1"/>
  <c r="N4184" i="1" s="1"/>
  <c r="W4184" i="1" s="1"/>
  <c r="AN4083" i="1"/>
  <c r="AO4083" i="1" s="1"/>
  <c r="AP4083" i="1" s="1"/>
  <c r="AQ4083" i="1" s="1"/>
  <c r="AR4083" i="1" s="1"/>
  <c r="O4083" i="1"/>
  <c r="L4083" i="1"/>
  <c r="N4083" i="1" s="1"/>
  <c r="W4083" i="1" s="1"/>
  <c r="W4108" i="1"/>
  <c r="AN3992" i="1"/>
  <c r="AO3992" i="1" s="1"/>
  <c r="AP3992" i="1" s="1"/>
  <c r="AQ3992" i="1" s="1"/>
  <c r="AR3992" i="1" s="1"/>
  <c r="T3996" i="1"/>
  <c r="S3996" i="1"/>
  <c r="L4035" i="1"/>
  <c r="N4035" i="1" s="1"/>
  <c r="W4035" i="1" s="1"/>
  <c r="O4035" i="1"/>
  <c r="S3989" i="1"/>
  <c r="T3989" i="1"/>
  <c r="W3921" i="1"/>
  <c r="W3920" i="1"/>
  <c r="W3889" i="1"/>
  <c r="W3875" i="1"/>
  <c r="E5635" i="1"/>
  <c r="G5635" i="1" s="1"/>
  <c r="O3806" i="1"/>
  <c r="L3806" i="1"/>
  <c r="N3806" i="1" s="1"/>
  <c r="W3806" i="1" s="1"/>
  <c r="T3849" i="1"/>
  <c r="S3849" i="1"/>
  <c r="W3871" i="1"/>
  <c r="T3708" i="1"/>
  <c r="S3708" i="1"/>
  <c r="S3816" i="1"/>
  <c r="T3816" i="1"/>
  <c r="O3699" i="1"/>
  <c r="L3699" i="1"/>
  <c r="N3699" i="1" s="1"/>
  <c r="W3699" i="1" s="1"/>
  <c r="T3657" i="1"/>
  <c r="S3657" i="1"/>
  <c r="W3542" i="1"/>
  <c r="T3530" i="1"/>
  <c r="S3530" i="1"/>
  <c r="W3638" i="1"/>
  <c r="W3600" i="1"/>
  <c r="T3511" i="1"/>
  <c r="S3511" i="1"/>
  <c r="L3652" i="1"/>
  <c r="N3652" i="1" s="1"/>
  <c r="W3652" i="1" s="1"/>
  <c r="O3652" i="1"/>
  <c r="W3596" i="1"/>
  <c r="O3639" i="1"/>
  <c r="L3639" i="1"/>
  <c r="N3639" i="1" s="1"/>
  <c r="W3639" i="1" s="1"/>
  <c r="S3444" i="1"/>
  <c r="T3444" i="1"/>
  <c r="W3436" i="1"/>
  <c r="T3399" i="1"/>
  <c r="S3399" i="1"/>
  <c r="O3406" i="1"/>
  <c r="L3406" i="1"/>
  <c r="N3406" i="1" s="1"/>
  <c r="W3406" i="1" s="1"/>
  <c r="W3331" i="1"/>
  <c r="E5616" i="1"/>
  <c r="G5616" i="1" s="1"/>
  <c r="L3321" i="1"/>
  <c r="N3321" i="1" s="1"/>
  <c r="W3321" i="1" s="1"/>
  <c r="AN3321" i="1"/>
  <c r="AO3321" i="1" s="1"/>
  <c r="AP3321" i="1" s="1"/>
  <c r="AQ3321" i="1" s="1"/>
  <c r="AR3321" i="1" s="1"/>
  <c r="O3321" i="1"/>
  <c r="AN3307" i="1"/>
  <c r="AO3307" i="1" s="1"/>
  <c r="AP3307" i="1" s="1"/>
  <c r="AQ3307" i="1" s="1"/>
  <c r="AR3307" i="1" s="1"/>
  <c r="W3281" i="1"/>
  <c r="E5589" i="1"/>
  <c r="W3012" i="1"/>
  <c r="E5602" i="1"/>
  <c r="L5606" i="1"/>
  <c r="N2982" i="1"/>
  <c r="W2982" i="1" s="1"/>
  <c r="E5579" i="1"/>
  <c r="W2961" i="1"/>
  <c r="L5598" i="1"/>
  <c r="N2739" i="1"/>
  <c r="L5586" i="1"/>
  <c r="N2373" i="1"/>
  <c r="L5552" i="1"/>
  <c r="O4918" i="1"/>
  <c r="L4918" i="1"/>
  <c r="N4918" i="1" s="1"/>
  <c r="W4918" i="1" s="1"/>
  <c r="AN4918" i="1"/>
  <c r="AO4918" i="1" s="1"/>
  <c r="AP4918" i="1" s="1"/>
  <c r="AQ4918" i="1" s="1"/>
  <c r="AR4918" i="1" s="1"/>
  <c r="S5010" i="1"/>
  <c r="T5010" i="1"/>
  <c r="AN4877" i="1"/>
  <c r="AO4877" i="1" s="1"/>
  <c r="AP4877" i="1" s="1"/>
  <c r="AQ4877" i="1" s="1"/>
  <c r="AR4877" i="1" s="1"/>
  <c r="O4877" i="1"/>
  <c r="L4877" i="1"/>
  <c r="N4877" i="1" s="1"/>
  <c r="W4877" i="1" s="1"/>
  <c r="O4704" i="1"/>
  <c r="L4704" i="1"/>
  <c r="N4704" i="1" s="1"/>
  <c r="W4704" i="1" s="1"/>
  <c r="AN4704" i="1"/>
  <c r="AO4704" i="1" s="1"/>
  <c r="AP4704" i="1" s="1"/>
  <c r="AQ4704" i="1" s="1"/>
  <c r="AR4704" i="1" s="1"/>
  <c r="S5116" i="1"/>
  <c r="T5116" i="1"/>
  <c r="AN5115" i="1"/>
  <c r="AO5115" i="1" s="1"/>
  <c r="AP5115" i="1" s="1"/>
  <c r="AQ5115" i="1" s="1"/>
  <c r="AR5115" i="1" s="1"/>
  <c r="S5052" i="1"/>
  <c r="T5052" i="1"/>
  <c r="N5053" i="1"/>
  <c r="W5053" i="1" s="1"/>
  <c r="O5050" i="1"/>
  <c r="L5050" i="1"/>
  <c r="N5050" i="1" s="1"/>
  <c r="W5050" i="1" s="1"/>
  <c r="W5078" i="1"/>
  <c r="S5036" i="1"/>
  <c r="T5036" i="1"/>
  <c r="S5004" i="1"/>
  <c r="T5004" i="1"/>
  <c r="E5673" i="1"/>
  <c r="G5673" i="1" s="1"/>
  <c r="W5008" i="1"/>
  <c r="T4948" i="1"/>
  <c r="S4948" i="1"/>
  <c r="N4900" i="1"/>
  <c r="W4900" i="1" s="1"/>
  <c r="O4716" i="1"/>
  <c r="L4716" i="1"/>
  <c r="N4716" i="1" s="1"/>
  <c r="W4716" i="1" s="1"/>
  <c r="AN4716" i="1"/>
  <c r="AO4716" i="1" s="1"/>
  <c r="AP4716" i="1" s="1"/>
  <c r="AQ4716" i="1" s="1"/>
  <c r="AR4716" i="1" s="1"/>
  <c r="O4649" i="1"/>
  <c r="AN4649" i="1"/>
  <c r="AO4649" i="1" s="1"/>
  <c r="AP4649" i="1" s="1"/>
  <c r="AQ4649" i="1" s="1"/>
  <c r="AR4649" i="1" s="1"/>
  <c r="L4649" i="1"/>
  <c r="N4649" i="1" s="1"/>
  <c r="W4649" i="1" s="1"/>
  <c r="T4536" i="1"/>
  <c r="S4536" i="1"/>
  <c r="E5671" i="1"/>
  <c r="G5671" i="1" s="1"/>
  <c r="N4961" i="1"/>
  <c r="W4961" i="1" s="1"/>
  <c r="T4916" i="1"/>
  <c r="S4916" i="1"/>
  <c r="W4892" i="1"/>
  <c r="T4850" i="1"/>
  <c r="S4850" i="1"/>
  <c r="T4846" i="1"/>
  <c r="S4846" i="1"/>
  <c r="O4774" i="1"/>
  <c r="L4774" i="1"/>
  <c r="N4774" i="1" s="1"/>
  <c r="W4774" i="1" s="1"/>
  <c r="AN4774" i="1"/>
  <c r="AO4774" i="1" s="1"/>
  <c r="AP4774" i="1" s="1"/>
  <c r="AQ4774" i="1" s="1"/>
  <c r="AR4774" i="1" s="1"/>
  <c r="W4752" i="1"/>
  <c r="W4805" i="1"/>
  <c r="T4758" i="1"/>
  <c r="S4758" i="1"/>
  <c r="T4729" i="1"/>
  <c r="S4729" i="1"/>
  <c r="O4748" i="1"/>
  <c r="L4748" i="1"/>
  <c r="N4748" i="1" s="1"/>
  <c r="W4748" i="1" s="1"/>
  <c r="AN4756" i="1"/>
  <c r="AO4756" i="1" s="1"/>
  <c r="AP4756" i="1" s="1"/>
  <c r="AQ4756" i="1" s="1"/>
  <c r="AR4756" i="1" s="1"/>
  <c r="W4670" i="1"/>
  <c r="W4634" i="1"/>
  <c r="O4593" i="1"/>
  <c r="L4593" i="1"/>
  <c r="N4593" i="1" s="1"/>
  <c r="W4593" i="1" s="1"/>
  <c r="AN4593" i="1"/>
  <c r="AO4593" i="1" s="1"/>
  <c r="AP4593" i="1" s="1"/>
  <c r="AQ4593" i="1" s="1"/>
  <c r="AR4593" i="1" s="1"/>
  <c r="T4617" i="1"/>
  <c r="S4617" i="1"/>
  <c r="O4521" i="1"/>
  <c r="L4521" i="1"/>
  <c r="N4521" i="1" s="1"/>
  <c r="W4521" i="1" s="1"/>
  <c r="W4587" i="1"/>
  <c r="N4657" i="1"/>
  <c r="W4657" i="1" s="1"/>
  <c r="W4509" i="1"/>
  <c r="S4480" i="1"/>
  <c r="T4480" i="1"/>
  <c r="W4444" i="1"/>
  <c r="O4456" i="1"/>
  <c r="L4456" i="1"/>
  <c r="AN4456" i="1"/>
  <c r="AO4456" i="1" s="1"/>
  <c r="AP4456" i="1" s="1"/>
  <c r="AQ4456" i="1" s="1"/>
  <c r="AR4456" i="1" s="1"/>
  <c r="N4415" i="1"/>
  <c r="W4415" i="1" s="1"/>
  <c r="T4383" i="1"/>
  <c r="S4383" i="1"/>
  <c r="S4304" i="1"/>
  <c r="T4304" i="1"/>
  <c r="T4295" i="1"/>
  <c r="S4295" i="1"/>
  <c r="T4286" i="1"/>
  <c r="S4286" i="1"/>
  <c r="L4204" i="1"/>
  <c r="N4204" i="1" s="1"/>
  <c r="W4204" i="1" s="1"/>
  <c r="AN4204" i="1"/>
  <c r="AO4204" i="1" s="1"/>
  <c r="AP4204" i="1" s="1"/>
  <c r="AQ4204" i="1" s="1"/>
  <c r="AR4204" i="1" s="1"/>
  <c r="O4204" i="1"/>
  <c r="S4180" i="1"/>
  <c r="T4180" i="1"/>
  <c r="S4151" i="1"/>
  <c r="T4151" i="1"/>
  <c r="O4155" i="1"/>
  <c r="L4155" i="1"/>
  <c r="N4155" i="1" s="1"/>
  <c r="W4155" i="1" s="1"/>
  <c r="T3995" i="1"/>
  <c r="S3995" i="1"/>
  <c r="S4035" i="1"/>
  <c r="T4035" i="1"/>
  <c r="T4033" i="1"/>
  <c r="S4033" i="1"/>
  <c r="T3972" i="1"/>
  <c r="S3972" i="1"/>
  <c r="O3999" i="1"/>
  <c r="L3999" i="1"/>
  <c r="N3999" i="1" s="1"/>
  <c r="W3999" i="1" s="1"/>
  <c r="T4008" i="1"/>
  <c r="S4008" i="1"/>
  <c r="T3967" i="1"/>
  <c r="S3967" i="1"/>
  <c r="W3974" i="1"/>
  <c r="O3916" i="1"/>
  <c r="AN3916" i="1"/>
  <c r="AO3916" i="1" s="1"/>
  <c r="AP3916" i="1" s="1"/>
  <c r="AQ3916" i="1" s="1"/>
  <c r="AR3916" i="1" s="1"/>
  <c r="L3916" i="1"/>
  <c r="N3916" i="1" s="1"/>
  <c r="W3916" i="1" s="1"/>
  <c r="T3900" i="1"/>
  <c r="S3900" i="1"/>
  <c r="T3858" i="1"/>
  <c r="S3858" i="1"/>
  <c r="O3756" i="1"/>
  <c r="L3756" i="1"/>
  <c r="N3756" i="1" s="1"/>
  <c r="W3756" i="1" s="1"/>
  <c r="AN3756" i="1"/>
  <c r="AO3756" i="1" s="1"/>
  <c r="AP3756" i="1" s="1"/>
  <c r="AQ3756" i="1" s="1"/>
  <c r="AR3756" i="1" s="1"/>
  <c r="L3694" i="1"/>
  <c r="N3694" i="1" s="1"/>
  <c r="W3694" i="1" s="1"/>
  <c r="AN3694" i="1"/>
  <c r="AO3694" i="1" s="1"/>
  <c r="AP3694" i="1" s="1"/>
  <c r="AQ3694" i="1" s="1"/>
  <c r="AR3694" i="1" s="1"/>
  <c r="O3694" i="1"/>
  <c r="S3714" i="1"/>
  <c r="T3714" i="1"/>
  <c r="S3851" i="1"/>
  <c r="T3851" i="1"/>
  <c r="O3692" i="1"/>
  <c r="L3692" i="1"/>
  <c r="N3692" i="1" s="1"/>
  <c r="W3692" i="1" s="1"/>
  <c r="AN3692" i="1"/>
  <c r="AO3692" i="1" s="1"/>
  <c r="AP3692" i="1" s="1"/>
  <c r="AQ3692" i="1" s="1"/>
  <c r="AR3692" i="1" s="1"/>
  <c r="L3771" i="1"/>
  <c r="N3771" i="1" s="1"/>
  <c r="W3771" i="1" s="1"/>
  <c r="AN3771" i="1"/>
  <c r="AO3771" i="1" s="1"/>
  <c r="AP3771" i="1" s="1"/>
  <c r="AQ3771" i="1" s="1"/>
  <c r="AR3771" i="1" s="1"/>
  <c r="O3771" i="1"/>
  <c r="T3641" i="1"/>
  <c r="S3641" i="1"/>
  <c r="W3593" i="1"/>
  <c r="N3684" i="1"/>
  <c r="W3684" i="1" s="1"/>
  <c r="W3661" i="1"/>
  <c r="AN3500" i="1"/>
  <c r="AO3500" i="1" s="1"/>
  <c r="AP3500" i="1" s="1"/>
  <c r="AQ3500" i="1" s="1"/>
  <c r="AR3500" i="1" s="1"/>
  <c r="T3571" i="1"/>
  <c r="S3571" i="1"/>
  <c r="O3480" i="1"/>
  <c r="L3480" i="1"/>
  <c r="N3480" i="1" s="1"/>
  <c r="W3480" i="1" s="1"/>
  <c r="S3652" i="1"/>
  <c r="T3652" i="1"/>
  <c r="T3497" i="1"/>
  <c r="S3497" i="1"/>
  <c r="S3639" i="1"/>
  <c r="T3639" i="1"/>
  <c r="G5619" i="1"/>
  <c r="O3430" i="1"/>
  <c r="L3430" i="1"/>
  <c r="N3430" i="1" s="1"/>
  <c r="W3430" i="1" s="1"/>
  <c r="AN3430" i="1"/>
  <c r="AO3430" i="1" s="1"/>
  <c r="AP3430" i="1" s="1"/>
  <c r="AQ3430" i="1" s="1"/>
  <c r="AR3430" i="1" s="1"/>
  <c r="O3434" i="1"/>
  <c r="L3434" i="1"/>
  <c r="N3434" i="1" s="1"/>
  <c r="W3434" i="1" s="1"/>
  <c r="AN3434" i="1"/>
  <c r="AO3434" i="1" s="1"/>
  <c r="AP3434" i="1" s="1"/>
  <c r="AQ3434" i="1" s="1"/>
  <c r="AR3434" i="1" s="1"/>
  <c r="T3379" i="1"/>
  <c r="S3379" i="1"/>
  <c r="T3345" i="1"/>
  <c r="S3345" i="1"/>
  <c r="D5702" i="1"/>
  <c r="W3182" i="1"/>
  <c r="W3134" i="1"/>
  <c r="W3279" i="1"/>
  <c r="W3240" i="1"/>
  <c r="W3120" i="1"/>
  <c r="W3048" i="1"/>
  <c r="E5587" i="1"/>
  <c r="W3079" i="1"/>
  <c r="W3059" i="1"/>
  <c r="L5562" i="1"/>
  <c r="L5559" i="1"/>
  <c r="N1552" i="1"/>
  <c r="L5558" i="1"/>
  <c r="N1521" i="1"/>
  <c r="T5058" i="1"/>
  <c r="S5058" i="1"/>
  <c r="O4222" i="1"/>
  <c r="L4222" i="1"/>
  <c r="N4222" i="1" s="1"/>
  <c r="W4222" i="1" s="1"/>
  <c r="T4279" i="1"/>
  <c r="S4279" i="1"/>
  <c r="S4174" i="1"/>
  <c r="T4174" i="1"/>
  <c r="T4161" i="1"/>
  <c r="S4161" i="1"/>
  <c r="AN4159" i="1"/>
  <c r="AO4159" i="1" s="1"/>
  <c r="AP4159" i="1" s="1"/>
  <c r="AQ4159" i="1" s="1"/>
  <c r="AR4159" i="1" s="1"/>
  <c r="O4159" i="1"/>
  <c r="L4159" i="1"/>
  <c r="N4159" i="1" s="1"/>
  <c r="W4159" i="1" s="1"/>
  <c r="N4170" i="1"/>
  <c r="W4170" i="1" s="1"/>
  <c r="O5133" i="1"/>
  <c r="L5133" i="1"/>
  <c r="N5133" i="1" s="1"/>
  <c r="W5133" i="1" s="1"/>
  <c r="AN5125" i="1"/>
  <c r="AO5125" i="1" s="1"/>
  <c r="AP5125" i="1" s="1"/>
  <c r="AQ5125" i="1" s="1"/>
  <c r="AR5125" i="1" s="1"/>
  <c r="O5125" i="1"/>
  <c r="L5125" i="1"/>
  <c r="N5125" i="1" s="1"/>
  <c r="W5125" i="1" s="1"/>
  <c r="AN5050" i="1"/>
  <c r="AO5050" i="1" s="1"/>
  <c r="AP5050" i="1" s="1"/>
  <c r="AQ5050" i="1" s="1"/>
  <c r="AR5050" i="1" s="1"/>
  <c r="O4980" i="1"/>
  <c r="L4980" i="1"/>
  <c r="N4980" i="1" s="1"/>
  <c r="W4980" i="1" s="1"/>
  <c r="AN4980" i="1"/>
  <c r="AO4980" i="1" s="1"/>
  <c r="AP4980" i="1" s="1"/>
  <c r="AQ4980" i="1" s="1"/>
  <c r="AR4980" i="1" s="1"/>
  <c r="T5134" i="1"/>
  <c r="S5134" i="1"/>
  <c r="W5016" i="1"/>
  <c r="T5018" i="1"/>
  <c r="S5018" i="1"/>
  <c r="L4979" i="1"/>
  <c r="N4979" i="1" s="1"/>
  <c r="W4979" i="1" s="1"/>
  <c r="O4979" i="1"/>
  <c r="AN4979" i="1"/>
  <c r="AO4979" i="1" s="1"/>
  <c r="AP4979" i="1" s="1"/>
  <c r="AQ4979" i="1" s="1"/>
  <c r="AR4979" i="1" s="1"/>
  <c r="T4989" i="1"/>
  <c r="S4989" i="1"/>
  <c r="N4992" i="1"/>
  <c r="W4992" i="1" s="1"/>
  <c r="T4895" i="1"/>
  <c r="S4895" i="1"/>
  <c r="W4938" i="1"/>
  <c r="O4916" i="1"/>
  <c r="L4916" i="1"/>
  <c r="N4916" i="1" s="1"/>
  <c r="W4916" i="1" s="1"/>
  <c r="O4846" i="1"/>
  <c r="AN4846" i="1"/>
  <c r="AO4846" i="1" s="1"/>
  <c r="AP4846" i="1" s="1"/>
  <c r="AQ4846" i="1" s="1"/>
  <c r="AR4846" i="1" s="1"/>
  <c r="L4846" i="1"/>
  <c r="N4846" i="1" s="1"/>
  <c r="W4846" i="1" s="1"/>
  <c r="E5666" i="1"/>
  <c r="G5666" i="1" s="1"/>
  <c r="T4817" i="1"/>
  <c r="S4817" i="1"/>
  <c r="O4801" i="1"/>
  <c r="L4801" i="1"/>
  <c r="N4801" i="1" s="1"/>
  <c r="W4801" i="1" s="1"/>
  <c r="AN4801" i="1"/>
  <c r="AO4801" i="1" s="1"/>
  <c r="AP4801" i="1" s="1"/>
  <c r="AQ4801" i="1" s="1"/>
  <c r="AR4801" i="1" s="1"/>
  <c r="T4779" i="1"/>
  <c r="S4779" i="1"/>
  <c r="O4758" i="1"/>
  <c r="L4758" i="1"/>
  <c r="N4758" i="1" s="1"/>
  <c r="W4758" i="1" s="1"/>
  <c r="S4742" i="1"/>
  <c r="T4742" i="1"/>
  <c r="T4718" i="1"/>
  <c r="S4718" i="1"/>
  <c r="W4729" i="1"/>
  <c r="S4591" i="1"/>
  <c r="T4591" i="1"/>
  <c r="O4606" i="1"/>
  <c r="L4606" i="1"/>
  <c r="N4606" i="1" s="1"/>
  <c r="W4606" i="1" s="1"/>
  <c r="AN4606" i="1"/>
  <c r="AO4606" i="1" s="1"/>
  <c r="AP4606" i="1" s="1"/>
  <c r="AQ4606" i="1" s="1"/>
  <c r="AR4606" i="1" s="1"/>
  <c r="S4534" i="1"/>
  <c r="T4534" i="1"/>
  <c r="W4601" i="1"/>
  <c r="T4527" i="1"/>
  <c r="S4527" i="1"/>
  <c r="W4604" i="1"/>
  <c r="T4487" i="1"/>
  <c r="S4487" i="1"/>
  <c r="W4478" i="1"/>
  <c r="O4490" i="1"/>
  <c r="AN4490" i="1"/>
  <c r="AO4490" i="1" s="1"/>
  <c r="AP4490" i="1" s="1"/>
  <c r="AQ4490" i="1" s="1"/>
  <c r="AR4490" i="1" s="1"/>
  <c r="L4490" i="1"/>
  <c r="N4490" i="1" s="1"/>
  <c r="W4490" i="1" s="1"/>
  <c r="W4547" i="1"/>
  <c r="S4456" i="1"/>
  <c r="T4456" i="1"/>
  <c r="W4420" i="1"/>
  <c r="W4334" i="1"/>
  <c r="O4214" i="1"/>
  <c r="L4214" i="1"/>
  <c r="N4214" i="1" s="1"/>
  <c r="W4214" i="1" s="1"/>
  <c r="T4191" i="1"/>
  <c r="S4191" i="1"/>
  <c r="S4278" i="1"/>
  <c r="T4278" i="1"/>
  <c r="L4141" i="1"/>
  <c r="N4141" i="1" s="1"/>
  <c r="W4141" i="1" s="1"/>
  <c r="AN4141" i="1"/>
  <c r="AO4141" i="1" s="1"/>
  <c r="AP4141" i="1" s="1"/>
  <c r="AQ4141" i="1" s="1"/>
  <c r="AR4141" i="1" s="1"/>
  <c r="O4141" i="1"/>
  <c r="O4022" i="1"/>
  <c r="AN4022" i="1"/>
  <c r="AO4022" i="1" s="1"/>
  <c r="AP4022" i="1" s="1"/>
  <c r="AQ4022" i="1" s="1"/>
  <c r="AR4022" i="1" s="1"/>
  <c r="L4022" i="1"/>
  <c r="N4022" i="1" s="1"/>
  <c r="W4022" i="1" s="1"/>
  <c r="AN4157" i="1"/>
  <c r="AO4157" i="1" s="1"/>
  <c r="AP4157" i="1" s="1"/>
  <c r="AQ4157" i="1" s="1"/>
  <c r="AR4157" i="1" s="1"/>
  <c r="L4087" i="1"/>
  <c r="N4087" i="1" s="1"/>
  <c r="W4087" i="1" s="1"/>
  <c r="O4087" i="1"/>
  <c r="W4105" i="1"/>
  <c r="AN4067" i="1"/>
  <c r="AO4067" i="1" s="1"/>
  <c r="AP4067" i="1" s="1"/>
  <c r="AQ4067" i="1" s="1"/>
  <c r="AR4067" i="1" s="1"/>
  <c r="O4067" i="1"/>
  <c r="L4067" i="1"/>
  <c r="N4067" i="1" s="1"/>
  <c r="W4067" i="1" s="1"/>
  <c r="S4051" i="1"/>
  <c r="T4051" i="1"/>
  <c r="O3940" i="1"/>
  <c r="L3940" i="1"/>
  <c r="N3940" i="1" s="1"/>
  <c r="W3940" i="1" s="1"/>
  <c r="T3999" i="1"/>
  <c r="S3999" i="1"/>
  <c r="L4003" i="1"/>
  <c r="N4003" i="1" s="1"/>
  <c r="W4003" i="1" s="1"/>
  <c r="AN4003" i="1"/>
  <c r="AO4003" i="1" s="1"/>
  <c r="AP4003" i="1" s="1"/>
  <c r="AQ4003" i="1" s="1"/>
  <c r="AR4003" i="1" s="1"/>
  <c r="O4003" i="1"/>
  <c r="O3910" i="1"/>
  <c r="AN3910" i="1"/>
  <c r="AO3910" i="1" s="1"/>
  <c r="AP3910" i="1" s="1"/>
  <c r="AQ3910" i="1" s="1"/>
  <c r="AR3910" i="1" s="1"/>
  <c r="L3910" i="1"/>
  <c r="N3910" i="1" s="1"/>
  <c r="W3910" i="1" s="1"/>
  <c r="S3808" i="1"/>
  <c r="T3808" i="1"/>
  <c r="T3875" i="1"/>
  <c r="S3875" i="1"/>
  <c r="AN3748" i="1"/>
  <c r="AO3748" i="1" s="1"/>
  <c r="AP3748" i="1" s="1"/>
  <c r="AQ3748" i="1" s="1"/>
  <c r="AR3748" i="1" s="1"/>
  <c r="S3680" i="1"/>
  <c r="T3680" i="1"/>
  <c r="O3664" i="1"/>
  <c r="L3664" i="1"/>
  <c r="N3664" i="1" s="1"/>
  <c r="W3664" i="1" s="1"/>
  <c r="AN3664" i="1"/>
  <c r="AO3664" i="1" s="1"/>
  <c r="AP3664" i="1" s="1"/>
  <c r="AQ3664" i="1" s="1"/>
  <c r="AR3664" i="1" s="1"/>
  <c r="T3771" i="1"/>
  <c r="S3771" i="1"/>
  <c r="W3789" i="1"/>
  <c r="AN3712" i="1"/>
  <c r="AO3712" i="1" s="1"/>
  <c r="AP3712" i="1" s="1"/>
  <c r="AQ3712" i="1" s="1"/>
  <c r="AR3712" i="1" s="1"/>
  <c r="O3712" i="1"/>
  <c r="L3712" i="1"/>
  <c r="W3777" i="1"/>
  <c r="T3711" i="1"/>
  <c r="S3711" i="1"/>
  <c r="W3710" i="1"/>
  <c r="S3636" i="1"/>
  <c r="T3636" i="1"/>
  <c r="S3651" i="1"/>
  <c r="T3651" i="1"/>
  <c r="W3585" i="1"/>
  <c r="W3581" i="1"/>
  <c r="T3461" i="1"/>
  <c r="S3461" i="1"/>
  <c r="W3569" i="1"/>
  <c r="W3563" i="1"/>
  <c r="O3422" i="1"/>
  <c r="L3422" i="1"/>
  <c r="N3422" i="1" s="1"/>
  <c r="W3422" i="1" s="1"/>
  <c r="T3433" i="1"/>
  <c r="S3433" i="1"/>
  <c r="T3359" i="1"/>
  <c r="S3359" i="1"/>
  <c r="T3395" i="1"/>
  <c r="S3395" i="1"/>
  <c r="T3407" i="1"/>
  <c r="S3407" i="1"/>
  <c r="O3314" i="1"/>
  <c r="L3314" i="1"/>
  <c r="N3314" i="1" s="1"/>
  <c r="W3314" i="1" s="1"/>
  <c r="O3303" i="1"/>
  <c r="L3303" i="1"/>
  <c r="N3303" i="1" s="1"/>
  <c r="W3303" i="1" s="1"/>
  <c r="W3366" i="1"/>
  <c r="W3126" i="1"/>
  <c r="E5575" i="1"/>
  <c r="L5700" i="1"/>
  <c r="L5568" i="1"/>
  <c r="L5567" i="1"/>
  <c r="N1796" i="1"/>
  <c r="L5545" i="1"/>
  <c r="N1126" i="1"/>
  <c r="L5555" i="1"/>
  <c r="L5694" i="1"/>
  <c r="N548" i="1"/>
  <c r="T4409" i="1"/>
  <c r="S4409" i="1"/>
  <c r="T4302" i="1"/>
  <c r="S4302" i="1"/>
  <c r="O4341" i="1"/>
  <c r="L4341" i="1"/>
  <c r="N4341" i="1" s="1"/>
  <c r="W4341" i="1" s="1"/>
  <c r="S4146" i="1"/>
  <c r="T4146" i="1"/>
  <c r="O4120" i="1"/>
  <c r="L4120" i="1"/>
  <c r="N4120" i="1" s="1"/>
  <c r="W4120" i="1" s="1"/>
  <c r="AN4120" i="1"/>
  <c r="AO4120" i="1" s="1"/>
  <c r="AP4120" i="1" s="1"/>
  <c r="AQ4120" i="1" s="1"/>
  <c r="AR4120" i="1" s="1"/>
  <c r="O4112" i="1"/>
  <c r="AN4112" i="1"/>
  <c r="AO4112" i="1" s="1"/>
  <c r="AP4112" i="1" s="1"/>
  <c r="AQ4112" i="1" s="1"/>
  <c r="AR4112" i="1" s="1"/>
  <c r="L4112" i="1"/>
  <c r="S5064" i="1"/>
  <c r="T5064" i="1"/>
  <c r="S5059" i="1"/>
  <c r="T5059" i="1"/>
  <c r="S5123" i="1"/>
  <c r="T5123" i="1"/>
  <c r="L5063" i="1"/>
  <c r="N5063" i="1" s="1"/>
  <c r="W5063" i="1" s="1"/>
  <c r="AN5063" i="1"/>
  <c r="AO5063" i="1" s="1"/>
  <c r="AP5063" i="1" s="1"/>
  <c r="AQ5063" i="1" s="1"/>
  <c r="AR5063" i="1" s="1"/>
  <c r="O5063" i="1"/>
  <c r="T5038" i="1"/>
  <c r="S5038" i="1"/>
  <c r="S5056" i="1"/>
  <c r="T5056" i="1"/>
  <c r="AN5098" i="1"/>
  <c r="AO5098" i="1" s="1"/>
  <c r="AP5098" i="1" s="1"/>
  <c r="AQ5098" i="1" s="1"/>
  <c r="AR5098" i="1" s="1"/>
  <c r="O5036" i="1"/>
  <c r="L5036" i="1"/>
  <c r="N5036" i="1" s="1"/>
  <c r="W5036" i="1" s="1"/>
  <c r="AN5036" i="1"/>
  <c r="AO5036" i="1" s="1"/>
  <c r="AP5036" i="1" s="1"/>
  <c r="AQ5036" i="1" s="1"/>
  <c r="AR5036" i="1" s="1"/>
  <c r="AN4931" i="1"/>
  <c r="AO4931" i="1" s="1"/>
  <c r="AP4931" i="1" s="1"/>
  <c r="AQ4931" i="1" s="1"/>
  <c r="AR4931" i="1" s="1"/>
  <c r="T4877" i="1"/>
  <c r="S4877" i="1"/>
  <c r="O4859" i="1"/>
  <c r="L4859" i="1"/>
  <c r="N4859" i="1" s="1"/>
  <c r="W4859" i="1" s="1"/>
  <c r="T4820" i="1"/>
  <c r="S4820" i="1"/>
  <c r="O4806" i="1"/>
  <c r="L4806" i="1"/>
  <c r="N4806" i="1" s="1"/>
  <c r="W4806" i="1" s="1"/>
  <c r="T4786" i="1"/>
  <c r="S4786" i="1"/>
  <c r="W4797" i="1"/>
  <c r="T5047" i="1"/>
  <c r="S5047" i="1"/>
  <c r="W5040" i="1"/>
  <c r="W5020" i="1"/>
  <c r="T5133" i="1"/>
  <c r="S5133" i="1"/>
  <c r="T5125" i="1"/>
  <c r="S5125" i="1"/>
  <c r="S5107" i="1"/>
  <c r="T5107" i="1"/>
  <c r="W5084" i="1"/>
  <c r="S5083" i="1"/>
  <c r="T5083" i="1"/>
  <c r="AN5083" i="1"/>
  <c r="AO5083" i="1" s="1"/>
  <c r="AP5083" i="1" s="1"/>
  <c r="AQ5083" i="1" s="1"/>
  <c r="AR5083" i="1" s="1"/>
  <c r="T4979" i="1"/>
  <c r="S4979" i="1"/>
  <c r="T4974" i="1"/>
  <c r="S4974" i="1"/>
  <c r="O4975" i="1"/>
  <c r="L4975" i="1"/>
  <c r="N4975" i="1" s="1"/>
  <c r="W4975" i="1" s="1"/>
  <c r="S4955" i="1"/>
  <c r="T4955" i="1"/>
  <c r="AN4975" i="1"/>
  <c r="AO4975" i="1" s="1"/>
  <c r="AP4975" i="1" s="1"/>
  <c r="AQ4975" i="1" s="1"/>
  <c r="AR4975" i="1" s="1"/>
  <c r="T4954" i="1"/>
  <c r="S4954" i="1"/>
  <c r="T5014" i="1"/>
  <c r="S5014" i="1"/>
  <c r="W4880" i="1"/>
  <c r="O4785" i="1"/>
  <c r="L4785" i="1"/>
  <c r="N4785" i="1" s="1"/>
  <c r="W4785" i="1" s="1"/>
  <c r="AN4806" i="1"/>
  <c r="AO4806" i="1" s="1"/>
  <c r="AP4806" i="1" s="1"/>
  <c r="AQ4806" i="1" s="1"/>
  <c r="AR4806" i="1" s="1"/>
  <c r="O4724" i="1"/>
  <c r="L4724" i="1"/>
  <c r="N4724" i="1" s="1"/>
  <c r="W4724" i="1" s="1"/>
  <c r="T4657" i="1"/>
  <c r="S4657" i="1"/>
  <c r="W4679" i="1"/>
  <c r="S4622" i="1"/>
  <c r="T4622" i="1"/>
  <c r="T4597" i="1"/>
  <c r="S4597" i="1"/>
  <c r="S4490" i="1"/>
  <c r="T4490" i="1"/>
  <c r="T4374" i="1"/>
  <c r="S4374" i="1"/>
  <c r="T4342" i="1"/>
  <c r="S4342" i="1"/>
  <c r="W4413" i="1"/>
  <c r="O4407" i="1"/>
  <c r="L4407" i="1"/>
  <c r="N4407" i="1" s="1"/>
  <c r="W4407" i="1" s="1"/>
  <c r="E5652" i="1"/>
  <c r="G5652" i="1" s="1"/>
  <c r="T4336" i="1"/>
  <c r="S4336" i="1"/>
  <c r="G5646" i="1"/>
  <c r="T4223" i="1"/>
  <c r="S4223" i="1"/>
  <c r="W4289" i="1"/>
  <c r="S4381" i="1"/>
  <c r="T4381" i="1"/>
  <c r="AN4341" i="1"/>
  <c r="AO4341" i="1" s="1"/>
  <c r="AP4341" i="1" s="1"/>
  <c r="AQ4341" i="1" s="1"/>
  <c r="AR4341" i="1" s="1"/>
  <c r="O4260" i="1"/>
  <c r="L4260" i="1"/>
  <c r="N4260" i="1" s="1"/>
  <c r="W4260" i="1" s="1"/>
  <c r="AN4260" i="1"/>
  <c r="AO4260" i="1" s="1"/>
  <c r="AP4260" i="1" s="1"/>
  <c r="AQ4260" i="1" s="1"/>
  <c r="AR4260" i="1" s="1"/>
  <c r="T4211" i="1"/>
  <c r="S4211" i="1"/>
  <c r="L4191" i="1"/>
  <c r="N4191" i="1" s="1"/>
  <c r="W4191" i="1" s="1"/>
  <c r="O4191" i="1"/>
  <c r="AN4191" i="1"/>
  <c r="AO4191" i="1" s="1"/>
  <c r="AP4191" i="1" s="1"/>
  <c r="AQ4191" i="1" s="1"/>
  <c r="AR4191" i="1" s="1"/>
  <c r="N4231" i="1"/>
  <c r="W4231" i="1" s="1"/>
  <c r="O4161" i="1"/>
  <c r="L4161" i="1"/>
  <c r="N4161" i="1" s="1"/>
  <c r="W4161" i="1" s="1"/>
  <c r="AN4140" i="1"/>
  <c r="AO4140" i="1" s="1"/>
  <c r="AP4140" i="1" s="1"/>
  <c r="AQ4140" i="1" s="1"/>
  <c r="AR4140" i="1" s="1"/>
  <c r="O4140" i="1"/>
  <c r="L4140" i="1"/>
  <c r="N4140" i="1" s="1"/>
  <c r="W4140" i="1" s="1"/>
  <c r="AN4153" i="1"/>
  <c r="AO4153" i="1" s="1"/>
  <c r="AP4153" i="1" s="1"/>
  <c r="AQ4153" i="1" s="1"/>
  <c r="AR4153" i="1" s="1"/>
  <c r="O4153" i="1"/>
  <c r="L4153" i="1"/>
  <c r="N4153" i="1" s="1"/>
  <c r="W4153" i="1" s="1"/>
  <c r="T4163" i="1"/>
  <c r="S4163" i="1"/>
  <c r="G5642" i="1"/>
  <c r="O4104" i="1"/>
  <c r="AN4104" i="1"/>
  <c r="AO4104" i="1" s="1"/>
  <c r="AP4104" i="1" s="1"/>
  <c r="AQ4104" i="1" s="1"/>
  <c r="AR4104" i="1" s="1"/>
  <c r="L4104" i="1"/>
  <c r="N4104" i="1" s="1"/>
  <c r="W4104" i="1" s="1"/>
  <c r="W4059" i="1"/>
  <c r="AN3984" i="1"/>
  <c r="AO3984" i="1" s="1"/>
  <c r="AP3984" i="1" s="1"/>
  <c r="AQ3984" i="1" s="1"/>
  <c r="AR3984" i="1" s="1"/>
  <c r="T4018" i="1"/>
  <c r="S4018" i="1"/>
  <c r="T3978" i="1"/>
  <c r="S3978" i="1"/>
  <c r="O3935" i="1"/>
  <c r="L3935" i="1"/>
  <c r="N3935" i="1" s="1"/>
  <c r="W3935" i="1" s="1"/>
  <c r="T3969" i="1"/>
  <c r="S3969" i="1"/>
  <c r="T3991" i="1"/>
  <c r="S3991" i="1"/>
  <c r="T3994" i="1"/>
  <c r="S3994" i="1"/>
  <c r="T4003" i="1"/>
  <c r="S4003" i="1"/>
  <c r="N3987" i="1"/>
  <c r="W3987" i="1" s="1"/>
  <c r="L5636" i="1"/>
  <c r="N3896" i="1"/>
  <c r="W3896" i="1" s="1"/>
  <c r="T3764" i="1"/>
  <c r="S3764" i="1"/>
  <c r="L5633" i="1"/>
  <c r="T3867" i="1"/>
  <c r="S3867" i="1"/>
  <c r="W3770" i="1"/>
  <c r="S3803" i="1"/>
  <c r="T3803" i="1"/>
  <c r="O3707" i="1"/>
  <c r="L3707" i="1"/>
  <c r="N3707" i="1" s="1"/>
  <c r="W3707" i="1" s="1"/>
  <c r="W3906" i="1"/>
  <c r="AN3699" i="1"/>
  <c r="AO3699" i="1" s="1"/>
  <c r="AP3699" i="1" s="1"/>
  <c r="AQ3699" i="1" s="1"/>
  <c r="AR3699" i="1" s="1"/>
  <c r="W3685" i="1"/>
  <c r="W3573" i="1"/>
  <c r="O3540" i="1"/>
  <c r="L3540" i="1"/>
  <c r="N3540" i="1" s="1"/>
  <c r="W3540" i="1" s="1"/>
  <c r="O3572" i="1"/>
  <c r="L3572" i="1"/>
  <c r="N3572" i="1" s="1"/>
  <c r="W3572" i="1" s="1"/>
  <c r="W3513" i="1"/>
  <c r="S3436" i="1"/>
  <c r="T3436" i="1"/>
  <c r="W3473" i="1"/>
  <c r="W3457" i="1"/>
  <c r="O3409" i="1"/>
  <c r="L3409" i="1"/>
  <c r="N3409" i="1" s="1"/>
  <c r="W3409" i="1" s="1"/>
  <c r="AN3409" i="1"/>
  <c r="AO3409" i="1" s="1"/>
  <c r="AP3409" i="1" s="1"/>
  <c r="AQ3409" i="1" s="1"/>
  <c r="AR3409" i="1" s="1"/>
  <c r="O3421" i="1"/>
  <c r="L3421" i="1"/>
  <c r="N3421" i="1" s="1"/>
  <c r="W3421" i="1" s="1"/>
  <c r="T3370" i="1"/>
  <c r="S3370" i="1"/>
  <c r="E5620" i="1"/>
  <c r="G5620" i="1" s="1"/>
  <c r="T3302" i="1"/>
  <c r="S3302" i="1"/>
  <c r="T3303" i="1"/>
  <c r="S3303" i="1"/>
  <c r="O3315" i="1"/>
  <c r="L3315" i="1"/>
  <c r="N3315" i="1" s="1"/>
  <c r="W3315" i="1" s="1"/>
  <c r="W3396" i="1"/>
  <c r="O3291" i="1"/>
  <c r="L3291" i="1"/>
  <c r="N3291" i="1" s="1"/>
  <c r="W3291" i="1" s="1"/>
  <c r="AN3291" i="1"/>
  <c r="AO3291" i="1" s="1"/>
  <c r="AP3291" i="1" s="1"/>
  <c r="AQ3291" i="1" s="1"/>
  <c r="AR3291" i="1" s="1"/>
  <c r="O3319" i="1"/>
  <c r="L3319" i="1"/>
  <c r="W3370" i="1"/>
  <c r="E5574" i="1"/>
  <c r="L5590" i="1"/>
  <c r="L5592" i="1"/>
  <c r="E5598" i="1"/>
  <c r="W2946" i="1"/>
  <c r="L5698" i="1"/>
  <c r="L5574" i="1"/>
  <c r="L5553" i="1"/>
  <c r="N1370" i="1"/>
  <c r="L5547" i="1"/>
  <c r="N1187" i="1"/>
  <c r="T4901" i="1"/>
  <c r="S4901" i="1"/>
  <c r="T4651" i="1"/>
  <c r="S4651" i="1"/>
  <c r="T4756" i="1"/>
  <c r="S4756" i="1"/>
  <c r="T4595" i="1"/>
  <c r="S4595" i="1"/>
  <c r="N4627" i="1"/>
  <c r="W4627" i="1" s="1"/>
  <c r="T4479" i="1"/>
  <c r="S4479" i="1"/>
  <c r="T4373" i="1"/>
  <c r="S4373" i="1"/>
  <c r="T4365" i="1"/>
  <c r="S4365" i="1"/>
  <c r="O4357" i="1"/>
  <c r="L4357" i="1"/>
  <c r="N4357" i="1" s="1"/>
  <c r="W4357" i="1" s="1"/>
  <c r="T4362" i="1"/>
  <c r="S4362" i="1"/>
  <c r="S4424" i="1"/>
  <c r="T4424" i="1"/>
  <c r="T4306" i="1"/>
  <c r="S4306" i="1"/>
  <c r="W4351" i="1"/>
  <c r="O4653" i="1"/>
  <c r="AN4653" i="1"/>
  <c r="AO4653" i="1" s="1"/>
  <c r="AP4653" i="1" s="1"/>
  <c r="AQ4653" i="1" s="1"/>
  <c r="AR4653" i="1" s="1"/>
  <c r="L4653" i="1"/>
  <c r="N4653" i="1" s="1"/>
  <c r="W4653" i="1" s="1"/>
  <c r="T4631" i="1"/>
  <c r="S4631" i="1"/>
  <c r="AN4605" i="1"/>
  <c r="AO4605" i="1" s="1"/>
  <c r="AP4605" i="1" s="1"/>
  <c r="AQ4605" i="1" s="1"/>
  <c r="AR4605" i="1" s="1"/>
  <c r="O4605" i="1"/>
  <c r="L4605" i="1"/>
  <c r="N4605" i="1" s="1"/>
  <c r="W4605" i="1" s="1"/>
  <c r="T4519" i="1"/>
  <c r="S4519" i="1"/>
  <c r="W5117" i="1"/>
  <c r="AN5123" i="1"/>
  <c r="AO5123" i="1" s="1"/>
  <c r="AP5123" i="1" s="1"/>
  <c r="AQ5123" i="1" s="1"/>
  <c r="AR5123" i="1" s="1"/>
  <c r="T5043" i="1"/>
  <c r="S5043" i="1"/>
  <c r="S5126" i="1"/>
  <c r="T5126" i="1"/>
  <c r="O5058" i="1"/>
  <c r="AN5058" i="1"/>
  <c r="AO5058" i="1" s="1"/>
  <c r="AP5058" i="1" s="1"/>
  <c r="AQ5058" i="1" s="1"/>
  <c r="AR5058" i="1" s="1"/>
  <c r="L5058" i="1"/>
  <c r="N5058" i="1" s="1"/>
  <c r="W5058" i="1" s="1"/>
  <c r="O4991" i="1"/>
  <c r="L4991" i="1"/>
  <c r="N4991" i="1" s="1"/>
  <c r="W4991" i="1" s="1"/>
  <c r="O5023" i="1"/>
  <c r="L5023" i="1"/>
  <c r="N5023" i="1" s="1"/>
  <c r="W5023" i="1" s="1"/>
  <c r="AN5023" i="1"/>
  <c r="AO5023" i="1" s="1"/>
  <c r="AP5023" i="1" s="1"/>
  <c r="AQ5023" i="1" s="1"/>
  <c r="AR5023" i="1" s="1"/>
  <c r="W5015" i="1"/>
  <c r="S4975" i="1"/>
  <c r="T4975" i="1"/>
  <c r="S4934" i="1"/>
  <c r="T4934" i="1"/>
  <c r="W5002" i="1"/>
  <c r="W4925" i="1"/>
  <c r="T4909" i="1"/>
  <c r="S4909" i="1"/>
  <c r="S4936" i="1"/>
  <c r="T4936" i="1"/>
  <c r="W4889" i="1"/>
  <c r="O4834" i="1"/>
  <c r="L4834" i="1"/>
  <c r="N4834" i="1" s="1"/>
  <c r="W4834" i="1" s="1"/>
  <c r="AN4833" i="1"/>
  <c r="AO4833" i="1" s="1"/>
  <c r="AP4833" i="1" s="1"/>
  <c r="AQ4833" i="1" s="1"/>
  <c r="AR4833" i="1" s="1"/>
  <c r="O4833" i="1"/>
  <c r="L4833" i="1"/>
  <c r="N4833" i="1" s="1"/>
  <c r="W4833" i="1" s="1"/>
  <c r="L4788" i="1"/>
  <c r="N4788" i="1" s="1"/>
  <c r="W4788" i="1" s="1"/>
  <c r="O4788" i="1"/>
  <c r="W4881" i="1"/>
  <c r="S4785" i="1"/>
  <c r="T4785" i="1"/>
  <c r="W4790" i="1"/>
  <c r="AN4785" i="1"/>
  <c r="AO4785" i="1" s="1"/>
  <c r="AP4785" i="1" s="1"/>
  <c r="AQ4785" i="1" s="1"/>
  <c r="AR4785" i="1" s="1"/>
  <c r="W4809" i="1"/>
  <c r="W4745" i="1"/>
  <c r="O4732" i="1"/>
  <c r="L4732" i="1"/>
  <c r="N4732" i="1" s="1"/>
  <c r="W4732" i="1" s="1"/>
  <c r="W4721" i="1"/>
  <c r="W4703" i="1"/>
  <c r="O4684" i="1"/>
  <c r="L4684" i="1"/>
  <c r="N4684" i="1" s="1"/>
  <c r="W4684" i="1" s="1"/>
  <c r="S4653" i="1"/>
  <c r="T4653" i="1"/>
  <c r="W4636" i="1"/>
  <c r="T4602" i="1"/>
  <c r="S4602" i="1"/>
  <c r="T4605" i="1"/>
  <c r="S4605" i="1"/>
  <c r="S4569" i="1"/>
  <c r="T4569" i="1"/>
  <c r="W4589" i="1"/>
  <c r="O4492" i="1"/>
  <c r="L4492" i="1"/>
  <c r="N4492" i="1" s="1"/>
  <c r="W4492" i="1" s="1"/>
  <c r="W4531" i="1"/>
  <c r="T4502" i="1"/>
  <c r="S4502" i="1"/>
  <c r="E5653" i="1"/>
  <c r="G5653" i="1" s="1"/>
  <c r="W4465" i="1"/>
  <c r="E5654" i="1"/>
  <c r="G5654" i="1" s="1"/>
  <c r="AN4425" i="1"/>
  <c r="AO4425" i="1" s="1"/>
  <c r="AP4425" i="1" s="1"/>
  <c r="AQ4425" i="1" s="1"/>
  <c r="AR4425" i="1" s="1"/>
  <c r="W4406" i="1"/>
  <c r="S4407" i="1"/>
  <c r="T4407" i="1"/>
  <c r="D5705" i="1"/>
  <c r="W4378" i="1"/>
  <c r="O4325" i="1"/>
  <c r="L4325" i="1"/>
  <c r="N4325" i="1" s="1"/>
  <c r="W4325" i="1" s="1"/>
  <c r="S4226" i="1"/>
  <c r="T4226" i="1"/>
  <c r="T4260" i="1"/>
  <c r="S4260" i="1"/>
  <c r="L4211" i="1"/>
  <c r="N4211" i="1" s="1"/>
  <c r="W4211" i="1" s="1"/>
  <c r="O4211" i="1"/>
  <c r="W4257" i="1"/>
  <c r="W4272" i="1"/>
  <c r="O4189" i="1"/>
  <c r="L4189" i="1"/>
  <c r="N4189" i="1" s="1"/>
  <c r="W4189" i="1" s="1"/>
  <c r="O4149" i="1"/>
  <c r="AN4149" i="1"/>
  <c r="AO4149" i="1" s="1"/>
  <c r="AP4149" i="1" s="1"/>
  <c r="AQ4149" i="1" s="1"/>
  <c r="AR4149" i="1" s="1"/>
  <c r="L4149" i="1"/>
  <c r="N4149" i="1" s="1"/>
  <c r="W4149" i="1" s="1"/>
  <c r="O4190" i="1"/>
  <c r="L4190" i="1"/>
  <c r="N4190" i="1" s="1"/>
  <c r="W4190" i="1" s="1"/>
  <c r="T4124" i="1"/>
  <c r="S4124" i="1"/>
  <c r="W4147" i="1"/>
  <c r="AN4155" i="1"/>
  <c r="AO4155" i="1" s="1"/>
  <c r="AP4155" i="1" s="1"/>
  <c r="AQ4155" i="1" s="1"/>
  <c r="AR4155" i="1" s="1"/>
  <c r="T4153" i="1"/>
  <c r="S4153" i="1"/>
  <c r="O4002" i="1"/>
  <c r="AN4002" i="1"/>
  <c r="AO4002" i="1" s="1"/>
  <c r="AP4002" i="1" s="1"/>
  <c r="AQ4002" i="1" s="1"/>
  <c r="AR4002" i="1" s="1"/>
  <c r="L4002" i="1"/>
  <c r="N4002" i="1" s="1"/>
  <c r="W4002" i="1" s="1"/>
  <c r="T4076" i="1"/>
  <c r="S4076" i="1"/>
  <c r="S4104" i="1"/>
  <c r="T4104" i="1"/>
  <c r="O4048" i="1"/>
  <c r="L4048" i="1"/>
  <c r="N4048" i="1" s="1"/>
  <c r="W4048" i="1" s="1"/>
  <c r="T3965" i="1"/>
  <c r="S3965" i="1"/>
  <c r="E5641" i="1"/>
  <c r="G5641" i="1" s="1"/>
  <c r="N4018" i="1"/>
  <c r="W4018" i="1" s="1"/>
  <c r="W4107" i="1"/>
  <c r="W3990" i="1"/>
  <c r="T3987" i="1"/>
  <c r="S3987" i="1"/>
  <c r="W3962" i="1"/>
  <c r="N3957" i="1"/>
  <c r="W3957" i="1" s="1"/>
  <c r="O3960" i="1"/>
  <c r="L3960" i="1"/>
  <c r="N3960" i="1" s="1"/>
  <c r="W3960" i="1" s="1"/>
  <c r="T3973" i="1"/>
  <c r="S3973" i="1"/>
  <c r="O3941" i="1"/>
  <c r="AN3941" i="1"/>
  <c r="AO3941" i="1" s="1"/>
  <c r="AP3941" i="1" s="1"/>
  <c r="AQ3941" i="1" s="1"/>
  <c r="AR3941" i="1" s="1"/>
  <c r="L3941" i="1"/>
  <c r="N3941" i="1" s="1"/>
  <c r="W3941" i="1" s="1"/>
  <c r="W3933" i="1"/>
  <c r="O3885" i="1"/>
  <c r="L3885" i="1"/>
  <c r="N3885" i="1" s="1"/>
  <c r="W3885" i="1" s="1"/>
  <c r="AN3885" i="1"/>
  <c r="AO3885" i="1" s="1"/>
  <c r="AP3885" i="1" s="1"/>
  <c r="AQ3885" i="1" s="1"/>
  <c r="AR3885" i="1" s="1"/>
  <c r="AN3935" i="1"/>
  <c r="AO3935" i="1" s="1"/>
  <c r="AP3935" i="1" s="1"/>
  <c r="AQ3935" i="1" s="1"/>
  <c r="AR3935" i="1" s="1"/>
  <c r="W3976" i="1"/>
  <c r="W3902" i="1"/>
  <c r="W3862" i="1"/>
  <c r="W3890" i="1"/>
  <c r="L3723" i="1"/>
  <c r="N3723" i="1" s="1"/>
  <c r="W3723" i="1" s="1"/>
  <c r="O3723" i="1"/>
  <c r="W3849" i="1"/>
  <c r="E5633" i="1"/>
  <c r="G5633" i="1" s="1"/>
  <c r="O3700" i="1"/>
  <c r="L3700" i="1"/>
  <c r="N3700" i="1" s="1"/>
  <c r="W3700" i="1" s="1"/>
  <c r="T3707" i="1"/>
  <c r="S3707" i="1"/>
  <c r="T3691" i="1"/>
  <c r="S3691" i="1"/>
  <c r="O3738" i="1"/>
  <c r="L3738" i="1"/>
  <c r="N3738" i="1" s="1"/>
  <c r="W3738" i="1" s="1"/>
  <c r="E5628" i="1"/>
  <c r="G5628" i="1" s="1"/>
  <c r="S3635" i="1"/>
  <c r="T3635" i="1"/>
  <c r="W3565" i="1"/>
  <c r="W3467" i="1"/>
  <c r="W3644" i="1"/>
  <c r="W3508" i="1"/>
  <c r="W3829" i="1"/>
  <c r="W3485" i="1"/>
  <c r="T3315" i="1"/>
  <c r="S3315" i="1"/>
  <c r="AN3315" i="1"/>
  <c r="AO3315" i="1" s="1"/>
  <c r="AP3315" i="1" s="1"/>
  <c r="AQ3315" i="1" s="1"/>
  <c r="AR3315" i="1" s="1"/>
  <c r="W3400" i="1"/>
  <c r="T3291" i="1"/>
  <c r="S3291" i="1"/>
  <c r="T3350" i="1"/>
  <c r="S3350" i="1"/>
  <c r="T3319" i="1"/>
  <c r="S3319" i="1"/>
  <c r="T3400" i="1"/>
  <c r="S3400" i="1"/>
  <c r="O3310" i="1"/>
  <c r="L3310" i="1"/>
  <c r="N3310" i="1" s="1"/>
  <c r="W3310" i="1" s="1"/>
  <c r="E5607" i="1"/>
  <c r="G5607" i="1" s="1"/>
  <c r="W3275" i="1"/>
  <c r="W3252" i="1"/>
  <c r="W3261" i="1"/>
  <c r="W3294" i="1"/>
  <c r="W3051" i="1"/>
  <c r="W3099" i="1"/>
  <c r="W2971" i="1"/>
  <c r="L5599" i="1"/>
  <c r="N2770" i="1"/>
  <c r="W2989" i="1"/>
  <c r="L5603" i="1"/>
  <c r="N2892" i="1"/>
  <c r="L5701" i="1"/>
  <c r="L5604" i="1"/>
  <c r="N2923" i="1"/>
  <c r="W2923" i="1" s="1"/>
  <c r="W2968" i="1"/>
  <c r="L5573" i="1"/>
  <c r="N1978" i="1"/>
  <c r="L5579" i="1"/>
  <c r="N2161" i="1"/>
  <c r="E5696" i="1"/>
  <c r="G5696" i="1" s="1"/>
  <c r="O4969" i="1"/>
  <c r="L4969" i="1"/>
  <c r="N4969" i="1" s="1"/>
  <c r="W4969" i="1" s="1"/>
  <c r="T4932" i="1"/>
  <c r="S4932" i="1"/>
  <c r="S4988" i="1"/>
  <c r="T4988" i="1"/>
  <c r="T4918" i="1"/>
  <c r="S4918" i="1"/>
  <c r="S4907" i="1"/>
  <c r="T4907" i="1"/>
  <c r="T4930" i="1"/>
  <c r="S4930" i="1"/>
  <c r="AN4936" i="1"/>
  <c r="AO4936" i="1" s="1"/>
  <c r="AP4936" i="1" s="1"/>
  <c r="AQ4936" i="1" s="1"/>
  <c r="AR4936" i="1" s="1"/>
  <c r="O4936" i="1"/>
  <c r="L4936" i="1"/>
  <c r="N4936" i="1" s="1"/>
  <c r="W4936" i="1" s="1"/>
  <c r="O4871" i="1"/>
  <c r="L4871" i="1"/>
  <c r="N4871" i="1" s="1"/>
  <c r="W4871" i="1" s="1"/>
  <c r="AN4871" i="1"/>
  <c r="AO4871" i="1" s="1"/>
  <c r="AP4871" i="1" s="1"/>
  <c r="AQ4871" i="1" s="1"/>
  <c r="AR4871" i="1" s="1"/>
  <c r="L4883" i="1"/>
  <c r="N4883" i="1" s="1"/>
  <c r="W4883" i="1" s="1"/>
  <c r="O4883" i="1"/>
  <c r="T4888" i="1"/>
  <c r="S4888" i="1"/>
  <c r="N4869" i="1"/>
  <c r="W4869" i="1" s="1"/>
  <c r="T4771" i="1"/>
  <c r="S4771" i="1"/>
  <c r="O4740" i="1"/>
  <c r="L4740" i="1"/>
  <c r="N4740" i="1" s="1"/>
  <c r="W4740" i="1" s="1"/>
  <c r="O4723" i="1"/>
  <c r="L4723" i="1"/>
  <c r="N4723" i="1" s="1"/>
  <c r="W4723" i="1" s="1"/>
  <c r="AN4723" i="1"/>
  <c r="AO4723" i="1" s="1"/>
  <c r="AP4723" i="1" s="1"/>
  <c r="AQ4723" i="1" s="1"/>
  <c r="AR4723" i="1" s="1"/>
  <c r="T4720" i="1"/>
  <c r="S4720" i="1"/>
  <c r="T4676" i="1"/>
  <c r="S4676" i="1"/>
  <c r="O4645" i="1"/>
  <c r="L4645" i="1"/>
  <c r="N4645" i="1" s="1"/>
  <c r="W4645" i="1" s="1"/>
  <c r="AN4645" i="1"/>
  <c r="AO4645" i="1" s="1"/>
  <c r="AP4645" i="1" s="1"/>
  <c r="AQ4645" i="1" s="1"/>
  <c r="AR4645" i="1" s="1"/>
  <c r="S4615" i="1"/>
  <c r="T4615" i="1"/>
  <c r="T4610" i="1"/>
  <c r="S4610" i="1"/>
  <c r="O4500" i="1"/>
  <c r="L4500" i="1"/>
  <c r="N4500" i="1" s="1"/>
  <c r="W4500" i="1" s="1"/>
  <c r="T4478" i="1"/>
  <c r="S4478" i="1"/>
  <c r="O4502" i="1"/>
  <c r="L4502" i="1"/>
  <c r="N4502" i="1" s="1"/>
  <c r="W4502" i="1" s="1"/>
  <c r="W4529" i="1"/>
  <c r="T4366" i="1"/>
  <c r="S4366" i="1"/>
  <c r="T4410" i="1"/>
  <c r="S4410" i="1"/>
  <c r="AN4309" i="1"/>
  <c r="AO4309" i="1" s="1"/>
  <c r="AP4309" i="1" s="1"/>
  <c r="AQ4309" i="1" s="1"/>
  <c r="AR4309" i="1" s="1"/>
  <c r="O4309" i="1"/>
  <c r="L4309" i="1"/>
  <c r="N4309" i="1" s="1"/>
  <c r="W4309" i="1" s="1"/>
  <c r="T4300" i="1"/>
  <c r="S4300" i="1"/>
  <c r="T4325" i="1"/>
  <c r="S4325" i="1"/>
  <c r="O4344" i="1"/>
  <c r="L4344" i="1"/>
  <c r="N4344" i="1" s="1"/>
  <c r="W4344" i="1" s="1"/>
  <c r="S4207" i="1"/>
  <c r="T4207" i="1"/>
  <c r="L4279" i="1"/>
  <c r="N4279" i="1" s="1"/>
  <c r="W4279" i="1" s="1"/>
  <c r="O4279" i="1"/>
  <c r="N4292" i="1"/>
  <c r="W4292" i="1" s="1"/>
  <c r="T4189" i="1"/>
  <c r="S4189" i="1"/>
  <c r="S4149" i="1"/>
  <c r="T4149" i="1"/>
  <c r="S4190" i="1"/>
  <c r="T4190" i="1"/>
  <c r="L4145" i="1"/>
  <c r="N4145" i="1" s="1"/>
  <c r="W4145" i="1" s="1"/>
  <c r="O4145" i="1"/>
  <c r="S4121" i="1"/>
  <c r="T4121" i="1"/>
  <c r="O4040" i="1"/>
  <c r="L4040" i="1"/>
  <c r="N4040" i="1" s="1"/>
  <c r="W4040" i="1" s="1"/>
  <c r="AN4040" i="1"/>
  <c r="AO4040" i="1" s="1"/>
  <c r="AP4040" i="1" s="1"/>
  <c r="AQ4040" i="1" s="1"/>
  <c r="AR4040" i="1" s="1"/>
  <c r="T4048" i="1"/>
  <c r="S4048" i="1"/>
  <c r="O4016" i="1"/>
  <c r="L4016" i="1"/>
  <c r="N4016" i="1" s="1"/>
  <c r="W4016" i="1" s="1"/>
  <c r="S4046" i="1"/>
  <c r="T4046" i="1"/>
  <c r="AN3996" i="1"/>
  <c r="AO3996" i="1" s="1"/>
  <c r="AP3996" i="1" s="1"/>
  <c r="AQ3996" i="1" s="1"/>
  <c r="AR3996" i="1" s="1"/>
  <c r="W4126" i="1"/>
  <c r="O3988" i="1"/>
  <c r="L3988" i="1"/>
  <c r="N3988" i="1" s="1"/>
  <c r="W3988" i="1" s="1"/>
  <c r="T3976" i="1"/>
  <c r="S3976" i="1"/>
  <c r="T3940" i="1"/>
  <c r="S3940" i="1"/>
  <c r="O3937" i="1"/>
  <c r="L3937" i="1"/>
  <c r="N3937" i="1" s="1"/>
  <c r="W3937" i="1" s="1"/>
  <c r="AN3937" i="1"/>
  <c r="AO3937" i="1" s="1"/>
  <c r="AP3937" i="1" s="1"/>
  <c r="AQ3937" i="1" s="1"/>
  <c r="AR3937" i="1" s="1"/>
  <c r="T3780" i="1"/>
  <c r="S3780" i="1"/>
  <c r="T3723" i="1"/>
  <c r="S3723" i="1"/>
  <c r="W3897" i="1"/>
  <c r="T3700" i="1"/>
  <c r="S3700" i="1"/>
  <c r="T3684" i="1"/>
  <c r="S3684" i="1"/>
  <c r="D5703" i="1"/>
  <c r="T3597" i="1"/>
  <c r="S3597" i="1"/>
  <c r="T3629" i="1"/>
  <c r="S3629" i="1"/>
  <c r="W3501" i="1"/>
  <c r="T3531" i="1"/>
  <c r="S3531" i="1"/>
  <c r="O3497" i="1"/>
  <c r="L3497" i="1"/>
  <c r="N3497" i="1" s="1"/>
  <c r="W3497" i="1" s="1"/>
  <c r="O3408" i="1"/>
  <c r="L3408" i="1"/>
  <c r="AN3408" i="1"/>
  <c r="AO3408" i="1" s="1"/>
  <c r="AP3408" i="1" s="1"/>
  <c r="AQ3408" i="1" s="1"/>
  <c r="AR3408" i="1" s="1"/>
  <c r="N3439" i="1"/>
  <c r="W3439" i="1" s="1"/>
  <c r="O3290" i="1"/>
  <c r="L3290" i="1"/>
  <c r="N3290" i="1" s="1"/>
  <c r="W3290" i="1" s="1"/>
  <c r="T3298" i="1"/>
  <c r="S3298" i="1"/>
  <c r="W3023" i="1"/>
  <c r="L5593" i="1"/>
  <c r="E5560" i="1"/>
  <c r="L5584" i="1"/>
  <c r="N2312" i="1"/>
  <c r="L5566" i="1"/>
  <c r="N1766" i="1"/>
  <c r="L5565" i="1"/>
  <c r="N1735" i="1"/>
  <c r="L5554" i="1"/>
  <c r="N1401" i="1"/>
  <c r="T4883" i="1"/>
  <c r="S4883" i="1"/>
  <c r="T4832" i="1"/>
  <c r="S4832" i="1"/>
  <c r="O3295" i="1"/>
  <c r="L3295" i="1"/>
  <c r="N3295" i="1" s="1"/>
  <c r="W3295" i="1" s="1"/>
  <c r="D5701" i="1"/>
  <c r="W3161" i="1"/>
  <c r="D5699" i="1"/>
  <c r="E5699" i="1" s="1"/>
  <c r="G5699" i="1" s="1"/>
  <c r="W2970" i="1"/>
  <c r="L5570" i="1"/>
  <c r="N1886" i="1"/>
  <c r="E5565" i="1"/>
  <c r="L5557" i="1"/>
  <c r="N1493" i="1"/>
  <c r="S4344" i="1"/>
  <c r="T4344" i="1"/>
  <c r="O4288" i="1"/>
  <c r="L4288" i="1"/>
  <c r="N4288" i="1" s="1"/>
  <c r="W4288" i="1" s="1"/>
  <c r="T4181" i="1"/>
  <c r="S4181" i="1"/>
  <c r="O4143" i="1"/>
  <c r="L4143" i="1"/>
  <c r="N4143" i="1" s="1"/>
  <c r="W4143" i="1" s="1"/>
  <c r="T4134" i="1"/>
  <c r="S4134" i="1"/>
  <c r="O4044" i="1"/>
  <c r="L4044" i="1"/>
  <c r="N4044" i="1" s="1"/>
  <c r="W4044" i="1" s="1"/>
  <c r="AN4044" i="1"/>
  <c r="AO4044" i="1" s="1"/>
  <c r="AP4044" i="1" s="1"/>
  <c r="AQ4044" i="1" s="1"/>
  <c r="AR4044" i="1" s="1"/>
  <c r="T3385" i="1"/>
  <c r="S3385" i="1"/>
  <c r="E5640" i="1"/>
  <c r="G5640" i="1" s="1"/>
  <c r="T3968" i="1"/>
  <c r="S3968" i="1"/>
  <c r="S3918" i="1"/>
  <c r="T3918" i="1"/>
  <c r="S3868" i="1"/>
  <c r="T3868" i="1"/>
  <c r="T3896" i="1"/>
  <c r="S3896" i="1"/>
  <c r="S3800" i="1"/>
  <c r="T3800" i="1"/>
  <c r="S3831" i="1"/>
  <c r="T3831" i="1"/>
  <c r="T3876" i="1"/>
  <c r="S3876" i="1"/>
  <c r="D5697" i="1"/>
  <c r="E5697" i="1" s="1"/>
  <c r="G5697" i="1" s="1"/>
  <c r="O3735" i="1"/>
  <c r="AN3735" i="1"/>
  <c r="AO3735" i="1" s="1"/>
  <c r="AP3735" i="1" s="1"/>
  <c r="AQ3735" i="1" s="1"/>
  <c r="AR3735" i="1" s="1"/>
  <c r="L3735" i="1"/>
  <c r="N3735" i="1" s="1"/>
  <c r="W3735" i="1" s="1"/>
  <c r="O3670" i="1"/>
  <c r="L3670" i="1"/>
  <c r="N3670" i="1" s="1"/>
  <c r="W3670" i="1" s="1"/>
  <c r="O3520" i="1"/>
  <c r="L3520" i="1"/>
  <c r="N3520" i="1" s="1"/>
  <c r="W3520" i="1" s="1"/>
  <c r="T3637" i="1"/>
  <c r="S3637" i="1"/>
  <c r="T3490" i="1"/>
  <c r="S3490" i="1"/>
  <c r="T5128" i="1"/>
  <c r="S5128" i="1"/>
  <c r="AN5104" i="1"/>
  <c r="AO5104" i="1" s="1"/>
  <c r="AP5104" i="1" s="1"/>
  <c r="AQ5104" i="1" s="1"/>
  <c r="AR5104" i="1" s="1"/>
  <c r="O5104" i="1"/>
  <c r="L5104" i="1"/>
  <c r="N5104" i="1" s="1"/>
  <c r="W5104" i="1" s="1"/>
  <c r="W5066" i="1"/>
  <c r="T5106" i="1"/>
  <c r="S5106" i="1"/>
  <c r="W5096" i="1"/>
  <c r="S5041" i="1"/>
  <c r="T5041" i="1"/>
  <c r="L5039" i="1"/>
  <c r="N5039" i="1" s="1"/>
  <c r="W5039" i="1" s="1"/>
  <c r="O5039" i="1"/>
  <c r="O5001" i="1"/>
  <c r="L5001" i="1"/>
  <c r="N5001" i="1" s="1"/>
  <c r="W5001" i="1" s="1"/>
  <c r="T4983" i="1"/>
  <c r="S4983" i="1"/>
  <c r="O4966" i="1"/>
  <c r="L4966" i="1"/>
  <c r="N4966" i="1" s="1"/>
  <c r="W4966" i="1" s="1"/>
  <c r="AN4966" i="1"/>
  <c r="AO4966" i="1" s="1"/>
  <c r="AP4966" i="1" s="1"/>
  <c r="AQ4966" i="1" s="1"/>
  <c r="AR4966" i="1" s="1"/>
  <c r="T4966" i="1"/>
  <c r="S4966" i="1"/>
  <c r="O4954" i="1"/>
  <c r="L4954" i="1"/>
  <c r="N4954" i="1" s="1"/>
  <c r="W4954" i="1" s="1"/>
  <c r="T4960" i="1"/>
  <c r="S4960" i="1"/>
  <c r="W4974" i="1"/>
  <c r="AN4922" i="1"/>
  <c r="AO4922" i="1" s="1"/>
  <c r="AP4922" i="1" s="1"/>
  <c r="AQ4922" i="1" s="1"/>
  <c r="AR4922" i="1" s="1"/>
  <c r="O4922" i="1"/>
  <c r="L4922" i="1"/>
  <c r="N4922" i="1" s="1"/>
  <c r="W4922" i="1" s="1"/>
  <c r="S4898" i="1"/>
  <c r="T4898" i="1"/>
  <c r="O4115" i="1"/>
  <c r="L4115" i="1"/>
  <c r="N4115" i="1" s="1"/>
  <c r="W4115" i="1" s="1"/>
  <c r="AN4115" i="1"/>
  <c r="AO4115" i="1" s="1"/>
  <c r="AP4115" i="1" s="1"/>
  <c r="AQ4115" i="1" s="1"/>
  <c r="AR4115" i="1" s="1"/>
  <c r="S4142" i="1"/>
  <c r="T4142" i="1"/>
  <c r="T4120" i="1"/>
  <c r="S4120" i="1"/>
  <c r="O3980" i="1"/>
  <c r="L3980" i="1"/>
  <c r="N3980" i="1" s="1"/>
  <c r="W3980" i="1" s="1"/>
  <c r="AN3980" i="1"/>
  <c r="AO3980" i="1" s="1"/>
  <c r="AP3980" i="1" s="1"/>
  <c r="AQ3980" i="1" s="1"/>
  <c r="AR3980" i="1" s="1"/>
  <c r="T4070" i="1"/>
  <c r="S4070" i="1"/>
  <c r="T3949" i="1"/>
  <c r="S3949" i="1"/>
  <c r="L5614" i="1"/>
  <c r="N5614" i="1" s="1"/>
  <c r="T5109" i="1"/>
  <c r="S5109" i="1"/>
  <c r="AN5124" i="1"/>
  <c r="AO5124" i="1" s="1"/>
  <c r="AP5124" i="1" s="1"/>
  <c r="AQ5124" i="1" s="1"/>
  <c r="AR5124" i="1" s="1"/>
  <c r="L5124" i="1"/>
  <c r="N5124" i="1" s="1"/>
  <c r="W5124" i="1" s="1"/>
  <c r="O5124" i="1"/>
  <c r="T5103" i="1"/>
  <c r="S5103" i="1"/>
  <c r="W5105" i="1"/>
  <c r="T5092" i="1"/>
  <c r="S5092" i="1"/>
  <c r="O5106" i="1"/>
  <c r="L5106" i="1"/>
  <c r="N5106" i="1" s="1"/>
  <c r="W5106" i="1" s="1"/>
  <c r="AN5039" i="1"/>
  <c r="AO5039" i="1" s="1"/>
  <c r="AP5039" i="1" s="1"/>
  <c r="AQ5039" i="1" s="1"/>
  <c r="AR5039" i="1" s="1"/>
  <c r="W5051" i="1"/>
  <c r="W4953" i="1"/>
  <c r="O4985" i="1"/>
  <c r="L4985" i="1"/>
  <c r="N4985" i="1" s="1"/>
  <c r="W4985" i="1" s="1"/>
  <c r="T4949" i="1"/>
  <c r="S4949" i="1"/>
  <c r="S4911" i="1"/>
  <c r="T4911" i="1"/>
  <c r="L4921" i="1"/>
  <c r="N4921" i="1" s="1"/>
  <c r="W4921" i="1" s="1"/>
  <c r="AN4921" i="1"/>
  <c r="AO4921" i="1" s="1"/>
  <c r="AP4921" i="1" s="1"/>
  <c r="AQ4921" i="1" s="1"/>
  <c r="AR4921" i="1" s="1"/>
  <c r="O4921" i="1"/>
  <c r="O4893" i="1"/>
  <c r="L4893" i="1"/>
  <c r="N4893" i="1" s="1"/>
  <c r="W4893" i="1" s="1"/>
  <c r="T4860" i="1"/>
  <c r="S4860" i="1"/>
  <c r="W4837" i="1"/>
  <c r="O4821" i="1"/>
  <c r="L4821" i="1"/>
  <c r="N4821" i="1" s="1"/>
  <c r="W4821" i="1" s="1"/>
  <c r="O4818" i="1"/>
  <c r="L4818" i="1"/>
  <c r="N4818" i="1" s="1"/>
  <c r="W4818" i="1" s="1"/>
  <c r="AN4821" i="1"/>
  <c r="AO4821" i="1" s="1"/>
  <c r="AP4821" i="1" s="1"/>
  <c r="AQ4821" i="1" s="1"/>
  <c r="AR4821" i="1" s="1"/>
  <c r="T4772" i="1"/>
  <c r="S4772" i="1"/>
  <c r="W4765" i="1"/>
  <c r="W4725" i="1"/>
  <c r="S4780" i="1"/>
  <c r="T4780" i="1"/>
  <c r="W4750" i="1"/>
  <c r="AN4724" i="1"/>
  <c r="AO4724" i="1" s="1"/>
  <c r="AP4724" i="1" s="1"/>
  <c r="AQ4724" i="1" s="1"/>
  <c r="AR4724" i="1" s="1"/>
  <c r="W4702" i="1"/>
  <c r="O4659" i="1"/>
  <c r="L4659" i="1"/>
  <c r="N4659" i="1" s="1"/>
  <c r="W4659" i="1" s="1"/>
  <c r="W4635" i="1"/>
  <c r="S4639" i="1"/>
  <c r="T4639" i="1"/>
  <c r="T4684" i="1"/>
  <c r="S4684" i="1"/>
  <c r="T4677" i="1"/>
  <c r="S4677" i="1"/>
  <c r="W4575" i="1"/>
  <c r="O4618" i="1"/>
  <c r="L4618" i="1"/>
  <c r="N4618" i="1" s="1"/>
  <c r="W4618" i="1" s="1"/>
  <c r="AN4618" i="1"/>
  <c r="AO4618" i="1" s="1"/>
  <c r="AP4618" i="1" s="1"/>
  <c r="AQ4618" i="1" s="1"/>
  <c r="AR4618" i="1" s="1"/>
  <c r="W4581" i="1"/>
  <c r="W4597" i="1"/>
  <c r="W4542" i="1"/>
  <c r="T4561" i="1"/>
  <c r="S4561" i="1"/>
  <c r="S4554" i="1"/>
  <c r="T4554" i="1"/>
  <c r="G5655" i="1"/>
  <c r="W4525" i="1"/>
  <c r="W4489" i="1"/>
  <c r="S4431" i="1"/>
  <c r="T4431" i="1"/>
  <c r="S4414" i="1"/>
  <c r="T4414" i="1"/>
  <c r="T4425" i="1"/>
  <c r="S4425" i="1"/>
  <c r="L4400" i="1"/>
  <c r="N4400" i="1" s="1"/>
  <c r="W4400" i="1" s="1"/>
  <c r="O4400" i="1"/>
  <c r="W4358" i="1"/>
  <c r="T4326" i="1"/>
  <c r="S4326" i="1"/>
  <c r="AN4325" i="1"/>
  <c r="AO4325" i="1" s="1"/>
  <c r="AP4325" i="1" s="1"/>
  <c r="AQ4325" i="1" s="1"/>
  <c r="AR4325" i="1" s="1"/>
  <c r="O4283" i="1"/>
  <c r="L4283" i="1"/>
  <c r="N4283" i="1" s="1"/>
  <c r="W4283" i="1" s="1"/>
  <c r="AN4283" i="1"/>
  <c r="AO4283" i="1" s="1"/>
  <c r="AP4283" i="1" s="1"/>
  <c r="AQ4283" i="1" s="1"/>
  <c r="AR4283" i="1" s="1"/>
  <c r="O4314" i="1"/>
  <c r="L4314" i="1"/>
  <c r="N4314" i="1" s="1"/>
  <c r="W4314" i="1" s="1"/>
  <c r="AN4314" i="1"/>
  <c r="AO4314" i="1" s="1"/>
  <c r="AP4314" i="1" s="1"/>
  <c r="AQ4314" i="1" s="1"/>
  <c r="AR4314" i="1" s="1"/>
  <c r="O4237" i="1"/>
  <c r="L4237" i="1"/>
  <c r="N4237" i="1" s="1"/>
  <c r="W4237" i="1" s="1"/>
  <c r="AN4237" i="1"/>
  <c r="AO4237" i="1" s="1"/>
  <c r="AP4237" i="1" s="1"/>
  <c r="AQ4237" i="1" s="1"/>
  <c r="AR4237" i="1" s="1"/>
  <c r="W4240" i="1"/>
  <c r="W4194" i="1"/>
  <c r="AN4189" i="1"/>
  <c r="AO4189" i="1" s="1"/>
  <c r="AP4189" i="1" s="1"/>
  <c r="AQ4189" i="1" s="1"/>
  <c r="AR4189" i="1" s="1"/>
  <c r="T4243" i="1"/>
  <c r="S4243" i="1"/>
  <c r="W4216" i="1"/>
  <c r="W4236" i="1"/>
  <c r="T4179" i="1"/>
  <c r="S4179" i="1"/>
  <c r="AN4190" i="1"/>
  <c r="AO4190" i="1" s="1"/>
  <c r="AP4190" i="1" s="1"/>
  <c r="AQ4190" i="1" s="1"/>
  <c r="AR4190" i="1" s="1"/>
  <c r="AN4143" i="1"/>
  <c r="AO4143" i="1" s="1"/>
  <c r="AP4143" i="1" s="1"/>
  <c r="AQ4143" i="1" s="1"/>
  <c r="AR4143" i="1" s="1"/>
  <c r="G5644" i="1"/>
  <c r="T4106" i="1"/>
  <c r="S4106" i="1"/>
  <c r="S4071" i="1"/>
  <c r="T4071" i="1"/>
  <c r="S4074" i="1"/>
  <c r="T4074" i="1"/>
  <c r="W4065" i="1"/>
  <c r="D5704" i="1"/>
  <c r="E5704" i="1" s="1"/>
  <c r="G5704" i="1" s="1"/>
  <c r="W3969" i="1"/>
  <c r="O3955" i="1"/>
  <c r="L3955" i="1"/>
  <c r="N3955" i="1" s="1"/>
  <c r="W3955" i="1" s="1"/>
  <c r="AN3955" i="1"/>
  <c r="AO3955" i="1" s="1"/>
  <c r="AP3955" i="1" s="1"/>
  <c r="AQ3955" i="1" s="1"/>
  <c r="AR3955" i="1" s="1"/>
  <c r="T3942" i="1"/>
  <c r="S3942" i="1"/>
  <c r="W3991" i="1"/>
  <c r="W3944" i="1"/>
  <c r="S3788" i="1"/>
  <c r="T3788" i="1"/>
  <c r="T3819" i="1"/>
  <c r="S3819" i="1"/>
  <c r="T3733" i="1"/>
  <c r="S3733" i="1"/>
  <c r="T3685" i="1"/>
  <c r="S3685" i="1"/>
  <c r="S3793" i="1"/>
  <c r="T3793" i="1"/>
  <c r="W3800" i="1"/>
  <c r="O3647" i="1"/>
  <c r="L3647" i="1"/>
  <c r="N3647" i="1" s="1"/>
  <c r="W3647" i="1" s="1"/>
  <c r="AN3647" i="1"/>
  <c r="AO3647" i="1" s="1"/>
  <c r="AP3647" i="1" s="1"/>
  <c r="AQ3647" i="1" s="1"/>
  <c r="AR3647" i="1" s="1"/>
  <c r="S3643" i="1"/>
  <c r="T3643" i="1"/>
  <c r="W3675" i="1"/>
  <c r="W3854" i="1"/>
  <c r="L3645" i="1"/>
  <c r="N3645" i="1" s="1"/>
  <c r="W3645" i="1" s="1"/>
  <c r="O3645" i="1"/>
  <c r="S3728" i="1"/>
  <c r="T3728" i="1"/>
  <c r="T3557" i="1"/>
  <c r="S3557" i="1"/>
  <c r="T3596" i="1"/>
  <c r="S3596" i="1"/>
  <c r="W3620" i="1"/>
  <c r="W3608" i="1"/>
  <c r="W3521" i="1"/>
  <c r="O3630" i="1"/>
  <c r="L3630" i="1"/>
  <c r="N3630" i="1" s="1"/>
  <c r="W3630" i="1" s="1"/>
  <c r="W3543" i="1"/>
  <c r="T3508" i="1"/>
  <c r="S3508" i="1"/>
  <c r="L3448" i="1"/>
  <c r="N3448" i="1" s="1"/>
  <c r="W3448" i="1" s="1"/>
  <c r="AN3448" i="1"/>
  <c r="AO3448" i="1" s="1"/>
  <c r="AP3448" i="1" s="1"/>
  <c r="AQ3448" i="1" s="1"/>
  <c r="AR3448" i="1" s="1"/>
  <c r="O3448" i="1"/>
  <c r="T3432" i="1"/>
  <c r="S3432" i="1"/>
  <c r="W3355" i="1"/>
  <c r="O3311" i="1"/>
  <c r="L3311" i="1"/>
  <c r="N3311" i="1" s="1"/>
  <c r="W3311" i="1" s="1"/>
  <c r="L5613" i="1"/>
  <c r="N5613" i="1" s="1"/>
  <c r="W3131" i="1"/>
  <c r="L5611" i="1"/>
  <c r="N3135" i="1"/>
  <c r="W3135" i="1" s="1"/>
  <c r="W3132" i="1"/>
  <c r="W3350" i="1"/>
  <c r="W2992" i="1"/>
  <c r="O3323" i="1"/>
  <c r="L3323" i="1"/>
  <c r="N3323" i="1" s="1"/>
  <c r="W3323" i="1" s="1"/>
  <c r="L5587" i="1"/>
  <c r="N2404" i="1"/>
  <c r="E5582" i="1"/>
  <c r="L5588" i="1"/>
  <c r="W2930" i="1"/>
  <c r="L5600" i="1"/>
  <c r="N2801" i="1"/>
  <c r="L5601" i="1"/>
  <c r="N2831" i="1"/>
  <c r="E5552" i="1"/>
  <c r="L5697" i="1"/>
  <c r="L5556" i="1"/>
  <c r="N1462" i="1"/>
  <c r="O3401" i="1"/>
  <c r="L3401" i="1"/>
  <c r="N3401" i="1" s="1"/>
  <c r="W3401" i="1" s="1"/>
  <c r="T4847" i="1"/>
  <c r="S4847" i="1"/>
  <c r="O4780" i="1"/>
  <c r="L4780" i="1"/>
  <c r="AN4780" i="1"/>
  <c r="AO4780" i="1" s="1"/>
  <c r="AP4780" i="1" s="1"/>
  <c r="AQ4780" i="1" s="1"/>
  <c r="AR4780" i="1" s="1"/>
  <c r="O4709" i="1"/>
  <c r="L4709" i="1"/>
  <c r="N4709" i="1" s="1"/>
  <c r="W4709" i="1" s="1"/>
  <c r="AN4709" i="1"/>
  <c r="AO4709" i="1" s="1"/>
  <c r="AP4709" i="1" s="1"/>
  <c r="AQ4709" i="1" s="1"/>
  <c r="AR4709" i="1" s="1"/>
  <c r="W4614" i="1"/>
  <c r="S4627" i="1"/>
  <c r="T4627" i="1"/>
  <c r="N4565" i="1"/>
  <c r="W4565" i="1" s="1"/>
  <c r="L4561" i="1"/>
  <c r="N4561" i="1" s="1"/>
  <c r="W4561" i="1" s="1"/>
  <c r="O4561" i="1"/>
  <c r="W4554" i="1"/>
  <c r="T4473" i="1"/>
  <c r="S4473" i="1"/>
  <c r="W4583" i="1"/>
  <c r="O4469" i="1"/>
  <c r="L4469" i="1"/>
  <c r="N4469" i="1" s="1"/>
  <c r="W4469" i="1" s="1"/>
  <c r="S4460" i="1"/>
  <c r="T4460" i="1"/>
  <c r="T4435" i="1"/>
  <c r="S4435" i="1"/>
  <c r="S4427" i="1"/>
  <c r="T4427" i="1"/>
  <c r="W4364" i="1"/>
  <c r="T4341" i="1"/>
  <c r="S4341" i="1"/>
  <c r="S4315" i="1"/>
  <c r="T4315" i="1"/>
  <c r="T4288" i="1"/>
  <c r="S4288" i="1"/>
  <c r="T4314" i="1"/>
  <c r="S4314" i="1"/>
  <c r="T4258" i="1"/>
  <c r="S4258" i="1"/>
  <c r="T4213" i="1"/>
  <c r="S4213" i="1"/>
  <c r="O4146" i="1"/>
  <c r="L4146" i="1"/>
  <c r="N4146" i="1" s="1"/>
  <c r="W4146" i="1" s="1"/>
  <c r="O4134" i="1"/>
  <c r="L4134" i="1"/>
  <c r="N4134" i="1" s="1"/>
  <c r="W4134" i="1" s="1"/>
  <c r="AN4134" i="1"/>
  <c r="AO4134" i="1" s="1"/>
  <c r="AP4134" i="1" s="1"/>
  <c r="AQ4134" i="1" s="1"/>
  <c r="AR4134" i="1" s="1"/>
  <c r="L4071" i="1"/>
  <c r="N4071" i="1" s="1"/>
  <c r="W4071" i="1" s="1"/>
  <c r="O4071" i="1"/>
  <c r="W4097" i="1"/>
  <c r="T4044" i="1"/>
  <c r="S4044" i="1"/>
  <c r="L3951" i="1"/>
  <c r="N3951" i="1" s="1"/>
  <c r="W3951" i="1" s="1"/>
  <c r="O3951" i="1"/>
  <c r="S3735" i="1"/>
  <c r="T3735" i="1"/>
  <c r="O3663" i="1"/>
  <c r="L3663" i="1"/>
  <c r="N3663" i="1" s="1"/>
  <c r="W3663" i="1" s="1"/>
  <c r="AN3663" i="1"/>
  <c r="AO3663" i="1" s="1"/>
  <c r="AP3663" i="1" s="1"/>
  <c r="AQ3663" i="1" s="1"/>
  <c r="AR3663" i="1" s="1"/>
  <c r="T3645" i="1"/>
  <c r="S3645" i="1"/>
  <c r="L3728" i="1"/>
  <c r="N3728" i="1" s="1"/>
  <c r="W3728" i="1" s="1"/>
  <c r="AN3728" i="1"/>
  <c r="AO3728" i="1" s="1"/>
  <c r="AP3728" i="1" s="1"/>
  <c r="AQ3728" i="1" s="1"/>
  <c r="AR3728" i="1" s="1"/>
  <c r="O3728" i="1"/>
  <c r="T3577" i="1"/>
  <c r="S3577" i="1"/>
  <c r="T3529" i="1"/>
  <c r="S3529" i="1"/>
  <c r="L3464" i="1"/>
  <c r="N3464" i="1" s="1"/>
  <c r="W3464" i="1" s="1"/>
  <c r="AN3464" i="1"/>
  <c r="AO3464" i="1" s="1"/>
  <c r="AP3464" i="1" s="1"/>
  <c r="AQ3464" i="1" s="1"/>
  <c r="AR3464" i="1" s="1"/>
  <c r="O3464" i="1"/>
  <c r="T3295" i="1"/>
  <c r="S3295" i="1"/>
  <c r="T5111" i="1"/>
  <c r="S5111" i="1"/>
  <c r="T5124" i="1"/>
  <c r="S5124" i="1"/>
  <c r="AN5103" i="1"/>
  <c r="AO5103" i="1" s="1"/>
  <c r="AP5103" i="1" s="1"/>
  <c r="AQ5103" i="1" s="1"/>
  <c r="AR5103" i="1" s="1"/>
  <c r="L5103" i="1"/>
  <c r="N5103" i="1" s="1"/>
  <c r="W5103" i="1" s="1"/>
  <c r="O5103" i="1"/>
  <c r="S5068" i="1"/>
  <c r="T5068" i="1"/>
  <c r="S5100" i="1"/>
  <c r="T5100" i="1"/>
  <c r="T5086" i="1"/>
  <c r="S5086" i="1"/>
  <c r="S5075" i="1"/>
  <c r="T5075" i="1"/>
  <c r="T4991" i="1"/>
  <c r="S4991" i="1"/>
  <c r="T4982" i="1"/>
  <c r="S4982" i="1"/>
  <c r="W5045" i="1"/>
  <c r="W4945" i="1"/>
  <c r="W5003" i="1"/>
  <c r="S4985" i="1"/>
  <c r="T4985" i="1"/>
  <c r="T4915" i="1"/>
  <c r="S4915" i="1"/>
  <c r="T4891" i="1"/>
  <c r="S4891" i="1"/>
  <c r="AN4890" i="1"/>
  <c r="AO4890" i="1" s="1"/>
  <c r="AP4890" i="1" s="1"/>
  <c r="AQ4890" i="1" s="1"/>
  <c r="AR4890" i="1" s="1"/>
  <c r="S4862" i="1"/>
  <c r="T4862" i="1"/>
  <c r="S4921" i="1"/>
  <c r="T4921" i="1"/>
  <c r="W4964" i="1"/>
  <c r="S4893" i="1"/>
  <c r="T4893" i="1"/>
  <c r="W4894" i="1"/>
  <c r="AN4883" i="1"/>
  <c r="AO4883" i="1" s="1"/>
  <c r="AP4883" i="1" s="1"/>
  <c r="AQ4883" i="1" s="1"/>
  <c r="AR4883" i="1" s="1"/>
  <c r="S4866" i="1"/>
  <c r="T4866" i="1"/>
  <c r="T4825" i="1"/>
  <c r="S4825" i="1"/>
  <c r="T4821" i="1"/>
  <c r="S4821" i="1"/>
  <c r="T4818" i="1"/>
  <c r="S4818" i="1"/>
  <c r="N4749" i="1"/>
  <c r="W4749" i="1" s="1"/>
  <c r="E5660" i="1"/>
  <c r="G5660" i="1" s="1"/>
  <c r="T4672" i="1"/>
  <c r="S4672" i="1"/>
  <c r="W4633" i="1"/>
  <c r="W4637" i="1"/>
  <c r="O4677" i="1"/>
  <c r="L4677" i="1"/>
  <c r="N4677" i="1" s="1"/>
  <c r="W4677" i="1" s="1"/>
  <c r="S4558" i="1"/>
  <c r="T4558" i="1"/>
  <c r="W4536" i="1"/>
  <c r="W4558" i="1"/>
  <c r="AN4492" i="1"/>
  <c r="AO4492" i="1" s="1"/>
  <c r="AP4492" i="1" s="1"/>
  <c r="AQ4492" i="1" s="1"/>
  <c r="AR4492" i="1" s="1"/>
  <c r="W4550" i="1"/>
  <c r="S4471" i="1"/>
  <c r="T4471" i="1"/>
  <c r="AN4407" i="1"/>
  <c r="AO4407" i="1" s="1"/>
  <c r="AP4407" i="1" s="1"/>
  <c r="AQ4407" i="1" s="1"/>
  <c r="AR4407" i="1" s="1"/>
  <c r="T4353" i="1"/>
  <c r="S4353" i="1"/>
  <c r="W4424" i="1"/>
  <c r="S4402" i="1"/>
  <c r="T4402" i="1"/>
  <c r="O4326" i="1"/>
  <c r="L4326" i="1"/>
  <c r="N4326" i="1" s="1"/>
  <c r="W4326" i="1" s="1"/>
  <c r="AN4326" i="1"/>
  <c r="AO4326" i="1" s="1"/>
  <c r="AP4326" i="1" s="1"/>
  <c r="AQ4326" i="1" s="1"/>
  <c r="AR4326" i="1" s="1"/>
  <c r="O4297" i="1"/>
  <c r="L4297" i="1"/>
  <c r="N4297" i="1" s="1"/>
  <c r="W4297" i="1" s="1"/>
  <c r="T4283" i="1"/>
  <c r="S4283" i="1"/>
  <c r="T4230" i="1"/>
  <c r="S4230" i="1"/>
  <c r="T4250" i="1"/>
  <c r="S4250" i="1"/>
  <c r="W4261" i="1"/>
  <c r="T4195" i="1"/>
  <c r="S4195" i="1"/>
  <c r="AN4182" i="1"/>
  <c r="AO4182" i="1" s="1"/>
  <c r="AP4182" i="1" s="1"/>
  <c r="AQ4182" i="1" s="1"/>
  <c r="AR4182" i="1" s="1"/>
  <c r="O4182" i="1"/>
  <c r="L4182" i="1"/>
  <c r="N4182" i="1" s="1"/>
  <c r="W4182" i="1" s="1"/>
  <c r="L4179" i="1"/>
  <c r="N4179" i="1" s="1"/>
  <c r="W4179" i="1" s="1"/>
  <c r="O4179" i="1"/>
  <c r="S4024" i="1"/>
  <c r="T4024" i="1"/>
  <c r="O4084" i="1"/>
  <c r="L4084" i="1"/>
  <c r="N4084" i="1" s="1"/>
  <c r="W4084" i="1" s="1"/>
  <c r="O4012" i="1"/>
  <c r="L4012" i="1"/>
  <c r="N4012" i="1" s="1"/>
  <c r="W4012" i="1" s="1"/>
  <c r="S4041" i="1"/>
  <c r="T4041" i="1"/>
  <c r="W4075" i="1"/>
  <c r="L4128" i="1"/>
  <c r="N4128" i="1" s="1"/>
  <c r="W4128" i="1" s="1"/>
  <c r="AN4128" i="1"/>
  <c r="AO4128" i="1" s="1"/>
  <c r="AP4128" i="1" s="1"/>
  <c r="AQ4128" i="1" s="1"/>
  <c r="AR4128" i="1" s="1"/>
  <c r="O4128" i="1"/>
  <c r="T3988" i="1"/>
  <c r="S3988" i="1"/>
  <c r="T3955" i="1"/>
  <c r="S3955" i="1"/>
  <c r="W3938" i="1"/>
  <c r="W4014" i="1"/>
  <c r="T3961" i="1"/>
  <c r="S3961" i="1"/>
  <c r="W3978" i="1"/>
  <c r="E5636" i="1"/>
  <c r="G5636" i="1" s="1"/>
  <c r="W3874" i="1"/>
  <c r="O3768" i="1"/>
  <c r="L3768" i="1"/>
  <c r="N3768" i="1" s="1"/>
  <c r="W3768" i="1" s="1"/>
  <c r="AN3768" i="1"/>
  <c r="AO3768" i="1" s="1"/>
  <c r="AP3768" i="1" s="1"/>
  <c r="AQ3768" i="1" s="1"/>
  <c r="AR3768" i="1" s="1"/>
  <c r="O3780" i="1"/>
  <c r="L3780" i="1"/>
  <c r="N3780" i="1" s="1"/>
  <c r="W3780" i="1" s="1"/>
  <c r="T3894" i="1"/>
  <c r="S3894" i="1"/>
  <c r="T3772" i="1"/>
  <c r="S3772" i="1"/>
  <c r="T3701" i="1"/>
  <c r="S3701" i="1"/>
  <c r="L3736" i="1"/>
  <c r="N3736" i="1" s="1"/>
  <c r="W3736" i="1" s="1"/>
  <c r="AN3736" i="1"/>
  <c r="AO3736" i="1" s="1"/>
  <c r="AP3736" i="1" s="1"/>
  <c r="AQ3736" i="1" s="1"/>
  <c r="AR3736" i="1" s="1"/>
  <c r="O3736" i="1"/>
  <c r="S3862" i="1"/>
  <c r="T3862" i="1"/>
  <c r="AN3639" i="1"/>
  <c r="AO3639" i="1" s="1"/>
  <c r="AP3639" i="1" s="1"/>
  <c r="AQ3639" i="1" s="1"/>
  <c r="AR3639" i="1" s="1"/>
  <c r="T3697" i="1"/>
  <c r="S3697" i="1"/>
  <c r="W3534" i="1"/>
  <c r="W3660" i="1"/>
  <c r="W3686" i="1"/>
  <c r="W3726" i="1"/>
  <c r="T3634" i="1"/>
  <c r="S3634" i="1"/>
  <c r="T3537" i="1"/>
  <c r="S3537" i="1"/>
  <c r="W3658" i="1"/>
  <c r="T3630" i="1"/>
  <c r="S3630" i="1"/>
  <c r="S3472" i="1"/>
  <c r="T3472" i="1"/>
  <c r="W3609" i="1"/>
  <c r="W3503" i="1"/>
  <c r="W3493" i="1"/>
  <c r="O3512" i="1"/>
  <c r="L3512" i="1"/>
  <c r="N3512" i="1" s="1"/>
  <c r="W3512" i="1" s="1"/>
  <c r="O3489" i="1"/>
  <c r="L3489" i="1"/>
  <c r="N3489" i="1" s="1"/>
  <c r="W3489" i="1" s="1"/>
  <c r="S3429" i="1"/>
  <c r="T3429" i="1"/>
  <c r="W3481" i="1"/>
  <c r="O3465" i="1"/>
  <c r="L3465" i="1"/>
  <c r="N3465" i="1" s="1"/>
  <c r="W3465" i="1" s="1"/>
  <c r="AN3465" i="1"/>
  <c r="AO3465" i="1" s="1"/>
  <c r="AP3465" i="1" s="1"/>
  <c r="AQ3465" i="1" s="1"/>
  <c r="AR3465" i="1" s="1"/>
  <c r="W3394" i="1"/>
  <c r="W3386" i="1"/>
  <c r="W3334" i="1"/>
  <c r="T3311" i="1"/>
  <c r="S3311" i="1"/>
  <c r="W3192" i="1"/>
  <c r="W3241" i="1"/>
  <c r="W3254" i="1"/>
  <c r="E5611" i="1"/>
  <c r="G5611" i="1" s="1"/>
  <c r="W3046" i="1"/>
  <c r="W3039" i="1"/>
  <c r="T3323" i="1"/>
  <c r="S3323" i="1"/>
  <c r="W3077" i="1"/>
  <c r="W3024" i="1"/>
  <c r="W2929" i="1"/>
  <c r="W2932" i="1"/>
  <c r="L5585" i="1"/>
  <c r="N2343" i="1"/>
  <c r="L5550" i="1"/>
  <c r="N1278" i="1"/>
  <c r="O4460" i="1"/>
  <c r="L4460" i="1"/>
  <c r="N4460" i="1" s="1"/>
  <c r="W4460" i="1" s="1"/>
  <c r="L5121" i="1"/>
  <c r="N5121" i="1" s="1"/>
  <c r="W5121" i="1" s="1"/>
  <c r="O5121" i="1"/>
  <c r="AN5121" i="1"/>
  <c r="AO5121" i="1" s="1"/>
  <c r="AP5121" i="1" s="1"/>
  <c r="AQ5121" i="1" s="1"/>
  <c r="AR5121" i="1" s="1"/>
  <c r="T5117" i="1"/>
  <c r="S5117" i="1"/>
  <c r="S5081" i="1"/>
  <c r="T5081" i="1"/>
  <c r="L5086" i="1"/>
  <c r="N5086" i="1" s="1"/>
  <c r="W5086" i="1" s="1"/>
  <c r="O5086" i="1"/>
  <c r="L5129" i="1"/>
  <c r="N5129" i="1" s="1"/>
  <c r="W5129" i="1" s="1"/>
  <c r="O5129" i="1"/>
  <c r="AN4963" i="1"/>
  <c r="AO4963" i="1" s="1"/>
  <c r="AP4963" i="1" s="1"/>
  <c r="AQ4963" i="1" s="1"/>
  <c r="AR4963" i="1" s="1"/>
  <c r="O4963" i="1"/>
  <c r="L4963" i="1"/>
  <c r="N4963" i="1" s="1"/>
  <c r="W4963" i="1" s="1"/>
  <c r="T4944" i="1"/>
  <c r="S4944" i="1"/>
  <c r="W5007" i="1"/>
  <c r="N4930" i="1"/>
  <c r="W4930" i="1" s="1"/>
  <c r="L4887" i="1"/>
  <c r="N4887" i="1" s="1"/>
  <c r="W4887" i="1" s="1"/>
  <c r="O4887" i="1"/>
  <c r="AN4887" i="1"/>
  <c r="AO4887" i="1" s="1"/>
  <c r="AP4887" i="1" s="1"/>
  <c r="AQ4887" i="1" s="1"/>
  <c r="AR4887" i="1" s="1"/>
  <c r="T4878" i="1"/>
  <c r="S4878" i="1"/>
  <c r="AN4866" i="1"/>
  <c r="AO4866" i="1" s="1"/>
  <c r="AP4866" i="1" s="1"/>
  <c r="AQ4866" i="1" s="1"/>
  <c r="AR4866" i="1" s="1"/>
  <c r="O4866" i="1"/>
  <c r="L4866" i="1"/>
  <c r="N4866" i="1" s="1"/>
  <c r="W4866" i="1" s="1"/>
  <c r="O4813" i="1"/>
  <c r="AN4813" i="1"/>
  <c r="AO4813" i="1" s="1"/>
  <c r="AP4813" i="1" s="1"/>
  <c r="AQ4813" i="1" s="1"/>
  <c r="AR4813" i="1" s="1"/>
  <c r="L4813" i="1"/>
  <c r="N4813" i="1" s="1"/>
  <c r="W4813" i="1" s="1"/>
  <c r="O4737" i="1"/>
  <c r="AN4737" i="1"/>
  <c r="AO4737" i="1" s="1"/>
  <c r="AP4737" i="1" s="1"/>
  <c r="AQ4737" i="1" s="1"/>
  <c r="AR4737" i="1" s="1"/>
  <c r="L4737" i="1"/>
  <c r="N4737" i="1" s="1"/>
  <c r="W4737" i="1" s="1"/>
  <c r="AN4740" i="1"/>
  <c r="AO4740" i="1" s="1"/>
  <c r="AP4740" i="1" s="1"/>
  <c r="AQ4740" i="1" s="1"/>
  <c r="AR4740" i="1" s="1"/>
  <c r="W4760" i="1"/>
  <c r="T4708" i="1"/>
  <c r="S4708" i="1"/>
  <c r="W4673" i="1"/>
  <c r="W4621" i="1"/>
  <c r="AN4561" i="1"/>
  <c r="AO4561" i="1" s="1"/>
  <c r="AP4561" i="1" s="1"/>
  <c r="AQ4561" i="1" s="1"/>
  <c r="AR4561" i="1" s="1"/>
  <c r="T4571" i="1"/>
  <c r="S4571" i="1"/>
  <c r="O4522" i="1"/>
  <c r="L4522" i="1"/>
  <c r="N4522" i="1" s="1"/>
  <c r="W4522" i="1" s="1"/>
  <c r="AN4522" i="1"/>
  <c r="AO4522" i="1" s="1"/>
  <c r="AP4522" i="1" s="1"/>
  <c r="AQ4522" i="1" s="1"/>
  <c r="AR4522" i="1" s="1"/>
  <c r="T4560" i="1"/>
  <c r="S4560" i="1"/>
  <c r="S4530" i="1"/>
  <c r="T4530" i="1"/>
  <c r="T4547" i="1"/>
  <c r="S4547" i="1"/>
  <c r="S4464" i="1"/>
  <c r="T4464" i="1"/>
  <c r="AN4460" i="1"/>
  <c r="AO4460" i="1" s="1"/>
  <c r="AP4460" i="1" s="1"/>
  <c r="AQ4460" i="1" s="1"/>
  <c r="AR4460" i="1" s="1"/>
  <c r="T4337" i="1"/>
  <c r="S4337" i="1"/>
  <c r="O4365" i="1"/>
  <c r="L4365" i="1"/>
  <c r="N4365" i="1" s="1"/>
  <c r="W4365" i="1" s="1"/>
  <c r="AN4365" i="1"/>
  <c r="AO4365" i="1" s="1"/>
  <c r="AP4365" i="1" s="1"/>
  <c r="AQ4365" i="1" s="1"/>
  <c r="AR4365" i="1" s="1"/>
  <c r="T4385" i="1"/>
  <c r="S4385" i="1"/>
  <c r="W4347" i="1"/>
  <c r="O4355" i="1"/>
  <c r="L4355" i="1"/>
  <c r="N4355" i="1" s="1"/>
  <c r="W4355" i="1" s="1"/>
  <c r="W4436" i="1"/>
  <c r="T4274" i="1"/>
  <c r="S4274" i="1"/>
  <c r="T4222" i="1"/>
  <c r="S4222" i="1"/>
  <c r="O4228" i="1"/>
  <c r="L4228" i="1"/>
  <c r="N4228" i="1" s="1"/>
  <c r="W4228" i="1" s="1"/>
  <c r="AN4174" i="1"/>
  <c r="AO4174" i="1" s="1"/>
  <c r="AP4174" i="1" s="1"/>
  <c r="AQ4174" i="1" s="1"/>
  <c r="AR4174" i="1" s="1"/>
  <c r="S4138" i="1"/>
  <c r="T4138" i="1"/>
  <c r="T4117" i="1"/>
  <c r="S4117" i="1"/>
  <c r="T4116" i="1"/>
  <c r="S4116" i="1"/>
  <c r="S4004" i="1"/>
  <c r="T4004" i="1"/>
  <c r="AN4114" i="1"/>
  <c r="AO4114" i="1" s="1"/>
  <c r="AP4114" i="1" s="1"/>
  <c r="AQ4114" i="1" s="1"/>
  <c r="AR4114" i="1" s="1"/>
  <c r="O4114" i="1"/>
  <c r="L4114" i="1"/>
  <c r="N4114" i="1" s="1"/>
  <c r="W4114" i="1" s="1"/>
  <c r="T4072" i="1"/>
  <c r="S4072" i="1"/>
  <c r="O4076" i="1"/>
  <c r="L4076" i="1"/>
  <c r="N4076" i="1" s="1"/>
  <c r="W4076" i="1" s="1"/>
  <c r="O4068" i="1"/>
  <c r="L4068" i="1"/>
  <c r="N4068" i="1" s="1"/>
  <c r="W4068" i="1" s="1"/>
  <c r="T4082" i="1"/>
  <c r="S4082" i="1"/>
  <c r="T4001" i="1"/>
  <c r="S4001" i="1"/>
  <c r="T4128" i="1"/>
  <c r="S4128" i="1"/>
  <c r="W4031" i="1"/>
  <c r="O3949" i="1"/>
  <c r="L3949" i="1"/>
  <c r="N3949" i="1" s="1"/>
  <c r="W3949" i="1" s="1"/>
  <c r="O3961" i="1"/>
  <c r="L3961" i="1"/>
  <c r="N3961" i="1" s="1"/>
  <c r="W3961" i="1" s="1"/>
  <c r="T4014" i="1"/>
  <c r="S4014" i="1"/>
  <c r="T3919" i="1"/>
  <c r="S3919" i="1"/>
  <c r="W3936" i="1"/>
  <c r="T3761" i="1"/>
  <c r="S3761" i="1"/>
  <c r="O3894" i="1"/>
  <c r="L3894" i="1"/>
  <c r="N3894" i="1" s="1"/>
  <c r="W3894" i="1" s="1"/>
  <c r="W3813" i="1"/>
  <c r="L3760" i="1"/>
  <c r="N3760" i="1" s="1"/>
  <c r="W3760" i="1" s="1"/>
  <c r="O3760" i="1"/>
  <c r="T3736" i="1"/>
  <c r="S3736" i="1"/>
  <c r="W3807" i="1"/>
  <c r="L3628" i="1"/>
  <c r="N3628" i="1" s="1"/>
  <c r="W3628" i="1" s="1"/>
  <c r="AN3628" i="1"/>
  <c r="AO3628" i="1" s="1"/>
  <c r="AP3628" i="1" s="1"/>
  <c r="AQ3628" i="1" s="1"/>
  <c r="AR3628" i="1" s="1"/>
  <c r="O3628" i="1"/>
  <c r="O3697" i="1"/>
  <c r="L3697" i="1"/>
  <c r="N3697" i="1" s="1"/>
  <c r="W3697" i="1" s="1"/>
  <c r="AN3697" i="1"/>
  <c r="AO3697" i="1" s="1"/>
  <c r="AP3697" i="1" s="1"/>
  <c r="AQ3697" i="1" s="1"/>
  <c r="AR3697" i="1" s="1"/>
  <c r="S3633" i="1"/>
  <c r="T3633" i="1"/>
  <c r="W3590" i="1"/>
  <c r="T3551" i="1"/>
  <c r="S3551" i="1"/>
  <c r="S3481" i="1"/>
  <c r="T3481" i="1"/>
  <c r="W3553" i="1"/>
  <c r="L3504" i="1"/>
  <c r="N3504" i="1" s="1"/>
  <c r="W3504" i="1" s="1"/>
  <c r="AN3504" i="1"/>
  <c r="AO3504" i="1" s="1"/>
  <c r="AP3504" i="1" s="1"/>
  <c r="AQ3504" i="1" s="1"/>
  <c r="AR3504" i="1" s="1"/>
  <c r="O3504" i="1"/>
  <c r="T3489" i="1"/>
  <c r="S3489" i="1"/>
  <c r="E5614" i="1"/>
  <c r="G5614" i="1" s="1"/>
  <c r="T3479" i="1"/>
  <c r="S3479" i="1"/>
  <c r="L3326" i="1"/>
  <c r="N3326" i="1" s="1"/>
  <c r="W3326" i="1" s="1"/>
  <c r="O3326" i="1"/>
  <c r="G5612" i="1"/>
  <c r="T3310" i="1"/>
  <c r="S3310" i="1"/>
  <c r="E5617" i="1"/>
  <c r="G5617" i="1" s="1"/>
  <c r="L5605" i="1"/>
  <c r="W2997" i="1"/>
  <c r="L5597" i="1"/>
  <c r="N2709" i="1"/>
  <c r="W2948" i="1"/>
  <c r="L5575" i="1"/>
  <c r="N2039" i="1"/>
  <c r="L5578" i="1"/>
  <c r="N2131" i="1"/>
  <c r="E5555" i="1"/>
  <c r="L5695" i="1"/>
  <c r="N731" i="1"/>
  <c r="T4040" i="1"/>
  <c r="S4040" i="1"/>
  <c r="T3952" i="1"/>
  <c r="S3952" i="1"/>
  <c r="O4070" i="1"/>
  <c r="L4070" i="1"/>
  <c r="N4070" i="1" s="1"/>
  <c r="W4070" i="1" s="1"/>
  <c r="AN4849" i="1"/>
  <c r="AO4849" i="1" s="1"/>
  <c r="AP4849" i="1" s="1"/>
  <c r="AQ4849" i="1" s="1"/>
  <c r="AR4849" i="1" s="1"/>
  <c r="O4849" i="1"/>
  <c r="L4849" i="1"/>
  <c r="N4849" i="1" s="1"/>
  <c r="W4849" i="1" s="1"/>
  <c r="W4862" i="1"/>
  <c r="S4912" i="1"/>
  <c r="T4912" i="1"/>
  <c r="T4813" i="1"/>
  <c r="S4813" i="1"/>
  <c r="T4854" i="1"/>
  <c r="S4854" i="1"/>
  <c r="L5666" i="1"/>
  <c r="N5666" i="1" s="1"/>
  <c r="N4808" i="1"/>
  <c r="W4808" i="1" s="1"/>
  <c r="O4754" i="1"/>
  <c r="AN4754" i="1"/>
  <c r="AO4754" i="1" s="1"/>
  <c r="AP4754" i="1" s="1"/>
  <c r="AQ4754" i="1" s="1"/>
  <c r="AR4754" i="1" s="1"/>
  <c r="L4754" i="1"/>
  <c r="N4754" i="1" s="1"/>
  <c r="W4754" i="1" s="1"/>
  <c r="S4777" i="1"/>
  <c r="T4777" i="1"/>
  <c r="W4672" i="1"/>
  <c r="O4643" i="1"/>
  <c r="L4643" i="1"/>
  <c r="N4643" i="1" s="1"/>
  <c r="W4643" i="1" s="1"/>
  <c r="S4532" i="1"/>
  <c r="T4532" i="1"/>
  <c r="S4500" i="1"/>
  <c r="T4500" i="1"/>
  <c r="T4455" i="1"/>
  <c r="S4455" i="1"/>
  <c r="O4440" i="1"/>
  <c r="L4440" i="1"/>
  <c r="N4440" i="1" s="1"/>
  <c r="W4440" i="1" s="1"/>
  <c r="O4461" i="1"/>
  <c r="L4461" i="1"/>
  <c r="N4461" i="1" s="1"/>
  <c r="W4461" i="1" s="1"/>
  <c r="O4385" i="1"/>
  <c r="L4385" i="1"/>
  <c r="N4385" i="1" s="1"/>
  <c r="W4385" i="1" s="1"/>
  <c r="T4355" i="1"/>
  <c r="S4355" i="1"/>
  <c r="S4239" i="1"/>
  <c r="T4239" i="1"/>
  <c r="T4282" i="1"/>
  <c r="S4282" i="1"/>
  <c r="T4218" i="1"/>
  <c r="S4218" i="1"/>
  <c r="T4206" i="1"/>
  <c r="S4206" i="1"/>
  <c r="T4251" i="1"/>
  <c r="S4251" i="1"/>
  <c r="T4228" i="1"/>
  <c r="S4228" i="1"/>
  <c r="T4290" i="1"/>
  <c r="S4290" i="1"/>
  <c r="O4138" i="1"/>
  <c r="L4138" i="1"/>
  <c r="N4138" i="1" s="1"/>
  <c r="W4138" i="1" s="1"/>
  <c r="T4114" i="1"/>
  <c r="S4114" i="1"/>
  <c r="W4144" i="1"/>
  <c r="T4059" i="1"/>
  <c r="S4059" i="1"/>
  <c r="T4068" i="1"/>
  <c r="S4068" i="1"/>
  <c r="L4015" i="1"/>
  <c r="N4015" i="1" s="1"/>
  <c r="W4015" i="1" s="1"/>
  <c r="O4015" i="1"/>
  <c r="T4098" i="1"/>
  <c r="S4098" i="1"/>
  <c r="O4000" i="1"/>
  <c r="L4000" i="1"/>
  <c r="N4000" i="1" s="1"/>
  <c r="W4000" i="1" s="1"/>
  <c r="O4019" i="1"/>
  <c r="L4019" i="1"/>
  <c r="N4019" i="1" s="1"/>
  <c r="W4019" i="1" s="1"/>
  <c r="N4078" i="1"/>
  <c r="W4078" i="1" s="1"/>
  <c r="AN3947" i="1"/>
  <c r="AO3947" i="1" s="1"/>
  <c r="AP3947" i="1" s="1"/>
  <c r="AQ3947" i="1" s="1"/>
  <c r="AR3947" i="1" s="1"/>
  <c r="L3947" i="1"/>
  <c r="N3947" i="1" s="1"/>
  <c r="W3947" i="1" s="1"/>
  <c r="O3947" i="1"/>
  <c r="O3752" i="1"/>
  <c r="L3752" i="1"/>
  <c r="N3752" i="1" s="1"/>
  <c r="W3752" i="1" s="1"/>
  <c r="AN3752" i="1"/>
  <c r="AO3752" i="1" s="1"/>
  <c r="AP3752" i="1" s="1"/>
  <c r="AQ3752" i="1" s="1"/>
  <c r="AR3752" i="1" s="1"/>
  <c r="T3745" i="1"/>
  <c r="S3745" i="1"/>
  <c r="W3948" i="1"/>
  <c r="T3817" i="1"/>
  <c r="S3817" i="1"/>
  <c r="T3722" i="1"/>
  <c r="S3722" i="1"/>
  <c r="S3848" i="1"/>
  <c r="T3848" i="1"/>
  <c r="AN3619" i="1"/>
  <c r="AO3619" i="1" s="1"/>
  <c r="AP3619" i="1" s="1"/>
  <c r="AQ3619" i="1" s="1"/>
  <c r="AR3619" i="1" s="1"/>
  <c r="O3619" i="1"/>
  <c r="L3619" i="1"/>
  <c r="N3619" i="1" s="1"/>
  <c r="W3619" i="1" s="1"/>
  <c r="W3654" i="1"/>
  <c r="S3655" i="1"/>
  <c r="T3655" i="1"/>
  <c r="T3576" i="1"/>
  <c r="T5625" i="1" s="1"/>
  <c r="S3576" i="1"/>
  <c r="S3474" i="1"/>
  <c r="T3474" i="1"/>
  <c r="W3545" i="1"/>
  <c r="T3532" i="1"/>
  <c r="S3532" i="1"/>
  <c r="AN3540" i="1"/>
  <c r="AO3540" i="1" s="1"/>
  <c r="AP3540" i="1" s="1"/>
  <c r="AQ3540" i="1" s="1"/>
  <c r="AR3540" i="1" s="1"/>
  <c r="W3618" i="1"/>
  <c r="O3492" i="1"/>
  <c r="L3492" i="1"/>
  <c r="N3492" i="1" s="1"/>
  <c r="W3492" i="1" s="1"/>
  <c r="AN3492" i="1"/>
  <c r="AO3492" i="1" s="1"/>
  <c r="AP3492" i="1" s="1"/>
  <c r="AQ3492" i="1" s="1"/>
  <c r="AR3492" i="1" s="1"/>
  <c r="W3429" i="1"/>
  <c r="W3390" i="1"/>
  <c r="T3318" i="1"/>
  <c r="S3318" i="1"/>
  <c r="W3509" i="1"/>
  <c r="W3556" i="1"/>
  <c r="T3301" i="1"/>
  <c r="S3301" i="1"/>
  <c r="W3413" i="1"/>
  <c r="W3298" i="1"/>
  <c r="W3202" i="1"/>
  <c r="W3260" i="1"/>
  <c r="W2960" i="1"/>
  <c r="E5606" i="1"/>
  <c r="G5606" i="1" s="1"/>
  <c r="W2991" i="1"/>
  <c r="L5607" i="1"/>
  <c r="N5607" i="1" s="1"/>
  <c r="N3013" i="1"/>
  <c r="W3013" i="1" s="1"/>
  <c r="W2950" i="1"/>
  <c r="D5700" i="1"/>
  <c r="L5589" i="1"/>
  <c r="N2465" i="1"/>
  <c r="L5560" i="1"/>
  <c r="N1582" i="1"/>
  <c r="O4847" i="1"/>
  <c r="L4847" i="1"/>
  <c r="N4847" i="1" s="1"/>
  <c r="W4847" i="1" s="1"/>
  <c r="AN4847" i="1"/>
  <c r="AO4847" i="1" s="1"/>
  <c r="AP4847" i="1" s="1"/>
  <c r="AQ4847" i="1" s="1"/>
  <c r="AR4847" i="1" s="1"/>
  <c r="T4384" i="1"/>
  <c r="S4384" i="1"/>
  <c r="S4293" i="1"/>
  <c r="T4293" i="1"/>
  <c r="T4210" i="1"/>
  <c r="S4210" i="1"/>
  <c r="L4273" i="1"/>
  <c r="O4273" i="1"/>
  <c r="T4202" i="1"/>
  <c r="S4202" i="1"/>
  <c r="O4251" i="1"/>
  <c r="L4251" i="1"/>
  <c r="N4251" i="1" s="1"/>
  <c r="W4251" i="1" s="1"/>
  <c r="AN4251" i="1"/>
  <c r="AO4251" i="1" s="1"/>
  <c r="AP4251" i="1" s="1"/>
  <c r="AQ4251" i="1" s="1"/>
  <c r="AR4251" i="1" s="1"/>
  <c r="S3861" i="1"/>
  <c r="T3861" i="1"/>
  <c r="W3873" i="1"/>
  <c r="S3815" i="1"/>
  <c r="T3815" i="1"/>
  <c r="AN3932" i="1"/>
  <c r="AO3932" i="1" s="1"/>
  <c r="AP3932" i="1" s="1"/>
  <c r="AQ3932" i="1" s="1"/>
  <c r="AR3932" i="1" s="1"/>
  <c r="O3932" i="1"/>
  <c r="L3932" i="1"/>
  <c r="N3932" i="1" s="1"/>
  <c r="W3932" i="1" s="1"/>
  <c r="T3675" i="1"/>
  <c r="S3675" i="1"/>
  <c r="L5632" i="1"/>
  <c r="N5632" i="1" s="1"/>
  <c r="N3773" i="1"/>
  <c r="W3773" i="1" s="1"/>
  <c r="W3818" i="1"/>
  <c r="T3747" i="1"/>
  <c r="S3747" i="1"/>
  <c r="T3729" i="1"/>
  <c r="S3729" i="1"/>
  <c r="O3624" i="1"/>
  <c r="L3624" i="1"/>
  <c r="N3624" i="1" s="1"/>
  <c r="W3624" i="1" s="1"/>
  <c r="AN3624" i="1"/>
  <c r="AO3624" i="1" s="1"/>
  <c r="AP3624" i="1" s="1"/>
  <c r="AQ3624" i="1" s="1"/>
  <c r="AR3624" i="1" s="1"/>
  <c r="T3621" i="1"/>
  <c r="S3621" i="1"/>
  <c r="L3744" i="1"/>
  <c r="N3744" i="1" s="1"/>
  <c r="W3744" i="1" s="1"/>
  <c r="O3744" i="1"/>
  <c r="W3601" i="1"/>
  <c r="O3461" i="1"/>
  <c r="L3461" i="1"/>
  <c r="N3461" i="1" s="1"/>
  <c r="W3461" i="1" s="1"/>
  <c r="T3516" i="1"/>
  <c r="S3516" i="1"/>
  <c r="T3492" i="1"/>
  <c r="S3492" i="1"/>
  <c r="T3447" i="1"/>
  <c r="S3447" i="1"/>
  <c r="T3365" i="1"/>
  <c r="S3365" i="1"/>
  <c r="AN3303" i="1"/>
  <c r="AO3303" i="1" s="1"/>
  <c r="AP3303" i="1" s="1"/>
  <c r="AQ3303" i="1" s="1"/>
  <c r="AR3303" i="1" s="1"/>
  <c r="L5618" i="1"/>
  <c r="N5618" i="1" s="1"/>
  <c r="O3299" i="1"/>
  <c r="L3299" i="1"/>
  <c r="N3299" i="1" s="1"/>
  <c r="W3299" i="1" s="1"/>
  <c r="W3125" i="1"/>
  <c r="W2931" i="1"/>
  <c r="W3092" i="1"/>
  <c r="E5550" i="1"/>
  <c r="L5548" i="1"/>
  <c r="N1217" i="1"/>
  <c r="L5549" i="1"/>
  <c r="N1248" i="1"/>
  <c r="L5676" i="1"/>
  <c r="N5114" i="1"/>
  <c r="W5114" i="1" s="1"/>
  <c r="L5126" i="1"/>
  <c r="N5126" i="1" s="1"/>
  <c r="W5126" i="1" s="1"/>
  <c r="O5126" i="1"/>
  <c r="S5077" i="1"/>
  <c r="T5077" i="1"/>
  <c r="T5017" i="1"/>
  <c r="S5017" i="1"/>
  <c r="T4861" i="1"/>
  <c r="S4861" i="1"/>
  <c r="L5094" i="1"/>
  <c r="N5094" i="1" s="1"/>
  <c r="W5094" i="1" s="1"/>
  <c r="O5094" i="1"/>
  <c r="AN5094" i="1"/>
  <c r="AO5094" i="1" s="1"/>
  <c r="AP5094" i="1" s="1"/>
  <c r="AQ5094" i="1" s="1"/>
  <c r="AR5094" i="1" s="1"/>
  <c r="S5129" i="1"/>
  <c r="T5129" i="1"/>
  <c r="S5049" i="1"/>
  <c r="T5049" i="1"/>
  <c r="AN4959" i="1"/>
  <c r="AO4959" i="1" s="1"/>
  <c r="AP4959" i="1" s="1"/>
  <c r="AQ4959" i="1" s="1"/>
  <c r="AR4959" i="1" s="1"/>
  <c r="O4959" i="1"/>
  <c r="L4959" i="1"/>
  <c r="N4959" i="1" s="1"/>
  <c r="W4959" i="1" s="1"/>
  <c r="S4923" i="1"/>
  <c r="T4923" i="1"/>
  <c r="T4987" i="1"/>
  <c r="S4987" i="1"/>
  <c r="T5030" i="1"/>
  <c r="S5030" i="1"/>
  <c r="L5049" i="1"/>
  <c r="N5049" i="1" s="1"/>
  <c r="W5049" i="1" s="1"/>
  <c r="O5049" i="1"/>
  <c r="T4950" i="1"/>
  <c r="S4950" i="1"/>
  <c r="L4924" i="1"/>
  <c r="N4924" i="1" s="1"/>
  <c r="W4924" i="1" s="1"/>
  <c r="O4924" i="1"/>
  <c r="AN4950" i="1"/>
  <c r="AO4950" i="1" s="1"/>
  <c r="AP4950" i="1" s="1"/>
  <c r="AQ4950" i="1" s="1"/>
  <c r="AR4950" i="1" s="1"/>
  <c r="T4947" i="1"/>
  <c r="S4947" i="1"/>
  <c r="T4931" i="1"/>
  <c r="S4931" i="1"/>
  <c r="T4857" i="1"/>
  <c r="S4857" i="1"/>
  <c r="T4905" i="1"/>
  <c r="S4905" i="1"/>
  <c r="T4880" i="1"/>
  <c r="S4880" i="1"/>
  <c r="T4858" i="1"/>
  <c r="S4858" i="1"/>
  <c r="T4834" i="1"/>
  <c r="S4834" i="1"/>
  <c r="T4797" i="1"/>
  <c r="S4797" i="1"/>
  <c r="O4854" i="1"/>
  <c r="L4854" i="1"/>
  <c r="N4854" i="1" s="1"/>
  <c r="W4854" i="1" s="1"/>
  <c r="AN4854" i="1"/>
  <c r="AO4854" i="1" s="1"/>
  <c r="AP4854" i="1" s="1"/>
  <c r="AQ4854" i="1" s="1"/>
  <c r="AR4854" i="1" s="1"/>
  <c r="T4643" i="1"/>
  <c r="S4643" i="1"/>
  <c r="N4474" i="1"/>
  <c r="W4474" i="1" s="1"/>
  <c r="O4432" i="1"/>
  <c r="L4432" i="1"/>
  <c r="N4432" i="1" s="1"/>
  <c r="W4432" i="1" s="1"/>
  <c r="T4461" i="1"/>
  <c r="S4461" i="1"/>
  <c r="AN4279" i="1"/>
  <c r="AO4279" i="1" s="1"/>
  <c r="AP4279" i="1" s="1"/>
  <c r="AQ4279" i="1" s="1"/>
  <c r="AR4279" i="1" s="1"/>
  <c r="T4245" i="1"/>
  <c r="S4245" i="1"/>
  <c r="T4166" i="1"/>
  <c r="S4166" i="1"/>
  <c r="O4188" i="1"/>
  <c r="L4188" i="1"/>
  <c r="N4188" i="1" s="1"/>
  <c r="W4188" i="1" s="1"/>
  <c r="AN4188" i="1"/>
  <c r="AO4188" i="1" s="1"/>
  <c r="AP4188" i="1" s="1"/>
  <c r="AQ4188" i="1" s="1"/>
  <c r="AR4188" i="1" s="1"/>
  <c r="O4117" i="1"/>
  <c r="L4117" i="1"/>
  <c r="N4117" i="1" s="1"/>
  <c r="W4117" i="1" s="1"/>
  <c r="T4126" i="1"/>
  <c r="S4126" i="1"/>
  <c r="T4094" i="1"/>
  <c r="S4094" i="1"/>
  <c r="T4066" i="1"/>
  <c r="S4066" i="1"/>
  <c r="S4015" i="1"/>
  <c r="T4015" i="1"/>
  <c r="O4032" i="1"/>
  <c r="L4032" i="1"/>
  <c r="N4032" i="1" s="1"/>
  <c r="W4032" i="1" s="1"/>
  <c r="O4092" i="1"/>
  <c r="AN4092" i="1"/>
  <c r="AO4092" i="1" s="1"/>
  <c r="AP4092" i="1" s="1"/>
  <c r="AQ4092" i="1" s="1"/>
  <c r="AR4092" i="1" s="1"/>
  <c r="L4092" i="1"/>
  <c r="N4092" i="1" s="1"/>
  <c r="W4092" i="1" s="1"/>
  <c r="T3977" i="1"/>
  <c r="S3977" i="1"/>
  <c r="T4019" i="1"/>
  <c r="S4019" i="1"/>
  <c r="W4028" i="1"/>
  <c r="S4013" i="1"/>
  <c r="T4013" i="1"/>
  <c r="T3943" i="1"/>
  <c r="S3943" i="1"/>
  <c r="T3947" i="1"/>
  <c r="S3947" i="1"/>
  <c r="T3909" i="1"/>
  <c r="S3909" i="1"/>
  <c r="T3838" i="1"/>
  <c r="S3838" i="1"/>
  <c r="S4971" i="1"/>
  <c r="T4971" i="1"/>
  <c r="O5035" i="1"/>
  <c r="L5035" i="1"/>
  <c r="N5035" i="1" s="1"/>
  <c r="W5035" i="1" s="1"/>
  <c r="S4939" i="1"/>
  <c r="T4939" i="1"/>
  <c r="S4968" i="1"/>
  <c r="T4968" i="1"/>
  <c r="T4962" i="1"/>
  <c r="S4962" i="1"/>
  <c r="T4899" i="1"/>
  <c r="S4899" i="1"/>
  <c r="W4904" i="1"/>
  <c r="S4894" i="1"/>
  <c r="T4894" i="1"/>
  <c r="O4851" i="1"/>
  <c r="AN4851" i="1"/>
  <c r="AO4851" i="1" s="1"/>
  <c r="AP4851" i="1" s="1"/>
  <c r="AQ4851" i="1" s="1"/>
  <c r="AR4851" i="1" s="1"/>
  <c r="L4851" i="1"/>
  <c r="N4851" i="1" s="1"/>
  <c r="W4851" i="1" s="1"/>
  <c r="O4858" i="1"/>
  <c r="L4858" i="1"/>
  <c r="N4858" i="1" s="1"/>
  <c r="W4858" i="1" s="1"/>
  <c r="S4822" i="1"/>
  <c r="T4822" i="1"/>
  <c r="W4867" i="1"/>
  <c r="W4850" i="1"/>
  <c r="G5664" i="1"/>
  <c r="W4791" i="1"/>
  <c r="T4692" i="1"/>
  <c r="S4692" i="1"/>
  <c r="T4700" i="1"/>
  <c r="S4700" i="1"/>
  <c r="AN4697" i="1"/>
  <c r="AO4697" i="1" s="1"/>
  <c r="AP4697" i="1" s="1"/>
  <c r="AQ4697" i="1" s="1"/>
  <c r="AR4697" i="1" s="1"/>
  <c r="W4687" i="1"/>
  <c r="AN4643" i="1"/>
  <c r="AO4643" i="1" s="1"/>
  <c r="AP4643" i="1" s="1"/>
  <c r="AQ4643" i="1" s="1"/>
  <c r="AR4643" i="1" s="1"/>
  <c r="O4640" i="1"/>
  <c r="L4640" i="1"/>
  <c r="N4640" i="1" s="1"/>
  <c r="W4640" i="1" s="1"/>
  <c r="T4556" i="1"/>
  <c r="S4556" i="1"/>
  <c r="O4514" i="1"/>
  <c r="L4514" i="1"/>
  <c r="N4514" i="1" s="1"/>
  <c r="W4514" i="1" s="1"/>
  <c r="W4572" i="1"/>
  <c r="L4546" i="1"/>
  <c r="N4546" i="1" s="1"/>
  <c r="W4546" i="1" s="1"/>
  <c r="AN4546" i="1"/>
  <c r="AO4546" i="1" s="1"/>
  <c r="AP4546" i="1" s="1"/>
  <c r="AQ4546" i="1" s="1"/>
  <c r="AR4546" i="1" s="1"/>
  <c r="O4546" i="1"/>
  <c r="S4557" i="1"/>
  <c r="T4557" i="1"/>
  <c r="T4543" i="1"/>
  <c r="S4543" i="1"/>
  <c r="W4505" i="1"/>
  <c r="T4378" i="1"/>
  <c r="S4378" i="1"/>
  <c r="AN4385" i="1"/>
  <c r="AO4385" i="1" s="1"/>
  <c r="AP4385" i="1" s="1"/>
  <c r="AQ4385" i="1" s="1"/>
  <c r="AR4385" i="1" s="1"/>
  <c r="W4348" i="1"/>
  <c r="T4324" i="1"/>
  <c r="T5650" i="1" s="1"/>
  <c r="S4324" i="1"/>
  <c r="O4328" i="1"/>
  <c r="L4328" i="1"/>
  <c r="N4328" i="1" s="1"/>
  <c r="W4328" i="1" s="1"/>
  <c r="W4383" i="1"/>
  <c r="L4285" i="1"/>
  <c r="N4285" i="1" s="1"/>
  <c r="W4285" i="1" s="1"/>
  <c r="AN4285" i="1"/>
  <c r="AO4285" i="1" s="1"/>
  <c r="AP4285" i="1" s="1"/>
  <c r="AQ4285" i="1" s="1"/>
  <c r="AR4285" i="1" s="1"/>
  <c r="O4285" i="1"/>
  <c r="T4194" i="1"/>
  <c r="S4194" i="1"/>
  <c r="W4264" i="1"/>
  <c r="S4186" i="1"/>
  <c r="T4186" i="1"/>
  <c r="W4278" i="1"/>
  <c r="T4173" i="1"/>
  <c r="S4173" i="1"/>
  <c r="O4244" i="1"/>
  <c r="L4244" i="1"/>
  <c r="N4244" i="1" s="1"/>
  <c r="W4244" i="1" s="1"/>
  <c r="AN4244" i="1"/>
  <c r="AO4244" i="1" s="1"/>
  <c r="AP4244" i="1" s="1"/>
  <c r="AQ4244" i="1" s="1"/>
  <c r="AR4244" i="1" s="1"/>
  <c r="W4201" i="1"/>
  <c r="T4188" i="1"/>
  <c r="S4188" i="1"/>
  <c r="AN4206" i="1"/>
  <c r="AO4206" i="1" s="1"/>
  <c r="AP4206" i="1" s="1"/>
  <c r="AQ4206" i="1" s="1"/>
  <c r="AR4206" i="1" s="1"/>
  <c r="T4119" i="1"/>
  <c r="S4119" i="1"/>
  <c r="W4137" i="1"/>
  <c r="W4150" i="1"/>
  <c r="W4119" i="1"/>
  <c r="S4010" i="1"/>
  <c r="T4010" i="1"/>
  <c r="T4032" i="1"/>
  <c r="S4032" i="1"/>
  <c r="T4092" i="1"/>
  <c r="S4092" i="1"/>
  <c r="AN4068" i="1"/>
  <c r="AO4068" i="1" s="1"/>
  <c r="AP4068" i="1" s="1"/>
  <c r="AQ4068" i="1" s="1"/>
  <c r="AR4068" i="1" s="1"/>
  <c r="W4006" i="1"/>
  <c r="S3953" i="1"/>
  <c r="T3953" i="1"/>
  <c r="W3915" i="1"/>
  <c r="T3857" i="1"/>
  <c r="S3857" i="1"/>
  <c r="AN3869" i="1"/>
  <c r="AO3869" i="1" s="1"/>
  <c r="AP3869" i="1" s="1"/>
  <c r="AQ3869" i="1" s="1"/>
  <c r="AR3869" i="1" s="1"/>
  <c r="W3901" i="1"/>
  <c r="T3932" i="1"/>
  <c r="S3932" i="1"/>
  <c r="T3668" i="1"/>
  <c r="S3668" i="1"/>
  <c r="W3847" i="1"/>
  <c r="S3741" i="1"/>
  <c r="T3741" i="1"/>
  <c r="W3825" i="1"/>
  <c r="N3743" i="1"/>
  <c r="W3743" i="1" s="1"/>
  <c r="T3777" i="1"/>
  <c r="S3777" i="1"/>
  <c r="O3711" i="1"/>
  <c r="L3711" i="1"/>
  <c r="N3711" i="1" s="1"/>
  <c r="W3711" i="1" s="1"/>
  <c r="AN3729" i="1"/>
  <c r="AO3729" i="1" s="1"/>
  <c r="AP3729" i="1" s="1"/>
  <c r="AQ3729" i="1" s="1"/>
  <c r="AR3729" i="1" s="1"/>
  <c r="O3729" i="1"/>
  <c r="L3729" i="1"/>
  <c r="N3729" i="1" s="1"/>
  <c r="W3729" i="1" s="1"/>
  <c r="O3615" i="1"/>
  <c r="L3615" i="1"/>
  <c r="N3615" i="1" s="1"/>
  <c r="W3615" i="1" s="1"/>
  <c r="AN3650" i="1"/>
  <c r="AO3650" i="1" s="1"/>
  <c r="AP3650" i="1" s="1"/>
  <c r="AQ3650" i="1" s="1"/>
  <c r="AR3650" i="1" s="1"/>
  <c r="O3650" i="1"/>
  <c r="L3650" i="1"/>
  <c r="N3650" i="1" s="1"/>
  <c r="W3650" i="1" s="1"/>
  <c r="S3744" i="1"/>
  <c r="T3744" i="1"/>
  <c r="AN3632" i="1"/>
  <c r="AO3632" i="1" s="1"/>
  <c r="AP3632" i="1" s="1"/>
  <c r="AQ3632" i="1" s="1"/>
  <c r="AR3632" i="1" s="1"/>
  <c r="O3632" i="1"/>
  <c r="L3632" i="1"/>
  <c r="N3632" i="1" s="1"/>
  <c r="W3632" i="1" s="1"/>
  <c r="L3631" i="1"/>
  <c r="N3631" i="1" s="1"/>
  <c r="W3631" i="1" s="1"/>
  <c r="O3631" i="1"/>
  <c r="S3513" i="1"/>
  <c r="T3513" i="1"/>
  <c r="W3498" i="1"/>
  <c r="L3516" i="1"/>
  <c r="N3516" i="1" s="1"/>
  <c r="W3516" i="1" s="1"/>
  <c r="O3516" i="1"/>
  <c r="S3411" i="1"/>
  <c r="T3411" i="1"/>
  <c r="L3484" i="1"/>
  <c r="N3484" i="1" s="1"/>
  <c r="W3484" i="1" s="1"/>
  <c r="O3484" i="1"/>
  <c r="T3446" i="1"/>
  <c r="S3446" i="1"/>
  <c r="T3299" i="1"/>
  <c r="S3299" i="1"/>
  <c r="G5609" i="1"/>
  <c r="L5594" i="1"/>
  <c r="E5577" i="1"/>
  <c r="E5557" i="1"/>
  <c r="X29" i="22"/>
  <c r="W29" i="22"/>
  <c r="V29" i="22"/>
  <c r="U29" i="22"/>
  <c r="T29" i="22"/>
  <c r="S29" i="22"/>
  <c r="R29" i="22"/>
  <c r="X28" i="22"/>
  <c r="W28" i="22"/>
  <c r="V28" i="22"/>
  <c r="U28" i="22"/>
  <c r="T28" i="22"/>
  <c r="S28" i="22"/>
  <c r="R28" i="22"/>
  <c r="X27" i="22"/>
  <c r="W27" i="22"/>
  <c r="V27" i="22"/>
  <c r="U27" i="22"/>
  <c r="T27" i="22"/>
  <c r="S27" i="22"/>
  <c r="R27" i="22"/>
  <c r="X26" i="22"/>
  <c r="W26" i="22"/>
  <c r="V26" i="22"/>
  <c r="U26" i="22"/>
  <c r="T26" i="22"/>
  <c r="S26" i="22"/>
  <c r="R26" i="22"/>
  <c r="X25" i="22"/>
  <c r="W25" i="22"/>
  <c r="V25" i="22"/>
  <c r="U25" i="22"/>
  <c r="T25" i="22"/>
  <c r="S25" i="22"/>
  <c r="R25" i="22"/>
  <c r="X24" i="22"/>
  <c r="W24" i="22"/>
  <c r="V24" i="22"/>
  <c r="U24" i="22"/>
  <c r="T24" i="22"/>
  <c r="S24" i="22"/>
  <c r="R24" i="22"/>
  <c r="F5" i="22"/>
  <c r="B3" i="22"/>
  <c r="A5" i="22" s="1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4" i="22"/>
  <c r="D5" i="22"/>
  <c r="E5" i="22" s="1"/>
  <c r="H5" i="22" s="1"/>
  <c r="D6" i="22"/>
  <c r="E6" i="22" s="1"/>
  <c r="F6" i="22" s="1"/>
  <c r="H6" i="22" s="1"/>
  <c r="D7" i="22"/>
  <c r="E7" i="22" s="1"/>
  <c r="F7" i="22" s="1"/>
  <c r="H7" i="22" s="1"/>
  <c r="D8" i="22"/>
  <c r="E8" i="22" s="1"/>
  <c r="F8" i="22" s="1"/>
  <c r="H8" i="22" s="1"/>
  <c r="D9" i="22"/>
  <c r="E9" i="22" s="1"/>
  <c r="F9" i="22" s="1"/>
  <c r="H9" i="22" s="1"/>
  <c r="D10" i="22"/>
  <c r="E10" i="22" s="1"/>
  <c r="F10" i="22" s="1"/>
  <c r="H10" i="22" s="1"/>
  <c r="D11" i="22"/>
  <c r="E11" i="22"/>
  <c r="F11" i="22" s="1"/>
  <c r="H11" i="22" s="1"/>
  <c r="D12" i="22"/>
  <c r="E12" i="22" s="1"/>
  <c r="F12" i="22" s="1"/>
  <c r="H12" i="22" s="1"/>
  <c r="D13" i="22"/>
  <c r="E13" i="22"/>
  <c r="F13" i="22" s="1"/>
  <c r="H13" i="22" s="1"/>
  <c r="D14" i="22"/>
  <c r="E14" i="22" s="1"/>
  <c r="F14" i="22" s="1"/>
  <c r="H14" i="22" s="1"/>
  <c r="D15" i="22"/>
  <c r="E15" i="22" s="1"/>
  <c r="F15" i="22" s="1"/>
  <c r="H15" i="22" s="1"/>
  <c r="D16" i="22"/>
  <c r="E16" i="22"/>
  <c r="F16" i="22" s="1"/>
  <c r="H16" i="22" s="1"/>
  <c r="D17" i="22"/>
  <c r="E17" i="22" s="1"/>
  <c r="F17" i="22" s="1"/>
  <c r="H17" i="22" s="1"/>
  <c r="D18" i="22"/>
  <c r="E18" i="22" s="1"/>
  <c r="F18" i="22" s="1"/>
  <c r="H18" i="22" s="1"/>
  <c r="D19" i="22"/>
  <c r="E19" i="22" s="1"/>
  <c r="F19" i="22" s="1"/>
  <c r="H19" i="22" s="1"/>
  <c r="D20" i="22"/>
  <c r="E20" i="22"/>
  <c r="F20" i="22" s="1"/>
  <c r="H20" i="22" s="1"/>
  <c r="D21" i="22"/>
  <c r="E21" i="22" s="1"/>
  <c r="F21" i="22" s="1"/>
  <c r="H21" i="22" s="1"/>
  <c r="D22" i="22"/>
  <c r="E22" i="22" s="1"/>
  <c r="F22" i="22" s="1"/>
  <c r="H22" i="22" s="1"/>
  <c r="D23" i="22"/>
  <c r="E23" i="22" s="1"/>
  <c r="F23" i="22" s="1"/>
  <c r="H23" i="22" s="1"/>
  <c r="D24" i="22"/>
  <c r="E24" i="22" s="1"/>
  <c r="F24" i="22" s="1"/>
  <c r="H24" i="22" s="1"/>
  <c r="D25" i="22"/>
  <c r="E25" i="22" s="1"/>
  <c r="F25" i="22" s="1"/>
  <c r="H25" i="22" s="1"/>
  <c r="D26" i="22"/>
  <c r="E26" i="22"/>
  <c r="F26" i="22" s="1"/>
  <c r="H26" i="22" s="1"/>
  <c r="D27" i="22"/>
  <c r="E27" i="22" s="1"/>
  <c r="F27" i="22" s="1"/>
  <c r="H27" i="22" s="1"/>
  <c r="D28" i="22"/>
  <c r="E28" i="22" s="1"/>
  <c r="F28" i="22" s="1"/>
  <c r="H28" i="22" s="1"/>
  <c r="D29" i="22"/>
  <c r="E29" i="22" s="1"/>
  <c r="F29" i="22" s="1"/>
  <c r="H29" i="22" s="1"/>
  <c r="D30" i="22"/>
  <c r="E30" i="22" s="1"/>
  <c r="F30" i="22" s="1"/>
  <c r="H30" i="22" s="1"/>
  <c r="D31" i="22"/>
  <c r="E31" i="22" s="1"/>
  <c r="F31" i="22" s="1"/>
  <c r="H31" i="22" s="1"/>
  <c r="D32" i="22"/>
  <c r="E32" i="22" s="1"/>
  <c r="F32" i="22" s="1"/>
  <c r="H32" i="22" s="1"/>
  <c r="D33" i="22"/>
  <c r="E33" i="22" s="1"/>
  <c r="F33" i="22" s="1"/>
  <c r="H33" i="22" s="1"/>
  <c r="D34" i="22"/>
  <c r="E34" i="22" s="1"/>
  <c r="F34" i="22" s="1"/>
  <c r="H34" i="22" s="1"/>
  <c r="D35" i="22"/>
  <c r="E35" i="22"/>
  <c r="F35" i="22" s="1"/>
  <c r="H35" i="22" s="1"/>
  <c r="D36" i="22"/>
  <c r="E36" i="22" s="1"/>
  <c r="F36" i="22" s="1"/>
  <c r="H36" i="22" s="1"/>
  <c r="D37" i="22"/>
  <c r="E37" i="22" s="1"/>
  <c r="F37" i="22" s="1"/>
  <c r="H37" i="22" s="1"/>
  <c r="D38" i="22"/>
  <c r="E38" i="22" s="1"/>
  <c r="F38" i="22" s="1"/>
  <c r="H38" i="22" s="1"/>
  <c r="D39" i="22"/>
  <c r="E39" i="22" s="1"/>
  <c r="F39" i="22" s="1"/>
  <c r="H39" i="22" s="1"/>
  <c r="D40" i="22"/>
  <c r="E40" i="22"/>
  <c r="F40" i="22" s="1"/>
  <c r="H40" i="22" s="1"/>
  <c r="D41" i="22"/>
  <c r="E41" i="22" s="1"/>
  <c r="F41" i="22" s="1"/>
  <c r="H41" i="22" s="1"/>
  <c r="D42" i="22"/>
  <c r="E42" i="22" s="1"/>
  <c r="F42" i="22" s="1"/>
  <c r="H42" i="22" s="1"/>
  <c r="D43" i="22"/>
  <c r="E43" i="22" s="1"/>
  <c r="F43" i="22" s="1"/>
  <c r="H43" i="22" s="1"/>
  <c r="D44" i="22"/>
  <c r="E44" i="22" s="1"/>
  <c r="F44" i="22" s="1"/>
  <c r="H44" i="22" s="1"/>
  <c r="D45" i="22"/>
  <c r="E45" i="22" s="1"/>
  <c r="F45" i="22" s="1"/>
  <c r="H45" i="22" s="1"/>
  <c r="D46" i="22"/>
  <c r="E46" i="22" s="1"/>
  <c r="F46" i="22" s="1"/>
  <c r="H46" i="22" s="1"/>
  <c r="D47" i="22"/>
  <c r="E47" i="22" s="1"/>
  <c r="F47" i="22" s="1"/>
  <c r="H47" i="22" s="1"/>
  <c r="D48" i="22"/>
  <c r="E48" i="22"/>
  <c r="F48" i="22" s="1"/>
  <c r="H48" i="22" s="1"/>
  <c r="D49" i="22"/>
  <c r="E49" i="22" s="1"/>
  <c r="F49" i="22" s="1"/>
  <c r="H49" i="22" s="1"/>
  <c r="D50" i="22"/>
  <c r="E50" i="22" s="1"/>
  <c r="F50" i="22" s="1"/>
  <c r="H50" i="22" s="1"/>
  <c r="D51" i="22"/>
  <c r="E51" i="22" s="1"/>
  <c r="F51" i="22" s="1"/>
  <c r="H51" i="22" s="1"/>
  <c r="D52" i="22"/>
  <c r="E52" i="22" s="1"/>
  <c r="F52" i="22" s="1"/>
  <c r="H52" i="22" s="1"/>
  <c r="D53" i="22"/>
  <c r="E53" i="22"/>
  <c r="F53" i="22" s="1"/>
  <c r="H53" i="22" s="1"/>
  <c r="D54" i="22"/>
  <c r="E54" i="22" s="1"/>
  <c r="F54" i="22" s="1"/>
  <c r="H54" i="22" s="1"/>
  <c r="D55" i="22"/>
  <c r="E55" i="22" s="1"/>
  <c r="F55" i="22" s="1"/>
  <c r="H55" i="22" s="1"/>
  <c r="D56" i="22"/>
  <c r="E56" i="22" s="1"/>
  <c r="F56" i="22" s="1"/>
  <c r="H56" i="22" s="1"/>
  <c r="D57" i="22"/>
  <c r="E57" i="22" s="1"/>
  <c r="F57" i="22" s="1"/>
  <c r="H57" i="22" s="1"/>
  <c r="D58" i="22"/>
  <c r="E58" i="22" s="1"/>
  <c r="F58" i="22" s="1"/>
  <c r="H58" i="22" s="1"/>
  <c r="D59" i="22"/>
  <c r="E59" i="22" s="1"/>
  <c r="F59" i="22" s="1"/>
  <c r="H59" i="22" s="1"/>
  <c r="D60" i="22"/>
  <c r="E60" i="22" s="1"/>
  <c r="F60" i="22" s="1"/>
  <c r="H60" i="22" s="1"/>
  <c r="D61" i="22"/>
  <c r="E61" i="22" s="1"/>
  <c r="F61" i="22" s="1"/>
  <c r="H61" i="22" s="1"/>
  <c r="D62" i="22"/>
  <c r="E62" i="22" s="1"/>
  <c r="F62" i="22" s="1"/>
  <c r="H62" i="22" s="1"/>
  <c r="D63" i="22"/>
  <c r="E63" i="22" s="1"/>
  <c r="F63" i="22" s="1"/>
  <c r="H63" i="22" s="1"/>
  <c r="D64" i="22"/>
  <c r="E64" i="22" s="1"/>
  <c r="F64" i="22" s="1"/>
  <c r="H64" i="22" s="1"/>
  <c r="D65" i="22"/>
  <c r="E65" i="22" s="1"/>
  <c r="F65" i="22" s="1"/>
  <c r="H65" i="22" s="1"/>
  <c r="D66" i="22"/>
  <c r="E66" i="22"/>
  <c r="F66" i="22" s="1"/>
  <c r="H66" i="22" s="1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D448" i="22"/>
  <c r="D449" i="22"/>
  <c r="D450" i="22"/>
  <c r="D451" i="22"/>
  <c r="D452" i="22"/>
  <c r="D453" i="22"/>
  <c r="D454" i="22"/>
  <c r="D455" i="22"/>
  <c r="D456" i="22"/>
  <c r="D457" i="22"/>
  <c r="D458" i="22"/>
  <c r="D459" i="22"/>
  <c r="D460" i="22"/>
  <c r="D461" i="22"/>
  <c r="D462" i="22"/>
  <c r="D463" i="22"/>
  <c r="D464" i="22"/>
  <c r="D465" i="22"/>
  <c r="D466" i="22"/>
  <c r="D467" i="22"/>
  <c r="D468" i="22"/>
  <c r="D469" i="22"/>
  <c r="D470" i="22"/>
  <c r="D471" i="22"/>
  <c r="D472" i="22"/>
  <c r="D473" i="22"/>
  <c r="D474" i="22"/>
  <c r="D475" i="22"/>
  <c r="D476" i="22"/>
  <c r="D477" i="22"/>
  <c r="D478" i="22"/>
  <c r="D479" i="22"/>
  <c r="D480" i="22"/>
  <c r="D481" i="22"/>
  <c r="D482" i="22"/>
  <c r="D483" i="22"/>
  <c r="D484" i="22"/>
  <c r="D485" i="22"/>
  <c r="D486" i="22"/>
  <c r="D487" i="22"/>
  <c r="D488" i="22"/>
  <c r="D489" i="22"/>
  <c r="D490" i="22"/>
  <c r="D491" i="22"/>
  <c r="D492" i="22"/>
  <c r="D493" i="22"/>
  <c r="D494" i="22"/>
  <c r="D495" i="22"/>
  <c r="D496" i="22"/>
  <c r="D497" i="22"/>
  <c r="D498" i="22"/>
  <c r="D499" i="22"/>
  <c r="D500" i="22"/>
  <c r="D501" i="22"/>
  <c r="D502" i="22"/>
  <c r="D503" i="22"/>
  <c r="D504" i="22"/>
  <c r="D505" i="22"/>
  <c r="D506" i="22"/>
  <c r="D507" i="22"/>
  <c r="D508" i="22"/>
  <c r="D509" i="22"/>
  <c r="D510" i="22"/>
  <c r="D511" i="22"/>
  <c r="D512" i="22"/>
  <c r="D513" i="22"/>
  <c r="D514" i="22"/>
  <c r="D515" i="22"/>
  <c r="D516" i="22"/>
  <c r="D517" i="22"/>
  <c r="D518" i="22"/>
  <c r="D519" i="22"/>
  <c r="D520" i="22"/>
  <c r="D521" i="22"/>
  <c r="D522" i="22"/>
  <c r="D523" i="22"/>
  <c r="D524" i="22"/>
  <c r="D525" i="22"/>
  <c r="D526" i="22"/>
  <c r="D527" i="22"/>
  <c r="D528" i="22"/>
  <c r="D529" i="22"/>
  <c r="D530" i="22"/>
  <c r="D531" i="22"/>
  <c r="D532" i="22"/>
  <c r="D533" i="22"/>
  <c r="D534" i="22"/>
  <c r="D535" i="22"/>
  <c r="D536" i="22"/>
  <c r="D537" i="22"/>
  <c r="D538" i="22"/>
  <c r="D539" i="22"/>
  <c r="D540" i="22"/>
  <c r="D541" i="22"/>
  <c r="D542" i="22"/>
  <c r="D543" i="22"/>
  <c r="D544" i="22"/>
  <c r="D545" i="22"/>
  <c r="D546" i="22"/>
  <c r="D547" i="22"/>
  <c r="D548" i="22"/>
  <c r="D549" i="22"/>
  <c r="D550" i="22"/>
  <c r="D551" i="22"/>
  <c r="D552" i="22"/>
  <c r="D553" i="22"/>
  <c r="D554" i="22"/>
  <c r="D555" i="22"/>
  <c r="D556" i="22"/>
  <c r="D557" i="22"/>
  <c r="D558" i="22"/>
  <c r="D559" i="22"/>
  <c r="D560" i="22"/>
  <c r="D561" i="22"/>
  <c r="D562" i="22"/>
  <c r="D563" i="22"/>
  <c r="D564" i="22"/>
  <c r="D565" i="22"/>
  <c r="D566" i="22"/>
  <c r="D567" i="22"/>
  <c r="D568" i="22"/>
  <c r="D569" i="22"/>
  <c r="D570" i="22"/>
  <c r="D571" i="22"/>
  <c r="D572" i="22"/>
  <c r="D573" i="22"/>
  <c r="D574" i="22"/>
  <c r="D575" i="22"/>
  <c r="D576" i="22"/>
  <c r="D577" i="22"/>
  <c r="D578" i="22"/>
  <c r="D579" i="22"/>
  <c r="D580" i="22"/>
  <c r="D581" i="22"/>
  <c r="D582" i="22"/>
  <c r="D583" i="22"/>
  <c r="D584" i="22"/>
  <c r="D585" i="22"/>
  <c r="D586" i="22"/>
  <c r="D587" i="22"/>
  <c r="D588" i="22"/>
  <c r="D589" i="22"/>
  <c r="D590" i="22"/>
  <c r="D591" i="22"/>
  <c r="D592" i="22"/>
  <c r="D593" i="22"/>
  <c r="D594" i="22"/>
  <c r="D595" i="22"/>
  <c r="D596" i="22"/>
  <c r="D597" i="22"/>
  <c r="D598" i="22"/>
  <c r="D599" i="22"/>
  <c r="D600" i="22"/>
  <c r="D601" i="22"/>
  <c r="D602" i="22"/>
  <c r="D603" i="22"/>
  <c r="D604" i="22"/>
  <c r="D605" i="22"/>
  <c r="D606" i="22"/>
  <c r="D607" i="22"/>
  <c r="D608" i="22"/>
  <c r="D609" i="22"/>
  <c r="D610" i="22"/>
  <c r="D611" i="22"/>
  <c r="D612" i="22"/>
  <c r="D613" i="22"/>
  <c r="D614" i="22"/>
  <c r="D615" i="22"/>
  <c r="D616" i="22"/>
  <c r="D617" i="22"/>
  <c r="D618" i="22"/>
  <c r="D619" i="22"/>
  <c r="D620" i="22"/>
  <c r="D621" i="22"/>
  <c r="D622" i="22"/>
  <c r="D623" i="22"/>
  <c r="D624" i="22"/>
  <c r="D625" i="22"/>
  <c r="D626" i="22"/>
  <c r="D627" i="22"/>
  <c r="D628" i="22"/>
  <c r="D629" i="22"/>
  <c r="D630" i="22"/>
  <c r="D631" i="22"/>
  <c r="D632" i="22"/>
  <c r="D633" i="22"/>
  <c r="D634" i="22"/>
  <c r="D635" i="22"/>
  <c r="D636" i="22"/>
  <c r="D637" i="22"/>
  <c r="D638" i="22"/>
  <c r="D639" i="22"/>
  <c r="D640" i="22"/>
  <c r="D641" i="22"/>
  <c r="D642" i="22"/>
  <c r="D643" i="22"/>
  <c r="D644" i="22"/>
  <c r="D645" i="22"/>
  <c r="D646" i="22"/>
  <c r="D647" i="22"/>
  <c r="D648" i="22"/>
  <c r="D649" i="22"/>
  <c r="D650" i="22"/>
  <c r="D651" i="22"/>
  <c r="D652" i="22"/>
  <c r="D653" i="22"/>
  <c r="D654" i="22"/>
  <c r="D655" i="22"/>
  <c r="D656" i="22"/>
  <c r="D657" i="22"/>
  <c r="D658" i="22"/>
  <c r="D659" i="22"/>
  <c r="D660" i="22"/>
  <c r="D661" i="22"/>
  <c r="D662" i="22"/>
  <c r="D663" i="22"/>
  <c r="D664" i="22"/>
  <c r="D665" i="22"/>
  <c r="D666" i="22"/>
  <c r="D667" i="22"/>
  <c r="D668" i="22"/>
  <c r="D669" i="22"/>
  <c r="D670" i="22"/>
  <c r="D671" i="22"/>
  <c r="D672" i="22"/>
  <c r="D673" i="22"/>
  <c r="D674" i="22"/>
  <c r="D675" i="22"/>
  <c r="D676" i="22"/>
  <c r="D677" i="22"/>
  <c r="D678" i="22"/>
  <c r="D679" i="22"/>
  <c r="D680" i="22"/>
  <c r="D681" i="22"/>
  <c r="D682" i="22"/>
  <c r="D683" i="22"/>
  <c r="D684" i="22"/>
  <c r="D685" i="22"/>
  <c r="D686" i="22"/>
  <c r="D687" i="22"/>
  <c r="D688" i="22"/>
  <c r="D689" i="22"/>
  <c r="D690" i="22"/>
  <c r="D691" i="22"/>
  <c r="D692" i="22"/>
  <c r="D693" i="22"/>
  <c r="D694" i="22"/>
  <c r="D695" i="22"/>
  <c r="D696" i="22"/>
  <c r="D697" i="22"/>
  <c r="D698" i="22"/>
  <c r="D699" i="22"/>
  <c r="D700" i="22"/>
  <c r="D701" i="22"/>
  <c r="D702" i="22"/>
  <c r="D703" i="22"/>
  <c r="D704" i="22"/>
  <c r="D705" i="22"/>
  <c r="D706" i="22"/>
  <c r="D707" i="22"/>
  <c r="D708" i="22"/>
  <c r="D709" i="22"/>
  <c r="D710" i="22"/>
  <c r="D711" i="22"/>
  <c r="D712" i="22"/>
  <c r="D713" i="22"/>
  <c r="D714" i="22"/>
  <c r="D715" i="22"/>
  <c r="D716" i="22"/>
  <c r="D717" i="22"/>
  <c r="D718" i="22"/>
  <c r="D719" i="22"/>
  <c r="D720" i="22"/>
  <c r="D721" i="22"/>
  <c r="D722" i="22"/>
  <c r="D723" i="22"/>
  <c r="D724" i="22"/>
  <c r="D725" i="22"/>
  <c r="D726" i="22"/>
  <c r="D727" i="22"/>
  <c r="D728" i="22"/>
  <c r="D729" i="22"/>
  <c r="D730" i="22"/>
  <c r="D731" i="22"/>
  <c r="D732" i="22"/>
  <c r="D733" i="22"/>
  <c r="D734" i="22"/>
  <c r="D735" i="22"/>
  <c r="D736" i="22"/>
  <c r="D737" i="22"/>
  <c r="D738" i="22"/>
  <c r="D739" i="22"/>
  <c r="D740" i="22"/>
  <c r="D741" i="22"/>
  <c r="D742" i="22"/>
  <c r="D743" i="22"/>
  <c r="D744" i="22"/>
  <c r="D745" i="22"/>
  <c r="D746" i="22"/>
  <c r="D747" i="22"/>
  <c r="D748" i="22"/>
  <c r="D749" i="22"/>
  <c r="D750" i="22"/>
  <c r="D751" i="22"/>
  <c r="D752" i="22"/>
  <c r="D753" i="22"/>
  <c r="D754" i="22"/>
  <c r="D755" i="22"/>
  <c r="D756" i="22"/>
  <c r="D757" i="22"/>
  <c r="D758" i="22"/>
  <c r="D759" i="22"/>
  <c r="D760" i="22"/>
  <c r="D761" i="22"/>
  <c r="D762" i="22"/>
  <c r="D763" i="22"/>
  <c r="D764" i="22"/>
  <c r="D765" i="22"/>
  <c r="D766" i="22"/>
  <c r="D767" i="22"/>
  <c r="D768" i="22"/>
  <c r="D769" i="22"/>
  <c r="D770" i="22"/>
  <c r="D771" i="22"/>
  <c r="D772" i="22"/>
  <c r="D773" i="22"/>
  <c r="D774" i="22"/>
  <c r="D775" i="22"/>
  <c r="D776" i="22"/>
  <c r="D777" i="22"/>
  <c r="D778" i="22"/>
  <c r="D779" i="22"/>
  <c r="D780" i="22"/>
  <c r="D781" i="22"/>
  <c r="D782" i="22"/>
  <c r="D783" i="22"/>
  <c r="D784" i="22"/>
  <c r="D785" i="22"/>
  <c r="D786" i="22"/>
  <c r="D787" i="22"/>
  <c r="D788" i="22"/>
  <c r="D789" i="22"/>
  <c r="D790" i="22"/>
  <c r="D791" i="22"/>
  <c r="D792" i="22"/>
  <c r="D793" i="22"/>
  <c r="D794" i="22"/>
  <c r="D795" i="22"/>
  <c r="D796" i="22"/>
  <c r="D797" i="22"/>
  <c r="D798" i="22"/>
  <c r="D799" i="22"/>
  <c r="D800" i="22"/>
  <c r="D801" i="22"/>
  <c r="D802" i="22"/>
  <c r="D803" i="22"/>
  <c r="D804" i="22"/>
  <c r="D805" i="22"/>
  <c r="D806" i="22"/>
  <c r="D807" i="22"/>
  <c r="D808" i="22"/>
  <c r="D809" i="22"/>
  <c r="D810" i="22"/>
  <c r="D811" i="22"/>
  <c r="D812" i="22"/>
  <c r="D813" i="22"/>
  <c r="D814" i="22"/>
  <c r="D815" i="22"/>
  <c r="D816" i="22"/>
  <c r="D817" i="22"/>
  <c r="D818" i="22"/>
  <c r="D819" i="22"/>
  <c r="D820" i="22"/>
  <c r="D821" i="22"/>
  <c r="D822" i="22"/>
  <c r="D823" i="22"/>
  <c r="D824" i="22"/>
  <c r="D825" i="22"/>
  <c r="D826" i="22"/>
  <c r="D827" i="22"/>
  <c r="D828" i="22"/>
  <c r="D829" i="22"/>
  <c r="D830" i="22"/>
  <c r="D831" i="22"/>
  <c r="D832" i="22"/>
  <c r="D833" i="22"/>
  <c r="D834" i="22"/>
  <c r="D835" i="22"/>
  <c r="D836" i="22"/>
  <c r="D837" i="22"/>
  <c r="D838" i="22"/>
  <c r="D839" i="22"/>
  <c r="D840" i="22"/>
  <c r="D841" i="22"/>
  <c r="D842" i="22"/>
  <c r="D843" i="22"/>
  <c r="D844" i="22"/>
  <c r="D845" i="22"/>
  <c r="D846" i="22"/>
  <c r="D847" i="22"/>
  <c r="D848" i="22"/>
  <c r="D849" i="22"/>
  <c r="D850" i="22"/>
  <c r="D851" i="22"/>
  <c r="D852" i="22"/>
  <c r="D853" i="22"/>
  <c r="D854" i="22"/>
  <c r="D855" i="22"/>
  <c r="D856" i="22"/>
  <c r="D857" i="22"/>
  <c r="D858" i="22"/>
  <c r="D859" i="22"/>
  <c r="D860" i="22"/>
  <c r="D861" i="22"/>
  <c r="D862" i="22"/>
  <c r="D863" i="22"/>
  <c r="D864" i="22"/>
  <c r="D865" i="22"/>
  <c r="D866" i="22"/>
  <c r="D867" i="22"/>
  <c r="D868" i="22"/>
  <c r="D869" i="22"/>
  <c r="D870" i="22"/>
  <c r="D871" i="22"/>
  <c r="D872" i="22"/>
  <c r="D873" i="22"/>
  <c r="D874" i="22"/>
  <c r="D875" i="22"/>
  <c r="D876" i="22"/>
  <c r="D877" i="22"/>
  <c r="D878" i="22"/>
  <c r="D879" i="22"/>
  <c r="D880" i="22"/>
  <c r="D881" i="22"/>
  <c r="D882" i="22"/>
  <c r="D883" i="22"/>
  <c r="D884" i="22"/>
  <c r="D885" i="22"/>
  <c r="D886" i="22"/>
  <c r="D887" i="22"/>
  <c r="D888" i="22"/>
  <c r="D889" i="22"/>
  <c r="D890" i="22"/>
  <c r="D891" i="22"/>
  <c r="D892" i="22"/>
  <c r="D893" i="22"/>
  <c r="D894" i="22"/>
  <c r="D895" i="22"/>
  <c r="D896" i="22"/>
  <c r="D897" i="22"/>
  <c r="D898" i="22"/>
  <c r="D899" i="22"/>
  <c r="D900" i="22"/>
  <c r="D901" i="22"/>
  <c r="D902" i="22"/>
  <c r="D903" i="22"/>
  <c r="D904" i="22"/>
  <c r="D905" i="22"/>
  <c r="D906" i="22"/>
  <c r="D907" i="22"/>
  <c r="D908" i="22"/>
  <c r="D909" i="22"/>
  <c r="D910" i="22"/>
  <c r="D911" i="22"/>
  <c r="D912" i="22"/>
  <c r="D913" i="22"/>
  <c r="D914" i="22"/>
  <c r="D915" i="22"/>
  <c r="D916" i="22"/>
  <c r="D917" i="22"/>
  <c r="D918" i="22"/>
  <c r="D919" i="22"/>
  <c r="D920" i="22"/>
  <c r="D921" i="22"/>
  <c r="D922" i="22"/>
  <c r="D923" i="22"/>
  <c r="D924" i="22"/>
  <c r="D925" i="22"/>
  <c r="D926" i="22"/>
  <c r="D927" i="22"/>
  <c r="D928" i="22"/>
  <c r="D929" i="22"/>
  <c r="D930" i="22"/>
  <c r="D931" i="22"/>
  <c r="D932" i="22"/>
  <c r="D933" i="22"/>
  <c r="D934" i="22"/>
  <c r="D935" i="22"/>
  <c r="D936" i="22"/>
  <c r="D937" i="22"/>
  <c r="D938" i="22"/>
  <c r="D939" i="22"/>
  <c r="D940" i="22"/>
  <c r="D941" i="22"/>
  <c r="D942" i="22"/>
  <c r="D943" i="22"/>
  <c r="D944" i="22"/>
  <c r="D945" i="22"/>
  <c r="D946" i="22"/>
  <c r="D947" i="22"/>
  <c r="D948" i="22"/>
  <c r="D949" i="22"/>
  <c r="D950" i="22"/>
  <c r="D951" i="22"/>
  <c r="D952" i="22"/>
  <c r="D953" i="22"/>
  <c r="D954" i="22"/>
  <c r="D955" i="22"/>
  <c r="D956" i="22"/>
  <c r="D957" i="22"/>
  <c r="D958" i="22"/>
  <c r="D959" i="22"/>
  <c r="D960" i="22"/>
  <c r="D961" i="22"/>
  <c r="D962" i="22"/>
  <c r="D963" i="22"/>
  <c r="D964" i="22"/>
  <c r="D965" i="22"/>
  <c r="D966" i="22"/>
  <c r="D967" i="22"/>
  <c r="D968" i="22"/>
  <c r="D969" i="22"/>
  <c r="D970" i="22"/>
  <c r="D971" i="22"/>
  <c r="D972" i="22"/>
  <c r="D973" i="22"/>
  <c r="D974" i="22"/>
  <c r="D975" i="22"/>
  <c r="D976" i="22"/>
  <c r="D977" i="22"/>
  <c r="D978" i="22"/>
  <c r="D979" i="22"/>
  <c r="D980" i="22"/>
  <c r="D981" i="22"/>
  <c r="D982" i="22"/>
  <c r="D983" i="22"/>
  <c r="D984" i="22"/>
  <c r="D985" i="22"/>
  <c r="D986" i="22"/>
  <c r="D987" i="22"/>
  <c r="D988" i="22"/>
  <c r="D989" i="22"/>
  <c r="D990" i="22"/>
  <c r="D991" i="22"/>
  <c r="D992" i="22"/>
  <c r="D993" i="22"/>
  <c r="D994" i="22"/>
  <c r="D995" i="22"/>
  <c r="D996" i="22"/>
  <c r="D997" i="22"/>
  <c r="D998" i="22"/>
  <c r="D999" i="22"/>
  <c r="D1000" i="22"/>
  <c r="D1001" i="22"/>
  <c r="D1002" i="22"/>
  <c r="D1003" i="22"/>
  <c r="D1004" i="22"/>
  <c r="D1005" i="22"/>
  <c r="D1006" i="22"/>
  <c r="D1007" i="22"/>
  <c r="D1008" i="22"/>
  <c r="D1009" i="22"/>
  <c r="D1010" i="22"/>
  <c r="D1011" i="22"/>
  <c r="D1012" i="22"/>
  <c r="D1013" i="22"/>
  <c r="D1014" i="22"/>
  <c r="D1015" i="22"/>
  <c r="D1016" i="22"/>
  <c r="D1017" i="22"/>
  <c r="D1018" i="22"/>
  <c r="D1019" i="22"/>
  <c r="D1020" i="22"/>
  <c r="D1021" i="22"/>
  <c r="D1022" i="22"/>
  <c r="D1023" i="22"/>
  <c r="D1024" i="22"/>
  <c r="D1025" i="22"/>
  <c r="D1026" i="22"/>
  <c r="D1027" i="22"/>
  <c r="D1028" i="22"/>
  <c r="D1029" i="22"/>
  <c r="D1030" i="22"/>
  <c r="D1031" i="22"/>
  <c r="D1032" i="22"/>
  <c r="D1033" i="22"/>
  <c r="D1034" i="22"/>
  <c r="D1035" i="22"/>
  <c r="D1036" i="22"/>
  <c r="D1037" i="22"/>
  <c r="D1038" i="22"/>
  <c r="D1039" i="22"/>
  <c r="D1040" i="22"/>
  <c r="D1041" i="22"/>
  <c r="D1042" i="22"/>
  <c r="D1043" i="22"/>
  <c r="D1044" i="22"/>
  <c r="D1045" i="22"/>
  <c r="D1046" i="22"/>
  <c r="D1047" i="22"/>
  <c r="D1048" i="22"/>
  <c r="D1049" i="22"/>
  <c r="D1050" i="22"/>
  <c r="D1051" i="22"/>
  <c r="D1052" i="22"/>
  <c r="D1053" i="22"/>
  <c r="D1054" i="22"/>
  <c r="D1055" i="22"/>
  <c r="D1056" i="22"/>
  <c r="D1057" i="22"/>
  <c r="D1058" i="22"/>
  <c r="D1059" i="22"/>
  <c r="D1060" i="22"/>
  <c r="D1061" i="22"/>
  <c r="D1062" i="22"/>
  <c r="D1063" i="22"/>
  <c r="D1064" i="22"/>
  <c r="D1065" i="22"/>
  <c r="D1066" i="22"/>
  <c r="D1067" i="22"/>
  <c r="D1068" i="22"/>
  <c r="D1069" i="22"/>
  <c r="D1070" i="22"/>
  <c r="D1071" i="22"/>
  <c r="D1072" i="22"/>
  <c r="D1073" i="22"/>
  <c r="D1074" i="22"/>
  <c r="D1075" i="22"/>
  <c r="D1076" i="22"/>
  <c r="D1077" i="22"/>
  <c r="D1078" i="22"/>
  <c r="D1079" i="22"/>
  <c r="D1080" i="22"/>
  <c r="D1081" i="22"/>
  <c r="D1082" i="22"/>
  <c r="D1083" i="22"/>
  <c r="D1084" i="22"/>
  <c r="D1085" i="22"/>
  <c r="D1086" i="22"/>
  <c r="D1087" i="22"/>
  <c r="D1088" i="22"/>
  <c r="D1089" i="22"/>
  <c r="D1090" i="22"/>
  <c r="D1091" i="22"/>
  <c r="D1092" i="22"/>
  <c r="D1093" i="22"/>
  <c r="D1094" i="22"/>
  <c r="D1095" i="22"/>
  <c r="D1096" i="22"/>
  <c r="D1097" i="22"/>
  <c r="D1098" i="22"/>
  <c r="D1099" i="22"/>
  <c r="D1100" i="22"/>
  <c r="D1101" i="22"/>
  <c r="D1102" i="22"/>
  <c r="D1103" i="22"/>
  <c r="D1104" i="22"/>
  <c r="D1105" i="22"/>
  <c r="D1106" i="22"/>
  <c r="D1107" i="22"/>
  <c r="D1108" i="22"/>
  <c r="D1109" i="22"/>
  <c r="D1110" i="22"/>
  <c r="D1111" i="22"/>
  <c r="D1112" i="22"/>
  <c r="D1113" i="22"/>
  <c r="D1114" i="22"/>
  <c r="D1115" i="22"/>
  <c r="D1116" i="22"/>
  <c r="D1117" i="22"/>
  <c r="D1118" i="22"/>
  <c r="D1119" i="22"/>
  <c r="D1120" i="22"/>
  <c r="D1121" i="22"/>
  <c r="D1122" i="22"/>
  <c r="D1123" i="22"/>
  <c r="D1124" i="22"/>
  <c r="D1125" i="22"/>
  <c r="D1126" i="22"/>
  <c r="D1127" i="22"/>
  <c r="D1128" i="22"/>
  <c r="D1129" i="22"/>
  <c r="D1130" i="22"/>
  <c r="D1131" i="22"/>
  <c r="D1132" i="22"/>
  <c r="D1133" i="22"/>
  <c r="D1134" i="22"/>
  <c r="D1135" i="22"/>
  <c r="D1136" i="22"/>
  <c r="D1137" i="22"/>
  <c r="D1138" i="22"/>
  <c r="D1139" i="22"/>
  <c r="D1140" i="22"/>
  <c r="D1141" i="22"/>
  <c r="D1142" i="22"/>
  <c r="D1143" i="22"/>
  <c r="D1144" i="22"/>
  <c r="D1145" i="22"/>
  <c r="D1146" i="22"/>
  <c r="D1147" i="22"/>
  <c r="D1148" i="22"/>
  <c r="D1149" i="22"/>
  <c r="D1150" i="22"/>
  <c r="D1151" i="22"/>
  <c r="D1152" i="22"/>
  <c r="D1153" i="22"/>
  <c r="D1154" i="22"/>
  <c r="D1155" i="22"/>
  <c r="D1156" i="22"/>
  <c r="D1157" i="22"/>
  <c r="D1158" i="22"/>
  <c r="D1159" i="22"/>
  <c r="D1160" i="22"/>
  <c r="D1161" i="22"/>
  <c r="D1162" i="22"/>
  <c r="D1163" i="22"/>
  <c r="D1164" i="22"/>
  <c r="D1165" i="22"/>
  <c r="D1166" i="22"/>
  <c r="D1167" i="22"/>
  <c r="D1168" i="22"/>
  <c r="D1169" i="22"/>
  <c r="D1170" i="22"/>
  <c r="D1171" i="22"/>
  <c r="D1172" i="22"/>
  <c r="D1173" i="22"/>
  <c r="D1174" i="22"/>
  <c r="D1175" i="22"/>
  <c r="D1176" i="22"/>
  <c r="D1177" i="22"/>
  <c r="D1178" i="22"/>
  <c r="D1179" i="22"/>
  <c r="D1180" i="22"/>
  <c r="D1181" i="22"/>
  <c r="D1182" i="22"/>
  <c r="D1183" i="22"/>
  <c r="D1184" i="22"/>
  <c r="D1185" i="22"/>
  <c r="D1186" i="22"/>
  <c r="D1187" i="22"/>
  <c r="D1188" i="22"/>
  <c r="D1189" i="22"/>
  <c r="D1190" i="22"/>
  <c r="D1191" i="22"/>
  <c r="D1192" i="22"/>
  <c r="D1193" i="22"/>
  <c r="D1194" i="22"/>
  <c r="D1195" i="22"/>
  <c r="D1196" i="22"/>
  <c r="D1197" i="22"/>
  <c r="D1198" i="22"/>
  <c r="D1199" i="22"/>
  <c r="D1200" i="22"/>
  <c r="D1201" i="22"/>
  <c r="D1202" i="22"/>
  <c r="D1203" i="22"/>
  <c r="D1204" i="22"/>
  <c r="D1205" i="22"/>
  <c r="D1206" i="22"/>
  <c r="D1207" i="22"/>
  <c r="D1208" i="22"/>
  <c r="D1209" i="22"/>
  <c r="D1210" i="22"/>
  <c r="D1211" i="22"/>
  <c r="D1212" i="22"/>
  <c r="D1213" i="22"/>
  <c r="D1214" i="22"/>
  <c r="D1215" i="22"/>
  <c r="D1216" i="22"/>
  <c r="D1217" i="22"/>
  <c r="D1218" i="22"/>
  <c r="D1219" i="22"/>
  <c r="D1220" i="22"/>
  <c r="D1221" i="22"/>
  <c r="D1222" i="22"/>
  <c r="D1223" i="22"/>
  <c r="D1224" i="22"/>
  <c r="D1225" i="22"/>
  <c r="D1226" i="22"/>
  <c r="D1227" i="22"/>
  <c r="D1228" i="22"/>
  <c r="D1229" i="22"/>
  <c r="D1230" i="22"/>
  <c r="D1231" i="22"/>
  <c r="D1232" i="22"/>
  <c r="D1233" i="22"/>
  <c r="D1234" i="22"/>
  <c r="D1235" i="22"/>
  <c r="D1236" i="22"/>
  <c r="D1237" i="22"/>
  <c r="D1238" i="22"/>
  <c r="D1239" i="22"/>
  <c r="D1240" i="22"/>
  <c r="D1241" i="22"/>
  <c r="D1242" i="22"/>
  <c r="D1243" i="22"/>
  <c r="D1244" i="22"/>
  <c r="D1245" i="22"/>
  <c r="D1246" i="22"/>
  <c r="D1247" i="22"/>
  <c r="D1248" i="22"/>
  <c r="D1249" i="22"/>
  <c r="D1250" i="22"/>
  <c r="D1251" i="22"/>
  <c r="D1252" i="22"/>
  <c r="D1253" i="22"/>
  <c r="D1254" i="22"/>
  <c r="D1255" i="22"/>
  <c r="D1256" i="22"/>
  <c r="D1257" i="22"/>
  <c r="D1258" i="22"/>
  <c r="D1259" i="22"/>
  <c r="D1260" i="22"/>
  <c r="D1261" i="22"/>
  <c r="D1262" i="22"/>
  <c r="D1263" i="22"/>
  <c r="D1264" i="22"/>
  <c r="D1265" i="22"/>
  <c r="D1266" i="22"/>
  <c r="D1267" i="22"/>
  <c r="D1268" i="22"/>
  <c r="D1269" i="22"/>
  <c r="D1270" i="22"/>
  <c r="D1271" i="22"/>
  <c r="D1272" i="22"/>
  <c r="D1273" i="22"/>
  <c r="D1274" i="22"/>
  <c r="D1275" i="22"/>
  <c r="D1276" i="22"/>
  <c r="D1277" i="22"/>
  <c r="D1278" i="22"/>
  <c r="D1279" i="22"/>
  <c r="D1280" i="22"/>
  <c r="D1281" i="22"/>
  <c r="D1282" i="22"/>
  <c r="D1283" i="22"/>
  <c r="D1284" i="22"/>
  <c r="D1285" i="22"/>
  <c r="D1286" i="22"/>
  <c r="D1287" i="22"/>
  <c r="D1288" i="22"/>
  <c r="D1289" i="22"/>
  <c r="D1290" i="22"/>
  <c r="D1291" i="22"/>
  <c r="D1292" i="22"/>
  <c r="D1293" i="22"/>
  <c r="D1294" i="22"/>
  <c r="D1295" i="22"/>
  <c r="D1296" i="22"/>
  <c r="D1297" i="22"/>
  <c r="D1298" i="22"/>
  <c r="D1299" i="22"/>
  <c r="D1300" i="22"/>
  <c r="D1301" i="22"/>
  <c r="D1302" i="22"/>
  <c r="D1303" i="22"/>
  <c r="D1304" i="22"/>
  <c r="D1305" i="22"/>
  <c r="D1306" i="22"/>
  <c r="D1307" i="22"/>
  <c r="D1308" i="22"/>
  <c r="D1309" i="22"/>
  <c r="D1310" i="22"/>
  <c r="D1311" i="22"/>
  <c r="D1312" i="22"/>
  <c r="D1313" i="22"/>
  <c r="D1314" i="22"/>
  <c r="D1315" i="22"/>
  <c r="D1316" i="22"/>
  <c r="D1317" i="22"/>
  <c r="D1318" i="22"/>
  <c r="D1319" i="22"/>
  <c r="D1320" i="22"/>
  <c r="D1321" i="22"/>
  <c r="D1322" i="22"/>
  <c r="D1323" i="22"/>
  <c r="D1324" i="22"/>
  <c r="D1325" i="22"/>
  <c r="D1326" i="22"/>
  <c r="D1327" i="22"/>
  <c r="D1328" i="22"/>
  <c r="D1329" i="22"/>
  <c r="D1330" i="22"/>
  <c r="D1331" i="22"/>
  <c r="D1332" i="22"/>
  <c r="D1333" i="22"/>
  <c r="D1334" i="22"/>
  <c r="D1335" i="22"/>
  <c r="D1336" i="22"/>
  <c r="D1337" i="22"/>
  <c r="D1338" i="22"/>
  <c r="D1339" i="22"/>
  <c r="D1340" i="22"/>
  <c r="D1341" i="22"/>
  <c r="D1342" i="22"/>
  <c r="D1343" i="22"/>
  <c r="D1344" i="22"/>
  <c r="D1345" i="22"/>
  <c r="D1346" i="22"/>
  <c r="D1347" i="22"/>
  <c r="D1348" i="22"/>
  <c r="D1349" i="22"/>
  <c r="D1350" i="22"/>
  <c r="D1351" i="22"/>
  <c r="D1352" i="22"/>
  <c r="D1353" i="22"/>
  <c r="D1354" i="22"/>
  <c r="D1355" i="22"/>
  <c r="D1356" i="22"/>
  <c r="D1357" i="22"/>
  <c r="D1358" i="22"/>
  <c r="D1359" i="22"/>
  <c r="D1360" i="22"/>
  <c r="D1361" i="22"/>
  <c r="D1362" i="22"/>
  <c r="D1363" i="22"/>
  <c r="D1364" i="22"/>
  <c r="D1365" i="22"/>
  <c r="D1366" i="22"/>
  <c r="D1367" i="22"/>
  <c r="D1368" i="22"/>
  <c r="D1369" i="22"/>
  <c r="D1370" i="22"/>
  <c r="D1371" i="22"/>
  <c r="D1372" i="22"/>
  <c r="D1373" i="22"/>
  <c r="D1374" i="22"/>
  <c r="D1375" i="22"/>
  <c r="D1376" i="22"/>
  <c r="D1377" i="22"/>
  <c r="D1378" i="22"/>
  <c r="D1379" i="22"/>
  <c r="D1380" i="22"/>
  <c r="D1381" i="22"/>
  <c r="D1382" i="22"/>
  <c r="D1383" i="22"/>
  <c r="D1384" i="22"/>
  <c r="D1385" i="22"/>
  <c r="D1386" i="22"/>
  <c r="D1387" i="22"/>
  <c r="D1388" i="22"/>
  <c r="D1389" i="22"/>
  <c r="D1390" i="22"/>
  <c r="D1391" i="22"/>
  <c r="D1392" i="22"/>
  <c r="D1393" i="22"/>
  <c r="D1394" i="22"/>
  <c r="D1395" i="22"/>
  <c r="D1396" i="22"/>
  <c r="D1397" i="22"/>
  <c r="D1398" i="22"/>
  <c r="D1399" i="22"/>
  <c r="D1400" i="22"/>
  <c r="D1401" i="22"/>
  <c r="D1402" i="22"/>
  <c r="D1403" i="22"/>
  <c r="D1404" i="22"/>
  <c r="D1405" i="22"/>
  <c r="D1406" i="22"/>
  <c r="D1407" i="22"/>
  <c r="D1408" i="22"/>
  <c r="D1409" i="22"/>
  <c r="D1410" i="22"/>
  <c r="D1411" i="22"/>
  <c r="D1412" i="22"/>
  <c r="D1413" i="22"/>
  <c r="D1414" i="22"/>
  <c r="D1415" i="22"/>
  <c r="D1416" i="22"/>
  <c r="D1417" i="22"/>
  <c r="D1418" i="22"/>
  <c r="D1419" i="22"/>
  <c r="D1420" i="22"/>
  <c r="D1421" i="22"/>
  <c r="D1422" i="22"/>
  <c r="D1423" i="22"/>
  <c r="D1424" i="22"/>
  <c r="D1425" i="22"/>
  <c r="D1426" i="22"/>
  <c r="D1427" i="22"/>
  <c r="D1428" i="22"/>
  <c r="D1429" i="22"/>
  <c r="D1430" i="22"/>
  <c r="D1431" i="22"/>
  <c r="D4" i="22"/>
  <c r="E4" i="22" s="1"/>
  <c r="C68" i="22"/>
  <c r="E68" i="22" s="1"/>
  <c r="F68" i="22" s="1"/>
  <c r="H68" i="22" s="1"/>
  <c r="C69" i="22"/>
  <c r="C117" i="22" s="1"/>
  <c r="C70" i="22"/>
  <c r="E70" i="22" s="1"/>
  <c r="F70" i="22" s="1"/>
  <c r="H70" i="22" s="1"/>
  <c r="C71" i="22"/>
  <c r="E71" i="22" s="1"/>
  <c r="F71" i="22" s="1"/>
  <c r="H71" i="22" s="1"/>
  <c r="C72" i="22"/>
  <c r="E72" i="22" s="1"/>
  <c r="F72" i="22" s="1"/>
  <c r="H72" i="22" s="1"/>
  <c r="C73" i="22"/>
  <c r="E73" i="22" s="1"/>
  <c r="F73" i="22" s="1"/>
  <c r="H73" i="22" s="1"/>
  <c r="C74" i="22"/>
  <c r="C75" i="22"/>
  <c r="E75" i="22" s="1"/>
  <c r="F75" i="22" s="1"/>
  <c r="H75" i="22" s="1"/>
  <c r="C76" i="22"/>
  <c r="E76" i="22" s="1"/>
  <c r="F76" i="22" s="1"/>
  <c r="H76" i="22" s="1"/>
  <c r="C77" i="22"/>
  <c r="E77" i="22" s="1"/>
  <c r="F77" i="22" s="1"/>
  <c r="H77" i="22" s="1"/>
  <c r="C78" i="22"/>
  <c r="E78" i="22" s="1"/>
  <c r="F78" i="22" s="1"/>
  <c r="H78" i="22" s="1"/>
  <c r="C79" i="22"/>
  <c r="E79" i="22" s="1"/>
  <c r="F79" i="22" s="1"/>
  <c r="H79" i="22" s="1"/>
  <c r="C80" i="22"/>
  <c r="C81" i="22"/>
  <c r="C82" i="22"/>
  <c r="C83" i="22"/>
  <c r="C84" i="22"/>
  <c r="C132" i="22" s="1"/>
  <c r="C85" i="22"/>
  <c r="C86" i="22"/>
  <c r="C87" i="22"/>
  <c r="C88" i="22"/>
  <c r="E88" i="22" s="1"/>
  <c r="F88" i="22" s="1"/>
  <c r="H88" i="22" s="1"/>
  <c r="C89" i="22"/>
  <c r="C90" i="22"/>
  <c r="E90" i="22" s="1"/>
  <c r="F90" i="22" s="1"/>
  <c r="H90" i="22" s="1"/>
  <c r="C91" i="22"/>
  <c r="E91" i="22" s="1"/>
  <c r="F91" i="22" s="1"/>
  <c r="H91" i="22" s="1"/>
  <c r="C92" i="22"/>
  <c r="E92" i="22" s="1"/>
  <c r="F92" i="22" s="1"/>
  <c r="H92" i="22" s="1"/>
  <c r="C93" i="22"/>
  <c r="E93" i="22" s="1"/>
  <c r="F93" i="22" s="1"/>
  <c r="H93" i="22" s="1"/>
  <c r="C94" i="22"/>
  <c r="E94" i="22" s="1"/>
  <c r="F94" i="22" s="1"/>
  <c r="H94" i="22" s="1"/>
  <c r="C95" i="22"/>
  <c r="E95" i="22" s="1"/>
  <c r="F95" i="22" s="1"/>
  <c r="H95" i="22" s="1"/>
  <c r="C96" i="22"/>
  <c r="E96" i="22" s="1"/>
  <c r="F96" i="22" s="1"/>
  <c r="H96" i="22" s="1"/>
  <c r="C97" i="22"/>
  <c r="E97" i="22" s="1"/>
  <c r="F97" i="22" s="1"/>
  <c r="H97" i="22" s="1"/>
  <c r="C98" i="22"/>
  <c r="E98" i="22" s="1"/>
  <c r="F98" i="22" s="1"/>
  <c r="H98" i="22" s="1"/>
  <c r="C99" i="22"/>
  <c r="E99" i="22" s="1"/>
  <c r="F99" i="22" s="1"/>
  <c r="H99" i="22" s="1"/>
  <c r="C100" i="22"/>
  <c r="C101" i="22"/>
  <c r="E101" i="22" s="1"/>
  <c r="F101" i="22" s="1"/>
  <c r="H101" i="22" s="1"/>
  <c r="C102" i="22"/>
  <c r="C103" i="22"/>
  <c r="C104" i="22"/>
  <c r="C105" i="22"/>
  <c r="C153" i="22" s="1"/>
  <c r="C106" i="22"/>
  <c r="C107" i="22"/>
  <c r="C108" i="22"/>
  <c r="E108" i="22" s="1"/>
  <c r="F108" i="22" s="1"/>
  <c r="H108" i="22" s="1"/>
  <c r="C109" i="22"/>
  <c r="C157" i="22" s="1"/>
  <c r="E157" i="22" s="1"/>
  <c r="F157" i="22" s="1"/>
  <c r="H157" i="22" s="1"/>
  <c r="C110" i="22"/>
  <c r="E110" i="22" s="1"/>
  <c r="F110" i="22" s="1"/>
  <c r="H110" i="22" s="1"/>
  <c r="C111" i="22"/>
  <c r="E111" i="22" s="1"/>
  <c r="F111" i="22" s="1"/>
  <c r="H111" i="22" s="1"/>
  <c r="C112" i="22"/>
  <c r="E112" i="22" s="1"/>
  <c r="F112" i="22" s="1"/>
  <c r="H112" i="22" s="1"/>
  <c r="C113" i="22"/>
  <c r="E113" i="22" s="1"/>
  <c r="F113" i="22" s="1"/>
  <c r="H113" i="22" s="1"/>
  <c r="C114" i="22"/>
  <c r="E114" i="22" s="1"/>
  <c r="F114" i="22" s="1"/>
  <c r="H114" i="22" s="1"/>
  <c r="C119" i="22"/>
  <c r="E119" i="22" s="1"/>
  <c r="F119" i="22" s="1"/>
  <c r="H119" i="22" s="1"/>
  <c r="C121" i="22"/>
  <c r="E121" i="22" s="1"/>
  <c r="F121" i="22" s="1"/>
  <c r="H121" i="22" s="1"/>
  <c r="C123" i="22"/>
  <c r="C124" i="22"/>
  <c r="C136" i="22"/>
  <c r="E136" i="22" s="1"/>
  <c r="F136" i="22" s="1"/>
  <c r="H136" i="22" s="1"/>
  <c r="C144" i="22"/>
  <c r="C161" i="22"/>
  <c r="E161" i="22" s="1"/>
  <c r="F161" i="22" s="1"/>
  <c r="H161" i="22" s="1"/>
  <c r="C67" i="22"/>
  <c r="T5627" i="1" l="1"/>
  <c r="T5660" i="1"/>
  <c r="T5666" i="1"/>
  <c r="T5648" i="1"/>
  <c r="T5639" i="1"/>
  <c r="T5658" i="1"/>
  <c r="T5631" i="1"/>
  <c r="T5642" i="1"/>
  <c r="N5611" i="1"/>
  <c r="T5673" i="1"/>
  <c r="T5621" i="1"/>
  <c r="E5698" i="1"/>
  <c r="G5698" i="1" s="1"/>
  <c r="T5651" i="1"/>
  <c r="T5649" i="1"/>
  <c r="T5667" i="1"/>
  <c r="T5622" i="1"/>
  <c r="L5624" i="1"/>
  <c r="N5624" i="1" s="1"/>
  <c r="L5658" i="1"/>
  <c r="T5670" i="1"/>
  <c r="T5635" i="1"/>
  <c r="T5632" i="1"/>
  <c r="T5637" i="1"/>
  <c r="T5616" i="1"/>
  <c r="L5670" i="1"/>
  <c r="T5646" i="1"/>
  <c r="E5702" i="1"/>
  <c r="G5702" i="1" s="1"/>
  <c r="T5618" i="1"/>
  <c r="T5647" i="1"/>
  <c r="L5622" i="1"/>
  <c r="N5622" i="1" s="1"/>
  <c r="L5659" i="1"/>
  <c r="N5659" i="1" s="1"/>
  <c r="L5665" i="1"/>
  <c r="N5665" i="1" s="1"/>
  <c r="N4780" i="1"/>
  <c r="W4780" i="1" s="1"/>
  <c r="L5660" i="1"/>
  <c r="N5660" i="1" s="1"/>
  <c r="N4456" i="1"/>
  <c r="W4456" i="1" s="1"/>
  <c r="L5654" i="1"/>
  <c r="N5654" i="1" s="1"/>
  <c r="L5620" i="1"/>
  <c r="N5620" i="1" s="1"/>
  <c r="N3408" i="1"/>
  <c r="W3408" i="1" s="1"/>
  <c r="L5640" i="1"/>
  <c r="N5640" i="1" s="1"/>
  <c r="L5639" i="1"/>
  <c r="N5639" i="1" s="1"/>
  <c r="T5620" i="1"/>
  <c r="T5665" i="1"/>
  <c r="L5661" i="1"/>
  <c r="N5661" i="1" s="1"/>
  <c r="N5606" i="1"/>
  <c r="L5638" i="1"/>
  <c r="N5638" i="1" s="1"/>
  <c r="T5656" i="1"/>
  <c r="T5672" i="1"/>
  <c r="L5631" i="1"/>
  <c r="N5631" i="1" s="1"/>
  <c r="L5704" i="1"/>
  <c r="T5630" i="1"/>
  <c r="T5628" i="1"/>
  <c r="T5619" i="1"/>
  <c r="L5667" i="1"/>
  <c r="N5667" i="1" s="1"/>
  <c r="L5675" i="1"/>
  <c r="N5083" i="1"/>
  <c r="W5083" i="1" s="1"/>
  <c r="T5653" i="1"/>
  <c r="L5669" i="1"/>
  <c r="L5623" i="1"/>
  <c r="N5623" i="1" s="1"/>
  <c r="N3500" i="1"/>
  <c r="W3500" i="1" s="1"/>
  <c r="L5657" i="1"/>
  <c r="N4535" i="1"/>
  <c r="W4535" i="1" s="1"/>
  <c r="L5703" i="1"/>
  <c r="N4273" i="1"/>
  <c r="W4273" i="1" s="1"/>
  <c r="L5648" i="1"/>
  <c r="N5648" i="1" s="1"/>
  <c r="T5636" i="1"/>
  <c r="L5642" i="1"/>
  <c r="N5642" i="1" s="1"/>
  <c r="L5630" i="1"/>
  <c r="N5630" i="1" s="1"/>
  <c r="N3712" i="1"/>
  <c r="W3712" i="1" s="1"/>
  <c r="T5623" i="1"/>
  <c r="L5619" i="1"/>
  <c r="N5619" i="1" s="1"/>
  <c r="L5644" i="1"/>
  <c r="N5644" i="1" s="1"/>
  <c r="N5609" i="1"/>
  <c r="T5626" i="1"/>
  <c r="T5668" i="1"/>
  <c r="T5643" i="1"/>
  <c r="T5657" i="1"/>
  <c r="L5637" i="1"/>
  <c r="N5637" i="1" s="1"/>
  <c r="E5706" i="1"/>
  <c r="G5706" i="1" s="1"/>
  <c r="T5617" i="1"/>
  <c r="L5628" i="1"/>
  <c r="N5628" i="1" s="1"/>
  <c r="T5661" i="1"/>
  <c r="T5654" i="1"/>
  <c r="L5650" i="1"/>
  <c r="N5650" i="1" s="1"/>
  <c r="N4323" i="1"/>
  <c r="W4323" i="1" s="1"/>
  <c r="L5635" i="1"/>
  <c r="N5635" i="1" s="1"/>
  <c r="L5663" i="1"/>
  <c r="N5663" i="1" s="1"/>
  <c r="L5655" i="1"/>
  <c r="N5655" i="1" s="1"/>
  <c r="T5638" i="1"/>
  <c r="L5664" i="1"/>
  <c r="N5664" i="1" s="1"/>
  <c r="E5703" i="1"/>
  <c r="G5703" i="1" s="1"/>
  <c r="T5624" i="1"/>
  <c r="L5626" i="1"/>
  <c r="N5626" i="1" s="1"/>
  <c r="N3592" i="1"/>
  <c r="W3592" i="1" s="1"/>
  <c r="L5662" i="1"/>
  <c r="N5662" i="1" s="1"/>
  <c r="N4688" i="1"/>
  <c r="W4688" i="1" s="1"/>
  <c r="L5705" i="1"/>
  <c r="L5652" i="1"/>
  <c r="N5652" i="1" s="1"/>
  <c r="N4384" i="1"/>
  <c r="W4384" i="1" s="1"/>
  <c r="L5706" i="1"/>
  <c r="L5649" i="1"/>
  <c r="N5649" i="1" s="1"/>
  <c r="T5633" i="1"/>
  <c r="N4112" i="1"/>
  <c r="W4112" i="1" s="1"/>
  <c r="L5643" i="1"/>
  <c r="N5643" i="1" s="1"/>
  <c r="T5652" i="1"/>
  <c r="E5700" i="1"/>
  <c r="G5700" i="1" s="1"/>
  <c r="T5655" i="1"/>
  <c r="T5629" i="1"/>
  <c r="L5629" i="1"/>
  <c r="N5629" i="1" s="1"/>
  <c r="L5641" i="1"/>
  <c r="N5641" i="1" s="1"/>
  <c r="N5612" i="1"/>
  <c r="L5646" i="1"/>
  <c r="N5646" i="1" s="1"/>
  <c r="E5701" i="1"/>
  <c r="G5701" i="1" s="1"/>
  <c r="L5653" i="1"/>
  <c r="N5653" i="1" s="1"/>
  <c r="L5671" i="1"/>
  <c r="N5671" i="1" s="1"/>
  <c r="L5673" i="1"/>
  <c r="N5673" i="1" s="1"/>
  <c r="T5664" i="1"/>
  <c r="T5634" i="1"/>
  <c r="L5627" i="1"/>
  <c r="N5627" i="1" s="1"/>
  <c r="T5645" i="1"/>
  <c r="T5669" i="1"/>
  <c r="T5641" i="1"/>
  <c r="L5668" i="1"/>
  <c r="N5668" i="1" s="1"/>
  <c r="L5617" i="1"/>
  <c r="N5617" i="1" s="1"/>
  <c r="N3319" i="1"/>
  <c r="W3319" i="1" s="1"/>
  <c r="N5633" i="1"/>
  <c r="T5640" i="1"/>
  <c r="T5663" i="1"/>
  <c r="N5634" i="1"/>
  <c r="L5647" i="1"/>
  <c r="N5647" i="1" s="1"/>
  <c r="G5688" i="1"/>
  <c r="L5616" i="1"/>
  <c r="N5616" i="1" s="1"/>
  <c r="L5702" i="1"/>
  <c r="L5708" i="1" s="1"/>
  <c r="T5671" i="1"/>
  <c r="L5621" i="1"/>
  <c r="N5621" i="1" s="1"/>
  <c r="T5659" i="1"/>
  <c r="L5674" i="1"/>
  <c r="N5674" i="1" s="1"/>
  <c r="L5651" i="1"/>
  <c r="N5651" i="1" s="1"/>
  <c r="L5672" i="1"/>
  <c r="N5672" i="1" s="1"/>
  <c r="T5674" i="1"/>
  <c r="N5610" i="1"/>
  <c r="T5662" i="1"/>
  <c r="L5625" i="1"/>
  <c r="N5625" i="1" s="1"/>
  <c r="L5656" i="1"/>
  <c r="N5656" i="1" s="1"/>
  <c r="L5645" i="1"/>
  <c r="N5645" i="1" s="1"/>
  <c r="T5644" i="1"/>
  <c r="E5705" i="1"/>
  <c r="G5705" i="1" s="1"/>
  <c r="N5636" i="1"/>
  <c r="F4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C159" i="22"/>
  <c r="E159" i="22" s="1"/>
  <c r="F159" i="22" s="1"/>
  <c r="H159" i="22" s="1"/>
  <c r="C139" i="22"/>
  <c r="E139" i="22" s="1"/>
  <c r="F139" i="22" s="1"/>
  <c r="H139" i="22" s="1"/>
  <c r="E89" i="22"/>
  <c r="F89" i="22" s="1"/>
  <c r="H89" i="22" s="1"/>
  <c r="C167" i="22"/>
  <c r="A1184" i="22"/>
  <c r="A1164" i="22"/>
  <c r="A1144" i="22"/>
  <c r="A1124" i="22"/>
  <c r="A1104" i="22"/>
  <c r="A984" i="22"/>
  <c r="A804" i="22"/>
  <c r="A784" i="22"/>
  <c r="A764" i="22"/>
  <c r="A744" i="22"/>
  <c r="A724" i="22"/>
  <c r="A704" i="22"/>
  <c r="A584" i="22"/>
  <c r="A404" i="22"/>
  <c r="A384" i="22"/>
  <c r="A364" i="22"/>
  <c r="A344" i="22"/>
  <c r="A324" i="22"/>
  <c r="A1384" i="22"/>
  <c r="A304" i="22"/>
  <c r="A1204" i="22"/>
  <c r="A184" i="22"/>
  <c r="A1084" i="22"/>
  <c r="A684" i="22"/>
  <c r="A284" i="22"/>
  <c r="A1064" i="22"/>
  <c r="A664" i="22"/>
  <c r="A264" i="22"/>
  <c r="A1044" i="22"/>
  <c r="A644" i="22"/>
  <c r="A244" i="22"/>
  <c r="A1424" i="22"/>
  <c r="A1024" i="22"/>
  <c r="A624" i="22"/>
  <c r="A224" i="22"/>
  <c r="A1404" i="22"/>
  <c r="A1004" i="22"/>
  <c r="A604" i="22"/>
  <c r="A204" i="22"/>
  <c r="A1364" i="22"/>
  <c r="A964" i="22"/>
  <c r="A564" i="22"/>
  <c r="A164" i="22"/>
  <c r="A1344" i="22"/>
  <c r="A944" i="22"/>
  <c r="A544" i="22"/>
  <c r="A144" i="22"/>
  <c r="A1324" i="22"/>
  <c r="A924" i="22"/>
  <c r="A524" i="22"/>
  <c r="A124" i="22"/>
  <c r="A1304" i="22"/>
  <c r="A904" i="22"/>
  <c r="A504" i="22"/>
  <c r="A104" i="22"/>
  <c r="A1284" i="22"/>
  <c r="A884" i="22"/>
  <c r="A484" i="22"/>
  <c r="A84" i="22"/>
  <c r="A1264" i="22"/>
  <c r="A864" i="22"/>
  <c r="A464" i="22"/>
  <c r="A64" i="22"/>
  <c r="A1244" i="22"/>
  <c r="A844" i="22"/>
  <c r="A444" i="22"/>
  <c r="A44" i="22"/>
  <c r="A1224" i="22"/>
  <c r="A824" i="22"/>
  <c r="A424" i="22"/>
  <c r="A24" i="22"/>
  <c r="A1423" i="22"/>
  <c r="A1403" i="22"/>
  <c r="A1383" i="22"/>
  <c r="A1363" i="22"/>
  <c r="A1343" i="22"/>
  <c r="A1323" i="22"/>
  <c r="A1303" i="22"/>
  <c r="A1283" i="22"/>
  <c r="A1263" i="22"/>
  <c r="A1243" i="22"/>
  <c r="A1223" i="22"/>
  <c r="A1203" i="22"/>
  <c r="A1183" i="22"/>
  <c r="A1163" i="22"/>
  <c r="A1143" i="22"/>
  <c r="A1123" i="22"/>
  <c r="A1103" i="22"/>
  <c r="A1083" i="22"/>
  <c r="A1063" i="22"/>
  <c r="A1043" i="22"/>
  <c r="A1023" i="22"/>
  <c r="A1003" i="22"/>
  <c r="A983" i="22"/>
  <c r="A963" i="22"/>
  <c r="A943" i="22"/>
  <c r="A923" i="22"/>
  <c r="A903" i="22"/>
  <c r="A883" i="22"/>
  <c r="A863" i="22"/>
  <c r="A843" i="22"/>
  <c r="A823" i="22"/>
  <c r="A803" i="22"/>
  <c r="A783" i="22"/>
  <c r="A763" i="22"/>
  <c r="A743" i="22"/>
  <c r="A723" i="22"/>
  <c r="A703" i="22"/>
  <c r="A683" i="22"/>
  <c r="A663" i="22"/>
  <c r="A643" i="22"/>
  <c r="A623" i="22"/>
  <c r="A603" i="22"/>
  <c r="A583" i="22"/>
  <c r="A563" i="22"/>
  <c r="A543" i="22"/>
  <c r="A523" i="22"/>
  <c r="A503" i="22"/>
  <c r="A483" i="22"/>
  <c r="A463" i="22"/>
  <c r="A443" i="22"/>
  <c r="A423" i="22"/>
  <c r="A403" i="22"/>
  <c r="A383" i="22"/>
  <c r="A363" i="22"/>
  <c r="A343" i="22"/>
  <c r="A323" i="22"/>
  <c r="A303" i="22"/>
  <c r="A283" i="22"/>
  <c r="A263" i="22"/>
  <c r="A243" i="22"/>
  <c r="A223" i="22"/>
  <c r="A203" i="22"/>
  <c r="A183" i="22"/>
  <c r="A163" i="22"/>
  <c r="A143" i="22"/>
  <c r="A123" i="22"/>
  <c r="A103" i="22"/>
  <c r="A83" i="22"/>
  <c r="A63" i="22"/>
  <c r="A43" i="22"/>
  <c r="A23" i="22"/>
  <c r="A1422" i="22"/>
  <c r="A1402" i="22"/>
  <c r="A1382" i="22"/>
  <c r="A1362" i="22"/>
  <c r="A1342" i="22"/>
  <c r="A1322" i="22"/>
  <c r="A1302" i="22"/>
  <c r="A1282" i="22"/>
  <c r="A1262" i="22"/>
  <c r="A1242" i="22"/>
  <c r="A1222" i="22"/>
  <c r="A1202" i="22"/>
  <c r="A1182" i="22"/>
  <c r="A1162" i="22"/>
  <c r="A1142" i="22"/>
  <c r="A1122" i="22"/>
  <c r="A1102" i="22"/>
  <c r="A1082" i="22"/>
  <c r="A1062" i="22"/>
  <c r="A1042" i="22"/>
  <c r="A1022" i="22"/>
  <c r="A1002" i="22"/>
  <c r="A982" i="22"/>
  <c r="A962" i="22"/>
  <c r="A942" i="22"/>
  <c r="A922" i="22"/>
  <c r="A902" i="22"/>
  <c r="A882" i="22"/>
  <c r="A862" i="22"/>
  <c r="A842" i="22"/>
  <c r="A822" i="22"/>
  <c r="A802" i="22"/>
  <c r="A782" i="22"/>
  <c r="A762" i="22"/>
  <c r="A742" i="22"/>
  <c r="A722" i="22"/>
  <c r="A702" i="22"/>
  <c r="A682" i="22"/>
  <c r="A662" i="22"/>
  <c r="A642" i="22"/>
  <c r="A622" i="22"/>
  <c r="A602" i="22"/>
  <c r="A582" i="22"/>
  <c r="A562" i="22"/>
  <c r="A542" i="22"/>
  <c r="A522" i="22"/>
  <c r="A502" i="22"/>
  <c r="A482" i="22"/>
  <c r="A462" i="22"/>
  <c r="A442" i="22"/>
  <c r="A422" i="22"/>
  <c r="A402" i="22"/>
  <c r="A382" i="22"/>
  <c r="A362" i="22"/>
  <c r="A342" i="22"/>
  <c r="A322" i="22"/>
  <c r="A302" i="22"/>
  <c r="A282" i="22"/>
  <c r="A262" i="22"/>
  <c r="A242" i="22"/>
  <c r="A222" i="22"/>
  <c r="A202" i="22"/>
  <c r="A182" i="22"/>
  <c r="A162" i="22"/>
  <c r="A142" i="22"/>
  <c r="A122" i="22"/>
  <c r="A102" i="22"/>
  <c r="A82" i="22"/>
  <c r="A62" i="22"/>
  <c r="A42" i="22"/>
  <c r="A22" i="22"/>
  <c r="A1421" i="22"/>
  <c r="A1401" i="22"/>
  <c r="A1381" i="22"/>
  <c r="A1361" i="22"/>
  <c r="A1341" i="22"/>
  <c r="A1321" i="22"/>
  <c r="A1301" i="22"/>
  <c r="A1281" i="22"/>
  <c r="A1261" i="22"/>
  <c r="A1241" i="22"/>
  <c r="A1221" i="22"/>
  <c r="A1201" i="22"/>
  <c r="A1181" i="22"/>
  <c r="A1161" i="22"/>
  <c r="A1141" i="22"/>
  <c r="A1121" i="22"/>
  <c r="A1101" i="22"/>
  <c r="A1081" i="22"/>
  <c r="A1061" i="22"/>
  <c r="A1041" i="22"/>
  <c r="A1021" i="22"/>
  <c r="A1001" i="22"/>
  <c r="A981" i="22"/>
  <c r="A961" i="22"/>
  <c r="A941" i="22"/>
  <c r="A921" i="22"/>
  <c r="A901" i="22"/>
  <c r="A881" i="22"/>
  <c r="A861" i="22"/>
  <c r="A841" i="22"/>
  <c r="A821" i="22"/>
  <c r="A801" i="22"/>
  <c r="A781" i="22"/>
  <c r="A761" i="22"/>
  <c r="A741" i="22"/>
  <c r="A721" i="22"/>
  <c r="A701" i="22"/>
  <c r="A681" i="22"/>
  <c r="A661" i="22"/>
  <c r="A641" i="22"/>
  <c r="A621" i="22"/>
  <c r="A601" i="22"/>
  <c r="A581" i="22"/>
  <c r="A561" i="22"/>
  <c r="A541" i="22"/>
  <c r="A521" i="22"/>
  <c r="A501" i="22"/>
  <c r="A481" i="22"/>
  <c r="A461" i="22"/>
  <c r="A441" i="22"/>
  <c r="A421" i="22"/>
  <c r="A401" i="22"/>
  <c r="A381" i="22"/>
  <c r="A361" i="22"/>
  <c r="A341" i="22"/>
  <c r="A321" i="22"/>
  <c r="A301" i="22"/>
  <c r="A281" i="22"/>
  <c r="A261" i="22"/>
  <c r="A241" i="22"/>
  <c r="A221" i="22"/>
  <c r="A201" i="22"/>
  <c r="A181" i="22"/>
  <c r="A161" i="22"/>
  <c r="A141" i="22"/>
  <c r="A121" i="22"/>
  <c r="A101" i="22"/>
  <c r="A81" i="22"/>
  <c r="A61" i="22"/>
  <c r="A41" i="22"/>
  <c r="A21" i="22"/>
  <c r="A1420" i="22"/>
  <c r="A1400" i="22"/>
  <c r="A1380" i="22"/>
  <c r="A1360" i="22"/>
  <c r="A1340" i="22"/>
  <c r="A1320" i="22"/>
  <c r="A1300" i="22"/>
  <c r="A1280" i="22"/>
  <c r="A1260" i="22"/>
  <c r="A1240" i="22"/>
  <c r="A1220" i="22"/>
  <c r="A1200" i="22"/>
  <c r="A1180" i="22"/>
  <c r="A1160" i="22"/>
  <c r="A1140" i="22"/>
  <c r="A1120" i="22"/>
  <c r="A1100" i="22"/>
  <c r="A1080" i="22"/>
  <c r="A1060" i="22"/>
  <c r="A1040" i="22"/>
  <c r="A1020" i="22"/>
  <c r="A1000" i="22"/>
  <c r="A980" i="22"/>
  <c r="A960" i="22"/>
  <c r="A940" i="22"/>
  <c r="A920" i="22"/>
  <c r="A900" i="22"/>
  <c r="A880" i="22"/>
  <c r="A860" i="22"/>
  <c r="A840" i="22"/>
  <c r="A820" i="22"/>
  <c r="A800" i="22"/>
  <c r="A780" i="22"/>
  <c r="A760" i="22"/>
  <c r="A740" i="22"/>
  <c r="A720" i="22"/>
  <c r="A700" i="22"/>
  <c r="A680" i="22"/>
  <c r="A660" i="22"/>
  <c r="A640" i="22"/>
  <c r="A620" i="22"/>
  <c r="A600" i="22"/>
  <c r="A580" i="22"/>
  <c r="A560" i="22"/>
  <c r="A540" i="22"/>
  <c r="A520" i="22"/>
  <c r="A500" i="22"/>
  <c r="A480" i="22"/>
  <c r="A460" i="22"/>
  <c r="A440" i="22"/>
  <c r="A420" i="22"/>
  <c r="A400" i="22"/>
  <c r="A380" i="22"/>
  <c r="A360" i="22"/>
  <c r="A340" i="22"/>
  <c r="A320" i="22"/>
  <c r="A300" i="22"/>
  <c r="A280" i="22"/>
  <c r="A260" i="22"/>
  <c r="A240" i="22"/>
  <c r="A220" i="22"/>
  <c r="A200" i="22"/>
  <c r="A180" i="22"/>
  <c r="A160" i="22"/>
  <c r="A140" i="22"/>
  <c r="A120" i="22"/>
  <c r="A100" i="22"/>
  <c r="A80" i="22"/>
  <c r="A60" i="22"/>
  <c r="A40" i="22"/>
  <c r="A20" i="22"/>
  <c r="A1419" i="22"/>
  <c r="A1399" i="22"/>
  <c r="A1379" i="22"/>
  <c r="A1359" i="22"/>
  <c r="A1339" i="22"/>
  <c r="A1319" i="22"/>
  <c r="A1299" i="22"/>
  <c r="A1279" i="22"/>
  <c r="A1259" i="22"/>
  <c r="A1239" i="22"/>
  <c r="A1219" i="22"/>
  <c r="A1199" i="22"/>
  <c r="A1179" i="22"/>
  <c r="A1159" i="22"/>
  <c r="A1139" i="22"/>
  <c r="A1119" i="22"/>
  <c r="A1099" i="22"/>
  <c r="A1079" i="22"/>
  <c r="A1059" i="22"/>
  <c r="A1039" i="22"/>
  <c r="A1019" i="22"/>
  <c r="A999" i="22"/>
  <c r="A979" i="22"/>
  <c r="A959" i="22"/>
  <c r="A939" i="22"/>
  <c r="A919" i="22"/>
  <c r="A899" i="22"/>
  <c r="A879" i="22"/>
  <c r="A859" i="22"/>
  <c r="A839" i="22"/>
  <c r="A819" i="22"/>
  <c r="A799" i="22"/>
  <c r="A779" i="22"/>
  <c r="A759" i="22"/>
  <c r="A739" i="22"/>
  <c r="A719" i="22"/>
  <c r="A699" i="22"/>
  <c r="A679" i="22"/>
  <c r="A659" i="22"/>
  <c r="A639" i="22"/>
  <c r="A619" i="22"/>
  <c r="A599" i="22"/>
  <c r="A579" i="22"/>
  <c r="A559" i="22"/>
  <c r="A539" i="22"/>
  <c r="A519" i="22"/>
  <c r="A499" i="22"/>
  <c r="A479" i="22"/>
  <c r="A459" i="22"/>
  <c r="A439" i="22"/>
  <c r="A419" i="22"/>
  <c r="A399" i="22"/>
  <c r="A379" i="22"/>
  <c r="A359" i="22"/>
  <c r="A339" i="22"/>
  <c r="A319" i="22"/>
  <c r="A299" i="22"/>
  <c r="A279" i="22"/>
  <c r="A259" i="22"/>
  <c r="A239" i="22"/>
  <c r="A219" i="22"/>
  <c r="A199" i="22"/>
  <c r="A179" i="22"/>
  <c r="A159" i="22"/>
  <c r="A139" i="22"/>
  <c r="A119" i="22"/>
  <c r="A99" i="22"/>
  <c r="A79" i="22"/>
  <c r="A59" i="22"/>
  <c r="A39" i="22"/>
  <c r="A19" i="22"/>
  <c r="A1418" i="22"/>
  <c r="A1398" i="22"/>
  <c r="A1378" i="22"/>
  <c r="A1358" i="22"/>
  <c r="A1338" i="22"/>
  <c r="A1318" i="22"/>
  <c r="A1298" i="22"/>
  <c r="A1278" i="22"/>
  <c r="A1258" i="22"/>
  <c r="A1238" i="22"/>
  <c r="A1218" i="22"/>
  <c r="A1198" i="22"/>
  <c r="A1178" i="22"/>
  <c r="A1158" i="22"/>
  <c r="A1138" i="22"/>
  <c r="A1118" i="22"/>
  <c r="A1098" i="22"/>
  <c r="A1078" i="22"/>
  <c r="A1058" i="22"/>
  <c r="A1038" i="22"/>
  <c r="A1018" i="22"/>
  <c r="A998" i="22"/>
  <c r="A978" i="22"/>
  <c r="A958" i="22"/>
  <c r="A938" i="22"/>
  <c r="A918" i="22"/>
  <c r="A898" i="22"/>
  <c r="A878" i="22"/>
  <c r="A858" i="22"/>
  <c r="A838" i="22"/>
  <c r="A818" i="22"/>
  <c r="A798" i="22"/>
  <c r="A778" i="22"/>
  <c r="A758" i="22"/>
  <c r="A738" i="22"/>
  <c r="A718" i="22"/>
  <c r="A698" i="22"/>
  <c r="A678" i="22"/>
  <c r="A658" i="22"/>
  <c r="A638" i="22"/>
  <c r="A618" i="22"/>
  <c r="A598" i="22"/>
  <c r="A578" i="22"/>
  <c r="A558" i="22"/>
  <c r="A538" i="22"/>
  <c r="A518" i="22"/>
  <c r="A498" i="22"/>
  <c r="A478" i="22"/>
  <c r="A458" i="22"/>
  <c r="A438" i="22"/>
  <c r="A418" i="22"/>
  <c r="A398" i="22"/>
  <c r="A378" i="22"/>
  <c r="A358" i="22"/>
  <c r="A338" i="22"/>
  <c r="A318" i="22"/>
  <c r="A298" i="22"/>
  <c r="A278" i="22"/>
  <c r="A258" i="22"/>
  <c r="A238" i="22"/>
  <c r="A218" i="22"/>
  <c r="A198" i="22"/>
  <c r="A178" i="22"/>
  <c r="A158" i="22"/>
  <c r="A138" i="22"/>
  <c r="A118" i="22"/>
  <c r="A98" i="22"/>
  <c r="A78" i="22"/>
  <c r="A58" i="22"/>
  <c r="A38" i="22"/>
  <c r="A18" i="22"/>
  <c r="A1417" i="22"/>
  <c r="A1397" i="22"/>
  <c r="A1377" i="22"/>
  <c r="A1357" i="22"/>
  <c r="A1337" i="22"/>
  <c r="A1317" i="22"/>
  <c r="A1297" i="22"/>
  <c r="A1277" i="22"/>
  <c r="A1257" i="22"/>
  <c r="A1237" i="22"/>
  <c r="A1217" i="22"/>
  <c r="A1197" i="22"/>
  <c r="A1177" i="22"/>
  <c r="A1157" i="22"/>
  <c r="A1137" i="22"/>
  <c r="A1117" i="22"/>
  <c r="A1097" i="22"/>
  <c r="A1077" i="22"/>
  <c r="A1057" i="22"/>
  <c r="A1037" i="22"/>
  <c r="A1017" i="22"/>
  <c r="A997" i="22"/>
  <c r="A977" i="22"/>
  <c r="A957" i="22"/>
  <c r="A937" i="22"/>
  <c r="A917" i="22"/>
  <c r="A897" i="22"/>
  <c r="A877" i="22"/>
  <c r="A857" i="22"/>
  <c r="A837" i="22"/>
  <c r="A817" i="22"/>
  <c r="A797" i="22"/>
  <c r="A777" i="22"/>
  <c r="A757" i="22"/>
  <c r="A737" i="22"/>
  <c r="A717" i="22"/>
  <c r="A697" i="22"/>
  <c r="A677" i="22"/>
  <c r="A657" i="22"/>
  <c r="A637" i="22"/>
  <c r="A617" i="22"/>
  <c r="A597" i="22"/>
  <c r="A577" i="22"/>
  <c r="A557" i="22"/>
  <c r="A537" i="22"/>
  <c r="A517" i="22"/>
  <c r="A497" i="22"/>
  <c r="A477" i="22"/>
  <c r="A457" i="22"/>
  <c r="A437" i="22"/>
  <c r="A417" i="22"/>
  <c r="A397" i="22"/>
  <c r="A377" i="22"/>
  <c r="A357" i="22"/>
  <c r="A337" i="22"/>
  <c r="A317" i="22"/>
  <c r="A297" i="22"/>
  <c r="A277" i="22"/>
  <c r="A257" i="22"/>
  <c r="A237" i="22"/>
  <c r="A217" i="22"/>
  <c r="A197" i="22"/>
  <c r="A177" i="22"/>
  <c r="A157" i="22"/>
  <c r="A137" i="22"/>
  <c r="A117" i="22"/>
  <c r="A97" i="22"/>
  <c r="A77" i="22"/>
  <c r="A57" i="22"/>
  <c r="A37" i="22"/>
  <c r="A17" i="22"/>
  <c r="A1416" i="22"/>
  <c r="A1396" i="22"/>
  <c r="A1376" i="22"/>
  <c r="A1356" i="22"/>
  <c r="A1336" i="22"/>
  <c r="A1316" i="22"/>
  <c r="A1296" i="22"/>
  <c r="A1276" i="22"/>
  <c r="A1256" i="22"/>
  <c r="A1236" i="22"/>
  <c r="A1216" i="22"/>
  <c r="A1196" i="22"/>
  <c r="A1176" i="22"/>
  <c r="A1156" i="22"/>
  <c r="A1136" i="22"/>
  <c r="A1116" i="22"/>
  <c r="A1096" i="22"/>
  <c r="A1076" i="22"/>
  <c r="A1056" i="22"/>
  <c r="A1036" i="22"/>
  <c r="A1016" i="22"/>
  <c r="A996" i="22"/>
  <c r="A976" i="22"/>
  <c r="A956" i="22"/>
  <c r="A936" i="22"/>
  <c r="A916" i="22"/>
  <c r="A896" i="22"/>
  <c r="A876" i="22"/>
  <c r="A856" i="22"/>
  <c r="A836" i="22"/>
  <c r="A816" i="22"/>
  <c r="A796" i="22"/>
  <c r="A776" i="22"/>
  <c r="A756" i="22"/>
  <c r="A736" i="22"/>
  <c r="A716" i="22"/>
  <c r="A696" i="22"/>
  <c r="A676" i="22"/>
  <c r="A656" i="22"/>
  <c r="A636" i="22"/>
  <c r="A616" i="22"/>
  <c r="A596" i="22"/>
  <c r="A576" i="22"/>
  <c r="A556" i="22"/>
  <c r="A536" i="22"/>
  <c r="A516" i="22"/>
  <c r="A496" i="22"/>
  <c r="A476" i="22"/>
  <c r="A456" i="22"/>
  <c r="A436" i="22"/>
  <c r="A416" i="22"/>
  <c r="A396" i="22"/>
  <c r="A376" i="22"/>
  <c r="A356" i="22"/>
  <c r="A336" i="22"/>
  <c r="A316" i="22"/>
  <c r="A296" i="22"/>
  <c r="A276" i="22"/>
  <c r="A256" i="22"/>
  <c r="A236" i="22"/>
  <c r="A216" i="22"/>
  <c r="A196" i="22"/>
  <c r="A176" i="22"/>
  <c r="A156" i="22"/>
  <c r="A136" i="22"/>
  <c r="A116" i="22"/>
  <c r="A96" i="22"/>
  <c r="A76" i="22"/>
  <c r="A56" i="22"/>
  <c r="A36" i="22"/>
  <c r="A16" i="22"/>
  <c r="A1415" i="22"/>
  <c r="A1395" i="22"/>
  <c r="A1375" i="22"/>
  <c r="A1355" i="22"/>
  <c r="A1335" i="22"/>
  <c r="A1315" i="22"/>
  <c r="A1295" i="22"/>
  <c r="A1275" i="22"/>
  <c r="A1255" i="22"/>
  <c r="A1235" i="22"/>
  <c r="A1215" i="22"/>
  <c r="A1195" i="22"/>
  <c r="A1175" i="22"/>
  <c r="A1155" i="22"/>
  <c r="A1135" i="22"/>
  <c r="A1115" i="22"/>
  <c r="A1095" i="22"/>
  <c r="A1075" i="22"/>
  <c r="A1055" i="22"/>
  <c r="A1035" i="22"/>
  <c r="A1015" i="22"/>
  <c r="A995" i="22"/>
  <c r="A975" i="22"/>
  <c r="A955" i="22"/>
  <c r="A935" i="22"/>
  <c r="A915" i="22"/>
  <c r="A895" i="22"/>
  <c r="A875" i="22"/>
  <c r="A855" i="22"/>
  <c r="A835" i="22"/>
  <c r="A815" i="22"/>
  <c r="A795" i="22"/>
  <c r="A775" i="22"/>
  <c r="A755" i="22"/>
  <c r="A735" i="22"/>
  <c r="A715" i="22"/>
  <c r="A695" i="22"/>
  <c r="A675" i="22"/>
  <c r="A655" i="22"/>
  <c r="A635" i="22"/>
  <c r="A615" i="22"/>
  <c r="A595" i="22"/>
  <c r="A575" i="22"/>
  <c r="A555" i="22"/>
  <c r="A535" i="22"/>
  <c r="A515" i="22"/>
  <c r="A495" i="22"/>
  <c r="A475" i="22"/>
  <c r="A455" i="22"/>
  <c r="A435" i="22"/>
  <c r="A415" i="22"/>
  <c r="A395" i="22"/>
  <c r="A375" i="22"/>
  <c r="A355" i="22"/>
  <c r="A335" i="22"/>
  <c r="A315" i="22"/>
  <c r="A295" i="22"/>
  <c r="A275" i="22"/>
  <c r="A255" i="22"/>
  <c r="A235" i="22"/>
  <c r="A215" i="22"/>
  <c r="A195" i="22"/>
  <c r="A175" i="22"/>
  <c r="A155" i="22"/>
  <c r="A135" i="22"/>
  <c r="A115" i="22"/>
  <c r="A95" i="22"/>
  <c r="A75" i="22"/>
  <c r="A55" i="22"/>
  <c r="A35" i="22"/>
  <c r="A15" i="22"/>
  <c r="A1414" i="22"/>
  <c r="A1394" i="22"/>
  <c r="A1374" i="22"/>
  <c r="A1354" i="22"/>
  <c r="A1334" i="22"/>
  <c r="A1314" i="22"/>
  <c r="A1294" i="22"/>
  <c r="A1274" i="22"/>
  <c r="A1254" i="22"/>
  <c r="A1234" i="22"/>
  <c r="A1214" i="22"/>
  <c r="A1194" i="22"/>
  <c r="A1174" i="22"/>
  <c r="A1154" i="22"/>
  <c r="A1134" i="22"/>
  <c r="A1114" i="22"/>
  <c r="A1094" i="22"/>
  <c r="A1074" i="22"/>
  <c r="A1054" i="22"/>
  <c r="A1034" i="22"/>
  <c r="A1014" i="22"/>
  <c r="A994" i="22"/>
  <c r="A974" i="22"/>
  <c r="A954" i="22"/>
  <c r="A934" i="22"/>
  <c r="A914" i="22"/>
  <c r="A894" i="22"/>
  <c r="A874" i="22"/>
  <c r="A854" i="22"/>
  <c r="A834" i="22"/>
  <c r="A814" i="22"/>
  <c r="A794" i="22"/>
  <c r="A774" i="22"/>
  <c r="A754" i="22"/>
  <c r="A734" i="22"/>
  <c r="A714" i="22"/>
  <c r="A694" i="22"/>
  <c r="A674" i="22"/>
  <c r="A654" i="22"/>
  <c r="A634" i="22"/>
  <c r="A614" i="22"/>
  <c r="A594" i="22"/>
  <c r="A574" i="22"/>
  <c r="A554" i="22"/>
  <c r="A534" i="22"/>
  <c r="A514" i="22"/>
  <c r="A494" i="22"/>
  <c r="A474" i="22"/>
  <c r="A454" i="22"/>
  <c r="A434" i="22"/>
  <c r="A414" i="22"/>
  <c r="A394" i="22"/>
  <c r="A374" i="22"/>
  <c r="A354" i="22"/>
  <c r="A334" i="22"/>
  <c r="A314" i="22"/>
  <c r="A294" i="22"/>
  <c r="A274" i="22"/>
  <c r="A254" i="22"/>
  <c r="A234" i="22"/>
  <c r="A214" i="22"/>
  <c r="A194" i="22"/>
  <c r="A174" i="22"/>
  <c r="A154" i="22"/>
  <c r="A134" i="22"/>
  <c r="A114" i="22"/>
  <c r="A94" i="22"/>
  <c r="A74" i="22"/>
  <c r="A54" i="22"/>
  <c r="A34" i="22"/>
  <c r="A14" i="22"/>
  <c r="A1413" i="22"/>
  <c r="A1393" i="22"/>
  <c r="A1373" i="22"/>
  <c r="A1353" i="22"/>
  <c r="A1333" i="22"/>
  <c r="A1313" i="22"/>
  <c r="A1293" i="22"/>
  <c r="A1273" i="22"/>
  <c r="A1253" i="22"/>
  <c r="A1233" i="22"/>
  <c r="A1213" i="22"/>
  <c r="A1193" i="22"/>
  <c r="A1173" i="22"/>
  <c r="A1153" i="22"/>
  <c r="A1133" i="22"/>
  <c r="A1113" i="22"/>
  <c r="A1093" i="22"/>
  <c r="A1073" i="22"/>
  <c r="A1053" i="22"/>
  <c r="A1033" i="22"/>
  <c r="A1013" i="22"/>
  <c r="A993" i="22"/>
  <c r="A973" i="22"/>
  <c r="A953" i="22"/>
  <c r="A933" i="22"/>
  <c r="A913" i="22"/>
  <c r="A893" i="22"/>
  <c r="A873" i="22"/>
  <c r="A853" i="22"/>
  <c r="A833" i="22"/>
  <c r="A813" i="22"/>
  <c r="A793" i="22"/>
  <c r="A773" i="22"/>
  <c r="A753" i="22"/>
  <c r="A733" i="22"/>
  <c r="A713" i="22"/>
  <c r="A693" i="22"/>
  <c r="A673" i="22"/>
  <c r="A653" i="22"/>
  <c r="A633" i="22"/>
  <c r="A613" i="22"/>
  <c r="A593" i="22"/>
  <c r="A573" i="22"/>
  <c r="A553" i="22"/>
  <c r="A533" i="22"/>
  <c r="A513" i="22"/>
  <c r="A493" i="22"/>
  <c r="A473" i="22"/>
  <c r="A453" i="22"/>
  <c r="A433" i="22"/>
  <c r="A413" i="22"/>
  <c r="A393" i="22"/>
  <c r="A373" i="22"/>
  <c r="A353" i="22"/>
  <c r="A333" i="22"/>
  <c r="A313" i="22"/>
  <c r="A293" i="22"/>
  <c r="A273" i="22"/>
  <c r="A253" i="22"/>
  <c r="A233" i="22"/>
  <c r="A213" i="22"/>
  <c r="A193" i="22"/>
  <c r="A173" i="22"/>
  <c r="A153" i="22"/>
  <c r="A133" i="22"/>
  <c r="A113" i="22"/>
  <c r="A93" i="22"/>
  <c r="A73" i="22"/>
  <c r="A53" i="22"/>
  <c r="A33" i="22"/>
  <c r="A13" i="22"/>
  <c r="A4" i="22"/>
  <c r="A1412" i="22"/>
  <c r="A1392" i="22"/>
  <c r="A1372" i="22"/>
  <c r="A1352" i="22"/>
  <c r="A1332" i="22"/>
  <c r="A1312" i="22"/>
  <c r="A1292" i="22"/>
  <c r="A1272" i="22"/>
  <c r="A1252" i="22"/>
  <c r="A1232" i="22"/>
  <c r="A1212" i="22"/>
  <c r="A1192" i="22"/>
  <c r="A1172" i="22"/>
  <c r="A1152" i="22"/>
  <c r="A1132" i="22"/>
  <c r="A1112" i="22"/>
  <c r="A1092" i="22"/>
  <c r="A1072" i="22"/>
  <c r="A1052" i="22"/>
  <c r="A1032" i="22"/>
  <c r="A1012" i="22"/>
  <c r="A992" i="22"/>
  <c r="A972" i="22"/>
  <c r="A952" i="22"/>
  <c r="A932" i="22"/>
  <c r="A912" i="22"/>
  <c r="A892" i="22"/>
  <c r="A872" i="22"/>
  <c r="A852" i="22"/>
  <c r="A832" i="22"/>
  <c r="A812" i="22"/>
  <c r="A792" i="22"/>
  <c r="A772" i="22"/>
  <c r="A752" i="22"/>
  <c r="A732" i="22"/>
  <c r="A712" i="22"/>
  <c r="A692" i="22"/>
  <c r="A672" i="22"/>
  <c r="A652" i="22"/>
  <c r="A632" i="22"/>
  <c r="A612" i="22"/>
  <c r="A592" i="22"/>
  <c r="A572" i="22"/>
  <c r="A552" i="22"/>
  <c r="A532" i="22"/>
  <c r="A512" i="22"/>
  <c r="A492" i="22"/>
  <c r="A472" i="22"/>
  <c r="A452" i="22"/>
  <c r="A432" i="22"/>
  <c r="A412" i="22"/>
  <c r="A392" i="22"/>
  <c r="A372" i="22"/>
  <c r="A352" i="22"/>
  <c r="A332" i="22"/>
  <c r="A312" i="22"/>
  <c r="A292" i="22"/>
  <c r="A272" i="22"/>
  <c r="A252" i="22"/>
  <c r="A232" i="22"/>
  <c r="A212" i="22"/>
  <c r="A192" i="22"/>
  <c r="A172" i="22"/>
  <c r="A152" i="22"/>
  <c r="A132" i="22"/>
  <c r="A112" i="22"/>
  <c r="A92" i="22"/>
  <c r="A72" i="22"/>
  <c r="A52" i="22"/>
  <c r="A32" i="22"/>
  <c r="A12" i="22"/>
  <c r="A1431" i="22"/>
  <c r="A1411" i="22"/>
  <c r="A1391" i="22"/>
  <c r="A1371" i="22"/>
  <c r="A1351" i="22"/>
  <c r="A1331" i="22"/>
  <c r="A1311" i="22"/>
  <c r="A1291" i="22"/>
  <c r="A1271" i="22"/>
  <c r="A1251" i="22"/>
  <c r="A1231" i="22"/>
  <c r="A1211" i="22"/>
  <c r="A1191" i="22"/>
  <c r="A1171" i="22"/>
  <c r="A1151" i="22"/>
  <c r="A1131" i="22"/>
  <c r="A1111" i="22"/>
  <c r="A1091" i="22"/>
  <c r="A1071" i="22"/>
  <c r="A1051" i="22"/>
  <c r="A1031" i="22"/>
  <c r="A1011" i="22"/>
  <c r="A991" i="22"/>
  <c r="A971" i="22"/>
  <c r="A951" i="22"/>
  <c r="A931" i="22"/>
  <c r="A911" i="22"/>
  <c r="A891" i="22"/>
  <c r="A871" i="22"/>
  <c r="A851" i="22"/>
  <c r="A831" i="22"/>
  <c r="A811" i="22"/>
  <c r="A791" i="22"/>
  <c r="A771" i="22"/>
  <c r="A751" i="22"/>
  <c r="A731" i="22"/>
  <c r="A711" i="22"/>
  <c r="A691" i="22"/>
  <c r="A671" i="22"/>
  <c r="A651" i="22"/>
  <c r="A631" i="22"/>
  <c r="A611" i="22"/>
  <c r="A591" i="22"/>
  <c r="A571" i="22"/>
  <c r="A551" i="22"/>
  <c r="A531" i="22"/>
  <c r="A511" i="22"/>
  <c r="A491" i="22"/>
  <c r="A471" i="22"/>
  <c r="A451" i="22"/>
  <c r="A431" i="22"/>
  <c r="A411" i="22"/>
  <c r="A391" i="22"/>
  <c r="A371" i="22"/>
  <c r="A351" i="22"/>
  <c r="A331" i="22"/>
  <c r="A311" i="22"/>
  <c r="A291" i="22"/>
  <c r="A271" i="22"/>
  <c r="A251" i="22"/>
  <c r="A231" i="22"/>
  <c r="A211" i="22"/>
  <c r="A191" i="22"/>
  <c r="A171" i="22"/>
  <c r="A151" i="22"/>
  <c r="A131" i="22"/>
  <c r="A111" i="22"/>
  <c r="A91" i="22"/>
  <c r="A71" i="22"/>
  <c r="A51" i="22"/>
  <c r="A31" i="22"/>
  <c r="A11" i="22"/>
  <c r="A1430" i="22"/>
  <c r="A1410" i="22"/>
  <c r="A1390" i="22"/>
  <c r="A1370" i="22"/>
  <c r="A1350" i="22"/>
  <c r="A1330" i="22"/>
  <c r="A1310" i="22"/>
  <c r="A1290" i="22"/>
  <c r="A1270" i="22"/>
  <c r="A1250" i="22"/>
  <c r="A1230" i="22"/>
  <c r="A1210" i="22"/>
  <c r="A1190" i="22"/>
  <c r="A1170" i="22"/>
  <c r="A1150" i="22"/>
  <c r="A1130" i="22"/>
  <c r="A1110" i="22"/>
  <c r="A1090" i="22"/>
  <c r="A1070" i="22"/>
  <c r="A1050" i="22"/>
  <c r="A1030" i="22"/>
  <c r="A1010" i="22"/>
  <c r="A990" i="22"/>
  <c r="A970" i="22"/>
  <c r="A950" i="22"/>
  <c r="A930" i="22"/>
  <c r="A910" i="22"/>
  <c r="A890" i="22"/>
  <c r="A870" i="22"/>
  <c r="A850" i="22"/>
  <c r="A830" i="22"/>
  <c r="A810" i="22"/>
  <c r="A790" i="22"/>
  <c r="A770" i="22"/>
  <c r="A750" i="22"/>
  <c r="A730" i="22"/>
  <c r="A710" i="22"/>
  <c r="A690" i="22"/>
  <c r="A670" i="22"/>
  <c r="A650" i="22"/>
  <c r="A630" i="22"/>
  <c r="A610" i="22"/>
  <c r="A590" i="22"/>
  <c r="A570" i="22"/>
  <c r="A550" i="22"/>
  <c r="A530" i="22"/>
  <c r="A510" i="22"/>
  <c r="A490" i="22"/>
  <c r="A470" i="22"/>
  <c r="A450" i="22"/>
  <c r="A430" i="22"/>
  <c r="A410" i="22"/>
  <c r="A390" i="22"/>
  <c r="A370" i="22"/>
  <c r="A350" i="22"/>
  <c r="A330" i="22"/>
  <c r="A310" i="22"/>
  <c r="A290" i="22"/>
  <c r="A270" i="22"/>
  <c r="A250" i="22"/>
  <c r="A230" i="22"/>
  <c r="A210" i="22"/>
  <c r="A190" i="22"/>
  <c r="A170" i="22"/>
  <c r="A150" i="22"/>
  <c r="A130" i="22"/>
  <c r="A110" i="22"/>
  <c r="A90" i="22"/>
  <c r="A70" i="22"/>
  <c r="A50" i="22"/>
  <c r="A30" i="22"/>
  <c r="A10" i="22"/>
  <c r="A1429" i="22"/>
  <c r="A1409" i="22"/>
  <c r="A1389" i="22"/>
  <c r="A1369" i="22"/>
  <c r="A1349" i="22"/>
  <c r="A1329" i="22"/>
  <c r="A1309" i="22"/>
  <c r="A1289" i="22"/>
  <c r="A1269" i="22"/>
  <c r="A1249" i="22"/>
  <c r="A1229" i="22"/>
  <c r="A1209" i="22"/>
  <c r="A1189" i="22"/>
  <c r="A1169" i="22"/>
  <c r="A1149" i="22"/>
  <c r="A1129" i="22"/>
  <c r="A1109" i="22"/>
  <c r="A1089" i="22"/>
  <c r="A1069" i="22"/>
  <c r="A1049" i="22"/>
  <c r="A1029" i="22"/>
  <c r="A1009" i="22"/>
  <c r="A989" i="22"/>
  <c r="A969" i="22"/>
  <c r="A949" i="22"/>
  <c r="A929" i="22"/>
  <c r="A909" i="22"/>
  <c r="A889" i="22"/>
  <c r="A869" i="22"/>
  <c r="A849" i="22"/>
  <c r="A829" i="22"/>
  <c r="A809" i="22"/>
  <c r="A789" i="22"/>
  <c r="A769" i="22"/>
  <c r="A749" i="22"/>
  <c r="A729" i="22"/>
  <c r="A709" i="22"/>
  <c r="A689" i="22"/>
  <c r="A669" i="22"/>
  <c r="A649" i="22"/>
  <c r="A629" i="22"/>
  <c r="A609" i="22"/>
  <c r="A589" i="22"/>
  <c r="A569" i="22"/>
  <c r="A549" i="22"/>
  <c r="A529" i="22"/>
  <c r="A509" i="22"/>
  <c r="A489" i="22"/>
  <c r="A469" i="22"/>
  <c r="A449" i="22"/>
  <c r="A429" i="22"/>
  <c r="A409" i="22"/>
  <c r="A389" i="22"/>
  <c r="A369" i="22"/>
  <c r="A349" i="22"/>
  <c r="A329" i="22"/>
  <c r="A309" i="22"/>
  <c r="A289" i="22"/>
  <c r="A269" i="22"/>
  <c r="A249" i="22"/>
  <c r="A229" i="22"/>
  <c r="A209" i="22"/>
  <c r="A189" i="22"/>
  <c r="A169" i="22"/>
  <c r="A149" i="22"/>
  <c r="A129" i="22"/>
  <c r="A109" i="22"/>
  <c r="A89" i="22"/>
  <c r="A69" i="22"/>
  <c r="A49" i="22"/>
  <c r="A29" i="22"/>
  <c r="A9" i="22"/>
  <c r="A1428" i="22"/>
  <c r="A1408" i="22"/>
  <c r="A1388" i="22"/>
  <c r="A1368" i="22"/>
  <c r="A1348" i="22"/>
  <c r="A1328" i="22"/>
  <c r="A1308" i="22"/>
  <c r="A1288" i="22"/>
  <c r="A1268" i="22"/>
  <c r="A1248" i="22"/>
  <c r="A1228" i="22"/>
  <c r="A1208" i="22"/>
  <c r="A1188" i="22"/>
  <c r="A1168" i="22"/>
  <c r="A1148" i="22"/>
  <c r="A1128" i="22"/>
  <c r="A1108" i="22"/>
  <c r="A1088" i="22"/>
  <c r="A1068" i="22"/>
  <c r="A1048" i="22"/>
  <c r="A1028" i="22"/>
  <c r="A1008" i="22"/>
  <c r="A988" i="22"/>
  <c r="A968" i="22"/>
  <c r="A948" i="22"/>
  <c r="A928" i="22"/>
  <c r="A908" i="22"/>
  <c r="A888" i="22"/>
  <c r="A868" i="22"/>
  <c r="A848" i="22"/>
  <c r="A828" i="22"/>
  <c r="A808" i="22"/>
  <c r="A788" i="22"/>
  <c r="A768" i="22"/>
  <c r="A748" i="22"/>
  <c r="A728" i="22"/>
  <c r="A708" i="22"/>
  <c r="A688" i="22"/>
  <c r="A668" i="22"/>
  <c r="A648" i="22"/>
  <c r="A628" i="22"/>
  <c r="A608" i="22"/>
  <c r="A588" i="22"/>
  <c r="A568" i="22"/>
  <c r="A548" i="22"/>
  <c r="A528" i="22"/>
  <c r="A508" i="22"/>
  <c r="A488" i="22"/>
  <c r="A468" i="22"/>
  <c r="A448" i="22"/>
  <c r="A428" i="22"/>
  <c r="A408" i="22"/>
  <c r="A388" i="22"/>
  <c r="A368" i="22"/>
  <c r="A348" i="22"/>
  <c r="A328" i="22"/>
  <c r="A308" i="22"/>
  <c r="A288" i="22"/>
  <c r="A268" i="22"/>
  <c r="A248" i="22"/>
  <c r="A228" i="22"/>
  <c r="A208" i="22"/>
  <c r="A188" i="22"/>
  <c r="A168" i="22"/>
  <c r="A148" i="22"/>
  <c r="A128" i="22"/>
  <c r="A108" i="22"/>
  <c r="A88" i="22"/>
  <c r="A68" i="22"/>
  <c r="A48" i="22"/>
  <c r="A28" i="22"/>
  <c r="A8" i="22"/>
  <c r="A1427" i="22"/>
  <c r="A1407" i="22"/>
  <c r="A1387" i="22"/>
  <c r="A1367" i="22"/>
  <c r="A1347" i="22"/>
  <c r="A1327" i="22"/>
  <c r="A1307" i="22"/>
  <c r="A1287" i="22"/>
  <c r="A1267" i="22"/>
  <c r="A1247" i="22"/>
  <c r="A1227" i="22"/>
  <c r="A1207" i="22"/>
  <c r="A1187" i="22"/>
  <c r="A1167" i="22"/>
  <c r="A1147" i="22"/>
  <c r="A1127" i="22"/>
  <c r="A1107" i="22"/>
  <c r="A1087" i="22"/>
  <c r="A1067" i="22"/>
  <c r="A1047" i="22"/>
  <c r="A1027" i="22"/>
  <c r="A1007" i="22"/>
  <c r="A987" i="22"/>
  <c r="A967" i="22"/>
  <c r="A947" i="22"/>
  <c r="A927" i="22"/>
  <c r="A907" i="22"/>
  <c r="A887" i="22"/>
  <c r="A867" i="22"/>
  <c r="A847" i="22"/>
  <c r="A827" i="22"/>
  <c r="A807" i="22"/>
  <c r="A787" i="22"/>
  <c r="A767" i="22"/>
  <c r="A747" i="22"/>
  <c r="A727" i="22"/>
  <c r="A707" i="22"/>
  <c r="A687" i="22"/>
  <c r="A667" i="22"/>
  <c r="A647" i="22"/>
  <c r="A627" i="22"/>
  <c r="A607" i="22"/>
  <c r="A587" i="22"/>
  <c r="A567" i="22"/>
  <c r="A547" i="22"/>
  <c r="A527" i="22"/>
  <c r="A507" i="22"/>
  <c r="A487" i="22"/>
  <c r="A467" i="22"/>
  <c r="A447" i="22"/>
  <c r="A427" i="22"/>
  <c r="A407" i="22"/>
  <c r="A387" i="22"/>
  <c r="A367" i="22"/>
  <c r="A347" i="22"/>
  <c r="A327" i="22"/>
  <c r="A307" i="22"/>
  <c r="A287" i="22"/>
  <c r="A267" i="22"/>
  <c r="A247" i="22"/>
  <c r="A227" i="22"/>
  <c r="A207" i="22"/>
  <c r="A187" i="22"/>
  <c r="A167" i="22"/>
  <c r="A147" i="22"/>
  <c r="A127" i="22"/>
  <c r="A107" i="22"/>
  <c r="A87" i="22"/>
  <c r="A67" i="22"/>
  <c r="A47" i="22"/>
  <c r="A27" i="22"/>
  <c r="A7" i="22"/>
  <c r="A1426" i="22"/>
  <c r="A1406" i="22"/>
  <c r="A1386" i="22"/>
  <c r="A1366" i="22"/>
  <c r="A1346" i="22"/>
  <c r="A1326" i="22"/>
  <c r="A1306" i="22"/>
  <c r="A1286" i="22"/>
  <c r="A1266" i="22"/>
  <c r="A1246" i="22"/>
  <c r="A1226" i="22"/>
  <c r="A1206" i="22"/>
  <c r="A1186" i="22"/>
  <c r="A1166" i="22"/>
  <c r="A1146" i="22"/>
  <c r="A1126" i="22"/>
  <c r="A1106" i="22"/>
  <c r="A1086" i="22"/>
  <c r="A1066" i="22"/>
  <c r="A1046" i="22"/>
  <c r="A1026" i="22"/>
  <c r="A1006" i="22"/>
  <c r="A986" i="22"/>
  <c r="A966" i="22"/>
  <c r="A946" i="22"/>
  <c r="A926" i="22"/>
  <c r="A906" i="22"/>
  <c r="A886" i="22"/>
  <c r="A866" i="22"/>
  <c r="A846" i="22"/>
  <c r="A826" i="22"/>
  <c r="A806" i="22"/>
  <c r="A786" i="22"/>
  <c r="A766" i="22"/>
  <c r="A746" i="22"/>
  <c r="A726" i="22"/>
  <c r="A706" i="22"/>
  <c r="A686" i="22"/>
  <c r="A666" i="22"/>
  <c r="A646" i="22"/>
  <c r="A626" i="22"/>
  <c r="A606" i="22"/>
  <c r="A586" i="22"/>
  <c r="A566" i="22"/>
  <c r="A546" i="22"/>
  <c r="A526" i="22"/>
  <c r="A506" i="22"/>
  <c r="A486" i="22"/>
  <c r="A466" i="22"/>
  <c r="A446" i="22"/>
  <c r="A426" i="22"/>
  <c r="A406" i="22"/>
  <c r="A386" i="22"/>
  <c r="A366" i="22"/>
  <c r="A346" i="22"/>
  <c r="A326" i="22"/>
  <c r="A306" i="22"/>
  <c r="A286" i="22"/>
  <c r="A266" i="22"/>
  <c r="A246" i="22"/>
  <c r="A226" i="22"/>
  <c r="A206" i="22"/>
  <c r="A186" i="22"/>
  <c r="A166" i="22"/>
  <c r="A146" i="22"/>
  <c r="A126" i="22"/>
  <c r="A106" i="22"/>
  <c r="A86" i="22"/>
  <c r="A66" i="22"/>
  <c r="A46" i="22"/>
  <c r="A26" i="22"/>
  <c r="A6" i="22"/>
  <c r="A1425" i="22"/>
  <c r="A1405" i="22"/>
  <c r="A1385" i="22"/>
  <c r="A1365" i="22"/>
  <c r="A1345" i="22"/>
  <c r="A1325" i="22"/>
  <c r="A1305" i="22"/>
  <c r="A1285" i="22"/>
  <c r="A1265" i="22"/>
  <c r="A1245" i="22"/>
  <c r="A1225" i="22"/>
  <c r="A1205" i="22"/>
  <c r="A1185" i="22"/>
  <c r="A1165" i="22"/>
  <c r="A1145" i="22"/>
  <c r="A1125" i="22"/>
  <c r="A1105" i="22"/>
  <c r="A1085" i="22"/>
  <c r="A1065" i="22"/>
  <c r="A1045" i="22"/>
  <c r="A1025" i="22"/>
  <c r="A1005" i="22"/>
  <c r="A985" i="22"/>
  <c r="A965" i="22"/>
  <c r="A945" i="22"/>
  <c r="A925" i="22"/>
  <c r="A905" i="22"/>
  <c r="A885" i="22"/>
  <c r="A865" i="22"/>
  <c r="A845" i="22"/>
  <c r="A825" i="22"/>
  <c r="A805" i="22"/>
  <c r="A785" i="22"/>
  <c r="A765" i="22"/>
  <c r="A745" i="22"/>
  <c r="A725" i="22"/>
  <c r="A705" i="22"/>
  <c r="A685" i="22"/>
  <c r="A665" i="22"/>
  <c r="A645" i="22"/>
  <c r="A625" i="22"/>
  <c r="A605" i="22"/>
  <c r="A585" i="22"/>
  <c r="A565" i="22"/>
  <c r="A545" i="22"/>
  <c r="A525" i="22"/>
  <c r="A505" i="22"/>
  <c r="A485" i="22"/>
  <c r="A465" i="22"/>
  <c r="A445" i="22"/>
  <c r="A425" i="22"/>
  <c r="A405" i="22"/>
  <c r="A385" i="22"/>
  <c r="A365" i="22"/>
  <c r="A345" i="22"/>
  <c r="A325" i="22"/>
  <c r="A305" i="22"/>
  <c r="A285" i="22"/>
  <c r="A265" i="22"/>
  <c r="A245" i="22"/>
  <c r="A225" i="22"/>
  <c r="A205" i="22"/>
  <c r="A185" i="22"/>
  <c r="A165" i="22"/>
  <c r="A145" i="22"/>
  <c r="A125" i="22"/>
  <c r="A105" i="22"/>
  <c r="A85" i="22"/>
  <c r="A65" i="22"/>
  <c r="A45" i="22"/>
  <c r="A25" i="22"/>
  <c r="C209" i="22"/>
  <c r="E209" i="22" s="1"/>
  <c r="F209" i="22" s="1"/>
  <c r="H209" i="22" s="1"/>
  <c r="C207" i="22"/>
  <c r="C255" i="22" s="1"/>
  <c r="C116" i="22"/>
  <c r="C187" i="22"/>
  <c r="E187" i="22" s="1"/>
  <c r="F187" i="22" s="1"/>
  <c r="H187" i="22" s="1"/>
  <c r="C184" i="22"/>
  <c r="C232" i="22" s="1"/>
  <c r="C169" i="22"/>
  <c r="C217" i="22" s="1"/>
  <c r="E217" i="22" s="1"/>
  <c r="F217" i="22" s="1"/>
  <c r="H217" i="22" s="1"/>
  <c r="C149" i="22"/>
  <c r="E149" i="22" s="1"/>
  <c r="F149" i="22" s="1"/>
  <c r="H149" i="22" s="1"/>
  <c r="C143" i="22"/>
  <c r="C156" i="22"/>
  <c r="E156" i="22" s="1"/>
  <c r="F156" i="22" s="1"/>
  <c r="H156" i="22" s="1"/>
  <c r="C141" i="22"/>
  <c r="E141" i="22" s="1"/>
  <c r="F141" i="22" s="1"/>
  <c r="H141" i="22" s="1"/>
  <c r="E117" i="22"/>
  <c r="F117" i="22" s="1"/>
  <c r="H117" i="22" s="1"/>
  <c r="C165" i="22"/>
  <c r="C191" i="22"/>
  <c r="E143" i="22"/>
  <c r="F143" i="22" s="1"/>
  <c r="H143" i="22" s="1"/>
  <c r="C192" i="22"/>
  <c r="E144" i="22"/>
  <c r="F144" i="22" s="1"/>
  <c r="H144" i="22" s="1"/>
  <c r="C280" i="22"/>
  <c r="E232" i="22"/>
  <c r="F232" i="22" s="1"/>
  <c r="H232" i="22" s="1"/>
  <c r="E105" i="22"/>
  <c r="F105" i="22" s="1"/>
  <c r="H105" i="22" s="1"/>
  <c r="C122" i="22"/>
  <c r="E74" i="22"/>
  <c r="F74" i="22" s="1"/>
  <c r="H74" i="22" s="1"/>
  <c r="C215" i="22"/>
  <c r="E167" i="22"/>
  <c r="F167" i="22" s="1"/>
  <c r="H167" i="22" s="1"/>
  <c r="C138" i="22"/>
  <c r="C137" i="22"/>
  <c r="C155" i="22"/>
  <c r="E107" i="22"/>
  <c r="F107" i="22" s="1"/>
  <c r="H107" i="22" s="1"/>
  <c r="C135" i="22"/>
  <c r="E87" i="22"/>
  <c r="F87" i="22" s="1"/>
  <c r="H87" i="22" s="1"/>
  <c r="C154" i="22"/>
  <c r="C202" i="22" s="1"/>
  <c r="E106" i="22"/>
  <c r="F106" i="22" s="1"/>
  <c r="H106" i="22" s="1"/>
  <c r="C134" i="22"/>
  <c r="C182" i="22" s="1"/>
  <c r="E86" i="22"/>
  <c r="F86" i="22" s="1"/>
  <c r="H86" i="22" s="1"/>
  <c r="C257" i="22"/>
  <c r="C162" i="22"/>
  <c r="C127" i="22"/>
  <c r="C201" i="22"/>
  <c r="E153" i="22"/>
  <c r="F153" i="22" s="1"/>
  <c r="H153" i="22" s="1"/>
  <c r="C133" i="22"/>
  <c r="E85" i="22"/>
  <c r="F85" i="22" s="1"/>
  <c r="H85" i="22" s="1"/>
  <c r="C126" i="22"/>
  <c r="C152" i="22"/>
  <c r="E104" i="22"/>
  <c r="F104" i="22" s="1"/>
  <c r="H104" i="22" s="1"/>
  <c r="C180" i="22"/>
  <c r="E132" i="22"/>
  <c r="F132" i="22" s="1"/>
  <c r="H132" i="22" s="1"/>
  <c r="C115" i="22"/>
  <c r="E67" i="22"/>
  <c r="F67" i="22" s="1"/>
  <c r="H67" i="22" s="1"/>
  <c r="C160" i="22"/>
  <c r="C125" i="22"/>
  <c r="C151" i="22"/>
  <c r="E103" i="22"/>
  <c r="F103" i="22" s="1"/>
  <c r="H103" i="22" s="1"/>
  <c r="C131" i="22"/>
  <c r="E83" i="22"/>
  <c r="F83" i="22" s="1"/>
  <c r="H83" i="22" s="1"/>
  <c r="C150" i="22"/>
  <c r="E102" i="22"/>
  <c r="F102" i="22" s="1"/>
  <c r="H102" i="22" s="1"/>
  <c r="C130" i="22"/>
  <c r="E82" i="22"/>
  <c r="F82" i="22" s="1"/>
  <c r="H82" i="22" s="1"/>
  <c r="C140" i="22"/>
  <c r="C172" i="22"/>
  <c r="E124" i="22"/>
  <c r="F124" i="22" s="1"/>
  <c r="H124" i="22" s="1"/>
  <c r="C158" i="22"/>
  <c r="C171" i="22"/>
  <c r="E123" i="22"/>
  <c r="F123" i="22" s="1"/>
  <c r="H123" i="22" s="1"/>
  <c r="C129" i="22"/>
  <c r="E81" i="22"/>
  <c r="F81" i="22" s="1"/>
  <c r="H81" i="22" s="1"/>
  <c r="C148" i="22"/>
  <c r="E100" i="22"/>
  <c r="F100" i="22" s="1"/>
  <c r="H100" i="22" s="1"/>
  <c r="C128" i="22"/>
  <c r="E80" i="22"/>
  <c r="F80" i="22" s="1"/>
  <c r="H80" i="22" s="1"/>
  <c r="C205" i="22"/>
  <c r="C147" i="22"/>
  <c r="C118" i="22"/>
  <c r="C235" i="22"/>
  <c r="C283" i="22" s="1"/>
  <c r="C142" i="22"/>
  <c r="C120" i="22"/>
  <c r="C146" i="22"/>
  <c r="C145" i="22"/>
  <c r="E69" i="22"/>
  <c r="F69" i="22" s="1"/>
  <c r="H69" i="22" s="1"/>
  <c r="E184" i="22"/>
  <c r="F184" i="22" s="1"/>
  <c r="H184" i="22" s="1"/>
  <c r="E84" i="22"/>
  <c r="F84" i="22" s="1"/>
  <c r="H84" i="22" s="1"/>
  <c r="E109" i="22"/>
  <c r="F109" i="22" s="1"/>
  <c r="H109" i="22" s="1"/>
  <c r="L5688" i="1" l="1"/>
  <c r="G5708" i="1"/>
  <c r="H4" i="22"/>
  <c r="E134" i="22"/>
  <c r="F134" i="22" s="1"/>
  <c r="H134" i="22" s="1"/>
  <c r="C204" i="22"/>
  <c r="C252" i="22" s="1"/>
  <c r="E252" i="22" s="1"/>
  <c r="F252" i="22" s="1"/>
  <c r="H252" i="22" s="1"/>
  <c r="E116" i="22"/>
  <c r="F116" i="22" s="1"/>
  <c r="H116" i="22" s="1"/>
  <c r="C164" i="22"/>
  <c r="E154" i="22"/>
  <c r="F154" i="22" s="1"/>
  <c r="H154" i="22" s="1"/>
  <c r="C265" i="22"/>
  <c r="C313" i="22" s="1"/>
  <c r="E207" i="22"/>
  <c r="F207" i="22" s="1"/>
  <c r="H207" i="22" s="1"/>
  <c r="E169" i="22"/>
  <c r="F169" i="22" s="1"/>
  <c r="H169" i="22" s="1"/>
  <c r="C189" i="22"/>
  <c r="E189" i="22" s="1"/>
  <c r="F189" i="22" s="1"/>
  <c r="H189" i="22" s="1"/>
  <c r="C197" i="22"/>
  <c r="E197" i="22" s="1"/>
  <c r="F197" i="22" s="1"/>
  <c r="H197" i="22" s="1"/>
  <c r="C178" i="22"/>
  <c r="E130" i="22"/>
  <c r="F130" i="22" s="1"/>
  <c r="H130" i="22" s="1"/>
  <c r="C303" i="22"/>
  <c r="E255" i="22"/>
  <c r="F255" i="22" s="1"/>
  <c r="H255" i="22" s="1"/>
  <c r="C170" i="22"/>
  <c r="E122" i="22"/>
  <c r="F122" i="22" s="1"/>
  <c r="H122" i="22" s="1"/>
  <c r="C179" i="22"/>
  <c r="E131" i="22"/>
  <c r="F131" i="22" s="1"/>
  <c r="H131" i="22" s="1"/>
  <c r="C195" i="22"/>
  <c r="E147" i="22"/>
  <c r="F147" i="22" s="1"/>
  <c r="H147" i="22" s="1"/>
  <c r="C196" i="22"/>
  <c r="E148" i="22"/>
  <c r="F148" i="22" s="1"/>
  <c r="H148" i="22" s="1"/>
  <c r="C300" i="22"/>
  <c r="C199" i="22"/>
  <c r="E151" i="22"/>
  <c r="F151" i="22" s="1"/>
  <c r="H151" i="22" s="1"/>
  <c r="C181" i="22"/>
  <c r="E133" i="22"/>
  <c r="F133" i="22" s="1"/>
  <c r="H133" i="22" s="1"/>
  <c r="C183" i="22"/>
  <c r="E135" i="22"/>
  <c r="F135" i="22" s="1"/>
  <c r="H135" i="22" s="1"/>
  <c r="E118" i="22"/>
  <c r="F118" i="22" s="1"/>
  <c r="H118" i="22" s="1"/>
  <c r="C166" i="22"/>
  <c r="C253" i="22"/>
  <c r="E205" i="22"/>
  <c r="F205" i="22" s="1"/>
  <c r="H205" i="22" s="1"/>
  <c r="C177" i="22"/>
  <c r="E129" i="22"/>
  <c r="F129" i="22" s="1"/>
  <c r="H129" i="22" s="1"/>
  <c r="C173" i="22"/>
  <c r="E125" i="22"/>
  <c r="F125" i="22" s="1"/>
  <c r="H125" i="22" s="1"/>
  <c r="C198" i="22"/>
  <c r="E150" i="22"/>
  <c r="F150" i="22" s="1"/>
  <c r="H150" i="22" s="1"/>
  <c r="C208" i="22"/>
  <c r="E160" i="22"/>
  <c r="F160" i="22" s="1"/>
  <c r="H160" i="22" s="1"/>
  <c r="C249" i="22"/>
  <c r="E201" i="22"/>
  <c r="F201" i="22" s="1"/>
  <c r="H201" i="22" s="1"/>
  <c r="C203" i="22"/>
  <c r="E155" i="22"/>
  <c r="F155" i="22" s="1"/>
  <c r="H155" i="22" s="1"/>
  <c r="C328" i="22"/>
  <c r="E280" i="22"/>
  <c r="F280" i="22" s="1"/>
  <c r="H280" i="22" s="1"/>
  <c r="C174" i="22"/>
  <c r="E126" i="22"/>
  <c r="F126" i="22" s="1"/>
  <c r="H126" i="22" s="1"/>
  <c r="C193" i="22"/>
  <c r="E145" i="22"/>
  <c r="F145" i="22" s="1"/>
  <c r="H145" i="22" s="1"/>
  <c r="C219" i="22"/>
  <c r="E171" i="22"/>
  <c r="F171" i="22" s="1"/>
  <c r="H171" i="22" s="1"/>
  <c r="C175" i="22"/>
  <c r="E127" i="22"/>
  <c r="F127" i="22" s="1"/>
  <c r="H127" i="22" s="1"/>
  <c r="E137" i="22"/>
  <c r="F137" i="22" s="1"/>
  <c r="H137" i="22" s="1"/>
  <c r="C185" i="22"/>
  <c r="E235" i="22"/>
  <c r="F235" i="22" s="1"/>
  <c r="H235" i="22" s="1"/>
  <c r="E158" i="22"/>
  <c r="F158" i="22" s="1"/>
  <c r="H158" i="22" s="1"/>
  <c r="C206" i="22"/>
  <c r="C210" i="22"/>
  <c r="E162" i="22"/>
  <c r="F162" i="22" s="1"/>
  <c r="H162" i="22" s="1"/>
  <c r="C240" i="22"/>
  <c r="E192" i="22"/>
  <c r="F192" i="22" s="1"/>
  <c r="H192" i="22" s="1"/>
  <c r="E204" i="22"/>
  <c r="F204" i="22" s="1"/>
  <c r="H204" i="22" s="1"/>
  <c r="C163" i="22"/>
  <c r="E115" i="22"/>
  <c r="F115" i="22" s="1"/>
  <c r="E257" i="22"/>
  <c r="F257" i="22" s="1"/>
  <c r="H257" i="22" s="1"/>
  <c r="C305" i="22"/>
  <c r="C331" i="22"/>
  <c r="E283" i="22"/>
  <c r="F283" i="22" s="1"/>
  <c r="H283" i="22" s="1"/>
  <c r="E138" i="22"/>
  <c r="F138" i="22" s="1"/>
  <c r="H138" i="22" s="1"/>
  <c r="C186" i="22"/>
  <c r="C245" i="22"/>
  <c r="C213" i="22"/>
  <c r="E165" i="22"/>
  <c r="F165" i="22" s="1"/>
  <c r="H165" i="22" s="1"/>
  <c r="C220" i="22"/>
  <c r="E172" i="22"/>
  <c r="F172" i="22" s="1"/>
  <c r="H172" i="22" s="1"/>
  <c r="C188" i="22"/>
  <c r="E140" i="22"/>
  <c r="F140" i="22" s="1"/>
  <c r="H140" i="22" s="1"/>
  <c r="C239" i="22"/>
  <c r="E191" i="22"/>
  <c r="F191" i="22" s="1"/>
  <c r="H191" i="22" s="1"/>
  <c r="C194" i="22"/>
  <c r="E146" i="22"/>
  <c r="F146" i="22" s="1"/>
  <c r="H146" i="22" s="1"/>
  <c r="C228" i="22"/>
  <c r="E180" i="22"/>
  <c r="F180" i="22" s="1"/>
  <c r="H180" i="22" s="1"/>
  <c r="C190" i="22"/>
  <c r="E142" i="22"/>
  <c r="F142" i="22" s="1"/>
  <c r="H142" i="22" s="1"/>
  <c r="C176" i="22"/>
  <c r="E128" i="22"/>
  <c r="F128" i="22" s="1"/>
  <c r="H128" i="22" s="1"/>
  <c r="C168" i="22"/>
  <c r="E120" i="22"/>
  <c r="F120" i="22" s="1"/>
  <c r="H120" i="22" s="1"/>
  <c r="C230" i="22"/>
  <c r="E182" i="22"/>
  <c r="F182" i="22" s="1"/>
  <c r="H182" i="22" s="1"/>
  <c r="C263" i="22"/>
  <c r="E215" i="22"/>
  <c r="F215" i="22" s="1"/>
  <c r="H215" i="22" s="1"/>
  <c r="C200" i="22"/>
  <c r="E152" i="22"/>
  <c r="F152" i="22" s="1"/>
  <c r="H152" i="22" s="1"/>
  <c r="C250" i="22"/>
  <c r="E202" i="22"/>
  <c r="F202" i="22" s="1"/>
  <c r="H202" i="22" s="1"/>
  <c r="C237" i="22" l="1"/>
  <c r="C285" i="22" s="1"/>
  <c r="E265" i="22"/>
  <c r="F265" i="22" s="1"/>
  <c r="H265" i="22" s="1"/>
  <c r="G115" i="22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H115" i="22"/>
  <c r="C212" i="22"/>
  <c r="E164" i="22"/>
  <c r="F164" i="22" s="1"/>
  <c r="H164" i="22" s="1"/>
  <c r="C254" i="22"/>
  <c r="E206" i="22"/>
  <c r="F206" i="22" s="1"/>
  <c r="H206" i="22" s="1"/>
  <c r="C248" i="22"/>
  <c r="E200" i="22"/>
  <c r="F200" i="22" s="1"/>
  <c r="H200" i="22" s="1"/>
  <c r="C256" i="22"/>
  <c r="E208" i="22"/>
  <c r="F208" i="22" s="1"/>
  <c r="H208" i="22" s="1"/>
  <c r="C244" i="22"/>
  <c r="E196" i="22"/>
  <c r="F196" i="22" s="1"/>
  <c r="H196" i="22" s="1"/>
  <c r="C288" i="22"/>
  <c r="E240" i="22"/>
  <c r="F240" i="22" s="1"/>
  <c r="H240" i="22" s="1"/>
  <c r="C348" i="22"/>
  <c r="E300" i="22"/>
  <c r="F300" i="22" s="1"/>
  <c r="H300" i="22" s="1"/>
  <c r="C278" i="22"/>
  <c r="E230" i="22"/>
  <c r="F230" i="22" s="1"/>
  <c r="H230" i="22" s="1"/>
  <c r="C261" i="22"/>
  <c r="E213" i="22"/>
  <c r="F213" i="22" s="1"/>
  <c r="H213" i="22" s="1"/>
  <c r="C246" i="22"/>
  <c r="E198" i="22"/>
  <c r="F198" i="22" s="1"/>
  <c r="H198" i="22" s="1"/>
  <c r="C242" i="22"/>
  <c r="E194" i="22"/>
  <c r="F194" i="22" s="1"/>
  <c r="H194" i="22" s="1"/>
  <c r="C293" i="22"/>
  <c r="E245" i="22"/>
  <c r="F245" i="22" s="1"/>
  <c r="H245" i="22" s="1"/>
  <c r="C233" i="22"/>
  <c r="E185" i="22"/>
  <c r="F185" i="22" s="1"/>
  <c r="H185" i="22" s="1"/>
  <c r="C243" i="22"/>
  <c r="E195" i="22"/>
  <c r="F195" i="22" s="1"/>
  <c r="H195" i="22" s="1"/>
  <c r="C298" i="22"/>
  <c r="E250" i="22"/>
  <c r="F250" i="22" s="1"/>
  <c r="H250" i="22" s="1"/>
  <c r="C297" i="22"/>
  <c r="E249" i="22"/>
  <c r="F249" i="22" s="1"/>
  <c r="H249" i="22" s="1"/>
  <c r="C287" i="22"/>
  <c r="E239" i="22"/>
  <c r="F239" i="22" s="1"/>
  <c r="H239" i="22" s="1"/>
  <c r="C311" i="22"/>
  <c r="E263" i="22"/>
  <c r="F263" i="22" s="1"/>
  <c r="H263" i="22" s="1"/>
  <c r="C225" i="22"/>
  <c r="E177" i="22"/>
  <c r="F177" i="22" s="1"/>
  <c r="H177" i="22" s="1"/>
  <c r="C361" i="22"/>
  <c r="E313" i="22"/>
  <c r="F313" i="22" s="1"/>
  <c r="H313" i="22" s="1"/>
  <c r="C351" i="22"/>
  <c r="E303" i="22"/>
  <c r="F303" i="22" s="1"/>
  <c r="H303" i="22" s="1"/>
  <c r="C238" i="22"/>
  <c r="E190" i="22"/>
  <c r="F190" i="22" s="1"/>
  <c r="H190" i="22" s="1"/>
  <c r="C241" i="22"/>
  <c r="E193" i="22"/>
  <c r="F193" i="22" s="1"/>
  <c r="H193" i="22" s="1"/>
  <c r="C229" i="22"/>
  <c r="E181" i="22"/>
  <c r="F181" i="22" s="1"/>
  <c r="H181" i="22" s="1"/>
  <c r="C247" i="22"/>
  <c r="E199" i="22"/>
  <c r="F199" i="22" s="1"/>
  <c r="H199" i="22" s="1"/>
  <c r="C234" i="22"/>
  <c r="E186" i="22"/>
  <c r="F186" i="22" s="1"/>
  <c r="H186" i="22" s="1"/>
  <c r="C227" i="22"/>
  <c r="E179" i="22"/>
  <c r="F179" i="22" s="1"/>
  <c r="H179" i="22" s="1"/>
  <c r="C224" i="22"/>
  <c r="E176" i="22"/>
  <c r="F176" i="22" s="1"/>
  <c r="H176" i="22" s="1"/>
  <c r="C223" i="22"/>
  <c r="E175" i="22"/>
  <c r="F175" i="22" s="1"/>
  <c r="H175" i="22" s="1"/>
  <c r="C218" i="22"/>
  <c r="E170" i="22"/>
  <c r="F170" i="22" s="1"/>
  <c r="H170" i="22" s="1"/>
  <c r="C379" i="22"/>
  <c r="E331" i="22"/>
  <c r="F331" i="22" s="1"/>
  <c r="H331" i="22" s="1"/>
  <c r="C301" i="22"/>
  <c r="E253" i="22"/>
  <c r="F253" i="22" s="1"/>
  <c r="H253" i="22" s="1"/>
  <c r="C214" i="22"/>
  <c r="E166" i="22"/>
  <c r="F166" i="22" s="1"/>
  <c r="H166" i="22" s="1"/>
  <c r="C258" i="22"/>
  <c r="E210" i="22"/>
  <c r="F210" i="22" s="1"/>
  <c r="H210" i="22" s="1"/>
  <c r="C236" i="22"/>
  <c r="E188" i="22"/>
  <c r="F188" i="22" s="1"/>
  <c r="H188" i="22" s="1"/>
  <c r="C268" i="22"/>
  <c r="E220" i="22"/>
  <c r="F220" i="22" s="1"/>
  <c r="H220" i="22" s="1"/>
  <c r="C216" i="22"/>
  <c r="E168" i="22"/>
  <c r="F168" i="22" s="1"/>
  <c r="H168" i="22" s="1"/>
  <c r="C221" i="22"/>
  <c r="E173" i="22"/>
  <c r="F173" i="22" s="1"/>
  <c r="H173" i="22" s="1"/>
  <c r="C267" i="22"/>
  <c r="E219" i="22"/>
  <c r="F219" i="22" s="1"/>
  <c r="H219" i="22" s="1"/>
  <c r="C353" i="22"/>
  <c r="E305" i="22"/>
  <c r="F305" i="22" s="1"/>
  <c r="H305" i="22" s="1"/>
  <c r="C276" i="22"/>
  <c r="E228" i="22"/>
  <c r="F228" i="22" s="1"/>
  <c r="H228" i="22" s="1"/>
  <c r="C211" i="22"/>
  <c r="E163" i="22"/>
  <c r="F163" i="22" s="1"/>
  <c r="C222" i="22"/>
  <c r="E174" i="22"/>
  <c r="F174" i="22" s="1"/>
  <c r="H174" i="22" s="1"/>
  <c r="C376" i="22"/>
  <c r="E328" i="22"/>
  <c r="F328" i="22" s="1"/>
  <c r="H328" i="22" s="1"/>
  <c r="C251" i="22"/>
  <c r="E203" i="22"/>
  <c r="F203" i="22" s="1"/>
  <c r="H203" i="22" s="1"/>
  <c r="C231" i="22"/>
  <c r="E183" i="22"/>
  <c r="F183" i="22" s="1"/>
  <c r="H183" i="22" s="1"/>
  <c r="C226" i="22"/>
  <c r="E178" i="22"/>
  <c r="F178" i="22" s="1"/>
  <c r="H178" i="22" s="1"/>
  <c r="E237" i="22" l="1"/>
  <c r="F237" i="22" s="1"/>
  <c r="H237" i="22" s="1"/>
  <c r="C260" i="22"/>
  <c r="E212" i="22"/>
  <c r="F212" i="22" s="1"/>
  <c r="H212" i="22" s="1"/>
  <c r="G163" i="22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H163" i="22"/>
  <c r="C269" i="22"/>
  <c r="E221" i="22"/>
  <c r="F221" i="22" s="1"/>
  <c r="H221" i="22" s="1"/>
  <c r="C272" i="22"/>
  <c r="E224" i="22"/>
  <c r="F224" i="22" s="1"/>
  <c r="H224" i="22" s="1"/>
  <c r="C271" i="22"/>
  <c r="E223" i="22"/>
  <c r="F223" i="22" s="1"/>
  <c r="H223" i="22" s="1"/>
  <c r="C326" i="22"/>
  <c r="E278" i="22"/>
  <c r="F278" i="22" s="1"/>
  <c r="H278" i="22" s="1"/>
  <c r="C359" i="22"/>
  <c r="E311" i="22"/>
  <c r="F311" i="22" s="1"/>
  <c r="H311" i="22" s="1"/>
  <c r="C279" i="22"/>
  <c r="E231" i="22"/>
  <c r="F231" i="22" s="1"/>
  <c r="H231" i="22" s="1"/>
  <c r="C266" i="22"/>
  <c r="E218" i="22"/>
  <c r="F218" i="22" s="1"/>
  <c r="H218" i="22" s="1"/>
  <c r="C316" i="22"/>
  <c r="E268" i="22"/>
  <c r="F268" i="22" s="1"/>
  <c r="H268" i="22" s="1"/>
  <c r="C282" i="22"/>
  <c r="E234" i="22"/>
  <c r="F234" i="22" s="1"/>
  <c r="H234" i="22" s="1"/>
  <c r="C345" i="22"/>
  <c r="E297" i="22"/>
  <c r="F297" i="22" s="1"/>
  <c r="H297" i="22" s="1"/>
  <c r="C292" i="22"/>
  <c r="E244" i="22"/>
  <c r="F244" i="22" s="1"/>
  <c r="H244" i="22" s="1"/>
  <c r="C270" i="22"/>
  <c r="E222" i="22"/>
  <c r="F222" i="22" s="1"/>
  <c r="H222" i="22" s="1"/>
  <c r="C304" i="22"/>
  <c r="E256" i="22"/>
  <c r="F256" i="22" s="1"/>
  <c r="H256" i="22" s="1"/>
  <c r="C286" i="22"/>
  <c r="E238" i="22"/>
  <c r="F238" i="22" s="1"/>
  <c r="H238" i="22" s="1"/>
  <c r="C341" i="22"/>
  <c r="E293" i="22"/>
  <c r="F293" i="22" s="1"/>
  <c r="H293" i="22" s="1"/>
  <c r="C296" i="22"/>
  <c r="E248" i="22"/>
  <c r="F248" i="22" s="1"/>
  <c r="H248" i="22" s="1"/>
  <c r="C315" i="22"/>
  <c r="E267" i="22"/>
  <c r="F267" i="22" s="1"/>
  <c r="H267" i="22" s="1"/>
  <c r="C409" i="22"/>
  <c r="E361" i="22"/>
  <c r="F361" i="22" s="1"/>
  <c r="H361" i="22" s="1"/>
  <c r="C309" i="22"/>
  <c r="E261" i="22"/>
  <c r="F261" i="22" s="1"/>
  <c r="H261" i="22" s="1"/>
  <c r="C264" i="22"/>
  <c r="E216" i="22"/>
  <c r="F216" i="22" s="1"/>
  <c r="H216" i="22" s="1"/>
  <c r="C275" i="22"/>
  <c r="E227" i="22"/>
  <c r="F227" i="22" s="1"/>
  <c r="H227" i="22" s="1"/>
  <c r="C295" i="22"/>
  <c r="E247" i="22"/>
  <c r="F247" i="22" s="1"/>
  <c r="H247" i="22" s="1"/>
  <c r="C291" i="22"/>
  <c r="E243" i="22"/>
  <c r="F243" i="22" s="1"/>
  <c r="H243" i="22" s="1"/>
  <c r="C289" i="22"/>
  <c r="E241" i="22"/>
  <c r="F241" i="22" s="1"/>
  <c r="H241" i="22" s="1"/>
  <c r="C273" i="22"/>
  <c r="E225" i="22"/>
  <c r="F225" i="22" s="1"/>
  <c r="H225" i="22" s="1"/>
  <c r="C274" i="22"/>
  <c r="E226" i="22"/>
  <c r="F226" i="22" s="1"/>
  <c r="H226" i="22" s="1"/>
  <c r="C396" i="22"/>
  <c r="E348" i="22"/>
  <c r="F348" i="22" s="1"/>
  <c r="H348" i="22" s="1"/>
  <c r="C299" i="22"/>
  <c r="E251" i="22"/>
  <c r="F251" i="22" s="1"/>
  <c r="H251" i="22" s="1"/>
  <c r="C336" i="22"/>
  <c r="E288" i="22"/>
  <c r="F288" i="22" s="1"/>
  <c r="H288" i="22" s="1"/>
  <c r="C424" i="22"/>
  <c r="E376" i="22"/>
  <c r="F376" i="22" s="1"/>
  <c r="H376" i="22" s="1"/>
  <c r="C346" i="22"/>
  <c r="E298" i="22"/>
  <c r="F298" i="22" s="1"/>
  <c r="H298" i="22" s="1"/>
  <c r="C333" i="22"/>
  <c r="E285" i="22"/>
  <c r="F285" i="22" s="1"/>
  <c r="H285" i="22" s="1"/>
  <c r="C262" i="22"/>
  <c r="E214" i="22"/>
  <c r="F214" i="22" s="1"/>
  <c r="H214" i="22" s="1"/>
  <c r="C349" i="22"/>
  <c r="E301" i="22"/>
  <c r="F301" i="22" s="1"/>
  <c r="H301" i="22" s="1"/>
  <c r="C401" i="22"/>
  <c r="E353" i="22"/>
  <c r="F353" i="22" s="1"/>
  <c r="H353" i="22" s="1"/>
  <c r="C427" i="22"/>
  <c r="E379" i="22"/>
  <c r="F379" i="22" s="1"/>
  <c r="H379" i="22" s="1"/>
  <c r="C399" i="22"/>
  <c r="E351" i="22"/>
  <c r="F351" i="22" s="1"/>
  <c r="H351" i="22" s="1"/>
  <c r="C290" i="22"/>
  <c r="E242" i="22"/>
  <c r="F242" i="22" s="1"/>
  <c r="H242" i="22" s="1"/>
  <c r="C302" i="22"/>
  <c r="E254" i="22"/>
  <c r="F254" i="22" s="1"/>
  <c r="H254" i="22" s="1"/>
  <c r="C294" i="22"/>
  <c r="E246" i="22"/>
  <c r="F246" i="22" s="1"/>
  <c r="H246" i="22" s="1"/>
  <c r="C335" i="22"/>
  <c r="E287" i="22"/>
  <c r="F287" i="22" s="1"/>
  <c r="H287" i="22" s="1"/>
  <c r="C284" i="22"/>
  <c r="E236" i="22"/>
  <c r="F236" i="22" s="1"/>
  <c r="H236" i="22" s="1"/>
  <c r="C306" i="22"/>
  <c r="E258" i="22"/>
  <c r="F258" i="22" s="1"/>
  <c r="H258" i="22" s="1"/>
  <c r="C277" i="22"/>
  <c r="E229" i="22"/>
  <c r="F229" i="22" s="1"/>
  <c r="H229" i="22" s="1"/>
  <c r="C259" i="22"/>
  <c r="E211" i="22"/>
  <c r="F211" i="22" s="1"/>
  <c r="C281" i="22"/>
  <c r="E233" i="22"/>
  <c r="F233" i="22" s="1"/>
  <c r="H233" i="22" s="1"/>
  <c r="C324" i="22"/>
  <c r="E276" i="22"/>
  <c r="F276" i="22" s="1"/>
  <c r="H276" i="22" s="1"/>
  <c r="C308" i="22" l="1"/>
  <c r="E260" i="22"/>
  <c r="F260" i="22" s="1"/>
  <c r="H260" i="22" s="1"/>
  <c r="G211" i="22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H211" i="22"/>
  <c r="C472" i="22"/>
  <c r="E424" i="22"/>
  <c r="F424" i="22" s="1"/>
  <c r="H424" i="22" s="1"/>
  <c r="C330" i="22"/>
  <c r="E282" i="22"/>
  <c r="F282" i="22" s="1"/>
  <c r="H282" i="22" s="1"/>
  <c r="C329" i="22"/>
  <c r="E281" i="22"/>
  <c r="F281" i="22" s="1"/>
  <c r="H281" i="22" s="1"/>
  <c r="C372" i="22"/>
  <c r="E324" i="22"/>
  <c r="F324" i="22" s="1"/>
  <c r="H324" i="22" s="1"/>
  <c r="C444" i="22"/>
  <c r="E396" i="22"/>
  <c r="F396" i="22" s="1"/>
  <c r="H396" i="22" s="1"/>
  <c r="C327" i="22"/>
  <c r="E279" i="22"/>
  <c r="F279" i="22" s="1"/>
  <c r="H279" i="22" s="1"/>
  <c r="C393" i="22"/>
  <c r="E345" i="22"/>
  <c r="F345" i="22" s="1"/>
  <c r="H345" i="22" s="1"/>
  <c r="C357" i="22"/>
  <c r="E309" i="22"/>
  <c r="F309" i="22" s="1"/>
  <c r="H309" i="22" s="1"/>
  <c r="C347" i="22"/>
  <c r="E299" i="22"/>
  <c r="F299" i="22" s="1"/>
  <c r="H299" i="22" s="1"/>
  <c r="C457" i="22"/>
  <c r="E409" i="22"/>
  <c r="F409" i="22" s="1"/>
  <c r="H409" i="22" s="1"/>
  <c r="C314" i="22"/>
  <c r="E266" i="22"/>
  <c r="F266" i="22" s="1"/>
  <c r="H266" i="22" s="1"/>
  <c r="C350" i="22"/>
  <c r="E302" i="22"/>
  <c r="F302" i="22" s="1"/>
  <c r="H302" i="22" s="1"/>
  <c r="C384" i="22"/>
  <c r="E336" i="22"/>
  <c r="F336" i="22" s="1"/>
  <c r="H336" i="22" s="1"/>
  <c r="C363" i="22"/>
  <c r="E315" i="22"/>
  <c r="F315" i="22" s="1"/>
  <c r="H315" i="22" s="1"/>
  <c r="C449" i="22"/>
  <c r="E401" i="22"/>
  <c r="F401" i="22" s="1"/>
  <c r="H401" i="22" s="1"/>
  <c r="C325" i="22"/>
  <c r="E277" i="22"/>
  <c r="F277" i="22" s="1"/>
  <c r="H277" i="22" s="1"/>
  <c r="C354" i="22"/>
  <c r="E306" i="22"/>
  <c r="F306" i="22" s="1"/>
  <c r="H306" i="22" s="1"/>
  <c r="C310" i="22"/>
  <c r="E262" i="22"/>
  <c r="F262" i="22" s="1"/>
  <c r="H262" i="22" s="1"/>
  <c r="C337" i="22"/>
  <c r="E289" i="22"/>
  <c r="F289" i="22" s="1"/>
  <c r="H289" i="22" s="1"/>
  <c r="C334" i="22"/>
  <c r="E286" i="22"/>
  <c r="F286" i="22" s="1"/>
  <c r="H286" i="22" s="1"/>
  <c r="C374" i="22"/>
  <c r="E326" i="22"/>
  <c r="F326" i="22" s="1"/>
  <c r="H326" i="22" s="1"/>
  <c r="C332" i="22"/>
  <c r="E284" i="22"/>
  <c r="F284" i="22" s="1"/>
  <c r="H284" i="22" s="1"/>
  <c r="C319" i="22"/>
  <c r="E271" i="22"/>
  <c r="F271" i="22" s="1"/>
  <c r="H271" i="22" s="1"/>
  <c r="C318" i="22"/>
  <c r="E270" i="22"/>
  <c r="F270" i="22" s="1"/>
  <c r="H270" i="22" s="1"/>
  <c r="C320" i="22"/>
  <c r="E272" i="22"/>
  <c r="F272" i="22" s="1"/>
  <c r="H272" i="22" s="1"/>
  <c r="C322" i="22"/>
  <c r="E274" i="22"/>
  <c r="F274" i="22" s="1"/>
  <c r="H274" i="22" s="1"/>
  <c r="C397" i="22"/>
  <c r="E349" i="22"/>
  <c r="F349" i="22" s="1"/>
  <c r="H349" i="22" s="1"/>
  <c r="C407" i="22"/>
  <c r="E359" i="22"/>
  <c r="F359" i="22" s="1"/>
  <c r="H359" i="22" s="1"/>
  <c r="C381" i="22"/>
  <c r="E333" i="22"/>
  <c r="F333" i="22" s="1"/>
  <c r="H333" i="22" s="1"/>
  <c r="C307" i="22"/>
  <c r="E259" i="22"/>
  <c r="F259" i="22" s="1"/>
  <c r="C321" i="22"/>
  <c r="E273" i="22"/>
  <c r="F273" i="22" s="1"/>
  <c r="H273" i="22" s="1"/>
  <c r="C339" i="22"/>
  <c r="E291" i="22"/>
  <c r="F291" i="22" s="1"/>
  <c r="H291" i="22" s="1"/>
  <c r="C343" i="22"/>
  <c r="E295" i="22"/>
  <c r="F295" i="22" s="1"/>
  <c r="H295" i="22" s="1"/>
  <c r="C342" i="22"/>
  <c r="E294" i="22"/>
  <c r="F294" i="22" s="1"/>
  <c r="H294" i="22" s="1"/>
  <c r="C394" i="22"/>
  <c r="E346" i="22"/>
  <c r="F346" i="22" s="1"/>
  <c r="H346" i="22" s="1"/>
  <c r="C323" i="22"/>
  <c r="E275" i="22"/>
  <c r="F275" i="22" s="1"/>
  <c r="H275" i="22" s="1"/>
  <c r="C340" i="22"/>
  <c r="E292" i="22"/>
  <c r="F292" i="22" s="1"/>
  <c r="H292" i="22" s="1"/>
  <c r="C317" i="22"/>
  <c r="E269" i="22"/>
  <c r="F269" i="22" s="1"/>
  <c r="H269" i="22" s="1"/>
  <c r="C312" i="22"/>
  <c r="E264" i="22"/>
  <c r="F264" i="22" s="1"/>
  <c r="H264" i="22" s="1"/>
  <c r="C338" i="22"/>
  <c r="E290" i="22"/>
  <c r="F290" i="22" s="1"/>
  <c r="H290" i="22" s="1"/>
  <c r="C447" i="22"/>
  <c r="E399" i="22"/>
  <c r="F399" i="22" s="1"/>
  <c r="H399" i="22" s="1"/>
  <c r="C364" i="22"/>
  <c r="E316" i="22"/>
  <c r="F316" i="22" s="1"/>
  <c r="H316" i="22" s="1"/>
  <c r="C475" i="22"/>
  <c r="E427" i="22"/>
  <c r="F427" i="22" s="1"/>
  <c r="H427" i="22" s="1"/>
  <c r="C344" i="22"/>
  <c r="E296" i="22"/>
  <c r="F296" i="22" s="1"/>
  <c r="H296" i="22" s="1"/>
  <c r="C389" i="22"/>
  <c r="E341" i="22"/>
  <c r="F341" i="22" s="1"/>
  <c r="H341" i="22" s="1"/>
  <c r="C352" i="22"/>
  <c r="E304" i="22"/>
  <c r="F304" i="22" s="1"/>
  <c r="H304" i="22" s="1"/>
  <c r="C383" i="22"/>
  <c r="E335" i="22"/>
  <c r="F335" i="22" s="1"/>
  <c r="H335" i="22" s="1"/>
  <c r="G259" i="22" l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H259" i="22"/>
  <c r="C356" i="22"/>
  <c r="E308" i="22"/>
  <c r="F308" i="22" s="1"/>
  <c r="H308" i="22" s="1"/>
  <c r="C360" i="22"/>
  <c r="E312" i="22"/>
  <c r="F312" i="22" s="1"/>
  <c r="H312" i="22" s="1"/>
  <c r="C385" i="22"/>
  <c r="E337" i="22"/>
  <c r="F337" i="22" s="1"/>
  <c r="H337" i="22" s="1"/>
  <c r="C445" i="22"/>
  <c r="E397" i="22"/>
  <c r="F397" i="22" s="1"/>
  <c r="H397" i="22" s="1"/>
  <c r="C429" i="22"/>
  <c r="E381" i="22"/>
  <c r="F381" i="22" s="1"/>
  <c r="H381" i="22" s="1"/>
  <c r="C365" i="22"/>
  <c r="E317" i="22"/>
  <c r="F317" i="22" s="1"/>
  <c r="H317" i="22" s="1"/>
  <c r="C405" i="22"/>
  <c r="E357" i="22"/>
  <c r="F357" i="22" s="1"/>
  <c r="H357" i="22" s="1"/>
  <c r="C400" i="22"/>
  <c r="E352" i="22"/>
  <c r="F352" i="22" s="1"/>
  <c r="H352" i="22" s="1"/>
  <c r="C370" i="22"/>
  <c r="E322" i="22"/>
  <c r="F322" i="22" s="1"/>
  <c r="H322" i="22" s="1"/>
  <c r="C373" i="22"/>
  <c r="E325" i="22"/>
  <c r="F325" i="22" s="1"/>
  <c r="H325" i="22" s="1"/>
  <c r="C431" i="22"/>
  <c r="E383" i="22"/>
  <c r="F383" i="22" s="1"/>
  <c r="H383" i="22" s="1"/>
  <c r="C441" i="22"/>
  <c r="E393" i="22"/>
  <c r="F393" i="22" s="1"/>
  <c r="H393" i="22" s="1"/>
  <c r="C437" i="22"/>
  <c r="E389" i="22"/>
  <c r="F389" i="22" s="1"/>
  <c r="H389" i="22" s="1"/>
  <c r="C492" i="22"/>
  <c r="E444" i="22"/>
  <c r="F444" i="22" s="1"/>
  <c r="H444" i="22" s="1"/>
  <c r="C377" i="22"/>
  <c r="E329" i="22"/>
  <c r="F329" i="22" s="1"/>
  <c r="H329" i="22" s="1"/>
  <c r="C402" i="22"/>
  <c r="E354" i="22"/>
  <c r="F354" i="22" s="1"/>
  <c r="H354" i="22" s="1"/>
  <c r="C368" i="22"/>
  <c r="E320" i="22"/>
  <c r="F320" i="22" s="1"/>
  <c r="H320" i="22" s="1"/>
  <c r="C382" i="22"/>
  <c r="E334" i="22"/>
  <c r="F334" i="22" s="1"/>
  <c r="H334" i="22" s="1"/>
  <c r="C442" i="22"/>
  <c r="E394" i="22"/>
  <c r="F394" i="22" s="1"/>
  <c r="H394" i="22" s="1"/>
  <c r="C366" i="22"/>
  <c r="E318" i="22"/>
  <c r="F318" i="22" s="1"/>
  <c r="H318" i="22" s="1"/>
  <c r="C523" i="22"/>
  <c r="E475" i="22"/>
  <c r="F475" i="22" s="1"/>
  <c r="H475" i="22" s="1"/>
  <c r="C411" i="22"/>
  <c r="E363" i="22"/>
  <c r="F363" i="22" s="1"/>
  <c r="H363" i="22" s="1"/>
  <c r="C432" i="22"/>
  <c r="E384" i="22"/>
  <c r="F384" i="22" s="1"/>
  <c r="H384" i="22" s="1"/>
  <c r="C495" i="22"/>
  <c r="E447" i="22"/>
  <c r="F447" i="22" s="1"/>
  <c r="H447" i="22" s="1"/>
  <c r="C380" i="22"/>
  <c r="E332" i="22"/>
  <c r="F332" i="22" s="1"/>
  <c r="H332" i="22" s="1"/>
  <c r="C398" i="22"/>
  <c r="E350" i="22"/>
  <c r="F350" i="22" s="1"/>
  <c r="H350" i="22" s="1"/>
  <c r="C378" i="22"/>
  <c r="E330" i="22"/>
  <c r="F330" i="22" s="1"/>
  <c r="H330" i="22" s="1"/>
  <c r="C375" i="22"/>
  <c r="E327" i="22"/>
  <c r="F327" i="22" s="1"/>
  <c r="H327" i="22" s="1"/>
  <c r="C390" i="22"/>
  <c r="E342" i="22"/>
  <c r="F342" i="22" s="1"/>
  <c r="H342" i="22" s="1"/>
  <c r="C497" i="22"/>
  <c r="E449" i="22"/>
  <c r="F449" i="22" s="1"/>
  <c r="H449" i="22" s="1"/>
  <c r="C420" i="22"/>
  <c r="E372" i="22"/>
  <c r="F372" i="22" s="1"/>
  <c r="H372" i="22" s="1"/>
  <c r="C367" i="22"/>
  <c r="E319" i="22"/>
  <c r="F319" i="22" s="1"/>
  <c r="H319" i="22" s="1"/>
  <c r="C395" i="22"/>
  <c r="E347" i="22"/>
  <c r="F347" i="22" s="1"/>
  <c r="H347" i="22" s="1"/>
  <c r="C358" i="22"/>
  <c r="E310" i="22"/>
  <c r="F310" i="22" s="1"/>
  <c r="H310" i="22" s="1"/>
  <c r="C371" i="22"/>
  <c r="E323" i="22"/>
  <c r="F323" i="22" s="1"/>
  <c r="H323" i="22" s="1"/>
  <c r="C391" i="22"/>
  <c r="E343" i="22"/>
  <c r="F343" i="22" s="1"/>
  <c r="H343" i="22" s="1"/>
  <c r="C386" i="22"/>
  <c r="E338" i="22"/>
  <c r="F338" i="22" s="1"/>
  <c r="H338" i="22" s="1"/>
  <c r="C355" i="22"/>
  <c r="E307" i="22"/>
  <c r="F307" i="22" s="1"/>
  <c r="C422" i="22"/>
  <c r="E374" i="22"/>
  <c r="F374" i="22" s="1"/>
  <c r="H374" i="22" s="1"/>
  <c r="C362" i="22"/>
  <c r="E314" i="22"/>
  <c r="F314" i="22" s="1"/>
  <c r="H314" i="22" s="1"/>
  <c r="C520" i="22"/>
  <c r="E472" i="22"/>
  <c r="F472" i="22" s="1"/>
  <c r="H472" i="22" s="1"/>
  <c r="C505" i="22"/>
  <c r="E457" i="22"/>
  <c r="F457" i="22" s="1"/>
  <c r="H457" i="22" s="1"/>
  <c r="C455" i="22"/>
  <c r="E407" i="22"/>
  <c r="F407" i="22" s="1"/>
  <c r="H407" i="22" s="1"/>
  <c r="C388" i="22"/>
  <c r="E340" i="22"/>
  <c r="F340" i="22" s="1"/>
  <c r="H340" i="22" s="1"/>
  <c r="C392" i="22"/>
  <c r="E344" i="22"/>
  <c r="F344" i="22" s="1"/>
  <c r="H344" i="22" s="1"/>
  <c r="C412" i="22"/>
  <c r="E364" i="22"/>
  <c r="F364" i="22" s="1"/>
  <c r="H364" i="22" s="1"/>
  <c r="C387" i="22"/>
  <c r="E339" i="22"/>
  <c r="F339" i="22" s="1"/>
  <c r="H339" i="22" s="1"/>
  <c r="C369" i="22"/>
  <c r="E321" i="22"/>
  <c r="F321" i="22" s="1"/>
  <c r="H321" i="22" s="1"/>
  <c r="C404" i="22" l="1"/>
  <c r="E356" i="22"/>
  <c r="F356" i="22" s="1"/>
  <c r="H356" i="22" s="1"/>
  <c r="G307" i="22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H307" i="22"/>
  <c r="C421" i="22"/>
  <c r="E373" i="22"/>
  <c r="F373" i="22" s="1"/>
  <c r="H373" i="22" s="1"/>
  <c r="C568" i="22"/>
  <c r="E520" i="22"/>
  <c r="F520" i="22" s="1"/>
  <c r="H520" i="22" s="1"/>
  <c r="C438" i="22"/>
  <c r="E390" i="22"/>
  <c r="F390" i="22" s="1"/>
  <c r="H390" i="22" s="1"/>
  <c r="C479" i="22"/>
  <c r="E431" i="22"/>
  <c r="F431" i="22" s="1"/>
  <c r="H431" i="22" s="1"/>
  <c r="C468" i="22"/>
  <c r="E420" i="22"/>
  <c r="F420" i="22" s="1"/>
  <c r="H420" i="22" s="1"/>
  <c r="C414" i="22"/>
  <c r="E366" i="22"/>
  <c r="F366" i="22" s="1"/>
  <c r="H366" i="22" s="1"/>
  <c r="C419" i="22"/>
  <c r="E371" i="22"/>
  <c r="F371" i="22" s="1"/>
  <c r="H371" i="22" s="1"/>
  <c r="C571" i="22"/>
  <c r="E523" i="22"/>
  <c r="F523" i="22" s="1"/>
  <c r="H523" i="22" s="1"/>
  <c r="C490" i="22"/>
  <c r="E442" i="22"/>
  <c r="F442" i="22" s="1"/>
  <c r="H442" i="22" s="1"/>
  <c r="C403" i="22"/>
  <c r="E355" i="22"/>
  <c r="F355" i="22" s="1"/>
  <c r="C460" i="22"/>
  <c r="E412" i="22"/>
  <c r="F412" i="22" s="1"/>
  <c r="H412" i="22" s="1"/>
  <c r="C453" i="22"/>
  <c r="E405" i="22"/>
  <c r="F405" i="22" s="1"/>
  <c r="H405" i="22" s="1"/>
  <c r="C413" i="22"/>
  <c r="E365" i="22"/>
  <c r="F365" i="22" s="1"/>
  <c r="H365" i="22" s="1"/>
  <c r="C423" i="22"/>
  <c r="E375" i="22"/>
  <c r="F375" i="22" s="1"/>
  <c r="H375" i="22" s="1"/>
  <c r="C426" i="22"/>
  <c r="E378" i="22"/>
  <c r="F378" i="22" s="1"/>
  <c r="H378" i="22" s="1"/>
  <c r="C439" i="22"/>
  <c r="E391" i="22"/>
  <c r="F391" i="22" s="1"/>
  <c r="H391" i="22" s="1"/>
  <c r="C428" i="22"/>
  <c r="E380" i="22"/>
  <c r="F380" i="22" s="1"/>
  <c r="H380" i="22" s="1"/>
  <c r="C436" i="22"/>
  <c r="E388" i="22"/>
  <c r="F388" i="22" s="1"/>
  <c r="H388" i="22" s="1"/>
  <c r="C543" i="22"/>
  <c r="E495" i="22"/>
  <c r="F495" i="22" s="1"/>
  <c r="H495" i="22" s="1"/>
  <c r="C540" i="22"/>
  <c r="E492" i="22"/>
  <c r="F492" i="22" s="1"/>
  <c r="H492" i="22" s="1"/>
  <c r="C503" i="22"/>
  <c r="E455" i="22"/>
  <c r="F455" i="22" s="1"/>
  <c r="H455" i="22" s="1"/>
  <c r="C443" i="22"/>
  <c r="E395" i="22"/>
  <c r="F395" i="22" s="1"/>
  <c r="H395" i="22" s="1"/>
  <c r="C480" i="22"/>
  <c r="E432" i="22"/>
  <c r="F432" i="22" s="1"/>
  <c r="H432" i="22" s="1"/>
  <c r="C485" i="22"/>
  <c r="E437" i="22"/>
  <c r="F437" i="22" s="1"/>
  <c r="H437" i="22" s="1"/>
  <c r="C433" i="22"/>
  <c r="E385" i="22"/>
  <c r="F385" i="22" s="1"/>
  <c r="H385" i="22" s="1"/>
  <c r="C410" i="22"/>
  <c r="E362" i="22"/>
  <c r="F362" i="22" s="1"/>
  <c r="H362" i="22" s="1"/>
  <c r="C417" i="22"/>
  <c r="E369" i="22"/>
  <c r="F369" i="22" s="1"/>
  <c r="H369" i="22" s="1"/>
  <c r="C446" i="22"/>
  <c r="E398" i="22"/>
  <c r="F398" i="22" s="1"/>
  <c r="H398" i="22" s="1"/>
  <c r="C440" i="22"/>
  <c r="E392" i="22"/>
  <c r="F392" i="22" s="1"/>
  <c r="H392" i="22" s="1"/>
  <c r="C477" i="22"/>
  <c r="E429" i="22"/>
  <c r="F429" i="22" s="1"/>
  <c r="H429" i="22" s="1"/>
  <c r="C406" i="22"/>
  <c r="E358" i="22"/>
  <c r="F358" i="22" s="1"/>
  <c r="H358" i="22" s="1"/>
  <c r="C493" i="22"/>
  <c r="E445" i="22"/>
  <c r="F445" i="22" s="1"/>
  <c r="H445" i="22" s="1"/>
  <c r="C470" i="22"/>
  <c r="E422" i="22"/>
  <c r="F422" i="22" s="1"/>
  <c r="H422" i="22" s="1"/>
  <c r="C435" i="22"/>
  <c r="E387" i="22"/>
  <c r="F387" i="22" s="1"/>
  <c r="H387" i="22" s="1"/>
  <c r="C430" i="22"/>
  <c r="E382" i="22"/>
  <c r="F382" i="22" s="1"/>
  <c r="H382" i="22" s="1"/>
  <c r="C416" i="22"/>
  <c r="E368" i="22"/>
  <c r="F368" i="22" s="1"/>
  <c r="H368" i="22" s="1"/>
  <c r="C450" i="22"/>
  <c r="E402" i="22"/>
  <c r="F402" i="22" s="1"/>
  <c r="H402" i="22" s="1"/>
  <c r="C425" i="22"/>
  <c r="E377" i="22"/>
  <c r="F377" i="22" s="1"/>
  <c r="H377" i="22" s="1"/>
  <c r="C553" i="22"/>
  <c r="E505" i="22"/>
  <c r="F505" i="22" s="1"/>
  <c r="H505" i="22" s="1"/>
  <c r="C459" i="22"/>
  <c r="E411" i="22"/>
  <c r="F411" i="22" s="1"/>
  <c r="H411" i="22" s="1"/>
  <c r="C489" i="22"/>
  <c r="E441" i="22"/>
  <c r="F441" i="22" s="1"/>
  <c r="H441" i="22" s="1"/>
  <c r="C408" i="22"/>
  <c r="E360" i="22"/>
  <c r="F360" i="22" s="1"/>
  <c r="H360" i="22" s="1"/>
  <c r="C545" i="22"/>
  <c r="E497" i="22"/>
  <c r="F497" i="22" s="1"/>
  <c r="H497" i="22" s="1"/>
  <c r="C418" i="22"/>
  <c r="E370" i="22"/>
  <c r="F370" i="22" s="1"/>
  <c r="H370" i="22" s="1"/>
  <c r="C448" i="22"/>
  <c r="E400" i="22"/>
  <c r="F400" i="22" s="1"/>
  <c r="H400" i="22" s="1"/>
  <c r="C434" i="22"/>
  <c r="E386" i="22"/>
  <c r="F386" i="22" s="1"/>
  <c r="H386" i="22" s="1"/>
  <c r="C415" i="22"/>
  <c r="E367" i="22"/>
  <c r="F367" i="22" s="1"/>
  <c r="H367" i="22" s="1"/>
  <c r="C452" i="22" l="1"/>
  <c r="E404" i="22"/>
  <c r="F404" i="22" s="1"/>
  <c r="H404" i="22" s="1"/>
  <c r="G355" i="22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H355" i="22"/>
  <c r="C588" i="22"/>
  <c r="E540" i="22"/>
  <c r="F540" i="22" s="1"/>
  <c r="H540" i="22" s="1"/>
  <c r="C601" i="22"/>
  <c r="E553" i="22"/>
  <c r="F553" i="22" s="1"/>
  <c r="H553" i="22" s="1"/>
  <c r="C473" i="22"/>
  <c r="E425" i="22"/>
  <c r="F425" i="22" s="1"/>
  <c r="H425" i="22" s="1"/>
  <c r="C591" i="22"/>
  <c r="E543" i="22"/>
  <c r="F543" i="22" s="1"/>
  <c r="H543" i="22" s="1"/>
  <c r="C507" i="22"/>
  <c r="E459" i="22"/>
  <c r="F459" i="22" s="1"/>
  <c r="H459" i="22" s="1"/>
  <c r="C494" i="22"/>
  <c r="E446" i="22"/>
  <c r="F446" i="22" s="1"/>
  <c r="H446" i="22" s="1"/>
  <c r="C451" i="22"/>
  <c r="E403" i="22"/>
  <c r="F403" i="22" s="1"/>
  <c r="C538" i="22"/>
  <c r="E490" i="22"/>
  <c r="F490" i="22" s="1"/>
  <c r="H490" i="22" s="1"/>
  <c r="C619" i="22"/>
  <c r="E571" i="22"/>
  <c r="F571" i="22" s="1"/>
  <c r="H571" i="22" s="1"/>
  <c r="C465" i="22"/>
  <c r="E417" i="22"/>
  <c r="F417" i="22" s="1"/>
  <c r="H417" i="22" s="1"/>
  <c r="C487" i="22"/>
  <c r="E439" i="22"/>
  <c r="F439" i="22" s="1"/>
  <c r="H439" i="22" s="1"/>
  <c r="C478" i="22"/>
  <c r="E430" i="22"/>
  <c r="F430" i="22" s="1"/>
  <c r="H430" i="22" s="1"/>
  <c r="C498" i="22"/>
  <c r="E450" i="22"/>
  <c r="F450" i="22" s="1"/>
  <c r="H450" i="22" s="1"/>
  <c r="C518" i="22"/>
  <c r="E470" i="22"/>
  <c r="F470" i="22" s="1"/>
  <c r="H470" i="22" s="1"/>
  <c r="C486" i="22"/>
  <c r="E438" i="22"/>
  <c r="F438" i="22" s="1"/>
  <c r="H438" i="22" s="1"/>
  <c r="C476" i="22"/>
  <c r="E428" i="22"/>
  <c r="F428" i="22" s="1"/>
  <c r="H428" i="22" s="1"/>
  <c r="C464" i="22"/>
  <c r="E416" i="22"/>
  <c r="F416" i="22" s="1"/>
  <c r="H416" i="22" s="1"/>
  <c r="C516" i="22"/>
  <c r="E468" i="22"/>
  <c r="F468" i="22" s="1"/>
  <c r="H468" i="22" s="1"/>
  <c r="C467" i="22"/>
  <c r="E419" i="22"/>
  <c r="F419" i="22" s="1"/>
  <c r="H419" i="22" s="1"/>
  <c r="C482" i="22"/>
  <c r="E434" i="22"/>
  <c r="F434" i="22" s="1"/>
  <c r="H434" i="22" s="1"/>
  <c r="C496" i="22"/>
  <c r="E448" i="22"/>
  <c r="F448" i="22" s="1"/>
  <c r="H448" i="22" s="1"/>
  <c r="C466" i="22"/>
  <c r="E418" i="22"/>
  <c r="F418" i="22" s="1"/>
  <c r="H418" i="22" s="1"/>
  <c r="C491" i="22"/>
  <c r="E443" i="22"/>
  <c r="F443" i="22" s="1"/>
  <c r="H443" i="22" s="1"/>
  <c r="C616" i="22"/>
  <c r="E568" i="22"/>
  <c r="F568" i="22" s="1"/>
  <c r="H568" i="22" s="1"/>
  <c r="C462" i="22"/>
  <c r="E414" i="22"/>
  <c r="F414" i="22" s="1"/>
  <c r="H414" i="22" s="1"/>
  <c r="C533" i="22"/>
  <c r="E485" i="22"/>
  <c r="F485" i="22" s="1"/>
  <c r="H485" i="22" s="1"/>
  <c r="C461" i="22"/>
  <c r="E413" i="22"/>
  <c r="F413" i="22" s="1"/>
  <c r="H413" i="22" s="1"/>
  <c r="C463" i="22"/>
  <c r="E415" i="22"/>
  <c r="F415" i="22" s="1"/>
  <c r="H415" i="22" s="1"/>
  <c r="C458" i="22"/>
  <c r="E410" i="22"/>
  <c r="F410" i="22" s="1"/>
  <c r="H410" i="22" s="1"/>
  <c r="C481" i="22"/>
  <c r="E433" i="22"/>
  <c r="F433" i="22" s="1"/>
  <c r="H433" i="22" s="1"/>
  <c r="C483" i="22"/>
  <c r="E435" i="22"/>
  <c r="F435" i="22" s="1"/>
  <c r="H435" i="22" s="1"/>
  <c r="C471" i="22"/>
  <c r="E423" i="22"/>
  <c r="F423" i="22" s="1"/>
  <c r="H423" i="22" s="1"/>
  <c r="C456" i="22"/>
  <c r="E408" i="22"/>
  <c r="F408" i="22" s="1"/>
  <c r="H408" i="22" s="1"/>
  <c r="C501" i="22"/>
  <c r="E453" i="22"/>
  <c r="F453" i="22" s="1"/>
  <c r="H453" i="22" s="1"/>
  <c r="C537" i="22"/>
  <c r="E489" i="22"/>
  <c r="F489" i="22" s="1"/>
  <c r="H489" i="22" s="1"/>
  <c r="C454" i="22"/>
  <c r="E406" i="22"/>
  <c r="F406" i="22" s="1"/>
  <c r="H406" i="22" s="1"/>
  <c r="C551" i="22"/>
  <c r="E503" i="22"/>
  <c r="F503" i="22" s="1"/>
  <c r="H503" i="22" s="1"/>
  <c r="C508" i="22"/>
  <c r="E460" i="22"/>
  <c r="F460" i="22" s="1"/>
  <c r="H460" i="22" s="1"/>
  <c r="C469" i="22"/>
  <c r="E421" i="22"/>
  <c r="F421" i="22" s="1"/>
  <c r="H421" i="22" s="1"/>
  <c r="C525" i="22"/>
  <c r="E477" i="22"/>
  <c r="F477" i="22" s="1"/>
  <c r="H477" i="22" s="1"/>
  <c r="C488" i="22"/>
  <c r="E440" i="22"/>
  <c r="F440" i="22" s="1"/>
  <c r="H440" i="22" s="1"/>
  <c r="C484" i="22"/>
  <c r="E436" i="22"/>
  <c r="F436" i="22" s="1"/>
  <c r="H436" i="22" s="1"/>
  <c r="C474" i="22"/>
  <c r="E426" i="22"/>
  <c r="F426" i="22" s="1"/>
  <c r="H426" i="22" s="1"/>
  <c r="C527" i="22"/>
  <c r="E479" i="22"/>
  <c r="F479" i="22" s="1"/>
  <c r="H479" i="22" s="1"/>
  <c r="C593" i="22"/>
  <c r="E545" i="22"/>
  <c r="F545" i="22" s="1"/>
  <c r="H545" i="22" s="1"/>
  <c r="C528" i="22"/>
  <c r="E480" i="22"/>
  <c r="F480" i="22" s="1"/>
  <c r="H480" i="22" s="1"/>
  <c r="C541" i="22"/>
  <c r="E493" i="22"/>
  <c r="F493" i="22" s="1"/>
  <c r="H493" i="22" s="1"/>
  <c r="G403" i="22" l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H403" i="22"/>
  <c r="C500" i="22"/>
  <c r="E452" i="22"/>
  <c r="F452" i="22" s="1"/>
  <c r="H452" i="22" s="1"/>
  <c r="C506" i="22"/>
  <c r="E458" i="22"/>
  <c r="F458" i="22" s="1"/>
  <c r="H458" i="22" s="1"/>
  <c r="C511" i="22"/>
  <c r="E463" i="22"/>
  <c r="F463" i="22" s="1"/>
  <c r="H463" i="22" s="1"/>
  <c r="C599" i="22"/>
  <c r="E551" i="22"/>
  <c r="F551" i="22" s="1"/>
  <c r="H551" i="22" s="1"/>
  <c r="C586" i="22"/>
  <c r="E538" i="22"/>
  <c r="F538" i="22" s="1"/>
  <c r="H538" i="22" s="1"/>
  <c r="C530" i="22"/>
  <c r="E482" i="22"/>
  <c r="F482" i="22" s="1"/>
  <c r="H482" i="22" s="1"/>
  <c r="C576" i="22"/>
  <c r="E528" i="22"/>
  <c r="F528" i="22" s="1"/>
  <c r="H528" i="22" s="1"/>
  <c r="C581" i="22"/>
  <c r="E533" i="22"/>
  <c r="F533" i="22" s="1"/>
  <c r="H533" i="22" s="1"/>
  <c r="C513" i="22"/>
  <c r="E465" i="22"/>
  <c r="F465" i="22" s="1"/>
  <c r="H465" i="22" s="1"/>
  <c r="C667" i="22"/>
  <c r="E619" i="22"/>
  <c r="F619" i="22" s="1"/>
  <c r="H619" i="22" s="1"/>
  <c r="C564" i="22"/>
  <c r="E516" i="22"/>
  <c r="F516" i="22" s="1"/>
  <c r="H516" i="22" s="1"/>
  <c r="C502" i="22"/>
  <c r="E454" i="22"/>
  <c r="F454" i="22" s="1"/>
  <c r="H454" i="22" s="1"/>
  <c r="C517" i="22"/>
  <c r="E469" i="22"/>
  <c r="F469" i="22" s="1"/>
  <c r="H469" i="22" s="1"/>
  <c r="C509" i="22"/>
  <c r="E461" i="22"/>
  <c r="F461" i="22" s="1"/>
  <c r="H461" i="22" s="1"/>
  <c r="C521" i="22"/>
  <c r="E473" i="22"/>
  <c r="F473" i="22" s="1"/>
  <c r="H473" i="22" s="1"/>
  <c r="C512" i="22"/>
  <c r="E464" i="22"/>
  <c r="F464" i="22" s="1"/>
  <c r="H464" i="22" s="1"/>
  <c r="C542" i="22"/>
  <c r="E494" i="22"/>
  <c r="F494" i="22" s="1"/>
  <c r="H494" i="22" s="1"/>
  <c r="C555" i="22"/>
  <c r="E507" i="22"/>
  <c r="F507" i="22" s="1"/>
  <c r="H507" i="22" s="1"/>
  <c r="C639" i="22"/>
  <c r="E591" i="22"/>
  <c r="F591" i="22" s="1"/>
  <c r="H591" i="22" s="1"/>
  <c r="C585" i="22"/>
  <c r="E537" i="22"/>
  <c r="F537" i="22" s="1"/>
  <c r="H537" i="22" s="1"/>
  <c r="C534" i="22"/>
  <c r="E486" i="22"/>
  <c r="F486" i="22" s="1"/>
  <c r="H486" i="22" s="1"/>
  <c r="C504" i="22"/>
  <c r="E456" i="22"/>
  <c r="F456" i="22" s="1"/>
  <c r="H456" i="22" s="1"/>
  <c r="C546" i="22"/>
  <c r="E498" i="22"/>
  <c r="F498" i="22" s="1"/>
  <c r="H498" i="22" s="1"/>
  <c r="C514" i="22"/>
  <c r="E466" i="22"/>
  <c r="F466" i="22" s="1"/>
  <c r="H466" i="22" s="1"/>
  <c r="C526" i="22"/>
  <c r="E478" i="22"/>
  <c r="F478" i="22" s="1"/>
  <c r="H478" i="22" s="1"/>
  <c r="C649" i="22"/>
  <c r="E601" i="22"/>
  <c r="F601" i="22" s="1"/>
  <c r="H601" i="22" s="1"/>
  <c r="C515" i="22"/>
  <c r="E467" i="22"/>
  <c r="F467" i="22" s="1"/>
  <c r="H467" i="22" s="1"/>
  <c r="C575" i="22"/>
  <c r="E527" i="22"/>
  <c r="F527" i="22" s="1"/>
  <c r="H527" i="22" s="1"/>
  <c r="C522" i="22"/>
  <c r="E474" i="22"/>
  <c r="F474" i="22" s="1"/>
  <c r="H474" i="22" s="1"/>
  <c r="C519" i="22"/>
  <c r="E471" i="22"/>
  <c r="F471" i="22" s="1"/>
  <c r="H471" i="22" s="1"/>
  <c r="C556" i="22"/>
  <c r="E508" i="22"/>
  <c r="F508" i="22" s="1"/>
  <c r="H508" i="22" s="1"/>
  <c r="C589" i="22"/>
  <c r="E541" i="22"/>
  <c r="F541" i="22" s="1"/>
  <c r="H541" i="22" s="1"/>
  <c r="C499" i="22"/>
  <c r="E451" i="22"/>
  <c r="F451" i="22" s="1"/>
  <c r="C641" i="22"/>
  <c r="E593" i="22"/>
  <c r="F593" i="22" s="1"/>
  <c r="H593" i="22" s="1"/>
  <c r="C510" i="22"/>
  <c r="E462" i="22"/>
  <c r="F462" i="22" s="1"/>
  <c r="H462" i="22" s="1"/>
  <c r="C549" i="22"/>
  <c r="E501" i="22"/>
  <c r="F501" i="22" s="1"/>
  <c r="H501" i="22" s="1"/>
  <c r="C664" i="22"/>
  <c r="E616" i="22"/>
  <c r="F616" i="22" s="1"/>
  <c r="H616" i="22" s="1"/>
  <c r="C532" i="22"/>
  <c r="E484" i="22"/>
  <c r="F484" i="22" s="1"/>
  <c r="H484" i="22" s="1"/>
  <c r="C536" i="22"/>
  <c r="E488" i="22"/>
  <c r="F488" i="22" s="1"/>
  <c r="H488" i="22" s="1"/>
  <c r="C573" i="22"/>
  <c r="E525" i="22"/>
  <c r="F525" i="22" s="1"/>
  <c r="H525" i="22" s="1"/>
  <c r="C529" i="22"/>
  <c r="E481" i="22"/>
  <c r="F481" i="22" s="1"/>
  <c r="H481" i="22" s="1"/>
  <c r="C544" i="22"/>
  <c r="E496" i="22"/>
  <c r="F496" i="22" s="1"/>
  <c r="H496" i="22" s="1"/>
  <c r="C535" i="22"/>
  <c r="E487" i="22"/>
  <c r="F487" i="22" s="1"/>
  <c r="H487" i="22" s="1"/>
  <c r="C636" i="22"/>
  <c r="E588" i="22"/>
  <c r="F588" i="22" s="1"/>
  <c r="H588" i="22" s="1"/>
  <c r="C524" i="22"/>
  <c r="E476" i="22"/>
  <c r="F476" i="22" s="1"/>
  <c r="H476" i="22" s="1"/>
  <c r="C566" i="22"/>
  <c r="E518" i="22"/>
  <c r="F518" i="22" s="1"/>
  <c r="H518" i="22" s="1"/>
  <c r="C539" i="22"/>
  <c r="E491" i="22"/>
  <c r="F491" i="22" s="1"/>
  <c r="H491" i="22" s="1"/>
  <c r="C531" i="22"/>
  <c r="E483" i="22"/>
  <c r="F483" i="22" s="1"/>
  <c r="H483" i="22" s="1"/>
  <c r="C548" i="22" l="1"/>
  <c r="E500" i="22"/>
  <c r="F500" i="22" s="1"/>
  <c r="H500" i="22" s="1"/>
  <c r="G451" i="22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H451" i="22"/>
  <c r="C577" i="22"/>
  <c r="E529" i="22"/>
  <c r="F529" i="22" s="1"/>
  <c r="H529" i="22" s="1"/>
  <c r="C567" i="22"/>
  <c r="E519" i="22"/>
  <c r="F519" i="22" s="1"/>
  <c r="H519" i="22" s="1"/>
  <c r="C582" i="22"/>
  <c r="E534" i="22"/>
  <c r="F534" i="22" s="1"/>
  <c r="H534" i="22" s="1"/>
  <c r="C612" i="22"/>
  <c r="E564" i="22"/>
  <c r="F564" i="22" s="1"/>
  <c r="H564" i="22" s="1"/>
  <c r="C561" i="22"/>
  <c r="E513" i="22"/>
  <c r="F513" i="22" s="1"/>
  <c r="H513" i="22" s="1"/>
  <c r="C584" i="22"/>
  <c r="E536" i="22"/>
  <c r="F536" i="22" s="1"/>
  <c r="H536" i="22" s="1"/>
  <c r="C580" i="22"/>
  <c r="E532" i="22"/>
  <c r="F532" i="22" s="1"/>
  <c r="H532" i="22" s="1"/>
  <c r="C623" i="22"/>
  <c r="E575" i="22"/>
  <c r="F575" i="22" s="1"/>
  <c r="H575" i="22" s="1"/>
  <c r="C712" i="22"/>
  <c r="E664" i="22"/>
  <c r="F664" i="22" s="1"/>
  <c r="H664" i="22" s="1"/>
  <c r="C587" i="22"/>
  <c r="E539" i="22"/>
  <c r="F539" i="22" s="1"/>
  <c r="H539" i="22" s="1"/>
  <c r="C557" i="22"/>
  <c r="E509" i="22"/>
  <c r="F509" i="22" s="1"/>
  <c r="H509" i="22" s="1"/>
  <c r="C621" i="22"/>
  <c r="E573" i="22"/>
  <c r="F573" i="22" s="1"/>
  <c r="H573" i="22" s="1"/>
  <c r="C687" i="22"/>
  <c r="E639" i="22"/>
  <c r="F639" i="22" s="1"/>
  <c r="H639" i="22" s="1"/>
  <c r="C629" i="22"/>
  <c r="E581" i="22"/>
  <c r="F581" i="22" s="1"/>
  <c r="H581" i="22" s="1"/>
  <c r="C590" i="22"/>
  <c r="E542" i="22"/>
  <c r="F542" i="22" s="1"/>
  <c r="H542" i="22" s="1"/>
  <c r="C578" i="22"/>
  <c r="E530" i="22"/>
  <c r="F530" i="22" s="1"/>
  <c r="H530" i="22" s="1"/>
  <c r="C569" i="22"/>
  <c r="E521" i="22"/>
  <c r="F521" i="22" s="1"/>
  <c r="H521" i="22" s="1"/>
  <c r="C597" i="22"/>
  <c r="E549" i="22"/>
  <c r="F549" i="22" s="1"/>
  <c r="H549" i="22" s="1"/>
  <c r="C558" i="22"/>
  <c r="E510" i="22"/>
  <c r="F510" i="22" s="1"/>
  <c r="H510" i="22" s="1"/>
  <c r="C689" i="22"/>
  <c r="E641" i="22"/>
  <c r="F641" i="22" s="1"/>
  <c r="H641" i="22" s="1"/>
  <c r="C547" i="22"/>
  <c r="E499" i="22"/>
  <c r="F499" i="22" s="1"/>
  <c r="C565" i="22"/>
  <c r="E517" i="22"/>
  <c r="F517" i="22" s="1"/>
  <c r="H517" i="22" s="1"/>
  <c r="C559" i="22"/>
  <c r="E511" i="22"/>
  <c r="F511" i="22" s="1"/>
  <c r="H511" i="22" s="1"/>
  <c r="C572" i="22"/>
  <c r="E524" i="22"/>
  <c r="F524" i="22" s="1"/>
  <c r="H524" i="22" s="1"/>
  <c r="C715" i="22"/>
  <c r="E667" i="22"/>
  <c r="F667" i="22" s="1"/>
  <c r="H667" i="22" s="1"/>
  <c r="C624" i="22"/>
  <c r="E576" i="22"/>
  <c r="F576" i="22" s="1"/>
  <c r="H576" i="22" s="1"/>
  <c r="C560" i="22"/>
  <c r="E512" i="22"/>
  <c r="F512" i="22" s="1"/>
  <c r="H512" i="22" s="1"/>
  <c r="C574" i="22"/>
  <c r="E526" i="22"/>
  <c r="F526" i="22" s="1"/>
  <c r="H526" i="22" s="1"/>
  <c r="C562" i="22"/>
  <c r="E514" i="22"/>
  <c r="F514" i="22" s="1"/>
  <c r="H514" i="22" s="1"/>
  <c r="C583" i="22"/>
  <c r="E535" i="22"/>
  <c r="F535" i="22" s="1"/>
  <c r="H535" i="22" s="1"/>
  <c r="C592" i="22"/>
  <c r="E544" i="22"/>
  <c r="F544" i="22" s="1"/>
  <c r="H544" i="22" s="1"/>
  <c r="C637" i="22"/>
  <c r="E589" i="22"/>
  <c r="F589" i="22" s="1"/>
  <c r="H589" i="22" s="1"/>
  <c r="C552" i="22"/>
  <c r="E504" i="22"/>
  <c r="F504" i="22" s="1"/>
  <c r="H504" i="22" s="1"/>
  <c r="C550" i="22"/>
  <c r="E502" i="22"/>
  <c r="F502" i="22" s="1"/>
  <c r="H502" i="22" s="1"/>
  <c r="C554" i="22"/>
  <c r="E506" i="22"/>
  <c r="F506" i="22" s="1"/>
  <c r="H506" i="22" s="1"/>
  <c r="C604" i="22"/>
  <c r="E556" i="22"/>
  <c r="F556" i="22" s="1"/>
  <c r="H556" i="22" s="1"/>
  <c r="C633" i="22"/>
  <c r="E585" i="22"/>
  <c r="F585" i="22" s="1"/>
  <c r="H585" i="22" s="1"/>
  <c r="C579" i="22"/>
  <c r="E531" i="22"/>
  <c r="F531" i="22" s="1"/>
  <c r="H531" i="22" s="1"/>
  <c r="C570" i="22"/>
  <c r="E522" i="22"/>
  <c r="F522" i="22" s="1"/>
  <c r="H522" i="22" s="1"/>
  <c r="C603" i="22"/>
  <c r="E555" i="22"/>
  <c r="F555" i="22" s="1"/>
  <c r="H555" i="22" s="1"/>
  <c r="C614" i="22"/>
  <c r="E566" i="22"/>
  <c r="F566" i="22" s="1"/>
  <c r="H566" i="22" s="1"/>
  <c r="C563" i="22"/>
  <c r="E515" i="22"/>
  <c r="F515" i="22" s="1"/>
  <c r="H515" i="22" s="1"/>
  <c r="C697" i="22"/>
  <c r="E649" i="22"/>
  <c r="F649" i="22" s="1"/>
  <c r="H649" i="22" s="1"/>
  <c r="C634" i="22"/>
  <c r="E586" i="22"/>
  <c r="F586" i="22" s="1"/>
  <c r="H586" i="22" s="1"/>
  <c r="C684" i="22"/>
  <c r="E636" i="22"/>
  <c r="F636" i="22" s="1"/>
  <c r="H636" i="22" s="1"/>
  <c r="C647" i="22"/>
  <c r="E599" i="22"/>
  <c r="F599" i="22" s="1"/>
  <c r="H599" i="22" s="1"/>
  <c r="C594" i="22"/>
  <c r="E546" i="22"/>
  <c r="F546" i="22" s="1"/>
  <c r="H546" i="22" s="1"/>
  <c r="C596" i="22" l="1"/>
  <c r="E548" i="22"/>
  <c r="F548" i="22" s="1"/>
  <c r="H548" i="22" s="1"/>
  <c r="G499" i="22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H499" i="22"/>
  <c r="C635" i="22"/>
  <c r="E587" i="22"/>
  <c r="F587" i="22" s="1"/>
  <c r="H587" i="22" s="1"/>
  <c r="C618" i="22"/>
  <c r="E570" i="22"/>
  <c r="F570" i="22" s="1"/>
  <c r="H570" i="22" s="1"/>
  <c r="C760" i="22"/>
  <c r="E712" i="22"/>
  <c r="F712" i="22" s="1"/>
  <c r="H712" i="22" s="1"/>
  <c r="C608" i="22"/>
  <c r="E560" i="22"/>
  <c r="F560" i="22" s="1"/>
  <c r="H560" i="22" s="1"/>
  <c r="C606" i="22"/>
  <c r="E558" i="22"/>
  <c r="F558" i="22" s="1"/>
  <c r="H558" i="22" s="1"/>
  <c r="C672" i="22"/>
  <c r="E624" i="22"/>
  <c r="F624" i="22" s="1"/>
  <c r="H624" i="22" s="1"/>
  <c r="C632" i="22"/>
  <c r="E584" i="22"/>
  <c r="F584" i="22" s="1"/>
  <c r="H584" i="22" s="1"/>
  <c r="C682" i="22"/>
  <c r="E634" i="22"/>
  <c r="F634" i="22" s="1"/>
  <c r="H634" i="22" s="1"/>
  <c r="C627" i="22"/>
  <c r="E579" i="22"/>
  <c r="F579" i="22" s="1"/>
  <c r="H579" i="22" s="1"/>
  <c r="C642" i="22"/>
  <c r="E594" i="22"/>
  <c r="F594" i="22" s="1"/>
  <c r="H594" i="22" s="1"/>
  <c r="C630" i="22"/>
  <c r="E582" i="22"/>
  <c r="F582" i="22" s="1"/>
  <c r="H582" i="22" s="1"/>
  <c r="C622" i="22"/>
  <c r="E574" i="22"/>
  <c r="F574" i="22" s="1"/>
  <c r="H574" i="22" s="1"/>
  <c r="C681" i="22"/>
  <c r="E633" i="22"/>
  <c r="F633" i="22" s="1"/>
  <c r="H633" i="22" s="1"/>
  <c r="C628" i="22"/>
  <c r="E580" i="22"/>
  <c r="F580" i="22" s="1"/>
  <c r="H580" i="22" s="1"/>
  <c r="C602" i="22"/>
  <c r="E554" i="22"/>
  <c r="F554" i="22" s="1"/>
  <c r="H554" i="22" s="1"/>
  <c r="C609" i="22"/>
  <c r="E561" i="22"/>
  <c r="F561" i="22" s="1"/>
  <c r="H561" i="22" s="1"/>
  <c r="C745" i="22"/>
  <c r="E697" i="22"/>
  <c r="F697" i="22" s="1"/>
  <c r="H697" i="22" s="1"/>
  <c r="C671" i="22"/>
  <c r="E623" i="22"/>
  <c r="F623" i="22" s="1"/>
  <c r="H623" i="22" s="1"/>
  <c r="C652" i="22"/>
  <c r="E604" i="22"/>
  <c r="F604" i="22" s="1"/>
  <c r="H604" i="22" s="1"/>
  <c r="C732" i="22"/>
  <c r="E684" i="22"/>
  <c r="F684" i="22" s="1"/>
  <c r="H684" i="22" s="1"/>
  <c r="C620" i="22"/>
  <c r="E572" i="22"/>
  <c r="F572" i="22" s="1"/>
  <c r="H572" i="22" s="1"/>
  <c r="C677" i="22"/>
  <c r="E629" i="22"/>
  <c r="F629" i="22" s="1"/>
  <c r="H629" i="22" s="1"/>
  <c r="C613" i="22"/>
  <c r="E565" i="22"/>
  <c r="F565" i="22" s="1"/>
  <c r="H565" i="22" s="1"/>
  <c r="C640" i="22"/>
  <c r="E592" i="22"/>
  <c r="F592" i="22" s="1"/>
  <c r="H592" i="22" s="1"/>
  <c r="C669" i="22"/>
  <c r="E621" i="22"/>
  <c r="F621" i="22" s="1"/>
  <c r="H621" i="22" s="1"/>
  <c r="C615" i="22"/>
  <c r="E567" i="22"/>
  <c r="F567" i="22" s="1"/>
  <c r="H567" i="22" s="1"/>
  <c r="C645" i="22"/>
  <c r="E597" i="22"/>
  <c r="F597" i="22" s="1"/>
  <c r="H597" i="22" s="1"/>
  <c r="C617" i="22"/>
  <c r="E569" i="22"/>
  <c r="F569" i="22" s="1"/>
  <c r="H569" i="22" s="1"/>
  <c r="C695" i="22"/>
  <c r="E647" i="22"/>
  <c r="F647" i="22" s="1"/>
  <c r="H647" i="22" s="1"/>
  <c r="C626" i="22"/>
  <c r="E578" i="22"/>
  <c r="F578" i="22" s="1"/>
  <c r="H578" i="22" s="1"/>
  <c r="C763" i="22"/>
  <c r="E715" i="22"/>
  <c r="F715" i="22" s="1"/>
  <c r="H715" i="22" s="1"/>
  <c r="C598" i="22"/>
  <c r="E550" i="22"/>
  <c r="F550" i="22" s="1"/>
  <c r="H550" i="22" s="1"/>
  <c r="C600" i="22"/>
  <c r="E552" i="22"/>
  <c r="F552" i="22" s="1"/>
  <c r="H552" i="22" s="1"/>
  <c r="C685" i="22"/>
  <c r="E637" i="22"/>
  <c r="F637" i="22" s="1"/>
  <c r="H637" i="22" s="1"/>
  <c r="C610" i="22"/>
  <c r="E562" i="22"/>
  <c r="F562" i="22" s="1"/>
  <c r="H562" i="22" s="1"/>
  <c r="C638" i="22"/>
  <c r="E590" i="22"/>
  <c r="F590" i="22" s="1"/>
  <c r="H590" i="22" s="1"/>
  <c r="C607" i="22"/>
  <c r="E559" i="22"/>
  <c r="F559" i="22" s="1"/>
  <c r="H559" i="22" s="1"/>
  <c r="C611" i="22"/>
  <c r="E563" i="22"/>
  <c r="F563" i="22" s="1"/>
  <c r="H563" i="22" s="1"/>
  <c r="C662" i="22"/>
  <c r="E614" i="22"/>
  <c r="F614" i="22" s="1"/>
  <c r="H614" i="22" s="1"/>
  <c r="C651" i="22"/>
  <c r="E603" i="22"/>
  <c r="F603" i="22" s="1"/>
  <c r="H603" i="22" s="1"/>
  <c r="C631" i="22"/>
  <c r="E583" i="22"/>
  <c r="F583" i="22" s="1"/>
  <c r="H583" i="22" s="1"/>
  <c r="C737" i="22"/>
  <c r="E689" i="22"/>
  <c r="F689" i="22" s="1"/>
  <c r="H689" i="22" s="1"/>
  <c r="C605" i="22"/>
  <c r="E557" i="22"/>
  <c r="F557" i="22" s="1"/>
  <c r="H557" i="22" s="1"/>
  <c r="C625" i="22"/>
  <c r="E577" i="22"/>
  <c r="F577" i="22" s="1"/>
  <c r="H577" i="22" s="1"/>
  <c r="C660" i="22"/>
  <c r="E612" i="22"/>
  <c r="F612" i="22" s="1"/>
  <c r="H612" i="22" s="1"/>
  <c r="C735" i="22"/>
  <c r="E687" i="22"/>
  <c r="F687" i="22" s="1"/>
  <c r="H687" i="22" s="1"/>
  <c r="C595" i="22"/>
  <c r="E547" i="22"/>
  <c r="F547" i="22" s="1"/>
  <c r="C644" i="22" l="1"/>
  <c r="E596" i="22"/>
  <c r="F596" i="22" s="1"/>
  <c r="H596" i="22" s="1"/>
  <c r="G547" i="22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H547" i="22"/>
  <c r="C743" i="22"/>
  <c r="E695" i="22"/>
  <c r="F695" i="22" s="1"/>
  <c r="H695" i="22" s="1"/>
  <c r="C700" i="22"/>
  <c r="E652" i="22"/>
  <c r="F652" i="22" s="1"/>
  <c r="H652" i="22" s="1"/>
  <c r="C719" i="22"/>
  <c r="E671" i="22"/>
  <c r="F671" i="22" s="1"/>
  <c r="H671" i="22" s="1"/>
  <c r="C710" i="22"/>
  <c r="E662" i="22"/>
  <c r="F662" i="22" s="1"/>
  <c r="H662" i="22" s="1"/>
  <c r="C659" i="22"/>
  <c r="E611" i="22"/>
  <c r="F611" i="22" s="1"/>
  <c r="H611" i="22" s="1"/>
  <c r="C680" i="22"/>
  <c r="E632" i="22"/>
  <c r="F632" i="22" s="1"/>
  <c r="H632" i="22" s="1"/>
  <c r="C663" i="22"/>
  <c r="E615" i="22"/>
  <c r="F615" i="22" s="1"/>
  <c r="H615" i="22" s="1"/>
  <c r="C708" i="22"/>
  <c r="E660" i="22"/>
  <c r="F660" i="22" s="1"/>
  <c r="H660" i="22" s="1"/>
  <c r="C643" i="22"/>
  <c r="E595" i="22"/>
  <c r="F595" i="22" s="1"/>
  <c r="C655" i="22"/>
  <c r="E607" i="22"/>
  <c r="F607" i="22" s="1"/>
  <c r="H607" i="22" s="1"/>
  <c r="C657" i="22"/>
  <c r="E609" i="22"/>
  <c r="F609" i="22" s="1"/>
  <c r="H609" i="22" s="1"/>
  <c r="C808" i="22"/>
  <c r="E760" i="22"/>
  <c r="F760" i="22" s="1"/>
  <c r="H760" i="22" s="1"/>
  <c r="C653" i="22"/>
  <c r="E605" i="22"/>
  <c r="F605" i="22" s="1"/>
  <c r="H605" i="22" s="1"/>
  <c r="C693" i="22"/>
  <c r="E645" i="22"/>
  <c r="F645" i="22" s="1"/>
  <c r="H645" i="22" s="1"/>
  <c r="C686" i="22"/>
  <c r="E638" i="22"/>
  <c r="F638" i="22" s="1"/>
  <c r="H638" i="22" s="1"/>
  <c r="C717" i="22"/>
  <c r="E669" i="22"/>
  <c r="F669" i="22" s="1"/>
  <c r="H669" i="22" s="1"/>
  <c r="C673" i="22"/>
  <c r="E625" i="22"/>
  <c r="F625" i="22" s="1"/>
  <c r="H625" i="22" s="1"/>
  <c r="C661" i="22"/>
  <c r="E613" i="22"/>
  <c r="F613" i="22" s="1"/>
  <c r="H613" i="22" s="1"/>
  <c r="C646" i="22"/>
  <c r="E598" i="22"/>
  <c r="F598" i="22" s="1"/>
  <c r="H598" i="22" s="1"/>
  <c r="C668" i="22"/>
  <c r="E620" i="22"/>
  <c r="F620" i="22" s="1"/>
  <c r="H620" i="22" s="1"/>
  <c r="C678" i="22"/>
  <c r="E630" i="22"/>
  <c r="F630" i="22" s="1"/>
  <c r="H630" i="22" s="1"/>
  <c r="C666" i="22"/>
  <c r="E618" i="22"/>
  <c r="F618" i="22" s="1"/>
  <c r="H618" i="22" s="1"/>
  <c r="C793" i="22"/>
  <c r="E745" i="22"/>
  <c r="F745" i="22" s="1"/>
  <c r="H745" i="22" s="1"/>
  <c r="C720" i="22"/>
  <c r="E672" i="22"/>
  <c r="F672" i="22" s="1"/>
  <c r="H672" i="22" s="1"/>
  <c r="C650" i="22"/>
  <c r="E602" i="22"/>
  <c r="F602" i="22" s="1"/>
  <c r="H602" i="22" s="1"/>
  <c r="C733" i="22"/>
  <c r="E685" i="22"/>
  <c r="F685" i="22" s="1"/>
  <c r="H685" i="22" s="1"/>
  <c r="C648" i="22"/>
  <c r="E600" i="22"/>
  <c r="F600" i="22" s="1"/>
  <c r="H600" i="22" s="1"/>
  <c r="C785" i="22"/>
  <c r="E737" i="22"/>
  <c r="F737" i="22" s="1"/>
  <c r="H737" i="22" s="1"/>
  <c r="C730" i="22"/>
  <c r="E682" i="22"/>
  <c r="F682" i="22" s="1"/>
  <c r="H682" i="22" s="1"/>
  <c r="C783" i="22"/>
  <c r="E735" i="22"/>
  <c r="F735" i="22" s="1"/>
  <c r="H735" i="22" s="1"/>
  <c r="C654" i="22"/>
  <c r="E606" i="22"/>
  <c r="F606" i="22" s="1"/>
  <c r="H606" i="22" s="1"/>
  <c r="C688" i="22"/>
  <c r="E640" i="22"/>
  <c r="F640" i="22" s="1"/>
  <c r="H640" i="22" s="1"/>
  <c r="C656" i="22"/>
  <c r="E608" i="22"/>
  <c r="F608" i="22" s="1"/>
  <c r="H608" i="22" s="1"/>
  <c r="C725" i="22"/>
  <c r="E677" i="22"/>
  <c r="F677" i="22" s="1"/>
  <c r="H677" i="22" s="1"/>
  <c r="C679" i="22"/>
  <c r="E631" i="22"/>
  <c r="F631" i="22" s="1"/>
  <c r="H631" i="22" s="1"/>
  <c r="C699" i="22"/>
  <c r="E651" i="22"/>
  <c r="F651" i="22" s="1"/>
  <c r="H651" i="22" s="1"/>
  <c r="C674" i="22"/>
  <c r="E626" i="22"/>
  <c r="F626" i="22" s="1"/>
  <c r="H626" i="22" s="1"/>
  <c r="C780" i="22"/>
  <c r="E732" i="22"/>
  <c r="F732" i="22" s="1"/>
  <c r="H732" i="22" s="1"/>
  <c r="C690" i="22"/>
  <c r="E642" i="22"/>
  <c r="F642" i="22" s="1"/>
  <c r="H642" i="22" s="1"/>
  <c r="C683" i="22"/>
  <c r="E635" i="22"/>
  <c r="F635" i="22" s="1"/>
  <c r="H635" i="22" s="1"/>
  <c r="C675" i="22"/>
  <c r="E627" i="22"/>
  <c r="F627" i="22" s="1"/>
  <c r="H627" i="22" s="1"/>
  <c r="C665" i="22"/>
  <c r="E617" i="22"/>
  <c r="F617" i="22" s="1"/>
  <c r="H617" i="22" s="1"/>
  <c r="C658" i="22"/>
  <c r="E610" i="22"/>
  <c r="F610" i="22" s="1"/>
  <c r="H610" i="22" s="1"/>
  <c r="C676" i="22"/>
  <c r="E628" i="22"/>
  <c r="F628" i="22" s="1"/>
  <c r="H628" i="22" s="1"/>
  <c r="C729" i="22"/>
  <c r="E681" i="22"/>
  <c r="F681" i="22" s="1"/>
  <c r="H681" i="22" s="1"/>
  <c r="C670" i="22"/>
  <c r="E622" i="22"/>
  <c r="F622" i="22" s="1"/>
  <c r="H622" i="22" s="1"/>
  <c r="C811" i="22"/>
  <c r="E763" i="22"/>
  <c r="F763" i="22" s="1"/>
  <c r="H763" i="22" s="1"/>
  <c r="C692" i="22" l="1"/>
  <c r="E644" i="22"/>
  <c r="F644" i="22" s="1"/>
  <c r="H644" i="22" s="1"/>
  <c r="G595" i="22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H595" i="22"/>
  <c r="C722" i="22"/>
  <c r="E674" i="22"/>
  <c r="F674" i="22" s="1"/>
  <c r="H674" i="22" s="1"/>
  <c r="C703" i="22"/>
  <c r="E655" i="22"/>
  <c r="F655" i="22" s="1"/>
  <c r="H655" i="22" s="1"/>
  <c r="C859" i="22"/>
  <c r="E811" i="22"/>
  <c r="F811" i="22" s="1"/>
  <c r="H811" i="22" s="1"/>
  <c r="C696" i="22"/>
  <c r="E648" i="22"/>
  <c r="F648" i="22" s="1"/>
  <c r="H648" i="22" s="1"/>
  <c r="C781" i="22"/>
  <c r="E733" i="22"/>
  <c r="F733" i="22" s="1"/>
  <c r="H733" i="22" s="1"/>
  <c r="C831" i="22"/>
  <c r="E783" i="22"/>
  <c r="F783" i="22" s="1"/>
  <c r="H783" i="22" s="1"/>
  <c r="C691" i="22"/>
  <c r="E643" i="22"/>
  <c r="F643" i="22" s="1"/>
  <c r="C694" i="22"/>
  <c r="E646" i="22"/>
  <c r="F646" i="22" s="1"/>
  <c r="H646" i="22" s="1"/>
  <c r="C833" i="22"/>
  <c r="E785" i="22"/>
  <c r="F785" i="22" s="1"/>
  <c r="H785" i="22" s="1"/>
  <c r="C711" i="22"/>
  <c r="E663" i="22"/>
  <c r="F663" i="22" s="1"/>
  <c r="H663" i="22" s="1"/>
  <c r="C727" i="22"/>
  <c r="E679" i="22"/>
  <c r="F679" i="22" s="1"/>
  <c r="H679" i="22" s="1"/>
  <c r="C773" i="22"/>
  <c r="E725" i="22"/>
  <c r="F725" i="22" s="1"/>
  <c r="H725" i="22" s="1"/>
  <c r="C767" i="22"/>
  <c r="E719" i="22"/>
  <c r="F719" i="22" s="1"/>
  <c r="H719" i="22" s="1"/>
  <c r="C828" i="22"/>
  <c r="E780" i="22"/>
  <c r="F780" i="22" s="1"/>
  <c r="H780" i="22" s="1"/>
  <c r="C747" i="22"/>
  <c r="E699" i="22"/>
  <c r="F699" i="22" s="1"/>
  <c r="H699" i="22" s="1"/>
  <c r="C728" i="22"/>
  <c r="E680" i="22"/>
  <c r="F680" i="22" s="1"/>
  <c r="H680" i="22" s="1"/>
  <c r="C698" i="22"/>
  <c r="E650" i="22"/>
  <c r="F650" i="22" s="1"/>
  <c r="H650" i="22" s="1"/>
  <c r="C758" i="22"/>
  <c r="E710" i="22"/>
  <c r="F710" i="22" s="1"/>
  <c r="H710" i="22" s="1"/>
  <c r="C778" i="22"/>
  <c r="E730" i="22"/>
  <c r="F730" i="22" s="1"/>
  <c r="H730" i="22" s="1"/>
  <c r="C756" i="22"/>
  <c r="E708" i="22"/>
  <c r="F708" i="22" s="1"/>
  <c r="H708" i="22" s="1"/>
  <c r="C718" i="22"/>
  <c r="E670" i="22"/>
  <c r="F670" i="22" s="1"/>
  <c r="H670" i="22" s="1"/>
  <c r="C736" i="22"/>
  <c r="E688" i="22"/>
  <c r="F688" i="22" s="1"/>
  <c r="H688" i="22" s="1"/>
  <c r="C856" i="22"/>
  <c r="E808" i="22"/>
  <c r="F808" i="22" s="1"/>
  <c r="H808" i="22" s="1"/>
  <c r="C748" i="22"/>
  <c r="E700" i="22"/>
  <c r="F700" i="22" s="1"/>
  <c r="H700" i="22" s="1"/>
  <c r="C716" i="22"/>
  <c r="E668" i="22"/>
  <c r="F668" i="22" s="1"/>
  <c r="H668" i="22" s="1"/>
  <c r="C709" i="22"/>
  <c r="E661" i="22"/>
  <c r="F661" i="22" s="1"/>
  <c r="H661" i="22" s="1"/>
  <c r="C721" i="22"/>
  <c r="E673" i="22"/>
  <c r="F673" i="22" s="1"/>
  <c r="H673" i="22" s="1"/>
  <c r="C777" i="22"/>
  <c r="E729" i="22"/>
  <c r="F729" i="22" s="1"/>
  <c r="H729" i="22" s="1"/>
  <c r="C765" i="22"/>
  <c r="E717" i="22"/>
  <c r="F717" i="22" s="1"/>
  <c r="H717" i="22" s="1"/>
  <c r="C707" i="22"/>
  <c r="E659" i="22"/>
  <c r="F659" i="22" s="1"/>
  <c r="H659" i="22" s="1"/>
  <c r="C741" i="22"/>
  <c r="E693" i="22"/>
  <c r="F693" i="22" s="1"/>
  <c r="H693" i="22" s="1"/>
  <c r="C734" i="22"/>
  <c r="E686" i="22"/>
  <c r="F686" i="22" s="1"/>
  <c r="H686" i="22" s="1"/>
  <c r="C704" i="22"/>
  <c r="E656" i="22"/>
  <c r="F656" i="22" s="1"/>
  <c r="H656" i="22" s="1"/>
  <c r="C841" i="22"/>
  <c r="E793" i="22"/>
  <c r="F793" i="22" s="1"/>
  <c r="H793" i="22" s="1"/>
  <c r="C731" i="22"/>
  <c r="E683" i="22"/>
  <c r="F683" i="22" s="1"/>
  <c r="H683" i="22" s="1"/>
  <c r="C702" i="22"/>
  <c r="E654" i="22"/>
  <c r="F654" i="22" s="1"/>
  <c r="H654" i="22" s="1"/>
  <c r="C726" i="22"/>
  <c r="E678" i="22"/>
  <c r="F678" i="22" s="1"/>
  <c r="H678" i="22" s="1"/>
  <c r="C705" i="22"/>
  <c r="E657" i="22"/>
  <c r="F657" i="22" s="1"/>
  <c r="H657" i="22" s="1"/>
  <c r="C791" i="22"/>
  <c r="E743" i="22"/>
  <c r="F743" i="22" s="1"/>
  <c r="H743" i="22" s="1"/>
  <c r="C738" i="22"/>
  <c r="E690" i="22"/>
  <c r="F690" i="22" s="1"/>
  <c r="H690" i="22" s="1"/>
  <c r="C724" i="22"/>
  <c r="E676" i="22"/>
  <c r="F676" i="22" s="1"/>
  <c r="H676" i="22" s="1"/>
  <c r="C706" i="22"/>
  <c r="E658" i="22"/>
  <c r="F658" i="22" s="1"/>
  <c r="H658" i="22" s="1"/>
  <c r="C768" i="22"/>
  <c r="E720" i="22"/>
  <c r="F720" i="22" s="1"/>
  <c r="H720" i="22" s="1"/>
  <c r="C713" i="22"/>
  <c r="E665" i="22"/>
  <c r="F665" i="22" s="1"/>
  <c r="H665" i="22" s="1"/>
  <c r="C701" i="22"/>
  <c r="E653" i="22"/>
  <c r="F653" i="22" s="1"/>
  <c r="H653" i="22" s="1"/>
  <c r="C723" i="22"/>
  <c r="E675" i="22"/>
  <c r="F675" i="22" s="1"/>
  <c r="H675" i="22" s="1"/>
  <c r="C714" i="22"/>
  <c r="E666" i="22"/>
  <c r="F666" i="22" s="1"/>
  <c r="H666" i="22" s="1"/>
  <c r="C740" i="22" l="1"/>
  <c r="E692" i="22"/>
  <c r="F692" i="22" s="1"/>
  <c r="H692" i="22" s="1"/>
  <c r="G643" i="22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G687" i="22" s="1"/>
  <c r="G688" i="22" s="1"/>
  <c r="G689" i="22" s="1"/>
  <c r="G690" i="22" s="1"/>
  <c r="H643" i="22"/>
  <c r="C804" i="22"/>
  <c r="E756" i="22"/>
  <c r="F756" i="22" s="1"/>
  <c r="H756" i="22" s="1"/>
  <c r="C881" i="22"/>
  <c r="E833" i="22"/>
  <c r="F833" i="22" s="1"/>
  <c r="H833" i="22" s="1"/>
  <c r="C774" i="22"/>
  <c r="E726" i="22"/>
  <c r="F726" i="22" s="1"/>
  <c r="H726" i="22" s="1"/>
  <c r="C826" i="22"/>
  <c r="E778" i="22"/>
  <c r="F778" i="22" s="1"/>
  <c r="H778" i="22" s="1"/>
  <c r="C806" i="22"/>
  <c r="E758" i="22"/>
  <c r="F758" i="22" s="1"/>
  <c r="H758" i="22" s="1"/>
  <c r="C762" i="22"/>
  <c r="E714" i="22"/>
  <c r="F714" i="22" s="1"/>
  <c r="H714" i="22" s="1"/>
  <c r="C769" i="22"/>
  <c r="E721" i="22"/>
  <c r="F721" i="22" s="1"/>
  <c r="H721" i="22" s="1"/>
  <c r="C753" i="22"/>
  <c r="E705" i="22"/>
  <c r="F705" i="22" s="1"/>
  <c r="H705" i="22" s="1"/>
  <c r="C825" i="22"/>
  <c r="E777" i="22"/>
  <c r="F777" i="22" s="1"/>
  <c r="H777" i="22" s="1"/>
  <c r="C739" i="22"/>
  <c r="E691" i="22"/>
  <c r="F691" i="22" s="1"/>
  <c r="C779" i="22"/>
  <c r="E731" i="22"/>
  <c r="F731" i="22" s="1"/>
  <c r="H731" i="22" s="1"/>
  <c r="C889" i="22"/>
  <c r="E841" i="22"/>
  <c r="F841" i="22" s="1"/>
  <c r="H841" i="22" s="1"/>
  <c r="C907" i="22"/>
  <c r="E859" i="22"/>
  <c r="F859" i="22" s="1"/>
  <c r="H859" i="22" s="1"/>
  <c r="C755" i="22"/>
  <c r="E707" i="22"/>
  <c r="F707" i="22" s="1"/>
  <c r="H707" i="22" s="1"/>
  <c r="C749" i="22"/>
  <c r="E701" i="22"/>
  <c r="F701" i="22" s="1"/>
  <c r="H701" i="22" s="1"/>
  <c r="C829" i="22"/>
  <c r="E781" i="22"/>
  <c r="F781" i="22" s="1"/>
  <c r="H781" i="22" s="1"/>
  <c r="C744" i="22"/>
  <c r="E696" i="22"/>
  <c r="F696" i="22" s="1"/>
  <c r="H696" i="22" s="1"/>
  <c r="C771" i="22"/>
  <c r="E723" i="22"/>
  <c r="F723" i="22" s="1"/>
  <c r="H723" i="22" s="1"/>
  <c r="C750" i="22"/>
  <c r="E702" i="22"/>
  <c r="F702" i="22" s="1"/>
  <c r="H702" i="22" s="1"/>
  <c r="C776" i="22"/>
  <c r="E728" i="22"/>
  <c r="F728" i="22" s="1"/>
  <c r="H728" i="22" s="1"/>
  <c r="C764" i="22"/>
  <c r="E716" i="22"/>
  <c r="F716" i="22" s="1"/>
  <c r="H716" i="22" s="1"/>
  <c r="C816" i="22"/>
  <c r="E768" i="22"/>
  <c r="F768" i="22" s="1"/>
  <c r="H768" i="22" s="1"/>
  <c r="C754" i="22"/>
  <c r="E706" i="22"/>
  <c r="F706" i="22" s="1"/>
  <c r="H706" i="22" s="1"/>
  <c r="C821" i="22"/>
  <c r="E773" i="22"/>
  <c r="F773" i="22" s="1"/>
  <c r="H773" i="22" s="1"/>
  <c r="C751" i="22"/>
  <c r="E703" i="22"/>
  <c r="F703" i="22" s="1"/>
  <c r="H703" i="22" s="1"/>
  <c r="C759" i="22"/>
  <c r="E711" i="22"/>
  <c r="F711" i="22" s="1"/>
  <c r="H711" i="22" s="1"/>
  <c r="C742" i="22"/>
  <c r="E694" i="22"/>
  <c r="F694" i="22" s="1"/>
  <c r="H694" i="22" s="1"/>
  <c r="C746" i="22"/>
  <c r="E698" i="22"/>
  <c r="F698" i="22" s="1"/>
  <c r="H698" i="22" s="1"/>
  <c r="C757" i="22"/>
  <c r="E709" i="22"/>
  <c r="F709" i="22" s="1"/>
  <c r="H709" i="22" s="1"/>
  <c r="C761" i="22"/>
  <c r="E713" i="22"/>
  <c r="F713" i="22" s="1"/>
  <c r="H713" i="22" s="1"/>
  <c r="C796" i="22"/>
  <c r="E748" i="22"/>
  <c r="F748" i="22" s="1"/>
  <c r="H748" i="22" s="1"/>
  <c r="C904" i="22"/>
  <c r="E856" i="22"/>
  <c r="F856" i="22" s="1"/>
  <c r="H856" i="22" s="1"/>
  <c r="C839" i="22"/>
  <c r="E791" i="22"/>
  <c r="F791" i="22" s="1"/>
  <c r="H791" i="22" s="1"/>
  <c r="C813" i="22"/>
  <c r="E765" i="22"/>
  <c r="F765" i="22" s="1"/>
  <c r="H765" i="22" s="1"/>
  <c r="C879" i="22"/>
  <c r="E831" i="22"/>
  <c r="F831" i="22" s="1"/>
  <c r="H831" i="22" s="1"/>
  <c r="C795" i="22"/>
  <c r="E747" i="22"/>
  <c r="F747" i="22" s="1"/>
  <c r="H747" i="22" s="1"/>
  <c r="C876" i="22"/>
  <c r="E828" i="22"/>
  <c r="F828" i="22" s="1"/>
  <c r="H828" i="22" s="1"/>
  <c r="C815" i="22"/>
  <c r="E767" i="22"/>
  <c r="F767" i="22" s="1"/>
  <c r="H767" i="22" s="1"/>
  <c r="C784" i="22"/>
  <c r="E736" i="22"/>
  <c r="F736" i="22" s="1"/>
  <c r="H736" i="22" s="1"/>
  <c r="C786" i="22"/>
  <c r="E738" i="22"/>
  <c r="F738" i="22" s="1"/>
  <c r="H738" i="22" s="1"/>
  <c r="C789" i="22"/>
  <c r="E741" i="22"/>
  <c r="F741" i="22" s="1"/>
  <c r="H741" i="22" s="1"/>
  <c r="C766" i="22"/>
  <c r="E718" i="22"/>
  <c r="F718" i="22" s="1"/>
  <c r="H718" i="22" s="1"/>
  <c r="C775" i="22"/>
  <c r="E727" i="22"/>
  <c r="F727" i="22" s="1"/>
  <c r="H727" i="22" s="1"/>
  <c r="C770" i="22"/>
  <c r="E722" i="22"/>
  <c r="F722" i="22" s="1"/>
  <c r="H722" i="22" s="1"/>
  <c r="C752" i="22"/>
  <c r="E704" i="22"/>
  <c r="F704" i="22" s="1"/>
  <c r="H704" i="22" s="1"/>
  <c r="C782" i="22"/>
  <c r="E734" i="22"/>
  <c r="F734" i="22" s="1"/>
  <c r="H734" i="22" s="1"/>
  <c r="C772" i="22"/>
  <c r="E724" i="22"/>
  <c r="F724" i="22" s="1"/>
  <c r="H724" i="22" s="1"/>
  <c r="G691" i="22" l="1"/>
  <c r="G692" i="22" s="1"/>
  <c r="G693" i="22" s="1"/>
  <c r="G694" i="22" s="1"/>
  <c r="G695" i="22" s="1"/>
  <c r="G696" i="22" s="1"/>
  <c r="G697" i="22" s="1"/>
  <c r="G698" i="22" s="1"/>
  <c r="G699" i="22" s="1"/>
  <c r="G700" i="22" s="1"/>
  <c r="G701" i="22" s="1"/>
  <c r="G702" i="22" s="1"/>
  <c r="G703" i="22" s="1"/>
  <c r="G704" i="22" s="1"/>
  <c r="G705" i="22" s="1"/>
  <c r="G706" i="22" s="1"/>
  <c r="G707" i="22" s="1"/>
  <c r="G708" i="22" s="1"/>
  <c r="G709" i="22" s="1"/>
  <c r="G710" i="22" s="1"/>
  <c r="G711" i="22" s="1"/>
  <c r="G712" i="22" s="1"/>
  <c r="G713" i="22" s="1"/>
  <c r="G714" i="22" s="1"/>
  <c r="G715" i="22" s="1"/>
  <c r="G716" i="22" s="1"/>
  <c r="G717" i="22" s="1"/>
  <c r="G718" i="22" s="1"/>
  <c r="G719" i="22" s="1"/>
  <c r="G720" i="22" s="1"/>
  <c r="G721" i="22" s="1"/>
  <c r="G722" i="22" s="1"/>
  <c r="G723" i="22" s="1"/>
  <c r="G724" i="22" s="1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H691" i="22"/>
  <c r="C788" i="22"/>
  <c r="E740" i="22"/>
  <c r="F740" i="22" s="1"/>
  <c r="H740" i="22" s="1"/>
  <c r="C805" i="22"/>
  <c r="E757" i="22"/>
  <c r="F757" i="22" s="1"/>
  <c r="H757" i="22" s="1"/>
  <c r="C832" i="22"/>
  <c r="E784" i="22"/>
  <c r="F784" i="22" s="1"/>
  <c r="H784" i="22" s="1"/>
  <c r="C794" i="22"/>
  <c r="E746" i="22"/>
  <c r="F746" i="22" s="1"/>
  <c r="H746" i="22" s="1"/>
  <c r="C787" i="22"/>
  <c r="E739" i="22"/>
  <c r="F739" i="22" s="1"/>
  <c r="C820" i="22"/>
  <c r="E772" i="22"/>
  <c r="F772" i="22" s="1"/>
  <c r="H772" i="22" s="1"/>
  <c r="C817" i="22"/>
  <c r="E769" i="22"/>
  <c r="F769" i="22" s="1"/>
  <c r="H769" i="22" s="1"/>
  <c r="C927" i="22"/>
  <c r="E879" i="22"/>
  <c r="F879" i="22" s="1"/>
  <c r="H879" i="22" s="1"/>
  <c r="C790" i="22"/>
  <c r="E742" i="22"/>
  <c r="F742" i="22" s="1"/>
  <c r="H742" i="22" s="1"/>
  <c r="C830" i="22"/>
  <c r="E782" i="22"/>
  <c r="F782" i="22" s="1"/>
  <c r="H782" i="22" s="1"/>
  <c r="C877" i="22"/>
  <c r="E829" i="22"/>
  <c r="F829" i="22" s="1"/>
  <c r="H829" i="22" s="1"/>
  <c r="C824" i="22"/>
  <c r="E776" i="22"/>
  <c r="F776" i="22" s="1"/>
  <c r="H776" i="22" s="1"/>
  <c r="C955" i="22"/>
  <c r="E907" i="22"/>
  <c r="F907" i="22" s="1"/>
  <c r="H907" i="22" s="1"/>
  <c r="C924" i="22"/>
  <c r="E876" i="22"/>
  <c r="F876" i="22" s="1"/>
  <c r="H876" i="22" s="1"/>
  <c r="C807" i="22"/>
  <c r="E759" i="22"/>
  <c r="F759" i="22" s="1"/>
  <c r="H759" i="22" s="1"/>
  <c r="C887" i="22"/>
  <c r="E839" i="22"/>
  <c r="F839" i="22" s="1"/>
  <c r="H839" i="22" s="1"/>
  <c r="C801" i="22"/>
  <c r="E753" i="22"/>
  <c r="F753" i="22" s="1"/>
  <c r="H753" i="22" s="1"/>
  <c r="C792" i="22"/>
  <c r="E744" i="22"/>
  <c r="F744" i="22" s="1"/>
  <c r="H744" i="22" s="1"/>
  <c r="C799" i="22"/>
  <c r="E751" i="22"/>
  <c r="F751" i="22" s="1"/>
  <c r="H751" i="22" s="1"/>
  <c r="C869" i="22"/>
  <c r="E821" i="22"/>
  <c r="F821" i="22" s="1"/>
  <c r="H821" i="22" s="1"/>
  <c r="C823" i="22"/>
  <c r="E775" i="22"/>
  <c r="F775" i="22" s="1"/>
  <c r="H775" i="22" s="1"/>
  <c r="C837" i="22"/>
  <c r="E789" i="22"/>
  <c r="F789" i="22" s="1"/>
  <c r="H789" i="22" s="1"/>
  <c r="C937" i="22"/>
  <c r="E889" i="22"/>
  <c r="F889" i="22" s="1"/>
  <c r="H889" i="22" s="1"/>
  <c r="C929" i="22"/>
  <c r="E881" i="22"/>
  <c r="F881" i="22" s="1"/>
  <c r="H881" i="22" s="1"/>
  <c r="C863" i="22"/>
  <c r="E815" i="22"/>
  <c r="F815" i="22" s="1"/>
  <c r="H815" i="22" s="1"/>
  <c r="C800" i="22"/>
  <c r="E752" i="22"/>
  <c r="F752" i="22" s="1"/>
  <c r="H752" i="22" s="1"/>
  <c r="C861" i="22"/>
  <c r="E813" i="22"/>
  <c r="F813" i="22" s="1"/>
  <c r="H813" i="22" s="1"/>
  <c r="C854" i="22"/>
  <c r="E806" i="22"/>
  <c r="F806" i="22" s="1"/>
  <c r="H806" i="22" s="1"/>
  <c r="C874" i="22"/>
  <c r="E826" i="22"/>
  <c r="F826" i="22" s="1"/>
  <c r="H826" i="22" s="1"/>
  <c r="C802" i="22"/>
  <c r="E754" i="22"/>
  <c r="F754" i="22" s="1"/>
  <c r="H754" i="22" s="1"/>
  <c r="C873" i="22"/>
  <c r="E825" i="22"/>
  <c r="F825" i="22" s="1"/>
  <c r="H825" i="22" s="1"/>
  <c r="C819" i="22"/>
  <c r="E771" i="22"/>
  <c r="F771" i="22" s="1"/>
  <c r="H771" i="22" s="1"/>
  <c r="C843" i="22"/>
  <c r="E795" i="22"/>
  <c r="F795" i="22" s="1"/>
  <c r="H795" i="22" s="1"/>
  <c r="C810" i="22"/>
  <c r="E762" i="22"/>
  <c r="F762" i="22" s="1"/>
  <c r="H762" i="22" s="1"/>
  <c r="C797" i="22"/>
  <c r="E749" i="22"/>
  <c r="F749" i="22" s="1"/>
  <c r="H749" i="22" s="1"/>
  <c r="C952" i="22"/>
  <c r="E904" i="22"/>
  <c r="F904" i="22" s="1"/>
  <c r="H904" i="22" s="1"/>
  <c r="C834" i="22"/>
  <c r="E786" i="22"/>
  <c r="F786" i="22" s="1"/>
  <c r="H786" i="22" s="1"/>
  <c r="C809" i="22"/>
  <c r="E761" i="22"/>
  <c r="F761" i="22" s="1"/>
  <c r="H761" i="22" s="1"/>
  <c r="C812" i="22"/>
  <c r="E764" i="22"/>
  <c r="F764" i="22" s="1"/>
  <c r="H764" i="22" s="1"/>
  <c r="C827" i="22"/>
  <c r="E779" i="22"/>
  <c r="F779" i="22" s="1"/>
  <c r="H779" i="22" s="1"/>
  <c r="C852" i="22"/>
  <c r="E804" i="22"/>
  <c r="F804" i="22" s="1"/>
  <c r="H804" i="22" s="1"/>
  <c r="C798" i="22"/>
  <c r="E750" i="22"/>
  <c r="F750" i="22" s="1"/>
  <c r="H750" i="22" s="1"/>
  <c r="C818" i="22"/>
  <c r="E770" i="22"/>
  <c r="F770" i="22" s="1"/>
  <c r="H770" i="22" s="1"/>
  <c r="C803" i="22"/>
  <c r="E755" i="22"/>
  <c r="F755" i="22" s="1"/>
  <c r="H755" i="22" s="1"/>
  <c r="C814" i="22"/>
  <c r="E766" i="22"/>
  <c r="F766" i="22" s="1"/>
  <c r="H766" i="22" s="1"/>
  <c r="C822" i="22"/>
  <c r="E774" i="22"/>
  <c r="F774" i="22" s="1"/>
  <c r="H774" i="22" s="1"/>
  <c r="C844" i="22"/>
  <c r="E796" i="22"/>
  <c r="F796" i="22" s="1"/>
  <c r="H796" i="22" s="1"/>
  <c r="C864" i="22"/>
  <c r="E816" i="22"/>
  <c r="F816" i="22" s="1"/>
  <c r="H816" i="22" s="1"/>
  <c r="G739" i="22" l="1"/>
  <c r="G740" i="22" s="1"/>
  <c r="G741" i="22" s="1"/>
  <c r="G742" i="22" s="1"/>
  <c r="G743" i="22" s="1"/>
  <c r="G744" i="22" s="1"/>
  <c r="G745" i="22" s="1"/>
  <c r="G746" i="22" s="1"/>
  <c r="G747" i="22" s="1"/>
  <c r="G748" i="22" s="1"/>
  <c r="G749" i="22" s="1"/>
  <c r="G750" i="22" s="1"/>
  <c r="G751" i="22" s="1"/>
  <c r="G752" i="22" s="1"/>
  <c r="G753" i="22" s="1"/>
  <c r="G754" i="22" s="1"/>
  <c r="G755" i="22" s="1"/>
  <c r="G756" i="22" s="1"/>
  <c r="G757" i="22" s="1"/>
  <c r="G758" i="22" s="1"/>
  <c r="G759" i="22" s="1"/>
  <c r="G760" i="22" s="1"/>
  <c r="G761" i="22" s="1"/>
  <c r="G762" i="22" s="1"/>
  <c r="G763" i="22" s="1"/>
  <c r="G764" i="22" s="1"/>
  <c r="G765" i="22" s="1"/>
  <c r="G766" i="22" s="1"/>
  <c r="G767" i="22" s="1"/>
  <c r="G768" i="22" s="1"/>
  <c r="G769" i="22" s="1"/>
  <c r="G770" i="22" s="1"/>
  <c r="G771" i="22" s="1"/>
  <c r="G772" i="22" s="1"/>
  <c r="G773" i="22" s="1"/>
  <c r="G774" i="22" s="1"/>
  <c r="G775" i="22" s="1"/>
  <c r="G776" i="22" s="1"/>
  <c r="G777" i="22" s="1"/>
  <c r="G778" i="22" s="1"/>
  <c r="G779" i="22" s="1"/>
  <c r="G780" i="22" s="1"/>
  <c r="G781" i="22" s="1"/>
  <c r="G782" i="22" s="1"/>
  <c r="G783" i="22" s="1"/>
  <c r="G784" i="22" s="1"/>
  <c r="G785" i="22" s="1"/>
  <c r="G786" i="22" s="1"/>
  <c r="H739" i="22"/>
  <c r="E788" i="22"/>
  <c r="F788" i="22" s="1"/>
  <c r="H788" i="22" s="1"/>
  <c r="C836" i="22"/>
  <c r="C921" i="22"/>
  <c r="E873" i="22"/>
  <c r="F873" i="22" s="1"/>
  <c r="H873" i="22" s="1"/>
  <c r="C917" i="22"/>
  <c r="E869" i="22"/>
  <c r="F869" i="22" s="1"/>
  <c r="H869" i="22" s="1"/>
  <c r="C912" i="22"/>
  <c r="E864" i="22"/>
  <c r="F864" i="22" s="1"/>
  <c r="H864" i="22" s="1"/>
  <c r="C925" i="22"/>
  <c r="E877" i="22"/>
  <c r="F877" i="22" s="1"/>
  <c r="H877" i="22" s="1"/>
  <c r="C882" i="22"/>
  <c r="E834" i="22"/>
  <c r="F834" i="22" s="1"/>
  <c r="H834" i="22" s="1"/>
  <c r="C909" i="22"/>
  <c r="E861" i="22"/>
  <c r="F861" i="22" s="1"/>
  <c r="H861" i="22" s="1"/>
  <c r="C922" i="22"/>
  <c r="E874" i="22"/>
  <c r="F874" i="22" s="1"/>
  <c r="H874" i="22" s="1"/>
  <c r="C840" i="22"/>
  <c r="E792" i="22"/>
  <c r="F792" i="22" s="1"/>
  <c r="H792" i="22" s="1"/>
  <c r="C892" i="22"/>
  <c r="E844" i="22"/>
  <c r="F844" i="22" s="1"/>
  <c r="H844" i="22" s="1"/>
  <c r="C870" i="22"/>
  <c r="E822" i="22"/>
  <c r="F822" i="22" s="1"/>
  <c r="H822" i="22" s="1"/>
  <c r="C972" i="22"/>
  <c r="E924" i="22"/>
  <c r="F924" i="22" s="1"/>
  <c r="H924" i="22" s="1"/>
  <c r="C871" i="22"/>
  <c r="E823" i="22"/>
  <c r="F823" i="22" s="1"/>
  <c r="H823" i="22" s="1"/>
  <c r="C902" i="22"/>
  <c r="E854" i="22"/>
  <c r="F854" i="22" s="1"/>
  <c r="H854" i="22" s="1"/>
  <c r="C865" i="22"/>
  <c r="E817" i="22"/>
  <c r="F817" i="22" s="1"/>
  <c r="H817" i="22" s="1"/>
  <c r="C835" i="22"/>
  <c r="E787" i="22"/>
  <c r="F787" i="22" s="1"/>
  <c r="C985" i="22"/>
  <c r="E937" i="22"/>
  <c r="F937" i="22" s="1"/>
  <c r="H937" i="22" s="1"/>
  <c r="C880" i="22"/>
  <c r="E832" i="22"/>
  <c r="F832" i="22" s="1"/>
  <c r="H832" i="22" s="1"/>
  <c r="C875" i="22"/>
  <c r="E827" i="22"/>
  <c r="F827" i="22" s="1"/>
  <c r="H827" i="22" s="1"/>
  <c r="C850" i="22"/>
  <c r="E802" i="22"/>
  <c r="F802" i="22" s="1"/>
  <c r="H802" i="22" s="1"/>
  <c r="C838" i="22"/>
  <c r="E790" i="22"/>
  <c r="F790" i="22" s="1"/>
  <c r="H790" i="22" s="1"/>
  <c r="C1000" i="22"/>
  <c r="E952" i="22"/>
  <c r="F952" i="22" s="1"/>
  <c r="H952" i="22" s="1"/>
  <c r="C862" i="22"/>
  <c r="E814" i="22"/>
  <c r="F814" i="22" s="1"/>
  <c r="H814" i="22" s="1"/>
  <c r="C848" i="22"/>
  <c r="E800" i="22"/>
  <c r="F800" i="22" s="1"/>
  <c r="H800" i="22" s="1"/>
  <c r="C851" i="22"/>
  <c r="E803" i="22"/>
  <c r="F803" i="22" s="1"/>
  <c r="H803" i="22" s="1"/>
  <c r="C855" i="22"/>
  <c r="E807" i="22"/>
  <c r="F807" i="22" s="1"/>
  <c r="H807" i="22" s="1"/>
  <c r="C866" i="22"/>
  <c r="E818" i="22"/>
  <c r="F818" i="22" s="1"/>
  <c r="H818" i="22" s="1"/>
  <c r="C977" i="22"/>
  <c r="E929" i="22"/>
  <c r="F929" i="22" s="1"/>
  <c r="H929" i="22" s="1"/>
  <c r="C860" i="22"/>
  <c r="E812" i="22"/>
  <c r="F812" i="22" s="1"/>
  <c r="H812" i="22" s="1"/>
  <c r="C847" i="22"/>
  <c r="E799" i="22"/>
  <c r="F799" i="22" s="1"/>
  <c r="H799" i="22" s="1"/>
  <c r="C975" i="22"/>
  <c r="E927" i="22"/>
  <c r="F927" i="22" s="1"/>
  <c r="H927" i="22" s="1"/>
  <c r="C849" i="22"/>
  <c r="E801" i="22"/>
  <c r="F801" i="22" s="1"/>
  <c r="H801" i="22" s="1"/>
  <c r="C868" i="22"/>
  <c r="E820" i="22"/>
  <c r="F820" i="22" s="1"/>
  <c r="H820" i="22" s="1"/>
  <c r="C845" i="22"/>
  <c r="E797" i="22"/>
  <c r="F797" i="22" s="1"/>
  <c r="H797" i="22" s="1"/>
  <c r="C842" i="22"/>
  <c r="E794" i="22"/>
  <c r="F794" i="22" s="1"/>
  <c r="H794" i="22" s="1"/>
  <c r="C846" i="22"/>
  <c r="E798" i="22"/>
  <c r="F798" i="22" s="1"/>
  <c r="H798" i="22" s="1"/>
  <c r="C1003" i="22"/>
  <c r="E955" i="22"/>
  <c r="F955" i="22" s="1"/>
  <c r="H955" i="22" s="1"/>
  <c r="C900" i="22"/>
  <c r="E852" i="22"/>
  <c r="F852" i="22" s="1"/>
  <c r="H852" i="22" s="1"/>
  <c r="C867" i="22"/>
  <c r="E819" i="22"/>
  <c r="F819" i="22" s="1"/>
  <c r="H819" i="22" s="1"/>
  <c r="C885" i="22"/>
  <c r="E837" i="22"/>
  <c r="F837" i="22" s="1"/>
  <c r="H837" i="22" s="1"/>
  <c r="C872" i="22"/>
  <c r="E824" i="22"/>
  <c r="F824" i="22" s="1"/>
  <c r="H824" i="22" s="1"/>
  <c r="C853" i="22"/>
  <c r="E805" i="22"/>
  <c r="F805" i="22" s="1"/>
  <c r="H805" i="22" s="1"/>
  <c r="C878" i="22"/>
  <c r="E830" i="22"/>
  <c r="F830" i="22" s="1"/>
  <c r="H830" i="22" s="1"/>
  <c r="C857" i="22"/>
  <c r="E809" i="22"/>
  <c r="F809" i="22" s="1"/>
  <c r="H809" i="22" s="1"/>
  <c r="C935" i="22"/>
  <c r="E887" i="22"/>
  <c r="F887" i="22" s="1"/>
  <c r="H887" i="22" s="1"/>
  <c r="C911" i="22"/>
  <c r="E863" i="22"/>
  <c r="F863" i="22" s="1"/>
  <c r="H863" i="22" s="1"/>
  <c r="C858" i="22"/>
  <c r="E810" i="22"/>
  <c r="F810" i="22" s="1"/>
  <c r="H810" i="22" s="1"/>
  <c r="C891" i="22"/>
  <c r="E843" i="22"/>
  <c r="F843" i="22" s="1"/>
  <c r="H843" i="22" s="1"/>
  <c r="C884" i="22" l="1"/>
  <c r="E836" i="22"/>
  <c r="F836" i="22" s="1"/>
  <c r="H836" i="22" s="1"/>
  <c r="G787" i="22"/>
  <c r="G788" i="22" s="1"/>
  <c r="G789" i="22" s="1"/>
  <c r="G790" i="22" s="1"/>
  <c r="G791" i="22" s="1"/>
  <c r="G792" i="22" s="1"/>
  <c r="G793" i="22" s="1"/>
  <c r="G794" i="22" s="1"/>
  <c r="G795" i="22" s="1"/>
  <c r="G796" i="22" s="1"/>
  <c r="G797" i="22" s="1"/>
  <c r="G798" i="22" s="1"/>
  <c r="G799" i="22" s="1"/>
  <c r="G800" i="22" s="1"/>
  <c r="G801" i="22" s="1"/>
  <c r="G802" i="22" s="1"/>
  <c r="G803" i="22" s="1"/>
  <c r="G804" i="22" s="1"/>
  <c r="G805" i="22" s="1"/>
  <c r="G806" i="22" s="1"/>
  <c r="G807" i="22" s="1"/>
  <c r="G808" i="22" s="1"/>
  <c r="G809" i="22" s="1"/>
  <c r="G810" i="22" s="1"/>
  <c r="G811" i="22" s="1"/>
  <c r="G812" i="22" s="1"/>
  <c r="G813" i="22" s="1"/>
  <c r="G814" i="22" s="1"/>
  <c r="G815" i="22" s="1"/>
  <c r="G816" i="22" s="1"/>
  <c r="G817" i="22" s="1"/>
  <c r="G818" i="22" s="1"/>
  <c r="G819" i="22" s="1"/>
  <c r="G820" i="22" s="1"/>
  <c r="G821" i="22" s="1"/>
  <c r="G822" i="22" s="1"/>
  <c r="G823" i="22" s="1"/>
  <c r="G824" i="22" s="1"/>
  <c r="G825" i="22" s="1"/>
  <c r="G826" i="22" s="1"/>
  <c r="G827" i="22" s="1"/>
  <c r="G828" i="22" s="1"/>
  <c r="G829" i="22" s="1"/>
  <c r="G830" i="22" s="1"/>
  <c r="G831" i="22" s="1"/>
  <c r="G832" i="22" s="1"/>
  <c r="G833" i="22" s="1"/>
  <c r="G834" i="22" s="1"/>
  <c r="H787" i="22"/>
  <c r="C895" i="22"/>
  <c r="E847" i="22"/>
  <c r="F847" i="22" s="1"/>
  <c r="H847" i="22" s="1"/>
  <c r="C915" i="22"/>
  <c r="E867" i="22"/>
  <c r="F867" i="22" s="1"/>
  <c r="H867" i="22" s="1"/>
  <c r="C923" i="22"/>
  <c r="E875" i="22"/>
  <c r="F875" i="22" s="1"/>
  <c r="H875" i="22" s="1"/>
  <c r="C1025" i="22"/>
  <c r="E977" i="22"/>
  <c r="F977" i="22" s="1"/>
  <c r="H977" i="22" s="1"/>
  <c r="C908" i="22"/>
  <c r="E860" i="22"/>
  <c r="F860" i="22" s="1"/>
  <c r="H860" i="22" s="1"/>
  <c r="C957" i="22"/>
  <c r="E909" i="22"/>
  <c r="F909" i="22" s="1"/>
  <c r="H909" i="22" s="1"/>
  <c r="C940" i="22"/>
  <c r="E892" i="22"/>
  <c r="F892" i="22" s="1"/>
  <c r="H892" i="22" s="1"/>
  <c r="C948" i="22"/>
  <c r="E900" i="22"/>
  <c r="F900" i="22" s="1"/>
  <c r="H900" i="22" s="1"/>
  <c r="C970" i="22"/>
  <c r="E922" i="22"/>
  <c r="F922" i="22" s="1"/>
  <c r="H922" i="22" s="1"/>
  <c r="C906" i="22"/>
  <c r="E858" i="22"/>
  <c r="F858" i="22" s="1"/>
  <c r="H858" i="22" s="1"/>
  <c r="C916" i="22"/>
  <c r="E868" i="22"/>
  <c r="F868" i="22" s="1"/>
  <c r="H868" i="22" s="1"/>
  <c r="C960" i="22"/>
  <c r="E912" i="22"/>
  <c r="F912" i="22" s="1"/>
  <c r="H912" i="22" s="1"/>
  <c r="C918" i="22"/>
  <c r="E870" i="22"/>
  <c r="F870" i="22" s="1"/>
  <c r="H870" i="22" s="1"/>
  <c r="C928" i="22"/>
  <c r="E880" i="22"/>
  <c r="F880" i="22" s="1"/>
  <c r="H880" i="22" s="1"/>
  <c r="C930" i="22"/>
  <c r="E882" i="22"/>
  <c r="F882" i="22" s="1"/>
  <c r="H882" i="22" s="1"/>
  <c r="C973" i="22"/>
  <c r="E925" i="22"/>
  <c r="F925" i="22" s="1"/>
  <c r="H925" i="22" s="1"/>
  <c r="C933" i="22"/>
  <c r="E885" i="22"/>
  <c r="F885" i="22" s="1"/>
  <c r="H885" i="22" s="1"/>
  <c r="C939" i="22"/>
  <c r="E891" i="22"/>
  <c r="F891" i="22" s="1"/>
  <c r="H891" i="22" s="1"/>
  <c r="C1051" i="22"/>
  <c r="E1003" i="22"/>
  <c r="F1003" i="22" s="1"/>
  <c r="H1003" i="22" s="1"/>
  <c r="C903" i="22"/>
  <c r="E855" i="22"/>
  <c r="F855" i="22" s="1"/>
  <c r="H855" i="22" s="1"/>
  <c r="C896" i="22"/>
  <c r="E848" i="22"/>
  <c r="F848" i="22" s="1"/>
  <c r="H848" i="22" s="1"/>
  <c r="C910" i="22"/>
  <c r="E862" i="22"/>
  <c r="F862" i="22" s="1"/>
  <c r="H862" i="22" s="1"/>
  <c r="C919" i="22"/>
  <c r="E871" i="22"/>
  <c r="F871" i="22" s="1"/>
  <c r="H871" i="22" s="1"/>
  <c r="C965" i="22"/>
  <c r="E917" i="22"/>
  <c r="F917" i="22" s="1"/>
  <c r="H917" i="22" s="1"/>
  <c r="C888" i="22"/>
  <c r="E840" i="22"/>
  <c r="F840" i="22" s="1"/>
  <c r="H840" i="22" s="1"/>
  <c r="C1033" i="22"/>
  <c r="E985" i="22"/>
  <c r="F985" i="22" s="1"/>
  <c r="H985" i="22" s="1"/>
  <c r="C959" i="22"/>
  <c r="E911" i="22"/>
  <c r="F911" i="22" s="1"/>
  <c r="H911" i="22" s="1"/>
  <c r="C983" i="22"/>
  <c r="E935" i="22"/>
  <c r="F935" i="22" s="1"/>
  <c r="H935" i="22" s="1"/>
  <c r="C898" i="22"/>
  <c r="E850" i="22"/>
  <c r="F850" i="22" s="1"/>
  <c r="H850" i="22" s="1"/>
  <c r="C914" i="22"/>
  <c r="E866" i="22"/>
  <c r="F866" i="22" s="1"/>
  <c r="H866" i="22" s="1"/>
  <c r="C883" i="22"/>
  <c r="E835" i="22"/>
  <c r="F835" i="22" s="1"/>
  <c r="C899" i="22"/>
  <c r="E851" i="22"/>
  <c r="F851" i="22" s="1"/>
  <c r="H851" i="22" s="1"/>
  <c r="C893" i="22"/>
  <c r="E845" i="22"/>
  <c r="F845" i="22" s="1"/>
  <c r="H845" i="22" s="1"/>
  <c r="C926" i="22"/>
  <c r="E878" i="22"/>
  <c r="F878" i="22" s="1"/>
  <c r="H878" i="22" s="1"/>
  <c r="C897" i="22"/>
  <c r="E849" i="22"/>
  <c r="F849" i="22" s="1"/>
  <c r="H849" i="22" s="1"/>
  <c r="C920" i="22"/>
  <c r="E872" i="22"/>
  <c r="F872" i="22" s="1"/>
  <c r="H872" i="22" s="1"/>
  <c r="C1023" i="22"/>
  <c r="E975" i="22"/>
  <c r="F975" i="22" s="1"/>
  <c r="H975" i="22" s="1"/>
  <c r="C886" i="22"/>
  <c r="E838" i="22"/>
  <c r="F838" i="22" s="1"/>
  <c r="H838" i="22" s="1"/>
  <c r="C1020" i="22"/>
  <c r="E972" i="22"/>
  <c r="F972" i="22" s="1"/>
  <c r="H972" i="22" s="1"/>
  <c r="C969" i="22"/>
  <c r="E921" i="22"/>
  <c r="F921" i="22" s="1"/>
  <c r="H921" i="22" s="1"/>
  <c r="C894" i="22"/>
  <c r="E846" i="22"/>
  <c r="F846" i="22" s="1"/>
  <c r="H846" i="22" s="1"/>
  <c r="C890" i="22"/>
  <c r="E842" i="22"/>
  <c r="F842" i="22" s="1"/>
  <c r="H842" i="22" s="1"/>
  <c r="C905" i="22"/>
  <c r="E857" i="22"/>
  <c r="F857" i="22" s="1"/>
  <c r="H857" i="22" s="1"/>
  <c r="C913" i="22"/>
  <c r="E865" i="22"/>
  <c r="F865" i="22" s="1"/>
  <c r="H865" i="22" s="1"/>
  <c r="C950" i="22"/>
  <c r="E902" i="22"/>
  <c r="F902" i="22" s="1"/>
  <c r="H902" i="22" s="1"/>
  <c r="C901" i="22"/>
  <c r="E853" i="22"/>
  <c r="F853" i="22" s="1"/>
  <c r="H853" i="22" s="1"/>
  <c r="C1048" i="22"/>
  <c r="E1000" i="22"/>
  <c r="F1000" i="22" s="1"/>
  <c r="H1000" i="22" s="1"/>
  <c r="C932" i="22" l="1"/>
  <c r="E884" i="22"/>
  <c r="F884" i="22" s="1"/>
  <c r="H884" i="22" s="1"/>
  <c r="G835" i="22"/>
  <c r="G836" i="22" s="1"/>
  <c r="G837" i="22" s="1"/>
  <c r="G838" i="22" s="1"/>
  <c r="G839" i="22" s="1"/>
  <c r="G840" i="22" s="1"/>
  <c r="G841" i="22" s="1"/>
  <c r="G842" i="22" s="1"/>
  <c r="G843" i="22" s="1"/>
  <c r="G844" i="22" s="1"/>
  <c r="G845" i="22" s="1"/>
  <c r="G846" i="22" s="1"/>
  <c r="G847" i="22" s="1"/>
  <c r="G848" i="22" s="1"/>
  <c r="G849" i="22" s="1"/>
  <c r="G850" i="22" s="1"/>
  <c r="G851" i="22" s="1"/>
  <c r="G852" i="22" s="1"/>
  <c r="G853" i="22" s="1"/>
  <c r="G854" i="22" s="1"/>
  <c r="G855" i="22" s="1"/>
  <c r="G856" i="22" s="1"/>
  <c r="G857" i="22" s="1"/>
  <c r="G858" i="22" s="1"/>
  <c r="G859" i="22" s="1"/>
  <c r="G860" i="22" s="1"/>
  <c r="G861" i="22" s="1"/>
  <c r="G862" i="22" s="1"/>
  <c r="G863" i="22" s="1"/>
  <c r="G864" i="22" s="1"/>
  <c r="G865" i="22" s="1"/>
  <c r="G866" i="22" s="1"/>
  <c r="G867" i="22" s="1"/>
  <c r="G868" i="22" s="1"/>
  <c r="G869" i="22" s="1"/>
  <c r="G870" i="22" s="1"/>
  <c r="G871" i="22" s="1"/>
  <c r="G872" i="22" s="1"/>
  <c r="G873" i="22" s="1"/>
  <c r="G874" i="22" s="1"/>
  <c r="G875" i="22" s="1"/>
  <c r="G876" i="22" s="1"/>
  <c r="G877" i="22" s="1"/>
  <c r="G878" i="22" s="1"/>
  <c r="G879" i="22" s="1"/>
  <c r="G880" i="22" s="1"/>
  <c r="G881" i="22" s="1"/>
  <c r="G882" i="22" s="1"/>
  <c r="H835" i="22"/>
  <c r="C1068" i="22"/>
  <c r="E1020" i="22"/>
  <c r="F1020" i="22" s="1"/>
  <c r="H1020" i="22" s="1"/>
  <c r="C988" i="22"/>
  <c r="E940" i="22"/>
  <c r="F940" i="22" s="1"/>
  <c r="H940" i="22" s="1"/>
  <c r="C949" i="22"/>
  <c r="E901" i="22"/>
  <c r="F901" i="22" s="1"/>
  <c r="H901" i="22" s="1"/>
  <c r="C936" i="22"/>
  <c r="E888" i="22"/>
  <c r="F888" i="22" s="1"/>
  <c r="H888" i="22" s="1"/>
  <c r="C954" i="22"/>
  <c r="E906" i="22"/>
  <c r="F906" i="22" s="1"/>
  <c r="H906" i="22" s="1"/>
  <c r="C1099" i="22"/>
  <c r="E1051" i="22"/>
  <c r="F1051" i="22" s="1"/>
  <c r="H1051" i="22" s="1"/>
  <c r="C1096" i="22"/>
  <c r="E1048" i="22"/>
  <c r="F1048" i="22" s="1"/>
  <c r="H1048" i="22" s="1"/>
  <c r="C1007" i="22"/>
  <c r="E959" i="22"/>
  <c r="F959" i="22" s="1"/>
  <c r="H959" i="22" s="1"/>
  <c r="C961" i="22"/>
  <c r="E913" i="22"/>
  <c r="F913" i="22" s="1"/>
  <c r="H913" i="22" s="1"/>
  <c r="C958" i="22"/>
  <c r="E910" i="22"/>
  <c r="F910" i="22" s="1"/>
  <c r="H910" i="22" s="1"/>
  <c r="C981" i="22"/>
  <c r="E933" i="22"/>
  <c r="F933" i="22" s="1"/>
  <c r="H933" i="22" s="1"/>
  <c r="C1005" i="22"/>
  <c r="E957" i="22"/>
  <c r="F957" i="22" s="1"/>
  <c r="H957" i="22" s="1"/>
  <c r="C1013" i="22"/>
  <c r="E965" i="22"/>
  <c r="F965" i="22" s="1"/>
  <c r="H965" i="22" s="1"/>
  <c r="C1073" i="22"/>
  <c r="E1025" i="22"/>
  <c r="F1025" i="22" s="1"/>
  <c r="H1025" i="22" s="1"/>
  <c r="C1018" i="22"/>
  <c r="E970" i="22"/>
  <c r="F970" i="22" s="1"/>
  <c r="H970" i="22" s="1"/>
  <c r="C1081" i="22"/>
  <c r="E1033" i="22"/>
  <c r="F1033" i="22" s="1"/>
  <c r="H1033" i="22" s="1"/>
  <c r="C945" i="22"/>
  <c r="E897" i="22"/>
  <c r="F897" i="22" s="1"/>
  <c r="H897" i="22" s="1"/>
  <c r="C978" i="22"/>
  <c r="E930" i="22"/>
  <c r="F930" i="22" s="1"/>
  <c r="H930" i="22" s="1"/>
  <c r="C976" i="22"/>
  <c r="E928" i="22"/>
  <c r="F928" i="22" s="1"/>
  <c r="H928" i="22" s="1"/>
  <c r="C947" i="22"/>
  <c r="E899" i="22"/>
  <c r="F899" i="22" s="1"/>
  <c r="H899" i="22" s="1"/>
  <c r="C942" i="22"/>
  <c r="E894" i="22"/>
  <c r="F894" i="22" s="1"/>
  <c r="H894" i="22" s="1"/>
  <c r="C944" i="22"/>
  <c r="E896" i="22"/>
  <c r="F896" i="22" s="1"/>
  <c r="H896" i="22" s="1"/>
  <c r="C1008" i="22"/>
  <c r="E960" i="22"/>
  <c r="F960" i="22" s="1"/>
  <c r="H960" i="22" s="1"/>
  <c r="C963" i="22"/>
  <c r="E915" i="22"/>
  <c r="F915" i="22" s="1"/>
  <c r="H915" i="22" s="1"/>
  <c r="C951" i="22"/>
  <c r="E903" i="22"/>
  <c r="F903" i="22" s="1"/>
  <c r="H903" i="22" s="1"/>
  <c r="C934" i="22"/>
  <c r="E886" i="22"/>
  <c r="F886" i="22" s="1"/>
  <c r="H886" i="22" s="1"/>
  <c r="C1071" i="22"/>
  <c r="E1023" i="22"/>
  <c r="F1023" i="22" s="1"/>
  <c r="H1023" i="22" s="1"/>
  <c r="C987" i="22"/>
  <c r="E939" i="22"/>
  <c r="F939" i="22" s="1"/>
  <c r="H939" i="22" s="1"/>
  <c r="C968" i="22"/>
  <c r="E920" i="22"/>
  <c r="F920" i="22" s="1"/>
  <c r="H920" i="22" s="1"/>
  <c r="C998" i="22"/>
  <c r="E950" i="22"/>
  <c r="F950" i="22" s="1"/>
  <c r="H950" i="22" s="1"/>
  <c r="C1021" i="22"/>
  <c r="E973" i="22"/>
  <c r="F973" i="22" s="1"/>
  <c r="H973" i="22" s="1"/>
  <c r="C956" i="22"/>
  <c r="E908" i="22"/>
  <c r="F908" i="22" s="1"/>
  <c r="H908" i="22" s="1"/>
  <c r="C967" i="22"/>
  <c r="E919" i="22"/>
  <c r="F919" i="22" s="1"/>
  <c r="H919" i="22" s="1"/>
  <c r="C971" i="22"/>
  <c r="E923" i="22"/>
  <c r="F923" i="22" s="1"/>
  <c r="H923" i="22" s="1"/>
  <c r="C946" i="22"/>
  <c r="E898" i="22"/>
  <c r="F898" i="22" s="1"/>
  <c r="H898" i="22" s="1"/>
  <c r="C1031" i="22"/>
  <c r="E983" i="22"/>
  <c r="F983" i="22" s="1"/>
  <c r="H983" i="22" s="1"/>
  <c r="C974" i="22"/>
  <c r="E926" i="22"/>
  <c r="F926" i="22" s="1"/>
  <c r="H926" i="22" s="1"/>
  <c r="C953" i="22"/>
  <c r="E905" i="22"/>
  <c r="F905" i="22" s="1"/>
  <c r="H905" i="22" s="1"/>
  <c r="C1017" i="22"/>
  <c r="E969" i="22"/>
  <c r="F969" i="22" s="1"/>
  <c r="H969" i="22" s="1"/>
  <c r="C962" i="22"/>
  <c r="E914" i="22"/>
  <c r="F914" i="22" s="1"/>
  <c r="H914" i="22" s="1"/>
  <c r="C964" i="22"/>
  <c r="E916" i="22"/>
  <c r="F916" i="22" s="1"/>
  <c r="H916" i="22" s="1"/>
  <c r="C943" i="22"/>
  <c r="E895" i="22"/>
  <c r="F895" i="22" s="1"/>
  <c r="H895" i="22" s="1"/>
  <c r="C996" i="22"/>
  <c r="E948" i="22"/>
  <c r="F948" i="22" s="1"/>
  <c r="H948" i="22" s="1"/>
  <c r="C941" i="22"/>
  <c r="E893" i="22"/>
  <c r="F893" i="22" s="1"/>
  <c r="H893" i="22" s="1"/>
  <c r="C938" i="22"/>
  <c r="E890" i="22"/>
  <c r="F890" i="22" s="1"/>
  <c r="H890" i="22" s="1"/>
  <c r="C966" i="22"/>
  <c r="E918" i="22"/>
  <c r="F918" i="22" s="1"/>
  <c r="H918" i="22" s="1"/>
  <c r="C931" i="22"/>
  <c r="E883" i="22"/>
  <c r="F883" i="22" s="1"/>
  <c r="C980" i="22" l="1"/>
  <c r="E932" i="22"/>
  <c r="F932" i="22" s="1"/>
  <c r="H932" i="22" s="1"/>
  <c r="G883" i="22"/>
  <c r="G884" i="22" s="1"/>
  <c r="G885" i="22" s="1"/>
  <c r="G886" i="22" s="1"/>
  <c r="G887" i="22" s="1"/>
  <c r="G888" i="22" s="1"/>
  <c r="G889" i="22" s="1"/>
  <c r="G890" i="22" s="1"/>
  <c r="G891" i="22" s="1"/>
  <c r="G892" i="22" s="1"/>
  <c r="G893" i="22" s="1"/>
  <c r="G894" i="22" s="1"/>
  <c r="G895" i="22" s="1"/>
  <c r="G896" i="22" s="1"/>
  <c r="G897" i="22" s="1"/>
  <c r="G898" i="22" s="1"/>
  <c r="G899" i="22" s="1"/>
  <c r="G900" i="22" s="1"/>
  <c r="G901" i="22" s="1"/>
  <c r="G902" i="22" s="1"/>
  <c r="G903" i="22" s="1"/>
  <c r="G904" i="22" s="1"/>
  <c r="G905" i="22" s="1"/>
  <c r="G906" i="22" s="1"/>
  <c r="G907" i="22" s="1"/>
  <c r="G908" i="22" s="1"/>
  <c r="G909" i="22" s="1"/>
  <c r="G910" i="22" s="1"/>
  <c r="G911" i="22" s="1"/>
  <c r="G912" i="22" s="1"/>
  <c r="G913" i="22" s="1"/>
  <c r="G914" i="22" s="1"/>
  <c r="G915" i="22" s="1"/>
  <c r="G916" i="22" s="1"/>
  <c r="G917" i="22" s="1"/>
  <c r="G918" i="22" s="1"/>
  <c r="G919" i="22" s="1"/>
  <c r="G920" i="22" s="1"/>
  <c r="G921" i="22" s="1"/>
  <c r="G922" i="22" s="1"/>
  <c r="G923" i="22" s="1"/>
  <c r="G924" i="22" s="1"/>
  <c r="G925" i="22" s="1"/>
  <c r="G926" i="22" s="1"/>
  <c r="G927" i="22" s="1"/>
  <c r="G928" i="22" s="1"/>
  <c r="G929" i="22" s="1"/>
  <c r="G930" i="22" s="1"/>
  <c r="H883" i="22"/>
  <c r="C1046" i="22"/>
  <c r="E998" i="22"/>
  <c r="F998" i="22" s="1"/>
  <c r="H998" i="22" s="1"/>
  <c r="C1016" i="22"/>
  <c r="E968" i="22"/>
  <c r="F968" i="22" s="1"/>
  <c r="H968" i="22" s="1"/>
  <c r="C1147" i="22"/>
  <c r="E1099" i="22"/>
  <c r="F1099" i="22" s="1"/>
  <c r="H1099" i="22" s="1"/>
  <c r="C995" i="22"/>
  <c r="E947" i="22"/>
  <c r="F947" i="22" s="1"/>
  <c r="H947" i="22" s="1"/>
  <c r="C1024" i="22"/>
  <c r="E976" i="22"/>
  <c r="F976" i="22" s="1"/>
  <c r="H976" i="22" s="1"/>
  <c r="C1055" i="22"/>
  <c r="E1007" i="22"/>
  <c r="F1007" i="22" s="1"/>
  <c r="H1007" i="22" s="1"/>
  <c r="C993" i="22"/>
  <c r="E945" i="22"/>
  <c r="F945" i="22" s="1"/>
  <c r="H945" i="22" s="1"/>
  <c r="C1010" i="22"/>
  <c r="E962" i="22"/>
  <c r="F962" i="22" s="1"/>
  <c r="H962" i="22" s="1"/>
  <c r="C1022" i="22"/>
  <c r="E974" i="22"/>
  <c r="F974" i="22" s="1"/>
  <c r="H974" i="22" s="1"/>
  <c r="C1079" i="22"/>
  <c r="E1031" i="22"/>
  <c r="F1031" i="22" s="1"/>
  <c r="H1031" i="22" s="1"/>
  <c r="C1061" i="22"/>
  <c r="E1013" i="22"/>
  <c r="F1013" i="22" s="1"/>
  <c r="H1013" i="22" s="1"/>
  <c r="C1065" i="22"/>
  <c r="E1017" i="22"/>
  <c r="F1017" i="22" s="1"/>
  <c r="H1017" i="22" s="1"/>
  <c r="C1119" i="22"/>
  <c r="E1071" i="22"/>
  <c r="F1071" i="22" s="1"/>
  <c r="H1071" i="22" s="1"/>
  <c r="C1129" i="22"/>
  <c r="E1081" i="22"/>
  <c r="F1081" i="22" s="1"/>
  <c r="H1081" i="22" s="1"/>
  <c r="C1002" i="22"/>
  <c r="E954" i="22"/>
  <c r="F954" i="22" s="1"/>
  <c r="H954" i="22" s="1"/>
  <c r="C984" i="22"/>
  <c r="E936" i="22"/>
  <c r="F936" i="22" s="1"/>
  <c r="H936" i="22" s="1"/>
  <c r="C979" i="22"/>
  <c r="E931" i="22"/>
  <c r="F931" i="22" s="1"/>
  <c r="C1014" i="22"/>
  <c r="E966" i="22"/>
  <c r="F966" i="22" s="1"/>
  <c r="H966" i="22" s="1"/>
  <c r="C982" i="22"/>
  <c r="E934" i="22"/>
  <c r="F934" i="22" s="1"/>
  <c r="H934" i="22" s="1"/>
  <c r="C989" i="22"/>
  <c r="E941" i="22"/>
  <c r="F941" i="22" s="1"/>
  <c r="H941" i="22" s="1"/>
  <c r="C1015" i="22"/>
  <c r="E967" i="22"/>
  <c r="F967" i="22" s="1"/>
  <c r="H967" i="22" s="1"/>
  <c r="C1004" i="22"/>
  <c r="E956" i="22"/>
  <c r="F956" i="22" s="1"/>
  <c r="H956" i="22" s="1"/>
  <c r="C1053" i="22"/>
  <c r="E1005" i="22"/>
  <c r="F1005" i="22" s="1"/>
  <c r="H1005" i="22" s="1"/>
  <c r="C1036" i="22"/>
  <c r="E988" i="22"/>
  <c r="F988" i="22" s="1"/>
  <c r="H988" i="22" s="1"/>
  <c r="C1009" i="22"/>
  <c r="E961" i="22"/>
  <c r="F961" i="22" s="1"/>
  <c r="H961" i="22" s="1"/>
  <c r="C1001" i="22"/>
  <c r="E953" i="22"/>
  <c r="F953" i="22" s="1"/>
  <c r="H953" i="22" s="1"/>
  <c r="C1144" i="22"/>
  <c r="E1096" i="22"/>
  <c r="F1096" i="22" s="1"/>
  <c r="H1096" i="22" s="1"/>
  <c r="C999" i="22"/>
  <c r="E951" i="22"/>
  <c r="F951" i="22" s="1"/>
  <c r="H951" i="22" s="1"/>
  <c r="C1044" i="22"/>
  <c r="E996" i="22"/>
  <c r="F996" i="22" s="1"/>
  <c r="H996" i="22" s="1"/>
  <c r="C1019" i="22"/>
  <c r="E971" i="22"/>
  <c r="F971" i="22" s="1"/>
  <c r="H971" i="22" s="1"/>
  <c r="C997" i="22"/>
  <c r="E949" i="22"/>
  <c r="F949" i="22" s="1"/>
  <c r="H949" i="22" s="1"/>
  <c r="C1035" i="22"/>
  <c r="E987" i="22"/>
  <c r="F987" i="22" s="1"/>
  <c r="H987" i="22" s="1"/>
  <c r="C1066" i="22"/>
  <c r="E1018" i="22"/>
  <c r="F1018" i="22" s="1"/>
  <c r="H1018" i="22" s="1"/>
  <c r="C1121" i="22"/>
  <c r="E1073" i="22"/>
  <c r="F1073" i="22" s="1"/>
  <c r="H1073" i="22" s="1"/>
  <c r="C991" i="22"/>
  <c r="E943" i="22"/>
  <c r="F943" i="22" s="1"/>
  <c r="H943" i="22" s="1"/>
  <c r="C1012" i="22"/>
  <c r="E964" i="22"/>
  <c r="F964" i="22" s="1"/>
  <c r="H964" i="22" s="1"/>
  <c r="C1069" i="22"/>
  <c r="E1021" i="22"/>
  <c r="F1021" i="22" s="1"/>
  <c r="H1021" i="22" s="1"/>
  <c r="C990" i="22"/>
  <c r="E942" i="22"/>
  <c r="F942" i="22" s="1"/>
  <c r="H942" i="22" s="1"/>
  <c r="C1029" i="22"/>
  <c r="E981" i="22"/>
  <c r="F981" i="22" s="1"/>
  <c r="H981" i="22" s="1"/>
  <c r="C1116" i="22"/>
  <c r="E1068" i="22"/>
  <c r="F1068" i="22" s="1"/>
  <c r="H1068" i="22" s="1"/>
  <c r="C1006" i="22"/>
  <c r="E958" i="22"/>
  <c r="F958" i="22" s="1"/>
  <c r="H958" i="22" s="1"/>
  <c r="C1026" i="22"/>
  <c r="E978" i="22"/>
  <c r="F978" i="22" s="1"/>
  <c r="H978" i="22" s="1"/>
  <c r="C986" i="22"/>
  <c r="E938" i="22"/>
  <c r="F938" i="22" s="1"/>
  <c r="H938" i="22" s="1"/>
  <c r="C994" i="22"/>
  <c r="E946" i="22"/>
  <c r="F946" i="22" s="1"/>
  <c r="H946" i="22" s="1"/>
  <c r="C1011" i="22"/>
  <c r="E963" i="22"/>
  <c r="F963" i="22" s="1"/>
  <c r="H963" i="22" s="1"/>
  <c r="C1056" i="22"/>
  <c r="E1008" i="22"/>
  <c r="F1008" i="22" s="1"/>
  <c r="H1008" i="22" s="1"/>
  <c r="C992" i="22"/>
  <c r="E944" i="22"/>
  <c r="F944" i="22" s="1"/>
  <c r="H944" i="22" s="1"/>
  <c r="G931" i="22" l="1"/>
  <c r="G932" i="22" s="1"/>
  <c r="G933" i="22" s="1"/>
  <c r="G934" i="22" s="1"/>
  <c r="G935" i="22" s="1"/>
  <c r="G936" i="22" s="1"/>
  <c r="G937" i="22" s="1"/>
  <c r="G938" i="22" s="1"/>
  <c r="G939" i="22" s="1"/>
  <c r="G940" i="22" s="1"/>
  <c r="G941" i="22" s="1"/>
  <c r="G942" i="22" s="1"/>
  <c r="G943" i="22" s="1"/>
  <c r="G944" i="22" s="1"/>
  <c r="G945" i="22" s="1"/>
  <c r="G946" i="22" s="1"/>
  <c r="G947" i="22" s="1"/>
  <c r="G948" i="22" s="1"/>
  <c r="G949" i="22" s="1"/>
  <c r="G950" i="22" s="1"/>
  <c r="G951" i="22" s="1"/>
  <c r="G952" i="22" s="1"/>
  <c r="G953" i="22" s="1"/>
  <c r="G954" i="22" s="1"/>
  <c r="G955" i="22" s="1"/>
  <c r="G956" i="22" s="1"/>
  <c r="G957" i="22" s="1"/>
  <c r="G958" i="22" s="1"/>
  <c r="G959" i="22" s="1"/>
  <c r="G960" i="22" s="1"/>
  <c r="G961" i="22" s="1"/>
  <c r="G962" i="22" s="1"/>
  <c r="G963" i="22" s="1"/>
  <c r="G964" i="22" s="1"/>
  <c r="G965" i="22" s="1"/>
  <c r="G966" i="22" s="1"/>
  <c r="G967" i="22" s="1"/>
  <c r="G968" i="22" s="1"/>
  <c r="G969" i="22" s="1"/>
  <c r="G970" i="22" s="1"/>
  <c r="G971" i="22" s="1"/>
  <c r="G972" i="22" s="1"/>
  <c r="G973" i="22" s="1"/>
  <c r="G974" i="22" s="1"/>
  <c r="G975" i="22" s="1"/>
  <c r="G976" i="22" s="1"/>
  <c r="G977" i="22" s="1"/>
  <c r="G978" i="22" s="1"/>
  <c r="H931" i="22"/>
  <c r="E980" i="22"/>
  <c r="F980" i="22" s="1"/>
  <c r="H980" i="22" s="1"/>
  <c r="C1028" i="22"/>
  <c r="C1127" i="22"/>
  <c r="E1079" i="22"/>
  <c r="F1079" i="22" s="1"/>
  <c r="H1079" i="22" s="1"/>
  <c r="C1092" i="22"/>
  <c r="E1044" i="22"/>
  <c r="F1044" i="22" s="1"/>
  <c r="H1044" i="22" s="1"/>
  <c r="C1117" i="22"/>
  <c r="E1069" i="22"/>
  <c r="F1069" i="22" s="1"/>
  <c r="H1069" i="22" s="1"/>
  <c r="C1070" i="22"/>
  <c r="E1022" i="22"/>
  <c r="F1022" i="22" s="1"/>
  <c r="H1022" i="22" s="1"/>
  <c r="C1047" i="22"/>
  <c r="E999" i="22"/>
  <c r="F999" i="22" s="1"/>
  <c r="H999" i="22" s="1"/>
  <c r="C1040" i="22"/>
  <c r="E992" i="22"/>
  <c r="F992" i="22" s="1"/>
  <c r="H992" i="22" s="1"/>
  <c r="C1041" i="22"/>
  <c r="E993" i="22"/>
  <c r="F993" i="22" s="1"/>
  <c r="H993" i="22" s="1"/>
  <c r="C1060" i="22"/>
  <c r="E1012" i="22"/>
  <c r="F1012" i="22" s="1"/>
  <c r="H1012" i="22" s="1"/>
  <c r="C1067" i="22"/>
  <c r="E1019" i="22"/>
  <c r="F1019" i="22" s="1"/>
  <c r="H1019" i="22" s="1"/>
  <c r="C1027" i="22"/>
  <c r="E979" i="22"/>
  <c r="F979" i="22" s="1"/>
  <c r="C1103" i="22"/>
  <c r="E1055" i="22"/>
  <c r="F1055" i="22" s="1"/>
  <c r="H1055" i="22" s="1"/>
  <c r="C1042" i="22"/>
  <c r="E994" i="22"/>
  <c r="F994" i="22" s="1"/>
  <c r="H994" i="22" s="1"/>
  <c r="C1049" i="22"/>
  <c r="E1001" i="22"/>
  <c r="F1001" i="22" s="1"/>
  <c r="H1001" i="22" s="1"/>
  <c r="C1039" i="22"/>
  <c r="E991" i="22"/>
  <c r="F991" i="22" s="1"/>
  <c r="H991" i="22" s="1"/>
  <c r="C1195" i="22"/>
  <c r="E1147" i="22"/>
  <c r="F1147" i="22" s="1"/>
  <c r="H1147" i="22" s="1"/>
  <c r="C1058" i="22"/>
  <c r="E1010" i="22"/>
  <c r="F1010" i="22" s="1"/>
  <c r="H1010" i="22" s="1"/>
  <c r="C1177" i="22"/>
  <c r="E1129" i="22"/>
  <c r="F1129" i="22" s="1"/>
  <c r="H1129" i="22" s="1"/>
  <c r="C1037" i="22"/>
  <c r="E989" i="22"/>
  <c r="F989" i="22" s="1"/>
  <c r="H989" i="22" s="1"/>
  <c r="C1030" i="22"/>
  <c r="E982" i="22"/>
  <c r="F982" i="22" s="1"/>
  <c r="H982" i="22" s="1"/>
  <c r="C1062" i="22"/>
  <c r="E1014" i="22"/>
  <c r="F1014" i="22" s="1"/>
  <c r="H1014" i="22" s="1"/>
  <c r="C1059" i="22"/>
  <c r="E1011" i="22"/>
  <c r="F1011" i="22" s="1"/>
  <c r="H1011" i="22" s="1"/>
  <c r="C1057" i="22"/>
  <c r="E1009" i="22"/>
  <c r="F1009" i="22" s="1"/>
  <c r="H1009" i="22" s="1"/>
  <c r="C1034" i="22"/>
  <c r="E986" i="22"/>
  <c r="F986" i="22" s="1"/>
  <c r="H986" i="22" s="1"/>
  <c r="C1074" i="22"/>
  <c r="E1026" i="22"/>
  <c r="F1026" i="22" s="1"/>
  <c r="H1026" i="22" s="1"/>
  <c r="C1083" i="22"/>
  <c r="E1035" i="22"/>
  <c r="F1035" i="22" s="1"/>
  <c r="H1035" i="22" s="1"/>
  <c r="C1113" i="22"/>
  <c r="E1065" i="22"/>
  <c r="F1065" i="22" s="1"/>
  <c r="H1065" i="22" s="1"/>
  <c r="C1064" i="22"/>
  <c r="E1016" i="22"/>
  <c r="F1016" i="22" s="1"/>
  <c r="H1016" i="22" s="1"/>
  <c r="C1038" i="22"/>
  <c r="E990" i="22"/>
  <c r="F990" i="22" s="1"/>
  <c r="H990" i="22" s="1"/>
  <c r="C1104" i="22"/>
  <c r="E1056" i="22"/>
  <c r="F1056" i="22" s="1"/>
  <c r="H1056" i="22" s="1"/>
  <c r="C1050" i="22"/>
  <c r="E1002" i="22"/>
  <c r="F1002" i="22" s="1"/>
  <c r="H1002" i="22" s="1"/>
  <c r="C1043" i="22"/>
  <c r="E995" i="22"/>
  <c r="F995" i="22" s="1"/>
  <c r="H995" i="22" s="1"/>
  <c r="C1101" i="22"/>
  <c r="E1053" i="22"/>
  <c r="F1053" i="22" s="1"/>
  <c r="H1053" i="22" s="1"/>
  <c r="C1077" i="22"/>
  <c r="E1029" i="22"/>
  <c r="F1029" i="22" s="1"/>
  <c r="H1029" i="22" s="1"/>
  <c r="C1192" i="22"/>
  <c r="E1144" i="22"/>
  <c r="F1144" i="22" s="1"/>
  <c r="H1144" i="22" s="1"/>
  <c r="C1169" i="22"/>
  <c r="E1121" i="22"/>
  <c r="F1121" i="22" s="1"/>
  <c r="H1121" i="22" s="1"/>
  <c r="C1114" i="22"/>
  <c r="E1066" i="22"/>
  <c r="F1066" i="22" s="1"/>
  <c r="H1066" i="22" s="1"/>
  <c r="C1164" i="22"/>
  <c r="E1116" i="22"/>
  <c r="F1116" i="22" s="1"/>
  <c r="H1116" i="22" s="1"/>
  <c r="C1045" i="22"/>
  <c r="E997" i="22"/>
  <c r="F997" i="22" s="1"/>
  <c r="H997" i="22" s="1"/>
  <c r="C1063" i="22"/>
  <c r="E1015" i="22"/>
  <c r="F1015" i="22" s="1"/>
  <c r="H1015" i="22" s="1"/>
  <c r="C1109" i="22"/>
  <c r="E1061" i="22"/>
  <c r="F1061" i="22" s="1"/>
  <c r="H1061" i="22" s="1"/>
  <c r="C1094" i="22"/>
  <c r="E1046" i="22"/>
  <c r="F1046" i="22" s="1"/>
  <c r="H1046" i="22" s="1"/>
  <c r="C1032" i="22"/>
  <c r="E984" i="22"/>
  <c r="F984" i="22" s="1"/>
  <c r="H984" i="22" s="1"/>
  <c r="C1072" i="22"/>
  <c r="E1024" i="22"/>
  <c r="F1024" i="22" s="1"/>
  <c r="H1024" i="22" s="1"/>
  <c r="C1084" i="22"/>
  <c r="E1036" i="22"/>
  <c r="F1036" i="22" s="1"/>
  <c r="H1036" i="22" s="1"/>
  <c r="C1167" i="22"/>
  <c r="E1119" i="22"/>
  <c r="F1119" i="22" s="1"/>
  <c r="H1119" i="22" s="1"/>
  <c r="C1054" i="22"/>
  <c r="E1006" i="22"/>
  <c r="F1006" i="22" s="1"/>
  <c r="H1006" i="22" s="1"/>
  <c r="C1052" i="22"/>
  <c r="E1004" i="22"/>
  <c r="F1004" i="22" s="1"/>
  <c r="H1004" i="22" s="1"/>
  <c r="G979" i="22" l="1"/>
  <c r="G980" i="22" s="1"/>
  <c r="G981" i="22" s="1"/>
  <c r="G982" i="22" s="1"/>
  <c r="G983" i="22" s="1"/>
  <c r="G984" i="22" s="1"/>
  <c r="G985" i="22" s="1"/>
  <c r="G986" i="22" s="1"/>
  <c r="G987" i="22" s="1"/>
  <c r="G988" i="22" s="1"/>
  <c r="G989" i="22" s="1"/>
  <c r="G990" i="22" s="1"/>
  <c r="G991" i="22" s="1"/>
  <c r="G992" i="22" s="1"/>
  <c r="G993" i="22" s="1"/>
  <c r="G994" i="22" s="1"/>
  <c r="G995" i="22" s="1"/>
  <c r="G996" i="22" s="1"/>
  <c r="G997" i="22" s="1"/>
  <c r="G998" i="22" s="1"/>
  <c r="G999" i="22" s="1"/>
  <c r="G1000" i="22" s="1"/>
  <c r="G1001" i="22" s="1"/>
  <c r="G1002" i="22" s="1"/>
  <c r="G1003" i="22" s="1"/>
  <c r="G1004" i="22" s="1"/>
  <c r="G1005" i="22" s="1"/>
  <c r="G1006" i="22" s="1"/>
  <c r="G1007" i="22" s="1"/>
  <c r="G1008" i="22" s="1"/>
  <c r="G1009" i="22" s="1"/>
  <c r="G1010" i="22" s="1"/>
  <c r="G1011" i="22" s="1"/>
  <c r="G1012" i="22" s="1"/>
  <c r="G1013" i="22" s="1"/>
  <c r="G1014" i="22" s="1"/>
  <c r="G1015" i="22" s="1"/>
  <c r="G1016" i="22" s="1"/>
  <c r="G1017" i="22" s="1"/>
  <c r="G1018" i="22" s="1"/>
  <c r="G1019" i="22" s="1"/>
  <c r="G1020" i="22" s="1"/>
  <c r="G1021" i="22" s="1"/>
  <c r="G1022" i="22" s="1"/>
  <c r="G1023" i="22" s="1"/>
  <c r="G1024" i="22" s="1"/>
  <c r="G1025" i="22" s="1"/>
  <c r="G1026" i="22" s="1"/>
  <c r="H979" i="22"/>
  <c r="C1076" i="22"/>
  <c r="E1028" i="22"/>
  <c r="F1028" i="22" s="1"/>
  <c r="H1028" i="22" s="1"/>
  <c r="C1075" i="22"/>
  <c r="E1027" i="22"/>
  <c r="F1027" i="22" s="1"/>
  <c r="C1110" i="22"/>
  <c r="E1062" i="22"/>
  <c r="F1062" i="22" s="1"/>
  <c r="H1062" i="22" s="1"/>
  <c r="C1157" i="22"/>
  <c r="E1109" i="22"/>
  <c r="F1109" i="22" s="1"/>
  <c r="H1109" i="22" s="1"/>
  <c r="C1152" i="22"/>
  <c r="E1104" i="22"/>
  <c r="F1104" i="22" s="1"/>
  <c r="H1104" i="22" s="1"/>
  <c r="C1106" i="22"/>
  <c r="E1058" i="22"/>
  <c r="F1058" i="22" s="1"/>
  <c r="H1058" i="22" s="1"/>
  <c r="C1078" i="22"/>
  <c r="E1030" i="22"/>
  <c r="F1030" i="22" s="1"/>
  <c r="H1030" i="22" s="1"/>
  <c r="C1085" i="22"/>
  <c r="E1037" i="22"/>
  <c r="F1037" i="22" s="1"/>
  <c r="H1037" i="22" s="1"/>
  <c r="C1243" i="22"/>
  <c r="E1195" i="22"/>
  <c r="F1195" i="22" s="1"/>
  <c r="H1195" i="22" s="1"/>
  <c r="C1086" i="22"/>
  <c r="E1038" i="22"/>
  <c r="F1038" i="22" s="1"/>
  <c r="H1038" i="22" s="1"/>
  <c r="C1089" i="22"/>
  <c r="E1041" i="22"/>
  <c r="F1041" i="22" s="1"/>
  <c r="H1041" i="22" s="1"/>
  <c r="C1215" i="22"/>
  <c r="E1167" i="22"/>
  <c r="F1167" i="22" s="1"/>
  <c r="H1167" i="22" s="1"/>
  <c r="C1097" i="22"/>
  <c r="E1049" i="22"/>
  <c r="F1049" i="22" s="1"/>
  <c r="H1049" i="22" s="1"/>
  <c r="C1098" i="22"/>
  <c r="E1050" i="22"/>
  <c r="F1050" i="22" s="1"/>
  <c r="H1050" i="22" s="1"/>
  <c r="C1087" i="22"/>
  <c r="E1039" i="22"/>
  <c r="F1039" i="22" s="1"/>
  <c r="H1039" i="22" s="1"/>
  <c r="C1111" i="22"/>
  <c r="E1063" i="22"/>
  <c r="F1063" i="22" s="1"/>
  <c r="H1063" i="22" s="1"/>
  <c r="C1212" i="22"/>
  <c r="E1164" i="22"/>
  <c r="F1164" i="22" s="1"/>
  <c r="H1164" i="22" s="1"/>
  <c r="C1161" i="22"/>
  <c r="E1113" i="22"/>
  <c r="F1113" i="22" s="1"/>
  <c r="H1113" i="22" s="1"/>
  <c r="C1131" i="22"/>
  <c r="E1083" i="22"/>
  <c r="F1083" i="22" s="1"/>
  <c r="H1083" i="22" s="1"/>
  <c r="C1240" i="22"/>
  <c r="E1192" i="22"/>
  <c r="F1192" i="22" s="1"/>
  <c r="H1192" i="22" s="1"/>
  <c r="C1080" i="22"/>
  <c r="E1032" i="22"/>
  <c r="F1032" i="22" s="1"/>
  <c r="H1032" i="22" s="1"/>
  <c r="C1149" i="22"/>
  <c r="E1101" i="22"/>
  <c r="F1101" i="22" s="1"/>
  <c r="H1101" i="22" s="1"/>
  <c r="C1090" i="22"/>
  <c r="E1042" i="22"/>
  <c r="F1042" i="22" s="1"/>
  <c r="H1042" i="22" s="1"/>
  <c r="C1140" i="22"/>
  <c r="E1092" i="22"/>
  <c r="F1092" i="22" s="1"/>
  <c r="H1092" i="22" s="1"/>
  <c r="C1108" i="22"/>
  <c r="E1060" i="22"/>
  <c r="F1060" i="22" s="1"/>
  <c r="H1060" i="22" s="1"/>
  <c r="C1102" i="22"/>
  <c r="E1054" i="22"/>
  <c r="F1054" i="22" s="1"/>
  <c r="H1054" i="22" s="1"/>
  <c r="C1112" i="22"/>
  <c r="E1064" i="22"/>
  <c r="F1064" i="22" s="1"/>
  <c r="H1064" i="22" s="1"/>
  <c r="C1162" i="22"/>
  <c r="E1114" i="22"/>
  <c r="F1114" i="22" s="1"/>
  <c r="H1114" i="22" s="1"/>
  <c r="C1088" i="22"/>
  <c r="E1040" i="22"/>
  <c r="F1040" i="22" s="1"/>
  <c r="H1040" i="22" s="1"/>
  <c r="C1217" i="22"/>
  <c r="E1169" i="22"/>
  <c r="F1169" i="22" s="1"/>
  <c r="H1169" i="22" s="1"/>
  <c r="C1095" i="22"/>
  <c r="E1047" i="22"/>
  <c r="F1047" i="22" s="1"/>
  <c r="H1047" i="22" s="1"/>
  <c r="C1118" i="22"/>
  <c r="E1070" i="22"/>
  <c r="F1070" i="22" s="1"/>
  <c r="H1070" i="22" s="1"/>
  <c r="C1165" i="22"/>
  <c r="E1117" i="22"/>
  <c r="F1117" i="22" s="1"/>
  <c r="H1117" i="22" s="1"/>
  <c r="C1115" i="22"/>
  <c r="E1067" i="22"/>
  <c r="F1067" i="22" s="1"/>
  <c r="H1067" i="22" s="1"/>
  <c r="C1093" i="22"/>
  <c r="E1045" i="22"/>
  <c r="F1045" i="22" s="1"/>
  <c r="H1045" i="22" s="1"/>
  <c r="C1225" i="22"/>
  <c r="E1177" i="22"/>
  <c r="F1177" i="22" s="1"/>
  <c r="H1177" i="22" s="1"/>
  <c r="C1125" i="22"/>
  <c r="E1077" i="22"/>
  <c r="F1077" i="22" s="1"/>
  <c r="H1077" i="22" s="1"/>
  <c r="C1142" i="22"/>
  <c r="E1094" i="22"/>
  <c r="F1094" i="22" s="1"/>
  <c r="H1094" i="22" s="1"/>
  <c r="C1091" i="22"/>
  <c r="E1043" i="22"/>
  <c r="F1043" i="22" s="1"/>
  <c r="H1043" i="22" s="1"/>
  <c r="C1107" i="22"/>
  <c r="E1059" i="22"/>
  <c r="F1059" i="22" s="1"/>
  <c r="H1059" i="22" s="1"/>
  <c r="C1151" i="22"/>
  <c r="E1103" i="22"/>
  <c r="F1103" i="22" s="1"/>
  <c r="H1103" i="22" s="1"/>
  <c r="C1175" i="22"/>
  <c r="E1127" i="22"/>
  <c r="F1127" i="22" s="1"/>
  <c r="H1127" i="22" s="1"/>
  <c r="C1100" i="22"/>
  <c r="E1052" i="22"/>
  <c r="F1052" i="22" s="1"/>
  <c r="H1052" i="22" s="1"/>
  <c r="C1132" i="22"/>
  <c r="E1084" i="22"/>
  <c r="F1084" i="22" s="1"/>
  <c r="H1084" i="22" s="1"/>
  <c r="C1120" i="22"/>
  <c r="E1072" i="22"/>
  <c r="F1072" i="22" s="1"/>
  <c r="H1072" i="22" s="1"/>
  <c r="C1122" i="22"/>
  <c r="E1074" i="22"/>
  <c r="F1074" i="22" s="1"/>
  <c r="H1074" i="22" s="1"/>
  <c r="C1082" i="22"/>
  <c r="E1034" i="22"/>
  <c r="F1034" i="22" s="1"/>
  <c r="H1034" i="22" s="1"/>
  <c r="C1105" i="22"/>
  <c r="E1057" i="22"/>
  <c r="F1057" i="22" s="1"/>
  <c r="H1057" i="22" s="1"/>
  <c r="G1027" i="22" l="1"/>
  <c r="G1028" i="22" s="1"/>
  <c r="G1029" i="22" s="1"/>
  <c r="G1030" i="22" s="1"/>
  <c r="G1031" i="22" s="1"/>
  <c r="G1032" i="22" s="1"/>
  <c r="G1033" i="22" s="1"/>
  <c r="G1034" i="22" s="1"/>
  <c r="G1035" i="22" s="1"/>
  <c r="G1036" i="22" s="1"/>
  <c r="G1037" i="22" s="1"/>
  <c r="G1038" i="22" s="1"/>
  <c r="G1039" i="22" s="1"/>
  <c r="G1040" i="22" s="1"/>
  <c r="G1041" i="22" s="1"/>
  <c r="G1042" i="22" s="1"/>
  <c r="G1043" i="22" s="1"/>
  <c r="G1044" i="22" s="1"/>
  <c r="G1045" i="22" s="1"/>
  <c r="G1046" i="22" s="1"/>
  <c r="G1047" i="22" s="1"/>
  <c r="G1048" i="22" s="1"/>
  <c r="G1049" i="22" s="1"/>
  <c r="G1050" i="22" s="1"/>
  <c r="G1051" i="22" s="1"/>
  <c r="G1052" i="22" s="1"/>
  <c r="G1053" i="22" s="1"/>
  <c r="G1054" i="22" s="1"/>
  <c r="G1055" i="22" s="1"/>
  <c r="G1056" i="22" s="1"/>
  <c r="G1057" i="22" s="1"/>
  <c r="G1058" i="22" s="1"/>
  <c r="G1059" i="22" s="1"/>
  <c r="G1060" i="22" s="1"/>
  <c r="G1061" i="22" s="1"/>
  <c r="G1062" i="22" s="1"/>
  <c r="G1063" i="22" s="1"/>
  <c r="G1064" i="22" s="1"/>
  <c r="G1065" i="22" s="1"/>
  <c r="G1066" i="22" s="1"/>
  <c r="G1067" i="22" s="1"/>
  <c r="G1068" i="22" s="1"/>
  <c r="G1069" i="22" s="1"/>
  <c r="G1070" i="22" s="1"/>
  <c r="G1071" i="22" s="1"/>
  <c r="G1072" i="22" s="1"/>
  <c r="G1073" i="22" s="1"/>
  <c r="G1074" i="22" s="1"/>
  <c r="H1027" i="22"/>
  <c r="E1076" i="22"/>
  <c r="F1076" i="22" s="1"/>
  <c r="H1076" i="22" s="1"/>
  <c r="C1124" i="22"/>
  <c r="C1143" i="22"/>
  <c r="E1095" i="22"/>
  <c r="F1095" i="22" s="1"/>
  <c r="H1095" i="22" s="1"/>
  <c r="C1155" i="22"/>
  <c r="E1107" i="22"/>
  <c r="F1107" i="22" s="1"/>
  <c r="H1107" i="22" s="1"/>
  <c r="C1291" i="22"/>
  <c r="E1243" i="22"/>
  <c r="F1243" i="22" s="1"/>
  <c r="H1243" i="22" s="1"/>
  <c r="C1210" i="22"/>
  <c r="E1162" i="22"/>
  <c r="F1162" i="22" s="1"/>
  <c r="H1162" i="22" s="1"/>
  <c r="C1160" i="22"/>
  <c r="E1112" i="22"/>
  <c r="F1112" i="22" s="1"/>
  <c r="H1112" i="22" s="1"/>
  <c r="C1153" i="22"/>
  <c r="E1105" i="22"/>
  <c r="F1105" i="22" s="1"/>
  <c r="H1105" i="22" s="1"/>
  <c r="C1188" i="22"/>
  <c r="E1140" i="22"/>
  <c r="F1140" i="22" s="1"/>
  <c r="H1140" i="22" s="1"/>
  <c r="C1128" i="22"/>
  <c r="E1080" i="22"/>
  <c r="F1080" i="22" s="1"/>
  <c r="H1080" i="22" s="1"/>
  <c r="C1288" i="22"/>
  <c r="E1240" i="22"/>
  <c r="F1240" i="22" s="1"/>
  <c r="H1240" i="22" s="1"/>
  <c r="C1190" i="22"/>
  <c r="E1142" i="22"/>
  <c r="F1142" i="22" s="1"/>
  <c r="H1142" i="22" s="1"/>
  <c r="C1133" i="22"/>
  <c r="E1085" i="22"/>
  <c r="F1085" i="22" s="1"/>
  <c r="H1085" i="22" s="1"/>
  <c r="C1141" i="22"/>
  <c r="E1093" i="22"/>
  <c r="F1093" i="22" s="1"/>
  <c r="H1093" i="22" s="1"/>
  <c r="C1139" i="22"/>
  <c r="E1091" i="22"/>
  <c r="F1091" i="22" s="1"/>
  <c r="H1091" i="22" s="1"/>
  <c r="C1173" i="22"/>
  <c r="E1125" i="22"/>
  <c r="F1125" i="22" s="1"/>
  <c r="H1125" i="22" s="1"/>
  <c r="C1150" i="22"/>
  <c r="E1102" i="22"/>
  <c r="F1102" i="22" s="1"/>
  <c r="H1102" i="22" s="1"/>
  <c r="C1213" i="22"/>
  <c r="E1165" i="22"/>
  <c r="F1165" i="22" s="1"/>
  <c r="H1165" i="22" s="1"/>
  <c r="C1145" i="22"/>
  <c r="E1097" i="22"/>
  <c r="F1097" i="22" s="1"/>
  <c r="H1097" i="22" s="1"/>
  <c r="C1158" i="22"/>
  <c r="E1110" i="22"/>
  <c r="F1110" i="22" s="1"/>
  <c r="H1110" i="22" s="1"/>
  <c r="C1137" i="22"/>
  <c r="E1089" i="22"/>
  <c r="F1089" i="22" s="1"/>
  <c r="H1089" i="22" s="1"/>
  <c r="C1265" i="22"/>
  <c r="E1217" i="22"/>
  <c r="F1217" i="22" s="1"/>
  <c r="H1217" i="22" s="1"/>
  <c r="C1126" i="22"/>
  <c r="E1078" i="22"/>
  <c r="F1078" i="22" s="1"/>
  <c r="H1078" i="22" s="1"/>
  <c r="C1168" i="22"/>
  <c r="E1120" i="22"/>
  <c r="F1120" i="22" s="1"/>
  <c r="H1120" i="22" s="1"/>
  <c r="C1154" i="22"/>
  <c r="E1106" i="22"/>
  <c r="F1106" i="22" s="1"/>
  <c r="H1106" i="22" s="1"/>
  <c r="C1200" i="22"/>
  <c r="E1152" i="22"/>
  <c r="F1152" i="22" s="1"/>
  <c r="H1152" i="22" s="1"/>
  <c r="C1146" i="22"/>
  <c r="E1098" i="22"/>
  <c r="F1098" i="22" s="1"/>
  <c r="H1098" i="22" s="1"/>
  <c r="C1134" i="22"/>
  <c r="E1086" i="22"/>
  <c r="F1086" i="22" s="1"/>
  <c r="H1086" i="22" s="1"/>
  <c r="C1136" i="22"/>
  <c r="E1088" i="22"/>
  <c r="F1088" i="22" s="1"/>
  <c r="H1088" i="22" s="1"/>
  <c r="C1209" i="22"/>
  <c r="E1161" i="22"/>
  <c r="F1161" i="22" s="1"/>
  <c r="H1161" i="22" s="1"/>
  <c r="C1260" i="22"/>
  <c r="E1212" i="22"/>
  <c r="F1212" i="22" s="1"/>
  <c r="H1212" i="22" s="1"/>
  <c r="C1273" i="22"/>
  <c r="E1225" i="22"/>
  <c r="F1225" i="22" s="1"/>
  <c r="H1225" i="22" s="1"/>
  <c r="C1159" i="22"/>
  <c r="E1111" i="22"/>
  <c r="F1111" i="22" s="1"/>
  <c r="H1111" i="22" s="1"/>
  <c r="C1135" i="22"/>
  <c r="E1087" i="22"/>
  <c r="F1087" i="22" s="1"/>
  <c r="H1087" i="22" s="1"/>
  <c r="C1148" i="22"/>
  <c r="E1100" i="22"/>
  <c r="F1100" i="22" s="1"/>
  <c r="H1100" i="22" s="1"/>
  <c r="C1223" i="22"/>
  <c r="E1175" i="22"/>
  <c r="F1175" i="22" s="1"/>
  <c r="H1175" i="22" s="1"/>
  <c r="C1199" i="22"/>
  <c r="E1151" i="22"/>
  <c r="F1151" i="22" s="1"/>
  <c r="H1151" i="22" s="1"/>
  <c r="C1166" i="22"/>
  <c r="E1118" i="22"/>
  <c r="F1118" i="22" s="1"/>
  <c r="H1118" i="22" s="1"/>
  <c r="C1197" i="22"/>
  <c r="E1149" i="22"/>
  <c r="F1149" i="22" s="1"/>
  <c r="H1149" i="22" s="1"/>
  <c r="C1263" i="22"/>
  <c r="E1215" i="22"/>
  <c r="F1215" i="22" s="1"/>
  <c r="H1215" i="22" s="1"/>
  <c r="C1123" i="22"/>
  <c r="E1075" i="22"/>
  <c r="F1075" i="22" s="1"/>
  <c r="C1179" i="22"/>
  <c r="E1131" i="22"/>
  <c r="F1131" i="22" s="1"/>
  <c r="H1131" i="22" s="1"/>
  <c r="C1130" i="22"/>
  <c r="E1082" i="22"/>
  <c r="F1082" i="22" s="1"/>
  <c r="H1082" i="22" s="1"/>
  <c r="C1170" i="22"/>
  <c r="E1122" i="22"/>
  <c r="F1122" i="22" s="1"/>
  <c r="H1122" i="22" s="1"/>
  <c r="C1180" i="22"/>
  <c r="E1132" i="22"/>
  <c r="F1132" i="22" s="1"/>
  <c r="H1132" i="22" s="1"/>
  <c r="C1156" i="22"/>
  <c r="E1108" i="22"/>
  <c r="F1108" i="22" s="1"/>
  <c r="H1108" i="22" s="1"/>
  <c r="C1163" i="22"/>
  <c r="E1115" i="22"/>
  <c r="F1115" i="22" s="1"/>
  <c r="H1115" i="22" s="1"/>
  <c r="C1205" i="22"/>
  <c r="E1157" i="22"/>
  <c r="F1157" i="22" s="1"/>
  <c r="H1157" i="22" s="1"/>
  <c r="C1138" i="22"/>
  <c r="E1090" i="22"/>
  <c r="F1090" i="22" s="1"/>
  <c r="H1090" i="22" s="1"/>
  <c r="C1172" i="22" l="1"/>
  <c r="E1124" i="22"/>
  <c r="F1124" i="22" s="1"/>
  <c r="H1124" i="22" s="1"/>
  <c r="G1075" i="22"/>
  <c r="G1076" i="22" s="1"/>
  <c r="G1077" i="22" s="1"/>
  <c r="G1078" i="22" s="1"/>
  <c r="G1079" i="22" s="1"/>
  <c r="G1080" i="22" s="1"/>
  <c r="G1081" i="22" s="1"/>
  <c r="G1082" i="22" s="1"/>
  <c r="G1083" i="22" s="1"/>
  <c r="G1084" i="22" s="1"/>
  <c r="G1085" i="22" s="1"/>
  <c r="G1086" i="22" s="1"/>
  <c r="G1087" i="22" s="1"/>
  <c r="G1088" i="22" s="1"/>
  <c r="G1089" i="22" s="1"/>
  <c r="G1090" i="22" s="1"/>
  <c r="G1091" i="22" s="1"/>
  <c r="G1092" i="22" s="1"/>
  <c r="G1093" i="22" s="1"/>
  <c r="G1094" i="22" s="1"/>
  <c r="G1095" i="22" s="1"/>
  <c r="G1096" i="22" s="1"/>
  <c r="G1097" i="22" s="1"/>
  <c r="G1098" i="22" s="1"/>
  <c r="G1099" i="22" s="1"/>
  <c r="G1100" i="22" s="1"/>
  <c r="G1101" i="22" s="1"/>
  <c r="G1102" i="22" s="1"/>
  <c r="G1103" i="22" s="1"/>
  <c r="G1104" i="22" s="1"/>
  <c r="G1105" i="22" s="1"/>
  <c r="G1106" i="22" s="1"/>
  <c r="G1107" i="22" s="1"/>
  <c r="G1108" i="22" s="1"/>
  <c r="G1109" i="22" s="1"/>
  <c r="G1110" i="22" s="1"/>
  <c r="G1111" i="22" s="1"/>
  <c r="G1112" i="22" s="1"/>
  <c r="G1113" i="22" s="1"/>
  <c r="G1114" i="22" s="1"/>
  <c r="G1115" i="22" s="1"/>
  <c r="G1116" i="22" s="1"/>
  <c r="G1117" i="22" s="1"/>
  <c r="G1118" i="22" s="1"/>
  <c r="G1119" i="22" s="1"/>
  <c r="G1120" i="22" s="1"/>
  <c r="G1121" i="22" s="1"/>
  <c r="G1122" i="22" s="1"/>
  <c r="H1075" i="22"/>
  <c r="C1313" i="22"/>
  <c r="E1265" i="22"/>
  <c r="F1265" i="22" s="1"/>
  <c r="H1265" i="22" s="1"/>
  <c r="C1185" i="22"/>
  <c r="E1137" i="22"/>
  <c r="F1137" i="22" s="1"/>
  <c r="H1137" i="22" s="1"/>
  <c r="C1238" i="22"/>
  <c r="E1190" i="22"/>
  <c r="F1190" i="22" s="1"/>
  <c r="H1190" i="22" s="1"/>
  <c r="C1257" i="22"/>
  <c r="E1209" i="22"/>
  <c r="F1209" i="22" s="1"/>
  <c r="H1209" i="22" s="1"/>
  <c r="C1176" i="22"/>
  <c r="E1128" i="22"/>
  <c r="F1128" i="22" s="1"/>
  <c r="H1128" i="22" s="1"/>
  <c r="C1193" i="22"/>
  <c r="E1145" i="22"/>
  <c r="F1145" i="22" s="1"/>
  <c r="H1145" i="22" s="1"/>
  <c r="C1187" i="22"/>
  <c r="E1139" i="22"/>
  <c r="F1139" i="22" s="1"/>
  <c r="H1139" i="22" s="1"/>
  <c r="C1184" i="22"/>
  <c r="E1136" i="22"/>
  <c r="F1136" i="22" s="1"/>
  <c r="H1136" i="22" s="1"/>
  <c r="C1182" i="22"/>
  <c r="E1134" i="22"/>
  <c r="F1134" i="22" s="1"/>
  <c r="H1134" i="22" s="1"/>
  <c r="C1201" i="22"/>
  <c r="E1153" i="22"/>
  <c r="F1153" i="22" s="1"/>
  <c r="H1153" i="22" s="1"/>
  <c r="C1208" i="22"/>
  <c r="E1160" i="22"/>
  <c r="F1160" i="22" s="1"/>
  <c r="H1160" i="22" s="1"/>
  <c r="C1221" i="22"/>
  <c r="E1173" i="22"/>
  <c r="F1173" i="22" s="1"/>
  <c r="H1173" i="22" s="1"/>
  <c r="C1245" i="22"/>
  <c r="E1197" i="22"/>
  <c r="F1197" i="22" s="1"/>
  <c r="H1197" i="22" s="1"/>
  <c r="C1214" i="22"/>
  <c r="E1166" i="22"/>
  <c r="F1166" i="22" s="1"/>
  <c r="H1166" i="22" s="1"/>
  <c r="C1247" i="22"/>
  <c r="E1199" i="22"/>
  <c r="F1199" i="22" s="1"/>
  <c r="H1199" i="22" s="1"/>
  <c r="C1196" i="22"/>
  <c r="E1148" i="22"/>
  <c r="F1148" i="22" s="1"/>
  <c r="H1148" i="22" s="1"/>
  <c r="C1183" i="22"/>
  <c r="E1135" i="22"/>
  <c r="F1135" i="22" s="1"/>
  <c r="H1135" i="22" s="1"/>
  <c r="C1207" i="22"/>
  <c r="E1159" i="22"/>
  <c r="F1159" i="22" s="1"/>
  <c r="H1159" i="22" s="1"/>
  <c r="C1189" i="22"/>
  <c r="E1141" i="22"/>
  <c r="F1141" i="22" s="1"/>
  <c r="H1141" i="22" s="1"/>
  <c r="C1203" i="22"/>
  <c r="E1155" i="22"/>
  <c r="F1155" i="22" s="1"/>
  <c r="H1155" i="22" s="1"/>
  <c r="C1308" i="22"/>
  <c r="E1260" i="22"/>
  <c r="F1260" i="22" s="1"/>
  <c r="H1260" i="22" s="1"/>
  <c r="C1253" i="22"/>
  <c r="E1205" i="22"/>
  <c r="F1205" i="22" s="1"/>
  <c r="H1205" i="22" s="1"/>
  <c r="C1194" i="22"/>
  <c r="E1146" i="22"/>
  <c r="F1146" i="22" s="1"/>
  <c r="H1146" i="22" s="1"/>
  <c r="C1271" i="22"/>
  <c r="E1223" i="22"/>
  <c r="F1223" i="22" s="1"/>
  <c r="H1223" i="22" s="1"/>
  <c r="C1198" i="22"/>
  <c r="E1150" i="22"/>
  <c r="F1150" i="22" s="1"/>
  <c r="H1150" i="22" s="1"/>
  <c r="C1258" i="22"/>
  <c r="E1210" i="22"/>
  <c r="F1210" i="22" s="1"/>
  <c r="H1210" i="22" s="1"/>
  <c r="C1339" i="22"/>
  <c r="E1291" i="22"/>
  <c r="F1291" i="22" s="1"/>
  <c r="H1291" i="22" s="1"/>
  <c r="C1171" i="22"/>
  <c r="E1123" i="22"/>
  <c r="F1123" i="22" s="1"/>
  <c r="C1336" i="22"/>
  <c r="E1288" i="22"/>
  <c r="F1288" i="22" s="1"/>
  <c r="H1288" i="22" s="1"/>
  <c r="C1186" i="22"/>
  <c r="E1138" i="22"/>
  <c r="F1138" i="22" s="1"/>
  <c r="H1138" i="22" s="1"/>
  <c r="C1236" i="22"/>
  <c r="E1188" i="22"/>
  <c r="F1188" i="22" s="1"/>
  <c r="H1188" i="22" s="1"/>
  <c r="C1211" i="22"/>
  <c r="E1163" i="22"/>
  <c r="F1163" i="22" s="1"/>
  <c r="H1163" i="22" s="1"/>
  <c r="C1261" i="22"/>
  <c r="E1213" i="22"/>
  <c r="F1213" i="22" s="1"/>
  <c r="H1213" i="22" s="1"/>
  <c r="C1248" i="22"/>
  <c r="E1200" i="22"/>
  <c r="F1200" i="22" s="1"/>
  <c r="H1200" i="22" s="1"/>
  <c r="C1202" i="22"/>
  <c r="E1154" i="22"/>
  <c r="F1154" i="22" s="1"/>
  <c r="H1154" i="22" s="1"/>
  <c r="C1218" i="22"/>
  <c r="E1170" i="22"/>
  <c r="F1170" i="22" s="1"/>
  <c r="H1170" i="22" s="1"/>
  <c r="C1178" i="22"/>
  <c r="E1130" i="22"/>
  <c r="F1130" i="22" s="1"/>
  <c r="H1130" i="22" s="1"/>
  <c r="C1227" i="22"/>
  <c r="E1179" i="22"/>
  <c r="F1179" i="22" s="1"/>
  <c r="H1179" i="22" s="1"/>
  <c r="C1321" i="22"/>
  <c r="E1273" i="22"/>
  <c r="F1273" i="22" s="1"/>
  <c r="H1273" i="22" s="1"/>
  <c r="C1181" i="22"/>
  <c r="E1133" i="22"/>
  <c r="F1133" i="22" s="1"/>
  <c r="H1133" i="22" s="1"/>
  <c r="C1191" i="22"/>
  <c r="E1143" i="22"/>
  <c r="F1143" i="22" s="1"/>
  <c r="H1143" i="22" s="1"/>
  <c r="C1311" i="22"/>
  <c r="E1263" i="22"/>
  <c r="F1263" i="22" s="1"/>
  <c r="H1263" i="22" s="1"/>
  <c r="C1206" i="22"/>
  <c r="E1158" i="22"/>
  <c r="F1158" i="22" s="1"/>
  <c r="H1158" i="22" s="1"/>
  <c r="C1204" i="22"/>
  <c r="E1156" i="22"/>
  <c r="F1156" i="22" s="1"/>
  <c r="H1156" i="22" s="1"/>
  <c r="C1228" i="22"/>
  <c r="E1180" i="22"/>
  <c r="F1180" i="22" s="1"/>
  <c r="H1180" i="22" s="1"/>
  <c r="C1216" i="22"/>
  <c r="E1168" i="22"/>
  <c r="F1168" i="22" s="1"/>
  <c r="H1168" i="22" s="1"/>
  <c r="C1174" i="22"/>
  <c r="E1126" i="22"/>
  <c r="F1126" i="22" s="1"/>
  <c r="H1126" i="22" s="1"/>
  <c r="G1123" i="22" l="1"/>
  <c r="G1124" i="22" s="1"/>
  <c r="G1125" i="22" s="1"/>
  <c r="G1126" i="22" s="1"/>
  <c r="G1127" i="22" s="1"/>
  <c r="G1128" i="22" s="1"/>
  <c r="G1129" i="22" s="1"/>
  <c r="G1130" i="22" s="1"/>
  <c r="G1131" i="22" s="1"/>
  <c r="G1132" i="22" s="1"/>
  <c r="G1133" i="22" s="1"/>
  <c r="G1134" i="22" s="1"/>
  <c r="G1135" i="22" s="1"/>
  <c r="G1136" i="22" s="1"/>
  <c r="G1137" i="22" s="1"/>
  <c r="G1138" i="22" s="1"/>
  <c r="G1139" i="22" s="1"/>
  <c r="G1140" i="22" s="1"/>
  <c r="G1141" i="22" s="1"/>
  <c r="G1142" i="22" s="1"/>
  <c r="G1143" i="22" s="1"/>
  <c r="G1144" i="22" s="1"/>
  <c r="G1145" i="22" s="1"/>
  <c r="G1146" i="22" s="1"/>
  <c r="G1147" i="22" s="1"/>
  <c r="G1148" i="22" s="1"/>
  <c r="G1149" i="22" s="1"/>
  <c r="G1150" i="22" s="1"/>
  <c r="G1151" i="22" s="1"/>
  <c r="G1152" i="22" s="1"/>
  <c r="G1153" i="22" s="1"/>
  <c r="G1154" i="22" s="1"/>
  <c r="G1155" i="22" s="1"/>
  <c r="G1156" i="22" s="1"/>
  <c r="G1157" i="22" s="1"/>
  <c r="G1158" i="22" s="1"/>
  <c r="G1159" i="22" s="1"/>
  <c r="G1160" i="22" s="1"/>
  <c r="G1161" i="22" s="1"/>
  <c r="G1162" i="22" s="1"/>
  <c r="G1163" i="22" s="1"/>
  <c r="G1164" i="22" s="1"/>
  <c r="G1165" i="22" s="1"/>
  <c r="G1166" i="22" s="1"/>
  <c r="G1167" i="22" s="1"/>
  <c r="G1168" i="22" s="1"/>
  <c r="G1169" i="22" s="1"/>
  <c r="G1170" i="22" s="1"/>
  <c r="H1123" i="22"/>
  <c r="C1220" i="22"/>
  <c r="E1172" i="22"/>
  <c r="F1172" i="22" s="1"/>
  <c r="H1172" i="22" s="1"/>
  <c r="C1249" i="22"/>
  <c r="E1201" i="22"/>
  <c r="F1201" i="22" s="1"/>
  <c r="H1201" i="22" s="1"/>
  <c r="C1237" i="22"/>
  <c r="E1189" i="22"/>
  <c r="F1189" i="22" s="1"/>
  <c r="H1189" i="22" s="1"/>
  <c r="C1251" i="22"/>
  <c r="E1203" i="22"/>
  <c r="F1203" i="22" s="1"/>
  <c r="H1203" i="22" s="1"/>
  <c r="C1231" i="22"/>
  <c r="E1183" i="22"/>
  <c r="F1183" i="22" s="1"/>
  <c r="H1183" i="22" s="1"/>
  <c r="C1369" i="22"/>
  <c r="E1321" i="22"/>
  <c r="F1321" i="22" s="1"/>
  <c r="H1321" i="22" s="1"/>
  <c r="C1276" i="22"/>
  <c r="E1228" i="22"/>
  <c r="F1228" i="22" s="1"/>
  <c r="H1228" i="22" s="1"/>
  <c r="C1222" i="22"/>
  <c r="E1174" i="22"/>
  <c r="F1174" i="22" s="1"/>
  <c r="H1174" i="22" s="1"/>
  <c r="C1255" i="22"/>
  <c r="E1207" i="22"/>
  <c r="F1207" i="22" s="1"/>
  <c r="H1207" i="22" s="1"/>
  <c r="C1235" i="22"/>
  <c r="E1187" i="22"/>
  <c r="F1187" i="22" s="1"/>
  <c r="H1187" i="22" s="1"/>
  <c r="C1244" i="22"/>
  <c r="E1196" i="22"/>
  <c r="F1196" i="22" s="1"/>
  <c r="H1196" i="22" s="1"/>
  <c r="C1250" i="22"/>
  <c r="E1202" i="22"/>
  <c r="F1202" i="22" s="1"/>
  <c r="H1202" i="22" s="1"/>
  <c r="C1275" i="22"/>
  <c r="E1227" i="22"/>
  <c r="F1227" i="22" s="1"/>
  <c r="H1227" i="22" s="1"/>
  <c r="C1264" i="22"/>
  <c r="E1216" i="22"/>
  <c r="F1216" i="22" s="1"/>
  <c r="H1216" i="22" s="1"/>
  <c r="C1266" i="22"/>
  <c r="E1218" i="22"/>
  <c r="F1218" i="22" s="1"/>
  <c r="H1218" i="22" s="1"/>
  <c r="C1286" i="22"/>
  <c r="E1238" i="22"/>
  <c r="F1238" i="22" s="1"/>
  <c r="H1238" i="22" s="1"/>
  <c r="C1252" i="22"/>
  <c r="E1204" i="22"/>
  <c r="F1204" i="22" s="1"/>
  <c r="H1204" i="22" s="1"/>
  <c r="C1319" i="22"/>
  <c r="E1271" i="22"/>
  <c r="F1271" i="22" s="1"/>
  <c r="H1271" i="22" s="1"/>
  <c r="C1230" i="22"/>
  <c r="E1182" i="22"/>
  <c r="F1182" i="22" s="1"/>
  <c r="H1182" i="22" s="1"/>
  <c r="C1306" i="22"/>
  <c r="E1258" i="22"/>
  <c r="F1258" i="22" s="1"/>
  <c r="H1258" i="22" s="1"/>
  <c r="C1246" i="22"/>
  <c r="E1198" i="22"/>
  <c r="F1198" i="22" s="1"/>
  <c r="H1198" i="22" s="1"/>
  <c r="C1224" i="22"/>
  <c r="E1176" i="22"/>
  <c r="F1176" i="22" s="1"/>
  <c r="H1176" i="22" s="1"/>
  <c r="C1305" i="22"/>
  <c r="E1257" i="22"/>
  <c r="F1257" i="22" s="1"/>
  <c r="H1257" i="22" s="1"/>
  <c r="C1359" i="22"/>
  <c r="E1311" i="22"/>
  <c r="F1311" i="22" s="1"/>
  <c r="H1311" i="22" s="1"/>
  <c r="C1293" i="22"/>
  <c r="E1245" i="22"/>
  <c r="F1245" i="22" s="1"/>
  <c r="H1245" i="22" s="1"/>
  <c r="C1259" i="22"/>
  <c r="E1211" i="22"/>
  <c r="F1211" i="22" s="1"/>
  <c r="H1211" i="22" s="1"/>
  <c r="C1301" i="22"/>
  <c r="E1253" i="22"/>
  <c r="F1253" i="22" s="1"/>
  <c r="H1253" i="22" s="1"/>
  <c r="C1269" i="22"/>
  <c r="E1221" i="22"/>
  <c r="F1221" i="22" s="1"/>
  <c r="H1221" i="22" s="1"/>
  <c r="C1233" i="22"/>
  <c r="E1185" i="22"/>
  <c r="F1185" i="22" s="1"/>
  <c r="H1185" i="22" s="1"/>
  <c r="C1226" i="22"/>
  <c r="E1178" i="22"/>
  <c r="F1178" i="22" s="1"/>
  <c r="H1178" i="22" s="1"/>
  <c r="C1241" i="22"/>
  <c r="E1193" i="22"/>
  <c r="F1193" i="22" s="1"/>
  <c r="H1193" i="22" s="1"/>
  <c r="C1295" i="22"/>
  <c r="E1247" i="22"/>
  <c r="F1247" i="22" s="1"/>
  <c r="H1247" i="22" s="1"/>
  <c r="C1262" i="22"/>
  <c r="E1214" i="22"/>
  <c r="F1214" i="22" s="1"/>
  <c r="H1214" i="22" s="1"/>
  <c r="C1242" i="22"/>
  <c r="E1194" i="22"/>
  <c r="F1194" i="22" s="1"/>
  <c r="H1194" i="22" s="1"/>
  <c r="C1232" i="22"/>
  <c r="E1184" i="22"/>
  <c r="F1184" i="22" s="1"/>
  <c r="H1184" i="22" s="1"/>
  <c r="C1387" i="22"/>
  <c r="E1387" i="22" s="1"/>
  <c r="F1387" i="22" s="1"/>
  <c r="H1387" i="22" s="1"/>
  <c r="E1339" i="22"/>
  <c r="F1339" i="22" s="1"/>
  <c r="H1339" i="22" s="1"/>
  <c r="C1296" i="22"/>
  <c r="E1248" i="22"/>
  <c r="F1248" i="22" s="1"/>
  <c r="H1248" i="22" s="1"/>
  <c r="C1309" i="22"/>
  <c r="E1261" i="22"/>
  <c r="F1261" i="22" s="1"/>
  <c r="H1261" i="22" s="1"/>
  <c r="C1229" i="22"/>
  <c r="E1181" i="22"/>
  <c r="F1181" i="22" s="1"/>
  <c r="H1181" i="22" s="1"/>
  <c r="C1284" i="22"/>
  <c r="E1236" i="22"/>
  <c r="F1236" i="22" s="1"/>
  <c r="H1236" i="22" s="1"/>
  <c r="C1356" i="22"/>
  <c r="E1308" i="22"/>
  <c r="F1308" i="22" s="1"/>
  <c r="H1308" i="22" s="1"/>
  <c r="C1256" i="22"/>
  <c r="E1208" i="22"/>
  <c r="F1208" i="22" s="1"/>
  <c r="H1208" i="22" s="1"/>
  <c r="C1361" i="22"/>
  <c r="E1313" i="22"/>
  <c r="F1313" i="22" s="1"/>
  <c r="H1313" i="22" s="1"/>
  <c r="C1234" i="22"/>
  <c r="E1186" i="22"/>
  <c r="F1186" i="22" s="1"/>
  <c r="H1186" i="22" s="1"/>
  <c r="C1384" i="22"/>
  <c r="E1384" i="22" s="1"/>
  <c r="F1384" i="22" s="1"/>
  <c r="H1384" i="22" s="1"/>
  <c r="E1336" i="22"/>
  <c r="F1336" i="22" s="1"/>
  <c r="H1336" i="22" s="1"/>
  <c r="C1219" i="22"/>
  <c r="E1171" i="22"/>
  <c r="F1171" i="22" s="1"/>
  <c r="C1254" i="22"/>
  <c r="E1206" i="22"/>
  <c r="F1206" i="22" s="1"/>
  <c r="H1206" i="22" s="1"/>
  <c r="C1239" i="22"/>
  <c r="E1191" i="22"/>
  <c r="F1191" i="22" s="1"/>
  <c r="H1191" i="22" s="1"/>
  <c r="G1171" i="22" l="1"/>
  <c r="G1172" i="22" s="1"/>
  <c r="G1173" i="22" s="1"/>
  <c r="G1174" i="22" s="1"/>
  <c r="G1175" i="22" s="1"/>
  <c r="G1176" i="22" s="1"/>
  <c r="G1177" i="22" s="1"/>
  <c r="G1178" i="22" s="1"/>
  <c r="G1179" i="22" s="1"/>
  <c r="G1180" i="22" s="1"/>
  <c r="G1181" i="22" s="1"/>
  <c r="G1182" i="22" s="1"/>
  <c r="G1183" i="22" s="1"/>
  <c r="G1184" i="22" s="1"/>
  <c r="G1185" i="22" s="1"/>
  <c r="G1186" i="22" s="1"/>
  <c r="G1187" i="22" s="1"/>
  <c r="G1188" i="22" s="1"/>
  <c r="G1189" i="22" s="1"/>
  <c r="G1190" i="22" s="1"/>
  <c r="G1191" i="22" s="1"/>
  <c r="G1192" i="22" s="1"/>
  <c r="G1193" i="22" s="1"/>
  <c r="G1194" i="22" s="1"/>
  <c r="G1195" i="22" s="1"/>
  <c r="G1196" i="22" s="1"/>
  <c r="G1197" i="22" s="1"/>
  <c r="G1198" i="22" s="1"/>
  <c r="G1199" i="22" s="1"/>
  <c r="G1200" i="22" s="1"/>
  <c r="G1201" i="22" s="1"/>
  <c r="G1202" i="22" s="1"/>
  <c r="G1203" i="22" s="1"/>
  <c r="G1204" i="22" s="1"/>
  <c r="G1205" i="22" s="1"/>
  <c r="G1206" i="22" s="1"/>
  <c r="G1207" i="22" s="1"/>
  <c r="G1208" i="22" s="1"/>
  <c r="G1209" i="22" s="1"/>
  <c r="G1210" i="22" s="1"/>
  <c r="G1211" i="22" s="1"/>
  <c r="G1212" i="22" s="1"/>
  <c r="G1213" i="22" s="1"/>
  <c r="G1214" i="22" s="1"/>
  <c r="G1215" i="22" s="1"/>
  <c r="G1216" i="22" s="1"/>
  <c r="G1217" i="22" s="1"/>
  <c r="G1218" i="22" s="1"/>
  <c r="H1171" i="22"/>
  <c r="C1268" i="22"/>
  <c r="E1220" i="22"/>
  <c r="F1220" i="22" s="1"/>
  <c r="H1220" i="22" s="1"/>
  <c r="C1332" i="22"/>
  <c r="E1284" i="22"/>
  <c r="F1284" i="22" s="1"/>
  <c r="H1284" i="22" s="1"/>
  <c r="C1278" i="22"/>
  <c r="E1230" i="22"/>
  <c r="F1230" i="22" s="1"/>
  <c r="H1230" i="22" s="1"/>
  <c r="C1274" i="22"/>
  <c r="E1226" i="22"/>
  <c r="F1226" i="22" s="1"/>
  <c r="H1226" i="22" s="1"/>
  <c r="C1354" i="22"/>
  <c r="E1306" i="22"/>
  <c r="F1306" i="22" s="1"/>
  <c r="H1306" i="22" s="1"/>
  <c r="C1303" i="22"/>
  <c r="E1255" i="22"/>
  <c r="F1255" i="22" s="1"/>
  <c r="H1255" i="22" s="1"/>
  <c r="C1357" i="22"/>
  <c r="E1309" i="22"/>
  <c r="F1309" i="22" s="1"/>
  <c r="H1309" i="22" s="1"/>
  <c r="C1300" i="22"/>
  <c r="E1252" i="22"/>
  <c r="F1252" i="22" s="1"/>
  <c r="H1252" i="22" s="1"/>
  <c r="C1281" i="22"/>
  <c r="E1233" i="22"/>
  <c r="F1233" i="22" s="1"/>
  <c r="H1233" i="22" s="1"/>
  <c r="C1287" i="22"/>
  <c r="E1239" i="22"/>
  <c r="F1239" i="22" s="1"/>
  <c r="H1239" i="22" s="1"/>
  <c r="C1270" i="22"/>
  <c r="E1222" i="22"/>
  <c r="F1222" i="22" s="1"/>
  <c r="H1222" i="22" s="1"/>
  <c r="C1349" i="22"/>
  <c r="E1301" i="22"/>
  <c r="F1301" i="22" s="1"/>
  <c r="H1301" i="22" s="1"/>
  <c r="C1283" i="22"/>
  <c r="E1235" i="22"/>
  <c r="F1235" i="22" s="1"/>
  <c r="H1235" i="22" s="1"/>
  <c r="C1277" i="22"/>
  <c r="E1229" i="22"/>
  <c r="F1229" i="22" s="1"/>
  <c r="H1229" i="22" s="1"/>
  <c r="C1317" i="22"/>
  <c r="E1269" i="22"/>
  <c r="F1269" i="22" s="1"/>
  <c r="H1269" i="22" s="1"/>
  <c r="C1302" i="22"/>
  <c r="E1254" i="22"/>
  <c r="F1254" i="22" s="1"/>
  <c r="H1254" i="22" s="1"/>
  <c r="C1324" i="22"/>
  <c r="E1276" i="22"/>
  <c r="F1276" i="22" s="1"/>
  <c r="H1276" i="22" s="1"/>
  <c r="C1417" i="22"/>
  <c r="E1417" i="22" s="1"/>
  <c r="F1417" i="22" s="1"/>
  <c r="H1417" i="22" s="1"/>
  <c r="E1369" i="22"/>
  <c r="F1369" i="22" s="1"/>
  <c r="H1369" i="22" s="1"/>
  <c r="C1409" i="22"/>
  <c r="E1409" i="22" s="1"/>
  <c r="F1409" i="22" s="1"/>
  <c r="H1409" i="22" s="1"/>
  <c r="E1361" i="22"/>
  <c r="F1361" i="22" s="1"/>
  <c r="H1361" i="22" s="1"/>
  <c r="C1307" i="22"/>
  <c r="E1259" i="22"/>
  <c r="F1259" i="22" s="1"/>
  <c r="H1259" i="22" s="1"/>
  <c r="C1279" i="22"/>
  <c r="E1231" i="22"/>
  <c r="F1231" i="22" s="1"/>
  <c r="H1231" i="22" s="1"/>
  <c r="C1344" i="22"/>
  <c r="E1296" i="22"/>
  <c r="F1296" i="22" s="1"/>
  <c r="H1296" i="22" s="1"/>
  <c r="C1314" i="22"/>
  <c r="E1266" i="22"/>
  <c r="F1266" i="22" s="1"/>
  <c r="H1266" i="22" s="1"/>
  <c r="C1407" i="22"/>
  <c r="E1407" i="22" s="1"/>
  <c r="F1407" i="22" s="1"/>
  <c r="H1407" i="22" s="1"/>
  <c r="E1359" i="22"/>
  <c r="F1359" i="22" s="1"/>
  <c r="H1359" i="22" s="1"/>
  <c r="C1353" i="22"/>
  <c r="E1305" i="22"/>
  <c r="F1305" i="22" s="1"/>
  <c r="H1305" i="22" s="1"/>
  <c r="C1272" i="22"/>
  <c r="E1224" i="22"/>
  <c r="F1224" i="22" s="1"/>
  <c r="H1224" i="22" s="1"/>
  <c r="C1298" i="22"/>
  <c r="E1250" i="22"/>
  <c r="F1250" i="22" s="1"/>
  <c r="H1250" i="22" s="1"/>
  <c r="C1285" i="22"/>
  <c r="E1237" i="22"/>
  <c r="F1237" i="22" s="1"/>
  <c r="H1237" i="22" s="1"/>
  <c r="C1334" i="22"/>
  <c r="E1286" i="22"/>
  <c r="F1286" i="22" s="1"/>
  <c r="H1286" i="22" s="1"/>
  <c r="C1280" i="22"/>
  <c r="E1232" i="22"/>
  <c r="F1232" i="22" s="1"/>
  <c r="H1232" i="22" s="1"/>
  <c r="C1282" i="22"/>
  <c r="E1234" i="22"/>
  <c r="F1234" i="22" s="1"/>
  <c r="H1234" i="22" s="1"/>
  <c r="C1310" i="22"/>
  <c r="E1262" i="22"/>
  <c r="F1262" i="22" s="1"/>
  <c r="H1262" i="22" s="1"/>
  <c r="C1367" i="22"/>
  <c r="E1319" i="22"/>
  <c r="F1319" i="22" s="1"/>
  <c r="H1319" i="22" s="1"/>
  <c r="C1267" i="22"/>
  <c r="E1219" i="22"/>
  <c r="F1219" i="22" s="1"/>
  <c r="C1341" i="22"/>
  <c r="E1293" i="22"/>
  <c r="F1293" i="22" s="1"/>
  <c r="H1293" i="22" s="1"/>
  <c r="C1312" i="22"/>
  <c r="E1264" i="22"/>
  <c r="F1264" i="22" s="1"/>
  <c r="H1264" i="22" s="1"/>
  <c r="C1299" i="22"/>
  <c r="E1251" i="22"/>
  <c r="F1251" i="22" s="1"/>
  <c r="H1251" i="22" s="1"/>
  <c r="C1304" i="22"/>
  <c r="E1256" i="22"/>
  <c r="F1256" i="22" s="1"/>
  <c r="H1256" i="22" s="1"/>
  <c r="C1404" i="22"/>
  <c r="E1404" i="22" s="1"/>
  <c r="F1404" i="22" s="1"/>
  <c r="H1404" i="22" s="1"/>
  <c r="E1356" i="22"/>
  <c r="F1356" i="22" s="1"/>
  <c r="H1356" i="22" s="1"/>
  <c r="C1289" i="22"/>
  <c r="E1241" i="22"/>
  <c r="F1241" i="22" s="1"/>
  <c r="H1241" i="22" s="1"/>
  <c r="C1294" i="22"/>
  <c r="E1246" i="22"/>
  <c r="F1246" i="22" s="1"/>
  <c r="H1246" i="22" s="1"/>
  <c r="C1292" i="22"/>
  <c r="E1244" i="22"/>
  <c r="F1244" i="22" s="1"/>
  <c r="H1244" i="22" s="1"/>
  <c r="C1297" i="22"/>
  <c r="E1249" i="22"/>
  <c r="F1249" i="22" s="1"/>
  <c r="H1249" i="22" s="1"/>
  <c r="C1290" i="22"/>
  <c r="E1242" i="22"/>
  <c r="F1242" i="22" s="1"/>
  <c r="H1242" i="22" s="1"/>
  <c r="C1323" i="22"/>
  <c r="E1275" i="22"/>
  <c r="F1275" i="22" s="1"/>
  <c r="H1275" i="22" s="1"/>
  <c r="C1343" i="22"/>
  <c r="E1295" i="22"/>
  <c r="F1295" i="22" s="1"/>
  <c r="H1295" i="22" s="1"/>
  <c r="C1316" i="22" l="1"/>
  <c r="E1268" i="22"/>
  <c r="F1268" i="22" s="1"/>
  <c r="H1268" i="22" s="1"/>
  <c r="G1219" i="22"/>
  <c r="G1220" i="22" s="1"/>
  <c r="G1221" i="22" s="1"/>
  <c r="G1222" i="22" s="1"/>
  <c r="G1223" i="22" s="1"/>
  <c r="G1224" i="22" s="1"/>
  <c r="G1225" i="22" s="1"/>
  <c r="G1226" i="22" s="1"/>
  <c r="G1227" i="22" s="1"/>
  <c r="G1228" i="22" s="1"/>
  <c r="G1229" i="22" s="1"/>
  <c r="G1230" i="22" s="1"/>
  <c r="G1231" i="22" s="1"/>
  <c r="G1232" i="22" s="1"/>
  <c r="G1233" i="22" s="1"/>
  <c r="G1234" i="22" s="1"/>
  <c r="G1235" i="22" s="1"/>
  <c r="G1236" i="22" s="1"/>
  <c r="G1237" i="22" s="1"/>
  <c r="G1238" i="22" s="1"/>
  <c r="G1239" i="22" s="1"/>
  <c r="G1240" i="22" s="1"/>
  <c r="G1241" i="22" s="1"/>
  <c r="G1242" i="22" s="1"/>
  <c r="G1243" i="22" s="1"/>
  <c r="G1244" i="22" s="1"/>
  <c r="G1245" i="22" s="1"/>
  <c r="G1246" i="22" s="1"/>
  <c r="G1247" i="22" s="1"/>
  <c r="G1248" i="22" s="1"/>
  <c r="G1249" i="22" s="1"/>
  <c r="G1250" i="22" s="1"/>
  <c r="G1251" i="22" s="1"/>
  <c r="G1252" i="22" s="1"/>
  <c r="G1253" i="22" s="1"/>
  <c r="G1254" i="22" s="1"/>
  <c r="G1255" i="22" s="1"/>
  <c r="G1256" i="22" s="1"/>
  <c r="G1257" i="22" s="1"/>
  <c r="G1258" i="22" s="1"/>
  <c r="G1259" i="22" s="1"/>
  <c r="G1260" i="22" s="1"/>
  <c r="G1261" i="22" s="1"/>
  <c r="G1262" i="22" s="1"/>
  <c r="G1263" i="22" s="1"/>
  <c r="G1264" i="22" s="1"/>
  <c r="G1265" i="22" s="1"/>
  <c r="G1266" i="22" s="1"/>
  <c r="H1219" i="22"/>
  <c r="C1355" i="22"/>
  <c r="E1307" i="22"/>
  <c r="F1307" i="22" s="1"/>
  <c r="H1307" i="22" s="1"/>
  <c r="C1333" i="22"/>
  <c r="E1285" i="22"/>
  <c r="F1285" i="22" s="1"/>
  <c r="H1285" i="22" s="1"/>
  <c r="C1318" i="22"/>
  <c r="E1270" i="22"/>
  <c r="F1270" i="22" s="1"/>
  <c r="H1270" i="22" s="1"/>
  <c r="C1382" i="22"/>
  <c r="E1334" i="22"/>
  <c r="F1334" i="22" s="1"/>
  <c r="H1334" i="22" s="1"/>
  <c r="C1329" i="22"/>
  <c r="E1281" i="22"/>
  <c r="F1281" i="22" s="1"/>
  <c r="H1281" i="22" s="1"/>
  <c r="C1335" i="22"/>
  <c r="E1287" i="22"/>
  <c r="F1287" i="22" s="1"/>
  <c r="H1287" i="22" s="1"/>
  <c r="C1352" i="22"/>
  <c r="E1304" i="22"/>
  <c r="F1304" i="22" s="1"/>
  <c r="H1304" i="22" s="1"/>
  <c r="C1347" i="22"/>
  <c r="E1299" i="22"/>
  <c r="F1299" i="22" s="1"/>
  <c r="H1299" i="22" s="1"/>
  <c r="C1360" i="22"/>
  <c r="E1312" i="22"/>
  <c r="F1312" i="22" s="1"/>
  <c r="H1312" i="22" s="1"/>
  <c r="C1351" i="22"/>
  <c r="E1303" i="22"/>
  <c r="F1303" i="22" s="1"/>
  <c r="H1303" i="22" s="1"/>
  <c r="C1348" i="22"/>
  <c r="E1300" i="22"/>
  <c r="F1300" i="22" s="1"/>
  <c r="H1300" i="22" s="1"/>
  <c r="C1320" i="22"/>
  <c r="E1272" i="22"/>
  <c r="F1272" i="22" s="1"/>
  <c r="H1272" i="22" s="1"/>
  <c r="C1322" i="22"/>
  <c r="E1274" i="22"/>
  <c r="F1274" i="22" s="1"/>
  <c r="H1274" i="22" s="1"/>
  <c r="C1337" i="22"/>
  <c r="E1289" i="22"/>
  <c r="F1289" i="22" s="1"/>
  <c r="H1289" i="22" s="1"/>
  <c r="C1346" i="22"/>
  <c r="E1298" i="22"/>
  <c r="F1298" i="22" s="1"/>
  <c r="H1298" i="22" s="1"/>
  <c r="C1372" i="22"/>
  <c r="E1324" i="22"/>
  <c r="F1324" i="22" s="1"/>
  <c r="H1324" i="22" s="1"/>
  <c r="C1401" i="22"/>
  <c r="E1401" i="22" s="1"/>
  <c r="F1401" i="22" s="1"/>
  <c r="H1401" i="22" s="1"/>
  <c r="E1353" i="22"/>
  <c r="F1353" i="22" s="1"/>
  <c r="H1353" i="22" s="1"/>
  <c r="C1402" i="22"/>
  <c r="E1402" i="22" s="1"/>
  <c r="F1402" i="22" s="1"/>
  <c r="H1402" i="22" s="1"/>
  <c r="E1354" i="22"/>
  <c r="F1354" i="22" s="1"/>
  <c r="H1354" i="22" s="1"/>
  <c r="C1328" i="22"/>
  <c r="E1280" i="22"/>
  <c r="F1280" i="22" s="1"/>
  <c r="H1280" i="22" s="1"/>
  <c r="C1358" i="22"/>
  <c r="E1310" i="22"/>
  <c r="F1310" i="22" s="1"/>
  <c r="H1310" i="22" s="1"/>
  <c r="C1326" i="22"/>
  <c r="E1278" i="22"/>
  <c r="F1278" i="22" s="1"/>
  <c r="H1278" i="22" s="1"/>
  <c r="C1365" i="22"/>
  <c r="E1317" i="22"/>
  <c r="F1317" i="22" s="1"/>
  <c r="H1317" i="22" s="1"/>
  <c r="C1362" i="22"/>
  <c r="E1314" i="22"/>
  <c r="F1314" i="22" s="1"/>
  <c r="H1314" i="22" s="1"/>
  <c r="C1391" i="22"/>
  <c r="E1391" i="22" s="1"/>
  <c r="F1391" i="22" s="1"/>
  <c r="H1391" i="22" s="1"/>
  <c r="E1343" i="22"/>
  <c r="F1343" i="22" s="1"/>
  <c r="H1343" i="22" s="1"/>
  <c r="C1389" i="22"/>
  <c r="E1389" i="22" s="1"/>
  <c r="F1389" i="22" s="1"/>
  <c r="H1389" i="22" s="1"/>
  <c r="E1341" i="22"/>
  <c r="F1341" i="22" s="1"/>
  <c r="H1341" i="22" s="1"/>
  <c r="C1345" i="22"/>
  <c r="E1297" i="22"/>
  <c r="F1297" i="22" s="1"/>
  <c r="H1297" i="22" s="1"/>
  <c r="C1392" i="22"/>
  <c r="E1392" i="22" s="1"/>
  <c r="F1392" i="22" s="1"/>
  <c r="H1392" i="22" s="1"/>
  <c r="E1344" i="22"/>
  <c r="F1344" i="22" s="1"/>
  <c r="H1344" i="22" s="1"/>
  <c r="C1342" i="22"/>
  <c r="E1294" i="22"/>
  <c r="F1294" i="22" s="1"/>
  <c r="H1294" i="22" s="1"/>
  <c r="C1330" i="22"/>
  <c r="E1282" i="22"/>
  <c r="F1282" i="22" s="1"/>
  <c r="H1282" i="22" s="1"/>
  <c r="C1327" i="22"/>
  <c r="E1279" i="22"/>
  <c r="F1279" i="22" s="1"/>
  <c r="H1279" i="22" s="1"/>
  <c r="C1397" i="22"/>
  <c r="E1397" i="22" s="1"/>
  <c r="F1397" i="22" s="1"/>
  <c r="H1397" i="22" s="1"/>
  <c r="E1349" i="22"/>
  <c r="F1349" i="22" s="1"/>
  <c r="H1349" i="22" s="1"/>
  <c r="C1380" i="22"/>
  <c r="E1332" i="22"/>
  <c r="F1332" i="22" s="1"/>
  <c r="H1332" i="22" s="1"/>
  <c r="C1405" i="22"/>
  <c r="E1405" i="22" s="1"/>
  <c r="F1405" i="22" s="1"/>
  <c r="H1405" i="22" s="1"/>
  <c r="E1357" i="22"/>
  <c r="F1357" i="22" s="1"/>
  <c r="H1357" i="22" s="1"/>
  <c r="C1371" i="22"/>
  <c r="E1323" i="22"/>
  <c r="F1323" i="22" s="1"/>
  <c r="H1323" i="22" s="1"/>
  <c r="C1350" i="22"/>
  <c r="E1302" i="22"/>
  <c r="F1302" i="22" s="1"/>
  <c r="H1302" i="22" s="1"/>
  <c r="C1338" i="22"/>
  <c r="E1290" i="22"/>
  <c r="F1290" i="22" s="1"/>
  <c r="H1290" i="22" s="1"/>
  <c r="C1315" i="22"/>
  <c r="E1267" i="22"/>
  <c r="F1267" i="22" s="1"/>
  <c r="C1415" i="22"/>
  <c r="E1415" i="22" s="1"/>
  <c r="F1415" i="22" s="1"/>
  <c r="H1415" i="22" s="1"/>
  <c r="E1367" i="22"/>
  <c r="F1367" i="22" s="1"/>
  <c r="H1367" i="22" s="1"/>
  <c r="C1325" i="22"/>
  <c r="E1277" i="22"/>
  <c r="F1277" i="22" s="1"/>
  <c r="H1277" i="22" s="1"/>
  <c r="C1340" i="22"/>
  <c r="E1292" i="22"/>
  <c r="F1292" i="22" s="1"/>
  <c r="H1292" i="22" s="1"/>
  <c r="C1331" i="22"/>
  <c r="E1283" i="22"/>
  <c r="F1283" i="22" s="1"/>
  <c r="H1283" i="22" s="1"/>
  <c r="G1267" i="22" l="1"/>
  <c r="G1268" i="22" s="1"/>
  <c r="G1269" i="22" s="1"/>
  <c r="G1270" i="22" s="1"/>
  <c r="G1271" i="22" s="1"/>
  <c r="G1272" i="22" s="1"/>
  <c r="G1273" i="22" s="1"/>
  <c r="G1274" i="22" s="1"/>
  <c r="G1275" i="22" s="1"/>
  <c r="G1276" i="22" s="1"/>
  <c r="G1277" i="22" s="1"/>
  <c r="G1278" i="22" s="1"/>
  <c r="G1279" i="22" s="1"/>
  <c r="G1280" i="22" s="1"/>
  <c r="G1281" i="22" s="1"/>
  <c r="G1282" i="22" s="1"/>
  <c r="G1283" i="22" s="1"/>
  <c r="G1284" i="22" s="1"/>
  <c r="G1285" i="22" s="1"/>
  <c r="G1286" i="22" s="1"/>
  <c r="G1287" i="22" s="1"/>
  <c r="G1288" i="22" s="1"/>
  <c r="G1289" i="22" s="1"/>
  <c r="G1290" i="22" s="1"/>
  <c r="G1291" i="22" s="1"/>
  <c r="G1292" i="22" s="1"/>
  <c r="G1293" i="22" s="1"/>
  <c r="G1294" i="22" s="1"/>
  <c r="G1295" i="22" s="1"/>
  <c r="G1296" i="22" s="1"/>
  <c r="G1297" i="22" s="1"/>
  <c r="G1298" i="22" s="1"/>
  <c r="G1299" i="22" s="1"/>
  <c r="G1300" i="22" s="1"/>
  <c r="G1301" i="22" s="1"/>
  <c r="G1302" i="22" s="1"/>
  <c r="G1303" i="22" s="1"/>
  <c r="G1304" i="22" s="1"/>
  <c r="G1305" i="22" s="1"/>
  <c r="G1306" i="22" s="1"/>
  <c r="G1307" i="22" s="1"/>
  <c r="G1308" i="22" s="1"/>
  <c r="G1309" i="22" s="1"/>
  <c r="G1310" i="22" s="1"/>
  <c r="G1311" i="22" s="1"/>
  <c r="G1312" i="22" s="1"/>
  <c r="G1313" i="22" s="1"/>
  <c r="G1314" i="22" s="1"/>
  <c r="H1267" i="22"/>
  <c r="E1316" i="22"/>
  <c r="F1316" i="22" s="1"/>
  <c r="H1316" i="22" s="1"/>
  <c r="C1364" i="22"/>
  <c r="C1408" i="22"/>
  <c r="E1408" i="22" s="1"/>
  <c r="F1408" i="22" s="1"/>
  <c r="H1408" i="22" s="1"/>
  <c r="E1360" i="22"/>
  <c r="F1360" i="22" s="1"/>
  <c r="H1360" i="22" s="1"/>
  <c r="C1420" i="22"/>
  <c r="E1420" i="22" s="1"/>
  <c r="F1420" i="22" s="1"/>
  <c r="H1420" i="22" s="1"/>
  <c r="E1372" i="22"/>
  <c r="F1372" i="22" s="1"/>
  <c r="H1372" i="22" s="1"/>
  <c r="C1376" i="22"/>
  <c r="E1328" i="22"/>
  <c r="F1328" i="22" s="1"/>
  <c r="H1328" i="22" s="1"/>
  <c r="C1393" i="22"/>
  <c r="E1393" i="22" s="1"/>
  <c r="F1393" i="22" s="1"/>
  <c r="H1393" i="22" s="1"/>
  <c r="E1345" i="22"/>
  <c r="F1345" i="22" s="1"/>
  <c r="H1345" i="22" s="1"/>
  <c r="C1377" i="22"/>
  <c r="E1329" i="22"/>
  <c r="F1329" i="22" s="1"/>
  <c r="H1329" i="22" s="1"/>
  <c r="C1419" i="22"/>
  <c r="E1419" i="22" s="1"/>
  <c r="F1419" i="22" s="1"/>
  <c r="H1419" i="22" s="1"/>
  <c r="E1371" i="22"/>
  <c r="F1371" i="22" s="1"/>
  <c r="H1371" i="22" s="1"/>
  <c r="C1381" i="22"/>
  <c r="E1333" i="22"/>
  <c r="F1333" i="22" s="1"/>
  <c r="H1333" i="22" s="1"/>
  <c r="C1363" i="22"/>
  <c r="E1315" i="22"/>
  <c r="F1315" i="22" s="1"/>
  <c r="C1398" i="22"/>
  <c r="E1398" i="22" s="1"/>
  <c r="F1398" i="22" s="1"/>
  <c r="H1398" i="22" s="1"/>
  <c r="E1350" i="22"/>
  <c r="F1350" i="22" s="1"/>
  <c r="H1350" i="22" s="1"/>
  <c r="C1410" i="22"/>
  <c r="E1410" i="22" s="1"/>
  <c r="F1410" i="22" s="1"/>
  <c r="H1410" i="22" s="1"/>
  <c r="E1362" i="22"/>
  <c r="F1362" i="22" s="1"/>
  <c r="H1362" i="22" s="1"/>
  <c r="C1373" i="22"/>
  <c r="E1325" i="22"/>
  <c r="F1325" i="22" s="1"/>
  <c r="H1325" i="22" s="1"/>
  <c r="C1390" i="22"/>
  <c r="E1390" i="22" s="1"/>
  <c r="F1390" i="22" s="1"/>
  <c r="H1390" i="22" s="1"/>
  <c r="E1342" i="22"/>
  <c r="F1342" i="22" s="1"/>
  <c r="H1342" i="22" s="1"/>
  <c r="C1400" i="22"/>
  <c r="E1400" i="22" s="1"/>
  <c r="F1400" i="22" s="1"/>
  <c r="H1400" i="22" s="1"/>
  <c r="E1352" i="22"/>
  <c r="F1352" i="22" s="1"/>
  <c r="H1352" i="22" s="1"/>
  <c r="C1428" i="22"/>
  <c r="E1428" i="22" s="1"/>
  <c r="F1428" i="22" s="1"/>
  <c r="H1428" i="22" s="1"/>
  <c r="E1380" i="22"/>
  <c r="F1380" i="22" s="1"/>
  <c r="H1380" i="22" s="1"/>
  <c r="C1396" i="22"/>
  <c r="E1396" i="22" s="1"/>
  <c r="F1396" i="22" s="1"/>
  <c r="H1396" i="22" s="1"/>
  <c r="E1348" i="22"/>
  <c r="F1348" i="22" s="1"/>
  <c r="H1348" i="22" s="1"/>
  <c r="C1403" i="22"/>
  <c r="E1403" i="22" s="1"/>
  <c r="F1403" i="22" s="1"/>
  <c r="H1403" i="22" s="1"/>
  <c r="E1355" i="22"/>
  <c r="F1355" i="22" s="1"/>
  <c r="H1355" i="22" s="1"/>
  <c r="C1385" i="22"/>
  <c r="E1385" i="22" s="1"/>
  <c r="F1385" i="22" s="1"/>
  <c r="H1385" i="22" s="1"/>
  <c r="E1337" i="22"/>
  <c r="F1337" i="22" s="1"/>
  <c r="H1337" i="22" s="1"/>
  <c r="C1368" i="22"/>
  <c r="E1320" i="22"/>
  <c r="F1320" i="22" s="1"/>
  <c r="H1320" i="22" s="1"/>
  <c r="C1386" i="22"/>
  <c r="E1386" i="22" s="1"/>
  <c r="F1386" i="22" s="1"/>
  <c r="H1386" i="22" s="1"/>
  <c r="E1338" i="22"/>
  <c r="F1338" i="22" s="1"/>
  <c r="H1338" i="22" s="1"/>
  <c r="C1366" i="22"/>
  <c r="E1318" i="22"/>
  <c r="F1318" i="22" s="1"/>
  <c r="H1318" i="22" s="1"/>
  <c r="C1413" i="22"/>
  <c r="E1413" i="22" s="1"/>
  <c r="F1413" i="22" s="1"/>
  <c r="H1413" i="22" s="1"/>
  <c r="E1365" i="22"/>
  <c r="F1365" i="22" s="1"/>
  <c r="H1365" i="22" s="1"/>
  <c r="C1379" i="22"/>
  <c r="E1331" i="22"/>
  <c r="F1331" i="22" s="1"/>
  <c r="H1331" i="22" s="1"/>
  <c r="C1374" i="22"/>
  <c r="E1326" i="22"/>
  <c r="F1326" i="22" s="1"/>
  <c r="H1326" i="22" s="1"/>
  <c r="C1388" i="22"/>
  <c r="E1388" i="22" s="1"/>
  <c r="F1388" i="22" s="1"/>
  <c r="H1388" i="22" s="1"/>
  <c r="E1340" i="22"/>
  <c r="F1340" i="22" s="1"/>
  <c r="H1340" i="22" s="1"/>
  <c r="C1375" i="22"/>
  <c r="E1327" i="22"/>
  <c r="F1327" i="22" s="1"/>
  <c r="H1327" i="22" s="1"/>
  <c r="C1406" i="22"/>
  <c r="E1406" i="22" s="1"/>
  <c r="F1406" i="22" s="1"/>
  <c r="H1406" i="22" s="1"/>
  <c r="E1358" i="22"/>
  <c r="F1358" i="22" s="1"/>
  <c r="H1358" i="22" s="1"/>
  <c r="C1399" i="22"/>
  <c r="E1399" i="22" s="1"/>
  <c r="F1399" i="22" s="1"/>
  <c r="H1399" i="22" s="1"/>
  <c r="E1351" i="22"/>
  <c r="F1351" i="22" s="1"/>
  <c r="H1351" i="22" s="1"/>
  <c r="C1378" i="22"/>
  <c r="E1330" i="22"/>
  <c r="F1330" i="22" s="1"/>
  <c r="H1330" i="22" s="1"/>
  <c r="C1395" i="22"/>
  <c r="E1395" i="22" s="1"/>
  <c r="F1395" i="22" s="1"/>
  <c r="H1395" i="22" s="1"/>
  <c r="E1347" i="22"/>
  <c r="F1347" i="22" s="1"/>
  <c r="H1347" i="22" s="1"/>
  <c r="C1383" i="22"/>
  <c r="E1335" i="22"/>
  <c r="F1335" i="22" s="1"/>
  <c r="H1335" i="22" s="1"/>
  <c r="C1394" i="22"/>
  <c r="E1394" i="22" s="1"/>
  <c r="F1394" i="22" s="1"/>
  <c r="H1394" i="22" s="1"/>
  <c r="E1346" i="22"/>
  <c r="F1346" i="22" s="1"/>
  <c r="H1346" i="22" s="1"/>
  <c r="C1430" i="22"/>
  <c r="E1430" i="22" s="1"/>
  <c r="F1430" i="22" s="1"/>
  <c r="H1430" i="22" s="1"/>
  <c r="E1382" i="22"/>
  <c r="F1382" i="22" s="1"/>
  <c r="H1382" i="22" s="1"/>
  <c r="C1370" i="22"/>
  <c r="E1322" i="22"/>
  <c r="F1322" i="22" s="1"/>
  <c r="H1322" i="22" s="1"/>
  <c r="E1364" i="22" l="1"/>
  <c r="F1364" i="22" s="1"/>
  <c r="H1364" i="22" s="1"/>
  <c r="C1412" i="22"/>
  <c r="E1412" i="22" s="1"/>
  <c r="F1412" i="22" s="1"/>
  <c r="H1412" i="22" s="1"/>
  <c r="G1315" i="22"/>
  <c r="G1316" i="22" s="1"/>
  <c r="G1317" i="22" s="1"/>
  <c r="G1318" i="22" s="1"/>
  <c r="G1319" i="22" s="1"/>
  <c r="G1320" i="22" s="1"/>
  <c r="G1321" i="22" s="1"/>
  <c r="G1322" i="22" s="1"/>
  <c r="G1323" i="22" s="1"/>
  <c r="G1324" i="22" s="1"/>
  <c r="G1325" i="22" s="1"/>
  <c r="G1326" i="22" s="1"/>
  <c r="G1327" i="22" s="1"/>
  <c r="G1328" i="22" s="1"/>
  <c r="G1329" i="22" s="1"/>
  <c r="G1330" i="22" s="1"/>
  <c r="G1331" i="22" s="1"/>
  <c r="G1332" i="22" s="1"/>
  <c r="G1333" i="22" s="1"/>
  <c r="G1334" i="22" s="1"/>
  <c r="G1335" i="22" s="1"/>
  <c r="G1336" i="22" s="1"/>
  <c r="G1337" i="22" s="1"/>
  <c r="G1338" i="22" s="1"/>
  <c r="G1339" i="22" s="1"/>
  <c r="G1340" i="22" s="1"/>
  <c r="G1341" i="22" s="1"/>
  <c r="G1342" i="22" s="1"/>
  <c r="G1343" i="22" s="1"/>
  <c r="G1344" i="22" s="1"/>
  <c r="G1345" i="22" s="1"/>
  <c r="G1346" i="22" s="1"/>
  <c r="G1347" i="22" s="1"/>
  <c r="G1348" i="22" s="1"/>
  <c r="G1349" i="22" s="1"/>
  <c r="G1350" i="22" s="1"/>
  <c r="G1351" i="22" s="1"/>
  <c r="G1352" i="22" s="1"/>
  <c r="G1353" i="22" s="1"/>
  <c r="G1354" i="22" s="1"/>
  <c r="G1355" i="22" s="1"/>
  <c r="G1356" i="22" s="1"/>
  <c r="G1357" i="22" s="1"/>
  <c r="G1358" i="22" s="1"/>
  <c r="G1359" i="22" s="1"/>
  <c r="G1360" i="22" s="1"/>
  <c r="G1361" i="22" s="1"/>
  <c r="G1362" i="22" s="1"/>
  <c r="H1315" i="22"/>
  <c r="C1411" i="22"/>
  <c r="E1411" i="22" s="1"/>
  <c r="F1411" i="22" s="1"/>
  <c r="H1411" i="22" s="1"/>
  <c r="E1363" i="22"/>
  <c r="F1363" i="22" s="1"/>
  <c r="C1416" i="22"/>
  <c r="E1416" i="22" s="1"/>
  <c r="F1416" i="22" s="1"/>
  <c r="H1416" i="22" s="1"/>
  <c r="E1368" i="22"/>
  <c r="F1368" i="22" s="1"/>
  <c r="H1368" i="22" s="1"/>
  <c r="C1423" i="22"/>
  <c r="E1423" i="22" s="1"/>
  <c r="F1423" i="22" s="1"/>
  <c r="H1423" i="22" s="1"/>
  <c r="E1375" i="22"/>
  <c r="F1375" i="22" s="1"/>
  <c r="H1375" i="22" s="1"/>
  <c r="C1414" i="22"/>
  <c r="E1414" i="22" s="1"/>
  <c r="F1414" i="22" s="1"/>
  <c r="H1414" i="22" s="1"/>
  <c r="E1366" i="22"/>
  <c r="F1366" i="22" s="1"/>
  <c r="H1366" i="22" s="1"/>
  <c r="C1425" i="22"/>
  <c r="E1425" i="22" s="1"/>
  <c r="F1425" i="22" s="1"/>
  <c r="H1425" i="22" s="1"/>
  <c r="E1377" i="22"/>
  <c r="F1377" i="22" s="1"/>
  <c r="H1377" i="22" s="1"/>
  <c r="C1422" i="22"/>
  <c r="E1422" i="22" s="1"/>
  <c r="F1422" i="22" s="1"/>
  <c r="H1422" i="22" s="1"/>
  <c r="E1374" i="22"/>
  <c r="F1374" i="22" s="1"/>
  <c r="H1374" i="22" s="1"/>
  <c r="C1431" i="22"/>
  <c r="E1431" i="22" s="1"/>
  <c r="F1431" i="22" s="1"/>
  <c r="H1431" i="22" s="1"/>
  <c r="E1383" i="22"/>
  <c r="F1383" i="22" s="1"/>
  <c r="H1383" i="22" s="1"/>
  <c r="C1429" i="22"/>
  <c r="E1429" i="22" s="1"/>
  <c r="F1429" i="22" s="1"/>
  <c r="H1429" i="22" s="1"/>
  <c r="E1381" i="22"/>
  <c r="F1381" i="22" s="1"/>
  <c r="H1381" i="22" s="1"/>
  <c r="C1418" i="22"/>
  <c r="E1418" i="22" s="1"/>
  <c r="F1418" i="22" s="1"/>
  <c r="H1418" i="22" s="1"/>
  <c r="E1370" i="22"/>
  <c r="F1370" i="22" s="1"/>
  <c r="H1370" i="22" s="1"/>
  <c r="C1426" i="22"/>
  <c r="E1426" i="22" s="1"/>
  <c r="F1426" i="22" s="1"/>
  <c r="H1426" i="22" s="1"/>
  <c r="E1378" i="22"/>
  <c r="F1378" i="22" s="1"/>
  <c r="H1378" i="22" s="1"/>
  <c r="C1424" i="22"/>
  <c r="E1424" i="22" s="1"/>
  <c r="F1424" i="22" s="1"/>
  <c r="H1424" i="22" s="1"/>
  <c r="E1376" i="22"/>
  <c r="F1376" i="22" s="1"/>
  <c r="H1376" i="22" s="1"/>
  <c r="C1427" i="22"/>
  <c r="E1427" i="22" s="1"/>
  <c r="F1427" i="22" s="1"/>
  <c r="H1427" i="22" s="1"/>
  <c r="E1379" i="22"/>
  <c r="F1379" i="22" s="1"/>
  <c r="H1379" i="22" s="1"/>
  <c r="C1421" i="22"/>
  <c r="E1421" i="22" s="1"/>
  <c r="F1421" i="22" s="1"/>
  <c r="H1421" i="22" s="1"/>
  <c r="E1373" i="22"/>
  <c r="F1373" i="22" s="1"/>
  <c r="H1373" i="22" s="1"/>
  <c r="G1363" i="22" l="1"/>
  <c r="G1364" i="22" s="1"/>
  <c r="G1365" i="22" s="1"/>
  <c r="G1366" i="22" s="1"/>
  <c r="G1367" i="22" s="1"/>
  <c r="G1368" i="22" s="1"/>
  <c r="G1369" i="22" s="1"/>
  <c r="G1370" i="22" s="1"/>
  <c r="G1371" i="22" s="1"/>
  <c r="G1372" i="22" s="1"/>
  <c r="G1373" i="22" s="1"/>
  <c r="G1374" i="22" s="1"/>
  <c r="G1375" i="22" s="1"/>
  <c r="G1376" i="22" s="1"/>
  <c r="G1377" i="22" s="1"/>
  <c r="G1378" i="22" s="1"/>
  <c r="G1379" i="22" s="1"/>
  <c r="G1380" i="22" s="1"/>
  <c r="G1381" i="22" s="1"/>
  <c r="G1382" i="22" s="1"/>
  <c r="G1383" i="22" s="1"/>
  <c r="G1384" i="22" s="1"/>
  <c r="G1385" i="22" s="1"/>
  <c r="G1386" i="22" s="1"/>
  <c r="G1387" i="22" s="1"/>
  <c r="G1388" i="22" s="1"/>
  <c r="G1389" i="22" s="1"/>
  <c r="G1390" i="22" s="1"/>
  <c r="G1391" i="22" s="1"/>
  <c r="G1392" i="22" s="1"/>
  <c r="G1393" i="22" s="1"/>
  <c r="G1394" i="22" s="1"/>
  <c r="G1395" i="22" s="1"/>
  <c r="G1396" i="22" s="1"/>
  <c r="G1397" i="22" s="1"/>
  <c r="G1398" i="22" s="1"/>
  <c r="G1399" i="22" s="1"/>
  <c r="G1400" i="22" s="1"/>
  <c r="G1401" i="22" s="1"/>
  <c r="G1402" i="22" s="1"/>
  <c r="G1403" i="22" s="1"/>
  <c r="G1404" i="22" s="1"/>
  <c r="G1405" i="22" s="1"/>
  <c r="G1406" i="22" s="1"/>
  <c r="G1407" i="22" s="1"/>
  <c r="G1408" i="22" s="1"/>
  <c r="G1409" i="22" s="1"/>
  <c r="G1410" i="22" s="1"/>
  <c r="G1411" i="22" s="1"/>
  <c r="G1412" i="22" s="1"/>
  <c r="G1413" i="22" s="1"/>
  <c r="G1414" i="22" s="1"/>
  <c r="G1415" i="22" s="1"/>
  <c r="G1416" i="22" s="1"/>
  <c r="G1417" i="22" s="1"/>
  <c r="G1418" i="22" s="1"/>
  <c r="G1419" i="22" s="1"/>
  <c r="G1420" i="22" s="1"/>
  <c r="G1421" i="22" s="1"/>
  <c r="G1422" i="22" s="1"/>
  <c r="G1423" i="22" s="1"/>
  <c r="G1424" i="22" s="1"/>
  <c r="G1425" i="22" s="1"/>
  <c r="G1426" i="22" s="1"/>
  <c r="G1427" i="22" s="1"/>
  <c r="G1428" i="22" s="1"/>
  <c r="G1429" i="22" s="1"/>
  <c r="G1430" i="22" s="1"/>
  <c r="G1431" i="22" s="1"/>
  <c r="H1363" i="22"/>
  <c r="J870" i="22" l="1"/>
  <c r="K870" i="22" s="1"/>
  <c r="J1189" i="22"/>
  <c r="K1189" i="22" s="1"/>
  <c r="J689" i="22"/>
  <c r="K689" i="22" s="1"/>
  <c r="J1384" i="22"/>
  <c r="K1384" i="22" s="1"/>
  <c r="J634" i="22"/>
  <c r="K634" i="22" s="1"/>
  <c r="J1387" i="22"/>
  <c r="K1387" i="22" s="1"/>
  <c r="J1027" i="22"/>
  <c r="K1027" i="22" s="1"/>
  <c r="J1129" i="22"/>
  <c r="K1129" i="22" s="1"/>
  <c r="J959" i="22"/>
  <c r="K959" i="22" s="1"/>
  <c r="J864" i="22"/>
  <c r="K864" i="22" s="1"/>
  <c r="J600" i="22"/>
  <c r="K600" i="22" s="1"/>
  <c r="J1358" i="22"/>
  <c r="K1358" i="22" s="1"/>
  <c r="J1409" i="22"/>
  <c r="K1409" i="22" s="1"/>
  <c r="J1166" i="22"/>
  <c r="K1166" i="22" s="1"/>
  <c r="J1040" i="22"/>
  <c r="K1040" i="22" s="1"/>
  <c r="J1068" i="22"/>
  <c r="K1068" i="22" s="1"/>
  <c r="J868" i="22"/>
  <c r="K868" i="22" s="1"/>
  <c r="J761" i="22"/>
  <c r="K761" i="22" s="1"/>
  <c r="J811" i="22"/>
  <c r="K811" i="22" s="1"/>
  <c r="J1413" i="22"/>
  <c r="K1413" i="22" s="1"/>
  <c r="J1171" i="22"/>
  <c r="K1171" i="22" s="1"/>
  <c r="J1210" i="22"/>
  <c r="K1210" i="22" s="1"/>
  <c r="J1064" i="22"/>
  <c r="K1064" i="22" s="1"/>
  <c r="J1007" i="22"/>
  <c r="K1007" i="22" s="1"/>
  <c r="J857" i="22"/>
  <c r="K857" i="22" s="1"/>
  <c r="J752" i="22"/>
  <c r="K752" i="22" s="1"/>
  <c r="J729" i="22"/>
  <c r="K729" i="22" s="1"/>
  <c r="J684" i="22"/>
  <c r="K684" i="22" s="1"/>
  <c r="J1300" i="22"/>
  <c r="K1300" i="22" s="1"/>
  <c r="J1172" i="22"/>
  <c r="K1172" i="22" s="1"/>
  <c r="J1161" i="22"/>
  <c r="K1161" i="22" s="1"/>
  <c r="J1014" i="22"/>
  <c r="K1014" i="22" s="1"/>
  <c r="J895" i="22"/>
  <c r="K895" i="22" s="1"/>
  <c r="J802" i="22"/>
  <c r="K802" i="22" s="1"/>
  <c r="J747" i="22"/>
  <c r="K747" i="22" s="1"/>
  <c r="J622" i="22"/>
  <c r="K622" i="22" s="1"/>
  <c r="J1420" i="22"/>
  <c r="K1420" i="22" s="1"/>
  <c r="J1244" i="22"/>
  <c r="K1244" i="22" s="1"/>
  <c r="J1263" i="22"/>
  <c r="K1263" i="22" s="1"/>
  <c r="J1039" i="22"/>
  <c r="K1039" i="22" s="1"/>
  <c r="J932" i="22"/>
  <c r="K932" i="22" s="1"/>
  <c r="J849" i="22"/>
  <c r="K849" i="22" s="1"/>
  <c r="J691" i="22"/>
  <c r="K691" i="22" s="1"/>
  <c r="J646" i="22"/>
  <c r="K646" i="22" s="1"/>
  <c r="J1245" i="22"/>
  <c r="K1245" i="22" s="1"/>
  <c r="J1423" i="22"/>
  <c r="K1423" i="22" s="1"/>
  <c r="J951" i="22"/>
  <c r="K951" i="22" s="1"/>
  <c r="J1367" i="22"/>
  <c r="K1367" i="22" s="1"/>
  <c r="J643" i="22"/>
  <c r="K643" i="22" s="1"/>
  <c r="J1123" i="22"/>
  <c r="K1123" i="22" s="1"/>
  <c r="J1283" i="22"/>
  <c r="K1283" i="22" s="1"/>
  <c r="J644" i="22"/>
  <c r="K644" i="22" s="1"/>
  <c r="J1082" i="22"/>
  <c r="K1082" i="22" s="1"/>
  <c r="J1002" i="22"/>
  <c r="K1002" i="22" s="1"/>
  <c r="J906" i="22"/>
  <c r="K906" i="22" s="1"/>
  <c r="J812" i="22"/>
  <c r="K812" i="22" s="1"/>
  <c r="J694" i="22"/>
  <c r="K694" i="22" s="1"/>
  <c r="J609" i="22"/>
  <c r="K609" i="22" s="1"/>
  <c r="J1380" i="22"/>
  <c r="K1380" i="22" s="1"/>
  <c r="J1286" i="22"/>
  <c r="K1286" i="22" s="1"/>
  <c r="J1199" i="22"/>
  <c r="K1199" i="22" s="1"/>
  <c r="J1192" i="22"/>
  <c r="K1192" i="22" s="1"/>
  <c r="J953" i="22"/>
  <c r="K953" i="22" s="1"/>
  <c r="J878" i="22"/>
  <c r="K878" i="22" s="1"/>
  <c r="J744" i="22"/>
  <c r="K744" i="22" s="1"/>
  <c r="J674" i="22"/>
  <c r="K674" i="22" s="1"/>
  <c r="J1406" i="22"/>
  <c r="K1406" i="22" s="1"/>
  <c r="J1229" i="22"/>
  <c r="K1229" i="22" s="1"/>
  <c r="J1291" i="22"/>
  <c r="K1291" i="22" s="1"/>
  <c r="J1164" i="22"/>
  <c r="K1164" i="22" s="1"/>
  <c r="J942" i="22"/>
  <c r="K942" i="22" s="1"/>
  <c r="J885" i="22"/>
  <c r="K885" i="22" s="1"/>
  <c r="J771" i="22"/>
  <c r="K771" i="22" s="1"/>
  <c r="J808" i="22"/>
  <c r="K808" i="22" s="1"/>
  <c r="J1416" i="22"/>
  <c r="K1416" i="22" s="1"/>
  <c r="J1310" i="22"/>
  <c r="K1310" i="22" s="1"/>
  <c r="J1257" i="22"/>
  <c r="K1257" i="22" s="1"/>
  <c r="J1152" i="22"/>
  <c r="K1152" i="22" s="1"/>
  <c r="J1009" i="22"/>
  <c r="K1009" i="22" s="1"/>
  <c r="J899" i="22"/>
  <c r="K899" i="22" s="1"/>
  <c r="J810" i="22"/>
  <c r="K810" i="22" s="1"/>
  <c r="J728" i="22"/>
  <c r="K728" i="22" s="1"/>
  <c r="J638" i="22"/>
  <c r="K638" i="22" s="1"/>
  <c r="J1385" i="22"/>
  <c r="K1385" i="22" s="1"/>
  <c r="J1276" i="22"/>
  <c r="K1276" i="22" s="1"/>
  <c r="J1145" i="22"/>
  <c r="K1145" i="22" s="1"/>
  <c r="J1042" i="22"/>
  <c r="K1042" i="22" s="1"/>
  <c r="J964" i="22"/>
  <c r="K964" i="22" s="1"/>
  <c r="J880" i="22"/>
  <c r="K880" i="22" s="1"/>
  <c r="J770" i="22"/>
  <c r="K770" i="22" s="1"/>
  <c r="J631" i="22"/>
  <c r="K631" i="22" s="1"/>
  <c r="J1207" i="22"/>
  <c r="K1207" i="22" s="1"/>
  <c r="J1302" i="22"/>
  <c r="K1302" i="22" s="1"/>
  <c r="J840" i="22"/>
  <c r="K840" i="22" s="1"/>
  <c r="J1333" i="22"/>
  <c r="K1333" i="22" s="1"/>
  <c r="J1429" i="22"/>
  <c r="K1429" i="22" s="1"/>
  <c r="J1134" i="22"/>
  <c r="K1134" i="22" s="1"/>
  <c r="J1228" i="22"/>
  <c r="K1228" i="22" s="1"/>
  <c r="J717" i="22"/>
  <c r="K717" i="22" s="1"/>
  <c r="J1116" i="22"/>
  <c r="K1116" i="22" s="1"/>
  <c r="J1148" i="22"/>
  <c r="K1148" i="22" s="1"/>
  <c r="J875" i="22"/>
  <c r="K875" i="22" s="1"/>
  <c r="J650" i="22"/>
  <c r="K650" i="22" s="1"/>
  <c r="J1378" i="22"/>
  <c r="K1378" i="22" s="1"/>
  <c r="J1272" i="22"/>
  <c r="K1272" i="22" s="1"/>
  <c r="J1184" i="22"/>
  <c r="K1184" i="22" s="1"/>
  <c r="J992" i="22"/>
  <c r="K992" i="22" s="1"/>
  <c r="J884" i="22"/>
  <c r="K884" i="22" s="1"/>
  <c r="J874" i="22"/>
  <c r="K874" i="22" s="1"/>
  <c r="J781" i="22"/>
  <c r="K781" i="22" s="1"/>
  <c r="J612" i="22"/>
  <c r="K612" i="22" s="1"/>
  <c r="J1346" i="22"/>
  <c r="K1346" i="22" s="1"/>
  <c r="J1269" i="22"/>
  <c r="K1269" i="22" s="1"/>
  <c r="J1154" i="22"/>
  <c r="K1154" i="22" s="1"/>
  <c r="J1169" i="22"/>
  <c r="K1169" i="22" s="1"/>
  <c r="J956" i="22"/>
  <c r="K956" i="22" s="1"/>
  <c r="J891" i="22"/>
  <c r="K891" i="22" s="1"/>
  <c r="J757" i="22"/>
  <c r="K757" i="22" s="1"/>
  <c r="J660" i="22"/>
  <c r="K660" i="22" s="1"/>
  <c r="J1331" i="22"/>
  <c r="K1331" i="22" s="1"/>
  <c r="J1295" i="22"/>
  <c r="K1295" i="22" s="1"/>
  <c r="J1190" i="22"/>
  <c r="K1190" i="22" s="1"/>
  <c r="J1109" i="22"/>
  <c r="K1109" i="22" s="1"/>
  <c r="J958" i="22"/>
  <c r="K958" i="22" s="1"/>
  <c r="J853" i="22"/>
  <c r="K853" i="22" s="1"/>
  <c r="J769" i="22"/>
  <c r="K769" i="22" s="1"/>
  <c r="J628" i="22"/>
  <c r="K628" i="22" s="1"/>
  <c r="J1366" i="22"/>
  <c r="K1366" i="22" s="1"/>
  <c r="J1343" i="22"/>
  <c r="K1343" i="22" s="1"/>
  <c r="J1247" i="22"/>
  <c r="K1247" i="22" s="1"/>
  <c r="J1087" i="22"/>
  <c r="K1087" i="22" s="1"/>
  <c r="J1055" i="22"/>
  <c r="K1055" i="22" s="1"/>
  <c r="J983" i="22"/>
  <c r="K983" i="22" s="1"/>
  <c r="J929" i="22"/>
  <c r="K929" i="22" s="1"/>
  <c r="J595" i="22"/>
  <c r="K595" i="22" s="1"/>
  <c r="J548" i="22"/>
  <c r="K548" i="22" s="1"/>
  <c r="J1330" i="22"/>
  <c r="K1330" i="22" s="1"/>
  <c r="J1356" i="22"/>
  <c r="K1356" i="22" s="1"/>
  <c r="J1139" i="22"/>
  <c r="K1139" i="22" s="1"/>
  <c r="J1028" i="22"/>
  <c r="K1028" i="22" s="1"/>
  <c r="J888" i="22"/>
  <c r="K888" i="22" s="1"/>
  <c r="J819" i="22"/>
  <c r="K819" i="22" s="1"/>
  <c r="J828" i="22"/>
  <c r="K828" i="22" s="1"/>
  <c r="J1418" i="22"/>
  <c r="K1418" i="22" s="1"/>
  <c r="J1128" i="22"/>
  <c r="K1128" i="22" s="1"/>
  <c r="J1203" i="22"/>
  <c r="K1203" i="22" s="1"/>
  <c r="J1058" i="22"/>
  <c r="K1058" i="22" s="1"/>
  <c r="J833" i="22"/>
  <c r="K833" i="22" s="1"/>
  <c r="J1243" i="22"/>
  <c r="K1243" i="22" s="1"/>
  <c r="J1301" i="22"/>
  <c r="K1301" i="22" s="1"/>
  <c r="J988" i="22"/>
  <c r="K988" i="22" s="1"/>
  <c r="J876" i="22"/>
  <c r="K876" i="22" s="1"/>
  <c r="J1142" i="22"/>
  <c r="K1142" i="22" s="1"/>
  <c r="J1383" i="22"/>
  <c r="K1383" i="22" s="1"/>
  <c r="J1170" i="22"/>
  <c r="K1170" i="22" s="1"/>
  <c r="J1085" i="22"/>
  <c r="K1085" i="22" s="1"/>
  <c r="J1206" i="22"/>
  <c r="K1206" i="22" s="1"/>
  <c r="J1298" i="22"/>
  <c r="K1298" i="22" s="1"/>
  <c r="J903" i="22"/>
  <c r="K903" i="22" s="1"/>
  <c r="J670" i="22"/>
  <c r="K670" i="22" s="1"/>
  <c r="J1297" i="22"/>
  <c r="K1297" i="22" s="1"/>
  <c r="J1227" i="22"/>
  <c r="K1227" i="22" s="1"/>
  <c r="J1122" i="22"/>
  <c r="K1122" i="22" s="1"/>
  <c r="J989" i="22"/>
  <c r="K989" i="22" s="1"/>
  <c r="J825" i="22"/>
  <c r="K825" i="22" s="1"/>
  <c r="J675" i="22"/>
  <c r="K675" i="22" s="1"/>
  <c r="J614" i="22"/>
  <c r="K614" i="22" s="1"/>
  <c r="J1318" i="22"/>
  <c r="K1318" i="22" s="1"/>
  <c r="J1266" i="22"/>
  <c r="K1266" i="22" s="1"/>
  <c r="J1158" i="22"/>
  <c r="K1158" i="22" s="1"/>
  <c r="J1167" i="22"/>
  <c r="K1167" i="22" s="1"/>
  <c r="J945" i="22"/>
  <c r="K945" i="22" s="1"/>
  <c r="J854" i="22"/>
  <c r="K854" i="22" s="1"/>
  <c r="J856" i="22"/>
  <c r="K856" i="22" s="1"/>
  <c r="J547" i="22"/>
  <c r="K547" i="22" s="1"/>
  <c r="J1390" i="22"/>
  <c r="K1390" i="22" s="1"/>
  <c r="J1224" i="22"/>
  <c r="K1224" i="22" s="1"/>
  <c r="J1223" i="22"/>
  <c r="K1223" i="22" s="1"/>
  <c r="J1104" i="22"/>
  <c r="K1104" i="22" s="1"/>
  <c r="J1005" i="22"/>
  <c r="K1005" i="22" s="1"/>
  <c r="J822" i="22"/>
  <c r="K822" i="22" s="1"/>
  <c r="J707" i="22"/>
  <c r="K707" i="22" s="1"/>
  <c r="J760" i="22"/>
  <c r="K760" i="22" s="1"/>
  <c r="J1426" i="22"/>
  <c r="K1426" i="22" s="1"/>
  <c r="J1391" i="22"/>
  <c r="K1391" i="22" s="1"/>
  <c r="J1311" i="22"/>
  <c r="K1311" i="22" s="1"/>
  <c r="J1093" i="22"/>
  <c r="K1093" i="22" s="1"/>
  <c r="J990" i="22"/>
  <c r="K990" i="22" s="1"/>
  <c r="J925" i="22"/>
  <c r="K925" i="22" s="1"/>
  <c r="J779" i="22"/>
  <c r="K779" i="22" s="1"/>
  <c r="J725" i="22"/>
  <c r="K725" i="22" s="1"/>
  <c r="J584" i="22"/>
  <c r="K584" i="22" s="1"/>
  <c r="J1344" i="22"/>
  <c r="K1344" i="22" s="1"/>
  <c r="J1176" i="22"/>
  <c r="K1176" i="22" s="1"/>
  <c r="J1165" i="22"/>
  <c r="K1165" i="22" s="1"/>
  <c r="J1053" i="22"/>
  <c r="K1053" i="22" s="1"/>
  <c r="J940" i="22"/>
  <c r="K940" i="22" s="1"/>
  <c r="J834" i="22"/>
  <c r="K834" i="22" s="1"/>
  <c r="J726" i="22"/>
  <c r="K726" i="22" s="1"/>
  <c r="J1428" i="22"/>
  <c r="K1428" i="22" s="1"/>
  <c r="J1155" i="22"/>
  <c r="K1155" i="22" s="1"/>
  <c r="J1106" i="22"/>
  <c r="K1106" i="22" s="1"/>
  <c r="J839" i="22"/>
  <c r="K839" i="22" s="1"/>
  <c r="J820" i="22"/>
  <c r="K820" i="22" s="1"/>
  <c r="J1424" i="22"/>
  <c r="K1424" i="22" s="1"/>
  <c r="J948" i="22"/>
  <c r="K948" i="22" s="1"/>
  <c r="J1370" i="22"/>
  <c r="K1370" i="22" s="1"/>
  <c r="J1326" i="22"/>
  <c r="K1326" i="22" s="1"/>
  <c r="J1089" i="22"/>
  <c r="K1089" i="22" s="1"/>
  <c r="J980" i="22"/>
  <c r="K980" i="22" s="1"/>
  <c r="J1113" i="22"/>
  <c r="K1113" i="22" s="1"/>
  <c r="J1017" i="22"/>
  <c r="K1017" i="22" s="1"/>
  <c r="J1350" i="22"/>
  <c r="K1350" i="22" s="1"/>
  <c r="J1102" i="22"/>
  <c r="K1102" i="22" s="1"/>
  <c r="J738" i="22"/>
  <c r="K738" i="22" s="1"/>
  <c r="J1175" i="22"/>
  <c r="K1175" i="22" s="1"/>
  <c r="J801" i="22"/>
  <c r="K801" i="22" s="1"/>
  <c r="J610" i="22"/>
  <c r="K610" i="22" s="1"/>
  <c r="J1222" i="22"/>
  <c r="K1222" i="22" s="1"/>
  <c r="J1041" i="22"/>
  <c r="K1041" i="22" s="1"/>
  <c r="J998" i="22"/>
  <c r="K998" i="22" s="1"/>
  <c r="J824" i="22"/>
  <c r="K824" i="22" s="1"/>
  <c r="J695" i="22"/>
  <c r="K695" i="22" s="1"/>
  <c r="J1362" i="22"/>
  <c r="K1362" i="22" s="1"/>
  <c r="J1299" i="22"/>
  <c r="K1299" i="22" s="1"/>
  <c r="J1174" i="22"/>
  <c r="K1174" i="22" s="1"/>
  <c r="J1034" i="22"/>
  <c r="K1034" i="22" s="1"/>
  <c r="J1021" i="22"/>
  <c r="K1021" i="22" s="1"/>
  <c r="J977" i="22"/>
  <c r="K977" i="22" s="1"/>
  <c r="J821" i="22"/>
  <c r="K821" i="22" s="1"/>
  <c r="J730" i="22"/>
  <c r="K730" i="22" s="1"/>
  <c r="J582" i="22"/>
  <c r="K582" i="22" s="1"/>
  <c r="J1352" i="22"/>
  <c r="K1352" i="22" s="1"/>
  <c r="J1239" i="22"/>
  <c r="K1239" i="22" s="1"/>
  <c r="J1215" i="22"/>
  <c r="K1215" i="22" s="1"/>
  <c r="J1001" i="22"/>
  <c r="K1001" i="22" s="1"/>
  <c r="J957" i="22"/>
  <c r="K957" i="22" s="1"/>
  <c r="J924" i="22"/>
  <c r="K924" i="22" s="1"/>
  <c r="J705" i="22"/>
  <c r="K705" i="22" s="1"/>
  <c r="J632" i="22"/>
  <c r="K632" i="22" s="1"/>
  <c r="J1394" i="22"/>
  <c r="K1394" i="22" s="1"/>
  <c r="J1220" i="22"/>
  <c r="K1220" i="22" s="1"/>
  <c r="J1091" i="22"/>
  <c r="K1091" i="22" s="1"/>
  <c r="J995" i="22"/>
  <c r="K995" i="22" s="1"/>
  <c r="J933" i="22"/>
  <c r="K933" i="22" s="1"/>
  <c r="J792" i="22"/>
  <c r="K792" i="22" s="1"/>
  <c r="J724" i="22"/>
  <c r="K724" i="22" s="1"/>
  <c r="J630" i="22"/>
  <c r="K630" i="22" s="1"/>
  <c r="J1338" i="22"/>
  <c r="K1338" i="22" s="1"/>
  <c r="J1309" i="22"/>
  <c r="K1309" i="22" s="1"/>
  <c r="J1141" i="22"/>
  <c r="K1141" i="22" s="1"/>
  <c r="J1092" i="22"/>
  <c r="K1092" i="22" s="1"/>
  <c r="J981" i="22"/>
  <c r="K981" i="22" s="1"/>
  <c r="J850" i="22"/>
  <c r="K850" i="22" s="1"/>
  <c r="J881" i="22"/>
  <c r="K881" i="22" s="1"/>
  <c r="J665" i="22"/>
  <c r="K665" i="22" s="1"/>
  <c r="J712" i="22"/>
  <c r="K712" i="22" s="1"/>
  <c r="J1323" i="22"/>
  <c r="K1323" i="22" s="1"/>
  <c r="J1191" i="22"/>
  <c r="K1191" i="22" s="1"/>
  <c r="J1111" i="22"/>
  <c r="K1111" i="22" s="1"/>
  <c r="J1035" i="22"/>
  <c r="K1035" i="22" s="1"/>
  <c r="J1020" i="22"/>
  <c r="K1020" i="22" s="1"/>
  <c r="J797" i="22"/>
  <c r="K797" i="22" s="1"/>
  <c r="J748" i="22"/>
  <c r="K748" i="22" s="1"/>
  <c r="J1396" i="22"/>
  <c r="K1396" i="22" s="1"/>
  <c r="J1080" i="22"/>
  <c r="K1080" i="22" s="1"/>
  <c r="J1061" i="22"/>
  <c r="K1061" i="22" s="1"/>
  <c r="J1242" i="22"/>
  <c r="K1242" i="22" s="1"/>
  <c r="J1281" i="22"/>
  <c r="K1281" i="22" s="1"/>
  <c r="J818" i="22"/>
  <c r="K818" i="22" s="1"/>
  <c r="J1182" i="22"/>
  <c r="K1182" i="22" s="1"/>
  <c r="J1322" i="22"/>
  <c r="K1322" i="22" s="1"/>
  <c r="J993" i="22"/>
  <c r="K993" i="22" s="1"/>
  <c r="J767" i="22"/>
  <c r="K767" i="22" s="1"/>
  <c r="J1335" i="22"/>
  <c r="K1335" i="22" s="1"/>
  <c r="J1138" i="22"/>
  <c r="K1138" i="22" s="1"/>
  <c r="J723" i="22"/>
  <c r="K723" i="22" s="1"/>
  <c r="J1386" i="22"/>
  <c r="K1386" i="22" s="1"/>
  <c r="J1217" i="22"/>
  <c r="K1217" i="22" s="1"/>
  <c r="J913" i="22"/>
  <c r="K913" i="22" s="1"/>
  <c r="J766" i="22"/>
  <c r="K766" i="22" s="1"/>
  <c r="J914" i="22"/>
  <c r="K914" i="22" s="1"/>
  <c r="J1177" i="22"/>
  <c r="K1177" i="22" s="1"/>
  <c r="J563" i="22"/>
  <c r="K563" i="22" s="1"/>
  <c r="J790" i="22"/>
  <c r="K790" i="22" s="1"/>
  <c r="J681" i="22"/>
  <c r="K681" i="22" s="1"/>
  <c r="J1407" i="22"/>
  <c r="K1407" i="22" s="1"/>
  <c r="J1209" i="22"/>
  <c r="K1209" i="22" s="1"/>
  <c r="J1008" i="22"/>
  <c r="K1008" i="22" s="1"/>
  <c r="J866" i="22"/>
  <c r="K866" i="22" s="1"/>
  <c r="J759" i="22"/>
  <c r="K759" i="22" s="1"/>
  <c r="J783" i="22"/>
  <c r="K783" i="22" s="1"/>
  <c r="J567" i="22"/>
  <c r="K567" i="22" s="1"/>
  <c r="J1274" i="22"/>
  <c r="K1274" i="22" s="1"/>
  <c r="J1308" i="22"/>
  <c r="K1308" i="22" s="1"/>
  <c r="J1076" i="22"/>
  <c r="K1076" i="22" s="1"/>
  <c r="J1056" i="22"/>
  <c r="K1056" i="22" s="1"/>
  <c r="J918" i="22"/>
  <c r="K918" i="22" s="1"/>
  <c r="J852" i="22"/>
  <c r="K852" i="22" s="1"/>
  <c r="J709" i="22"/>
  <c r="K709" i="22" s="1"/>
  <c r="J737" i="22"/>
  <c r="K737" i="22" s="1"/>
  <c r="J1334" i="22"/>
  <c r="K1334" i="22" s="1"/>
  <c r="J1181" i="22"/>
  <c r="K1181" i="22" s="1"/>
  <c r="J1112" i="22"/>
  <c r="K1112" i="22" s="1"/>
  <c r="J986" i="22"/>
  <c r="K986" i="22" s="1"/>
  <c r="J923" i="22"/>
  <c r="K923" i="22" s="1"/>
  <c r="J803" i="22"/>
  <c r="K803" i="22" s="1"/>
  <c r="J711" i="22"/>
  <c r="K711" i="22" s="1"/>
  <c r="J617" i="22"/>
  <c r="K617" i="22" s="1"/>
  <c r="J1329" i="22"/>
  <c r="K1329" i="22" s="1"/>
  <c r="J1305" i="22"/>
  <c r="K1305" i="22" s="1"/>
  <c r="J1179" i="22"/>
  <c r="K1179" i="22" s="1"/>
  <c r="J979" i="22"/>
  <c r="K979" i="22" s="1"/>
  <c r="J978" i="22"/>
  <c r="K978" i="22" s="1"/>
  <c r="J867" i="22"/>
  <c r="K867" i="22" s="1"/>
  <c r="J816" i="22"/>
  <c r="K816" i="22" s="1"/>
  <c r="J658" i="22"/>
  <c r="K658" i="22" s="1"/>
  <c r="J1427" i="22"/>
  <c r="K1427" i="22" s="1"/>
  <c r="J1397" i="22"/>
  <c r="K1397" i="22" s="1"/>
  <c r="J1186" i="22"/>
  <c r="K1186" i="22" s="1"/>
  <c r="J1107" i="22"/>
  <c r="K1107" i="22" s="1"/>
  <c r="J1066" i="22"/>
  <c r="K1066" i="22" s="1"/>
  <c r="J970" i="22"/>
  <c r="K970" i="22" s="1"/>
  <c r="J798" i="22"/>
  <c r="K798" i="22" s="1"/>
  <c r="J758" i="22"/>
  <c r="K758" i="22" s="1"/>
  <c r="J1325" i="22"/>
  <c r="K1325" i="22" s="1"/>
  <c r="J1083" i="22"/>
  <c r="K1083" i="22" s="1"/>
  <c r="J915" i="22"/>
  <c r="K915" i="22" s="1"/>
  <c r="J1357" i="22"/>
  <c r="K1357" i="22" s="1"/>
  <c r="J1369" i="22"/>
  <c r="K1369" i="22" s="1"/>
  <c r="J807" i="22"/>
  <c r="K807" i="22" s="1"/>
  <c r="J625" i="22"/>
  <c r="K625" i="22" s="1"/>
  <c r="J1402" i="22"/>
  <c r="K1402" i="22" s="1"/>
  <c r="J1019" i="22"/>
  <c r="K1019" i="22" s="1"/>
  <c r="J1100" i="22"/>
  <c r="K1100" i="22" s="1"/>
  <c r="J1144" i="22"/>
  <c r="K1144" i="22" s="1"/>
  <c r="J1062" i="22"/>
  <c r="K1062" i="22" s="1"/>
  <c r="J1353" i="22"/>
  <c r="K1353" i="22" s="1"/>
  <c r="J974" i="22"/>
  <c r="K974" i="22" s="1"/>
  <c r="J873" i="22"/>
  <c r="K873" i="22" s="1"/>
  <c r="J1153" i="22"/>
  <c r="K1153" i="22" s="1"/>
  <c r="J1072" i="22"/>
  <c r="K1072" i="22" s="1"/>
  <c r="J1000" i="22"/>
  <c r="K1000" i="22" s="1"/>
  <c r="J688" i="22"/>
  <c r="K688" i="22" s="1"/>
  <c r="J1403" i="22"/>
  <c r="K1403" i="22" s="1"/>
  <c r="J1289" i="22"/>
  <c r="K1289" i="22" s="1"/>
  <c r="J1120" i="22"/>
  <c r="K1120" i="22" s="1"/>
  <c r="J847" i="22"/>
  <c r="K847" i="22" s="1"/>
  <c r="J746" i="22"/>
  <c r="K746" i="22" s="1"/>
  <c r="J583" i="22"/>
  <c r="K583" i="22" s="1"/>
  <c r="J1270" i="22"/>
  <c r="K1270" i="22" s="1"/>
  <c r="J1115" i="22"/>
  <c r="K1115" i="22" s="1"/>
  <c r="J1036" i="22"/>
  <c r="K1036" i="22" s="1"/>
  <c r="J835" i="22"/>
  <c r="K835" i="22" s="1"/>
  <c r="J799" i="22"/>
  <c r="K799" i="22" s="1"/>
  <c r="J677" i="22"/>
  <c r="K677" i="22" s="1"/>
  <c r="J1267" i="22"/>
  <c r="K1267" i="22" s="1"/>
  <c r="J1296" i="22"/>
  <c r="K1296" i="22" s="1"/>
  <c r="J1163" i="22"/>
  <c r="K1163" i="22" s="1"/>
  <c r="J1103" i="22"/>
  <c r="K1103" i="22" s="1"/>
  <c r="J967" i="22"/>
  <c r="K967" i="22" s="1"/>
  <c r="J1003" i="22"/>
  <c r="K1003" i="22" s="1"/>
  <c r="J813" i="22"/>
  <c r="K813" i="22" s="1"/>
  <c r="J699" i="22"/>
  <c r="K699" i="22" s="1"/>
  <c r="J1376" i="22"/>
  <c r="K1376" i="22" s="1"/>
  <c r="J1415" i="22"/>
  <c r="K1415" i="22" s="1"/>
  <c r="J1216" i="22"/>
  <c r="K1216" i="22" s="1"/>
  <c r="J1086" i="22"/>
  <c r="K1086" i="22" s="1"/>
  <c r="J999" i="22"/>
  <c r="K999" i="22" s="1"/>
  <c r="J916" i="22"/>
  <c r="K916" i="22" s="1"/>
  <c r="J887" i="22"/>
  <c r="K887" i="22" s="1"/>
  <c r="J859" i="22"/>
  <c r="K859" i="22" s="1"/>
  <c r="J1364" i="22"/>
  <c r="K1364" i="22" s="1"/>
  <c r="J1287" i="22"/>
  <c r="K1287" i="22" s="1"/>
  <c r="J1238" i="22"/>
  <c r="K1238" i="22" s="1"/>
  <c r="J1078" i="22"/>
  <c r="K1078" i="22" s="1"/>
  <c r="J1015" i="22"/>
  <c r="K1015" i="22" s="1"/>
  <c r="J1025" i="22"/>
  <c r="K1025" i="22" s="1"/>
  <c r="J817" i="22"/>
  <c r="K817" i="22" s="1"/>
  <c r="J703" i="22"/>
  <c r="K703" i="22" s="1"/>
  <c r="J598" i="22"/>
  <c r="K598" i="22" s="1"/>
  <c r="J1419" i="22"/>
  <c r="K1419" i="22" s="1"/>
  <c r="J1255" i="22"/>
  <c r="K1255" i="22" s="1"/>
  <c r="J1146" i="22"/>
  <c r="K1146" i="22" s="1"/>
  <c r="J1084" i="22"/>
  <c r="K1084" i="22" s="1"/>
  <c r="J938" i="22"/>
  <c r="K938" i="22" s="1"/>
  <c r="J917" i="22"/>
  <c r="K917" i="22" s="1"/>
  <c r="J750" i="22"/>
  <c r="K750" i="22" s="1"/>
  <c r="J785" i="22"/>
  <c r="K785" i="22" s="1"/>
  <c r="J1412" i="22"/>
  <c r="K1412" i="22" s="1"/>
  <c r="J1303" i="22"/>
  <c r="K1303" i="22" s="1"/>
  <c r="J1178" i="22"/>
  <c r="K1178" i="22" s="1"/>
  <c r="J1110" i="22"/>
  <c r="K1110" i="22" s="1"/>
  <c r="J1024" i="22"/>
  <c r="K1024" i="22" s="1"/>
  <c r="J965" i="22"/>
  <c r="K965" i="22" s="1"/>
  <c r="J809" i="22"/>
  <c r="K809" i="22" s="1"/>
  <c r="J648" i="22"/>
  <c r="K648" i="22" s="1"/>
  <c r="J1268" i="22"/>
  <c r="K1268" i="22" s="1"/>
  <c r="J941" i="22"/>
  <c r="K941" i="22" s="1"/>
  <c r="J955" i="22"/>
  <c r="K955" i="22" s="1"/>
  <c r="J922" i="22"/>
  <c r="K922" i="22" s="1"/>
  <c r="J795" i="22"/>
  <c r="K795" i="22" s="1"/>
  <c r="J1023" i="22"/>
  <c r="K1023" i="22" s="1"/>
  <c r="J768" i="22"/>
  <c r="K768" i="22" s="1"/>
  <c r="J1411" i="22"/>
  <c r="K1411" i="22" s="1"/>
  <c r="J1313" i="22"/>
  <c r="K1313" i="22" s="1"/>
  <c r="J987" i="22"/>
  <c r="K987" i="22" s="1"/>
  <c r="J708" i="22"/>
  <c r="K708" i="22" s="1"/>
  <c r="J1321" i="22"/>
  <c r="K1321" i="22" s="1"/>
  <c r="J734" i="22"/>
  <c r="K734" i="22" s="1"/>
  <c r="J1282" i="22"/>
  <c r="K1282" i="22" s="1"/>
  <c r="J892" i="22"/>
  <c r="K892" i="22" s="1"/>
  <c r="J692" i="22"/>
  <c r="K692" i="22" s="1"/>
  <c r="J721" i="22"/>
  <c r="K721" i="22" s="1"/>
  <c r="J735" i="22"/>
  <c r="K735" i="22" s="1"/>
  <c r="J1032" i="22"/>
  <c r="K1032" i="22" s="1"/>
  <c r="J920" i="22"/>
  <c r="K920" i="22" s="1"/>
  <c r="J775" i="22"/>
  <c r="K775" i="22" s="1"/>
  <c r="J966" i="22"/>
  <c r="K966" i="22" s="1"/>
  <c r="J1277" i="22"/>
  <c r="K1277" i="22" s="1"/>
  <c r="J1026" i="22"/>
  <c r="K1026" i="22" s="1"/>
  <c r="J706" i="22"/>
  <c r="K706" i="22" s="1"/>
  <c r="J613" i="22"/>
  <c r="K613" i="22" s="1"/>
  <c r="J1345" i="22"/>
  <c r="K1345" i="22" s="1"/>
  <c r="J1230" i="22"/>
  <c r="K1230" i="22" s="1"/>
  <c r="J1101" i="22"/>
  <c r="K1101" i="22" s="1"/>
  <c r="J954" i="22"/>
  <c r="K954" i="22" s="1"/>
  <c r="J848" i="22"/>
  <c r="K848" i="22" s="1"/>
  <c r="J904" i="22"/>
  <c r="K904" i="22" s="1"/>
  <c r="J693" i="22"/>
  <c r="K693" i="22" s="1"/>
  <c r="J1375" i="22"/>
  <c r="K1375" i="22" s="1"/>
  <c r="J1354" i="22"/>
  <c r="K1354" i="22" s="1"/>
  <c r="J1248" i="22"/>
  <c r="K1248" i="22" s="1"/>
  <c r="J1108" i="22"/>
  <c r="K1108" i="22" s="1"/>
  <c r="J997" i="22"/>
  <c r="K997" i="22" s="1"/>
  <c r="J886" i="22"/>
  <c r="K886" i="22" s="1"/>
  <c r="J800" i="22"/>
  <c r="K800" i="22" s="1"/>
  <c r="J701" i="22"/>
  <c r="K701" i="22" s="1"/>
  <c r="J1414" i="22"/>
  <c r="K1414" i="22" s="1"/>
  <c r="J1392" i="22"/>
  <c r="K1392" i="22" s="1"/>
  <c r="J1208" i="22"/>
  <c r="K1208" i="22" s="1"/>
  <c r="J1097" i="22"/>
  <c r="K1097" i="22" s="1"/>
  <c r="J1121" i="22"/>
  <c r="K1121" i="22" s="1"/>
  <c r="J893" i="22"/>
  <c r="K893" i="22" s="1"/>
  <c r="J832" i="22"/>
  <c r="K832" i="22" s="1"/>
  <c r="J727" i="22"/>
  <c r="K727" i="22" s="1"/>
  <c r="J623" i="22"/>
  <c r="K623" i="22" s="1"/>
  <c r="J1340" i="22"/>
  <c r="K1340" i="22" s="1"/>
  <c r="J1231" i="22"/>
  <c r="K1231" i="22" s="1"/>
  <c r="J1205" i="22"/>
  <c r="K1205" i="22" s="1"/>
  <c r="J1043" i="22"/>
  <c r="K1043" i="22" s="1"/>
  <c r="J1071" i="22"/>
  <c r="K1071" i="22" s="1"/>
  <c r="J787" i="22"/>
  <c r="K787" i="22" s="1"/>
  <c r="J889" i="22"/>
  <c r="K889" i="22" s="1"/>
  <c r="J732" i="22"/>
  <c r="K732" i="22" s="1"/>
  <c r="J1377" i="22"/>
  <c r="K1377" i="22" s="1"/>
  <c r="J1324" i="22"/>
  <c r="K1324" i="22" s="1"/>
  <c r="J1204" i="22"/>
  <c r="K1204" i="22" s="1"/>
  <c r="J1240" i="22"/>
  <c r="K1240" i="22" s="1"/>
  <c r="J984" i="22"/>
  <c r="K984" i="22" s="1"/>
  <c r="J972" i="22"/>
  <c r="K972" i="22" s="1"/>
  <c r="J879" i="22"/>
  <c r="K879" i="22" s="1"/>
  <c r="J657" i="22"/>
  <c r="K657" i="22" s="1"/>
  <c r="J1304" i="22"/>
  <c r="K1304" i="22" s="1"/>
  <c r="J872" i="22"/>
  <c r="K872" i="22" s="1"/>
  <c r="J1327" i="22"/>
  <c r="K1327" i="22" s="1"/>
  <c r="J620" i="22"/>
  <c r="K620" i="22" s="1"/>
  <c r="J1237" i="22"/>
  <c r="K1237" i="22" s="1"/>
  <c r="J931" i="22"/>
  <c r="K931" i="22" s="1"/>
  <c r="J1273" i="22"/>
  <c r="K1273" i="22" s="1"/>
  <c r="J1294" i="22"/>
  <c r="K1294" i="22" s="1"/>
  <c r="J1405" i="22"/>
  <c r="K1405" i="22" s="1"/>
  <c r="J1410" i="22"/>
  <c r="K1410" i="22" s="1"/>
  <c r="J1117" i="22"/>
  <c r="K1117" i="22" s="1"/>
  <c r="J1194" i="22"/>
  <c r="K1194" i="22" s="1"/>
  <c r="J869" i="22"/>
  <c r="K869" i="22" s="1"/>
  <c r="J1133" i="22"/>
  <c r="K1133" i="22" s="1"/>
  <c r="J1262" i="22"/>
  <c r="K1262" i="22" s="1"/>
  <c r="J776" i="22"/>
  <c r="K776" i="22" s="1"/>
  <c r="J1342" i="22"/>
  <c r="K1342" i="22" s="1"/>
  <c r="J1159" i="22"/>
  <c r="K1159" i="22" s="1"/>
  <c r="J1328" i="22"/>
  <c r="K1328" i="22" s="1"/>
  <c r="J1198" i="22"/>
  <c r="K1198" i="22" s="1"/>
  <c r="J1259" i="22"/>
  <c r="K1259" i="22" s="1"/>
  <c r="J1336" i="22"/>
  <c r="K1336" i="22" s="1"/>
  <c r="J1404" i="22"/>
  <c r="K1404" i="22" s="1"/>
  <c r="J1264" i="22"/>
  <c r="K1264" i="22" s="1"/>
  <c r="J786" i="22"/>
  <c r="K786" i="22" s="1"/>
  <c r="J1225" i="22"/>
  <c r="K1225" i="22" s="1"/>
  <c r="J1398" i="22"/>
  <c r="K1398" i="22" s="1"/>
  <c r="J1124" i="22"/>
  <c r="K1124" i="22" s="1"/>
  <c r="J1096" i="22"/>
  <c r="K1096" i="22" s="1"/>
  <c r="J782" i="22"/>
  <c r="K782" i="22" s="1"/>
  <c r="J668" i="22"/>
  <c r="K668" i="22" s="1"/>
  <c r="J1307" i="22"/>
  <c r="K1307" i="22" s="1"/>
  <c r="J1339" i="22"/>
  <c r="K1339" i="22" s="1"/>
  <c r="J1162" i="22"/>
  <c r="K1162" i="22" s="1"/>
  <c r="J1012" i="22"/>
  <c r="K1012" i="22" s="1"/>
  <c r="J898" i="22"/>
  <c r="K898" i="22" s="1"/>
  <c r="J843" i="22"/>
  <c r="K843" i="22" s="1"/>
  <c r="J777" i="22"/>
  <c r="K777" i="22" s="1"/>
  <c r="J624" i="22"/>
  <c r="K624" i="22" s="1"/>
  <c r="J1360" i="22"/>
  <c r="K1360" i="22" s="1"/>
  <c r="J1232" i="22"/>
  <c r="K1232" i="22" s="1"/>
  <c r="J1180" i="22"/>
  <c r="K1180" i="22" s="1"/>
  <c r="J1052" i="22"/>
  <c r="K1052" i="22" s="1"/>
  <c r="J963" i="22"/>
  <c r="K963" i="22" s="1"/>
  <c r="J877" i="22"/>
  <c r="K877" i="22" s="1"/>
  <c r="J791" i="22"/>
  <c r="K791" i="22" s="1"/>
  <c r="J745" i="22"/>
  <c r="K745" i="22" s="1"/>
  <c r="J1422" i="22"/>
  <c r="K1422" i="22" s="1"/>
  <c r="J1279" i="22"/>
  <c r="K1279" i="22" s="1"/>
  <c r="J1211" i="22"/>
  <c r="K1211" i="22" s="1"/>
  <c r="J1105" i="22"/>
  <c r="K1105" i="22" s="1"/>
  <c r="J1016" i="22"/>
  <c r="K1016" i="22" s="1"/>
  <c r="J975" i="22"/>
  <c r="K975" i="22" s="1"/>
  <c r="J742" i="22"/>
  <c r="K742" i="22" s="1"/>
  <c r="J700" i="22"/>
  <c r="K700" i="22" s="1"/>
  <c r="J1379" i="22"/>
  <c r="K1379" i="22" s="1"/>
  <c r="J1278" i="22"/>
  <c r="K1278" i="22" s="1"/>
  <c r="J1193" i="22"/>
  <c r="K1193" i="22" s="1"/>
  <c r="J1212" i="22"/>
  <c r="K1212" i="22" s="1"/>
  <c r="J991" i="22"/>
  <c r="K991" i="22" s="1"/>
  <c r="J862" i="22"/>
  <c r="K862" i="22" s="1"/>
  <c r="J789" i="22"/>
  <c r="K789" i="22" s="1"/>
  <c r="J680" i="22"/>
  <c r="K680" i="22" s="1"/>
  <c r="J697" i="22"/>
  <c r="K697" i="22" s="1"/>
  <c r="J1316" i="22"/>
  <c r="K1316" i="22" s="1"/>
  <c r="J1241" i="22"/>
  <c r="K1241" i="22" s="1"/>
  <c r="J1130" i="22"/>
  <c r="K1130" i="22" s="1"/>
  <c r="J1038" i="22"/>
  <c r="K1038" i="22" s="1"/>
  <c r="J910" i="22"/>
  <c r="K910" i="22" s="1"/>
  <c r="J861" i="22"/>
  <c r="K861" i="22" s="1"/>
  <c r="J756" i="22"/>
  <c r="K756" i="22" s="1"/>
  <c r="J606" i="22"/>
  <c r="K606" i="22" s="1"/>
  <c r="J1320" i="22"/>
  <c r="K1320" i="22" s="1"/>
  <c r="J1417" i="22"/>
  <c r="K1417" i="22" s="1"/>
  <c r="J1288" i="22"/>
  <c r="K1288" i="22" s="1"/>
  <c r="J1114" i="22"/>
  <c r="K1114" i="22" s="1"/>
  <c r="J996" i="22"/>
  <c r="K996" i="22" s="1"/>
  <c r="J858" i="22"/>
  <c r="K858" i="22" s="1"/>
  <c r="J772" i="22"/>
  <c r="K772" i="22" s="1"/>
  <c r="J679" i="22"/>
  <c r="K679" i="22" s="1"/>
  <c r="J1256" i="22"/>
  <c r="K1256" i="22" s="1"/>
  <c r="J784" i="22"/>
  <c r="K784" i="22" s="1"/>
  <c r="J1399" i="22"/>
  <c r="K1399" i="22" s="1"/>
  <c r="J1363" i="22"/>
  <c r="K1363" i="22" s="1"/>
  <c r="J731" i="22"/>
  <c r="K731" i="22" s="1"/>
  <c r="J611" i="22"/>
  <c r="K611" i="22" s="1"/>
  <c r="J1236" i="22"/>
  <c r="K1236" i="22" s="1"/>
  <c r="J1044" i="22"/>
  <c r="K1044" i="22" s="1"/>
  <c r="J1135" i="22"/>
  <c r="K1135" i="22" s="1"/>
  <c r="J1173" i="22"/>
  <c r="K1173" i="22" s="1"/>
  <c r="J683" i="22"/>
  <c r="K683" i="22" s="1"/>
  <c r="J1051" i="22"/>
  <c r="K1051" i="22" s="1"/>
  <c r="J1246" i="22"/>
  <c r="K1246" i="22" s="1"/>
  <c r="J1050" i="22"/>
  <c r="K1050" i="22" s="1"/>
  <c r="J909" i="22"/>
  <c r="K909" i="22" s="1"/>
  <c r="J1368" i="22"/>
  <c r="K1368" i="22" s="1"/>
  <c r="J1306" i="22"/>
  <c r="K1306" i="22" s="1"/>
  <c r="J743" i="22"/>
  <c r="K743" i="22" s="1"/>
  <c r="J1018" i="22"/>
  <c r="K1018" i="22" s="1"/>
  <c r="J1265" i="22"/>
  <c r="K1265" i="22" s="1"/>
  <c r="J939" i="22"/>
  <c r="K939" i="22" s="1"/>
  <c r="J961" i="22"/>
  <c r="K961" i="22" s="1"/>
  <c r="J1381" i="22"/>
  <c r="K1381" i="22" s="1"/>
  <c r="J901" i="22"/>
  <c r="K901" i="22" s="1"/>
  <c r="J1351" i="22"/>
  <c r="K1351" i="22" s="1"/>
  <c r="J921" i="22"/>
  <c r="K921" i="22" s="1"/>
  <c r="J1430" i="22"/>
  <c r="K1430" i="22" s="1"/>
  <c r="J1234" i="22"/>
  <c r="K1234" i="22" s="1"/>
  <c r="J1136" i="22"/>
  <c r="K1136" i="22" s="1"/>
  <c r="J1074" i="22"/>
  <c r="K1074" i="22" s="1"/>
  <c r="J1031" i="22"/>
  <c r="K1031" i="22" s="1"/>
  <c r="J902" i="22"/>
  <c r="K902" i="22" s="1"/>
  <c r="J751" i="22"/>
  <c r="K751" i="22" s="1"/>
  <c r="J653" i="22"/>
  <c r="K653" i="22" s="1"/>
  <c r="J1374" i="22"/>
  <c r="K1374" i="22" s="1"/>
  <c r="J1332" i="22"/>
  <c r="K1332" i="22" s="1"/>
  <c r="J1221" i="22"/>
  <c r="K1221" i="22" s="1"/>
  <c r="J1157" i="22"/>
  <c r="K1157" i="22" s="1"/>
  <c r="J1079" i="22"/>
  <c r="K1079" i="22" s="1"/>
  <c r="J896" i="22"/>
  <c r="K896" i="22" s="1"/>
  <c r="J826" i="22"/>
  <c r="K826" i="22" s="1"/>
  <c r="J655" i="22"/>
  <c r="K655" i="22" s="1"/>
  <c r="J637" i="22"/>
  <c r="K637" i="22" s="1"/>
  <c r="J1395" i="22"/>
  <c r="K1395" i="22" s="1"/>
  <c r="J1275" i="22"/>
  <c r="K1275" i="22" s="1"/>
  <c r="J1200" i="22"/>
  <c r="K1200" i="22" s="1"/>
  <c r="J1046" i="22"/>
  <c r="K1046" i="22" s="1"/>
  <c r="J950" i="22"/>
  <c r="K950" i="22" s="1"/>
  <c r="J952" i="22"/>
  <c r="K952" i="22" s="1"/>
  <c r="J741" i="22"/>
  <c r="K741" i="22" s="1"/>
  <c r="J645" i="22"/>
  <c r="K645" i="22" s="1"/>
  <c r="J1393" i="22"/>
  <c r="K1393" i="22" s="1"/>
  <c r="J1389" i="22"/>
  <c r="K1389" i="22" s="1"/>
  <c r="J1183" i="22"/>
  <c r="K1183" i="22" s="1"/>
  <c r="J1060" i="22"/>
  <c r="K1060" i="22" s="1"/>
  <c r="J946" i="22"/>
  <c r="K946" i="22" s="1"/>
  <c r="J855" i="22"/>
  <c r="K855" i="22" s="1"/>
  <c r="J754" i="22"/>
  <c r="K754" i="22" s="1"/>
  <c r="J690" i="22"/>
  <c r="K690" i="22" s="1"/>
  <c r="J1388" i="22"/>
  <c r="K1388" i="22" s="1"/>
  <c r="J1349" i="22"/>
  <c r="K1349" i="22" s="1"/>
  <c r="J1214" i="22"/>
  <c r="K1214" i="22" s="1"/>
  <c r="J1077" i="22"/>
  <c r="K1077" i="22" s="1"/>
  <c r="J1099" i="22"/>
  <c r="K1099" i="22" s="1"/>
  <c r="J865" i="22"/>
  <c r="K865" i="22" s="1"/>
  <c r="J749" i="22"/>
  <c r="K749" i="22" s="1"/>
  <c r="J678" i="22"/>
  <c r="K678" i="22" s="1"/>
  <c r="J560" i="22"/>
  <c r="K560" i="22" s="1"/>
  <c r="J1290" i="22"/>
  <c r="K1290" i="22" s="1"/>
  <c r="J1185" i="22"/>
  <c r="K1185" i="22" s="1"/>
  <c r="J1095" i="22"/>
  <c r="K1095" i="22" s="1"/>
  <c r="J1004" i="22"/>
  <c r="K1004" i="22" s="1"/>
  <c r="J1048" i="22"/>
  <c r="K1048" i="22" s="1"/>
  <c r="J837" i="22"/>
  <c r="K837" i="22" s="1"/>
  <c r="J778" i="22"/>
  <c r="K778" i="22" s="1"/>
  <c r="J618" i="22"/>
  <c r="K618" i="22" s="1"/>
  <c r="J1372" i="22"/>
  <c r="K1372" i="22" s="1"/>
  <c r="J1226" i="22"/>
  <c r="K1226" i="22" s="1"/>
  <c r="J1126" i="22"/>
  <c r="K1126" i="22" s="1"/>
  <c r="J1049" i="22"/>
  <c r="K1049" i="22" s="1"/>
  <c r="J934" i="22"/>
  <c r="K934" i="22" s="1"/>
  <c r="J860" i="22"/>
  <c r="K860" i="22" s="1"/>
  <c r="J815" i="22"/>
  <c r="K815" i="22" s="1"/>
  <c r="J654" i="22"/>
  <c r="K654" i="22" s="1"/>
  <c r="J1250" i="22"/>
  <c r="K1250" i="22" s="1"/>
  <c r="J686" i="22"/>
  <c r="K686" i="22" s="1"/>
  <c r="J1252" i="22"/>
  <c r="K1252" i="22" s="1"/>
  <c r="J1160" i="22"/>
  <c r="K1160" i="22" s="1"/>
  <c r="J1067" i="22"/>
  <c r="K1067" i="22" s="1"/>
  <c r="J968" i="22"/>
  <c r="K968" i="22" s="1"/>
  <c r="J882" i="22"/>
  <c r="K882" i="22" s="1"/>
  <c r="J774" i="22"/>
  <c r="K774" i="22" s="1"/>
  <c r="J466" i="22"/>
  <c r="K466" i="22" s="1"/>
  <c r="J391" i="22"/>
  <c r="K391" i="22" s="1"/>
  <c r="J309" i="22"/>
  <c r="K309" i="22" s="1"/>
  <c r="J240" i="22"/>
  <c r="K240" i="22" s="1"/>
  <c r="J143" i="22"/>
  <c r="K143" i="22" s="1"/>
  <c r="J94" i="22"/>
  <c r="K94" i="22" s="1"/>
  <c r="J28" i="22"/>
  <c r="K28" i="22" s="1"/>
  <c r="J544" i="22"/>
  <c r="K544" i="22" s="1"/>
  <c r="J493" i="22"/>
  <c r="K493" i="22" s="1"/>
  <c r="J457" i="22"/>
  <c r="K457" i="22" s="1"/>
  <c r="J285" i="22"/>
  <c r="K285" i="22" s="1"/>
  <c r="J169" i="22"/>
  <c r="K169" i="22" s="1"/>
  <c r="J7" i="22"/>
  <c r="K7" i="22" s="1"/>
  <c r="J685" i="22"/>
  <c r="K685" i="22" s="1"/>
  <c r="J590" i="22"/>
  <c r="K590" i="22" s="1"/>
  <c r="J439" i="22"/>
  <c r="K439" i="22" s="1"/>
  <c r="J472" i="22"/>
  <c r="K472" i="22" s="1"/>
  <c r="J348" i="22"/>
  <c r="K348" i="22" s="1"/>
  <c r="J128" i="22"/>
  <c r="K128" i="22" s="1"/>
  <c r="J29" i="22"/>
  <c r="K29" i="22" s="1"/>
  <c r="J663" i="22"/>
  <c r="K663" i="22" s="1"/>
  <c r="J546" i="22"/>
  <c r="K546" i="22" s="1"/>
  <c r="J470" i="22"/>
  <c r="K470" i="22" s="1"/>
  <c r="J318" i="22"/>
  <c r="K318" i="22" s="1"/>
  <c r="J311" i="22"/>
  <c r="K311" i="22" s="1"/>
  <c r="J182" i="22"/>
  <c r="K182" i="22" s="1"/>
  <c r="J93" i="22"/>
  <c r="K93" i="22" s="1"/>
  <c r="J300" i="22"/>
  <c r="K300" i="22" s="1"/>
  <c r="J542" i="22"/>
  <c r="K542" i="22" s="1"/>
  <c r="J477" i="22"/>
  <c r="K477" i="22" s="1"/>
  <c r="J344" i="22"/>
  <c r="K344" i="22" s="1"/>
  <c r="J297" i="22"/>
  <c r="K297" i="22" s="1"/>
  <c r="J21" i="22"/>
  <c r="K21" i="22" s="1"/>
  <c r="J557" i="22"/>
  <c r="K557" i="22" s="1"/>
  <c r="J460" i="22"/>
  <c r="K460" i="22" s="1"/>
  <c r="J322" i="22"/>
  <c r="K322" i="22" s="1"/>
  <c r="J214" i="22"/>
  <c r="K214" i="22" s="1"/>
  <c r="J137" i="22"/>
  <c r="K137" i="22" s="1"/>
  <c r="J12" i="22"/>
  <c r="K12" i="22" s="1"/>
  <c r="J19" i="22"/>
  <c r="K19" i="22" s="1"/>
  <c r="J673" i="22"/>
  <c r="K673" i="22" s="1"/>
  <c r="J469" i="22"/>
  <c r="K469" i="22" s="1"/>
  <c r="J441" i="22"/>
  <c r="K441" i="22" s="1"/>
  <c r="J296" i="22"/>
  <c r="K296" i="22" s="1"/>
  <c r="J199" i="22"/>
  <c r="K199" i="22" s="1"/>
  <c r="J621" i="22"/>
  <c r="K621" i="22" s="1"/>
  <c r="J581" i="22"/>
  <c r="K581" i="22" s="1"/>
  <c r="J355" i="22"/>
  <c r="K355" i="22" s="1"/>
  <c r="J332" i="22"/>
  <c r="K332" i="22" s="1"/>
  <c r="J236" i="22"/>
  <c r="K236" i="22" s="1"/>
  <c r="J145" i="22"/>
  <c r="K145" i="22" s="1"/>
  <c r="J91" i="22"/>
  <c r="K91" i="22" s="1"/>
  <c r="J509" i="22"/>
  <c r="K509" i="22" s="1"/>
  <c r="J490" i="22"/>
  <c r="K490" i="22" s="1"/>
  <c r="J342" i="22"/>
  <c r="K342" i="22" s="1"/>
  <c r="J267" i="22"/>
  <c r="K267" i="22" s="1"/>
  <c r="J152" i="22"/>
  <c r="K152" i="22" s="1"/>
  <c r="J144" i="22"/>
  <c r="K144" i="22" s="1"/>
  <c r="J538" i="22"/>
  <c r="K538" i="22" s="1"/>
  <c r="J366" i="22"/>
  <c r="K366" i="22" s="1"/>
  <c r="J349" i="22"/>
  <c r="K349" i="22" s="1"/>
  <c r="J115" i="22"/>
  <c r="K115" i="22" s="1"/>
  <c r="J718" i="22"/>
  <c r="K718" i="22" s="1"/>
  <c r="J1348" i="22"/>
  <c r="K1348" i="22" s="1"/>
  <c r="J1249" i="22"/>
  <c r="K1249" i="22" s="1"/>
  <c r="J1150" i="22"/>
  <c r="K1150" i="22" s="1"/>
  <c r="J1059" i="22"/>
  <c r="K1059" i="22" s="1"/>
  <c r="J949" i="22"/>
  <c r="K949" i="22" s="1"/>
  <c r="J911" i="22"/>
  <c r="K911" i="22" s="1"/>
  <c r="J806" i="22"/>
  <c r="K806" i="22" s="1"/>
  <c r="J491" i="22"/>
  <c r="K491" i="22" s="1"/>
  <c r="J492" i="22"/>
  <c r="K492" i="22" s="1"/>
  <c r="J306" i="22"/>
  <c r="K306" i="22" s="1"/>
  <c r="J228" i="22"/>
  <c r="K228" i="22" s="1"/>
  <c r="J184" i="22"/>
  <c r="K184" i="22" s="1"/>
  <c r="J52" i="22"/>
  <c r="K52" i="22" s="1"/>
  <c r="J31" i="22"/>
  <c r="K31" i="22" s="1"/>
  <c r="J451" i="22"/>
  <c r="K451" i="22" s="1"/>
  <c r="J414" i="22"/>
  <c r="K414" i="22" s="1"/>
  <c r="J340" i="22"/>
  <c r="K340" i="22" s="1"/>
  <c r="J223" i="22"/>
  <c r="K223" i="22" s="1"/>
  <c r="J130" i="22"/>
  <c r="K130" i="22" s="1"/>
  <c r="J113" i="22"/>
  <c r="K113" i="22" s="1"/>
  <c r="J561" i="22"/>
  <c r="K561" i="22" s="1"/>
  <c r="J575" i="22"/>
  <c r="K575" i="22" s="1"/>
  <c r="J425" i="22"/>
  <c r="K425" i="22" s="1"/>
  <c r="J312" i="22"/>
  <c r="K312" i="22" s="1"/>
  <c r="J244" i="22"/>
  <c r="K244" i="22" s="1"/>
  <c r="J180" i="22"/>
  <c r="K180" i="22" s="1"/>
  <c r="J77" i="22"/>
  <c r="K77" i="22" s="1"/>
  <c r="J651" i="22"/>
  <c r="K651" i="22" s="1"/>
  <c r="J532" i="22"/>
  <c r="K532" i="22" s="1"/>
  <c r="J540" i="22"/>
  <c r="K540" i="22" s="1"/>
  <c r="J317" i="22"/>
  <c r="K317" i="22" s="1"/>
  <c r="J212" i="22"/>
  <c r="K212" i="22" s="1"/>
  <c r="J191" i="22"/>
  <c r="K191" i="22" s="1"/>
  <c r="J46" i="22"/>
  <c r="K46" i="22" s="1"/>
  <c r="J209" i="22"/>
  <c r="K209" i="22" s="1"/>
  <c r="J522" i="22"/>
  <c r="K522" i="22" s="1"/>
  <c r="J438" i="22"/>
  <c r="K438" i="22" s="1"/>
  <c r="J449" i="22"/>
  <c r="K449" i="22" s="1"/>
  <c r="J176" i="22"/>
  <c r="K176" i="22" s="1"/>
  <c r="J48" i="22"/>
  <c r="K48" i="22" s="1"/>
  <c r="J585" i="22"/>
  <c r="K585" i="22" s="1"/>
  <c r="J423" i="22"/>
  <c r="K423" i="22" s="1"/>
  <c r="J325" i="22"/>
  <c r="K325" i="22" s="1"/>
  <c r="J298" i="22"/>
  <c r="K298" i="22" s="1"/>
  <c r="J133" i="22"/>
  <c r="K133" i="22" s="1"/>
  <c r="J23" i="22"/>
  <c r="K23" i="22" s="1"/>
  <c r="J722" i="22"/>
  <c r="K722" i="22" s="1"/>
  <c r="J574" i="22"/>
  <c r="K574" i="22" s="1"/>
  <c r="J476" i="22"/>
  <c r="K476" i="22" s="1"/>
  <c r="J377" i="22"/>
  <c r="K377" i="22" s="1"/>
  <c r="J275" i="22"/>
  <c r="K275" i="22" s="1"/>
  <c r="J202" i="22"/>
  <c r="K202" i="22" s="1"/>
  <c r="J83" i="22"/>
  <c r="K83" i="22" s="1"/>
  <c r="J599" i="22"/>
  <c r="K599" i="22" s="1"/>
  <c r="J446" i="22"/>
  <c r="K446" i="22" s="1"/>
  <c r="J343" i="22"/>
  <c r="K343" i="22" s="1"/>
  <c r="J221" i="22"/>
  <c r="K221" i="22" s="1"/>
  <c r="J147" i="22"/>
  <c r="K147" i="22" s="1"/>
  <c r="J68" i="22"/>
  <c r="K68" i="22" s="1"/>
  <c r="J664" i="22"/>
  <c r="K664" i="22" s="1"/>
  <c r="J421" i="22"/>
  <c r="K421" i="22" s="1"/>
  <c r="J320" i="22"/>
  <c r="K320" i="22" s="1"/>
  <c r="J276" i="22"/>
  <c r="K276" i="22" s="1"/>
  <c r="J280" i="22"/>
  <c r="K280" i="22" s="1"/>
  <c r="J672" i="22"/>
  <c r="K672" i="22" s="1"/>
  <c r="J482" i="22"/>
  <c r="K482" i="22" s="1"/>
  <c r="J362" i="22"/>
  <c r="K362" i="22" s="1"/>
  <c r="J294" i="22"/>
  <c r="K294" i="22" s="1"/>
  <c r="J239" i="22"/>
  <c r="K239" i="22" s="1"/>
  <c r="J1094" i="22"/>
  <c r="K1094" i="22" s="1"/>
  <c r="J1081" i="22"/>
  <c r="K1081" i="22" s="1"/>
  <c r="J836" i="22"/>
  <c r="K836" i="22" s="1"/>
  <c r="J796" i="22"/>
  <c r="K796" i="22" s="1"/>
  <c r="J733" i="22"/>
  <c r="K733" i="22" s="1"/>
  <c r="J1315" i="22"/>
  <c r="K1315" i="22" s="1"/>
  <c r="J1292" i="22"/>
  <c r="K1292" i="22" s="1"/>
  <c r="J1258" i="22"/>
  <c r="K1258" i="22" s="1"/>
  <c r="J1118" i="22"/>
  <c r="K1118" i="22" s="1"/>
  <c r="J1119" i="22"/>
  <c r="K1119" i="22" s="1"/>
  <c r="J908" i="22"/>
  <c r="K908" i="22" s="1"/>
  <c r="J814" i="22"/>
  <c r="K814" i="22" s="1"/>
  <c r="J661" i="22"/>
  <c r="K661" i="22" s="1"/>
  <c r="J1355" i="22"/>
  <c r="K1355" i="22" s="1"/>
  <c r="J1233" i="22"/>
  <c r="K1233" i="22" s="1"/>
  <c r="J1188" i="22"/>
  <c r="K1188" i="22" s="1"/>
  <c r="J1037" i="22"/>
  <c r="K1037" i="22" s="1"/>
  <c r="J947" i="22"/>
  <c r="K947" i="22" s="1"/>
  <c r="J845" i="22"/>
  <c r="K845" i="22" s="1"/>
  <c r="J713" i="22"/>
  <c r="K713" i="22" s="1"/>
  <c r="J496" i="22"/>
  <c r="K496" i="22" s="1"/>
  <c r="J375" i="22"/>
  <c r="K375" i="22" s="1"/>
  <c r="J279" i="22"/>
  <c r="K279" i="22" s="1"/>
  <c r="J303" i="22"/>
  <c r="K303" i="22" s="1"/>
  <c r="J95" i="22"/>
  <c r="K95" i="22" s="1"/>
  <c r="J283" i="22"/>
  <c r="K283" i="22" s="1"/>
  <c r="J122" i="22"/>
  <c r="K122" i="22" s="1"/>
  <c r="J506" i="22"/>
  <c r="K506" i="22" s="1"/>
  <c r="J416" i="22"/>
  <c r="K416" i="22" s="1"/>
  <c r="J329" i="22"/>
  <c r="K329" i="22" s="1"/>
  <c r="J224" i="22"/>
  <c r="K224" i="22" s="1"/>
  <c r="J197" i="22"/>
  <c r="K197" i="22" s="1"/>
  <c r="J47" i="22"/>
  <c r="K47" i="22" s="1"/>
  <c r="J112" i="22"/>
  <c r="K112" i="22" s="1"/>
  <c r="J549" i="22"/>
  <c r="K549" i="22" s="1"/>
  <c r="J417" i="22"/>
  <c r="K417" i="22" s="1"/>
  <c r="J308" i="22"/>
  <c r="K308" i="22" s="1"/>
  <c r="J163" i="22"/>
  <c r="K163" i="22" s="1"/>
  <c r="J148" i="22"/>
  <c r="K148" i="22" s="1"/>
  <c r="J54" i="22"/>
  <c r="K54" i="22" s="1"/>
  <c r="J62" i="22"/>
  <c r="K62" i="22" s="1"/>
  <c r="J535" i="22"/>
  <c r="K535" i="22" s="1"/>
  <c r="J450" i="22"/>
  <c r="K450" i="22" s="1"/>
  <c r="J352" i="22"/>
  <c r="K352" i="22" s="1"/>
  <c r="J268" i="22"/>
  <c r="K268" i="22" s="1"/>
  <c r="J158" i="22"/>
  <c r="K158" i="22" s="1"/>
  <c r="J60" i="22"/>
  <c r="K60" i="22" s="1"/>
  <c r="J98" i="22"/>
  <c r="K98" i="22" s="1"/>
  <c r="J619" i="22"/>
  <c r="K619" i="22" s="1"/>
  <c r="J360" i="22"/>
  <c r="K360" i="22" s="1"/>
  <c r="J266" i="22"/>
  <c r="K266" i="22" s="1"/>
  <c r="J213" i="22"/>
  <c r="K213" i="22" s="1"/>
  <c r="J257" i="22"/>
  <c r="K257" i="22" s="1"/>
  <c r="J510" i="22"/>
  <c r="K510" i="22" s="1"/>
  <c r="J419" i="22"/>
  <c r="K419" i="22" s="1"/>
  <c r="J310" i="22"/>
  <c r="K310" i="22" s="1"/>
  <c r="J226" i="22"/>
  <c r="K226" i="22" s="1"/>
  <c r="J146" i="22"/>
  <c r="K146" i="22" s="1"/>
  <c r="J63" i="22"/>
  <c r="K63" i="22" s="1"/>
  <c r="J635" i="22"/>
  <c r="K635" i="22" s="1"/>
  <c r="J579" i="22"/>
  <c r="K579" i="22" s="1"/>
  <c r="J463" i="22"/>
  <c r="K463" i="22" s="1"/>
  <c r="J371" i="22"/>
  <c r="K371" i="22" s="1"/>
  <c r="J246" i="22"/>
  <c r="K246" i="22" s="1"/>
  <c r="J120" i="22"/>
  <c r="K120" i="22" s="1"/>
  <c r="J45" i="22"/>
  <c r="K45" i="22" s="1"/>
  <c r="J589" i="22"/>
  <c r="K589" i="22" s="1"/>
  <c r="J468" i="22"/>
  <c r="K468" i="22" s="1"/>
  <c r="J363" i="22"/>
  <c r="K363" i="22" s="1"/>
  <c r="J288" i="22"/>
  <c r="K288" i="22" s="1"/>
  <c r="J235" i="22"/>
  <c r="K235" i="22" s="1"/>
  <c r="J61" i="22"/>
  <c r="K61" i="22" s="1"/>
  <c r="J515" i="22"/>
  <c r="K515" i="22" s="1"/>
  <c r="J418" i="22"/>
  <c r="K418" i="22" s="1"/>
  <c r="J354" i="22"/>
  <c r="K354" i="22" s="1"/>
  <c r="J351" i="22"/>
  <c r="K351" i="22" s="1"/>
  <c r="J165" i="22"/>
  <c r="K165" i="22" s="1"/>
  <c r="J554" i="22"/>
  <c r="K554" i="22" s="1"/>
  <c r="J528" i="22"/>
  <c r="K528" i="22" s="1"/>
  <c r="J520" i="22"/>
  <c r="K520" i="22" s="1"/>
  <c r="J324" i="22"/>
  <c r="K324" i="22" s="1"/>
  <c r="J220" i="22"/>
  <c r="K220" i="22" s="1"/>
  <c r="J1047" i="22"/>
  <c r="K1047" i="22" s="1"/>
  <c r="J936" i="22"/>
  <c r="K936" i="22" s="1"/>
  <c r="J871" i="22"/>
  <c r="K871" i="22" s="1"/>
  <c r="J829" i="22"/>
  <c r="K829" i="22" s="1"/>
  <c r="J793" i="22"/>
  <c r="K793" i="22" s="1"/>
  <c r="J1425" i="22"/>
  <c r="K1425" i="22" s="1"/>
  <c r="J1317" i="22"/>
  <c r="K1317" i="22" s="1"/>
  <c r="J1253" i="22"/>
  <c r="K1253" i="22" s="1"/>
  <c r="J1149" i="22"/>
  <c r="K1149" i="22" s="1"/>
  <c r="J883" i="22"/>
  <c r="K883" i="22" s="1"/>
  <c r="J935" i="22"/>
  <c r="K935" i="22" s="1"/>
  <c r="J762" i="22"/>
  <c r="K762" i="22" s="1"/>
  <c r="J710" i="22"/>
  <c r="K710" i="22" s="1"/>
  <c r="J1408" i="22"/>
  <c r="K1408" i="22" s="1"/>
  <c r="J1235" i="22"/>
  <c r="K1235" i="22" s="1"/>
  <c r="J1143" i="22"/>
  <c r="K1143" i="22" s="1"/>
  <c r="J982" i="22"/>
  <c r="K982" i="22" s="1"/>
  <c r="J969" i="22"/>
  <c r="K969" i="22" s="1"/>
  <c r="J927" i="22"/>
  <c r="K927" i="22" s="1"/>
  <c r="J499" i="22"/>
  <c r="K499" i="22" s="1"/>
  <c r="J454" i="22"/>
  <c r="K454" i="22" s="1"/>
  <c r="J358" i="22"/>
  <c r="K358" i="22" s="1"/>
  <c r="J401" i="22"/>
  <c r="K401" i="22" s="1"/>
  <c r="J245" i="22"/>
  <c r="K245" i="22" s="1"/>
  <c r="J49" i="22"/>
  <c r="K49" i="22" s="1"/>
  <c r="J99" i="22"/>
  <c r="K99" i="22" s="1"/>
  <c r="J67" i="22"/>
  <c r="K67" i="22" s="1"/>
  <c r="J667" i="22"/>
  <c r="K667" i="22" s="1"/>
  <c r="J356" i="22"/>
  <c r="K356" i="22" s="1"/>
  <c r="J277" i="22"/>
  <c r="K277" i="22" s="1"/>
  <c r="J177" i="22"/>
  <c r="K177" i="22" s="1"/>
  <c r="J100" i="22"/>
  <c r="K100" i="22" s="1"/>
  <c r="J18" i="22"/>
  <c r="K18" i="22" s="1"/>
  <c r="J75" i="22"/>
  <c r="K75" i="22" s="1"/>
  <c r="J517" i="22"/>
  <c r="K517" i="22" s="1"/>
  <c r="J503" i="22"/>
  <c r="K503" i="22" s="1"/>
  <c r="J350" i="22"/>
  <c r="K350" i="22" s="1"/>
  <c r="J287" i="22"/>
  <c r="K287" i="22" s="1"/>
  <c r="J205" i="22"/>
  <c r="K205" i="22" s="1"/>
  <c r="J30" i="22"/>
  <c r="K30" i="22" s="1"/>
  <c r="J5" i="22"/>
  <c r="K5" i="22" s="1"/>
  <c r="J539" i="22"/>
  <c r="K539" i="22" s="1"/>
  <c r="J453" i="22"/>
  <c r="K453" i="22" s="1"/>
  <c r="J334" i="22"/>
  <c r="K334" i="22" s="1"/>
  <c r="J263" i="22"/>
  <c r="K263" i="22" s="1"/>
  <c r="J141" i="22"/>
  <c r="K141" i="22" s="1"/>
  <c r="J78" i="22"/>
  <c r="K78" i="22" s="1"/>
  <c r="J107" i="22"/>
  <c r="K107" i="22" s="1"/>
  <c r="J508" i="22"/>
  <c r="K508" i="22" s="1"/>
  <c r="J386" i="22"/>
  <c r="K386" i="22" s="1"/>
  <c r="J427" i="22"/>
  <c r="K427" i="22" s="1"/>
  <c r="J237" i="22"/>
  <c r="K237" i="22" s="1"/>
  <c r="J69" i="22"/>
  <c r="K69" i="22" s="1"/>
  <c r="J526" i="22"/>
  <c r="K526" i="22" s="1"/>
  <c r="J436" i="22"/>
  <c r="K436" i="22" s="1"/>
  <c r="J364" i="22"/>
  <c r="K364" i="22" s="1"/>
  <c r="J261" i="22"/>
  <c r="K261" i="22" s="1"/>
  <c r="J172" i="22"/>
  <c r="K172" i="22" s="1"/>
  <c r="J6" i="22"/>
  <c r="K6" i="22" s="1"/>
  <c r="J558" i="22"/>
  <c r="K558" i="22" s="1"/>
  <c r="J636" i="22"/>
  <c r="K636" i="22" s="1"/>
  <c r="J489" i="22"/>
  <c r="K489" i="22" s="1"/>
  <c r="J259" i="22"/>
  <c r="K259" i="22" s="1"/>
  <c r="J361" i="22"/>
  <c r="K361" i="22" s="1"/>
  <c r="J85" i="22"/>
  <c r="K85" i="22" s="1"/>
  <c r="J32" i="22"/>
  <c r="K32" i="22" s="1"/>
  <c r="J555" i="22"/>
  <c r="K555" i="22" s="1"/>
  <c r="J428" i="22"/>
  <c r="K428" i="22" s="1"/>
  <c r="J346" i="22"/>
  <c r="K346" i="22" s="1"/>
  <c r="J178" i="22"/>
  <c r="K178" i="22" s="1"/>
  <c r="J103" i="22"/>
  <c r="K103" i="22" s="1"/>
  <c r="J608" i="22"/>
  <c r="K608" i="22" s="1"/>
  <c r="J521" i="22"/>
  <c r="K521" i="22" s="1"/>
  <c r="J459" i="22"/>
  <c r="K459" i="22" s="1"/>
  <c r="J372" i="22"/>
  <c r="K372" i="22" s="1"/>
  <c r="J242" i="22"/>
  <c r="K242" i="22" s="1"/>
  <c r="J215" i="22"/>
  <c r="K215" i="22" s="1"/>
  <c r="J578" i="22"/>
  <c r="K578" i="22" s="1"/>
  <c r="J484" i="22"/>
  <c r="K484" i="22" s="1"/>
  <c r="J384" i="22"/>
  <c r="K384" i="22" s="1"/>
  <c r="J251" i="22"/>
  <c r="K251" i="22" s="1"/>
  <c r="J192" i="22"/>
  <c r="K192" i="22" s="1"/>
  <c r="J1057" i="22"/>
  <c r="K1057" i="22" s="1"/>
  <c r="J1073" i="22"/>
  <c r="K1073" i="22" s="1"/>
  <c r="J846" i="22"/>
  <c r="K846" i="22" s="1"/>
  <c r="J704" i="22"/>
  <c r="K704" i="22" s="1"/>
  <c r="J626" i="22"/>
  <c r="K626" i="22" s="1"/>
  <c r="J1371" i="22"/>
  <c r="K1371" i="22" s="1"/>
  <c r="J1293" i="22"/>
  <c r="K1293" i="22" s="1"/>
  <c r="J1260" i="22"/>
  <c r="K1260" i="22" s="1"/>
  <c r="J1063" i="22"/>
  <c r="K1063" i="22" s="1"/>
  <c r="J944" i="22"/>
  <c r="K944" i="22" s="1"/>
  <c r="J985" i="22"/>
  <c r="K985" i="22" s="1"/>
  <c r="J907" i="22"/>
  <c r="K907" i="22" s="1"/>
  <c r="J676" i="22"/>
  <c r="K676" i="22" s="1"/>
  <c r="J1312" i="22"/>
  <c r="K1312" i="22" s="1"/>
  <c r="J1271" i="22"/>
  <c r="K1271" i="22" s="1"/>
  <c r="J1098" i="22"/>
  <c r="K1098" i="22" s="1"/>
  <c r="J1006" i="22"/>
  <c r="K1006" i="22" s="1"/>
  <c r="J930" i="22"/>
  <c r="K930" i="22" s="1"/>
  <c r="J844" i="22"/>
  <c r="K844" i="22" s="1"/>
  <c r="J565" i="22"/>
  <c r="K565" i="22" s="1"/>
  <c r="J525" i="22"/>
  <c r="K525" i="22" s="1"/>
  <c r="J383" i="22"/>
  <c r="K383" i="22" s="1"/>
  <c r="J353" i="22"/>
  <c r="K353" i="22" s="1"/>
  <c r="J127" i="22"/>
  <c r="K127" i="22" s="1"/>
  <c r="J119" i="22"/>
  <c r="K119" i="22" s="1"/>
  <c r="J37" i="22"/>
  <c r="K37" i="22" s="1"/>
  <c r="J65" i="22"/>
  <c r="K65" i="22" s="1"/>
  <c r="J527" i="22"/>
  <c r="K527" i="22" s="1"/>
  <c r="J307" i="22"/>
  <c r="K307" i="22" s="1"/>
  <c r="J260" i="22"/>
  <c r="K260" i="22" s="1"/>
  <c r="J198" i="22"/>
  <c r="K198" i="22" s="1"/>
  <c r="J109" i="22"/>
  <c r="K109" i="22" s="1"/>
  <c r="J123" i="22"/>
  <c r="K123" i="22" s="1"/>
  <c r="J135" i="22"/>
  <c r="K135" i="22" s="1"/>
  <c r="J524" i="22"/>
  <c r="K524" i="22" s="1"/>
  <c r="J430" i="22"/>
  <c r="K430" i="22" s="1"/>
  <c r="J323" i="22"/>
  <c r="K323" i="22" s="1"/>
  <c r="J249" i="22"/>
  <c r="K249" i="22" s="1"/>
  <c r="J84" i="22"/>
  <c r="K84" i="22" s="1"/>
  <c r="J88" i="22"/>
  <c r="K88" i="22" s="1"/>
  <c r="J204" i="22"/>
  <c r="K204" i="22" s="1"/>
  <c r="J564" i="22"/>
  <c r="K564" i="22" s="1"/>
  <c r="J445" i="22"/>
  <c r="K445" i="22" s="1"/>
  <c r="J264" i="22"/>
  <c r="K264" i="22" s="1"/>
  <c r="J196" i="22"/>
  <c r="K196" i="22" s="1"/>
  <c r="J132" i="22"/>
  <c r="K132" i="22" s="1"/>
  <c r="J171" i="22"/>
  <c r="K171" i="22" s="1"/>
  <c r="J720" i="22"/>
  <c r="K720" i="22" s="1"/>
  <c r="J403" i="22"/>
  <c r="K403" i="22" s="1"/>
  <c r="J388" i="22"/>
  <c r="K388" i="22" s="1"/>
  <c r="J291" i="22"/>
  <c r="K291" i="22" s="1"/>
  <c r="J66" i="22"/>
  <c r="K66" i="22" s="1"/>
  <c r="J101" i="22"/>
  <c r="K101" i="22" s="1"/>
  <c r="J531" i="22"/>
  <c r="K531" i="22" s="1"/>
  <c r="J543" i="22"/>
  <c r="K543" i="22" s="1"/>
  <c r="J447" i="22"/>
  <c r="K447" i="22" s="1"/>
  <c r="J250" i="22"/>
  <c r="K250" i="22" s="1"/>
  <c r="J74" i="22"/>
  <c r="K74" i="22" s="1"/>
  <c r="J138" i="22"/>
  <c r="K138" i="22" s="1"/>
  <c r="J629" i="22"/>
  <c r="K629" i="22" s="1"/>
  <c r="J529" i="22"/>
  <c r="K529" i="22" s="1"/>
  <c r="J553" i="22"/>
  <c r="K553" i="22" s="1"/>
  <c r="J389" i="22"/>
  <c r="K389" i="22" s="1"/>
  <c r="J222" i="22"/>
  <c r="K222" i="22" s="1"/>
  <c r="J156" i="22"/>
  <c r="K156" i="22" s="1"/>
  <c r="J64" i="22"/>
  <c r="K64" i="22" s="1"/>
  <c r="J467" i="22"/>
  <c r="K467" i="22" s="1"/>
  <c r="J422" i="22"/>
  <c r="K422" i="22" s="1"/>
  <c r="J336" i="22"/>
  <c r="K336" i="22" s="1"/>
  <c r="J173" i="22"/>
  <c r="K173" i="22" s="1"/>
  <c r="J232" i="22"/>
  <c r="K232" i="22" s="1"/>
  <c r="J696" i="22"/>
  <c r="K696" i="22" s="1"/>
  <c r="J649" i="22"/>
  <c r="K649" i="22" s="1"/>
  <c r="J479" i="22"/>
  <c r="K479" i="22" s="1"/>
  <c r="J274" i="22"/>
  <c r="K274" i="22" s="1"/>
  <c r="J328" i="22"/>
  <c r="K328" i="22" s="1"/>
  <c r="J80" i="22"/>
  <c r="K80" i="22" s="1"/>
  <c r="J576" i="22"/>
  <c r="K576" i="22" s="1"/>
  <c r="J415" i="22"/>
  <c r="K415" i="22" s="1"/>
  <c r="J381" i="22"/>
  <c r="K381" i="22" s="1"/>
  <c r="J238" i="22"/>
  <c r="K238" i="22" s="1"/>
  <c r="J126" i="22"/>
  <c r="K126" i="22" s="1"/>
  <c r="J1251" i="22"/>
  <c r="K1251" i="22" s="1"/>
  <c r="J1197" i="22"/>
  <c r="K1197" i="22" s="1"/>
  <c r="J1127" i="22"/>
  <c r="K1127" i="22" s="1"/>
  <c r="J973" i="22"/>
  <c r="K973" i="22" s="1"/>
  <c r="J863" i="22"/>
  <c r="K863" i="22" s="1"/>
  <c r="J716" i="22"/>
  <c r="K716" i="22" s="1"/>
  <c r="J671" i="22"/>
  <c r="K671" i="22" s="1"/>
  <c r="J1382" i="22"/>
  <c r="K1382" i="22" s="1"/>
  <c r="J1284" i="22"/>
  <c r="K1284" i="22" s="1"/>
  <c r="J1213" i="22"/>
  <c r="K1213" i="22" s="1"/>
  <c r="J1030" i="22"/>
  <c r="K1030" i="22" s="1"/>
  <c r="J1013" i="22"/>
  <c r="K1013" i="22" s="1"/>
  <c r="J838" i="22"/>
  <c r="K838" i="22" s="1"/>
  <c r="J753" i="22"/>
  <c r="K753" i="22" s="1"/>
  <c r="J659" i="22"/>
  <c r="K659" i="22" s="1"/>
  <c r="J1401" i="22"/>
  <c r="K1401" i="22" s="1"/>
  <c r="J1218" i="22"/>
  <c r="K1218" i="22" s="1"/>
  <c r="J1131" i="22"/>
  <c r="K1131" i="22" s="1"/>
  <c r="J1011" i="22"/>
  <c r="K1011" i="22" s="1"/>
  <c r="J960" i="22"/>
  <c r="K960" i="22" s="1"/>
  <c r="J794" i="22"/>
  <c r="K794" i="22" s="1"/>
  <c r="J536" i="22"/>
  <c r="K536" i="22" s="1"/>
  <c r="J433" i="22"/>
  <c r="K433" i="22" s="1"/>
  <c r="J319" i="22"/>
  <c r="K319" i="22" s="1"/>
  <c r="J258" i="22"/>
  <c r="K258" i="22" s="1"/>
  <c r="J150" i="22"/>
  <c r="K150" i="22" s="1"/>
  <c r="J96" i="22"/>
  <c r="K96" i="22" s="1"/>
  <c r="J11" i="22"/>
  <c r="K11" i="22" s="1"/>
  <c r="J90" i="22"/>
  <c r="K90" i="22" s="1"/>
  <c r="J462" i="22"/>
  <c r="K462" i="22" s="1"/>
  <c r="J398" i="22"/>
  <c r="K398" i="22" s="1"/>
  <c r="J270" i="22"/>
  <c r="K270" i="22" s="1"/>
  <c r="J206" i="22"/>
  <c r="K206" i="22" s="1"/>
  <c r="J105" i="22"/>
  <c r="K105" i="22" s="1"/>
  <c r="J51" i="22"/>
  <c r="K51" i="22" s="1"/>
  <c r="J102" i="22"/>
  <c r="K102" i="22" s="1"/>
  <c r="J573" i="22"/>
  <c r="K573" i="22" s="1"/>
  <c r="J369" i="22"/>
  <c r="K369" i="22" s="1"/>
  <c r="J304" i="22"/>
  <c r="K304" i="22" s="1"/>
  <c r="J185" i="22"/>
  <c r="K185" i="22" s="1"/>
  <c r="J86" i="22"/>
  <c r="K86" i="22" s="1"/>
  <c r="J9" i="22"/>
  <c r="K9" i="22" s="1"/>
  <c r="J72" i="22"/>
  <c r="K72" i="22" s="1"/>
  <c r="J488" i="22"/>
  <c r="K488" i="22" s="1"/>
  <c r="J523" i="22"/>
  <c r="K523" i="22" s="1"/>
  <c r="J333" i="22"/>
  <c r="K333" i="22" s="1"/>
  <c r="J313" i="22"/>
  <c r="K313" i="22" s="1"/>
  <c r="J106" i="22"/>
  <c r="K106" i="22" s="1"/>
  <c r="J71" i="22"/>
  <c r="K71" i="22" s="1"/>
  <c r="J662" i="22"/>
  <c r="K662" i="22" s="1"/>
  <c r="J541" i="22"/>
  <c r="K541" i="22" s="1"/>
  <c r="J400" i="22"/>
  <c r="K400" i="22" s="1"/>
  <c r="J284" i="22"/>
  <c r="K284" i="22" s="1"/>
  <c r="J59" i="22"/>
  <c r="K59" i="22" s="1"/>
  <c r="J56" i="22"/>
  <c r="K56" i="22" s="1"/>
  <c r="J452" i="22"/>
  <c r="K452" i="22" s="1"/>
  <c r="J455" i="22"/>
  <c r="K455" i="22" s="1"/>
  <c r="J409" i="22"/>
  <c r="K409" i="22" s="1"/>
  <c r="J175" i="22"/>
  <c r="K175" i="22" s="1"/>
  <c r="J134" i="22"/>
  <c r="K134" i="22" s="1"/>
  <c r="J87" i="22"/>
  <c r="K87" i="22" s="1"/>
  <c r="J170" i="22"/>
  <c r="K170" i="22" s="1"/>
  <c r="J639" i="22"/>
  <c r="K639" i="22" s="1"/>
  <c r="J426" i="22"/>
  <c r="K426" i="22" s="1"/>
  <c r="J374" i="22"/>
  <c r="K374" i="22" s="1"/>
  <c r="J256" i="22"/>
  <c r="K256" i="22" s="1"/>
  <c r="J40" i="22"/>
  <c r="K40" i="22" s="1"/>
  <c r="J35" i="22"/>
  <c r="K35" i="22" s="1"/>
  <c r="J616" i="22"/>
  <c r="K616" i="22" s="1"/>
  <c r="J437" i="22"/>
  <c r="K437" i="22" s="1"/>
  <c r="J302" i="22"/>
  <c r="K302" i="22" s="1"/>
  <c r="J168" i="22"/>
  <c r="K168" i="22" s="1"/>
  <c r="J217" i="22"/>
  <c r="K217" i="22" s="1"/>
  <c r="J763" i="22"/>
  <c r="K763" i="22" s="1"/>
  <c r="J518" i="22"/>
  <c r="K518" i="22" s="1"/>
  <c r="J395" i="22"/>
  <c r="K395" i="22" s="1"/>
  <c r="J269" i="22"/>
  <c r="K269" i="22" s="1"/>
  <c r="J183" i="22"/>
  <c r="K183" i="22" s="1"/>
  <c r="J765" i="22"/>
  <c r="K765" i="22" s="1"/>
  <c r="J534" i="22"/>
  <c r="K534" i="22" s="1"/>
  <c r="J408" i="22"/>
  <c r="K408" i="22" s="1"/>
  <c r="J347" i="22"/>
  <c r="K347" i="22" s="1"/>
  <c r="J229" i="22"/>
  <c r="K229" i="22" s="1"/>
  <c r="J255" i="22"/>
  <c r="K255" i="22" s="1"/>
  <c r="J1314" i="22"/>
  <c r="K1314" i="22" s="1"/>
  <c r="J1261" i="22"/>
  <c r="K1261" i="22" s="1"/>
  <c r="J1132" i="22"/>
  <c r="K1132" i="22" s="1"/>
  <c r="J1010" i="22"/>
  <c r="K1010" i="22" s="1"/>
  <c r="J897" i="22"/>
  <c r="K897" i="22" s="1"/>
  <c r="J788" i="22"/>
  <c r="K788" i="22" s="1"/>
  <c r="J698" i="22"/>
  <c r="K698" i="22" s="1"/>
  <c r="J669" i="22"/>
  <c r="K669" i="22" s="1"/>
  <c r="J1365" i="22"/>
  <c r="K1365" i="22" s="1"/>
  <c r="J1254" i="22"/>
  <c r="K1254" i="22" s="1"/>
  <c r="J1075" i="22"/>
  <c r="K1075" i="22" s="1"/>
  <c r="J1054" i="22"/>
  <c r="K1054" i="22" s="1"/>
  <c r="J976" i="22"/>
  <c r="K976" i="22" s="1"/>
  <c r="J912" i="22"/>
  <c r="K912" i="22" s="1"/>
  <c r="J755" i="22"/>
  <c r="K755" i="22" s="1"/>
  <c r="J1373" i="22"/>
  <c r="K1373" i="22" s="1"/>
  <c r="J1280" i="22"/>
  <c r="K1280" i="22" s="1"/>
  <c r="J1187" i="22"/>
  <c r="K1187" i="22" s="1"/>
  <c r="J1151" i="22"/>
  <c r="K1151" i="22" s="1"/>
  <c r="J1029" i="22"/>
  <c r="K1029" i="22" s="1"/>
  <c r="J919" i="22"/>
  <c r="K919" i="22" s="1"/>
  <c r="J805" i="22"/>
  <c r="K805" i="22" s="1"/>
  <c r="J512" i="22"/>
  <c r="K512" i="22" s="1"/>
  <c r="J410" i="22"/>
  <c r="K410" i="22" s="1"/>
  <c r="J475" i="22"/>
  <c r="K475" i="22" s="1"/>
  <c r="J231" i="22"/>
  <c r="K231" i="22" s="1"/>
  <c r="J189" i="22"/>
  <c r="K189" i="22" s="1"/>
  <c r="J139" i="22"/>
  <c r="K139" i="22" s="1"/>
  <c r="J10" i="22"/>
  <c r="K10" i="22" s="1"/>
  <c r="J652" i="22"/>
  <c r="K652" i="22" s="1"/>
  <c r="J481" i="22"/>
  <c r="K481" i="22" s="1"/>
  <c r="J431" i="22"/>
  <c r="K431" i="22" s="1"/>
  <c r="J345" i="22"/>
  <c r="K345" i="22" s="1"/>
  <c r="J230" i="22"/>
  <c r="K230" i="22" s="1"/>
  <c r="J79" i="22"/>
  <c r="K79" i="22" s="1"/>
  <c r="J53" i="22"/>
  <c r="K53" i="22" s="1"/>
  <c r="J25" i="22"/>
  <c r="K25" i="22" s="1"/>
  <c r="J474" i="22"/>
  <c r="K474" i="22" s="1"/>
  <c r="J497" i="22"/>
  <c r="K497" i="22" s="1"/>
  <c r="J290" i="22"/>
  <c r="K290" i="22" s="1"/>
  <c r="J186" i="22"/>
  <c r="K186" i="22" s="1"/>
  <c r="J82" i="22"/>
  <c r="K82" i="22" s="1"/>
  <c r="J114" i="22"/>
  <c r="K114" i="22" s="1"/>
  <c r="J76" i="22"/>
  <c r="K76" i="22" s="1"/>
  <c r="J456" i="22"/>
  <c r="K456" i="22" s="1"/>
  <c r="J411" i="22"/>
  <c r="K411" i="22" s="1"/>
  <c r="J399" i="22"/>
  <c r="K399" i="22" s="1"/>
  <c r="J208" i="22"/>
  <c r="K208" i="22" s="1"/>
  <c r="J124" i="22"/>
  <c r="K124" i="22" s="1"/>
  <c r="J70" i="22"/>
  <c r="K70" i="22" s="1"/>
  <c r="J559" i="22"/>
  <c r="K559" i="22" s="1"/>
  <c r="J501" i="22"/>
  <c r="K501" i="22" s="1"/>
  <c r="J370" i="22"/>
  <c r="K370" i="22" s="1"/>
  <c r="J227" i="22"/>
  <c r="K227" i="22" s="1"/>
  <c r="J34" i="22"/>
  <c r="K34" i="22" s="1"/>
  <c r="J104" i="22"/>
  <c r="K104" i="22" s="1"/>
  <c r="J498" i="22"/>
  <c r="K498" i="22" s="1"/>
  <c r="J392" i="22"/>
  <c r="K392" i="22" s="1"/>
  <c r="J335" i="22"/>
  <c r="K335" i="22" s="1"/>
  <c r="J203" i="22"/>
  <c r="K203" i="22" s="1"/>
  <c r="J153" i="22"/>
  <c r="K153" i="22" s="1"/>
  <c r="J161" i="22"/>
  <c r="K161" i="22" s="1"/>
  <c r="J131" i="22"/>
  <c r="K131" i="22" s="1"/>
  <c r="J511" i="22"/>
  <c r="K511" i="22" s="1"/>
  <c r="J545" i="22"/>
  <c r="K545" i="22" s="1"/>
  <c r="J394" i="22"/>
  <c r="K394" i="22" s="1"/>
  <c r="J218" i="22"/>
  <c r="K218" i="22" s="1"/>
  <c r="J44" i="22"/>
  <c r="K44" i="22" s="1"/>
  <c r="J15" i="22"/>
  <c r="K15" i="22" s="1"/>
  <c r="J588" i="22"/>
  <c r="K588" i="22" s="1"/>
  <c r="J442" i="22"/>
  <c r="K442" i="22" s="1"/>
  <c r="J295" i="22"/>
  <c r="K295" i="22" s="1"/>
  <c r="J190" i="22"/>
  <c r="K190" i="22" s="1"/>
  <c r="J136" i="22"/>
  <c r="K136" i="22" s="1"/>
  <c r="J562" i="22"/>
  <c r="K562" i="22" s="1"/>
  <c r="J461" i="22"/>
  <c r="K461" i="22" s="1"/>
  <c r="J412" i="22"/>
  <c r="K412" i="22" s="1"/>
  <c r="J424" i="22"/>
  <c r="K424" i="22" s="1"/>
  <c r="J193" i="22"/>
  <c r="K193" i="22" s="1"/>
  <c r="J642" i="22"/>
  <c r="K642" i="22" s="1"/>
  <c r="J504" i="22"/>
  <c r="K504" i="22" s="1"/>
  <c r="J571" i="22"/>
  <c r="K571" i="22" s="1"/>
  <c r="J393" i="22"/>
  <c r="K393" i="22" s="1"/>
  <c r="J233" i="22"/>
  <c r="K233" i="22" s="1"/>
  <c r="J167" i="22"/>
  <c r="K167" i="22" s="1"/>
  <c r="J1069" i="22"/>
  <c r="K1069" i="22" s="1"/>
  <c r="J894" i="22"/>
  <c r="K894" i="22" s="1"/>
  <c r="J827" i="22"/>
  <c r="K827" i="22" s="1"/>
  <c r="J841" i="22"/>
  <c r="K841" i="22" s="1"/>
  <c r="J607" i="22"/>
  <c r="K607" i="22" s="1"/>
  <c r="J1347" i="22"/>
  <c r="K1347" i="22" s="1"/>
  <c r="J1359" i="22"/>
  <c r="K1359" i="22" s="1"/>
  <c r="J1156" i="22"/>
  <c r="K1156" i="22" s="1"/>
  <c r="J1070" i="22"/>
  <c r="K1070" i="22" s="1"/>
  <c r="J943" i="22"/>
  <c r="K943" i="22" s="1"/>
  <c r="J900" i="22"/>
  <c r="K900" i="22" s="1"/>
  <c r="J702" i="22"/>
  <c r="K702" i="22" s="1"/>
  <c r="J1421" i="22"/>
  <c r="K1421" i="22" s="1"/>
  <c r="J1219" i="22"/>
  <c r="K1219" i="22" s="1"/>
  <c r="J1196" i="22"/>
  <c r="K1196" i="22" s="1"/>
  <c r="J1090" i="22"/>
  <c r="K1090" i="22" s="1"/>
  <c r="J1022" i="22"/>
  <c r="K1022" i="22" s="1"/>
  <c r="J1033" i="22"/>
  <c r="K1033" i="22" s="1"/>
  <c r="J804" i="22"/>
  <c r="K804" i="22" s="1"/>
  <c r="J513" i="22"/>
  <c r="K513" i="22" s="1"/>
  <c r="J568" i="22"/>
  <c r="K568" i="22" s="1"/>
  <c r="J337" i="22"/>
  <c r="K337" i="22" s="1"/>
  <c r="J243" i="22"/>
  <c r="K243" i="22" s="1"/>
  <c r="J160" i="22"/>
  <c r="K160" i="22" s="1"/>
  <c r="J14" i="22"/>
  <c r="K14" i="22" s="1"/>
  <c r="J656" i="22"/>
  <c r="K656" i="22" s="1"/>
  <c r="J715" i="22"/>
  <c r="K715" i="22" s="1"/>
  <c r="J601" i="22"/>
  <c r="K601" i="22" s="1"/>
  <c r="J365" i="22"/>
  <c r="K365" i="22" s="1"/>
  <c r="J341" i="22"/>
  <c r="K341" i="22" s="1"/>
  <c r="J155" i="22"/>
  <c r="K155" i="22" s="1"/>
  <c r="J26" i="22"/>
  <c r="K26" i="22" s="1"/>
  <c r="J24" i="22"/>
  <c r="K24" i="22" s="1"/>
  <c r="J50" i="22"/>
  <c r="K50" i="22" s="1"/>
  <c r="J483" i="22"/>
  <c r="K483" i="22" s="1"/>
  <c r="J429" i="22"/>
  <c r="K429" i="22" s="1"/>
  <c r="J271" i="22"/>
  <c r="K271" i="22" s="1"/>
  <c r="J331" i="22"/>
  <c r="K331" i="22" s="1"/>
  <c r="J149" i="22"/>
  <c r="K149" i="22" s="1"/>
  <c r="J179" i="22"/>
  <c r="K179" i="22" s="1"/>
  <c r="J627" i="22"/>
  <c r="K627" i="22" s="1"/>
  <c r="J494" i="22"/>
  <c r="K494" i="22" s="1"/>
  <c r="J373" i="22"/>
  <c r="K373" i="22" s="1"/>
  <c r="J299" i="22"/>
  <c r="K299" i="22" s="1"/>
  <c r="J181" i="22"/>
  <c r="K181" i="22" s="1"/>
  <c r="J121" i="22"/>
  <c r="K121" i="22" s="1"/>
  <c r="J780" i="22"/>
  <c r="K780" i="22" s="1"/>
  <c r="J572" i="22"/>
  <c r="K572" i="22" s="1"/>
  <c r="J434" i="22"/>
  <c r="K434" i="22" s="1"/>
  <c r="J314" i="22"/>
  <c r="K314" i="22" s="1"/>
  <c r="J241" i="22"/>
  <c r="K241" i="22" s="1"/>
  <c r="J580" i="22"/>
  <c r="K580" i="22" s="1"/>
  <c r="J682" i="22"/>
  <c r="K682" i="22" s="1"/>
  <c r="J471" i="22"/>
  <c r="K471" i="22" s="1"/>
  <c r="J382" i="22"/>
  <c r="K382" i="22" s="1"/>
  <c r="J289" i="22"/>
  <c r="K289" i="22" s="1"/>
  <c r="J194" i="22"/>
  <c r="K194" i="22" s="1"/>
  <c r="J187" i="22"/>
  <c r="K187" i="22" s="1"/>
  <c r="J111" i="22"/>
  <c r="K111" i="22" s="1"/>
  <c r="J55" i="22"/>
  <c r="K55" i="22" s="1"/>
  <c r="J556" i="22"/>
  <c r="K556" i="22" s="1"/>
  <c r="J448" i="22"/>
  <c r="K448" i="22" s="1"/>
  <c r="J262" i="22"/>
  <c r="K262" i="22" s="1"/>
  <c r="J200" i="22"/>
  <c r="K200" i="22" s="1"/>
  <c r="J773" i="22"/>
  <c r="K773" i="22" s="1"/>
  <c r="J33" i="22"/>
  <c r="K33" i="22" s="1"/>
  <c r="J487" i="22"/>
  <c r="K487" i="22" s="1"/>
  <c r="J420" i="22"/>
  <c r="K420" i="22" s="1"/>
  <c r="J282" i="22"/>
  <c r="K282" i="22" s="1"/>
  <c r="J219" i="22"/>
  <c r="K219" i="22" s="1"/>
  <c r="J42" i="22"/>
  <c r="K42" i="22" s="1"/>
  <c r="J687" i="22"/>
  <c r="K687" i="22" s="1"/>
  <c r="J458" i="22"/>
  <c r="K458" i="22" s="1"/>
  <c r="J402" i="22"/>
  <c r="K402" i="22" s="1"/>
  <c r="J281" i="22"/>
  <c r="K281" i="22" s="1"/>
  <c r="J195" i="22"/>
  <c r="K195" i="22" s="1"/>
  <c r="J550" i="22"/>
  <c r="K550" i="22" s="1"/>
  <c r="J519" i="22"/>
  <c r="K519" i="22" s="1"/>
  <c r="J404" i="22"/>
  <c r="K404" i="22" s="1"/>
  <c r="J338" i="22"/>
  <c r="K338" i="22" s="1"/>
  <c r="J248" i="22"/>
  <c r="K248" i="22" s="1"/>
  <c r="J36" i="22"/>
  <c r="K36" i="22" s="1"/>
  <c r="J1147" i="22"/>
  <c r="K1147" i="22" s="1"/>
  <c r="J905" i="22"/>
  <c r="K905" i="22" s="1"/>
  <c r="J739" i="22"/>
  <c r="K739" i="22" s="1"/>
  <c r="J736" i="22"/>
  <c r="K736" i="22" s="1"/>
  <c r="J605" i="22"/>
  <c r="K605" i="22" s="1"/>
  <c r="J1400" i="22"/>
  <c r="K1400" i="22" s="1"/>
  <c r="J1361" i="22"/>
  <c r="K1361" i="22" s="1"/>
  <c r="J1168" i="22"/>
  <c r="K1168" i="22" s="1"/>
  <c r="J1045" i="22"/>
  <c r="K1045" i="22" s="1"/>
  <c r="J928" i="22"/>
  <c r="K928" i="22" s="1"/>
  <c r="J823" i="22"/>
  <c r="K823" i="22" s="1"/>
  <c r="J831" i="22"/>
  <c r="K831" i="22" s="1"/>
  <c r="J1431" i="22"/>
  <c r="K1431" i="22" s="1"/>
  <c r="J1285" i="22"/>
  <c r="K1285" i="22" s="1"/>
  <c r="J1202" i="22"/>
  <c r="K1202" i="22" s="1"/>
  <c r="J1125" i="22"/>
  <c r="K1125" i="22" s="1"/>
  <c r="J971" i="22"/>
  <c r="K971" i="22" s="1"/>
  <c r="J842" i="22"/>
  <c r="K842" i="22" s="1"/>
  <c r="J764" i="22"/>
  <c r="K764" i="22" s="1"/>
  <c r="J502" i="22"/>
  <c r="K502" i="22" s="1"/>
  <c r="J435" i="22"/>
  <c r="K435" i="22" s="1"/>
  <c r="J339" i="22"/>
  <c r="K339" i="22" s="1"/>
  <c r="J216" i="22"/>
  <c r="K216" i="22" s="1"/>
  <c r="J154" i="22"/>
  <c r="K154" i="22" s="1"/>
  <c r="J17" i="22"/>
  <c r="K17" i="22" s="1"/>
  <c r="J640" i="22"/>
  <c r="K640" i="22" s="1"/>
  <c r="J604" i="22"/>
  <c r="K604" i="22" s="1"/>
  <c r="J593" i="22"/>
  <c r="K593" i="22" s="1"/>
  <c r="J397" i="22"/>
  <c r="K397" i="22" s="1"/>
  <c r="J379" i="22"/>
  <c r="K379" i="22" s="1"/>
  <c r="J151" i="22"/>
  <c r="K151" i="22" s="1"/>
  <c r="J39" i="22"/>
  <c r="K39" i="22" s="1"/>
  <c r="J118" i="22"/>
  <c r="K118" i="22" s="1"/>
  <c r="J13" i="22"/>
  <c r="K13" i="22" s="1"/>
  <c r="J537" i="22"/>
  <c r="K537" i="22" s="1"/>
  <c r="J405" i="22"/>
  <c r="K405" i="22" s="1"/>
  <c r="J326" i="22"/>
  <c r="K326" i="22" s="1"/>
  <c r="J188" i="22"/>
  <c r="K188" i="22" s="1"/>
  <c r="J89" i="22"/>
  <c r="K89" i="22" s="1"/>
  <c r="J73" i="22"/>
  <c r="K73" i="22" s="1"/>
  <c r="J633" i="22"/>
  <c r="K633" i="22" s="1"/>
  <c r="J473" i="22"/>
  <c r="K473" i="22" s="1"/>
  <c r="J367" i="22"/>
  <c r="K367" i="22" s="1"/>
  <c r="J316" i="22"/>
  <c r="K316" i="22" s="1"/>
  <c r="J142" i="22"/>
  <c r="K142" i="22" s="1"/>
  <c r="J157" i="22"/>
  <c r="K157" i="22" s="1"/>
  <c r="J602" i="22"/>
  <c r="K602" i="22" s="1"/>
  <c r="J500" i="22"/>
  <c r="K500" i="22" s="1"/>
  <c r="J485" i="22"/>
  <c r="K485" i="22" s="1"/>
  <c r="J444" i="22"/>
  <c r="K444" i="22" s="1"/>
  <c r="J225" i="22"/>
  <c r="K225" i="22" s="1"/>
  <c r="J27" i="22"/>
  <c r="K27" i="22" s="1"/>
  <c r="J587" i="22"/>
  <c r="K587" i="22" s="1"/>
  <c r="J464" i="22"/>
  <c r="K464" i="22" s="1"/>
  <c r="J380" i="22"/>
  <c r="K380" i="22" s="1"/>
  <c r="J272" i="22"/>
  <c r="K272" i="22" s="1"/>
  <c r="J305" i="22"/>
  <c r="K305" i="22" s="1"/>
  <c r="J97" i="22"/>
  <c r="K97" i="22" s="1"/>
  <c r="J92" i="22"/>
  <c r="K92" i="22" s="1"/>
  <c r="J58" i="22"/>
  <c r="K58" i="22" s="1"/>
  <c r="J465" i="22"/>
  <c r="K465" i="22" s="1"/>
  <c r="J495" i="22"/>
  <c r="K495" i="22" s="1"/>
  <c r="J211" i="22"/>
  <c r="K211" i="22" s="1"/>
  <c r="J210" i="22"/>
  <c r="K210" i="22" s="1"/>
  <c r="J615" i="22"/>
  <c r="K615" i="22" s="1"/>
  <c r="J596" i="22"/>
  <c r="K596" i="22" s="1"/>
  <c r="J478" i="22"/>
  <c r="K478" i="22" s="1"/>
  <c r="J390" i="22"/>
  <c r="K390" i="22" s="1"/>
  <c r="J293" i="22"/>
  <c r="K293" i="22" s="1"/>
  <c r="J129" i="22"/>
  <c r="K129" i="22" s="1"/>
  <c r="J22" i="22"/>
  <c r="K22" i="22" s="1"/>
  <c r="J57" i="22"/>
  <c r="K57" i="22" s="1"/>
  <c r="J516" i="22"/>
  <c r="K516" i="22" s="1"/>
  <c r="J387" i="22"/>
  <c r="K387" i="22" s="1"/>
  <c r="J286" i="22"/>
  <c r="K286" i="22" s="1"/>
  <c r="J174" i="22"/>
  <c r="K174" i="22" s="1"/>
  <c r="J592" i="22"/>
  <c r="K592" i="22" s="1"/>
  <c r="J586" i="22"/>
  <c r="K586" i="22" s="1"/>
  <c r="J443" i="22"/>
  <c r="K443" i="22" s="1"/>
  <c r="J273" i="22"/>
  <c r="K273" i="22" s="1"/>
  <c r="J265" i="22"/>
  <c r="K265" i="22" s="1"/>
  <c r="J4" i="22"/>
  <c r="K4" i="22" s="1"/>
  <c r="J1088" i="22"/>
  <c r="K1088" i="22" s="1"/>
  <c r="J1065" i="22"/>
  <c r="K1065" i="22" s="1"/>
  <c r="J890" i="22"/>
  <c r="K890" i="22" s="1"/>
  <c r="J937" i="22"/>
  <c r="K937" i="22" s="1"/>
  <c r="J666" i="22"/>
  <c r="K666" i="22" s="1"/>
  <c r="J570" i="22"/>
  <c r="K570" i="22" s="1"/>
  <c r="J1341" i="22"/>
  <c r="K1341" i="22" s="1"/>
  <c r="J1201" i="22"/>
  <c r="K1201" i="22" s="1"/>
  <c r="J1140" i="22"/>
  <c r="K1140" i="22" s="1"/>
  <c r="J994" i="22"/>
  <c r="K994" i="22" s="1"/>
  <c r="J926" i="22"/>
  <c r="K926" i="22" s="1"/>
  <c r="J830" i="22"/>
  <c r="K830" i="22" s="1"/>
  <c r="J714" i="22"/>
  <c r="K714" i="22" s="1"/>
  <c r="J1337" i="22"/>
  <c r="K1337" i="22" s="1"/>
  <c r="J1319" i="22"/>
  <c r="K1319" i="22" s="1"/>
  <c r="J1137" i="22"/>
  <c r="K1137" i="22" s="1"/>
  <c r="J1195" i="22"/>
  <c r="K1195" i="22" s="1"/>
  <c r="J962" i="22"/>
  <c r="K962" i="22" s="1"/>
  <c r="J851" i="22"/>
  <c r="K851" i="22" s="1"/>
  <c r="J740" i="22"/>
  <c r="K740" i="22" s="1"/>
  <c r="J530" i="22"/>
  <c r="K530" i="22" s="1"/>
  <c r="J505" i="22"/>
  <c r="K505" i="22" s="1"/>
  <c r="J292" i="22"/>
  <c r="K292" i="22" s="1"/>
  <c r="J164" i="22"/>
  <c r="K164" i="22" s="1"/>
  <c r="J117" i="22"/>
  <c r="K117" i="22" s="1"/>
  <c r="J38" i="22"/>
  <c r="K38" i="22" s="1"/>
  <c r="J647" i="22"/>
  <c r="K647" i="22" s="1"/>
  <c r="J566" i="22"/>
  <c r="K566" i="22" s="1"/>
  <c r="J406" i="22"/>
  <c r="K406" i="22" s="1"/>
  <c r="J357" i="22"/>
  <c r="K357" i="22" s="1"/>
  <c r="J376" i="22"/>
  <c r="K376" i="22" s="1"/>
  <c r="J162" i="22"/>
  <c r="K162" i="22" s="1"/>
  <c r="J43" i="22"/>
  <c r="K43" i="22" s="1"/>
  <c r="J719" i="22"/>
  <c r="K719" i="22" s="1"/>
  <c r="J552" i="22"/>
  <c r="K552" i="22" s="1"/>
  <c r="J533" i="22"/>
  <c r="K533" i="22" s="1"/>
  <c r="J378" i="22"/>
  <c r="K378" i="22" s="1"/>
  <c r="J359" i="22"/>
  <c r="K359" i="22" s="1"/>
  <c r="J125" i="22"/>
  <c r="K125" i="22" s="1"/>
  <c r="J16" i="22"/>
  <c r="K16" i="22" s="1"/>
  <c r="J81" i="22"/>
  <c r="K81" i="22" s="1"/>
  <c r="J577" i="22"/>
  <c r="K577" i="22" s="1"/>
  <c r="J480" i="22"/>
  <c r="K480" i="22" s="1"/>
  <c r="J327" i="22"/>
  <c r="K327" i="22" s="1"/>
  <c r="J234" i="22"/>
  <c r="K234" i="22" s="1"/>
  <c r="J140" i="22"/>
  <c r="K140" i="22" s="1"/>
  <c r="J110" i="22"/>
  <c r="K110" i="22" s="1"/>
  <c r="J597" i="22"/>
  <c r="K597" i="22" s="1"/>
  <c r="J641" i="22"/>
  <c r="K641" i="22" s="1"/>
  <c r="J413" i="22"/>
  <c r="K413" i="22" s="1"/>
  <c r="J321" i="22"/>
  <c r="K321" i="22" s="1"/>
  <c r="J278" i="22"/>
  <c r="K278" i="22" s="1"/>
  <c r="J159" i="22"/>
  <c r="K159" i="22" s="1"/>
  <c r="J569" i="22"/>
  <c r="K569" i="22" s="1"/>
  <c r="J507" i="22"/>
  <c r="K507" i="22" s="1"/>
  <c r="J385" i="22"/>
  <c r="K385" i="22" s="1"/>
  <c r="J301" i="22"/>
  <c r="K301" i="22" s="1"/>
  <c r="J207" i="22"/>
  <c r="K207" i="22" s="1"/>
  <c r="J8" i="22"/>
  <c r="K8" i="22" s="1"/>
  <c r="J41" i="22"/>
  <c r="K41" i="22" s="1"/>
  <c r="J20" i="22"/>
  <c r="K20" i="22" s="1"/>
  <c r="J551" i="22"/>
  <c r="K551" i="22" s="1"/>
  <c r="J368" i="22"/>
  <c r="K368" i="22" s="1"/>
  <c r="J396" i="22"/>
  <c r="K396" i="22" s="1"/>
  <c r="J253" i="22"/>
  <c r="K253" i="22" s="1"/>
  <c r="J594" i="22"/>
  <c r="K594" i="22" s="1"/>
  <c r="J514" i="22"/>
  <c r="K514" i="22" s="1"/>
  <c r="J440" i="22"/>
  <c r="K440" i="22" s="1"/>
  <c r="J330" i="22"/>
  <c r="K330" i="22" s="1"/>
  <c r="J254" i="22"/>
  <c r="K254" i="22" s="1"/>
  <c r="J201" i="22"/>
  <c r="K201" i="22" s="1"/>
  <c r="J108" i="22"/>
  <c r="K108" i="22" s="1"/>
  <c r="J603" i="22"/>
  <c r="K603" i="22" s="1"/>
  <c r="J591" i="22"/>
  <c r="K591" i="22" s="1"/>
  <c r="J407" i="22"/>
  <c r="K407" i="22" s="1"/>
  <c r="J247" i="22"/>
  <c r="K247" i="22" s="1"/>
  <c r="J252" i="22"/>
  <c r="K252" i="22" s="1"/>
  <c r="J116" i="22"/>
  <c r="K116" i="22" s="1"/>
  <c r="J486" i="22"/>
  <c r="K486" i="22" s="1"/>
  <c r="J432" i="22"/>
  <c r="K432" i="22" s="1"/>
  <c r="J315" i="22"/>
  <c r="K315" i="22" s="1"/>
  <c r="J166" i="22"/>
  <c r="K166" i="22" s="1"/>
  <c r="L3" i="22" l="1"/>
  <c r="N16" i="22"/>
  <c r="N13" i="22"/>
  <c r="N12" i="22"/>
  <c r="N14" i="22"/>
  <c r="N15" i="22"/>
  <c r="N17" i="22"/>
  <c r="N18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Doug Wilson</author>
  </authors>
  <commentList>
    <comment ref="E2" authorId="0" shapeId="0" xr:uid="{0FE01FD1-69A4-44F7-AA77-9726F607BA9F}">
      <text>
        <r>
          <rPr>
            <b/>
            <sz val="9"/>
            <color indexed="81"/>
            <rFont val="Tahoma"/>
            <family val="2"/>
          </rPr>
          <t>Doug Wilson:</t>
        </r>
        <r>
          <rPr>
            <sz val="9"/>
            <color indexed="81"/>
            <rFont val="Tahoma"/>
            <family val="2"/>
          </rPr>
          <t xml:space="preserve">
Divide Glassnode by 2^32</t>
        </r>
      </text>
    </comment>
  </commentList>
</comments>
</file>

<file path=xl/sharedStrings.xml><?xml version="1.0" encoding="utf-8"?>
<sst xmlns="http://schemas.openxmlformats.org/spreadsheetml/2006/main" count="89" uniqueCount="61">
  <si>
    <t>Global Mining Revenue per TH</t>
  </si>
  <si>
    <t>Global Mining Revenue per $/MWh</t>
  </si>
  <si>
    <t>Global Mining Power per TH/d</t>
  </si>
  <si>
    <t>J/TH</t>
  </si>
  <si>
    <t>Hashrate</t>
  </si>
  <si>
    <t>FFPS</t>
  </si>
  <si>
    <t>Payback (T)</t>
  </si>
  <si>
    <t>Future-Spot</t>
  </si>
  <si>
    <t>Timestamp</t>
  </si>
  <si>
    <t>Block Subsidy</t>
  </si>
  <si>
    <t>market-price</t>
  </si>
  <si>
    <t>hash-rate</t>
  </si>
  <si>
    <t>difficulty</t>
  </si>
  <si>
    <t xml:space="preserve">ERCOT West_345kv-1Yr </t>
  </si>
  <si>
    <t>Henry Hub NYMEX 1yr</t>
  </si>
  <si>
    <t>Blocks/Hour</t>
  </si>
  <si>
    <t>Blocks/Day</t>
  </si>
  <si>
    <t>BTC/Day</t>
  </si>
  <si>
    <t>Mining Reward/Day</t>
  </si>
  <si>
    <t>$/TH/S</t>
  </si>
  <si>
    <t>$/MW - Revenue/MWh</t>
  </si>
  <si>
    <t>ERCOT Avg_345kv-Day Ahead</t>
  </si>
  <si>
    <t>gross margin (%)</t>
  </si>
  <si>
    <t>$/MW - Miner Crack Spread</t>
  </si>
  <si>
    <t>1T*24H Qty (FFPS)</t>
  </si>
  <si>
    <t>1T*24 Hour Mining Rev</t>
  </si>
  <si>
    <t>Adj Revenue (R)</t>
  </si>
  <si>
    <t>Final Price/TWH</t>
  </si>
  <si>
    <t>30d MA</t>
  </si>
  <si>
    <t>Difficulty</t>
  </si>
  <si>
    <t>Power (kWh)</t>
  </si>
  <si>
    <t>Power (W)</t>
  </si>
  <si>
    <t>HR to produce 1 BTC</t>
  </si>
  <si>
    <t>#S19jPro to produce 1BTC</t>
  </si>
  <si>
    <t>Power (MWh) (Watts * 24hrs /1,000,000)</t>
  </si>
  <si>
    <t>https://www.blockchain.com/charts/market-price</t>
  </si>
  <si>
    <t>Blockchain Explorer - Search the Blockchain | BTC | ETH | BCH</t>
  </si>
  <si>
    <t>Start Date</t>
  </si>
  <si>
    <t>End Date</t>
  </si>
  <si>
    <t>FW3AY1 Index</t>
  </si>
  <si>
    <t>ERDAHBHA Index</t>
  </si>
  <si>
    <t>FSNGY1 Index</t>
  </si>
  <si>
    <t>.BTC_UNIV U Index</t>
  </si>
  <si>
    <t>Dates</t>
  </si>
  <si>
    <t>PX_LAST</t>
  </si>
  <si>
    <t>BS485728 Corp</t>
  </si>
  <si>
    <t>EP060000 Pfd</t>
  </si>
  <si>
    <t>YLD_YTM_MID</t>
  </si>
  <si>
    <t>Bitcoin Reward</t>
  </si>
  <si>
    <t>Blocks produced per day</t>
  </si>
  <si>
    <t>BTC Reward/Day</t>
  </si>
  <si>
    <t>BTC Reward/Month</t>
  </si>
  <si>
    <t>Circulating BTC Supply</t>
  </si>
  <si>
    <t>Incremental BTC Mined</t>
  </si>
  <si>
    <t>BTC Price</t>
  </si>
  <si>
    <t>Mkt Val of Remaining BTC</t>
  </si>
  <si>
    <t>PV of BTC</t>
  </si>
  <si>
    <t>Time (yrs)</t>
  </si>
  <si>
    <t>Bitcoin Price ($/BTC)</t>
  </si>
  <si>
    <t>Thereafter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</si>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</sst>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5" formatCode="&quot;$&quot;#,##0_);\(&quot;$&quot;#,##0\)"/>
    <numFmt numFmtId="7" formatCode="&quot;$&quot;#,##0.00_);\(&quot;$&quot;#,##0.00\)"/>
    <numFmt numFmtId="43" formatCode="_(* #,##0.00_);_(* \(#,##0.00\);_(* &quot;-&quot;??_);_(@_)"/>
    <numFmt numFmtId="164" formatCode="m/d/yy;@"/>
    <numFmt numFmtId="165" formatCode="&quot;$&quot;#,##0.0000_);\(&quot;$&quot;#,##0.0000\)"/>
    <numFmt numFmtId="166" formatCode="#,###&quot; Sats&quot;_)"/>
    <numFmt numFmtId="167" formatCode="_(* #,##0.00000000_);_(* \(#,##0.00000000\);_(* &quot;-&quot;??_);_(@_)"/>
    <numFmt numFmtId="168" formatCode="_(* #,##0_);_(* \(#,##0\);_(* &quot;-&quot;??_);_(@_)"/>
    <numFmt numFmtId="169" formatCode="_(* #,##0.0000_);_(* \(#,##0.0000\);_(* &quot;-&quot;??_);_(@_)"/>
    <numFmt numFmtId="170" formatCode="_(* #,##0.000000_);_(* \(#,##0.000000\);_(* &quot;-&quot;??_);_(@_)"/>
    <numFmt numFmtId="171" formatCode="_(* #,##0.000000_);_(* \(#,##0.000000\);_(* &quot;-&quot;??????_);_(@_)"/>
    <numFmt numFmtId="172" formatCode="_(* #,##0.0000_);_(* \(#,##0.0000\);_(* &quot;-&quot;??????_);_(@_)"/>
    <numFmt numFmtId="173" formatCode="_(* #,##0.0_);_(* \(#,##0.0\);_(* &quot;-&quot;??_);_(@_)"/>
    <numFmt numFmtId="174" formatCode="_(* #,##0.0000_);_(* \(#,##0.0000\);_(* &quot;-&quot;????_);_(@_)"/>
    <numFmt numFmtId="175" formatCode="0.0%"/>
    <numFmt numFmtId="176" formatCode="&quot;$&quot;#,##0.0"/>
    <numFmt numFmtId="177" formatCode="&quot;$&quot;#,##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4406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22" fontId="7" fillId="0" borderId="0"/>
    <xf numFmtId="9" fontId="1" fillId="0" borderId="0" applyFont="0" applyFill="0" applyBorder="0" applyAlignment="0" applyProtection="0"/>
  </cellStyleXfs>
  <cellXfs count="75">
    <xf numFmtId="0" fontId="0" fillId="0" borderId="0" xfId="0"/>
    <xf numFmtId="164" fontId="0" fillId="0" borderId="0" xfId="0" applyNumberFormat="1"/>
    <xf numFmtId="43" fontId="0" fillId="0" borderId="0" xfId="0" applyNumberFormat="1"/>
    <xf numFmtId="7" fontId="0" fillId="0" borderId="0" xfId="0" applyNumberFormat="1"/>
    <xf numFmtId="37" fontId="0" fillId="0" borderId="0" xfId="0" applyNumberFormat="1"/>
    <xf numFmtId="39" fontId="0" fillId="0" borderId="0" xfId="0" applyNumberFormat="1"/>
    <xf numFmtId="5" fontId="0" fillId="0" borderId="0" xfId="0" applyNumberFormat="1"/>
    <xf numFmtId="0" fontId="2" fillId="0" borderId="2" xfId="0" applyFont="1" applyBorder="1"/>
    <xf numFmtId="16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7" fontId="0" fillId="0" borderId="0" xfId="0" applyNumberFormat="1" applyAlignment="1">
      <alignment horizontal="center"/>
    </xf>
    <xf numFmtId="37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2" fillId="0" borderId="4" xfId="0" applyFont="1" applyBorder="1"/>
    <xf numFmtId="166" fontId="0" fillId="0" borderId="0" xfId="0" applyNumberFormat="1"/>
    <xf numFmtId="167" fontId="0" fillId="0" borderId="0" xfId="0" applyNumberFormat="1"/>
    <xf numFmtId="165" fontId="0" fillId="0" borderId="0" xfId="0" applyNumberFormat="1"/>
    <xf numFmtId="168" fontId="0" fillId="0" borderId="0" xfId="1" applyNumberFormat="1" applyFont="1"/>
    <xf numFmtId="39" fontId="4" fillId="0" borderId="0" xfId="2" applyNumberFormat="1"/>
    <xf numFmtId="0" fontId="4" fillId="0" borderId="0" xfId="2"/>
    <xf numFmtId="14" fontId="0" fillId="0" borderId="0" xfId="0" applyNumberFormat="1"/>
    <xf numFmtId="165" fontId="3" fillId="0" borderId="0" xfId="0" applyNumberFormat="1" applyFont="1" applyAlignment="1">
      <alignment horizontal="center"/>
    </xf>
    <xf numFmtId="165" fontId="0" fillId="0" borderId="0" xfId="1" applyNumberFormat="1" applyFont="1"/>
    <xf numFmtId="0" fontId="5" fillId="0" borderId="5" xfId="0" applyFont="1" applyBorder="1" applyAlignment="1">
      <alignment horizontal="right"/>
    </xf>
    <xf numFmtId="0" fontId="2" fillId="0" borderId="6" xfId="0" applyFont="1" applyBorder="1" applyAlignment="1">
      <alignment horizontal="right"/>
    </xf>
    <xf numFmtId="0" fontId="6" fillId="0" borderId="3" xfId="0" applyFont="1" applyBorder="1"/>
    <xf numFmtId="165" fontId="6" fillId="0" borderId="3" xfId="0" applyNumberFormat="1" applyFont="1" applyBorder="1"/>
    <xf numFmtId="0" fontId="6" fillId="0" borderId="6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/>
    <xf numFmtId="0" fontId="6" fillId="0" borderId="0" xfId="0" applyFont="1"/>
    <xf numFmtId="165" fontId="6" fillId="0" borderId="0" xfId="0" applyNumberFormat="1" applyFont="1"/>
    <xf numFmtId="164" fontId="0" fillId="0" borderId="0" xfId="0" applyNumberFormat="1" applyAlignment="1">
      <alignment horizontal="right"/>
    </xf>
    <xf numFmtId="7" fontId="0" fillId="0" borderId="0" xfId="0" applyNumberFormat="1" applyAlignment="1">
      <alignment horizontal="right"/>
    </xf>
    <xf numFmtId="37" fontId="0" fillId="0" borderId="0" xfId="0" applyNumberForma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70" fontId="0" fillId="0" borderId="0" xfId="1" applyNumberFormat="1" applyFont="1"/>
    <xf numFmtId="172" fontId="0" fillId="0" borderId="0" xfId="0" applyNumberFormat="1"/>
    <xf numFmtId="173" fontId="0" fillId="0" borderId="0" xfId="1" applyNumberFormat="1" applyFont="1"/>
    <xf numFmtId="174" fontId="0" fillId="0" borderId="7" xfId="0" applyNumberFormat="1" applyBorder="1"/>
    <xf numFmtId="174" fontId="0" fillId="0" borderId="6" xfId="0" applyNumberFormat="1" applyBorder="1"/>
    <xf numFmtId="170" fontId="0" fillId="0" borderId="8" xfId="1" applyNumberFormat="1" applyFont="1" applyBorder="1"/>
    <xf numFmtId="0" fontId="0" fillId="0" borderId="9" xfId="0" applyBorder="1"/>
    <xf numFmtId="171" fontId="0" fillId="0" borderId="0" xfId="0" applyNumberFormat="1"/>
    <xf numFmtId="172" fontId="0" fillId="0" borderId="9" xfId="0" applyNumberFormat="1" applyBorder="1"/>
    <xf numFmtId="170" fontId="0" fillId="0" borderId="10" xfId="1" applyNumberFormat="1" applyFont="1" applyBorder="1"/>
    <xf numFmtId="0" fontId="0" fillId="0" borderId="11" xfId="0" applyBorder="1"/>
    <xf numFmtId="171" fontId="0" fillId="0" borderId="11" xfId="0" applyNumberFormat="1" applyBorder="1"/>
    <xf numFmtId="172" fontId="0" fillId="0" borderId="12" xfId="0" applyNumberFormat="1" applyBorder="1"/>
    <xf numFmtId="0" fontId="2" fillId="0" borderId="3" xfId="0" applyFont="1" applyBorder="1"/>
    <xf numFmtId="169" fontId="0" fillId="0" borderId="7" xfId="1" applyNumberFormat="1" applyFont="1" applyBorder="1"/>
    <xf numFmtId="0" fontId="2" fillId="0" borderId="3" xfId="0" applyFont="1" applyBorder="1" applyAlignment="1">
      <alignment horizontal="center"/>
    </xf>
    <xf numFmtId="5" fontId="2" fillId="0" borderId="4" xfId="0" applyNumberFormat="1" applyFont="1" applyBorder="1"/>
    <xf numFmtId="175" fontId="10" fillId="0" borderId="4" xfId="4" applyNumberFormat="1" applyFont="1" applyBorder="1"/>
    <xf numFmtId="5" fontId="10" fillId="0" borderId="4" xfId="0" applyNumberFormat="1" applyFont="1" applyBorder="1"/>
    <xf numFmtId="5" fontId="0" fillId="0" borderId="13" xfId="0" applyNumberFormat="1" applyBorder="1"/>
    <xf numFmtId="5" fontId="2" fillId="0" borderId="13" xfId="0" applyNumberFormat="1" applyFont="1" applyBorder="1"/>
    <xf numFmtId="0" fontId="2" fillId="0" borderId="13" xfId="0" applyFont="1" applyBorder="1"/>
    <xf numFmtId="168" fontId="0" fillId="0" borderId="13" xfId="1" applyNumberFormat="1" applyFont="1" applyBorder="1"/>
    <xf numFmtId="168" fontId="2" fillId="0" borderId="13" xfId="1" applyNumberFormat="1" applyFont="1" applyBorder="1"/>
    <xf numFmtId="168" fontId="1" fillId="0" borderId="13" xfId="1" applyNumberFormat="1" applyFont="1" applyBorder="1"/>
    <xf numFmtId="0" fontId="11" fillId="2" borderId="13" xfId="0" applyFont="1" applyFill="1" applyBorder="1" applyAlignment="1">
      <alignment horizontal="center" vertical="center" wrapText="1"/>
    </xf>
    <xf numFmtId="0" fontId="11" fillId="2" borderId="13" xfId="0" applyFont="1" applyFill="1" applyBorder="1" applyAlignment="1">
      <alignment horizontal="center" vertical="center"/>
    </xf>
    <xf numFmtId="176" fontId="0" fillId="0" borderId="13" xfId="1" applyNumberFormat="1" applyFont="1" applyBorder="1"/>
    <xf numFmtId="177" fontId="0" fillId="0" borderId="13" xfId="1" applyNumberFormat="1" applyFont="1" applyBorder="1"/>
    <xf numFmtId="9" fontId="0" fillId="0" borderId="0" xfId="4" applyFont="1"/>
    <xf numFmtId="0" fontId="12" fillId="0" borderId="8" xfId="0" applyFont="1" applyBorder="1"/>
    <xf numFmtId="165" fontId="3" fillId="3" borderId="0" xfId="0" applyNumberFormat="1" applyFont="1" applyFill="1" applyAlignment="1">
      <alignment horizontal="center"/>
    </xf>
    <xf numFmtId="7" fontId="0" fillId="3" borderId="0" xfId="0" applyNumberFormat="1" applyFill="1"/>
    <xf numFmtId="37" fontId="0" fillId="3" borderId="0" xfId="0" applyNumberFormat="1" applyFill="1"/>
    <xf numFmtId="0" fontId="0" fillId="3" borderId="0" xfId="0" applyFill="1"/>
    <xf numFmtId="0" fontId="3" fillId="3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5">
    <cellStyle name="blp_datetime" xfId="3" xr:uid="{E8F03162-A51E-4FE2-BFA1-3CAA48462462}"/>
    <cellStyle name="Comma" xfId="1" builtinId="3"/>
    <cellStyle name="Hyperlink" xfId="2" builtinId="8"/>
    <cellStyle name="Normal" xfId="0" builtinId="0"/>
    <cellStyle name="Percent" xfId="4" builtinId="5"/>
  </cellStyles>
  <dxfs count="0"/>
  <tableStyles count="0" defaultTableStyle="TableStyleMedium2" defaultPivotStyle="PivotStyleLight16"/>
  <colors>
    <mruColors>
      <color rgb="FF00FFCC"/>
      <color rgb="FF00FF99"/>
      <color rgb="FFFF7C80"/>
      <color rgb="FF2440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hartsheet" Target="chartsheets/sheet10.xml"/><Relationship Id="rId18" Type="http://schemas.openxmlformats.org/officeDocument/2006/relationships/externalLink" Target="externalLinks/externalLink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3.xml"/><Relationship Id="rId17" Type="http://schemas.openxmlformats.org/officeDocument/2006/relationships/worksheet" Target="worksheets/sheet4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3.xml"/><Relationship Id="rId15" Type="http://schemas.openxmlformats.org/officeDocument/2006/relationships/chartsheet" Target="chartsheets/sheet12.xml"/><Relationship Id="rId10" Type="http://schemas.openxmlformats.org/officeDocument/2006/relationships/chartsheet" Target="chartsheets/sheet8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chartsheet" Target="chartsheets/sheet1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 - ASIC Valuation Index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3677682228382E-2"/>
          <c:y val="0.10517308487373063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ORDAM_ASIC_Pricing_Index!$A$3653:$A$5478</c:f>
              <c:numCache>
                <c:formatCode>m/d/yy;@</c:formatCode>
                <c:ptCount val="182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  <c:pt idx="1612">
                  <c:v>45078</c:v>
                </c:pt>
                <c:pt idx="1613">
                  <c:v>45079</c:v>
                </c:pt>
                <c:pt idx="1614">
                  <c:v>45080</c:v>
                </c:pt>
                <c:pt idx="1615">
                  <c:v>45081</c:v>
                </c:pt>
                <c:pt idx="1616">
                  <c:v>45082</c:v>
                </c:pt>
                <c:pt idx="1617">
                  <c:v>45083</c:v>
                </c:pt>
                <c:pt idx="1618">
                  <c:v>45084</c:v>
                </c:pt>
                <c:pt idx="1619">
                  <c:v>45085</c:v>
                </c:pt>
                <c:pt idx="1620">
                  <c:v>45086</c:v>
                </c:pt>
                <c:pt idx="1621">
                  <c:v>45087</c:v>
                </c:pt>
                <c:pt idx="1622">
                  <c:v>45088</c:v>
                </c:pt>
                <c:pt idx="1623">
                  <c:v>45089</c:v>
                </c:pt>
                <c:pt idx="1624">
                  <c:v>45090</c:v>
                </c:pt>
                <c:pt idx="1625">
                  <c:v>45091</c:v>
                </c:pt>
                <c:pt idx="1626">
                  <c:v>45092</c:v>
                </c:pt>
                <c:pt idx="1627">
                  <c:v>45093</c:v>
                </c:pt>
                <c:pt idx="1628">
                  <c:v>45094</c:v>
                </c:pt>
                <c:pt idx="1629">
                  <c:v>45095</c:v>
                </c:pt>
                <c:pt idx="1630">
                  <c:v>45096</c:v>
                </c:pt>
                <c:pt idx="1631">
                  <c:v>45097</c:v>
                </c:pt>
                <c:pt idx="1632">
                  <c:v>45098</c:v>
                </c:pt>
                <c:pt idx="1633">
                  <c:v>45099</c:v>
                </c:pt>
                <c:pt idx="1634">
                  <c:v>45100</c:v>
                </c:pt>
                <c:pt idx="1635">
                  <c:v>45101</c:v>
                </c:pt>
                <c:pt idx="1636">
                  <c:v>45102</c:v>
                </c:pt>
                <c:pt idx="1637">
                  <c:v>45103</c:v>
                </c:pt>
                <c:pt idx="1638">
                  <c:v>45104</c:v>
                </c:pt>
                <c:pt idx="1639">
                  <c:v>45105</c:v>
                </c:pt>
                <c:pt idx="1640">
                  <c:v>45106</c:v>
                </c:pt>
                <c:pt idx="1641">
                  <c:v>45107</c:v>
                </c:pt>
                <c:pt idx="1642">
                  <c:v>45108</c:v>
                </c:pt>
                <c:pt idx="1643">
                  <c:v>45109</c:v>
                </c:pt>
                <c:pt idx="1644">
                  <c:v>45110</c:v>
                </c:pt>
                <c:pt idx="1645">
                  <c:v>45111</c:v>
                </c:pt>
                <c:pt idx="1646">
                  <c:v>45112</c:v>
                </c:pt>
                <c:pt idx="1647">
                  <c:v>45113</c:v>
                </c:pt>
                <c:pt idx="1648">
                  <c:v>45114</c:v>
                </c:pt>
                <c:pt idx="1649">
                  <c:v>45115</c:v>
                </c:pt>
                <c:pt idx="1650">
                  <c:v>45116</c:v>
                </c:pt>
                <c:pt idx="1651">
                  <c:v>45117</c:v>
                </c:pt>
                <c:pt idx="1652">
                  <c:v>45118</c:v>
                </c:pt>
                <c:pt idx="1653">
                  <c:v>45119</c:v>
                </c:pt>
                <c:pt idx="1654">
                  <c:v>45120</c:v>
                </c:pt>
                <c:pt idx="1655">
                  <c:v>45121</c:v>
                </c:pt>
                <c:pt idx="1656">
                  <c:v>45122</c:v>
                </c:pt>
                <c:pt idx="1657">
                  <c:v>45123</c:v>
                </c:pt>
                <c:pt idx="1658">
                  <c:v>45124</c:v>
                </c:pt>
                <c:pt idx="1659">
                  <c:v>45125</c:v>
                </c:pt>
                <c:pt idx="1660">
                  <c:v>45126</c:v>
                </c:pt>
                <c:pt idx="1661">
                  <c:v>45127</c:v>
                </c:pt>
                <c:pt idx="1662">
                  <c:v>45128</c:v>
                </c:pt>
                <c:pt idx="1663">
                  <c:v>45129</c:v>
                </c:pt>
                <c:pt idx="1664">
                  <c:v>45130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45136</c:v>
                </c:pt>
                <c:pt idx="1671">
                  <c:v>45137</c:v>
                </c:pt>
                <c:pt idx="1672">
                  <c:v>45138</c:v>
                </c:pt>
                <c:pt idx="1673">
                  <c:v>45139</c:v>
                </c:pt>
                <c:pt idx="1674">
                  <c:v>45140</c:v>
                </c:pt>
                <c:pt idx="1675">
                  <c:v>45141</c:v>
                </c:pt>
                <c:pt idx="1676">
                  <c:v>45142</c:v>
                </c:pt>
                <c:pt idx="1677">
                  <c:v>45143</c:v>
                </c:pt>
                <c:pt idx="1678">
                  <c:v>45144</c:v>
                </c:pt>
                <c:pt idx="1679">
                  <c:v>45145</c:v>
                </c:pt>
                <c:pt idx="1680">
                  <c:v>45146</c:v>
                </c:pt>
                <c:pt idx="1681">
                  <c:v>45147</c:v>
                </c:pt>
                <c:pt idx="1682">
                  <c:v>45148</c:v>
                </c:pt>
                <c:pt idx="1683">
                  <c:v>45149</c:v>
                </c:pt>
                <c:pt idx="1684">
                  <c:v>45150</c:v>
                </c:pt>
                <c:pt idx="1685">
                  <c:v>45151</c:v>
                </c:pt>
                <c:pt idx="1686">
                  <c:v>45152</c:v>
                </c:pt>
                <c:pt idx="1687">
                  <c:v>45153</c:v>
                </c:pt>
                <c:pt idx="1688">
                  <c:v>45154</c:v>
                </c:pt>
                <c:pt idx="1689">
                  <c:v>45155</c:v>
                </c:pt>
                <c:pt idx="1690">
                  <c:v>45156</c:v>
                </c:pt>
                <c:pt idx="1691">
                  <c:v>45157</c:v>
                </c:pt>
                <c:pt idx="1692">
                  <c:v>45158</c:v>
                </c:pt>
                <c:pt idx="1693">
                  <c:v>45159</c:v>
                </c:pt>
                <c:pt idx="1694">
                  <c:v>45160</c:v>
                </c:pt>
                <c:pt idx="1695">
                  <c:v>45161</c:v>
                </c:pt>
                <c:pt idx="1696">
                  <c:v>45162</c:v>
                </c:pt>
                <c:pt idx="1697">
                  <c:v>45163</c:v>
                </c:pt>
                <c:pt idx="1698">
                  <c:v>45164</c:v>
                </c:pt>
                <c:pt idx="1699">
                  <c:v>45165</c:v>
                </c:pt>
                <c:pt idx="1700">
                  <c:v>45166</c:v>
                </c:pt>
                <c:pt idx="1701">
                  <c:v>45167</c:v>
                </c:pt>
                <c:pt idx="1702">
                  <c:v>45168</c:v>
                </c:pt>
                <c:pt idx="1703">
                  <c:v>45169</c:v>
                </c:pt>
                <c:pt idx="1704">
                  <c:v>45170</c:v>
                </c:pt>
                <c:pt idx="1705">
                  <c:v>45171</c:v>
                </c:pt>
                <c:pt idx="1706">
                  <c:v>45172</c:v>
                </c:pt>
                <c:pt idx="1707">
                  <c:v>45173</c:v>
                </c:pt>
                <c:pt idx="1708">
                  <c:v>45174</c:v>
                </c:pt>
                <c:pt idx="1709">
                  <c:v>45175</c:v>
                </c:pt>
                <c:pt idx="1710">
                  <c:v>45176</c:v>
                </c:pt>
                <c:pt idx="1711">
                  <c:v>45177</c:v>
                </c:pt>
                <c:pt idx="1712">
                  <c:v>45178</c:v>
                </c:pt>
                <c:pt idx="1713">
                  <c:v>45179</c:v>
                </c:pt>
                <c:pt idx="1714">
                  <c:v>45180</c:v>
                </c:pt>
                <c:pt idx="1715">
                  <c:v>45181</c:v>
                </c:pt>
                <c:pt idx="1716">
                  <c:v>45182</c:v>
                </c:pt>
                <c:pt idx="1717">
                  <c:v>45183</c:v>
                </c:pt>
                <c:pt idx="1718">
                  <c:v>45184</c:v>
                </c:pt>
                <c:pt idx="1719">
                  <c:v>45185</c:v>
                </c:pt>
                <c:pt idx="1720">
                  <c:v>45186</c:v>
                </c:pt>
                <c:pt idx="1721">
                  <c:v>45187</c:v>
                </c:pt>
                <c:pt idx="1722">
                  <c:v>45188</c:v>
                </c:pt>
                <c:pt idx="1723">
                  <c:v>45189</c:v>
                </c:pt>
                <c:pt idx="1724">
                  <c:v>45190</c:v>
                </c:pt>
                <c:pt idx="1725">
                  <c:v>45191</c:v>
                </c:pt>
                <c:pt idx="1726">
                  <c:v>45192</c:v>
                </c:pt>
                <c:pt idx="1727">
                  <c:v>45193</c:v>
                </c:pt>
                <c:pt idx="1728">
                  <c:v>45194</c:v>
                </c:pt>
                <c:pt idx="1729">
                  <c:v>45195</c:v>
                </c:pt>
                <c:pt idx="1730">
                  <c:v>45196</c:v>
                </c:pt>
                <c:pt idx="1731">
                  <c:v>45197</c:v>
                </c:pt>
                <c:pt idx="1732">
                  <c:v>45198</c:v>
                </c:pt>
                <c:pt idx="1733">
                  <c:v>45199</c:v>
                </c:pt>
                <c:pt idx="1734">
                  <c:v>45200</c:v>
                </c:pt>
                <c:pt idx="1735">
                  <c:v>45201</c:v>
                </c:pt>
                <c:pt idx="1736">
                  <c:v>45202</c:v>
                </c:pt>
                <c:pt idx="1737">
                  <c:v>45203</c:v>
                </c:pt>
                <c:pt idx="1738">
                  <c:v>45204</c:v>
                </c:pt>
                <c:pt idx="1739">
                  <c:v>45205</c:v>
                </c:pt>
                <c:pt idx="1740">
                  <c:v>45206</c:v>
                </c:pt>
                <c:pt idx="1741">
                  <c:v>45207</c:v>
                </c:pt>
                <c:pt idx="1742">
                  <c:v>45208</c:v>
                </c:pt>
                <c:pt idx="1743">
                  <c:v>45209</c:v>
                </c:pt>
                <c:pt idx="1744">
                  <c:v>45210</c:v>
                </c:pt>
                <c:pt idx="1745">
                  <c:v>45211</c:v>
                </c:pt>
                <c:pt idx="1746">
                  <c:v>45212</c:v>
                </c:pt>
                <c:pt idx="1747">
                  <c:v>45213</c:v>
                </c:pt>
                <c:pt idx="1748">
                  <c:v>45214</c:v>
                </c:pt>
                <c:pt idx="1749">
                  <c:v>45215</c:v>
                </c:pt>
                <c:pt idx="1750">
                  <c:v>45216</c:v>
                </c:pt>
                <c:pt idx="1751">
                  <c:v>45217</c:v>
                </c:pt>
                <c:pt idx="1752">
                  <c:v>45218</c:v>
                </c:pt>
                <c:pt idx="1753">
                  <c:v>45219</c:v>
                </c:pt>
                <c:pt idx="1754">
                  <c:v>45220</c:v>
                </c:pt>
                <c:pt idx="1755">
                  <c:v>45221</c:v>
                </c:pt>
                <c:pt idx="1756">
                  <c:v>45222</c:v>
                </c:pt>
                <c:pt idx="1757">
                  <c:v>45223</c:v>
                </c:pt>
                <c:pt idx="1758">
                  <c:v>45224</c:v>
                </c:pt>
                <c:pt idx="1759">
                  <c:v>45225</c:v>
                </c:pt>
                <c:pt idx="1760">
                  <c:v>45226</c:v>
                </c:pt>
                <c:pt idx="1761">
                  <c:v>45227</c:v>
                </c:pt>
                <c:pt idx="1762">
                  <c:v>45228</c:v>
                </c:pt>
                <c:pt idx="1763">
                  <c:v>45229</c:v>
                </c:pt>
                <c:pt idx="1764">
                  <c:v>45230</c:v>
                </c:pt>
                <c:pt idx="1765">
                  <c:v>45231</c:v>
                </c:pt>
                <c:pt idx="1766">
                  <c:v>45232</c:v>
                </c:pt>
                <c:pt idx="1767">
                  <c:v>45233</c:v>
                </c:pt>
                <c:pt idx="1768">
                  <c:v>45234</c:v>
                </c:pt>
                <c:pt idx="1769">
                  <c:v>45235</c:v>
                </c:pt>
                <c:pt idx="1770">
                  <c:v>45236</c:v>
                </c:pt>
                <c:pt idx="1771">
                  <c:v>45237</c:v>
                </c:pt>
                <c:pt idx="1772">
                  <c:v>45238</c:v>
                </c:pt>
                <c:pt idx="1773">
                  <c:v>45239</c:v>
                </c:pt>
                <c:pt idx="1774">
                  <c:v>45240</c:v>
                </c:pt>
                <c:pt idx="1775">
                  <c:v>45241</c:v>
                </c:pt>
                <c:pt idx="1776">
                  <c:v>45242</c:v>
                </c:pt>
                <c:pt idx="1777">
                  <c:v>45243</c:v>
                </c:pt>
                <c:pt idx="1778">
                  <c:v>45244</c:v>
                </c:pt>
                <c:pt idx="1779">
                  <c:v>45245</c:v>
                </c:pt>
                <c:pt idx="1780">
                  <c:v>45246</c:v>
                </c:pt>
                <c:pt idx="1781">
                  <c:v>45247</c:v>
                </c:pt>
                <c:pt idx="1782">
                  <c:v>45248</c:v>
                </c:pt>
                <c:pt idx="1783">
                  <c:v>45249</c:v>
                </c:pt>
                <c:pt idx="1784">
                  <c:v>45250</c:v>
                </c:pt>
                <c:pt idx="1785">
                  <c:v>45251</c:v>
                </c:pt>
                <c:pt idx="1786">
                  <c:v>45252</c:v>
                </c:pt>
                <c:pt idx="1787">
                  <c:v>45253</c:v>
                </c:pt>
                <c:pt idx="1788">
                  <c:v>45254</c:v>
                </c:pt>
                <c:pt idx="1789">
                  <c:v>45255</c:v>
                </c:pt>
                <c:pt idx="1790">
                  <c:v>45256</c:v>
                </c:pt>
                <c:pt idx="1791">
                  <c:v>45257</c:v>
                </c:pt>
                <c:pt idx="1792">
                  <c:v>45258</c:v>
                </c:pt>
                <c:pt idx="1793">
                  <c:v>45259</c:v>
                </c:pt>
                <c:pt idx="1794">
                  <c:v>45260</c:v>
                </c:pt>
                <c:pt idx="1795">
                  <c:v>45261</c:v>
                </c:pt>
                <c:pt idx="1796">
                  <c:v>45262</c:v>
                </c:pt>
                <c:pt idx="1797">
                  <c:v>45263</c:v>
                </c:pt>
                <c:pt idx="1798">
                  <c:v>45264</c:v>
                </c:pt>
                <c:pt idx="1799">
                  <c:v>45265</c:v>
                </c:pt>
                <c:pt idx="1800">
                  <c:v>45266</c:v>
                </c:pt>
                <c:pt idx="1801">
                  <c:v>45267</c:v>
                </c:pt>
                <c:pt idx="1802">
                  <c:v>45268</c:v>
                </c:pt>
                <c:pt idx="1803">
                  <c:v>45269</c:v>
                </c:pt>
                <c:pt idx="1804">
                  <c:v>45270</c:v>
                </c:pt>
                <c:pt idx="1805">
                  <c:v>45271</c:v>
                </c:pt>
                <c:pt idx="1806">
                  <c:v>45272</c:v>
                </c:pt>
                <c:pt idx="1807">
                  <c:v>45273</c:v>
                </c:pt>
                <c:pt idx="1808">
                  <c:v>45274</c:v>
                </c:pt>
                <c:pt idx="1809">
                  <c:v>45275</c:v>
                </c:pt>
                <c:pt idx="1810">
                  <c:v>45276</c:v>
                </c:pt>
                <c:pt idx="1811">
                  <c:v>45277</c:v>
                </c:pt>
                <c:pt idx="1812">
                  <c:v>45278</c:v>
                </c:pt>
                <c:pt idx="1813">
                  <c:v>45279</c:v>
                </c:pt>
                <c:pt idx="1814">
                  <c:v>45280</c:v>
                </c:pt>
                <c:pt idx="1815">
                  <c:v>45281</c:v>
                </c:pt>
                <c:pt idx="1816">
                  <c:v>45282</c:v>
                </c:pt>
                <c:pt idx="1817">
                  <c:v>45283</c:v>
                </c:pt>
                <c:pt idx="1818">
                  <c:v>45284</c:v>
                </c:pt>
                <c:pt idx="1819">
                  <c:v>45285</c:v>
                </c:pt>
                <c:pt idx="1820">
                  <c:v>45286</c:v>
                </c:pt>
                <c:pt idx="1821">
                  <c:v>45287</c:v>
                </c:pt>
                <c:pt idx="1822">
                  <c:v>45288</c:v>
                </c:pt>
                <c:pt idx="1823">
                  <c:v>45289</c:v>
                </c:pt>
                <c:pt idx="1824">
                  <c:v>45290</c:v>
                </c:pt>
                <c:pt idx="1825">
                  <c:v>45291</c:v>
                </c:pt>
              </c:numCache>
            </c:numRef>
          </c:cat>
          <c:val>
            <c:numRef>
              <c:f>ORDAM_ASIC_Pricing_Index!$AC$3653:$AC$5478</c:f>
              <c:numCache>
                <c:formatCode>"$"#,##0.00_);\("$"#,##0.00\)</c:formatCode>
                <c:ptCount val="1826"/>
                <c:pt idx="0">
                  <c:v>20.452132600940306</c:v>
                </c:pt>
                <c:pt idx="1">
                  <c:v>21.363847725455411</c:v>
                </c:pt>
                <c:pt idx="2">
                  <c:v>20.412920070641395</c:v>
                </c:pt>
                <c:pt idx="3">
                  <c:v>20.606080245372681</c:v>
                </c:pt>
                <c:pt idx="4">
                  <c:v>20.45304066678429</c:v>
                </c:pt>
                <c:pt idx="5">
                  <c:v>22.548041254448211</c:v>
                </c:pt>
                <c:pt idx="6">
                  <c:v>22.08705219937465</c:v>
                </c:pt>
                <c:pt idx="7">
                  <c:v>22.168063565067452</c:v>
                </c:pt>
                <c:pt idx="8">
                  <c:v>22.187291946849658</c:v>
                </c:pt>
                <c:pt idx="9">
                  <c:v>19.016225030407711</c:v>
                </c:pt>
                <c:pt idx="10">
                  <c:v>19.073481575019535</c:v>
                </c:pt>
                <c:pt idx="11">
                  <c:v>18.847887098040257</c:v>
                </c:pt>
                <c:pt idx="12">
                  <c:v>17.877729903208159</c:v>
                </c:pt>
                <c:pt idx="13">
                  <c:v>17.760877578914403</c:v>
                </c:pt>
                <c:pt idx="14">
                  <c:v>17.108742930695339</c:v>
                </c:pt>
                <c:pt idx="15">
                  <c:v>17.339004920221655</c:v>
                </c:pt>
                <c:pt idx="16">
                  <c:v>17.537640237422796</c:v>
                </c:pt>
                <c:pt idx="17">
                  <c:v>17.315197842300282</c:v>
                </c:pt>
                <c:pt idx="18">
                  <c:v>17.956809445491405</c:v>
                </c:pt>
                <c:pt idx="19">
                  <c:v>16.883691783608079</c:v>
                </c:pt>
                <c:pt idx="20">
                  <c:v>16.663166383375955</c:v>
                </c:pt>
                <c:pt idx="21">
                  <c:v>16.901549002016683</c:v>
                </c:pt>
                <c:pt idx="22">
                  <c:v>16.73205458326613</c:v>
                </c:pt>
                <c:pt idx="23">
                  <c:v>16.901245695763354</c:v>
                </c:pt>
                <c:pt idx="24">
                  <c:v>16.876216476810779</c:v>
                </c:pt>
                <c:pt idx="25">
                  <c:v>16.873529071615767</c:v>
                </c:pt>
                <c:pt idx="26">
                  <c:v>16.745404363283782</c:v>
                </c:pt>
                <c:pt idx="27">
                  <c:v>16.124748021126646</c:v>
                </c:pt>
                <c:pt idx="28">
                  <c:v>15.906886218508216</c:v>
                </c:pt>
                <c:pt idx="29">
                  <c:v>16.236487502928462</c:v>
                </c:pt>
                <c:pt idx="30">
                  <c:v>15.994338068657731</c:v>
                </c:pt>
                <c:pt idx="31">
                  <c:v>16.265204138547201</c:v>
                </c:pt>
                <c:pt idx="32">
                  <c:v>16.593329455632926</c:v>
                </c:pt>
                <c:pt idx="33">
                  <c:v>16.031398990897955</c:v>
                </c:pt>
                <c:pt idx="34">
                  <c:v>15.990838604801089</c:v>
                </c:pt>
                <c:pt idx="35">
                  <c:v>16.02475342307249</c:v>
                </c:pt>
                <c:pt idx="36">
                  <c:v>15.612445831301045</c:v>
                </c:pt>
                <c:pt idx="37">
                  <c:v>15.507144748306784</c:v>
                </c:pt>
                <c:pt idx="38">
                  <c:v>17.754615953741141</c:v>
                </c:pt>
                <c:pt idx="39">
                  <c:v>17.842008668086798</c:v>
                </c:pt>
                <c:pt idx="40">
                  <c:v>16.657372857842901</c:v>
                </c:pt>
                <c:pt idx="41">
                  <c:v>16.358777538335271</c:v>
                </c:pt>
                <c:pt idx="42">
                  <c:v>16.40748400813273</c:v>
                </c:pt>
                <c:pt idx="43">
                  <c:v>16.220447558128782</c:v>
                </c:pt>
                <c:pt idx="44">
                  <c:v>16.096788350604864</c:v>
                </c:pt>
                <c:pt idx="45">
                  <c:v>16.153398835966097</c:v>
                </c:pt>
                <c:pt idx="46">
                  <c:v>16.217662634284032</c:v>
                </c:pt>
                <c:pt idx="47">
                  <c:v>16.598479869643803</c:v>
                </c:pt>
                <c:pt idx="48">
                  <c:v>18.564291362148456</c:v>
                </c:pt>
                <c:pt idx="49">
                  <c:v>18.820300990852949</c:v>
                </c:pt>
                <c:pt idx="50">
                  <c:v>19.239408823166301</c:v>
                </c:pt>
                <c:pt idx="51">
                  <c:v>18.870321095403288</c:v>
                </c:pt>
                <c:pt idx="52">
                  <c:v>19.283913643789187</c:v>
                </c:pt>
                <c:pt idx="53">
                  <c:v>20.470630129579046</c:v>
                </c:pt>
                <c:pt idx="54">
                  <c:v>17.683070987903328</c:v>
                </c:pt>
                <c:pt idx="55">
                  <c:v>18.260164554234471</c:v>
                </c:pt>
                <c:pt idx="56">
                  <c:v>18.034477524555999</c:v>
                </c:pt>
                <c:pt idx="57">
                  <c:v>17.980579356659707</c:v>
                </c:pt>
                <c:pt idx="58">
                  <c:v>18.018917842223978</c:v>
                </c:pt>
                <c:pt idx="59">
                  <c:v>18.070007857865143</c:v>
                </c:pt>
                <c:pt idx="60">
                  <c:v>18.117029881450314</c:v>
                </c:pt>
                <c:pt idx="61">
                  <c:v>17.935818343642314</c:v>
                </c:pt>
                <c:pt idx="62">
                  <c:v>17.238442901530725</c:v>
                </c:pt>
                <c:pt idx="63">
                  <c:v>18.335452008901218</c:v>
                </c:pt>
                <c:pt idx="64">
                  <c:v>18.428941791195516</c:v>
                </c:pt>
                <c:pt idx="65">
                  <c:v>18.475562896327975</c:v>
                </c:pt>
                <c:pt idx="66">
                  <c:v>18.369985384347892</c:v>
                </c:pt>
                <c:pt idx="67">
                  <c:v>18.886986189123473</c:v>
                </c:pt>
                <c:pt idx="68">
                  <c:v>18.844069882434223</c:v>
                </c:pt>
                <c:pt idx="69">
                  <c:v>18.450577278287277</c:v>
                </c:pt>
                <c:pt idx="70">
                  <c:v>18.493191566046729</c:v>
                </c:pt>
                <c:pt idx="71">
                  <c:v>18.453975868577452</c:v>
                </c:pt>
                <c:pt idx="72">
                  <c:v>18.511512706854418</c:v>
                </c:pt>
                <c:pt idx="73">
                  <c:v>18.883943327403472</c:v>
                </c:pt>
                <c:pt idx="74">
                  <c:v>19.628279002332473</c:v>
                </c:pt>
                <c:pt idx="75">
                  <c:v>19.462818363341057</c:v>
                </c:pt>
                <c:pt idx="76">
                  <c:v>19.510867205066287</c:v>
                </c:pt>
                <c:pt idx="77">
                  <c:v>19.806282812407336</c:v>
                </c:pt>
                <c:pt idx="78">
                  <c:v>19.93734612430956</c:v>
                </c:pt>
                <c:pt idx="79">
                  <c:v>19.484598910223792</c:v>
                </c:pt>
                <c:pt idx="80">
                  <c:v>19.42208384670295</c:v>
                </c:pt>
                <c:pt idx="81">
                  <c:v>19.526560778978737</c:v>
                </c:pt>
                <c:pt idx="82">
                  <c:v>17.767668381100524</c:v>
                </c:pt>
                <c:pt idx="83">
                  <c:v>17.335403638168241</c:v>
                </c:pt>
                <c:pt idx="84">
                  <c:v>17.502522560306936</c:v>
                </c:pt>
                <c:pt idx="85">
                  <c:v>18.29976778145636</c:v>
                </c:pt>
                <c:pt idx="86">
                  <c:v>18.161888132464178</c:v>
                </c:pt>
                <c:pt idx="87">
                  <c:v>18.39155312090244</c:v>
                </c:pt>
                <c:pt idx="88">
                  <c:v>18.380136301742208</c:v>
                </c:pt>
                <c:pt idx="89">
                  <c:v>18.437534879079376</c:v>
                </c:pt>
                <c:pt idx="90">
                  <c:v>18.855249051943023</c:v>
                </c:pt>
                <c:pt idx="91">
                  <c:v>24.578034556427557</c:v>
                </c:pt>
                <c:pt idx="92">
                  <c:v>25.241572423455825</c:v>
                </c:pt>
                <c:pt idx="93">
                  <c:v>24.860916418624466</c:v>
                </c:pt>
                <c:pt idx="94">
                  <c:v>25.755443877288904</c:v>
                </c:pt>
                <c:pt idx="95">
                  <c:v>25.873976529677979</c:v>
                </c:pt>
                <c:pt idx="96">
                  <c:v>26.93969764716951</c:v>
                </c:pt>
                <c:pt idx="97">
                  <c:v>27.652413965190927</c:v>
                </c:pt>
                <c:pt idx="98">
                  <c:v>26.987159777497872</c:v>
                </c:pt>
                <c:pt idx="99">
                  <c:v>27.9277532326985</c:v>
                </c:pt>
                <c:pt idx="100">
                  <c:v>25.887240261458</c:v>
                </c:pt>
                <c:pt idx="101">
                  <c:v>26.078002955606763</c:v>
                </c:pt>
                <c:pt idx="102">
                  <c:v>26.138582321731668</c:v>
                </c:pt>
                <c:pt idx="103">
                  <c:v>26.692457725000995</c:v>
                </c:pt>
                <c:pt idx="104">
                  <c:v>25.900547623342245</c:v>
                </c:pt>
                <c:pt idx="105">
                  <c:v>27.24271403774766</c:v>
                </c:pt>
                <c:pt idx="106">
                  <c:v>27.352874499275373</c:v>
                </c:pt>
                <c:pt idx="107">
                  <c:v>27.724817183523783</c:v>
                </c:pt>
                <c:pt idx="108">
                  <c:v>27.774073644954733</c:v>
                </c:pt>
                <c:pt idx="109">
                  <c:v>28.024041419587245</c:v>
                </c:pt>
                <c:pt idx="110">
                  <c:v>28.107109333816165</c:v>
                </c:pt>
                <c:pt idx="111">
                  <c:v>28.778287567521666</c:v>
                </c:pt>
                <c:pt idx="112">
                  <c:v>30.135661969026444</c:v>
                </c:pt>
                <c:pt idx="113">
                  <c:v>29.291680511942342</c:v>
                </c:pt>
                <c:pt idx="114">
                  <c:v>27.288127690708517</c:v>
                </c:pt>
                <c:pt idx="115">
                  <c:v>27.839862280322908</c:v>
                </c:pt>
                <c:pt idx="116">
                  <c:v>27.728314078644392</c:v>
                </c:pt>
                <c:pt idx="117">
                  <c:v>27.875510574847922</c:v>
                </c:pt>
                <c:pt idx="118">
                  <c:v>27.584482072386848</c:v>
                </c:pt>
                <c:pt idx="119">
                  <c:v>28.386841035580783</c:v>
                </c:pt>
                <c:pt idx="120">
                  <c:v>28.788674676060054</c:v>
                </c:pt>
                <c:pt idx="121">
                  <c:v>29.610147859220969</c:v>
                </c:pt>
                <c:pt idx="122">
                  <c:v>31.682510394135466</c:v>
                </c:pt>
                <c:pt idx="123">
                  <c:v>29.77525224327184</c:v>
                </c:pt>
                <c:pt idx="124">
                  <c:v>29.484404970444757</c:v>
                </c:pt>
                <c:pt idx="125">
                  <c:v>29.18012957265551</c:v>
                </c:pt>
                <c:pt idx="126">
                  <c:v>29.876503107729008</c:v>
                </c:pt>
                <c:pt idx="127">
                  <c:v>30.924155082635632</c:v>
                </c:pt>
                <c:pt idx="128">
                  <c:v>32.346053249397499</c:v>
                </c:pt>
                <c:pt idx="129">
                  <c:v>33.878404156722524</c:v>
                </c:pt>
                <c:pt idx="130">
                  <c:v>40.100140180437357</c:v>
                </c:pt>
                <c:pt idx="131">
                  <c:v>38.308150614166543</c:v>
                </c:pt>
                <c:pt idx="132">
                  <c:v>44.543045607748979</c:v>
                </c:pt>
                <c:pt idx="133">
                  <c:v>45.941864673722257</c:v>
                </c:pt>
                <c:pt idx="134">
                  <c:v>47.515979352914059</c:v>
                </c:pt>
                <c:pt idx="135">
                  <c:v>45.112625201461086</c:v>
                </c:pt>
                <c:pt idx="136">
                  <c:v>40.996729657705998</c:v>
                </c:pt>
                <c:pt idx="137">
                  <c:v>40.532641110170736</c:v>
                </c:pt>
                <c:pt idx="138">
                  <c:v>47.433095486821905</c:v>
                </c:pt>
                <c:pt idx="139">
                  <c:v>45.792000174058444</c:v>
                </c:pt>
                <c:pt idx="140">
                  <c:v>45.693485396507924</c:v>
                </c:pt>
                <c:pt idx="141">
                  <c:v>43.60855333174618</c:v>
                </c:pt>
                <c:pt idx="142">
                  <c:v>45.079452087184912</c:v>
                </c:pt>
                <c:pt idx="143">
                  <c:v>45.867334110627084</c:v>
                </c:pt>
                <c:pt idx="144">
                  <c:v>46.353931158755479</c:v>
                </c:pt>
                <c:pt idx="145">
                  <c:v>50.994460759853538</c:v>
                </c:pt>
                <c:pt idx="146">
                  <c:v>51.955269810353727</c:v>
                </c:pt>
                <c:pt idx="147">
                  <c:v>51.337085101433495</c:v>
                </c:pt>
                <c:pt idx="148">
                  <c:v>50.879089821756772</c:v>
                </c:pt>
                <c:pt idx="149">
                  <c:v>42.0177103098912</c:v>
                </c:pt>
                <c:pt idx="150">
                  <c:v>43.835104269838716</c:v>
                </c:pt>
                <c:pt idx="151">
                  <c:v>43.724099572063885</c:v>
                </c:pt>
                <c:pt idx="152">
                  <c:v>44.915249400323503</c:v>
                </c:pt>
                <c:pt idx="153">
                  <c:v>41.355588778354154</c:v>
                </c:pt>
                <c:pt idx="154">
                  <c:v>37.867724951004952</c:v>
                </c:pt>
                <c:pt idx="155">
                  <c:v>38.711293856801952</c:v>
                </c:pt>
                <c:pt idx="156">
                  <c:v>38.734585221546325</c:v>
                </c:pt>
                <c:pt idx="157">
                  <c:v>40.201899675261629</c:v>
                </c:pt>
                <c:pt idx="158">
                  <c:v>39.525032779128551</c:v>
                </c:pt>
                <c:pt idx="159">
                  <c:v>37.813467800537595</c:v>
                </c:pt>
                <c:pt idx="160">
                  <c:v>39.881751281210612</c:v>
                </c:pt>
                <c:pt idx="161">
                  <c:v>39.400459802608744</c:v>
                </c:pt>
                <c:pt idx="162">
                  <c:v>40.852745711205984</c:v>
                </c:pt>
                <c:pt idx="163">
                  <c:v>41.435109216188756</c:v>
                </c:pt>
                <c:pt idx="164">
                  <c:v>44.944600359197054</c:v>
                </c:pt>
                <c:pt idx="165">
                  <c:v>45.953267356930716</c:v>
                </c:pt>
                <c:pt idx="166">
                  <c:v>46.992534177016388</c:v>
                </c:pt>
                <c:pt idx="167">
                  <c:v>49.219822622208085</c:v>
                </c:pt>
                <c:pt idx="168">
                  <c:v>47.511620772337686</c:v>
                </c:pt>
                <c:pt idx="169">
                  <c:v>48.906223345709847</c:v>
                </c:pt>
                <c:pt idx="170">
                  <c:v>50.602564695359078</c:v>
                </c:pt>
                <c:pt idx="171">
                  <c:v>54.593720081837063</c:v>
                </c:pt>
                <c:pt idx="172">
                  <c:v>58.483194157431328</c:v>
                </c:pt>
                <c:pt idx="173">
                  <c:v>59.48459793607239</c:v>
                </c:pt>
                <c:pt idx="174">
                  <c:v>60.595798470594083</c:v>
                </c:pt>
                <c:pt idx="175">
                  <c:v>65.849482784938459</c:v>
                </c:pt>
                <c:pt idx="176">
                  <c:v>74.083329154056429</c:v>
                </c:pt>
                <c:pt idx="177">
                  <c:v>56.583409191146565</c:v>
                </c:pt>
                <c:pt idx="178">
                  <c:v>64.412430678628155</c:v>
                </c:pt>
                <c:pt idx="179">
                  <c:v>61.678400997946376</c:v>
                </c:pt>
                <c:pt idx="180">
                  <c:v>54.4775051770755</c:v>
                </c:pt>
                <c:pt idx="181">
                  <c:v>53.046587392546947</c:v>
                </c:pt>
                <c:pt idx="182">
                  <c:v>54.432885454687288</c:v>
                </c:pt>
                <c:pt idx="183">
                  <c:v>61.643215467231649</c:v>
                </c:pt>
                <c:pt idx="184">
                  <c:v>56.969759399164779</c:v>
                </c:pt>
                <c:pt idx="185">
                  <c:v>55.528159216927818</c:v>
                </c:pt>
                <c:pt idx="186">
                  <c:v>56.948314859879972</c:v>
                </c:pt>
                <c:pt idx="187">
                  <c:v>58.475935522196849</c:v>
                </c:pt>
                <c:pt idx="188">
                  <c:v>63.739926540065326</c:v>
                </c:pt>
                <c:pt idx="189">
                  <c:v>55.600047623301805</c:v>
                </c:pt>
                <c:pt idx="190">
                  <c:v>53.346562337774337</c:v>
                </c:pt>
                <c:pt idx="191">
                  <c:v>48.890533880846284</c:v>
                </c:pt>
                <c:pt idx="192">
                  <c:v>51.490036830525909</c:v>
                </c:pt>
                <c:pt idx="193">
                  <c:v>49.041348457943776</c:v>
                </c:pt>
                <c:pt idx="194">
                  <c:v>42.885153837731785</c:v>
                </c:pt>
                <c:pt idx="195">
                  <c:v>46.4426239372225</c:v>
                </c:pt>
                <c:pt idx="196">
                  <c:v>38.660120791522765</c:v>
                </c:pt>
                <c:pt idx="197">
                  <c:v>39.770924975722046</c:v>
                </c:pt>
                <c:pt idx="198">
                  <c:v>45.121795842510885</c:v>
                </c:pt>
                <c:pt idx="199">
                  <c:v>44.407347006800542</c:v>
                </c:pt>
                <c:pt idx="200">
                  <c:v>45.71313035339648</c:v>
                </c:pt>
                <c:pt idx="201">
                  <c:v>44.764301666851743</c:v>
                </c:pt>
                <c:pt idx="202">
                  <c:v>43.333551340032876</c:v>
                </c:pt>
                <c:pt idx="203">
                  <c:v>41.21227521109661</c:v>
                </c:pt>
                <c:pt idx="204">
                  <c:v>40.778446876604953</c:v>
                </c:pt>
                <c:pt idx="205">
                  <c:v>41.28280276289474</c:v>
                </c:pt>
                <c:pt idx="206">
                  <c:v>41.059023880737463</c:v>
                </c:pt>
                <c:pt idx="207">
                  <c:v>38.754773882613065</c:v>
                </c:pt>
                <c:pt idx="208">
                  <c:v>39.297717276725173</c:v>
                </c:pt>
                <c:pt idx="209">
                  <c:v>39.109585535098326</c:v>
                </c:pt>
                <c:pt idx="210">
                  <c:v>39.571922786231255</c:v>
                </c:pt>
                <c:pt idx="211">
                  <c:v>42.242567241318433</c:v>
                </c:pt>
                <c:pt idx="212">
                  <c:v>43.986627346297766</c:v>
                </c:pt>
                <c:pt idx="213">
                  <c:v>44.64475751162329</c:v>
                </c:pt>
                <c:pt idx="214">
                  <c:v>46.330561298415212</c:v>
                </c:pt>
                <c:pt idx="215">
                  <c:v>47.155035226628591</c:v>
                </c:pt>
                <c:pt idx="216">
                  <c:v>45.415622344389334</c:v>
                </c:pt>
                <c:pt idx="217">
                  <c:v>43.773865471071645</c:v>
                </c:pt>
                <c:pt idx="218">
                  <c:v>46.098999816930515</c:v>
                </c:pt>
                <c:pt idx="219">
                  <c:v>46.22151867157023</c:v>
                </c:pt>
                <c:pt idx="220">
                  <c:v>45.702795760803781</c:v>
                </c:pt>
                <c:pt idx="221">
                  <c:v>43.151496488262694</c:v>
                </c:pt>
                <c:pt idx="222">
                  <c:v>44.001516722316239</c:v>
                </c:pt>
                <c:pt idx="223">
                  <c:v>43.294833662588729</c:v>
                </c:pt>
                <c:pt idx="224">
                  <c:v>40.8544623896397</c:v>
                </c:pt>
                <c:pt idx="225">
                  <c:v>36.556069056436783</c:v>
                </c:pt>
                <c:pt idx="226">
                  <c:v>37.925303047310173</c:v>
                </c:pt>
                <c:pt idx="227">
                  <c:v>38.240103862428626</c:v>
                </c:pt>
                <c:pt idx="228">
                  <c:v>37.525238798546276</c:v>
                </c:pt>
                <c:pt idx="229">
                  <c:v>37.087923101356836</c:v>
                </c:pt>
                <c:pt idx="230">
                  <c:v>39.891065884310116</c:v>
                </c:pt>
                <c:pt idx="231">
                  <c:v>39.139843356565038</c:v>
                </c:pt>
                <c:pt idx="232">
                  <c:v>36.066633399668149</c:v>
                </c:pt>
                <c:pt idx="233">
                  <c:v>36.032256670004273</c:v>
                </c:pt>
                <c:pt idx="234">
                  <c:v>37.393457846729071</c:v>
                </c:pt>
                <c:pt idx="235">
                  <c:v>36.17434206650973</c:v>
                </c:pt>
                <c:pt idx="236">
                  <c:v>36.068935468555743</c:v>
                </c:pt>
                <c:pt idx="237">
                  <c:v>37.220725110500055</c:v>
                </c:pt>
                <c:pt idx="238">
                  <c:v>36.299885757793689</c:v>
                </c:pt>
                <c:pt idx="239">
                  <c:v>34.192457760575174</c:v>
                </c:pt>
                <c:pt idx="240">
                  <c:v>32.980320432980598</c:v>
                </c:pt>
                <c:pt idx="241">
                  <c:v>33.412769335767024</c:v>
                </c:pt>
                <c:pt idx="242">
                  <c:v>33.572133929307242</c:v>
                </c:pt>
                <c:pt idx="243">
                  <c:v>31.577681121978284</c:v>
                </c:pt>
                <c:pt idx="244">
                  <c:v>34.313869674320351</c:v>
                </c:pt>
                <c:pt idx="245">
                  <c:v>35.600100464873819</c:v>
                </c:pt>
                <c:pt idx="246">
                  <c:v>35.465116216085718</c:v>
                </c:pt>
                <c:pt idx="247">
                  <c:v>35.377006219486432</c:v>
                </c:pt>
                <c:pt idx="248">
                  <c:v>34.344270159785495</c:v>
                </c:pt>
                <c:pt idx="249">
                  <c:v>35.106178187901605</c:v>
                </c:pt>
                <c:pt idx="250">
                  <c:v>34.753094480424949</c:v>
                </c:pt>
                <c:pt idx="251">
                  <c:v>34.259095618675154</c:v>
                </c:pt>
                <c:pt idx="252">
                  <c:v>33.241380724376434</c:v>
                </c:pt>
                <c:pt idx="253">
                  <c:v>33.531343797234705</c:v>
                </c:pt>
                <c:pt idx="254">
                  <c:v>34.608340049461866</c:v>
                </c:pt>
                <c:pt idx="255">
                  <c:v>29.848559909278787</c:v>
                </c:pt>
                <c:pt idx="256">
                  <c:v>29.838042926346692</c:v>
                </c:pt>
                <c:pt idx="257">
                  <c:v>29.794527736991533</c:v>
                </c:pt>
                <c:pt idx="258">
                  <c:v>29.495960176784028</c:v>
                </c:pt>
                <c:pt idx="259">
                  <c:v>29.346416494857579</c:v>
                </c:pt>
                <c:pt idx="260">
                  <c:v>29.165288310761106</c:v>
                </c:pt>
                <c:pt idx="261">
                  <c:v>29.45226673776218</c:v>
                </c:pt>
                <c:pt idx="262">
                  <c:v>29.095373099621664</c:v>
                </c:pt>
                <c:pt idx="263">
                  <c:v>28.41367800447394</c:v>
                </c:pt>
                <c:pt idx="264">
                  <c:v>28.627018521935366</c:v>
                </c:pt>
                <c:pt idx="265">
                  <c:v>27.19113474791277</c:v>
                </c:pt>
                <c:pt idx="266">
                  <c:v>22.523311749390341</c:v>
                </c:pt>
                <c:pt idx="267">
                  <c:v>21.960972972063182</c:v>
                </c:pt>
                <c:pt idx="268">
                  <c:v>18.08315555451335</c:v>
                </c:pt>
                <c:pt idx="269">
                  <c:v>18.60445825830066</c:v>
                </c:pt>
                <c:pt idx="270">
                  <c:v>18.581192293633279</c:v>
                </c:pt>
                <c:pt idx="271">
                  <c:v>18.02516370556468</c:v>
                </c:pt>
                <c:pt idx="272">
                  <c:v>18.769318355169272</c:v>
                </c:pt>
                <c:pt idx="273">
                  <c:v>18.963157938437377</c:v>
                </c:pt>
                <c:pt idx="274">
                  <c:v>19.158394263748395</c:v>
                </c:pt>
                <c:pt idx="275">
                  <c:v>18.636418042210334</c:v>
                </c:pt>
                <c:pt idx="276">
                  <c:v>18.424360058201355</c:v>
                </c:pt>
                <c:pt idx="277">
                  <c:v>18.210787833261239</c:v>
                </c:pt>
                <c:pt idx="278">
                  <c:v>17.569959607075688</c:v>
                </c:pt>
                <c:pt idx="279">
                  <c:v>18.580045857569246</c:v>
                </c:pt>
                <c:pt idx="280">
                  <c:v>18.513980567815469</c:v>
                </c:pt>
                <c:pt idx="281">
                  <c:v>19.953613290703597</c:v>
                </c:pt>
                <c:pt idx="282">
                  <c:v>19.261647187029517</c:v>
                </c:pt>
                <c:pt idx="283">
                  <c:v>18.253163706637899</c:v>
                </c:pt>
                <c:pt idx="284">
                  <c:v>18.336197566676532</c:v>
                </c:pt>
                <c:pt idx="285">
                  <c:v>18.260721291597907</c:v>
                </c:pt>
                <c:pt idx="286">
                  <c:v>18.448927812374286</c:v>
                </c:pt>
                <c:pt idx="287">
                  <c:v>17.817978792379268</c:v>
                </c:pt>
                <c:pt idx="288">
                  <c:v>17.237895793671342</c:v>
                </c:pt>
                <c:pt idx="289">
                  <c:v>17.413598159730132</c:v>
                </c:pt>
                <c:pt idx="290">
                  <c:v>16.930506602052873</c:v>
                </c:pt>
                <c:pt idx="291">
                  <c:v>16.980125376935586</c:v>
                </c:pt>
                <c:pt idx="292">
                  <c:v>17.856613271860933</c:v>
                </c:pt>
                <c:pt idx="293">
                  <c:v>17.92666949504089</c:v>
                </c:pt>
                <c:pt idx="294">
                  <c:v>17.327638005578066</c:v>
                </c:pt>
                <c:pt idx="295">
                  <c:v>13.67517289393272</c:v>
                </c:pt>
                <c:pt idx="296">
                  <c:v>13.642815539471606</c:v>
                </c:pt>
                <c:pt idx="297">
                  <c:v>17.879858147353779</c:v>
                </c:pt>
                <c:pt idx="298">
                  <c:v>20.045916880794493</c:v>
                </c:pt>
                <c:pt idx="299">
                  <c:v>21.18271994907478</c:v>
                </c:pt>
                <c:pt idx="300">
                  <c:v>20.111496063866948</c:v>
                </c:pt>
                <c:pt idx="301">
                  <c:v>20.707541341717892</c:v>
                </c:pt>
                <c:pt idx="302">
                  <c:v>19.901624536655305</c:v>
                </c:pt>
                <c:pt idx="303">
                  <c:v>19.83222702054697</c:v>
                </c:pt>
                <c:pt idx="304">
                  <c:v>20.089104603893379</c:v>
                </c:pt>
                <c:pt idx="305">
                  <c:v>20.324975494638739</c:v>
                </c:pt>
                <c:pt idx="306">
                  <c:v>19.996924398780969</c:v>
                </c:pt>
                <c:pt idx="307">
                  <c:v>20.651624770563359</c:v>
                </c:pt>
                <c:pt idx="308">
                  <c:v>20.409798112142777</c:v>
                </c:pt>
                <c:pt idx="309">
                  <c:v>20.442283923864895</c:v>
                </c:pt>
                <c:pt idx="310">
                  <c:v>22.702762515209461</c:v>
                </c:pt>
                <c:pt idx="311">
                  <c:v>20.929730789327902</c:v>
                </c:pt>
                <c:pt idx="312">
                  <c:v>20.92159155108024</c:v>
                </c:pt>
                <c:pt idx="313">
                  <c:v>21.879256630416581</c:v>
                </c:pt>
                <c:pt idx="314">
                  <c:v>20.691110573039982</c:v>
                </c:pt>
                <c:pt idx="315">
                  <c:v>20.913075143441425</c:v>
                </c:pt>
                <c:pt idx="316">
                  <c:v>20.930953316540361</c:v>
                </c:pt>
                <c:pt idx="317">
                  <c:v>20.509953106604964</c:v>
                </c:pt>
                <c:pt idx="318">
                  <c:v>19.649161466110044</c:v>
                </c:pt>
                <c:pt idx="319">
                  <c:v>19.866298375348865</c:v>
                </c:pt>
                <c:pt idx="320">
                  <c:v>19.966467594387481</c:v>
                </c:pt>
                <c:pt idx="321">
                  <c:v>18.941778696850207</c:v>
                </c:pt>
                <c:pt idx="322">
                  <c:v>18.517248193377345</c:v>
                </c:pt>
                <c:pt idx="323">
                  <c:v>17.823987546710271</c:v>
                </c:pt>
                <c:pt idx="324">
                  <c:v>15.713470542880469</c:v>
                </c:pt>
                <c:pt idx="325">
                  <c:v>14.418227200740873</c:v>
                </c:pt>
                <c:pt idx="326">
                  <c:v>14.725896965271255</c:v>
                </c:pt>
                <c:pt idx="327">
                  <c:v>13.419534193516464</c:v>
                </c:pt>
                <c:pt idx="328">
                  <c:v>13.820781431807648</c:v>
                </c:pt>
                <c:pt idx="329">
                  <c:v>14.102103004158764</c:v>
                </c:pt>
                <c:pt idx="330">
                  <c:v>15.322628910799224</c:v>
                </c:pt>
                <c:pt idx="331">
                  <c:v>15.036624863886509</c:v>
                </c:pt>
                <c:pt idx="332">
                  <c:v>16.182459346052926</c:v>
                </c:pt>
                <c:pt idx="333">
                  <c:v>15.433095573508922</c:v>
                </c:pt>
                <c:pt idx="334">
                  <c:v>14.884717440639303</c:v>
                </c:pt>
                <c:pt idx="335">
                  <c:v>14.49683717977747</c:v>
                </c:pt>
                <c:pt idx="336">
                  <c:v>14.490961362138528</c:v>
                </c:pt>
                <c:pt idx="337">
                  <c:v>14.245120070484322</c:v>
                </c:pt>
                <c:pt idx="338">
                  <c:v>15.183999160386051</c:v>
                </c:pt>
                <c:pt idx="339">
                  <c:v>15.559967377327466</c:v>
                </c:pt>
                <c:pt idx="340">
                  <c:v>15.590758833276707</c:v>
                </c:pt>
                <c:pt idx="341">
                  <c:v>15.644725691027412</c:v>
                </c:pt>
                <c:pt idx="342">
                  <c:v>15.002624239653496</c:v>
                </c:pt>
                <c:pt idx="343">
                  <c:v>14.510663235730195</c:v>
                </c:pt>
                <c:pt idx="344">
                  <c:v>14.292161045259249</c:v>
                </c:pt>
                <c:pt idx="345">
                  <c:v>14.394141898308467</c:v>
                </c:pt>
                <c:pt idx="346">
                  <c:v>14.483048416090682</c:v>
                </c:pt>
                <c:pt idx="347">
                  <c:v>13.950454342441127</c:v>
                </c:pt>
                <c:pt idx="348">
                  <c:v>14.057252098819159</c:v>
                </c:pt>
                <c:pt idx="349">
                  <c:v>13.173526139191461</c:v>
                </c:pt>
                <c:pt idx="350">
                  <c:v>11.933426745320435</c:v>
                </c:pt>
                <c:pt idx="351">
                  <c:v>14.49514059010651</c:v>
                </c:pt>
                <c:pt idx="352">
                  <c:v>14.081633854610251</c:v>
                </c:pt>
                <c:pt idx="353">
                  <c:v>14.132852918678628</c:v>
                </c:pt>
                <c:pt idx="354">
                  <c:v>14.027066915549204</c:v>
                </c:pt>
                <c:pt idx="355">
                  <c:v>15.275367569446926</c:v>
                </c:pt>
                <c:pt idx="356">
                  <c:v>14.665965179165962</c:v>
                </c:pt>
                <c:pt idx="357">
                  <c:v>14.488306786854025</c:v>
                </c:pt>
                <c:pt idx="358">
                  <c:v>14.37711546860525</c:v>
                </c:pt>
                <c:pt idx="359">
                  <c:v>14.220831969882518</c:v>
                </c:pt>
                <c:pt idx="360">
                  <c:v>14.435703650177427</c:v>
                </c:pt>
                <c:pt idx="361">
                  <c:v>14.52958346419036</c:v>
                </c:pt>
                <c:pt idx="362">
                  <c:v>14.913430421319418</c:v>
                </c:pt>
                <c:pt idx="363">
                  <c:v>14.455292661210944</c:v>
                </c:pt>
                <c:pt idx="364">
                  <c:v>14.056528497700748</c:v>
                </c:pt>
                <c:pt idx="365">
                  <c:v>12.349848812368394</c:v>
                </c:pt>
                <c:pt idx="366">
                  <c:v>11.573496881043175</c:v>
                </c:pt>
                <c:pt idx="367">
                  <c:v>12.886528714897254</c:v>
                </c:pt>
                <c:pt idx="368">
                  <c:v>13.131784858311061</c:v>
                </c:pt>
                <c:pt idx="369">
                  <c:v>13.115859263192622</c:v>
                </c:pt>
                <c:pt idx="370">
                  <c:v>14.420828502955235</c:v>
                </c:pt>
                <c:pt idx="371">
                  <c:v>15.859005275318246</c:v>
                </c:pt>
                <c:pt idx="372">
                  <c:v>15.554226422763779</c:v>
                </c:pt>
                <c:pt idx="373">
                  <c:v>14.819012690591004</c:v>
                </c:pt>
                <c:pt idx="374">
                  <c:v>15.850634595847273</c:v>
                </c:pt>
                <c:pt idx="375">
                  <c:v>15.360835265255563</c:v>
                </c:pt>
                <c:pt idx="376">
                  <c:v>15.926762255866739</c:v>
                </c:pt>
                <c:pt idx="377">
                  <c:v>15.791368123889566</c:v>
                </c:pt>
                <c:pt idx="378">
                  <c:v>16.137505544514418</c:v>
                </c:pt>
                <c:pt idx="379">
                  <c:v>16.067195277761826</c:v>
                </c:pt>
                <c:pt idx="380">
                  <c:v>15.785249876663825</c:v>
                </c:pt>
                <c:pt idx="381">
                  <c:v>16.480595915352644</c:v>
                </c:pt>
                <c:pt idx="382">
                  <c:v>16.52724964275686</c:v>
                </c:pt>
                <c:pt idx="383">
                  <c:v>15.725826256002579</c:v>
                </c:pt>
                <c:pt idx="384">
                  <c:v>15.561173266151513</c:v>
                </c:pt>
                <c:pt idx="385">
                  <c:v>15.860150133217745</c:v>
                </c:pt>
                <c:pt idx="386">
                  <c:v>15.639881649328473</c:v>
                </c:pt>
                <c:pt idx="387">
                  <c:v>14.710413469291895</c:v>
                </c:pt>
                <c:pt idx="388">
                  <c:v>14.842259383291188</c:v>
                </c:pt>
                <c:pt idx="389">
                  <c:v>14.57941422310167</c:v>
                </c:pt>
                <c:pt idx="390">
                  <c:v>15.355152518547154</c:v>
                </c:pt>
                <c:pt idx="391">
                  <c:v>16.415488079258324</c:v>
                </c:pt>
                <c:pt idx="392">
                  <c:v>16.521905580930355</c:v>
                </c:pt>
                <c:pt idx="393">
                  <c:v>16.386091572114502</c:v>
                </c:pt>
                <c:pt idx="394">
                  <c:v>17.008713882862587</c:v>
                </c:pt>
                <c:pt idx="395">
                  <c:v>16.495814804138398</c:v>
                </c:pt>
                <c:pt idx="396">
                  <c:v>16.632875552335971</c:v>
                </c:pt>
                <c:pt idx="397">
                  <c:v>16.475863633770235</c:v>
                </c:pt>
                <c:pt idx="398">
                  <c:v>16.31129687072179</c:v>
                </c:pt>
                <c:pt idx="399">
                  <c:v>15.946981484992619</c:v>
                </c:pt>
                <c:pt idx="400">
                  <c:v>17.346723329809247</c:v>
                </c:pt>
                <c:pt idx="401">
                  <c:v>17.723402276443558</c:v>
                </c:pt>
                <c:pt idx="402">
                  <c:v>17.919324154631379</c:v>
                </c:pt>
                <c:pt idx="403">
                  <c:v>18.165873585108475</c:v>
                </c:pt>
                <c:pt idx="404">
                  <c:v>18.9835175543496</c:v>
                </c:pt>
                <c:pt idx="405">
                  <c:v>18.162913198093253</c:v>
                </c:pt>
                <c:pt idx="406">
                  <c:v>19.090553724789114</c:v>
                </c:pt>
                <c:pt idx="407">
                  <c:v>19.469162496717605</c:v>
                </c:pt>
                <c:pt idx="408">
                  <c:v>19.092121331579367</c:v>
                </c:pt>
                <c:pt idx="409">
                  <c:v>19.396180765090186</c:v>
                </c:pt>
                <c:pt idx="410">
                  <c:v>18.081773395356926</c:v>
                </c:pt>
                <c:pt idx="411">
                  <c:v>18.247351671797958</c:v>
                </c:pt>
                <c:pt idx="412">
                  <c:v>17.419159515806431</c:v>
                </c:pt>
                <c:pt idx="413">
                  <c:v>18.90360741419677</c:v>
                </c:pt>
                <c:pt idx="414">
                  <c:v>17.254947599381492</c:v>
                </c:pt>
                <c:pt idx="415">
                  <c:v>17.200882240231042</c:v>
                </c:pt>
                <c:pt idx="416">
                  <c:v>17.43495657777353</c:v>
                </c:pt>
                <c:pt idx="417">
                  <c:v>17.338229591116129</c:v>
                </c:pt>
                <c:pt idx="418">
                  <c:v>18.175251696048296</c:v>
                </c:pt>
                <c:pt idx="419">
                  <c:v>17.288267874607815</c:v>
                </c:pt>
                <c:pt idx="420">
                  <c:v>16.442222731095608</c:v>
                </c:pt>
                <c:pt idx="421">
                  <c:v>14.754289288944078</c:v>
                </c:pt>
                <c:pt idx="422">
                  <c:v>14.633230888826224</c:v>
                </c:pt>
                <c:pt idx="423">
                  <c:v>14.317225717092622</c:v>
                </c:pt>
                <c:pt idx="424">
                  <c:v>14.078396371317496</c:v>
                </c:pt>
                <c:pt idx="425">
                  <c:v>13.910909492325946</c:v>
                </c:pt>
                <c:pt idx="426">
                  <c:v>14.888458185528775</c:v>
                </c:pt>
                <c:pt idx="427">
                  <c:v>14.650920727138933</c:v>
                </c:pt>
                <c:pt idx="428">
                  <c:v>14.490144140257026</c:v>
                </c:pt>
                <c:pt idx="429">
                  <c:v>15.573842549441125</c:v>
                </c:pt>
                <c:pt idx="430">
                  <c:v>15.712409557220067</c:v>
                </c:pt>
                <c:pt idx="431">
                  <c:v>15.030418286994875</c:v>
                </c:pt>
                <c:pt idx="432">
                  <c:v>12.446158009755305</c:v>
                </c:pt>
                <c:pt idx="433">
                  <c:v>10.17232079680976</c:v>
                </c:pt>
                <c:pt idx="434">
                  <c:v>10.169282733038699</c:v>
                </c:pt>
                <c:pt idx="435">
                  <c:v>10.160808263341989</c:v>
                </c:pt>
                <c:pt idx="436">
                  <c:v>0.9296344250098576</c:v>
                </c:pt>
                <c:pt idx="437">
                  <c:v>3.0063687999173871</c:v>
                </c:pt>
                <c:pt idx="438">
                  <c:v>1.9442487826535495</c:v>
                </c:pt>
                <c:pt idx="439">
                  <c:v>2.5345828415685743</c:v>
                </c:pt>
                <c:pt idx="440">
                  <c:v>1.3969130398963716</c:v>
                </c:pt>
                <c:pt idx="441">
                  <c:v>2.0709825896867993</c:v>
                </c:pt>
                <c:pt idx="442">
                  <c:v>2.0714415564387885</c:v>
                </c:pt>
                <c:pt idx="443">
                  <c:v>4.9606824383328352</c:v>
                </c:pt>
                <c:pt idx="444">
                  <c:v>4.9392802095585759</c:v>
                </c:pt>
                <c:pt idx="445">
                  <c:v>4.8992055466308235</c:v>
                </c:pt>
                <c:pt idx="446">
                  <c:v>3.8726296050330675</c:v>
                </c:pt>
                <c:pt idx="447">
                  <c:v>5.6819910244896947</c:v>
                </c:pt>
                <c:pt idx="448">
                  <c:v>6.5917900363803517</c:v>
                </c:pt>
                <c:pt idx="449">
                  <c:v>6.4237128408581041</c:v>
                </c:pt>
                <c:pt idx="450">
                  <c:v>10.406724382210335</c:v>
                </c:pt>
                <c:pt idx="451">
                  <c:v>9.5141247520030152</c:v>
                </c:pt>
                <c:pt idx="452">
                  <c:v>8.6889744614803792</c:v>
                </c:pt>
                <c:pt idx="453">
                  <c:v>7.5667670340187803</c:v>
                </c:pt>
                <c:pt idx="454">
                  <c:v>9.4307651163135429</c:v>
                </c:pt>
                <c:pt idx="455">
                  <c:v>9.4148911145357506</c:v>
                </c:pt>
                <c:pt idx="456">
                  <c:v>9.9399831309804476</c:v>
                </c:pt>
                <c:pt idx="457">
                  <c:v>10.680453725882238</c:v>
                </c:pt>
                <c:pt idx="458">
                  <c:v>10.469319056897998</c:v>
                </c:pt>
                <c:pt idx="459">
                  <c:v>10.909488461507646</c:v>
                </c:pt>
                <c:pt idx="460">
                  <c:v>10.678408310334531</c:v>
                </c:pt>
                <c:pt idx="461">
                  <c:v>12.312852376460649</c:v>
                </c:pt>
                <c:pt idx="462">
                  <c:v>12.039950110829132</c:v>
                </c:pt>
                <c:pt idx="463">
                  <c:v>11.18489132440253</c:v>
                </c:pt>
                <c:pt idx="464">
                  <c:v>11.068013959244901</c:v>
                </c:pt>
                <c:pt idx="465">
                  <c:v>9.5772399795362091</c:v>
                </c:pt>
                <c:pt idx="466">
                  <c:v>9.5422483149295427</c:v>
                </c:pt>
                <c:pt idx="467">
                  <c:v>10.038550977586034</c:v>
                </c:pt>
                <c:pt idx="468">
                  <c:v>9.517052012409291</c:v>
                </c:pt>
                <c:pt idx="469">
                  <c:v>9.5040493916559701</c:v>
                </c:pt>
                <c:pt idx="470">
                  <c:v>8.8328871786158842</c:v>
                </c:pt>
                <c:pt idx="471">
                  <c:v>10.40493284236398</c:v>
                </c:pt>
                <c:pt idx="472">
                  <c:v>10.379730008296033</c:v>
                </c:pt>
                <c:pt idx="473">
                  <c:v>10.92816452168838</c:v>
                </c:pt>
                <c:pt idx="474">
                  <c:v>10.694152046975683</c:v>
                </c:pt>
                <c:pt idx="475">
                  <c:v>9.6437535499020246</c:v>
                </c:pt>
                <c:pt idx="476">
                  <c:v>7.8060300702467771</c:v>
                </c:pt>
                <c:pt idx="477">
                  <c:v>8.5608844909392303</c:v>
                </c:pt>
                <c:pt idx="478">
                  <c:v>9.5379366697047541</c:v>
                </c:pt>
                <c:pt idx="479">
                  <c:v>9.9111152222860746</c:v>
                </c:pt>
                <c:pt idx="480">
                  <c:v>9.9741788819220627</c:v>
                </c:pt>
                <c:pt idx="481">
                  <c:v>10.323130774313968</c:v>
                </c:pt>
                <c:pt idx="482">
                  <c:v>10.681449399646288</c:v>
                </c:pt>
                <c:pt idx="483">
                  <c:v>10.72091937792923</c:v>
                </c:pt>
                <c:pt idx="484">
                  <c:v>13.838074552052014</c:v>
                </c:pt>
                <c:pt idx="485">
                  <c:v>13.386867044721299</c:v>
                </c:pt>
                <c:pt idx="486">
                  <c:v>14.00834716080413</c:v>
                </c:pt>
                <c:pt idx="487">
                  <c:v>14.415660993011976</c:v>
                </c:pt>
                <c:pt idx="488">
                  <c:v>14.142608558627865</c:v>
                </c:pt>
                <c:pt idx="489">
                  <c:v>14.196687583811087</c:v>
                </c:pt>
                <c:pt idx="490">
                  <c:v>14.167461227868351</c:v>
                </c:pt>
                <c:pt idx="491">
                  <c:v>14.992614936708964</c:v>
                </c:pt>
                <c:pt idx="492">
                  <c:v>17.259348357477407</c:v>
                </c:pt>
                <c:pt idx="493">
                  <c:v>16.860974091893691</c:v>
                </c:pt>
                <c:pt idx="494">
                  <c:v>16.040079227882291</c:v>
                </c:pt>
                <c:pt idx="495">
                  <c:v>13.464015631337</c:v>
                </c:pt>
                <c:pt idx="496">
                  <c:v>12.961966394610307</c:v>
                </c:pt>
                <c:pt idx="497">
                  <c:v>13.586576667042685</c:v>
                </c:pt>
                <c:pt idx="498">
                  <c:v>15.060314161597244</c:v>
                </c:pt>
                <c:pt idx="499">
                  <c:v>16.514625172611169</c:v>
                </c:pt>
                <c:pt idx="500">
                  <c:v>15.21539874854391</c:v>
                </c:pt>
                <c:pt idx="501">
                  <c:v>15.381306324160104</c:v>
                </c:pt>
                <c:pt idx="502">
                  <c:v>16.288631151693032</c:v>
                </c:pt>
                <c:pt idx="503">
                  <c:v>16.473385278890092</c:v>
                </c:pt>
                <c:pt idx="504">
                  <c:v>16.454256989056127</c:v>
                </c:pt>
                <c:pt idx="505">
                  <c:v>17.720250539841192</c:v>
                </c:pt>
                <c:pt idx="506">
                  <c:v>16.267427606353241</c:v>
                </c:pt>
                <c:pt idx="507">
                  <c:v>16.596498120354461</c:v>
                </c:pt>
                <c:pt idx="508">
                  <c:v>16.694855852081144</c:v>
                </c:pt>
                <c:pt idx="509">
                  <c:v>15.307885263546243</c:v>
                </c:pt>
                <c:pt idx="510">
                  <c:v>15.695390075396961</c:v>
                </c:pt>
                <c:pt idx="511">
                  <c:v>15.4304063342147</c:v>
                </c:pt>
                <c:pt idx="512">
                  <c:v>16.583935563566492</c:v>
                </c:pt>
                <c:pt idx="513">
                  <c:v>17.717947042552773</c:v>
                </c:pt>
                <c:pt idx="514">
                  <c:v>17.450459010128039</c:v>
                </c:pt>
                <c:pt idx="515">
                  <c:v>18.296764038895176</c:v>
                </c:pt>
                <c:pt idx="516">
                  <c:v>17.488727782910438</c:v>
                </c:pt>
                <c:pt idx="517">
                  <c:v>19.862884811311272</c:v>
                </c:pt>
                <c:pt idx="518">
                  <c:v>17.752398653520061</c:v>
                </c:pt>
                <c:pt idx="519">
                  <c:v>18.129596658569614</c:v>
                </c:pt>
                <c:pt idx="520">
                  <c:v>21.968795227581808</c:v>
                </c:pt>
                <c:pt idx="521">
                  <c:v>21.470543336886259</c:v>
                </c:pt>
                <c:pt idx="522">
                  <c:v>21.409872747566666</c:v>
                </c:pt>
                <c:pt idx="523">
                  <c:v>21.808363374370142</c:v>
                </c:pt>
                <c:pt idx="524">
                  <c:v>21.848328183847403</c:v>
                </c:pt>
                <c:pt idx="525">
                  <c:v>21.939428944760383</c:v>
                </c:pt>
                <c:pt idx="526">
                  <c:v>22.213339887798316</c:v>
                </c:pt>
                <c:pt idx="527">
                  <c:v>20.221846327866896</c:v>
                </c:pt>
                <c:pt idx="528">
                  <c:v>20.795156236697</c:v>
                </c:pt>
                <c:pt idx="529">
                  <c:v>20.769615374923578</c:v>
                </c:pt>
                <c:pt idx="530">
                  <c:v>20.448994144736151</c:v>
                </c:pt>
                <c:pt idx="531">
                  <c:v>20.6945516518518</c:v>
                </c:pt>
                <c:pt idx="532">
                  <c:v>16.48788581427748</c:v>
                </c:pt>
                <c:pt idx="533">
                  <c:v>16.305457741129594</c:v>
                </c:pt>
                <c:pt idx="534">
                  <c:v>16.08119042840999</c:v>
                </c:pt>
                <c:pt idx="535">
                  <c:v>15.651819038240022</c:v>
                </c:pt>
                <c:pt idx="536">
                  <c:v>15.836182921262898</c:v>
                </c:pt>
                <c:pt idx="537">
                  <c:v>15.728961708396172</c:v>
                </c:pt>
                <c:pt idx="538">
                  <c:v>16.832227645410285</c:v>
                </c:pt>
                <c:pt idx="539">
                  <c:v>16.767020016974065</c:v>
                </c:pt>
                <c:pt idx="540">
                  <c:v>15.753063883771402</c:v>
                </c:pt>
                <c:pt idx="541">
                  <c:v>15.614008301834737</c:v>
                </c:pt>
                <c:pt idx="542">
                  <c:v>15.297956369943563</c:v>
                </c:pt>
                <c:pt idx="543">
                  <c:v>14.932034194030432</c:v>
                </c:pt>
                <c:pt idx="544">
                  <c:v>15.26709265219853</c:v>
                </c:pt>
                <c:pt idx="545">
                  <c:v>15.408871191623129</c:v>
                </c:pt>
                <c:pt idx="546">
                  <c:v>15.212620907429502</c:v>
                </c:pt>
                <c:pt idx="547">
                  <c:v>15.497773027176617</c:v>
                </c:pt>
                <c:pt idx="548">
                  <c:v>15.165554543329849</c:v>
                </c:pt>
                <c:pt idx="549">
                  <c:v>15.051045258829392</c:v>
                </c:pt>
                <c:pt idx="550">
                  <c:v>15.142351200412316</c:v>
                </c:pt>
                <c:pt idx="551">
                  <c:v>15.013999569471341</c:v>
                </c:pt>
                <c:pt idx="552">
                  <c:v>15.709131066637378</c:v>
                </c:pt>
                <c:pt idx="553">
                  <c:v>15.582252775825852</c:v>
                </c:pt>
                <c:pt idx="554">
                  <c:v>16.123204648301595</c:v>
                </c:pt>
                <c:pt idx="555">
                  <c:v>15.709001817205902</c:v>
                </c:pt>
                <c:pt idx="556">
                  <c:v>15.658391223364326</c:v>
                </c:pt>
                <c:pt idx="557">
                  <c:v>15.53641222305167</c:v>
                </c:pt>
                <c:pt idx="558">
                  <c:v>15.651071453891641</c:v>
                </c:pt>
                <c:pt idx="559">
                  <c:v>12.907355330447883</c:v>
                </c:pt>
                <c:pt idx="560">
                  <c:v>12.906199697901503</c:v>
                </c:pt>
                <c:pt idx="561">
                  <c:v>12.760818751922137</c:v>
                </c:pt>
                <c:pt idx="562">
                  <c:v>12.600306773747661</c:v>
                </c:pt>
                <c:pt idx="563">
                  <c:v>12.637029158809343</c:v>
                </c:pt>
                <c:pt idx="564">
                  <c:v>12.661910566272365</c:v>
                </c:pt>
                <c:pt idx="565">
                  <c:v>12.739506377483309</c:v>
                </c:pt>
                <c:pt idx="566">
                  <c:v>12.717608292353326</c:v>
                </c:pt>
                <c:pt idx="567">
                  <c:v>13.285899536878263</c:v>
                </c:pt>
                <c:pt idx="568">
                  <c:v>13.720460452358264</c:v>
                </c:pt>
                <c:pt idx="569">
                  <c:v>13.878078458985371</c:v>
                </c:pt>
                <c:pt idx="570">
                  <c:v>13.756342828638228</c:v>
                </c:pt>
                <c:pt idx="571">
                  <c:v>14.158398048917498</c:v>
                </c:pt>
                <c:pt idx="572">
                  <c:v>14.819941029786404</c:v>
                </c:pt>
                <c:pt idx="573">
                  <c:v>18.984853153997321</c:v>
                </c:pt>
                <c:pt idx="574">
                  <c:v>18.647523243080251</c:v>
                </c:pt>
                <c:pt idx="575">
                  <c:v>19.207626602731938</c:v>
                </c:pt>
                <c:pt idx="576">
                  <c:v>19.275219399386756</c:v>
                </c:pt>
                <c:pt idx="577">
                  <c:v>19.902881267056898</c:v>
                </c:pt>
                <c:pt idx="578">
                  <c:v>21.194078047119561</c:v>
                </c:pt>
                <c:pt idx="579">
                  <c:v>19.091462526450275</c:v>
                </c:pt>
                <c:pt idx="580">
                  <c:v>19.644744170811183</c:v>
                </c:pt>
                <c:pt idx="581">
                  <c:v>19.532204765890057</c:v>
                </c:pt>
                <c:pt idx="582">
                  <c:v>21.148635263863099</c:v>
                </c:pt>
                <c:pt idx="583">
                  <c:v>21.248098842899779</c:v>
                </c:pt>
                <c:pt idx="584">
                  <c:v>20.684186116771748</c:v>
                </c:pt>
                <c:pt idx="585">
                  <c:v>21.13132678214907</c:v>
                </c:pt>
                <c:pt idx="586">
                  <c:v>20.913348156488414</c:v>
                </c:pt>
                <c:pt idx="587">
                  <c:v>21.297904979224981</c:v>
                </c:pt>
                <c:pt idx="588">
                  <c:v>19.939374397982142</c:v>
                </c:pt>
                <c:pt idx="589">
                  <c:v>20.425834784713679</c:v>
                </c:pt>
                <c:pt idx="590">
                  <c:v>21.07423063009178</c:v>
                </c:pt>
                <c:pt idx="591">
                  <c:v>21.005046171438732</c:v>
                </c:pt>
                <c:pt idx="592">
                  <c:v>21.275408272175842</c:v>
                </c:pt>
                <c:pt idx="593">
                  <c:v>21.365928895107725</c:v>
                </c:pt>
                <c:pt idx="594">
                  <c:v>22.414448288885037</c:v>
                </c:pt>
                <c:pt idx="595">
                  <c:v>21.642375375621363</c:v>
                </c:pt>
                <c:pt idx="596">
                  <c:v>20.96337305393136</c:v>
                </c:pt>
                <c:pt idx="597">
                  <c:v>21.326256149150495</c:v>
                </c:pt>
                <c:pt idx="598">
                  <c:v>20.440637457388252</c:v>
                </c:pt>
                <c:pt idx="599">
                  <c:v>20.75821658528605</c:v>
                </c:pt>
                <c:pt idx="600">
                  <c:v>20.694573466557344</c:v>
                </c:pt>
                <c:pt idx="601">
                  <c:v>19.812076541054058</c:v>
                </c:pt>
                <c:pt idx="602">
                  <c:v>18.66205843180057</c:v>
                </c:pt>
                <c:pt idx="603">
                  <c:v>18.982812886544412</c:v>
                </c:pt>
                <c:pt idx="604">
                  <c:v>18.513231966488398</c:v>
                </c:pt>
                <c:pt idx="605">
                  <c:v>19.131859111677191</c:v>
                </c:pt>
                <c:pt idx="606">
                  <c:v>19.054047713071832</c:v>
                </c:pt>
                <c:pt idx="607">
                  <c:v>19.621400341821328</c:v>
                </c:pt>
                <c:pt idx="608">
                  <c:v>19.546716728747683</c:v>
                </c:pt>
                <c:pt idx="609">
                  <c:v>20.355342233297019</c:v>
                </c:pt>
                <c:pt idx="610">
                  <c:v>18.784551495206085</c:v>
                </c:pt>
                <c:pt idx="611">
                  <c:v>15.421552762334144</c:v>
                </c:pt>
                <c:pt idx="612">
                  <c:v>16.200907872480865</c:v>
                </c:pt>
                <c:pt idx="613">
                  <c:v>15.225141595868346</c:v>
                </c:pt>
                <c:pt idx="614">
                  <c:v>15.540994961847298</c:v>
                </c:pt>
                <c:pt idx="615">
                  <c:v>16.156665530686769</c:v>
                </c:pt>
                <c:pt idx="616">
                  <c:v>15.469684021074482</c:v>
                </c:pt>
                <c:pt idx="617">
                  <c:v>15.789532236817999</c:v>
                </c:pt>
                <c:pt idx="618">
                  <c:v>16.138124450832333</c:v>
                </c:pt>
                <c:pt idx="619">
                  <c:v>16.247141423329605</c:v>
                </c:pt>
                <c:pt idx="620">
                  <c:v>16.366202098812888</c:v>
                </c:pt>
                <c:pt idx="621">
                  <c:v>16.024468124814561</c:v>
                </c:pt>
                <c:pt idx="622">
                  <c:v>17.054972119768742</c:v>
                </c:pt>
                <c:pt idx="623">
                  <c:v>17.390064931595415</c:v>
                </c:pt>
                <c:pt idx="624">
                  <c:v>17.903623147591233</c:v>
                </c:pt>
                <c:pt idx="625">
                  <c:v>17.828834981887724</c:v>
                </c:pt>
                <c:pt idx="626">
                  <c:v>17.816125105845501</c:v>
                </c:pt>
                <c:pt idx="627">
                  <c:v>18.248319763762385</c:v>
                </c:pt>
                <c:pt idx="628">
                  <c:v>14.580433677951888</c:v>
                </c:pt>
                <c:pt idx="629">
                  <c:v>13.346726556425329</c:v>
                </c:pt>
                <c:pt idx="630">
                  <c:v>13.54422034109516</c:v>
                </c:pt>
                <c:pt idx="631">
                  <c:v>12.73404610207599</c:v>
                </c:pt>
                <c:pt idx="632">
                  <c:v>14.080943128784014</c:v>
                </c:pt>
                <c:pt idx="633">
                  <c:v>13.968828518138189</c:v>
                </c:pt>
                <c:pt idx="634">
                  <c:v>14.103980981817049</c:v>
                </c:pt>
                <c:pt idx="635">
                  <c:v>14.155788283261936</c:v>
                </c:pt>
                <c:pt idx="636">
                  <c:v>14.018166651600961</c:v>
                </c:pt>
                <c:pt idx="637">
                  <c:v>14.348624756302899</c:v>
                </c:pt>
                <c:pt idx="638">
                  <c:v>14.1899764500097</c:v>
                </c:pt>
                <c:pt idx="639">
                  <c:v>13.764182336275944</c:v>
                </c:pt>
                <c:pt idx="640">
                  <c:v>13.641443279642436</c:v>
                </c:pt>
                <c:pt idx="641">
                  <c:v>13.572389071804816</c:v>
                </c:pt>
                <c:pt idx="642">
                  <c:v>13.904803397790284</c:v>
                </c:pt>
                <c:pt idx="643">
                  <c:v>14.228823416619697</c:v>
                </c:pt>
                <c:pt idx="644">
                  <c:v>13.738647580330866</c:v>
                </c:pt>
                <c:pt idx="645">
                  <c:v>13.9062964946409</c:v>
                </c:pt>
                <c:pt idx="646">
                  <c:v>14.54599428165416</c:v>
                </c:pt>
                <c:pt idx="647">
                  <c:v>14.932099425726555</c:v>
                </c:pt>
                <c:pt idx="648">
                  <c:v>15.533654139330965</c:v>
                </c:pt>
                <c:pt idx="649">
                  <c:v>15.761532183754342</c:v>
                </c:pt>
                <c:pt idx="650">
                  <c:v>16.205472366891943</c:v>
                </c:pt>
                <c:pt idx="651">
                  <c:v>15.869673484436445</c:v>
                </c:pt>
                <c:pt idx="652">
                  <c:v>15.879092575414886</c:v>
                </c:pt>
                <c:pt idx="653">
                  <c:v>16.049272724675937</c:v>
                </c:pt>
                <c:pt idx="654">
                  <c:v>15.600476889933578</c:v>
                </c:pt>
                <c:pt idx="655">
                  <c:v>14.662094350940128</c:v>
                </c:pt>
                <c:pt idx="656">
                  <c:v>14.977106396951653</c:v>
                </c:pt>
                <c:pt idx="657">
                  <c:v>15.624727316110485</c:v>
                </c:pt>
                <c:pt idx="658">
                  <c:v>16.060993857524611</c:v>
                </c:pt>
                <c:pt idx="659">
                  <c:v>18.332437336202471</c:v>
                </c:pt>
                <c:pt idx="660">
                  <c:v>18.688446964727923</c:v>
                </c:pt>
                <c:pt idx="661">
                  <c:v>18.594532385068973</c:v>
                </c:pt>
                <c:pt idx="662">
                  <c:v>19.055376148051494</c:v>
                </c:pt>
                <c:pt idx="663">
                  <c:v>18.836675696828532</c:v>
                </c:pt>
                <c:pt idx="664">
                  <c:v>18.954581905920467</c:v>
                </c:pt>
                <c:pt idx="665">
                  <c:v>20.372339291639779</c:v>
                </c:pt>
                <c:pt idx="666">
                  <c:v>19.459864134030269</c:v>
                </c:pt>
                <c:pt idx="667">
                  <c:v>19.898461754196266</c:v>
                </c:pt>
                <c:pt idx="668">
                  <c:v>20.194950959979504</c:v>
                </c:pt>
                <c:pt idx="669">
                  <c:v>20.723833454830654</c:v>
                </c:pt>
                <c:pt idx="670">
                  <c:v>20.556494938595471</c:v>
                </c:pt>
                <c:pt idx="671">
                  <c:v>20.172442673750755</c:v>
                </c:pt>
                <c:pt idx="672">
                  <c:v>27.723176916854225</c:v>
                </c:pt>
                <c:pt idx="673">
                  <c:v>28.357203979340845</c:v>
                </c:pt>
                <c:pt idx="674">
                  <c:v>32.618965648236816</c:v>
                </c:pt>
                <c:pt idx="675">
                  <c:v>32.60742212728163</c:v>
                </c:pt>
                <c:pt idx="676">
                  <c:v>30.509091303061375</c:v>
                </c:pt>
                <c:pt idx="677">
                  <c:v>32.408648936883573</c:v>
                </c:pt>
                <c:pt idx="678">
                  <c:v>31.963187390223084</c:v>
                </c:pt>
                <c:pt idx="679">
                  <c:v>31.823206260564866</c:v>
                </c:pt>
                <c:pt idx="680">
                  <c:v>33.028215497308381</c:v>
                </c:pt>
                <c:pt idx="681">
                  <c:v>34.780084860528575</c:v>
                </c:pt>
                <c:pt idx="682">
                  <c:v>34.86983549442396</c:v>
                </c:pt>
                <c:pt idx="683">
                  <c:v>34.165934323905269</c:v>
                </c:pt>
                <c:pt idx="684">
                  <c:v>33.827928482164701</c:v>
                </c:pt>
                <c:pt idx="685">
                  <c:v>33.766146635383492</c:v>
                </c:pt>
                <c:pt idx="686">
                  <c:v>36.490783641274284</c:v>
                </c:pt>
                <c:pt idx="687">
                  <c:v>36.9028538149932</c:v>
                </c:pt>
                <c:pt idx="688">
                  <c:v>36.861090971499245</c:v>
                </c:pt>
                <c:pt idx="689">
                  <c:v>39.214743135845225</c:v>
                </c:pt>
                <c:pt idx="690">
                  <c:v>39.37681558677771</c:v>
                </c:pt>
                <c:pt idx="691">
                  <c:v>38.594365256625451</c:v>
                </c:pt>
                <c:pt idx="692">
                  <c:v>38.406936000082958</c:v>
                </c:pt>
                <c:pt idx="693">
                  <c:v>40.512531971289313</c:v>
                </c:pt>
                <c:pt idx="694">
                  <c:v>39.611770572611547</c:v>
                </c:pt>
                <c:pt idx="695">
                  <c:v>34.894606997691696</c:v>
                </c:pt>
                <c:pt idx="696">
                  <c:v>34.867393408245363</c:v>
                </c:pt>
                <c:pt idx="697">
                  <c:v>36.623574835844906</c:v>
                </c:pt>
                <c:pt idx="698">
                  <c:v>33.652059707032038</c:v>
                </c:pt>
                <c:pt idx="699">
                  <c:v>37.681863032307078</c:v>
                </c:pt>
                <c:pt idx="700">
                  <c:v>35.523392601238811</c:v>
                </c:pt>
                <c:pt idx="701">
                  <c:v>36.392645299570589</c:v>
                </c:pt>
                <c:pt idx="702">
                  <c:v>37.021465678840315</c:v>
                </c:pt>
                <c:pt idx="703">
                  <c:v>35.242644795730712</c:v>
                </c:pt>
                <c:pt idx="704">
                  <c:v>36.238300872298133</c:v>
                </c:pt>
                <c:pt idx="705">
                  <c:v>36.744418602540023</c:v>
                </c:pt>
                <c:pt idx="706">
                  <c:v>36.397571321760402</c:v>
                </c:pt>
                <c:pt idx="707">
                  <c:v>34.122564163877506</c:v>
                </c:pt>
                <c:pt idx="708">
                  <c:v>34.742408477028576</c:v>
                </c:pt>
                <c:pt idx="709">
                  <c:v>33.97890148183911</c:v>
                </c:pt>
                <c:pt idx="710">
                  <c:v>33.47352369361959</c:v>
                </c:pt>
                <c:pt idx="711">
                  <c:v>35.356531533481693</c:v>
                </c:pt>
                <c:pt idx="712">
                  <c:v>37.57303080901022</c:v>
                </c:pt>
                <c:pt idx="713">
                  <c:v>37.835214183369921</c:v>
                </c:pt>
                <c:pt idx="714">
                  <c:v>38.310699979505166</c:v>
                </c:pt>
                <c:pt idx="715">
                  <c:v>43.461718442628658</c:v>
                </c:pt>
                <c:pt idx="716">
                  <c:v>47.338354536439766</c:v>
                </c:pt>
                <c:pt idx="717">
                  <c:v>48.110433097497342</c:v>
                </c:pt>
                <c:pt idx="718">
                  <c:v>50.181621703548338</c:v>
                </c:pt>
                <c:pt idx="719">
                  <c:v>49.373335963921903</c:v>
                </c:pt>
                <c:pt idx="720">
                  <c:v>47.565317959183062</c:v>
                </c:pt>
                <c:pt idx="721">
                  <c:v>49.934120849973418</c:v>
                </c:pt>
                <c:pt idx="722">
                  <c:v>48.648783693456522</c:v>
                </c:pt>
                <c:pt idx="723">
                  <c:v>49.949724961328783</c:v>
                </c:pt>
                <c:pt idx="724">
                  <c:v>52.425723727002335</c:v>
                </c:pt>
                <c:pt idx="725">
                  <c:v>57.12332917455003</c:v>
                </c:pt>
                <c:pt idx="726">
                  <c:v>57.252107533215991</c:v>
                </c:pt>
                <c:pt idx="727">
                  <c:v>59.165162486399161</c:v>
                </c:pt>
                <c:pt idx="728">
                  <c:v>59.773513729459019</c:v>
                </c:pt>
                <c:pt idx="729">
                  <c:v>63.816047822052305</c:v>
                </c:pt>
                <c:pt idx="730">
                  <c:v>64.251070736889105</c:v>
                </c:pt>
                <c:pt idx="731">
                  <c:v>65.23522906657351</c:v>
                </c:pt>
                <c:pt idx="732">
                  <c:v>72.440935253617099</c:v>
                </c:pt>
                <c:pt idx="733">
                  <c:v>74.883211936767268</c:v>
                </c:pt>
                <c:pt idx="734">
                  <c:v>72.169695299032369</c:v>
                </c:pt>
                <c:pt idx="735">
                  <c:v>77.92756820456222</c:v>
                </c:pt>
                <c:pt idx="736">
                  <c:v>85.409513080741363</c:v>
                </c:pt>
                <c:pt idx="737">
                  <c:v>91.846771150116766</c:v>
                </c:pt>
                <c:pt idx="738">
                  <c:v>95.964134815974958</c:v>
                </c:pt>
                <c:pt idx="739">
                  <c:v>84.342511708398135</c:v>
                </c:pt>
                <c:pt idx="740">
                  <c:v>79.691677714269304</c:v>
                </c:pt>
                <c:pt idx="741">
                  <c:v>72.717695701264489</c:v>
                </c:pt>
                <c:pt idx="742">
                  <c:v>68.530019923902202</c:v>
                </c:pt>
                <c:pt idx="743">
                  <c:v>76.889659584131792</c:v>
                </c:pt>
                <c:pt idx="744">
                  <c:v>81.43647060066796</c:v>
                </c:pt>
                <c:pt idx="745">
                  <c:v>75.46119802186702</c:v>
                </c:pt>
                <c:pt idx="746">
                  <c:v>74.1834073190944</c:v>
                </c:pt>
                <c:pt idx="747">
                  <c:v>73.132256846000161</c:v>
                </c:pt>
                <c:pt idx="748">
                  <c:v>75.24201150535643</c:v>
                </c:pt>
                <c:pt idx="749">
                  <c:v>73.857634127777899</c:v>
                </c:pt>
                <c:pt idx="750">
                  <c:v>72.596691563669708</c:v>
                </c:pt>
                <c:pt idx="751">
                  <c:v>61.094689692833271</c:v>
                </c:pt>
                <c:pt idx="752">
                  <c:v>66.405156848701893</c:v>
                </c:pt>
                <c:pt idx="753">
                  <c:v>63.296171406242763</c:v>
                </c:pt>
                <c:pt idx="754">
                  <c:v>63.862781882706003</c:v>
                </c:pt>
                <c:pt idx="755">
                  <c:v>64.04270584381824</c:v>
                </c:pt>
                <c:pt idx="756">
                  <c:v>64.531206423207593</c:v>
                </c:pt>
                <c:pt idx="757">
                  <c:v>59.403670504600726</c:v>
                </c:pt>
                <c:pt idx="758">
                  <c:v>66.665993199050732</c:v>
                </c:pt>
                <c:pt idx="759">
                  <c:v>68.73141947942058</c:v>
                </c:pt>
                <c:pt idx="760">
                  <c:v>68.586207630523376</c:v>
                </c:pt>
                <c:pt idx="761">
                  <c:v>65.822072285338223</c:v>
                </c:pt>
                <c:pt idx="762">
                  <c:v>66.86914815585024</c:v>
                </c:pt>
                <c:pt idx="763">
                  <c:v>71.629612783893023</c:v>
                </c:pt>
                <c:pt idx="764">
                  <c:v>76.262637071364381</c:v>
                </c:pt>
                <c:pt idx="765">
                  <c:v>74.996650984335588</c:v>
                </c:pt>
                <c:pt idx="766">
                  <c:v>77.877583333324012</c:v>
                </c:pt>
                <c:pt idx="767">
                  <c:v>77.948787816478045</c:v>
                </c:pt>
                <c:pt idx="768">
                  <c:v>77.089850618079538</c:v>
                </c:pt>
                <c:pt idx="769">
                  <c:v>93.619335453924975</c:v>
                </c:pt>
                <c:pt idx="770">
                  <c:v>94.843741310761217</c:v>
                </c:pt>
                <c:pt idx="771">
                  <c:v>91.060890686218443</c:v>
                </c:pt>
                <c:pt idx="772">
                  <c:v>97.894771842424575</c:v>
                </c:pt>
                <c:pt idx="773">
                  <c:v>97.124835392556207</c:v>
                </c:pt>
                <c:pt idx="774">
                  <c:v>96.155806131166131</c:v>
                </c:pt>
                <c:pt idx="775">
                  <c:v>100.0782221729438</c:v>
                </c:pt>
                <c:pt idx="776">
                  <c:v>98.297448438627768</c:v>
                </c:pt>
                <c:pt idx="777">
                  <c:v>101.07884040089164</c:v>
                </c:pt>
                <c:pt idx="778">
                  <c:v>107.99677489250358</c:v>
                </c:pt>
                <c:pt idx="779">
                  <c:v>106.85597964018859</c:v>
                </c:pt>
                <c:pt idx="780">
                  <c:v>114.75613634119595</c:v>
                </c:pt>
                <c:pt idx="781">
                  <c:v>115.58189445135586</c:v>
                </c:pt>
                <c:pt idx="782">
                  <c:v>118.69844581454188</c:v>
                </c:pt>
                <c:pt idx="783">
                  <c:v>110.87684773700828</c:v>
                </c:pt>
                <c:pt idx="784">
                  <c:v>98.102428578102362</c:v>
                </c:pt>
                <c:pt idx="785">
                  <c:v>100.64419288402777</c:v>
                </c:pt>
                <c:pt idx="786">
                  <c:v>95.016019252627359</c:v>
                </c:pt>
                <c:pt idx="787">
                  <c:v>92.791005829859046</c:v>
                </c:pt>
                <c:pt idx="788">
                  <c:v>92.965543491426217</c:v>
                </c:pt>
                <c:pt idx="789">
                  <c:v>90.19906878481855</c:v>
                </c:pt>
                <c:pt idx="790">
                  <c:v>100.91183803405586</c:v>
                </c:pt>
                <c:pt idx="791">
                  <c:v>97.763179825915344</c:v>
                </c:pt>
                <c:pt idx="792">
                  <c:v>103.05577690629394</c:v>
                </c:pt>
                <c:pt idx="793">
                  <c:v>98.025955783244967</c:v>
                </c:pt>
                <c:pt idx="794">
                  <c:v>98.947720329173407</c:v>
                </c:pt>
                <c:pt idx="795">
                  <c:v>100.37429734376975</c:v>
                </c:pt>
                <c:pt idx="796">
                  <c:v>105.92027617572792</c:v>
                </c:pt>
                <c:pt idx="797">
                  <c:v>108.31430454641414</c:v>
                </c:pt>
                <c:pt idx="798">
                  <c:v>113.889988041515</c:v>
                </c:pt>
                <c:pt idx="799">
                  <c:v>117.23205767797818</c:v>
                </c:pt>
                <c:pt idx="800">
                  <c:v>121.13346469211544</c:v>
                </c:pt>
                <c:pt idx="801">
                  <c:v>120.13445305423691</c:v>
                </c:pt>
                <c:pt idx="802">
                  <c:v>129.10778853309304</c:v>
                </c:pt>
                <c:pt idx="803">
                  <c:v>125.63382455161863</c:v>
                </c:pt>
                <c:pt idx="804">
                  <c:v>116.49716262485884</c:v>
                </c:pt>
                <c:pt idx="805">
                  <c:v>118.071936951816</c:v>
                </c:pt>
                <c:pt idx="806">
                  <c:v>123.34733608544097</c:v>
                </c:pt>
                <c:pt idx="807">
                  <c:v>121.3377180466217</c:v>
                </c:pt>
                <c:pt idx="808">
                  <c:v>119.87274734541862</c:v>
                </c:pt>
                <c:pt idx="809">
                  <c:v>120.03143583481166</c:v>
                </c:pt>
                <c:pt idx="810">
                  <c:v>117.92046468488709</c:v>
                </c:pt>
                <c:pt idx="811">
                  <c:v>111.25100226017734</c:v>
                </c:pt>
                <c:pt idx="812">
                  <c:v>111.89339808375672</c:v>
                </c:pt>
                <c:pt idx="813">
                  <c:v>107.05226065215599</c:v>
                </c:pt>
                <c:pt idx="814">
                  <c:v>104.60237411616156</c:v>
                </c:pt>
                <c:pt idx="815">
                  <c:v>112.46221762379676</c:v>
                </c:pt>
                <c:pt idx="816">
                  <c:v>114.59280225696844</c:v>
                </c:pt>
                <c:pt idx="817">
                  <c:v>114.41710406002441</c:v>
                </c:pt>
                <c:pt idx="818">
                  <c:v>118.48751005760771</c:v>
                </c:pt>
                <c:pt idx="819">
                  <c:v>121.16266630064487</c:v>
                </c:pt>
                <c:pt idx="820">
                  <c:v>121.20126121073096</c:v>
                </c:pt>
                <c:pt idx="821">
                  <c:v>121.57781433337308</c:v>
                </c:pt>
                <c:pt idx="822">
                  <c:v>114.72873503532925</c:v>
                </c:pt>
                <c:pt idx="823">
                  <c:v>110.94430662137101</c:v>
                </c:pt>
                <c:pt idx="824">
                  <c:v>113.34548720126702</c:v>
                </c:pt>
                <c:pt idx="825">
                  <c:v>113.66127690124901</c:v>
                </c:pt>
                <c:pt idx="826">
                  <c:v>112.24347924762208</c:v>
                </c:pt>
                <c:pt idx="827">
                  <c:v>107.86433717794625</c:v>
                </c:pt>
                <c:pt idx="828">
                  <c:v>112.41148552780139</c:v>
                </c:pt>
                <c:pt idx="829">
                  <c:v>112.24683071038694</c:v>
                </c:pt>
                <c:pt idx="830">
                  <c:v>115.59650294613741</c:v>
                </c:pt>
                <c:pt idx="831">
                  <c:v>116.53372559890094</c:v>
                </c:pt>
                <c:pt idx="832">
                  <c:v>115.86095115561773</c:v>
                </c:pt>
                <c:pt idx="833">
                  <c:v>123.84063653151776</c:v>
                </c:pt>
                <c:pt idx="834">
                  <c:v>122.36619068471751</c:v>
                </c:pt>
                <c:pt idx="835">
                  <c:v>120.57123416052411</c:v>
                </c:pt>
                <c:pt idx="836">
                  <c:v>117.01864352582697</c:v>
                </c:pt>
                <c:pt idx="837">
                  <c:v>115.30313337266865</c:v>
                </c:pt>
                <c:pt idx="838">
                  <c:v>105.45194761710029</c:v>
                </c:pt>
                <c:pt idx="839">
                  <c:v>104.37938813635316</c:v>
                </c:pt>
                <c:pt idx="840">
                  <c:v>105.9106913669749</c:v>
                </c:pt>
                <c:pt idx="841">
                  <c:v>100.56605488682229</c:v>
                </c:pt>
                <c:pt idx="842">
                  <c:v>96.247204815952415</c:v>
                </c:pt>
                <c:pt idx="843">
                  <c:v>94.550778435632211</c:v>
                </c:pt>
                <c:pt idx="844">
                  <c:v>92.411926778334774</c:v>
                </c:pt>
                <c:pt idx="845">
                  <c:v>90.331002793762806</c:v>
                </c:pt>
                <c:pt idx="846">
                  <c:v>100.87346267316263</c:v>
                </c:pt>
                <c:pt idx="847">
                  <c:v>102.94363890490769</c:v>
                </c:pt>
                <c:pt idx="848">
                  <c:v>102.5443783660244</c:v>
                </c:pt>
                <c:pt idx="849">
                  <c:v>99.923336062402157</c:v>
                </c:pt>
                <c:pt idx="850">
                  <c:v>108.87420556802276</c:v>
                </c:pt>
                <c:pt idx="851">
                  <c:v>126.65534501287624</c:v>
                </c:pt>
                <c:pt idx="852">
                  <c:v>123.74463632596671</c:v>
                </c:pt>
                <c:pt idx="853">
                  <c:v>125.17067536562571</c:v>
                </c:pt>
                <c:pt idx="854">
                  <c:v>115.77832523869871</c:v>
                </c:pt>
                <c:pt idx="855">
                  <c:v>125.71407878894014</c:v>
                </c:pt>
                <c:pt idx="856">
                  <c:v>123.43493535067907</c:v>
                </c:pt>
                <c:pt idx="857">
                  <c:v>125.58182463463187</c:v>
                </c:pt>
                <c:pt idx="858">
                  <c:v>128.97520505093365</c:v>
                </c:pt>
                <c:pt idx="859">
                  <c:v>127.64406656699639</c:v>
                </c:pt>
                <c:pt idx="860">
                  <c:v>121.82975487282746</c:v>
                </c:pt>
                <c:pt idx="861">
                  <c:v>123.98968920670188</c:v>
                </c:pt>
                <c:pt idx="862">
                  <c:v>107.47832192794907</c:v>
                </c:pt>
                <c:pt idx="863">
                  <c:v>85.622065146769074</c:v>
                </c:pt>
                <c:pt idx="864">
                  <c:v>85.91063659951412</c:v>
                </c:pt>
                <c:pt idx="865">
                  <c:v>79.775099122834433</c:v>
                </c:pt>
                <c:pt idx="866">
                  <c:v>78.980641665542777</c:v>
                </c:pt>
                <c:pt idx="867">
                  <c:v>72.93638646570399</c:v>
                </c:pt>
                <c:pt idx="868">
                  <c:v>72.144315824561303</c:v>
                </c:pt>
                <c:pt idx="869">
                  <c:v>60.484470186278763</c:v>
                </c:pt>
                <c:pt idx="870">
                  <c:v>67.200215463272173</c:v>
                </c:pt>
                <c:pt idx="871">
                  <c:v>60.727281811352633</c:v>
                </c:pt>
                <c:pt idx="872">
                  <c:v>61.47133520064444</c:v>
                </c:pt>
                <c:pt idx="873">
                  <c:v>55.960996435075984</c:v>
                </c:pt>
                <c:pt idx="874">
                  <c:v>63.51653636456674</c:v>
                </c:pt>
                <c:pt idx="875">
                  <c:v>62.602692231035121</c:v>
                </c:pt>
                <c:pt idx="876">
                  <c:v>64.710397930501983</c:v>
                </c:pt>
                <c:pt idx="877">
                  <c:v>63.238967446336282</c:v>
                </c:pt>
                <c:pt idx="878">
                  <c:v>57.564036319849933</c:v>
                </c:pt>
                <c:pt idx="879">
                  <c:v>55.410142284244181</c:v>
                </c:pt>
                <c:pt idx="880">
                  <c:v>70.995511147850422</c:v>
                </c:pt>
                <c:pt idx="881">
                  <c:v>74.98471036808975</c:v>
                </c:pt>
                <c:pt idx="882">
                  <c:v>73.379448132172442</c:v>
                </c:pt>
                <c:pt idx="883">
                  <c:v>75.799368088131928</c:v>
                </c:pt>
                <c:pt idx="884">
                  <c:v>79.400160595307938</c:v>
                </c:pt>
                <c:pt idx="885">
                  <c:v>74.170671186125077</c:v>
                </c:pt>
                <c:pt idx="886">
                  <c:v>70.742847226332813</c:v>
                </c:pt>
                <c:pt idx="887">
                  <c:v>71.369961166496054</c:v>
                </c:pt>
                <c:pt idx="888">
                  <c:v>66.09066563573856</c:v>
                </c:pt>
                <c:pt idx="889">
                  <c:v>65.791725828502862</c:v>
                </c:pt>
                <c:pt idx="890">
                  <c:v>74.922195330837681</c:v>
                </c:pt>
                <c:pt idx="891">
                  <c:v>73.623014523248955</c:v>
                </c:pt>
                <c:pt idx="892">
                  <c:v>74.807785003584527</c:v>
                </c:pt>
                <c:pt idx="893">
                  <c:v>70.693266953090713</c:v>
                </c:pt>
                <c:pt idx="894">
                  <c:v>84.225050942425057</c:v>
                </c:pt>
                <c:pt idx="895">
                  <c:v>88.032835330697637</c:v>
                </c:pt>
                <c:pt idx="896">
                  <c:v>87.287184623133683</c:v>
                </c:pt>
                <c:pt idx="897">
                  <c:v>82.38580905077454</c:v>
                </c:pt>
                <c:pt idx="898">
                  <c:v>81.937956626777051</c:v>
                </c:pt>
                <c:pt idx="899">
                  <c:v>75.922301605775388</c:v>
                </c:pt>
                <c:pt idx="900">
                  <c:v>75.808917834236269</c:v>
                </c:pt>
                <c:pt idx="901">
                  <c:v>75.899139300237294</c:v>
                </c:pt>
                <c:pt idx="902">
                  <c:v>65.557590408940925</c:v>
                </c:pt>
                <c:pt idx="903">
                  <c:v>67.794397398677447</c:v>
                </c:pt>
                <c:pt idx="904">
                  <c:v>70.746538381164484</c:v>
                </c:pt>
                <c:pt idx="905">
                  <c:v>73.200329787502326</c:v>
                </c:pt>
                <c:pt idx="906">
                  <c:v>65.768340864086298</c:v>
                </c:pt>
                <c:pt idx="907">
                  <c:v>66.551635629729546</c:v>
                </c:pt>
                <c:pt idx="908">
                  <c:v>73.143316143050541</c:v>
                </c:pt>
                <c:pt idx="909">
                  <c:v>72.644447337994436</c:v>
                </c:pt>
                <c:pt idx="910">
                  <c:v>76.390199178786048</c:v>
                </c:pt>
                <c:pt idx="911">
                  <c:v>74.191362074255196</c:v>
                </c:pt>
                <c:pt idx="912">
                  <c:v>70.534733872502741</c:v>
                </c:pt>
                <c:pt idx="913">
                  <c:v>71.451427296505656</c:v>
                </c:pt>
                <c:pt idx="914">
                  <c:v>107.08093552781297</c:v>
                </c:pt>
                <c:pt idx="915">
                  <c:v>109.20891182682459</c:v>
                </c:pt>
                <c:pt idx="916">
                  <c:v>104.10897062123921</c:v>
                </c:pt>
                <c:pt idx="917">
                  <c:v>105.28389485754793</c:v>
                </c:pt>
                <c:pt idx="918">
                  <c:v>104.21040908829525</c:v>
                </c:pt>
                <c:pt idx="919">
                  <c:v>100.71288764861652</c:v>
                </c:pt>
                <c:pt idx="920">
                  <c:v>104.3056361201226</c:v>
                </c:pt>
                <c:pt idx="921">
                  <c:v>103.04967457638232</c:v>
                </c:pt>
                <c:pt idx="922">
                  <c:v>105.57579010676365</c:v>
                </c:pt>
                <c:pt idx="923">
                  <c:v>101.8943221814326</c:v>
                </c:pt>
                <c:pt idx="924">
                  <c:v>99.9064819185663</c:v>
                </c:pt>
                <c:pt idx="925">
                  <c:v>100.57667800489945</c:v>
                </c:pt>
                <c:pt idx="926">
                  <c:v>96.614379912157588</c:v>
                </c:pt>
                <c:pt idx="927">
                  <c:v>95.762081322974765</c:v>
                </c:pt>
                <c:pt idx="928">
                  <c:v>101.73987927616723</c:v>
                </c:pt>
                <c:pt idx="929">
                  <c:v>102.71167029577079</c:v>
                </c:pt>
                <c:pt idx="930">
                  <c:v>99.123709446767833</c:v>
                </c:pt>
                <c:pt idx="931">
                  <c:v>95.274418573374092</c:v>
                </c:pt>
                <c:pt idx="932">
                  <c:v>103.87334116165906</c:v>
                </c:pt>
                <c:pt idx="933">
                  <c:v>104.59305090153769</c:v>
                </c:pt>
                <c:pt idx="934">
                  <c:v>108.87896782318718</c:v>
                </c:pt>
                <c:pt idx="935">
                  <c:v>111.68617914333947</c:v>
                </c:pt>
                <c:pt idx="936">
                  <c:v>115.26355247146554</c:v>
                </c:pt>
                <c:pt idx="937">
                  <c:v>123.166543993215</c:v>
                </c:pt>
                <c:pt idx="938">
                  <c:v>130.17398814107776</c:v>
                </c:pt>
                <c:pt idx="939">
                  <c:v>132.75935238789907</c:v>
                </c:pt>
                <c:pt idx="940">
                  <c:v>132.81884320774233</c:v>
                </c:pt>
                <c:pt idx="941">
                  <c:v>140.29965084951905</c:v>
                </c:pt>
                <c:pt idx="942">
                  <c:v>130.20393875973923</c:v>
                </c:pt>
                <c:pt idx="943">
                  <c:v>124.82585896750543</c:v>
                </c:pt>
                <c:pt idx="944">
                  <c:v>121.53960123866523</c:v>
                </c:pt>
                <c:pt idx="945">
                  <c:v>118.00714427544573</c:v>
                </c:pt>
                <c:pt idx="946">
                  <c:v>123.66549088424917</c:v>
                </c:pt>
                <c:pt idx="947">
                  <c:v>127.30962441067804</c:v>
                </c:pt>
                <c:pt idx="948">
                  <c:v>134.1201073626826</c:v>
                </c:pt>
                <c:pt idx="949">
                  <c:v>140.55349601588719</c:v>
                </c:pt>
                <c:pt idx="950">
                  <c:v>137.43050635154049</c:v>
                </c:pt>
                <c:pt idx="951">
                  <c:v>146.06171845777678</c:v>
                </c:pt>
                <c:pt idx="952">
                  <c:v>143.67591994472085</c:v>
                </c:pt>
                <c:pt idx="953">
                  <c:v>143.67439936866157</c:v>
                </c:pt>
                <c:pt idx="954">
                  <c:v>139.6502374746216</c:v>
                </c:pt>
                <c:pt idx="955">
                  <c:v>140.1525598918015</c:v>
                </c:pt>
                <c:pt idx="956">
                  <c:v>137.78726008147333</c:v>
                </c:pt>
                <c:pt idx="957">
                  <c:v>137.68327070717331</c:v>
                </c:pt>
                <c:pt idx="958">
                  <c:v>134.27176026231646</c:v>
                </c:pt>
                <c:pt idx="959">
                  <c:v>130.05904109888056</c:v>
                </c:pt>
                <c:pt idx="960">
                  <c:v>130.39960155402366</c:v>
                </c:pt>
                <c:pt idx="961">
                  <c:v>136.56647179205899</c:v>
                </c:pt>
                <c:pt idx="962">
                  <c:v>145.00267217440756</c:v>
                </c:pt>
                <c:pt idx="963">
                  <c:v>143.60708888895604</c:v>
                </c:pt>
                <c:pt idx="964">
                  <c:v>144.94628707693229</c:v>
                </c:pt>
                <c:pt idx="965">
                  <c:v>145.66869913753021</c:v>
                </c:pt>
                <c:pt idx="966">
                  <c:v>139.90807793414709</c:v>
                </c:pt>
                <c:pt idx="967">
                  <c:v>125.37206903302425</c:v>
                </c:pt>
                <c:pt idx="968">
                  <c:v>119.62856099669355</c:v>
                </c:pt>
                <c:pt idx="969">
                  <c:v>125.54901028049859</c:v>
                </c:pt>
                <c:pt idx="970">
                  <c:v>125.14904894345516</c:v>
                </c:pt>
                <c:pt idx="971">
                  <c:v>125.33083744242565</c:v>
                </c:pt>
                <c:pt idx="972">
                  <c:v>120.06385329195207</c:v>
                </c:pt>
                <c:pt idx="973">
                  <c:v>120.47405973642552</c:v>
                </c:pt>
                <c:pt idx="974">
                  <c:v>124.80963874868544</c:v>
                </c:pt>
                <c:pt idx="975">
                  <c:v>126.45220861409179</c:v>
                </c:pt>
                <c:pt idx="976">
                  <c:v>128.35479350362519</c:v>
                </c:pt>
                <c:pt idx="977">
                  <c:v>128.18592444401861</c:v>
                </c:pt>
                <c:pt idx="978">
                  <c:v>133.27173793764197</c:v>
                </c:pt>
                <c:pt idx="979">
                  <c:v>135.74126028129129</c:v>
                </c:pt>
                <c:pt idx="980">
                  <c:v>113.43703089066616</c:v>
                </c:pt>
                <c:pt idx="981">
                  <c:v>111.38160997655311</c:v>
                </c:pt>
                <c:pt idx="982">
                  <c:v>112.30064911595214</c:v>
                </c:pt>
                <c:pt idx="983">
                  <c:v>108.25289737891174</c:v>
                </c:pt>
                <c:pt idx="984">
                  <c:v>108.95781187063871</c:v>
                </c:pt>
                <c:pt idx="985">
                  <c:v>111.49890524556838</c:v>
                </c:pt>
                <c:pt idx="986">
                  <c:v>108.56979837579843</c:v>
                </c:pt>
                <c:pt idx="987">
                  <c:v>114.07844887007842</c:v>
                </c:pt>
                <c:pt idx="988">
                  <c:v>117.10090565237654</c:v>
                </c:pt>
                <c:pt idx="989">
                  <c:v>116.16619302661864</c:v>
                </c:pt>
                <c:pt idx="990">
                  <c:v>114.5500706475967</c:v>
                </c:pt>
                <c:pt idx="991">
                  <c:v>117.34875980144474</c:v>
                </c:pt>
                <c:pt idx="992">
                  <c:v>114.69312234936807</c:v>
                </c:pt>
                <c:pt idx="993">
                  <c:v>102.86768030605222</c:v>
                </c:pt>
                <c:pt idx="994">
                  <c:v>93.301782611119208</c:v>
                </c:pt>
                <c:pt idx="995">
                  <c:v>101.03616554470567</c:v>
                </c:pt>
                <c:pt idx="996">
                  <c:v>104.51667062586195</c:v>
                </c:pt>
                <c:pt idx="997">
                  <c:v>98.999481709282918</c:v>
                </c:pt>
                <c:pt idx="998">
                  <c:v>98.869670722995025</c:v>
                </c:pt>
                <c:pt idx="999">
                  <c:v>100.18843287506697</c:v>
                </c:pt>
                <c:pt idx="1000">
                  <c:v>97.554903663180497</c:v>
                </c:pt>
                <c:pt idx="1001">
                  <c:v>94.351378610704955</c:v>
                </c:pt>
                <c:pt idx="1002">
                  <c:v>95.684747660742744</c:v>
                </c:pt>
                <c:pt idx="1003">
                  <c:v>101.5149347278856</c:v>
                </c:pt>
                <c:pt idx="1004">
                  <c:v>113.02281649952783</c:v>
                </c:pt>
                <c:pt idx="1005">
                  <c:v>112.06914571743526</c:v>
                </c:pt>
                <c:pt idx="1006">
                  <c:v>113.29283971440033</c:v>
                </c:pt>
                <c:pt idx="1007">
                  <c:v>109.73782234950419</c:v>
                </c:pt>
                <c:pt idx="1008">
                  <c:v>115.97521269513734</c:v>
                </c:pt>
                <c:pt idx="1009">
                  <c:v>125.71788196888917</c:v>
                </c:pt>
                <c:pt idx="1010">
                  <c:v>121.55453316061291</c:v>
                </c:pt>
                <c:pt idx="1011">
                  <c:v>121.82566969418336</c:v>
                </c:pt>
                <c:pt idx="1012">
                  <c:v>124.8059791725193</c:v>
                </c:pt>
                <c:pt idx="1013">
                  <c:v>123.81564794619186</c:v>
                </c:pt>
                <c:pt idx="1014">
                  <c:v>130.75877563886283</c:v>
                </c:pt>
                <c:pt idx="1015">
                  <c:v>127.3126346973644</c:v>
                </c:pt>
                <c:pt idx="1016">
                  <c:v>130.61674529953257</c:v>
                </c:pt>
                <c:pt idx="1017">
                  <c:v>130.55766438493208</c:v>
                </c:pt>
                <c:pt idx="1018">
                  <c:v>141.16876720393452</c:v>
                </c:pt>
                <c:pt idx="1019">
                  <c:v>139.45521735516004</c:v>
                </c:pt>
                <c:pt idx="1020">
                  <c:v>141.34310410622152</c:v>
                </c:pt>
                <c:pt idx="1021">
                  <c:v>140.71558058235138</c:v>
                </c:pt>
                <c:pt idx="1022">
                  <c:v>146.35580202150601</c:v>
                </c:pt>
                <c:pt idx="1023">
                  <c:v>150.73864892646358</c:v>
                </c:pt>
                <c:pt idx="1024">
                  <c:v>141.73662774806053</c:v>
                </c:pt>
                <c:pt idx="1025">
                  <c:v>137.54461339507051</c:v>
                </c:pt>
                <c:pt idx="1026">
                  <c:v>139.13862190289726</c:v>
                </c:pt>
                <c:pt idx="1027">
                  <c:v>137.98959966002431</c:v>
                </c:pt>
                <c:pt idx="1028">
                  <c:v>143.18797395151375</c:v>
                </c:pt>
                <c:pt idx="1029">
                  <c:v>136.91129051215609</c:v>
                </c:pt>
                <c:pt idx="1030">
                  <c:v>132.40037084235186</c:v>
                </c:pt>
                <c:pt idx="1031">
                  <c:v>137.21767921758695</c:v>
                </c:pt>
                <c:pt idx="1032">
                  <c:v>141.35989563530663</c:v>
                </c:pt>
                <c:pt idx="1033">
                  <c:v>140.11690065823259</c:v>
                </c:pt>
                <c:pt idx="1034">
                  <c:v>128.06203742494259</c:v>
                </c:pt>
                <c:pt idx="1035">
                  <c:v>127.34840213530009</c:v>
                </c:pt>
                <c:pt idx="1036">
                  <c:v>132.24430667431855</c:v>
                </c:pt>
                <c:pt idx="1037">
                  <c:v>131.8341869531755</c:v>
                </c:pt>
                <c:pt idx="1038">
                  <c:v>128.21835017694971</c:v>
                </c:pt>
                <c:pt idx="1039">
                  <c:v>127.4942019885344</c:v>
                </c:pt>
                <c:pt idx="1040">
                  <c:v>128.35478237357984</c:v>
                </c:pt>
                <c:pt idx="1041">
                  <c:v>132.41961749902339</c:v>
                </c:pt>
                <c:pt idx="1042">
                  <c:v>142.4422934109129</c:v>
                </c:pt>
                <c:pt idx="1043">
                  <c:v>140.95548528472446</c:v>
                </c:pt>
                <c:pt idx="1044">
                  <c:v>136.03846273157475</c:v>
                </c:pt>
                <c:pt idx="1045">
                  <c:v>136.03365198412976</c:v>
                </c:pt>
                <c:pt idx="1046">
                  <c:v>134.80017663968681</c:v>
                </c:pt>
                <c:pt idx="1047">
                  <c:v>135.22955936553802</c:v>
                </c:pt>
                <c:pt idx="1048">
                  <c:v>130.49100129969966</c:v>
                </c:pt>
                <c:pt idx="1049">
                  <c:v>126.96076028545387</c:v>
                </c:pt>
                <c:pt idx="1050">
                  <c:v>119.38706903630549</c:v>
                </c:pt>
                <c:pt idx="1051">
                  <c:v>119.48480436141557</c:v>
                </c:pt>
                <c:pt idx="1052">
                  <c:v>111.79894133467153</c:v>
                </c:pt>
                <c:pt idx="1053">
                  <c:v>114.56996420881642</c:v>
                </c:pt>
                <c:pt idx="1054">
                  <c:v>118.18293857976462</c:v>
                </c:pt>
                <c:pt idx="1055">
                  <c:v>115.7244834757586</c:v>
                </c:pt>
                <c:pt idx="1056">
                  <c:v>110.62785104928918</c:v>
                </c:pt>
                <c:pt idx="1057">
                  <c:v>113.39662691662099</c:v>
                </c:pt>
                <c:pt idx="1058">
                  <c:v>112.4836110089487</c:v>
                </c:pt>
                <c:pt idx="1059">
                  <c:v>116.32930541476925</c:v>
                </c:pt>
                <c:pt idx="1060">
                  <c:v>104.92363639650907</c:v>
                </c:pt>
                <c:pt idx="1061">
                  <c:v>106.64648265115304</c:v>
                </c:pt>
                <c:pt idx="1062">
                  <c:v>114.4321586767115</c:v>
                </c:pt>
                <c:pt idx="1063">
                  <c:v>115.80906274886507</c:v>
                </c:pt>
                <c:pt idx="1064">
                  <c:v>113.79073357202883</c:v>
                </c:pt>
                <c:pt idx="1065">
                  <c:v>114.38950393272144</c:v>
                </c:pt>
                <c:pt idx="1066">
                  <c:v>112.74394580241159</c:v>
                </c:pt>
                <c:pt idx="1067">
                  <c:v>106.73155705286224</c:v>
                </c:pt>
                <c:pt idx="1068">
                  <c:v>95.967301231119066</c:v>
                </c:pt>
                <c:pt idx="1069">
                  <c:v>96.442397373256256</c:v>
                </c:pt>
                <c:pt idx="1070">
                  <c:v>99.395265703530114</c:v>
                </c:pt>
                <c:pt idx="1071">
                  <c:v>99.618608846864134</c:v>
                </c:pt>
                <c:pt idx="1072">
                  <c:v>99.459814363955815</c:v>
                </c:pt>
                <c:pt idx="1073">
                  <c:v>93.609895906943891</c:v>
                </c:pt>
                <c:pt idx="1074">
                  <c:v>92.155711103049669</c:v>
                </c:pt>
                <c:pt idx="1075">
                  <c:v>88.34237979931433</c:v>
                </c:pt>
                <c:pt idx="1076">
                  <c:v>89.924785166438781</c:v>
                </c:pt>
                <c:pt idx="1077">
                  <c:v>82.980470917385077</c:v>
                </c:pt>
                <c:pt idx="1078">
                  <c:v>86.396774383015128</c:v>
                </c:pt>
                <c:pt idx="1079">
                  <c:v>87.237066717253867</c:v>
                </c:pt>
                <c:pt idx="1080">
                  <c:v>84.910386095565428</c:v>
                </c:pt>
                <c:pt idx="1081">
                  <c:v>82.079311571179332</c:v>
                </c:pt>
                <c:pt idx="1082">
                  <c:v>83.395152896173045</c:v>
                </c:pt>
                <c:pt idx="1083">
                  <c:v>83.041326136318432</c:v>
                </c:pt>
                <c:pt idx="1084">
                  <c:v>83.169217592754308</c:v>
                </c:pt>
                <c:pt idx="1085">
                  <c:v>87.521226193117712</c:v>
                </c:pt>
                <c:pt idx="1086">
                  <c:v>86.878277179891668</c:v>
                </c:pt>
                <c:pt idx="1087">
                  <c:v>91.273108002529298</c:v>
                </c:pt>
                <c:pt idx="1088">
                  <c:v>91.466999461224916</c:v>
                </c:pt>
                <c:pt idx="1089">
                  <c:v>90.690779223147771</c:v>
                </c:pt>
                <c:pt idx="1090">
                  <c:v>91.013575694143242</c:v>
                </c:pt>
                <c:pt idx="1091">
                  <c:v>90.610409380793683</c:v>
                </c:pt>
                <c:pt idx="1092">
                  <c:v>84.544485755987381</c:v>
                </c:pt>
                <c:pt idx="1093">
                  <c:v>81.941455809795912</c:v>
                </c:pt>
                <c:pt idx="1094">
                  <c:v>83.551612253105432</c:v>
                </c:pt>
                <c:pt idx="1095">
                  <c:v>81.77924430330998</c:v>
                </c:pt>
                <c:pt idx="1096">
                  <c:v>84.442775972461462</c:v>
                </c:pt>
                <c:pt idx="1097">
                  <c:v>83.874422810197359</c:v>
                </c:pt>
                <c:pt idx="1098">
                  <c:v>82.065240857602532</c:v>
                </c:pt>
                <c:pt idx="1099">
                  <c:v>80.949791112603592</c:v>
                </c:pt>
                <c:pt idx="1100">
                  <c:v>76.129157445935377</c:v>
                </c:pt>
                <c:pt idx="1101">
                  <c:v>75.232224820425358</c:v>
                </c:pt>
                <c:pt idx="1102">
                  <c:v>71.952585152157567</c:v>
                </c:pt>
                <c:pt idx="1103">
                  <c:v>71.971811928319781</c:v>
                </c:pt>
                <c:pt idx="1104">
                  <c:v>72.31370311619709</c:v>
                </c:pt>
                <c:pt idx="1105">
                  <c:v>72.127831006614159</c:v>
                </c:pt>
                <c:pt idx="1106">
                  <c:v>73.979843059673811</c:v>
                </c:pt>
                <c:pt idx="1107">
                  <c:v>76.47324782969315</c:v>
                </c:pt>
                <c:pt idx="1108">
                  <c:v>73.721922667563774</c:v>
                </c:pt>
                <c:pt idx="1109">
                  <c:v>74.759610474404028</c:v>
                </c:pt>
                <c:pt idx="1110">
                  <c:v>74.959941371276813</c:v>
                </c:pt>
                <c:pt idx="1111">
                  <c:v>74.803670867425325</c:v>
                </c:pt>
                <c:pt idx="1112">
                  <c:v>72.980568440110332</c:v>
                </c:pt>
                <c:pt idx="1113">
                  <c:v>73.262718031858284</c:v>
                </c:pt>
                <c:pt idx="1114">
                  <c:v>71.946938626562314</c:v>
                </c:pt>
                <c:pt idx="1115">
                  <c:v>69.841593378138768</c:v>
                </c:pt>
                <c:pt idx="1116">
                  <c:v>54.697378549314109</c:v>
                </c:pt>
                <c:pt idx="1117">
                  <c:v>52.060729376474917</c:v>
                </c:pt>
                <c:pt idx="1118">
                  <c:v>54.349063662122873</c:v>
                </c:pt>
                <c:pt idx="1119">
                  <c:v>55.103077959680164</c:v>
                </c:pt>
                <c:pt idx="1120">
                  <c:v>55.648032014523615</c:v>
                </c:pt>
                <c:pt idx="1121">
                  <c:v>55.469787205929414</c:v>
                </c:pt>
                <c:pt idx="1122">
                  <c:v>56.027720339613467</c:v>
                </c:pt>
                <c:pt idx="1123">
                  <c:v>57.232366193778013</c:v>
                </c:pt>
                <c:pt idx="1124">
                  <c:v>57.886199319798429</c:v>
                </c:pt>
                <c:pt idx="1125">
                  <c:v>57.508277277049864</c:v>
                </c:pt>
                <c:pt idx="1126">
                  <c:v>58.484085666850035</c:v>
                </c:pt>
                <c:pt idx="1127">
                  <c:v>59.101879854168025</c:v>
                </c:pt>
                <c:pt idx="1128">
                  <c:v>55.606441690705445</c:v>
                </c:pt>
                <c:pt idx="1129">
                  <c:v>55.783965410137306</c:v>
                </c:pt>
                <c:pt idx="1130">
                  <c:v>64.095777775696291</c:v>
                </c:pt>
                <c:pt idx="1131">
                  <c:v>63.918359276842693</c:v>
                </c:pt>
                <c:pt idx="1132">
                  <c:v>65.774437392983472</c:v>
                </c:pt>
                <c:pt idx="1133">
                  <c:v>68.608102918122867</c:v>
                </c:pt>
                <c:pt idx="1134">
                  <c:v>68.961363587962509</c:v>
                </c:pt>
                <c:pt idx="1135">
                  <c:v>69.405497373437541</c:v>
                </c:pt>
                <c:pt idx="1136">
                  <c:v>67.9068558165322</c:v>
                </c:pt>
                <c:pt idx="1137">
                  <c:v>65.768029396169453</c:v>
                </c:pt>
                <c:pt idx="1138">
                  <c:v>65.376162938234472</c:v>
                </c:pt>
                <c:pt idx="1139">
                  <c:v>65.457464823323605</c:v>
                </c:pt>
                <c:pt idx="1140">
                  <c:v>66.131933894202135</c:v>
                </c:pt>
                <c:pt idx="1141">
                  <c:v>69.881250742621546</c:v>
                </c:pt>
                <c:pt idx="1142">
                  <c:v>68.71791561862031</c:v>
                </c:pt>
                <c:pt idx="1143">
                  <c:v>58.81019032209079</c:v>
                </c:pt>
                <c:pt idx="1144">
                  <c:v>57.88435631861767</c:v>
                </c:pt>
                <c:pt idx="1145">
                  <c:v>58.05579233029988</c:v>
                </c:pt>
                <c:pt idx="1146">
                  <c:v>55.07203790935808</c:v>
                </c:pt>
                <c:pt idx="1147">
                  <c:v>52.480539464957666</c:v>
                </c:pt>
                <c:pt idx="1148">
                  <c:v>54.81117254994593</c:v>
                </c:pt>
                <c:pt idx="1149">
                  <c:v>53.015841326401755</c:v>
                </c:pt>
                <c:pt idx="1150">
                  <c:v>54.795560936267272</c:v>
                </c:pt>
                <c:pt idx="1151">
                  <c:v>56.425769619539039</c:v>
                </c:pt>
                <c:pt idx="1152">
                  <c:v>56.124028468778953</c:v>
                </c:pt>
                <c:pt idx="1153">
                  <c:v>53.749363823293727</c:v>
                </c:pt>
                <c:pt idx="1154">
                  <c:v>63.563786921471973</c:v>
                </c:pt>
                <c:pt idx="1155">
                  <c:v>65.610728177005058</c:v>
                </c:pt>
                <c:pt idx="1156">
                  <c:v>64.873663592898311</c:v>
                </c:pt>
                <c:pt idx="1157">
                  <c:v>63.380125497087917</c:v>
                </c:pt>
                <c:pt idx="1158">
                  <c:v>57.360918785240145</c:v>
                </c:pt>
                <c:pt idx="1159">
                  <c:v>57.85074206462032</c:v>
                </c:pt>
                <c:pt idx="1160">
                  <c:v>56.046746246497079</c:v>
                </c:pt>
                <c:pt idx="1161">
                  <c:v>55.31091729433043</c:v>
                </c:pt>
                <c:pt idx="1162">
                  <c:v>56.596721159323323</c:v>
                </c:pt>
                <c:pt idx="1163">
                  <c:v>62.503931813384817</c:v>
                </c:pt>
                <c:pt idx="1164">
                  <c:v>57.921185705718784</c:v>
                </c:pt>
                <c:pt idx="1165">
                  <c:v>56.751518983943946</c:v>
                </c:pt>
                <c:pt idx="1166">
                  <c:v>56.975822424076327</c:v>
                </c:pt>
                <c:pt idx="1167">
                  <c:v>54.977845204039639</c:v>
                </c:pt>
                <c:pt idx="1168">
                  <c:v>58.217104605761023</c:v>
                </c:pt>
                <c:pt idx="1169">
                  <c:v>57.680100083883282</c:v>
                </c:pt>
                <c:pt idx="1170">
                  <c:v>60.99135918623282</c:v>
                </c:pt>
                <c:pt idx="1171">
                  <c:v>60.899339289673314</c:v>
                </c:pt>
                <c:pt idx="1172">
                  <c:v>62.486489819920692</c:v>
                </c:pt>
                <c:pt idx="1173">
                  <c:v>63.162750862818946</c:v>
                </c:pt>
                <c:pt idx="1174">
                  <c:v>61.439802643187242</c:v>
                </c:pt>
                <c:pt idx="1175">
                  <c:v>61.140117772815238</c:v>
                </c:pt>
                <c:pt idx="1176">
                  <c:v>63.465636835687256</c:v>
                </c:pt>
                <c:pt idx="1177">
                  <c:v>64.445679352724639</c:v>
                </c:pt>
                <c:pt idx="1178">
                  <c:v>66.386026324365986</c:v>
                </c:pt>
                <c:pt idx="1179">
                  <c:v>67.162179904931108</c:v>
                </c:pt>
                <c:pt idx="1180">
                  <c:v>67.413756827801734</c:v>
                </c:pt>
                <c:pt idx="1181">
                  <c:v>71.612178688289561</c:v>
                </c:pt>
                <c:pt idx="1182">
                  <c:v>72.048792085081331</c:v>
                </c:pt>
                <c:pt idx="1183">
                  <c:v>72.82385941221122</c:v>
                </c:pt>
                <c:pt idx="1184">
                  <c:v>72.114051936214722</c:v>
                </c:pt>
                <c:pt idx="1185">
                  <c:v>66.008074908133423</c:v>
                </c:pt>
                <c:pt idx="1186">
                  <c:v>67.235507145082224</c:v>
                </c:pt>
                <c:pt idx="1187">
                  <c:v>66.594015824373329</c:v>
                </c:pt>
                <c:pt idx="1188">
                  <c:v>67.553636743474769</c:v>
                </c:pt>
                <c:pt idx="1189">
                  <c:v>67.862176224747074</c:v>
                </c:pt>
                <c:pt idx="1190">
                  <c:v>66.048402788013107</c:v>
                </c:pt>
                <c:pt idx="1191">
                  <c:v>61.87945432197025</c:v>
                </c:pt>
                <c:pt idx="1192">
                  <c:v>62.450402282599278</c:v>
                </c:pt>
                <c:pt idx="1193">
                  <c:v>60.316031267133035</c:v>
                </c:pt>
                <c:pt idx="1194">
                  <c:v>61.130227943216596</c:v>
                </c:pt>
                <c:pt idx="1195">
                  <c:v>60.247783754436519</c:v>
                </c:pt>
                <c:pt idx="1196">
                  <c:v>55.411286049977178</c:v>
                </c:pt>
                <c:pt idx="1197">
                  <c:v>56.57016804436681</c:v>
                </c:pt>
                <c:pt idx="1198">
                  <c:v>58.308907744797956</c:v>
                </c:pt>
                <c:pt idx="1199">
                  <c:v>57.029482065316813</c:v>
                </c:pt>
                <c:pt idx="1200">
                  <c:v>58.140252521228568</c:v>
                </c:pt>
                <c:pt idx="1201">
                  <c:v>57.924236850881179</c:v>
                </c:pt>
                <c:pt idx="1202">
                  <c:v>56.679823038163171</c:v>
                </c:pt>
                <c:pt idx="1203">
                  <c:v>58.645183388758774</c:v>
                </c:pt>
                <c:pt idx="1204">
                  <c:v>59.835722665754616</c:v>
                </c:pt>
                <c:pt idx="1205">
                  <c:v>59.608883362895611</c:v>
                </c:pt>
                <c:pt idx="1206">
                  <c:v>58.106696786398452</c:v>
                </c:pt>
                <c:pt idx="1207">
                  <c:v>56.710867307882175</c:v>
                </c:pt>
                <c:pt idx="1208">
                  <c:v>56.261121314950458</c:v>
                </c:pt>
                <c:pt idx="1209">
                  <c:v>56.259644053472478</c:v>
                </c:pt>
                <c:pt idx="1210">
                  <c:v>58.024069265012223</c:v>
                </c:pt>
                <c:pt idx="1211">
                  <c:v>53.747238415461567</c:v>
                </c:pt>
                <c:pt idx="1212">
                  <c:v>52.160750009781367</c:v>
                </c:pt>
                <c:pt idx="1213">
                  <c:v>53.025687393385553</c:v>
                </c:pt>
                <c:pt idx="1214">
                  <c:v>51.084925660224954</c:v>
                </c:pt>
                <c:pt idx="1215">
                  <c:v>49.600906090352929</c:v>
                </c:pt>
                <c:pt idx="1216">
                  <c:v>50.884031052848982</c:v>
                </c:pt>
                <c:pt idx="1217">
                  <c:v>50.969525538550307</c:v>
                </c:pt>
                <c:pt idx="1218">
                  <c:v>49.658974144897869</c:v>
                </c:pt>
                <c:pt idx="1219">
                  <c:v>52.921253509399961</c:v>
                </c:pt>
                <c:pt idx="1220">
                  <c:v>47.667953317239416</c:v>
                </c:pt>
                <c:pt idx="1221">
                  <c:v>46.807288457770731</c:v>
                </c:pt>
                <c:pt idx="1222">
                  <c:v>45.948311572543773</c:v>
                </c:pt>
                <c:pt idx="1223">
                  <c:v>43.33523777704464</c:v>
                </c:pt>
                <c:pt idx="1224">
                  <c:v>37.28157278507765</c:v>
                </c:pt>
                <c:pt idx="1225">
                  <c:v>35.900198897598017</c:v>
                </c:pt>
                <c:pt idx="1226">
                  <c:v>32.524230379051389</c:v>
                </c:pt>
                <c:pt idx="1227">
                  <c:v>32.844994346008235</c:v>
                </c:pt>
                <c:pt idx="1228">
                  <c:v>33.101967222155203</c:v>
                </c:pt>
                <c:pt idx="1229">
                  <c:v>34.446620796450162</c:v>
                </c:pt>
                <c:pt idx="1230">
                  <c:v>36.36921607174974</c:v>
                </c:pt>
                <c:pt idx="1231">
                  <c:v>34.082508119198209</c:v>
                </c:pt>
                <c:pt idx="1232">
                  <c:v>34.992298138949771</c:v>
                </c:pt>
                <c:pt idx="1233">
                  <c:v>32.303498481798776</c:v>
                </c:pt>
                <c:pt idx="1234">
                  <c:v>34.830028352032343</c:v>
                </c:pt>
                <c:pt idx="1235">
                  <c:v>33.028102549623043</c:v>
                </c:pt>
                <c:pt idx="1236">
                  <c:v>33.363129505645475</c:v>
                </c:pt>
                <c:pt idx="1237">
                  <c:v>34.831527808067577</c:v>
                </c:pt>
                <c:pt idx="1238">
                  <c:v>32.865890268363898</c:v>
                </c:pt>
                <c:pt idx="1239">
                  <c:v>33.741107549969804</c:v>
                </c:pt>
                <c:pt idx="1240">
                  <c:v>35.744429041490335</c:v>
                </c:pt>
                <c:pt idx="1241">
                  <c:v>35.352476466856949</c:v>
                </c:pt>
                <c:pt idx="1242">
                  <c:v>34.129527570849596</c:v>
                </c:pt>
                <c:pt idx="1243">
                  <c:v>34.838584671074734</c:v>
                </c:pt>
                <c:pt idx="1244">
                  <c:v>35.498560208072149</c:v>
                </c:pt>
                <c:pt idx="1245">
                  <c:v>39.313259994721079</c:v>
                </c:pt>
                <c:pt idx="1246">
                  <c:v>39.5343905980519</c:v>
                </c:pt>
                <c:pt idx="1247">
                  <c:v>36.112697259415221</c:v>
                </c:pt>
                <c:pt idx="1248">
                  <c:v>37.245213900630368</c:v>
                </c:pt>
                <c:pt idx="1249">
                  <c:v>35.985686630524363</c:v>
                </c:pt>
                <c:pt idx="1250">
                  <c:v>36.175289873838111</c:v>
                </c:pt>
                <c:pt idx="1251">
                  <c:v>36.29806197007008</c:v>
                </c:pt>
                <c:pt idx="1252">
                  <c:v>38.759307364538351</c:v>
                </c:pt>
                <c:pt idx="1253">
                  <c:v>38.412230319730703</c:v>
                </c:pt>
                <c:pt idx="1254">
                  <c:v>36.181476039240685</c:v>
                </c:pt>
                <c:pt idx="1255">
                  <c:v>36.007620654143132</c:v>
                </c:pt>
                <c:pt idx="1256">
                  <c:v>34.304482627775826</c:v>
                </c:pt>
                <c:pt idx="1257">
                  <c:v>33.109230867938429</c:v>
                </c:pt>
                <c:pt idx="1258">
                  <c:v>30.488381906989733</c:v>
                </c:pt>
                <c:pt idx="1259">
                  <c:v>23.423025888953546</c:v>
                </c:pt>
                <c:pt idx="1260">
                  <c:v>22.93277922363794</c:v>
                </c:pt>
                <c:pt idx="1261">
                  <c:v>23.535838401514326</c:v>
                </c:pt>
                <c:pt idx="1262">
                  <c:v>19.90080665079261</c:v>
                </c:pt>
                <c:pt idx="1263">
                  <c:v>20.06617807127984</c:v>
                </c:pt>
                <c:pt idx="1264">
                  <c:v>17.674544959753948</c:v>
                </c:pt>
                <c:pt idx="1265">
                  <c:v>20.161829829728717</c:v>
                </c:pt>
                <c:pt idx="1266">
                  <c:v>20.353845649874529</c:v>
                </c:pt>
                <c:pt idx="1267">
                  <c:v>20.485976340281038</c:v>
                </c:pt>
                <c:pt idx="1268">
                  <c:v>20.062923008784605</c:v>
                </c:pt>
                <c:pt idx="1269">
                  <c:v>21.917636785416985</c:v>
                </c:pt>
                <c:pt idx="1270">
                  <c:v>22.232374520737523</c:v>
                </c:pt>
                <c:pt idx="1271">
                  <c:v>22.596404603827608</c:v>
                </c:pt>
                <c:pt idx="1272">
                  <c:v>21.844394556148458</c:v>
                </c:pt>
                <c:pt idx="1273">
                  <c:v>21.340150260304579</c:v>
                </c:pt>
                <c:pt idx="1274">
                  <c:v>20.564945273540086</c:v>
                </c:pt>
                <c:pt idx="1275">
                  <c:v>20.240001942436425</c:v>
                </c:pt>
                <c:pt idx="1276">
                  <c:v>19.688758701975893</c:v>
                </c:pt>
                <c:pt idx="1277">
                  <c:v>18.953416926189728</c:v>
                </c:pt>
                <c:pt idx="1278">
                  <c:v>18.805466462424828</c:v>
                </c:pt>
                <c:pt idx="1279">
                  <c:v>18.901363464783969</c:v>
                </c:pt>
                <c:pt idx="1280">
                  <c:v>20.514335369696742</c:v>
                </c:pt>
                <c:pt idx="1281">
                  <c:v>20.387689602612824</c:v>
                </c:pt>
                <c:pt idx="1282">
                  <c:v>21.538437329020343</c:v>
                </c:pt>
                <c:pt idx="1283">
                  <c:v>23.399686798081429</c:v>
                </c:pt>
                <c:pt idx="1284">
                  <c:v>23.70227135806158</c:v>
                </c:pt>
                <c:pt idx="1285">
                  <c:v>23.301435092052298</c:v>
                </c:pt>
                <c:pt idx="1286">
                  <c:v>22.043834609011075</c:v>
                </c:pt>
                <c:pt idx="1287">
                  <c:v>20.55899159935047</c:v>
                </c:pt>
                <c:pt idx="1288">
                  <c:v>19.408810211506228</c:v>
                </c:pt>
                <c:pt idx="1289">
                  <c:v>20.911678093288049</c:v>
                </c:pt>
                <c:pt idx="1290">
                  <c:v>21.558851301942074</c:v>
                </c:pt>
                <c:pt idx="1291">
                  <c:v>21.995698333519854</c:v>
                </c:pt>
                <c:pt idx="1292">
                  <c:v>22.628873802403813</c:v>
                </c:pt>
                <c:pt idx="1293">
                  <c:v>21.989157196899434</c:v>
                </c:pt>
                <c:pt idx="1294">
                  <c:v>24.678132595140799</c:v>
                </c:pt>
                <c:pt idx="1295">
                  <c:v>26.40592789353704</c:v>
                </c:pt>
                <c:pt idx="1296">
                  <c:v>26.271210968378185</c:v>
                </c:pt>
                <c:pt idx="1297">
                  <c:v>28.092174750434232</c:v>
                </c:pt>
                <c:pt idx="1298">
                  <c:v>27.295043359049494</c:v>
                </c:pt>
                <c:pt idx="1299">
                  <c:v>26.866552906974743</c:v>
                </c:pt>
                <c:pt idx="1300">
                  <c:v>27.130756566539276</c:v>
                </c:pt>
                <c:pt idx="1301">
                  <c:v>24.893202700229839</c:v>
                </c:pt>
                <c:pt idx="1302">
                  <c:v>24.579655141326107</c:v>
                </c:pt>
                <c:pt idx="1303">
                  <c:v>27.636252132845961</c:v>
                </c:pt>
                <c:pt idx="1304">
                  <c:v>29.324959181828511</c:v>
                </c:pt>
                <c:pt idx="1305">
                  <c:v>29.278468683523812</c:v>
                </c:pt>
                <c:pt idx="1306">
                  <c:v>28.996154215539512</c:v>
                </c:pt>
                <c:pt idx="1307">
                  <c:v>28.42419157795737</c:v>
                </c:pt>
                <c:pt idx="1308">
                  <c:v>28.383458134840961</c:v>
                </c:pt>
                <c:pt idx="1309">
                  <c:v>27.774214081902645</c:v>
                </c:pt>
                <c:pt idx="1310">
                  <c:v>27.541122345394804</c:v>
                </c:pt>
                <c:pt idx="1311">
                  <c:v>26.457061969584633</c:v>
                </c:pt>
                <c:pt idx="1312">
                  <c:v>27.537420469685181</c:v>
                </c:pt>
                <c:pt idx="1313">
                  <c:v>27.039263221957089</c:v>
                </c:pt>
                <c:pt idx="1314">
                  <c:v>27.403301926842317</c:v>
                </c:pt>
                <c:pt idx="1315">
                  <c:v>28.519769792954175</c:v>
                </c:pt>
                <c:pt idx="1316">
                  <c:v>27.403604682476619</c:v>
                </c:pt>
                <c:pt idx="1317">
                  <c:v>28.7551021739107</c:v>
                </c:pt>
                <c:pt idx="1318">
                  <c:v>28.798597569219123</c:v>
                </c:pt>
                <c:pt idx="1319">
                  <c:v>29.59161414367286</c:v>
                </c:pt>
                <c:pt idx="1320">
                  <c:v>29.638968749416414</c:v>
                </c:pt>
                <c:pt idx="1321">
                  <c:v>29.451650871328635</c:v>
                </c:pt>
                <c:pt idx="1322">
                  <c:v>29.134445584758758</c:v>
                </c:pt>
                <c:pt idx="1323">
                  <c:v>28.68169198120264</c:v>
                </c:pt>
                <c:pt idx="1324">
                  <c:v>27.66266324428322</c:v>
                </c:pt>
                <c:pt idx="1325">
                  <c:v>27.224682011344946</c:v>
                </c:pt>
                <c:pt idx="1326">
                  <c:v>23.102461187397012</c:v>
                </c:pt>
                <c:pt idx="1327">
                  <c:v>23.608188209305617</c:v>
                </c:pt>
                <c:pt idx="1328">
                  <c:v>24.265812395539641</c:v>
                </c:pt>
                <c:pt idx="1329">
                  <c:v>23.965411339490647</c:v>
                </c:pt>
                <c:pt idx="1330">
                  <c:v>24.238682652895005</c:v>
                </c:pt>
                <c:pt idx="1331">
                  <c:v>24.015255754835277</c:v>
                </c:pt>
                <c:pt idx="1332">
                  <c:v>24.376223115196424</c:v>
                </c:pt>
                <c:pt idx="1333">
                  <c:v>21.955770090860963</c:v>
                </c:pt>
                <c:pt idx="1334">
                  <c:v>21.648837448977137</c:v>
                </c:pt>
                <c:pt idx="1335">
                  <c:v>20.925539843302143</c:v>
                </c:pt>
                <c:pt idx="1336">
                  <c:v>22.047045880356805</c:v>
                </c:pt>
                <c:pt idx="1337">
                  <c:v>21.173805222072502</c:v>
                </c:pt>
                <c:pt idx="1338">
                  <c:v>18.622197870128566</c:v>
                </c:pt>
                <c:pt idx="1339">
                  <c:v>18.735970351641168</c:v>
                </c:pt>
                <c:pt idx="1340">
                  <c:v>18.463739528273656</c:v>
                </c:pt>
                <c:pt idx="1341">
                  <c:v>18.252201563121535</c:v>
                </c:pt>
                <c:pt idx="1342">
                  <c:v>18.516833081491523</c:v>
                </c:pt>
                <c:pt idx="1343">
                  <c:v>18.280591016137162</c:v>
                </c:pt>
                <c:pt idx="1344">
                  <c:v>16.6921568148469</c:v>
                </c:pt>
                <c:pt idx="1345">
                  <c:v>17.403783197766426</c:v>
                </c:pt>
                <c:pt idx="1346">
                  <c:v>17.465551455552404</c:v>
                </c:pt>
                <c:pt idx="1347">
                  <c:v>20.758911728413473</c:v>
                </c:pt>
                <c:pt idx="1348">
                  <c:v>21.262851543002071</c:v>
                </c:pt>
                <c:pt idx="1349">
                  <c:v>21.405466765551619</c:v>
                </c:pt>
                <c:pt idx="1350">
                  <c:v>22.323766888754417</c:v>
                </c:pt>
                <c:pt idx="1351">
                  <c:v>17.769951724117789</c:v>
                </c:pt>
                <c:pt idx="1352">
                  <c:v>17.870313815637008</c:v>
                </c:pt>
                <c:pt idx="1353">
                  <c:v>17.025597587484491</c:v>
                </c:pt>
                <c:pt idx="1354">
                  <c:v>17.091100645533526</c:v>
                </c:pt>
                <c:pt idx="1355">
                  <c:v>17.679917087812822</c:v>
                </c:pt>
                <c:pt idx="1356">
                  <c:v>16.560066886525959</c:v>
                </c:pt>
                <c:pt idx="1357">
                  <c:v>16.790269575646494</c:v>
                </c:pt>
                <c:pt idx="1358">
                  <c:v>15.729844712166585</c:v>
                </c:pt>
                <c:pt idx="1359">
                  <c:v>15.186706484875387</c:v>
                </c:pt>
                <c:pt idx="1360">
                  <c:v>16.566084621095325</c:v>
                </c:pt>
                <c:pt idx="1361">
                  <c:v>16.38827979200946</c:v>
                </c:pt>
                <c:pt idx="1362">
                  <c:v>15.825596436098925</c:v>
                </c:pt>
                <c:pt idx="1363">
                  <c:v>15.59103824039423</c:v>
                </c:pt>
                <c:pt idx="1364">
                  <c:v>16.231292131472589</c:v>
                </c:pt>
                <c:pt idx="1365">
                  <c:v>16.089687921675882</c:v>
                </c:pt>
                <c:pt idx="1366">
                  <c:v>17.245699592052478</c:v>
                </c:pt>
                <c:pt idx="1367">
                  <c:v>17.425538011928133</c:v>
                </c:pt>
                <c:pt idx="1368">
                  <c:v>17.280173653207662</c:v>
                </c:pt>
                <c:pt idx="1369">
                  <c:v>17.0540668364068</c:v>
                </c:pt>
                <c:pt idx="1370">
                  <c:v>16.635104832503686</c:v>
                </c:pt>
                <c:pt idx="1371">
                  <c:v>17.554683708382981</c:v>
                </c:pt>
                <c:pt idx="1372">
                  <c:v>18.692675738447019</c:v>
                </c:pt>
                <c:pt idx="1373">
                  <c:v>18.421038433908169</c:v>
                </c:pt>
                <c:pt idx="1374">
                  <c:v>18.079358817412739</c:v>
                </c:pt>
                <c:pt idx="1375">
                  <c:v>17.43108168479052</c:v>
                </c:pt>
                <c:pt idx="1376">
                  <c:v>17.218196656104066</c:v>
                </c:pt>
                <c:pt idx="1377">
                  <c:v>17.268027267010975</c:v>
                </c:pt>
                <c:pt idx="1378">
                  <c:v>13.138113388194482</c:v>
                </c:pt>
                <c:pt idx="1379">
                  <c:v>13.009913924395866</c:v>
                </c:pt>
                <c:pt idx="1380">
                  <c:v>13.161278693703011</c:v>
                </c:pt>
                <c:pt idx="1381">
                  <c:v>13.481601532375658</c:v>
                </c:pt>
                <c:pt idx="1382">
                  <c:v>13.201681384223761</c:v>
                </c:pt>
                <c:pt idx="1383">
                  <c:v>13.033409701361405</c:v>
                </c:pt>
                <c:pt idx="1384">
                  <c:v>13.314992848122625</c:v>
                </c:pt>
                <c:pt idx="1385">
                  <c:v>13.716799034058228</c:v>
                </c:pt>
                <c:pt idx="1386">
                  <c:v>13.415689282123424</c:v>
                </c:pt>
                <c:pt idx="1387">
                  <c:v>13.132959585383556</c:v>
                </c:pt>
                <c:pt idx="1388">
                  <c:v>13.011403583282691</c:v>
                </c:pt>
                <c:pt idx="1389">
                  <c:v>13.186633961260775</c:v>
                </c:pt>
                <c:pt idx="1390">
                  <c:v>13.231526166057318</c:v>
                </c:pt>
                <c:pt idx="1391">
                  <c:v>12.825619658266605</c:v>
                </c:pt>
                <c:pt idx="1392">
                  <c:v>12.517742985751957</c:v>
                </c:pt>
                <c:pt idx="1393">
                  <c:v>13.547046025846166</c:v>
                </c:pt>
                <c:pt idx="1394">
                  <c:v>14.466909361373435</c:v>
                </c:pt>
                <c:pt idx="1395">
                  <c:v>13.798343361944864</c:v>
                </c:pt>
                <c:pt idx="1396">
                  <c:v>14.228572920295774</c:v>
                </c:pt>
                <c:pt idx="1397">
                  <c:v>14.521720734095767</c:v>
                </c:pt>
                <c:pt idx="1398">
                  <c:v>14.270393269433269</c:v>
                </c:pt>
                <c:pt idx="1399">
                  <c:v>14.089088609640699</c:v>
                </c:pt>
                <c:pt idx="1400">
                  <c:v>14.065524729653761</c:v>
                </c:pt>
                <c:pt idx="1401">
                  <c:v>13.632027927648116</c:v>
                </c:pt>
                <c:pt idx="1402">
                  <c:v>13.688930103108648</c:v>
                </c:pt>
                <c:pt idx="1403">
                  <c:v>14.972163718496407</c:v>
                </c:pt>
                <c:pt idx="1404">
                  <c:v>15.1448546395627</c:v>
                </c:pt>
                <c:pt idx="1405">
                  <c:v>14.6785279904761</c:v>
                </c:pt>
                <c:pt idx="1406">
                  <c:v>14.269960622738266</c:v>
                </c:pt>
                <c:pt idx="1407">
                  <c:v>11.469109263144226</c:v>
                </c:pt>
                <c:pt idx="1408">
                  <c:v>7.8321235732916366</c:v>
                </c:pt>
                <c:pt idx="1409">
                  <c:v>10.158581789071215</c:v>
                </c:pt>
                <c:pt idx="1410">
                  <c:v>9.3915918614329925</c:v>
                </c:pt>
                <c:pt idx="1411">
                  <c:v>9.1049839646457347</c:v>
                </c:pt>
                <c:pt idx="1412">
                  <c:v>8.4749623715104274</c:v>
                </c:pt>
                <c:pt idx="1413">
                  <c:v>8.8673477251200392</c:v>
                </c:pt>
                <c:pt idx="1414">
                  <c:v>9.1842212068359714</c:v>
                </c:pt>
                <c:pt idx="1415">
                  <c:v>8.90567157778103</c:v>
                </c:pt>
                <c:pt idx="1416">
                  <c:v>8.937156031293874</c:v>
                </c:pt>
                <c:pt idx="1417">
                  <c:v>8.9495880118867905</c:v>
                </c:pt>
                <c:pt idx="1418">
                  <c:v>8.9800127941816932</c:v>
                </c:pt>
                <c:pt idx="1419">
                  <c:v>8.2557646193535348</c:v>
                </c:pt>
                <c:pt idx="1420">
                  <c:v>7.5926614314329743</c:v>
                </c:pt>
                <c:pt idx="1421">
                  <c:v>8.1083309413394424</c:v>
                </c:pt>
                <c:pt idx="1422">
                  <c:v>8.7079329472981168</c:v>
                </c:pt>
                <c:pt idx="1423">
                  <c:v>8.6633432492934244</c:v>
                </c:pt>
                <c:pt idx="1424">
                  <c:v>8.5785601589611993</c:v>
                </c:pt>
                <c:pt idx="1425">
                  <c:v>8.5028033689434199</c:v>
                </c:pt>
                <c:pt idx="1426">
                  <c:v>8.4749330329146524</c:v>
                </c:pt>
                <c:pt idx="1427">
                  <c:v>8.1661190624130615</c:v>
                </c:pt>
                <c:pt idx="1428">
                  <c:v>8.4720758669317426</c:v>
                </c:pt>
                <c:pt idx="1429">
                  <c:v>9.4597726553559625</c:v>
                </c:pt>
                <c:pt idx="1430">
                  <c:v>9.1686025799619379</c:v>
                </c:pt>
                <c:pt idx="1431">
                  <c:v>9.238381492253426</c:v>
                </c:pt>
                <c:pt idx="1432">
                  <c:v>9.1515695998832278</c:v>
                </c:pt>
                <c:pt idx="1433">
                  <c:v>9.3736025084057051</c:v>
                </c:pt>
                <c:pt idx="1434">
                  <c:v>11.044513716014027</c:v>
                </c:pt>
                <c:pt idx="1435">
                  <c:v>11.07870992197255</c:v>
                </c:pt>
                <c:pt idx="1436">
                  <c:v>10.837552838908879</c:v>
                </c:pt>
                <c:pt idx="1437">
                  <c:v>11.354253271139015</c:v>
                </c:pt>
                <c:pt idx="1438">
                  <c:v>11.274208710376749</c:v>
                </c:pt>
                <c:pt idx="1439">
                  <c:v>11.253769934861559</c:v>
                </c:pt>
                <c:pt idx="1440">
                  <c:v>11.277293532718458</c:v>
                </c:pt>
                <c:pt idx="1441">
                  <c:v>11.345013424125</c:v>
                </c:pt>
                <c:pt idx="1442">
                  <c:v>12.199143712499247</c:v>
                </c:pt>
                <c:pt idx="1443">
                  <c:v>12.296951586744976</c:v>
                </c:pt>
                <c:pt idx="1444">
                  <c:v>11.669358370334809</c:v>
                </c:pt>
                <c:pt idx="1445">
                  <c:v>10.848181586974345</c:v>
                </c:pt>
                <c:pt idx="1446">
                  <c:v>10.669159551077044</c:v>
                </c:pt>
                <c:pt idx="1447">
                  <c:v>10.724057692749801</c:v>
                </c:pt>
                <c:pt idx="1448">
                  <c:v>9.7129313082794102</c:v>
                </c:pt>
                <c:pt idx="1449">
                  <c:v>10.130164461926475</c:v>
                </c:pt>
                <c:pt idx="1450">
                  <c:v>10.004960539191181</c:v>
                </c:pt>
                <c:pt idx="1451">
                  <c:v>10.00375719981618</c:v>
                </c:pt>
                <c:pt idx="1452">
                  <c:v>10.030768629551476</c:v>
                </c:pt>
                <c:pt idx="1453">
                  <c:v>10.056944800191175</c:v>
                </c:pt>
                <c:pt idx="1454">
                  <c:v>10.057553548345588</c:v>
                </c:pt>
                <c:pt idx="1455">
                  <c:v>10.061460862080885</c:v>
                </c:pt>
                <c:pt idx="1456">
                  <c:v>9.8626125695955853</c:v>
                </c:pt>
                <c:pt idx="1457">
                  <c:v>9.614540618205881</c:v>
                </c:pt>
                <c:pt idx="1458">
                  <c:v>9.7222465707352956</c:v>
                </c:pt>
                <c:pt idx="1459">
                  <c:v>9.7019455276323541</c:v>
                </c:pt>
                <c:pt idx="1460">
                  <c:v>9.7222465707352956</c:v>
                </c:pt>
                <c:pt idx="1461">
                  <c:v>9.7019455276323541</c:v>
                </c:pt>
                <c:pt idx="1462">
                  <c:v>9.9452749061911767</c:v>
                </c:pt>
                <c:pt idx="1463">
                  <c:v>10.695770214046284</c:v>
                </c:pt>
                <c:pt idx="1464">
                  <c:v>10.930640261366255</c:v>
                </c:pt>
                <c:pt idx="1465">
                  <c:v>10.964117612447126</c:v>
                </c:pt>
                <c:pt idx="1466">
                  <c:v>11.086339309989734</c:v>
                </c:pt>
                <c:pt idx="1467">
                  <c:v>11.102035489071065</c:v>
                </c:pt>
                <c:pt idx="1468">
                  <c:v>11.128626490302409</c:v>
                </c:pt>
                <c:pt idx="1469">
                  <c:v>11.458525228936148</c:v>
                </c:pt>
                <c:pt idx="1470">
                  <c:v>11.877535390249612</c:v>
                </c:pt>
                <c:pt idx="1471">
                  <c:v>12.01539453467867</c:v>
                </c:pt>
                <c:pt idx="1472">
                  <c:v>13.880699677929192</c:v>
                </c:pt>
                <c:pt idx="1473">
                  <c:v>15.323411995978645</c:v>
                </c:pt>
                <c:pt idx="1474">
                  <c:v>16.924084552154397</c:v>
                </c:pt>
                <c:pt idx="1475">
                  <c:v>14.072148268290499</c:v>
                </c:pt>
                <c:pt idx="1476">
                  <c:v>14.374312899687151</c:v>
                </c:pt>
                <c:pt idx="1477">
                  <c:v>14.61788236236872</c:v>
                </c:pt>
                <c:pt idx="1478">
                  <c:v>13.902182327764631</c:v>
                </c:pt>
                <c:pt idx="1479">
                  <c:v>14.116574059842096</c:v>
                </c:pt>
                <c:pt idx="1480">
                  <c:v>15.952467232355174</c:v>
                </c:pt>
                <c:pt idx="1481">
                  <c:v>17.132107832343085</c:v>
                </c:pt>
                <c:pt idx="1482">
                  <c:v>16.316822645090973</c:v>
                </c:pt>
                <c:pt idx="1483">
                  <c:v>16.857922394006291</c:v>
                </c:pt>
                <c:pt idx="1484">
                  <c:v>16.733634050910521</c:v>
                </c:pt>
                <c:pt idx="1485">
                  <c:v>16.290654575423773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E-45B0-A00D-105205BB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10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0" i="0" baseline="0">
                <a:effectLst/>
                <a:latin typeface="Roboto" panose="02000000000000000000" pitchFamily="2" charset="0"/>
                <a:ea typeface="Roboto" panose="02000000000000000000" pitchFamily="2" charset="0"/>
              </a:rPr>
              <a:t>BTC Mining ERCOT Hash Spread $/MWH 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5801924152202863"/>
          <c:y val="4.94283393360165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363642663478941E-2"/>
          <c:y val="8.4962792144467031E-2"/>
          <c:w val="0.91801115823040602"/>
          <c:h val="0.81406484050962924"/>
        </c:manualLayout>
      </c:layout>
      <c:lineChart>
        <c:grouping val="standard"/>
        <c:varyColors val="0"/>
        <c:ser>
          <c:idx val="2"/>
          <c:order val="0"/>
          <c:tx>
            <c:v>Mining Spread $/MWh</c:v>
          </c:tx>
          <c:spPr>
            <a:ln w="15875" cap="rnd">
              <a:solidFill>
                <a:srgbClr val="24406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ORDAM_ASIC_Pricing_Index!$A$3653:$A$5478</c:f>
              <c:numCache>
                <c:formatCode>m/d/yy;@</c:formatCode>
                <c:ptCount val="1826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  <c:pt idx="1612">
                  <c:v>45078</c:v>
                </c:pt>
                <c:pt idx="1613">
                  <c:v>45079</c:v>
                </c:pt>
                <c:pt idx="1614">
                  <c:v>45080</c:v>
                </c:pt>
                <c:pt idx="1615">
                  <c:v>45081</c:v>
                </c:pt>
                <c:pt idx="1616">
                  <c:v>45082</c:v>
                </c:pt>
                <c:pt idx="1617">
                  <c:v>45083</c:v>
                </c:pt>
                <c:pt idx="1618">
                  <c:v>45084</c:v>
                </c:pt>
                <c:pt idx="1619">
                  <c:v>45085</c:v>
                </c:pt>
                <c:pt idx="1620">
                  <c:v>45086</c:v>
                </c:pt>
                <c:pt idx="1621">
                  <c:v>45087</c:v>
                </c:pt>
                <c:pt idx="1622">
                  <c:v>45088</c:v>
                </c:pt>
                <c:pt idx="1623">
                  <c:v>45089</c:v>
                </c:pt>
                <c:pt idx="1624">
                  <c:v>45090</c:v>
                </c:pt>
                <c:pt idx="1625">
                  <c:v>45091</c:v>
                </c:pt>
                <c:pt idx="1626">
                  <c:v>45092</c:v>
                </c:pt>
                <c:pt idx="1627">
                  <c:v>45093</c:v>
                </c:pt>
                <c:pt idx="1628">
                  <c:v>45094</c:v>
                </c:pt>
                <c:pt idx="1629">
                  <c:v>45095</c:v>
                </c:pt>
                <c:pt idx="1630">
                  <c:v>45096</c:v>
                </c:pt>
                <c:pt idx="1631">
                  <c:v>45097</c:v>
                </c:pt>
                <c:pt idx="1632">
                  <c:v>45098</c:v>
                </c:pt>
                <c:pt idx="1633">
                  <c:v>45099</c:v>
                </c:pt>
                <c:pt idx="1634">
                  <c:v>45100</c:v>
                </c:pt>
                <c:pt idx="1635">
                  <c:v>45101</c:v>
                </c:pt>
                <c:pt idx="1636">
                  <c:v>45102</c:v>
                </c:pt>
                <c:pt idx="1637">
                  <c:v>45103</c:v>
                </c:pt>
                <c:pt idx="1638">
                  <c:v>45104</c:v>
                </c:pt>
                <c:pt idx="1639">
                  <c:v>45105</c:v>
                </c:pt>
                <c:pt idx="1640">
                  <c:v>45106</c:v>
                </c:pt>
                <c:pt idx="1641">
                  <c:v>45107</c:v>
                </c:pt>
                <c:pt idx="1642">
                  <c:v>45108</c:v>
                </c:pt>
                <c:pt idx="1643">
                  <c:v>45109</c:v>
                </c:pt>
                <c:pt idx="1644">
                  <c:v>45110</c:v>
                </c:pt>
                <c:pt idx="1645">
                  <c:v>45111</c:v>
                </c:pt>
                <c:pt idx="1646">
                  <c:v>45112</c:v>
                </c:pt>
                <c:pt idx="1647">
                  <c:v>45113</c:v>
                </c:pt>
                <c:pt idx="1648">
                  <c:v>45114</c:v>
                </c:pt>
                <c:pt idx="1649">
                  <c:v>45115</c:v>
                </c:pt>
                <c:pt idx="1650">
                  <c:v>45116</c:v>
                </c:pt>
                <c:pt idx="1651">
                  <c:v>45117</c:v>
                </c:pt>
                <c:pt idx="1652">
                  <c:v>45118</c:v>
                </c:pt>
                <c:pt idx="1653">
                  <c:v>45119</c:v>
                </c:pt>
                <c:pt idx="1654">
                  <c:v>45120</c:v>
                </c:pt>
                <c:pt idx="1655">
                  <c:v>45121</c:v>
                </c:pt>
                <c:pt idx="1656">
                  <c:v>45122</c:v>
                </c:pt>
                <c:pt idx="1657">
                  <c:v>45123</c:v>
                </c:pt>
                <c:pt idx="1658">
                  <c:v>45124</c:v>
                </c:pt>
                <c:pt idx="1659">
                  <c:v>45125</c:v>
                </c:pt>
                <c:pt idx="1660">
                  <c:v>45126</c:v>
                </c:pt>
                <c:pt idx="1661">
                  <c:v>45127</c:v>
                </c:pt>
                <c:pt idx="1662">
                  <c:v>45128</c:v>
                </c:pt>
                <c:pt idx="1663">
                  <c:v>45129</c:v>
                </c:pt>
                <c:pt idx="1664">
                  <c:v>45130</c:v>
                </c:pt>
                <c:pt idx="1665">
                  <c:v>45131</c:v>
                </c:pt>
                <c:pt idx="1666">
                  <c:v>45132</c:v>
                </c:pt>
                <c:pt idx="1667">
                  <c:v>45133</c:v>
                </c:pt>
                <c:pt idx="1668">
                  <c:v>45134</c:v>
                </c:pt>
                <c:pt idx="1669">
                  <c:v>45135</c:v>
                </c:pt>
                <c:pt idx="1670">
                  <c:v>45136</c:v>
                </c:pt>
                <c:pt idx="1671">
                  <c:v>45137</c:v>
                </c:pt>
                <c:pt idx="1672">
                  <c:v>45138</c:v>
                </c:pt>
                <c:pt idx="1673">
                  <c:v>45139</c:v>
                </c:pt>
                <c:pt idx="1674">
                  <c:v>45140</c:v>
                </c:pt>
                <c:pt idx="1675">
                  <c:v>45141</c:v>
                </c:pt>
                <c:pt idx="1676">
                  <c:v>45142</c:v>
                </c:pt>
                <c:pt idx="1677">
                  <c:v>45143</c:v>
                </c:pt>
                <c:pt idx="1678">
                  <c:v>45144</c:v>
                </c:pt>
                <c:pt idx="1679">
                  <c:v>45145</c:v>
                </c:pt>
                <c:pt idx="1680">
                  <c:v>45146</c:v>
                </c:pt>
                <c:pt idx="1681">
                  <c:v>45147</c:v>
                </c:pt>
                <c:pt idx="1682">
                  <c:v>45148</c:v>
                </c:pt>
                <c:pt idx="1683">
                  <c:v>45149</c:v>
                </c:pt>
                <c:pt idx="1684">
                  <c:v>45150</c:v>
                </c:pt>
                <c:pt idx="1685">
                  <c:v>45151</c:v>
                </c:pt>
                <c:pt idx="1686">
                  <c:v>45152</c:v>
                </c:pt>
                <c:pt idx="1687">
                  <c:v>45153</c:v>
                </c:pt>
                <c:pt idx="1688">
                  <c:v>45154</c:v>
                </c:pt>
                <c:pt idx="1689">
                  <c:v>45155</c:v>
                </c:pt>
                <c:pt idx="1690">
                  <c:v>45156</c:v>
                </c:pt>
                <c:pt idx="1691">
                  <c:v>45157</c:v>
                </c:pt>
                <c:pt idx="1692">
                  <c:v>45158</c:v>
                </c:pt>
                <c:pt idx="1693">
                  <c:v>45159</c:v>
                </c:pt>
                <c:pt idx="1694">
                  <c:v>45160</c:v>
                </c:pt>
                <c:pt idx="1695">
                  <c:v>45161</c:v>
                </c:pt>
                <c:pt idx="1696">
                  <c:v>45162</c:v>
                </c:pt>
                <c:pt idx="1697">
                  <c:v>45163</c:v>
                </c:pt>
                <c:pt idx="1698">
                  <c:v>45164</c:v>
                </c:pt>
                <c:pt idx="1699">
                  <c:v>45165</c:v>
                </c:pt>
                <c:pt idx="1700">
                  <c:v>45166</c:v>
                </c:pt>
                <c:pt idx="1701">
                  <c:v>45167</c:v>
                </c:pt>
                <c:pt idx="1702">
                  <c:v>45168</c:v>
                </c:pt>
                <c:pt idx="1703">
                  <c:v>45169</c:v>
                </c:pt>
                <c:pt idx="1704">
                  <c:v>45170</c:v>
                </c:pt>
                <c:pt idx="1705">
                  <c:v>45171</c:v>
                </c:pt>
                <c:pt idx="1706">
                  <c:v>45172</c:v>
                </c:pt>
                <c:pt idx="1707">
                  <c:v>45173</c:v>
                </c:pt>
                <c:pt idx="1708">
                  <c:v>45174</c:v>
                </c:pt>
                <c:pt idx="1709">
                  <c:v>45175</c:v>
                </c:pt>
                <c:pt idx="1710">
                  <c:v>45176</c:v>
                </c:pt>
                <c:pt idx="1711">
                  <c:v>45177</c:v>
                </c:pt>
                <c:pt idx="1712">
                  <c:v>45178</c:v>
                </c:pt>
                <c:pt idx="1713">
                  <c:v>45179</c:v>
                </c:pt>
                <c:pt idx="1714">
                  <c:v>45180</c:v>
                </c:pt>
                <c:pt idx="1715">
                  <c:v>45181</c:v>
                </c:pt>
                <c:pt idx="1716">
                  <c:v>45182</c:v>
                </c:pt>
                <c:pt idx="1717">
                  <c:v>45183</c:v>
                </c:pt>
                <c:pt idx="1718">
                  <c:v>45184</c:v>
                </c:pt>
                <c:pt idx="1719">
                  <c:v>45185</c:v>
                </c:pt>
                <c:pt idx="1720">
                  <c:v>45186</c:v>
                </c:pt>
                <c:pt idx="1721">
                  <c:v>45187</c:v>
                </c:pt>
                <c:pt idx="1722">
                  <c:v>45188</c:v>
                </c:pt>
                <c:pt idx="1723">
                  <c:v>45189</c:v>
                </c:pt>
                <c:pt idx="1724">
                  <c:v>45190</c:v>
                </c:pt>
                <c:pt idx="1725">
                  <c:v>45191</c:v>
                </c:pt>
                <c:pt idx="1726">
                  <c:v>45192</c:v>
                </c:pt>
                <c:pt idx="1727">
                  <c:v>45193</c:v>
                </c:pt>
                <c:pt idx="1728">
                  <c:v>45194</c:v>
                </c:pt>
                <c:pt idx="1729">
                  <c:v>45195</c:v>
                </c:pt>
                <c:pt idx="1730">
                  <c:v>45196</c:v>
                </c:pt>
                <c:pt idx="1731">
                  <c:v>45197</c:v>
                </c:pt>
                <c:pt idx="1732">
                  <c:v>45198</c:v>
                </c:pt>
                <c:pt idx="1733">
                  <c:v>45199</c:v>
                </c:pt>
                <c:pt idx="1734">
                  <c:v>45200</c:v>
                </c:pt>
                <c:pt idx="1735">
                  <c:v>45201</c:v>
                </c:pt>
                <c:pt idx="1736">
                  <c:v>45202</c:v>
                </c:pt>
                <c:pt idx="1737">
                  <c:v>45203</c:v>
                </c:pt>
                <c:pt idx="1738">
                  <c:v>45204</c:v>
                </c:pt>
                <c:pt idx="1739">
                  <c:v>45205</c:v>
                </c:pt>
                <c:pt idx="1740">
                  <c:v>45206</c:v>
                </c:pt>
                <c:pt idx="1741">
                  <c:v>45207</c:v>
                </c:pt>
                <c:pt idx="1742">
                  <c:v>45208</c:v>
                </c:pt>
                <c:pt idx="1743">
                  <c:v>45209</c:v>
                </c:pt>
                <c:pt idx="1744">
                  <c:v>45210</c:v>
                </c:pt>
                <c:pt idx="1745">
                  <c:v>45211</c:v>
                </c:pt>
                <c:pt idx="1746">
                  <c:v>45212</c:v>
                </c:pt>
                <c:pt idx="1747">
                  <c:v>45213</c:v>
                </c:pt>
                <c:pt idx="1748">
                  <c:v>45214</c:v>
                </c:pt>
                <c:pt idx="1749">
                  <c:v>45215</c:v>
                </c:pt>
                <c:pt idx="1750">
                  <c:v>45216</c:v>
                </c:pt>
                <c:pt idx="1751">
                  <c:v>45217</c:v>
                </c:pt>
                <c:pt idx="1752">
                  <c:v>45218</c:v>
                </c:pt>
                <c:pt idx="1753">
                  <c:v>45219</c:v>
                </c:pt>
                <c:pt idx="1754">
                  <c:v>45220</c:v>
                </c:pt>
                <c:pt idx="1755">
                  <c:v>45221</c:v>
                </c:pt>
                <c:pt idx="1756">
                  <c:v>45222</c:v>
                </c:pt>
                <c:pt idx="1757">
                  <c:v>45223</c:v>
                </c:pt>
                <c:pt idx="1758">
                  <c:v>45224</c:v>
                </c:pt>
                <c:pt idx="1759">
                  <c:v>45225</c:v>
                </c:pt>
                <c:pt idx="1760">
                  <c:v>45226</c:v>
                </c:pt>
                <c:pt idx="1761">
                  <c:v>45227</c:v>
                </c:pt>
                <c:pt idx="1762">
                  <c:v>45228</c:v>
                </c:pt>
                <c:pt idx="1763">
                  <c:v>45229</c:v>
                </c:pt>
                <c:pt idx="1764">
                  <c:v>45230</c:v>
                </c:pt>
                <c:pt idx="1765">
                  <c:v>45231</c:v>
                </c:pt>
                <c:pt idx="1766">
                  <c:v>45232</c:v>
                </c:pt>
                <c:pt idx="1767">
                  <c:v>45233</c:v>
                </c:pt>
                <c:pt idx="1768">
                  <c:v>45234</c:v>
                </c:pt>
                <c:pt idx="1769">
                  <c:v>45235</c:v>
                </c:pt>
                <c:pt idx="1770">
                  <c:v>45236</c:v>
                </c:pt>
                <c:pt idx="1771">
                  <c:v>45237</c:v>
                </c:pt>
                <c:pt idx="1772">
                  <c:v>45238</c:v>
                </c:pt>
                <c:pt idx="1773">
                  <c:v>45239</c:v>
                </c:pt>
                <c:pt idx="1774">
                  <c:v>45240</c:v>
                </c:pt>
                <c:pt idx="1775">
                  <c:v>45241</c:v>
                </c:pt>
                <c:pt idx="1776">
                  <c:v>45242</c:v>
                </c:pt>
                <c:pt idx="1777">
                  <c:v>45243</c:v>
                </c:pt>
                <c:pt idx="1778">
                  <c:v>45244</c:v>
                </c:pt>
                <c:pt idx="1779">
                  <c:v>45245</c:v>
                </c:pt>
                <c:pt idx="1780">
                  <c:v>45246</c:v>
                </c:pt>
                <c:pt idx="1781">
                  <c:v>45247</c:v>
                </c:pt>
                <c:pt idx="1782">
                  <c:v>45248</c:v>
                </c:pt>
                <c:pt idx="1783">
                  <c:v>45249</c:v>
                </c:pt>
                <c:pt idx="1784">
                  <c:v>45250</c:v>
                </c:pt>
                <c:pt idx="1785">
                  <c:v>45251</c:v>
                </c:pt>
                <c:pt idx="1786">
                  <c:v>45252</c:v>
                </c:pt>
                <c:pt idx="1787">
                  <c:v>45253</c:v>
                </c:pt>
                <c:pt idx="1788">
                  <c:v>45254</c:v>
                </c:pt>
                <c:pt idx="1789">
                  <c:v>45255</c:v>
                </c:pt>
                <c:pt idx="1790">
                  <c:v>45256</c:v>
                </c:pt>
                <c:pt idx="1791">
                  <c:v>45257</c:v>
                </c:pt>
                <c:pt idx="1792">
                  <c:v>45258</c:v>
                </c:pt>
                <c:pt idx="1793">
                  <c:v>45259</c:v>
                </c:pt>
                <c:pt idx="1794">
                  <c:v>45260</c:v>
                </c:pt>
                <c:pt idx="1795">
                  <c:v>45261</c:v>
                </c:pt>
                <c:pt idx="1796">
                  <c:v>45262</c:v>
                </c:pt>
                <c:pt idx="1797">
                  <c:v>45263</c:v>
                </c:pt>
                <c:pt idx="1798">
                  <c:v>45264</c:v>
                </c:pt>
                <c:pt idx="1799">
                  <c:v>45265</c:v>
                </c:pt>
                <c:pt idx="1800">
                  <c:v>45266</c:v>
                </c:pt>
                <c:pt idx="1801">
                  <c:v>45267</c:v>
                </c:pt>
                <c:pt idx="1802">
                  <c:v>45268</c:v>
                </c:pt>
                <c:pt idx="1803">
                  <c:v>45269</c:v>
                </c:pt>
                <c:pt idx="1804">
                  <c:v>45270</c:v>
                </c:pt>
                <c:pt idx="1805">
                  <c:v>45271</c:v>
                </c:pt>
                <c:pt idx="1806">
                  <c:v>45272</c:v>
                </c:pt>
                <c:pt idx="1807">
                  <c:v>45273</c:v>
                </c:pt>
                <c:pt idx="1808">
                  <c:v>45274</c:v>
                </c:pt>
                <c:pt idx="1809">
                  <c:v>45275</c:v>
                </c:pt>
                <c:pt idx="1810">
                  <c:v>45276</c:v>
                </c:pt>
                <c:pt idx="1811">
                  <c:v>45277</c:v>
                </c:pt>
                <c:pt idx="1812">
                  <c:v>45278</c:v>
                </c:pt>
                <c:pt idx="1813">
                  <c:v>45279</c:v>
                </c:pt>
                <c:pt idx="1814">
                  <c:v>45280</c:v>
                </c:pt>
                <c:pt idx="1815">
                  <c:v>45281</c:v>
                </c:pt>
                <c:pt idx="1816">
                  <c:v>45282</c:v>
                </c:pt>
                <c:pt idx="1817">
                  <c:v>45283</c:v>
                </c:pt>
                <c:pt idx="1818">
                  <c:v>45284</c:v>
                </c:pt>
                <c:pt idx="1819">
                  <c:v>45285</c:v>
                </c:pt>
                <c:pt idx="1820">
                  <c:v>45286</c:v>
                </c:pt>
                <c:pt idx="1821">
                  <c:v>45287</c:v>
                </c:pt>
                <c:pt idx="1822">
                  <c:v>45288</c:v>
                </c:pt>
                <c:pt idx="1823">
                  <c:v>45289</c:v>
                </c:pt>
                <c:pt idx="1824">
                  <c:v>45290</c:v>
                </c:pt>
                <c:pt idx="1825">
                  <c:v>45291</c:v>
                </c:pt>
              </c:numCache>
            </c:numRef>
          </c:cat>
          <c:val>
            <c:numRef>
              <c:f>ORDAM_ASIC_Pricing_Index!$T$3653:$T$5478</c:f>
              <c:numCache>
                <c:formatCode>"$"#,##0.00_);\("$"#,##0.00\)</c:formatCode>
                <c:ptCount val="1826"/>
                <c:pt idx="0">
                  <c:v>226.64191018135602</c:v>
                </c:pt>
                <c:pt idx="1">
                  <c:v>222.19734623807238</c:v>
                </c:pt>
                <c:pt idx="2">
                  <c:v>219.86394195292715</c:v>
                </c:pt>
                <c:pt idx="3">
                  <c:v>224.48246794184865</c:v>
                </c:pt>
                <c:pt idx="4">
                  <c:v>229.14857881789635</c:v>
                </c:pt>
                <c:pt idx="5">
                  <c:v>248.87380397904229</c:v>
                </c:pt>
                <c:pt idx="6">
                  <c:v>242.32840139209623</c:v>
                </c:pt>
                <c:pt idx="7">
                  <c:v>241.27333110673925</c:v>
                </c:pt>
                <c:pt idx="8">
                  <c:v>240.66454012832412</c:v>
                </c:pt>
                <c:pt idx="9">
                  <c:v>219.52691968668896</c:v>
                </c:pt>
                <c:pt idx="10">
                  <c:v>220.69739920158224</c:v>
                </c:pt>
                <c:pt idx="11">
                  <c:v>217.29068280547506</c:v>
                </c:pt>
                <c:pt idx="12">
                  <c:v>203.72606099291448</c:v>
                </c:pt>
                <c:pt idx="13">
                  <c:v>202.6179231334558</c:v>
                </c:pt>
                <c:pt idx="14">
                  <c:v>200.04878920322489</c:v>
                </c:pt>
                <c:pt idx="15">
                  <c:v>202.49978278851364</c:v>
                </c:pt>
                <c:pt idx="16">
                  <c:v>202.82851702376405</c:v>
                </c:pt>
                <c:pt idx="17">
                  <c:v>208.33494882598109</c:v>
                </c:pt>
                <c:pt idx="18">
                  <c:v>208.98680381982925</c:v>
                </c:pt>
                <c:pt idx="19">
                  <c:v>197.94606290276471</c:v>
                </c:pt>
                <c:pt idx="20">
                  <c:v>204.45657269531506</c:v>
                </c:pt>
                <c:pt idx="21">
                  <c:v>207.65720240104736</c:v>
                </c:pt>
                <c:pt idx="22">
                  <c:v>197.10247253729938</c:v>
                </c:pt>
                <c:pt idx="23">
                  <c:v>198.70497498639759</c:v>
                </c:pt>
                <c:pt idx="24">
                  <c:v>194.91116588798468</c:v>
                </c:pt>
                <c:pt idx="25">
                  <c:v>199.52143017322265</c:v>
                </c:pt>
                <c:pt idx="26">
                  <c:v>199.44051039591994</c:v>
                </c:pt>
                <c:pt idx="27">
                  <c:v>200.86254624640696</c:v>
                </c:pt>
                <c:pt idx="28">
                  <c:v>188.13261691606002</c:v>
                </c:pt>
                <c:pt idx="29">
                  <c:v>194.81313651117046</c:v>
                </c:pt>
                <c:pt idx="30">
                  <c:v>197.18484413701242</c:v>
                </c:pt>
                <c:pt idx="31">
                  <c:v>196.3640251894202</c:v>
                </c:pt>
                <c:pt idx="32">
                  <c:v>202.14370560390898</c:v>
                </c:pt>
                <c:pt idx="33">
                  <c:v>204.34701142741949</c:v>
                </c:pt>
                <c:pt idx="34">
                  <c:v>198.85914484141571</c:v>
                </c:pt>
                <c:pt idx="35">
                  <c:v>201.28820783379734</c:v>
                </c:pt>
                <c:pt idx="36">
                  <c:v>197.94031124397975</c:v>
                </c:pt>
                <c:pt idx="37">
                  <c:v>196.63700316897541</c:v>
                </c:pt>
                <c:pt idx="38">
                  <c:v>203.02193913052395</c:v>
                </c:pt>
                <c:pt idx="39">
                  <c:v>205.91373207109348</c:v>
                </c:pt>
                <c:pt idx="40">
                  <c:v>201.28402631354899</c:v>
                </c:pt>
                <c:pt idx="41">
                  <c:v>202.24120772927745</c:v>
                </c:pt>
                <c:pt idx="42">
                  <c:v>199.08889736862693</c:v>
                </c:pt>
                <c:pt idx="43">
                  <c:v>201.71534267198561</c:v>
                </c:pt>
                <c:pt idx="44">
                  <c:v>200.26721655392768</c:v>
                </c:pt>
                <c:pt idx="45">
                  <c:v>197.88295155127935</c:v>
                </c:pt>
                <c:pt idx="46">
                  <c:v>199.46489080163269</c:v>
                </c:pt>
                <c:pt idx="47">
                  <c:v>202.2015291156049</c:v>
                </c:pt>
                <c:pt idx="48">
                  <c:v>215.99801787586685</c:v>
                </c:pt>
                <c:pt idx="49">
                  <c:v>211.02809648025132</c:v>
                </c:pt>
                <c:pt idx="50">
                  <c:v>219.22593254622151</c:v>
                </c:pt>
                <c:pt idx="51">
                  <c:v>219.86543316532084</c:v>
                </c:pt>
                <c:pt idx="52">
                  <c:v>219.92276619489513</c:v>
                </c:pt>
                <c:pt idx="53">
                  <c:v>234.96775197763404</c:v>
                </c:pt>
                <c:pt idx="54">
                  <c:v>208.30652858169509</c:v>
                </c:pt>
                <c:pt idx="55">
                  <c:v>216.92457725305789</c:v>
                </c:pt>
                <c:pt idx="56">
                  <c:v>212.8471811702122</c:v>
                </c:pt>
                <c:pt idx="57">
                  <c:v>211.05136483787305</c:v>
                </c:pt>
                <c:pt idx="58">
                  <c:v>206.58291427333222</c:v>
                </c:pt>
                <c:pt idx="59">
                  <c:v>208.22810815096372</c:v>
                </c:pt>
                <c:pt idx="60">
                  <c:v>210.30342758650488</c:v>
                </c:pt>
                <c:pt idx="61">
                  <c:v>209.642649768403</c:v>
                </c:pt>
                <c:pt idx="62">
                  <c:v>172.7312773631073</c:v>
                </c:pt>
                <c:pt idx="63">
                  <c:v>138.05747181961692</c:v>
                </c:pt>
                <c:pt idx="64">
                  <c:v>206.95404029092614</c:v>
                </c:pt>
                <c:pt idx="65">
                  <c:v>217.34641546921867</c:v>
                </c:pt>
                <c:pt idx="66">
                  <c:v>215.1610773603266</c:v>
                </c:pt>
                <c:pt idx="67">
                  <c:v>216.2578179611659</c:v>
                </c:pt>
                <c:pt idx="68">
                  <c:v>213.16265001067137</c:v>
                </c:pt>
                <c:pt idx="69">
                  <c:v>207.77292656634668</c:v>
                </c:pt>
                <c:pt idx="70">
                  <c:v>216.0858765560134</c:v>
                </c:pt>
                <c:pt idx="71">
                  <c:v>219.7278850685795</c:v>
                </c:pt>
                <c:pt idx="72">
                  <c:v>215.80042299871852</c:v>
                </c:pt>
                <c:pt idx="73">
                  <c:v>213.56547185158863</c:v>
                </c:pt>
                <c:pt idx="74">
                  <c:v>213.94170991456977</c:v>
                </c:pt>
                <c:pt idx="75">
                  <c:v>216.056603245302</c:v>
                </c:pt>
                <c:pt idx="76">
                  <c:v>210.9694634082193</c:v>
                </c:pt>
                <c:pt idx="77">
                  <c:v>221.19893088322695</c:v>
                </c:pt>
                <c:pt idx="78">
                  <c:v>218.921431121105</c:v>
                </c:pt>
                <c:pt idx="79">
                  <c:v>214.78655480803525</c:v>
                </c:pt>
                <c:pt idx="80">
                  <c:v>225.48745788276707</c:v>
                </c:pt>
                <c:pt idx="81">
                  <c:v>224.61471357552139</c:v>
                </c:pt>
                <c:pt idx="82">
                  <c:v>207.427793296392</c:v>
                </c:pt>
                <c:pt idx="83">
                  <c:v>197.12333576239496</c:v>
                </c:pt>
                <c:pt idx="84">
                  <c:v>208.05062049965551</c:v>
                </c:pt>
                <c:pt idx="85">
                  <c:v>219.79541467406128</c:v>
                </c:pt>
                <c:pt idx="86">
                  <c:v>218.48285675050965</c:v>
                </c:pt>
                <c:pt idx="87">
                  <c:v>216.20946609065058</c:v>
                </c:pt>
                <c:pt idx="88">
                  <c:v>220.89562347292596</c:v>
                </c:pt>
                <c:pt idx="89">
                  <c:v>211.03714604502534</c:v>
                </c:pt>
                <c:pt idx="90">
                  <c:v>205.98474738144077</c:v>
                </c:pt>
                <c:pt idx="91">
                  <c:v>264.37162988156194</c:v>
                </c:pt>
                <c:pt idx="92">
                  <c:v>272.42450655152015</c:v>
                </c:pt>
                <c:pt idx="93">
                  <c:v>252.98905227921227</c:v>
                </c:pt>
                <c:pt idx="94">
                  <c:v>267.00826588488781</c:v>
                </c:pt>
                <c:pt idx="95">
                  <c:v>269.84874370560624</c:v>
                </c:pt>
                <c:pt idx="96">
                  <c:v>275.32516602173479</c:v>
                </c:pt>
                <c:pt idx="97">
                  <c:v>268.14919845750103</c:v>
                </c:pt>
                <c:pt idx="98">
                  <c:v>266.08371750474123</c:v>
                </c:pt>
                <c:pt idx="99">
                  <c:v>283.85122969283958</c:v>
                </c:pt>
                <c:pt idx="100">
                  <c:v>268.67614964482863</c:v>
                </c:pt>
                <c:pt idx="101">
                  <c:v>269.65706906180026</c:v>
                </c:pt>
                <c:pt idx="102">
                  <c:v>275.26195064963338</c:v>
                </c:pt>
                <c:pt idx="103">
                  <c:v>275.91949022012159</c:v>
                </c:pt>
                <c:pt idx="104">
                  <c:v>277.60387599397404</c:v>
                </c:pt>
                <c:pt idx="105">
                  <c:v>286.97045198299605</c:v>
                </c:pt>
                <c:pt idx="106">
                  <c:v>284.70944626893538</c:v>
                </c:pt>
                <c:pt idx="107">
                  <c:v>287.76091182455303</c:v>
                </c:pt>
                <c:pt idx="108">
                  <c:v>282.22264048191897</c:v>
                </c:pt>
                <c:pt idx="109">
                  <c:v>290.40834903417289</c:v>
                </c:pt>
                <c:pt idx="110">
                  <c:v>293.86838159053787</c:v>
                </c:pt>
                <c:pt idx="111">
                  <c:v>289.58736743885873</c:v>
                </c:pt>
                <c:pt idx="112">
                  <c:v>297.49562755205193</c:v>
                </c:pt>
                <c:pt idx="113">
                  <c:v>289.21761270397502</c:v>
                </c:pt>
                <c:pt idx="114">
                  <c:v>272.33395989717383</c:v>
                </c:pt>
                <c:pt idx="115">
                  <c:v>282.77577780137551</c:v>
                </c:pt>
                <c:pt idx="116">
                  <c:v>283.93659225591534</c:v>
                </c:pt>
                <c:pt idx="117">
                  <c:v>286.69757106344315</c:v>
                </c:pt>
                <c:pt idx="118">
                  <c:v>281.5203215251662</c:v>
                </c:pt>
                <c:pt idx="119">
                  <c:v>287.35266990038411</c:v>
                </c:pt>
                <c:pt idx="120">
                  <c:v>285.59364808745488</c:v>
                </c:pt>
                <c:pt idx="121">
                  <c:v>287.78636710490719</c:v>
                </c:pt>
                <c:pt idx="122">
                  <c:v>304.80534336817175</c:v>
                </c:pt>
                <c:pt idx="123">
                  <c:v>289.15885751597062</c:v>
                </c:pt>
                <c:pt idx="124">
                  <c:v>294.07293888840621</c:v>
                </c:pt>
                <c:pt idx="125">
                  <c:v>292.49840705411924</c:v>
                </c:pt>
                <c:pt idx="126">
                  <c:v>299.2424216737121</c:v>
                </c:pt>
                <c:pt idx="127">
                  <c:v>303.33614816685389</c:v>
                </c:pt>
                <c:pt idx="128">
                  <c:v>314.1782566706255</c:v>
                </c:pt>
                <c:pt idx="129">
                  <c:v>329.44150589351477</c:v>
                </c:pt>
                <c:pt idx="130">
                  <c:v>372.37257165345483</c:v>
                </c:pt>
                <c:pt idx="131">
                  <c:v>357.79259302345201</c:v>
                </c:pt>
                <c:pt idx="132">
                  <c:v>403.95029537408982</c:v>
                </c:pt>
                <c:pt idx="133">
                  <c:v>409.23291601984351</c:v>
                </c:pt>
                <c:pt idx="134">
                  <c:v>422.4928692300885</c:v>
                </c:pt>
                <c:pt idx="135">
                  <c:v>411.08316307735197</c:v>
                </c:pt>
                <c:pt idx="136">
                  <c:v>383.65692827183352</c:v>
                </c:pt>
                <c:pt idx="137">
                  <c:v>378.97876369155478</c:v>
                </c:pt>
                <c:pt idx="138">
                  <c:v>420.99418828290288</c:v>
                </c:pt>
                <c:pt idx="139">
                  <c:v>417.79234397964137</c:v>
                </c:pt>
                <c:pt idx="140">
                  <c:v>416.54887304448283</c:v>
                </c:pt>
                <c:pt idx="141">
                  <c:v>398.92758890884414</c:v>
                </c:pt>
                <c:pt idx="142">
                  <c:v>410.98954699655434</c:v>
                </c:pt>
                <c:pt idx="143">
                  <c:v>413.93557989910062</c:v>
                </c:pt>
                <c:pt idx="144">
                  <c:v>419.83904197461828</c:v>
                </c:pt>
                <c:pt idx="145">
                  <c:v>456.76807431487532</c:v>
                </c:pt>
                <c:pt idx="146">
                  <c:v>462.55404540426542</c:v>
                </c:pt>
                <c:pt idx="147">
                  <c:v>453.9042323875442</c:v>
                </c:pt>
                <c:pt idx="148">
                  <c:v>450.90081543097642</c:v>
                </c:pt>
                <c:pt idx="149">
                  <c:v>384.25478641637869</c:v>
                </c:pt>
                <c:pt idx="150">
                  <c:v>396.20132934574264</c:v>
                </c:pt>
                <c:pt idx="151">
                  <c:v>392.22613517383303</c:v>
                </c:pt>
                <c:pt idx="152">
                  <c:v>403.00367845202817</c:v>
                </c:pt>
                <c:pt idx="153">
                  <c:v>377.34231100385421</c:v>
                </c:pt>
                <c:pt idx="154">
                  <c:v>352.14820347989405</c:v>
                </c:pt>
                <c:pt idx="155">
                  <c:v>359.60318864173593</c:v>
                </c:pt>
                <c:pt idx="156">
                  <c:v>354.72423531972379</c:v>
                </c:pt>
                <c:pt idx="157">
                  <c:v>363.55987108113737</c:v>
                </c:pt>
                <c:pt idx="158">
                  <c:v>357.52910894271452</c:v>
                </c:pt>
                <c:pt idx="159">
                  <c:v>346.50975085822984</c:v>
                </c:pt>
                <c:pt idx="160">
                  <c:v>372.10877144113852</c:v>
                </c:pt>
                <c:pt idx="161">
                  <c:v>368.7442723054188</c:v>
                </c:pt>
                <c:pt idx="162">
                  <c:v>376.23954172524401</c:v>
                </c:pt>
                <c:pt idx="163">
                  <c:v>385.32629167106847</c:v>
                </c:pt>
                <c:pt idx="164">
                  <c:v>412.40922546123869</c:v>
                </c:pt>
                <c:pt idx="165">
                  <c:v>416.63665482623651</c:v>
                </c:pt>
                <c:pt idx="166">
                  <c:v>422.17880258012121</c:v>
                </c:pt>
                <c:pt idx="167">
                  <c:v>436.54552077383937</c:v>
                </c:pt>
                <c:pt idx="168">
                  <c:v>426.17086076959203</c:v>
                </c:pt>
                <c:pt idx="169">
                  <c:v>428.05251641779876</c:v>
                </c:pt>
                <c:pt idx="170">
                  <c:v>442.00007550784977</c:v>
                </c:pt>
                <c:pt idx="171">
                  <c:v>481.34024593723143</c:v>
                </c:pt>
                <c:pt idx="172">
                  <c:v>511.18369110465454</c:v>
                </c:pt>
                <c:pt idx="173">
                  <c:v>517.70778098049311</c:v>
                </c:pt>
                <c:pt idx="174">
                  <c:v>522.95819416771099</c:v>
                </c:pt>
                <c:pt idx="175">
                  <c:v>562.42010033886811</c:v>
                </c:pt>
                <c:pt idx="176">
                  <c:v>624.97766348758319</c:v>
                </c:pt>
                <c:pt idx="177">
                  <c:v>494.82208668212633</c:v>
                </c:pt>
                <c:pt idx="178">
                  <c:v>547.2167046242937</c:v>
                </c:pt>
                <c:pt idx="179">
                  <c:v>530.09858985801156</c:v>
                </c:pt>
                <c:pt idx="180">
                  <c:v>479.02678914711584</c:v>
                </c:pt>
                <c:pt idx="181">
                  <c:v>469.45844254726683</c:v>
                </c:pt>
                <c:pt idx="182">
                  <c:v>479.34911168506028</c:v>
                </c:pt>
                <c:pt idx="183">
                  <c:v>532.24019503194393</c:v>
                </c:pt>
                <c:pt idx="184">
                  <c:v>498.23935793465796</c:v>
                </c:pt>
                <c:pt idx="185">
                  <c:v>485.11256214726575</c:v>
                </c:pt>
                <c:pt idx="186">
                  <c:v>492.21187393808214</c:v>
                </c:pt>
                <c:pt idx="187">
                  <c:v>502.22038527834451</c:v>
                </c:pt>
                <c:pt idx="188">
                  <c:v>538.98798162129492</c:v>
                </c:pt>
                <c:pt idx="189">
                  <c:v>454.15049484812164</c:v>
                </c:pt>
                <c:pt idx="190">
                  <c:v>444.61139280045626</c:v>
                </c:pt>
                <c:pt idx="191">
                  <c:v>422.82729642645114</c:v>
                </c:pt>
                <c:pt idx="192">
                  <c:v>443.19747636405202</c:v>
                </c:pt>
                <c:pt idx="193">
                  <c:v>420.4448456271009</c:v>
                </c:pt>
                <c:pt idx="194">
                  <c:v>379.73510156998344</c:v>
                </c:pt>
                <c:pt idx="195">
                  <c:v>401.06038230116422</c:v>
                </c:pt>
                <c:pt idx="196">
                  <c:v>357.37738486576472</c:v>
                </c:pt>
                <c:pt idx="197">
                  <c:v>368.8048873430817</c:v>
                </c:pt>
                <c:pt idx="198">
                  <c:v>409.21051025532154</c:v>
                </c:pt>
                <c:pt idx="199">
                  <c:v>405.22375458935807</c:v>
                </c:pt>
                <c:pt idx="200">
                  <c:v>415.98314130234934</c:v>
                </c:pt>
                <c:pt idx="201">
                  <c:v>403.80515138014931</c:v>
                </c:pt>
                <c:pt idx="202">
                  <c:v>386.35803455301914</c:v>
                </c:pt>
                <c:pt idx="203">
                  <c:v>379.96984757549632</c:v>
                </c:pt>
                <c:pt idx="204">
                  <c:v>375.89390736777472</c:v>
                </c:pt>
                <c:pt idx="205">
                  <c:v>382.13778645860123</c:v>
                </c:pt>
                <c:pt idx="206">
                  <c:v>379.56440339294863</c:v>
                </c:pt>
                <c:pt idx="207">
                  <c:v>362.78249642191304</c:v>
                </c:pt>
                <c:pt idx="208">
                  <c:v>367.44975371308448</c:v>
                </c:pt>
                <c:pt idx="209">
                  <c:v>357.60815543481613</c:v>
                </c:pt>
                <c:pt idx="210">
                  <c:v>356.79345887814219</c:v>
                </c:pt>
                <c:pt idx="211">
                  <c:v>362.71608643959729</c:v>
                </c:pt>
                <c:pt idx="212">
                  <c:v>379.324081610424</c:v>
                </c:pt>
                <c:pt idx="213">
                  <c:v>367.41724530426615</c:v>
                </c:pt>
                <c:pt idx="214">
                  <c:v>412.94741884217785</c:v>
                </c:pt>
                <c:pt idx="215">
                  <c:v>421.63217467363165</c:v>
                </c:pt>
                <c:pt idx="216">
                  <c:v>389.89830768809082</c:v>
                </c:pt>
                <c:pt idx="217">
                  <c:v>340.36160502911127</c:v>
                </c:pt>
                <c:pt idx="218">
                  <c:v>295.46688207275236</c:v>
                </c:pt>
                <c:pt idx="219">
                  <c:v>398.46663368915608</c:v>
                </c:pt>
                <c:pt idx="220">
                  <c:v>377.12724631934833</c:v>
                </c:pt>
                <c:pt idx="221">
                  <c:v>359.95106362200539</c:v>
                </c:pt>
                <c:pt idx="222">
                  <c:v>350.47342592464622</c:v>
                </c:pt>
                <c:pt idx="223">
                  <c:v>274.34370041550028</c:v>
                </c:pt>
                <c:pt idx="224">
                  <c:v>-2.7778513645778844</c:v>
                </c:pt>
                <c:pt idx="225">
                  <c:v>151.56569006166262</c:v>
                </c:pt>
                <c:pt idx="226">
                  <c:v>149.41104439995016</c:v>
                </c:pt>
                <c:pt idx="227">
                  <c:v>-127.32712740771973</c:v>
                </c:pt>
                <c:pt idx="228">
                  <c:v>300.84306023784518</c:v>
                </c:pt>
                <c:pt idx="229">
                  <c:v>316.35150960278514</c:v>
                </c:pt>
                <c:pt idx="230">
                  <c:v>208.45717584484902</c:v>
                </c:pt>
                <c:pt idx="231">
                  <c:v>117.49036224415659</c:v>
                </c:pt>
                <c:pt idx="232">
                  <c:v>-20.968618133580208</c:v>
                </c:pt>
                <c:pt idx="233">
                  <c:v>296.19892669800743</c:v>
                </c:pt>
                <c:pt idx="234">
                  <c:v>336.28528980971424</c:v>
                </c:pt>
                <c:pt idx="235">
                  <c:v>334.11237070953621</c:v>
                </c:pt>
                <c:pt idx="236">
                  <c:v>326.5182877557931</c:v>
                </c:pt>
                <c:pt idx="237">
                  <c:v>-20.573221547863682</c:v>
                </c:pt>
                <c:pt idx="238">
                  <c:v>323.32433606331153</c:v>
                </c:pt>
                <c:pt idx="239">
                  <c:v>319.87784673007286</c:v>
                </c:pt>
                <c:pt idx="240">
                  <c:v>301.24617585652561</c:v>
                </c:pt>
                <c:pt idx="241">
                  <c:v>309.63198582012967</c:v>
                </c:pt>
                <c:pt idx="242">
                  <c:v>310.61232446765479</c:v>
                </c:pt>
                <c:pt idx="243">
                  <c:v>299.94550016854976</c:v>
                </c:pt>
                <c:pt idx="244">
                  <c:v>310.84946921515211</c:v>
                </c:pt>
                <c:pt idx="245">
                  <c:v>280.72526624183928</c:v>
                </c:pt>
                <c:pt idx="246">
                  <c:v>269.80397150281073</c:v>
                </c:pt>
                <c:pt idx="247">
                  <c:v>-293.04308900142496</c:v>
                </c:pt>
                <c:pt idx="248">
                  <c:v>-215.83727628237011</c:v>
                </c:pt>
                <c:pt idx="249">
                  <c:v>327.69800929113978</c:v>
                </c:pt>
                <c:pt idx="250">
                  <c:v>334.29503992767161</c:v>
                </c:pt>
                <c:pt idx="251">
                  <c:v>329.23722055515043</c:v>
                </c:pt>
                <c:pt idx="252">
                  <c:v>323.32334542077768</c:v>
                </c:pt>
                <c:pt idx="253">
                  <c:v>324.31277067755855</c:v>
                </c:pt>
                <c:pt idx="254">
                  <c:v>324.41199511204991</c:v>
                </c:pt>
                <c:pt idx="255">
                  <c:v>283.5872129485162</c:v>
                </c:pt>
                <c:pt idx="256">
                  <c:v>286.59997853083678</c:v>
                </c:pt>
                <c:pt idx="257">
                  <c:v>286.44041251729897</c:v>
                </c:pt>
                <c:pt idx="258">
                  <c:v>285.56779779124372</c:v>
                </c:pt>
                <c:pt idx="259">
                  <c:v>289.00958176619201</c:v>
                </c:pt>
                <c:pt idx="260">
                  <c:v>289.79941607947922</c:v>
                </c:pt>
                <c:pt idx="261">
                  <c:v>292.46692275122018</c:v>
                </c:pt>
                <c:pt idx="262">
                  <c:v>291.47597409196703</c:v>
                </c:pt>
                <c:pt idx="263">
                  <c:v>289.68975471816179</c:v>
                </c:pt>
                <c:pt idx="264">
                  <c:v>282.57648072123152</c:v>
                </c:pt>
                <c:pt idx="265">
                  <c:v>253.55166498291845</c:v>
                </c:pt>
                <c:pt idx="266">
                  <c:v>196.42219591378463</c:v>
                </c:pt>
                <c:pt idx="267">
                  <c:v>161.0425031791066</c:v>
                </c:pt>
                <c:pt idx="268">
                  <c:v>71.474661953609001</c:v>
                </c:pt>
                <c:pt idx="269">
                  <c:v>208.86299475795687</c:v>
                </c:pt>
                <c:pt idx="270">
                  <c:v>216.93213461256761</c:v>
                </c:pt>
                <c:pt idx="271">
                  <c:v>214.69878252482022</c:v>
                </c:pt>
                <c:pt idx="272">
                  <c:v>217.11369117749356</c:v>
                </c:pt>
                <c:pt idx="273">
                  <c:v>216.66720659380564</c:v>
                </c:pt>
                <c:pt idx="274">
                  <c:v>135.40097937756136</c:v>
                </c:pt>
                <c:pt idx="275">
                  <c:v>156.46770040646464</c:v>
                </c:pt>
                <c:pt idx="276">
                  <c:v>201.70039304798095</c:v>
                </c:pt>
                <c:pt idx="277">
                  <c:v>169.81196543597036</c:v>
                </c:pt>
                <c:pt idx="278">
                  <c:v>197.35586339116074</c:v>
                </c:pt>
                <c:pt idx="279">
                  <c:v>216.1237154373741</c:v>
                </c:pt>
                <c:pt idx="280">
                  <c:v>218.08854642874317</c:v>
                </c:pt>
                <c:pt idx="281">
                  <c:v>228.11089362587936</c:v>
                </c:pt>
                <c:pt idx="282">
                  <c:v>200.29924621652097</c:v>
                </c:pt>
                <c:pt idx="283">
                  <c:v>219.69316456266228</c:v>
                </c:pt>
                <c:pt idx="284">
                  <c:v>218.77294703251727</c:v>
                </c:pt>
                <c:pt idx="285">
                  <c:v>216.41866581023655</c:v>
                </c:pt>
                <c:pt idx="286">
                  <c:v>215.39081325018995</c:v>
                </c:pt>
                <c:pt idx="287">
                  <c:v>206.57726193044925</c:v>
                </c:pt>
                <c:pt idx="288">
                  <c:v>208.98725952289578</c:v>
                </c:pt>
                <c:pt idx="289">
                  <c:v>212.05757919109925</c:v>
                </c:pt>
                <c:pt idx="290">
                  <c:v>211.10986066916743</c:v>
                </c:pt>
                <c:pt idx="291">
                  <c:v>194.88425007711598</c:v>
                </c:pt>
                <c:pt idx="292">
                  <c:v>213.48098508036577</c:v>
                </c:pt>
                <c:pt idx="293">
                  <c:v>208.81546262939838</c:v>
                </c:pt>
                <c:pt idx="294">
                  <c:v>208.39630665862177</c:v>
                </c:pt>
                <c:pt idx="295">
                  <c:v>187.37340337793398</c:v>
                </c:pt>
                <c:pt idx="296">
                  <c:v>187.03577805843074</c:v>
                </c:pt>
                <c:pt idx="297">
                  <c:v>215.07169035147939</c:v>
                </c:pt>
                <c:pt idx="298">
                  <c:v>227.8687509616208</c:v>
                </c:pt>
                <c:pt idx="299">
                  <c:v>241.3671835455354</c:v>
                </c:pt>
                <c:pt idx="300">
                  <c:v>227.08035010932264</c:v>
                </c:pt>
                <c:pt idx="301">
                  <c:v>228.15757599650004</c:v>
                </c:pt>
                <c:pt idx="302">
                  <c:v>227.42909961035966</c:v>
                </c:pt>
                <c:pt idx="303">
                  <c:v>210.72945946169435</c:v>
                </c:pt>
                <c:pt idx="304">
                  <c:v>227.13591213474226</c:v>
                </c:pt>
                <c:pt idx="305">
                  <c:v>225.14809626129846</c:v>
                </c:pt>
                <c:pt idx="306">
                  <c:v>230.00896091124096</c:v>
                </c:pt>
                <c:pt idx="307">
                  <c:v>229.75693695299933</c:v>
                </c:pt>
                <c:pt idx="308">
                  <c:v>223.31101497394309</c:v>
                </c:pt>
                <c:pt idx="309">
                  <c:v>228.33958365541764</c:v>
                </c:pt>
                <c:pt idx="310">
                  <c:v>247.71004300830305</c:v>
                </c:pt>
                <c:pt idx="311">
                  <c:v>222.0892866031889</c:v>
                </c:pt>
                <c:pt idx="312">
                  <c:v>227.74951382134921</c:v>
                </c:pt>
                <c:pt idx="313">
                  <c:v>243.73239627556637</c:v>
                </c:pt>
                <c:pt idx="314">
                  <c:v>237.0769120324091</c:v>
                </c:pt>
                <c:pt idx="315">
                  <c:v>201.34697119016391</c:v>
                </c:pt>
                <c:pt idx="316">
                  <c:v>222.57826457509978</c:v>
                </c:pt>
                <c:pt idx="317">
                  <c:v>223.83653130261973</c:v>
                </c:pt>
                <c:pt idx="318">
                  <c:v>217.50506615180853</c:v>
                </c:pt>
                <c:pt idx="319">
                  <c:v>226.84967202404832</c:v>
                </c:pt>
                <c:pt idx="320">
                  <c:v>223.93529281489668</c:v>
                </c:pt>
                <c:pt idx="321">
                  <c:v>213.44020212921026</c:v>
                </c:pt>
                <c:pt idx="322">
                  <c:v>216.86254315471433</c:v>
                </c:pt>
                <c:pt idx="323">
                  <c:v>216.18138890533641</c:v>
                </c:pt>
                <c:pt idx="324">
                  <c:v>195.65221458455227</c:v>
                </c:pt>
                <c:pt idx="325">
                  <c:v>183.21023135426896</c:v>
                </c:pt>
                <c:pt idx="326">
                  <c:v>186.02969067397015</c:v>
                </c:pt>
                <c:pt idx="327">
                  <c:v>180.43604878960315</c:v>
                </c:pt>
                <c:pt idx="328">
                  <c:v>185.79272056752441</c:v>
                </c:pt>
                <c:pt idx="329">
                  <c:v>190.45868453851105</c:v>
                </c:pt>
                <c:pt idx="330">
                  <c:v>192.0019592980729</c:v>
                </c:pt>
                <c:pt idx="331">
                  <c:v>189.22160826014905</c:v>
                </c:pt>
                <c:pt idx="332">
                  <c:v>202.25636556825691</c:v>
                </c:pt>
                <c:pt idx="333">
                  <c:v>197.08320225838355</c:v>
                </c:pt>
                <c:pt idx="334">
                  <c:v>188.31603343689142</c:v>
                </c:pt>
                <c:pt idx="335">
                  <c:v>184.44752581161308</c:v>
                </c:pt>
                <c:pt idx="336">
                  <c:v>187.46437509465707</c:v>
                </c:pt>
                <c:pt idx="337">
                  <c:v>184.70897052900747</c:v>
                </c:pt>
                <c:pt idx="338">
                  <c:v>195.34389279408279</c:v>
                </c:pt>
                <c:pt idx="339">
                  <c:v>194.43492097953464</c:v>
                </c:pt>
                <c:pt idx="340">
                  <c:v>195.03104668355974</c:v>
                </c:pt>
                <c:pt idx="341">
                  <c:v>200.5373674591352</c:v>
                </c:pt>
                <c:pt idx="342">
                  <c:v>194.09191512759108</c:v>
                </c:pt>
                <c:pt idx="343">
                  <c:v>184.13906133631681</c:v>
                </c:pt>
                <c:pt idx="344">
                  <c:v>185.60442913793273</c:v>
                </c:pt>
                <c:pt idx="345">
                  <c:v>186.76335417190498</c:v>
                </c:pt>
                <c:pt idx="346">
                  <c:v>188.24626415313699</c:v>
                </c:pt>
                <c:pt idx="347">
                  <c:v>185.83501000321468</c:v>
                </c:pt>
                <c:pt idx="348">
                  <c:v>188.95930931952813</c:v>
                </c:pt>
                <c:pt idx="349">
                  <c:v>180.40941955544807</c:v>
                </c:pt>
                <c:pt idx="350">
                  <c:v>165.71240139552435</c:v>
                </c:pt>
                <c:pt idx="351">
                  <c:v>184.64506642890569</c:v>
                </c:pt>
                <c:pt idx="352">
                  <c:v>186.48836359038557</c:v>
                </c:pt>
                <c:pt idx="353">
                  <c:v>185.79450517138332</c:v>
                </c:pt>
                <c:pt idx="354">
                  <c:v>184.61763594918483</c:v>
                </c:pt>
                <c:pt idx="355">
                  <c:v>194.38488236530046</c:v>
                </c:pt>
                <c:pt idx="356">
                  <c:v>190.85956477187298</c:v>
                </c:pt>
                <c:pt idx="357">
                  <c:v>193.13488047556251</c:v>
                </c:pt>
                <c:pt idx="358">
                  <c:v>192.01831580379337</c:v>
                </c:pt>
                <c:pt idx="359">
                  <c:v>188.01060404133415</c:v>
                </c:pt>
                <c:pt idx="360">
                  <c:v>193.48857456867285</c:v>
                </c:pt>
                <c:pt idx="361">
                  <c:v>195.51800734744162</c:v>
                </c:pt>
                <c:pt idx="362">
                  <c:v>196.02689527407296</c:v>
                </c:pt>
                <c:pt idx="363">
                  <c:v>187.27243197244127</c:v>
                </c:pt>
                <c:pt idx="364">
                  <c:v>185.32399535150395</c:v>
                </c:pt>
                <c:pt idx="365">
                  <c:v>179.15051379001616</c:v>
                </c:pt>
                <c:pt idx="366">
                  <c:v>170.45915535696301</c:v>
                </c:pt>
                <c:pt idx="367">
                  <c:v>179.41177337174994</c:v>
                </c:pt>
                <c:pt idx="368">
                  <c:v>179.87288073696706</c:v>
                </c:pt>
                <c:pt idx="369">
                  <c:v>182.41592665677962</c:v>
                </c:pt>
                <c:pt idx="370">
                  <c:v>188.78933474761206</c:v>
                </c:pt>
                <c:pt idx="371">
                  <c:v>199.96098976318791</c:v>
                </c:pt>
                <c:pt idx="372">
                  <c:v>201.8927606674458</c:v>
                </c:pt>
                <c:pt idx="373">
                  <c:v>194.78351215283917</c:v>
                </c:pt>
                <c:pt idx="374">
                  <c:v>200.8095173277284</c:v>
                </c:pt>
                <c:pt idx="375">
                  <c:v>197.62253839163427</c:v>
                </c:pt>
                <c:pt idx="376">
                  <c:v>202.21858217825275</c:v>
                </c:pt>
                <c:pt idx="377">
                  <c:v>202.25427734691633</c:v>
                </c:pt>
                <c:pt idx="378">
                  <c:v>203.36623470214076</c:v>
                </c:pt>
                <c:pt idx="379">
                  <c:v>202.76989151278866</c:v>
                </c:pt>
                <c:pt idx="380">
                  <c:v>200.37934628020747</c:v>
                </c:pt>
                <c:pt idx="381">
                  <c:v>204.6658151915444</c:v>
                </c:pt>
                <c:pt idx="382">
                  <c:v>207.05842994065091</c:v>
                </c:pt>
                <c:pt idx="383">
                  <c:v>197.87295223375841</c:v>
                </c:pt>
                <c:pt idx="384">
                  <c:v>195.4837767627676</c:v>
                </c:pt>
                <c:pt idx="385">
                  <c:v>201.66939734868697</c:v>
                </c:pt>
                <c:pt idx="386">
                  <c:v>199.91179387855161</c:v>
                </c:pt>
                <c:pt idx="387">
                  <c:v>191.67598327296656</c:v>
                </c:pt>
                <c:pt idx="388">
                  <c:v>192.05423076912513</c:v>
                </c:pt>
                <c:pt idx="389">
                  <c:v>193.77395351963636</c:v>
                </c:pt>
                <c:pt idx="390">
                  <c:v>196.50080554527739</c:v>
                </c:pt>
                <c:pt idx="391">
                  <c:v>205.69767751274637</c:v>
                </c:pt>
                <c:pt idx="392">
                  <c:v>208.52918432183824</c:v>
                </c:pt>
                <c:pt idx="393">
                  <c:v>202.33179600702167</c:v>
                </c:pt>
                <c:pt idx="394">
                  <c:v>205.31419779899144</c:v>
                </c:pt>
                <c:pt idx="395">
                  <c:v>203.55757937531118</c:v>
                </c:pt>
                <c:pt idx="396">
                  <c:v>208.19412347090309</c:v>
                </c:pt>
                <c:pt idx="397">
                  <c:v>212.40106235276235</c:v>
                </c:pt>
                <c:pt idx="398">
                  <c:v>210.32252011251191</c:v>
                </c:pt>
                <c:pt idx="399">
                  <c:v>204.33706776556869</c:v>
                </c:pt>
                <c:pt idx="400">
                  <c:v>207.14646509690544</c:v>
                </c:pt>
                <c:pt idx="401">
                  <c:v>209.25271272545348</c:v>
                </c:pt>
                <c:pt idx="402">
                  <c:v>214.821520059286</c:v>
                </c:pt>
                <c:pt idx="403">
                  <c:v>218.94212504125028</c:v>
                </c:pt>
                <c:pt idx="404">
                  <c:v>228.88672315091236</c:v>
                </c:pt>
                <c:pt idx="405">
                  <c:v>215.70038460782914</c:v>
                </c:pt>
                <c:pt idx="406">
                  <c:v>221.36277332784093</c:v>
                </c:pt>
                <c:pt idx="407">
                  <c:v>224.04319317039565</c:v>
                </c:pt>
                <c:pt idx="408">
                  <c:v>220.75428548854109</c:v>
                </c:pt>
                <c:pt idx="409">
                  <c:v>223.19723132849936</c:v>
                </c:pt>
                <c:pt idx="410">
                  <c:v>216.19451167968765</c:v>
                </c:pt>
                <c:pt idx="411">
                  <c:v>217.76048225260303</c:v>
                </c:pt>
                <c:pt idx="412">
                  <c:v>213.11842057125875</c:v>
                </c:pt>
                <c:pt idx="413">
                  <c:v>223.85988059528279</c:v>
                </c:pt>
                <c:pt idx="414">
                  <c:v>204.18248424684074</c:v>
                </c:pt>
                <c:pt idx="415">
                  <c:v>208.43544009857371</c:v>
                </c:pt>
                <c:pt idx="416">
                  <c:v>201.94443073215297</c:v>
                </c:pt>
                <c:pt idx="417">
                  <c:v>210.44408894148899</c:v>
                </c:pt>
                <c:pt idx="418">
                  <c:v>220.58099583262131</c:v>
                </c:pt>
                <c:pt idx="419">
                  <c:v>211.08718104540341</c:v>
                </c:pt>
                <c:pt idx="420">
                  <c:v>205.82401093649017</c:v>
                </c:pt>
                <c:pt idx="421">
                  <c:v>187.72819767636742</c:v>
                </c:pt>
                <c:pt idx="422">
                  <c:v>187.87917131788893</c:v>
                </c:pt>
                <c:pt idx="423">
                  <c:v>185.76849859453216</c:v>
                </c:pt>
                <c:pt idx="424">
                  <c:v>192.50458822263258</c:v>
                </c:pt>
                <c:pt idx="425">
                  <c:v>189.82460129088861</c:v>
                </c:pt>
                <c:pt idx="426">
                  <c:v>190.70350464751246</c:v>
                </c:pt>
                <c:pt idx="427">
                  <c:v>190.46908161343148</c:v>
                </c:pt>
                <c:pt idx="428">
                  <c:v>192.33837359626722</c:v>
                </c:pt>
                <c:pt idx="429">
                  <c:v>199.29681720255968</c:v>
                </c:pt>
                <c:pt idx="430">
                  <c:v>200.82442293839506</c:v>
                </c:pt>
                <c:pt idx="431">
                  <c:v>198.84602851973267</c:v>
                </c:pt>
                <c:pt idx="432">
                  <c:v>180.14778742784316</c:v>
                </c:pt>
                <c:pt idx="433">
                  <c:v>158.77922528568706</c:v>
                </c:pt>
                <c:pt idx="434">
                  <c:v>155.64691441119521</c:v>
                </c:pt>
                <c:pt idx="435">
                  <c:v>154.64467976306534</c:v>
                </c:pt>
                <c:pt idx="436">
                  <c:v>84.682962261550983</c:v>
                </c:pt>
                <c:pt idx="437">
                  <c:v>104.01404435956204</c:v>
                </c:pt>
                <c:pt idx="438">
                  <c:v>85.234067734263988</c:v>
                </c:pt>
                <c:pt idx="439">
                  <c:v>95.059351681285861</c:v>
                </c:pt>
                <c:pt idx="440">
                  <c:v>81.724553997300262</c:v>
                </c:pt>
                <c:pt idx="441">
                  <c:v>91.42477303726821</c:v>
                </c:pt>
                <c:pt idx="442">
                  <c:v>94.688143588504502</c:v>
                </c:pt>
                <c:pt idx="443">
                  <c:v>116.8560953993412</c:v>
                </c:pt>
                <c:pt idx="444">
                  <c:v>117.91892212188185</c:v>
                </c:pt>
                <c:pt idx="445">
                  <c:v>110.39462258037766</c:v>
                </c:pt>
                <c:pt idx="446">
                  <c:v>107.5556738566886</c:v>
                </c:pt>
                <c:pt idx="447">
                  <c:v>120.1532275691539</c:v>
                </c:pt>
                <c:pt idx="448">
                  <c:v>91.864592114704664</c:v>
                </c:pt>
                <c:pt idx="449">
                  <c:v>112.77027002773704</c:v>
                </c:pt>
                <c:pt idx="450">
                  <c:v>149.11063384337584</c:v>
                </c:pt>
                <c:pt idx="451">
                  <c:v>148.60557778737333</c:v>
                </c:pt>
                <c:pt idx="452">
                  <c:v>146.0958548993566</c:v>
                </c:pt>
                <c:pt idx="453">
                  <c:v>136.9746095027339</c:v>
                </c:pt>
                <c:pt idx="454">
                  <c:v>153.90340289253774</c:v>
                </c:pt>
                <c:pt idx="455">
                  <c:v>138.06682770253647</c:v>
                </c:pt>
                <c:pt idx="456">
                  <c:v>160.25298838854854</c:v>
                </c:pt>
                <c:pt idx="457">
                  <c:v>165.97084215090706</c:v>
                </c:pt>
                <c:pt idx="458">
                  <c:v>162.37031541560503</c:v>
                </c:pt>
                <c:pt idx="459">
                  <c:v>159.31282305252091</c:v>
                </c:pt>
                <c:pt idx="460">
                  <c:v>163.72582106741197</c:v>
                </c:pt>
                <c:pt idx="461">
                  <c:v>175.67882007310158</c:v>
                </c:pt>
                <c:pt idx="462">
                  <c:v>165.88468564543081</c:v>
                </c:pt>
                <c:pt idx="463">
                  <c:v>115.79532131844583</c:v>
                </c:pt>
                <c:pt idx="464">
                  <c:v>161.75699956437097</c:v>
                </c:pt>
                <c:pt idx="465">
                  <c:v>157.05908218561217</c:v>
                </c:pt>
                <c:pt idx="466">
                  <c:v>158.24211106975338</c:v>
                </c:pt>
                <c:pt idx="467">
                  <c:v>162.81684905121648</c:v>
                </c:pt>
                <c:pt idx="468">
                  <c:v>153.11707494623863</c:v>
                </c:pt>
                <c:pt idx="469">
                  <c:v>149.76158654916949</c:v>
                </c:pt>
                <c:pt idx="470">
                  <c:v>147.99271835310429</c:v>
                </c:pt>
                <c:pt idx="471">
                  <c:v>168.11747716739038</c:v>
                </c:pt>
                <c:pt idx="472">
                  <c:v>160.8923930776208</c:v>
                </c:pt>
                <c:pt idx="473">
                  <c:v>166.81997594531509</c:v>
                </c:pt>
                <c:pt idx="474">
                  <c:v>158.69143961879962</c:v>
                </c:pt>
                <c:pt idx="475">
                  <c:v>140.2375432688097</c:v>
                </c:pt>
                <c:pt idx="476">
                  <c:v>138.35170480226884</c:v>
                </c:pt>
                <c:pt idx="477">
                  <c:v>149.14519022877639</c:v>
                </c:pt>
                <c:pt idx="478">
                  <c:v>139.14044729219216</c:v>
                </c:pt>
                <c:pt idx="479">
                  <c:v>153.99098879398539</c:v>
                </c:pt>
                <c:pt idx="480">
                  <c:v>154.54411448888908</c:v>
                </c:pt>
                <c:pt idx="481">
                  <c:v>162.6167407079318</c:v>
                </c:pt>
                <c:pt idx="482">
                  <c:v>164.18815416081159</c:v>
                </c:pt>
                <c:pt idx="483">
                  <c:v>157.25801303081116</c:v>
                </c:pt>
                <c:pt idx="484">
                  <c:v>185.21971745252054</c:v>
                </c:pt>
                <c:pt idx="485">
                  <c:v>181.65614840840718</c:v>
                </c:pt>
                <c:pt idx="486">
                  <c:v>190.47016217308649</c:v>
                </c:pt>
                <c:pt idx="487">
                  <c:v>192.68138568713556</c:v>
                </c:pt>
                <c:pt idx="488">
                  <c:v>176.61614845305775</c:v>
                </c:pt>
                <c:pt idx="489">
                  <c:v>178.70329296167426</c:v>
                </c:pt>
                <c:pt idx="490">
                  <c:v>187.41866100907893</c:v>
                </c:pt>
                <c:pt idx="491">
                  <c:v>191.52840900047374</c:v>
                </c:pt>
                <c:pt idx="492">
                  <c:v>213.48480244979694</c:v>
                </c:pt>
                <c:pt idx="493">
                  <c:v>208.71922915377891</c:v>
                </c:pt>
                <c:pt idx="494">
                  <c:v>200.95075718541227</c:v>
                </c:pt>
                <c:pt idx="495">
                  <c:v>184.04271072010101</c:v>
                </c:pt>
                <c:pt idx="496">
                  <c:v>180.8557711581247</c:v>
                </c:pt>
                <c:pt idx="497">
                  <c:v>82.236386052504344</c:v>
                </c:pt>
                <c:pt idx="498">
                  <c:v>88.007788635314057</c:v>
                </c:pt>
                <c:pt idx="499">
                  <c:v>92.327859299383078</c:v>
                </c:pt>
                <c:pt idx="500">
                  <c:v>88.617242243882814</c:v>
                </c:pt>
                <c:pt idx="501">
                  <c:v>88.156436680825976</c:v>
                </c:pt>
                <c:pt idx="502">
                  <c:v>88.92803401976937</c:v>
                </c:pt>
                <c:pt idx="503">
                  <c:v>91.056430928847902</c:v>
                </c:pt>
                <c:pt idx="504">
                  <c:v>82.136193944720972</c:v>
                </c:pt>
                <c:pt idx="505">
                  <c:v>95.634783531300954</c:v>
                </c:pt>
                <c:pt idx="506">
                  <c:v>91.950176924838686</c:v>
                </c:pt>
                <c:pt idx="507">
                  <c:v>93.598487791578862</c:v>
                </c:pt>
                <c:pt idx="508">
                  <c:v>96.849646604102631</c:v>
                </c:pt>
                <c:pt idx="509">
                  <c:v>93.086842591982787</c:v>
                </c:pt>
                <c:pt idx="510">
                  <c:v>92.259717796996142</c:v>
                </c:pt>
                <c:pt idx="511">
                  <c:v>89.536726537199456</c:v>
                </c:pt>
                <c:pt idx="512">
                  <c:v>92.232359459701371</c:v>
                </c:pt>
                <c:pt idx="513">
                  <c:v>97.356325341682961</c:v>
                </c:pt>
                <c:pt idx="514">
                  <c:v>94.934138598872735</c:v>
                </c:pt>
                <c:pt idx="515">
                  <c:v>100.83167792350638</c:v>
                </c:pt>
                <c:pt idx="516">
                  <c:v>97.644657338906697</c:v>
                </c:pt>
                <c:pt idx="517">
                  <c:v>104.22230177894815</c:v>
                </c:pt>
                <c:pt idx="518">
                  <c:v>96.892827881829504</c:v>
                </c:pt>
                <c:pt idx="519">
                  <c:v>94.627857621724132</c:v>
                </c:pt>
                <c:pt idx="520">
                  <c:v>106.5849740546282</c:v>
                </c:pt>
                <c:pt idx="521">
                  <c:v>107.92544771214031</c:v>
                </c:pt>
                <c:pt idx="522">
                  <c:v>108.5626719566494</c:v>
                </c:pt>
                <c:pt idx="523">
                  <c:v>108.52588587030611</c:v>
                </c:pt>
                <c:pt idx="524">
                  <c:v>80.772632271226115</c:v>
                </c:pt>
                <c:pt idx="525">
                  <c:v>108.99714428216564</c:v>
                </c:pt>
                <c:pt idx="526">
                  <c:v>112.46291524890304</c:v>
                </c:pt>
                <c:pt idx="527">
                  <c:v>108.80036913150978</c:v>
                </c:pt>
                <c:pt idx="528">
                  <c:v>110.08550029147348</c:v>
                </c:pt>
                <c:pt idx="529">
                  <c:v>110.73171704589643</c:v>
                </c:pt>
                <c:pt idx="530">
                  <c:v>109.1944310234191</c:v>
                </c:pt>
                <c:pt idx="531">
                  <c:v>108.22609128051636</c:v>
                </c:pt>
                <c:pt idx="532">
                  <c:v>93.81967530577208</c:v>
                </c:pt>
                <c:pt idx="533">
                  <c:v>95.519819412265193</c:v>
                </c:pt>
                <c:pt idx="534">
                  <c:v>94.166334415937897</c:v>
                </c:pt>
                <c:pt idx="535">
                  <c:v>90.769729723219086</c:v>
                </c:pt>
                <c:pt idx="536">
                  <c:v>91.546693698454291</c:v>
                </c:pt>
                <c:pt idx="537">
                  <c:v>92.382989154474842</c:v>
                </c:pt>
                <c:pt idx="538">
                  <c:v>95.944060775536286</c:v>
                </c:pt>
                <c:pt idx="539">
                  <c:v>94.834625509593451</c:v>
                </c:pt>
                <c:pt idx="540">
                  <c:v>90.991489701253911</c:v>
                </c:pt>
                <c:pt idx="541">
                  <c:v>92.080892842568687</c:v>
                </c:pt>
                <c:pt idx="542">
                  <c:v>92.010384782715846</c:v>
                </c:pt>
                <c:pt idx="543">
                  <c:v>91.296758651766254</c:v>
                </c:pt>
                <c:pt idx="544">
                  <c:v>93.967056593307788</c:v>
                </c:pt>
                <c:pt idx="545">
                  <c:v>92.307651853497745</c:v>
                </c:pt>
                <c:pt idx="546">
                  <c:v>89.057042315716018</c:v>
                </c:pt>
                <c:pt idx="547">
                  <c:v>83.044089651482977</c:v>
                </c:pt>
                <c:pt idx="548">
                  <c:v>81.444219784435262</c:v>
                </c:pt>
                <c:pt idx="549">
                  <c:v>81.643754240068574</c:v>
                </c:pt>
                <c:pt idx="550">
                  <c:v>82.599019651943749</c:v>
                </c:pt>
                <c:pt idx="551">
                  <c:v>81.80772652833916</c:v>
                </c:pt>
                <c:pt idx="552">
                  <c:v>87.58017321104613</c:v>
                </c:pt>
                <c:pt idx="553">
                  <c:v>87.554290030943207</c:v>
                </c:pt>
                <c:pt idx="554">
                  <c:v>89.540606027317963</c:v>
                </c:pt>
                <c:pt idx="555">
                  <c:v>88.019698621297337</c:v>
                </c:pt>
                <c:pt idx="556">
                  <c:v>81.483862066793023</c:v>
                </c:pt>
                <c:pt idx="557">
                  <c:v>76.905968544520945</c:v>
                </c:pt>
                <c:pt idx="558">
                  <c:v>70.826984675414693</c:v>
                </c:pt>
                <c:pt idx="559">
                  <c:v>74.50235973592514</c:v>
                </c:pt>
                <c:pt idx="560">
                  <c:v>78.668116379852989</c:v>
                </c:pt>
                <c:pt idx="561">
                  <c:v>78.31429347755801</c:v>
                </c:pt>
                <c:pt idx="562">
                  <c:v>75.584911083152818</c:v>
                </c:pt>
                <c:pt idx="563">
                  <c:v>78.069751656934784</c:v>
                </c:pt>
                <c:pt idx="564">
                  <c:v>76.981113458549288</c:v>
                </c:pt>
                <c:pt idx="565">
                  <c:v>76.626036774101465</c:v>
                </c:pt>
                <c:pt idx="566">
                  <c:v>76.44562940517126</c:v>
                </c:pt>
                <c:pt idx="567">
                  <c:v>80.062332579768793</c:v>
                </c:pt>
                <c:pt idx="568">
                  <c:v>79.267992640740076</c:v>
                </c:pt>
                <c:pt idx="569">
                  <c:v>73.396748688754613</c:v>
                </c:pt>
                <c:pt idx="570">
                  <c:v>67.529748794326593</c:v>
                </c:pt>
                <c:pt idx="571">
                  <c:v>84.296051504606098</c:v>
                </c:pt>
                <c:pt idx="572">
                  <c:v>87.635164836214486</c:v>
                </c:pt>
                <c:pt idx="573">
                  <c:v>100.678265751003</c:v>
                </c:pt>
                <c:pt idx="574">
                  <c:v>98.309627283880772</c:v>
                </c:pt>
                <c:pt idx="575">
                  <c:v>101.38626544248014</c:v>
                </c:pt>
                <c:pt idx="576">
                  <c:v>98.864458784746844</c:v>
                </c:pt>
                <c:pt idx="577">
                  <c:v>100.57916438149762</c:v>
                </c:pt>
                <c:pt idx="578">
                  <c:v>103.85029746412889</c:v>
                </c:pt>
                <c:pt idx="579">
                  <c:v>97.109723684030627</c:v>
                </c:pt>
                <c:pt idx="580">
                  <c:v>100.19131325162917</c:v>
                </c:pt>
                <c:pt idx="581">
                  <c:v>100.98808088921163</c:v>
                </c:pt>
                <c:pt idx="582">
                  <c:v>107.93343654378674</c:v>
                </c:pt>
                <c:pt idx="583">
                  <c:v>106.97865590645029</c:v>
                </c:pt>
                <c:pt idx="584">
                  <c:v>106.1680301715932</c:v>
                </c:pt>
                <c:pt idx="585">
                  <c:v>107.70988169565547</c:v>
                </c:pt>
                <c:pt idx="586">
                  <c:v>108.11948806907276</c:v>
                </c:pt>
                <c:pt idx="587">
                  <c:v>108.6715385811097</c:v>
                </c:pt>
                <c:pt idx="588">
                  <c:v>102.23316315921306</c:v>
                </c:pt>
                <c:pt idx="589">
                  <c:v>104.06939239129845</c:v>
                </c:pt>
                <c:pt idx="590">
                  <c:v>13.330230882092692</c:v>
                </c:pt>
                <c:pt idx="591">
                  <c:v>-100.32380686861173</c:v>
                </c:pt>
                <c:pt idx="592">
                  <c:v>28.208933138091368</c:v>
                </c:pt>
                <c:pt idx="593">
                  <c:v>80.501314945937793</c:v>
                </c:pt>
                <c:pt idx="594">
                  <c:v>99.091363259547137</c:v>
                </c:pt>
                <c:pt idx="595">
                  <c:v>96.366396128433166</c:v>
                </c:pt>
                <c:pt idx="596">
                  <c:v>101.28317401058395</c:v>
                </c:pt>
                <c:pt idx="597">
                  <c:v>104.54564097025806</c:v>
                </c:pt>
                <c:pt idx="598">
                  <c:v>102.05374618323201</c:v>
                </c:pt>
                <c:pt idx="599">
                  <c:v>100.54986193946581</c:v>
                </c:pt>
                <c:pt idx="600">
                  <c:v>102.88617138172461</c:v>
                </c:pt>
                <c:pt idx="601">
                  <c:v>95.04573937830763</c:v>
                </c:pt>
                <c:pt idx="602">
                  <c:v>86.082998904046107</c:v>
                </c:pt>
                <c:pt idx="603">
                  <c:v>96.230774112495453</c:v>
                </c:pt>
                <c:pt idx="604">
                  <c:v>83.126524432332872</c:v>
                </c:pt>
                <c:pt idx="605">
                  <c:v>82.728055518187915</c:v>
                </c:pt>
                <c:pt idx="606">
                  <c:v>68.862340589348207</c:v>
                </c:pt>
                <c:pt idx="607">
                  <c:v>92.485597269675068</c:v>
                </c:pt>
                <c:pt idx="608">
                  <c:v>88.291367226554343</c:v>
                </c:pt>
                <c:pt idx="609">
                  <c:v>101.87055146731137</c:v>
                </c:pt>
                <c:pt idx="610">
                  <c:v>94.882780009662412</c:v>
                </c:pt>
                <c:pt idx="611">
                  <c:v>84.794217191458714</c:v>
                </c:pt>
                <c:pt idx="612">
                  <c:v>87.195923751519217</c:v>
                </c:pt>
                <c:pt idx="613">
                  <c:v>84.443016911603607</c:v>
                </c:pt>
                <c:pt idx="614">
                  <c:v>86.892795859186293</c:v>
                </c:pt>
                <c:pt idx="615">
                  <c:v>90.713470720678416</c:v>
                </c:pt>
                <c:pt idx="616">
                  <c:v>89.900949899165255</c:v>
                </c:pt>
                <c:pt idx="617">
                  <c:v>90.615397497314149</c:v>
                </c:pt>
                <c:pt idx="618">
                  <c:v>89.625389907247865</c:v>
                </c:pt>
                <c:pt idx="619">
                  <c:v>90.24568828380518</c:v>
                </c:pt>
                <c:pt idx="620">
                  <c:v>89.562866037103788</c:v>
                </c:pt>
                <c:pt idx="621">
                  <c:v>88.608056332959507</c:v>
                </c:pt>
                <c:pt idx="622">
                  <c:v>92.361954076279318</c:v>
                </c:pt>
                <c:pt idx="623">
                  <c:v>87.942378160690566</c:v>
                </c:pt>
                <c:pt idx="624">
                  <c:v>89.618107652361601</c:v>
                </c:pt>
                <c:pt idx="625">
                  <c:v>94.313493703441281</c:v>
                </c:pt>
                <c:pt idx="626">
                  <c:v>97.876824431405907</c:v>
                </c:pt>
                <c:pt idx="627">
                  <c:v>101.94379585390809</c:v>
                </c:pt>
                <c:pt idx="628">
                  <c:v>90.705720086312837</c:v>
                </c:pt>
                <c:pt idx="629">
                  <c:v>85.345682729912781</c:v>
                </c:pt>
                <c:pt idx="630">
                  <c:v>85.320858265176085</c:v>
                </c:pt>
                <c:pt idx="631">
                  <c:v>81.415987241161474</c:v>
                </c:pt>
                <c:pt idx="632">
                  <c:v>84.371645525650976</c:v>
                </c:pt>
                <c:pt idx="633">
                  <c:v>85.589972961261935</c:v>
                </c:pt>
                <c:pt idx="634">
                  <c:v>87.546237997421557</c:v>
                </c:pt>
                <c:pt idx="635">
                  <c:v>86.476468731105911</c:v>
                </c:pt>
                <c:pt idx="636">
                  <c:v>88.351137180695844</c:v>
                </c:pt>
                <c:pt idx="637">
                  <c:v>86.614543128432146</c:v>
                </c:pt>
                <c:pt idx="638">
                  <c:v>85.722003932947459</c:v>
                </c:pt>
                <c:pt idx="639">
                  <c:v>86.728534607292247</c:v>
                </c:pt>
                <c:pt idx="640">
                  <c:v>87.407850241499602</c:v>
                </c:pt>
                <c:pt idx="641">
                  <c:v>88.334290757516072</c:v>
                </c:pt>
                <c:pt idx="642">
                  <c:v>85.494879735436058</c:v>
                </c:pt>
                <c:pt idx="643">
                  <c:v>89.624645737355934</c:v>
                </c:pt>
                <c:pt idx="644">
                  <c:v>80.894773781647785</c:v>
                </c:pt>
                <c:pt idx="645">
                  <c:v>79.96036222345289</c:v>
                </c:pt>
                <c:pt idx="646">
                  <c:v>84.379262397094394</c:v>
                </c:pt>
                <c:pt idx="647">
                  <c:v>86.016998175406101</c:v>
                </c:pt>
                <c:pt idx="648">
                  <c:v>72.035841163338773</c:v>
                </c:pt>
                <c:pt idx="649">
                  <c:v>85.11258437080599</c:v>
                </c:pt>
                <c:pt idx="650">
                  <c:v>80.83268407480378</c:v>
                </c:pt>
                <c:pt idx="651">
                  <c:v>85.639667376417137</c:v>
                </c:pt>
                <c:pt idx="652">
                  <c:v>88.09425324631377</c:v>
                </c:pt>
                <c:pt idx="653">
                  <c:v>89.599136105477598</c:v>
                </c:pt>
                <c:pt idx="654">
                  <c:v>87.341206980886028</c:v>
                </c:pt>
                <c:pt idx="655">
                  <c:v>90.795569128869843</c:v>
                </c:pt>
                <c:pt idx="656">
                  <c:v>78.972258841726884</c:v>
                </c:pt>
                <c:pt idx="657">
                  <c:v>70.860251888363024</c:v>
                </c:pt>
                <c:pt idx="658">
                  <c:v>86.742174820856121</c:v>
                </c:pt>
                <c:pt idx="659">
                  <c:v>93.932666362016818</c:v>
                </c:pt>
                <c:pt idx="660">
                  <c:v>95.549894705209695</c:v>
                </c:pt>
                <c:pt idx="661">
                  <c:v>95.765050660182823</c:v>
                </c:pt>
                <c:pt idx="662">
                  <c:v>97.207218457019081</c:v>
                </c:pt>
                <c:pt idx="663">
                  <c:v>102.24417436607176</c:v>
                </c:pt>
                <c:pt idx="664">
                  <c:v>101.42711304529169</c:v>
                </c:pt>
                <c:pt idx="665">
                  <c:v>92.392962802950194</c:v>
                </c:pt>
                <c:pt idx="666">
                  <c:v>83.552454016356364</c:v>
                </c:pt>
                <c:pt idx="667">
                  <c:v>95.982936414578759</c:v>
                </c:pt>
                <c:pt idx="668">
                  <c:v>94.251612287913673</c:v>
                </c:pt>
                <c:pt idx="669">
                  <c:v>99.933610852254631</c:v>
                </c:pt>
                <c:pt idx="670">
                  <c:v>98.559162158165918</c:v>
                </c:pt>
                <c:pt idx="671">
                  <c:v>91.788964327416707</c:v>
                </c:pt>
                <c:pt idx="672">
                  <c:v>133.21443303281194</c:v>
                </c:pt>
                <c:pt idx="673">
                  <c:v>133.09251092740899</c:v>
                </c:pt>
                <c:pt idx="674">
                  <c:v>139.97123275717672</c:v>
                </c:pt>
                <c:pt idx="675">
                  <c:v>138.83884621320783</c:v>
                </c:pt>
                <c:pt idx="676">
                  <c:v>143.29400536893877</c:v>
                </c:pt>
                <c:pt idx="677">
                  <c:v>152.3989728403121</c:v>
                </c:pt>
                <c:pt idx="678">
                  <c:v>145.80328685617448</c:v>
                </c:pt>
                <c:pt idx="679">
                  <c:v>128.01929148768045</c:v>
                </c:pt>
                <c:pt idx="680">
                  <c:v>138.62395335596949</c:v>
                </c:pt>
                <c:pt idx="681">
                  <c:v>147.43662568187813</c:v>
                </c:pt>
                <c:pt idx="682">
                  <c:v>147.4361801743606</c:v>
                </c:pt>
                <c:pt idx="683">
                  <c:v>153.81153221211341</c:v>
                </c:pt>
                <c:pt idx="684">
                  <c:v>152.13041180107814</c:v>
                </c:pt>
                <c:pt idx="685">
                  <c:v>149.91355562996358</c:v>
                </c:pt>
                <c:pt idx="686">
                  <c:v>163.33812414055362</c:v>
                </c:pt>
                <c:pt idx="687">
                  <c:v>170.09120066239061</c:v>
                </c:pt>
                <c:pt idx="688">
                  <c:v>170.84785207759606</c:v>
                </c:pt>
                <c:pt idx="689">
                  <c:v>175.93020490382119</c:v>
                </c:pt>
                <c:pt idx="690">
                  <c:v>174.80531718319185</c:v>
                </c:pt>
                <c:pt idx="691">
                  <c:v>172.64224531445581</c:v>
                </c:pt>
                <c:pt idx="692">
                  <c:v>174.78402562357067</c:v>
                </c:pt>
                <c:pt idx="693">
                  <c:v>186.66554329143301</c:v>
                </c:pt>
                <c:pt idx="694">
                  <c:v>176.21804614400284</c:v>
                </c:pt>
                <c:pt idx="695">
                  <c:v>160.94713841981368</c:v>
                </c:pt>
                <c:pt idx="696">
                  <c:v>160.36721310152492</c:v>
                </c:pt>
                <c:pt idx="697">
                  <c:v>162.50571885530371</c:v>
                </c:pt>
                <c:pt idx="698">
                  <c:v>155.67464093109277</c:v>
                </c:pt>
                <c:pt idx="699">
                  <c:v>166.68163714187301</c:v>
                </c:pt>
                <c:pt idx="700">
                  <c:v>159.1359702515619</c:v>
                </c:pt>
                <c:pt idx="701">
                  <c:v>166.42777090415274</c:v>
                </c:pt>
                <c:pt idx="702">
                  <c:v>163.36673042854355</c:v>
                </c:pt>
                <c:pt idx="703">
                  <c:v>157.03509507504074</c:v>
                </c:pt>
                <c:pt idx="704">
                  <c:v>161.45103508079848</c:v>
                </c:pt>
                <c:pt idx="705">
                  <c:v>165.48944392413495</c:v>
                </c:pt>
                <c:pt idx="706">
                  <c:v>160.44585871782337</c:v>
                </c:pt>
                <c:pt idx="707">
                  <c:v>155.38228173714191</c:v>
                </c:pt>
                <c:pt idx="708">
                  <c:v>160.30828213037307</c:v>
                </c:pt>
                <c:pt idx="709">
                  <c:v>158.91476811174493</c:v>
                </c:pt>
                <c:pt idx="710">
                  <c:v>155.17907625442919</c:v>
                </c:pt>
                <c:pt idx="711">
                  <c:v>161.12327469596417</c:v>
                </c:pt>
                <c:pt idx="712">
                  <c:v>170.79201714413421</c:v>
                </c:pt>
                <c:pt idx="713">
                  <c:v>166.28472576383228</c:v>
                </c:pt>
                <c:pt idx="714">
                  <c:v>171.07065750188121</c:v>
                </c:pt>
                <c:pt idx="715">
                  <c:v>183.97463283225176</c:v>
                </c:pt>
                <c:pt idx="716">
                  <c:v>201.41921575368548</c:v>
                </c:pt>
                <c:pt idx="717">
                  <c:v>209.05420362287981</c:v>
                </c:pt>
                <c:pt idx="718">
                  <c:v>213.10938121636849</c:v>
                </c:pt>
                <c:pt idx="719">
                  <c:v>209.53144455517585</c:v>
                </c:pt>
                <c:pt idx="720">
                  <c:v>203.25260057057085</c:v>
                </c:pt>
                <c:pt idx="721">
                  <c:v>217.24058520403128</c:v>
                </c:pt>
                <c:pt idx="722">
                  <c:v>212.39096801694254</c:v>
                </c:pt>
                <c:pt idx="723">
                  <c:v>211.82788179097633</c:v>
                </c:pt>
                <c:pt idx="724">
                  <c:v>220.94947793011733</c:v>
                </c:pt>
                <c:pt idx="725">
                  <c:v>243.08857035384241</c:v>
                </c:pt>
                <c:pt idx="726">
                  <c:v>243.61143037489097</c:v>
                </c:pt>
                <c:pt idx="727">
                  <c:v>247.17595852387541</c:v>
                </c:pt>
                <c:pt idx="728">
                  <c:v>253.6797576231815</c:v>
                </c:pt>
                <c:pt idx="729">
                  <c:v>267.01349981647337</c:v>
                </c:pt>
                <c:pt idx="730">
                  <c:v>261.07085628845533</c:v>
                </c:pt>
                <c:pt idx="731">
                  <c:v>269.44457782762106</c:v>
                </c:pt>
                <c:pt idx="732">
                  <c:v>296.84314132051873</c:v>
                </c:pt>
                <c:pt idx="733">
                  <c:v>307.55091366801503</c:v>
                </c:pt>
                <c:pt idx="734">
                  <c:v>295.65717793068546</c:v>
                </c:pt>
                <c:pt idx="735">
                  <c:v>317.52945627238694</c:v>
                </c:pt>
                <c:pt idx="736">
                  <c:v>348.89233796061018</c:v>
                </c:pt>
                <c:pt idx="737">
                  <c:v>367.38924417460294</c:v>
                </c:pt>
                <c:pt idx="738">
                  <c:v>378.37775236084298</c:v>
                </c:pt>
                <c:pt idx="739">
                  <c:v>338.37442584702524</c:v>
                </c:pt>
                <c:pt idx="740">
                  <c:v>315.36707307487831</c:v>
                </c:pt>
                <c:pt idx="741">
                  <c:v>284.7193753559236</c:v>
                </c:pt>
                <c:pt idx="742">
                  <c:v>275.48268880128217</c:v>
                </c:pt>
                <c:pt idx="743">
                  <c:v>311.94836955574254</c:v>
                </c:pt>
                <c:pt idx="744">
                  <c:v>329.12376135336274</c:v>
                </c:pt>
                <c:pt idx="745">
                  <c:v>304.82321523480942</c:v>
                </c:pt>
                <c:pt idx="746">
                  <c:v>297.4313077989035</c:v>
                </c:pt>
                <c:pt idx="747">
                  <c:v>295.54159845036497</c:v>
                </c:pt>
                <c:pt idx="748">
                  <c:v>307.77838636539065</c:v>
                </c:pt>
                <c:pt idx="749">
                  <c:v>302.13510433972971</c:v>
                </c:pt>
                <c:pt idx="750">
                  <c:v>292.89506142272279</c:v>
                </c:pt>
                <c:pt idx="751">
                  <c:v>254.53097098171139</c:v>
                </c:pt>
                <c:pt idx="752">
                  <c:v>271.9804244389091</c:v>
                </c:pt>
                <c:pt idx="753">
                  <c:v>262.92457058745617</c:v>
                </c:pt>
                <c:pt idx="754">
                  <c:v>266.18510216591545</c:v>
                </c:pt>
                <c:pt idx="755">
                  <c:v>269.91576323443667</c:v>
                </c:pt>
                <c:pt idx="756">
                  <c:v>265.8794838303902</c:v>
                </c:pt>
                <c:pt idx="757">
                  <c:v>246.31173383018722</c:v>
                </c:pt>
                <c:pt idx="758">
                  <c:v>271.12818693405075</c:v>
                </c:pt>
                <c:pt idx="759">
                  <c:v>282.58220589909354</c:v>
                </c:pt>
                <c:pt idx="760">
                  <c:v>289.249003902754</c:v>
                </c:pt>
                <c:pt idx="761">
                  <c:v>272.45940181863824</c:v>
                </c:pt>
                <c:pt idx="762">
                  <c:v>272.02414967300359</c:v>
                </c:pt>
                <c:pt idx="763">
                  <c:v>292.10405411918259</c:v>
                </c:pt>
                <c:pt idx="764">
                  <c:v>310.34601160013182</c:v>
                </c:pt>
                <c:pt idx="765">
                  <c:v>308.92744941964702</c:v>
                </c:pt>
                <c:pt idx="766">
                  <c:v>312.89591730271331</c:v>
                </c:pt>
                <c:pt idx="767">
                  <c:v>313.14737236202421</c:v>
                </c:pt>
                <c:pt idx="768">
                  <c:v>313.25344909478054</c:v>
                </c:pt>
                <c:pt idx="769">
                  <c:v>370.49790605452847</c:v>
                </c:pt>
                <c:pt idx="770">
                  <c:v>372.19379018625</c:v>
                </c:pt>
                <c:pt idx="771">
                  <c:v>352.49357723063713</c:v>
                </c:pt>
                <c:pt idx="772">
                  <c:v>359.86683995615812</c:v>
                </c:pt>
                <c:pt idx="773">
                  <c:v>265.59971768451078</c:v>
                </c:pt>
                <c:pt idx="774">
                  <c:v>-782.15845157377316</c:v>
                </c:pt>
                <c:pt idx="775">
                  <c:v>-3514.7157697001294</c:v>
                </c:pt>
                <c:pt idx="776">
                  <c:v>-6192.8845757092622</c:v>
                </c:pt>
                <c:pt idx="777">
                  <c:v>-6517.1316092182724</c:v>
                </c:pt>
                <c:pt idx="778">
                  <c:v>-8376.029711855992</c:v>
                </c:pt>
                <c:pt idx="779">
                  <c:v>-7650.3585870102488</c:v>
                </c:pt>
                <c:pt idx="780">
                  <c:v>-4809.0700773303388</c:v>
                </c:pt>
                <c:pt idx="781">
                  <c:v>391.41201596077104</c:v>
                </c:pt>
                <c:pt idx="782">
                  <c:v>466.08565104403351</c:v>
                </c:pt>
                <c:pt idx="783">
                  <c:v>430.62560002079613</c:v>
                </c:pt>
                <c:pt idx="784">
                  <c:v>393.14933273383161</c:v>
                </c:pt>
                <c:pt idx="785">
                  <c:v>405.60241272996467</c:v>
                </c:pt>
                <c:pt idx="786">
                  <c:v>380.69637590997633</c:v>
                </c:pt>
                <c:pt idx="787">
                  <c:v>369.2663704461512</c:v>
                </c:pt>
                <c:pt idx="788">
                  <c:v>372.21725361299201</c:v>
                </c:pt>
                <c:pt idx="789">
                  <c:v>365.97906165008794</c:v>
                </c:pt>
                <c:pt idx="790">
                  <c:v>402.12517639139696</c:v>
                </c:pt>
                <c:pt idx="791">
                  <c:v>383.97364849183936</c:v>
                </c:pt>
                <c:pt idx="792">
                  <c:v>406.27748499010158</c:v>
                </c:pt>
                <c:pt idx="793">
                  <c:v>395.73853301126559</c:v>
                </c:pt>
                <c:pt idx="794">
                  <c:v>397.88315141380366</c:v>
                </c:pt>
                <c:pt idx="795">
                  <c:v>396.01138588221369</c:v>
                </c:pt>
                <c:pt idx="796">
                  <c:v>421.41561240583729</c:v>
                </c:pt>
                <c:pt idx="797">
                  <c:v>431.64622223718101</c:v>
                </c:pt>
                <c:pt idx="798">
                  <c:v>461.1795210287259</c:v>
                </c:pt>
                <c:pt idx="799">
                  <c:v>467.92123449839858</c:v>
                </c:pt>
                <c:pt idx="800">
                  <c:v>476.36677352478785</c:v>
                </c:pt>
                <c:pt idx="801">
                  <c:v>471.7385122656097</c:v>
                </c:pt>
                <c:pt idx="802">
                  <c:v>510.10761681518022</c:v>
                </c:pt>
                <c:pt idx="803">
                  <c:v>494.8316017640596</c:v>
                </c:pt>
                <c:pt idx="804">
                  <c:v>449.07278039565756</c:v>
                </c:pt>
                <c:pt idx="805">
                  <c:v>461.18517915508795</c:v>
                </c:pt>
                <c:pt idx="806">
                  <c:v>485.19586667748081</c:v>
                </c:pt>
                <c:pt idx="807">
                  <c:v>473.77676945975378</c:v>
                </c:pt>
                <c:pt idx="808">
                  <c:v>463.00755758143515</c:v>
                </c:pt>
                <c:pt idx="809">
                  <c:v>469.91024432485915</c:v>
                </c:pt>
                <c:pt idx="810">
                  <c:v>468.71898958977403</c:v>
                </c:pt>
                <c:pt idx="811">
                  <c:v>442.54945442874077</c:v>
                </c:pt>
                <c:pt idx="812">
                  <c:v>428.80826149699294</c:v>
                </c:pt>
                <c:pt idx="813">
                  <c:v>419.27213535655085</c:v>
                </c:pt>
                <c:pt idx="814">
                  <c:v>405.83642046332415</c:v>
                </c:pt>
                <c:pt idx="815">
                  <c:v>442.7669045148296</c:v>
                </c:pt>
                <c:pt idx="816">
                  <c:v>447.00017781108562</c:v>
                </c:pt>
                <c:pt idx="817">
                  <c:v>446.52503328551637</c:v>
                </c:pt>
                <c:pt idx="818">
                  <c:v>467.62111805963292</c:v>
                </c:pt>
                <c:pt idx="819">
                  <c:v>472.76399863129558</c:v>
                </c:pt>
                <c:pt idx="820">
                  <c:v>474.56571491176953</c:v>
                </c:pt>
                <c:pt idx="821">
                  <c:v>474.03837671413237</c:v>
                </c:pt>
                <c:pt idx="822">
                  <c:v>456.69930807724785</c:v>
                </c:pt>
                <c:pt idx="823">
                  <c:v>439.07330165180088</c:v>
                </c:pt>
                <c:pt idx="824">
                  <c:v>444.58017361159949</c:v>
                </c:pt>
                <c:pt idx="825">
                  <c:v>449.75971878461809</c:v>
                </c:pt>
                <c:pt idx="826">
                  <c:v>450.99372116761543</c:v>
                </c:pt>
                <c:pt idx="827">
                  <c:v>410.69399136912983</c:v>
                </c:pt>
                <c:pt idx="828">
                  <c:v>399.73062181773116</c:v>
                </c:pt>
                <c:pt idx="829">
                  <c:v>440.7560273716233</c:v>
                </c:pt>
                <c:pt idx="830">
                  <c:v>447.67565675276006</c:v>
                </c:pt>
                <c:pt idx="831">
                  <c:v>447.74703562964442</c:v>
                </c:pt>
                <c:pt idx="832">
                  <c:v>447.19668159883247</c:v>
                </c:pt>
                <c:pt idx="833">
                  <c:v>470.20721185792473</c:v>
                </c:pt>
                <c:pt idx="834">
                  <c:v>439.42320828329258</c:v>
                </c:pt>
                <c:pt idx="835">
                  <c:v>464.02232462392874</c:v>
                </c:pt>
                <c:pt idx="836">
                  <c:v>454.44760111835171</c:v>
                </c:pt>
                <c:pt idx="837">
                  <c:v>440.79843582742376</c:v>
                </c:pt>
                <c:pt idx="838">
                  <c:v>381.60596125960149</c:v>
                </c:pt>
                <c:pt idx="839">
                  <c:v>394.51764038103397</c:v>
                </c:pt>
                <c:pt idx="840">
                  <c:v>417.80041803843204</c:v>
                </c:pt>
                <c:pt idx="841">
                  <c:v>392.66549856685498</c:v>
                </c:pt>
                <c:pt idx="842">
                  <c:v>383.88715438098137</c:v>
                </c:pt>
                <c:pt idx="843">
                  <c:v>377.23806261264991</c:v>
                </c:pt>
                <c:pt idx="844">
                  <c:v>339.87443370973295</c:v>
                </c:pt>
                <c:pt idx="845">
                  <c:v>363.64350887315123</c:v>
                </c:pt>
                <c:pt idx="846">
                  <c:v>402.31426627150023</c:v>
                </c:pt>
                <c:pt idx="847">
                  <c:v>408.47572653747693</c:v>
                </c:pt>
                <c:pt idx="848">
                  <c:v>393.96968559103283</c:v>
                </c:pt>
                <c:pt idx="849">
                  <c:v>389.22550547491102</c:v>
                </c:pt>
                <c:pt idx="850">
                  <c:v>418.52211743265889</c:v>
                </c:pt>
                <c:pt idx="851">
                  <c:v>481.56251295609178</c:v>
                </c:pt>
                <c:pt idx="852">
                  <c:v>481.17470962317202</c:v>
                </c:pt>
                <c:pt idx="853">
                  <c:v>476.66096870656514</c:v>
                </c:pt>
                <c:pt idx="854">
                  <c:v>448.73328828633652</c:v>
                </c:pt>
                <c:pt idx="855">
                  <c:v>487.67628652897019</c:v>
                </c:pt>
                <c:pt idx="856">
                  <c:v>475.39752158000789</c:v>
                </c:pt>
                <c:pt idx="857">
                  <c:v>492.10066376721272</c:v>
                </c:pt>
                <c:pt idx="858">
                  <c:v>507.420784797642</c:v>
                </c:pt>
                <c:pt idx="859">
                  <c:v>492.19299015533176</c:v>
                </c:pt>
                <c:pt idx="860">
                  <c:v>466.45347476650306</c:v>
                </c:pt>
                <c:pt idx="861">
                  <c:v>478.25451694749893</c:v>
                </c:pt>
                <c:pt idx="862">
                  <c:v>418.8165856720114</c:v>
                </c:pt>
                <c:pt idx="863">
                  <c:v>339.24280585488168</c:v>
                </c:pt>
                <c:pt idx="864">
                  <c:v>345.06240860671483</c:v>
                </c:pt>
                <c:pt idx="865">
                  <c:v>323.71338734552626</c:v>
                </c:pt>
                <c:pt idx="866">
                  <c:v>314.92622662171647</c:v>
                </c:pt>
                <c:pt idx="867">
                  <c:v>295.08238387806358</c:v>
                </c:pt>
                <c:pt idx="868">
                  <c:v>292.72398728159726</c:v>
                </c:pt>
                <c:pt idx="869">
                  <c:v>248.07031182358384</c:v>
                </c:pt>
                <c:pt idx="870">
                  <c:v>274.40979254636926</c:v>
                </c:pt>
                <c:pt idx="871">
                  <c:v>253.87188950272673</c:v>
                </c:pt>
                <c:pt idx="872">
                  <c:v>252.13397201229128</c:v>
                </c:pt>
                <c:pt idx="873">
                  <c:v>238.35061190689032</c:v>
                </c:pt>
                <c:pt idx="874">
                  <c:v>261.10372656607615</c:v>
                </c:pt>
                <c:pt idx="875">
                  <c:v>256.76819104991341</c:v>
                </c:pt>
                <c:pt idx="876">
                  <c:v>262.89745540875708</c:v>
                </c:pt>
                <c:pt idx="877">
                  <c:v>260.01452391528522</c:v>
                </c:pt>
                <c:pt idx="878">
                  <c:v>234.96679869718756</c:v>
                </c:pt>
                <c:pt idx="879">
                  <c:v>228.80793582951765</c:v>
                </c:pt>
                <c:pt idx="880">
                  <c:v>288.58570239866009</c:v>
                </c:pt>
                <c:pt idx="881">
                  <c:v>300.28360478528589</c:v>
                </c:pt>
                <c:pt idx="882">
                  <c:v>292.17925776512311</c:v>
                </c:pt>
                <c:pt idx="883">
                  <c:v>303.7249386603018</c:v>
                </c:pt>
                <c:pt idx="884">
                  <c:v>316.13665415949504</c:v>
                </c:pt>
                <c:pt idx="885">
                  <c:v>298.62454211430907</c:v>
                </c:pt>
                <c:pt idx="886">
                  <c:v>287.17794816662405</c:v>
                </c:pt>
                <c:pt idx="887">
                  <c:v>288.67064183361327</c:v>
                </c:pt>
                <c:pt idx="888">
                  <c:v>266.67564716793044</c:v>
                </c:pt>
                <c:pt idx="889">
                  <c:v>261.52797295460732</c:v>
                </c:pt>
                <c:pt idx="890">
                  <c:v>296.40405641910786</c:v>
                </c:pt>
                <c:pt idx="891">
                  <c:v>292.48360686231797</c:v>
                </c:pt>
                <c:pt idx="892">
                  <c:v>299.22395423490923</c:v>
                </c:pt>
                <c:pt idx="893">
                  <c:v>272.73589483645492</c:v>
                </c:pt>
                <c:pt idx="894">
                  <c:v>308.79312278612451</c:v>
                </c:pt>
                <c:pt idx="895">
                  <c:v>319.47488978982614</c:v>
                </c:pt>
                <c:pt idx="896">
                  <c:v>93.15694210260574</c:v>
                </c:pt>
                <c:pt idx="897">
                  <c:v>267.2396281104003</c:v>
                </c:pt>
                <c:pt idx="898">
                  <c:v>311.59516308668168</c:v>
                </c:pt>
                <c:pt idx="899">
                  <c:v>291.62633706561348</c:v>
                </c:pt>
                <c:pt idx="900">
                  <c:v>286.53000428150324</c:v>
                </c:pt>
                <c:pt idx="901">
                  <c:v>302.78128761788219</c:v>
                </c:pt>
                <c:pt idx="902">
                  <c:v>267.35825335133586</c:v>
                </c:pt>
                <c:pt idx="903">
                  <c:v>269.61156350068899</c:v>
                </c:pt>
                <c:pt idx="904">
                  <c:v>284.9315016826767</c:v>
                </c:pt>
                <c:pt idx="905">
                  <c:v>291.94155483189536</c:v>
                </c:pt>
                <c:pt idx="906">
                  <c:v>264.74210592787409</c:v>
                </c:pt>
                <c:pt idx="907">
                  <c:v>264.89827847119693</c:v>
                </c:pt>
                <c:pt idx="908">
                  <c:v>282.51220697721845</c:v>
                </c:pt>
                <c:pt idx="909">
                  <c:v>286.53041539280218</c:v>
                </c:pt>
                <c:pt idx="910">
                  <c:v>300.70440567989232</c:v>
                </c:pt>
                <c:pt idx="911">
                  <c:v>288.28051678814467</c:v>
                </c:pt>
                <c:pt idx="912">
                  <c:v>271.09377873713316</c:v>
                </c:pt>
                <c:pt idx="913">
                  <c:v>274.97977653567142</c:v>
                </c:pt>
                <c:pt idx="914">
                  <c:v>412.51742635767243</c:v>
                </c:pt>
                <c:pt idx="915">
                  <c:v>421.291122136723</c:v>
                </c:pt>
                <c:pt idx="916">
                  <c:v>402.46469689881167</c:v>
                </c:pt>
                <c:pt idx="917">
                  <c:v>404.29888994232147</c:v>
                </c:pt>
                <c:pt idx="918">
                  <c:v>400.99716783386731</c:v>
                </c:pt>
                <c:pt idx="919">
                  <c:v>384.65465237772742</c:v>
                </c:pt>
                <c:pt idx="920">
                  <c:v>400.7168310594335</c:v>
                </c:pt>
                <c:pt idx="921">
                  <c:v>401.04507790338045</c:v>
                </c:pt>
                <c:pt idx="922">
                  <c:v>402.19069731056186</c:v>
                </c:pt>
                <c:pt idx="923">
                  <c:v>389.80275051659163</c:v>
                </c:pt>
                <c:pt idx="924">
                  <c:v>385.27361890568068</c:v>
                </c:pt>
                <c:pt idx="925">
                  <c:v>391.53450549231678</c:v>
                </c:pt>
                <c:pt idx="926">
                  <c:v>374.96538109794426</c:v>
                </c:pt>
                <c:pt idx="927">
                  <c:v>369.86583407625903</c:v>
                </c:pt>
                <c:pt idx="928">
                  <c:v>387.86565309283884</c:v>
                </c:pt>
                <c:pt idx="929">
                  <c:v>386.63396322463973</c:v>
                </c:pt>
                <c:pt idx="930">
                  <c:v>363.12936416812101</c:v>
                </c:pt>
                <c:pt idx="931">
                  <c:v>369.00518989947716</c:v>
                </c:pt>
                <c:pt idx="932">
                  <c:v>397.10949134431519</c:v>
                </c:pt>
                <c:pt idx="933">
                  <c:v>400.21218664089503</c:v>
                </c:pt>
                <c:pt idx="934">
                  <c:v>419.19960391175852</c:v>
                </c:pt>
                <c:pt idx="935">
                  <c:v>428.24737625554098</c:v>
                </c:pt>
                <c:pt idx="936">
                  <c:v>432.91309909561653</c:v>
                </c:pt>
                <c:pt idx="937">
                  <c:v>409.03201792664254</c:v>
                </c:pt>
                <c:pt idx="938">
                  <c:v>441.05258493790052</c:v>
                </c:pt>
                <c:pt idx="939">
                  <c:v>484.69575913917265</c:v>
                </c:pt>
                <c:pt idx="940">
                  <c:v>475.95420291042961</c:v>
                </c:pt>
                <c:pt idx="941">
                  <c:v>503.27290879854917</c:v>
                </c:pt>
                <c:pt idx="942">
                  <c:v>473.98256032753426</c:v>
                </c:pt>
                <c:pt idx="943">
                  <c:v>464.68484067882764</c:v>
                </c:pt>
                <c:pt idx="944">
                  <c:v>460.62806241788689</c:v>
                </c:pt>
                <c:pt idx="945">
                  <c:v>447.32726754765929</c:v>
                </c:pt>
                <c:pt idx="946">
                  <c:v>464.39409623421352</c:v>
                </c:pt>
                <c:pt idx="947">
                  <c:v>474.51495520664616</c:v>
                </c:pt>
                <c:pt idx="948">
                  <c:v>505.72230229039423</c:v>
                </c:pt>
                <c:pt idx="949">
                  <c:v>535.57500043223138</c:v>
                </c:pt>
                <c:pt idx="950">
                  <c:v>526.29772461263804</c:v>
                </c:pt>
                <c:pt idx="951">
                  <c:v>555.78058962899763</c:v>
                </c:pt>
                <c:pt idx="952">
                  <c:v>546.77019893301645</c:v>
                </c:pt>
                <c:pt idx="953">
                  <c:v>542.45461554435667</c:v>
                </c:pt>
                <c:pt idx="954">
                  <c:v>521.3483340508642</c:v>
                </c:pt>
                <c:pt idx="955">
                  <c:v>518.96280692054052</c:v>
                </c:pt>
                <c:pt idx="956">
                  <c:v>509.97768521465764</c:v>
                </c:pt>
                <c:pt idx="957">
                  <c:v>517.06584762773923</c:v>
                </c:pt>
                <c:pt idx="958">
                  <c:v>504.48915511920632</c:v>
                </c:pt>
                <c:pt idx="959">
                  <c:v>493.00051199524239</c:v>
                </c:pt>
                <c:pt idx="960">
                  <c:v>501.39101266674857</c:v>
                </c:pt>
                <c:pt idx="961">
                  <c:v>519.14508439408382</c:v>
                </c:pt>
                <c:pt idx="962">
                  <c:v>549.65188773037926</c:v>
                </c:pt>
                <c:pt idx="963">
                  <c:v>538.45745883899053</c:v>
                </c:pt>
                <c:pt idx="964">
                  <c:v>547.26484783132207</c:v>
                </c:pt>
                <c:pt idx="965">
                  <c:v>547.07746575345345</c:v>
                </c:pt>
                <c:pt idx="966">
                  <c:v>523.0250959632026</c:v>
                </c:pt>
                <c:pt idx="967">
                  <c:v>464.32046418384573</c:v>
                </c:pt>
                <c:pt idx="968">
                  <c:v>438.0709320676919</c:v>
                </c:pt>
                <c:pt idx="969">
                  <c:v>472.6801730547445</c:v>
                </c:pt>
                <c:pt idx="970">
                  <c:v>474.32155885425209</c:v>
                </c:pt>
                <c:pt idx="971">
                  <c:v>468.72906630146633</c:v>
                </c:pt>
                <c:pt idx="972">
                  <c:v>426.22927767506286</c:v>
                </c:pt>
                <c:pt idx="973">
                  <c:v>417.60551078734443</c:v>
                </c:pt>
                <c:pt idx="974">
                  <c:v>463.96528181278757</c:v>
                </c:pt>
                <c:pt idx="975">
                  <c:v>472.99661836013649</c:v>
                </c:pt>
                <c:pt idx="976">
                  <c:v>478.3227015827444</c:v>
                </c:pt>
                <c:pt idx="977">
                  <c:v>475.232632901118</c:v>
                </c:pt>
                <c:pt idx="978">
                  <c:v>495.56718272886781</c:v>
                </c:pt>
                <c:pt idx="979">
                  <c:v>502.32499815604422</c:v>
                </c:pt>
                <c:pt idx="980">
                  <c:v>416.68631200740265</c:v>
                </c:pt>
                <c:pt idx="981">
                  <c:v>414.18903165083242</c:v>
                </c:pt>
                <c:pt idx="982">
                  <c:v>416.75364265925373</c:v>
                </c:pt>
                <c:pt idx="983">
                  <c:v>408.98074184731956</c:v>
                </c:pt>
                <c:pt idx="984">
                  <c:v>411.16911061400026</c:v>
                </c:pt>
                <c:pt idx="985">
                  <c:v>417.69972702503986</c:v>
                </c:pt>
                <c:pt idx="986">
                  <c:v>408.16436758079237</c:v>
                </c:pt>
                <c:pt idx="987">
                  <c:v>420.07152853902858</c:v>
                </c:pt>
                <c:pt idx="988">
                  <c:v>430.56965863247683</c:v>
                </c:pt>
                <c:pt idx="989">
                  <c:v>428.93749629969983</c:v>
                </c:pt>
                <c:pt idx="990">
                  <c:v>415.97327202414863</c:v>
                </c:pt>
                <c:pt idx="991">
                  <c:v>427.43975190715003</c:v>
                </c:pt>
                <c:pt idx="992">
                  <c:v>424.21854219695831</c:v>
                </c:pt>
                <c:pt idx="993">
                  <c:v>379.20681488628281</c:v>
                </c:pt>
                <c:pt idx="994">
                  <c:v>354.28188681427213</c:v>
                </c:pt>
                <c:pt idx="995">
                  <c:v>382.33169338626931</c:v>
                </c:pt>
                <c:pt idx="996">
                  <c:v>399.47172663862557</c:v>
                </c:pt>
                <c:pt idx="997">
                  <c:v>379.75321352937686</c:v>
                </c:pt>
                <c:pt idx="998">
                  <c:v>375.09656181285948</c:v>
                </c:pt>
                <c:pt idx="999">
                  <c:v>382.16891192080112</c:v>
                </c:pt>
                <c:pt idx="1000">
                  <c:v>366.55888124589137</c:v>
                </c:pt>
                <c:pt idx="1001">
                  <c:v>353.53588830643196</c:v>
                </c:pt>
                <c:pt idx="1002">
                  <c:v>355.78187334303021</c:v>
                </c:pt>
                <c:pt idx="1003">
                  <c:v>375.52968136174161</c:v>
                </c:pt>
                <c:pt idx="1004">
                  <c:v>415.78536215417216</c:v>
                </c:pt>
                <c:pt idx="1005">
                  <c:v>411.31358754883394</c:v>
                </c:pt>
                <c:pt idx="1006">
                  <c:v>413.33685780911674</c:v>
                </c:pt>
                <c:pt idx="1007">
                  <c:v>389.72322361617853</c:v>
                </c:pt>
                <c:pt idx="1008">
                  <c:v>422.23623745077845</c:v>
                </c:pt>
                <c:pt idx="1009">
                  <c:v>460.73025138897771</c:v>
                </c:pt>
                <c:pt idx="1010">
                  <c:v>446.94289079898766</c:v>
                </c:pt>
                <c:pt idx="1011">
                  <c:v>447.59847443818978</c:v>
                </c:pt>
                <c:pt idx="1012">
                  <c:v>468.50184425013458</c:v>
                </c:pt>
                <c:pt idx="1013">
                  <c:v>466.09545651094265</c:v>
                </c:pt>
                <c:pt idx="1014">
                  <c:v>474.9198605467534</c:v>
                </c:pt>
                <c:pt idx="1015">
                  <c:v>485.19600864948086</c:v>
                </c:pt>
                <c:pt idx="1016">
                  <c:v>478.39834070490303</c:v>
                </c:pt>
                <c:pt idx="1017">
                  <c:v>467.59140206077882</c:v>
                </c:pt>
                <c:pt idx="1018">
                  <c:v>523.06420881122051</c:v>
                </c:pt>
                <c:pt idx="1019">
                  <c:v>518.80224154317318</c:v>
                </c:pt>
                <c:pt idx="1020">
                  <c:v>526.95435481198433</c:v>
                </c:pt>
                <c:pt idx="1021">
                  <c:v>532.53015719850691</c:v>
                </c:pt>
                <c:pt idx="1022">
                  <c:v>556.28043224832879</c:v>
                </c:pt>
                <c:pt idx="1023">
                  <c:v>498.20376579598042</c:v>
                </c:pt>
                <c:pt idx="1024">
                  <c:v>433.67933050115056</c:v>
                </c:pt>
                <c:pt idx="1025">
                  <c:v>508.6267131722401</c:v>
                </c:pt>
                <c:pt idx="1026">
                  <c:v>527.85973773607645</c:v>
                </c:pt>
                <c:pt idx="1027">
                  <c:v>509.82065397403386</c:v>
                </c:pt>
                <c:pt idx="1028">
                  <c:v>508.81851471675054</c:v>
                </c:pt>
                <c:pt idx="1029">
                  <c:v>517.3812209478657</c:v>
                </c:pt>
                <c:pt idx="1030">
                  <c:v>502.61761824234873</c:v>
                </c:pt>
                <c:pt idx="1031">
                  <c:v>520.89624669908585</c:v>
                </c:pt>
                <c:pt idx="1032">
                  <c:v>527.23601146671172</c:v>
                </c:pt>
                <c:pt idx="1033">
                  <c:v>520.31187012253622</c:v>
                </c:pt>
                <c:pt idx="1034">
                  <c:v>478.39773334303425</c:v>
                </c:pt>
                <c:pt idx="1035">
                  <c:v>466.76734276206253</c:v>
                </c:pt>
                <c:pt idx="1036">
                  <c:v>486.66456771937567</c:v>
                </c:pt>
                <c:pt idx="1037">
                  <c:v>472.77865304565989</c:v>
                </c:pt>
                <c:pt idx="1038">
                  <c:v>454.78169663911848</c:v>
                </c:pt>
                <c:pt idx="1039">
                  <c:v>469.1427038458923</c:v>
                </c:pt>
                <c:pt idx="1040">
                  <c:v>477.60266071443743</c:v>
                </c:pt>
                <c:pt idx="1041">
                  <c:v>501.59828985653218</c:v>
                </c:pt>
                <c:pt idx="1042">
                  <c:v>540.35045748588777</c:v>
                </c:pt>
                <c:pt idx="1043">
                  <c:v>527.5710609760431</c:v>
                </c:pt>
                <c:pt idx="1044">
                  <c:v>522.32629298502422</c:v>
                </c:pt>
                <c:pt idx="1045">
                  <c:v>504.6786284475844</c:v>
                </c:pt>
                <c:pt idx="1046">
                  <c:v>508.52944215123648</c:v>
                </c:pt>
                <c:pt idx="1047">
                  <c:v>515.20608846733444</c:v>
                </c:pt>
                <c:pt idx="1048">
                  <c:v>488.51662251697411</c:v>
                </c:pt>
                <c:pt idx="1049">
                  <c:v>479.28396436854695</c:v>
                </c:pt>
                <c:pt idx="1050">
                  <c:v>463.53420005266202</c:v>
                </c:pt>
                <c:pt idx="1051">
                  <c:v>458.41307345629497</c:v>
                </c:pt>
                <c:pt idx="1052">
                  <c:v>423.79142666524581</c:v>
                </c:pt>
                <c:pt idx="1053">
                  <c:v>436.68631900094294</c:v>
                </c:pt>
                <c:pt idx="1054">
                  <c:v>452.66276496897729</c:v>
                </c:pt>
                <c:pt idx="1055">
                  <c:v>438.58558723298501</c:v>
                </c:pt>
                <c:pt idx="1056">
                  <c:v>416.63131146940032</c:v>
                </c:pt>
                <c:pt idx="1057">
                  <c:v>439.52795304231432</c:v>
                </c:pt>
                <c:pt idx="1058">
                  <c:v>436.78545868074724</c:v>
                </c:pt>
                <c:pt idx="1059">
                  <c:v>451.10642711457558</c:v>
                </c:pt>
                <c:pt idx="1060">
                  <c:v>397.57606035174098</c:v>
                </c:pt>
                <c:pt idx="1061">
                  <c:v>402.05216300340902</c:v>
                </c:pt>
                <c:pt idx="1062">
                  <c:v>434.31031218825495</c:v>
                </c:pt>
                <c:pt idx="1063">
                  <c:v>438.226153055346</c:v>
                </c:pt>
                <c:pt idx="1064">
                  <c:v>433.94506949341678</c:v>
                </c:pt>
                <c:pt idx="1065">
                  <c:v>429.36368864257622</c:v>
                </c:pt>
                <c:pt idx="1066">
                  <c:v>430.76137951396595</c:v>
                </c:pt>
                <c:pt idx="1067">
                  <c:v>411.41454688374142</c:v>
                </c:pt>
                <c:pt idx="1068">
                  <c:v>366.24937909026556</c:v>
                </c:pt>
                <c:pt idx="1069">
                  <c:v>378.04388006153329</c:v>
                </c:pt>
                <c:pt idx="1070">
                  <c:v>385.69648898488884</c:v>
                </c:pt>
                <c:pt idx="1071">
                  <c:v>384.85658053250597</c:v>
                </c:pt>
                <c:pt idx="1072">
                  <c:v>383.21350459250903</c:v>
                </c:pt>
                <c:pt idx="1073">
                  <c:v>371.35324507243155</c:v>
                </c:pt>
                <c:pt idx="1074">
                  <c:v>365.04363782707605</c:v>
                </c:pt>
                <c:pt idx="1075">
                  <c:v>346.7915031576452</c:v>
                </c:pt>
                <c:pt idx="1076">
                  <c:v>357.3419222603344</c:v>
                </c:pt>
                <c:pt idx="1077">
                  <c:v>331.14316131951307</c:v>
                </c:pt>
                <c:pt idx="1078">
                  <c:v>346.10745327508965</c:v>
                </c:pt>
                <c:pt idx="1079">
                  <c:v>351.62291464430677</c:v>
                </c:pt>
                <c:pt idx="1080">
                  <c:v>324.60959836708605</c:v>
                </c:pt>
                <c:pt idx="1081">
                  <c:v>321.35420295236867</c:v>
                </c:pt>
                <c:pt idx="1082">
                  <c:v>336.3258281033531</c:v>
                </c:pt>
                <c:pt idx="1083">
                  <c:v>321.37661501471331</c:v>
                </c:pt>
                <c:pt idx="1084">
                  <c:v>318.07621842796283</c:v>
                </c:pt>
                <c:pt idx="1085">
                  <c:v>339.91631710051161</c:v>
                </c:pt>
                <c:pt idx="1086">
                  <c:v>338.50547878049719</c:v>
                </c:pt>
                <c:pt idx="1087">
                  <c:v>363.10281596063135</c:v>
                </c:pt>
                <c:pt idx="1088">
                  <c:v>373.78476414967247</c:v>
                </c:pt>
                <c:pt idx="1089">
                  <c:v>359.33456849632148</c:v>
                </c:pt>
                <c:pt idx="1090">
                  <c:v>364.85984176467565</c:v>
                </c:pt>
                <c:pt idx="1091">
                  <c:v>356.54945924239939</c:v>
                </c:pt>
                <c:pt idx="1092">
                  <c:v>337.39605241676594</c:v>
                </c:pt>
                <c:pt idx="1093">
                  <c:v>324.1380117032744</c:v>
                </c:pt>
                <c:pt idx="1094">
                  <c:v>330.30032971665742</c:v>
                </c:pt>
                <c:pt idx="1095">
                  <c:v>323.54238882714964</c:v>
                </c:pt>
                <c:pt idx="1096">
                  <c:v>339.92258523736473</c:v>
                </c:pt>
                <c:pt idx="1097">
                  <c:v>320.2656547076142</c:v>
                </c:pt>
                <c:pt idx="1098">
                  <c:v>316.10253683403147</c:v>
                </c:pt>
                <c:pt idx="1099">
                  <c:v>325.64672760519306</c:v>
                </c:pt>
                <c:pt idx="1100">
                  <c:v>301.9658890427105</c:v>
                </c:pt>
                <c:pt idx="1101">
                  <c:v>298.23245073078215</c:v>
                </c:pt>
                <c:pt idx="1102">
                  <c:v>285.78997326303352</c:v>
                </c:pt>
                <c:pt idx="1103">
                  <c:v>290.74057187816533</c:v>
                </c:pt>
                <c:pt idx="1104">
                  <c:v>292.62595885444529</c:v>
                </c:pt>
                <c:pt idx="1105">
                  <c:v>279.35345683655822</c:v>
                </c:pt>
                <c:pt idx="1106">
                  <c:v>287.54384214557876</c:v>
                </c:pt>
                <c:pt idx="1107">
                  <c:v>295.47935122526809</c:v>
                </c:pt>
                <c:pt idx="1108">
                  <c:v>285.41678672954936</c:v>
                </c:pt>
                <c:pt idx="1109">
                  <c:v>297.80706264288813</c:v>
                </c:pt>
                <c:pt idx="1110">
                  <c:v>302.68265574326028</c:v>
                </c:pt>
                <c:pt idx="1111">
                  <c:v>285.69884757777379</c:v>
                </c:pt>
                <c:pt idx="1112">
                  <c:v>283.13461524647198</c:v>
                </c:pt>
                <c:pt idx="1113">
                  <c:v>297.56063762845315</c:v>
                </c:pt>
                <c:pt idx="1114">
                  <c:v>292.48923983981342</c:v>
                </c:pt>
                <c:pt idx="1115">
                  <c:v>263.44864279853437</c:v>
                </c:pt>
                <c:pt idx="1116">
                  <c:v>209.36074550194209</c:v>
                </c:pt>
                <c:pt idx="1117">
                  <c:v>204.44925867230987</c:v>
                </c:pt>
                <c:pt idx="1118">
                  <c:v>219.60177140571241</c:v>
                </c:pt>
                <c:pt idx="1119">
                  <c:v>220.78042927887742</c:v>
                </c:pt>
                <c:pt idx="1120">
                  <c:v>227.61144085033359</c:v>
                </c:pt>
                <c:pt idx="1121">
                  <c:v>219.41694544585135</c:v>
                </c:pt>
                <c:pt idx="1122">
                  <c:v>220.68561477251833</c:v>
                </c:pt>
                <c:pt idx="1123">
                  <c:v>225.16894233979818</c:v>
                </c:pt>
                <c:pt idx="1124">
                  <c:v>223.10974592927522</c:v>
                </c:pt>
                <c:pt idx="1125">
                  <c:v>224.32205760229235</c:v>
                </c:pt>
                <c:pt idx="1126">
                  <c:v>226.43511907721813</c:v>
                </c:pt>
                <c:pt idx="1127">
                  <c:v>235.37359163304995</c:v>
                </c:pt>
                <c:pt idx="1128">
                  <c:v>225.07872573888318</c:v>
                </c:pt>
                <c:pt idx="1129">
                  <c:v>181.95057338298065</c:v>
                </c:pt>
                <c:pt idx="1130">
                  <c:v>174.77063755248923</c:v>
                </c:pt>
                <c:pt idx="1131">
                  <c:v>236.21917626682458</c:v>
                </c:pt>
                <c:pt idx="1132">
                  <c:v>251.00449171390602</c:v>
                </c:pt>
                <c:pt idx="1133">
                  <c:v>259.99940099945894</c:v>
                </c:pt>
                <c:pt idx="1134">
                  <c:v>274.66653546759778</c:v>
                </c:pt>
                <c:pt idx="1135">
                  <c:v>269.43734605816303</c:v>
                </c:pt>
                <c:pt idx="1136">
                  <c:v>265.73449848747356</c:v>
                </c:pt>
                <c:pt idx="1137">
                  <c:v>270.88096225181511</c:v>
                </c:pt>
                <c:pt idx="1138">
                  <c:v>265.59207156034455</c:v>
                </c:pt>
                <c:pt idx="1139">
                  <c:v>258.80060317305316</c:v>
                </c:pt>
                <c:pt idx="1140">
                  <c:v>271.07717969069182</c:v>
                </c:pt>
                <c:pt idx="1141">
                  <c:v>293.23426029512552</c:v>
                </c:pt>
                <c:pt idx="1142">
                  <c:v>289.92262120203435</c:v>
                </c:pt>
                <c:pt idx="1143">
                  <c:v>244.2425396355988</c:v>
                </c:pt>
                <c:pt idx="1144">
                  <c:v>223.03297863090188</c:v>
                </c:pt>
                <c:pt idx="1145">
                  <c:v>232.56247287925447</c:v>
                </c:pt>
                <c:pt idx="1146">
                  <c:v>235.0964536155696</c:v>
                </c:pt>
                <c:pt idx="1147">
                  <c:v>226.72075531299342</c:v>
                </c:pt>
                <c:pt idx="1148">
                  <c:v>227.66858460232643</c:v>
                </c:pt>
                <c:pt idx="1149">
                  <c:v>206.27632508800741</c:v>
                </c:pt>
                <c:pt idx="1150">
                  <c:v>202.53126046767241</c:v>
                </c:pt>
                <c:pt idx="1151">
                  <c:v>197.66720810880378</c:v>
                </c:pt>
                <c:pt idx="1152">
                  <c:v>192.75924766903989</c:v>
                </c:pt>
                <c:pt idx="1153">
                  <c:v>210.56973931469096</c:v>
                </c:pt>
                <c:pt idx="1154">
                  <c:v>245.43722543315457</c:v>
                </c:pt>
                <c:pt idx="1155">
                  <c:v>255.25336941264911</c:v>
                </c:pt>
                <c:pt idx="1156">
                  <c:v>254.64694902986685</c:v>
                </c:pt>
                <c:pt idx="1157">
                  <c:v>249.83284080906333</c:v>
                </c:pt>
                <c:pt idx="1158">
                  <c:v>240.51097336841451</c:v>
                </c:pt>
                <c:pt idx="1159">
                  <c:v>237.5895507737884</c:v>
                </c:pt>
                <c:pt idx="1160">
                  <c:v>223.79547581767105</c:v>
                </c:pt>
                <c:pt idx="1161">
                  <c:v>214.72359253996811</c:v>
                </c:pt>
                <c:pt idx="1162">
                  <c:v>184.72492342943721</c:v>
                </c:pt>
                <c:pt idx="1163">
                  <c:v>227.39555361880582</c:v>
                </c:pt>
                <c:pt idx="1164">
                  <c:v>228.91821210444687</c:v>
                </c:pt>
                <c:pt idx="1165">
                  <c:v>214.15332407816916</c:v>
                </c:pt>
                <c:pt idx="1166">
                  <c:v>207.56694173039722</c:v>
                </c:pt>
                <c:pt idx="1167">
                  <c:v>228.05058832359907</c:v>
                </c:pt>
                <c:pt idx="1168">
                  <c:v>238.68479387759697</c:v>
                </c:pt>
                <c:pt idx="1169">
                  <c:v>219.90297212005385</c:v>
                </c:pt>
                <c:pt idx="1170">
                  <c:v>251.51155268478487</c:v>
                </c:pt>
                <c:pt idx="1171">
                  <c:v>258.76366570847335</c:v>
                </c:pt>
                <c:pt idx="1172">
                  <c:v>243.6015085301589</c:v>
                </c:pt>
                <c:pt idx="1173">
                  <c:v>243.90466497268341</c:v>
                </c:pt>
                <c:pt idx="1174">
                  <c:v>261.98818791675399</c:v>
                </c:pt>
                <c:pt idx="1175">
                  <c:v>253.11777791324096</c:v>
                </c:pt>
                <c:pt idx="1176">
                  <c:v>255.94682907377515</c:v>
                </c:pt>
                <c:pt idx="1177">
                  <c:v>243.33543779992584</c:v>
                </c:pt>
                <c:pt idx="1178">
                  <c:v>248.09017924993603</c:v>
                </c:pt>
                <c:pt idx="1179">
                  <c:v>243.88013014420741</c:v>
                </c:pt>
                <c:pt idx="1180">
                  <c:v>256.58389303632885</c:v>
                </c:pt>
                <c:pt idx="1181">
                  <c:v>281.13003803061468</c:v>
                </c:pt>
                <c:pt idx="1182">
                  <c:v>280.88323457804483</c:v>
                </c:pt>
                <c:pt idx="1183">
                  <c:v>290.19919686873749</c:v>
                </c:pt>
                <c:pt idx="1184">
                  <c:v>274.56286160000906</c:v>
                </c:pt>
                <c:pt idx="1185">
                  <c:v>241.57238306673884</c:v>
                </c:pt>
                <c:pt idx="1186">
                  <c:v>263.04937973459261</c:v>
                </c:pt>
                <c:pt idx="1187">
                  <c:v>243.72389390176227</c:v>
                </c:pt>
                <c:pt idx="1188">
                  <c:v>268.31751675816071</c:v>
                </c:pt>
                <c:pt idx="1189">
                  <c:v>242.52043992258106</c:v>
                </c:pt>
                <c:pt idx="1190">
                  <c:v>229.40046262238997</c:v>
                </c:pt>
                <c:pt idx="1191">
                  <c:v>233.55254070271067</c:v>
                </c:pt>
                <c:pt idx="1192">
                  <c:v>231.49899904771036</c:v>
                </c:pt>
                <c:pt idx="1193">
                  <c:v>215.39182257059343</c:v>
                </c:pt>
                <c:pt idx="1194">
                  <c:v>245.60146354271609</c:v>
                </c:pt>
                <c:pt idx="1195">
                  <c:v>243.38122518276768</c:v>
                </c:pt>
                <c:pt idx="1196">
                  <c:v>168.92213561195155</c:v>
                </c:pt>
                <c:pt idx="1197">
                  <c:v>202.85742330109809</c:v>
                </c:pt>
                <c:pt idx="1198">
                  <c:v>184.29188494403871</c:v>
                </c:pt>
                <c:pt idx="1199">
                  <c:v>202.41397405282527</c:v>
                </c:pt>
                <c:pt idx="1200">
                  <c:v>220.05260144490802</c:v>
                </c:pt>
                <c:pt idx="1201">
                  <c:v>193.89941557512836</c:v>
                </c:pt>
                <c:pt idx="1202">
                  <c:v>192.02006442194906</c:v>
                </c:pt>
                <c:pt idx="1203">
                  <c:v>212.66665225842777</c:v>
                </c:pt>
                <c:pt idx="1204">
                  <c:v>229.25818202019099</c:v>
                </c:pt>
                <c:pt idx="1205">
                  <c:v>211.63525295791925</c:v>
                </c:pt>
                <c:pt idx="1206">
                  <c:v>211.46938846376406</c:v>
                </c:pt>
                <c:pt idx="1207">
                  <c:v>214.56405557842007</c:v>
                </c:pt>
                <c:pt idx="1208">
                  <c:v>212.65263757707868</c:v>
                </c:pt>
                <c:pt idx="1209">
                  <c:v>199.80721323481498</c:v>
                </c:pt>
                <c:pt idx="1210">
                  <c:v>210.23598925984015</c:v>
                </c:pt>
                <c:pt idx="1211">
                  <c:v>192.77193505004072</c:v>
                </c:pt>
                <c:pt idx="1212">
                  <c:v>195.746523477208</c:v>
                </c:pt>
                <c:pt idx="1213">
                  <c:v>198.94247876700609</c:v>
                </c:pt>
                <c:pt idx="1214">
                  <c:v>186.84621435814827</c:v>
                </c:pt>
                <c:pt idx="1215">
                  <c:v>167.91705712151776</c:v>
                </c:pt>
                <c:pt idx="1216">
                  <c:v>190.77855137458175</c:v>
                </c:pt>
                <c:pt idx="1217">
                  <c:v>190.35247775729891</c:v>
                </c:pt>
                <c:pt idx="1218">
                  <c:v>166.00027665451071</c:v>
                </c:pt>
                <c:pt idx="1219">
                  <c:v>182.23900898923318</c:v>
                </c:pt>
                <c:pt idx="1220">
                  <c:v>134.34946635822024</c:v>
                </c:pt>
                <c:pt idx="1221">
                  <c:v>87.769199308849892</c:v>
                </c:pt>
                <c:pt idx="1222">
                  <c:v>139.20513031592111</c:v>
                </c:pt>
                <c:pt idx="1223">
                  <c:v>139.7502096884111</c:v>
                </c:pt>
                <c:pt idx="1224">
                  <c:v>117.51181521922078</c:v>
                </c:pt>
                <c:pt idx="1225">
                  <c:v>111.4495616800703</c:v>
                </c:pt>
                <c:pt idx="1226">
                  <c:v>90.343375230142627</c:v>
                </c:pt>
                <c:pt idx="1227">
                  <c:v>67.421185366395733</c:v>
                </c:pt>
                <c:pt idx="1228">
                  <c:v>11.424761607640818</c:v>
                </c:pt>
                <c:pt idx="1229">
                  <c:v>-4.2378178192852545</c:v>
                </c:pt>
                <c:pt idx="1230">
                  <c:v>-39.298258652950466</c:v>
                </c:pt>
                <c:pt idx="1231">
                  <c:v>69.315200330557914</c:v>
                </c:pt>
                <c:pt idx="1232">
                  <c:v>112.11584958518395</c:v>
                </c:pt>
                <c:pt idx="1233">
                  <c:v>86.612871891987226</c:v>
                </c:pt>
                <c:pt idx="1234">
                  <c:v>101.35001270970136</c:v>
                </c:pt>
                <c:pt idx="1235">
                  <c:v>98.133538624446103</c:v>
                </c:pt>
                <c:pt idx="1236">
                  <c:v>94.61372089356091</c:v>
                </c:pt>
                <c:pt idx="1237">
                  <c:v>112.4455185479472</c:v>
                </c:pt>
                <c:pt idx="1238">
                  <c:v>102.21791290343909</c:v>
                </c:pt>
                <c:pt idx="1239">
                  <c:v>110.06161485219313</c:v>
                </c:pt>
                <c:pt idx="1240">
                  <c:v>105.32759183823644</c:v>
                </c:pt>
                <c:pt idx="1241">
                  <c:v>100.51838493568613</c:v>
                </c:pt>
                <c:pt idx="1242">
                  <c:v>82.117850604469496</c:v>
                </c:pt>
                <c:pt idx="1243">
                  <c:v>108.61143057559426</c:v>
                </c:pt>
                <c:pt idx="1244">
                  <c:v>125.89478842507245</c:v>
                </c:pt>
                <c:pt idx="1245">
                  <c:v>143.98194801379898</c:v>
                </c:pt>
                <c:pt idx="1246">
                  <c:v>134.04391535698201</c:v>
                </c:pt>
                <c:pt idx="1247">
                  <c:v>90.249832378365824</c:v>
                </c:pt>
                <c:pt idx="1248">
                  <c:v>95.188309379861323</c:v>
                </c:pt>
                <c:pt idx="1249">
                  <c:v>107.16346326733773</c:v>
                </c:pt>
                <c:pt idx="1250">
                  <c:v>113.32966559941394</c:v>
                </c:pt>
                <c:pt idx="1251">
                  <c:v>122.36047128299157</c:v>
                </c:pt>
                <c:pt idx="1252">
                  <c:v>119.47789465979164</c:v>
                </c:pt>
                <c:pt idx="1253">
                  <c:v>107.18346578514748</c:v>
                </c:pt>
                <c:pt idx="1254">
                  <c:v>99.372380520871062</c:v>
                </c:pt>
                <c:pt idx="1255">
                  <c:v>87.474002598460501</c:v>
                </c:pt>
                <c:pt idx="1256">
                  <c:v>60.540266401329163</c:v>
                </c:pt>
                <c:pt idx="1257">
                  <c:v>87.91143291898166</c:v>
                </c:pt>
                <c:pt idx="1258">
                  <c:v>90.927962735970098</c:v>
                </c:pt>
                <c:pt idx="1259">
                  <c:v>72.134749683616093</c:v>
                </c:pt>
                <c:pt idx="1260">
                  <c:v>67.764617651483348</c:v>
                </c:pt>
                <c:pt idx="1261">
                  <c:v>71.318984867358353</c:v>
                </c:pt>
                <c:pt idx="1262">
                  <c:v>47.02154661791873</c:v>
                </c:pt>
                <c:pt idx="1263">
                  <c:v>27.878772351982008</c:v>
                </c:pt>
                <c:pt idx="1264">
                  <c:v>37.246957649794339</c:v>
                </c:pt>
                <c:pt idx="1265">
                  <c:v>54.739995127159531</c:v>
                </c:pt>
                <c:pt idx="1266">
                  <c:v>57.805056176984692</c:v>
                </c:pt>
                <c:pt idx="1267">
                  <c:v>49.000225592824478</c:v>
                </c:pt>
                <c:pt idx="1268">
                  <c:v>11.866820119200398</c:v>
                </c:pt>
                <c:pt idx="1269">
                  <c:v>-34.332874138883994</c:v>
                </c:pt>
                <c:pt idx="1270">
                  <c:v>42.642808335175644</c:v>
                </c:pt>
                <c:pt idx="1271">
                  <c:v>62.689486908621006</c:v>
                </c:pt>
                <c:pt idx="1272">
                  <c:v>66.468188421375956</c:v>
                </c:pt>
                <c:pt idx="1273">
                  <c:v>63.686658623851585</c:v>
                </c:pt>
                <c:pt idx="1274">
                  <c:v>53.600190862065944</c:v>
                </c:pt>
                <c:pt idx="1275">
                  <c:v>58.257034558654752</c:v>
                </c:pt>
                <c:pt idx="1276">
                  <c:v>49.482929786803126</c:v>
                </c:pt>
                <c:pt idx="1277">
                  <c:v>51.092835367382904</c:v>
                </c:pt>
                <c:pt idx="1278">
                  <c:v>52.959577477355964</c:v>
                </c:pt>
                <c:pt idx="1279">
                  <c:v>60.681700761297265</c:v>
                </c:pt>
                <c:pt idx="1280">
                  <c:v>70.954356841159495</c:v>
                </c:pt>
                <c:pt idx="1281">
                  <c:v>66.069327462703626</c:v>
                </c:pt>
                <c:pt idx="1282">
                  <c:v>71.40474701120084</c:v>
                </c:pt>
                <c:pt idx="1283">
                  <c:v>47.379051099511145</c:v>
                </c:pt>
                <c:pt idx="1284">
                  <c:v>-3.959891554492657</c:v>
                </c:pt>
                <c:pt idx="1285">
                  <c:v>17.29828160173011</c:v>
                </c:pt>
                <c:pt idx="1286">
                  <c:v>-28.599489559835547</c:v>
                </c:pt>
                <c:pt idx="1287">
                  <c:v>-321.82167037713435</c:v>
                </c:pt>
                <c:pt idx="1288">
                  <c:v>21.544989607511539</c:v>
                </c:pt>
                <c:pt idx="1289">
                  <c:v>-75.056644219987703</c:v>
                </c:pt>
                <c:pt idx="1290">
                  <c:v>-40.260295117263553</c:v>
                </c:pt>
                <c:pt idx="1291">
                  <c:v>10.953759311498374</c:v>
                </c:pt>
                <c:pt idx="1292">
                  <c:v>24.91871024770704</c:v>
                </c:pt>
                <c:pt idx="1293">
                  <c:v>2.8997409746283438</c:v>
                </c:pt>
                <c:pt idx="1294">
                  <c:v>-142.2866360301494</c:v>
                </c:pt>
                <c:pt idx="1295">
                  <c:v>-8.1623610321560136</c:v>
                </c:pt>
                <c:pt idx="1296">
                  <c:v>-19.677026818597938</c:v>
                </c:pt>
                <c:pt idx="1297">
                  <c:v>69.469352641673211</c:v>
                </c:pt>
                <c:pt idx="1298">
                  <c:v>61.442373524892389</c:v>
                </c:pt>
                <c:pt idx="1299">
                  <c:v>73.979003540323006</c:v>
                </c:pt>
                <c:pt idx="1300">
                  <c:v>76.909130425903427</c:v>
                </c:pt>
                <c:pt idx="1301">
                  <c:v>54.293077827619911</c:v>
                </c:pt>
                <c:pt idx="1302">
                  <c:v>55.341765550939215</c:v>
                </c:pt>
                <c:pt idx="1303">
                  <c:v>62.135254751448684</c:v>
                </c:pt>
                <c:pt idx="1304">
                  <c:v>57.526001981019064</c:v>
                </c:pt>
                <c:pt idx="1305">
                  <c:v>61.095293965832013</c:v>
                </c:pt>
                <c:pt idx="1306">
                  <c:v>71.738666176378544</c:v>
                </c:pt>
                <c:pt idx="1307">
                  <c:v>75.148482048798769</c:v>
                </c:pt>
                <c:pt idx="1308">
                  <c:v>72.79891330938527</c:v>
                </c:pt>
                <c:pt idx="1309">
                  <c:v>83.051835910042669</c:v>
                </c:pt>
                <c:pt idx="1310">
                  <c:v>73.565948596575481</c:v>
                </c:pt>
                <c:pt idx="1311">
                  <c:v>19.345397691643768</c:v>
                </c:pt>
                <c:pt idx="1312">
                  <c:v>54.392355714633908</c:v>
                </c:pt>
                <c:pt idx="1313">
                  <c:v>78.063176890751208</c:v>
                </c:pt>
                <c:pt idx="1314">
                  <c:v>77.29988712248354</c:v>
                </c:pt>
                <c:pt idx="1315">
                  <c:v>47.749434780479334</c:v>
                </c:pt>
                <c:pt idx="1316">
                  <c:v>30.350998807995651</c:v>
                </c:pt>
                <c:pt idx="1317">
                  <c:v>0.52354949482460711</c:v>
                </c:pt>
                <c:pt idx="1318">
                  <c:v>36.08325982002296</c:v>
                </c:pt>
                <c:pt idx="1319">
                  <c:v>54.485129779948821</c:v>
                </c:pt>
                <c:pt idx="1320">
                  <c:v>52.309010702959526</c:v>
                </c:pt>
                <c:pt idx="1321">
                  <c:v>64.771199981554872</c:v>
                </c:pt>
                <c:pt idx="1322">
                  <c:v>72.006456929710396</c:v>
                </c:pt>
                <c:pt idx="1323">
                  <c:v>15.53399531174054</c:v>
                </c:pt>
                <c:pt idx="1324">
                  <c:v>-77.03776654157366</c:v>
                </c:pt>
                <c:pt idx="1325">
                  <c:v>64.074014366558359</c:v>
                </c:pt>
                <c:pt idx="1326">
                  <c:v>47.987671228076806</c:v>
                </c:pt>
                <c:pt idx="1327">
                  <c:v>61.884645433228641</c:v>
                </c:pt>
                <c:pt idx="1328">
                  <c:v>69.639369380372685</c:v>
                </c:pt>
                <c:pt idx="1329">
                  <c:v>65.736329621535845</c:v>
                </c:pt>
                <c:pt idx="1330">
                  <c:v>58.289751938351557</c:v>
                </c:pt>
                <c:pt idx="1331">
                  <c:v>50.199352852559784</c:v>
                </c:pt>
                <c:pt idx="1332">
                  <c:v>32.264785443768133</c:v>
                </c:pt>
                <c:pt idx="1333">
                  <c:v>31.217147179928318</c:v>
                </c:pt>
                <c:pt idx="1334">
                  <c:v>45.970124153659455</c:v>
                </c:pt>
                <c:pt idx="1335">
                  <c:v>48.544254607046099</c:v>
                </c:pt>
                <c:pt idx="1336">
                  <c:v>41.25230187664387</c:v>
                </c:pt>
                <c:pt idx="1337">
                  <c:v>37.945857872121607</c:v>
                </c:pt>
                <c:pt idx="1338">
                  <c:v>29.726635289643212</c:v>
                </c:pt>
                <c:pt idx="1339">
                  <c:v>33.284395374179852</c:v>
                </c:pt>
                <c:pt idx="1340">
                  <c:v>30.08479362275898</c:v>
                </c:pt>
                <c:pt idx="1341">
                  <c:v>40.338049395774036</c:v>
                </c:pt>
                <c:pt idx="1342">
                  <c:v>43.119747332001822</c:v>
                </c:pt>
                <c:pt idx="1343">
                  <c:v>44.702292356234054</c:v>
                </c:pt>
                <c:pt idx="1344">
                  <c:v>29.979736035148193</c:v>
                </c:pt>
                <c:pt idx="1345">
                  <c:v>30.962750130776001</c:v>
                </c:pt>
                <c:pt idx="1346">
                  <c:v>25.299556404589197</c:v>
                </c:pt>
                <c:pt idx="1347">
                  <c:v>54.252414428853513</c:v>
                </c:pt>
                <c:pt idx="1348">
                  <c:v>59.3028262045746</c:v>
                </c:pt>
                <c:pt idx="1349">
                  <c:v>61.436493673512729</c:v>
                </c:pt>
                <c:pt idx="1350">
                  <c:v>62.308391095445444</c:v>
                </c:pt>
                <c:pt idx="1351">
                  <c:v>47.287280833538858</c:v>
                </c:pt>
                <c:pt idx="1352">
                  <c:v>53.80579943557624</c:v>
                </c:pt>
                <c:pt idx="1353">
                  <c:v>48.414094012693269</c:v>
                </c:pt>
                <c:pt idx="1354">
                  <c:v>48.654614063800224</c:v>
                </c:pt>
                <c:pt idx="1355">
                  <c:v>57.626683515330392</c:v>
                </c:pt>
                <c:pt idx="1356">
                  <c:v>45.874716293219819</c:v>
                </c:pt>
                <c:pt idx="1357">
                  <c:v>29.059995341272483</c:v>
                </c:pt>
                <c:pt idx="1358">
                  <c:v>29.326231447557305</c:v>
                </c:pt>
                <c:pt idx="1359">
                  <c:v>19.501887395888403</c:v>
                </c:pt>
                <c:pt idx="1360">
                  <c:v>6.0868127551145932</c:v>
                </c:pt>
                <c:pt idx="1361">
                  <c:v>45.713932907172534</c:v>
                </c:pt>
                <c:pt idx="1362">
                  <c:v>53.96782128503547</c:v>
                </c:pt>
                <c:pt idx="1363">
                  <c:v>53.876549294097053</c:v>
                </c:pt>
                <c:pt idx="1364">
                  <c:v>58.44749142092585</c:v>
                </c:pt>
                <c:pt idx="1365">
                  <c:v>62.667536280025899</c:v>
                </c:pt>
                <c:pt idx="1366">
                  <c:v>66.612284453936468</c:v>
                </c:pt>
                <c:pt idx="1367">
                  <c:v>65.44263142441082</c:v>
                </c:pt>
                <c:pt idx="1368">
                  <c:v>68.718869428712793</c:v>
                </c:pt>
                <c:pt idx="1369">
                  <c:v>75.438629974978284</c:v>
                </c:pt>
                <c:pt idx="1370">
                  <c:v>71.960247407935242</c:v>
                </c:pt>
                <c:pt idx="1371">
                  <c:v>67.47684026956594</c:v>
                </c:pt>
                <c:pt idx="1372">
                  <c:v>71.835422298902671</c:v>
                </c:pt>
                <c:pt idx="1373">
                  <c:v>67.397999883580823</c:v>
                </c:pt>
                <c:pt idx="1374">
                  <c:v>56.4633897742305</c:v>
                </c:pt>
                <c:pt idx="1375">
                  <c:v>53.842987183666878</c:v>
                </c:pt>
                <c:pt idx="1376">
                  <c:v>59.731296686999698</c:v>
                </c:pt>
                <c:pt idx="1377">
                  <c:v>59.164269229641107</c:v>
                </c:pt>
                <c:pt idx="1378">
                  <c:v>46.109678036713504</c:v>
                </c:pt>
                <c:pt idx="1379">
                  <c:v>52.358943654180663</c:v>
                </c:pt>
                <c:pt idx="1380">
                  <c:v>19.494738500007415</c:v>
                </c:pt>
                <c:pt idx="1381">
                  <c:v>41.080928861541288</c:v>
                </c:pt>
                <c:pt idx="1382">
                  <c:v>48.823092752134635</c:v>
                </c:pt>
                <c:pt idx="1383">
                  <c:v>44.915217572450516</c:v>
                </c:pt>
                <c:pt idx="1384">
                  <c:v>44.489160030513553</c:v>
                </c:pt>
                <c:pt idx="1385">
                  <c:v>48.424548313973091</c:v>
                </c:pt>
                <c:pt idx="1386">
                  <c:v>45.358906301504867</c:v>
                </c:pt>
                <c:pt idx="1387">
                  <c:v>48.03075383756314</c:v>
                </c:pt>
                <c:pt idx="1388">
                  <c:v>49.174413518371168</c:v>
                </c:pt>
                <c:pt idx="1389">
                  <c:v>64.147840263962607</c:v>
                </c:pt>
                <c:pt idx="1390">
                  <c:v>72.032679520534188</c:v>
                </c:pt>
                <c:pt idx="1391">
                  <c:v>71.372235304549946</c:v>
                </c:pt>
                <c:pt idx="1392">
                  <c:v>60.221745901254835</c:v>
                </c:pt>
                <c:pt idx="1393">
                  <c:v>52.211233869933565</c:v>
                </c:pt>
                <c:pt idx="1394">
                  <c:v>69.688871236219597</c:v>
                </c:pt>
                <c:pt idx="1395">
                  <c:v>67.233970150066511</c:v>
                </c:pt>
                <c:pt idx="1396">
                  <c:v>65.553725942304723</c:v>
                </c:pt>
                <c:pt idx="1397">
                  <c:v>52.030132590438335</c:v>
                </c:pt>
                <c:pt idx="1398">
                  <c:v>49.007285681520699</c:v>
                </c:pt>
                <c:pt idx="1399">
                  <c:v>50.221554838747046</c:v>
                </c:pt>
                <c:pt idx="1400">
                  <c:v>62.915030853645597</c:v>
                </c:pt>
                <c:pt idx="1401">
                  <c:v>72.313278100742892</c:v>
                </c:pt>
                <c:pt idx="1402">
                  <c:v>77.972216653499004</c:v>
                </c:pt>
                <c:pt idx="1403">
                  <c:v>73.994109868074815</c:v>
                </c:pt>
                <c:pt idx="1404">
                  <c:v>84.548212006168541</c:v>
                </c:pt>
                <c:pt idx="1405">
                  <c:v>81.445911652391487</c:v>
                </c:pt>
                <c:pt idx="1406">
                  <c:v>62.515697050267562</c:v>
                </c:pt>
                <c:pt idx="1407">
                  <c:v>55.761277784708724</c:v>
                </c:pt>
                <c:pt idx="1408">
                  <c:v>50.726664884899847</c:v>
                </c:pt>
                <c:pt idx="1409">
                  <c:v>18.239164511995028</c:v>
                </c:pt>
                <c:pt idx="1410">
                  <c:v>49.622861547086728</c:v>
                </c:pt>
                <c:pt idx="1411">
                  <c:v>37.020468757557424</c:v>
                </c:pt>
                <c:pt idx="1412">
                  <c:v>49.367098507485338</c:v>
                </c:pt>
                <c:pt idx="1413">
                  <c:v>43.877894527010888</c:v>
                </c:pt>
                <c:pt idx="1414">
                  <c:v>21.941419227791982</c:v>
                </c:pt>
                <c:pt idx="1415">
                  <c:v>16.768615514323201</c:v>
                </c:pt>
                <c:pt idx="1416">
                  <c:v>33.33422297744827</c:v>
                </c:pt>
                <c:pt idx="1417">
                  <c:v>34.309871847846537</c:v>
                </c:pt>
                <c:pt idx="1418">
                  <c:v>18.251588314381706</c:v>
                </c:pt>
                <c:pt idx="1419">
                  <c:v>23.732228382004521</c:v>
                </c:pt>
                <c:pt idx="1420">
                  <c:v>19.287386141075267</c:v>
                </c:pt>
                <c:pt idx="1421">
                  <c:v>35.870868072623416</c:v>
                </c:pt>
                <c:pt idx="1422">
                  <c:v>42.792540932065315</c:v>
                </c:pt>
                <c:pt idx="1423">
                  <c:v>41.898812447283674</c:v>
                </c:pt>
                <c:pt idx="1424">
                  <c:v>34.14749823040475</c:v>
                </c:pt>
                <c:pt idx="1425">
                  <c:v>35.489327599147579</c:v>
                </c:pt>
                <c:pt idx="1426">
                  <c:v>28.606990779376666</c:v>
                </c:pt>
                <c:pt idx="1427">
                  <c:v>36.793059720585802</c:v>
                </c:pt>
                <c:pt idx="1428">
                  <c:v>45.106499578985449</c:v>
                </c:pt>
                <c:pt idx="1429">
                  <c:v>36.853213950887323</c:v>
                </c:pt>
                <c:pt idx="1430">
                  <c:v>36.034069341453105</c:v>
                </c:pt>
                <c:pt idx="1431">
                  <c:v>49.630289860775584</c:v>
                </c:pt>
                <c:pt idx="1432">
                  <c:v>40.94152610513629</c:v>
                </c:pt>
                <c:pt idx="1433">
                  <c:v>44.376806614105384</c:v>
                </c:pt>
                <c:pt idx="1434">
                  <c:v>58.702209464278738</c:v>
                </c:pt>
                <c:pt idx="1435">
                  <c:v>53.84777418522124</c:v>
                </c:pt>
                <c:pt idx="1436">
                  <c:v>50.282271803029325</c:v>
                </c:pt>
                <c:pt idx="1437">
                  <c:v>49.83953916837801</c:v>
                </c:pt>
                <c:pt idx="1438">
                  <c:v>51.255624312815669</c:v>
                </c:pt>
                <c:pt idx="1439">
                  <c:v>50.260575368874818</c:v>
                </c:pt>
                <c:pt idx="1440">
                  <c:v>51.636951442409028</c:v>
                </c:pt>
                <c:pt idx="1441">
                  <c:v>59.33561146267656</c:v>
                </c:pt>
                <c:pt idx="1442">
                  <c:v>62.471884283068768</c:v>
                </c:pt>
                <c:pt idx="1443">
                  <c:v>50.25102407917776</c:v>
                </c:pt>
                <c:pt idx="1444">
                  <c:v>44.686570562330559</c:v>
                </c:pt>
                <c:pt idx="1445">
                  <c:v>42.141299401191162</c:v>
                </c:pt>
                <c:pt idx="1446">
                  <c:v>46.313950103223178</c:v>
                </c:pt>
                <c:pt idx="1447">
                  <c:v>51.045530063519436</c:v>
                </c:pt>
                <c:pt idx="1448">
                  <c:v>45.342784782431288</c:v>
                </c:pt>
                <c:pt idx="1449">
                  <c:v>42.99481920078744</c:v>
                </c:pt>
                <c:pt idx="1450">
                  <c:v>53.245084116777463</c:v>
                </c:pt>
                <c:pt idx="1451">
                  <c:v>36.250665586458517</c:v>
                </c:pt>
                <c:pt idx="1452">
                  <c:v>-131.76015140355833</c:v>
                </c:pt>
                <c:pt idx="1453">
                  <c:v>-561.52403537344367</c:v>
                </c:pt>
                <c:pt idx="1454">
                  <c:v>35.658199883070665</c:v>
                </c:pt>
                <c:pt idx="1455">
                  <c:v>46.092547110929843</c:v>
                </c:pt>
                <c:pt idx="1456">
                  <c:v>54.282397971399782</c:v>
                </c:pt>
                <c:pt idx="1457">
                  <c:v>68.811504950469583</c:v>
                </c:pt>
                <c:pt idx="1458">
                  <c:v>64.526989405370969</c:v>
                </c:pt>
                <c:pt idx="1459">
                  <c:v>58.23244619975469</c:v>
                </c:pt>
                <c:pt idx="1460">
                  <c:v>71.716989405370981</c:v>
                </c:pt>
                <c:pt idx="1461">
                  <c:v>70.892446199754687</c:v>
                </c:pt>
                <c:pt idx="1462">
                  <c:v>73.635925012957244</c:v>
                </c:pt>
                <c:pt idx="1463">
                  <c:v>70.631661541558785</c:v>
                </c:pt>
                <c:pt idx="1464">
                  <c:v>68.524078617454748</c:v>
                </c:pt>
                <c:pt idx="1465">
                  <c:v>60.547003782061068</c:v>
                </c:pt>
                <c:pt idx="1466">
                  <c:v>72.005788461965906</c:v>
                </c:pt>
                <c:pt idx="1467">
                  <c:v>65.923423111511596</c:v>
                </c:pt>
                <c:pt idx="1468">
                  <c:v>66.091062354100217</c:v>
                </c:pt>
                <c:pt idx="1469">
                  <c:v>68.64241437093132</c:v>
                </c:pt>
                <c:pt idx="1470">
                  <c:v>74.310973766707946</c:v>
                </c:pt>
                <c:pt idx="1471">
                  <c:v>78.267177437974951</c:v>
                </c:pt>
                <c:pt idx="1472">
                  <c:v>79.186373517474195</c:v>
                </c:pt>
                <c:pt idx="1473">
                  <c:v>74.253855052002137</c:v>
                </c:pt>
                <c:pt idx="1474">
                  <c:v>97.141349271106733</c:v>
                </c:pt>
                <c:pt idx="1475">
                  <c:v>93.199351761689684</c:v>
                </c:pt>
                <c:pt idx="1476">
                  <c:v>83.888867175944512</c:v>
                </c:pt>
                <c:pt idx="1477">
                  <c:v>75.033227551736545</c:v>
                </c:pt>
                <c:pt idx="1478">
                  <c:v>83.505255453527695</c:v>
                </c:pt>
                <c:pt idx="1479">
                  <c:v>75.392478399936934</c:v>
                </c:pt>
                <c:pt idx="1480">
                  <c:v>91.853676945952685</c:v>
                </c:pt>
                <c:pt idx="1481">
                  <c:v>91.485187960057104</c:v>
                </c:pt>
                <c:pt idx="1482">
                  <c:v>83.281550094206352</c:v>
                </c:pt>
                <c:pt idx="1483">
                  <c:v>91.358409076662412</c:v>
                </c:pt>
                <c:pt idx="1484">
                  <c:v>82.192035900756466</c:v>
                </c:pt>
                <c:pt idx="1485">
                  <c:v>80.335463809974954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F-4880-BBA3-75ACE801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0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Hash Spread ($/MWh)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 sz="1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25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 Price ($/BTC) vs. BTC</a:t>
            </a:r>
            <a:r>
              <a:rPr lang="en-US" baseline="0"/>
              <a:t> Power Production Cost ($/BTC)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Bitcoin ($/BTC)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[1]ORDAM_ASIC_Pricing_Index!$A$3653:$A$5224</c:f>
              <c:strCache>
                <c:ptCount val="157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</c:strCache>
            </c:strRef>
          </c:cat>
          <c:val>
            <c:numRef>
              <c:f>[1]ORDAM_ASIC_Pricing_Index!$C$3653:$C$5224</c:f>
              <c:numCache>
                <c:formatCode>General</c:formatCode>
                <c:ptCount val="1572"/>
                <c:pt idx="0">
                  <c:v>3840.959249</c:v>
                </c:pt>
                <c:pt idx="1">
                  <c:v>3943.289843</c:v>
                </c:pt>
                <c:pt idx="2">
                  <c:v>3836.5580479999999</c:v>
                </c:pt>
                <c:pt idx="3">
                  <c:v>3858.23828</c:v>
                </c:pt>
                <c:pt idx="4">
                  <c:v>3841.0611699999999</c:v>
                </c:pt>
                <c:pt idx="5">
                  <c:v>4076.2033200000001</c:v>
                </c:pt>
                <c:pt idx="6">
                  <c:v>4024.462066</c:v>
                </c:pt>
                <c:pt idx="7">
                  <c:v>4033.5547539999998</c:v>
                </c:pt>
                <c:pt idx="8">
                  <c:v>4035.7129409999998</c:v>
                </c:pt>
                <c:pt idx="9">
                  <c:v>3679.7934740000001</c:v>
                </c:pt>
                <c:pt idx="10">
                  <c:v>3686.2199289999999</c:v>
                </c:pt>
                <c:pt idx="11">
                  <c:v>3660.8992819999999</c:v>
                </c:pt>
                <c:pt idx="12">
                  <c:v>3552.0091699999998</c:v>
                </c:pt>
                <c:pt idx="13">
                  <c:v>3706.05222</c:v>
                </c:pt>
                <c:pt idx="14">
                  <c:v>3629.3994899999998</c:v>
                </c:pt>
                <c:pt idx="15">
                  <c:v>3656.4647749999999</c:v>
                </c:pt>
                <c:pt idx="16">
                  <c:v>3679.812621</c:v>
                </c:pt>
                <c:pt idx="17">
                  <c:v>3653.6664609999998</c:v>
                </c:pt>
                <c:pt idx="18">
                  <c:v>3729.0822990000001</c:v>
                </c:pt>
                <c:pt idx="19">
                  <c:v>3602.9466940000002</c:v>
                </c:pt>
                <c:pt idx="20">
                  <c:v>3577.0258600000002</c:v>
                </c:pt>
                <c:pt idx="21">
                  <c:v>3605.045654</c:v>
                </c:pt>
                <c:pt idx="22">
                  <c:v>3585.1230660000001</c:v>
                </c:pt>
                <c:pt idx="23">
                  <c:v>3605.0100029999999</c:v>
                </c:pt>
                <c:pt idx="24">
                  <c:v>3602.068037</c:v>
                </c:pt>
                <c:pt idx="25">
                  <c:v>3601.752156</c:v>
                </c:pt>
                <c:pt idx="26">
                  <c:v>3586.6922159999999</c:v>
                </c:pt>
                <c:pt idx="27">
                  <c:v>3472.3398050000001</c:v>
                </c:pt>
                <c:pt idx="28">
                  <c:v>3447.03377</c:v>
                </c:pt>
                <c:pt idx="29">
                  <c:v>3485.3190570000002</c:v>
                </c:pt>
                <c:pt idx="30">
                  <c:v>3457.191859</c:v>
                </c:pt>
                <c:pt idx="31">
                  <c:v>3488.654677</c:v>
                </c:pt>
                <c:pt idx="32">
                  <c:v>3526.768521</c:v>
                </c:pt>
                <c:pt idx="33">
                  <c:v>3461.496721</c:v>
                </c:pt>
                <c:pt idx="34">
                  <c:v>3456.785374</c:v>
                </c:pt>
                <c:pt idx="35">
                  <c:v>3460.724796</c:v>
                </c:pt>
                <c:pt idx="36">
                  <c:v>3412.832645</c:v>
                </c:pt>
                <c:pt idx="37">
                  <c:v>3400.6012540000002</c:v>
                </c:pt>
                <c:pt idx="38">
                  <c:v>3661.6593389999998</c:v>
                </c:pt>
                <c:pt idx="39">
                  <c:v>3671.810559</c:v>
                </c:pt>
                <c:pt idx="40">
                  <c:v>3684.2495699999999</c:v>
                </c:pt>
                <c:pt idx="41">
                  <c:v>3648.0933519999999</c:v>
                </c:pt>
                <c:pt idx="42">
                  <c:v>3653.9911059999999</c:v>
                </c:pt>
                <c:pt idx="43">
                  <c:v>3631.3432939999998</c:v>
                </c:pt>
                <c:pt idx="44">
                  <c:v>3616.369686</c:v>
                </c:pt>
                <c:pt idx="45">
                  <c:v>3623.2245189999999</c:v>
                </c:pt>
                <c:pt idx="46">
                  <c:v>3631.0060739999999</c:v>
                </c:pt>
                <c:pt idx="47">
                  <c:v>3677.1183540000002</c:v>
                </c:pt>
                <c:pt idx="48">
                  <c:v>3915.1539299999999</c:v>
                </c:pt>
                <c:pt idx="49">
                  <c:v>3946.1535450000001</c:v>
                </c:pt>
                <c:pt idx="50">
                  <c:v>3996.902345</c:v>
                </c:pt>
                <c:pt idx="51">
                  <c:v>3952.210364</c:v>
                </c:pt>
                <c:pt idx="52">
                  <c:v>4002.2913309999999</c:v>
                </c:pt>
                <c:pt idx="53">
                  <c:v>4145.9880910000002</c:v>
                </c:pt>
                <c:pt idx="54">
                  <c:v>3814.9375749999999</c:v>
                </c:pt>
                <c:pt idx="55">
                  <c:v>3884.9355580000001</c:v>
                </c:pt>
                <c:pt idx="56">
                  <c:v>3857.5610769999998</c:v>
                </c:pt>
                <c:pt idx="57">
                  <c:v>3851.023553</c:v>
                </c:pt>
                <c:pt idx="58">
                  <c:v>3855.673781</c:v>
                </c:pt>
                <c:pt idx="59">
                  <c:v>3861.8706929999998</c:v>
                </c:pt>
                <c:pt idx="60">
                  <c:v>3867.5741819999998</c:v>
                </c:pt>
                <c:pt idx="61">
                  <c:v>3845.5943109999998</c:v>
                </c:pt>
                <c:pt idx="62">
                  <c:v>3761.0068590000001</c:v>
                </c:pt>
                <c:pt idx="63">
                  <c:v>3894.0674739999999</c:v>
                </c:pt>
                <c:pt idx="64">
                  <c:v>3905.4072230000002</c:v>
                </c:pt>
                <c:pt idx="65">
                  <c:v>3911.0620829999998</c:v>
                </c:pt>
                <c:pt idx="66">
                  <c:v>3898.2561649999998</c:v>
                </c:pt>
                <c:pt idx="67">
                  <c:v>3960.9652569999998</c:v>
                </c:pt>
                <c:pt idx="68">
                  <c:v>3953.8349280000002</c:v>
                </c:pt>
                <c:pt idx="69">
                  <c:v>3906.1298630000001</c:v>
                </c:pt>
                <c:pt idx="70">
                  <c:v>3911.2962050000001</c:v>
                </c:pt>
                <c:pt idx="71">
                  <c:v>3906.5418909999999</c:v>
                </c:pt>
                <c:pt idx="72">
                  <c:v>3913.5173679999998</c:v>
                </c:pt>
                <c:pt idx="73">
                  <c:v>3958.6689839999999</c:v>
                </c:pt>
                <c:pt idx="74">
                  <c:v>4048.9084990000001</c:v>
                </c:pt>
                <c:pt idx="75">
                  <c:v>4028.8488830000001</c:v>
                </c:pt>
                <c:pt idx="76">
                  <c:v>4034.6740829999999</c:v>
                </c:pt>
                <c:pt idx="77">
                  <c:v>4070.4887859999999</c:v>
                </c:pt>
                <c:pt idx="78">
                  <c:v>4086.3782430000001</c:v>
                </c:pt>
                <c:pt idx="79">
                  <c:v>4031.4894469999999</c:v>
                </c:pt>
                <c:pt idx="80">
                  <c:v>4023.9104349999998</c:v>
                </c:pt>
                <c:pt idx="81">
                  <c:v>4036.576693</c:v>
                </c:pt>
                <c:pt idx="82">
                  <c:v>4018.8696989999999</c:v>
                </c:pt>
                <c:pt idx="83">
                  <c:v>3963.7839789999998</c:v>
                </c:pt>
                <c:pt idx="84">
                  <c:v>3985.0808029999998</c:v>
                </c:pt>
                <c:pt idx="85">
                  <c:v>4086.6778629999999</c:v>
                </c:pt>
                <c:pt idx="86">
                  <c:v>4069.1071499999998</c:v>
                </c:pt>
                <c:pt idx="87">
                  <c:v>4098.3745410000001</c:v>
                </c:pt>
                <c:pt idx="88">
                  <c:v>4096.919637</c:v>
                </c:pt>
                <c:pt idx="89">
                  <c:v>4104.2342330000001</c:v>
                </c:pt>
                <c:pt idx="90">
                  <c:v>4157.4656990000003</c:v>
                </c:pt>
                <c:pt idx="91">
                  <c:v>4886.7496970000002</c:v>
                </c:pt>
                <c:pt idx="92">
                  <c:v>4971.3077409999996</c:v>
                </c:pt>
                <c:pt idx="93">
                  <c:v>4922.7987880000001</c:v>
                </c:pt>
                <c:pt idx="94">
                  <c:v>5036.7930239999996</c:v>
                </c:pt>
                <c:pt idx="95">
                  <c:v>5062.7937609999999</c:v>
                </c:pt>
                <c:pt idx="96">
                  <c:v>5198.8969900000002</c:v>
                </c:pt>
                <c:pt idx="97">
                  <c:v>5289.9179809999996</c:v>
                </c:pt>
                <c:pt idx="98">
                  <c:v>5204.9583780000003</c:v>
                </c:pt>
                <c:pt idx="99">
                  <c:v>5325.0815549999998</c:v>
                </c:pt>
                <c:pt idx="100">
                  <c:v>5064.4876720000002</c:v>
                </c:pt>
                <c:pt idx="101">
                  <c:v>5088.8499730000003</c:v>
                </c:pt>
                <c:pt idx="102">
                  <c:v>5096.5865629999998</c:v>
                </c:pt>
                <c:pt idx="103">
                  <c:v>5167.3219829999998</c:v>
                </c:pt>
                <c:pt idx="104">
                  <c:v>5066.1871549999996</c:v>
                </c:pt>
                <c:pt idx="105">
                  <c:v>5237.5952090000001</c:v>
                </c:pt>
                <c:pt idx="106">
                  <c:v>5251.6638000000003</c:v>
                </c:pt>
                <c:pt idx="107">
                  <c:v>5299.1645950000002</c:v>
                </c:pt>
                <c:pt idx="108">
                  <c:v>5305.4551369999999</c:v>
                </c:pt>
                <c:pt idx="109">
                  <c:v>5337.3785180000004</c:v>
                </c:pt>
                <c:pt idx="110">
                  <c:v>5314.5314529999996</c:v>
                </c:pt>
                <c:pt idx="111">
                  <c:v>5399.711397</c:v>
                </c:pt>
                <c:pt idx="112">
                  <c:v>5571.9772270000003</c:v>
                </c:pt>
                <c:pt idx="113">
                  <c:v>5464.866642</c:v>
                </c:pt>
                <c:pt idx="114">
                  <c:v>5210.593621</c:v>
                </c:pt>
                <c:pt idx="115">
                  <c:v>5280.6148450000001</c:v>
                </c:pt>
                <c:pt idx="116">
                  <c:v>5266.4581440000002</c:v>
                </c:pt>
                <c:pt idx="117">
                  <c:v>5285.1390080000001</c:v>
                </c:pt>
                <c:pt idx="118">
                  <c:v>5248.2042709999996</c:v>
                </c:pt>
                <c:pt idx="119">
                  <c:v>5350.0325009999997</c:v>
                </c:pt>
                <c:pt idx="120">
                  <c:v>5401.0296360000002</c:v>
                </c:pt>
                <c:pt idx="121">
                  <c:v>5505.2836719999996</c:v>
                </c:pt>
                <c:pt idx="122">
                  <c:v>5768.2894070000002</c:v>
                </c:pt>
                <c:pt idx="123">
                  <c:v>5829.9390299999995</c:v>
                </c:pt>
                <c:pt idx="124">
                  <c:v>5790.9987590000001</c:v>
                </c:pt>
                <c:pt idx="125">
                  <c:v>5750.260655</c:v>
                </c:pt>
                <c:pt idx="126">
                  <c:v>5843.4950660000004</c:v>
                </c:pt>
                <c:pt idx="127">
                  <c:v>5983.7606130000004</c:v>
                </c:pt>
                <c:pt idx="128">
                  <c:v>6174.1323480000001</c:v>
                </c:pt>
                <c:pt idx="129">
                  <c:v>6379.2921180000003</c:v>
                </c:pt>
                <c:pt idx="130">
                  <c:v>7212.2931790000002</c:v>
                </c:pt>
                <c:pt idx="131">
                  <c:v>6972.3715229999998</c:v>
                </c:pt>
                <c:pt idx="132">
                  <c:v>7807.1343809999998</c:v>
                </c:pt>
                <c:pt idx="133">
                  <c:v>7994.4161560000002</c:v>
                </c:pt>
                <c:pt idx="134">
                  <c:v>8205.1674949999997</c:v>
                </c:pt>
                <c:pt idx="135">
                  <c:v>7883.3929049999997</c:v>
                </c:pt>
                <c:pt idx="136">
                  <c:v>7332.3336280000003</c:v>
                </c:pt>
                <c:pt idx="137">
                  <c:v>7272.8703649999998</c:v>
                </c:pt>
                <c:pt idx="138">
                  <c:v>8197.0815500000008</c:v>
                </c:pt>
                <c:pt idx="139">
                  <c:v>7977.2817279999999</c:v>
                </c:pt>
                <c:pt idx="140">
                  <c:v>7964.087168</c:v>
                </c:pt>
                <c:pt idx="141">
                  <c:v>7684.842146</c:v>
                </c:pt>
                <c:pt idx="142">
                  <c:v>7881.8467209999999</c:v>
                </c:pt>
                <c:pt idx="143">
                  <c:v>7987.3715659999998</c:v>
                </c:pt>
                <c:pt idx="144">
                  <c:v>8052.5438590000003</c:v>
                </c:pt>
                <c:pt idx="145">
                  <c:v>8674.0724030000001</c:v>
                </c:pt>
                <c:pt idx="146">
                  <c:v>8802.7582000000002</c:v>
                </c:pt>
                <c:pt idx="147">
                  <c:v>8719.9617359999993</c:v>
                </c:pt>
                <c:pt idx="148">
                  <c:v>8658.6202159999993</c:v>
                </c:pt>
                <c:pt idx="149">
                  <c:v>8313.2130539999998</c:v>
                </c:pt>
                <c:pt idx="150">
                  <c:v>8584.037499</c:v>
                </c:pt>
                <c:pt idx="151">
                  <c:v>8567.4957990000003</c:v>
                </c:pt>
                <c:pt idx="152">
                  <c:v>8744.9985849999994</c:v>
                </c:pt>
                <c:pt idx="153">
                  <c:v>8214.545016</c:v>
                </c:pt>
                <c:pt idx="154">
                  <c:v>7694.7904630000003</c:v>
                </c:pt>
                <c:pt idx="155">
                  <c:v>7820.497429</c:v>
                </c:pt>
                <c:pt idx="156">
                  <c:v>7823.9682620000003</c:v>
                </c:pt>
                <c:pt idx="157">
                  <c:v>8042.6245529999997</c:v>
                </c:pt>
                <c:pt idx="158">
                  <c:v>7941.7591899999998</c:v>
                </c:pt>
                <c:pt idx="159">
                  <c:v>7686.7051700000002</c:v>
                </c:pt>
                <c:pt idx="160">
                  <c:v>7994.9166740000001</c:v>
                </c:pt>
                <c:pt idx="161">
                  <c:v>7923.1955719999996</c:v>
                </c:pt>
                <c:pt idx="162">
                  <c:v>8139.6123390000002</c:v>
                </c:pt>
                <c:pt idx="163">
                  <c:v>8226.3949940000002</c:v>
                </c:pt>
                <c:pt idx="164">
                  <c:v>8690.3978559999996</c:v>
                </c:pt>
                <c:pt idx="165">
                  <c:v>8839.6942610000006</c:v>
                </c:pt>
                <c:pt idx="166">
                  <c:v>8993.5198550000005</c:v>
                </c:pt>
                <c:pt idx="167">
                  <c:v>9323.1887729999999</c:v>
                </c:pt>
                <c:pt idx="168">
                  <c:v>9070.3517159999992</c:v>
                </c:pt>
                <c:pt idx="169">
                  <c:v>9276.7718239999995</c:v>
                </c:pt>
                <c:pt idx="170">
                  <c:v>9527.8533659999994</c:v>
                </c:pt>
                <c:pt idx="171">
                  <c:v>10118.598529999999</c:v>
                </c:pt>
                <c:pt idx="172">
                  <c:v>10694.29348</c:v>
                </c:pt>
                <c:pt idx="173">
                  <c:v>10842.51483</c:v>
                </c:pt>
                <c:pt idx="174">
                  <c:v>11006.987590000001</c:v>
                </c:pt>
                <c:pt idx="175">
                  <c:v>11784.604170000001</c:v>
                </c:pt>
                <c:pt idx="176">
                  <c:v>13003.32518</c:v>
                </c:pt>
                <c:pt idx="177">
                  <c:v>11151.370800000001</c:v>
                </c:pt>
                <c:pt idx="178">
                  <c:v>12392.329309999999</c:v>
                </c:pt>
                <c:pt idx="179">
                  <c:v>11958.96514</c:v>
                </c:pt>
                <c:pt idx="180">
                  <c:v>10817.56925</c:v>
                </c:pt>
                <c:pt idx="181">
                  <c:v>10590.75807</c:v>
                </c:pt>
                <c:pt idx="182">
                  <c:v>10810.49669</c:v>
                </c:pt>
                <c:pt idx="183">
                  <c:v>11953.38797</c:v>
                </c:pt>
                <c:pt idx="184">
                  <c:v>11212.610199999999</c:v>
                </c:pt>
                <c:pt idx="185">
                  <c:v>10984.10578</c:v>
                </c:pt>
                <c:pt idx="186">
                  <c:v>11209.211079999999</c:v>
                </c:pt>
                <c:pt idx="187">
                  <c:v>11451.35039</c:v>
                </c:pt>
                <c:pt idx="188">
                  <c:v>12285.73237</c:v>
                </c:pt>
                <c:pt idx="189">
                  <c:v>12560.62725</c:v>
                </c:pt>
                <c:pt idx="190">
                  <c:v>12152.58905</c:v>
                </c:pt>
                <c:pt idx="191">
                  <c:v>11345.736730000001</c:v>
                </c:pt>
                <c:pt idx="192">
                  <c:v>11816.42829</c:v>
                </c:pt>
                <c:pt idx="193">
                  <c:v>11373.0447</c:v>
                </c:pt>
                <c:pt idx="194">
                  <c:v>10258.343580000001</c:v>
                </c:pt>
                <c:pt idx="195">
                  <c:v>10902.49409</c:v>
                </c:pt>
                <c:pt idx="196">
                  <c:v>9493.3175599999995</c:v>
                </c:pt>
                <c:pt idx="197">
                  <c:v>9694.4506860000001</c:v>
                </c:pt>
                <c:pt idx="198">
                  <c:v>10663.331969999999</c:v>
                </c:pt>
                <c:pt idx="199">
                  <c:v>10533.966839999999</c:v>
                </c:pt>
                <c:pt idx="200">
                  <c:v>10770.40481</c:v>
                </c:pt>
                <c:pt idx="201">
                  <c:v>10598.600560000001</c:v>
                </c:pt>
                <c:pt idx="202">
                  <c:v>10339.53484</c:v>
                </c:pt>
                <c:pt idx="203">
                  <c:v>9900.1097000000009</c:v>
                </c:pt>
                <c:pt idx="204">
                  <c:v>9821.9930260000001</c:v>
                </c:pt>
                <c:pt idx="205">
                  <c:v>9912.8091420000001</c:v>
                </c:pt>
                <c:pt idx="206">
                  <c:v>9872.5147199999992</c:v>
                </c:pt>
                <c:pt idx="207">
                  <c:v>9457.6032639999994</c:v>
                </c:pt>
                <c:pt idx="208">
                  <c:v>9555.3675839999996</c:v>
                </c:pt>
                <c:pt idx="209">
                  <c:v>9521.4919129999998</c:v>
                </c:pt>
                <c:pt idx="210">
                  <c:v>9604.7420039999997</c:v>
                </c:pt>
                <c:pt idx="211">
                  <c:v>10085.62775</c:v>
                </c:pt>
                <c:pt idx="212">
                  <c:v>10399.66942</c:v>
                </c:pt>
                <c:pt idx="213">
                  <c:v>10518.17468</c:v>
                </c:pt>
                <c:pt idx="214">
                  <c:v>10821.72651</c:v>
                </c:pt>
                <c:pt idx="215">
                  <c:v>10970.184219999999</c:v>
                </c:pt>
                <c:pt idx="216">
                  <c:v>11805.65373</c:v>
                </c:pt>
                <c:pt idx="217">
                  <c:v>11478.16935</c:v>
                </c:pt>
                <c:pt idx="218">
                  <c:v>11941.968339999999</c:v>
                </c:pt>
                <c:pt idx="219">
                  <c:v>11966.40741</c:v>
                </c:pt>
                <c:pt idx="220">
                  <c:v>11862.936760000001</c:v>
                </c:pt>
                <c:pt idx="221">
                  <c:v>11354.024219999999</c:v>
                </c:pt>
                <c:pt idx="222">
                  <c:v>11523.579379999999</c:v>
                </c:pt>
                <c:pt idx="223">
                  <c:v>11382.615959999999</c:v>
                </c:pt>
                <c:pt idx="224">
                  <c:v>10895.83044</c:v>
                </c:pt>
                <c:pt idx="225">
                  <c:v>10038.421710000001</c:v>
                </c:pt>
                <c:pt idx="226">
                  <c:v>10311.54543</c:v>
                </c:pt>
                <c:pt idx="227">
                  <c:v>10374.33935</c:v>
                </c:pt>
                <c:pt idx="228">
                  <c:v>10231.743850000001</c:v>
                </c:pt>
                <c:pt idx="229">
                  <c:v>10345.810380000001</c:v>
                </c:pt>
                <c:pt idx="230">
                  <c:v>10916.05387</c:v>
                </c:pt>
                <c:pt idx="231">
                  <c:v>10763.23263</c:v>
                </c:pt>
                <c:pt idx="232">
                  <c:v>10138.049360000001</c:v>
                </c:pt>
                <c:pt idx="233">
                  <c:v>10131.0561</c:v>
                </c:pt>
                <c:pt idx="234">
                  <c:v>10407.965330000001</c:v>
                </c:pt>
                <c:pt idx="235">
                  <c:v>10159.96054</c:v>
                </c:pt>
                <c:pt idx="236">
                  <c:v>10138.517669999999</c:v>
                </c:pt>
                <c:pt idx="237">
                  <c:v>10372.826300000001</c:v>
                </c:pt>
                <c:pt idx="238">
                  <c:v>10185.499900000001</c:v>
                </c:pt>
                <c:pt idx="239">
                  <c:v>9756.7857069999991</c:v>
                </c:pt>
                <c:pt idx="240">
                  <c:v>9510.2005439999994</c:v>
                </c:pt>
                <c:pt idx="241">
                  <c:v>9598.173648</c:v>
                </c:pt>
                <c:pt idx="242">
                  <c:v>9630.5931959999998</c:v>
                </c:pt>
                <c:pt idx="243">
                  <c:v>9757.9703179999997</c:v>
                </c:pt>
                <c:pt idx="244">
                  <c:v>10346.76079</c:v>
                </c:pt>
                <c:pt idx="245">
                  <c:v>10623.54012</c:v>
                </c:pt>
                <c:pt idx="246">
                  <c:v>10594.493350000001</c:v>
                </c:pt>
                <c:pt idx="247">
                  <c:v>10575.53328</c:v>
                </c:pt>
                <c:pt idx="248">
                  <c:v>10353.30256</c:v>
                </c:pt>
                <c:pt idx="249">
                  <c:v>10517.254779999999</c:v>
                </c:pt>
                <c:pt idx="250">
                  <c:v>10441.27598</c:v>
                </c:pt>
                <c:pt idx="251">
                  <c:v>10334.97416</c:v>
                </c:pt>
                <c:pt idx="252">
                  <c:v>10115.97579</c:v>
                </c:pt>
                <c:pt idx="253">
                  <c:v>10178.37189</c:v>
                </c:pt>
                <c:pt idx="254">
                  <c:v>10410.1268</c:v>
                </c:pt>
                <c:pt idx="255">
                  <c:v>10360.547280000001</c:v>
                </c:pt>
                <c:pt idx="256">
                  <c:v>10358.04916</c:v>
                </c:pt>
                <c:pt idx="257">
                  <c:v>10347.71291</c:v>
                </c:pt>
                <c:pt idx="258">
                  <c:v>10276.79356</c:v>
                </c:pt>
                <c:pt idx="259">
                  <c:v>10241.272150000001</c:v>
                </c:pt>
                <c:pt idx="260">
                  <c:v>10198.24841</c:v>
                </c:pt>
                <c:pt idx="261">
                  <c:v>10266.41497</c:v>
                </c:pt>
                <c:pt idx="262">
                  <c:v>10181.641310000001</c:v>
                </c:pt>
                <c:pt idx="263">
                  <c:v>10019.716909999999</c:v>
                </c:pt>
                <c:pt idx="264">
                  <c:v>10070.392110000001</c:v>
                </c:pt>
                <c:pt idx="265">
                  <c:v>9729.3237640000007</c:v>
                </c:pt>
                <c:pt idx="266">
                  <c:v>8620.5664269999997</c:v>
                </c:pt>
                <c:pt idx="267">
                  <c:v>8486.992972</c:v>
                </c:pt>
                <c:pt idx="268">
                  <c:v>8118.967568</c:v>
                </c:pt>
                <c:pt idx="269">
                  <c:v>8251.8455570000006</c:v>
                </c:pt>
                <c:pt idx="270">
                  <c:v>8245.9151550000006</c:v>
                </c:pt>
                <c:pt idx="271">
                  <c:v>8104.1856760000001</c:v>
                </c:pt>
                <c:pt idx="272">
                  <c:v>8293.867741</c:v>
                </c:pt>
                <c:pt idx="273">
                  <c:v>8343.2766809999994</c:v>
                </c:pt>
                <c:pt idx="274">
                  <c:v>8393.0416449999993</c:v>
                </c:pt>
                <c:pt idx="275">
                  <c:v>8259.9919790000004</c:v>
                </c:pt>
                <c:pt idx="276">
                  <c:v>8205.939241</c:v>
                </c:pt>
                <c:pt idx="277">
                  <c:v>8151.5005289999999</c:v>
                </c:pt>
                <c:pt idx="278">
                  <c:v>7988.1559589999997</c:v>
                </c:pt>
                <c:pt idx="279">
                  <c:v>8245.6229330000006</c:v>
                </c:pt>
                <c:pt idx="280">
                  <c:v>8228.7831530000003</c:v>
                </c:pt>
                <c:pt idx="281">
                  <c:v>8595.7398169999997</c:v>
                </c:pt>
                <c:pt idx="282">
                  <c:v>8583.1788410000008</c:v>
                </c:pt>
                <c:pt idx="283">
                  <c:v>8321.1187310000005</c:v>
                </c:pt>
                <c:pt idx="284">
                  <c:v>8342.6955469999994</c:v>
                </c:pt>
                <c:pt idx="285">
                  <c:v>8323.0826120000002</c:v>
                </c:pt>
                <c:pt idx="286">
                  <c:v>8371.9891360000001</c:v>
                </c:pt>
                <c:pt idx="287">
                  <c:v>8208.0334810000004</c:v>
                </c:pt>
                <c:pt idx="288">
                  <c:v>8057.2956480000003</c:v>
                </c:pt>
                <c:pt idx="289">
                  <c:v>8102.9528970000001</c:v>
                </c:pt>
                <c:pt idx="290">
                  <c:v>7977.4188359999998</c:v>
                </c:pt>
                <c:pt idx="291">
                  <c:v>7990.3125540000001</c:v>
                </c:pt>
                <c:pt idx="292">
                  <c:v>8218.0728679999993</c:v>
                </c:pt>
                <c:pt idx="293">
                  <c:v>8236.2773720000005</c:v>
                </c:pt>
                <c:pt idx="294">
                  <c:v>8080.615667</c:v>
                </c:pt>
                <c:pt idx="295">
                  <c:v>7506.1600420000004</c:v>
                </c:pt>
                <c:pt idx="296">
                  <c:v>7497.3100690000001</c:v>
                </c:pt>
                <c:pt idx="297">
                  <c:v>8656.1721980000002</c:v>
                </c:pt>
                <c:pt idx="298">
                  <c:v>9248.6050969999997</c:v>
                </c:pt>
                <c:pt idx="299">
                  <c:v>9559.529047</c:v>
                </c:pt>
                <c:pt idx="300">
                  <c:v>9266.5414830000009</c:v>
                </c:pt>
                <c:pt idx="301">
                  <c:v>9429.5642239999997</c:v>
                </c:pt>
                <c:pt idx="302">
                  <c:v>9209.1400859999994</c:v>
                </c:pt>
                <c:pt idx="303">
                  <c:v>9190.1593580000008</c:v>
                </c:pt>
                <c:pt idx="304">
                  <c:v>9260.4172550000003</c:v>
                </c:pt>
                <c:pt idx="305">
                  <c:v>9324.9296680000007</c:v>
                </c:pt>
                <c:pt idx="306">
                  <c:v>9235.2052949999998</c:v>
                </c:pt>
                <c:pt idx="307">
                  <c:v>9414.2706330000001</c:v>
                </c:pt>
                <c:pt idx="308">
                  <c:v>9348.1292740000008</c:v>
                </c:pt>
                <c:pt idx="309">
                  <c:v>9357.0143810000009</c:v>
                </c:pt>
                <c:pt idx="310">
                  <c:v>9267.4794469999997</c:v>
                </c:pt>
                <c:pt idx="311">
                  <c:v>8816.9508740000001</c:v>
                </c:pt>
                <c:pt idx="312">
                  <c:v>8814.8826879999997</c:v>
                </c:pt>
                <c:pt idx="313">
                  <c:v>9058.2260389999992</c:v>
                </c:pt>
                <c:pt idx="314">
                  <c:v>8756.3173139999999</c:v>
                </c:pt>
                <c:pt idx="315">
                  <c:v>8812.7186629999997</c:v>
                </c:pt>
                <c:pt idx="316">
                  <c:v>8817.2615189999997</c:v>
                </c:pt>
                <c:pt idx="317">
                  <c:v>8710.2850780000008</c:v>
                </c:pt>
                <c:pt idx="318">
                  <c:v>8491.5573339999992</c:v>
                </c:pt>
                <c:pt idx="319">
                  <c:v>8546.7319709999992</c:v>
                </c:pt>
                <c:pt idx="320">
                  <c:v>8572.1850379999996</c:v>
                </c:pt>
                <c:pt idx="321">
                  <c:v>8311.8108890000003</c:v>
                </c:pt>
                <c:pt idx="322">
                  <c:v>8203.937398</c:v>
                </c:pt>
                <c:pt idx="323">
                  <c:v>8027.7793940000001</c:v>
                </c:pt>
                <c:pt idx="324">
                  <c:v>7640.6367680000003</c:v>
                </c:pt>
                <c:pt idx="325">
                  <c:v>7304.9623629999996</c:v>
                </c:pt>
                <c:pt idx="326">
                  <c:v>7384.6978550000003</c:v>
                </c:pt>
                <c:pt idx="327">
                  <c:v>7046.1417460000002</c:v>
                </c:pt>
                <c:pt idx="328">
                  <c:v>7150.1287140000004</c:v>
                </c:pt>
                <c:pt idx="329">
                  <c:v>7223.0358260000003</c:v>
                </c:pt>
                <c:pt idx="330">
                  <c:v>7539.3465100000003</c:v>
                </c:pt>
                <c:pt idx="331">
                  <c:v>7465.225891</c:v>
                </c:pt>
                <c:pt idx="332">
                  <c:v>7762.1795949999996</c:v>
                </c:pt>
                <c:pt idx="333">
                  <c:v>7567.9749769999999</c:v>
                </c:pt>
                <c:pt idx="334">
                  <c:v>7425.8576640000001</c:v>
                </c:pt>
                <c:pt idx="335">
                  <c:v>7325.3348729999998</c:v>
                </c:pt>
                <c:pt idx="336">
                  <c:v>7323.8121000000001</c:v>
                </c:pt>
                <c:pt idx="337">
                  <c:v>7260.1000340000001</c:v>
                </c:pt>
                <c:pt idx="338">
                  <c:v>7447.6673280000005</c:v>
                </c:pt>
                <c:pt idx="339">
                  <c:v>7544.3790339999996</c:v>
                </c:pt>
                <c:pt idx="340">
                  <c:v>7552.2996350000003</c:v>
                </c:pt>
                <c:pt idx="341">
                  <c:v>7566.1817309999997</c:v>
                </c:pt>
                <c:pt idx="342">
                  <c:v>7401.0115809999998</c:v>
                </c:pt>
                <c:pt idx="343">
                  <c:v>7274.4626179999996</c:v>
                </c:pt>
                <c:pt idx="344">
                  <c:v>7218.2564849999999</c:v>
                </c:pt>
                <c:pt idx="345">
                  <c:v>7244.4894000000004</c:v>
                </c:pt>
                <c:pt idx="346">
                  <c:v>7267.3591550000001</c:v>
                </c:pt>
                <c:pt idx="347">
                  <c:v>7130.3579959999997</c:v>
                </c:pt>
                <c:pt idx="348">
                  <c:v>7157.8299809999999</c:v>
                </c:pt>
                <c:pt idx="349">
                  <c:v>6930.5058580000004</c:v>
                </c:pt>
                <c:pt idx="350">
                  <c:v>6611.5104680000004</c:v>
                </c:pt>
                <c:pt idx="351">
                  <c:v>7270.4696700000004</c:v>
                </c:pt>
                <c:pt idx="352">
                  <c:v>7204.0210379999999</c:v>
                </c:pt>
                <c:pt idx="353">
                  <c:v>7217.2697230000003</c:v>
                </c:pt>
                <c:pt idx="354">
                  <c:v>7189.9063679999999</c:v>
                </c:pt>
                <c:pt idx="355">
                  <c:v>7512.8006349999996</c:v>
                </c:pt>
                <c:pt idx="356">
                  <c:v>7355.1683069999999</c:v>
                </c:pt>
                <c:pt idx="357">
                  <c:v>7309.2139319999997</c:v>
                </c:pt>
                <c:pt idx="358">
                  <c:v>7280.4524000000001</c:v>
                </c:pt>
                <c:pt idx="359">
                  <c:v>7240.0270060000003</c:v>
                </c:pt>
                <c:pt idx="360">
                  <c:v>7295.6072329999997</c:v>
                </c:pt>
                <c:pt idx="361">
                  <c:v>7319.8908490000003</c:v>
                </c:pt>
                <c:pt idx="362">
                  <c:v>7419.1794149999996</c:v>
                </c:pt>
                <c:pt idx="363">
                  <c:v>7300.6742649999997</c:v>
                </c:pt>
                <c:pt idx="364">
                  <c:v>7197.5271089999997</c:v>
                </c:pt>
                <c:pt idx="365">
                  <c:v>7199.6611009999997</c:v>
                </c:pt>
                <c:pt idx="366">
                  <c:v>6985.6590230000002</c:v>
                </c:pt>
                <c:pt idx="367">
                  <c:v>7347.5973780000004</c:v>
                </c:pt>
                <c:pt idx="368">
                  <c:v>7415.2024449999999</c:v>
                </c:pt>
                <c:pt idx="369">
                  <c:v>7410.8125410000002</c:v>
                </c:pt>
                <c:pt idx="370">
                  <c:v>7770.5284350000002</c:v>
                </c:pt>
                <c:pt idx="371">
                  <c:v>8166.9630999999999</c:v>
                </c:pt>
                <c:pt idx="372">
                  <c:v>8082.9505470000004</c:v>
                </c:pt>
                <c:pt idx="373">
                  <c:v>7880.2882490000002</c:v>
                </c:pt>
                <c:pt idx="374">
                  <c:v>8164.6557149999999</c:v>
                </c:pt>
                <c:pt idx="375">
                  <c:v>8029.642108</c:v>
                </c:pt>
                <c:pt idx="376">
                  <c:v>8185.6403700000001</c:v>
                </c:pt>
                <c:pt idx="377">
                  <c:v>8148.3188609999997</c:v>
                </c:pt>
                <c:pt idx="378">
                  <c:v>8827.7644259999997</c:v>
                </c:pt>
                <c:pt idx="379">
                  <c:v>8807.0102750000005</c:v>
                </c:pt>
                <c:pt idx="380">
                  <c:v>8723.7857660000009</c:v>
                </c:pt>
                <c:pt idx="381">
                  <c:v>8929.0376780000006</c:v>
                </c:pt>
                <c:pt idx="382">
                  <c:v>8942.8089029999992</c:v>
                </c:pt>
                <c:pt idx="383">
                  <c:v>8706.2451299999993</c:v>
                </c:pt>
                <c:pt idx="384">
                  <c:v>8657.6429389999994</c:v>
                </c:pt>
                <c:pt idx="385">
                  <c:v>8745.8947879999996</c:v>
                </c:pt>
                <c:pt idx="386">
                  <c:v>8680.8760419999999</c:v>
                </c:pt>
                <c:pt idx="387">
                  <c:v>8406.5160680000008</c:v>
                </c:pt>
                <c:pt idx="388">
                  <c:v>8445.4342820000002</c:v>
                </c:pt>
                <c:pt idx="389">
                  <c:v>8367.8477729999995</c:v>
                </c:pt>
                <c:pt idx="390">
                  <c:v>8596.8298329999998</c:v>
                </c:pt>
                <c:pt idx="391">
                  <c:v>8909.8191779999997</c:v>
                </c:pt>
                <c:pt idx="392">
                  <c:v>9358.5903170000001</c:v>
                </c:pt>
                <c:pt idx="393">
                  <c:v>9316.6295040000005</c:v>
                </c:pt>
                <c:pt idx="394">
                  <c:v>9508.9935949999999</c:v>
                </c:pt>
                <c:pt idx="395">
                  <c:v>9350.5293650000003</c:v>
                </c:pt>
                <c:pt idx="396">
                  <c:v>9392.8753680000009</c:v>
                </c:pt>
                <c:pt idx="397">
                  <c:v>9344.3652930000007</c:v>
                </c:pt>
                <c:pt idx="398">
                  <c:v>9293.5210889999998</c:v>
                </c:pt>
                <c:pt idx="399">
                  <c:v>9180.9629669999995</c:v>
                </c:pt>
                <c:pt idx="400">
                  <c:v>9613.4242890000005</c:v>
                </c:pt>
                <c:pt idx="401">
                  <c:v>9729.8022309999997</c:v>
                </c:pt>
                <c:pt idx="402">
                  <c:v>9790.3338459999995</c:v>
                </c:pt>
                <c:pt idx="403">
                  <c:v>9866.5072440000004</c:v>
                </c:pt>
                <c:pt idx="404">
                  <c:v>10119.124820000001</c:v>
                </c:pt>
                <c:pt idx="405">
                  <c:v>9865.5926089999994</c:v>
                </c:pt>
                <c:pt idx="406">
                  <c:v>10205.13236</c:v>
                </c:pt>
                <c:pt idx="407">
                  <c:v>10322.716490000001</c:v>
                </c:pt>
                <c:pt idx="408">
                  <c:v>10205.619210000001</c:v>
                </c:pt>
                <c:pt idx="409">
                  <c:v>10300.05063</c:v>
                </c:pt>
                <c:pt idx="410">
                  <c:v>9891.8365090000007</c:v>
                </c:pt>
                <c:pt idx="411">
                  <c:v>9943.2599809999992</c:v>
                </c:pt>
                <c:pt idx="412">
                  <c:v>9686.0492099999992</c:v>
                </c:pt>
                <c:pt idx="413">
                  <c:v>10147.07264</c:v>
                </c:pt>
                <c:pt idx="414">
                  <c:v>9635.0500869999996</c:v>
                </c:pt>
                <c:pt idx="415">
                  <c:v>9618.2590650000002</c:v>
                </c:pt>
                <c:pt idx="416">
                  <c:v>9690.9552870000007</c:v>
                </c:pt>
                <c:pt idx="417">
                  <c:v>9660.9148879999993</c:v>
                </c:pt>
                <c:pt idx="418">
                  <c:v>9920.8679670000001</c:v>
                </c:pt>
                <c:pt idx="419">
                  <c:v>9645.39833</c:v>
                </c:pt>
                <c:pt idx="420">
                  <c:v>9346.5334669999993</c:v>
                </c:pt>
                <c:pt idx="421">
                  <c:v>8824.3312270000006</c:v>
                </c:pt>
                <c:pt idx="422">
                  <c:v>8786.8789400000005</c:v>
                </c:pt>
                <c:pt idx="423">
                  <c:v>8689.1152459999994</c:v>
                </c:pt>
                <c:pt idx="424">
                  <c:v>8615.2277240000003</c:v>
                </c:pt>
                <c:pt idx="425">
                  <c:v>8563.4116859999995</c:v>
                </c:pt>
                <c:pt idx="426">
                  <c:v>8865.8395569999993</c:v>
                </c:pt>
                <c:pt idx="427">
                  <c:v>8792.3517109999993</c:v>
                </c:pt>
                <c:pt idx="428">
                  <c:v>8742.6116610000008</c:v>
                </c:pt>
                <c:pt idx="429">
                  <c:v>9077.8794639999996</c:v>
                </c:pt>
                <c:pt idx="430">
                  <c:v>9120.7484540000005</c:v>
                </c:pt>
                <c:pt idx="431">
                  <c:v>8909.7582810000004</c:v>
                </c:pt>
                <c:pt idx="432">
                  <c:v>8110.2560780000003</c:v>
                </c:pt>
                <c:pt idx="433">
                  <c:v>7916.6221409999998</c:v>
                </c:pt>
                <c:pt idx="434">
                  <c:v>7915.6175480000002</c:v>
                </c:pt>
                <c:pt idx="435">
                  <c:v>7912.8153050000001</c:v>
                </c:pt>
                <c:pt idx="436">
                  <c:v>4860.35383</c:v>
                </c:pt>
                <c:pt idx="437">
                  <c:v>5547.0651610000004</c:v>
                </c:pt>
                <c:pt idx="438">
                  <c:v>5195.8551749999997</c:v>
                </c:pt>
                <c:pt idx="439">
                  <c:v>5391.0602490000001</c:v>
                </c:pt>
                <c:pt idx="440">
                  <c:v>5014.8683039999996</c:v>
                </c:pt>
                <c:pt idx="441">
                  <c:v>5237.762095</c:v>
                </c:pt>
                <c:pt idx="442">
                  <c:v>5237.913861</c:v>
                </c:pt>
                <c:pt idx="443">
                  <c:v>6193.2957699999997</c:v>
                </c:pt>
                <c:pt idx="444">
                  <c:v>6186.2187199999998</c:v>
                </c:pt>
                <c:pt idx="445">
                  <c:v>6172.9672780000001</c:v>
                </c:pt>
                <c:pt idx="446">
                  <c:v>5833.5106100000003</c:v>
                </c:pt>
                <c:pt idx="447">
                  <c:v>6431.8100379999996</c:v>
                </c:pt>
                <c:pt idx="448">
                  <c:v>6732.6522150000001</c:v>
                </c:pt>
                <c:pt idx="449">
                  <c:v>6677.0743249999996</c:v>
                </c:pt>
                <c:pt idx="450">
                  <c:v>6718.9673149999999</c:v>
                </c:pt>
                <c:pt idx="451">
                  <c:v>6470.8933589999997</c:v>
                </c:pt>
                <c:pt idx="452">
                  <c:v>6241.5651250000001</c:v>
                </c:pt>
                <c:pt idx="453">
                  <c:v>5929.6778839999997</c:v>
                </c:pt>
                <c:pt idx="454">
                  <c:v>6447.7258000000002</c:v>
                </c:pt>
                <c:pt idx="455">
                  <c:v>6443.31405</c:v>
                </c:pt>
                <c:pt idx="456">
                  <c:v>6589.2491920000002</c:v>
                </c:pt>
                <c:pt idx="457">
                  <c:v>6795.0429919999997</c:v>
                </c:pt>
                <c:pt idx="458">
                  <c:v>6736.3638140000003</c:v>
                </c:pt>
                <c:pt idx="459">
                  <c:v>6858.6970099999999</c:v>
                </c:pt>
                <c:pt idx="460">
                  <c:v>6794.4745240000002</c:v>
                </c:pt>
                <c:pt idx="461">
                  <c:v>7248.7241020000001</c:v>
                </c:pt>
                <c:pt idx="462">
                  <c:v>7172.8782890000002</c:v>
                </c:pt>
                <c:pt idx="463">
                  <c:v>7335.3697990000001</c:v>
                </c:pt>
                <c:pt idx="464">
                  <c:v>7301.0127750000001</c:v>
                </c:pt>
                <c:pt idx="465">
                  <c:v>6862.7879970000004</c:v>
                </c:pt>
                <c:pt idx="466">
                  <c:v>6852.501921</c:v>
                </c:pt>
                <c:pt idx="467">
                  <c:v>6998.3940060000004</c:v>
                </c:pt>
                <c:pt idx="468">
                  <c:v>6845.0952690000004</c:v>
                </c:pt>
                <c:pt idx="469">
                  <c:v>6841.2730460000002</c:v>
                </c:pt>
                <c:pt idx="470">
                  <c:v>6643.9796159999996</c:v>
                </c:pt>
                <c:pt idx="471">
                  <c:v>7106.0948470000003</c:v>
                </c:pt>
                <c:pt idx="472">
                  <c:v>7098.686275</c:v>
                </c:pt>
                <c:pt idx="473">
                  <c:v>7259.9029289999999</c:v>
                </c:pt>
                <c:pt idx="474">
                  <c:v>7191.1131150000001</c:v>
                </c:pt>
                <c:pt idx="475">
                  <c:v>6882.3401860000004</c:v>
                </c:pt>
                <c:pt idx="476">
                  <c:v>6878.0377390000003</c:v>
                </c:pt>
                <c:pt idx="477">
                  <c:v>7118.6833569999999</c:v>
                </c:pt>
                <c:pt idx="478">
                  <c:v>7430.1650399999999</c:v>
                </c:pt>
                <c:pt idx="479">
                  <c:v>7549.1333880000002</c:v>
                </c:pt>
                <c:pt idx="480">
                  <c:v>7569.2379179999998</c:v>
                </c:pt>
                <c:pt idx="481">
                  <c:v>7680.4828699999998</c:v>
                </c:pt>
                <c:pt idx="482">
                  <c:v>7794.7139120000002</c:v>
                </c:pt>
                <c:pt idx="483">
                  <c:v>7807.2968380000002</c:v>
                </c:pt>
                <c:pt idx="484">
                  <c:v>8801.0377669999998</c:v>
                </c:pt>
                <c:pt idx="485">
                  <c:v>8657.1939920000004</c:v>
                </c:pt>
                <c:pt idx="486">
                  <c:v>8855.3202299999994</c:v>
                </c:pt>
                <c:pt idx="487">
                  <c:v>8985.1708159999998</c:v>
                </c:pt>
                <c:pt idx="488">
                  <c:v>8898.1224129999991</c:v>
                </c:pt>
                <c:pt idx="489">
                  <c:v>8915.3626650000006</c:v>
                </c:pt>
                <c:pt idx="490">
                  <c:v>8987.6101899999994</c:v>
                </c:pt>
                <c:pt idx="491">
                  <c:v>9253.0762080000004</c:v>
                </c:pt>
                <c:pt idx="492">
                  <c:v>9982.3230000000003</c:v>
                </c:pt>
                <c:pt idx="493">
                  <c:v>9854.1592060000003</c:v>
                </c:pt>
                <c:pt idx="494">
                  <c:v>9590.0633309999994</c:v>
                </c:pt>
                <c:pt idx="495">
                  <c:v>8761.2997469999991</c:v>
                </c:pt>
                <c:pt idx="496">
                  <c:v>8599.7819469999995</c:v>
                </c:pt>
                <c:pt idx="497">
                  <c:v>8800.729722</c:v>
                </c:pt>
                <c:pt idx="498">
                  <c:v>9274.8562029999994</c:v>
                </c:pt>
                <c:pt idx="499">
                  <c:v>9742.7328529999995</c:v>
                </c:pt>
                <c:pt idx="500">
                  <c:v>9324.7495589999999</c:v>
                </c:pt>
                <c:pt idx="501">
                  <c:v>9378.124855</c:v>
                </c:pt>
                <c:pt idx="502">
                  <c:v>9670.0267230000009</c:v>
                </c:pt>
                <c:pt idx="503">
                  <c:v>9729.4652760000008</c:v>
                </c:pt>
                <c:pt idx="504">
                  <c:v>9723.3113790000007</c:v>
                </c:pt>
                <c:pt idx="505">
                  <c:v>9522.4676139999992</c:v>
                </c:pt>
                <c:pt idx="506">
                  <c:v>9083.1273870000005</c:v>
                </c:pt>
                <c:pt idx="507">
                  <c:v>9182.6397990000005</c:v>
                </c:pt>
                <c:pt idx="508">
                  <c:v>9212.3836219999994</c:v>
                </c:pt>
                <c:pt idx="509">
                  <c:v>8792.9574420000008</c:v>
                </c:pt>
                <c:pt idx="510">
                  <c:v>8910.1406499999994</c:v>
                </c:pt>
                <c:pt idx="511">
                  <c:v>8830.0083680000007</c:v>
                </c:pt>
                <c:pt idx="512">
                  <c:v>9178.8408249999993</c:v>
                </c:pt>
                <c:pt idx="513">
                  <c:v>9521.7710260000003</c:v>
                </c:pt>
                <c:pt idx="514">
                  <c:v>9440.8814349999993</c:v>
                </c:pt>
                <c:pt idx="515">
                  <c:v>9696.8079039999993</c:v>
                </c:pt>
                <c:pt idx="516">
                  <c:v>9452.4540849999994</c:v>
                </c:pt>
                <c:pt idx="517">
                  <c:v>10170.40991</c:v>
                </c:pt>
                <c:pt idx="518">
                  <c:v>9532.1893490000002</c:v>
                </c:pt>
                <c:pt idx="519">
                  <c:v>9646.2557319999996</c:v>
                </c:pt>
                <c:pt idx="520">
                  <c:v>9803.7054850000004</c:v>
                </c:pt>
                <c:pt idx="521">
                  <c:v>9667.0231380000005</c:v>
                </c:pt>
                <c:pt idx="522">
                  <c:v>9650.3797520000007</c:v>
                </c:pt>
                <c:pt idx="523">
                  <c:v>9759.6952110000002</c:v>
                </c:pt>
                <c:pt idx="524">
                  <c:v>9770.6585090000008</c:v>
                </c:pt>
                <c:pt idx="525">
                  <c:v>9795.6496150000003</c:v>
                </c:pt>
                <c:pt idx="526">
                  <c:v>9870.7899030000008</c:v>
                </c:pt>
                <c:pt idx="527">
                  <c:v>9324.4758419999998</c:v>
                </c:pt>
                <c:pt idx="528">
                  <c:v>9481.7483890000003</c:v>
                </c:pt>
                <c:pt idx="529">
                  <c:v>9474.7419229999996</c:v>
                </c:pt>
                <c:pt idx="530">
                  <c:v>9386.7878920000003</c:v>
                </c:pt>
                <c:pt idx="531">
                  <c:v>9454.1501580000004</c:v>
                </c:pt>
                <c:pt idx="532">
                  <c:v>9540.6765140000007</c:v>
                </c:pt>
                <c:pt idx="533">
                  <c:v>9483.1526880000001</c:v>
                </c:pt>
                <c:pt idx="534">
                  <c:v>9412.435974</c:v>
                </c:pt>
                <c:pt idx="535">
                  <c:v>9277.045161</c:v>
                </c:pt>
                <c:pt idx="536">
                  <c:v>9335.1793930000003</c:v>
                </c:pt>
                <c:pt idx="537">
                  <c:v>9301.3700439999993</c:v>
                </c:pt>
                <c:pt idx="538">
                  <c:v>9649.2555240000002</c:v>
                </c:pt>
                <c:pt idx="539">
                  <c:v>9628.6940379999996</c:v>
                </c:pt>
                <c:pt idx="540">
                  <c:v>9308.9700219999995</c:v>
                </c:pt>
                <c:pt idx="541">
                  <c:v>9265.1225539999996</c:v>
                </c:pt>
                <c:pt idx="542">
                  <c:v>9165.4640089999994</c:v>
                </c:pt>
                <c:pt idx="543">
                  <c:v>9050.0802129999993</c:v>
                </c:pt>
                <c:pt idx="544">
                  <c:v>9155.7319590000006</c:v>
                </c:pt>
                <c:pt idx="545">
                  <c:v>9200.4380390000006</c:v>
                </c:pt>
                <c:pt idx="546">
                  <c:v>9138.2507810000006</c:v>
                </c:pt>
                <c:pt idx="547">
                  <c:v>9228.1628939999991</c:v>
                </c:pt>
                <c:pt idx="548">
                  <c:v>9123.4101539999992</c:v>
                </c:pt>
                <c:pt idx="549">
                  <c:v>9087.3039110000009</c:v>
                </c:pt>
                <c:pt idx="550">
                  <c:v>9116.0938430000006</c:v>
                </c:pt>
                <c:pt idx="551">
                  <c:v>9075.6229309999999</c:v>
                </c:pt>
                <c:pt idx="552">
                  <c:v>9294.8067890000002</c:v>
                </c:pt>
                <c:pt idx="553">
                  <c:v>9254.8004400000009</c:v>
                </c:pt>
                <c:pt idx="554">
                  <c:v>9425.3694890000006</c:v>
                </c:pt>
                <c:pt idx="555">
                  <c:v>9294.7660350000006</c:v>
                </c:pt>
                <c:pt idx="556">
                  <c:v>9278.8078669999995</c:v>
                </c:pt>
                <c:pt idx="557">
                  <c:v>9240.3463269999993</c:v>
                </c:pt>
                <c:pt idx="558">
                  <c:v>9276.4998500000002</c:v>
                </c:pt>
                <c:pt idx="559">
                  <c:v>9243.6138549999996</c:v>
                </c:pt>
                <c:pt idx="560">
                  <c:v>9243.2134160000005</c:v>
                </c:pt>
                <c:pt idx="561">
                  <c:v>9192.8373680000004</c:v>
                </c:pt>
                <c:pt idx="562">
                  <c:v>9137.2182560000001</c:v>
                </c:pt>
                <c:pt idx="563">
                  <c:v>9149.9429540000001</c:v>
                </c:pt>
                <c:pt idx="564">
                  <c:v>9158.5646269999997</c:v>
                </c:pt>
                <c:pt idx="565">
                  <c:v>9185.4524029999993</c:v>
                </c:pt>
                <c:pt idx="566">
                  <c:v>9177.8644829999994</c:v>
                </c:pt>
                <c:pt idx="567">
                  <c:v>9374.7834590000002</c:v>
                </c:pt>
                <c:pt idx="568">
                  <c:v>9525.3634500000007</c:v>
                </c:pt>
                <c:pt idx="569">
                  <c:v>9579.9797699999999</c:v>
                </c:pt>
                <c:pt idx="570">
                  <c:v>9537.7970760000007</c:v>
                </c:pt>
                <c:pt idx="571">
                  <c:v>9677.1134970000003</c:v>
                </c:pt>
                <c:pt idx="572">
                  <c:v>9906.3451939999995</c:v>
                </c:pt>
                <c:pt idx="573">
                  <c:v>11023.434649999999</c:v>
                </c:pt>
                <c:pt idx="574">
                  <c:v>10909.904699999999</c:v>
                </c:pt>
                <c:pt idx="575">
                  <c:v>11098.410089999999</c:v>
                </c:pt>
                <c:pt idx="576">
                  <c:v>11121.15876</c:v>
                </c:pt>
                <c:pt idx="577">
                  <c:v>11332.40128</c:v>
                </c:pt>
                <c:pt idx="578">
                  <c:v>11766.959559999999</c:v>
                </c:pt>
                <c:pt idx="579">
                  <c:v>11059.31453</c:v>
                </c:pt>
                <c:pt idx="580">
                  <c:v>11245.52404</c:v>
                </c:pt>
                <c:pt idx="581">
                  <c:v>11207.648380000001</c:v>
                </c:pt>
                <c:pt idx="582">
                  <c:v>11751.665580000001</c:v>
                </c:pt>
                <c:pt idx="583">
                  <c:v>11785.140509999999</c:v>
                </c:pt>
                <c:pt idx="584">
                  <c:v>11595.353059999999</c:v>
                </c:pt>
                <c:pt idx="585">
                  <c:v>11745.840330000001</c:v>
                </c:pt>
                <c:pt idx="586">
                  <c:v>11672.47861</c:v>
                </c:pt>
                <c:pt idx="587">
                  <c:v>11872.122729999999</c:v>
                </c:pt>
                <c:pt idx="588">
                  <c:v>11412.18255</c:v>
                </c:pt>
                <c:pt idx="589">
                  <c:v>11576.87717</c:v>
                </c:pt>
                <c:pt idx="590">
                  <c:v>11796.396189999999</c:v>
                </c:pt>
                <c:pt idx="591">
                  <c:v>11772.9733</c:v>
                </c:pt>
                <c:pt idx="592">
                  <c:v>11864.506310000001</c:v>
                </c:pt>
                <c:pt idx="593">
                  <c:v>11895.15271</c:v>
                </c:pt>
                <c:pt idx="594">
                  <c:v>12250.136399999999</c:v>
                </c:pt>
                <c:pt idx="595">
                  <c:v>11988.745629999999</c:v>
                </c:pt>
                <c:pt idx="596">
                  <c:v>11758.86457</c:v>
                </c:pt>
                <c:pt idx="597">
                  <c:v>11881.721219999999</c:v>
                </c:pt>
                <c:pt idx="598">
                  <c:v>11581.888720000001</c:v>
                </c:pt>
                <c:pt idx="599">
                  <c:v>11689.40739</c:v>
                </c:pt>
                <c:pt idx="600">
                  <c:v>11667.860559999999</c:v>
                </c:pt>
                <c:pt idx="601">
                  <c:v>11778.41885</c:v>
                </c:pt>
                <c:pt idx="602">
                  <c:v>11375.053959999999</c:v>
                </c:pt>
                <c:pt idx="603">
                  <c:v>11487.557479999999</c:v>
                </c:pt>
                <c:pt idx="604">
                  <c:v>11322.853590000001</c:v>
                </c:pt>
                <c:pt idx="605">
                  <c:v>11539.834930000001</c:v>
                </c:pt>
                <c:pt idx="606">
                  <c:v>11512.54285</c:v>
                </c:pt>
                <c:pt idx="607">
                  <c:v>11711.53983</c:v>
                </c:pt>
                <c:pt idx="608">
                  <c:v>11685.344810000001</c:v>
                </c:pt>
                <c:pt idx="609">
                  <c:v>11968.967420000001</c:v>
                </c:pt>
                <c:pt idx="610">
                  <c:v>11418.017980000001</c:v>
                </c:pt>
                <c:pt idx="611">
                  <c:v>10238.457759999999</c:v>
                </c:pt>
                <c:pt idx="612">
                  <c:v>10511.81388</c:v>
                </c:pt>
                <c:pt idx="613">
                  <c:v>10169.567220000001</c:v>
                </c:pt>
                <c:pt idx="614">
                  <c:v>10280.351699999999</c:v>
                </c:pt>
                <c:pt idx="615">
                  <c:v>10369.56374</c:v>
                </c:pt>
                <c:pt idx="616">
                  <c:v>10131.51665</c:v>
                </c:pt>
                <c:pt idx="617">
                  <c:v>10242.34778</c:v>
                </c:pt>
                <c:pt idx="618">
                  <c:v>10363.13904</c:v>
                </c:pt>
                <c:pt idx="619">
                  <c:v>10400.91469</c:v>
                </c:pt>
                <c:pt idx="620">
                  <c:v>10442.170599999999</c:v>
                </c:pt>
                <c:pt idx="621">
                  <c:v>10323.755800000001</c:v>
                </c:pt>
                <c:pt idx="622">
                  <c:v>10680.83743</c:v>
                </c:pt>
                <c:pt idx="623">
                  <c:v>10796.950989999999</c:v>
                </c:pt>
                <c:pt idx="624">
                  <c:v>10974.90489</c:v>
                </c:pt>
                <c:pt idx="625">
                  <c:v>10948.98992</c:v>
                </c:pt>
                <c:pt idx="626">
                  <c:v>10944.585800000001</c:v>
                </c:pt>
                <c:pt idx="627">
                  <c:v>11094.34628</c:v>
                </c:pt>
                <c:pt idx="628">
                  <c:v>10938.271290000001</c:v>
                </c:pt>
                <c:pt idx="629">
                  <c:v>10462.259620000001</c:v>
                </c:pt>
                <c:pt idx="630">
                  <c:v>10538.46032</c:v>
                </c:pt>
                <c:pt idx="631">
                  <c:v>10225.86393</c:v>
                </c:pt>
                <c:pt idx="632">
                  <c:v>10745.54862</c:v>
                </c:pt>
                <c:pt idx="633">
                  <c:v>10702.290489999999</c:v>
                </c:pt>
                <c:pt idx="634">
                  <c:v>10754.43751</c:v>
                </c:pt>
                <c:pt idx="635">
                  <c:v>10774.42676</c:v>
                </c:pt>
                <c:pt idx="636">
                  <c:v>10721.32704</c:v>
                </c:pt>
                <c:pt idx="637">
                  <c:v>10848.83049</c:v>
                </c:pt>
                <c:pt idx="638">
                  <c:v>10787.61787</c:v>
                </c:pt>
                <c:pt idx="639">
                  <c:v>10623.330120000001</c:v>
                </c:pt>
                <c:pt idx="640">
                  <c:v>10575.972669999999</c:v>
                </c:pt>
                <c:pt idx="641">
                  <c:v>10549.3289</c:v>
                </c:pt>
                <c:pt idx="642">
                  <c:v>10668.42729</c:v>
                </c:pt>
                <c:pt idx="643">
                  <c:v>10793.33943</c:v>
                </c:pt>
                <c:pt idx="644">
                  <c:v>10604.37298</c:v>
                </c:pt>
                <c:pt idx="645">
                  <c:v>10669.00289</c:v>
                </c:pt>
                <c:pt idx="646">
                  <c:v>10915.61117</c:v>
                </c:pt>
                <c:pt idx="647">
                  <c:v>11064.45759</c:v>
                </c:pt>
                <c:pt idx="648">
                  <c:v>11296.361430000001</c:v>
                </c:pt>
                <c:pt idx="649">
                  <c:v>11384.21012</c:v>
                </c:pt>
                <c:pt idx="650">
                  <c:v>11555.35238</c:v>
                </c:pt>
                <c:pt idx="651">
                  <c:v>11425.8994</c:v>
                </c:pt>
                <c:pt idx="652">
                  <c:v>11429.53053</c:v>
                </c:pt>
                <c:pt idx="653">
                  <c:v>11495.13625</c:v>
                </c:pt>
                <c:pt idx="654">
                  <c:v>11322.122100000001</c:v>
                </c:pt>
                <c:pt idx="655">
                  <c:v>11357.5077</c:v>
                </c:pt>
                <c:pt idx="656">
                  <c:v>11483.347449999999</c:v>
                </c:pt>
                <c:pt idx="657">
                  <c:v>11742.05646</c:v>
                </c:pt>
                <c:pt idx="658">
                  <c:v>11916.33447</c:v>
                </c:pt>
                <c:pt idx="659">
                  <c:v>12823.721610000001</c:v>
                </c:pt>
                <c:pt idx="660">
                  <c:v>12965.938910000001</c:v>
                </c:pt>
                <c:pt idx="661">
                  <c:v>12928.42229</c:v>
                </c:pt>
                <c:pt idx="662">
                  <c:v>13112.518309999999</c:v>
                </c:pt>
                <c:pt idx="663">
                  <c:v>13025.15273</c:v>
                </c:pt>
                <c:pt idx="664">
                  <c:v>13072.253430000001</c:v>
                </c:pt>
                <c:pt idx="665">
                  <c:v>13638.61347</c:v>
                </c:pt>
                <c:pt idx="666">
                  <c:v>13274.101549999999</c:v>
                </c:pt>
                <c:pt idx="667">
                  <c:v>13449.31077</c:v>
                </c:pt>
                <c:pt idx="668">
                  <c:v>13567.75109</c:v>
                </c:pt>
                <c:pt idx="669">
                  <c:v>13779.026949999999</c:v>
                </c:pt>
                <c:pt idx="670">
                  <c:v>13712.17923</c:v>
                </c:pt>
                <c:pt idx="671">
                  <c:v>13558.75957</c:v>
                </c:pt>
                <c:pt idx="672">
                  <c:v>13914.806920000001</c:v>
                </c:pt>
                <c:pt idx="673">
                  <c:v>14127.434499999999</c:v>
                </c:pt>
                <c:pt idx="674">
                  <c:v>15556.660669999999</c:v>
                </c:pt>
                <c:pt idx="675">
                  <c:v>15552.789430000001</c:v>
                </c:pt>
                <c:pt idx="676">
                  <c:v>14849.092329999999</c:v>
                </c:pt>
                <c:pt idx="677">
                  <c:v>15486.128769999999</c:v>
                </c:pt>
                <c:pt idx="678">
                  <c:v>15336.738600000001</c:v>
                </c:pt>
                <c:pt idx="679">
                  <c:v>15289.794470000001</c:v>
                </c:pt>
                <c:pt idx="680">
                  <c:v>15693.906870000001</c:v>
                </c:pt>
                <c:pt idx="681">
                  <c:v>16281.414510000001</c:v>
                </c:pt>
                <c:pt idx="682">
                  <c:v>16311.51332</c:v>
                </c:pt>
                <c:pt idx="683">
                  <c:v>16075.452730000001</c:v>
                </c:pt>
                <c:pt idx="684">
                  <c:v>15962.09895</c:v>
                </c:pt>
                <c:pt idx="685">
                  <c:v>16709.612280000001</c:v>
                </c:pt>
                <c:pt idx="686">
                  <c:v>17667.381590000001</c:v>
                </c:pt>
                <c:pt idx="687">
                  <c:v>17812.233240000001</c:v>
                </c:pt>
                <c:pt idx="688">
                  <c:v>17797.55269</c:v>
                </c:pt>
                <c:pt idx="689">
                  <c:v>18624.91274</c:v>
                </c:pt>
                <c:pt idx="690">
                  <c:v>18681.884740000001</c:v>
                </c:pt>
                <c:pt idx="691">
                  <c:v>18406.83639</c:v>
                </c:pt>
                <c:pt idx="692">
                  <c:v>18340.950919999999</c:v>
                </c:pt>
                <c:pt idx="693">
                  <c:v>19081.113809999999</c:v>
                </c:pt>
                <c:pt idx="694">
                  <c:v>18764.47654</c:v>
                </c:pt>
                <c:pt idx="695">
                  <c:v>17106.290700000001</c:v>
                </c:pt>
                <c:pt idx="696">
                  <c:v>17096.72453</c:v>
                </c:pt>
                <c:pt idx="697">
                  <c:v>17714.060590000001</c:v>
                </c:pt>
                <c:pt idx="698">
                  <c:v>18147.636460000002</c:v>
                </c:pt>
                <c:pt idx="699">
                  <c:v>19689.810539999999</c:v>
                </c:pt>
                <c:pt idx="700">
                  <c:v>18863.780859999999</c:v>
                </c:pt>
                <c:pt idx="701">
                  <c:v>19196.437040000001</c:v>
                </c:pt>
                <c:pt idx="702">
                  <c:v>19437.08166</c:v>
                </c:pt>
                <c:pt idx="703">
                  <c:v>18756.34088</c:v>
                </c:pt>
                <c:pt idx="704">
                  <c:v>19137.370640000001</c:v>
                </c:pt>
                <c:pt idx="705">
                  <c:v>19331.057919999999</c:v>
                </c:pt>
                <c:pt idx="706">
                  <c:v>19198.322189999999</c:v>
                </c:pt>
                <c:pt idx="707">
                  <c:v>18327.694820000001</c:v>
                </c:pt>
                <c:pt idx="708">
                  <c:v>18564.90437</c:v>
                </c:pt>
                <c:pt idx="709">
                  <c:v>18272.716240000002</c:v>
                </c:pt>
                <c:pt idx="710">
                  <c:v>18079.312129999998</c:v>
                </c:pt>
                <c:pt idx="711">
                  <c:v>18799.924439999999</c:v>
                </c:pt>
                <c:pt idx="712">
                  <c:v>19148.693459999999</c:v>
                </c:pt>
                <c:pt idx="713">
                  <c:v>19246.47839</c:v>
                </c:pt>
                <c:pt idx="714">
                  <c:v>19423.817419999999</c:v>
                </c:pt>
                <c:pt idx="715">
                  <c:v>21344.96128</c:v>
                </c:pt>
                <c:pt idx="716">
                  <c:v>22790.806540000001</c:v>
                </c:pt>
                <c:pt idx="717">
                  <c:v>23078.76396</c:v>
                </c:pt>
                <c:pt idx="718">
                  <c:v>23851.24251</c:v>
                </c:pt>
                <c:pt idx="719">
                  <c:v>23549.78112</c:v>
                </c:pt>
                <c:pt idx="720">
                  <c:v>22875.455699999999</c:v>
                </c:pt>
                <c:pt idx="721">
                  <c:v>23758.93363</c:v>
                </c:pt>
                <c:pt idx="722">
                  <c:v>23279.549289999999</c:v>
                </c:pt>
                <c:pt idx="723">
                  <c:v>23764.753400000001</c:v>
                </c:pt>
                <c:pt idx="724">
                  <c:v>24688.211520000001</c:v>
                </c:pt>
                <c:pt idx="725">
                  <c:v>26440.2487</c:v>
                </c:pt>
                <c:pt idx="726">
                  <c:v>26388.149460000001</c:v>
                </c:pt>
                <c:pt idx="727">
                  <c:v>27098.95275</c:v>
                </c:pt>
                <c:pt idx="728">
                  <c:v>27324.988109999998</c:v>
                </c:pt>
                <c:pt idx="729">
                  <c:v>28827.007969999999</c:v>
                </c:pt>
                <c:pt idx="730">
                  <c:v>28988.642489999998</c:v>
                </c:pt>
                <c:pt idx="731">
                  <c:v>29354.31049</c:v>
                </c:pt>
                <c:pt idx="732">
                  <c:v>32031.619709999999</c:v>
                </c:pt>
                <c:pt idx="733">
                  <c:v>32939.05747</c:v>
                </c:pt>
                <c:pt idx="734">
                  <c:v>31930.83941</c:v>
                </c:pt>
                <c:pt idx="735">
                  <c:v>34070.20033</c:v>
                </c:pt>
                <c:pt idx="736">
                  <c:v>36850.147149999997</c:v>
                </c:pt>
                <c:pt idx="737">
                  <c:v>39241.936370000003</c:v>
                </c:pt>
                <c:pt idx="738">
                  <c:v>40771.759460000001</c:v>
                </c:pt>
                <c:pt idx="739">
                  <c:v>40388.873639999998</c:v>
                </c:pt>
                <c:pt idx="740">
                  <c:v>38474.296069999997</c:v>
                </c:pt>
                <c:pt idx="741">
                  <c:v>35603.363770000004</c:v>
                </c:pt>
                <c:pt idx="742">
                  <c:v>33879.451430000001</c:v>
                </c:pt>
                <c:pt idx="743">
                  <c:v>37320.808100000002</c:v>
                </c:pt>
                <c:pt idx="744">
                  <c:v>39192.56323</c:v>
                </c:pt>
                <c:pt idx="745">
                  <c:v>36732.762929999997</c:v>
                </c:pt>
                <c:pt idx="746">
                  <c:v>36206.743419999999</c:v>
                </c:pt>
                <c:pt idx="747">
                  <c:v>35774.023370000003</c:v>
                </c:pt>
                <c:pt idx="748">
                  <c:v>36642.531889999998</c:v>
                </c:pt>
                <c:pt idx="749">
                  <c:v>36072.634559999999</c:v>
                </c:pt>
                <c:pt idx="750">
                  <c:v>35553.550810000001</c:v>
                </c:pt>
                <c:pt idx="751">
                  <c:v>30818.599010000002</c:v>
                </c:pt>
                <c:pt idx="752">
                  <c:v>33004.723330000001</c:v>
                </c:pt>
                <c:pt idx="753">
                  <c:v>32057.57127</c:v>
                </c:pt>
                <c:pt idx="754">
                  <c:v>32293.27015</c:v>
                </c:pt>
                <c:pt idx="755">
                  <c:v>32368.115000000002</c:v>
                </c:pt>
                <c:pt idx="756">
                  <c:v>32571.321690000001</c:v>
                </c:pt>
                <c:pt idx="757">
                  <c:v>30438.366999999998</c:v>
                </c:pt>
                <c:pt idx="758">
                  <c:v>33459.35125</c:v>
                </c:pt>
                <c:pt idx="759">
                  <c:v>34318.528200000001</c:v>
                </c:pt>
                <c:pt idx="760">
                  <c:v>34258.122909999998</c:v>
                </c:pt>
                <c:pt idx="761">
                  <c:v>33108.296649999997</c:v>
                </c:pt>
                <c:pt idx="762">
                  <c:v>33543.85974</c:v>
                </c:pt>
                <c:pt idx="763">
                  <c:v>35524.11995</c:v>
                </c:pt>
                <c:pt idx="764">
                  <c:v>37451.367469999997</c:v>
                </c:pt>
                <c:pt idx="765">
                  <c:v>36924.742010000002</c:v>
                </c:pt>
                <c:pt idx="766">
                  <c:v>38123.153539999999</c:v>
                </c:pt>
                <c:pt idx="767">
                  <c:v>39271.996769999998</c:v>
                </c:pt>
                <c:pt idx="768">
                  <c:v>38904.21415</c:v>
                </c:pt>
                <c:pt idx="769">
                  <c:v>45981.864589999997</c:v>
                </c:pt>
                <c:pt idx="770">
                  <c:v>46506.134810000003</c:v>
                </c:pt>
                <c:pt idx="771">
                  <c:v>44886.381099999999</c:v>
                </c:pt>
                <c:pt idx="772">
                  <c:v>47812.535329999999</c:v>
                </c:pt>
                <c:pt idx="773">
                  <c:v>47482.861349999999</c:v>
                </c:pt>
                <c:pt idx="774">
                  <c:v>47067.939140000002</c:v>
                </c:pt>
                <c:pt idx="775">
                  <c:v>48747.452440000001</c:v>
                </c:pt>
                <c:pt idx="776">
                  <c:v>47984.954749999997</c:v>
                </c:pt>
                <c:pt idx="777">
                  <c:v>49175.900520000003</c:v>
                </c:pt>
                <c:pt idx="778">
                  <c:v>52138.044990000002</c:v>
                </c:pt>
                <c:pt idx="779">
                  <c:v>51649.575440000001</c:v>
                </c:pt>
                <c:pt idx="780">
                  <c:v>55776.18881</c:v>
                </c:pt>
                <c:pt idx="781">
                  <c:v>56134.544150000002</c:v>
                </c:pt>
                <c:pt idx="782">
                  <c:v>57487.038070000002</c:v>
                </c:pt>
                <c:pt idx="783">
                  <c:v>54092.688800000004</c:v>
                </c:pt>
                <c:pt idx="784">
                  <c:v>48548.95721</c:v>
                </c:pt>
                <c:pt idx="785">
                  <c:v>49652.010029999998</c:v>
                </c:pt>
                <c:pt idx="786">
                  <c:v>47209.544070000004</c:v>
                </c:pt>
                <c:pt idx="787">
                  <c:v>46243.95205</c:v>
                </c:pt>
                <c:pt idx="788">
                  <c:v>46319.696389999997</c:v>
                </c:pt>
                <c:pt idx="789">
                  <c:v>45119.125699999997</c:v>
                </c:pt>
                <c:pt idx="790">
                  <c:v>49768.160349999998</c:v>
                </c:pt>
                <c:pt idx="791">
                  <c:v>48401.732980000001</c:v>
                </c:pt>
                <c:pt idx="792">
                  <c:v>50698.568339999998</c:v>
                </c:pt>
                <c:pt idx="793">
                  <c:v>48515.770210000002</c:v>
                </c:pt>
                <c:pt idx="794">
                  <c:v>48915.78959</c:v>
                </c:pt>
                <c:pt idx="795">
                  <c:v>48905.879869999997</c:v>
                </c:pt>
                <c:pt idx="796">
                  <c:v>51282.113700000002</c:v>
                </c:pt>
                <c:pt idx="797">
                  <c:v>52307.860710000001</c:v>
                </c:pt>
                <c:pt idx="798">
                  <c:v>54696.821819999997</c:v>
                </c:pt>
                <c:pt idx="799">
                  <c:v>56128.767229999998</c:v>
                </c:pt>
                <c:pt idx="800">
                  <c:v>57800.366710000002</c:v>
                </c:pt>
                <c:pt idx="801">
                  <c:v>57372.329510000003</c:v>
                </c:pt>
                <c:pt idx="802">
                  <c:v>61217.050880000003</c:v>
                </c:pt>
                <c:pt idx="803">
                  <c:v>59728.593930000003</c:v>
                </c:pt>
                <c:pt idx="804">
                  <c:v>55813.893600000003</c:v>
                </c:pt>
                <c:pt idx="805">
                  <c:v>56488.622470000002</c:v>
                </c:pt>
                <c:pt idx="806">
                  <c:v>58748.923540000003</c:v>
                </c:pt>
                <c:pt idx="807">
                  <c:v>57887.881240000002</c:v>
                </c:pt>
                <c:pt idx="808">
                  <c:v>58374.206859999998</c:v>
                </c:pt>
                <c:pt idx="809">
                  <c:v>58443.521430000001</c:v>
                </c:pt>
                <c:pt idx="810">
                  <c:v>57521.456709999999</c:v>
                </c:pt>
                <c:pt idx="811">
                  <c:v>54608.259149999998</c:v>
                </c:pt>
                <c:pt idx="812">
                  <c:v>54888.855369999997</c:v>
                </c:pt>
                <c:pt idx="813">
                  <c:v>52774.26369</c:v>
                </c:pt>
                <c:pt idx="814">
                  <c:v>51704.161930000002</c:v>
                </c:pt>
                <c:pt idx="815">
                  <c:v>55137.313730000002</c:v>
                </c:pt>
                <c:pt idx="816">
                  <c:v>56067.945549999997</c:v>
                </c:pt>
                <c:pt idx="817">
                  <c:v>55991.201200000003</c:v>
                </c:pt>
                <c:pt idx="818">
                  <c:v>57769.140119999996</c:v>
                </c:pt>
                <c:pt idx="819">
                  <c:v>58937.638890000002</c:v>
                </c:pt>
                <c:pt idx="820">
                  <c:v>58954.497009999999</c:v>
                </c:pt>
                <c:pt idx="821">
                  <c:v>59118.97408</c:v>
                </c:pt>
                <c:pt idx="822">
                  <c:v>59392.14948</c:v>
                </c:pt>
                <c:pt idx="823">
                  <c:v>57642.970959999999</c:v>
                </c:pt>
                <c:pt idx="824">
                  <c:v>58752.80659</c:v>
                </c:pt>
                <c:pt idx="825">
                  <c:v>58898.765899999999</c:v>
                </c:pt>
                <c:pt idx="826">
                  <c:v>58243.453939999999</c:v>
                </c:pt>
                <c:pt idx="827">
                  <c:v>56219.3963</c:v>
                </c:pt>
                <c:pt idx="828">
                  <c:v>58321.10714</c:v>
                </c:pt>
                <c:pt idx="829">
                  <c:v>58245.002999999997</c:v>
                </c:pt>
                <c:pt idx="830">
                  <c:v>59793.235410000001</c:v>
                </c:pt>
                <c:pt idx="831">
                  <c:v>60226.423609999998</c:v>
                </c:pt>
                <c:pt idx="832">
                  <c:v>59915.464469999999</c:v>
                </c:pt>
                <c:pt idx="833">
                  <c:v>63603.708169999998</c:v>
                </c:pt>
                <c:pt idx="834">
                  <c:v>62922.213179999999</c:v>
                </c:pt>
                <c:pt idx="835">
                  <c:v>63285.56727</c:v>
                </c:pt>
                <c:pt idx="836">
                  <c:v>61611.996809999997</c:v>
                </c:pt>
                <c:pt idx="837">
                  <c:v>60803.846530000003</c:v>
                </c:pt>
                <c:pt idx="838">
                  <c:v>56163.1054</c:v>
                </c:pt>
                <c:pt idx="839">
                  <c:v>55657.839229999998</c:v>
                </c:pt>
                <c:pt idx="840">
                  <c:v>56379.212480000002</c:v>
                </c:pt>
                <c:pt idx="841">
                  <c:v>53861.436959999999</c:v>
                </c:pt>
                <c:pt idx="842">
                  <c:v>51826.893539999997</c:v>
                </c:pt>
                <c:pt idx="843">
                  <c:v>51027.733330000003</c:v>
                </c:pt>
                <c:pt idx="844">
                  <c:v>50020.153420000002</c:v>
                </c:pt>
                <c:pt idx="845">
                  <c:v>49039.86234</c:v>
                </c:pt>
                <c:pt idx="846">
                  <c:v>54006.252009999997</c:v>
                </c:pt>
                <c:pt idx="847">
                  <c:v>54981.47999</c:v>
                </c:pt>
                <c:pt idx="848">
                  <c:v>54793.394529999998</c:v>
                </c:pt>
                <c:pt idx="849">
                  <c:v>53558.662069999998</c:v>
                </c:pt>
                <c:pt idx="850">
                  <c:v>57775.278149999998</c:v>
                </c:pt>
                <c:pt idx="851">
                  <c:v>57811.517529999997</c:v>
                </c:pt>
                <c:pt idx="852">
                  <c:v>56613.202649999999</c:v>
                </c:pt>
                <c:pt idx="853">
                  <c:v>57200.291219999999</c:v>
                </c:pt>
                <c:pt idx="854">
                  <c:v>53333.537750000003</c:v>
                </c:pt>
                <c:pt idx="855">
                  <c:v>57424.005949999999</c:v>
                </c:pt>
                <c:pt idx="856">
                  <c:v>56485.701300000001</c:v>
                </c:pt>
                <c:pt idx="857">
                  <c:v>57369.557999999997</c:v>
                </c:pt>
                <c:pt idx="858">
                  <c:v>58766.584869999999</c:v>
                </c:pt>
                <c:pt idx="859">
                  <c:v>58218.566079999997</c:v>
                </c:pt>
                <c:pt idx="860">
                  <c:v>55824.861669999998</c:v>
                </c:pt>
                <c:pt idx="861">
                  <c:v>56714.088909999999</c:v>
                </c:pt>
                <c:pt idx="862">
                  <c:v>49916.494500000001</c:v>
                </c:pt>
                <c:pt idx="863">
                  <c:v>49729.302499999998</c:v>
                </c:pt>
                <c:pt idx="864">
                  <c:v>49873.686390000003</c:v>
                </c:pt>
                <c:pt idx="865">
                  <c:v>46803.830520000003</c:v>
                </c:pt>
                <c:pt idx="866">
                  <c:v>46406.331539999999</c:v>
                </c:pt>
                <c:pt idx="867">
                  <c:v>43382.147859999997</c:v>
                </c:pt>
                <c:pt idx="868">
                  <c:v>42985.843099999998</c:v>
                </c:pt>
                <c:pt idx="869">
                  <c:v>37151.953939999999</c:v>
                </c:pt>
                <c:pt idx="870">
                  <c:v>40512.111080000002</c:v>
                </c:pt>
                <c:pt idx="871">
                  <c:v>37273.442349999998</c:v>
                </c:pt>
                <c:pt idx="872">
                  <c:v>37645.722150000001</c:v>
                </c:pt>
                <c:pt idx="873">
                  <c:v>34888.678310000003</c:v>
                </c:pt>
                <c:pt idx="874">
                  <c:v>38669.018450000003</c:v>
                </c:pt>
                <c:pt idx="875">
                  <c:v>38211.785519999998</c:v>
                </c:pt>
                <c:pt idx="876">
                  <c:v>39266.355349999998</c:v>
                </c:pt>
                <c:pt idx="877">
                  <c:v>38530.139569999999</c:v>
                </c:pt>
                <c:pt idx="878">
                  <c:v>35690.743560000003</c:v>
                </c:pt>
                <c:pt idx="879">
                  <c:v>34613.063849999999</c:v>
                </c:pt>
                <c:pt idx="880">
                  <c:v>35639.981449999999</c:v>
                </c:pt>
                <c:pt idx="881">
                  <c:v>37317.2768</c:v>
                </c:pt>
                <c:pt idx="882">
                  <c:v>36642.329590000001</c:v>
                </c:pt>
                <c:pt idx="883">
                  <c:v>37659.807099999998</c:v>
                </c:pt>
                <c:pt idx="884">
                  <c:v>39173.793290000001</c:v>
                </c:pt>
                <c:pt idx="885">
                  <c:v>36975.006569999998</c:v>
                </c:pt>
                <c:pt idx="886">
                  <c:v>35533.746590000002</c:v>
                </c:pt>
                <c:pt idx="887">
                  <c:v>35797.42239</c:v>
                </c:pt>
                <c:pt idx="888">
                  <c:v>33577.694230000001</c:v>
                </c:pt>
                <c:pt idx="889">
                  <c:v>33452.002249999998</c:v>
                </c:pt>
                <c:pt idx="890">
                  <c:v>37290.991779999997</c:v>
                </c:pt>
                <c:pt idx="891">
                  <c:v>36744.739309999997</c:v>
                </c:pt>
                <c:pt idx="892">
                  <c:v>37242.886910000001</c:v>
                </c:pt>
                <c:pt idx="893">
                  <c:v>35512.900110000002</c:v>
                </c:pt>
                <c:pt idx="894">
                  <c:v>39019.887419999999</c:v>
                </c:pt>
                <c:pt idx="895">
                  <c:v>40536.096189999997</c:v>
                </c:pt>
                <c:pt idx="896">
                  <c:v>40239.18806</c:v>
                </c:pt>
                <c:pt idx="897">
                  <c:v>38287.52592</c:v>
                </c:pt>
                <c:pt idx="898">
                  <c:v>38109.197079999998</c:v>
                </c:pt>
                <c:pt idx="899">
                  <c:v>35713.843780000003</c:v>
                </c:pt>
                <c:pt idx="900">
                  <c:v>35668.695879999999</c:v>
                </c:pt>
                <c:pt idx="901">
                  <c:v>35704.620860000003</c:v>
                </c:pt>
                <c:pt idx="902">
                  <c:v>31586.754529999998</c:v>
                </c:pt>
                <c:pt idx="903">
                  <c:v>32477.421129999999</c:v>
                </c:pt>
                <c:pt idx="904">
                  <c:v>33652.924149999999</c:v>
                </c:pt>
                <c:pt idx="905">
                  <c:v>34629.991040000001</c:v>
                </c:pt>
                <c:pt idx="906">
                  <c:v>31670.67254</c:v>
                </c:pt>
                <c:pt idx="907">
                  <c:v>31982.570029999999</c:v>
                </c:pt>
                <c:pt idx="908">
                  <c:v>34607.288970000001</c:v>
                </c:pt>
                <c:pt idx="909">
                  <c:v>34408.646090000002</c:v>
                </c:pt>
                <c:pt idx="910">
                  <c:v>35900.154329999998</c:v>
                </c:pt>
                <c:pt idx="911">
                  <c:v>35024.606829999997</c:v>
                </c:pt>
                <c:pt idx="912">
                  <c:v>33568.586430000003</c:v>
                </c:pt>
                <c:pt idx="913">
                  <c:v>33933.601479999998</c:v>
                </c:pt>
                <c:pt idx="914">
                  <c:v>34674.532469999998</c:v>
                </c:pt>
                <c:pt idx="915">
                  <c:v>35285.096570000002</c:v>
                </c:pt>
                <c:pt idx="916">
                  <c:v>33821.809119999998</c:v>
                </c:pt>
                <c:pt idx="917">
                  <c:v>34158.921219999997</c:v>
                </c:pt>
                <c:pt idx="918">
                  <c:v>33850.914089999998</c:v>
                </c:pt>
                <c:pt idx="919">
                  <c:v>32847.396789999999</c:v>
                </c:pt>
                <c:pt idx="920">
                  <c:v>33878.236859999997</c:v>
                </c:pt>
                <c:pt idx="921">
                  <c:v>33517.873339999998</c:v>
                </c:pt>
                <c:pt idx="922">
                  <c:v>34242.672509999997</c:v>
                </c:pt>
                <c:pt idx="923">
                  <c:v>33186.376839999997</c:v>
                </c:pt>
                <c:pt idx="924">
                  <c:v>32616.020909999999</c:v>
                </c:pt>
                <c:pt idx="925">
                  <c:v>32808.315190000001</c:v>
                </c:pt>
                <c:pt idx="926">
                  <c:v>31671.443050000002</c:v>
                </c:pt>
                <c:pt idx="927">
                  <c:v>31426.89948</c:v>
                </c:pt>
                <c:pt idx="928">
                  <c:v>31548.92296</c:v>
                </c:pt>
                <c:pt idx="929">
                  <c:v>31814.348279999998</c:v>
                </c:pt>
                <c:pt idx="930">
                  <c:v>30834.36839</c:v>
                </c:pt>
                <c:pt idx="931">
                  <c:v>29783.011419999999</c:v>
                </c:pt>
                <c:pt idx="932">
                  <c:v>32131.635490000001</c:v>
                </c:pt>
                <c:pt idx="933">
                  <c:v>32328.20984</c:v>
                </c:pt>
                <c:pt idx="934">
                  <c:v>33498.822500000002</c:v>
                </c:pt>
                <c:pt idx="935">
                  <c:v>34265.556239999998</c:v>
                </c:pt>
                <c:pt idx="936">
                  <c:v>35242.644359999998</c:v>
                </c:pt>
                <c:pt idx="937">
                  <c:v>37401.188750000001</c:v>
                </c:pt>
                <c:pt idx="938">
                  <c:v>39315.132250000002</c:v>
                </c:pt>
                <c:pt idx="939">
                  <c:v>40021.27289</c:v>
                </c:pt>
                <c:pt idx="940">
                  <c:v>40037.52162</c:v>
                </c:pt>
                <c:pt idx="941">
                  <c:v>42080.754910000003</c:v>
                </c:pt>
                <c:pt idx="942">
                  <c:v>41692.757319999997</c:v>
                </c:pt>
                <c:pt idx="943">
                  <c:v>40135.332000000002</c:v>
                </c:pt>
                <c:pt idx="944">
                  <c:v>39183.672449999998</c:v>
                </c:pt>
                <c:pt idx="945">
                  <c:v>38160.716650000002</c:v>
                </c:pt>
                <c:pt idx="946">
                  <c:v>39799.303769999999</c:v>
                </c:pt>
                <c:pt idx="947">
                  <c:v>40854.599719999998</c:v>
                </c:pt>
                <c:pt idx="948">
                  <c:v>42826.831259999999</c:v>
                </c:pt>
                <c:pt idx="949">
                  <c:v>44689.860959999998</c:v>
                </c:pt>
                <c:pt idx="950">
                  <c:v>43785.481820000001</c:v>
                </c:pt>
                <c:pt idx="951">
                  <c:v>46284.973980000002</c:v>
                </c:pt>
                <c:pt idx="952">
                  <c:v>45594.076269999998</c:v>
                </c:pt>
                <c:pt idx="953">
                  <c:v>45593.635929999997</c:v>
                </c:pt>
                <c:pt idx="954">
                  <c:v>44428.28847</c:v>
                </c:pt>
                <c:pt idx="955">
                  <c:v>47831.976040000001</c:v>
                </c:pt>
                <c:pt idx="956">
                  <c:v>47096.945659999998</c:v>
                </c:pt>
                <c:pt idx="957">
                  <c:v>47064.630369999999</c:v>
                </c:pt>
                <c:pt idx="958">
                  <c:v>46004.484080000002</c:v>
                </c:pt>
                <c:pt idx="959">
                  <c:v>44695.357620000002</c:v>
                </c:pt>
                <c:pt idx="960">
                  <c:v>44801.188719999998</c:v>
                </c:pt>
                <c:pt idx="961">
                  <c:v>46717.578750000001</c:v>
                </c:pt>
                <c:pt idx="962">
                  <c:v>49339.176039999998</c:v>
                </c:pt>
                <c:pt idx="963">
                  <c:v>48905.490590000001</c:v>
                </c:pt>
                <c:pt idx="964">
                  <c:v>49321.654049999997</c:v>
                </c:pt>
                <c:pt idx="965">
                  <c:v>49546.147709999997</c:v>
                </c:pt>
                <c:pt idx="966">
                  <c:v>47756.001880000003</c:v>
                </c:pt>
                <c:pt idx="967">
                  <c:v>48961.767789999998</c:v>
                </c:pt>
                <c:pt idx="968">
                  <c:v>46940.707649999997</c:v>
                </c:pt>
                <c:pt idx="969">
                  <c:v>49024.030939999997</c:v>
                </c:pt>
                <c:pt idx="970">
                  <c:v>48883.290139999997</c:v>
                </c:pt>
                <c:pt idx="971">
                  <c:v>48947.258970000003</c:v>
                </c:pt>
                <c:pt idx="972">
                  <c:v>47093.880920000003</c:v>
                </c:pt>
                <c:pt idx="973">
                  <c:v>47238.22683</c:v>
                </c:pt>
                <c:pt idx="974">
                  <c:v>48763.856440000003</c:v>
                </c:pt>
                <c:pt idx="975">
                  <c:v>49341.853799999997</c:v>
                </c:pt>
                <c:pt idx="976">
                  <c:v>50011.346810000003</c:v>
                </c:pt>
                <c:pt idx="977">
                  <c:v>49951.924149999999</c:v>
                </c:pt>
                <c:pt idx="978">
                  <c:v>51741.550779999998</c:v>
                </c:pt>
                <c:pt idx="979">
                  <c:v>52610.541149999997</c:v>
                </c:pt>
                <c:pt idx="980">
                  <c:v>46795.209110000003</c:v>
                </c:pt>
                <c:pt idx="981">
                  <c:v>46039.082130000003</c:v>
                </c:pt>
                <c:pt idx="982">
                  <c:v>46377.168740000001</c:v>
                </c:pt>
                <c:pt idx="983">
                  <c:v>44888.12371</c:v>
                </c:pt>
                <c:pt idx="984">
                  <c:v>45147.440360000001</c:v>
                </c:pt>
                <c:pt idx="985">
                  <c:v>46082.231500000002</c:v>
                </c:pt>
                <c:pt idx="986">
                  <c:v>45004.701970000002</c:v>
                </c:pt>
                <c:pt idx="987">
                  <c:v>47031.16732</c:v>
                </c:pt>
                <c:pt idx="988">
                  <c:v>48143.037450000003</c:v>
                </c:pt>
                <c:pt idx="989">
                  <c:v>47799.185039999997</c:v>
                </c:pt>
                <c:pt idx="990">
                  <c:v>47204.662660000002</c:v>
                </c:pt>
                <c:pt idx="991">
                  <c:v>48234.215470000003</c:v>
                </c:pt>
                <c:pt idx="992">
                  <c:v>47257.287040000003</c:v>
                </c:pt>
                <c:pt idx="993">
                  <c:v>42907.065770000001</c:v>
                </c:pt>
                <c:pt idx="994">
                  <c:v>40633.93434</c:v>
                </c:pt>
                <c:pt idx="995">
                  <c:v>43569.176200000002</c:v>
                </c:pt>
                <c:pt idx="996">
                  <c:v>44890.047469999998</c:v>
                </c:pt>
                <c:pt idx="997">
                  <c:v>42796.243219999997</c:v>
                </c:pt>
                <c:pt idx="998">
                  <c:v>42746.979220000001</c:v>
                </c:pt>
                <c:pt idx="999">
                  <c:v>43247.456879999998</c:v>
                </c:pt>
                <c:pt idx="1000">
                  <c:v>42248.017720000003</c:v>
                </c:pt>
                <c:pt idx="1001">
                  <c:v>41032.261930000001</c:v>
                </c:pt>
                <c:pt idx="1002">
                  <c:v>41538.28299</c:v>
                </c:pt>
                <c:pt idx="1003">
                  <c:v>43750.871800000001</c:v>
                </c:pt>
                <c:pt idx="1004">
                  <c:v>48118.177710000004</c:v>
                </c:pt>
                <c:pt idx="1005">
                  <c:v>47756.254280000001</c:v>
                </c:pt>
                <c:pt idx="1006">
                  <c:v>48220.653039999997</c:v>
                </c:pt>
                <c:pt idx="1007">
                  <c:v>49080.669090000003</c:v>
                </c:pt>
                <c:pt idx="1008">
                  <c:v>51559.36204</c:v>
                </c:pt>
                <c:pt idx="1009">
                  <c:v>55431.027000000002</c:v>
                </c:pt>
                <c:pt idx="1010">
                  <c:v>53776.542869999997</c:v>
                </c:pt>
                <c:pt idx="1011">
                  <c:v>53884.290529999998</c:v>
                </c:pt>
                <c:pt idx="1012">
                  <c:v>55068.643550000001</c:v>
                </c:pt>
                <c:pt idx="1013">
                  <c:v>54675.093220000002</c:v>
                </c:pt>
                <c:pt idx="1014">
                  <c:v>57434.240989999998</c:v>
                </c:pt>
                <c:pt idx="1015">
                  <c:v>56064.769979999997</c:v>
                </c:pt>
                <c:pt idx="1016">
                  <c:v>57377.799180000002</c:v>
                </c:pt>
                <c:pt idx="1017">
                  <c:v>57354.32086</c:v>
                </c:pt>
                <c:pt idx="1018">
                  <c:v>61571.09491</c:v>
                </c:pt>
                <c:pt idx="1019">
                  <c:v>60890.142829999997</c:v>
                </c:pt>
                <c:pt idx="1020">
                  <c:v>61640.375110000001</c:v>
                </c:pt>
                <c:pt idx="1021">
                  <c:v>61975.546970000003</c:v>
                </c:pt>
                <c:pt idx="1022">
                  <c:v>64238.271110000001</c:v>
                </c:pt>
                <c:pt idx="1023">
                  <c:v>65996.566170000006</c:v>
                </c:pt>
                <c:pt idx="1024">
                  <c:v>62385.167070000003</c:v>
                </c:pt>
                <c:pt idx="1025">
                  <c:v>60703.429539999997</c:v>
                </c:pt>
                <c:pt idx="1026">
                  <c:v>61342.90825</c:v>
                </c:pt>
                <c:pt idx="1027">
                  <c:v>60881.947560000001</c:v>
                </c:pt>
                <c:pt idx="1028">
                  <c:v>62967.41302</c:v>
                </c:pt>
                <c:pt idx="1029">
                  <c:v>60449.355300000003</c:v>
                </c:pt>
                <c:pt idx="1030">
                  <c:v>58639.680460000003</c:v>
                </c:pt>
                <c:pt idx="1031">
                  <c:v>60572.271240000002</c:v>
                </c:pt>
                <c:pt idx="1032">
                  <c:v>62234.031009999999</c:v>
                </c:pt>
                <c:pt idx="1033">
                  <c:v>61735.370669999997</c:v>
                </c:pt>
                <c:pt idx="1034">
                  <c:v>61366.999880000003</c:v>
                </c:pt>
                <c:pt idx="1035">
                  <c:v>61058.226269999999</c:v>
                </c:pt>
                <c:pt idx="1036">
                  <c:v>63176.571790000002</c:v>
                </c:pt>
                <c:pt idx="1037">
                  <c:v>62999.1224</c:v>
                </c:pt>
                <c:pt idx="1038">
                  <c:v>61434.632819999999</c:v>
                </c:pt>
                <c:pt idx="1039">
                  <c:v>61121.310519999999</c:v>
                </c:pt>
                <c:pt idx="1040">
                  <c:v>61493.6639</c:v>
                </c:pt>
                <c:pt idx="1041">
                  <c:v>63252.424760000002</c:v>
                </c:pt>
                <c:pt idx="1042">
                  <c:v>67589.006580000001</c:v>
                </c:pt>
                <c:pt idx="1043">
                  <c:v>66945.698829999994</c:v>
                </c:pt>
                <c:pt idx="1044">
                  <c:v>64818.216030000003</c:v>
                </c:pt>
                <c:pt idx="1045">
                  <c:v>64816.134530000003</c:v>
                </c:pt>
                <c:pt idx="1046">
                  <c:v>64282.43806</c:v>
                </c:pt>
                <c:pt idx="1047">
                  <c:v>64468.222110000002</c:v>
                </c:pt>
                <c:pt idx="1048">
                  <c:v>65342.419900000001</c:v>
                </c:pt>
                <c:pt idx="1049">
                  <c:v>63743.399960000002</c:v>
                </c:pt>
                <c:pt idx="1050">
                  <c:v>60312.90236</c:v>
                </c:pt>
                <c:pt idx="1051">
                  <c:v>60357.171499999997</c:v>
                </c:pt>
                <c:pt idx="1052">
                  <c:v>56875.86578</c:v>
                </c:pt>
                <c:pt idx="1053">
                  <c:v>58130.998449999999</c:v>
                </c:pt>
                <c:pt idx="1054">
                  <c:v>59767.492400000003</c:v>
                </c:pt>
                <c:pt idx="1055">
                  <c:v>58653.937059999997</c:v>
                </c:pt>
                <c:pt idx="1056">
                  <c:v>56345.421340000001</c:v>
                </c:pt>
                <c:pt idx="1057">
                  <c:v>57599.536229999998</c:v>
                </c:pt>
                <c:pt idx="1058">
                  <c:v>57185.986380000002</c:v>
                </c:pt>
                <c:pt idx="1059">
                  <c:v>58927.89069</c:v>
                </c:pt>
                <c:pt idx="1060">
                  <c:v>53761.701719999997</c:v>
                </c:pt>
                <c:pt idx="1061">
                  <c:v>54542.063600000001</c:v>
                </c:pt>
                <c:pt idx="1062">
                  <c:v>57201.708019999998</c:v>
                </c:pt>
                <c:pt idx="1063">
                  <c:v>57816.065289999999</c:v>
                </c:pt>
                <c:pt idx="1064">
                  <c:v>56915.512210000001</c:v>
                </c:pt>
                <c:pt idx="1065">
                  <c:v>57182.676010000003</c:v>
                </c:pt>
                <c:pt idx="1066">
                  <c:v>56448.448680000001</c:v>
                </c:pt>
                <c:pt idx="1067">
                  <c:v>53765.796479999997</c:v>
                </c:pt>
                <c:pt idx="1068">
                  <c:v>48962.920989999999</c:v>
                </c:pt>
                <c:pt idx="1069">
                  <c:v>49174.902909999997</c:v>
                </c:pt>
                <c:pt idx="1070">
                  <c:v>50492.435599999997</c:v>
                </c:pt>
                <c:pt idx="1071">
                  <c:v>50592.088499999998</c:v>
                </c:pt>
                <c:pt idx="1072">
                  <c:v>50521.236400000002</c:v>
                </c:pt>
                <c:pt idx="1073">
                  <c:v>47911.076399999998</c:v>
                </c:pt>
                <c:pt idx="1074">
                  <c:v>47262.237439999997</c:v>
                </c:pt>
                <c:pt idx="1075">
                  <c:v>49354.087169999999</c:v>
                </c:pt>
                <c:pt idx="1076">
                  <c:v>50118.920960000003</c:v>
                </c:pt>
                <c:pt idx="1077">
                  <c:v>46762.482530000001</c:v>
                </c:pt>
                <c:pt idx="1078">
                  <c:v>48413.705650000004</c:v>
                </c:pt>
                <c:pt idx="1079">
                  <c:v>48819.849349999997</c:v>
                </c:pt>
                <c:pt idx="1080">
                  <c:v>47695.28039</c:v>
                </c:pt>
                <c:pt idx="1081">
                  <c:v>46326.919600000001</c:v>
                </c:pt>
                <c:pt idx="1082">
                  <c:v>46962.913339999999</c:v>
                </c:pt>
                <c:pt idx="1083">
                  <c:v>46791.896059999999</c:v>
                </c:pt>
                <c:pt idx="1084">
                  <c:v>46853.710630000001</c:v>
                </c:pt>
                <c:pt idx="1085">
                  <c:v>48957.193910000002</c:v>
                </c:pt>
                <c:pt idx="1086">
                  <c:v>48646.433380000002</c:v>
                </c:pt>
                <c:pt idx="1087">
                  <c:v>50770.61419</c:v>
                </c:pt>
                <c:pt idx="1088">
                  <c:v>50864.328950000003</c:v>
                </c:pt>
                <c:pt idx="1089">
                  <c:v>50649.926149999999</c:v>
                </c:pt>
                <c:pt idx="1090">
                  <c:v>50806.442179999998</c:v>
                </c:pt>
                <c:pt idx="1091">
                  <c:v>50610.9568</c:v>
                </c:pt>
                <c:pt idx="1092">
                  <c:v>47669.74037</c:v>
                </c:pt>
                <c:pt idx="1093">
                  <c:v>46407.59549</c:v>
                </c:pt>
                <c:pt idx="1094">
                  <c:v>47188.320549999997</c:v>
                </c:pt>
                <c:pt idx="1095">
                  <c:v>46328.943140000003</c:v>
                </c:pt>
                <c:pt idx="1096">
                  <c:v>47620.42381</c:v>
                </c:pt>
                <c:pt idx="1097">
                  <c:v>47344.843410000001</c:v>
                </c:pt>
                <c:pt idx="1098">
                  <c:v>46467.6158</c:v>
                </c:pt>
                <c:pt idx="1099">
                  <c:v>45926.761789999997</c:v>
                </c:pt>
                <c:pt idx="1100">
                  <c:v>43589.355680000001</c:v>
                </c:pt>
                <c:pt idx="1101">
                  <c:v>43154.455220000003</c:v>
                </c:pt>
                <c:pt idx="1102">
                  <c:v>41564.239009999998</c:v>
                </c:pt>
                <c:pt idx="1103">
                  <c:v>41744.057829999998</c:v>
                </c:pt>
                <c:pt idx="1104">
                  <c:v>41910.512269999999</c:v>
                </c:pt>
                <c:pt idx="1105">
                  <c:v>41820.017870000003</c:v>
                </c:pt>
                <c:pt idx="1106">
                  <c:v>42721.695480000002</c:v>
                </c:pt>
                <c:pt idx="1107">
                  <c:v>43935.643980000001</c:v>
                </c:pt>
                <c:pt idx="1108">
                  <c:v>42596.123379999997</c:v>
                </c:pt>
                <c:pt idx="1109">
                  <c:v>43101.336000000003</c:v>
                </c:pt>
                <c:pt idx="1110">
                  <c:v>43198.869859999999</c:v>
                </c:pt>
                <c:pt idx="1111">
                  <c:v>43122.787409999997</c:v>
                </c:pt>
                <c:pt idx="1112">
                  <c:v>42235.184849999998</c:v>
                </c:pt>
                <c:pt idx="1113">
                  <c:v>42372.553269999997</c:v>
                </c:pt>
                <c:pt idx="1114">
                  <c:v>41731.947919999999</c:v>
                </c:pt>
                <c:pt idx="1115">
                  <c:v>40706.931550000001</c:v>
                </c:pt>
                <c:pt idx="1116">
                  <c:v>36440.265769999998</c:v>
                </c:pt>
                <c:pt idx="1117">
                  <c:v>35036.944739999999</c:v>
                </c:pt>
                <c:pt idx="1118">
                  <c:v>36254.879860000001</c:v>
                </c:pt>
                <c:pt idx="1119">
                  <c:v>36656.19382</c:v>
                </c:pt>
                <c:pt idx="1120">
                  <c:v>36946.238279999998</c:v>
                </c:pt>
                <c:pt idx="1121">
                  <c:v>36851.369879999998</c:v>
                </c:pt>
                <c:pt idx="1122">
                  <c:v>37148.32228</c:v>
                </c:pt>
                <c:pt idx="1123">
                  <c:v>37789.478819999997</c:v>
                </c:pt>
                <c:pt idx="1124">
                  <c:v>38137.472699999998</c:v>
                </c:pt>
                <c:pt idx="1125">
                  <c:v>37936.328780000003</c:v>
                </c:pt>
                <c:pt idx="1126">
                  <c:v>38455.689659999996</c:v>
                </c:pt>
                <c:pt idx="1127">
                  <c:v>38784.5023</c:v>
                </c:pt>
                <c:pt idx="1128">
                  <c:v>36924.10239</c:v>
                </c:pt>
                <c:pt idx="1129">
                  <c:v>37018.587</c:v>
                </c:pt>
                <c:pt idx="1130">
                  <c:v>41516.072820000001</c:v>
                </c:pt>
                <c:pt idx="1131">
                  <c:v>41421.476430000002</c:v>
                </c:pt>
                <c:pt idx="1132">
                  <c:v>42411.104290000003</c:v>
                </c:pt>
                <c:pt idx="1133">
                  <c:v>43921.964379999998</c:v>
                </c:pt>
                <c:pt idx="1134">
                  <c:v>44110.31669</c:v>
                </c:pt>
                <c:pt idx="1135">
                  <c:v>44347.120929999997</c:v>
                </c:pt>
                <c:pt idx="1136">
                  <c:v>43548.071889999999</c:v>
                </c:pt>
                <c:pt idx="1137">
                  <c:v>42407.687660000003</c:v>
                </c:pt>
                <c:pt idx="1138">
                  <c:v>42198.751429999997</c:v>
                </c:pt>
                <c:pt idx="1139">
                  <c:v>42242.100149999998</c:v>
                </c:pt>
                <c:pt idx="1140">
                  <c:v>42601.715069999998</c:v>
                </c:pt>
                <c:pt idx="1141">
                  <c:v>44600.784169999999</c:v>
                </c:pt>
                <c:pt idx="1142">
                  <c:v>43980.514560000003</c:v>
                </c:pt>
                <c:pt idx="1143">
                  <c:v>40548.839849999997</c:v>
                </c:pt>
                <c:pt idx="1144">
                  <c:v>40031.590539999997</c:v>
                </c:pt>
                <c:pt idx="1145">
                  <c:v>40127.36922</c:v>
                </c:pt>
                <c:pt idx="1146">
                  <c:v>38460.391219999998</c:v>
                </c:pt>
                <c:pt idx="1147">
                  <c:v>37012.560640000003</c:v>
                </c:pt>
                <c:pt idx="1148">
                  <c:v>38314.649729999997</c:v>
                </c:pt>
                <c:pt idx="1149">
                  <c:v>37311.625610000003</c:v>
                </c:pt>
                <c:pt idx="1150">
                  <c:v>38305.927759999999</c:v>
                </c:pt>
                <c:pt idx="1151">
                  <c:v>39216.700440000001</c:v>
                </c:pt>
                <c:pt idx="1152">
                  <c:v>39048.12227</c:v>
                </c:pt>
                <c:pt idx="1153">
                  <c:v>37721.433420000001</c:v>
                </c:pt>
                <c:pt idx="1154">
                  <c:v>43204.601629999997</c:v>
                </c:pt>
                <c:pt idx="1155">
                  <c:v>44348.196430000004</c:v>
                </c:pt>
                <c:pt idx="1156">
                  <c:v>43936.40971</c:v>
                </c:pt>
                <c:pt idx="1157">
                  <c:v>42459.603770000002</c:v>
                </c:pt>
                <c:pt idx="1158">
                  <c:v>39146.884469999997</c:v>
                </c:pt>
                <c:pt idx="1159">
                  <c:v>39416.46269</c:v>
                </c:pt>
                <c:pt idx="1160">
                  <c:v>38423.61894</c:v>
                </c:pt>
                <c:pt idx="1161">
                  <c:v>38018.6495</c:v>
                </c:pt>
                <c:pt idx="1162">
                  <c:v>38726.302100000001</c:v>
                </c:pt>
                <c:pt idx="1163">
                  <c:v>41977.383459999997</c:v>
                </c:pt>
                <c:pt idx="1164">
                  <c:v>39455.231919999998</c:v>
                </c:pt>
                <c:pt idx="1165">
                  <c:v>38811.496339999998</c:v>
                </c:pt>
                <c:pt idx="1166">
                  <c:v>38934.94356</c:v>
                </c:pt>
                <c:pt idx="1167">
                  <c:v>37835.34057</c:v>
                </c:pt>
                <c:pt idx="1168">
                  <c:v>39618.093289999997</c:v>
                </c:pt>
                <c:pt idx="1169">
                  <c:v>39322.548490000001</c:v>
                </c:pt>
                <c:pt idx="1170">
                  <c:v>41144.926829999997</c:v>
                </c:pt>
                <c:pt idx="1171">
                  <c:v>40948.665659999999</c:v>
                </c:pt>
                <c:pt idx="1172">
                  <c:v>41819.071600000003</c:v>
                </c:pt>
                <c:pt idx="1173">
                  <c:v>42189.938520000003</c:v>
                </c:pt>
                <c:pt idx="1174">
                  <c:v>41245.06005</c:v>
                </c:pt>
                <c:pt idx="1175">
                  <c:v>41080.710489999998</c:v>
                </c:pt>
                <c:pt idx="1176">
                  <c:v>42356.043590000001</c:v>
                </c:pt>
                <c:pt idx="1177">
                  <c:v>42893.506679999999</c:v>
                </c:pt>
                <c:pt idx="1178">
                  <c:v>43957.608350000002</c:v>
                </c:pt>
                <c:pt idx="1179">
                  <c:v>44383.257129999998</c:v>
                </c:pt>
                <c:pt idx="1180">
                  <c:v>44521.223910000001</c:v>
                </c:pt>
                <c:pt idx="1181">
                  <c:v>46823.671759999997</c:v>
                </c:pt>
                <c:pt idx="1182">
                  <c:v>47063.114009999998</c:v>
                </c:pt>
                <c:pt idx="1183">
                  <c:v>47488.167079999999</c:v>
                </c:pt>
                <c:pt idx="1184">
                  <c:v>47098.903030000001</c:v>
                </c:pt>
                <c:pt idx="1185">
                  <c:v>45558.263590000002</c:v>
                </c:pt>
                <c:pt idx="1186">
                  <c:v>46259.21355</c:v>
                </c:pt>
                <c:pt idx="1187">
                  <c:v>45892.876980000001</c:v>
                </c:pt>
                <c:pt idx="1188">
                  <c:v>46440.887880000002</c:v>
                </c:pt>
                <c:pt idx="1189">
                  <c:v>46617.085579999999</c:v>
                </c:pt>
                <c:pt idx="1190">
                  <c:v>45581.293640000004</c:v>
                </c:pt>
                <c:pt idx="1191">
                  <c:v>43200.531450000002</c:v>
                </c:pt>
                <c:pt idx="1192">
                  <c:v>43526.58281</c:v>
                </c:pt>
                <c:pt idx="1193">
                  <c:v>42307.707150000002</c:v>
                </c:pt>
                <c:pt idx="1194">
                  <c:v>42772.670599999998</c:v>
                </c:pt>
                <c:pt idx="1195">
                  <c:v>42268.733030000003</c:v>
                </c:pt>
                <c:pt idx="1196">
                  <c:v>39506.753369999999</c:v>
                </c:pt>
                <c:pt idx="1197">
                  <c:v>40168.556329999999</c:v>
                </c:pt>
                <c:pt idx="1198">
                  <c:v>41161.498740000003</c:v>
                </c:pt>
                <c:pt idx="1199">
                  <c:v>39919.972099999999</c:v>
                </c:pt>
                <c:pt idx="1200">
                  <c:v>40546.284619999999</c:v>
                </c:pt>
                <c:pt idx="1201">
                  <c:v>40424.483289999996</c:v>
                </c:pt>
                <c:pt idx="1202">
                  <c:v>39722.815410000003</c:v>
                </c:pt>
                <c:pt idx="1203">
                  <c:v>40830.991979999999</c:v>
                </c:pt>
                <c:pt idx="1204">
                  <c:v>41502.282480000002</c:v>
                </c:pt>
                <c:pt idx="1205">
                  <c:v>41374.378199999999</c:v>
                </c:pt>
                <c:pt idx="1206">
                  <c:v>40527.364079999999</c:v>
                </c:pt>
                <c:pt idx="1207">
                  <c:v>39740.31985</c:v>
                </c:pt>
                <c:pt idx="1208">
                  <c:v>39486.728710000003</c:v>
                </c:pt>
                <c:pt idx="1209">
                  <c:v>39485.895750000003</c:v>
                </c:pt>
                <c:pt idx="1210">
                  <c:v>40480.774210000003</c:v>
                </c:pt>
                <c:pt idx="1211">
                  <c:v>38069.265429999999</c:v>
                </c:pt>
                <c:pt idx="1212">
                  <c:v>39240.469810000002</c:v>
                </c:pt>
                <c:pt idx="1213">
                  <c:v>39755.269130000001</c:v>
                </c:pt>
                <c:pt idx="1214">
                  <c:v>38600.153350000001</c:v>
                </c:pt>
                <c:pt idx="1215">
                  <c:v>37716.884480000001</c:v>
                </c:pt>
                <c:pt idx="1216">
                  <c:v>38480.583530000004</c:v>
                </c:pt>
                <c:pt idx="1217">
                  <c:v>38531.468719999997</c:v>
                </c:pt>
                <c:pt idx="1218">
                  <c:v>37751.445820000001</c:v>
                </c:pt>
                <c:pt idx="1219">
                  <c:v>39693.11146</c:v>
                </c:pt>
                <c:pt idx="1220">
                  <c:v>36566.416490000003</c:v>
                </c:pt>
                <c:pt idx="1221">
                  <c:v>36054.16012</c:v>
                </c:pt>
                <c:pt idx="1222">
                  <c:v>35542.908409999996</c:v>
                </c:pt>
                <c:pt idx="1223">
                  <c:v>33987.641360000001</c:v>
                </c:pt>
                <c:pt idx="1224">
                  <c:v>30384.579819999999</c:v>
                </c:pt>
                <c:pt idx="1225">
                  <c:v>31007.755089999999</c:v>
                </c:pt>
                <c:pt idx="1226">
                  <c:v>28900.18388</c:v>
                </c:pt>
                <c:pt idx="1227">
                  <c:v>29100.43246</c:v>
                </c:pt>
                <c:pt idx="1228">
                  <c:v>29260.85713</c:v>
                </c:pt>
                <c:pt idx="1229">
                  <c:v>30100.306059999999</c:v>
                </c:pt>
                <c:pt idx="1230">
                  <c:v>31300.556130000001</c:v>
                </c:pt>
                <c:pt idx="1231">
                  <c:v>29872.995470000002</c:v>
                </c:pt>
                <c:pt idx="1232">
                  <c:v>30440.965</c:v>
                </c:pt>
                <c:pt idx="1233">
                  <c:v>28762.383959999999</c:v>
                </c:pt>
                <c:pt idx="1234">
                  <c:v>30339.662179999999</c:v>
                </c:pt>
                <c:pt idx="1235">
                  <c:v>29214.744419999999</c:v>
                </c:pt>
                <c:pt idx="1236">
                  <c:v>29423.89719</c:v>
                </c:pt>
                <c:pt idx="1237">
                  <c:v>30340.598269999999</c:v>
                </c:pt>
                <c:pt idx="1238">
                  <c:v>29113.477500000001</c:v>
                </c:pt>
                <c:pt idx="1239">
                  <c:v>29659.863740000001</c:v>
                </c:pt>
                <c:pt idx="1240">
                  <c:v>29571.571670000001</c:v>
                </c:pt>
                <c:pt idx="1241">
                  <c:v>29337.480179999999</c:v>
                </c:pt>
                <c:pt idx="1242">
                  <c:v>28607.08077</c:v>
                </c:pt>
                <c:pt idx="1243">
                  <c:v>29030.561170000001</c:v>
                </c:pt>
                <c:pt idx="1244">
                  <c:v>29424.727879999999</c:v>
                </c:pt>
                <c:pt idx="1245">
                  <c:v>31703.036059999999</c:v>
                </c:pt>
                <c:pt idx="1246">
                  <c:v>31835.105080000001</c:v>
                </c:pt>
                <c:pt idx="1247">
                  <c:v>29791.517810000001</c:v>
                </c:pt>
                <c:pt idx="1248">
                  <c:v>30467.907060000001</c:v>
                </c:pt>
                <c:pt idx="1249">
                  <c:v>29715.66142</c:v>
                </c:pt>
                <c:pt idx="1250">
                  <c:v>29828.900900000001</c:v>
                </c:pt>
                <c:pt idx="1251">
                  <c:v>29902.225849999999</c:v>
                </c:pt>
                <c:pt idx="1252">
                  <c:v>31372.19094</c:v>
                </c:pt>
                <c:pt idx="1253">
                  <c:v>31164.901109999999</c:v>
                </c:pt>
                <c:pt idx="1254">
                  <c:v>30217.64286</c:v>
                </c:pt>
                <c:pt idx="1255">
                  <c:v>30112.468519999999</c:v>
                </c:pt>
                <c:pt idx="1256">
                  <c:v>29082.150030000001</c:v>
                </c:pt>
                <c:pt idx="1257">
                  <c:v>28359.078870000001</c:v>
                </c:pt>
                <c:pt idx="1258">
                  <c:v>26773.588380000001</c:v>
                </c:pt>
                <c:pt idx="1259">
                  <c:v>22499.379929999999</c:v>
                </c:pt>
                <c:pt idx="1260">
                  <c:v>22202.80373</c:v>
                </c:pt>
                <c:pt idx="1261">
                  <c:v>22567.626199999999</c:v>
                </c:pt>
                <c:pt idx="1262">
                  <c:v>20368.602770000001</c:v>
                </c:pt>
                <c:pt idx="1263">
                  <c:v>20468.64471</c:v>
                </c:pt>
                <c:pt idx="1264">
                  <c:v>19021.819039999998</c:v>
                </c:pt>
                <c:pt idx="1265">
                  <c:v>20526.509529999999</c:v>
                </c:pt>
                <c:pt idx="1266">
                  <c:v>20642.67008</c:v>
                </c:pt>
                <c:pt idx="1267">
                  <c:v>20722.602940000001</c:v>
                </c:pt>
                <c:pt idx="1268">
                  <c:v>19984.71687</c:v>
                </c:pt>
                <c:pt idx="1269">
                  <c:v>21080.309850000001</c:v>
                </c:pt>
                <c:pt idx="1270">
                  <c:v>21266.227729999999</c:v>
                </c:pt>
                <c:pt idx="1271">
                  <c:v>21481.26296</c:v>
                </c:pt>
                <c:pt idx="1272">
                  <c:v>21037.045129999999</c:v>
                </c:pt>
                <c:pt idx="1273">
                  <c:v>20739.18434</c:v>
                </c:pt>
                <c:pt idx="1274">
                  <c:v>20281.265090000001</c:v>
                </c:pt>
                <c:pt idx="1275">
                  <c:v>20089.31869</c:v>
                </c:pt>
                <c:pt idx="1276">
                  <c:v>19763.69528</c:v>
                </c:pt>
                <c:pt idx="1277">
                  <c:v>19329.323520000002</c:v>
                </c:pt>
                <c:pt idx="1278">
                  <c:v>19241.928100000001</c:v>
                </c:pt>
                <c:pt idx="1279">
                  <c:v>19298.57516</c:v>
                </c:pt>
                <c:pt idx="1280">
                  <c:v>20251.369449999998</c:v>
                </c:pt>
                <c:pt idx="1281">
                  <c:v>20176.558870000001</c:v>
                </c:pt>
                <c:pt idx="1282">
                  <c:v>20561.93633</c:v>
                </c:pt>
                <c:pt idx="1283">
                  <c:v>21645.87169</c:v>
                </c:pt>
                <c:pt idx="1284">
                  <c:v>21822.087780000002</c:v>
                </c:pt>
                <c:pt idx="1285">
                  <c:v>21588.652870000002</c:v>
                </c:pt>
                <c:pt idx="1286">
                  <c:v>20856.26441</c:v>
                </c:pt>
                <c:pt idx="1287">
                  <c:v>19991.536779999999</c:v>
                </c:pt>
                <c:pt idx="1288">
                  <c:v>19321.70595</c:v>
                </c:pt>
                <c:pt idx="1289">
                  <c:v>20196.93072</c:v>
                </c:pt>
                <c:pt idx="1290">
                  <c:v>20573.824809999998</c:v>
                </c:pt>
                <c:pt idx="1291">
                  <c:v>20828.231299999999</c:v>
                </c:pt>
                <c:pt idx="1292">
                  <c:v>21196.973529999999</c:v>
                </c:pt>
                <c:pt idx="1293">
                  <c:v>20824.42194</c:v>
                </c:pt>
                <c:pt idx="1294">
                  <c:v>22390.399829999998</c:v>
                </c:pt>
                <c:pt idx="1295">
                  <c:v>23396.615519999999</c:v>
                </c:pt>
                <c:pt idx="1296">
                  <c:v>23318.160459999999</c:v>
                </c:pt>
                <c:pt idx="1297">
                  <c:v>23157.53631</c:v>
                </c:pt>
                <c:pt idx="1298">
                  <c:v>22716.563630000001</c:v>
                </c:pt>
                <c:pt idx="1299">
                  <c:v>22479.522929999999</c:v>
                </c:pt>
                <c:pt idx="1300">
                  <c:v>22625.680260000001</c:v>
                </c:pt>
                <c:pt idx="1301">
                  <c:v>21387.866600000001</c:v>
                </c:pt>
                <c:pt idx="1302">
                  <c:v>21214.412250000001</c:v>
                </c:pt>
                <c:pt idx="1303">
                  <c:v>22905.32015</c:v>
                </c:pt>
                <c:pt idx="1304">
                  <c:v>23839.512030000002</c:v>
                </c:pt>
                <c:pt idx="1305">
                  <c:v>23813.79351</c:v>
                </c:pt>
                <c:pt idx="1306">
                  <c:v>23657.617289999998</c:v>
                </c:pt>
                <c:pt idx="1307">
                  <c:v>23341.207849999999</c:v>
                </c:pt>
                <c:pt idx="1308">
                  <c:v>23318.674129999999</c:v>
                </c:pt>
                <c:pt idx="1309">
                  <c:v>22981.640630000002</c:v>
                </c:pt>
                <c:pt idx="1310">
                  <c:v>22852.6944</c:v>
                </c:pt>
                <c:pt idx="1311">
                  <c:v>22640.39559</c:v>
                </c:pt>
                <c:pt idx="1312">
                  <c:v>23248.45393</c:v>
                </c:pt>
                <c:pt idx="1313">
                  <c:v>22968.076010000001</c:v>
                </c:pt>
                <c:pt idx="1314">
                  <c:v>23172.967970000002</c:v>
                </c:pt>
                <c:pt idx="1315">
                  <c:v>23801.349750000001</c:v>
                </c:pt>
                <c:pt idx="1316">
                  <c:v>23173.138370000001</c:v>
                </c:pt>
                <c:pt idx="1317">
                  <c:v>23933.801909999998</c:v>
                </c:pt>
                <c:pt idx="1318">
                  <c:v>23958.282429999999</c:v>
                </c:pt>
                <c:pt idx="1319">
                  <c:v>24404.61607</c:v>
                </c:pt>
                <c:pt idx="1320">
                  <c:v>24431.268670000001</c:v>
                </c:pt>
                <c:pt idx="1321">
                  <c:v>24325.840520000002</c:v>
                </c:pt>
                <c:pt idx="1322">
                  <c:v>24147.307820000002</c:v>
                </c:pt>
                <c:pt idx="1323">
                  <c:v>23892.48444</c:v>
                </c:pt>
                <c:pt idx="1324">
                  <c:v>23318.944339999998</c:v>
                </c:pt>
                <c:pt idx="1325">
                  <c:v>23217.331289999998</c:v>
                </c:pt>
                <c:pt idx="1326">
                  <c:v>20882.650710000002</c:v>
                </c:pt>
                <c:pt idx="1327">
                  <c:v>21169.076669999999</c:v>
                </c:pt>
                <c:pt idx="1328">
                  <c:v>21541.53183</c:v>
                </c:pt>
                <c:pt idx="1329">
                  <c:v>21371.395260000001</c:v>
                </c:pt>
                <c:pt idx="1330">
                  <c:v>21526.166499999999</c:v>
                </c:pt>
                <c:pt idx="1331">
                  <c:v>21399.625380000001</c:v>
                </c:pt>
                <c:pt idx="1332">
                  <c:v>21604.064569999999</c:v>
                </c:pt>
                <c:pt idx="1333">
                  <c:v>20233.205290000002</c:v>
                </c:pt>
                <c:pt idx="1334">
                  <c:v>20059.369460000002</c:v>
                </c:pt>
                <c:pt idx="1335">
                  <c:v>19649.71919</c:v>
                </c:pt>
                <c:pt idx="1336">
                  <c:v>20284.900679999999</c:v>
                </c:pt>
                <c:pt idx="1337">
                  <c:v>19790.327949999999</c:v>
                </c:pt>
                <c:pt idx="1338">
                  <c:v>20044.00764</c:v>
                </c:pt>
                <c:pt idx="1339">
                  <c:v>20114.411400000001</c:v>
                </c:pt>
                <c:pt idx="1340">
                  <c:v>19945.95174</c:v>
                </c:pt>
                <c:pt idx="1341">
                  <c:v>19815.04954</c:v>
                </c:pt>
                <c:pt idx="1342">
                  <c:v>19978.806659999998</c:v>
                </c:pt>
                <c:pt idx="1343">
                  <c:v>19832.617269999999</c:v>
                </c:pt>
                <c:pt idx="1344">
                  <c:v>18849.675360000001</c:v>
                </c:pt>
                <c:pt idx="1345">
                  <c:v>19290.038199999999</c:v>
                </c:pt>
                <c:pt idx="1346">
                  <c:v>19328.261129999999</c:v>
                </c:pt>
                <c:pt idx="1347">
                  <c:v>21366.231500000002</c:v>
                </c:pt>
                <c:pt idx="1348">
                  <c:v>21678.075430000001</c:v>
                </c:pt>
                <c:pt idx="1349">
                  <c:v>21766.327420000001</c:v>
                </c:pt>
                <c:pt idx="1350">
                  <c:v>22334.582419999999</c:v>
                </c:pt>
                <c:pt idx="1351">
                  <c:v>20189.698960000002</c:v>
                </c:pt>
                <c:pt idx="1352">
                  <c:v>20253.946039999999</c:v>
                </c:pt>
                <c:pt idx="1353">
                  <c:v>19713.198530000001</c:v>
                </c:pt>
                <c:pt idx="1354">
                  <c:v>19755.130499999999</c:v>
                </c:pt>
                <c:pt idx="1355">
                  <c:v>20132.063030000001</c:v>
                </c:pt>
                <c:pt idx="1356">
                  <c:v>19415.187720000002</c:v>
                </c:pt>
                <c:pt idx="1357">
                  <c:v>19562.552629999998</c:v>
                </c:pt>
                <c:pt idx="1358">
                  <c:v>18883.71862</c:v>
                </c:pt>
                <c:pt idx="1359">
                  <c:v>18536.027129999999</c:v>
                </c:pt>
                <c:pt idx="1360">
                  <c:v>19419.039990000001</c:v>
                </c:pt>
                <c:pt idx="1361">
                  <c:v>19305.217720000001</c:v>
                </c:pt>
                <c:pt idx="1362">
                  <c:v>18945.014360000001</c:v>
                </c:pt>
                <c:pt idx="1363">
                  <c:v>18794.861260000001</c:v>
                </c:pt>
                <c:pt idx="1364">
                  <c:v>19204.72162</c:v>
                </c:pt>
                <c:pt idx="1365">
                  <c:v>19114.073280000001</c:v>
                </c:pt>
                <c:pt idx="1366">
                  <c:v>19429.814119999999</c:v>
                </c:pt>
                <c:pt idx="1367">
                  <c:v>19542.477989999999</c:v>
                </c:pt>
                <c:pt idx="1368">
                  <c:v>19451.411179999999</c:v>
                </c:pt>
                <c:pt idx="1369">
                  <c:v>19309.761419999999</c:v>
                </c:pt>
                <c:pt idx="1370">
                  <c:v>19047.293140000002</c:v>
                </c:pt>
                <c:pt idx="1371">
                  <c:v>19623.384249999999</c:v>
                </c:pt>
                <c:pt idx="1372">
                  <c:v>20336.305250000001</c:v>
                </c:pt>
                <c:pt idx="1373">
                  <c:v>20166.131880000001</c:v>
                </c:pt>
                <c:pt idx="1374">
                  <c:v>19952.07891</c:v>
                </c:pt>
                <c:pt idx="1375">
                  <c:v>19545.950949999999</c:v>
                </c:pt>
                <c:pt idx="1376">
                  <c:v>19412.584279999999</c:v>
                </c:pt>
                <c:pt idx="1377">
                  <c:v>19443.801800000001</c:v>
                </c:pt>
                <c:pt idx="1378">
                  <c:v>19141.06149</c:v>
                </c:pt>
                <c:pt idx="1379">
                  <c:v>19049.863259999998</c:v>
                </c:pt>
                <c:pt idx="1380">
                  <c:v>19157.54077</c:v>
                </c:pt>
                <c:pt idx="1381">
                  <c:v>19385.411270000001</c:v>
                </c:pt>
                <c:pt idx="1382">
                  <c:v>19186.282340000002</c:v>
                </c:pt>
                <c:pt idx="1383">
                  <c:v>19066.57763</c:v>
                </c:pt>
                <c:pt idx="1384">
                  <c:v>19266.889579999999</c:v>
                </c:pt>
                <c:pt idx="1385">
                  <c:v>19552.72551</c:v>
                </c:pt>
                <c:pt idx="1386">
                  <c:v>19338.52277</c:v>
                </c:pt>
                <c:pt idx="1387">
                  <c:v>19137.395189999999</c:v>
                </c:pt>
                <c:pt idx="1388">
                  <c:v>19050.92297</c:v>
                </c:pt>
                <c:pt idx="1389">
                  <c:v>19175.577939999999</c:v>
                </c:pt>
                <c:pt idx="1390">
                  <c:v>19207.51325</c:v>
                </c:pt>
                <c:pt idx="1391">
                  <c:v>19569.500489999999</c:v>
                </c:pt>
                <c:pt idx="1392">
                  <c:v>19342.950499999999</c:v>
                </c:pt>
                <c:pt idx="1393">
                  <c:v>20100.3596</c:v>
                </c:pt>
                <c:pt idx="1394">
                  <c:v>20777.237870000001</c:v>
                </c:pt>
                <c:pt idx="1395">
                  <c:v>20285.275880000001</c:v>
                </c:pt>
                <c:pt idx="1396">
                  <c:v>20601.858820000001</c:v>
                </c:pt>
                <c:pt idx="1397">
                  <c:v>20817.570629999998</c:v>
                </c:pt>
                <c:pt idx="1398">
                  <c:v>20632.632180000001</c:v>
                </c:pt>
                <c:pt idx="1399">
                  <c:v>20499.21977</c:v>
                </c:pt>
                <c:pt idx="1400">
                  <c:v>20481.880369999999</c:v>
                </c:pt>
                <c:pt idx="1401">
                  <c:v>20162.893240000001</c:v>
                </c:pt>
                <c:pt idx="1402">
                  <c:v>20204.764510000001</c:v>
                </c:pt>
                <c:pt idx="1403">
                  <c:v>21149.027549999999</c:v>
                </c:pt>
                <c:pt idx="1404">
                  <c:v>21276.101569999999</c:v>
                </c:pt>
                <c:pt idx="1405">
                  <c:v>20932.956709999999</c:v>
                </c:pt>
                <c:pt idx="1406">
                  <c:v>20593.726760000001</c:v>
                </c:pt>
                <c:pt idx="1407">
                  <c:v>18534.268950000001</c:v>
                </c:pt>
                <c:pt idx="1408">
                  <c:v>15863.344440000001</c:v>
                </c:pt>
                <c:pt idx="1409">
                  <c:v>17571.845600000001</c:v>
                </c:pt>
                <c:pt idx="1410">
                  <c:v>17008.584599999998</c:v>
                </c:pt>
                <c:pt idx="1411">
                  <c:v>16798.105889999999</c:v>
                </c:pt>
                <c:pt idx="1412">
                  <c:v>16346.55941</c:v>
                </c:pt>
                <c:pt idx="1413">
                  <c:v>16634.915120000001</c:v>
                </c:pt>
                <c:pt idx="1414">
                  <c:v>16867.778750000001</c:v>
                </c:pt>
                <c:pt idx="1415">
                  <c:v>16663.078509999999</c:v>
                </c:pt>
                <c:pt idx="1416">
                  <c:v>16686.215769999999</c:v>
                </c:pt>
                <c:pt idx="1417">
                  <c:v>16695.351770000001</c:v>
                </c:pt>
                <c:pt idx="1418">
                  <c:v>16717.710299999999</c:v>
                </c:pt>
                <c:pt idx="1419">
                  <c:v>16287.91533</c:v>
                </c:pt>
                <c:pt idx="1420">
                  <c:v>15797.53062</c:v>
                </c:pt>
                <c:pt idx="1421">
                  <c:v>16178.8837</c:v>
                </c:pt>
                <c:pt idx="1422">
                  <c:v>16622.307379999998</c:v>
                </c:pt>
                <c:pt idx="1423">
                  <c:v>16589.33196</c:v>
                </c:pt>
                <c:pt idx="1424">
                  <c:v>16526.632320000001</c:v>
                </c:pt>
                <c:pt idx="1425">
                  <c:v>16470.607899999999</c:v>
                </c:pt>
                <c:pt idx="1426">
                  <c:v>16449.996950000001</c:v>
                </c:pt>
                <c:pt idx="1427">
                  <c:v>16221.61975</c:v>
                </c:pt>
                <c:pt idx="1428">
                  <c:v>16447.883989999998</c:v>
                </c:pt>
                <c:pt idx="1429">
                  <c:v>17178.315409999999</c:v>
                </c:pt>
                <c:pt idx="1430">
                  <c:v>16962.986400000002</c:v>
                </c:pt>
                <c:pt idx="1431">
                  <c:v>17014.59</c:v>
                </c:pt>
                <c:pt idx="1432">
                  <c:v>16950.39</c:v>
                </c:pt>
                <c:pt idx="1433">
                  <c:v>17114.59</c:v>
                </c:pt>
                <c:pt idx="1434">
                  <c:v>16972.240000000002</c:v>
                </c:pt>
                <c:pt idx="1435">
                  <c:v>16995.63</c:v>
                </c:pt>
                <c:pt idx="1436">
                  <c:v>16830.68</c:v>
                </c:pt>
                <c:pt idx="1437">
                  <c:v>17184.099999999999</c:v>
                </c:pt>
                <c:pt idx="1438">
                  <c:v>17129.349999999999</c:v>
                </c:pt>
                <c:pt idx="1439">
                  <c:v>17115.37</c:v>
                </c:pt>
                <c:pt idx="1440">
                  <c:v>17131.46</c:v>
                </c:pt>
                <c:pt idx="1441">
                  <c:v>17177.78</c:v>
                </c:pt>
                <c:pt idx="1442">
                  <c:v>17762</c:v>
                </c:pt>
                <c:pt idx="1443">
                  <c:v>17828.900000000001</c:v>
                </c:pt>
                <c:pt idx="1444">
                  <c:v>17399.63</c:v>
                </c:pt>
                <c:pt idx="1445">
                  <c:v>16837.95</c:v>
                </c:pt>
                <c:pt idx="1446">
                  <c:v>16715.5</c:v>
                </c:pt>
                <c:pt idx="1447">
                  <c:v>16753.05</c:v>
                </c:pt>
                <c:pt idx="1448">
                  <c:v>16586.82</c:v>
                </c:pt>
                <c:pt idx="1449">
                  <c:v>16881.54</c:v>
                </c:pt>
                <c:pt idx="1450">
                  <c:v>16793.099999999999</c:v>
                </c:pt>
                <c:pt idx="1451">
                  <c:v>16792.25</c:v>
                </c:pt>
                <c:pt idx="1452">
                  <c:v>16811.330000000002</c:v>
                </c:pt>
                <c:pt idx="1453">
                  <c:v>16829.82</c:v>
                </c:pt>
                <c:pt idx="1454">
                  <c:v>16830.25</c:v>
                </c:pt>
                <c:pt idx="1455">
                  <c:v>16833.009999999998</c:v>
                </c:pt>
                <c:pt idx="1456">
                  <c:v>16692.55</c:v>
                </c:pt>
                <c:pt idx="1457">
                  <c:v>16517.32</c:v>
                </c:pt>
                <c:pt idx="1458">
                  <c:v>16593.400000000001</c:v>
                </c:pt>
                <c:pt idx="1459">
                  <c:v>16579.060000000001</c:v>
                </c:pt>
                <c:pt idx="1460">
                  <c:v>16593.400000000001</c:v>
                </c:pt>
                <c:pt idx="1461">
                  <c:v>16579.060000000001</c:v>
                </c:pt>
                <c:pt idx="1462">
                  <c:v>16750.939999999999</c:v>
                </c:pt>
                <c:pt idx="1463">
                  <c:v>16661.86</c:v>
                </c:pt>
                <c:pt idx="1464">
                  <c:v>16821.82</c:v>
                </c:pt>
                <c:pt idx="1465">
                  <c:v>16844.62</c:v>
                </c:pt>
                <c:pt idx="1466">
                  <c:v>16927.86</c:v>
                </c:pt>
                <c:pt idx="1467">
                  <c:v>16938.55</c:v>
                </c:pt>
                <c:pt idx="1468">
                  <c:v>16956.66</c:v>
                </c:pt>
                <c:pt idx="1469">
                  <c:v>17181.34</c:v>
                </c:pt>
                <c:pt idx="1470">
                  <c:v>17466.71</c:v>
                </c:pt>
                <c:pt idx="1471">
                  <c:v>17353.53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F-40CF-A6CD-A9C9E63DF53A}"/>
            </c:ext>
          </c:extLst>
        </c:ser>
        <c:ser>
          <c:idx val="1"/>
          <c:order val="1"/>
          <c:tx>
            <c:v>BTC Power Production Cost ($/BTC)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[1]ORDAM_ASIC_Pricing_Index!$A$3653:$A$5224</c:f>
              <c:strCache>
                <c:ptCount val="157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</c:strCache>
            </c:strRef>
          </c:cat>
          <c:val>
            <c:numRef>
              <c:f>ORDAM_ASIC_Pricing_Index!$AQ$3653:$AQ$5224</c:f>
              <c:numCache>
                <c:formatCode>"$"#,##0_);\("$"#,##0\)</c:formatCode>
                <c:ptCount val="1572"/>
                <c:pt idx="0">
                  <c:v>377.04725018583565</c:v>
                </c:pt>
                <c:pt idx="1">
                  <c:v>547.30693267753441</c:v>
                </c:pt>
                <c:pt idx="2">
                  <c:v>476.2380346895273</c:v>
                </c:pt>
                <c:pt idx="3">
                  <c:v>427.33040596659765</c:v>
                </c:pt>
                <c:pt idx="4">
                  <c:v>338.83816524604691</c:v>
                </c:pt>
                <c:pt idx="5">
                  <c:v>272.50719379057352</c:v>
                </c:pt>
                <c:pt idx="6">
                  <c:v>320.80347715446652</c:v>
                </c:pt>
                <c:pt idx="7">
                  <c:v>346.02147321472717</c:v>
                </c:pt>
                <c:pt idx="8">
                  <c:v>357.48419869666378</c:v>
                </c:pt>
                <c:pt idx="9">
                  <c:v>324.62438564844541</c:v>
                </c:pt>
                <c:pt idx="10">
                  <c:v>313.1616601665088</c:v>
                </c:pt>
                <c:pt idx="11">
                  <c:v>339.90801962436092</c:v>
                </c:pt>
                <c:pt idx="12">
                  <c:v>438.33462242925685</c:v>
                </c:pt>
                <c:pt idx="13">
                  <c:v>463.04060634050489</c:v>
                </c:pt>
                <c:pt idx="14">
                  <c:v>427.50828189958128</c:v>
                </c:pt>
                <c:pt idx="15">
                  <c:v>415.34406272160737</c:v>
                </c:pt>
                <c:pt idx="16">
                  <c:v>433.43033597306851</c:v>
                </c:pt>
                <c:pt idx="17">
                  <c:v>319.15069790631412</c:v>
                </c:pt>
                <c:pt idx="18">
                  <c:v>384.13323719917446</c:v>
                </c:pt>
                <c:pt idx="19">
                  <c:v>434.71078009706576</c:v>
                </c:pt>
                <c:pt idx="20">
                  <c:v>304.58564599584543</c:v>
                </c:pt>
                <c:pt idx="21">
                  <c:v>281.37759624839526</c:v>
                </c:pt>
                <c:pt idx="22">
                  <c:v>430.38928117857506</c:v>
                </c:pt>
                <c:pt idx="23">
                  <c:v>424.62728262058744</c:v>
                </c:pt>
                <c:pt idx="24">
                  <c:v>482.40732371596329</c:v>
                </c:pt>
                <c:pt idx="25">
                  <c:v>408.30162003962255</c:v>
                </c:pt>
                <c:pt idx="26">
                  <c:v>394.53684570665206</c:v>
                </c:pt>
                <c:pt idx="27">
                  <c:v>295.30283899948643</c:v>
                </c:pt>
                <c:pt idx="28">
                  <c:v>471.34572052408652</c:v>
                </c:pt>
                <c:pt idx="29">
                  <c:v>403.96542624782444</c:v>
                </c:pt>
                <c:pt idx="30">
                  <c:v>338.32499872517485</c:v>
                </c:pt>
                <c:pt idx="31">
                  <c:v>382.77068579472791</c:v>
                </c:pt>
                <c:pt idx="32">
                  <c:v>329.46749525223896</c:v>
                </c:pt>
                <c:pt idx="33">
                  <c:v>229.34607206708907</c:v>
                </c:pt>
                <c:pt idx="34">
                  <c:v>311.43614889661956</c:v>
                </c:pt>
                <c:pt idx="35">
                  <c:v>276.95515323411928</c:v>
                </c:pt>
                <c:pt idx="36">
                  <c:v>282.01658379008256</c:v>
                </c:pt>
                <c:pt idx="37">
                  <c:v>290.39957814839687</c:v>
                </c:pt>
                <c:pt idx="38">
                  <c:v>450.46731948073767</c:v>
                </c:pt>
                <c:pt idx="39">
                  <c:v>414.87913588412044</c:v>
                </c:pt>
                <c:pt idx="40">
                  <c:v>365.38444020263972</c:v>
                </c:pt>
                <c:pt idx="41">
                  <c:v>313.44576752040535</c:v>
                </c:pt>
                <c:pt idx="42">
                  <c:v>371.32028850918084</c:v>
                </c:pt>
                <c:pt idx="43">
                  <c:v>305.36641843650216</c:v>
                </c:pt>
                <c:pt idx="44">
                  <c:v>314.27019089631375</c:v>
                </c:pt>
                <c:pt idx="45">
                  <c:v>360.43789994718884</c:v>
                </c:pt>
                <c:pt idx="46">
                  <c:v>342.13570100202054</c:v>
                </c:pt>
                <c:pt idx="47">
                  <c:v>343.12500905311066</c:v>
                </c:pt>
                <c:pt idx="48">
                  <c:v>353.67762826473927</c:v>
                </c:pt>
                <c:pt idx="49">
                  <c:v>466.62363076420149</c:v>
                </c:pt>
                <c:pt idx="50">
                  <c:v>382.20267707117279</c:v>
                </c:pt>
                <c:pt idx="51">
                  <c:v>326.96631088530438</c:v>
                </c:pt>
                <c:pt idx="52">
                  <c:v>376.10194408945</c:v>
                </c:pt>
                <c:pt idx="53">
                  <c:v>271.72994469943609</c:v>
                </c:pt>
                <c:pt idx="54">
                  <c:v>374.43040362718443</c:v>
                </c:pt>
                <c:pt idx="55">
                  <c:v>302.08787306313201</c:v>
                </c:pt>
                <c:pt idx="56">
                  <c:v>342.05794702774546</c:v>
                </c:pt>
                <c:pt idx="57">
                  <c:v>365.18113031305899</c:v>
                </c:pt>
                <c:pt idx="58">
                  <c:v>443.63478788822994</c:v>
                </c:pt>
                <c:pt idx="59">
                  <c:v>422.65875733655264</c:v>
                </c:pt>
                <c:pt idx="60">
                  <c:v>394.08510941970093</c:v>
                </c:pt>
                <c:pt idx="61">
                  <c:v>383.01901456172948</c:v>
                </c:pt>
                <c:pt idx="62">
                  <c:v>908.08044073324209</c:v>
                </c:pt>
                <c:pt idx="63">
                  <c:v>1613.8330277199905</c:v>
                </c:pt>
                <c:pt idx="64">
                  <c:v>487.23850494053551</c:v>
                </c:pt>
                <c:pt idx="65">
                  <c:v>321.24708207096324</c:v>
                </c:pt>
                <c:pt idx="66">
                  <c:v>344.53543095117186</c:v>
                </c:pt>
                <c:pt idx="67">
                  <c:v>389.130141572848</c:v>
                </c:pt>
                <c:pt idx="68">
                  <c:v>434.83448721289619</c:v>
                </c:pt>
                <c:pt idx="69">
                  <c:v>476.10579389597291</c:v>
                </c:pt>
                <c:pt idx="70">
                  <c:v>344.03761251012742</c:v>
                </c:pt>
                <c:pt idx="71">
                  <c:v>279.15911840433085</c:v>
                </c:pt>
                <c:pt idx="72">
                  <c:v>350.97119203288435</c:v>
                </c:pt>
                <c:pt idx="73">
                  <c:v>433.0185497188408</c:v>
                </c:pt>
                <c:pt idx="74">
                  <c:v>517.04693012558505</c:v>
                </c:pt>
                <c:pt idx="75">
                  <c:v>462.07354962372676</c:v>
                </c:pt>
                <c:pt idx="76">
                  <c:v>551.87991296610176</c:v>
                </c:pt>
                <c:pt idx="77">
                  <c:v>418.82122021986243</c:v>
                </c:pt>
                <c:pt idx="78">
                  <c:v>472.30883368112984</c:v>
                </c:pt>
                <c:pt idx="79">
                  <c:v>485.68073704644672</c:v>
                </c:pt>
                <c:pt idx="80">
                  <c:v>301.44562401319229</c:v>
                </c:pt>
                <c:pt idx="81">
                  <c:v>328.51960119729057</c:v>
                </c:pt>
                <c:pt idx="82">
                  <c:v>419.41712501775919</c:v>
                </c:pt>
                <c:pt idx="83">
                  <c:v>543.14257397831454</c:v>
                </c:pt>
                <c:pt idx="84">
                  <c:v>374.82043443870907</c:v>
                </c:pt>
                <c:pt idx="85">
                  <c:v>272.61245486259816</c:v>
                </c:pt>
                <c:pt idx="86">
                  <c:v>277.81829422980246</c:v>
                </c:pt>
                <c:pt idx="87">
                  <c:v>346.53537387689903</c:v>
                </c:pt>
                <c:pt idx="88">
                  <c:v>263.76252793835079</c:v>
                </c:pt>
                <c:pt idx="89">
                  <c:v>442.14929025455126</c:v>
                </c:pt>
                <c:pt idx="90">
                  <c:v>583.05400912688083</c:v>
                </c:pt>
                <c:pt idx="91">
                  <c:v>299.16223563533998</c:v>
                </c:pt>
                <c:pt idx="92">
                  <c:v>243.98033834297451</c:v>
                </c:pt>
                <c:pt idx="93">
                  <c:v>532.73089524390593</c:v>
                </c:pt>
                <c:pt idx="94">
                  <c:v>403.45255095833267</c:v>
                </c:pt>
                <c:pt idx="95">
                  <c:v>370.06394443492167</c:v>
                </c:pt>
                <c:pt idx="96">
                  <c:v>410.93096837392847</c:v>
                </c:pt>
                <c:pt idx="97">
                  <c:v>626.74363521779014</c:v>
                </c:pt>
                <c:pt idx="98">
                  <c:v>577.70320649098198</c:v>
                </c:pt>
                <c:pt idx="99">
                  <c:v>388.84538522391199</c:v>
                </c:pt>
                <c:pt idx="100">
                  <c:v>392.14952758493808</c:v>
                </c:pt>
                <c:pt idx="101">
                  <c:v>399.45342122510101</c:v>
                </c:pt>
                <c:pt idx="102">
                  <c:v>309.71987078881364</c:v>
                </c:pt>
                <c:pt idx="103">
                  <c:v>369.02053105775548</c:v>
                </c:pt>
                <c:pt idx="104">
                  <c:v>238.59385891198895</c:v>
                </c:pt>
                <c:pt idx="105">
                  <c:v>247.1150681588457</c:v>
                </c:pt>
                <c:pt idx="106">
                  <c:v>300.50305262384614</c:v>
                </c:pt>
                <c:pt idx="107">
                  <c:v>294.93818127896009</c:v>
                </c:pt>
                <c:pt idx="108">
                  <c:v>397.54049670029644</c:v>
                </c:pt>
                <c:pt idx="109">
                  <c:v>287.11258095021412</c:v>
                </c:pt>
                <c:pt idx="110">
                  <c:v>236.06438948012095</c:v>
                </c:pt>
                <c:pt idx="111">
                  <c:v>395.22639732140311</c:v>
                </c:pt>
                <c:pt idx="112">
                  <c:v>430.82615151825883</c:v>
                </c:pt>
                <c:pt idx="113">
                  <c:v>466.77153439663743</c:v>
                </c:pt>
                <c:pt idx="114">
                  <c:v>504.27224634186894</c:v>
                </c:pt>
                <c:pt idx="115">
                  <c:v>393.84388259531158</c:v>
                </c:pt>
                <c:pt idx="116">
                  <c:v>359.62664312454734</c:v>
                </c:pt>
                <c:pt idx="117">
                  <c:v>330.59383387662621</c:v>
                </c:pt>
                <c:pt idx="118">
                  <c:v>383.12939346810265</c:v>
                </c:pt>
                <c:pt idx="119">
                  <c:v>384.16627951267122</c:v>
                </c:pt>
                <c:pt idx="120">
                  <c:v>465.56183401130738</c:v>
                </c:pt>
                <c:pt idx="121">
                  <c:v>531.9225408636986</c:v>
                </c:pt>
                <c:pt idx="122">
                  <c:v>500.8159595266402</c:v>
                </c:pt>
                <c:pt idx="123">
                  <c:v>558.23807266458982</c:v>
                </c:pt>
                <c:pt idx="124">
                  <c:v>429.7084053789805</c:v>
                </c:pt>
                <c:pt idx="125">
                  <c:v>417.67584078202981</c:v>
                </c:pt>
                <c:pt idx="126">
                  <c:v>387.95905245925775</c:v>
                </c:pt>
                <c:pt idx="127">
                  <c:v>453.59122298807949</c:v>
                </c:pt>
                <c:pt idx="128">
                  <c:v>446.29875959598826</c:v>
                </c:pt>
                <c:pt idx="129">
                  <c:v>373.19181409027283</c:v>
                </c:pt>
                <c:pt idx="130">
                  <c:v>423.50981149570288</c:v>
                </c:pt>
                <c:pt idx="131">
                  <c:v>449.39805653762699</c:v>
                </c:pt>
                <c:pt idx="132">
                  <c:v>442.65252789994258</c:v>
                </c:pt>
                <c:pt idx="133">
                  <c:v>533.62600871628172</c:v>
                </c:pt>
                <c:pt idx="134">
                  <c:v>502.6330392998936</c:v>
                </c:pt>
                <c:pt idx="135">
                  <c:v>388.87061038326914</c:v>
                </c:pt>
                <c:pt idx="136">
                  <c:v>337.82336663862998</c:v>
                </c:pt>
                <c:pt idx="137">
                  <c:v>361.10958340395098</c:v>
                </c:pt>
                <c:pt idx="138">
                  <c:v>519.04943149881035</c:v>
                </c:pt>
                <c:pt idx="139">
                  <c:v>357.64439043189282</c:v>
                </c:pt>
                <c:pt idx="140">
                  <c:v>367.12807646068347</c:v>
                </c:pt>
                <c:pt idx="141">
                  <c:v>409.25752785781111</c:v>
                </c:pt>
                <c:pt idx="142">
                  <c:v>386.27782709574149</c:v>
                </c:pt>
                <c:pt idx="143">
                  <c:v>438.07334309913642</c:v>
                </c:pt>
                <c:pt idx="144">
                  <c:v>395.57913454705539</c:v>
                </c:pt>
                <c:pt idx="145">
                  <c:v>343.60123996618364</c:v>
                </c:pt>
                <c:pt idx="146">
                  <c:v>366.76331930572996</c:v>
                </c:pt>
                <c:pt idx="147">
                  <c:v>441.72091464867128</c:v>
                </c:pt>
                <c:pt idx="148">
                  <c:v>435.15528585950858</c:v>
                </c:pt>
                <c:pt idx="149">
                  <c:v>516.0186928405019</c:v>
                </c:pt>
                <c:pt idx="150">
                  <c:v>544.42711478217325</c:v>
                </c:pt>
                <c:pt idx="151">
                  <c:v>608.54898145051709</c:v>
                </c:pt>
                <c:pt idx="152">
                  <c:v>567.35676963509377</c:v>
                </c:pt>
                <c:pt idx="153">
                  <c:v>557.61673925509206</c:v>
                </c:pt>
                <c:pt idx="154">
                  <c:v>549.09421267259063</c:v>
                </c:pt>
                <c:pt idx="155">
                  <c:v>523.52663292508646</c:v>
                </c:pt>
                <c:pt idx="156">
                  <c:v>625.99986921468678</c:v>
                </c:pt>
                <c:pt idx="157">
                  <c:v>665.3658253338599</c:v>
                </c:pt>
                <c:pt idx="158">
                  <c:v>686.87505908969683</c:v>
                </c:pt>
                <c:pt idx="159">
                  <c:v>655.42287765427488</c:v>
                </c:pt>
                <c:pt idx="160">
                  <c:v>444.18596878799002</c:v>
                </c:pt>
                <c:pt idx="161">
                  <c:v>440.73637469507275</c:v>
                </c:pt>
                <c:pt idx="162">
                  <c:v>505.06115866300007</c:v>
                </c:pt>
                <c:pt idx="163">
                  <c:v>407.45793756340061</c:v>
                </c:pt>
                <c:pt idx="164">
                  <c:v>378.30850403942691</c:v>
                </c:pt>
                <c:pt idx="165">
                  <c:v>442.40126071739058</c:v>
                </c:pt>
                <c:pt idx="166">
                  <c:v>484.52511652146103</c:v>
                </c:pt>
                <c:pt idx="167">
                  <c:v>524.63347683251379</c:v>
                </c:pt>
                <c:pt idx="168">
                  <c:v>480.8972246340291</c:v>
                </c:pt>
                <c:pt idx="169">
                  <c:v>649.39264785031094</c:v>
                </c:pt>
                <c:pt idx="170">
                  <c:v>619.36176500434681</c:v>
                </c:pt>
                <c:pt idx="171">
                  <c:v>417.20756705466903</c:v>
                </c:pt>
                <c:pt idx="172">
                  <c:v>391.40922474404215</c:v>
                </c:pt>
                <c:pt idx="173">
                  <c:v>408.13783733608926</c:v>
                </c:pt>
                <c:pt idx="174">
                  <c:v>466.78875618290505</c:v>
                </c:pt>
                <c:pt idx="175">
                  <c:v>449.05239584434906</c:v>
                </c:pt>
                <c:pt idx="176">
                  <c:v>406.92854004027868</c:v>
                </c:pt>
                <c:pt idx="177">
                  <c:v>471.17669867028843</c:v>
                </c:pt>
                <c:pt idx="178">
                  <c:v>581.2546264402597</c:v>
                </c:pt>
                <c:pt idx="179">
                  <c:v>517.36626051886458</c:v>
                </c:pt>
                <c:pt idx="180">
                  <c:v>478.29938811422778</c:v>
                </c:pt>
                <c:pt idx="181">
                  <c:v>458.01051515270365</c:v>
                </c:pt>
                <c:pt idx="182">
                  <c:v>464.26984830040794</c:v>
                </c:pt>
                <c:pt idx="183">
                  <c:v>465.56488274476055</c:v>
                </c:pt>
                <c:pt idx="184">
                  <c:v>458.65803237487995</c:v>
                </c:pt>
                <c:pt idx="185">
                  <c:v>513.48115718580675</c:v>
                </c:pt>
                <c:pt idx="186">
                  <c:v>585.35556884737628</c:v>
                </c:pt>
                <c:pt idx="187">
                  <c:v>611.47209680848698</c:v>
                </c:pt>
                <c:pt idx="188">
                  <c:v>652.265681805594</c:v>
                </c:pt>
                <c:pt idx="189">
                  <c:v>1362.9955045918671</c:v>
                </c:pt>
                <c:pt idx="190">
                  <c:v>1190.1554451275222</c:v>
                </c:pt>
                <c:pt idx="191">
                  <c:v>920.41646502196807</c:v>
                </c:pt>
                <c:pt idx="192">
                  <c:v>888.85651122534023</c:v>
                </c:pt>
                <c:pt idx="193">
                  <c:v>1006.4666515455864</c:v>
                </c:pt>
                <c:pt idx="194">
                  <c:v>895.5136889793165</c:v>
                </c:pt>
                <c:pt idx="195">
                  <c:v>1013.8635157166709</c:v>
                </c:pt>
                <c:pt idx="196">
                  <c:v>681.74431443496962</c:v>
                </c:pt>
                <c:pt idx="197">
                  <c:v>601.11849497014691</c:v>
                </c:pt>
                <c:pt idx="198">
                  <c:v>573.75009753713357</c:v>
                </c:pt>
                <c:pt idx="199">
                  <c:v>542.68326801857813</c:v>
                </c:pt>
                <c:pt idx="200">
                  <c:v>513.83549775134782</c:v>
                </c:pt>
                <c:pt idx="201">
                  <c:v>642.29437218918486</c:v>
                </c:pt>
                <c:pt idx="202">
                  <c:v>813.4084966802767</c:v>
                </c:pt>
                <c:pt idx="203">
                  <c:v>583.55672736544193</c:v>
                </c:pt>
                <c:pt idx="204">
                  <c:v>605.37880666608248</c:v>
                </c:pt>
                <c:pt idx="205">
                  <c:v>543.10006349346804</c:v>
                </c:pt>
                <c:pt idx="206">
                  <c:v>565.90291040312604</c:v>
                </c:pt>
                <c:pt idx="207">
                  <c:v>562.47022377156463</c:v>
                </c:pt>
                <c:pt idx="208">
                  <c:v>545.79717441826631</c:v>
                </c:pt>
                <c:pt idx="209">
                  <c:v>753.22952372547797</c:v>
                </c:pt>
                <c:pt idx="210">
                  <c:v>856.45531457457514</c:v>
                </c:pt>
                <c:pt idx="211">
                  <c:v>1192.1230287608314</c:v>
                </c:pt>
                <c:pt idx="212">
                  <c:v>1098.9501059041643</c:v>
                </c:pt>
                <c:pt idx="213">
                  <c:v>1509.4013502780087</c:v>
                </c:pt>
                <c:pt idx="214">
                  <c:v>696.5901943047146</c:v>
                </c:pt>
                <c:pt idx="215">
                  <c:v>632.10472401181073</c:v>
                </c:pt>
                <c:pt idx="216">
                  <c:v>1215.2287051955877</c:v>
                </c:pt>
                <c:pt idx="217">
                  <c:v>2233.2611564859458</c:v>
                </c:pt>
                <c:pt idx="218">
                  <c:v>3916.4914394759007</c:v>
                </c:pt>
                <c:pt idx="219">
                  <c:v>1143.2493563183345</c:v>
                </c:pt>
                <c:pt idx="220">
                  <c:v>1619.3995396459754</c:v>
                </c:pt>
                <c:pt idx="221">
                  <c:v>1577.0267908729509</c:v>
                </c:pt>
                <c:pt idx="222">
                  <c:v>2004.0137208165056</c:v>
                </c:pt>
                <c:pt idx="223">
                  <c:v>3930.8873092513513</c:v>
                </c:pt>
                <c:pt idx="224">
                  <c:v>10971.282490000041</c:v>
                </c:pt>
                <c:pt idx="225">
                  <c:v>5921.5916410301761</c:v>
                </c:pt>
                <c:pt idx="226">
                  <c:v>6253.2398862344253</c:v>
                </c:pt>
                <c:pt idx="227">
                  <c:v>13832.801133101406</c:v>
                </c:pt>
                <c:pt idx="228">
                  <c:v>2060.2390989960959</c:v>
                </c:pt>
                <c:pt idx="229">
                  <c:v>1582.5579896525953</c:v>
                </c:pt>
                <c:pt idx="230">
                  <c:v>5141.5821540244742</c:v>
                </c:pt>
                <c:pt idx="231">
                  <c:v>7508.6323941052415</c:v>
                </c:pt>
                <c:pt idx="232">
                  <c:v>10718.900999406122</c:v>
                </c:pt>
                <c:pt idx="233">
                  <c:v>1926.0503591903544</c:v>
                </c:pt>
                <c:pt idx="234">
                  <c:v>1092.527343110421</c:v>
                </c:pt>
                <c:pt idx="235">
                  <c:v>904.71457976638817</c:v>
                </c:pt>
                <c:pt idx="236">
                  <c:v>1093.6353830121557</c:v>
                </c:pt>
                <c:pt idx="237">
                  <c:v>10942.725059556531</c:v>
                </c:pt>
                <c:pt idx="238">
                  <c:v>1229.0932609992235</c:v>
                </c:pt>
                <c:pt idx="239">
                  <c:v>895.85026055251069</c:v>
                </c:pt>
                <c:pt idx="240">
                  <c:v>1165.3809666494781</c:v>
                </c:pt>
                <c:pt idx="241">
                  <c:v>1021.0587694485324</c:v>
                </c:pt>
                <c:pt idx="242">
                  <c:v>1026.3219589817722</c:v>
                </c:pt>
                <c:pt idx="243">
                  <c:v>969.0121878799431</c:v>
                </c:pt>
                <c:pt idx="244">
                  <c:v>1238.2961917086905</c:v>
                </c:pt>
                <c:pt idx="245">
                  <c:v>2397.7704062357348</c:v>
                </c:pt>
                <c:pt idx="246">
                  <c:v>2688.7377792519983</c:v>
                </c:pt>
                <c:pt idx="247">
                  <c:v>19162.237991713566</c:v>
                </c:pt>
                <c:pt idx="248">
                  <c:v>16677.734108727764</c:v>
                </c:pt>
                <c:pt idx="249">
                  <c:v>915.09678341368681</c:v>
                </c:pt>
                <c:pt idx="250">
                  <c:v>645.81277958493934</c:v>
                </c:pt>
                <c:pt idx="251">
                  <c:v>687.71442544730155</c:v>
                </c:pt>
                <c:pt idx="252">
                  <c:v>642.00353905199734</c:v>
                </c:pt>
                <c:pt idx="253">
                  <c:v>675.40764834087361</c:v>
                </c:pt>
                <c:pt idx="254">
                  <c:v>904.25509881992878</c:v>
                </c:pt>
                <c:pt idx="255">
                  <c:v>1188.0188956800262</c:v>
                </c:pt>
                <c:pt idx="256">
                  <c:v>1088.0739354934954</c:v>
                </c:pt>
                <c:pt idx="257">
                  <c:v>1082.898791923966</c:v>
                </c:pt>
                <c:pt idx="258">
                  <c:v>1040.2038574753508</c:v>
                </c:pt>
                <c:pt idx="259">
                  <c:v>893.35915868996256</c:v>
                </c:pt>
                <c:pt idx="260">
                  <c:v>824.78850639370182</c:v>
                </c:pt>
                <c:pt idx="261">
                  <c:v>806.67550390035001</c:v>
                </c:pt>
                <c:pt idx="262">
                  <c:v>753.95372878577211</c:v>
                </c:pt>
                <c:pt idx="263">
                  <c:v>649.80396444899873</c:v>
                </c:pt>
                <c:pt idx="264">
                  <c:v>930.55550309595299</c:v>
                </c:pt>
                <c:pt idx="265">
                  <c:v>1528.284585376565</c:v>
                </c:pt>
                <c:pt idx="266">
                  <c:v>2267.359776399941</c:v>
                </c:pt>
                <c:pt idx="267">
                  <c:v>3278.1300048235948</c:v>
                </c:pt>
                <c:pt idx="268">
                  <c:v>5638.1463253786069</c:v>
                </c:pt>
                <c:pt idx="269">
                  <c:v>1002.3988295797474</c:v>
                </c:pt>
                <c:pt idx="270">
                  <c:v>716.39583942264505</c:v>
                </c:pt>
                <c:pt idx="271">
                  <c:v>652.1840030402858</c:v>
                </c:pt>
                <c:pt idx="272">
                  <c:v>758.04676031931035</c:v>
                </c:pt>
                <c:pt idx="273">
                  <c:v>822.95277871661403</c:v>
                </c:pt>
                <c:pt idx="274">
                  <c:v>3693.3954105118046</c:v>
                </c:pt>
                <c:pt idx="275">
                  <c:v>2829.1388019059978</c:v>
                </c:pt>
                <c:pt idx="276">
                  <c:v>1205.099977943519</c:v>
                </c:pt>
                <c:pt idx="277">
                  <c:v>2257.4799125992654</c:v>
                </c:pt>
                <c:pt idx="278">
                  <c:v>1138.1114135013822</c:v>
                </c:pt>
                <c:pt idx="279">
                  <c:v>744.16312002042196</c:v>
                </c:pt>
                <c:pt idx="280">
                  <c:v>659.12582318973</c:v>
                </c:pt>
                <c:pt idx="281">
                  <c:v>678.21582860070168</c:v>
                </c:pt>
                <c:pt idx="282">
                  <c:v>1495.7006103124031</c:v>
                </c:pt>
                <c:pt idx="283">
                  <c:v>547.39740812710852</c:v>
                </c:pt>
                <c:pt idx="284">
                  <c:v>601.53561332649281</c:v>
                </c:pt>
                <c:pt idx="285">
                  <c:v>665.22761944341562</c:v>
                </c:pt>
                <c:pt idx="286">
                  <c:v>750.50413874440665</c:v>
                </c:pt>
                <c:pt idx="287">
                  <c:v>898.41113072703843</c:v>
                </c:pt>
                <c:pt idx="288">
                  <c:v>662.39686361599672</c:v>
                </c:pt>
                <c:pt idx="289">
                  <c:v>599.4125464559288</c:v>
                </c:pt>
                <c:pt idx="290">
                  <c:v>507.41298206481804</c:v>
                </c:pt>
                <c:pt idx="291">
                  <c:v>1094.4409717757896</c:v>
                </c:pt>
                <c:pt idx="292">
                  <c:v>664.16608600813356</c:v>
                </c:pt>
                <c:pt idx="293">
                  <c:v>847.4575258335002</c:v>
                </c:pt>
                <c:pt idx="294">
                  <c:v>706.62742341941532</c:v>
                </c:pt>
                <c:pt idx="295">
                  <c:v>527.73886920868119</c:v>
                </c:pt>
                <c:pt idx="296">
                  <c:v>531.46320844092315</c:v>
                </c:pt>
                <c:pt idx="297">
                  <c:v>646.17285679397457</c:v>
                </c:pt>
                <c:pt idx="298">
                  <c:v>761.9998069166985</c:v>
                </c:pt>
                <c:pt idx="299">
                  <c:v>570.19633645623924</c:v>
                </c:pt>
                <c:pt idx="300">
                  <c:v>809.29891516617101</c:v>
                </c:pt>
                <c:pt idx="301">
                  <c:v>932.20210983015465</c:v>
                </c:pt>
                <c:pt idx="302">
                  <c:v>738.90890367679856</c:v>
                </c:pt>
                <c:pt idx="303">
                  <c:v>1341.8794253767667</c:v>
                </c:pt>
                <c:pt idx="304">
                  <c:v>801.10536885523879</c:v>
                </c:pt>
                <c:pt idx="305">
                  <c:v>939.65078829463846</c:v>
                </c:pt>
                <c:pt idx="306">
                  <c:v>668.89132611065031</c:v>
                </c:pt>
                <c:pt idx="307">
                  <c:v>857.34289126209183</c:v>
                </c:pt>
                <c:pt idx="308">
                  <c:v>1031.26953340779</c:v>
                </c:pt>
                <c:pt idx="309">
                  <c:v>852.87368418340156</c:v>
                </c:pt>
                <c:pt idx="310">
                  <c:v>696.51408046677614</c:v>
                </c:pt>
                <c:pt idx="311">
                  <c:v>1132.4841457365912</c:v>
                </c:pt>
                <c:pt idx="312">
                  <c:v>934.56757642362766</c:v>
                </c:pt>
                <c:pt idx="313">
                  <c:v>624.8904268867351</c:v>
                </c:pt>
                <c:pt idx="314">
                  <c:v>553.26677330669406</c:v>
                </c:pt>
                <c:pt idx="315">
                  <c:v>1845.9526176305269</c:v>
                </c:pt>
                <c:pt idx="316">
                  <c:v>1115.8757622977412</c:v>
                </c:pt>
                <c:pt idx="317">
                  <c:v>965.36228738316208</c:v>
                </c:pt>
                <c:pt idx="318">
                  <c:v>965.70829537147154</c:v>
                </c:pt>
                <c:pt idx="319">
                  <c:v>697.55210443170427</c:v>
                </c:pt>
                <c:pt idx="320">
                  <c:v>823.84502016462693</c:v>
                </c:pt>
                <c:pt idx="321">
                  <c:v>926.60939269251196</c:v>
                </c:pt>
                <c:pt idx="322">
                  <c:v>700.3201683381792</c:v>
                </c:pt>
                <c:pt idx="323">
                  <c:v>547.73064549374396</c:v>
                </c:pt>
                <c:pt idx="324">
                  <c:v>736.14176126879704</c:v>
                </c:pt>
                <c:pt idx="325">
                  <c:v>839.54038833100105</c:v>
                </c:pt>
                <c:pt idx="326">
                  <c:v>819.77819339761061</c:v>
                </c:pt>
                <c:pt idx="327">
                  <c:v>678.61965815910685</c:v>
                </c:pt>
                <c:pt idx="328">
                  <c:v>593.57164067790836</c:v>
                </c:pt>
                <c:pt idx="329">
                  <c:v>501.81859277288089</c:v>
                </c:pt>
                <c:pt idx="330">
                  <c:v>763.66767564030533</c:v>
                </c:pt>
                <c:pt idx="331">
                  <c:v>787.66462663085099</c:v>
                </c:pt>
                <c:pt idx="332">
                  <c:v>624.62651843037906</c:v>
                </c:pt>
                <c:pt idx="333">
                  <c:v>612.98093927320258</c:v>
                </c:pt>
                <c:pt idx="334">
                  <c:v>780.25380353082949</c:v>
                </c:pt>
                <c:pt idx="335">
                  <c:v>816.24923001664797</c:v>
                </c:pt>
                <c:pt idx="336">
                  <c:v>708.26295055919263</c:v>
                </c:pt>
                <c:pt idx="337">
                  <c:v>741.78810267833728</c:v>
                </c:pt>
                <c:pt idx="338">
                  <c:v>605.27389343057655</c:v>
                </c:pt>
                <c:pt idx="339">
                  <c:v>733.82454093579724</c:v>
                </c:pt>
                <c:pt idx="340">
                  <c:v>720.86439391211013</c:v>
                </c:pt>
                <c:pt idx="341">
                  <c:v>541.87425528767471</c:v>
                </c:pt>
                <c:pt idx="342">
                  <c:v>602.47169947950897</c:v>
                </c:pt>
                <c:pt idx="343">
                  <c:v>824.54557010160704</c:v>
                </c:pt>
                <c:pt idx="344">
                  <c:v>717.01137722939234</c:v>
                </c:pt>
                <c:pt idx="345">
                  <c:v>702.65013323017149</c:v>
                </c:pt>
                <c:pt idx="346">
                  <c:v>673.57737098784639</c:v>
                </c:pt>
                <c:pt idx="347">
                  <c:v>621.03623440533113</c:v>
                </c:pt>
                <c:pt idx="348">
                  <c:v>539.07206133660725</c:v>
                </c:pt>
                <c:pt idx="349">
                  <c:v>611.22855557659489</c:v>
                </c:pt>
                <c:pt idx="350">
                  <c:v>807.03185790743532</c:v>
                </c:pt>
                <c:pt idx="351">
                  <c:v>802.82856698083413</c:v>
                </c:pt>
                <c:pt idx="352">
                  <c:v>635.41573033750683</c:v>
                </c:pt>
                <c:pt idx="353">
                  <c:v>673.10391389965378</c:v>
                </c:pt>
                <c:pt idx="354">
                  <c:v>687.19295448363414</c:v>
                </c:pt>
                <c:pt idx="355">
                  <c:v>666.05939360766376</c:v>
                </c:pt>
                <c:pt idx="356">
                  <c:v>632.59792222071087</c:v>
                </c:pt>
                <c:pt idx="357">
                  <c:v>506.50100899408807</c:v>
                </c:pt>
                <c:pt idx="358">
                  <c:v>517.06778943207314</c:v>
                </c:pt>
                <c:pt idx="359">
                  <c:v>617.80442960753157</c:v>
                </c:pt>
                <c:pt idx="360">
                  <c:v>480.43628391372471</c:v>
                </c:pt>
                <c:pt idx="361">
                  <c:v>433.23799795739103</c:v>
                </c:pt>
                <c:pt idx="362">
                  <c:v>514.60220732987659</c:v>
                </c:pt>
                <c:pt idx="363">
                  <c:v>704.45202919900976</c:v>
                </c:pt>
                <c:pt idx="364">
                  <c:v>669.93387976825829</c:v>
                </c:pt>
                <c:pt idx="365">
                  <c:v>475.19662888992423</c:v>
                </c:pt>
                <c:pt idx="366">
                  <c:v>587.42711233233126</c:v>
                </c:pt>
                <c:pt idx="367">
                  <c:v>613.32645466519443</c:v>
                </c:pt>
                <c:pt idx="368">
                  <c:v>663.62372818118956</c:v>
                </c:pt>
                <c:pt idx="369">
                  <c:v>563.77988672406491</c:v>
                </c:pt>
                <c:pt idx="370">
                  <c:v>684.26813148999361</c:v>
                </c:pt>
                <c:pt idx="371">
                  <c:v>661.37161145659286</c:v>
                </c:pt>
                <c:pt idx="372">
                  <c:v>504.84949909711537</c:v>
                </c:pt>
                <c:pt idx="373">
                  <c:v>569.03482574812415</c:v>
                </c:pt>
                <c:pt idx="374">
                  <c:v>627.21450780020803</c:v>
                </c:pt>
                <c:pt idx="375">
                  <c:v>611.82504351546322</c:v>
                </c:pt>
                <c:pt idx="376">
                  <c:v>595.30952086842001</c:v>
                </c:pt>
                <c:pt idx="377">
                  <c:v>556.64818376284165</c:v>
                </c:pt>
                <c:pt idx="378">
                  <c:v>653.56240233062147</c:v>
                </c:pt>
                <c:pt idx="379">
                  <c:v>656.77796150567985</c:v>
                </c:pt>
                <c:pt idx="380">
                  <c:v>669.64019820591341</c:v>
                </c:pt>
                <c:pt idx="381">
                  <c:v>702.59967975026211</c:v>
                </c:pt>
                <c:pt idx="382">
                  <c:v>620.20097588939041</c:v>
                </c:pt>
                <c:pt idx="383">
                  <c:v>752.84279186054982</c:v>
                </c:pt>
                <c:pt idx="384">
                  <c:v>800.27228969266127</c:v>
                </c:pt>
                <c:pt idx="385">
                  <c:v>639.8962758366232</c:v>
                </c:pt>
                <c:pt idx="386">
                  <c:v>645.52350439297538</c:v>
                </c:pt>
                <c:pt idx="387">
                  <c:v>702.19773485337976</c:v>
                </c:pt>
                <c:pt idx="388">
                  <c:v>725.91248376943554</c:v>
                </c:pt>
                <c:pt idx="389">
                  <c:v>579.20259640739573</c:v>
                </c:pt>
                <c:pt idx="390">
                  <c:v>698.58023078143913</c:v>
                </c:pt>
                <c:pt idx="391">
                  <c:v>641.90600032103475</c:v>
                </c:pt>
                <c:pt idx="392">
                  <c:v>585.6239824380018</c:v>
                </c:pt>
                <c:pt idx="393">
                  <c:v>804.3915620843818</c:v>
                </c:pt>
                <c:pt idx="394">
                  <c:v>871.28395663010178</c:v>
                </c:pt>
                <c:pt idx="395">
                  <c:v>786.72187295909714</c:v>
                </c:pt>
                <c:pt idx="396">
                  <c:v>634.00527409056656</c:v>
                </c:pt>
                <c:pt idx="397">
                  <c:v>408.50638430122109</c:v>
                </c:pt>
                <c:pt idx="398">
                  <c:v>445.1078832035962</c:v>
                </c:pt>
                <c:pt idx="399">
                  <c:v>584.36186178619573</c:v>
                </c:pt>
                <c:pt idx="400">
                  <c:v>898.62990408589928</c:v>
                </c:pt>
                <c:pt idx="401">
                  <c:v>926.39655842563207</c:v>
                </c:pt>
                <c:pt idx="402">
                  <c:v>752.64461536033423</c:v>
                </c:pt>
                <c:pt idx="403">
                  <c:v>655.46132517126921</c:v>
                </c:pt>
                <c:pt idx="404">
                  <c:v>489.70281290074286</c:v>
                </c:pt>
                <c:pt idx="405">
                  <c:v>790.92894179845075</c:v>
                </c:pt>
                <c:pt idx="406">
                  <c:v>843.68675463940281</c:v>
                </c:pt>
                <c:pt idx="407">
                  <c:v>847.91576092832213</c:v>
                </c:pt>
                <c:pt idx="408">
                  <c:v>869.90659363070256</c:v>
                </c:pt>
                <c:pt idx="409">
                  <c:v>861.02568042397195</c:v>
                </c:pt>
                <c:pt idx="410">
                  <c:v>748.95701376761031</c:v>
                </c:pt>
                <c:pt idx="411">
                  <c:v>734.15549175639262</c:v>
                </c:pt>
                <c:pt idx="412">
                  <c:v>673.25780119595447</c:v>
                </c:pt>
                <c:pt idx="413">
                  <c:v>680.02421125822536</c:v>
                </c:pt>
                <c:pt idx="414">
                  <c:v>1000.1599873294173</c:v>
                </c:pt>
                <c:pt idx="415">
                  <c:v>803.5111948946693</c:v>
                </c:pt>
                <c:pt idx="416">
                  <c:v>1150.7126112149449</c:v>
                </c:pt>
                <c:pt idx="417">
                  <c:v>761.22113200547619</c:v>
                </c:pt>
                <c:pt idx="418">
                  <c:v>592.48378107759561</c:v>
                </c:pt>
                <c:pt idx="419">
                  <c:v>718.50816848739112</c:v>
                </c:pt>
                <c:pt idx="420">
                  <c:v>675.72201628318612</c:v>
                </c:pt>
                <c:pt idx="421">
                  <c:v>915.84767044865748</c:v>
                </c:pt>
                <c:pt idx="422">
                  <c:v>872.03527039039602</c:v>
                </c:pt>
                <c:pt idx="423">
                  <c:v>863.18853576324705</c:v>
                </c:pt>
                <c:pt idx="424">
                  <c:v>505.52769297993973</c:v>
                </c:pt>
                <c:pt idx="425">
                  <c:v>566.61228921501583</c:v>
                </c:pt>
                <c:pt idx="426">
                  <c:v>832.0143280294842</c:v>
                </c:pt>
                <c:pt idx="427">
                  <c:v>768.40209332950838</c:v>
                </c:pt>
                <c:pt idx="428">
                  <c:v>639.91380469710703</c:v>
                </c:pt>
                <c:pt idx="429">
                  <c:v>682.04111244543549</c:v>
                </c:pt>
                <c:pt idx="430">
                  <c:v>660.55618549378789</c:v>
                </c:pt>
                <c:pt idx="431">
                  <c:v>532.91044301635316</c:v>
                </c:pt>
                <c:pt idx="432">
                  <c:v>521.11479684682115</c:v>
                </c:pt>
                <c:pt idx="433">
                  <c:v>767.26103794077949</c:v>
                </c:pt>
                <c:pt idx="434">
                  <c:v>907.29518277621514</c:v>
                </c:pt>
                <c:pt idx="435">
                  <c:v>949.62061562036615</c:v>
                </c:pt>
                <c:pt idx="436">
                  <c:v>1047.329327611651</c:v>
                </c:pt>
                <c:pt idx="437">
                  <c:v>863.61893824554875</c:v>
                </c:pt>
                <c:pt idx="438">
                  <c:v>1358.016015510206</c:v>
                </c:pt>
                <c:pt idx="439">
                  <c:v>1110.8174768778774</c:v>
                </c:pt>
                <c:pt idx="440">
                  <c:v>1335.0522168394432</c:v>
                </c:pt>
                <c:pt idx="441">
                  <c:v>1121.1736998078291</c:v>
                </c:pt>
                <c:pt idx="442">
                  <c:v>974.38549653981624</c:v>
                </c:pt>
                <c:pt idx="443">
                  <c:v>931.60979313349344</c:v>
                </c:pt>
                <c:pt idx="444">
                  <c:v>876.67678454853137</c:v>
                </c:pt>
                <c:pt idx="445">
                  <c:v>1202.2224009987565</c:v>
                </c:pt>
                <c:pt idx="446">
                  <c:v>990.59523677800166</c:v>
                </c:pt>
                <c:pt idx="447">
                  <c:v>1021.6639055678572</c:v>
                </c:pt>
                <c:pt idx="448">
                  <c:v>2596.2600614827079</c:v>
                </c:pt>
                <c:pt idx="449">
                  <c:v>1599.3610368343011</c:v>
                </c:pt>
                <c:pt idx="450">
                  <c:v>1075.9240666785365</c:v>
                </c:pt>
                <c:pt idx="451">
                  <c:v>846.96379220069105</c:v>
                </c:pt>
                <c:pt idx="452">
                  <c:v>712.61520139137679</c:v>
                </c:pt>
                <c:pt idx="453">
                  <c:v>745.91851404269983</c:v>
                </c:pt>
                <c:pt idx="454">
                  <c:v>623.30177200828336</c:v>
                </c:pt>
                <c:pt idx="455">
                  <c:v>1218.2200389160073</c:v>
                </c:pt>
                <c:pt idx="456">
                  <c:v>524.5271742583368</c:v>
                </c:pt>
                <c:pt idx="457">
                  <c:v>513.93066568746133</c:v>
                </c:pt>
                <c:pt idx="458">
                  <c:v>591.51224629565695</c:v>
                </c:pt>
                <c:pt idx="459">
                  <c:v>829.55524240568138</c:v>
                </c:pt>
                <c:pt idx="460">
                  <c:v>598.32428751979114</c:v>
                </c:pt>
                <c:pt idx="461">
                  <c:v>600.21652119316173</c:v>
                </c:pt>
                <c:pt idx="462">
                  <c:v>895.02652750430491</c:v>
                </c:pt>
                <c:pt idx="463">
                  <c:v>2700.2983764964792</c:v>
                </c:pt>
                <c:pt idx="464">
                  <c:v>826.18082553939132</c:v>
                </c:pt>
                <c:pt idx="465">
                  <c:v>576.00494571278296</c:v>
                </c:pt>
                <c:pt idx="466">
                  <c:v>518.36442300073236</c:v>
                </c:pt>
                <c:pt idx="467">
                  <c:v>481.13825208253309</c:v>
                </c:pt>
                <c:pt idx="468">
                  <c:v>716.10343841568363</c:v>
                </c:pt>
                <c:pt idx="469">
                  <c:v>846.59517733324253</c:v>
                </c:pt>
                <c:pt idx="470">
                  <c:v>720.10625249290933</c:v>
                </c:pt>
                <c:pt idx="471">
                  <c:v>376.66480466694151</c:v>
                </c:pt>
                <c:pt idx="472">
                  <c:v>658.46291570363303</c:v>
                </c:pt>
                <c:pt idx="473">
                  <c:v>582.40944823634413</c:v>
                </c:pt>
                <c:pt idx="474">
                  <c:v>838.98983058651368</c:v>
                </c:pt>
                <c:pt idx="475">
                  <c:v>1268.8920624805573</c:v>
                </c:pt>
                <c:pt idx="476">
                  <c:v>872.11746647737004</c:v>
                </c:pt>
                <c:pt idx="477">
                  <c:v>644.21220520279599</c:v>
                </c:pt>
                <c:pt idx="478">
                  <c:v>1390.0050411451164</c:v>
                </c:pt>
                <c:pt idx="479">
                  <c:v>864.30357180509884</c:v>
                </c:pt>
                <c:pt idx="480">
                  <c:v>860.3966244689633</c:v>
                </c:pt>
                <c:pt idx="481">
                  <c:v>621.20462644555323</c:v>
                </c:pt>
                <c:pt idx="482">
                  <c:v>667.21978396003863</c:v>
                </c:pt>
                <c:pt idx="483">
                  <c:v>980.64378137002427</c:v>
                </c:pt>
                <c:pt idx="484">
                  <c:v>760.5524147677213</c:v>
                </c:pt>
                <c:pt idx="485">
                  <c:v>771.40504625698679</c:v>
                </c:pt>
                <c:pt idx="486">
                  <c:v>586.91031093947447</c:v>
                </c:pt>
                <c:pt idx="487">
                  <c:v>620.7705211859826</c:v>
                </c:pt>
                <c:pt idx="488">
                  <c:v>1231.1225161422703</c:v>
                </c:pt>
                <c:pt idx="489">
                  <c:v>1157.7587272748362</c:v>
                </c:pt>
                <c:pt idx="490">
                  <c:v>777.15561208280747</c:v>
                </c:pt>
                <c:pt idx="491">
                  <c:v>862.58139807838108</c:v>
                </c:pt>
                <c:pt idx="492">
                  <c:v>629.96041159812694</c:v>
                </c:pt>
                <c:pt idx="493">
                  <c:v>710.56730710164243</c:v>
                </c:pt>
                <c:pt idx="494">
                  <c:v>786.7933930669235</c:v>
                </c:pt>
                <c:pt idx="495">
                  <c:v>698.73912134840918</c:v>
                </c:pt>
                <c:pt idx="496">
                  <c:v>676.83507365723653</c:v>
                </c:pt>
                <c:pt idx="497">
                  <c:v>1595.4908338250198</c:v>
                </c:pt>
                <c:pt idx="498">
                  <c:v>1563.9490051497312</c:v>
                </c:pt>
                <c:pt idx="499">
                  <c:v>1653.3175197297157</c:v>
                </c:pt>
                <c:pt idx="500">
                  <c:v>1560.4443575191433</c:v>
                </c:pt>
                <c:pt idx="501">
                  <c:v>1654.1936816373625</c:v>
                </c:pt>
                <c:pt idx="502">
                  <c:v>1878.4911299949711</c:v>
                </c:pt>
                <c:pt idx="503">
                  <c:v>1751.4476533861691</c:v>
                </c:pt>
                <c:pt idx="504">
                  <c:v>2526.8509416536831</c:v>
                </c:pt>
                <c:pt idx="505">
                  <c:v>1646.3090506226026</c:v>
                </c:pt>
                <c:pt idx="506">
                  <c:v>1510.4206097257895</c:v>
                </c:pt>
                <c:pt idx="507">
                  <c:v>1474.1836921533061</c:v>
                </c:pt>
                <c:pt idx="508">
                  <c:v>1236.1730290067667</c:v>
                </c:pt>
                <c:pt idx="509">
                  <c:v>1126.6387099808508</c:v>
                </c:pt>
                <c:pt idx="510">
                  <c:v>1311.9411293855958</c:v>
                </c:pt>
                <c:pt idx="511">
                  <c:v>1456.0652333670644</c:v>
                </c:pt>
                <c:pt idx="512">
                  <c:v>1582.8944448707566</c:v>
                </c:pt>
                <c:pt idx="513">
                  <c:v>1503.8320792580655</c:v>
                </c:pt>
                <c:pt idx="514">
                  <c:v>1622.4256276771023</c:v>
                </c:pt>
                <c:pt idx="515">
                  <c:v>1392.6506276152184</c:v>
                </c:pt>
                <c:pt idx="516">
                  <c:v>1410.7690864014598</c:v>
                </c:pt>
                <c:pt idx="517">
                  <c:v>1587.0122764130842</c:v>
                </c:pt>
                <c:pt idx="518">
                  <c:v>1552.422491457532</c:v>
                </c:pt>
                <c:pt idx="519">
                  <c:v>1853.0241940474518</c:v>
                </c:pt>
                <c:pt idx="520">
                  <c:v>1840.8333085273737</c:v>
                </c:pt>
                <c:pt idx="521">
                  <c:v>1604.0053220001098</c:v>
                </c:pt>
                <c:pt idx="522">
                  <c:v>1539.7554581472875</c:v>
                </c:pt>
                <c:pt idx="523">
                  <c:v>1651.8191741696521</c:v>
                </c:pt>
                <c:pt idx="524">
                  <c:v>3736.2042921856309</c:v>
                </c:pt>
                <c:pt idx="525">
                  <c:v>1652.5662656098013</c:v>
                </c:pt>
                <c:pt idx="526">
                  <c:v>1468.7817713331235</c:v>
                </c:pt>
                <c:pt idx="527">
                  <c:v>1196.0933956787035</c:v>
                </c:pt>
                <c:pt idx="528">
                  <c:v>1257.354893770929</c:v>
                </c:pt>
                <c:pt idx="529">
                  <c:v>1202.0701271998962</c:v>
                </c:pt>
                <c:pt idx="530">
                  <c:v>1228.9654190452636</c:v>
                </c:pt>
                <c:pt idx="531">
                  <c:v>1368.6715183531446</c:v>
                </c:pt>
                <c:pt idx="532">
                  <c:v>1483.9187397098963</c:v>
                </c:pt>
                <c:pt idx="533">
                  <c:v>1280.3951625621846</c:v>
                </c:pt>
                <c:pt idx="534">
                  <c:v>1325.9088739074534</c:v>
                </c:pt>
                <c:pt idx="535">
                  <c:v>1482.2012411685653</c:v>
                </c:pt>
                <c:pt idx="536">
                  <c:v>1473.6137484619107</c:v>
                </c:pt>
                <c:pt idx="537">
                  <c:v>1367.9875881700605</c:v>
                </c:pt>
                <c:pt idx="538">
                  <c:v>1410.0663024326677</c:v>
                </c:pt>
                <c:pt idx="539">
                  <c:v>1484.7774889805614</c:v>
                </c:pt>
                <c:pt idx="540">
                  <c:v>1495.082480228547</c:v>
                </c:pt>
                <c:pt idx="541">
                  <c:v>1357.6825969220752</c:v>
                </c:pt>
                <c:pt idx="542">
                  <c:v>1264.0789264195412</c:v>
                </c:pt>
                <c:pt idx="543">
                  <c:v>1209.9777223676178</c:v>
                </c:pt>
                <c:pt idx="544">
                  <c:v>1086.3178273917931</c:v>
                </c:pt>
                <c:pt idx="545">
                  <c:v>1273.5251683968611</c:v>
                </c:pt>
                <c:pt idx="546">
                  <c:v>1490.7389841517097</c:v>
                </c:pt>
                <c:pt idx="547">
                  <c:v>2096.9957369230851</c:v>
                </c:pt>
                <c:pt idx="548">
                  <c:v>2129.6271202167286</c:v>
                </c:pt>
                <c:pt idx="549">
                  <c:v>2076.3864422113102</c:v>
                </c:pt>
                <c:pt idx="550">
                  <c:v>2023.1457642058917</c:v>
                </c:pt>
                <c:pt idx="551">
                  <c:v>2050.6248238215917</c:v>
                </c:pt>
                <c:pt idx="552">
                  <c:v>1774.1167864386132</c:v>
                </c:pt>
                <c:pt idx="553">
                  <c:v>1736.333079467026</c:v>
                </c:pt>
                <c:pt idx="554">
                  <c:v>1736.333079467026</c:v>
                </c:pt>
                <c:pt idx="555">
                  <c:v>1736.333079467026</c:v>
                </c:pt>
                <c:pt idx="556">
                  <c:v>2281.6206687160675</c:v>
                </c:pt>
                <c:pt idx="557">
                  <c:v>2636.2722818811917</c:v>
                </c:pt>
                <c:pt idx="558">
                  <c:v>3194.4406803250927</c:v>
                </c:pt>
                <c:pt idx="559">
                  <c:v>2212.9405098981993</c:v>
                </c:pt>
                <c:pt idx="560">
                  <c:v>1819.4240098438077</c:v>
                </c:pt>
                <c:pt idx="561">
                  <c:v>1802.4376861004525</c:v>
                </c:pt>
                <c:pt idx="562">
                  <c:v>2004.3862017158956</c:v>
                </c:pt>
                <c:pt idx="563">
                  <c:v>1782.6203083998716</c:v>
                </c:pt>
                <c:pt idx="564">
                  <c:v>1893.975097384088</c:v>
                </c:pt>
                <c:pt idx="565">
                  <c:v>1954.3709151382393</c:v>
                </c:pt>
                <c:pt idx="566">
                  <c:v>1963.8077616623252</c:v>
                </c:pt>
                <c:pt idx="567">
                  <c:v>1819.4240098438077</c:v>
                </c:pt>
                <c:pt idx="568">
                  <c:v>2044.9646417694664</c:v>
                </c:pt>
                <c:pt idx="569">
                  <c:v>2653.6412425730223</c:v>
                </c:pt>
                <c:pt idx="570">
                  <c:v>3165.1183241784906</c:v>
                </c:pt>
                <c:pt idx="571">
                  <c:v>1722.2244906457202</c:v>
                </c:pt>
                <c:pt idx="572">
                  <c:v>1636.3491872765364</c:v>
                </c:pt>
                <c:pt idx="573">
                  <c:v>1795.5616425083354</c:v>
                </c:pt>
                <c:pt idx="574">
                  <c:v>1899.1341109123384</c:v>
                </c:pt>
                <c:pt idx="575">
                  <c:v>1805.6439181936807</c:v>
                </c:pt>
                <c:pt idx="576">
                  <c:v>2059.5339513610156</c:v>
                </c:pt>
                <c:pt idx="577">
                  <c:v>2113.6116118551408</c:v>
                </c:pt>
                <c:pt idx="578">
                  <c:v>2248.3474778320301</c:v>
                </c:pt>
                <c:pt idx="579">
                  <c:v>2158.5235671807709</c:v>
                </c:pt>
                <c:pt idx="580">
                  <c:v>2062.2836629115645</c:v>
                </c:pt>
                <c:pt idx="581">
                  <c:v>1951.3786303727647</c:v>
                </c:pt>
                <c:pt idx="582">
                  <c:v>1858.8050081709569</c:v>
                </c:pt>
                <c:pt idx="583">
                  <c:v>1979.792316395102</c:v>
                </c:pt>
                <c:pt idx="584">
                  <c:v>1864.3044312720542</c:v>
                </c:pt>
                <c:pt idx="585">
                  <c:v>1873.4701364405503</c:v>
                </c:pt>
                <c:pt idx="586">
                  <c:v>1762.5651039017505</c:v>
                </c:pt>
                <c:pt idx="587">
                  <c:v>1852.3461918362891</c:v>
                </c:pt>
                <c:pt idx="588">
                  <c:v>1986.0396700922681</c:v>
                </c:pt>
                <c:pt idx="589">
                  <c:v>1981.4295501524066</c:v>
                </c:pt>
                <c:pt idx="590">
                  <c:v>10567.316926150179</c:v>
                </c:pt>
                <c:pt idx="591">
                  <c:v>21023.068949755714</c:v>
                </c:pt>
                <c:pt idx="592">
                  <c:v>9263.5750071573893</c:v>
                </c:pt>
                <c:pt idx="593">
                  <c:v>4472.7383656534785</c:v>
                </c:pt>
                <c:pt idx="594">
                  <c:v>3113.6750073823537</c:v>
                </c:pt>
                <c:pt idx="595">
                  <c:v>3103.5327435146583</c:v>
                </c:pt>
                <c:pt idx="596">
                  <c:v>2420.3129684272071</c:v>
                </c:pt>
                <c:pt idx="597">
                  <c:v>2242.3623387485591</c:v>
                </c:pt>
                <c:pt idx="598">
                  <c:v>2172.2885156626667</c:v>
                </c:pt>
                <c:pt idx="599">
                  <c:v>2418.4689204512624</c:v>
                </c:pt>
                <c:pt idx="600">
                  <c:v>2181.5087555423893</c:v>
                </c:pt>
                <c:pt idx="601">
                  <c:v>2699.4535564948528</c:v>
                </c:pt>
                <c:pt idx="602">
                  <c:v>3152.2281445268982</c:v>
                </c:pt>
                <c:pt idx="603">
                  <c:v>2295.3952216054959</c:v>
                </c:pt>
                <c:pt idx="604">
                  <c:v>3382.436321142347</c:v>
                </c:pt>
                <c:pt idx="605">
                  <c:v>3637.4802346540687</c:v>
                </c:pt>
                <c:pt idx="606">
                  <c:v>4934.6698771593801</c:v>
                </c:pt>
                <c:pt idx="607">
                  <c:v>2877.1245973681871</c:v>
                </c:pt>
                <c:pt idx="608">
                  <c:v>3251.571092111988</c:v>
                </c:pt>
                <c:pt idx="609">
                  <c:v>2238.0819826140973</c:v>
                </c:pt>
                <c:pt idx="610">
                  <c:v>2354.618901896607</c:v>
                </c:pt>
                <c:pt idx="611">
                  <c:v>2138.7390350290075</c:v>
                </c:pt>
                <c:pt idx="612">
                  <c:v>2182.6791849224128</c:v>
                </c:pt>
                <c:pt idx="613">
                  <c:v>2103.3958709843118</c:v>
                </c:pt>
                <c:pt idx="614">
                  <c:v>1980.172407152806</c:v>
                </c:pt>
                <c:pt idx="615">
                  <c:v>1809.0485820301978</c:v>
                </c:pt>
                <c:pt idx="616">
                  <c:v>1647.6780512387716</c:v>
                </c:pt>
                <c:pt idx="617">
                  <c:v>1691.08766770898</c:v>
                </c:pt>
                <c:pt idx="618">
                  <c:v>1905.3046881163116</c:v>
                </c:pt>
                <c:pt idx="619">
                  <c:v>1884.5435671957771</c:v>
                </c:pt>
                <c:pt idx="620">
                  <c:v>1990.2365464275883</c:v>
                </c:pt>
                <c:pt idx="621">
                  <c:v>1961.925926990496</c:v>
                </c:pt>
                <c:pt idx="622">
                  <c:v>1964.7569889342053</c:v>
                </c:pt>
                <c:pt idx="623">
                  <c:v>2497.9403216661099</c:v>
                </c:pt>
                <c:pt idx="624">
                  <c:v>2517.7577552720745</c:v>
                </c:pt>
                <c:pt idx="625">
                  <c:v>2048.7451599309125</c:v>
                </c:pt>
                <c:pt idx="626">
                  <c:v>1708.0740393712354</c:v>
                </c:pt>
                <c:pt idx="627">
                  <c:v>1474.0395853579387</c:v>
                </c:pt>
                <c:pt idx="628">
                  <c:v>1407.0074394188082</c:v>
                </c:pt>
                <c:pt idx="629">
                  <c:v>1494.2229864477561</c:v>
                </c:pt>
                <c:pt idx="630">
                  <c:v>1573.0322156907812</c:v>
                </c:pt>
                <c:pt idx="631">
                  <c:v>1670.7556599521322</c:v>
                </c:pt>
                <c:pt idx="632">
                  <c:v>1879.862814876959</c:v>
                </c:pt>
                <c:pt idx="633">
                  <c:v>1708.5840899887844</c:v>
                </c:pt>
                <c:pt idx="634">
                  <c:v>1555.1687903956954</c:v>
                </c:pt>
                <c:pt idx="635">
                  <c:v>1687.5682955239774</c:v>
                </c:pt>
                <c:pt idx="636">
                  <c:v>1437.480341392778</c:v>
                </c:pt>
                <c:pt idx="637">
                  <c:v>1747.4633097486765</c:v>
                </c:pt>
                <c:pt idx="638">
                  <c:v>1780.0377911691271</c:v>
                </c:pt>
                <c:pt idx="639">
                  <c:v>1509.984832296361</c:v>
                </c:pt>
                <c:pt idx="640">
                  <c:v>1391.2455935702033</c:v>
                </c:pt>
                <c:pt idx="641">
                  <c:v>1267.2524062278437</c:v>
                </c:pt>
                <c:pt idx="642">
                  <c:v>1692.4199326176763</c:v>
                </c:pt>
                <c:pt idx="643">
                  <c:v>1383.7527736911275</c:v>
                </c:pt>
                <c:pt idx="644">
                  <c:v>2111.3253625894213</c:v>
                </c:pt>
                <c:pt idx="645">
                  <c:v>2274.0580484180441</c:v>
                </c:pt>
                <c:pt idx="646">
                  <c:v>2056.7311712146575</c:v>
                </c:pt>
                <c:pt idx="647">
                  <c:v>2033.6336287099498</c:v>
                </c:pt>
                <c:pt idx="648">
                  <c:v>3733.4027793973059</c:v>
                </c:pt>
                <c:pt idx="649">
                  <c:v>2448.3395054990206</c:v>
                </c:pt>
                <c:pt idx="650">
                  <c:v>3068.8234882391239</c:v>
                </c:pt>
                <c:pt idx="651">
                  <c:v>2434.6909576553298</c:v>
                </c:pt>
                <c:pt idx="652">
                  <c:v>2180.6179901035443</c:v>
                </c:pt>
                <c:pt idx="653">
                  <c:v>2088.2278200847136</c:v>
                </c:pt>
                <c:pt idx="654">
                  <c:v>2152.2710061204939</c:v>
                </c:pt>
                <c:pt idx="655">
                  <c:v>1479.5848713591101</c:v>
                </c:pt>
                <c:pt idx="656">
                  <c:v>2891.7180794650844</c:v>
                </c:pt>
                <c:pt idx="657">
                  <c:v>4032.9567045060453</c:v>
                </c:pt>
                <c:pt idx="658">
                  <c:v>2479.3925895789794</c:v>
                </c:pt>
                <c:pt idx="659">
                  <c:v>2604.5045456130224</c:v>
                </c:pt>
                <c:pt idx="660">
                  <c:v>2570.778713986454</c:v>
                </c:pt>
                <c:pt idx="661">
                  <c:v>2509.8546310481379</c:v>
                </c:pt>
                <c:pt idx="662">
                  <c:v>2537.0528823598861</c:v>
                </c:pt>
                <c:pt idx="663">
                  <c:v>1901.7017317174448</c:v>
                </c:pt>
                <c:pt idx="664">
                  <c:v>2037.6929882761865</c:v>
                </c:pt>
                <c:pt idx="665">
                  <c:v>3586.9053829933723</c:v>
                </c:pt>
                <c:pt idx="666">
                  <c:v>4184.1789817993667</c:v>
                </c:pt>
                <c:pt idx="667">
                  <c:v>3007.0386650268979</c:v>
                </c:pt>
                <c:pt idx="668">
                  <c:v>3313.8349398234191</c:v>
                </c:pt>
                <c:pt idx="669">
                  <c:v>2906.9491001996635</c:v>
                </c:pt>
                <c:pt idx="670">
                  <c:v>2989.6317841873788</c:v>
                </c:pt>
                <c:pt idx="671">
                  <c:v>3572.7622923112635</c:v>
                </c:pt>
                <c:pt idx="672">
                  <c:v>1748.0909425946393</c:v>
                </c:pt>
                <c:pt idx="673">
                  <c:v>1971.8538897919675</c:v>
                </c:pt>
                <c:pt idx="674">
                  <c:v>2772.8339089432206</c:v>
                </c:pt>
                <c:pt idx="675">
                  <c:v>2872.385587492236</c:v>
                </c:pt>
                <c:pt idx="676">
                  <c:v>1761.7907148720265</c:v>
                </c:pt>
                <c:pt idx="677">
                  <c:v>1567.2539485331247</c:v>
                </c:pt>
                <c:pt idx="678">
                  <c:v>2020.2597518387367</c:v>
                </c:pt>
                <c:pt idx="679">
                  <c:v>3597.5602000419453</c:v>
                </c:pt>
                <c:pt idx="680">
                  <c:v>3033.1295822135826</c:v>
                </c:pt>
                <c:pt idx="681">
                  <c:v>2815.7598620790345</c:v>
                </c:pt>
                <c:pt idx="682">
                  <c:v>2845.8993610892871</c:v>
                </c:pt>
                <c:pt idx="683">
                  <c:v>2027.5662970533431</c:v>
                </c:pt>
                <c:pt idx="684">
                  <c:v>2067.7522957336796</c:v>
                </c:pt>
                <c:pt idx="685">
                  <c:v>2357.9085974901996</c:v>
                </c:pt>
                <c:pt idx="686">
                  <c:v>2030.5010699458846</c:v>
                </c:pt>
                <c:pt idx="687">
                  <c:v>1528.8591271586881</c:v>
                </c:pt>
                <c:pt idx="688">
                  <c:v>1441.7419195372477</c:v>
                </c:pt>
                <c:pt idx="689">
                  <c:v>1782.5520944079383</c:v>
                </c:pt>
                <c:pt idx="690">
                  <c:v>1947.2131901319797</c:v>
                </c:pt>
                <c:pt idx="691">
                  <c:v>1879.2426215482183</c:v>
                </c:pt>
                <c:pt idx="692">
                  <c:v>1608.3176791650571</c:v>
                </c:pt>
                <c:pt idx="693">
                  <c:v>1211.0249191332125</c:v>
                </c:pt>
                <c:pt idx="694">
                  <c:v>1894.5599327783618</c:v>
                </c:pt>
                <c:pt idx="695">
                  <c:v>1698.3068826421493</c:v>
                </c:pt>
                <c:pt idx="696">
                  <c:v>1744.2588163325795</c:v>
                </c:pt>
                <c:pt idx="697">
                  <c:v>2156.8688875945677</c:v>
                </c:pt>
                <c:pt idx="698">
                  <c:v>1922.8978213342102</c:v>
                </c:pt>
                <c:pt idx="699">
                  <c:v>2317.8995960147877</c:v>
                </c:pt>
                <c:pt idx="700">
                  <c:v>2278.2951964425929</c:v>
                </c:pt>
                <c:pt idx="701">
                  <c:v>1850.9845694794351</c:v>
                </c:pt>
                <c:pt idx="702">
                  <c:v>2410.6572686970344</c:v>
                </c:pt>
                <c:pt idx="703">
                  <c:v>2389.812847869563</c:v>
                </c:pt>
                <c:pt idx="704">
                  <c:v>2310.604048725173</c:v>
                </c:pt>
                <c:pt idx="705">
                  <c:v>2083.3998617057377</c:v>
                </c:pt>
                <c:pt idx="706">
                  <c:v>2476.3171943035686</c:v>
                </c:pt>
                <c:pt idx="707">
                  <c:v>2133.4264716916687</c:v>
                </c:pt>
                <c:pt idx="708">
                  <c:v>1857.2378957276762</c:v>
                </c:pt>
                <c:pt idx="709">
                  <c:v>1710.284728894005</c:v>
                </c:pt>
                <c:pt idx="710">
                  <c:v>1906.2222846722334</c:v>
                </c:pt>
                <c:pt idx="711">
                  <c:v>2007.3177256854685</c:v>
                </c:pt>
                <c:pt idx="712">
                  <c:v>1800.8842690571835</c:v>
                </c:pt>
                <c:pt idx="713">
                  <c:v>2356.4870300127836</c:v>
                </c:pt>
                <c:pt idx="714">
                  <c:v>2047.7059709076605</c:v>
                </c:pt>
                <c:pt idx="715">
                  <c:v>2658.1579989411448</c:v>
                </c:pt>
                <c:pt idx="716">
                  <c:v>2332.109577978169</c:v>
                </c:pt>
                <c:pt idx="717">
                  <c:v>1844.5605372858688</c:v>
                </c:pt>
                <c:pt idx="718">
                  <c:v>2205.1436819645492</c:v>
                </c:pt>
                <c:pt idx="719">
                  <c:v>2267.1030392191956</c:v>
                </c:pt>
                <c:pt idx="720">
                  <c:v>2230.5368611672729</c:v>
                </c:pt>
                <c:pt idx="721">
                  <c:v>1693.2171892376341</c:v>
                </c:pt>
                <c:pt idx="722">
                  <c:v>1706.4216424230503</c:v>
                </c:pt>
                <c:pt idx="723">
                  <c:v>2248.8199501932345</c:v>
                </c:pt>
                <c:pt idx="724">
                  <c:v>2245.7727686889075</c:v>
                </c:pt>
                <c:pt idx="725">
                  <c:v>1749.0821834836265</c:v>
                </c:pt>
                <c:pt idx="726">
                  <c:v>1737.4110019139805</c:v>
                </c:pt>
                <c:pt idx="727">
                  <c:v>2087.5241100457433</c:v>
                </c:pt>
                <c:pt idx="728">
                  <c:v>1655.4481066577005</c:v>
                </c:pt>
                <c:pt idx="729">
                  <c:v>1808.2431336169382</c:v>
                </c:pt>
                <c:pt idx="730">
                  <c:v>2571.2063808173698</c:v>
                </c:pt>
                <c:pt idx="731">
                  <c:v>2089.5478852372562</c:v>
                </c:pt>
                <c:pt idx="732">
                  <c:v>1994.4304512361416</c:v>
                </c:pt>
                <c:pt idx="733">
                  <c:v>1818.3620095745034</c:v>
                </c:pt>
                <c:pt idx="734">
                  <c:v>2013.6563155555157</c:v>
                </c:pt>
                <c:pt idx="735">
                  <c:v>1939.7885210652885</c:v>
                </c:pt>
                <c:pt idx="736">
                  <c:v>1546.164246315994</c:v>
                </c:pt>
                <c:pt idx="737">
                  <c:v>2066.2744705348559</c:v>
                </c:pt>
                <c:pt idx="738">
                  <c:v>2484.1840475823074</c:v>
                </c:pt>
                <c:pt idx="739">
                  <c:v>2453.0123486073398</c:v>
                </c:pt>
                <c:pt idx="740">
                  <c:v>3117.8369933624367</c:v>
                </c:pt>
                <c:pt idx="741">
                  <c:v>3682.8818853633966</c:v>
                </c:pt>
                <c:pt idx="742">
                  <c:v>2994.513703441593</c:v>
                </c:pt>
                <c:pt idx="743">
                  <c:v>2347.6269917658915</c:v>
                </c:pt>
                <c:pt idx="744">
                  <c:v>2293.8131925277048</c:v>
                </c:pt>
                <c:pt idx="745">
                  <c:v>2558.3977054487887</c:v>
                </c:pt>
                <c:pt idx="746">
                  <c:v>2861.1003261635883</c:v>
                </c:pt>
                <c:pt idx="747">
                  <c:v>2640.2395251235307</c:v>
                </c:pt>
                <c:pt idx="748">
                  <c:v>2136.8562780829934</c:v>
                </c:pt>
                <c:pt idx="749">
                  <c:v>2199.6390438608782</c:v>
                </c:pt>
                <c:pt idx="750">
                  <c:v>2716.4757407109619</c:v>
                </c:pt>
                <c:pt idx="751">
                  <c:v>2282.6019843530821</c:v>
                </c:pt>
                <c:pt idx="752">
                  <c:v>2512.4317519328379</c:v>
                </c:pt>
                <c:pt idx="753">
                  <c:v>2271.4207238803824</c:v>
                </c:pt>
                <c:pt idx="754">
                  <c:v>2137.7411002305644</c:v>
                </c:pt>
                <c:pt idx="755">
                  <c:v>1789.9475031077327</c:v>
                </c:pt>
                <c:pt idx="756">
                  <c:v>2450.4154741911557</c:v>
                </c:pt>
                <c:pt idx="757">
                  <c:v>2534.2484585139227</c:v>
                </c:pt>
                <c:pt idx="758">
                  <c:v>2743.8309193208406</c:v>
                </c:pt>
                <c:pt idx="759">
                  <c:v>2305.4070688760989</c:v>
                </c:pt>
                <c:pt idx="760">
                  <c:v>1489.7347889789041</c:v>
                </c:pt>
                <c:pt idx="761">
                  <c:v>2241.9658915507612</c:v>
                </c:pt>
                <c:pt idx="762">
                  <c:v>2726.8377468229828</c:v>
                </c:pt>
                <c:pt idx="763">
                  <c:v>2432.2894235267731</c:v>
                </c:pt>
                <c:pt idx="764">
                  <c:v>2292.945409044336</c:v>
                </c:pt>
                <c:pt idx="765">
                  <c:v>1927.0257612571224</c:v>
                </c:pt>
                <c:pt idx="766">
                  <c:v>2675.858229329408</c:v>
                </c:pt>
                <c:pt idx="767">
                  <c:v>2755.5214804560396</c:v>
                </c:pt>
                <c:pt idx="768">
                  <c:v>2375.3691306343435</c:v>
                </c:pt>
                <c:pt idx="769">
                  <c:v>2777.67759900393</c:v>
                </c:pt>
                <c:pt idx="770">
                  <c:v>3104.1888197096819</c:v>
                </c:pt>
                <c:pt idx="771">
                  <c:v>3781.6996026741162</c:v>
                </c:pt>
                <c:pt idx="772">
                  <c:v>5848.0491851405159</c:v>
                </c:pt>
                <c:pt idx="773">
                  <c:v>16510.972764188347</c:v>
                </c:pt>
                <c:pt idx="774">
                  <c:v>138276.3358573833</c:v>
                </c:pt>
                <c:pt idx="775">
                  <c:v>458602.501153766</c:v>
                </c:pt>
                <c:pt idx="776">
                  <c:v>770144.34850166144</c:v>
                </c:pt>
                <c:pt idx="777">
                  <c:v>809146.11381496349</c:v>
                </c:pt>
                <c:pt idx="778">
                  <c:v>1028876.5042349091</c:v>
                </c:pt>
                <c:pt idx="779">
                  <c:v>943766.6901119448</c:v>
                </c:pt>
                <c:pt idx="780">
                  <c:v>624147.86381703976</c:v>
                </c:pt>
                <c:pt idx="781">
                  <c:v>9874.5605040548526</c:v>
                </c:pt>
                <c:pt idx="782">
                  <c:v>2401.5687545469132</c:v>
                </c:pt>
                <c:pt idx="783">
                  <c:v>3198.1520914389503</c:v>
                </c:pt>
                <c:pt idx="784">
                  <c:v>2083.6445444223464</c:v>
                </c:pt>
                <c:pt idx="785">
                  <c:v>1714.8997356533321</c:v>
                </c:pt>
                <c:pt idx="786">
                  <c:v>2216.014475775326</c:v>
                </c:pt>
                <c:pt idx="787">
                  <c:v>2601.305525963463</c:v>
                </c:pt>
                <c:pt idx="788">
                  <c:v>2328.2925425479425</c:v>
                </c:pt>
                <c:pt idx="789">
                  <c:v>1864.9977828125143</c:v>
                </c:pt>
                <c:pt idx="790">
                  <c:v>2242.0157122910896</c:v>
                </c:pt>
                <c:pt idx="791">
                  <c:v>3020.8709333769243</c:v>
                </c:pt>
                <c:pt idx="792">
                  <c:v>2681.6729842849145</c:v>
                </c:pt>
                <c:pt idx="793">
                  <c:v>1744.4465953303365</c:v>
                </c:pt>
                <c:pt idx="794">
                  <c:v>1890.9990193282781</c:v>
                </c:pt>
                <c:pt idx="795">
                  <c:v>2696.6290002517931</c:v>
                </c:pt>
                <c:pt idx="796">
                  <c:v>2108.5281711185594</c:v>
                </c:pt>
                <c:pt idx="797">
                  <c:v>1940.4993627947779</c:v>
                </c:pt>
                <c:pt idx="798">
                  <c:v>883.31811042432173</c:v>
                </c:pt>
                <c:pt idx="799">
                  <c:v>1528.5954090566202</c:v>
                </c:pt>
                <c:pt idx="800">
                  <c:v>2214.7130430453931</c:v>
                </c:pt>
                <c:pt idx="801">
                  <c:v>2326.7322485945806</c:v>
                </c:pt>
                <c:pt idx="802">
                  <c:v>1694.2904839314597</c:v>
                </c:pt>
                <c:pt idx="803">
                  <c:v>1988.3408984980767</c:v>
                </c:pt>
                <c:pt idx="804">
                  <c:v>3413.0851690768045</c:v>
                </c:pt>
                <c:pt idx="805">
                  <c:v>2674.4585324868499</c:v>
                </c:pt>
                <c:pt idx="806">
                  <c:v>2133.0323723324441</c:v>
                </c:pt>
                <c:pt idx="807">
                  <c:v>2604.4465290186076</c:v>
                </c:pt>
                <c:pt idx="808">
                  <c:v>3296.2938600829775</c:v>
                </c:pt>
                <c:pt idx="809">
                  <c:v>2544.4866714967479</c:v>
                </c:pt>
                <c:pt idx="810">
                  <c:v>1764.1298428376238</c:v>
                </c:pt>
                <c:pt idx="811">
                  <c:v>1963.9773233478875</c:v>
                </c:pt>
                <c:pt idx="812">
                  <c:v>3879.1823449045792</c:v>
                </c:pt>
                <c:pt idx="813">
                  <c:v>2898.978035735192</c:v>
                </c:pt>
                <c:pt idx="814">
                  <c:v>3427.1463770837449</c:v>
                </c:pt>
                <c:pt idx="815">
                  <c:v>2467.1647296326578</c:v>
                </c:pt>
                <c:pt idx="816">
                  <c:v>2894.2197623897091</c:v>
                </c:pt>
                <c:pt idx="817">
                  <c:v>2873.9971006714086</c:v>
                </c:pt>
                <c:pt idx="818">
                  <c:v>2142.41257380348</c:v>
                </c:pt>
                <c:pt idx="819">
                  <c:v>2699.1305552249282</c:v>
                </c:pt>
                <c:pt idx="820">
                  <c:v>2501.6622113874059</c:v>
                </c:pt>
                <c:pt idx="821">
                  <c:v>2728.8697636341935</c:v>
                </c:pt>
                <c:pt idx="822">
                  <c:v>1904.5091227891266</c:v>
                </c:pt>
                <c:pt idx="823">
                  <c:v>2374.0278952943113</c:v>
                </c:pt>
                <c:pt idx="824">
                  <c:v>2790.6786022627193</c:v>
                </c:pt>
                <c:pt idx="825">
                  <c:v>2284.655689267855</c:v>
                </c:pt>
                <c:pt idx="826">
                  <c:v>1474.0120177039441</c:v>
                </c:pt>
                <c:pt idx="827">
                  <c:v>4522.7371303247401</c:v>
                </c:pt>
                <c:pt idx="828">
                  <c:v>8004.4768749610421</c:v>
                </c:pt>
                <c:pt idx="829">
                  <c:v>2764.2445694943308</c:v>
                </c:pt>
                <c:pt idx="830">
                  <c:v>3441.4593137511383</c:v>
                </c:pt>
                <c:pt idx="831">
                  <c:v>3865.6626015105144</c:v>
                </c:pt>
                <c:pt idx="832">
                  <c:v>3623.9800161995345</c:v>
                </c:pt>
                <c:pt idx="833">
                  <c:v>4415.742235786025</c:v>
                </c:pt>
                <c:pt idx="834">
                  <c:v>7609.2251469003777</c:v>
                </c:pt>
                <c:pt idx="835">
                  <c:v>3753.9064464390376</c:v>
                </c:pt>
                <c:pt idx="836">
                  <c:v>3308.7234194689941</c:v>
                </c:pt>
                <c:pt idx="837">
                  <c:v>4251.6903497945896</c:v>
                </c:pt>
                <c:pt idx="838">
                  <c:v>7205.0371166102641</c:v>
                </c:pt>
                <c:pt idx="839">
                  <c:v>5043.2693919862804</c:v>
                </c:pt>
                <c:pt idx="840">
                  <c:v>2777.5828627958017</c:v>
                </c:pt>
                <c:pt idx="841">
                  <c:v>3484.4873234888673</c:v>
                </c:pt>
                <c:pt idx="842">
                  <c:v>2576.1599946854362</c:v>
                </c:pt>
                <c:pt idx="843">
                  <c:v>2630.0438192754705</c:v>
                </c:pt>
                <c:pt idx="844">
                  <c:v>6416.0239708276231</c:v>
                </c:pt>
                <c:pt idx="845">
                  <c:v>2386.2836604157928</c:v>
                </c:pt>
                <c:pt idx="846">
                  <c:v>2391.4154532338912</c:v>
                </c:pt>
                <c:pt idx="847">
                  <c:v>2576.1599946854362</c:v>
                </c:pt>
                <c:pt idx="848">
                  <c:v>4249.1244533855406</c:v>
                </c:pt>
                <c:pt idx="849">
                  <c:v>3623.0457295775259</c:v>
                </c:pt>
                <c:pt idx="850">
                  <c:v>4081.0582385928155</c:v>
                </c:pt>
                <c:pt idx="851">
                  <c:v>3818.8020064970992</c:v>
                </c:pt>
                <c:pt idx="852">
                  <c:v>2663.9675770514114</c:v>
                </c:pt>
                <c:pt idx="853">
                  <c:v>3757.1360903616496</c:v>
                </c:pt>
                <c:pt idx="854">
                  <c:v>3021.6298906370175</c:v>
                </c:pt>
                <c:pt idx="855">
                  <c:v>2745.8150657402803</c:v>
                </c:pt>
                <c:pt idx="856">
                  <c:v>3184.2036695395655</c:v>
                </c:pt>
                <c:pt idx="857">
                  <c:v>2195.3066144219961</c:v>
                </c:pt>
                <c:pt idx="858">
                  <c:v>1874.6438505176598</c:v>
                </c:pt>
                <c:pt idx="859">
                  <c:v>3033.9630738641072</c:v>
                </c:pt>
                <c:pt idx="860">
                  <c:v>3526.1692044725119</c:v>
                </c:pt>
                <c:pt idx="861">
                  <c:v>3092.2653945739867</c:v>
                </c:pt>
                <c:pt idx="862">
                  <c:v>2958.8427760263785</c:v>
                </c:pt>
                <c:pt idx="863">
                  <c:v>3503.3032950112292</c:v>
                </c:pt>
                <c:pt idx="864">
                  <c:v>2854.6948281013324</c:v>
                </c:pt>
                <c:pt idx="865">
                  <c:v>2693.9053342035008</c:v>
                </c:pt>
                <c:pt idx="866">
                  <c:v>3493.7649352037311</c:v>
                </c:pt>
                <c:pt idx="867">
                  <c:v>3173.54857023771</c:v>
                </c:pt>
                <c:pt idx="868">
                  <c:v>3098.6043146073648</c:v>
                </c:pt>
                <c:pt idx="869">
                  <c:v>3349.3269152616108</c:v>
                </c:pt>
                <c:pt idx="870">
                  <c:v>3120.4062798816472</c:v>
                </c:pt>
                <c:pt idx="871">
                  <c:v>2680.2791059070746</c:v>
                </c:pt>
                <c:pt idx="872">
                  <c:v>3289.3715107573348</c:v>
                </c:pt>
                <c:pt idx="873">
                  <c:v>2410.4797856378318</c:v>
                </c:pt>
                <c:pt idx="874">
                  <c:v>3090.4285776295092</c:v>
                </c:pt>
                <c:pt idx="875">
                  <c:v>3223.9656149344878</c:v>
                </c:pt>
                <c:pt idx="876">
                  <c:v>3443.3478905069533</c:v>
                </c:pt>
                <c:pt idx="877">
                  <c:v>3099.9669374370078</c:v>
                </c:pt>
                <c:pt idx="878">
                  <c:v>3673.6311487165594</c:v>
                </c:pt>
                <c:pt idx="879">
                  <c:v>3435.1721535290976</c:v>
                </c:pt>
                <c:pt idx="880">
                  <c:v>2594.7409825520431</c:v>
                </c:pt>
                <c:pt idx="881">
                  <c:v>2932.5382419751909</c:v>
                </c:pt>
                <c:pt idx="882">
                  <c:v>3185.599917678634</c:v>
                </c:pt>
                <c:pt idx="883">
                  <c:v>2881.0098464699649</c:v>
                </c:pt>
                <c:pt idx="884">
                  <c:v>2973.7609583793715</c:v>
                </c:pt>
                <c:pt idx="885">
                  <c:v>2780.2432063708566</c:v>
                </c:pt>
                <c:pt idx="886">
                  <c:v>2649.7046044242843</c:v>
                </c:pt>
                <c:pt idx="887">
                  <c:v>2742.4557163336908</c:v>
                </c:pt>
                <c:pt idx="888">
                  <c:v>3041.3204102640011</c:v>
                </c:pt>
                <c:pt idx="889">
                  <c:v>3505.0759698110346</c:v>
                </c:pt>
                <c:pt idx="890">
                  <c:v>3350.4907832953568</c:v>
                </c:pt>
                <c:pt idx="891">
                  <c:v>3253.1593695632632</c:v>
                </c:pt>
                <c:pt idx="892">
                  <c:v>2979.4863356577303</c:v>
                </c:pt>
                <c:pt idx="893">
                  <c:v>4282.5822042121099</c:v>
                </c:pt>
                <c:pt idx="894">
                  <c:v>5533.7879334290092</c:v>
                </c:pt>
                <c:pt idx="895">
                  <c:v>5891.64605963547</c:v>
                </c:pt>
                <c:pt idx="896">
                  <c:v>30137.076319405369</c:v>
                </c:pt>
                <c:pt idx="897">
                  <c:v>9307.5645370607836</c:v>
                </c:pt>
                <c:pt idx="898">
                  <c:v>4319.2391414555632</c:v>
                </c:pt>
                <c:pt idx="899">
                  <c:v>4089.3424058320188</c:v>
                </c:pt>
                <c:pt idx="900">
                  <c:v>4596.8502939066366</c:v>
                </c:pt>
                <c:pt idx="901">
                  <c:v>2870.4559396015256</c:v>
                </c:pt>
                <c:pt idx="902">
                  <c:v>2593.929205714715</c:v>
                </c:pt>
                <c:pt idx="903">
                  <c:v>3240.2426700148694</c:v>
                </c:pt>
                <c:pt idx="904">
                  <c:v>2754.4231532254912</c:v>
                </c:pt>
                <c:pt idx="905">
                  <c:v>2971.3068660778922</c:v>
                </c:pt>
                <c:pt idx="906">
                  <c:v>2961.5470989995342</c:v>
                </c:pt>
                <c:pt idx="907">
                  <c:v>3256.5089484787995</c:v>
                </c:pt>
                <c:pt idx="908">
                  <c:v>3971.1407823274599</c:v>
                </c:pt>
                <c:pt idx="909">
                  <c:v>3336.7559222341874</c:v>
                </c:pt>
                <c:pt idx="910">
                  <c:v>3291.2103425351838</c:v>
                </c:pt>
                <c:pt idx="911">
                  <c:v>3762.932417989156</c:v>
                </c:pt>
                <c:pt idx="912">
                  <c:v>4170.673798151669</c:v>
                </c:pt>
                <c:pt idx="913">
                  <c:v>4114.2840328100447</c:v>
                </c:pt>
                <c:pt idx="914">
                  <c:v>2440.3198412361385</c:v>
                </c:pt>
                <c:pt idx="915">
                  <c:v>2365.3052063470354</c:v>
                </c:pt>
                <c:pt idx="916">
                  <c:v>2373.1192308146501</c:v>
                </c:pt>
                <c:pt idx="917">
                  <c:v>2566.9070376115001</c:v>
                </c:pt>
                <c:pt idx="918">
                  <c:v>2516.8972810187647</c:v>
                </c:pt>
                <c:pt idx="919">
                  <c:v>2790.3881373852869</c:v>
                </c:pt>
                <c:pt idx="920">
                  <c:v>2566.1256351647389</c:v>
                </c:pt>
                <c:pt idx="921">
                  <c:v>2180.1128264645617</c:v>
                </c:pt>
                <c:pt idx="922">
                  <c:v>2815.3930156816546</c:v>
                </c:pt>
                <c:pt idx="923">
                  <c:v>2727.0945391976056</c:v>
                </c:pt>
                <c:pt idx="924">
                  <c:v>2510.6460614446728</c:v>
                </c:pt>
                <c:pt idx="925">
                  <c:v>2213.7131316753057</c:v>
                </c:pt>
                <c:pt idx="926">
                  <c:v>2371.5564259211274</c:v>
                </c:pt>
                <c:pt idx="927">
                  <c:v>2525.492707933141</c:v>
                </c:pt>
                <c:pt idx="928">
                  <c:v>2697.9090944489153</c:v>
                </c:pt>
                <c:pt idx="929">
                  <c:v>3054.9524816381841</c:v>
                </c:pt>
                <c:pt idx="930">
                  <c:v>3823.3396044850906</c:v>
                </c:pt>
                <c:pt idx="931">
                  <c:v>2334.9149841398248</c:v>
                </c:pt>
                <c:pt idx="932">
                  <c:v>2593.027599462067</c:v>
                </c:pt>
                <c:pt idx="933">
                  <c:v>2558.8109415230956</c:v>
                </c:pt>
                <c:pt idx="934">
                  <c:v>2317.0628147803614</c:v>
                </c:pt>
                <c:pt idx="935">
                  <c:v>2410.7867039175439</c:v>
                </c:pt>
                <c:pt idx="936">
                  <c:v>3040.819514228609</c:v>
                </c:pt>
                <c:pt idx="937">
                  <c:v>6975.7351772103457</c:v>
                </c:pt>
                <c:pt idx="938">
                  <c:v>6507.8595719144078</c:v>
                </c:pt>
                <c:pt idx="939">
                  <c:v>3967.6446401407538</c:v>
                </c:pt>
                <c:pt idx="940">
                  <c:v>4634.1256295607227</c:v>
                </c:pt>
                <c:pt idx="941">
                  <c:v>4645.2832354103875</c:v>
                </c:pt>
                <c:pt idx="942">
                  <c:v>4311.6088216279522</c:v>
                </c:pt>
                <c:pt idx="943">
                  <c:v>3487.4582420411202</c:v>
                </c:pt>
                <c:pt idx="944">
                  <c:v>2855.7409078315009</c:v>
                </c:pt>
                <c:pt idx="945">
                  <c:v>2881.7667156079269</c:v>
                </c:pt>
                <c:pt idx="946">
                  <c:v>3174.359887882295</c:v>
                </c:pt>
                <c:pt idx="947">
                  <c:v>3431.4633222797183</c:v>
                </c:pt>
                <c:pt idx="948">
                  <c:v>2942.4936004195883</c:v>
                </c:pt>
                <c:pt idx="949">
                  <c:v>2451.1578960343286</c:v>
                </c:pt>
                <c:pt idx="950">
                  <c:v>2278.4411716998634</c:v>
                </c:pt>
                <c:pt idx="951">
                  <c:v>2452.7352177177486</c:v>
                </c:pt>
                <c:pt idx="952">
                  <c:v>2472.451738760496</c:v>
                </c:pt>
                <c:pt idx="953">
                  <c:v>2812.3645615374567</c:v>
                </c:pt>
                <c:pt idx="954">
                  <c:v>3311.5868743398155</c:v>
                </c:pt>
                <c:pt idx="955">
                  <c:v>3911.6439946475884</c:v>
                </c:pt>
                <c:pt idx="956">
                  <c:v>3937.0332892904767</c:v>
                </c:pt>
                <c:pt idx="957">
                  <c:v>3304.8398526825686</c:v>
                </c:pt>
                <c:pt idx="958">
                  <c:v>3309.0714017897171</c:v>
                </c:pt>
                <c:pt idx="959">
                  <c:v>2972.2400928607376</c:v>
                </c:pt>
                <c:pt idx="960">
                  <c:v>2367.9748803600073</c:v>
                </c:pt>
                <c:pt idx="961">
                  <c:v>2781.8203830390789</c:v>
                </c:pt>
                <c:pt idx="962">
                  <c:v>2821.5969446462705</c:v>
                </c:pt>
                <c:pt idx="963">
                  <c:v>3335.3070062540341</c:v>
                </c:pt>
                <c:pt idx="964">
                  <c:v>3006.092485717922</c:v>
                </c:pt>
                <c:pt idx="965">
                  <c:v>3246.444475003927</c:v>
                </c:pt>
                <c:pt idx="966">
                  <c:v>3491.8743232185093</c:v>
                </c:pt>
                <c:pt idx="967">
                  <c:v>4464.8307702604807</c:v>
                </c:pt>
                <c:pt idx="968">
                  <c:v>4959.3258716673072</c:v>
                </c:pt>
                <c:pt idx="969">
                  <c:v>3725.9630896700469</c:v>
                </c:pt>
                <c:pt idx="970">
                  <c:v>3427.9243754500408</c:v>
                </c:pt>
                <c:pt idx="971">
                  <c:v>4027.8350992497958</c:v>
                </c:pt>
                <c:pt idx="972">
                  <c:v>6247.3131125409036</c:v>
                </c:pt>
                <c:pt idx="973">
                  <c:v>7218.095162395779</c:v>
                </c:pt>
                <c:pt idx="974">
                  <c:v>4300.9573936314737</c:v>
                </c:pt>
                <c:pt idx="975">
                  <c:v>4013.4602416507601</c:v>
                </c:pt>
                <c:pt idx="976">
                  <c:v>4172.5419990800883</c:v>
                </c:pt>
                <c:pt idx="977">
                  <c:v>4409.2479875442086</c:v>
                </c:pt>
                <c:pt idx="978">
                  <c:v>4250.1662301148808</c:v>
                </c:pt>
                <c:pt idx="979">
                  <c:v>4471.5390371400299</c:v>
                </c:pt>
                <c:pt idx="980">
                  <c:v>5049.342013487696</c:v>
                </c:pt>
                <c:pt idx="981">
                  <c:v>4543.405958564822</c:v>
                </c:pt>
                <c:pt idx="982">
                  <c:v>4624.5560980673026</c:v>
                </c:pt>
                <c:pt idx="983">
                  <c:v>3914.241914027069</c:v>
                </c:pt>
                <c:pt idx="984">
                  <c:v>3954.316056991257</c:v>
                </c:pt>
                <c:pt idx="985">
                  <c:v>4234.8350577405736</c:v>
                </c:pt>
                <c:pt idx="986">
                  <c:v>4112.6089216997998</c:v>
                </c:pt>
                <c:pt idx="987">
                  <c:v>4946.1510953549114</c:v>
                </c:pt>
                <c:pt idx="988">
                  <c:v>5006.2623098011936</c:v>
                </c:pt>
                <c:pt idx="989">
                  <c:v>4825.9286664623478</c:v>
                </c:pt>
                <c:pt idx="990">
                  <c:v>5530.2317290579531</c:v>
                </c:pt>
                <c:pt idx="991">
                  <c:v>5411.0111537394932</c:v>
                </c:pt>
                <c:pt idx="992">
                  <c:v>4756.8007698491228</c:v>
                </c:pt>
                <c:pt idx="993">
                  <c:v>4916.0954881317712</c:v>
                </c:pt>
                <c:pt idx="994">
                  <c:v>4017.3812736702939</c:v>
                </c:pt>
                <c:pt idx="995">
                  <c:v>4053.5552753627198</c:v>
                </c:pt>
                <c:pt idx="996">
                  <c:v>3602.9305685656404</c:v>
                </c:pt>
                <c:pt idx="997">
                  <c:v>3547.1192516687547</c:v>
                </c:pt>
                <c:pt idx="998">
                  <c:v>3979.1401861668719</c:v>
                </c:pt>
                <c:pt idx="999">
                  <c:v>3748.6601182408431</c:v>
                </c:pt>
                <c:pt idx="1000">
                  <c:v>4362.5846041065888</c:v>
                </c:pt>
                <c:pt idx="1001">
                  <c:v>4492.8110101993225</c:v>
                </c:pt>
                <c:pt idx="1002">
                  <c:v>4766.6998801562631</c:v>
                </c:pt>
                <c:pt idx="1003">
                  <c:v>4938.2680024689134</c:v>
                </c:pt>
                <c:pt idx="1004">
                  <c:v>5144.9765835684912</c:v>
                </c:pt>
                <c:pt idx="1005">
                  <c:v>5245.2302454017863</c:v>
                </c:pt>
                <c:pt idx="1006">
                  <c:v>5500.5153430597647</c:v>
                </c:pt>
                <c:pt idx="1007">
                  <c:v>6902.630260484274</c:v>
                </c:pt>
                <c:pt idx="1008">
                  <c:v>5862.5820196054119</c:v>
                </c:pt>
                <c:pt idx="1009">
                  <c:v>5568.2083239560352</c:v>
                </c:pt>
                <c:pt idx="1010">
                  <c:v>5405.8698888552763</c:v>
                </c:pt>
                <c:pt idx="1011">
                  <c:v>5442.666600811448</c:v>
                </c:pt>
                <c:pt idx="1012">
                  <c:v>4364.7393917424079</c:v>
                </c:pt>
                <c:pt idx="1013">
                  <c:v>4231.6218749597856</c:v>
                </c:pt>
                <c:pt idx="1014">
                  <c:v>6035.7430170462212</c:v>
                </c:pt>
                <c:pt idx="1015">
                  <c:v>3554.1294724726181</c:v>
                </c:pt>
                <c:pt idx="1016">
                  <c:v>5602.8405234441971</c:v>
                </c:pt>
                <c:pt idx="1017">
                  <c:v>6748.9498752555555</c:v>
                </c:pt>
                <c:pt idx="1018">
                  <c:v>4962.1448329132018</c:v>
                </c:pt>
                <c:pt idx="1019">
                  <c:v>4742.4468174101739</c:v>
                </c:pt>
                <c:pt idx="1020">
                  <c:v>4610.4115568615571</c:v>
                </c:pt>
                <c:pt idx="1021">
                  <c:v>3793.3722247438527</c:v>
                </c:pt>
                <c:pt idx="1022">
                  <c:v>3461.2336428538379</c:v>
                </c:pt>
                <c:pt idx="1023">
                  <c:v>11564.759504295414</c:v>
                </c:pt>
                <c:pt idx="1024">
                  <c:v>15003.049363531849</c:v>
                </c:pt>
                <c:pt idx="1025">
                  <c:v>5132.8521635502939</c:v>
                </c:pt>
                <c:pt idx="1026">
                  <c:v>3671.0053787843735</c:v>
                </c:pt>
                <c:pt idx="1027">
                  <c:v>5180.9248530343748</c:v>
                </c:pt>
                <c:pt idx="1028">
                  <c:v>7375.8801524325318</c:v>
                </c:pt>
                <c:pt idx="1029">
                  <c:v>3922.2944374511608</c:v>
                </c:pt>
                <c:pt idx="1030">
                  <c:v>3725.6334350162842</c:v>
                </c:pt>
                <c:pt idx="1031">
                  <c:v>3661.1723286626293</c:v>
                </c:pt>
                <c:pt idx="1032">
                  <c:v>4630.2740462167194</c:v>
                </c:pt>
                <c:pt idx="1033">
                  <c:v>4888.1184716313355</c:v>
                </c:pt>
                <c:pt idx="1034">
                  <c:v>4995.0238040644017</c:v>
                </c:pt>
                <c:pt idx="1035">
                  <c:v>6056.7167617105506</c:v>
                </c:pt>
                <c:pt idx="1036">
                  <c:v>5830.4736453198057</c:v>
                </c:pt>
                <c:pt idx="1037">
                  <c:v>7289.270406214293</c:v>
                </c:pt>
                <c:pt idx="1038">
                  <c:v>7845.4514006748723</c:v>
                </c:pt>
                <c:pt idx="1039">
                  <c:v>5839.9004418360873</c:v>
                </c:pt>
                <c:pt idx="1040">
                  <c:v>5215.3751726324699</c:v>
                </c:pt>
                <c:pt idx="1041">
                  <c:v>4146.6121175991102</c:v>
                </c:pt>
                <c:pt idx="1042">
                  <c:v>3916.8339525147612</c:v>
                </c:pt>
                <c:pt idx="1043">
                  <c:v>4779.3858337544734</c:v>
                </c:pt>
                <c:pt idx="1044">
                  <c:v>3269.9200415849764</c:v>
                </c:pt>
                <c:pt idx="1045">
                  <c:v>5347.3503238604044</c:v>
                </c:pt>
                <c:pt idx="1046">
                  <c:v>4359.8933887799685</c:v>
                </c:pt>
                <c:pt idx="1047">
                  <c:v>3758.9351108670535</c:v>
                </c:pt>
                <c:pt idx="1048">
                  <c:v>5081.0281791309008</c:v>
                </c:pt>
                <c:pt idx="1049">
                  <c:v>4620.9107936451464</c:v>
                </c:pt>
                <c:pt idx="1050">
                  <c:v>3133.2390325303445</c:v>
                </c:pt>
                <c:pt idx="1051">
                  <c:v>3809.2291860053951</c:v>
                </c:pt>
                <c:pt idx="1052">
                  <c:v>4598.7067375091046</c:v>
                </c:pt>
                <c:pt idx="1053">
                  <c:v>4263.1787781200283</c:v>
                </c:pt>
                <c:pt idx="1054">
                  <c:v>3928.8843774051761</c:v>
                </c:pt>
                <c:pt idx="1055">
                  <c:v>4551.8315078885707</c:v>
                </c:pt>
                <c:pt idx="1056">
                  <c:v>4951.504518337324</c:v>
                </c:pt>
                <c:pt idx="1057">
                  <c:v>3381.1843260494779</c:v>
                </c:pt>
                <c:pt idx="1058">
                  <c:v>3305.937246921781</c:v>
                </c:pt>
                <c:pt idx="1059">
                  <c:v>3281.2660734372903</c:v>
                </c:pt>
                <c:pt idx="1060">
                  <c:v>4718.3619289088847</c:v>
                </c:pt>
                <c:pt idx="1061">
                  <c:v>4946.5702836404262</c:v>
                </c:pt>
                <c:pt idx="1062">
                  <c:v>4426.768154785178</c:v>
                </c:pt>
                <c:pt idx="1063">
                  <c:v>4565.2945258105728</c:v>
                </c:pt>
                <c:pt idx="1064">
                  <c:v>4184.9545772934816</c:v>
                </c:pt>
                <c:pt idx="1065">
                  <c:v>5008.8219418129302</c:v>
                </c:pt>
                <c:pt idx="1066">
                  <c:v>4104.7550993314117</c:v>
                </c:pt>
                <c:pt idx="1067">
                  <c:v>3773.0208950337578</c:v>
                </c:pt>
                <c:pt idx="1068">
                  <c:v>4458.361888527812</c:v>
                </c:pt>
                <c:pt idx="1069">
                  <c:v>3237.1425650144702</c:v>
                </c:pt>
                <c:pt idx="1070">
                  <c:v>3624.773375164476</c:v>
                </c:pt>
                <c:pt idx="1071">
                  <c:v>3826.4872136751374</c:v>
                </c:pt>
                <c:pt idx="1072">
                  <c:v>3955.2924358566443</c:v>
                </c:pt>
                <c:pt idx="1073">
                  <c:v>2786.3242873791969</c:v>
                </c:pt>
                <c:pt idx="1074">
                  <c:v>2904.1932171113303</c:v>
                </c:pt>
                <c:pt idx="1075">
                  <c:v>3705.4248252996358</c:v>
                </c:pt>
                <c:pt idx="1076">
                  <c:v>3081.4918351781339</c:v>
                </c:pt>
                <c:pt idx="1077">
                  <c:v>3173.6338379386934</c:v>
                </c:pt>
                <c:pt idx="1078">
                  <c:v>2855.0857712521884</c:v>
                </c:pt>
                <c:pt idx="1079">
                  <c:v>2535.2213902405324</c:v>
                </c:pt>
                <c:pt idx="1080">
                  <c:v>4966.4539487941474</c:v>
                </c:pt>
                <c:pt idx="1081">
                  <c:v>4026.6055206364426</c:v>
                </c:pt>
                <c:pt idx="1082">
                  <c:v>2691.8627949334832</c:v>
                </c:pt>
                <c:pt idx="1083">
                  <c:v>4488.6318487643903</c:v>
                </c:pt>
                <c:pt idx="1084">
                  <c:v>4984.8823493462596</c:v>
                </c:pt>
                <c:pt idx="1085">
                  <c:v>4213.5221548078625</c:v>
                </c:pt>
                <c:pt idx="1086">
                  <c:v>4088.4722939185322</c:v>
                </c:pt>
                <c:pt idx="1087">
                  <c:v>2974.8703748409157</c:v>
                </c:pt>
                <c:pt idx="1088">
                  <c:v>1662.5049926655206</c:v>
                </c:pt>
                <c:pt idx="1089">
                  <c:v>3199.5857058060606</c:v>
                </c:pt>
                <c:pt idx="1090">
                  <c:v>2626.486161307575</c:v>
                </c:pt>
                <c:pt idx="1091">
                  <c:v>3528.3916656680949</c:v>
                </c:pt>
                <c:pt idx="1092">
                  <c:v>3116.3938364433775</c:v>
                </c:pt>
                <c:pt idx="1093">
                  <c:v>3604.9810057162795</c:v>
                </c:pt>
                <c:pt idx="1094">
                  <c:v>3571.9683591437861</c:v>
                </c:pt>
                <c:pt idx="1095">
                  <c:v>3604.9810057162795</c:v>
                </c:pt>
                <c:pt idx="1096">
                  <c:v>2733.4471362024537</c:v>
                </c:pt>
                <c:pt idx="1097">
                  <c:v>5053.5759373172905</c:v>
                </c:pt>
                <c:pt idx="1098">
                  <c:v>4726.0904833181557</c:v>
                </c:pt>
                <c:pt idx="1099">
                  <c:v>2924.9204863229152</c:v>
                </c:pt>
                <c:pt idx="1100">
                  <c:v>3714.5829923369574</c:v>
                </c:pt>
                <c:pt idx="1101">
                  <c:v>3772.6852503045461</c:v>
                </c:pt>
                <c:pt idx="1102">
                  <c:v>3825.5054848205355</c:v>
                </c:pt>
                <c:pt idx="1103">
                  <c:v>3194.1445429697897</c:v>
                </c:pt>
                <c:pt idx="1104">
                  <c:v>3110.6114976368317</c:v>
                </c:pt>
                <c:pt idx="1105">
                  <c:v>4779.9464829415074</c:v>
                </c:pt>
                <c:pt idx="1106">
                  <c:v>4595.6434146672027</c:v>
                </c:pt>
                <c:pt idx="1107">
                  <c:v>4757.4058199151541</c:v>
                </c:pt>
                <c:pt idx="1108">
                  <c:v>4752.1021344971887</c:v>
                </c:pt>
                <c:pt idx="1109">
                  <c:v>3614.4616123435649</c:v>
                </c:pt>
                <c:pt idx="1110">
                  <c:v>3065.5301715841238</c:v>
                </c:pt>
                <c:pt idx="1111">
                  <c:v>5241.3671143045167</c:v>
                </c:pt>
                <c:pt idx="1112">
                  <c:v>4693.7615948995663</c:v>
                </c:pt>
                <c:pt idx="1113">
                  <c:v>2918.3529012355784</c:v>
                </c:pt>
                <c:pt idx="1114">
                  <c:v>2950.1750137433719</c:v>
                </c:pt>
                <c:pt idx="1115">
                  <c:v>5775.7134201645522</c:v>
                </c:pt>
                <c:pt idx="1116">
                  <c:v>6093.6524667504027</c:v>
                </c:pt>
                <c:pt idx="1117">
                  <c:v>5402.2461331062686</c:v>
                </c:pt>
                <c:pt idx="1118">
                  <c:v>4423.8409439872094</c:v>
                </c:pt>
                <c:pt idx="1119">
                  <c:v>4654.309721868588</c:v>
                </c:pt>
                <c:pt idx="1120">
                  <c:v>3954.2064532100617</c:v>
                </c:pt>
                <c:pt idx="1121">
                  <c:v>5047.1212866852766</c:v>
                </c:pt>
                <c:pt idx="1122">
                  <c:v>5160.1814418723679</c:v>
                </c:pt>
                <c:pt idx="1123">
                  <c:v>5151.4845068579762</c:v>
                </c:pt>
                <c:pt idx="1124">
                  <c:v>5797.9566762610875</c:v>
                </c:pt>
                <c:pt idx="1125">
                  <c:v>5421.0894923041169</c:v>
                </c:pt>
                <c:pt idx="1126">
                  <c:v>5634.1644001567111</c:v>
                </c:pt>
                <c:pt idx="1127">
                  <c:v>4667.3551243901757</c:v>
                </c:pt>
                <c:pt idx="1128">
                  <c:v>4299.1848754475968</c:v>
                </c:pt>
                <c:pt idx="1129">
                  <c:v>10645.048457615356</c:v>
                </c:pt>
                <c:pt idx="1130">
                  <c:v>16138.246456002247</c:v>
                </c:pt>
                <c:pt idx="1131">
                  <c:v>7120.9250153171697</c:v>
                </c:pt>
                <c:pt idx="1132">
                  <c:v>5963.6294938637066</c:v>
                </c:pt>
                <c:pt idx="1133">
                  <c:v>6168.3706087005166</c:v>
                </c:pt>
                <c:pt idx="1134">
                  <c:v>4226.9601793613947</c:v>
                </c:pt>
                <c:pt idx="1135">
                  <c:v>5223.0765253050276</c:v>
                </c:pt>
                <c:pt idx="1136">
                  <c:v>4961.704889343142</c:v>
                </c:pt>
                <c:pt idx="1137">
                  <c:v>3074.0208518406298</c:v>
                </c:pt>
                <c:pt idx="1138">
                  <c:v>3633.0657398702197</c:v>
                </c:pt>
                <c:pt idx="1139">
                  <c:v>4662.5795726312053</c:v>
                </c:pt>
                <c:pt idx="1140">
                  <c:v>3239.5562212831574</c:v>
                </c:pt>
                <c:pt idx="1141">
                  <c:v>2021.2739847719208</c:v>
                </c:pt>
                <c:pt idx="1142">
                  <c:v>1881.8757789255817</c:v>
                </c:pt>
                <c:pt idx="1143">
                  <c:v>3386.8989627460592</c:v>
                </c:pt>
                <c:pt idx="1144">
                  <c:v>6096.7224365334496</c:v>
                </c:pt>
                <c:pt idx="1145">
                  <c:v>4742.571458616113</c:v>
                </c:pt>
                <c:pt idx="1146">
                  <c:v>2690.0437404020809</c:v>
                </c:pt>
                <c:pt idx="1147">
                  <c:v>2516.5906937924447</c:v>
                </c:pt>
                <c:pt idx="1148">
                  <c:v>3674.4658558094034</c:v>
                </c:pt>
                <c:pt idx="1149">
                  <c:v>5926.3124258292455</c:v>
                </c:pt>
                <c:pt idx="1150">
                  <c:v>7490.4328812214053</c:v>
                </c:pt>
                <c:pt idx="1151">
                  <c:v>9141.2798599183843</c:v>
                </c:pt>
                <c:pt idx="1152">
                  <c:v>9719.4566819505053</c:v>
                </c:pt>
                <c:pt idx="1153">
                  <c:v>5682.8695533946684</c:v>
                </c:pt>
                <c:pt idx="1154">
                  <c:v>5860.8871538624535</c:v>
                </c:pt>
                <c:pt idx="1155">
                  <c:v>5510.9380247377476</c:v>
                </c:pt>
                <c:pt idx="1156">
                  <c:v>5191.4192546673639</c:v>
                </c:pt>
                <c:pt idx="1157">
                  <c:v>5013.6243411360911</c:v>
                </c:pt>
                <c:pt idx="1158">
                  <c:v>3098.1050861370104</c:v>
                </c:pt>
                <c:pt idx="1159">
                  <c:v>3805.5582069191432</c:v>
                </c:pt>
                <c:pt idx="1160">
                  <c:v>4880.2274603106462</c:v>
                </c:pt>
                <c:pt idx="1161">
                  <c:v>5834.9894050950079</c:v>
                </c:pt>
                <c:pt idx="1162">
                  <c:v>11038.966598644936</c:v>
                </c:pt>
                <c:pt idx="1163">
                  <c:v>7894.3974304226576</c:v>
                </c:pt>
                <c:pt idx="1164">
                  <c:v>5144.0235392463564</c:v>
                </c:pt>
                <c:pt idx="1165">
                  <c:v>6713.3104406423163</c:v>
                </c:pt>
                <c:pt idx="1166">
                  <c:v>7823.9518866159624</c:v>
                </c:pt>
                <c:pt idx="1167">
                  <c:v>3654.1752298026272</c:v>
                </c:pt>
                <c:pt idx="1168">
                  <c:v>3843.0292408588748</c:v>
                </c:pt>
                <c:pt idx="1169">
                  <c:v>6362.5815629664294</c:v>
                </c:pt>
                <c:pt idx="1170">
                  <c:v>3447.3351224553089</c:v>
                </c:pt>
                <c:pt idx="1171">
                  <c:v>2301.5300765302432</c:v>
                </c:pt>
                <c:pt idx="1172">
                  <c:v>5436.4500185399647</c:v>
                </c:pt>
                <c:pt idx="1173">
                  <c:v>5762.039607562413</c:v>
                </c:pt>
                <c:pt idx="1174">
                  <c:v>2116.3323286459149</c:v>
                </c:pt>
                <c:pt idx="1175">
                  <c:v>3276.8053133727153</c:v>
                </c:pt>
                <c:pt idx="1176">
                  <c:v>4129.61107177555</c:v>
                </c:pt>
                <c:pt idx="1177">
                  <c:v>6550.6235662956824</c:v>
                </c:pt>
                <c:pt idx="1178">
                  <c:v>6904.5902295907299</c:v>
                </c:pt>
                <c:pt idx="1179">
                  <c:v>7959.0225683515037</c:v>
                </c:pt>
                <c:pt idx="1180">
                  <c:v>6199.6439634503822</c:v>
                </c:pt>
                <c:pt idx="1181">
                  <c:v>4836.0508681407709</c:v>
                </c:pt>
                <c:pt idx="1182">
                  <c:v>5112.3539597423896</c:v>
                </c:pt>
                <c:pt idx="1183">
                  <c:v>4146.0399042491599</c:v>
                </c:pt>
                <c:pt idx="1184">
                  <c:v>6092.1097872594828</c:v>
                </c:pt>
                <c:pt idx="1185">
                  <c:v>7987.7560599003727</c:v>
                </c:pt>
                <c:pt idx="1186">
                  <c:v>5348.4994334107059</c:v>
                </c:pt>
                <c:pt idx="1187">
                  <c:v>7987.7560599003727</c:v>
                </c:pt>
                <c:pt idx="1188">
                  <c:v>4710.8475672582226</c:v>
                </c:pt>
                <c:pt idx="1189">
                  <c:v>8899.1316539622148</c:v>
                </c:pt>
                <c:pt idx="1190">
                  <c:v>9903.8221552658833</c:v>
                </c:pt>
                <c:pt idx="1191">
                  <c:v>6877.3086637226343</c:v>
                </c:pt>
                <c:pt idx="1192">
                  <c:v>7522.7367721452692</c:v>
                </c:pt>
                <c:pt idx="1193">
                  <c:v>8808.92724362845</c:v>
                </c:pt>
                <c:pt idx="1194">
                  <c:v>4575.5409517575736</c:v>
                </c:pt>
                <c:pt idx="1195">
                  <c:v>4416.9056094464677</c:v>
                </c:pt>
                <c:pt idx="1196">
                  <c:v>13235.164343799099</c:v>
                </c:pt>
                <c:pt idx="1197">
                  <c:v>8619.1869322367347</c:v>
                </c:pt>
                <c:pt idx="1198">
                  <c:v>12499.531825042699</c:v>
                </c:pt>
                <c:pt idx="1199">
                  <c:v>8837.3568019396571</c:v>
                </c:pt>
                <c:pt idx="1200">
                  <c:v>6755.088196652051</c:v>
                </c:pt>
                <c:pt idx="1201">
                  <c:v>10649.360455508518</c:v>
                </c:pt>
                <c:pt idx="1202">
                  <c:v>10236.285046347481</c:v>
                </c:pt>
                <c:pt idx="1203">
                  <c:v>8173.9791931754644</c:v>
                </c:pt>
                <c:pt idx="1204">
                  <c:v>6297.4804943100844</c:v>
                </c:pt>
                <c:pt idx="1205">
                  <c:v>8875.7467098542511</c:v>
                </c:pt>
                <c:pt idx="1206">
                  <c:v>8054.2026804819297</c:v>
                </c:pt>
                <c:pt idx="1207">
                  <c:v>6791.9425082500611</c:v>
                </c:pt>
                <c:pt idx="1208">
                  <c:v>6831.8680124812408</c:v>
                </c:pt>
                <c:pt idx="1209">
                  <c:v>8803.5736829748148</c:v>
                </c:pt>
                <c:pt idx="1210">
                  <c:v>8197.0131379242212</c:v>
                </c:pt>
                <c:pt idx="1211">
                  <c:v>8467.2780896429667</c:v>
                </c:pt>
                <c:pt idx="1212">
                  <c:v>7511.3779357759222</c:v>
                </c:pt>
                <c:pt idx="1213">
                  <c:v>7508.1360808187464</c:v>
                </c:pt>
                <c:pt idx="1214">
                  <c:v>8313.7370376768886</c:v>
                </c:pt>
                <c:pt idx="1215">
                  <c:v>10498.74727881326</c:v>
                </c:pt>
                <c:pt idx="1216">
                  <c:v>7556.7639051763799</c:v>
                </c:pt>
                <c:pt idx="1217">
                  <c:v>7676.7125385918789</c:v>
                </c:pt>
                <c:pt idx="1218">
                  <c:v>10844.004831752465</c:v>
                </c:pt>
                <c:pt idx="1219">
                  <c:v>10153.489725874057</c:v>
                </c:pt>
                <c:pt idx="1220">
                  <c:v>14789.342314635198</c:v>
                </c:pt>
                <c:pt idx="1221">
                  <c:v>21827.409426663478</c:v>
                </c:pt>
                <c:pt idx="1222">
                  <c:v>12978.766321052612</c:v>
                </c:pt>
                <c:pt idx="1223">
                  <c:v>11335.145857764572</c:v>
                </c:pt>
                <c:pt idx="1224">
                  <c:v>11336.766785243159</c:v>
                </c:pt>
                <c:pt idx="1225">
                  <c:v>12059.356038983389</c:v>
                </c:pt>
                <c:pt idx="1226">
                  <c:v>13540.210276958085</c:v>
                </c:pt>
                <c:pt idx="1227">
                  <c:v>17637.63704334043</c:v>
                </c:pt>
                <c:pt idx="1228">
                  <c:v>27318.445345324275</c:v>
                </c:pt>
                <c:pt idx="1229">
                  <c:v>30820.810133186362</c:v>
                </c:pt>
                <c:pt idx="1230">
                  <c:v>37981.956000407285</c:v>
                </c:pt>
                <c:pt idx="1231">
                  <c:v>18088.18396993434</c:v>
                </c:pt>
                <c:pt idx="1232">
                  <c:v>11379.285206388809</c:v>
                </c:pt>
                <c:pt idx="1233">
                  <c:v>14036.661984752129</c:v>
                </c:pt>
                <c:pt idx="1234">
                  <c:v>13108.365298260525</c:v>
                </c:pt>
                <c:pt idx="1235">
                  <c:v>12530.305090555135</c:v>
                </c:pt>
                <c:pt idx="1236">
                  <c:v>13337.889204261199</c:v>
                </c:pt>
                <c:pt idx="1237">
                  <c:v>11222.868914892055</c:v>
                </c:pt>
                <c:pt idx="1238">
                  <c:v>11734.622216419475</c:v>
                </c:pt>
                <c:pt idx="1239">
                  <c:v>10947.44022769125</c:v>
                </c:pt>
                <c:pt idx="1240">
                  <c:v>12439.710456832252</c:v>
                </c:pt>
                <c:pt idx="1241">
                  <c:v>12987.851464148212</c:v>
                </c:pt>
                <c:pt idx="1242">
                  <c:v>15250.356334108159</c:v>
                </c:pt>
                <c:pt idx="1243">
                  <c:v>11364.573347527059</c:v>
                </c:pt>
                <c:pt idx="1244">
                  <c:v>8947.548015564098</c:v>
                </c:pt>
                <c:pt idx="1245">
                  <c:v>8283.9232945406202</c:v>
                </c:pt>
                <c:pt idx="1246">
                  <c:v>10032.444311943165</c:v>
                </c:pt>
                <c:pt idx="1247">
                  <c:v>15112.101183894933</c:v>
                </c:pt>
                <c:pt idx="1248">
                  <c:v>14985.231751934562</c:v>
                </c:pt>
                <c:pt idx="1249">
                  <c:v>12285.189994829236</c:v>
                </c:pt>
                <c:pt idx="1250">
                  <c:v>11395.477439927663</c:v>
                </c:pt>
                <c:pt idx="1251">
                  <c:v>9999.913688363582</c:v>
                </c:pt>
                <c:pt idx="1252">
                  <c:v>11938.738853706685</c:v>
                </c:pt>
                <c:pt idx="1253">
                  <c:v>13731.176212941667</c:v>
                </c:pt>
                <c:pt idx="1254">
                  <c:v>13845.797643226286</c:v>
                </c:pt>
                <c:pt idx="1255">
                  <c:v>15700.910464058363</c:v>
                </c:pt>
                <c:pt idx="1256">
                  <c:v>19107.991559511953</c:v>
                </c:pt>
                <c:pt idx="1257">
                  <c:v>13875.453087964275</c:v>
                </c:pt>
                <c:pt idx="1258">
                  <c:v>11792.981857474268</c:v>
                </c:pt>
                <c:pt idx="1259">
                  <c:v>10615.001691492975</c:v>
                </c:pt>
                <c:pt idx="1260">
                  <c:v>11038.415541363172</c:v>
                </c:pt>
                <c:pt idx="1261">
                  <c:v>10817.647230535909</c:v>
                </c:pt>
                <c:pt idx="1262">
                  <c:v>12621.686785430338</c:v>
                </c:pt>
                <c:pt idx="1263">
                  <c:v>15875.548083070975</c:v>
                </c:pt>
                <c:pt idx="1264">
                  <c:v>12885.29073865692</c:v>
                </c:pt>
                <c:pt idx="1265">
                  <c:v>11507.960083048023</c:v>
                </c:pt>
                <c:pt idx="1266">
                  <c:v>11119.144252038814</c:v>
                </c:pt>
                <c:pt idx="1267">
                  <c:v>12649.694705460663</c:v>
                </c:pt>
                <c:pt idx="1268">
                  <c:v>18075.66824425332</c:v>
                </c:pt>
                <c:pt idx="1269">
                  <c:v>26603.535578072013</c:v>
                </c:pt>
                <c:pt idx="1270">
                  <c:v>14406.159587690323</c:v>
                </c:pt>
                <c:pt idx="1271">
                  <c:v>11396.229427046148</c:v>
                </c:pt>
                <c:pt idx="1272">
                  <c:v>10344.121289653687</c:v>
                </c:pt>
                <c:pt idx="1273">
                  <c:v>10493.732997264542</c:v>
                </c:pt>
                <c:pt idx="1274">
                  <c:v>11658.452097374848</c:v>
                </c:pt>
                <c:pt idx="1275">
                  <c:v>10717.346194661412</c:v>
                </c:pt>
                <c:pt idx="1276">
                  <c:v>11803.237620869224</c:v>
                </c:pt>
                <c:pt idx="1277">
                  <c:v>11109.87583613505</c:v>
                </c:pt>
                <c:pt idx="1278">
                  <c:v>10722.17237877789</c:v>
                </c:pt>
                <c:pt idx="1279">
                  <c:v>9536.5398141628411</c:v>
                </c:pt>
                <c:pt idx="1280">
                  <c:v>8836.7431172733613</c:v>
                </c:pt>
                <c:pt idx="1281">
                  <c:v>9547.8009104346256</c:v>
                </c:pt>
                <c:pt idx="1282">
                  <c:v>9236.989538463431</c:v>
                </c:pt>
                <c:pt idx="1283">
                  <c:v>14131.452058329183</c:v>
                </c:pt>
                <c:pt idx="1284">
                  <c:v>22450.135116234527</c:v>
                </c:pt>
                <c:pt idx="1285">
                  <c:v>18845.108120882982</c:v>
                </c:pt>
                <c:pt idx="1286">
                  <c:v>25392.205101442229</c:v>
                </c:pt>
                <c:pt idx="1287">
                  <c:v>71033.14740026815</c:v>
                </c:pt>
                <c:pt idx="1288">
                  <c:v>15904.624157230648</c:v>
                </c:pt>
                <c:pt idx="1289">
                  <c:v>32101.076280649013</c:v>
                </c:pt>
                <c:pt idx="1290">
                  <c:v>26959.194398145843</c:v>
                </c:pt>
                <c:pt idx="1291">
                  <c:v>19090.941461965027</c:v>
                </c:pt>
                <c:pt idx="1292">
                  <c:v>17244.812371516637</c:v>
                </c:pt>
                <c:pt idx="1293">
                  <c:v>20364.516770925562</c:v>
                </c:pt>
                <c:pt idx="1294">
                  <c:v>44957.367008462294</c:v>
                </c:pt>
                <c:pt idx="1295">
                  <c:v>24691.183573969556</c:v>
                </c:pt>
                <c:pt idx="1296">
                  <c:v>26438.979327985129</c:v>
                </c:pt>
                <c:pt idx="1297">
                  <c:v>12691.425897174118</c:v>
                </c:pt>
                <c:pt idx="1298">
                  <c:v>13459.781453626967</c:v>
                </c:pt>
                <c:pt idx="1299">
                  <c:v>11333.997747440751</c:v>
                </c:pt>
                <c:pt idx="1300">
                  <c:v>11038.708161039263</c:v>
                </c:pt>
                <c:pt idx="1301">
                  <c:v>13208.182673376721</c:v>
                </c:pt>
                <c:pt idx="1302">
                  <c:v>12876.735178436276</c:v>
                </c:pt>
                <c:pt idx="1303">
                  <c:v>13544.149906884535</c:v>
                </c:pt>
                <c:pt idx="1304">
                  <c:v>15172.762370660083</c:v>
                </c:pt>
                <c:pt idx="1305">
                  <c:v>14609.301629261328</c:v>
                </c:pt>
                <c:pt idx="1306">
                  <c:v>12849.616747032058</c:v>
                </c:pt>
                <c:pt idx="1307">
                  <c:v>12019.49143015849</c:v>
                </c:pt>
                <c:pt idx="1308">
                  <c:v>12350.938925098935</c:v>
                </c:pt>
                <c:pt idx="1309">
                  <c:v>10469.221101550682</c:v>
                </c:pt>
                <c:pt idx="1310">
                  <c:v>11769.399229430701</c:v>
                </c:pt>
                <c:pt idx="1311">
                  <c:v>19675.118332502276</c:v>
                </c:pt>
                <c:pt idx="1312">
                  <c:v>14911.152316810698</c:v>
                </c:pt>
                <c:pt idx="1313">
                  <c:v>11002.492941001972</c:v>
                </c:pt>
                <c:pt idx="1314">
                  <c:v>11324.382536656807</c:v>
                </c:pt>
                <c:pt idx="1315">
                  <c:v>16482.28010512597</c:v>
                </c:pt>
                <c:pt idx="1316">
                  <c:v>18520.914210939929</c:v>
                </c:pt>
                <c:pt idx="1317">
                  <c:v>23853.551845621718</c:v>
                </c:pt>
                <c:pt idx="1318">
                  <c:v>18427.412947440193</c:v>
                </c:pt>
                <c:pt idx="1319">
                  <c:v>16053.093977586188</c:v>
                </c:pt>
                <c:pt idx="1320">
                  <c:v>16413.303763199932</c:v>
                </c:pt>
                <c:pt idx="1321">
                  <c:v>14397.661771361316</c:v>
                </c:pt>
                <c:pt idx="1322">
                  <c:v>13110.103388741971</c:v>
                </c:pt>
                <c:pt idx="1323">
                  <c:v>21511.421835333196</c:v>
                </c:pt>
                <c:pt idx="1324">
                  <c:v>35127.351731532763</c:v>
                </c:pt>
                <c:pt idx="1325">
                  <c:v>13334.33936416741</c:v>
                </c:pt>
                <c:pt idx="1326">
                  <c:v>13480.870565971449</c:v>
                </c:pt>
                <c:pt idx="1327">
                  <c:v>11623.780387318173</c:v>
                </c:pt>
                <c:pt idx="1328">
                  <c:v>10800.120789809162</c:v>
                </c:pt>
                <c:pt idx="1329">
                  <c:v>11232.002226705272</c:v>
                </c:pt>
                <c:pt idx="1330">
                  <c:v>12535.358705909604</c:v>
                </c:pt>
                <c:pt idx="1331">
                  <c:v>13656.708008136293</c:v>
                </c:pt>
                <c:pt idx="1332">
                  <c:v>16627.435320500252</c:v>
                </c:pt>
                <c:pt idx="1333">
                  <c:v>15418.167297191141</c:v>
                </c:pt>
                <c:pt idx="1334">
                  <c:v>12968.782576508916</c:v>
                </c:pt>
                <c:pt idx="1335">
                  <c:v>12162.089749735109</c:v>
                </c:pt>
                <c:pt idx="1336">
                  <c:v>13922.006605086761</c:v>
                </c:pt>
                <c:pt idx="1337">
                  <c:v>13937.430942118765</c:v>
                </c:pt>
                <c:pt idx="1338">
                  <c:v>15034.273646718058</c:v>
                </c:pt>
                <c:pt idx="1339">
                  <c:v>14505.099571494489</c:v>
                </c:pt>
                <c:pt idx="1340">
                  <c:v>14875.858477702086</c:v>
                </c:pt>
                <c:pt idx="1341">
                  <c:v>13017.008143397634</c:v>
                </c:pt>
                <c:pt idx="1342">
                  <c:v>12711.974679654113</c:v>
                </c:pt>
                <c:pt idx="1343">
                  <c:v>12299.084079559289</c:v>
                </c:pt>
                <c:pt idx="1344">
                  <c:v>13797.287114189079</c:v>
                </c:pt>
                <c:pt idx="1345">
                  <c:v>14071.985758333798</c:v>
                </c:pt>
                <c:pt idx="1346">
                  <c:v>15064.608466316864</c:v>
                </c:pt>
                <c:pt idx="1347">
                  <c:v>12223.247030562279</c:v>
                </c:pt>
                <c:pt idx="1348">
                  <c:v>11683.961348805775</c:v>
                </c:pt>
                <c:pt idx="1349">
                  <c:v>11412.633240172032</c:v>
                </c:pt>
                <c:pt idx="1350">
                  <c:v>11833.950179044303</c:v>
                </c:pt>
                <c:pt idx="1351">
                  <c:v>11945.692557341827</c:v>
                </c:pt>
                <c:pt idx="1352">
                  <c:v>10873.509118526121</c:v>
                </c:pt>
                <c:pt idx="1353">
                  <c:v>11272.744903060749</c:v>
                </c:pt>
                <c:pt idx="1354">
                  <c:v>11272.744903060749</c:v>
                </c:pt>
                <c:pt idx="1355">
                  <c:v>10085.497875689211</c:v>
                </c:pt>
                <c:pt idx="1356">
                  <c:v>11417.446082608234</c:v>
                </c:pt>
                <c:pt idx="1357">
                  <c:v>14496.268770329438</c:v>
                </c:pt>
                <c:pt idx="1358">
                  <c:v>13771.019484886616</c:v>
                </c:pt>
                <c:pt idx="1359">
                  <c:v>15136.092058208076</c:v>
                </c:pt>
                <c:pt idx="1360">
                  <c:v>18357.872537771374</c:v>
                </c:pt>
                <c:pt idx="1361">
                  <c:v>11335.50686045484</c:v>
                </c:pt>
                <c:pt idx="1362">
                  <c:v>9536.3307484909219</c:v>
                </c:pt>
                <c:pt idx="1363">
                  <c:v>9402.0898951757845</c:v>
                </c:pt>
                <c:pt idx="1364">
                  <c:v>9015.0578245788965</c:v>
                </c:pt>
                <c:pt idx="1365">
                  <c:v>8188.692052223375</c:v>
                </c:pt>
                <c:pt idx="1366">
                  <c:v>8064.883119058758</c:v>
                </c:pt>
                <c:pt idx="1367">
                  <c:v>8377.1051649203509</c:v>
                </c:pt>
                <c:pt idx="1368">
                  <c:v>7727.0691022249021</c:v>
                </c:pt>
                <c:pt idx="1369">
                  <c:v>6438.9398966210601</c:v>
                </c:pt>
                <c:pt idx="1370">
                  <c:v>6769.9293878623121</c:v>
                </c:pt>
                <c:pt idx="1371">
                  <c:v>8110.9486668088284</c:v>
                </c:pt>
                <c:pt idx="1372">
                  <c:v>8080.2383016421145</c:v>
                </c:pt>
                <c:pt idx="1373">
                  <c:v>8667.1475026059834</c:v>
                </c:pt>
                <c:pt idx="1374">
                  <c:v>10318.682696015943</c:v>
                </c:pt>
                <c:pt idx="1375">
                  <c:v>10359.629849571562</c:v>
                </c:pt>
                <c:pt idx="1376">
                  <c:v>9221.640207004988</c:v>
                </c:pt>
                <c:pt idx="1377">
                  <c:v>9349.6000618662965</c:v>
                </c:pt>
                <c:pt idx="1378">
                  <c:v>10207.953608242835</c:v>
                </c:pt>
                <c:pt idx="1379">
                  <c:v>8906.0472076470505</c:v>
                </c:pt>
                <c:pt idx="1380">
                  <c:v>15380.706717752868</c:v>
                </c:pt>
                <c:pt idx="1381">
                  <c:v>11426.553498086208</c:v>
                </c:pt>
                <c:pt idx="1382">
                  <c:v>9727.4881508801045</c:v>
                </c:pt>
                <c:pt idx="1383">
                  <c:v>10364.879826171791</c:v>
                </c:pt>
                <c:pt idx="1384">
                  <c:v>10647.734490586947</c:v>
                </c:pt>
                <c:pt idx="1385">
                  <c:v>10171.14375465456</c:v>
                </c:pt>
                <c:pt idx="1386">
                  <c:v>10550.86645482833</c:v>
                </c:pt>
                <c:pt idx="1387">
                  <c:v>9832.1056294994087</c:v>
                </c:pt>
                <c:pt idx="1388">
                  <c:v>9524.0652757870121</c:v>
                </c:pt>
                <c:pt idx="1389">
                  <c:v>6747.8273709451114</c:v>
                </c:pt>
                <c:pt idx="1390">
                  <c:v>5252.184898832098</c:v>
                </c:pt>
                <c:pt idx="1391">
                  <c:v>5266.5099910236004</c:v>
                </c:pt>
                <c:pt idx="1392">
                  <c:v>7274.5172250440137</c:v>
                </c:pt>
                <c:pt idx="1393">
                  <c:v>9637.2323237566579</c:v>
                </c:pt>
                <c:pt idx="1394">
                  <c:v>6811.5934016321225</c:v>
                </c:pt>
                <c:pt idx="1395">
                  <c:v>6811.5934016321225</c:v>
                </c:pt>
                <c:pt idx="1396">
                  <c:v>7464.8971524211993</c:v>
                </c:pt>
                <c:pt idx="1397">
                  <c:v>10390.7360363232</c:v>
                </c:pt>
                <c:pt idx="1398">
                  <c:v>10811.575875788556</c:v>
                </c:pt>
                <c:pt idx="1399">
                  <c:v>10434.824019505284</c:v>
                </c:pt>
                <c:pt idx="1400">
                  <c:v>7873.7129964732594</c:v>
                </c:pt>
                <c:pt idx="1401">
                  <c:v>5671.3178366045786</c:v>
                </c:pt>
                <c:pt idx="1402">
                  <c:v>4579.1382532301986</c:v>
                </c:pt>
                <c:pt idx="1403">
                  <c:v>6320.6135889225579</c:v>
                </c:pt>
                <c:pt idx="1404">
                  <c:v>4332.6463472576315</c:v>
                </c:pt>
                <c:pt idx="1405">
                  <c:v>4611.2022409989877</c:v>
                </c:pt>
                <c:pt idx="1406">
                  <c:v>8089.0162859835209</c:v>
                </c:pt>
                <c:pt idx="1407">
                  <c:v>7382.0053343149248</c:v>
                </c:pt>
                <c:pt idx="1408">
                  <c:v>5718.004131890104</c:v>
                </c:pt>
                <c:pt idx="1409">
                  <c:v>13924.010061636553</c:v>
                </c:pt>
                <c:pt idx="1410">
                  <c:v>7084.0051189768265</c:v>
                </c:pt>
                <c:pt idx="1411">
                  <c:v>9394.0067882084004</c:v>
                </c:pt>
                <c:pt idx="1412">
                  <c:v>6466.4066695353622</c:v>
                </c:pt>
                <c:pt idx="1413">
                  <c:v>7853.3518326390476</c:v>
                </c:pt>
                <c:pt idx="1414">
                  <c:v>12476.502376317998</c:v>
                </c:pt>
                <c:pt idx="1415">
                  <c:v>13307.068383082829</c:v>
                </c:pt>
                <c:pt idx="1416">
                  <c:v>10014.824814099335</c:v>
                </c:pt>
                <c:pt idx="1417">
                  <c:v>9828.6979740291426</c:v>
                </c:pt>
                <c:pt idx="1418">
                  <c:v>13064.903354604408</c:v>
                </c:pt>
                <c:pt idx="1419">
                  <c:v>11508.171600762953</c:v>
                </c:pt>
                <c:pt idx="1420">
                  <c:v>11912.991777828644</c:v>
                </c:pt>
                <c:pt idx="1421">
                  <c:v>8954.3806330052666</c:v>
                </c:pt>
                <c:pt idx="1422">
                  <c:v>8003.758127656979</c:v>
                </c:pt>
                <c:pt idx="1423">
                  <c:v>8150.7823710688963</c:v>
                </c:pt>
                <c:pt idx="1424">
                  <c:v>9649.2212354314506</c:v>
                </c:pt>
                <c:pt idx="1425">
                  <c:v>9322.9482569008942</c:v>
                </c:pt>
                <c:pt idx="1426">
                  <c:v>10688.461092973223</c:v>
                </c:pt>
                <c:pt idx="1427">
                  <c:v>8811.3844510566887</c:v>
                </c:pt>
                <c:pt idx="1428">
                  <c:v>7363.2963549858878</c:v>
                </c:pt>
                <c:pt idx="1429">
                  <c:v>9755.9648642099655</c:v>
                </c:pt>
                <c:pt idx="1430">
                  <c:v>9705.6140959182139</c:v>
                </c:pt>
                <c:pt idx="1431">
                  <c:v>7018.8970998702998</c:v>
                </c:pt>
                <c:pt idx="1432">
                  <c:v>8704.6408222781774</c:v>
                </c:pt>
                <c:pt idx="1433">
                  <c:v>8176.9647705808329</c:v>
                </c:pt>
                <c:pt idx="1434">
                  <c:v>6037.2841536200431</c:v>
                </c:pt>
                <c:pt idx="1435">
                  <c:v>6964.9507714857582</c:v>
                </c:pt>
                <c:pt idx="1436">
                  <c:v>7464.1769835098785</c:v>
                </c:pt>
                <c:pt idx="1437">
                  <c:v>7900.0685268443704</c:v>
                </c:pt>
                <c:pt idx="1438">
                  <c:v>7581.5323990230108</c:v>
                </c:pt>
                <c:pt idx="1439">
                  <c:v>7752.908561359648</c:v>
                </c:pt>
                <c:pt idx="1440">
                  <c:v>7512.6093772137101</c:v>
                </c:pt>
                <c:pt idx="1441">
                  <c:v>6124.8350191615873</c:v>
                </c:pt>
                <c:pt idx="1442">
                  <c:v>6124.8350191617656</c:v>
                </c:pt>
                <c:pt idx="1443">
                  <c:v>8468.2177606782843</c:v>
                </c:pt>
                <c:pt idx="1444">
                  <c:v>9075.4854663497154</c:v>
                </c:pt>
                <c:pt idx="1445">
                  <c:v>8987.9346008084285</c:v>
                </c:pt>
                <c:pt idx="1446">
                  <c:v>8088.2097485412078</c:v>
                </c:pt>
                <c:pt idx="1447">
                  <c:v>7244.3684274706766</c:v>
                </c:pt>
                <c:pt idx="1448">
                  <c:v>7864.1533477606154</c:v>
                </c:pt>
                <c:pt idx="1449">
                  <c:v>8610.5553778318281</c:v>
                </c:pt>
                <c:pt idx="1450">
                  <c:v>6550.254928846598</c:v>
                </c:pt>
                <c:pt idx="1451">
                  <c:v>9818.6493852666772</c:v>
                </c:pt>
                <c:pt idx="1452">
                  <c:v>42158.248683017096</c:v>
                </c:pt>
                <c:pt idx="1453">
                  <c:v>124851.12926198915</c:v>
                </c:pt>
                <c:pt idx="1454">
                  <c:v>9970.622994482208</c:v>
                </c:pt>
                <c:pt idx="1455">
                  <c:v>7966.110326095084</c:v>
                </c:pt>
                <c:pt idx="1456">
                  <c:v>6250.1551435602341</c:v>
                </c:pt>
                <c:pt idx="1457">
                  <c:v>3279.9367558541703</c:v>
                </c:pt>
                <c:pt idx="1458">
                  <c:v>4180.2361117132623</c:v>
                </c:pt>
                <c:pt idx="1459">
                  <c:v>5376.7878197140208</c:v>
                </c:pt>
                <c:pt idx="1460">
                  <c:v>2797.0838961946997</c:v>
                </c:pt>
                <c:pt idx="1461">
                  <c:v>2941.3626391208363</c:v>
                </c:pt>
                <c:pt idx="1462">
                  <c:v>2585.4750732363664</c:v>
                </c:pt>
                <c:pt idx="1463">
                  <c:v>3561.1910824114184</c:v>
                </c:pt>
                <c:pt idx="1464">
                  <c:v>4112.0628279719349</c:v>
                </c:pt>
                <c:pt idx="1465">
                  <c:v>5614.4403158642517</c:v>
                </c:pt>
                <c:pt idx="1466">
                  <c:v>3572.3198045439544</c:v>
                </c:pt>
                <c:pt idx="1467">
                  <c:v>4711.159036106772</c:v>
                </c:pt>
                <c:pt idx="1468">
                  <c:v>4698.1755269521473</c:v>
                </c:pt>
                <c:pt idx="1469">
                  <c:v>4449.6340659921834</c:v>
                </c:pt>
                <c:pt idx="1470">
                  <c:v>3683.6070258693107</c:v>
                </c:pt>
                <c:pt idx="1471">
                  <c:v>3043.7055032485091</c:v>
                </c:pt>
                <c:pt idx="1472">
                  <c:v>4143.5942073474525</c:v>
                </c:pt>
                <c:pt idx="1473">
                  <c:v>6041.0413309447868</c:v>
                </c:pt>
                <c:pt idx="1474">
                  <c:v>2886.0486063709204</c:v>
                </c:pt>
                <c:pt idx="1475">
                  <c:v>1846.6683505934782</c:v>
                </c:pt>
                <c:pt idx="1476">
                  <c:v>3977.5968348884999</c:v>
                </c:pt>
                <c:pt idx="1477">
                  <c:v>5971.5078446655116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F-40CF-A6CD-A9C9E63D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catAx>
        <c:axId val="166431528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Algn val="ctr"/>
        <c:lblOffset val="100"/>
        <c:noMultiLvlLbl val="0"/>
      </c:catAx>
      <c:valAx>
        <c:axId val="1664308624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5000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 Mining Margin ($/BTC): Bitcoin ($/BTC) less BTC</a:t>
            </a:r>
            <a:r>
              <a:rPr lang="en-US" baseline="0"/>
              <a:t> Power Production Cost ($/BTC)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534656223107961E-2"/>
          <c:y val="8.1482488936340705E-2"/>
          <c:w val="0.91801115823040602"/>
          <c:h val="0.81406484050962924"/>
        </c:manualLayout>
      </c:layout>
      <c:lineChart>
        <c:grouping val="standard"/>
        <c:varyColors val="0"/>
        <c:ser>
          <c:idx val="1"/>
          <c:order val="0"/>
          <c:tx>
            <c:v>BTC Margin ($/BTC)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[1]ORDAM_ASIC_Pricing_Index!$A$3653:$A$5224</c:f>
              <c:strCache>
                <c:ptCount val="157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</c:strCache>
            </c:strRef>
          </c:cat>
          <c:val>
            <c:numRef>
              <c:f>ORDAM_ASIC_Pricing_Index!$AR$3653:$AR$5224</c:f>
              <c:numCache>
                <c:formatCode>"$"#,##0.00_);\("$"#,##0.00\)</c:formatCode>
                <c:ptCount val="1572"/>
                <c:pt idx="0">
                  <c:v>3463.9119988141642</c:v>
                </c:pt>
                <c:pt idx="1">
                  <c:v>3395.9829103224656</c:v>
                </c:pt>
                <c:pt idx="2">
                  <c:v>3360.3200133104724</c:v>
                </c:pt>
                <c:pt idx="3">
                  <c:v>3430.9078740334025</c:v>
                </c:pt>
                <c:pt idx="4">
                  <c:v>3502.2230047539529</c:v>
                </c:pt>
                <c:pt idx="5">
                  <c:v>3803.6961262094264</c:v>
                </c:pt>
                <c:pt idx="6">
                  <c:v>3703.6585888455334</c:v>
                </c:pt>
                <c:pt idx="7">
                  <c:v>3687.5332807852728</c:v>
                </c:pt>
                <c:pt idx="8">
                  <c:v>3678.2287423033358</c:v>
                </c:pt>
                <c:pt idx="9">
                  <c:v>3355.1690883515548</c:v>
                </c:pt>
                <c:pt idx="10">
                  <c:v>3373.0582688334912</c:v>
                </c:pt>
                <c:pt idx="11">
                  <c:v>3320.9912623756391</c:v>
                </c:pt>
                <c:pt idx="12">
                  <c:v>3113.674547570743</c:v>
                </c:pt>
                <c:pt idx="13">
                  <c:v>3243.0116136594952</c:v>
                </c:pt>
                <c:pt idx="14">
                  <c:v>3201.8912081004187</c:v>
                </c:pt>
                <c:pt idx="15">
                  <c:v>3241.1207122783926</c:v>
                </c:pt>
                <c:pt idx="16">
                  <c:v>3246.3822850269316</c:v>
                </c:pt>
                <c:pt idx="17">
                  <c:v>3334.5157630936856</c:v>
                </c:pt>
                <c:pt idx="18">
                  <c:v>3344.9490618008258</c:v>
                </c:pt>
                <c:pt idx="19">
                  <c:v>3168.2359139029345</c:v>
                </c:pt>
                <c:pt idx="20">
                  <c:v>3272.4402140041548</c:v>
                </c:pt>
                <c:pt idx="21">
                  <c:v>3323.6680577516049</c:v>
                </c:pt>
                <c:pt idx="22">
                  <c:v>3154.7337848214252</c:v>
                </c:pt>
                <c:pt idx="23">
                  <c:v>3180.3827203794126</c:v>
                </c:pt>
                <c:pt idx="24">
                  <c:v>3119.6607132840368</c:v>
                </c:pt>
                <c:pt idx="25">
                  <c:v>3193.4505359603772</c:v>
                </c:pt>
                <c:pt idx="26">
                  <c:v>3192.1553702933479</c:v>
                </c:pt>
                <c:pt idx="27">
                  <c:v>3177.0369660005135</c:v>
                </c:pt>
                <c:pt idx="28">
                  <c:v>2975.6880494759134</c:v>
                </c:pt>
                <c:pt idx="29">
                  <c:v>3081.3536307521758</c:v>
                </c:pt>
                <c:pt idx="30">
                  <c:v>3118.8668602748253</c:v>
                </c:pt>
                <c:pt idx="31">
                  <c:v>3105.8839912052722</c:v>
                </c:pt>
                <c:pt idx="32">
                  <c:v>3197.3010257477608</c:v>
                </c:pt>
                <c:pt idx="33">
                  <c:v>3232.1506489329108</c:v>
                </c:pt>
                <c:pt idx="34">
                  <c:v>3145.3492251033804</c:v>
                </c:pt>
                <c:pt idx="35">
                  <c:v>3183.7696427658807</c:v>
                </c:pt>
                <c:pt idx="36">
                  <c:v>3130.8160612099173</c:v>
                </c:pt>
                <c:pt idx="37">
                  <c:v>3110.2016758516033</c:v>
                </c:pt>
                <c:pt idx="38">
                  <c:v>3211.192019519262</c:v>
                </c:pt>
                <c:pt idx="39">
                  <c:v>3256.9314231158796</c:v>
                </c:pt>
                <c:pt idx="40">
                  <c:v>3318.8651297973602</c:v>
                </c:pt>
                <c:pt idx="41">
                  <c:v>3334.6475844795946</c:v>
                </c:pt>
                <c:pt idx="42">
                  <c:v>3282.670817490819</c:v>
                </c:pt>
                <c:pt idx="43">
                  <c:v>3325.9768755634977</c:v>
                </c:pt>
                <c:pt idx="44">
                  <c:v>3302.0994951036864</c:v>
                </c:pt>
                <c:pt idx="45">
                  <c:v>3262.7866190528111</c:v>
                </c:pt>
                <c:pt idx="46">
                  <c:v>3288.8703729979793</c:v>
                </c:pt>
                <c:pt idx="47">
                  <c:v>3333.9933449468895</c:v>
                </c:pt>
                <c:pt idx="48">
                  <c:v>3561.4763017352607</c:v>
                </c:pt>
                <c:pt idx="49">
                  <c:v>3479.5299142357985</c:v>
                </c:pt>
                <c:pt idx="50">
                  <c:v>3614.6996679288272</c:v>
                </c:pt>
                <c:pt idx="51">
                  <c:v>3625.2440531146958</c:v>
                </c:pt>
                <c:pt idx="52">
                  <c:v>3626.1893869105497</c:v>
                </c:pt>
                <c:pt idx="53">
                  <c:v>3874.258146300564</c:v>
                </c:pt>
                <c:pt idx="54">
                  <c:v>3440.5071713728157</c:v>
                </c:pt>
                <c:pt idx="55">
                  <c:v>3582.8476849368681</c:v>
                </c:pt>
                <c:pt idx="56">
                  <c:v>3515.5031299722546</c:v>
                </c:pt>
                <c:pt idx="57">
                  <c:v>3485.8424226869411</c:v>
                </c:pt>
                <c:pt idx="58">
                  <c:v>3412.0389931117702</c:v>
                </c:pt>
                <c:pt idx="59">
                  <c:v>3439.2119356634471</c:v>
                </c:pt>
                <c:pt idx="60">
                  <c:v>3473.4890725802989</c:v>
                </c:pt>
                <c:pt idx="61">
                  <c:v>3462.5752964382705</c:v>
                </c:pt>
                <c:pt idx="62">
                  <c:v>2852.926418266758</c:v>
                </c:pt>
                <c:pt idx="63">
                  <c:v>2280.2344462800093</c:v>
                </c:pt>
                <c:pt idx="64">
                  <c:v>3418.1687180594645</c:v>
                </c:pt>
                <c:pt idx="65">
                  <c:v>3589.8150009290366</c:v>
                </c:pt>
                <c:pt idx="66">
                  <c:v>3553.720734048828</c:v>
                </c:pt>
                <c:pt idx="67">
                  <c:v>3571.8351154271518</c:v>
                </c:pt>
                <c:pt idx="68">
                  <c:v>3519.0004407871038</c:v>
                </c:pt>
                <c:pt idx="69">
                  <c:v>3430.0240691040271</c:v>
                </c:pt>
                <c:pt idx="70">
                  <c:v>3567.2585924898726</c:v>
                </c:pt>
                <c:pt idx="71">
                  <c:v>3627.3827725956689</c:v>
                </c:pt>
                <c:pt idx="72">
                  <c:v>3562.5461759671152</c:v>
                </c:pt>
                <c:pt idx="73">
                  <c:v>3525.6504342811591</c:v>
                </c:pt>
                <c:pt idx="74">
                  <c:v>3531.8615688744148</c:v>
                </c:pt>
                <c:pt idx="75">
                  <c:v>3566.7753333762735</c:v>
                </c:pt>
                <c:pt idx="76">
                  <c:v>3482.7941700338979</c:v>
                </c:pt>
                <c:pt idx="77">
                  <c:v>3651.6675657801375</c:v>
                </c:pt>
                <c:pt idx="78">
                  <c:v>3614.0694093188704</c:v>
                </c:pt>
                <c:pt idx="79">
                  <c:v>3545.8087099535533</c:v>
                </c:pt>
                <c:pt idx="80">
                  <c:v>3722.4648109868076</c:v>
                </c:pt>
                <c:pt idx="81">
                  <c:v>3708.0570918027092</c:v>
                </c:pt>
                <c:pt idx="82">
                  <c:v>3599.4525739822407</c:v>
                </c:pt>
                <c:pt idx="83">
                  <c:v>3420.6414050216854</c:v>
                </c:pt>
                <c:pt idx="84">
                  <c:v>3610.2603685612908</c:v>
                </c:pt>
                <c:pt idx="85">
                  <c:v>3814.0654081374018</c:v>
                </c:pt>
                <c:pt idx="86">
                  <c:v>3791.2888557701972</c:v>
                </c:pt>
                <c:pt idx="87">
                  <c:v>3751.8391671231011</c:v>
                </c:pt>
                <c:pt idx="88">
                  <c:v>3833.157109061649</c:v>
                </c:pt>
                <c:pt idx="89">
                  <c:v>3662.0849427454486</c:v>
                </c:pt>
                <c:pt idx="90">
                  <c:v>3574.4116898731195</c:v>
                </c:pt>
                <c:pt idx="91">
                  <c:v>4587.5874613646602</c:v>
                </c:pt>
                <c:pt idx="92">
                  <c:v>4727.3274026570252</c:v>
                </c:pt>
                <c:pt idx="93">
                  <c:v>4390.0678927560939</c:v>
                </c:pt>
                <c:pt idx="94">
                  <c:v>4633.3404730416669</c:v>
                </c:pt>
                <c:pt idx="95">
                  <c:v>4692.7298165650782</c:v>
                </c:pt>
                <c:pt idx="96">
                  <c:v>4787.9660216260718</c:v>
                </c:pt>
                <c:pt idx="97">
                  <c:v>4663.1743457822095</c:v>
                </c:pt>
                <c:pt idx="98">
                  <c:v>4627.2551715090185</c:v>
                </c:pt>
                <c:pt idx="99">
                  <c:v>4936.236169776088</c:v>
                </c:pt>
                <c:pt idx="100">
                  <c:v>4672.3381444150618</c:v>
                </c:pt>
                <c:pt idx="101">
                  <c:v>4689.3965517748993</c:v>
                </c:pt>
                <c:pt idx="102">
                  <c:v>4786.8666922111861</c:v>
                </c:pt>
                <c:pt idx="103">
                  <c:v>4798.3014519422441</c:v>
                </c:pt>
                <c:pt idx="104">
                  <c:v>4827.5932960880109</c:v>
                </c:pt>
                <c:pt idx="105">
                  <c:v>4990.480140841154</c:v>
                </c:pt>
                <c:pt idx="106">
                  <c:v>4951.1607473761542</c:v>
                </c:pt>
                <c:pt idx="107">
                  <c:v>5004.2264137210404</c:v>
                </c:pt>
                <c:pt idx="108">
                  <c:v>4907.914640299703</c:v>
                </c:pt>
                <c:pt idx="109">
                  <c:v>5050.2659370497859</c:v>
                </c:pt>
                <c:pt idx="110">
                  <c:v>5078.467063519879</c:v>
                </c:pt>
                <c:pt idx="111">
                  <c:v>5004.484999678597</c:v>
                </c:pt>
                <c:pt idx="112">
                  <c:v>5141.1510754817418</c:v>
                </c:pt>
                <c:pt idx="113">
                  <c:v>4998.0951076033625</c:v>
                </c:pt>
                <c:pt idx="114">
                  <c:v>4706.3213746581314</c:v>
                </c:pt>
                <c:pt idx="115">
                  <c:v>4886.7709624046884</c:v>
                </c:pt>
                <c:pt idx="116">
                  <c:v>4906.8315008754525</c:v>
                </c:pt>
                <c:pt idx="117">
                  <c:v>4954.5451741233737</c:v>
                </c:pt>
                <c:pt idx="118">
                  <c:v>4865.0748775318971</c:v>
                </c:pt>
                <c:pt idx="119">
                  <c:v>4965.8662214873284</c:v>
                </c:pt>
                <c:pt idx="120">
                  <c:v>4935.4678019886924</c:v>
                </c:pt>
                <c:pt idx="121">
                  <c:v>4973.3611311363011</c:v>
                </c:pt>
                <c:pt idx="122">
                  <c:v>5267.4734474733596</c:v>
                </c:pt>
                <c:pt idx="123">
                  <c:v>5271.7009573354098</c:v>
                </c:pt>
                <c:pt idx="124">
                  <c:v>5361.2903536210197</c:v>
                </c:pt>
                <c:pt idx="125">
                  <c:v>5332.5848142179702</c:v>
                </c:pt>
                <c:pt idx="126">
                  <c:v>5455.5360135407427</c:v>
                </c:pt>
                <c:pt idx="127">
                  <c:v>5530.1693900119208</c:v>
                </c:pt>
                <c:pt idx="128">
                  <c:v>5727.8335884040116</c:v>
                </c:pt>
                <c:pt idx="129">
                  <c:v>6006.1003039097277</c:v>
                </c:pt>
                <c:pt idx="130">
                  <c:v>6788.7833675042975</c:v>
                </c:pt>
                <c:pt idx="131">
                  <c:v>6522.9734664623729</c:v>
                </c:pt>
                <c:pt idx="132">
                  <c:v>7364.4818531000574</c:v>
                </c:pt>
                <c:pt idx="133">
                  <c:v>7460.7901472837184</c:v>
                </c:pt>
                <c:pt idx="134">
                  <c:v>7702.5344557001063</c:v>
                </c:pt>
                <c:pt idx="135">
                  <c:v>7494.5222946167305</c:v>
                </c:pt>
                <c:pt idx="136">
                  <c:v>6994.5102613613708</c:v>
                </c:pt>
                <c:pt idx="137">
                  <c:v>6911.7607815960491</c:v>
                </c:pt>
                <c:pt idx="138">
                  <c:v>7678.0321185011908</c:v>
                </c:pt>
                <c:pt idx="139">
                  <c:v>7619.6373375681069</c:v>
                </c:pt>
                <c:pt idx="140">
                  <c:v>7596.9590915393164</c:v>
                </c:pt>
                <c:pt idx="141">
                  <c:v>7275.5846181421884</c:v>
                </c:pt>
                <c:pt idx="142">
                  <c:v>7495.5688939042584</c:v>
                </c:pt>
                <c:pt idx="143">
                  <c:v>7549.298222900863</c:v>
                </c:pt>
                <c:pt idx="144">
                  <c:v>7656.9647244529451</c:v>
                </c:pt>
                <c:pt idx="145">
                  <c:v>8330.471163033817</c:v>
                </c:pt>
                <c:pt idx="146">
                  <c:v>8435.9948806942703</c:v>
                </c:pt>
                <c:pt idx="147">
                  <c:v>8278.2408213513281</c:v>
                </c:pt>
                <c:pt idx="148">
                  <c:v>8223.4649301404916</c:v>
                </c:pt>
                <c:pt idx="149">
                  <c:v>7797.1943611594979</c:v>
                </c:pt>
                <c:pt idx="150">
                  <c:v>8039.6103842178272</c:v>
                </c:pt>
                <c:pt idx="151">
                  <c:v>7958.9468175494831</c:v>
                </c:pt>
                <c:pt idx="152">
                  <c:v>8177.6418153649056</c:v>
                </c:pt>
                <c:pt idx="153">
                  <c:v>7656.9282767449076</c:v>
                </c:pt>
                <c:pt idx="154">
                  <c:v>7145.6962503274099</c:v>
                </c:pt>
                <c:pt idx="155">
                  <c:v>7296.9707960749138</c:v>
                </c:pt>
                <c:pt idx="156">
                  <c:v>7197.9683927853139</c:v>
                </c:pt>
                <c:pt idx="157">
                  <c:v>7377.2587276661397</c:v>
                </c:pt>
                <c:pt idx="158">
                  <c:v>7254.8841309103027</c:v>
                </c:pt>
                <c:pt idx="159">
                  <c:v>7031.2822923457252</c:v>
                </c:pt>
                <c:pt idx="160">
                  <c:v>7550.7307052120104</c:v>
                </c:pt>
                <c:pt idx="161">
                  <c:v>7482.4591973049264</c:v>
                </c:pt>
                <c:pt idx="162">
                  <c:v>7634.551180337</c:v>
                </c:pt>
                <c:pt idx="163">
                  <c:v>7818.9370564366</c:v>
                </c:pt>
                <c:pt idx="164">
                  <c:v>8312.0893519605725</c:v>
                </c:pt>
                <c:pt idx="165">
                  <c:v>8397.2930002826106</c:v>
                </c:pt>
                <c:pt idx="166">
                  <c:v>8508.9947384785391</c:v>
                </c:pt>
                <c:pt idx="167">
                  <c:v>8798.5552961674857</c:v>
                </c:pt>
                <c:pt idx="168">
                  <c:v>8589.4544913659702</c:v>
                </c:pt>
                <c:pt idx="169">
                  <c:v>8627.3791761496886</c:v>
                </c:pt>
                <c:pt idx="170">
                  <c:v>8908.4916009956523</c:v>
                </c:pt>
                <c:pt idx="171">
                  <c:v>9701.3909629453301</c:v>
                </c:pt>
                <c:pt idx="172">
                  <c:v>10302.884255255958</c:v>
                </c:pt>
                <c:pt idx="173">
                  <c:v>10434.376992663911</c:v>
                </c:pt>
                <c:pt idx="174">
                  <c:v>10540.198833817096</c:v>
                </c:pt>
                <c:pt idx="175">
                  <c:v>11335.551774155652</c:v>
                </c:pt>
                <c:pt idx="176">
                  <c:v>12596.396639959721</c:v>
                </c:pt>
                <c:pt idx="177">
                  <c:v>10680.194101329713</c:v>
                </c:pt>
                <c:pt idx="178">
                  <c:v>11811.07468355974</c:v>
                </c:pt>
                <c:pt idx="179">
                  <c:v>11441.598879481136</c:v>
                </c:pt>
                <c:pt idx="180">
                  <c:v>10339.269861885772</c:v>
                </c:pt>
                <c:pt idx="181">
                  <c:v>10132.747554847296</c:v>
                </c:pt>
                <c:pt idx="182">
                  <c:v>10346.226841699592</c:v>
                </c:pt>
                <c:pt idx="183">
                  <c:v>11487.823087255239</c:v>
                </c:pt>
                <c:pt idx="184">
                  <c:v>10753.952167625119</c:v>
                </c:pt>
                <c:pt idx="185">
                  <c:v>10470.624622814194</c:v>
                </c:pt>
                <c:pt idx="186">
                  <c:v>10623.855511152622</c:v>
                </c:pt>
                <c:pt idx="187">
                  <c:v>10839.878293191512</c:v>
                </c:pt>
                <c:pt idx="188">
                  <c:v>11633.466688194405</c:v>
                </c:pt>
                <c:pt idx="189">
                  <c:v>11197.631745408133</c:v>
                </c:pt>
                <c:pt idx="190">
                  <c:v>10962.433604872478</c:v>
                </c:pt>
                <c:pt idx="191">
                  <c:v>10425.320264978032</c:v>
                </c:pt>
                <c:pt idx="192">
                  <c:v>10927.57177877466</c:v>
                </c:pt>
                <c:pt idx="193">
                  <c:v>10366.578048454414</c:v>
                </c:pt>
                <c:pt idx="194">
                  <c:v>9362.829891020685</c:v>
                </c:pt>
                <c:pt idx="195">
                  <c:v>9888.6305742833283</c:v>
                </c:pt>
                <c:pt idx="196">
                  <c:v>8811.5732455650304</c:v>
                </c:pt>
                <c:pt idx="197">
                  <c:v>9093.3321910298528</c:v>
                </c:pt>
                <c:pt idx="198">
                  <c:v>10089.581872462866</c:v>
                </c:pt>
                <c:pt idx="199">
                  <c:v>9991.2835719814211</c:v>
                </c:pt>
                <c:pt idx="200">
                  <c:v>10256.569312248652</c:v>
                </c:pt>
                <c:pt idx="201">
                  <c:v>9956.3061878108165</c:v>
                </c:pt>
                <c:pt idx="202">
                  <c:v>9526.1263433197237</c:v>
                </c:pt>
                <c:pt idx="203">
                  <c:v>9316.5529726345594</c:v>
                </c:pt>
                <c:pt idx="204">
                  <c:v>9216.6142193339183</c:v>
                </c:pt>
                <c:pt idx="205">
                  <c:v>9369.709078506532</c:v>
                </c:pt>
                <c:pt idx="206">
                  <c:v>9306.6118095968741</c:v>
                </c:pt>
                <c:pt idx="207">
                  <c:v>8895.1330402284348</c:v>
                </c:pt>
                <c:pt idx="208">
                  <c:v>9009.5704095817327</c:v>
                </c:pt>
                <c:pt idx="209">
                  <c:v>8768.2623892745214</c:v>
                </c:pt>
                <c:pt idx="210">
                  <c:v>8748.2866894254239</c:v>
                </c:pt>
                <c:pt idx="211">
                  <c:v>8893.5047212391692</c:v>
                </c:pt>
                <c:pt idx="212">
                  <c:v>9300.7193140958352</c:v>
                </c:pt>
                <c:pt idx="213">
                  <c:v>9008.7733297219911</c:v>
                </c:pt>
                <c:pt idx="214">
                  <c:v>10125.136315695287</c:v>
                </c:pt>
                <c:pt idx="215">
                  <c:v>10338.079495988188</c:v>
                </c:pt>
                <c:pt idx="216">
                  <c:v>10590.425024804412</c:v>
                </c:pt>
                <c:pt idx="217">
                  <c:v>9244.9081935140548</c:v>
                </c:pt>
                <c:pt idx="218">
                  <c:v>8025.4769005240987</c:v>
                </c:pt>
                <c:pt idx="219">
                  <c:v>10823.158053681665</c:v>
                </c:pt>
                <c:pt idx="220">
                  <c:v>10243.537220354025</c:v>
                </c:pt>
                <c:pt idx="221">
                  <c:v>9776.9974291270482</c:v>
                </c:pt>
                <c:pt idx="222">
                  <c:v>9519.5656591834941</c:v>
                </c:pt>
                <c:pt idx="223">
                  <c:v>7451.7286507486479</c:v>
                </c:pt>
                <c:pt idx="224">
                  <c:v>-75.452050000041709</c:v>
                </c:pt>
                <c:pt idx="225">
                  <c:v>4116.8300689698244</c:v>
                </c:pt>
                <c:pt idx="226">
                  <c:v>4058.3055437655748</c:v>
                </c:pt>
                <c:pt idx="227">
                  <c:v>-3458.4617831014057</c:v>
                </c:pt>
                <c:pt idx="228">
                  <c:v>8171.5047510039049</c:v>
                </c:pt>
                <c:pt idx="229">
                  <c:v>8763.2523903474048</c:v>
                </c:pt>
                <c:pt idx="230">
                  <c:v>5774.4717159755255</c:v>
                </c:pt>
                <c:pt idx="231">
                  <c:v>3254.600235894759</c:v>
                </c:pt>
                <c:pt idx="232">
                  <c:v>-580.85163940612074</c:v>
                </c:pt>
                <c:pt idx="233">
                  <c:v>8205.0057408096454</c:v>
                </c:pt>
                <c:pt idx="234">
                  <c:v>9315.4379868895794</c:v>
                </c:pt>
                <c:pt idx="235">
                  <c:v>9255.2459602336112</c:v>
                </c:pt>
                <c:pt idx="236">
                  <c:v>9044.8822869878441</c:v>
                </c:pt>
                <c:pt idx="237">
                  <c:v>-569.89875955653042</c:v>
                </c:pt>
                <c:pt idx="238">
                  <c:v>8956.4066390007774</c:v>
                </c:pt>
                <c:pt idx="239">
                  <c:v>8860.9354464474891</c:v>
                </c:pt>
                <c:pt idx="240">
                  <c:v>8344.8195773505213</c:v>
                </c:pt>
                <c:pt idx="241">
                  <c:v>8577.114878551467</c:v>
                </c:pt>
                <c:pt idx="242">
                  <c:v>8604.2712370182271</c:v>
                </c:pt>
                <c:pt idx="243">
                  <c:v>8788.958130120056</c:v>
                </c:pt>
                <c:pt idx="244">
                  <c:v>9108.4645982913098</c:v>
                </c:pt>
                <c:pt idx="245">
                  <c:v>8225.7697137642645</c:v>
                </c:pt>
                <c:pt idx="246">
                  <c:v>7905.7555707480024</c:v>
                </c:pt>
                <c:pt idx="247">
                  <c:v>-8586.7047117135662</c:v>
                </c:pt>
                <c:pt idx="248">
                  <c:v>-6324.4315487277636</c:v>
                </c:pt>
                <c:pt idx="249">
                  <c:v>9602.1579965863129</c:v>
                </c:pt>
                <c:pt idx="250">
                  <c:v>9795.4632004150608</c:v>
                </c:pt>
                <c:pt idx="251">
                  <c:v>9647.2597345526974</c:v>
                </c:pt>
                <c:pt idx="252">
                  <c:v>9473.9722509480034</c:v>
                </c:pt>
                <c:pt idx="253">
                  <c:v>9502.9642416591269</c:v>
                </c:pt>
                <c:pt idx="254">
                  <c:v>9505.8717011800709</c:v>
                </c:pt>
                <c:pt idx="255">
                  <c:v>9172.5283843199741</c:v>
                </c:pt>
                <c:pt idx="256">
                  <c:v>9269.9752245065047</c:v>
                </c:pt>
                <c:pt idx="257">
                  <c:v>9264.814118076034</c:v>
                </c:pt>
                <c:pt idx="258">
                  <c:v>9236.5897025246486</c:v>
                </c:pt>
                <c:pt idx="259">
                  <c:v>9347.9129913100387</c:v>
                </c:pt>
                <c:pt idx="260">
                  <c:v>9373.4599036062991</c:v>
                </c:pt>
                <c:pt idx="261">
                  <c:v>9459.7394660996506</c:v>
                </c:pt>
                <c:pt idx="262">
                  <c:v>9427.687581214228</c:v>
                </c:pt>
                <c:pt idx="263">
                  <c:v>9369.912945551001</c:v>
                </c:pt>
                <c:pt idx="264">
                  <c:v>9139.8366069040476</c:v>
                </c:pt>
                <c:pt idx="265">
                  <c:v>8201.0391786234359</c:v>
                </c:pt>
                <c:pt idx="266">
                  <c:v>6353.2066506000592</c:v>
                </c:pt>
                <c:pt idx="267">
                  <c:v>5208.8629671764047</c:v>
                </c:pt>
                <c:pt idx="268">
                  <c:v>2480.8212426213931</c:v>
                </c:pt>
                <c:pt idx="269">
                  <c:v>7249.4467274202534</c:v>
                </c:pt>
                <c:pt idx="270">
                  <c:v>7529.5193155773559</c:v>
                </c:pt>
                <c:pt idx="271">
                  <c:v>7452.0016729597146</c:v>
                </c:pt>
                <c:pt idx="272">
                  <c:v>7535.8209806806899</c:v>
                </c:pt>
                <c:pt idx="273">
                  <c:v>7520.323902283385</c:v>
                </c:pt>
                <c:pt idx="274">
                  <c:v>4699.6462344881948</c:v>
                </c:pt>
                <c:pt idx="275">
                  <c:v>5430.8531770940026</c:v>
                </c:pt>
                <c:pt idx="276">
                  <c:v>7000.8392630564813</c:v>
                </c:pt>
                <c:pt idx="277">
                  <c:v>5894.0206164007341</c:v>
                </c:pt>
                <c:pt idx="278">
                  <c:v>6850.0445454986175</c:v>
                </c:pt>
                <c:pt idx="279">
                  <c:v>7501.4598129795786</c:v>
                </c:pt>
                <c:pt idx="280">
                  <c:v>7569.6573298102703</c:v>
                </c:pt>
                <c:pt idx="281">
                  <c:v>7917.5239883992981</c:v>
                </c:pt>
                <c:pt idx="282">
                  <c:v>7087.4782306875977</c:v>
                </c:pt>
                <c:pt idx="283">
                  <c:v>7773.7213228728924</c:v>
                </c:pt>
                <c:pt idx="284">
                  <c:v>7741.1599336735062</c:v>
                </c:pt>
                <c:pt idx="285">
                  <c:v>7657.8549925565849</c:v>
                </c:pt>
                <c:pt idx="286">
                  <c:v>7621.484997255593</c:v>
                </c:pt>
                <c:pt idx="287">
                  <c:v>7309.6223502729617</c:v>
                </c:pt>
                <c:pt idx="288">
                  <c:v>7394.8987843840032</c:v>
                </c:pt>
                <c:pt idx="289">
                  <c:v>7503.5403505440718</c:v>
                </c:pt>
                <c:pt idx="290">
                  <c:v>7470.0058539351821</c:v>
                </c:pt>
                <c:pt idx="291">
                  <c:v>6895.8715822242102</c:v>
                </c:pt>
                <c:pt idx="292">
                  <c:v>7553.9067819918655</c:v>
                </c:pt>
                <c:pt idx="293">
                  <c:v>7388.8198461665006</c:v>
                </c:pt>
                <c:pt idx="294">
                  <c:v>7373.9882435805848</c:v>
                </c:pt>
                <c:pt idx="295">
                  <c:v>6978.4211727913189</c:v>
                </c:pt>
                <c:pt idx="296">
                  <c:v>6965.846860559077</c:v>
                </c:pt>
                <c:pt idx="297">
                  <c:v>8009.9993412060257</c:v>
                </c:pt>
                <c:pt idx="298">
                  <c:v>8486.605290083302</c:v>
                </c:pt>
                <c:pt idx="299">
                  <c:v>8989.3327105437602</c:v>
                </c:pt>
                <c:pt idx="300">
                  <c:v>8457.2425678338295</c:v>
                </c:pt>
                <c:pt idx="301">
                  <c:v>8497.3621141698459</c:v>
                </c:pt>
                <c:pt idx="302">
                  <c:v>8470.2311823232012</c:v>
                </c:pt>
                <c:pt idx="303">
                  <c:v>7848.2799326232343</c:v>
                </c:pt>
                <c:pt idx="304">
                  <c:v>8459.311886144762</c:v>
                </c:pt>
                <c:pt idx="305">
                  <c:v>8385.2788797053618</c:v>
                </c:pt>
                <c:pt idx="306">
                  <c:v>8566.3139688893498</c:v>
                </c:pt>
                <c:pt idx="307">
                  <c:v>8556.9277417379089</c:v>
                </c:pt>
                <c:pt idx="308">
                  <c:v>8316.8597405922101</c:v>
                </c:pt>
                <c:pt idx="309">
                  <c:v>8504.1406968165993</c:v>
                </c:pt>
                <c:pt idx="310">
                  <c:v>8570.9653665332244</c:v>
                </c:pt>
                <c:pt idx="311">
                  <c:v>7684.4667282634091</c:v>
                </c:pt>
                <c:pt idx="312">
                  <c:v>7880.3151115763721</c:v>
                </c:pt>
                <c:pt idx="313">
                  <c:v>8433.3356121132638</c:v>
                </c:pt>
                <c:pt idx="314">
                  <c:v>8203.0505406933062</c:v>
                </c:pt>
                <c:pt idx="315">
                  <c:v>6966.7660453694725</c:v>
                </c:pt>
                <c:pt idx="316">
                  <c:v>7701.3857567022587</c:v>
                </c:pt>
                <c:pt idx="317">
                  <c:v>7744.9227906168389</c:v>
                </c:pt>
                <c:pt idx="318">
                  <c:v>7525.8490386285275</c:v>
                </c:pt>
                <c:pt idx="319">
                  <c:v>7849.1798665682945</c:v>
                </c:pt>
                <c:pt idx="320">
                  <c:v>7748.3400178353731</c:v>
                </c:pt>
                <c:pt idx="321">
                  <c:v>7385.201496307488</c:v>
                </c:pt>
                <c:pt idx="322">
                  <c:v>7503.6172296618206</c:v>
                </c:pt>
                <c:pt idx="323">
                  <c:v>7480.0487485062558</c:v>
                </c:pt>
                <c:pt idx="324">
                  <c:v>6904.4950067312029</c:v>
                </c:pt>
                <c:pt idx="325">
                  <c:v>6465.4219746689987</c:v>
                </c:pt>
                <c:pt idx="326">
                  <c:v>6564.9196616023901</c:v>
                </c:pt>
                <c:pt idx="327">
                  <c:v>6367.5220878408936</c:v>
                </c:pt>
                <c:pt idx="328">
                  <c:v>6556.557073322092</c:v>
                </c:pt>
                <c:pt idx="329">
                  <c:v>6721.2172332271193</c:v>
                </c:pt>
                <c:pt idx="330">
                  <c:v>6775.6788343596945</c:v>
                </c:pt>
                <c:pt idx="331">
                  <c:v>6677.5612643691493</c:v>
                </c:pt>
                <c:pt idx="332">
                  <c:v>7137.5530765696203</c:v>
                </c:pt>
                <c:pt idx="333">
                  <c:v>6954.9940377267976</c:v>
                </c:pt>
                <c:pt idx="334">
                  <c:v>6645.6038604691703</c:v>
                </c:pt>
                <c:pt idx="335">
                  <c:v>6509.085642983352</c:v>
                </c:pt>
                <c:pt idx="336">
                  <c:v>6615.549149440807</c:v>
                </c:pt>
                <c:pt idx="337">
                  <c:v>6518.311931321663</c:v>
                </c:pt>
                <c:pt idx="338">
                  <c:v>6842.3934345694242</c:v>
                </c:pt>
                <c:pt idx="339">
                  <c:v>6810.5544930642027</c:v>
                </c:pt>
                <c:pt idx="340">
                  <c:v>6831.4352410878901</c:v>
                </c:pt>
                <c:pt idx="341">
                  <c:v>7024.307475712325</c:v>
                </c:pt>
                <c:pt idx="342">
                  <c:v>6798.5398815204908</c:v>
                </c:pt>
                <c:pt idx="343">
                  <c:v>6449.9170478983924</c:v>
                </c:pt>
                <c:pt idx="344">
                  <c:v>6501.2451077706073</c:v>
                </c:pt>
                <c:pt idx="345">
                  <c:v>6541.839266769829</c:v>
                </c:pt>
                <c:pt idx="346">
                  <c:v>6593.7817840121534</c:v>
                </c:pt>
                <c:pt idx="347">
                  <c:v>6509.3217615946687</c:v>
                </c:pt>
                <c:pt idx="348">
                  <c:v>6618.7579196633924</c:v>
                </c:pt>
                <c:pt idx="349">
                  <c:v>6319.2773024234057</c:v>
                </c:pt>
                <c:pt idx="350">
                  <c:v>5804.4786100925648</c:v>
                </c:pt>
                <c:pt idx="351">
                  <c:v>6467.6411030191666</c:v>
                </c:pt>
                <c:pt idx="352">
                  <c:v>6568.605307662493</c:v>
                </c:pt>
                <c:pt idx="353">
                  <c:v>6544.1658091003465</c:v>
                </c:pt>
                <c:pt idx="354">
                  <c:v>6502.713413516366</c:v>
                </c:pt>
                <c:pt idx="355">
                  <c:v>6846.7412413923357</c:v>
                </c:pt>
                <c:pt idx="356">
                  <c:v>6722.5703847792893</c:v>
                </c:pt>
                <c:pt idx="357">
                  <c:v>6802.7129230059118</c:v>
                </c:pt>
                <c:pt idx="358">
                  <c:v>6763.3846105679268</c:v>
                </c:pt>
                <c:pt idx="359">
                  <c:v>6622.2225763924689</c:v>
                </c:pt>
                <c:pt idx="360">
                  <c:v>6815.170949086275</c:v>
                </c:pt>
                <c:pt idx="361">
                  <c:v>6886.6528510426097</c:v>
                </c:pt>
                <c:pt idx="362">
                  <c:v>6904.5772076701232</c:v>
                </c:pt>
                <c:pt idx="363">
                  <c:v>6596.2222358009894</c:v>
                </c:pt>
                <c:pt idx="364">
                  <c:v>6527.5932292317411</c:v>
                </c:pt>
                <c:pt idx="365">
                  <c:v>6724.4644721100758</c:v>
                </c:pt>
                <c:pt idx="366">
                  <c:v>6398.2319106676687</c:v>
                </c:pt>
                <c:pt idx="367">
                  <c:v>6734.270923334806</c:v>
                </c:pt>
                <c:pt idx="368">
                  <c:v>6751.5787168188108</c:v>
                </c:pt>
                <c:pt idx="369">
                  <c:v>6847.0326542759358</c:v>
                </c:pt>
                <c:pt idx="370">
                  <c:v>7086.2603035100065</c:v>
                </c:pt>
                <c:pt idx="371">
                  <c:v>7505.5914885434067</c:v>
                </c:pt>
                <c:pt idx="372">
                  <c:v>7578.1010479028846</c:v>
                </c:pt>
                <c:pt idx="373">
                  <c:v>7311.2534232518756</c:v>
                </c:pt>
                <c:pt idx="374">
                  <c:v>7537.4412071997922</c:v>
                </c:pt>
                <c:pt idx="375">
                  <c:v>7417.8170644845368</c:v>
                </c:pt>
                <c:pt idx="376">
                  <c:v>7590.3308491315802</c:v>
                </c:pt>
                <c:pt idx="377">
                  <c:v>7591.6706772371581</c:v>
                </c:pt>
                <c:pt idx="378">
                  <c:v>8174.2020236693779</c:v>
                </c:pt>
                <c:pt idx="379">
                  <c:v>8150.2323134943208</c:v>
                </c:pt>
                <c:pt idx="380">
                  <c:v>8054.1455677940876</c:v>
                </c:pt>
                <c:pt idx="381">
                  <c:v>8226.4379982497376</c:v>
                </c:pt>
                <c:pt idx="382">
                  <c:v>8322.6079271106082</c:v>
                </c:pt>
                <c:pt idx="383">
                  <c:v>7953.4023381394491</c:v>
                </c:pt>
                <c:pt idx="384">
                  <c:v>7857.3706493073378</c:v>
                </c:pt>
                <c:pt idx="385">
                  <c:v>8105.9985121633763</c:v>
                </c:pt>
                <c:pt idx="386">
                  <c:v>8035.3525376070247</c:v>
                </c:pt>
                <c:pt idx="387">
                  <c:v>7704.3183331466207</c:v>
                </c:pt>
                <c:pt idx="388">
                  <c:v>7719.5217982305649</c:v>
                </c:pt>
                <c:pt idx="389">
                  <c:v>7788.645176592604</c:v>
                </c:pt>
                <c:pt idx="390">
                  <c:v>7898.2496022185605</c:v>
                </c:pt>
                <c:pt idx="391">
                  <c:v>8267.9131776789654</c:v>
                </c:pt>
                <c:pt idx="392">
                  <c:v>8772.9663345619992</c:v>
                </c:pt>
                <c:pt idx="393">
                  <c:v>8512.2379419156186</c:v>
                </c:pt>
                <c:pt idx="394">
                  <c:v>8637.709638369899</c:v>
                </c:pt>
                <c:pt idx="395">
                  <c:v>8563.8074920409035</c:v>
                </c:pt>
                <c:pt idx="396">
                  <c:v>8758.8700939094342</c:v>
                </c:pt>
                <c:pt idx="397">
                  <c:v>8935.8589086987795</c:v>
                </c:pt>
                <c:pt idx="398">
                  <c:v>8848.4132057964034</c:v>
                </c:pt>
                <c:pt idx="399">
                  <c:v>8596.6011052138037</c:v>
                </c:pt>
                <c:pt idx="400">
                  <c:v>8714.7943849141011</c:v>
                </c:pt>
                <c:pt idx="401">
                  <c:v>8803.4056725743685</c:v>
                </c:pt>
                <c:pt idx="402">
                  <c:v>9037.6892306396658</c:v>
                </c:pt>
                <c:pt idx="403">
                  <c:v>9211.0459188287314</c:v>
                </c:pt>
                <c:pt idx="404">
                  <c:v>9629.4220070992578</c:v>
                </c:pt>
                <c:pt idx="405">
                  <c:v>9074.6636672015484</c:v>
                </c:pt>
                <c:pt idx="406">
                  <c:v>9361.4456053605973</c:v>
                </c:pt>
                <c:pt idx="407">
                  <c:v>9474.8007290716778</c:v>
                </c:pt>
                <c:pt idx="408">
                  <c:v>9335.7126163692974</c:v>
                </c:pt>
                <c:pt idx="409">
                  <c:v>9439.0249495760272</c:v>
                </c:pt>
                <c:pt idx="410">
                  <c:v>9142.8794952323897</c:v>
                </c:pt>
                <c:pt idx="411">
                  <c:v>9209.1044892436075</c:v>
                </c:pt>
                <c:pt idx="412">
                  <c:v>9012.7914088040452</c:v>
                </c:pt>
                <c:pt idx="413">
                  <c:v>9467.0484287417748</c:v>
                </c:pt>
                <c:pt idx="414">
                  <c:v>8634.8900996705815</c:v>
                </c:pt>
                <c:pt idx="415">
                  <c:v>8814.7478701053315</c:v>
                </c:pt>
                <c:pt idx="416">
                  <c:v>8540.2426757850553</c:v>
                </c:pt>
                <c:pt idx="417">
                  <c:v>8899.6937559945236</c:v>
                </c:pt>
                <c:pt idx="418">
                  <c:v>9328.3841859224049</c:v>
                </c:pt>
                <c:pt idx="419">
                  <c:v>8926.8901615126088</c:v>
                </c:pt>
                <c:pt idx="420">
                  <c:v>8670.8114507168139</c:v>
                </c:pt>
                <c:pt idx="421">
                  <c:v>7908.4835565513431</c:v>
                </c:pt>
                <c:pt idx="422">
                  <c:v>7914.8436696096041</c:v>
                </c:pt>
                <c:pt idx="423">
                  <c:v>7825.9267102367521</c:v>
                </c:pt>
                <c:pt idx="424">
                  <c:v>8109.7000310200601</c:v>
                </c:pt>
                <c:pt idx="425">
                  <c:v>7996.7993967849834</c:v>
                </c:pt>
                <c:pt idx="426">
                  <c:v>8033.8252289705151</c:v>
                </c:pt>
                <c:pt idx="427">
                  <c:v>8023.9496176704906</c:v>
                </c:pt>
                <c:pt idx="428">
                  <c:v>8102.6978563028933</c:v>
                </c:pt>
                <c:pt idx="429">
                  <c:v>8395.8383515545647</c:v>
                </c:pt>
                <c:pt idx="430">
                  <c:v>8460.1922685062127</c:v>
                </c:pt>
                <c:pt idx="431">
                  <c:v>8376.847837983647</c:v>
                </c:pt>
                <c:pt idx="432">
                  <c:v>7589.1412811531791</c:v>
                </c:pt>
                <c:pt idx="433">
                  <c:v>7149.3611030592201</c:v>
                </c:pt>
                <c:pt idx="434">
                  <c:v>7008.3223652237848</c:v>
                </c:pt>
                <c:pt idx="435">
                  <c:v>6963.1946893796339</c:v>
                </c:pt>
                <c:pt idx="436">
                  <c:v>3813.024502388349</c:v>
                </c:pt>
                <c:pt idx="437">
                  <c:v>4683.4462227544518</c:v>
                </c:pt>
                <c:pt idx="438">
                  <c:v>3837.8391594897939</c:v>
                </c:pt>
                <c:pt idx="439">
                  <c:v>4280.2427721221229</c:v>
                </c:pt>
                <c:pt idx="440">
                  <c:v>3679.8160871605564</c:v>
                </c:pt>
                <c:pt idx="441">
                  <c:v>4116.5883951921714</c:v>
                </c:pt>
                <c:pt idx="442">
                  <c:v>4263.5283644601841</c:v>
                </c:pt>
                <c:pt idx="443">
                  <c:v>5261.6859768665063</c:v>
                </c:pt>
                <c:pt idx="444">
                  <c:v>5309.5419354514688</c:v>
                </c:pt>
                <c:pt idx="445">
                  <c:v>4970.7448770012434</c:v>
                </c:pt>
                <c:pt idx="446">
                  <c:v>4842.9153732219984</c:v>
                </c:pt>
                <c:pt idx="447">
                  <c:v>5410.1461324321426</c:v>
                </c:pt>
                <c:pt idx="448">
                  <c:v>4136.3921535172922</c:v>
                </c:pt>
                <c:pt idx="449">
                  <c:v>5077.713288165698</c:v>
                </c:pt>
                <c:pt idx="450">
                  <c:v>5643.0432483214636</c:v>
                </c:pt>
                <c:pt idx="451">
                  <c:v>5623.9295667993083</c:v>
                </c:pt>
                <c:pt idx="452">
                  <c:v>5528.9499236086231</c:v>
                </c:pt>
                <c:pt idx="453">
                  <c:v>5183.7593699572999</c:v>
                </c:pt>
                <c:pt idx="454">
                  <c:v>5824.4240279917167</c:v>
                </c:pt>
                <c:pt idx="455">
                  <c:v>5225.0940110839929</c:v>
                </c:pt>
                <c:pt idx="456">
                  <c:v>6064.7220177416639</c:v>
                </c:pt>
                <c:pt idx="457">
                  <c:v>6281.1123263125382</c:v>
                </c:pt>
                <c:pt idx="458">
                  <c:v>6144.8515677043433</c:v>
                </c:pt>
                <c:pt idx="459">
                  <c:v>6029.1417675943185</c:v>
                </c:pt>
                <c:pt idx="460">
                  <c:v>6196.1502364802091</c:v>
                </c:pt>
                <c:pt idx="461">
                  <c:v>6648.5075808068386</c:v>
                </c:pt>
                <c:pt idx="462">
                  <c:v>6277.8517614956954</c:v>
                </c:pt>
                <c:pt idx="463">
                  <c:v>4635.0714225035208</c:v>
                </c:pt>
                <c:pt idx="464">
                  <c:v>6474.8319494606085</c:v>
                </c:pt>
                <c:pt idx="465">
                  <c:v>6286.7830512872169</c:v>
                </c:pt>
                <c:pt idx="466">
                  <c:v>6334.1374979992679</c:v>
                </c:pt>
                <c:pt idx="467">
                  <c:v>6517.2557539174677</c:v>
                </c:pt>
                <c:pt idx="468">
                  <c:v>6128.9918305843166</c:v>
                </c:pt>
                <c:pt idx="469">
                  <c:v>5994.6778686667576</c:v>
                </c:pt>
                <c:pt idx="470">
                  <c:v>5923.8733635070903</c:v>
                </c:pt>
                <c:pt idx="471">
                  <c:v>6729.4300423330587</c:v>
                </c:pt>
                <c:pt idx="472">
                  <c:v>6440.2233592963667</c:v>
                </c:pt>
                <c:pt idx="473">
                  <c:v>6677.4934807636555</c:v>
                </c:pt>
                <c:pt idx="474">
                  <c:v>6352.1232844134865</c:v>
                </c:pt>
                <c:pt idx="475">
                  <c:v>5613.4481235194435</c:v>
                </c:pt>
                <c:pt idx="476">
                  <c:v>6005.9202725226305</c:v>
                </c:pt>
                <c:pt idx="477">
                  <c:v>6474.4711517972037</c:v>
                </c:pt>
                <c:pt idx="478">
                  <c:v>6040.1599988548833</c:v>
                </c:pt>
                <c:pt idx="479">
                  <c:v>6684.8298161949015</c:v>
                </c:pt>
                <c:pt idx="480">
                  <c:v>6708.8412935310362</c:v>
                </c:pt>
                <c:pt idx="481">
                  <c:v>7059.2782435544468</c:v>
                </c:pt>
                <c:pt idx="482">
                  <c:v>7127.4941280399617</c:v>
                </c:pt>
                <c:pt idx="483">
                  <c:v>6826.6530566299762</c:v>
                </c:pt>
                <c:pt idx="484">
                  <c:v>8040.4853522322783</c:v>
                </c:pt>
                <c:pt idx="485">
                  <c:v>7885.7889457430138</c:v>
                </c:pt>
                <c:pt idx="486">
                  <c:v>8268.4099190605248</c:v>
                </c:pt>
                <c:pt idx="487">
                  <c:v>8364.4002948140169</c:v>
                </c:pt>
                <c:pt idx="488">
                  <c:v>7666.9998968577293</c:v>
                </c:pt>
                <c:pt idx="489">
                  <c:v>7757.6039377251645</c:v>
                </c:pt>
                <c:pt idx="490">
                  <c:v>8210.4545779171913</c:v>
                </c:pt>
                <c:pt idx="491">
                  <c:v>8390.4948099216199</c:v>
                </c:pt>
                <c:pt idx="492">
                  <c:v>9352.3625884018729</c:v>
                </c:pt>
                <c:pt idx="493">
                  <c:v>9143.5918988983576</c:v>
                </c:pt>
                <c:pt idx="494">
                  <c:v>8803.2699379330752</c:v>
                </c:pt>
                <c:pt idx="495">
                  <c:v>8062.5606256515903</c:v>
                </c:pt>
                <c:pt idx="496">
                  <c:v>7922.946873342763</c:v>
                </c:pt>
                <c:pt idx="497">
                  <c:v>7205.2388881749803</c:v>
                </c:pt>
                <c:pt idx="498">
                  <c:v>7710.9071978502679</c:v>
                </c:pt>
                <c:pt idx="499">
                  <c:v>8089.4153332702836</c:v>
                </c:pt>
                <c:pt idx="500">
                  <c:v>7764.3052014808563</c:v>
                </c:pt>
                <c:pt idx="501">
                  <c:v>7723.9311733626373</c:v>
                </c:pt>
                <c:pt idx="502">
                  <c:v>7791.53559300503</c:v>
                </c:pt>
                <c:pt idx="503">
                  <c:v>7978.0176226138319</c:v>
                </c:pt>
                <c:pt idx="504">
                  <c:v>7196.4604373463171</c:v>
                </c:pt>
                <c:pt idx="505">
                  <c:v>7876.1585633773966</c:v>
                </c:pt>
                <c:pt idx="506">
                  <c:v>7572.7067772742112</c:v>
                </c:pt>
                <c:pt idx="507">
                  <c:v>7708.4561068466946</c:v>
                </c:pt>
                <c:pt idx="508">
                  <c:v>7976.2105929932331</c:v>
                </c:pt>
                <c:pt idx="509">
                  <c:v>7666.31873201915</c:v>
                </c:pt>
                <c:pt idx="510">
                  <c:v>7598.1995206144038</c:v>
                </c:pt>
                <c:pt idx="511">
                  <c:v>7373.9431346329366</c:v>
                </c:pt>
                <c:pt idx="512">
                  <c:v>7595.9463801292422</c:v>
                </c:pt>
                <c:pt idx="513">
                  <c:v>8017.9389467419351</c:v>
                </c:pt>
                <c:pt idx="514">
                  <c:v>7818.4558073228973</c:v>
                </c:pt>
                <c:pt idx="515">
                  <c:v>8304.1572763847817</c:v>
                </c:pt>
                <c:pt idx="516">
                  <c:v>8041.6849985985391</c:v>
                </c:pt>
                <c:pt idx="517">
                  <c:v>8583.3976335869156</c:v>
                </c:pt>
                <c:pt idx="518">
                  <c:v>7979.7668575424686</c:v>
                </c:pt>
                <c:pt idx="519">
                  <c:v>7793.231537952548</c:v>
                </c:pt>
                <c:pt idx="520">
                  <c:v>7962.872176472627</c:v>
                </c:pt>
                <c:pt idx="521">
                  <c:v>8063.0178159998904</c:v>
                </c:pt>
                <c:pt idx="522">
                  <c:v>8110.624293852713</c:v>
                </c:pt>
                <c:pt idx="523">
                  <c:v>8107.8760368303483</c:v>
                </c:pt>
                <c:pt idx="524">
                  <c:v>6034.4542168143698</c:v>
                </c:pt>
                <c:pt idx="525">
                  <c:v>8143.0833493901991</c:v>
                </c:pt>
                <c:pt idx="526">
                  <c:v>8402.0081316668766</c:v>
                </c:pt>
                <c:pt idx="527">
                  <c:v>8128.3824463212968</c:v>
                </c:pt>
                <c:pt idx="528">
                  <c:v>8224.393495229071</c:v>
                </c:pt>
                <c:pt idx="529">
                  <c:v>8272.6717958001027</c:v>
                </c:pt>
                <c:pt idx="530">
                  <c:v>8157.8224729547364</c:v>
                </c:pt>
                <c:pt idx="531">
                  <c:v>8085.4786396468553</c:v>
                </c:pt>
                <c:pt idx="532">
                  <c:v>8056.7577742901049</c:v>
                </c:pt>
                <c:pt idx="533">
                  <c:v>8202.7575254378153</c:v>
                </c:pt>
                <c:pt idx="534">
                  <c:v>8086.5271000925468</c:v>
                </c:pt>
                <c:pt idx="535">
                  <c:v>7794.8439198314345</c:v>
                </c:pt>
                <c:pt idx="536">
                  <c:v>7861.5656445380901</c:v>
                </c:pt>
                <c:pt idx="537">
                  <c:v>7933.3824558299384</c:v>
                </c:pt>
                <c:pt idx="538">
                  <c:v>8239.1892215673324</c:v>
                </c:pt>
                <c:pt idx="539">
                  <c:v>8143.9165490194382</c:v>
                </c:pt>
                <c:pt idx="540">
                  <c:v>7813.8875417714526</c:v>
                </c:pt>
                <c:pt idx="541">
                  <c:v>7907.4399570779242</c:v>
                </c:pt>
                <c:pt idx="542">
                  <c:v>7901.3850825804584</c:v>
                </c:pt>
                <c:pt idx="543">
                  <c:v>7840.1024906323819</c:v>
                </c:pt>
                <c:pt idx="544">
                  <c:v>8069.4141316082078</c:v>
                </c:pt>
                <c:pt idx="545">
                  <c:v>7926.9128706031397</c:v>
                </c:pt>
                <c:pt idx="546">
                  <c:v>7647.5117968482909</c:v>
                </c:pt>
                <c:pt idx="547">
                  <c:v>7131.167157076914</c:v>
                </c:pt>
                <c:pt idx="548">
                  <c:v>6993.7830337832711</c:v>
                </c:pt>
                <c:pt idx="549">
                  <c:v>7010.9174687886907</c:v>
                </c:pt>
                <c:pt idx="550">
                  <c:v>7092.9480787941084</c:v>
                </c:pt>
                <c:pt idx="551">
                  <c:v>7024.9981071784077</c:v>
                </c:pt>
                <c:pt idx="552">
                  <c:v>7520.6900025613868</c:v>
                </c:pt>
                <c:pt idx="553">
                  <c:v>7518.4673605329754</c:v>
                </c:pt>
                <c:pt idx="554">
                  <c:v>7689.0364095329751</c:v>
                </c:pt>
                <c:pt idx="555">
                  <c:v>7558.432955532975</c:v>
                </c:pt>
                <c:pt idx="556">
                  <c:v>6997.187198283932</c:v>
                </c:pt>
                <c:pt idx="557">
                  <c:v>6604.0740451188076</c:v>
                </c:pt>
                <c:pt idx="558">
                  <c:v>6082.059169674907</c:v>
                </c:pt>
                <c:pt idx="559">
                  <c:v>7030.6733451018008</c:v>
                </c:pt>
                <c:pt idx="560">
                  <c:v>7423.7894061561929</c:v>
                </c:pt>
                <c:pt idx="561">
                  <c:v>7390.3996818995474</c:v>
                </c:pt>
                <c:pt idx="562">
                  <c:v>7132.8320542841047</c:v>
                </c:pt>
                <c:pt idx="563">
                  <c:v>7367.3226456001285</c:v>
                </c:pt>
                <c:pt idx="564">
                  <c:v>7264.5895296159115</c:v>
                </c:pt>
                <c:pt idx="565">
                  <c:v>7231.0814878617603</c:v>
                </c:pt>
                <c:pt idx="566">
                  <c:v>7214.0567213376744</c:v>
                </c:pt>
                <c:pt idx="567">
                  <c:v>7555.3594491561926</c:v>
                </c:pt>
                <c:pt idx="568">
                  <c:v>7480.3988082305341</c:v>
                </c:pt>
                <c:pt idx="569">
                  <c:v>6926.3385274269776</c:v>
                </c:pt>
                <c:pt idx="570">
                  <c:v>6372.6787518215096</c:v>
                </c:pt>
                <c:pt idx="571">
                  <c:v>7954.8890063542804</c:v>
                </c:pt>
                <c:pt idx="572">
                  <c:v>8269.9960067234624</c:v>
                </c:pt>
                <c:pt idx="573">
                  <c:v>9227.8730074916639</c:v>
                </c:pt>
                <c:pt idx="574">
                  <c:v>9010.7705890876605</c:v>
                </c:pt>
                <c:pt idx="575">
                  <c:v>9292.7661718063191</c:v>
                </c:pt>
                <c:pt idx="576">
                  <c:v>9061.6248086389842</c:v>
                </c:pt>
                <c:pt idx="577">
                  <c:v>9218.7896681448583</c:v>
                </c:pt>
                <c:pt idx="578">
                  <c:v>9518.6120821679688</c:v>
                </c:pt>
                <c:pt idx="579">
                  <c:v>8900.7909628192283</c:v>
                </c:pt>
                <c:pt idx="580">
                  <c:v>9183.2403770884357</c:v>
                </c:pt>
                <c:pt idx="581">
                  <c:v>9256.2697496272358</c:v>
                </c:pt>
                <c:pt idx="582">
                  <c:v>9892.8605718290437</c:v>
                </c:pt>
                <c:pt idx="583">
                  <c:v>9805.3481936048975</c:v>
                </c:pt>
                <c:pt idx="584">
                  <c:v>9731.0486287279455</c:v>
                </c:pt>
                <c:pt idx="585">
                  <c:v>9872.3701935594509</c:v>
                </c:pt>
                <c:pt idx="586">
                  <c:v>9909.9135060982499</c:v>
                </c:pt>
                <c:pt idx="587">
                  <c:v>10019.776538163711</c:v>
                </c:pt>
                <c:pt idx="588">
                  <c:v>9426.1428799077312</c:v>
                </c:pt>
                <c:pt idx="589">
                  <c:v>9595.4476198475932</c:v>
                </c:pt>
                <c:pt idx="590">
                  <c:v>1229.0792638498206</c:v>
                </c:pt>
                <c:pt idx="591">
                  <c:v>-9250.0956497557145</c:v>
                </c:pt>
                <c:pt idx="592">
                  <c:v>2600.9313028426113</c:v>
                </c:pt>
                <c:pt idx="593">
                  <c:v>7422.4143443465218</c:v>
                </c:pt>
                <c:pt idx="594">
                  <c:v>9136.4613926176462</c:v>
                </c:pt>
                <c:pt idx="595">
                  <c:v>8885.2128864853403</c:v>
                </c:pt>
                <c:pt idx="596">
                  <c:v>9338.5516015727917</c:v>
                </c:pt>
                <c:pt idx="597">
                  <c:v>9639.3588812514408</c:v>
                </c:pt>
                <c:pt idx="598">
                  <c:v>9409.6002043373337</c:v>
                </c:pt>
                <c:pt idx="599">
                  <c:v>9270.9384695487388</c:v>
                </c:pt>
                <c:pt idx="600">
                  <c:v>9486.3518044576103</c:v>
                </c:pt>
                <c:pt idx="601">
                  <c:v>9078.9652935051472</c:v>
                </c:pt>
                <c:pt idx="602">
                  <c:v>8222.8258154731011</c:v>
                </c:pt>
                <c:pt idx="603">
                  <c:v>9192.1622583945027</c:v>
                </c:pt>
                <c:pt idx="604">
                  <c:v>7940.4172688576537</c:v>
                </c:pt>
                <c:pt idx="605">
                  <c:v>7902.3546953459318</c:v>
                </c:pt>
                <c:pt idx="606">
                  <c:v>6577.8729728406197</c:v>
                </c:pt>
                <c:pt idx="607">
                  <c:v>8834.4152326318126</c:v>
                </c:pt>
                <c:pt idx="608">
                  <c:v>8433.7737178880125</c:v>
                </c:pt>
                <c:pt idx="609">
                  <c:v>9730.8854373859031</c:v>
                </c:pt>
                <c:pt idx="610">
                  <c:v>9063.3990781033935</c:v>
                </c:pt>
                <c:pt idx="611">
                  <c:v>8099.7187249709914</c:v>
                </c:pt>
                <c:pt idx="612">
                  <c:v>8329.1346950775878</c:v>
                </c:pt>
                <c:pt idx="613">
                  <c:v>8066.171349015689</c:v>
                </c:pt>
                <c:pt idx="614">
                  <c:v>8300.1792928471932</c:v>
                </c:pt>
                <c:pt idx="615">
                  <c:v>8560.5151579698013</c:v>
                </c:pt>
                <c:pt idx="616">
                  <c:v>8483.8385987612273</c:v>
                </c:pt>
                <c:pt idx="617">
                  <c:v>8551.2601122910201</c:v>
                </c:pt>
                <c:pt idx="618">
                  <c:v>8457.8343518836882</c:v>
                </c:pt>
                <c:pt idx="619">
                  <c:v>8516.371122804223</c:v>
                </c:pt>
                <c:pt idx="620">
                  <c:v>8451.9340535724114</c:v>
                </c:pt>
                <c:pt idx="621">
                  <c:v>8361.8298730095048</c:v>
                </c:pt>
                <c:pt idx="622">
                  <c:v>8716.0804410657947</c:v>
                </c:pt>
                <c:pt idx="623">
                  <c:v>8299.010668333889</c:v>
                </c:pt>
                <c:pt idx="624">
                  <c:v>8457.1471347279257</c:v>
                </c:pt>
                <c:pt idx="625">
                  <c:v>8900.2447600690866</c:v>
                </c:pt>
                <c:pt idx="626">
                  <c:v>9236.5117606287658</c:v>
                </c:pt>
                <c:pt idx="627">
                  <c:v>9620.3066946420604</c:v>
                </c:pt>
                <c:pt idx="628">
                  <c:v>9531.2638505811919</c:v>
                </c:pt>
                <c:pt idx="629">
                  <c:v>8968.0366335522449</c:v>
                </c:pt>
                <c:pt idx="630">
                  <c:v>8965.4281043092196</c:v>
                </c:pt>
                <c:pt idx="631">
                  <c:v>8555.1082700478673</c:v>
                </c:pt>
                <c:pt idx="632">
                  <c:v>8865.6858051230411</c:v>
                </c:pt>
                <c:pt idx="633">
                  <c:v>8993.706400011215</c:v>
                </c:pt>
                <c:pt idx="634">
                  <c:v>9199.2687196043044</c:v>
                </c:pt>
                <c:pt idx="635">
                  <c:v>9086.8584644760231</c:v>
                </c:pt>
                <c:pt idx="636">
                  <c:v>9283.8466986072217</c:v>
                </c:pt>
                <c:pt idx="637">
                  <c:v>9101.3671802513236</c:v>
                </c:pt>
                <c:pt idx="638">
                  <c:v>9007.5800788308734</c:v>
                </c:pt>
                <c:pt idx="639">
                  <c:v>9113.3452877036398</c:v>
                </c:pt>
                <c:pt idx="640">
                  <c:v>9184.7270764297955</c:v>
                </c:pt>
                <c:pt idx="641">
                  <c:v>9282.076493772156</c:v>
                </c:pt>
                <c:pt idx="642">
                  <c:v>8976.0073573823229</c:v>
                </c:pt>
                <c:pt idx="643">
                  <c:v>9409.586656308873</c:v>
                </c:pt>
                <c:pt idx="644">
                  <c:v>8493.0476174105788</c:v>
                </c:pt>
                <c:pt idx="645">
                  <c:v>8394.9448415819552</c:v>
                </c:pt>
                <c:pt idx="646">
                  <c:v>8858.8799987853417</c:v>
                </c:pt>
                <c:pt idx="647">
                  <c:v>9030.8239612900506</c:v>
                </c:pt>
                <c:pt idx="648">
                  <c:v>7562.9586506026953</c:v>
                </c:pt>
                <c:pt idx="649">
                  <c:v>8935.8706145009783</c:v>
                </c:pt>
                <c:pt idx="650">
                  <c:v>8486.5288917608759</c:v>
                </c:pt>
                <c:pt idx="651">
                  <c:v>8991.2084423446704</c:v>
                </c:pt>
                <c:pt idx="652">
                  <c:v>9248.9125398964552</c:v>
                </c:pt>
                <c:pt idx="653">
                  <c:v>9406.9084299152855</c:v>
                </c:pt>
                <c:pt idx="654">
                  <c:v>9169.8510938795062</c:v>
                </c:pt>
                <c:pt idx="655">
                  <c:v>9877.9228286408907</c:v>
                </c:pt>
                <c:pt idx="656">
                  <c:v>8591.6293705349144</c:v>
                </c:pt>
                <c:pt idx="657">
                  <c:v>7709.0997554939549</c:v>
                </c:pt>
                <c:pt idx="658">
                  <c:v>9436.94188042102</c:v>
                </c:pt>
                <c:pt idx="659">
                  <c:v>10219.217064386978</c:v>
                </c:pt>
                <c:pt idx="660">
                  <c:v>10395.160196013547</c:v>
                </c:pt>
                <c:pt idx="661">
                  <c:v>10418.567658951863</c:v>
                </c:pt>
                <c:pt idx="662">
                  <c:v>10575.465427640112</c:v>
                </c:pt>
                <c:pt idx="663">
                  <c:v>11123.450998282555</c:v>
                </c:pt>
                <c:pt idx="664">
                  <c:v>11034.560441723814</c:v>
                </c:pt>
                <c:pt idx="665">
                  <c:v>10051.708087006627</c:v>
                </c:pt>
                <c:pt idx="666">
                  <c:v>9089.9225682006327</c:v>
                </c:pt>
                <c:pt idx="667">
                  <c:v>10442.272104973103</c:v>
                </c:pt>
                <c:pt idx="668">
                  <c:v>10253.916150176581</c:v>
                </c:pt>
                <c:pt idx="669">
                  <c:v>10872.077849800336</c:v>
                </c:pt>
                <c:pt idx="670">
                  <c:v>10722.547445812621</c:v>
                </c:pt>
                <c:pt idx="671">
                  <c:v>9985.9972776887371</c:v>
                </c:pt>
                <c:pt idx="672">
                  <c:v>12166.715977405362</c:v>
                </c:pt>
                <c:pt idx="673">
                  <c:v>12155.580610208031</c:v>
                </c:pt>
                <c:pt idx="674">
                  <c:v>12783.826761056778</c:v>
                </c:pt>
                <c:pt idx="675">
                  <c:v>12680.403842507765</c:v>
                </c:pt>
                <c:pt idx="676">
                  <c:v>13087.301615127973</c:v>
                </c:pt>
                <c:pt idx="677">
                  <c:v>13918.874821466874</c:v>
                </c:pt>
                <c:pt idx="678">
                  <c:v>13316.478848161263</c:v>
                </c:pt>
                <c:pt idx="679">
                  <c:v>11692.234269958055</c:v>
                </c:pt>
                <c:pt idx="680">
                  <c:v>12660.777287786419</c:v>
                </c:pt>
                <c:pt idx="681">
                  <c:v>13465.654647920966</c:v>
                </c:pt>
                <c:pt idx="682">
                  <c:v>13465.613958910713</c:v>
                </c:pt>
                <c:pt idx="683">
                  <c:v>14047.886432946658</c:v>
                </c:pt>
                <c:pt idx="684">
                  <c:v>13894.346654266319</c:v>
                </c:pt>
                <c:pt idx="685">
                  <c:v>14351.703682509802</c:v>
                </c:pt>
                <c:pt idx="686">
                  <c:v>15636.880520054116</c:v>
                </c:pt>
                <c:pt idx="687">
                  <c:v>16283.374112841313</c:v>
                </c:pt>
                <c:pt idx="688">
                  <c:v>16355.810770462753</c:v>
                </c:pt>
                <c:pt idx="689">
                  <c:v>16842.36064559206</c:v>
                </c:pt>
                <c:pt idx="690">
                  <c:v>16734.671549868021</c:v>
                </c:pt>
                <c:pt idx="691">
                  <c:v>16527.593768451781</c:v>
                </c:pt>
                <c:pt idx="692">
                  <c:v>16732.633240834941</c:v>
                </c:pt>
                <c:pt idx="693">
                  <c:v>17870.088890866788</c:v>
                </c:pt>
                <c:pt idx="694">
                  <c:v>16869.916607221639</c:v>
                </c:pt>
                <c:pt idx="695">
                  <c:v>15407.983817357852</c:v>
                </c:pt>
                <c:pt idx="696">
                  <c:v>15352.46571366742</c:v>
                </c:pt>
                <c:pt idx="697">
                  <c:v>15557.191702405433</c:v>
                </c:pt>
                <c:pt idx="698">
                  <c:v>16224.738638665791</c:v>
                </c:pt>
                <c:pt idx="699">
                  <c:v>17371.910943985211</c:v>
                </c:pt>
                <c:pt idx="700">
                  <c:v>16585.485663557407</c:v>
                </c:pt>
                <c:pt idx="701">
                  <c:v>17345.452470520566</c:v>
                </c:pt>
                <c:pt idx="702">
                  <c:v>17026.424391302964</c:v>
                </c:pt>
                <c:pt idx="703">
                  <c:v>16366.528032130436</c:v>
                </c:pt>
                <c:pt idx="704">
                  <c:v>16826.766591274827</c:v>
                </c:pt>
                <c:pt idx="705">
                  <c:v>17247.658058294262</c:v>
                </c:pt>
                <c:pt idx="706">
                  <c:v>16722.004995696429</c:v>
                </c:pt>
                <c:pt idx="707">
                  <c:v>16194.268348308331</c:v>
                </c:pt>
                <c:pt idx="708">
                  <c:v>16707.666474272322</c:v>
                </c:pt>
                <c:pt idx="709">
                  <c:v>16562.431511105995</c:v>
                </c:pt>
                <c:pt idx="710">
                  <c:v>16173.089845327766</c:v>
                </c:pt>
                <c:pt idx="711">
                  <c:v>16792.60671431453</c:v>
                </c:pt>
                <c:pt idx="712">
                  <c:v>17347.809190942815</c:v>
                </c:pt>
                <c:pt idx="713">
                  <c:v>16889.991359987216</c:v>
                </c:pt>
                <c:pt idx="714">
                  <c:v>17376.111449092339</c:v>
                </c:pt>
                <c:pt idx="715">
                  <c:v>18686.803281058856</c:v>
                </c:pt>
                <c:pt idx="716">
                  <c:v>20458.696962021833</c:v>
                </c:pt>
                <c:pt idx="717">
                  <c:v>21234.20342271413</c:v>
                </c:pt>
                <c:pt idx="718">
                  <c:v>21646.09882803545</c:v>
                </c:pt>
                <c:pt idx="719">
                  <c:v>21282.678080780803</c:v>
                </c:pt>
                <c:pt idx="720">
                  <c:v>20644.918838832724</c:v>
                </c:pt>
                <c:pt idx="721">
                  <c:v>22065.716440762364</c:v>
                </c:pt>
                <c:pt idx="722">
                  <c:v>21573.127647576948</c:v>
                </c:pt>
                <c:pt idx="723">
                  <c:v>21515.933449806766</c:v>
                </c:pt>
                <c:pt idx="724">
                  <c:v>22442.438751311092</c:v>
                </c:pt>
                <c:pt idx="725">
                  <c:v>24691.166516516372</c:v>
                </c:pt>
                <c:pt idx="726">
                  <c:v>24650.73845808602</c:v>
                </c:pt>
                <c:pt idx="727">
                  <c:v>25011.428639954258</c:v>
                </c:pt>
                <c:pt idx="728">
                  <c:v>25669.540003342299</c:v>
                </c:pt>
                <c:pt idx="729">
                  <c:v>27018.764836383059</c:v>
                </c:pt>
                <c:pt idx="730">
                  <c:v>26417.436109182629</c:v>
                </c:pt>
                <c:pt idx="731">
                  <c:v>27264.762604762742</c:v>
                </c:pt>
                <c:pt idx="732">
                  <c:v>30037.189258763858</c:v>
                </c:pt>
                <c:pt idx="733">
                  <c:v>31120.695460425497</c:v>
                </c:pt>
                <c:pt idx="734">
                  <c:v>29917.183094444485</c:v>
                </c:pt>
                <c:pt idx="735">
                  <c:v>32130.41180893471</c:v>
                </c:pt>
                <c:pt idx="736">
                  <c:v>35303.982903684002</c:v>
                </c:pt>
                <c:pt idx="737">
                  <c:v>37175.661899465151</c:v>
                </c:pt>
                <c:pt idx="738">
                  <c:v>38287.575412417696</c:v>
                </c:pt>
                <c:pt idx="739">
                  <c:v>37935.861291392655</c:v>
                </c:pt>
                <c:pt idx="740">
                  <c:v>35356.459076637562</c:v>
                </c:pt>
                <c:pt idx="741">
                  <c:v>31920.481884636607</c:v>
                </c:pt>
                <c:pt idx="742">
                  <c:v>30884.937726558408</c:v>
                </c:pt>
                <c:pt idx="743">
                  <c:v>34973.181108234108</c:v>
                </c:pt>
                <c:pt idx="744">
                  <c:v>36898.750037472295</c:v>
                </c:pt>
                <c:pt idx="745">
                  <c:v>34174.365224551206</c:v>
                </c:pt>
                <c:pt idx="746">
                  <c:v>33345.643093836414</c:v>
                </c:pt>
                <c:pt idx="747">
                  <c:v>33133.783844876474</c:v>
                </c:pt>
                <c:pt idx="748">
                  <c:v>34505.675611917002</c:v>
                </c:pt>
                <c:pt idx="749">
                  <c:v>33872.995516139119</c:v>
                </c:pt>
                <c:pt idx="750">
                  <c:v>32837.075069289036</c:v>
                </c:pt>
                <c:pt idx="751">
                  <c:v>28535.997025646921</c:v>
                </c:pt>
                <c:pt idx="752">
                  <c:v>30492.291578067161</c:v>
                </c:pt>
                <c:pt idx="753">
                  <c:v>29786.150546119618</c:v>
                </c:pt>
                <c:pt idx="754">
                  <c:v>30155.529049769437</c:v>
                </c:pt>
                <c:pt idx="755">
                  <c:v>30578.167496892267</c:v>
                </c:pt>
                <c:pt idx="756">
                  <c:v>30120.906215808845</c:v>
                </c:pt>
                <c:pt idx="757">
                  <c:v>27904.118541486074</c:v>
                </c:pt>
                <c:pt idx="758">
                  <c:v>30715.520330679159</c:v>
                </c:pt>
                <c:pt idx="759">
                  <c:v>32013.121131123902</c:v>
                </c:pt>
                <c:pt idx="760">
                  <c:v>32768.388121021097</c:v>
                </c:pt>
                <c:pt idx="761">
                  <c:v>30866.330758449236</c:v>
                </c:pt>
                <c:pt idx="762">
                  <c:v>30817.021993177019</c:v>
                </c:pt>
                <c:pt idx="763">
                  <c:v>33091.830526473226</c:v>
                </c:pt>
                <c:pt idx="764">
                  <c:v>35158.422060955665</c:v>
                </c:pt>
                <c:pt idx="765">
                  <c:v>34997.71624874288</c:v>
                </c:pt>
                <c:pt idx="766">
                  <c:v>35447.29531067059</c:v>
                </c:pt>
                <c:pt idx="767">
                  <c:v>36516.47528954396</c:v>
                </c:pt>
                <c:pt idx="768">
                  <c:v>36528.845019365654</c:v>
                </c:pt>
                <c:pt idx="769">
                  <c:v>43204.186990996066</c:v>
                </c:pt>
                <c:pt idx="770">
                  <c:v>43401.945990290318</c:v>
                </c:pt>
                <c:pt idx="771">
                  <c:v>41104.681497325881</c:v>
                </c:pt>
                <c:pt idx="772">
                  <c:v>41964.486144859482</c:v>
                </c:pt>
                <c:pt idx="773">
                  <c:v>30971.888585811652</c:v>
                </c:pt>
                <c:pt idx="774">
                  <c:v>-91208.396717383293</c:v>
                </c:pt>
                <c:pt idx="775">
                  <c:v>-409855.04871376598</c:v>
                </c:pt>
                <c:pt idx="776">
                  <c:v>-722159.39375166141</c:v>
                </c:pt>
                <c:pt idx="777">
                  <c:v>-759970.21329496347</c:v>
                </c:pt>
                <c:pt idx="778">
                  <c:v>-976738.45924490911</c:v>
                </c:pt>
                <c:pt idx="779">
                  <c:v>-892117.11467194476</c:v>
                </c:pt>
                <c:pt idx="780">
                  <c:v>-568371.6750070398</c:v>
                </c:pt>
                <c:pt idx="781">
                  <c:v>46259.983645945147</c:v>
                </c:pt>
                <c:pt idx="782">
                  <c:v>55085.469315453091</c:v>
                </c:pt>
                <c:pt idx="783">
                  <c:v>50894.536708561056</c:v>
                </c:pt>
                <c:pt idx="784">
                  <c:v>46465.312665577658</c:v>
                </c:pt>
                <c:pt idx="785">
                  <c:v>47937.110294346669</c:v>
                </c:pt>
                <c:pt idx="786">
                  <c:v>44993.529594224674</c:v>
                </c:pt>
                <c:pt idx="787">
                  <c:v>43642.646524036536</c:v>
                </c:pt>
                <c:pt idx="788">
                  <c:v>43991.403847452057</c:v>
                </c:pt>
                <c:pt idx="789">
                  <c:v>43254.127917187485</c:v>
                </c:pt>
                <c:pt idx="790">
                  <c:v>47526.144637708909</c:v>
                </c:pt>
                <c:pt idx="791">
                  <c:v>45380.862046623079</c:v>
                </c:pt>
                <c:pt idx="792">
                  <c:v>48016.895355715082</c:v>
                </c:pt>
                <c:pt idx="793">
                  <c:v>46771.323614669665</c:v>
                </c:pt>
                <c:pt idx="794">
                  <c:v>47024.790570671721</c:v>
                </c:pt>
                <c:pt idx="795">
                  <c:v>46209.250869748204</c:v>
                </c:pt>
                <c:pt idx="796">
                  <c:v>49173.585528881442</c:v>
                </c:pt>
                <c:pt idx="797">
                  <c:v>50367.361347205224</c:v>
                </c:pt>
                <c:pt idx="798">
                  <c:v>53813.503709575678</c:v>
                </c:pt>
                <c:pt idx="799">
                  <c:v>54600.171820943375</c:v>
                </c:pt>
                <c:pt idx="800">
                  <c:v>55585.653666954611</c:v>
                </c:pt>
                <c:pt idx="801">
                  <c:v>55045.597261405419</c:v>
                </c:pt>
                <c:pt idx="802">
                  <c:v>59522.760396068545</c:v>
                </c:pt>
                <c:pt idx="803">
                  <c:v>57740.253031501925</c:v>
                </c:pt>
                <c:pt idx="804">
                  <c:v>52400.8084309232</c:v>
                </c:pt>
                <c:pt idx="805">
                  <c:v>53814.163937513149</c:v>
                </c:pt>
                <c:pt idx="806">
                  <c:v>56615.891167667556</c:v>
                </c:pt>
                <c:pt idx="807">
                  <c:v>55283.434710981397</c:v>
                </c:pt>
                <c:pt idx="808">
                  <c:v>55077.912999917018</c:v>
                </c:pt>
                <c:pt idx="809">
                  <c:v>55899.03475850325</c:v>
                </c:pt>
                <c:pt idx="810">
                  <c:v>55757.326867162374</c:v>
                </c:pt>
                <c:pt idx="811">
                  <c:v>52644.281826652114</c:v>
                </c:pt>
                <c:pt idx="812">
                  <c:v>51009.673025095421</c:v>
                </c:pt>
                <c:pt idx="813">
                  <c:v>49875.285654264808</c:v>
                </c:pt>
                <c:pt idx="814">
                  <c:v>48277.015552916258</c:v>
                </c:pt>
                <c:pt idx="815">
                  <c:v>52670.149000367346</c:v>
                </c:pt>
                <c:pt idx="816">
                  <c:v>53173.725787610289</c:v>
                </c:pt>
                <c:pt idx="817">
                  <c:v>53117.204099328592</c:v>
                </c:pt>
                <c:pt idx="818">
                  <c:v>55626.727546196518</c:v>
                </c:pt>
                <c:pt idx="819">
                  <c:v>56238.508334775077</c:v>
                </c:pt>
                <c:pt idx="820">
                  <c:v>56452.834798612595</c:v>
                </c:pt>
                <c:pt idx="821">
                  <c:v>56390.104316365803</c:v>
                </c:pt>
                <c:pt idx="822">
                  <c:v>57487.640357210876</c:v>
                </c:pt>
                <c:pt idx="823">
                  <c:v>55268.943064705687</c:v>
                </c:pt>
                <c:pt idx="824">
                  <c:v>55962.12798773728</c:v>
                </c:pt>
                <c:pt idx="825">
                  <c:v>56614.110210732142</c:v>
                </c:pt>
                <c:pt idx="826">
                  <c:v>56769.441922296057</c:v>
                </c:pt>
                <c:pt idx="827">
                  <c:v>51696.659169675258</c:v>
                </c:pt>
                <c:pt idx="828">
                  <c:v>50316.630265038955</c:v>
                </c:pt>
                <c:pt idx="829">
                  <c:v>55480.758430505666</c:v>
                </c:pt>
                <c:pt idx="830">
                  <c:v>56351.776096248861</c:v>
                </c:pt>
                <c:pt idx="831">
                  <c:v>56360.761008489484</c:v>
                </c:pt>
                <c:pt idx="832">
                  <c:v>56291.484453800462</c:v>
                </c:pt>
                <c:pt idx="833">
                  <c:v>59187.965934213971</c:v>
                </c:pt>
                <c:pt idx="834">
                  <c:v>55312.988033099624</c:v>
                </c:pt>
                <c:pt idx="835">
                  <c:v>59531.66082356096</c:v>
                </c:pt>
                <c:pt idx="836">
                  <c:v>58303.273390531001</c:v>
                </c:pt>
                <c:pt idx="837">
                  <c:v>56552.156180205413</c:v>
                </c:pt>
                <c:pt idx="838">
                  <c:v>48958.068283389737</c:v>
                </c:pt>
                <c:pt idx="839">
                  <c:v>50614.569838013718</c:v>
                </c:pt>
                <c:pt idx="840">
                  <c:v>53601.629617204198</c:v>
                </c:pt>
                <c:pt idx="841">
                  <c:v>50376.949636511134</c:v>
                </c:pt>
                <c:pt idx="842">
                  <c:v>49250.733545314564</c:v>
                </c:pt>
                <c:pt idx="843">
                  <c:v>48397.689510724529</c:v>
                </c:pt>
                <c:pt idx="844">
                  <c:v>43604.129449172382</c:v>
                </c:pt>
                <c:pt idx="845">
                  <c:v>46653.578679584207</c:v>
                </c:pt>
                <c:pt idx="846">
                  <c:v>51614.836556766102</c:v>
                </c:pt>
                <c:pt idx="847">
                  <c:v>52405.319995314567</c:v>
                </c:pt>
                <c:pt idx="848">
                  <c:v>50544.270076614455</c:v>
                </c:pt>
                <c:pt idx="849">
                  <c:v>49935.616340422472</c:v>
                </c:pt>
                <c:pt idx="850">
                  <c:v>53694.219911407185</c:v>
                </c:pt>
                <c:pt idx="851">
                  <c:v>53992.715523502899</c:v>
                </c:pt>
                <c:pt idx="852">
                  <c:v>53949.235072948592</c:v>
                </c:pt>
                <c:pt idx="853">
                  <c:v>53443.155129638348</c:v>
                </c:pt>
                <c:pt idx="854">
                  <c:v>50311.907859362982</c:v>
                </c:pt>
                <c:pt idx="855">
                  <c:v>54678.190884259719</c:v>
                </c:pt>
                <c:pt idx="856">
                  <c:v>53301.497630460435</c:v>
                </c:pt>
                <c:pt idx="857">
                  <c:v>55174.251385577998</c:v>
                </c:pt>
                <c:pt idx="858">
                  <c:v>56891.941019482336</c:v>
                </c:pt>
                <c:pt idx="859">
                  <c:v>55184.603006135891</c:v>
                </c:pt>
                <c:pt idx="860">
                  <c:v>52298.692465527485</c:v>
                </c:pt>
                <c:pt idx="861">
                  <c:v>53621.823515426011</c:v>
                </c:pt>
                <c:pt idx="862">
                  <c:v>46957.65172397362</c:v>
                </c:pt>
                <c:pt idx="863">
                  <c:v>46225.999204988766</c:v>
                </c:pt>
                <c:pt idx="864">
                  <c:v>47018.991561898671</c:v>
                </c:pt>
                <c:pt idx="865">
                  <c:v>44109.925185796499</c:v>
                </c:pt>
                <c:pt idx="866">
                  <c:v>42912.566604796266</c:v>
                </c:pt>
                <c:pt idx="867">
                  <c:v>40208.599289762285</c:v>
                </c:pt>
                <c:pt idx="868">
                  <c:v>39887.238785392634</c:v>
                </c:pt>
                <c:pt idx="869">
                  <c:v>33802.627024738387</c:v>
                </c:pt>
                <c:pt idx="870">
                  <c:v>37391.704800118358</c:v>
                </c:pt>
                <c:pt idx="871">
                  <c:v>34593.163244092924</c:v>
                </c:pt>
                <c:pt idx="872">
                  <c:v>34356.350639242664</c:v>
                </c:pt>
                <c:pt idx="873">
                  <c:v>32478.198524362171</c:v>
                </c:pt>
                <c:pt idx="874">
                  <c:v>35578.589872370496</c:v>
                </c:pt>
                <c:pt idx="875">
                  <c:v>34987.819905065509</c:v>
                </c:pt>
                <c:pt idx="876">
                  <c:v>35823.007459493048</c:v>
                </c:pt>
                <c:pt idx="877">
                  <c:v>35430.172632562993</c:v>
                </c:pt>
                <c:pt idx="878">
                  <c:v>32017.112411283444</c:v>
                </c:pt>
                <c:pt idx="879">
                  <c:v>31177.891696470902</c:v>
                </c:pt>
                <c:pt idx="880">
                  <c:v>33045.240467447955</c:v>
                </c:pt>
                <c:pt idx="881">
                  <c:v>34384.738558024808</c:v>
                </c:pt>
                <c:pt idx="882">
                  <c:v>33456.729672321366</c:v>
                </c:pt>
                <c:pt idx="883">
                  <c:v>34778.797253530036</c:v>
                </c:pt>
                <c:pt idx="884">
                  <c:v>36200.032331620627</c:v>
                </c:pt>
                <c:pt idx="885">
                  <c:v>34194.763363629143</c:v>
                </c:pt>
                <c:pt idx="886">
                  <c:v>32884.041985575721</c:v>
                </c:pt>
                <c:pt idx="887">
                  <c:v>33054.966673666306</c:v>
                </c:pt>
                <c:pt idx="888">
                  <c:v>30536.373819736</c:v>
                </c:pt>
                <c:pt idx="889">
                  <c:v>29946.926280188964</c:v>
                </c:pt>
                <c:pt idx="890">
                  <c:v>33940.500996704643</c:v>
                </c:pt>
                <c:pt idx="891">
                  <c:v>33491.579940436735</c:v>
                </c:pt>
                <c:pt idx="892">
                  <c:v>34263.400574342268</c:v>
                </c:pt>
                <c:pt idx="893">
                  <c:v>31230.317905787892</c:v>
                </c:pt>
                <c:pt idx="894">
                  <c:v>33486.099486570987</c:v>
                </c:pt>
                <c:pt idx="895">
                  <c:v>34644.450130364523</c:v>
                </c:pt>
                <c:pt idx="896">
                  <c:v>10102.111740594632</c:v>
                </c:pt>
                <c:pt idx="897">
                  <c:v>28979.961382939218</c:v>
                </c:pt>
                <c:pt idx="898">
                  <c:v>33789.957938544438</c:v>
                </c:pt>
                <c:pt idx="899">
                  <c:v>31624.501374167983</c:v>
                </c:pt>
                <c:pt idx="900">
                  <c:v>31071.845586093361</c:v>
                </c:pt>
                <c:pt idx="901">
                  <c:v>32834.164920398478</c:v>
                </c:pt>
                <c:pt idx="902">
                  <c:v>28992.825324285284</c:v>
                </c:pt>
                <c:pt idx="903">
                  <c:v>29237.178459985131</c:v>
                </c:pt>
                <c:pt idx="904">
                  <c:v>30898.500996774506</c:v>
                </c:pt>
                <c:pt idx="905">
                  <c:v>31658.684173922109</c:v>
                </c:pt>
                <c:pt idx="906">
                  <c:v>28709.125441000466</c:v>
                </c:pt>
                <c:pt idx="907">
                  <c:v>28726.061081521199</c:v>
                </c:pt>
                <c:pt idx="908">
                  <c:v>30636.148187672541</c:v>
                </c:pt>
                <c:pt idx="909">
                  <c:v>31071.890167765814</c:v>
                </c:pt>
                <c:pt idx="910">
                  <c:v>32608.943987464812</c:v>
                </c:pt>
                <c:pt idx="911">
                  <c:v>31261.674412010841</c:v>
                </c:pt>
                <c:pt idx="912">
                  <c:v>29397.912631848332</c:v>
                </c:pt>
                <c:pt idx="913">
                  <c:v>29819.317447189955</c:v>
                </c:pt>
                <c:pt idx="914">
                  <c:v>32234.21262876386</c:v>
                </c:pt>
                <c:pt idx="915">
                  <c:v>32919.791363652963</c:v>
                </c:pt>
                <c:pt idx="916">
                  <c:v>31448.689889185349</c:v>
                </c:pt>
                <c:pt idx="917">
                  <c:v>31592.014182388495</c:v>
                </c:pt>
                <c:pt idx="918">
                  <c:v>31334.016808981232</c:v>
                </c:pt>
                <c:pt idx="919">
                  <c:v>30057.008652614713</c:v>
                </c:pt>
                <c:pt idx="920">
                  <c:v>31312.111224835258</c:v>
                </c:pt>
                <c:pt idx="921">
                  <c:v>31337.760513535435</c:v>
                </c:pt>
                <c:pt idx="922">
                  <c:v>31427.279494318343</c:v>
                </c:pt>
                <c:pt idx="923">
                  <c:v>30459.282300802392</c:v>
                </c:pt>
                <c:pt idx="924">
                  <c:v>30105.374848555326</c:v>
                </c:pt>
                <c:pt idx="925">
                  <c:v>30594.602058324694</c:v>
                </c:pt>
                <c:pt idx="926">
                  <c:v>29299.886624078874</c:v>
                </c:pt>
                <c:pt idx="927">
                  <c:v>28901.406772066861</c:v>
                </c:pt>
                <c:pt idx="928">
                  <c:v>28851.013865551085</c:v>
                </c:pt>
                <c:pt idx="929">
                  <c:v>28759.395798361813</c:v>
                </c:pt>
                <c:pt idx="930">
                  <c:v>27011.028785514907</c:v>
                </c:pt>
                <c:pt idx="931">
                  <c:v>27448.096435860174</c:v>
                </c:pt>
                <c:pt idx="932">
                  <c:v>29538.607890537933</c:v>
                </c:pt>
                <c:pt idx="933">
                  <c:v>29769.398898476902</c:v>
                </c:pt>
                <c:pt idx="934">
                  <c:v>31181.75968521964</c:v>
                </c:pt>
                <c:pt idx="935">
                  <c:v>31854.769536082455</c:v>
                </c:pt>
                <c:pt idx="936">
                  <c:v>32201.824845771389</c:v>
                </c:pt>
                <c:pt idx="937">
                  <c:v>30425.453572789655</c:v>
                </c:pt>
                <c:pt idx="938">
                  <c:v>32807.272678085596</c:v>
                </c:pt>
                <c:pt idx="939">
                  <c:v>36053.628249859248</c:v>
                </c:pt>
                <c:pt idx="940">
                  <c:v>35403.395990439276</c:v>
                </c:pt>
                <c:pt idx="941">
                  <c:v>37435.471674589615</c:v>
                </c:pt>
                <c:pt idx="942">
                  <c:v>37381.148498372044</c:v>
                </c:pt>
                <c:pt idx="943">
                  <c:v>36647.873757958885</c:v>
                </c:pt>
                <c:pt idx="944">
                  <c:v>36327.931542168495</c:v>
                </c:pt>
                <c:pt idx="945">
                  <c:v>35278.949934392076</c:v>
                </c:pt>
                <c:pt idx="946">
                  <c:v>36624.943882117703</c:v>
                </c:pt>
                <c:pt idx="947">
                  <c:v>37423.136397720278</c:v>
                </c:pt>
                <c:pt idx="948">
                  <c:v>39884.337659580407</c:v>
                </c:pt>
                <c:pt idx="949">
                  <c:v>42238.703063965673</c:v>
                </c:pt>
                <c:pt idx="950">
                  <c:v>41507.040648300135</c:v>
                </c:pt>
                <c:pt idx="951">
                  <c:v>43832.238762282257</c:v>
                </c:pt>
                <c:pt idx="952">
                  <c:v>43121.624531239504</c:v>
                </c:pt>
                <c:pt idx="953">
                  <c:v>42781.271368462541</c:v>
                </c:pt>
                <c:pt idx="954">
                  <c:v>41116.701595660183</c:v>
                </c:pt>
                <c:pt idx="955">
                  <c:v>43920.332045352414</c:v>
                </c:pt>
                <c:pt idx="956">
                  <c:v>43159.91237070952</c:v>
                </c:pt>
                <c:pt idx="957">
                  <c:v>43759.790517317429</c:v>
                </c:pt>
                <c:pt idx="958">
                  <c:v>42695.412678210283</c:v>
                </c:pt>
                <c:pt idx="959">
                  <c:v>41723.117527139264</c:v>
                </c:pt>
                <c:pt idx="960">
                  <c:v>42433.21383963999</c:v>
                </c:pt>
                <c:pt idx="961">
                  <c:v>43935.758366960923</c:v>
                </c:pt>
                <c:pt idx="962">
                  <c:v>46517.579095353729</c:v>
                </c:pt>
                <c:pt idx="963">
                  <c:v>45570.183583745966</c:v>
                </c:pt>
                <c:pt idx="964">
                  <c:v>46315.561564282078</c:v>
                </c:pt>
                <c:pt idx="965">
                  <c:v>46299.703234996072</c:v>
                </c:pt>
                <c:pt idx="966">
                  <c:v>44264.127556781496</c:v>
                </c:pt>
                <c:pt idx="967">
                  <c:v>44496.937019739518</c:v>
                </c:pt>
                <c:pt idx="968">
                  <c:v>41981.381778332689</c:v>
                </c:pt>
                <c:pt idx="969">
                  <c:v>45298.06785032995</c:v>
                </c:pt>
                <c:pt idx="970">
                  <c:v>45455.365764549955</c:v>
                </c:pt>
                <c:pt idx="971">
                  <c:v>44919.423870750208</c:v>
                </c:pt>
                <c:pt idx="972">
                  <c:v>40846.567807459098</c:v>
                </c:pt>
                <c:pt idx="973">
                  <c:v>40020.131667604219</c:v>
                </c:pt>
                <c:pt idx="974">
                  <c:v>44462.899046368533</c:v>
                </c:pt>
                <c:pt idx="975">
                  <c:v>45328.393558349235</c:v>
                </c:pt>
                <c:pt idx="976">
                  <c:v>45838.804810919915</c:v>
                </c:pt>
                <c:pt idx="977">
                  <c:v>45542.676162455791</c:v>
                </c:pt>
                <c:pt idx="978">
                  <c:v>47491.384549885115</c:v>
                </c:pt>
                <c:pt idx="979">
                  <c:v>48139.002112859969</c:v>
                </c:pt>
                <c:pt idx="980">
                  <c:v>41745.867096512309</c:v>
                </c:pt>
                <c:pt idx="981">
                  <c:v>41495.676171435181</c:v>
                </c:pt>
                <c:pt idx="982">
                  <c:v>41752.612641932697</c:v>
                </c:pt>
                <c:pt idx="983">
                  <c:v>40973.881795972928</c:v>
                </c:pt>
                <c:pt idx="984">
                  <c:v>41193.124303008743</c:v>
                </c:pt>
                <c:pt idx="985">
                  <c:v>41847.396442259429</c:v>
                </c:pt>
                <c:pt idx="986">
                  <c:v>40892.093048300201</c:v>
                </c:pt>
                <c:pt idx="987">
                  <c:v>42085.016224645093</c:v>
                </c:pt>
                <c:pt idx="988">
                  <c:v>43136.775140198806</c:v>
                </c:pt>
                <c:pt idx="989">
                  <c:v>42973.256373537646</c:v>
                </c:pt>
                <c:pt idx="990">
                  <c:v>41674.43093094205</c:v>
                </c:pt>
                <c:pt idx="991">
                  <c:v>42823.204316260511</c:v>
                </c:pt>
                <c:pt idx="992">
                  <c:v>42500.486270150883</c:v>
                </c:pt>
                <c:pt idx="993">
                  <c:v>37990.970281868227</c:v>
                </c:pt>
                <c:pt idx="994">
                  <c:v>36616.553066329703</c:v>
                </c:pt>
                <c:pt idx="995">
                  <c:v>39515.620924637282</c:v>
                </c:pt>
                <c:pt idx="996">
                  <c:v>41287.116901434354</c:v>
                </c:pt>
                <c:pt idx="997">
                  <c:v>39249.123968331245</c:v>
                </c:pt>
                <c:pt idx="998">
                  <c:v>38767.83903383313</c:v>
                </c:pt>
                <c:pt idx="999">
                  <c:v>39498.796761759157</c:v>
                </c:pt>
                <c:pt idx="1000">
                  <c:v>37885.433115893415</c:v>
                </c:pt>
                <c:pt idx="1001">
                  <c:v>36539.450919800678</c:v>
                </c:pt>
                <c:pt idx="1002">
                  <c:v>36771.583109843734</c:v>
                </c:pt>
                <c:pt idx="1003">
                  <c:v>38812.60379753109</c:v>
                </c:pt>
                <c:pt idx="1004">
                  <c:v>42973.201126431515</c:v>
                </c:pt>
                <c:pt idx="1005">
                  <c:v>42511.024034598217</c:v>
                </c:pt>
                <c:pt idx="1006">
                  <c:v>42720.137696940234</c:v>
                </c:pt>
                <c:pt idx="1007">
                  <c:v>42178.038829515732</c:v>
                </c:pt>
                <c:pt idx="1008">
                  <c:v>45696.780020394588</c:v>
                </c:pt>
                <c:pt idx="1009">
                  <c:v>49862.818676043964</c:v>
                </c:pt>
                <c:pt idx="1010">
                  <c:v>48370.672981144722</c:v>
                </c:pt>
                <c:pt idx="1011">
                  <c:v>48441.62392918855</c:v>
                </c:pt>
                <c:pt idx="1012">
                  <c:v>50703.904158257596</c:v>
                </c:pt>
                <c:pt idx="1013">
                  <c:v>50443.47134504022</c:v>
                </c:pt>
                <c:pt idx="1014">
                  <c:v>51398.497972953774</c:v>
                </c:pt>
                <c:pt idx="1015">
                  <c:v>52510.64050752738</c:v>
                </c:pt>
                <c:pt idx="1016">
                  <c:v>51774.958656555806</c:v>
                </c:pt>
                <c:pt idx="1017">
                  <c:v>50605.370984744441</c:v>
                </c:pt>
                <c:pt idx="1018">
                  <c:v>56608.950077086796</c:v>
                </c:pt>
                <c:pt idx="1019">
                  <c:v>56147.696012589826</c:v>
                </c:pt>
                <c:pt idx="1020">
                  <c:v>57029.963553138441</c:v>
                </c:pt>
                <c:pt idx="1021">
                  <c:v>58182.174745256154</c:v>
                </c:pt>
                <c:pt idx="1022">
                  <c:v>60777.037467146161</c:v>
                </c:pt>
                <c:pt idx="1023">
                  <c:v>54431.806665704593</c:v>
                </c:pt>
                <c:pt idx="1024">
                  <c:v>47382.117706468154</c:v>
                </c:pt>
                <c:pt idx="1025">
                  <c:v>55570.577376449706</c:v>
                </c:pt>
                <c:pt idx="1026">
                  <c:v>57671.902871215629</c:v>
                </c:pt>
                <c:pt idx="1027">
                  <c:v>55701.022706965625</c:v>
                </c:pt>
                <c:pt idx="1028">
                  <c:v>55591.532867567468</c:v>
                </c:pt>
                <c:pt idx="1029">
                  <c:v>56527.060862548838</c:v>
                </c:pt>
                <c:pt idx="1030">
                  <c:v>54914.047024983716</c:v>
                </c:pt>
                <c:pt idx="1031">
                  <c:v>56911.098911337373</c:v>
                </c:pt>
                <c:pt idx="1032">
                  <c:v>57603.756963783278</c:v>
                </c:pt>
                <c:pt idx="1033">
                  <c:v>56847.25219836866</c:v>
                </c:pt>
                <c:pt idx="1034">
                  <c:v>56371.9760759356</c:v>
                </c:pt>
                <c:pt idx="1035">
                  <c:v>55001.509508289448</c:v>
                </c:pt>
                <c:pt idx="1036">
                  <c:v>57346.098144680196</c:v>
                </c:pt>
                <c:pt idx="1037">
                  <c:v>55709.851993785705</c:v>
                </c:pt>
                <c:pt idx="1038">
                  <c:v>53589.181419325127</c:v>
                </c:pt>
                <c:pt idx="1039">
                  <c:v>55281.410078163914</c:v>
                </c:pt>
                <c:pt idx="1040">
                  <c:v>56278.28872736753</c:v>
                </c:pt>
                <c:pt idx="1041">
                  <c:v>59105.812642400895</c:v>
                </c:pt>
                <c:pt idx="1042">
                  <c:v>63672.172627485241</c:v>
                </c:pt>
                <c:pt idx="1043">
                  <c:v>62166.31299624552</c:v>
                </c:pt>
                <c:pt idx="1044">
                  <c:v>61548.295988415026</c:v>
                </c:pt>
                <c:pt idx="1045">
                  <c:v>59468.7842061396</c:v>
                </c:pt>
                <c:pt idx="1046">
                  <c:v>59922.544671220036</c:v>
                </c:pt>
                <c:pt idx="1047">
                  <c:v>60709.28699913295</c:v>
                </c:pt>
                <c:pt idx="1048">
                  <c:v>60261.391720869098</c:v>
                </c:pt>
                <c:pt idx="1049">
                  <c:v>59122.489166354855</c:v>
                </c:pt>
                <c:pt idx="1050">
                  <c:v>57179.663327469658</c:v>
                </c:pt>
                <c:pt idx="1051">
                  <c:v>56547.942313994601</c:v>
                </c:pt>
                <c:pt idx="1052">
                  <c:v>52277.159042490894</c:v>
                </c:pt>
                <c:pt idx="1053">
                  <c:v>53867.819671879974</c:v>
                </c:pt>
                <c:pt idx="1054">
                  <c:v>55838.608022594824</c:v>
                </c:pt>
                <c:pt idx="1055">
                  <c:v>54102.105552111425</c:v>
                </c:pt>
                <c:pt idx="1056">
                  <c:v>51393.916821662679</c:v>
                </c:pt>
                <c:pt idx="1057">
                  <c:v>54218.351903950519</c:v>
                </c:pt>
                <c:pt idx="1058">
                  <c:v>53880.049133078224</c:v>
                </c:pt>
                <c:pt idx="1059">
                  <c:v>55646.624616562709</c:v>
                </c:pt>
                <c:pt idx="1060">
                  <c:v>49043.339791091115</c:v>
                </c:pt>
                <c:pt idx="1061">
                  <c:v>49595.493316359578</c:v>
                </c:pt>
                <c:pt idx="1062">
                  <c:v>52774.939865214823</c:v>
                </c:pt>
                <c:pt idx="1063">
                  <c:v>53250.770764189423</c:v>
                </c:pt>
                <c:pt idx="1064">
                  <c:v>52730.557632706521</c:v>
                </c:pt>
                <c:pt idx="1065">
                  <c:v>52173.854068187073</c:v>
                </c:pt>
                <c:pt idx="1066">
                  <c:v>52343.693580668587</c:v>
                </c:pt>
                <c:pt idx="1067">
                  <c:v>49992.775584966243</c:v>
                </c:pt>
                <c:pt idx="1068">
                  <c:v>44504.559101472187</c:v>
                </c:pt>
                <c:pt idx="1069">
                  <c:v>45937.760344985523</c:v>
                </c:pt>
                <c:pt idx="1070">
                  <c:v>46867.66222483552</c:v>
                </c:pt>
                <c:pt idx="1071">
                  <c:v>46765.601286324862</c:v>
                </c:pt>
                <c:pt idx="1072">
                  <c:v>46565.943964143356</c:v>
                </c:pt>
                <c:pt idx="1073">
                  <c:v>45124.752112620801</c:v>
                </c:pt>
                <c:pt idx="1074">
                  <c:v>44358.044222888668</c:v>
                </c:pt>
                <c:pt idx="1075">
                  <c:v>45648.662344700366</c:v>
                </c:pt>
                <c:pt idx="1076">
                  <c:v>47037.429124821872</c:v>
                </c:pt>
                <c:pt idx="1077">
                  <c:v>43588.848692061307</c:v>
                </c:pt>
                <c:pt idx="1078">
                  <c:v>45558.619878747813</c:v>
                </c:pt>
                <c:pt idx="1079">
                  <c:v>46284.627959759462</c:v>
                </c:pt>
                <c:pt idx="1080">
                  <c:v>42728.826441205849</c:v>
                </c:pt>
                <c:pt idx="1081">
                  <c:v>42300.314079363561</c:v>
                </c:pt>
                <c:pt idx="1082">
                  <c:v>44271.050545066515</c:v>
                </c:pt>
                <c:pt idx="1083">
                  <c:v>42303.264211235612</c:v>
                </c:pt>
                <c:pt idx="1084">
                  <c:v>41868.828280653739</c:v>
                </c:pt>
                <c:pt idx="1085">
                  <c:v>44743.671755192139</c:v>
                </c:pt>
                <c:pt idx="1086">
                  <c:v>44557.961086081472</c:v>
                </c:pt>
                <c:pt idx="1087">
                  <c:v>47795.743815159083</c:v>
                </c:pt>
                <c:pt idx="1088">
                  <c:v>49201.823957334484</c:v>
                </c:pt>
                <c:pt idx="1089">
                  <c:v>47450.340444193942</c:v>
                </c:pt>
                <c:pt idx="1090">
                  <c:v>48179.956018692421</c:v>
                </c:pt>
                <c:pt idx="1091">
                  <c:v>47082.565134331904</c:v>
                </c:pt>
                <c:pt idx="1092">
                  <c:v>44553.346533556622</c:v>
                </c:pt>
                <c:pt idx="1093">
                  <c:v>42802.614484283724</c:v>
                </c:pt>
                <c:pt idx="1094">
                  <c:v>43616.352190856211</c:v>
                </c:pt>
                <c:pt idx="1095">
                  <c:v>42723.96213428372</c:v>
                </c:pt>
                <c:pt idx="1096">
                  <c:v>44886.976673797544</c:v>
                </c:pt>
                <c:pt idx="1097">
                  <c:v>42291.26747268271</c:v>
                </c:pt>
                <c:pt idx="1098">
                  <c:v>41741.525316681844</c:v>
                </c:pt>
                <c:pt idx="1099">
                  <c:v>43001.84130367708</c:v>
                </c:pt>
                <c:pt idx="1100">
                  <c:v>39874.77268766304</c:v>
                </c:pt>
                <c:pt idx="1101">
                  <c:v>39381.769969695459</c:v>
                </c:pt>
                <c:pt idx="1102">
                  <c:v>37738.733525179465</c:v>
                </c:pt>
                <c:pt idx="1103">
                  <c:v>38549.913287030206</c:v>
                </c:pt>
                <c:pt idx="1104">
                  <c:v>38799.900772363166</c:v>
                </c:pt>
                <c:pt idx="1105">
                  <c:v>37040.071387058495</c:v>
                </c:pt>
                <c:pt idx="1106">
                  <c:v>38126.052065332799</c:v>
                </c:pt>
                <c:pt idx="1107">
                  <c:v>39178.238160084846</c:v>
                </c:pt>
                <c:pt idx="1108">
                  <c:v>37844.021245502809</c:v>
                </c:pt>
                <c:pt idx="1109">
                  <c:v>39486.87438765644</c:v>
                </c:pt>
                <c:pt idx="1110">
                  <c:v>40133.339688415872</c:v>
                </c:pt>
                <c:pt idx="1111">
                  <c:v>37881.420295695483</c:v>
                </c:pt>
                <c:pt idx="1112">
                  <c:v>37541.423255100432</c:v>
                </c:pt>
                <c:pt idx="1113">
                  <c:v>39454.200368764417</c:v>
                </c:pt>
                <c:pt idx="1114">
                  <c:v>38781.772906256629</c:v>
                </c:pt>
                <c:pt idx="1115">
                  <c:v>34931.218129835448</c:v>
                </c:pt>
                <c:pt idx="1116">
                  <c:v>30346.613303249596</c:v>
                </c:pt>
                <c:pt idx="1117">
                  <c:v>29634.698606893729</c:v>
                </c:pt>
                <c:pt idx="1118">
                  <c:v>31831.038916012792</c:v>
                </c:pt>
                <c:pt idx="1119">
                  <c:v>32001.884098131413</c:v>
                </c:pt>
                <c:pt idx="1120">
                  <c:v>32992.031826789935</c:v>
                </c:pt>
                <c:pt idx="1121">
                  <c:v>31804.248593314722</c:v>
                </c:pt>
                <c:pt idx="1122">
                  <c:v>31988.140838127634</c:v>
                </c:pt>
                <c:pt idx="1123">
                  <c:v>32637.994313142022</c:v>
                </c:pt>
                <c:pt idx="1124">
                  <c:v>32339.51602373891</c:v>
                </c:pt>
                <c:pt idx="1125">
                  <c:v>32515.239287695887</c:v>
                </c:pt>
                <c:pt idx="1126">
                  <c:v>32821.525259843285</c:v>
                </c:pt>
                <c:pt idx="1127">
                  <c:v>34117.147175609825</c:v>
                </c:pt>
                <c:pt idx="1128">
                  <c:v>32624.917514552402</c:v>
                </c:pt>
                <c:pt idx="1129">
                  <c:v>26373.538542384646</c:v>
                </c:pt>
                <c:pt idx="1130">
                  <c:v>25377.826363997752</c:v>
                </c:pt>
                <c:pt idx="1131">
                  <c:v>34300.551414682835</c:v>
                </c:pt>
                <c:pt idx="1132">
                  <c:v>36447.474796136295</c:v>
                </c:pt>
                <c:pt idx="1133">
                  <c:v>37753.593771299478</c:v>
                </c:pt>
                <c:pt idx="1134">
                  <c:v>39883.356510638609</c:v>
                </c:pt>
                <c:pt idx="1135">
                  <c:v>39124.044404694971</c:v>
                </c:pt>
                <c:pt idx="1136">
                  <c:v>38586.367000656857</c:v>
                </c:pt>
                <c:pt idx="1137">
                  <c:v>39333.666808159374</c:v>
                </c:pt>
                <c:pt idx="1138">
                  <c:v>38565.68569012978</c:v>
                </c:pt>
                <c:pt idx="1139">
                  <c:v>37579.520577368792</c:v>
                </c:pt>
                <c:pt idx="1140">
                  <c:v>39362.158848716841</c:v>
                </c:pt>
                <c:pt idx="1141">
                  <c:v>42579.510185228079</c:v>
                </c:pt>
                <c:pt idx="1142">
                  <c:v>42098.63878107442</c:v>
                </c:pt>
                <c:pt idx="1143">
                  <c:v>37161.940887253935</c:v>
                </c:pt>
                <c:pt idx="1144">
                  <c:v>33934.86810346655</c:v>
                </c:pt>
                <c:pt idx="1145">
                  <c:v>35384.797761383888</c:v>
                </c:pt>
                <c:pt idx="1146">
                  <c:v>35770.34747959792</c:v>
                </c:pt>
                <c:pt idx="1147">
                  <c:v>34495.969946207559</c:v>
                </c:pt>
                <c:pt idx="1148">
                  <c:v>34640.183874190596</c:v>
                </c:pt>
                <c:pt idx="1149">
                  <c:v>31385.313184170758</c:v>
                </c:pt>
                <c:pt idx="1150">
                  <c:v>30815.494878778594</c:v>
                </c:pt>
                <c:pt idx="1151">
                  <c:v>30075.420580081616</c:v>
                </c:pt>
                <c:pt idx="1152">
                  <c:v>29328.665588049495</c:v>
                </c:pt>
                <c:pt idx="1153">
                  <c:v>32038.563866605335</c:v>
                </c:pt>
                <c:pt idx="1154">
                  <c:v>37343.714476137546</c:v>
                </c:pt>
                <c:pt idx="1155">
                  <c:v>38837.258405262255</c:v>
                </c:pt>
                <c:pt idx="1156">
                  <c:v>38744.990455332634</c:v>
                </c:pt>
                <c:pt idx="1157">
                  <c:v>37445.97942886391</c:v>
                </c:pt>
                <c:pt idx="1158">
                  <c:v>36048.779383862988</c:v>
                </c:pt>
                <c:pt idx="1159">
                  <c:v>35610.904483080856</c:v>
                </c:pt>
                <c:pt idx="1160">
                  <c:v>33543.391479689351</c:v>
                </c:pt>
                <c:pt idx="1161">
                  <c:v>32183.66009490499</c:v>
                </c:pt>
                <c:pt idx="1162">
                  <c:v>27687.335501355064</c:v>
                </c:pt>
                <c:pt idx="1163">
                  <c:v>34082.98602957734</c:v>
                </c:pt>
                <c:pt idx="1164">
                  <c:v>34311.20838075364</c:v>
                </c:pt>
                <c:pt idx="1165">
                  <c:v>32098.185899357683</c:v>
                </c:pt>
                <c:pt idx="1166">
                  <c:v>31110.991673384036</c:v>
                </c:pt>
                <c:pt idx="1167">
                  <c:v>34181.165340197374</c:v>
                </c:pt>
                <c:pt idx="1168">
                  <c:v>35775.064049141125</c:v>
                </c:pt>
                <c:pt idx="1169">
                  <c:v>32959.966927033573</c:v>
                </c:pt>
                <c:pt idx="1170">
                  <c:v>37697.591707544685</c:v>
                </c:pt>
                <c:pt idx="1171">
                  <c:v>38647.135583469753</c:v>
                </c:pt>
                <c:pt idx="1172">
                  <c:v>36382.621581460036</c:v>
                </c:pt>
                <c:pt idx="1173">
                  <c:v>36427.898912437588</c:v>
                </c:pt>
                <c:pt idx="1174">
                  <c:v>39128.727721354087</c:v>
                </c:pt>
                <c:pt idx="1175">
                  <c:v>37803.905176627282</c:v>
                </c:pt>
                <c:pt idx="1176">
                  <c:v>38226.43251822445</c:v>
                </c:pt>
                <c:pt idx="1177">
                  <c:v>36342.883113704316</c:v>
                </c:pt>
                <c:pt idx="1178">
                  <c:v>37053.018120409273</c:v>
                </c:pt>
                <c:pt idx="1179">
                  <c:v>36424.234561648496</c:v>
                </c:pt>
                <c:pt idx="1180">
                  <c:v>38321.579946549617</c:v>
                </c:pt>
                <c:pt idx="1181">
                  <c:v>41987.620891859224</c:v>
                </c:pt>
                <c:pt idx="1182">
                  <c:v>41950.76005025761</c:v>
                </c:pt>
                <c:pt idx="1183">
                  <c:v>43342.127175750837</c:v>
                </c:pt>
                <c:pt idx="1184">
                  <c:v>41006.793242740518</c:v>
                </c:pt>
                <c:pt idx="1185">
                  <c:v>37570.507530099632</c:v>
                </c:pt>
                <c:pt idx="1186">
                  <c:v>40910.714116589297</c:v>
                </c:pt>
                <c:pt idx="1187">
                  <c:v>37905.120920099631</c:v>
                </c:pt>
                <c:pt idx="1188">
                  <c:v>41730.040312741781</c:v>
                </c:pt>
                <c:pt idx="1189">
                  <c:v>37717.953926037786</c:v>
                </c:pt>
                <c:pt idx="1190">
                  <c:v>35677.471484734124</c:v>
                </c:pt>
                <c:pt idx="1191">
                  <c:v>36323.222786277365</c:v>
                </c:pt>
                <c:pt idx="1192">
                  <c:v>36003.846037854732</c:v>
                </c:pt>
                <c:pt idx="1193">
                  <c:v>33498.77990637155</c:v>
                </c:pt>
                <c:pt idx="1194">
                  <c:v>38197.129648242422</c:v>
                </c:pt>
                <c:pt idx="1195">
                  <c:v>37851.827420553534</c:v>
                </c:pt>
                <c:pt idx="1196">
                  <c:v>26271.589026200898</c:v>
                </c:pt>
                <c:pt idx="1197">
                  <c:v>31549.369397763265</c:v>
                </c:pt>
                <c:pt idx="1198">
                  <c:v>28661.966914957302</c:v>
                </c:pt>
                <c:pt idx="1199">
                  <c:v>31082.615298060344</c:v>
                </c:pt>
                <c:pt idx="1200">
                  <c:v>33791.196423347945</c:v>
                </c:pt>
                <c:pt idx="1201">
                  <c:v>29775.122834491478</c:v>
                </c:pt>
                <c:pt idx="1202">
                  <c:v>29486.53036365252</c:v>
                </c:pt>
                <c:pt idx="1203">
                  <c:v>32657.012786824533</c:v>
                </c:pt>
                <c:pt idx="1204">
                  <c:v>35204.801985689919</c:v>
                </c:pt>
                <c:pt idx="1205">
                  <c:v>32498.631490145748</c:v>
                </c:pt>
                <c:pt idx="1206">
                  <c:v>32473.161399518071</c:v>
                </c:pt>
                <c:pt idx="1207">
                  <c:v>32948.37734174994</c:v>
                </c:pt>
                <c:pt idx="1208">
                  <c:v>32654.860697518761</c:v>
                </c:pt>
                <c:pt idx="1209">
                  <c:v>30682.32206702519</c:v>
                </c:pt>
                <c:pt idx="1210">
                  <c:v>32283.76107207578</c:v>
                </c:pt>
                <c:pt idx="1211">
                  <c:v>29601.987340357031</c:v>
                </c:pt>
                <c:pt idx="1212">
                  <c:v>31729.091874224079</c:v>
                </c:pt>
                <c:pt idx="1213">
                  <c:v>32247.133049181255</c:v>
                </c:pt>
                <c:pt idx="1214">
                  <c:v>30286.416312323112</c:v>
                </c:pt>
                <c:pt idx="1215">
                  <c:v>27218.137201186742</c:v>
                </c:pt>
                <c:pt idx="1216">
                  <c:v>30923.819624823624</c:v>
                </c:pt>
                <c:pt idx="1217">
                  <c:v>30854.75618140812</c:v>
                </c:pt>
                <c:pt idx="1218">
                  <c:v>26907.440988247537</c:v>
                </c:pt>
                <c:pt idx="1219">
                  <c:v>29539.621734125943</c:v>
                </c:pt>
                <c:pt idx="1220">
                  <c:v>21777.074175364804</c:v>
                </c:pt>
                <c:pt idx="1221">
                  <c:v>14226.750693336522</c:v>
                </c:pt>
                <c:pt idx="1222">
                  <c:v>22564.142088947385</c:v>
                </c:pt>
                <c:pt idx="1223">
                  <c:v>22652.49550223543</c:v>
                </c:pt>
                <c:pt idx="1224">
                  <c:v>19047.81303475684</c:v>
                </c:pt>
                <c:pt idx="1225">
                  <c:v>18948.399051016611</c:v>
                </c:pt>
                <c:pt idx="1226">
                  <c:v>15359.973603041915</c:v>
                </c:pt>
                <c:pt idx="1227">
                  <c:v>11462.79541665957</c:v>
                </c:pt>
                <c:pt idx="1228">
                  <c:v>1942.4117846757254</c:v>
                </c:pt>
                <c:pt idx="1229">
                  <c:v>-720.5040731863628</c:v>
                </c:pt>
                <c:pt idx="1230">
                  <c:v>-6681.3998704072837</c:v>
                </c:pt>
                <c:pt idx="1231">
                  <c:v>11784.811500065662</c:v>
                </c:pt>
                <c:pt idx="1232">
                  <c:v>19061.679793611191</c:v>
                </c:pt>
                <c:pt idx="1233">
                  <c:v>14725.72197524787</c:v>
                </c:pt>
                <c:pt idx="1234">
                  <c:v>17231.296881739472</c:v>
                </c:pt>
                <c:pt idx="1235">
                  <c:v>16684.439329444864</c:v>
                </c:pt>
                <c:pt idx="1236">
                  <c:v>16086.007985738801</c:v>
                </c:pt>
                <c:pt idx="1237">
                  <c:v>19117.729355107942</c:v>
                </c:pt>
                <c:pt idx="1238">
                  <c:v>17378.855283580524</c:v>
                </c:pt>
                <c:pt idx="1239">
                  <c:v>18712.423512308749</c:v>
                </c:pt>
                <c:pt idx="1240">
                  <c:v>17131.861213167751</c:v>
                </c:pt>
                <c:pt idx="1241">
                  <c:v>16349.628715851786</c:v>
                </c:pt>
                <c:pt idx="1242">
                  <c:v>13356.724435891841</c:v>
                </c:pt>
                <c:pt idx="1243">
                  <c:v>17665.98782247294</c:v>
                </c:pt>
                <c:pt idx="1244">
                  <c:v>20477.179864435901</c:v>
                </c:pt>
                <c:pt idx="1245">
                  <c:v>23419.11276545938</c:v>
                </c:pt>
                <c:pt idx="1246">
                  <c:v>21802.660768056834</c:v>
                </c:pt>
                <c:pt idx="1247">
                  <c:v>14679.416626105069</c:v>
                </c:pt>
                <c:pt idx="1248">
                  <c:v>15482.67530806544</c:v>
                </c:pt>
                <c:pt idx="1249">
                  <c:v>17430.471425170763</c:v>
                </c:pt>
                <c:pt idx="1250">
                  <c:v>18433.423460072336</c:v>
                </c:pt>
                <c:pt idx="1251">
                  <c:v>19902.312161636415</c:v>
                </c:pt>
                <c:pt idx="1252">
                  <c:v>19433.452086293313</c:v>
                </c:pt>
                <c:pt idx="1253">
                  <c:v>17433.724897058331</c:v>
                </c:pt>
                <c:pt idx="1254">
                  <c:v>16371.845216773714</c:v>
                </c:pt>
                <c:pt idx="1255">
                  <c:v>14411.558055941636</c:v>
                </c:pt>
                <c:pt idx="1256">
                  <c:v>9974.1584704880479</c:v>
                </c:pt>
                <c:pt idx="1257">
                  <c:v>14483.625782035726</c:v>
                </c:pt>
                <c:pt idx="1258">
                  <c:v>14980.606522525733</c:v>
                </c:pt>
                <c:pt idx="1259">
                  <c:v>11884.378238507024</c:v>
                </c:pt>
                <c:pt idx="1260">
                  <c:v>11164.388188636827</c:v>
                </c:pt>
                <c:pt idx="1261">
                  <c:v>11749.978969464089</c:v>
                </c:pt>
                <c:pt idx="1262">
                  <c:v>7746.9159845696631</c:v>
                </c:pt>
                <c:pt idx="1263">
                  <c:v>4593.0966269290257</c:v>
                </c:pt>
                <c:pt idx="1264">
                  <c:v>6136.5283013430781</c:v>
                </c:pt>
                <c:pt idx="1265">
                  <c:v>9018.5494469519763</c:v>
                </c:pt>
                <c:pt idx="1266">
                  <c:v>9523.5258279611862</c:v>
                </c:pt>
                <c:pt idx="1267">
                  <c:v>8072.9082345393381</c:v>
                </c:pt>
                <c:pt idx="1268">
                  <c:v>1909.04862574668</c:v>
                </c:pt>
                <c:pt idx="1269">
                  <c:v>-5523.2257280720114</c:v>
                </c:pt>
                <c:pt idx="1270">
                  <c:v>6860.0681423096757</c:v>
                </c:pt>
                <c:pt idx="1271">
                  <c:v>10085.033532953852</c:v>
                </c:pt>
                <c:pt idx="1272">
                  <c:v>10692.923840346311</c:v>
                </c:pt>
                <c:pt idx="1273">
                  <c:v>10245.451342735458</c:v>
                </c:pt>
                <c:pt idx="1274">
                  <c:v>8622.8129926251531</c:v>
                </c:pt>
                <c:pt idx="1275">
                  <c:v>9371.9724953385885</c:v>
                </c:pt>
                <c:pt idx="1276">
                  <c:v>7960.4576591307759</c:v>
                </c:pt>
                <c:pt idx="1277">
                  <c:v>8219.4476838649516</c:v>
                </c:pt>
                <c:pt idx="1278">
                  <c:v>8519.7557212221109</c:v>
                </c:pt>
                <c:pt idx="1279">
                  <c:v>9762.0353458371592</c:v>
                </c:pt>
                <c:pt idx="1280">
                  <c:v>11414.626332726637</c:v>
                </c:pt>
                <c:pt idx="1281">
                  <c:v>10628.757959565375</c:v>
                </c:pt>
                <c:pt idx="1282">
                  <c:v>11324.946791536569</c:v>
                </c:pt>
                <c:pt idx="1283">
                  <c:v>7514.4196316708167</c:v>
                </c:pt>
                <c:pt idx="1284">
                  <c:v>-628.04733623452557</c:v>
                </c:pt>
                <c:pt idx="1285">
                  <c:v>2743.5447491170198</c:v>
                </c:pt>
                <c:pt idx="1286">
                  <c:v>-4535.9406914422289</c:v>
                </c:pt>
                <c:pt idx="1287">
                  <c:v>-51041.610620268155</c:v>
                </c:pt>
                <c:pt idx="1288">
                  <c:v>3417.0817927693515</c:v>
                </c:pt>
                <c:pt idx="1289">
                  <c:v>-11904.145560649013</c:v>
                </c:pt>
                <c:pt idx="1290">
                  <c:v>-6385.3695881458443</c:v>
                </c:pt>
                <c:pt idx="1291">
                  <c:v>1737.2898380349725</c:v>
                </c:pt>
                <c:pt idx="1292">
                  <c:v>3952.1611584833627</c:v>
                </c:pt>
                <c:pt idx="1293">
                  <c:v>459.90516907443816</c:v>
                </c:pt>
                <c:pt idx="1294">
                  <c:v>-22566.967178462295</c:v>
                </c:pt>
                <c:pt idx="1295">
                  <c:v>-1294.5680539695568</c:v>
                </c:pt>
                <c:pt idx="1296">
                  <c:v>-3120.8188679851301</c:v>
                </c:pt>
                <c:pt idx="1297">
                  <c:v>10466.110412825881</c:v>
                </c:pt>
                <c:pt idx="1298">
                  <c:v>9256.7821763730335</c:v>
                </c:pt>
                <c:pt idx="1299">
                  <c:v>11145.525182559248</c:v>
                </c:pt>
                <c:pt idx="1300">
                  <c:v>11586.972098960738</c:v>
                </c:pt>
                <c:pt idx="1301">
                  <c:v>8179.6839266232801</c:v>
                </c:pt>
                <c:pt idx="1302">
                  <c:v>8337.6770715637249</c:v>
                </c:pt>
                <c:pt idx="1303">
                  <c:v>9361.1702431154645</c:v>
                </c:pt>
                <c:pt idx="1304">
                  <c:v>8666.7496593399192</c:v>
                </c:pt>
                <c:pt idx="1305">
                  <c:v>9204.4918807386712</c:v>
                </c:pt>
                <c:pt idx="1306">
                  <c:v>10808.00054296794</c:v>
                </c:pt>
                <c:pt idx="1307">
                  <c:v>11321.716419841508</c:v>
                </c:pt>
                <c:pt idx="1308">
                  <c:v>10967.735204901064</c:v>
                </c:pt>
                <c:pt idx="1309">
                  <c:v>12512.41952844932</c:v>
                </c:pt>
                <c:pt idx="1310">
                  <c:v>11083.295170569299</c:v>
                </c:pt>
                <c:pt idx="1311">
                  <c:v>2965.2772574977243</c:v>
                </c:pt>
                <c:pt idx="1312">
                  <c:v>8337.3016131893019</c:v>
                </c:pt>
                <c:pt idx="1313">
                  <c:v>11965.583068998028</c:v>
                </c:pt>
                <c:pt idx="1314">
                  <c:v>11848.585433343194</c:v>
                </c:pt>
                <c:pt idx="1315">
                  <c:v>7319.0696448740309</c:v>
                </c:pt>
                <c:pt idx="1316">
                  <c:v>4652.2241590600715</c:v>
                </c:pt>
                <c:pt idx="1317">
                  <c:v>80.250064378280513</c:v>
                </c:pt>
                <c:pt idx="1318">
                  <c:v>5530.8694825598068</c:v>
                </c:pt>
                <c:pt idx="1319">
                  <c:v>8351.5220924138121</c:v>
                </c:pt>
                <c:pt idx="1320">
                  <c:v>8017.964906800069</c:v>
                </c:pt>
                <c:pt idx="1321">
                  <c:v>9928.1787486386856</c:v>
                </c:pt>
                <c:pt idx="1322">
                  <c:v>11037.204431258031</c:v>
                </c:pt>
                <c:pt idx="1323">
                  <c:v>2381.062604666804</c:v>
                </c:pt>
                <c:pt idx="1324">
                  <c:v>-11808.407391532764</c:v>
                </c:pt>
                <c:pt idx="1325">
                  <c:v>9882.9919258325881</c:v>
                </c:pt>
                <c:pt idx="1326">
                  <c:v>7401.780144028553</c:v>
                </c:pt>
                <c:pt idx="1327">
                  <c:v>9545.2962826818257</c:v>
                </c:pt>
                <c:pt idx="1328">
                  <c:v>10741.411040190838</c:v>
                </c:pt>
                <c:pt idx="1329">
                  <c:v>10139.393033294729</c:v>
                </c:pt>
                <c:pt idx="1330">
                  <c:v>8990.807794090395</c:v>
                </c:pt>
                <c:pt idx="1331">
                  <c:v>7742.9173718637085</c:v>
                </c:pt>
                <c:pt idx="1332">
                  <c:v>4976.6292494997469</c:v>
                </c:pt>
                <c:pt idx="1333">
                  <c:v>4815.0379928088605</c:v>
                </c:pt>
                <c:pt idx="1334">
                  <c:v>7090.5868834910852</c:v>
                </c:pt>
                <c:pt idx="1335">
                  <c:v>7487.6294402648909</c:v>
                </c:pt>
                <c:pt idx="1336">
                  <c:v>6362.894074913238</c:v>
                </c:pt>
                <c:pt idx="1337">
                  <c:v>5852.8970078812345</c:v>
                </c:pt>
                <c:pt idx="1338">
                  <c:v>5009.7339932819414</c:v>
                </c:pt>
                <c:pt idx="1339">
                  <c:v>5609.3118285055116</c:v>
                </c:pt>
                <c:pt idx="1340">
                  <c:v>5070.0932622979144</c:v>
                </c:pt>
                <c:pt idx="1341">
                  <c:v>6798.0413966023661</c:v>
                </c:pt>
                <c:pt idx="1342">
                  <c:v>7266.8319803458853</c:v>
                </c:pt>
                <c:pt idx="1343">
                  <c:v>7533.5331904407103</c:v>
                </c:pt>
                <c:pt idx="1344">
                  <c:v>5052.3882458109219</c:v>
                </c:pt>
                <c:pt idx="1345">
                  <c:v>5218.052441666201</c:v>
                </c:pt>
                <c:pt idx="1346">
                  <c:v>4263.652663683135</c:v>
                </c:pt>
                <c:pt idx="1347">
                  <c:v>9142.9844694377225</c:v>
                </c:pt>
                <c:pt idx="1348">
                  <c:v>9994.1140811942259</c:v>
                </c:pt>
                <c:pt idx="1349">
                  <c:v>10353.694179827969</c:v>
                </c:pt>
                <c:pt idx="1350">
                  <c:v>10500.632240955696</c:v>
                </c:pt>
                <c:pt idx="1351">
                  <c:v>8244.0064026581749</c:v>
                </c:pt>
                <c:pt idx="1352">
                  <c:v>9380.4369214738781</c:v>
                </c:pt>
                <c:pt idx="1353">
                  <c:v>8440.453626939252</c:v>
                </c:pt>
                <c:pt idx="1354">
                  <c:v>8482.3855969392498</c:v>
                </c:pt>
                <c:pt idx="1355">
                  <c:v>10046.565154310791</c:v>
                </c:pt>
                <c:pt idx="1356">
                  <c:v>7997.7416373917677</c:v>
                </c:pt>
                <c:pt idx="1357">
                  <c:v>5066.2838596705606</c:v>
                </c:pt>
                <c:pt idx="1358">
                  <c:v>5112.6991351133838</c:v>
                </c:pt>
                <c:pt idx="1359">
                  <c:v>3399.9350717919224</c:v>
                </c:pt>
                <c:pt idx="1360">
                  <c:v>1061.1674522286266</c:v>
                </c:pt>
                <c:pt idx="1361">
                  <c:v>7969.7108595451609</c:v>
                </c:pt>
                <c:pt idx="1362">
                  <c:v>9408.6836115090791</c:v>
                </c:pt>
                <c:pt idx="1363">
                  <c:v>9392.771364824217</c:v>
                </c:pt>
                <c:pt idx="1364">
                  <c:v>10189.663795421104</c:v>
                </c:pt>
                <c:pt idx="1365">
                  <c:v>10925.381227776626</c:v>
                </c:pt>
                <c:pt idx="1366">
                  <c:v>11364.93100094124</c:v>
                </c:pt>
                <c:pt idx="1367">
                  <c:v>11165.372825079648</c:v>
                </c:pt>
                <c:pt idx="1368">
                  <c:v>11724.342077775098</c:v>
                </c:pt>
                <c:pt idx="1369">
                  <c:v>12870.821523378938</c:v>
                </c:pt>
                <c:pt idx="1370">
                  <c:v>12277.36375213769</c:v>
                </c:pt>
                <c:pt idx="1371">
                  <c:v>11512.435583191171</c:v>
                </c:pt>
                <c:pt idx="1372">
                  <c:v>12256.066948357886</c:v>
                </c:pt>
                <c:pt idx="1373">
                  <c:v>11498.984377394017</c:v>
                </c:pt>
                <c:pt idx="1374">
                  <c:v>9633.3962139840569</c:v>
                </c:pt>
                <c:pt idx="1375">
                  <c:v>9186.3211004284367</c:v>
                </c:pt>
                <c:pt idx="1376">
                  <c:v>10190.944072995011</c:v>
                </c:pt>
                <c:pt idx="1377">
                  <c:v>10094.201738133705</c:v>
                </c:pt>
                <c:pt idx="1378">
                  <c:v>8933.1078817571652</c:v>
                </c:pt>
                <c:pt idx="1379">
                  <c:v>10143.816052352948</c:v>
                </c:pt>
                <c:pt idx="1380">
                  <c:v>3776.8340522471317</c:v>
                </c:pt>
                <c:pt idx="1381">
                  <c:v>7958.857771913792</c:v>
                </c:pt>
                <c:pt idx="1382">
                  <c:v>9458.7941891198971</c:v>
                </c:pt>
                <c:pt idx="1383">
                  <c:v>8701.6978038282086</c:v>
                </c:pt>
                <c:pt idx="1384">
                  <c:v>8619.1550894130523</c:v>
                </c:pt>
                <c:pt idx="1385">
                  <c:v>9381.5817553454399</c:v>
                </c:pt>
                <c:pt idx="1386">
                  <c:v>8787.6563151716691</c:v>
                </c:pt>
                <c:pt idx="1387">
                  <c:v>9305.2895605005906</c:v>
                </c:pt>
                <c:pt idx="1388">
                  <c:v>9526.8576942129876</c:v>
                </c:pt>
                <c:pt idx="1389">
                  <c:v>12427.750569054888</c:v>
                </c:pt>
                <c:pt idx="1390">
                  <c:v>13955.328351167902</c:v>
                </c:pt>
                <c:pt idx="1391">
                  <c:v>14302.990498976398</c:v>
                </c:pt>
                <c:pt idx="1392">
                  <c:v>12068.433274955985</c:v>
                </c:pt>
                <c:pt idx="1393">
                  <c:v>10463.127276243342</c:v>
                </c:pt>
                <c:pt idx="1394">
                  <c:v>13965.644468367878</c:v>
                </c:pt>
                <c:pt idx="1395">
                  <c:v>13473.682478367879</c:v>
                </c:pt>
                <c:pt idx="1396">
                  <c:v>13136.961667578802</c:v>
                </c:pt>
                <c:pt idx="1397">
                  <c:v>10426.834593676798</c:v>
                </c:pt>
                <c:pt idx="1398">
                  <c:v>9821.0563042114445</c:v>
                </c:pt>
                <c:pt idx="1399">
                  <c:v>10064.395750494716</c:v>
                </c:pt>
                <c:pt idx="1400">
                  <c:v>12608.16737352674</c:v>
                </c:pt>
                <c:pt idx="1401">
                  <c:v>14491.575403395422</c:v>
                </c:pt>
                <c:pt idx="1402">
                  <c:v>15625.626256769803</c:v>
                </c:pt>
                <c:pt idx="1403">
                  <c:v>14828.41396107744</c:v>
                </c:pt>
                <c:pt idx="1404">
                  <c:v>16943.455222742366</c:v>
                </c:pt>
                <c:pt idx="1405">
                  <c:v>16321.754469001011</c:v>
                </c:pt>
                <c:pt idx="1406">
                  <c:v>12504.71047401648</c:v>
                </c:pt>
                <c:pt idx="1407">
                  <c:v>11152.263615685077</c:v>
                </c:pt>
                <c:pt idx="1408">
                  <c:v>10145.340308109897</c:v>
                </c:pt>
                <c:pt idx="1409">
                  <c:v>3647.835538363448</c:v>
                </c:pt>
                <c:pt idx="1410">
                  <c:v>9924.579481023171</c:v>
                </c:pt>
                <c:pt idx="1411">
                  <c:v>7404.0991017915985</c:v>
                </c:pt>
                <c:pt idx="1412">
                  <c:v>9880.1527404646367</c:v>
                </c:pt>
                <c:pt idx="1413">
                  <c:v>8781.5632873609538</c:v>
                </c:pt>
                <c:pt idx="1414">
                  <c:v>4391.2763736820034</c:v>
                </c:pt>
                <c:pt idx="1415">
                  <c:v>3356.0101269171701</c:v>
                </c:pt>
                <c:pt idx="1416">
                  <c:v>6671.3909559006643</c:v>
                </c:pt>
                <c:pt idx="1417">
                  <c:v>6866.6537959708585</c:v>
                </c:pt>
                <c:pt idx="1418">
                  <c:v>3652.8069453955904</c:v>
                </c:pt>
                <c:pt idx="1419">
                  <c:v>4779.7437292370469</c:v>
                </c:pt>
                <c:pt idx="1420">
                  <c:v>3884.538842171356</c:v>
                </c:pt>
                <c:pt idx="1421">
                  <c:v>7224.5030669947337</c:v>
                </c:pt>
                <c:pt idx="1422">
                  <c:v>8618.5492523430185</c:v>
                </c:pt>
                <c:pt idx="1423">
                  <c:v>8438.5495889311023</c:v>
                </c:pt>
                <c:pt idx="1424">
                  <c:v>6877.41108456855</c:v>
                </c:pt>
                <c:pt idx="1425">
                  <c:v>7147.6596430991049</c:v>
                </c:pt>
                <c:pt idx="1426">
                  <c:v>5761.5358570267781</c:v>
                </c:pt>
                <c:pt idx="1427">
                  <c:v>7410.2352989433111</c:v>
                </c:pt>
                <c:pt idx="1428">
                  <c:v>9084.5876350141116</c:v>
                </c:pt>
                <c:pt idx="1429">
                  <c:v>7422.3505457900337</c:v>
                </c:pt>
                <c:pt idx="1430">
                  <c:v>7257.3723040817877</c:v>
                </c:pt>
                <c:pt idx="1431">
                  <c:v>9995.6929001296994</c:v>
                </c:pt>
                <c:pt idx="1432">
                  <c:v>8245.749177721822</c:v>
                </c:pt>
                <c:pt idx="1433">
                  <c:v>8937.6252294191672</c:v>
                </c:pt>
                <c:pt idx="1434">
                  <c:v>10934.955846379959</c:v>
                </c:pt>
                <c:pt idx="1435">
                  <c:v>10030.679228514244</c:v>
                </c:pt>
                <c:pt idx="1436">
                  <c:v>9366.5030164901218</c:v>
                </c:pt>
                <c:pt idx="1437">
                  <c:v>9284.0314731556282</c:v>
                </c:pt>
                <c:pt idx="1438">
                  <c:v>9547.8176009769886</c:v>
                </c:pt>
                <c:pt idx="1439">
                  <c:v>9362.4614386403518</c:v>
                </c:pt>
                <c:pt idx="1440">
                  <c:v>9618.850622786289</c:v>
                </c:pt>
                <c:pt idx="1441">
                  <c:v>11052.944980838412</c:v>
                </c:pt>
                <c:pt idx="1442">
                  <c:v>11637.164980838235</c:v>
                </c:pt>
                <c:pt idx="1443">
                  <c:v>9360.6822393217171</c:v>
                </c:pt>
                <c:pt idx="1444">
                  <c:v>8324.1445336502857</c:v>
                </c:pt>
                <c:pt idx="1445">
                  <c:v>7850.0153991915722</c:v>
                </c:pt>
                <c:pt idx="1446">
                  <c:v>8627.2902514587913</c:v>
                </c:pt>
                <c:pt idx="1447">
                  <c:v>9508.6815725293236</c:v>
                </c:pt>
                <c:pt idx="1448">
                  <c:v>8722.6666522393843</c:v>
                </c:pt>
                <c:pt idx="1449">
                  <c:v>8270.9846221681728</c:v>
                </c:pt>
                <c:pt idx="1450">
                  <c:v>10242.845071153401</c:v>
                </c:pt>
                <c:pt idx="1451">
                  <c:v>6973.6006147333228</c:v>
                </c:pt>
                <c:pt idx="1452">
                  <c:v>-25346.918683017095</c:v>
                </c:pt>
                <c:pt idx="1453">
                  <c:v>-108021.30926198914</c:v>
                </c:pt>
                <c:pt idx="1454">
                  <c:v>6859.627005517792</c:v>
                </c:pt>
                <c:pt idx="1455">
                  <c:v>8866.8996739049144</c:v>
                </c:pt>
                <c:pt idx="1456">
                  <c:v>10442.394856439765</c:v>
                </c:pt>
                <c:pt idx="1457">
                  <c:v>13237.383244145829</c:v>
                </c:pt>
                <c:pt idx="1458">
                  <c:v>12413.163888286739</c:v>
                </c:pt>
                <c:pt idx="1459">
                  <c:v>11202.272180285981</c:v>
                </c:pt>
                <c:pt idx="1460">
                  <c:v>13796.316103805302</c:v>
                </c:pt>
                <c:pt idx="1461">
                  <c:v>13637.697360879165</c:v>
                </c:pt>
                <c:pt idx="1462">
                  <c:v>14165.464926763632</c:v>
                </c:pt>
                <c:pt idx="1463">
                  <c:v>13100.668917588582</c:v>
                </c:pt>
                <c:pt idx="1464">
                  <c:v>12709.757172028065</c:v>
                </c:pt>
                <c:pt idx="1465">
                  <c:v>11230.179684135746</c:v>
                </c:pt>
                <c:pt idx="1466">
                  <c:v>13355.540195456046</c:v>
                </c:pt>
                <c:pt idx="1467">
                  <c:v>12227.390963893227</c:v>
                </c:pt>
                <c:pt idx="1468">
                  <c:v>12258.484473047853</c:v>
                </c:pt>
                <c:pt idx="1469">
                  <c:v>12731.705934007816</c:v>
                </c:pt>
                <c:pt idx="1470">
                  <c:v>13783.102974130688</c:v>
                </c:pt>
                <c:pt idx="1471">
                  <c:v>14516.894496751489</c:v>
                </c:pt>
                <c:pt idx="1472">
                  <c:v>14687.385792652547</c:v>
                </c:pt>
                <c:pt idx="1473">
                  <c:v>13772.508669055213</c:v>
                </c:pt>
                <c:pt idx="1474">
                  <c:v>18017.651393629079</c:v>
                </c:pt>
                <c:pt idx="1475">
                  <c:v>19059.611649406521</c:v>
                </c:pt>
                <c:pt idx="1476">
                  <c:v>17155.5831651115</c:v>
                </c:pt>
                <c:pt idx="1477">
                  <c:v>15344.57215533449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47-4068-9703-DE7BB9CF0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catAx>
        <c:axId val="1664315280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Algn val="ctr"/>
        <c:lblOffset val="100"/>
        <c:tickLblSkip val="60"/>
        <c:tickMarkSkip val="60"/>
        <c:noMultiLvlLbl val="0"/>
      </c:catAx>
      <c:valAx>
        <c:axId val="1664308624"/>
        <c:scaling>
          <c:orientation val="minMax"/>
          <c:max val="100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midCat"/>
        <c:majorUnit val="5000"/>
        <c:minorUnit val="5000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ERCOT-West 345kv Around The Clock (ATC) Power</a:t>
            </a:r>
            <a:r>
              <a:rPr lang="en-US" baseline="0"/>
              <a:t> Price ($/MWh) - 1 Yr Fwd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ORDAM_ASIC_Pricing_Index!$F$3653:$F$5264</c:f>
              <c:numCache>
                <c:formatCode>"$"#,##0.00_);\("$"#,##0.00\)</c:formatCode>
                <c:ptCount val="1612"/>
                <c:pt idx="0">
                  <c:v>33.799999999999997</c:v>
                </c:pt>
                <c:pt idx="1">
                  <c:v>28</c:v>
                </c:pt>
                <c:pt idx="2">
                  <c:v>27.85</c:v>
                </c:pt>
                <c:pt idx="3">
                  <c:v>27.9</c:v>
                </c:pt>
                <c:pt idx="4">
                  <c:v>27.9</c:v>
                </c:pt>
                <c:pt idx="5">
                  <c:v>27.9</c:v>
                </c:pt>
                <c:pt idx="6">
                  <c:v>28.3</c:v>
                </c:pt>
                <c:pt idx="7">
                  <c:v>28.55</c:v>
                </c:pt>
                <c:pt idx="8">
                  <c:v>28.9</c:v>
                </c:pt>
                <c:pt idx="9">
                  <c:v>28.9</c:v>
                </c:pt>
                <c:pt idx="10">
                  <c:v>29.1</c:v>
                </c:pt>
                <c:pt idx="11">
                  <c:v>29.1</c:v>
                </c:pt>
                <c:pt idx="12">
                  <c:v>29.1</c:v>
                </c:pt>
                <c:pt idx="13">
                  <c:v>28.9</c:v>
                </c:pt>
                <c:pt idx="14">
                  <c:v>29</c:v>
                </c:pt>
                <c:pt idx="15">
                  <c:v>29.1</c:v>
                </c:pt>
                <c:pt idx="16">
                  <c:v>28.95</c:v>
                </c:pt>
                <c:pt idx="17">
                  <c:v>29.45</c:v>
                </c:pt>
                <c:pt idx="18">
                  <c:v>29.45</c:v>
                </c:pt>
                <c:pt idx="19">
                  <c:v>29.45</c:v>
                </c:pt>
                <c:pt idx="20">
                  <c:v>29.7</c:v>
                </c:pt>
                <c:pt idx="21">
                  <c:v>29.65</c:v>
                </c:pt>
                <c:pt idx="22">
                  <c:v>30.05</c:v>
                </c:pt>
                <c:pt idx="23">
                  <c:v>29.8</c:v>
                </c:pt>
                <c:pt idx="24">
                  <c:v>29.9</c:v>
                </c:pt>
                <c:pt idx="25">
                  <c:v>29.9</c:v>
                </c:pt>
                <c:pt idx="26">
                  <c:v>29.9</c:v>
                </c:pt>
                <c:pt idx="27">
                  <c:v>30.25</c:v>
                </c:pt>
                <c:pt idx="28">
                  <c:v>30.1</c:v>
                </c:pt>
                <c:pt idx="29">
                  <c:v>29.8</c:v>
                </c:pt>
                <c:pt idx="30">
                  <c:v>29.4</c:v>
                </c:pt>
                <c:pt idx="31">
                  <c:v>29.05</c:v>
                </c:pt>
                <c:pt idx="32">
                  <c:v>29.05</c:v>
                </c:pt>
                <c:pt idx="33">
                  <c:v>29.05</c:v>
                </c:pt>
                <c:pt idx="34">
                  <c:v>29.4</c:v>
                </c:pt>
                <c:pt idx="35">
                  <c:v>29.55</c:v>
                </c:pt>
                <c:pt idx="36">
                  <c:v>29.5</c:v>
                </c:pt>
                <c:pt idx="37">
                  <c:v>29.3</c:v>
                </c:pt>
                <c:pt idx="38">
                  <c:v>29.5</c:v>
                </c:pt>
                <c:pt idx="39">
                  <c:v>29.5</c:v>
                </c:pt>
                <c:pt idx="40">
                  <c:v>29.5</c:v>
                </c:pt>
                <c:pt idx="41">
                  <c:v>29.55</c:v>
                </c:pt>
                <c:pt idx="42">
                  <c:v>29.65</c:v>
                </c:pt>
                <c:pt idx="43">
                  <c:v>29.55</c:v>
                </c:pt>
                <c:pt idx="44">
                  <c:v>29.4</c:v>
                </c:pt>
                <c:pt idx="45">
                  <c:v>29.4</c:v>
                </c:pt>
                <c:pt idx="46">
                  <c:v>29.4</c:v>
                </c:pt>
                <c:pt idx="47">
                  <c:v>29.4</c:v>
                </c:pt>
                <c:pt idx="48">
                  <c:v>29.35</c:v>
                </c:pt>
                <c:pt idx="49">
                  <c:v>29.4</c:v>
                </c:pt>
                <c:pt idx="50">
                  <c:v>29.2</c:v>
                </c:pt>
                <c:pt idx="51">
                  <c:v>29.35</c:v>
                </c:pt>
                <c:pt idx="52">
                  <c:v>28.95</c:v>
                </c:pt>
                <c:pt idx="53">
                  <c:v>28.95</c:v>
                </c:pt>
                <c:pt idx="54">
                  <c:v>28.95</c:v>
                </c:pt>
                <c:pt idx="55">
                  <c:v>29.3</c:v>
                </c:pt>
                <c:pt idx="56">
                  <c:v>29.1</c:v>
                </c:pt>
                <c:pt idx="57">
                  <c:v>29.25</c:v>
                </c:pt>
                <c:pt idx="58">
                  <c:v>29.35</c:v>
                </c:pt>
                <c:pt idx="59">
                  <c:v>29.45</c:v>
                </c:pt>
                <c:pt idx="60">
                  <c:v>29.45</c:v>
                </c:pt>
                <c:pt idx="61">
                  <c:v>29.45</c:v>
                </c:pt>
                <c:pt idx="62">
                  <c:v>29.5</c:v>
                </c:pt>
                <c:pt idx="63">
                  <c:v>29.65</c:v>
                </c:pt>
                <c:pt idx="64">
                  <c:v>29.45</c:v>
                </c:pt>
                <c:pt idx="65">
                  <c:v>29.45</c:v>
                </c:pt>
                <c:pt idx="66">
                  <c:v>29.2</c:v>
                </c:pt>
                <c:pt idx="67">
                  <c:v>29.2</c:v>
                </c:pt>
                <c:pt idx="68">
                  <c:v>29.2</c:v>
                </c:pt>
                <c:pt idx="69">
                  <c:v>28.85</c:v>
                </c:pt>
                <c:pt idx="70">
                  <c:v>28.75</c:v>
                </c:pt>
                <c:pt idx="71">
                  <c:v>28.75</c:v>
                </c:pt>
                <c:pt idx="72">
                  <c:v>28.75</c:v>
                </c:pt>
                <c:pt idx="73">
                  <c:v>28.6</c:v>
                </c:pt>
                <c:pt idx="74">
                  <c:v>28.6</c:v>
                </c:pt>
                <c:pt idx="75">
                  <c:v>28.6</c:v>
                </c:pt>
                <c:pt idx="76">
                  <c:v>28.9</c:v>
                </c:pt>
                <c:pt idx="77">
                  <c:v>29</c:v>
                </c:pt>
                <c:pt idx="78">
                  <c:v>29</c:v>
                </c:pt>
                <c:pt idx="79">
                  <c:v>28.8</c:v>
                </c:pt>
                <c:pt idx="80">
                  <c:v>28.55</c:v>
                </c:pt>
                <c:pt idx="81">
                  <c:v>28.55</c:v>
                </c:pt>
                <c:pt idx="82">
                  <c:v>28.55</c:v>
                </c:pt>
                <c:pt idx="83">
                  <c:v>28.7</c:v>
                </c:pt>
                <c:pt idx="84">
                  <c:v>28.75</c:v>
                </c:pt>
                <c:pt idx="85">
                  <c:v>28.6</c:v>
                </c:pt>
                <c:pt idx="86">
                  <c:v>28.6</c:v>
                </c:pt>
                <c:pt idx="87">
                  <c:v>28.55</c:v>
                </c:pt>
                <c:pt idx="88">
                  <c:v>28.55</c:v>
                </c:pt>
                <c:pt idx="89">
                  <c:v>28.55</c:v>
                </c:pt>
                <c:pt idx="90">
                  <c:v>28.65</c:v>
                </c:pt>
                <c:pt idx="91">
                  <c:v>28.85</c:v>
                </c:pt>
                <c:pt idx="92">
                  <c:v>29.2</c:v>
                </c:pt>
                <c:pt idx="93">
                  <c:v>29.1</c:v>
                </c:pt>
                <c:pt idx="94">
                  <c:v>29.1</c:v>
                </c:pt>
                <c:pt idx="95">
                  <c:v>29.1</c:v>
                </c:pt>
                <c:pt idx="96">
                  <c:v>29.1</c:v>
                </c:pt>
                <c:pt idx="97">
                  <c:v>29.2</c:v>
                </c:pt>
                <c:pt idx="98">
                  <c:v>29.35</c:v>
                </c:pt>
                <c:pt idx="99">
                  <c:v>29.5</c:v>
                </c:pt>
                <c:pt idx="100">
                  <c:v>29.3</c:v>
                </c:pt>
                <c:pt idx="101">
                  <c:v>28.95</c:v>
                </c:pt>
                <c:pt idx="102">
                  <c:v>28.95</c:v>
                </c:pt>
                <c:pt idx="103">
                  <c:v>28.95</c:v>
                </c:pt>
                <c:pt idx="104">
                  <c:v>28.85</c:v>
                </c:pt>
                <c:pt idx="105">
                  <c:v>28.6</c:v>
                </c:pt>
                <c:pt idx="106">
                  <c:v>28.45</c:v>
                </c:pt>
                <c:pt idx="107">
                  <c:v>28.15</c:v>
                </c:pt>
                <c:pt idx="108">
                  <c:v>28.2</c:v>
                </c:pt>
                <c:pt idx="109">
                  <c:v>28.2</c:v>
                </c:pt>
                <c:pt idx="110">
                  <c:v>28.2</c:v>
                </c:pt>
                <c:pt idx="111">
                  <c:v>28.05</c:v>
                </c:pt>
                <c:pt idx="112">
                  <c:v>27.95</c:v>
                </c:pt>
                <c:pt idx="113">
                  <c:v>28.25</c:v>
                </c:pt>
                <c:pt idx="114">
                  <c:v>28.5</c:v>
                </c:pt>
                <c:pt idx="115">
                  <c:v>28.55</c:v>
                </c:pt>
                <c:pt idx="116">
                  <c:v>28.55</c:v>
                </c:pt>
                <c:pt idx="117">
                  <c:v>28.55</c:v>
                </c:pt>
                <c:pt idx="118">
                  <c:v>28.6</c:v>
                </c:pt>
                <c:pt idx="119">
                  <c:v>28.5</c:v>
                </c:pt>
                <c:pt idx="120">
                  <c:v>28.7</c:v>
                </c:pt>
                <c:pt idx="121">
                  <c:v>28.7</c:v>
                </c:pt>
                <c:pt idx="122">
                  <c:v>28.65</c:v>
                </c:pt>
                <c:pt idx="123">
                  <c:v>28.65</c:v>
                </c:pt>
                <c:pt idx="124">
                  <c:v>28.65</c:v>
                </c:pt>
                <c:pt idx="125">
                  <c:v>28.4</c:v>
                </c:pt>
                <c:pt idx="126">
                  <c:v>28.55</c:v>
                </c:pt>
                <c:pt idx="127">
                  <c:v>29.1</c:v>
                </c:pt>
                <c:pt idx="128">
                  <c:v>28.6</c:v>
                </c:pt>
                <c:pt idx="129">
                  <c:v>28.75</c:v>
                </c:pt>
                <c:pt idx="130">
                  <c:v>28.75</c:v>
                </c:pt>
                <c:pt idx="131">
                  <c:v>28.75</c:v>
                </c:pt>
                <c:pt idx="132">
                  <c:v>28.7</c:v>
                </c:pt>
                <c:pt idx="133">
                  <c:v>28.9</c:v>
                </c:pt>
                <c:pt idx="134">
                  <c:v>28.85</c:v>
                </c:pt>
                <c:pt idx="135">
                  <c:v>29.1</c:v>
                </c:pt>
                <c:pt idx="136">
                  <c:v>28.95</c:v>
                </c:pt>
                <c:pt idx="137">
                  <c:v>28.95</c:v>
                </c:pt>
                <c:pt idx="138">
                  <c:v>28.95</c:v>
                </c:pt>
                <c:pt idx="139">
                  <c:v>29</c:v>
                </c:pt>
                <c:pt idx="140">
                  <c:v>28.8</c:v>
                </c:pt>
                <c:pt idx="141">
                  <c:v>28.5</c:v>
                </c:pt>
                <c:pt idx="142">
                  <c:v>28.4</c:v>
                </c:pt>
                <c:pt idx="143">
                  <c:v>28.45</c:v>
                </c:pt>
                <c:pt idx="144">
                  <c:v>28.45</c:v>
                </c:pt>
                <c:pt idx="145">
                  <c:v>28.45</c:v>
                </c:pt>
                <c:pt idx="146">
                  <c:v>28.75</c:v>
                </c:pt>
                <c:pt idx="147">
                  <c:v>28.75</c:v>
                </c:pt>
                <c:pt idx="148">
                  <c:v>28.75</c:v>
                </c:pt>
                <c:pt idx="149">
                  <c:v>28.5</c:v>
                </c:pt>
                <c:pt idx="150">
                  <c:v>28.1</c:v>
                </c:pt>
                <c:pt idx="151">
                  <c:v>28.1</c:v>
                </c:pt>
                <c:pt idx="152">
                  <c:v>28.1</c:v>
                </c:pt>
                <c:pt idx="153">
                  <c:v>27.95</c:v>
                </c:pt>
                <c:pt idx="154">
                  <c:v>28.15</c:v>
                </c:pt>
                <c:pt idx="155">
                  <c:v>28.1</c:v>
                </c:pt>
                <c:pt idx="156">
                  <c:v>27.85</c:v>
                </c:pt>
                <c:pt idx="157">
                  <c:v>27.95</c:v>
                </c:pt>
                <c:pt idx="158">
                  <c:v>27.95</c:v>
                </c:pt>
                <c:pt idx="159">
                  <c:v>27.95</c:v>
                </c:pt>
                <c:pt idx="160">
                  <c:v>27.85</c:v>
                </c:pt>
                <c:pt idx="161">
                  <c:v>27.9</c:v>
                </c:pt>
                <c:pt idx="162">
                  <c:v>27.85</c:v>
                </c:pt>
                <c:pt idx="163">
                  <c:v>27.8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28.2</c:v>
                </c:pt>
                <c:pt idx="168">
                  <c:v>27.95</c:v>
                </c:pt>
                <c:pt idx="169">
                  <c:v>27.6</c:v>
                </c:pt>
                <c:pt idx="170">
                  <c:v>26.95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27.1</c:v>
                </c:pt>
                <c:pt idx="175">
                  <c:v>26.95</c:v>
                </c:pt>
                <c:pt idx="176">
                  <c:v>26.7</c:v>
                </c:pt>
                <c:pt idx="177">
                  <c:v>26.65</c:v>
                </c:pt>
                <c:pt idx="178">
                  <c:v>26.6</c:v>
                </c:pt>
                <c:pt idx="179">
                  <c:v>26.6</c:v>
                </c:pt>
                <c:pt idx="180">
                  <c:v>26.6</c:v>
                </c:pt>
                <c:pt idx="181">
                  <c:v>26.2</c:v>
                </c:pt>
                <c:pt idx="182">
                  <c:v>26</c:v>
                </c:pt>
                <c:pt idx="183">
                  <c:v>26.1</c:v>
                </c:pt>
                <c:pt idx="184">
                  <c:v>26.2</c:v>
                </c:pt>
                <c:pt idx="185">
                  <c:v>26.85</c:v>
                </c:pt>
                <c:pt idx="186">
                  <c:v>26.85</c:v>
                </c:pt>
                <c:pt idx="187">
                  <c:v>26.85</c:v>
                </c:pt>
                <c:pt idx="188">
                  <c:v>27.1</c:v>
                </c:pt>
                <c:pt idx="189">
                  <c:v>27.15</c:v>
                </c:pt>
                <c:pt idx="190">
                  <c:v>27.2</c:v>
                </c:pt>
                <c:pt idx="191">
                  <c:v>27.2</c:v>
                </c:pt>
                <c:pt idx="192">
                  <c:v>27.25</c:v>
                </c:pt>
                <c:pt idx="193">
                  <c:v>27.25</c:v>
                </c:pt>
                <c:pt idx="194">
                  <c:v>27.25</c:v>
                </c:pt>
                <c:pt idx="195">
                  <c:v>27.3</c:v>
                </c:pt>
                <c:pt idx="196">
                  <c:v>26.8</c:v>
                </c:pt>
                <c:pt idx="197">
                  <c:v>26.75</c:v>
                </c:pt>
                <c:pt idx="198">
                  <c:v>26.5</c:v>
                </c:pt>
                <c:pt idx="199">
                  <c:v>26.3</c:v>
                </c:pt>
                <c:pt idx="200">
                  <c:v>26.3</c:v>
                </c:pt>
                <c:pt idx="201">
                  <c:v>26.3</c:v>
                </c:pt>
                <c:pt idx="202">
                  <c:v>27.05</c:v>
                </c:pt>
                <c:pt idx="203">
                  <c:v>26.7</c:v>
                </c:pt>
                <c:pt idx="204">
                  <c:v>26.35</c:v>
                </c:pt>
                <c:pt idx="205">
                  <c:v>26.3</c:v>
                </c:pt>
                <c:pt idx="206">
                  <c:v>26.3</c:v>
                </c:pt>
                <c:pt idx="207">
                  <c:v>26.3</c:v>
                </c:pt>
                <c:pt idx="208">
                  <c:v>26.3</c:v>
                </c:pt>
                <c:pt idx="209">
                  <c:v>26.05</c:v>
                </c:pt>
                <c:pt idx="210">
                  <c:v>26.05</c:v>
                </c:pt>
                <c:pt idx="211">
                  <c:v>26.4</c:v>
                </c:pt>
                <c:pt idx="212">
                  <c:v>26.35</c:v>
                </c:pt>
                <c:pt idx="213">
                  <c:v>26.2</c:v>
                </c:pt>
                <c:pt idx="214">
                  <c:v>26.2</c:v>
                </c:pt>
                <c:pt idx="215">
                  <c:v>26.2</c:v>
                </c:pt>
                <c:pt idx="216">
                  <c:v>25.9</c:v>
                </c:pt>
                <c:pt idx="217">
                  <c:v>25.75</c:v>
                </c:pt>
                <c:pt idx="218">
                  <c:v>26.65</c:v>
                </c:pt>
                <c:pt idx="219">
                  <c:v>27.1</c:v>
                </c:pt>
                <c:pt idx="220">
                  <c:v>27.05</c:v>
                </c:pt>
                <c:pt idx="221">
                  <c:v>27.05</c:v>
                </c:pt>
                <c:pt idx="222">
                  <c:v>27.05</c:v>
                </c:pt>
                <c:pt idx="223">
                  <c:v>27.05</c:v>
                </c:pt>
                <c:pt idx="224">
                  <c:v>27.25</c:v>
                </c:pt>
                <c:pt idx="225">
                  <c:v>27.7</c:v>
                </c:pt>
                <c:pt idx="226">
                  <c:v>28.2</c:v>
                </c:pt>
                <c:pt idx="227">
                  <c:v>29.1</c:v>
                </c:pt>
                <c:pt idx="228">
                  <c:v>29.1</c:v>
                </c:pt>
                <c:pt idx="229">
                  <c:v>29.1</c:v>
                </c:pt>
                <c:pt idx="230">
                  <c:v>29.55</c:v>
                </c:pt>
                <c:pt idx="231">
                  <c:v>29.45</c:v>
                </c:pt>
                <c:pt idx="232">
                  <c:v>29.65</c:v>
                </c:pt>
                <c:pt idx="233">
                  <c:v>29.8</c:v>
                </c:pt>
                <c:pt idx="234">
                  <c:v>29.65</c:v>
                </c:pt>
                <c:pt idx="235">
                  <c:v>29.65</c:v>
                </c:pt>
                <c:pt idx="236">
                  <c:v>29.65</c:v>
                </c:pt>
                <c:pt idx="237">
                  <c:v>30.1</c:v>
                </c:pt>
                <c:pt idx="238">
                  <c:v>30.05</c:v>
                </c:pt>
                <c:pt idx="239">
                  <c:v>30.15</c:v>
                </c:pt>
                <c:pt idx="240">
                  <c:v>30.2</c:v>
                </c:pt>
                <c:pt idx="241">
                  <c:v>30.25</c:v>
                </c:pt>
                <c:pt idx="242">
                  <c:v>30.25</c:v>
                </c:pt>
                <c:pt idx="243">
                  <c:v>30.25</c:v>
                </c:pt>
                <c:pt idx="244">
                  <c:v>30.6</c:v>
                </c:pt>
                <c:pt idx="245">
                  <c:v>30.7</c:v>
                </c:pt>
                <c:pt idx="246">
                  <c:v>31.4</c:v>
                </c:pt>
                <c:pt idx="247">
                  <c:v>31.85</c:v>
                </c:pt>
                <c:pt idx="248">
                  <c:v>32.15</c:v>
                </c:pt>
                <c:pt idx="249">
                  <c:v>32.15</c:v>
                </c:pt>
                <c:pt idx="250">
                  <c:v>32.15</c:v>
                </c:pt>
                <c:pt idx="251">
                  <c:v>32.65</c:v>
                </c:pt>
                <c:pt idx="252">
                  <c:v>32.549999999999997</c:v>
                </c:pt>
                <c:pt idx="253">
                  <c:v>32.35</c:v>
                </c:pt>
                <c:pt idx="254">
                  <c:v>32.15</c:v>
                </c:pt>
                <c:pt idx="255">
                  <c:v>31.95</c:v>
                </c:pt>
                <c:pt idx="256">
                  <c:v>31.95</c:v>
                </c:pt>
                <c:pt idx="257">
                  <c:v>31.95</c:v>
                </c:pt>
                <c:pt idx="258">
                  <c:v>32</c:v>
                </c:pt>
                <c:pt idx="259">
                  <c:v>31.4</c:v>
                </c:pt>
                <c:pt idx="260">
                  <c:v>31.7</c:v>
                </c:pt>
                <c:pt idx="261">
                  <c:v>31.5</c:v>
                </c:pt>
                <c:pt idx="262">
                  <c:v>31.5</c:v>
                </c:pt>
                <c:pt idx="263">
                  <c:v>31.5</c:v>
                </c:pt>
                <c:pt idx="264">
                  <c:v>31.5</c:v>
                </c:pt>
                <c:pt idx="265">
                  <c:v>31.6</c:v>
                </c:pt>
                <c:pt idx="266">
                  <c:v>31.65</c:v>
                </c:pt>
                <c:pt idx="267">
                  <c:v>31.7</c:v>
                </c:pt>
                <c:pt idx="268">
                  <c:v>31.6</c:v>
                </c:pt>
                <c:pt idx="269">
                  <c:v>31.5</c:v>
                </c:pt>
                <c:pt idx="270">
                  <c:v>31.5</c:v>
                </c:pt>
                <c:pt idx="271">
                  <c:v>31.5</c:v>
                </c:pt>
                <c:pt idx="272">
                  <c:v>31.3</c:v>
                </c:pt>
                <c:pt idx="273">
                  <c:v>31.4</c:v>
                </c:pt>
                <c:pt idx="274">
                  <c:v>31.55</c:v>
                </c:pt>
                <c:pt idx="275">
                  <c:v>31.6</c:v>
                </c:pt>
                <c:pt idx="276">
                  <c:v>31.75</c:v>
                </c:pt>
                <c:pt idx="277">
                  <c:v>31.75</c:v>
                </c:pt>
                <c:pt idx="278">
                  <c:v>31.75</c:v>
                </c:pt>
                <c:pt idx="279">
                  <c:v>31.75</c:v>
                </c:pt>
                <c:pt idx="280">
                  <c:v>31.7</c:v>
                </c:pt>
                <c:pt idx="281">
                  <c:v>31.75</c:v>
                </c:pt>
                <c:pt idx="282">
                  <c:v>31.9</c:v>
                </c:pt>
                <c:pt idx="283">
                  <c:v>31.9</c:v>
                </c:pt>
                <c:pt idx="284">
                  <c:v>31.9</c:v>
                </c:pt>
                <c:pt idx="285">
                  <c:v>31.9</c:v>
                </c:pt>
                <c:pt idx="286">
                  <c:v>32</c:v>
                </c:pt>
                <c:pt idx="287">
                  <c:v>32.25</c:v>
                </c:pt>
                <c:pt idx="288">
                  <c:v>32.1</c:v>
                </c:pt>
                <c:pt idx="289">
                  <c:v>32.450000000000003</c:v>
                </c:pt>
                <c:pt idx="290">
                  <c:v>32.450000000000003</c:v>
                </c:pt>
                <c:pt idx="291">
                  <c:v>32.450000000000003</c:v>
                </c:pt>
                <c:pt idx="292">
                  <c:v>32.450000000000003</c:v>
                </c:pt>
                <c:pt idx="293">
                  <c:v>32.049999999999997</c:v>
                </c:pt>
                <c:pt idx="294">
                  <c:v>32.1</c:v>
                </c:pt>
                <c:pt idx="295">
                  <c:v>32.200000000000003</c:v>
                </c:pt>
                <c:pt idx="296">
                  <c:v>32.25</c:v>
                </c:pt>
                <c:pt idx="297">
                  <c:v>32.200000000000003</c:v>
                </c:pt>
                <c:pt idx="298">
                  <c:v>32.200000000000003</c:v>
                </c:pt>
                <c:pt idx="299">
                  <c:v>32.200000000000003</c:v>
                </c:pt>
                <c:pt idx="300">
                  <c:v>32.700000000000003</c:v>
                </c:pt>
                <c:pt idx="301">
                  <c:v>33.1</c:v>
                </c:pt>
                <c:pt idx="302">
                  <c:v>33.4</c:v>
                </c:pt>
                <c:pt idx="303">
                  <c:v>33.25</c:v>
                </c:pt>
                <c:pt idx="304">
                  <c:v>33.35</c:v>
                </c:pt>
                <c:pt idx="305">
                  <c:v>33.35</c:v>
                </c:pt>
                <c:pt idx="306">
                  <c:v>33.35</c:v>
                </c:pt>
                <c:pt idx="307">
                  <c:v>33.799999999999997</c:v>
                </c:pt>
                <c:pt idx="308">
                  <c:v>34.1</c:v>
                </c:pt>
                <c:pt idx="309">
                  <c:v>33.85</c:v>
                </c:pt>
                <c:pt idx="310">
                  <c:v>33.85</c:v>
                </c:pt>
                <c:pt idx="311">
                  <c:v>34</c:v>
                </c:pt>
                <c:pt idx="312">
                  <c:v>34</c:v>
                </c:pt>
                <c:pt idx="313">
                  <c:v>34</c:v>
                </c:pt>
                <c:pt idx="314">
                  <c:v>33.450000000000003</c:v>
                </c:pt>
                <c:pt idx="315">
                  <c:v>33.35</c:v>
                </c:pt>
                <c:pt idx="316">
                  <c:v>33.1</c:v>
                </c:pt>
                <c:pt idx="317">
                  <c:v>32.85</c:v>
                </c:pt>
                <c:pt idx="318">
                  <c:v>33.25</c:v>
                </c:pt>
                <c:pt idx="319">
                  <c:v>33.25</c:v>
                </c:pt>
                <c:pt idx="320">
                  <c:v>33.25</c:v>
                </c:pt>
                <c:pt idx="321">
                  <c:v>32.75</c:v>
                </c:pt>
                <c:pt idx="322">
                  <c:v>32.5</c:v>
                </c:pt>
                <c:pt idx="323">
                  <c:v>32.6</c:v>
                </c:pt>
                <c:pt idx="324">
                  <c:v>32.25</c:v>
                </c:pt>
                <c:pt idx="325">
                  <c:v>32.6</c:v>
                </c:pt>
                <c:pt idx="326">
                  <c:v>32.6</c:v>
                </c:pt>
                <c:pt idx="327">
                  <c:v>32.6</c:v>
                </c:pt>
                <c:pt idx="328">
                  <c:v>32.200000000000003</c:v>
                </c:pt>
                <c:pt idx="329">
                  <c:v>32.15</c:v>
                </c:pt>
                <c:pt idx="330">
                  <c:v>32.049999999999997</c:v>
                </c:pt>
                <c:pt idx="331">
                  <c:v>32</c:v>
                </c:pt>
                <c:pt idx="332">
                  <c:v>31.25</c:v>
                </c:pt>
                <c:pt idx="333">
                  <c:v>31.25</c:v>
                </c:pt>
                <c:pt idx="334">
                  <c:v>31.25</c:v>
                </c:pt>
                <c:pt idx="335">
                  <c:v>32.25</c:v>
                </c:pt>
                <c:pt idx="336">
                  <c:v>32</c:v>
                </c:pt>
                <c:pt idx="337">
                  <c:v>32.049999999999997</c:v>
                </c:pt>
                <c:pt idx="338">
                  <c:v>32.15</c:v>
                </c:pt>
                <c:pt idx="339">
                  <c:v>31.7</c:v>
                </c:pt>
                <c:pt idx="340">
                  <c:v>31.7</c:v>
                </c:pt>
                <c:pt idx="341">
                  <c:v>31.7</c:v>
                </c:pt>
                <c:pt idx="342">
                  <c:v>31.35</c:v>
                </c:pt>
                <c:pt idx="343">
                  <c:v>31.5</c:v>
                </c:pt>
                <c:pt idx="344">
                  <c:v>31.3</c:v>
                </c:pt>
                <c:pt idx="345">
                  <c:v>31.4</c:v>
                </c:pt>
                <c:pt idx="346">
                  <c:v>31.15</c:v>
                </c:pt>
                <c:pt idx="347">
                  <c:v>31.15</c:v>
                </c:pt>
                <c:pt idx="348">
                  <c:v>31.15</c:v>
                </c:pt>
                <c:pt idx="349">
                  <c:v>31.4</c:v>
                </c:pt>
                <c:pt idx="350">
                  <c:v>31.2</c:v>
                </c:pt>
                <c:pt idx="351">
                  <c:v>31.1</c:v>
                </c:pt>
                <c:pt idx="352">
                  <c:v>30.95</c:v>
                </c:pt>
                <c:pt idx="353">
                  <c:v>31.15</c:v>
                </c:pt>
                <c:pt idx="354">
                  <c:v>31.15</c:v>
                </c:pt>
                <c:pt idx="355">
                  <c:v>31.15</c:v>
                </c:pt>
                <c:pt idx="356">
                  <c:v>30.65</c:v>
                </c:pt>
                <c:pt idx="357">
                  <c:v>30.5</c:v>
                </c:pt>
                <c:pt idx="358">
                  <c:v>30.5</c:v>
                </c:pt>
                <c:pt idx="359">
                  <c:v>30.95</c:v>
                </c:pt>
                <c:pt idx="360">
                  <c:v>30.95</c:v>
                </c:pt>
                <c:pt idx="361">
                  <c:v>30.95</c:v>
                </c:pt>
                <c:pt idx="362">
                  <c:v>30.95</c:v>
                </c:pt>
                <c:pt idx="363">
                  <c:v>30.95</c:v>
                </c:pt>
                <c:pt idx="364">
                  <c:v>30.9</c:v>
                </c:pt>
                <c:pt idx="365">
                  <c:v>30.9</c:v>
                </c:pt>
                <c:pt idx="366">
                  <c:v>27.25</c:v>
                </c:pt>
                <c:pt idx="367">
                  <c:v>27.25</c:v>
                </c:pt>
                <c:pt idx="368">
                  <c:v>27.25</c:v>
                </c:pt>
                <c:pt idx="369">
                  <c:v>27.25</c:v>
                </c:pt>
                <c:pt idx="370">
                  <c:v>27.25</c:v>
                </c:pt>
                <c:pt idx="371">
                  <c:v>27.2</c:v>
                </c:pt>
                <c:pt idx="372">
                  <c:v>27.15</c:v>
                </c:pt>
                <c:pt idx="373">
                  <c:v>28.15</c:v>
                </c:pt>
                <c:pt idx="374">
                  <c:v>28.35</c:v>
                </c:pt>
                <c:pt idx="375">
                  <c:v>28.35</c:v>
                </c:pt>
                <c:pt idx="376">
                  <c:v>28.35</c:v>
                </c:pt>
                <c:pt idx="377">
                  <c:v>28.5</c:v>
                </c:pt>
                <c:pt idx="378">
                  <c:v>28.25</c:v>
                </c:pt>
                <c:pt idx="379">
                  <c:v>27.95</c:v>
                </c:pt>
                <c:pt idx="380">
                  <c:v>27.9</c:v>
                </c:pt>
                <c:pt idx="381">
                  <c:v>27.75</c:v>
                </c:pt>
                <c:pt idx="382">
                  <c:v>27.75</c:v>
                </c:pt>
                <c:pt idx="383">
                  <c:v>27.75</c:v>
                </c:pt>
                <c:pt idx="384">
                  <c:v>27.55</c:v>
                </c:pt>
                <c:pt idx="385">
                  <c:v>27.5</c:v>
                </c:pt>
                <c:pt idx="386">
                  <c:v>27.25</c:v>
                </c:pt>
                <c:pt idx="387">
                  <c:v>27.3</c:v>
                </c:pt>
                <c:pt idx="388">
                  <c:v>27.2</c:v>
                </c:pt>
                <c:pt idx="389">
                  <c:v>27.2</c:v>
                </c:pt>
                <c:pt idx="390">
                  <c:v>27.2</c:v>
                </c:pt>
                <c:pt idx="391">
                  <c:v>27.05</c:v>
                </c:pt>
                <c:pt idx="392">
                  <c:v>27.2</c:v>
                </c:pt>
                <c:pt idx="393">
                  <c:v>26.95</c:v>
                </c:pt>
                <c:pt idx="394">
                  <c:v>26.95</c:v>
                </c:pt>
                <c:pt idx="395">
                  <c:v>27.05</c:v>
                </c:pt>
                <c:pt idx="396">
                  <c:v>27.05</c:v>
                </c:pt>
                <c:pt idx="397">
                  <c:v>27.05</c:v>
                </c:pt>
                <c:pt idx="398">
                  <c:v>26.65</c:v>
                </c:pt>
                <c:pt idx="399">
                  <c:v>27</c:v>
                </c:pt>
                <c:pt idx="400">
                  <c:v>26.95</c:v>
                </c:pt>
                <c:pt idx="401">
                  <c:v>27.05</c:v>
                </c:pt>
                <c:pt idx="402">
                  <c:v>27.25</c:v>
                </c:pt>
                <c:pt idx="403">
                  <c:v>27.25</c:v>
                </c:pt>
                <c:pt idx="404">
                  <c:v>27.25</c:v>
                </c:pt>
                <c:pt idx="405">
                  <c:v>27.15</c:v>
                </c:pt>
                <c:pt idx="406">
                  <c:v>27.15</c:v>
                </c:pt>
                <c:pt idx="407">
                  <c:v>27.35</c:v>
                </c:pt>
                <c:pt idx="408">
                  <c:v>27.15</c:v>
                </c:pt>
                <c:pt idx="409">
                  <c:v>27.15</c:v>
                </c:pt>
                <c:pt idx="410">
                  <c:v>27.15</c:v>
                </c:pt>
                <c:pt idx="411">
                  <c:v>27.15</c:v>
                </c:pt>
                <c:pt idx="412">
                  <c:v>27.35</c:v>
                </c:pt>
                <c:pt idx="413">
                  <c:v>27.3</c:v>
                </c:pt>
                <c:pt idx="414">
                  <c:v>27.35</c:v>
                </c:pt>
                <c:pt idx="415">
                  <c:v>27.15</c:v>
                </c:pt>
                <c:pt idx="416">
                  <c:v>27.45</c:v>
                </c:pt>
                <c:pt idx="417">
                  <c:v>27.45</c:v>
                </c:pt>
                <c:pt idx="418">
                  <c:v>27.45</c:v>
                </c:pt>
                <c:pt idx="419">
                  <c:v>27.35</c:v>
                </c:pt>
                <c:pt idx="420">
                  <c:v>27.45</c:v>
                </c:pt>
                <c:pt idx="421">
                  <c:v>27.4</c:v>
                </c:pt>
                <c:pt idx="422">
                  <c:v>27.1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26.85</c:v>
                </c:pt>
                <c:pt idx="427">
                  <c:v>27.05</c:v>
                </c:pt>
                <c:pt idx="428">
                  <c:v>27.05</c:v>
                </c:pt>
                <c:pt idx="429">
                  <c:v>27.1</c:v>
                </c:pt>
                <c:pt idx="430">
                  <c:v>26.95</c:v>
                </c:pt>
                <c:pt idx="431">
                  <c:v>26.95</c:v>
                </c:pt>
                <c:pt idx="432">
                  <c:v>26.95</c:v>
                </c:pt>
                <c:pt idx="433">
                  <c:v>27.6</c:v>
                </c:pt>
                <c:pt idx="434">
                  <c:v>27.35</c:v>
                </c:pt>
                <c:pt idx="435">
                  <c:v>26.9</c:v>
                </c:pt>
                <c:pt idx="436">
                  <c:v>26.85</c:v>
                </c:pt>
                <c:pt idx="437">
                  <c:v>27.3</c:v>
                </c:pt>
                <c:pt idx="438">
                  <c:v>27.3</c:v>
                </c:pt>
                <c:pt idx="439">
                  <c:v>27.3</c:v>
                </c:pt>
                <c:pt idx="440">
                  <c:v>27.05</c:v>
                </c:pt>
                <c:pt idx="441">
                  <c:v>27.55</c:v>
                </c:pt>
                <c:pt idx="442">
                  <c:v>27.15</c:v>
                </c:pt>
                <c:pt idx="443">
                  <c:v>27.35</c:v>
                </c:pt>
                <c:pt idx="444">
                  <c:v>27.65</c:v>
                </c:pt>
                <c:pt idx="445">
                  <c:v>27.65</c:v>
                </c:pt>
                <c:pt idx="446">
                  <c:v>27.65</c:v>
                </c:pt>
                <c:pt idx="447">
                  <c:v>27.85</c:v>
                </c:pt>
                <c:pt idx="448">
                  <c:v>28.15</c:v>
                </c:pt>
                <c:pt idx="449">
                  <c:v>28.35</c:v>
                </c:pt>
                <c:pt idx="450">
                  <c:v>28.5</c:v>
                </c:pt>
                <c:pt idx="451">
                  <c:v>28.4</c:v>
                </c:pt>
                <c:pt idx="452">
                  <c:v>28.4</c:v>
                </c:pt>
                <c:pt idx="453">
                  <c:v>28.4</c:v>
                </c:pt>
                <c:pt idx="454">
                  <c:v>28.3</c:v>
                </c:pt>
                <c:pt idx="455">
                  <c:v>28.65</c:v>
                </c:pt>
                <c:pt idx="456">
                  <c:v>28.55</c:v>
                </c:pt>
                <c:pt idx="457">
                  <c:v>28.5</c:v>
                </c:pt>
                <c:pt idx="458">
                  <c:v>28.6</c:v>
                </c:pt>
                <c:pt idx="459">
                  <c:v>28.6</c:v>
                </c:pt>
                <c:pt idx="460">
                  <c:v>28.6</c:v>
                </c:pt>
                <c:pt idx="461">
                  <c:v>28.4</c:v>
                </c:pt>
                <c:pt idx="462">
                  <c:v>28.95</c:v>
                </c:pt>
                <c:pt idx="463">
                  <c:v>29.2</c:v>
                </c:pt>
                <c:pt idx="464">
                  <c:v>29.15</c:v>
                </c:pt>
                <c:pt idx="465">
                  <c:v>29.05</c:v>
                </c:pt>
                <c:pt idx="466">
                  <c:v>29.05</c:v>
                </c:pt>
                <c:pt idx="467">
                  <c:v>29.05</c:v>
                </c:pt>
                <c:pt idx="468">
                  <c:v>29.5</c:v>
                </c:pt>
                <c:pt idx="469">
                  <c:v>29.3</c:v>
                </c:pt>
                <c:pt idx="470">
                  <c:v>29.25</c:v>
                </c:pt>
                <c:pt idx="471">
                  <c:v>29.1</c:v>
                </c:pt>
                <c:pt idx="472">
                  <c:v>29.3</c:v>
                </c:pt>
                <c:pt idx="473">
                  <c:v>29.3</c:v>
                </c:pt>
                <c:pt idx="474">
                  <c:v>29.3</c:v>
                </c:pt>
                <c:pt idx="475">
                  <c:v>29.8</c:v>
                </c:pt>
                <c:pt idx="476">
                  <c:v>29.9</c:v>
                </c:pt>
                <c:pt idx="477">
                  <c:v>29.4</c:v>
                </c:pt>
                <c:pt idx="478">
                  <c:v>29.4</c:v>
                </c:pt>
                <c:pt idx="479">
                  <c:v>29.05</c:v>
                </c:pt>
                <c:pt idx="480">
                  <c:v>29.05</c:v>
                </c:pt>
                <c:pt idx="481">
                  <c:v>29.05</c:v>
                </c:pt>
                <c:pt idx="482">
                  <c:v>29.3</c:v>
                </c:pt>
                <c:pt idx="483">
                  <c:v>29.3</c:v>
                </c:pt>
                <c:pt idx="484">
                  <c:v>29.05</c:v>
                </c:pt>
                <c:pt idx="485">
                  <c:v>29.1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29.2</c:v>
                </c:pt>
                <c:pt idx="490">
                  <c:v>28.6</c:v>
                </c:pt>
                <c:pt idx="491">
                  <c:v>28.45</c:v>
                </c:pt>
                <c:pt idx="492">
                  <c:v>28.15</c:v>
                </c:pt>
                <c:pt idx="493">
                  <c:v>28.05</c:v>
                </c:pt>
                <c:pt idx="494">
                  <c:v>28.05</c:v>
                </c:pt>
                <c:pt idx="495">
                  <c:v>28.05</c:v>
                </c:pt>
                <c:pt idx="496">
                  <c:v>28.15</c:v>
                </c:pt>
                <c:pt idx="497">
                  <c:v>28.1</c:v>
                </c:pt>
                <c:pt idx="498">
                  <c:v>28.15</c:v>
                </c:pt>
                <c:pt idx="499">
                  <c:v>28.15</c:v>
                </c:pt>
                <c:pt idx="500">
                  <c:v>28.15</c:v>
                </c:pt>
                <c:pt idx="501">
                  <c:v>28.15</c:v>
                </c:pt>
                <c:pt idx="502">
                  <c:v>28.15</c:v>
                </c:pt>
                <c:pt idx="503">
                  <c:v>28.2</c:v>
                </c:pt>
                <c:pt idx="504">
                  <c:v>27.9</c:v>
                </c:pt>
                <c:pt idx="505">
                  <c:v>27.85</c:v>
                </c:pt>
                <c:pt idx="506">
                  <c:v>27.7</c:v>
                </c:pt>
                <c:pt idx="507">
                  <c:v>27.85</c:v>
                </c:pt>
                <c:pt idx="508">
                  <c:v>27.85</c:v>
                </c:pt>
                <c:pt idx="509">
                  <c:v>27.85</c:v>
                </c:pt>
                <c:pt idx="510">
                  <c:v>28.35</c:v>
                </c:pt>
                <c:pt idx="511">
                  <c:v>28.3</c:v>
                </c:pt>
                <c:pt idx="512">
                  <c:v>28.2</c:v>
                </c:pt>
                <c:pt idx="513">
                  <c:v>28.35</c:v>
                </c:pt>
                <c:pt idx="514">
                  <c:v>28.3</c:v>
                </c:pt>
                <c:pt idx="515">
                  <c:v>28.3</c:v>
                </c:pt>
                <c:pt idx="516">
                  <c:v>28.3</c:v>
                </c:pt>
                <c:pt idx="517">
                  <c:v>28.35</c:v>
                </c:pt>
                <c:pt idx="518">
                  <c:v>28.3</c:v>
                </c:pt>
                <c:pt idx="519">
                  <c:v>28.7</c:v>
                </c:pt>
                <c:pt idx="520">
                  <c:v>28.55</c:v>
                </c:pt>
                <c:pt idx="521">
                  <c:v>28.5</c:v>
                </c:pt>
                <c:pt idx="522">
                  <c:v>28.5</c:v>
                </c:pt>
                <c:pt idx="523">
                  <c:v>28.5</c:v>
                </c:pt>
                <c:pt idx="524">
                  <c:v>28.9</c:v>
                </c:pt>
                <c:pt idx="525">
                  <c:v>28.65</c:v>
                </c:pt>
                <c:pt idx="526">
                  <c:v>28.7</c:v>
                </c:pt>
                <c:pt idx="527">
                  <c:v>28.85</c:v>
                </c:pt>
                <c:pt idx="528">
                  <c:v>28.55</c:v>
                </c:pt>
                <c:pt idx="529">
                  <c:v>28.55</c:v>
                </c:pt>
                <c:pt idx="530">
                  <c:v>28.55</c:v>
                </c:pt>
                <c:pt idx="531">
                  <c:v>28.3</c:v>
                </c:pt>
                <c:pt idx="532">
                  <c:v>28.25</c:v>
                </c:pt>
                <c:pt idx="533">
                  <c:v>28.55</c:v>
                </c:pt>
                <c:pt idx="534">
                  <c:v>28.5</c:v>
                </c:pt>
                <c:pt idx="535">
                  <c:v>28.4</c:v>
                </c:pt>
                <c:pt idx="536">
                  <c:v>28.4</c:v>
                </c:pt>
                <c:pt idx="537">
                  <c:v>28.4</c:v>
                </c:pt>
                <c:pt idx="538">
                  <c:v>28.4</c:v>
                </c:pt>
                <c:pt idx="539">
                  <c:v>28</c:v>
                </c:pt>
                <c:pt idx="540">
                  <c:v>27.95</c:v>
                </c:pt>
                <c:pt idx="541">
                  <c:v>27.8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27.9</c:v>
                </c:pt>
                <c:pt idx="546">
                  <c:v>28.1</c:v>
                </c:pt>
                <c:pt idx="547">
                  <c:v>28.15</c:v>
                </c:pt>
                <c:pt idx="548">
                  <c:v>28.1</c:v>
                </c:pt>
                <c:pt idx="549">
                  <c:v>28.3</c:v>
                </c:pt>
                <c:pt idx="550">
                  <c:v>28.3</c:v>
                </c:pt>
                <c:pt idx="551">
                  <c:v>28.3</c:v>
                </c:pt>
                <c:pt idx="552">
                  <c:v>27.95</c:v>
                </c:pt>
                <c:pt idx="553">
                  <c:v>28.3</c:v>
                </c:pt>
                <c:pt idx="554">
                  <c:v>28.05</c:v>
                </c:pt>
                <c:pt idx="555">
                  <c:v>27.75</c:v>
                </c:pt>
                <c:pt idx="556">
                  <c:v>27.9</c:v>
                </c:pt>
                <c:pt idx="557">
                  <c:v>27.9</c:v>
                </c:pt>
                <c:pt idx="558">
                  <c:v>27.9</c:v>
                </c:pt>
                <c:pt idx="559">
                  <c:v>27.9</c:v>
                </c:pt>
                <c:pt idx="560">
                  <c:v>27.85</c:v>
                </c:pt>
                <c:pt idx="561">
                  <c:v>27.55</c:v>
                </c:pt>
                <c:pt idx="562">
                  <c:v>27.55</c:v>
                </c:pt>
                <c:pt idx="563">
                  <c:v>27.2</c:v>
                </c:pt>
                <c:pt idx="564">
                  <c:v>27.2</c:v>
                </c:pt>
                <c:pt idx="565">
                  <c:v>27.2</c:v>
                </c:pt>
                <c:pt idx="566">
                  <c:v>27.1</c:v>
                </c:pt>
                <c:pt idx="567">
                  <c:v>26.95</c:v>
                </c:pt>
                <c:pt idx="568">
                  <c:v>26.9</c:v>
                </c:pt>
                <c:pt idx="569">
                  <c:v>27</c:v>
                </c:pt>
                <c:pt idx="570">
                  <c:v>27.25</c:v>
                </c:pt>
                <c:pt idx="571">
                  <c:v>27.25</c:v>
                </c:pt>
                <c:pt idx="572">
                  <c:v>27.25</c:v>
                </c:pt>
                <c:pt idx="573">
                  <c:v>26.9</c:v>
                </c:pt>
                <c:pt idx="574">
                  <c:v>27.2</c:v>
                </c:pt>
                <c:pt idx="575">
                  <c:v>27.4</c:v>
                </c:pt>
                <c:pt idx="576">
                  <c:v>27.1</c:v>
                </c:pt>
                <c:pt idx="577">
                  <c:v>27.1</c:v>
                </c:pt>
                <c:pt idx="578">
                  <c:v>27.1</c:v>
                </c:pt>
                <c:pt idx="579">
                  <c:v>27.1</c:v>
                </c:pt>
                <c:pt idx="580">
                  <c:v>27.5</c:v>
                </c:pt>
                <c:pt idx="581">
                  <c:v>27.7</c:v>
                </c:pt>
                <c:pt idx="582">
                  <c:v>27.7</c:v>
                </c:pt>
                <c:pt idx="583">
                  <c:v>27.65</c:v>
                </c:pt>
                <c:pt idx="584">
                  <c:v>28.15</c:v>
                </c:pt>
                <c:pt idx="585">
                  <c:v>28.15</c:v>
                </c:pt>
                <c:pt idx="586">
                  <c:v>28.15</c:v>
                </c:pt>
                <c:pt idx="587">
                  <c:v>27.85</c:v>
                </c:pt>
                <c:pt idx="588">
                  <c:v>28.45</c:v>
                </c:pt>
                <c:pt idx="589">
                  <c:v>28.15</c:v>
                </c:pt>
                <c:pt idx="590">
                  <c:v>28.55</c:v>
                </c:pt>
                <c:pt idx="591">
                  <c:v>28.95</c:v>
                </c:pt>
                <c:pt idx="592">
                  <c:v>28.95</c:v>
                </c:pt>
                <c:pt idx="593">
                  <c:v>28.95</c:v>
                </c:pt>
                <c:pt idx="594">
                  <c:v>29.15</c:v>
                </c:pt>
                <c:pt idx="595">
                  <c:v>29.45</c:v>
                </c:pt>
                <c:pt idx="596">
                  <c:v>29.4681</c:v>
                </c:pt>
                <c:pt idx="597">
                  <c:v>29.528600000000001</c:v>
                </c:pt>
                <c:pt idx="598">
                  <c:v>29.5061</c:v>
                </c:pt>
                <c:pt idx="599">
                  <c:v>29.5061</c:v>
                </c:pt>
                <c:pt idx="600">
                  <c:v>29.5061</c:v>
                </c:pt>
                <c:pt idx="601">
                  <c:v>29.789000000000001</c:v>
                </c:pt>
                <c:pt idx="602">
                  <c:v>29.616199999999999</c:v>
                </c:pt>
                <c:pt idx="603">
                  <c:v>29.306799999999999</c:v>
                </c:pt>
                <c:pt idx="604">
                  <c:v>29.497699999999998</c:v>
                </c:pt>
                <c:pt idx="605">
                  <c:v>29.497699999999998</c:v>
                </c:pt>
                <c:pt idx="606">
                  <c:v>29.497699999999998</c:v>
                </c:pt>
                <c:pt idx="607">
                  <c:v>29.497699999999998</c:v>
                </c:pt>
                <c:pt idx="608">
                  <c:v>29.497699999999998</c:v>
                </c:pt>
                <c:pt idx="609">
                  <c:v>29.732800000000001</c:v>
                </c:pt>
                <c:pt idx="610">
                  <c:v>29.957999999999998</c:v>
                </c:pt>
                <c:pt idx="611">
                  <c:v>29.7666</c:v>
                </c:pt>
                <c:pt idx="612">
                  <c:v>29.7636</c:v>
                </c:pt>
                <c:pt idx="613">
                  <c:v>29.7636</c:v>
                </c:pt>
                <c:pt idx="614">
                  <c:v>29.7636</c:v>
                </c:pt>
                <c:pt idx="615">
                  <c:v>30.022400000000001</c:v>
                </c:pt>
                <c:pt idx="616">
                  <c:v>29.807600000000001</c:v>
                </c:pt>
                <c:pt idx="617">
                  <c:v>29.8401</c:v>
                </c:pt>
                <c:pt idx="618">
                  <c:v>29.647300000000001</c:v>
                </c:pt>
                <c:pt idx="619">
                  <c:v>29.8459</c:v>
                </c:pt>
                <c:pt idx="620">
                  <c:v>29.8459</c:v>
                </c:pt>
                <c:pt idx="621">
                  <c:v>29.8459</c:v>
                </c:pt>
                <c:pt idx="622">
                  <c:v>29.7</c:v>
                </c:pt>
                <c:pt idx="623">
                  <c:v>29.750599999999999</c:v>
                </c:pt>
                <c:pt idx="624">
                  <c:v>29.725200000000001</c:v>
                </c:pt>
                <c:pt idx="625">
                  <c:v>29.75</c:v>
                </c:pt>
                <c:pt idx="626">
                  <c:v>29.873799999999999</c:v>
                </c:pt>
                <c:pt idx="627">
                  <c:v>29.873799999999999</c:v>
                </c:pt>
                <c:pt idx="628">
                  <c:v>29.873799999999999</c:v>
                </c:pt>
                <c:pt idx="629">
                  <c:v>29.729700000000001</c:v>
                </c:pt>
                <c:pt idx="630">
                  <c:v>29.4024</c:v>
                </c:pt>
                <c:pt idx="631">
                  <c:v>30.152799999999999</c:v>
                </c:pt>
                <c:pt idx="632">
                  <c:v>29.676400000000001</c:v>
                </c:pt>
                <c:pt idx="633">
                  <c:v>29.598600000000001</c:v>
                </c:pt>
                <c:pt idx="634">
                  <c:v>29.598600000000001</c:v>
                </c:pt>
                <c:pt idx="635">
                  <c:v>29.598600000000001</c:v>
                </c:pt>
                <c:pt idx="636">
                  <c:v>30.2654</c:v>
                </c:pt>
                <c:pt idx="637">
                  <c:v>29.1936</c:v>
                </c:pt>
                <c:pt idx="638">
                  <c:v>29.950299999999999</c:v>
                </c:pt>
                <c:pt idx="639">
                  <c:v>29.226199999999999</c:v>
                </c:pt>
                <c:pt idx="640">
                  <c:v>28.739799999999999</c:v>
                </c:pt>
                <c:pt idx="641">
                  <c:v>28.739799999999999</c:v>
                </c:pt>
                <c:pt idx="642">
                  <c:v>28.739799999999999</c:v>
                </c:pt>
                <c:pt idx="643">
                  <c:v>29.3733</c:v>
                </c:pt>
                <c:pt idx="644">
                  <c:v>28.484300000000001</c:v>
                </c:pt>
                <c:pt idx="645">
                  <c:v>28.760200000000001</c:v>
                </c:pt>
                <c:pt idx="646">
                  <c:v>28.571000000000002</c:v>
                </c:pt>
                <c:pt idx="647">
                  <c:v>28.452500000000001</c:v>
                </c:pt>
                <c:pt idx="648">
                  <c:v>28.452500000000001</c:v>
                </c:pt>
                <c:pt idx="649">
                  <c:v>28.452500000000001</c:v>
                </c:pt>
                <c:pt idx="650">
                  <c:v>28.526900000000001</c:v>
                </c:pt>
                <c:pt idx="651">
                  <c:v>28.546199999999999</c:v>
                </c:pt>
                <c:pt idx="652">
                  <c:v>28.61</c:v>
                </c:pt>
                <c:pt idx="653">
                  <c:v>28.985499999999998</c:v>
                </c:pt>
                <c:pt idx="654">
                  <c:v>28.477499999999999</c:v>
                </c:pt>
                <c:pt idx="655">
                  <c:v>28.477499999999999</c:v>
                </c:pt>
                <c:pt idx="656">
                  <c:v>28.477499999999999</c:v>
                </c:pt>
                <c:pt idx="657">
                  <c:v>28.7134</c:v>
                </c:pt>
                <c:pt idx="658">
                  <c:v>29.045000000000002</c:v>
                </c:pt>
                <c:pt idx="659">
                  <c:v>29.543299999999999</c:v>
                </c:pt>
                <c:pt idx="660">
                  <c:v>29.185500000000001</c:v>
                </c:pt>
                <c:pt idx="661">
                  <c:v>29.236899999999999</c:v>
                </c:pt>
                <c:pt idx="662">
                  <c:v>29.236899999999999</c:v>
                </c:pt>
                <c:pt idx="663">
                  <c:v>29.236899999999999</c:v>
                </c:pt>
                <c:pt idx="664">
                  <c:v>29.274699999999999</c:v>
                </c:pt>
                <c:pt idx="665">
                  <c:v>28.936699999999998</c:v>
                </c:pt>
                <c:pt idx="666">
                  <c:v>29.0457</c:v>
                </c:pt>
                <c:pt idx="667">
                  <c:v>28.527899999999999</c:v>
                </c:pt>
                <c:pt idx="668">
                  <c:v>28.447800000000001</c:v>
                </c:pt>
                <c:pt idx="669">
                  <c:v>28.447800000000001</c:v>
                </c:pt>
                <c:pt idx="670">
                  <c:v>28.447800000000001</c:v>
                </c:pt>
                <c:pt idx="671">
                  <c:v>27.923500000000001</c:v>
                </c:pt>
                <c:pt idx="672">
                  <c:v>27.527100000000001</c:v>
                </c:pt>
                <c:pt idx="673">
                  <c:v>28.070699999999999</c:v>
                </c:pt>
                <c:pt idx="674">
                  <c:v>27.057400000000001</c:v>
                </c:pt>
                <c:pt idx="675">
                  <c:v>26.885899999999999</c:v>
                </c:pt>
                <c:pt idx="676">
                  <c:v>26.885899999999999</c:v>
                </c:pt>
                <c:pt idx="677">
                  <c:v>26.885899999999999</c:v>
                </c:pt>
                <c:pt idx="678">
                  <c:v>26.872</c:v>
                </c:pt>
                <c:pt idx="679">
                  <c:v>27.1996</c:v>
                </c:pt>
                <c:pt idx="680">
                  <c:v>26.624500000000001</c:v>
                </c:pt>
                <c:pt idx="681">
                  <c:v>27.012699999999999</c:v>
                </c:pt>
                <c:pt idx="682">
                  <c:v>27.729099999999999</c:v>
                </c:pt>
                <c:pt idx="683">
                  <c:v>27.729099999999999</c:v>
                </c:pt>
                <c:pt idx="684">
                  <c:v>27.729099999999999</c:v>
                </c:pt>
                <c:pt idx="685">
                  <c:v>26.266100000000002</c:v>
                </c:pt>
                <c:pt idx="686">
                  <c:v>27.403199999999998</c:v>
                </c:pt>
                <c:pt idx="687">
                  <c:v>26.583600000000001</c:v>
                </c:pt>
                <c:pt idx="688">
                  <c:v>25.682700000000001</c:v>
                </c:pt>
                <c:pt idx="689">
                  <c:v>26.4148</c:v>
                </c:pt>
                <c:pt idx="690">
                  <c:v>26.4148</c:v>
                </c:pt>
                <c:pt idx="691">
                  <c:v>26.4148</c:v>
                </c:pt>
                <c:pt idx="692">
                  <c:v>25.921199999999999</c:v>
                </c:pt>
                <c:pt idx="693">
                  <c:v>26.270099999999999</c:v>
                </c:pt>
                <c:pt idx="694">
                  <c:v>26.2121</c:v>
                </c:pt>
                <c:pt idx="695">
                  <c:v>26.0992</c:v>
                </c:pt>
                <c:pt idx="696">
                  <c:v>26.0349</c:v>
                </c:pt>
                <c:pt idx="697">
                  <c:v>26.0349</c:v>
                </c:pt>
                <c:pt idx="698">
                  <c:v>26.0349</c:v>
                </c:pt>
                <c:pt idx="699">
                  <c:v>26.813600000000001</c:v>
                </c:pt>
                <c:pt idx="700">
                  <c:v>26.1599</c:v>
                </c:pt>
                <c:pt idx="701">
                  <c:v>26.189399999999999</c:v>
                </c:pt>
                <c:pt idx="702">
                  <c:v>24.336099999999998</c:v>
                </c:pt>
                <c:pt idx="703">
                  <c:v>26.278099999999998</c:v>
                </c:pt>
                <c:pt idx="704">
                  <c:v>26.278099999999998</c:v>
                </c:pt>
                <c:pt idx="705">
                  <c:v>26.278099999999998</c:v>
                </c:pt>
                <c:pt idx="706">
                  <c:v>23.725200000000001</c:v>
                </c:pt>
                <c:pt idx="707">
                  <c:v>25.010999999999999</c:v>
                </c:pt>
                <c:pt idx="708">
                  <c:v>24.4391</c:v>
                </c:pt>
                <c:pt idx="709">
                  <c:v>25.401199999999999</c:v>
                </c:pt>
                <c:pt idx="710">
                  <c:v>24.8508</c:v>
                </c:pt>
                <c:pt idx="711">
                  <c:v>24.8508</c:v>
                </c:pt>
                <c:pt idx="712">
                  <c:v>24.8508</c:v>
                </c:pt>
                <c:pt idx="713">
                  <c:v>25.633600000000001</c:v>
                </c:pt>
                <c:pt idx="714">
                  <c:v>25.152799999999999</c:v>
                </c:pt>
                <c:pt idx="715">
                  <c:v>25.636399999999998</c:v>
                </c:pt>
                <c:pt idx="716">
                  <c:v>25.192900000000002</c:v>
                </c:pt>
                <c:pt idx="717">
                  <c:v>25.837599999999998</c:v>
                </c:pt>
                <c:pt idx="718">
                  <c:v>25.837599999999998</c:v>
                </c:pt>
                <c:pt idx="719">
                  <c:v>25.837599999999998</c:v>
                </c:pt>
                <c:pt idx="720">
                  <c:v>25.2773</c:v>
                </c:pt>
                <c:pt idx="721">
                  <c:v>25.8964</c:v>
                </c:pt>
                <c:pt idx="722">
                  <c:v>24.3993</c:v>
                </c:pt>
                <c:pt idx="723">
                  <c:v>25.673100000000002</c:v>
                </c:pt>
                <c:pt idx="724">
                  <c:v>25.117699999999999</c:v>
                </c:pt>
                <c:pt idx="725">
                  <c:v>25.117699999999999</c:v>
                </c:pt>
                <c:pt idx="726">
                  <c:v>25.117699999999999</c:v>
                </c:pt>
                <c:pt idx="727">
                  <c:v>23.918800000000001</c:v>
                </c:pt>
                <c:pt idx="728">
                  <c:v>25.565100000000001</c:v>
                </c:pt>
                <c:pt idx="729">
                  <c:v>25.565100000000001</c:v>
                </c:pt>
                <c:pt idx="730">
                  <c:v>25.565100000000001</c:v>
                </c:pt>
                <c:pt idx="731">
                  <c:v>25.565100000000001</c:v>
                </c:pt>
                <c:pt idx="732">
                  <c:v>25.565100000000001</c:v>
                </c:pt>
                <c:pt idx="733">
                  <c:v>25.565100000000001</c:v>
                </c:pt>
                <c:pt idx="734">
                  <c:v>20.945599999999999</c:v>
                </c:pt>
                <c:pt idx="735">
                  <c:v>21.110800000000001</c:v>
                </c:pt>
                <c:pt idx="736">
                  <c:v>21.149899999999999</c:v>
                </c:pt>
                <c:pt idx="737">
                  <c:v>20.965599999999998</c:v>
                </c:pt>
                <c:pt idx="738">
                  <c:v>20.922799999999999</c:v>
                </c:pt>
                <c:pt idx="739">
                  <c:v>20.922799999999999</c:v>
                </c:pt>
                <c:pt idx="740">
                  <c:v>20.922799999999999</c:v>
                </c:pt>
                <c:pt idx="741">
                  <c:v>20.9435</c:v>
                </c:pt>
                <c:pt idx="742">
                  <c:v>21.048100000000002</c:v>
                </c:pt>
                <c:pt idx="743">
                  <c:v>20.779199999999999</c:v>
                </c:pt>
                <c:pt idx="744">
                  <c:v>20.919</c:v>
                </c:pt>
                <c:pt idx="745">
                  <c:v>21.094000000000001</c:v>
                </c:pt>
                <c:pt idx="746">
                  <c:v>21.094000000000001</c:v>
                </c:pt>
                <c:pt idx="747">
                  <c:v>21.094000000000001</c:v>
                </c:pt>
                <c:pt idx="748">
                  <c:v>20.4755</c:v>
                </c:pt>
                <c:pt idx="749">
                  <c:v>20.139600000000002</c:v>
                </c:pt>
                <c:pt idx="750">
                  <c:v>20.289000000000001</c:v>
                </c:pt>
                <c:pt idx="751">
                  <c:v>19.982700000000001</c:v>
                </c:pt>
                <c:pt idx="752">
                  <c:v>20.2486</c:v>
                </c:pt>
                <c:pt idx="753">
                  <c:v>20.2486</c:v>
                </c:pt>
                <c:pt idx="754">
                  <c:v>20.2486</c:v>
                </c:pt>
                <c:pt idx="755">
                  <c:v>20.193899999999999</c:v>
                </c:pt>
                <c:pt idx="756">
                  <c:v>20.200199999999999</c:v>
                </c:pt>
                <c:pt idx="757">
                  <c:v>20.587599999999998</c:v>
                </c:pt>
                <c:pt idx="758">
                  <c:v>20.445900000000002</c:v>
                </c:pt>
                <c:pt idx="759">
                  <c:v>21.026299999999999</c:v>
                </c:pt>
                <c:pt idx="760">
                  <c:v>21.026299999999999</c:v>
                </c:pt>
                <c:pt idx="761">
                  <c:v>21.026299999999999</c:v>
                </c:pt>
                <c:pt idx="762">
                  <c:v>21.388200000000001</c:v>
                </c:pt>
                <c:pt idx="763">
                  <c:v>20.829499999999999</c:v>
                </c:pt>
                <c:pt idx="764">
                  <c:v>21.0916</c:v>
                </c:pt>
                <c:pt idx="765">
                  <c:v>21.238700000000001</c:v>
                </c:pt>
                <c:pt idx="766">
                  <c:v>21.014399999999998</c:v>
                </c:pt>
                <c:pt idx="767">
                  <c:v>21.014399999999998</c:v>
                </c:pt>
                <c:pt idx="768">
                  <c:v>21.014399999999998</c:v>
                </c:pt>
                <c:pt idx="769">
                  <c:v>21.381599999999999</c:v>
                </c:pt>
                <c:pt idx="770">
                  <c:v>21.1523</c:v>
                </c:pt>
                <c:pt idx="771">
                  <c:v>21.4299</c:v>
                </c:pt>
                <c:pt idx="772">
                  <c:v>21.278700000000001</c:v>
                </c:pt>
                <c:pt idx="773">
                  <c:v>21.485099999999999</c:v>
                </c:pt>
                <c:pt idx="774">
                  <c:v>21.485099999999999</c:v>
                </c:pt>
                <c:pt idx="775">
                  <c:v>21.485099999999999</c:v>
                </c:pt>
                <c:pt idx="776">
                  <c:v>21.561199999999999</c:v>
                </c:pt>
                <c:pt idx="777">
                  <c:v>21.5091</c:v>
                </c:pt>
                <c:pt idx="778">
                  <c:v>22.457599999999999</c:v>
                </c:pt>
                <c:pt idx="779">
                  <c:v>23.1417</c:v>
                </c:pt>
                <c:pt idx="780">
                  <c:v>23.424299999999999</c:v>
                </c:pt>
                <c:pt idx="781">
                  <c:v>23.424299999999999</c:v>
                </c:pt>
                <c:pt idx="782">
                  <c:v>23.424299999999999</c:v>
                </c:pt>
                <c:pt idx="783">
                  <c:v>23.281400000000001</c:v>
                </c:pt>
                <c:pt idx="784">
                  <c:v>23.253399999999999</c:v>
                </c:pt>
                <c:pt idx="785">
                  <c:v>23.2681</c:v>
                </c:pt>
                <c:pt idx="786">
                  <c:v>23.175999999999998</c:v>
                </c:pt>
                <c:pt idx="787">
                  <c:v>23.144500000000001</c:v>
                </c:pt>
                <c:pt idx="788">
                  <c:v>23.144500000000001</c:v>
                </c:pt>
                <c:pt idx="789">
                  <c:v>23.144500000000001</c:v>
                </c:pt>
                <c:pt idx="790">
                  <c:v>23.381799999999998</c:v>
                </c:pt>
                <c:pt idx="791">
                  <c:v>23.275300000000001</c:v>
                </c:pt>
                <c:pt idx="792">
                  <c:v>23.316600000000001</c:v>
                </c:pt>
                <c:pt idx="793">
                  <c:v>23.296399999999998</c:v>
                </c:pt>
                <c:pt idx="794">
                  <c:v>22.9879</c:v>
                </c:pt>
                <c:pt idx="795">
                  <c:v>22.9879</c:v>
                </c:pt>
                <c:pt idx="796">
                  <c:v>22.9879</c:v>
                </c:pt>
                <c:pt idx="797">
                  <c:v>23.002600000000001</c:v>
                </c:pt>
                <c:pt idx="798">
                  <c:v>22.796900000000001</c:v>
                </c:pt>
                <c:pt idx="799">
                  <c:v>22.8841</c:v>
                </c:pt>
                <c:pt idx="800">
                  <c:v>22.527899999999999</c:v>
                </c:pt>
                <c:pt idx="801">
                  <c:v>22.594100000000001</c:v>
                </c:pt>
                <c:pt idx="802">
                  <c:v>22.594100000000001</c:v>
                </c:pt>
                <c:pt idx="803">
                  <c:v>22.594100000000001</c:v>
                </c:pt>
                <c:pt idx="804">
                  <c:v>22.371200000000002</c:v>
                </c:pt>
                <c:pt idx="805">
                  <c:v>22.616599999999998</c:v>
                </c:pt>
                <c:pt idx="806">
                  <c:v>21.998799999999999</c:v>
                </c:pt>
                <c:pt idx="807">
                  <c:v>22.137699999999999</c:v>
                </c:pt>
                <c:pt idx="808">
                  <c:v>22.251999999999999</c:v>
                </c:pt>
                <c:pt idx="809">
                  <c:v>22.251999999999999</c:v>
                </c:pt>
                <c:pt idx="810">
                  <c:v>22.251999999999999</c:v>
                </c:pt>
                <c:pt idx="811">
                  <c:v>21.985399999999998</c:v>
                </c:pt>
                <c:pt idx="812">
                  <c:v>22.133900000000001</c:v>
                </c:pt>
                <c:pt idx="813">
                  <c:v>22.303699999999999</c:v>
                </c:pt>
                <c:pt idx="814">
                  <c:v>22.2608</c:v>
                </c:pt>
                <c:pt idx="815">
                  <c:v>22.201599999999999</c:v>
                </c:pt>
                <c:pt idx="816">
                  <c:v>22.201599999999999</c:v>
                </c:pt>
                <c:pt idx="817">
                  <c:v>22.201599999999999</c:v>
                </c:pt>
                <c:pt idx="818">
                  <c:v>23.0166</c:v>
                </c:pt>
                <c:pt idx="819">
                  <c:v>22.942399999999999</c:v>
                </c:pt>
                <c:pt idx="820">
                  <c:v>23.1114</c:v>
                </c:pt>
                <c:pt idx="821">
                  <c:v>23.011399999999998</c:v>
                </c:pt>
                <c:pt idx="822">
                  <c:v>23.027999999999999</c:v>
                </c:pt>
                <c:pt idx="823">
                  <c:v>23.027999999999999</c:v>
                </c:pt>
                <c:pt idx="824">
                  <c:v>23.027999999999999</c:v>
                </c:pt>
                <c:pt idx="825">
                  <c:v>22.8612</c:v>
                </c:pt>
                <c:pt idx="826">
                  <c:v>23.1646</c:v>
                </c:pt>
                <c:pt idx="827">
                  <c:v>23.398499999999999</c:v>
                </c:pt>
                <c:pt idx="828">
                  <c:v>23.162600000000001</c:v>
                </c:pt>
                <c:pt idx="829">
                  <c:v>23.1402</c:v>
                </c:pt>
                <c:pt idx="830">
                  <c:v>23.1402</c:v>
                </c:pt>
                <c:pt idx="831">
                  <c:v>23.1402</c:v>
                </c:pt>
                <c:pt idx="832">
                  <c:v>23.513999999999999</c:v>
                </c:pt>
                <c:pt idx="833">
                  <c:v>23.478000000000002</c:v>
                </c:pt>
                <c:pt idx="834">
                  <c:v>23.624199999999998</c:v>
                </c:pt>
                <c:pt idx="835">
                  <c:v>24.139500000000002</c:v>
                </c:pt>
                <c:pt idx="836">
                  <c:v>24.321899999999999</c:v>
                </c:pt>
                <c:pt idx="837">
                  <c:v>24.321899999999999</c:v>
                </c:pt>
                <c:pt idx="838">
                  <c:v>24.321899999999999</c:v>
                </c:pt>
                <c:pt idx="839">
                  <c:v>24.428999999999998</c:v>
                </c:pt>
                <c:pt idx="840">
                  <c:v>24.816800000000001</c:v>
                </c:pt>
                <c:pt idx="841">
                  <c:v>24.584099999999999</c:v>
                </c:pt>
                <c:pt idx="842">
                  <c:v>24.761199999999999</c:v>
                </c:pt>
                <c:pt idx="843">
                  <c:v>24.573599999999999</c:v>
                </c:pt>
                <c:pt idx="844">
                  <c:v>24.573599999999999</c:v>
                </c:pt>
                <c:pt idx="845">
                  <c:v>24.573599999999999</c:v>
                </c:pt>
                <c:pt idx="846">
                  <c:v>25.145</c:v>
                </c:pt>
                <c:pt idx="847">
                  <c:v>25.119900000000001</c:v>
                </c:pt>
                <c:pt idx="848">
                  <c:v>25.177499999999998</c:v>
                </c:pt>
                <c:pt idx="849">
                  <c:v>25.4709</c:v>
                </c:pt>
                <c:pt idx="850">
                  <c:v>25.613399999999999</c:v>
                </c:pt>
                <c:pt idx="851">
                  <c:v>25.613399999999999</c:v>
                </c:pt>
                <c:pt idx="852">
                  <c:v>25.613399999999999</c:v>
                </c:pt>
                <c:pt idx="853">
                  <c:v>25.363399999999999</c:v>
                </c:pt>
                <c:pt idx="854">
                  <c:v>25.4696</c:v>
                </c:pt>
                <c:pt idx="855">
                  <c:v>25.331199999999999</c:v>
                </c:pt>
                <c:pt idx="856">
                  <c:v>25.2712</c:v>
                </c:pt>
                <c:pt idx="857">
                  <c:v>25.311499999999999</c:v>
                </c:pt>
                <c:pt idx="858">
                  <c:v>25.311499999999999</c:v>
                </c:pt>
                <c:pt idx="859">
                  <c:v>25.311499999999999</c:v>
                </c:pt>
                <c:pt idx="860">
                  <c:v>25.074200000000001</c:v>
                </c:pt>
                <c:pt idx="861">
                  <c:v>25.197199999999999</c:v>
                </c:pt>
                <c:pt idx="862">
                  <c:v>25.0336</c:v>
                </c:pt>
                <c:pt idx="863">
                  <c:v>24.845199999999998</c:v>
                </c:pt>
                <c:pt idx="864">
                  <c:v>24.985299999999999</c:v>
                </c:pt>
                <c:pt idx="865">
                  <c:v>24.985299999999999</c:v>
                </c:pt>
                <c:pt idx="866">
                  <c:v>24.985299999999999</c:v>
                </c:pt>
                <c:pt idx="867">
                  <c:v>25.411300000000001</c:v>
                </c:pt>
                <c:pt idx="868">
                  <c:v>24.8325</c:v>
                </c:pt>
                <c:pt idx="869">
                  <c:v>25.3721</c:v>
                </c:pt>
                <c:pt idx="870">
                  <c:v>25.632899999999999</c:v>
                </c:pt>
                <c:pt idx="871">
                  <c:v>25.441800000000001</c:v>
                </c:pt>
                <c:pt idx="872">
                  <c:v>25.441800000000001</c:v>
                </c:pt>
                <c:pt idx="873">
                  <c:v>25.441800000000001</c:v>
                </c:pt>
                <c:pt idx="874">
                  <c:v>25.403500000000001</c:v>
                </c:pt>
                <c:pt idx="875">
                  <c:v>25.546600000000002</c:v>
                </c:pt>
                <c:pt idx="876">
                  <c:v>25.047899999999998</c:v>
                </c:pt>
                <c:pt idx="877">
                  <c:v>24.910399999999999</c:v>
                </c:pt>
                <c:pt idx="878">
                  <c:v>25.814900000000002</c:v>
                </c:pt>
                <c:pt idx="879">
                  <c:v>25.814900000000002</c:v>
                </c:pt>
                <c:pt idx="880">
                  <c:v>25.814900000000002</c:v>
                </c:pt>
                <c:pt idx="881">
                  <c:v>25.67</c:v>
                </c:pt>
                <c:pt idx="882">
                  <c:v>26.290900000000001</c:v>
                </c:pt>
                <c:pt idx="883">
                  <c:v>25.7593</c:v>
                </c:pt>
                <c:pt idx="884">
                  <c:v>26.1845</c:v>
                </c:pt>
                <c:pt idx="885">
                  <c:v>27.3215</c:v>
                </c:pt>
                <c:pt idx="886">
                  <c:v>27.3215</c:v>
                </c:pt>
                <c:pt idx="887">
                  <c:v>27.3215</c:v>
                </c:pt>
                <c:pt idx="888">
                  <c:v>27.1252</c:v>
                </c:pt>
                <c:pt idx="889">
                  <c:v>28.450099999999999</c:v>
                </c:pt>
                <c:pt idx="890">
                  <c:v>28.534199999999998</c:v>
                </c:pt>
                <c:pt idx="891">
                  <c:v>28.703199999999999</c:v>
                </c:pt>
                <c:pt idx="892">
                  <c:v>29.8306</c:v>
                </c:pt>
                <c:pt idx="893">
                  <c:v>29.8306</c:v>
                </c:pt>
                <c:pt idx="894">
                  <c:v>29.8306</c:v>
                </c:pt>
                <c:pt idx="895">
                  <c:v>29.631900000000002</c:v>
                </c:pt>
                <c:pt idx="896">
                  <c:v>30.9526</c:v>
                </c:pt>
                <c:pt idx="897">
                  <c:v>34.5745</c:v>
                </c:pt>
                <c:pt idx="898">
                  <c:v>31.755400000000002</c:v>
                </c:pt>
                <c:pt idx="899">
                  <c:v>31.0489</c:v>
                </c:pt>
                <c:pt idx="900">
                  <c:v>31.0489</c:v>
                </c:pt>
                <c:pt idx="901">
                  <c:v>31.0489</c:v>
                </c:pt>
                <c:pt idx="902">
                  <c:v>31.456099999999999</c:v>
                </c:pt>
                <c:pt idx="903">
                  <c:v>32.056800000000003</c:v>
                </c:pt>
                <c:pt idx="904">
                  <c:v>31.666699999999999</c:v>
                </c:pt>
                <c:pt idx="905">
                  <c:v>32.014600000000002</c:v>
                </c:pt>
                <c:pt idx="906">
                  <c:v>32.733899999999998</c:v>
                </c:pt>
                <c:pt idx="907">
                  <c:v>32.733899999999998</c:v>
                </c:pt>
                <c:pt idx="908">
                  <c:v>32.733899999999998</c:v>
                </c:pt>
                <c:pt idx="909">
                  <c:v>33.647599999999997</c:v>
                </c:pt>
                <c:pt idx="910">
                  <c:v>33.355200000000004</c:v>
                </c:pt>
                <c:pt idx="911">
                  <c:v>33.979100000000003</c:v>
                </c:pt>
                <c:pt idx="912">
                  <c:v>33.9437</c:v>
                </c:pt>
                <c:pt idx="913">
                  <c:v>34.357900000000001</c:v>
                </c:pt>
                <c:pt idx="914">
                  <c:v>34.357900000000001</c:v>
                </c:pt>
                <c:pt idx="915">
                  <c:v>34.357900000000001</c:v>
                </c:pt>
                <c:pt idx="916">
                  <c:v>34.321100000000001</c:v>
                </c:pt>
                <c:pt idx="917">
                  <c:v>33.741799999999998</c:v>
                </c:pt>
                <c:pt idx="918">
                  <c:v>33.7483</c:v>
                </c:pt>
                <c:pt idx="919">
                  <c:v>33.796599999999998</c:v>
                </c:pt>
                <c:pt idx="920">
                  <c:v>33.813499999999998</c:v>
                </c:pt>
                <c:pt idx="921">
                  <c:v>33.813499999999998</c:v>
                </c:pt>
                <c:pt idx="922">
                  <c:v>33.813499999999998</c:v>
                </c:pt>
                <c:pt idx="923">
                  <c:v>34.5062</c:v>
                </c:pt>
                <c:pt idx="924">
                  <c:v>33.690899999999999</c:v>
                </c:pt>
                <c:pt idx="925">
                  <c:v>34.345100000000002</c:v>
                </c:pt>
                <c:pt idx="926">
                  <c:v>33.726399999999998</c:v>
                </c:pt>
                <c:pt idx="927">
                  <c:v>33.595999999999997</c:v>
                </c:pt>
                <c:pt idx="928">
                  <c:v>33.595999999999997</c:v>
                </c:pt>
                <c:pt idx="929">
                  <c:v>33.595999999999997</c:v>
                </c:pt>
                <c:pt idx="930">
                  <c:v>33.987200000000001</c:v>
                </c:pt>
                <c:pt idx="931">
                  <c:v>34.438600000000001</c:v>
                </c:pt>
                <c:pt idx="932">
                  <c:v>35.2744</c:v>
                </c:pt>
                <c:pt idx="933">
                  <c:v>36.109000000000002</c:v>
                </c:pt>
                <c:pt idx="934">
                  <c:v>36.921199999999999</c:v>
                </c:pt>
                <c:pt idx="935">
                  <c:v>36.921199999999999</c:v>
                </c:pt>
                <c:pt idx="936">
                  <c:v>36.921199999999999</c:v>
                </c:pt>
                <c:pt idx="937">
                  <c:v>36.381399999999999</c:v>
                </c:pt>
                <c:pt idx="938">
                  <c:v>36.073999999999998</c:v>
                </c:pt>
                <c:pt idx="939">
                  <c:v>36.726999999999997</c:v>
                </c:pt>
                <c:pt idx="940">
                  <c:v>35.7166</c:v>
                </c:pt>
                <c:pt idx="941">
                  <c:v>35.313899999999997</c:v>
                </c:pt>
                <c:pt idx="942">
                  <c:v>35.313899999999997</c:v>
                </c:pt>
                <c:pt idx="943">
                  <c:v>35.313899999999997</c:v>
                </c:pt>
                <c:pt idx="944">
                  <c:v>36.482100000000003</c:v>
                </c:pt>
                <c:pt idx="945">
                  <c:v>36.153599999999997</c:v>
                </c:pt>
                <c:pt idx="946">
                  <c:v>36.773600000000002</c:v>
                </c:pt>
                <c:pt idx="947">
                  <c:v>36.225000000000001</c:v>
                </c:pt>
                <c:pt idx="948">
                  <c:v>37.149799999999999</c:v>
                </c:pt>
                <c:pt idx="949">
                  <c:v>37.149799999999999</c:v>
                </c:pt>
                <c:pt idx="950">
                  <c:v>37.149799999999999</c:v>
                </c:pt>
                <c:pt idx="951">
                  <c:v>36.510800000000003</c:v>
                </c:pt>
                <c:pt idx="952">
                  <c:v>36.746299999999998</c:v>
                </c:pt>
                <c:pt idx="953">
                  <c:v>36.097299999999997</c:v>
                </c:pt>
                <c:pt idx="954">
                  <c:v>36.013300000000001</c:v>
                </c:pt>
                <c:pt idx="955">
                  <c:v>35.900500000000001</c:v>
                </c:pt>
                <c:pt idx="956">
                  <c:v>35.900500000000001</c:v>
                </c:pt>
                <c:pt idx="957">
                  <c:v>35.900500000000001</c:v>
                </c:pt>
                <c:pt idx="958">
                  <c:v>36.362000000000002</c:v>
                </c:pt>
                <c:pt idx="959">
                  <c:v>34.828099999999999</c:v>
                </c:pt>
                <c:pt idx="960">
                  <c:v>35.636200000000002</c:v>
                </c:pt>
                <c:pt idx="961">
                  <c:v>34.796999999999997</c:v>
                </c:pt>
                <c:pt idx="962">
                  <c:v>35.322200000000002</c:v>
                </c:pt>
                <c:pt idx="963">
                  <c:v>35.322200000000002</c:v>
                </c:pt>
                <c:pt idx="964">
                  <c:v>35.322200000000002</c:v>
                </c:pt>
                <c:pt idx="965">
                  <c:v>34.917299999999997</c:v>
                </c:pt>
                <c:pt idx="966">
                  <c:v>34.697200000000002</c:v>
                </c:pt>
                <c:pt idx="967">
                  <c:v>34.918700000000001</c:v>
                </c:pt>
                <c:pt idx="968">
                  <c:v>35.564599999999999</c:v>
                </c:pt>
                <c:pt idx="969">
                  <c:v>35.252699999999997</c:v>
                </c:pt>
                <c:pt idx="970">
                  <c:v>35.252699999999997</c:v>
                </c:pt>
                <c:pt idx="971">
                  <c:v>35.252699999999997</c:v>
                </c:pt>
                <c:pt idx="972">
                  <c:v>34.7761</c:v>
                </c:pt>
                <c:pt idx="973">
                  <c:v>35.784700000000001</c:v>
                </c:pt>
                <c:pt idx="974">
                  <c:v>35.836500000000001</c:v>
                </c:pt>
                <c:pt idx="975">
                  <c:v>35.317300000000003</c:v>
                </c:pt>
                <c:pt idx="976">
                  <c:v>36.633400000000002</c:v>
                </c:pt>
                <c:pt idx="977">
                  <c:v>36.633400000000002</c:v>
                </c:pt>
                <c:pt idx="978">
                  <c:v>36.633400000000002</c:v>
                </c:pt>
                <c:pt idx="979">
                  <c:v>36.547199999999997</c:v>
                </c:pt>
                <c:pt idx="980">
                  <c:v>36.546399999999998</c:v>
                </c:pt>
                <c:pt idx="981">
                  <c:v>37.964399999999998</c:v>
                </c:pt>
                <c:pt idx="982">
                  <c:v>36.724499999999999</c:v>
                </c:pt>
                <c:pt idx="983">
                  <c:v>37.6374</c:v>
                </c:pt>
                <c:pt idx="984">
                  <c:v>37.6374</c:v>
                </c:pt>
                <c:pt idx="985">
                  <c:v>37.6374</c:v>
                </c:pt>
                <c:pt idx="986">
                  <c:v>39.387900000000002</c:v>
                </c:pt>
                <c:pt idx="987">
                  <c:v>38.560899999999997</c:v>
                </c:pt>
                <c:pt idx="988">
                  <c:v>39.639800000000001</c:v>
                </c:pt>
                <c:pt idx="989">
                  <c:v>38.820999999999998</c:v>
                </c:pt>
                <c:pt idx="990">
                  <c:v>39.561700000000002</c:v>
                </c:pt>
                <c:pt idx="991">
                  <c:v>39.561700000000002</c:v>
                </c:pt>
                <c:pt idx="992">
                  <c:v>39.561700000000002</c:v>
                </c:pt>
                <c:pt idx="993">
                  <c:v>39.491799999999998</c:v>
                </c:pt>
                <c:pt idx="994">
                  <c:v>37.753</c:v>
                </c:pt>
                <c:pt idx="995">
                  <c:v>38.106299999999997</c:v>
                </c:pt>
                <c:pt idx="996">
                  <c:v>38.343400000000003</c:v>
                </c:pt>
                <c:pt idx="997">
                  <c:v>38.114800000000002</c:v>
                </c:pt>
                <c:pt idx="998">
                  <c:v>38.114800000000002</c:v>
                </c:pt>
                <c:pt idx="999">
                  <c:v>38.114800000000002</c:v>
                </c:pt>
                <c:pt idx="1000">
                  <c:v>39.397599999999997</c:v>
                </c:pt>
                <c:pt idx="1001">
                  <c:v>38.991100000000003</c:v>
                </c:pt>
                <c:pt idx="1002">
                  <c:v>40.322899999999997</c:v>
                </c:pt>
                <c:pt idx="1003">
                  <c:v>42.314300000000003</c:v>
                </c:pt>
                <c:pt idx="1004">
                  <c:v>39.711199999999998</c:v>
                </c:pt>
                <c:pt idx="1005">
                  <c:v>39.711199999999998</c:v>
                </c:pt>
                <c:pt idx="1006">
                  <c:v>39.711199999999998</c:v>
                </c:pt>
                <c:pt idx="1007">
                  <c:v>42.5197</c:v>
                </c:pt>
                <c:pt idx="1008">
                  <c:v>43.145200000000003</c:v>
                </c:pt>
                <c:pt idx="1009">
                  <c:v>39.823099999999997</c:v>
                </c:pt>
                <c:pt idx="1010">
                  <c:v>44.347799999999999</c:v>
                </c:pt>
                <c:pt idx="1011">
                  <c:v>42.378300000000003</c:v>
                </c:pt>
                <c:pt idx="1012">
                  <c:v>42.378300000000003</c:v>
                </c:pt>
                <c:pt idx="1013">
                  <c:v>42.378300000000003</c:v>
                </c:pt>
                <c:pt idx="1014">
                  <c:v>41.894799999999996</c:v>
                </c:pt>
                <c:pt idx="1015">
                  <c:v>42.767600000000002</c:v>
                </c:pt>
                <c:pt idx="1016">
                  <c:v>41.14</c:v>
                </c:pt>
                <c:pt idx="1017">
                  <c:v>43.556699999999999</c:v>
                </c:pt>
                <c:pt idx="1018">
                  <c:v>42.716200000000001</c:v>
                </c:pt>
                <c:pt idx="1019">
                  <c:v>42.716200000000001</c:v>
                </c:pt>
                <c:pt idx="1020">
                  <c:v>42.716200000000001</c:v>
                </c:pt>
                <c:pt idx="1021">
                  <c:v>43.2866</c:v>
                </c:pt>
                <c:pt idx="1022">
                  <c:v>43.957700000000003</c:v>
                </c:pt>
                <c:pt idx="1023">
                  <c:v>42.248899999999999</c:v>
                </c:pt>
                <c:pt idx="1024">
                  <c:v>42.656399999999998</c:v>
                </c:pt>
                <c:pt idx="1025">
                  <c:v>43.320700000000002</c:v>
                </c:pt>
                <c:pt idx="1026">
                  <c:v>43.320700000000002</c:v>
                </c:pt>
                <c:pt idx="1027">
                  <c:v>43.320700000000002</c:v>
                </c:pt>
                <c:pt idx="1028">
                  <c:v>45.472900000000003</c:v>
                </c:pt>
                <c:pt idx="1029">
                  <c:v>43.348100000000002</c:v>
                </c:pt>
                <c:pt idx="1030">
                  <c:v>45.762999999999998</c:v>
                </c:pt>
                <c:pt idx="1031">
                  <c:v>44.243099999999998</c:v>
                </c:pt>
                <c:pt idx="1032">
                  <c:v>44.883099999999999</c:v>
                </c:pt>
                <c:pt idx="1033">
                  <c:v>44.883099999999999</c:v>
                </c:pt>
                <c:pt idx="1034">
                  <c:v>44.883099999999999</c:v>
                </c:pt>
                <c:pt idx="1035">
                  <c:v>41.928699999999999</c:v>
                </c:pt>
                <c:pt idx="1036">
                  <c:v>43.370699999999999</c:v>
                </c:pt>
                <c:pt idx="1037">
                  <c:v>40.693600000000004</c:v>
                </c:pt>
                <c:pt idx="1038">
                  <c:v>43.082599999999999</c:v>
                </c:pt>
                <c:pt idx="1039">
                  <c:v>42.933199999999999</c:v>
                </c:pt>
                <c:pt idx="1040">
                  <c:v>42.933199999999999</c:v>
                </c:pt>
                <c:pt idx="1041">
                  <c:v>42.933199999999999</c:v>
                </c:pt>
                <c:pt idx="1042">
                  <c:v>43.265099999999997</c:v>
                </c:pt>
                <c:pt idx="1043">
                  <c:v>41.043300000000002</c:v>
                </c:pt>
                <c:pt idx="1044">
                  <c:v>41.5627</c:v>
                </c:pt>
                <c:pt idx="1045">
                  <c:v>41.163600000000002</c:v>
                </c:pt>
                <c:pt idx="1046">
                  <c:v>38.923499999999997</c:v>
                </c:pt>
                <c:pt idx="1047">
                  <c:v>38.923499999999997</c:v>
                </c:pt>
                <c:pt idx="1048">
                  <c:v>38.923499999999997</c:v>
                </c:pt>
                <c:pt idx="1049">
                  <c:v>40.94</c:v>
                </c:pt>
                <c:pt idx="1050">
                  <c:v>40.472000000000001</c:v>
                </c:pt>
                <c:pt idx="1051">
                  <c:v>39.171999999999997</c:v>
                </c:pt>
                <c:pt idx="1052">
                  <c:v>40.357999999999997</c:v>
                </c:pt>
                <c:pt idx="1053">
                  <c:v>40.110199999999999</c:v>
                </c:pt>
                <c:pt idx="1054">
                  <c:v>40.110199999999999</c:v>
                </c:pt>
                <c:pt idx="1055">
                  <c:v>40.110199999999999</c:v>
                </c:pt>
                <c:pt idx="1056">
                  <c:v>38.97</c:v>
                </c:pt>
                <c:pt idx="1057">
                  <c:v>41.330300000000001</c:v>
                </c:pt>
                <c:pt idx="1058">
                  <c:v>39.799399999999999</c:v>
                </c:pt>
                <c:pt idx="1059">
                  <c:v>40.644500000000001</c:v>
                </c:pt>
                <c:pt idx="1060">
                  <c:v>42.323</c:v>
                </c:pt>
                <c:pt idx="1061">
                  <c:v>42.323</c:v>
                </c:pt>
                <c:pt idx="1062">
                  <c:v>42.323</c:v>
                </c:pt>
                <c:pt idx="1063">
                  <c:v>38.269799999999996</c:v>
                </c:pt>
                <c:pt idx="1064">
                  <c:v>41.134599999999999</c:v>
                </c:pt>
                <c:pt idx="1065">
                  <c:v>38.382599999999996</c:v>
                </c:pt>
                <c:pt idx="1066">
                  <c:v>38.366799999999998</c:v>
                </c:pt>
                <c:pt idx="1067">
                  <c:v>38.394199999999998</c:v>
                </c:pt>
                <c:pt idx="1068">
                  <c:v>38.394199999999998</c:v>
                </c:pt>
                <c:pt idx="1069">
                  <c:v>38.394199999999998</c:v>
                </c:pt>
                <c:pt idx="1070">
                  <c:v>33.724800000000002</c:v>
                </c:pt>
                <c:pt idx="1071">
                  <c:v>37.559600000000003</c:v>
                </c:pt>
                <c:pt idx="1072">
                  <c:v>35.694200000000002</c:v>
                </c:pt>
                <c:pt idx="1073">
                  <c:v>36.0428</c:v>
                </c:pt>
                <c:pt idx="1074">
                  <c:v>37.501899999999999</c:v>
                </c:pt>
                <c:pt idx="1075">
                  <c:v>37.501899999999999</c:v>
                </c:pt>
                <c:pt idx="1076">
                  <c:v>37.501899999999999</c:v>
                </c:pt>
                <c:pt idx="1077">
                  <c:v>37.335500000000003</c:v>
                </c:pt>
                <c:pt idx="1078">
                  <c:v>37.652999999999999</c:v>
                </c:pt>
                <c:pt idx="1079">
                  <c:v>38.479700000000001</c:v>
                </c:pt>
                <c:pt idx="1080">
                  <c:v>36.9529</c:v>
                </c:pt>
                <c:pt idx="1081">
                  <c:v>36.722799999999999</c:v>
                </c:pt>
                <c:pt idx="1082">
                  <c:v>36.722799999999999</c:v>
                </c:pt>
                <c:pt idx="1083">
                  <c:v>36.722799999999999</c:v>
                </c:pt>
                <c:pt idx="1084">
                  <c:v>37.343600000000002</c:v>
                </c:pt>
                <c:pt idx="1085">
                  <c:v>36.274999999999999</c:v>
                </c:pt>
                <c:pt idx="1086">
                  <c:v>37.213900000000002</c:v>
                </c:pt>
                <c:pt idx="1087">
                  <c:v>35.668999999999997</c:v>
                </c:pt>
                <c:pt idx="1088">
                  <c:v>36.991100000000003</c:v>
                </c:pt>
                <c:pt idx="1089">
                  <c:v>36.991100000000003</c:v>
                </c:pt>
                <c:pt idx="1090">
                  <c:v>36.991100000000003</c:v>
                </c:pt>
                <c:pt idx="1091">
                  <c:v>36.9315</c:v>
                </c:pt>
                <c:pt idx="1092">
                  <c:v>35.454000000000001</c:v>
                </c:pt>
                <c:pt idx="1093">
                  <c:v>37.706499999999998</c:v>
                </c:pt>
                <c:pt idx="1094">
                  <c:v>37.706499999999998</c:v>
                </c:pt>
                <c:pt idx="1095">
                  <c:v>37.706499999999998</c:v>
                </c:pt>
                <c:pt idx="1096">
                  <c:v>37.706499999999998</c:v>
                </c:pt>
                <c:pt idx="1097">
                  <c:v>37.706499999999998</c:v>
                </c:pt>
                <c:pt idx="1098">
                  <c:v>29.926400000000001</c:v>
                </c:pt>
                <c:pt idx="1099">
                  <c:v>29.6233</c:v>
                </c:pt>
                <c:pt idx="1100">
                  <c:v>30.331299999999999</c:v>
                </c:pt>
                <c:pt idx="1101">
                  <c:v>29.6218</c:v>
                </c:pt>
                <c:pt idx="1102">
                  <c:v>30.636500000000002</c:v>
                </c:pt>
                <c:pt idx="1103">
                  <c:v>30.636500000000002</c:v>
                </c:pt>
                <c:pt idx="1104">
                  <c:v>30.636500000000002</c:v>
                </c:pt>
                <c:pt idx="1105">
                  <c:v>30.0547</c:v>
                </c:pt>
                <c:pt idx="1106">
                  <c:v>30.0077</c:v>
                </c:pt>
                <c:pt idx="1107">
                  <c:v>30.630299999999998</c:v>
                </c:pt>
                <c:pt idx="1108">
                  <c:v>30.431699999999999</c:v>
                </c:pt>
                <c:pt idx="1109">
                  <c:v>31.633400000000002</c:v>
                </c:pt>
                <c:pt idx="1110">
                  <c:v>31.633400000000002</c:v>
                </c:pt>
                <c:pt idx="1111">
                  <c:v>31.633400000000002</c:v>
                </c:pt>
                <c:pt idx="1112">
                  <c:v>31.9604</c:v>
                </c:pt>
                <c:pt idx="1113">
                  <c:v>31.008700000000001</c:v>
                </c:pt>
                <c:pt idx="1114">
                  <c:v>30.659099999999999</c:v>
                </c:pt>
                <c:pt idx="1115">
                  <c:v>31.0367</c:v>
                </c:pt>
                <c:pt idx="1116">
                  <c:v>30.952200000000001</c:v>
                </c:pt>
                <c:pt idx="1117">
                  <c:v>30.952200000000001</c:v>
                </c:pt>
                <c:pt idx="1118">
                  <c:v>30.952200000000001</c:v>
                </c:pt>
                <c:pt idx="1119">
                  <c:v>30.997399999999999</c:v>
                </c:pt>
                <c:pt idx="1120">
                  <c:v>31.156600000000001</c:v>
                </c:pt>
                <c:pt idx="1121">
                  <c:v>31.775500000000001</c:v>
                </c:pt>
                <c:pt idx="1122">
                  <c:v>31.9374</c:v>
                </c:pt>
                <c:pt idx="1123">
                  <c:v>33.239600000000003</c:v>
                </c:pt>
                <c:pt idx="1124">
                  <c:v>33.239600000000003</c:v>
                </c:pt>
                <c:pt idx="1125">
                  <c:v>33.239600000000003</c:v>
                </c:pt>
                <c:pt idx="1126">
                  <c:v>33.311799999999998</c:v>
                </c:pt>
                <c:pt idx="1127">
                  <c:v>33.722499999999997</c:v>
                </c:pt>
                <c:pt idx="1128">
                  <c:v>36.141199999999998</c:v>
                </c:pt>
                <c:pt idx="1129">
                  <c:v>33.6815</c:v>
                </c:pt>
                <c:pt idx="1130">
                  <c:v>35.0655</c:v>
                </c:pt>
                <c:pt idx="1131">
                  <c:v>35.0655</c:v>
                </c:pt>
                <c:pt idx="1132">
                  <c:v>35.0655</c:v>
                </c:pt>
                <c:pt idx="1133">
                  <c:v>32.743499999999997</c:v>
                </c:pt>
                <c:pt idx="1134">
                  <c:v>33.329799999999999</c:v>
                </c:pt>
                <c:pt idx="1135">
                  <c:v>31.142399999999999</c:v>
                </c:pt>
                <c:pt idx="1136">
                  <c:v>32.151499999999999</c:v>
                </c:pt>
                <c:pt idx="1137">
                  <c:v>31.459299999999999</c:v>
                </c:pt>
                <c:pt idx="1138">
                  <c:v>31.459299999999999</c:v>
                </c:pt>
                <c:pt idx="1139">
                  <c:v>31.459299999999999</c:v>
                </c:pt>
                <c:pt idx="1140">
                  <c:v>32.061300000000003</c:v>
                </c:pt>
                <c:pt idx="1141">
                  <c:v>30.859300000000001</c:v>
                </c:pt>
                <c:pt idx="1142">
                  <c:v>32.379399999999997</c:v>
                </c:pt>
                <c:pt idx="1143">
                  <c:v>31.275300000000001</c:v>
                </c:pt>
                <c:pt idx="1144">
                  <c:v>32.365099999999998</c:v>
                </c:pt>
                <c:pt idx="1145">
                  <c:v>32.365099999999998</c:v>
                </c:pt>
                <c:pt idx="1146">
                  <c:v>32.365099999999998</c:v>
                </c:pt>
                <c:pt idx="1147">
                  <c:v>32.635300000000001</c:v>
                </c:pt>
                <c:pt idx="1148">
                  <c:v>32.622799999999998</c:v>
                </c:pt>
                <c:pt idx="1149">
                  <c:v>32.045699999999997</c:v>
                </c:pt>
                <c:pt idx="1150">
                  <c:v>32.882399999999997</c:v>
                </c:pt>
                <c:pt idx="1151">
                  <c:v>31.9131</c:v>
                </c:pt>
                <c:pt idx="1152">
                  <c:v>31.9131</c:v>
                </c:pt>
                <c:pt idx="1153">
                  <c:v>31.9131</c:v>
                </c:pt>
                <c:pt idx="1154">
                  <c:v>32.753599999999999</c:v>
                </c:pt>
                <c:pt idx="1155">
                  <c:v>32.962400000000002</c:v>
                </c:pt>
                <c:pt idx="1156">
                  <c:v>32.183100000000003</c:v>
                </c:pt>
                <c:pt idx="1157">
                  <c:v>32.348799999999997</c:v>
                </c:pt>
                <c:pt idx="1158">
                  <c:v>34.4071</c:v>
                </c:pt>
                <c:pt idx="1159">
                  <c:v>34.4071</c:v>
                </c:pt>
                <c:pt idx="1160">
                  <c:v>34.4071</c:v>
                </c:pt>
                <c:pt idx="1161">
                  <c:v>33.654600000000002</c:v>
                </c:pt>
                <c:pt idx="1162">
                  <c:v>35.062600000000003</c:v>
                </c:pt>
                <c:pt idx="1163">
                  <c:v>35.148699999999998</c:v>
                </c:pt>
                <c:pt idx="1164">
                  <c:v>34.682200000000002</c:v>
                </c:pt>
                <c:pt idx="1165">
                  <c:v>34.788400000000003</c:v>
                </c:pt>
                <c:pt idx="1166">
                  <c:v>34.788400000000003</c:v>
                </c:pt>
                <c:pt idx="1167">
                  <c:v>34.788400000000003</c:v>
                </c:pt>
                <c:pt idx="1168">
                  <c:v>34.690100000000001</c:v>
                </c:pt>
                <c:pt idx="1169">
                  <c:v>35.195799999999998</c:v>
                </c:pt>
                <c:pt idx="1170">
                  <c:v>35.768999999999998</c:v>
                </c:pt>
                <c:pt idx="1171">
                  <c:v>35.060299999999998</c:v>
                </c:pt>
                <c:pt idx="1172">
                  <c:v>34.999899999999997</c:v>
                </c:pt>
                <c:pt idx="1173">
                  <c:v>34.999899999999997</c:v>
                </c:pt>
                <c:pt idx="1174">
                  <c:v>34.999899999999997</c:v>
                </c:pt>
                <c:pt idx="1175">
                  <c:v>35.921999999999997</c:v>
                </c:pt>
                <c:pt idx="1176">
                  <c:v>36.235799999999998</c:v>
                </c:pt>
                <c:pt idx="1177">
                  <c:v>35.857900000000001</c:v>
                </c:pt>
                <c:pt idx="1178">
                  <c:v>37.3596</c:v>
                </c:pt>
                <c:pt idx="1179">
                  <c:v>38.186</c:v>
                </c:pt>
                <c:pt idx="1180">
                  <c:v>38.186</c:v>
                </c:pt>
                <c:pt idx="1181">
                  <c:v>38.186</c:v>
                </c:pt>
                <c:pt idx="1182">
                  <c:v>36.884799999999998</c:v>
                </c:pt>
                <c:pt idx="1183">
                  <c:v>37.093899999999998</c:v>
                </c:pt>
                <c:pt idx="1184">
                  <c:v>38.213299999999997</c:v>
                </c:pt>
                <c:pt idx="1185">
                  <c:v>38.421900000000001</c:v>
                </c:pt>
                <c:pt idx="1186">
                  <c:v>38.6143</c:v>
                </c:pt>
                <c:pt idx="1187">
                  <c:v>38.6143</c:v>
                </c:pt>
                <c:pt idx="1188">
                  <c:v>38.6143</c:v>
                </c:pt>
                <c:pt idx="1189">
                  <c:v>39.031999999999996</c:v>
                </c:pt>
                <c:pt idx="1190">
                  <c:v>40.385399999999997</c:v>
                </c:pt>
                <c:pt idx="1191">
                  <c:v>40.3521</c:v>
                </c:pt>
                <c:pt idx="1192">
                  <c:v>41.564999999999998</c:v>
                </c:pt>
                <c:pt idx="1193">
                  <c:v>41.991300000000003</c:v>
                </c:pt>
                <c:pt idx="1194">
                  <c:v>41.991300000000003</c:v>
                </c:pt>
                <c:pt idx="1195">
                  <c:v>41.991300000000003</c:v>
                </c:pt>
                <c:pt idx="1196">
                  <c:v>43.342599999999997</c:v>
                </c:pt>
                <c:pt idx="1197">
                  <c:v>42.736800000000002</c:v>
                </c:pt>
                <c:pt idx="1198">
                  <c:v>45.610999999999997</c:v>
                </c:pt>
                <c:pt idx="1199">
                  <c:v>46.067300000000003</c:v>
                </c:pt>
                <c:pt idx="1200">
                  <c:v>45.724400000000003</c:v>
                </c:pt>
                <c:pt idx="1201">
                  <c:v>45.724400000000003</c:v>
                </c:pt>
                <c:pt idx="1202">
                  <c:v>45.724400000000003</c:v>
                </c:pt>
                <c:pt idx="1203">
                  <c:v>50.250500000000002</c:v>
                </c:pt>
                <c:pt idx="1204">
                  <c:v>42.965299999999999</c:v>
                </c:pt>
                <c:pt idx="1205">
                  <c:v>46.678699999999999</c:v>
                </c:pt>
                <c:pt idx="1206">
                  <c:v>44.801000000000002</c:v>
                </c:pt>
                <c:pt idx="1207">
                  <c:v>42.895600000000002</c:v>
                </c:pt>
                <c:pt idx="1208">
                  <c:v>42.895600000000002</c:v>
                </c:pt>
                <c:pt idx="1209">
                  <c:v>42.895600000000002</c:v>
                </c:pt>
                <c:pt idx="1210">
                  <c:v>44.482599999999998</c:v>
                </c:pt>
                <c:pt idx="1211">
                  <c:v>44.024000000000001</c:v>
                </c:pt>
                <c:pt idx="1212">
                  <c:v>44.085999999999999</c:v>
                </c:pt>
                <c:pt idx="1213">
                  <c:v>44.686999999999998</c:v>
                </c:pt>
                <c:pt idx="1214">
                  <c:v>48.303899999999999</c:v>
                </c:pt>
                <c:pt idx="1215">
                  <c:v>48.303899999999999</c:v>
                </c:pt>
                <c:pt idx="1216">
                  <c:v>48.303899999999999</c:v>
                </c:pt>
                <c:pt idx="1217">
                  <c:v>47.765500000000003</c:v>
                </c:pt>
                <c:pt idx="1218">
                  <c:v>49.070399999999999</c:v>
                </c:pt>
                <c:pt idx="1219">
                  <c:v>51.520699999999998</c:v>
                </c:pt>
                <c:pt idx="1220">
                  <c:v>53.441099999999999</c:v>
                </c:pt>
                <c:pt idx="1221">
                  <c:v>53.129199999999997</c:v>
                </c:pt>
                <c:pt idx="1222">
                  <c:v>53.129199999999997</c:v>
                </c:pt>
                <c:pt idx="1223">
                  <c:v>53.129199999999997</c:v>
                </c:pt>
                <c:pt idx="1224">
                  <c:v>51.907299999999999</c:v>
                </c:pt>
                <c:pt idx="1225">
                  <c:v>52.742100000000001</c:v>
                </c:pt>
                <c:pt idx="1226">
                  <c:v>48.326700000000002</c:v>
                </c:pt>
                <c:pt idx="1227">
                  <c:v>49.721499999999999</c:v>
                </c:pt>
                <c:pt idx="1228">
                  <c:v>51.674399999999999</c:v>
                </c:pt>
                <c:pt idx="1229">
                  <c:v>51.674399999999999</c:v>
                </c:pt>
                <c:pt idx="1230">
                  <c:v>51.674399999999999</c:v>
                </c:pt>
                <c:pt idx="1231">
                  <c:v>53.010100000000001</c:v>
                </c:pt>
                <c:pt idx="1232">
                  <c:v>53.050400000000003</c:v>
                </c:pt>
                <c:pt idx="1233">
                  <c:v>52.396700000000003</c:v>
                </c:pt>
                <c:pt idx="1234">
                  <c:v>54.3874</c:v>
                </c:pt>
                <c:pt idx="1235">
                  <c:v>54.852699999999999</c:v>
                </c:pt>
                <c:pt idx="1236">
                  <c:v>54.852699999999999</c:v>
                </c:pt>
                <c:pt idx="1237">
                  <c:v>54.852699999999999</c:v>
                </c:pt>
                <c:pt idx="1238">
                  <c:v>55.922699999999999</c:v>
                </c:pt>
                <c:pt idx="1239">
                  <c:v>53.958500000000001</c:v>
                </c:pt>
                <c:pt idx="1240">
                  <c:v>57.927199999999999</c:v>
                </c:pt>
                <c:pt idx="1241">
                  <c:v>57.654400000000003</c:v>
                </c:pt>
                <c:pt idx="1242">
                  <c:v>57.165900000000001</c:v>
                </c:pt>
                <c:pt idx="1243">
                  <c:v>57.165900000000001</c:v>
                </c:pt>
                <c:pt idx="1244">
                  <c:v>57.165900000000001</c:v>
                </c:pt>
                <c:pt idx="1245">
                  <c:v>57.869500000000002</c:v>
                </c:pt>
                <c:pt idx="1246">
                  <c:v>56.2532</c:v>
                </c:pt>
                <c:pt idx="1247">
                  <c:v>58.975900000000003</c:v>
                </c:pt>
                <c:pt idx="1248">
                  <c:v>52.264400000000002</c:v>
                </c:pt>
                <c:pt idx="1249">
                  <c:v>58.200400000000002</c:v>
                </c:pt>
                <c:pt idx="1250">
                  <c:v>58.200400000000002</c:v>
                </c:pt>
                <c:pt idx="1251">
                  <c:v>58.200400000000002</c:v>
                </c:pt>
                <c:pt idx="1252">
                  <c:v>60.156500000000001</c:v>
                </c:pt>
                <c:pt idx="1253">
                  <c:v>59.110599999999998</c:v>
                </c:pt>
                <c:pt idx="1254">
                  <c:v>63.897300000000001</c:v>
                </c:pt>
                <c:pt idx="1255">
                  <c:v>64.496300000000005</c:v>
                </c:pt>
                <c:pt idx="1256">
                  <c:v>61.863700000000001</c:v>
                </c:pt>
                <c:pt idx="1257">
                  <c:v>61.863700000000001</c:v>
                </c:pt>
                <c:pt idx="1258">
                  <c:v>61.863700000000001</c:v>
                </c:pt>
                <c:pt idx="1259">
                  <c:v>62.167700000000004</c:v>
                </c:pt>
                <c:pt idx="1260">
                  <c:v>59.525700000000001</c:v>
                </c:pt>
                <c:pt idx="1261">
                  <c:v>62.978700000000003</c:v>
                </c:pt>
                <c:pt idx="1262">
                  <c:v>57.828200000000002</c:v>
                </c:pt>
                <c:pt idx="1263">
                  <c:v>55.918300000000002</c:v>
                </c:pt>
                <c:pt idx="1264">
                  <c:v>55.918300000000002</c:v>
                </c:pt>
                <c:pt idx="1265">
                  <c:v>55.918300000000002</c:v>
                </c:pt>
                <c:pt idx="1266">
                  <c:v>56.694600000000001</c:v>
                </c:pt>
                <c:pt idx="1267">
                  <c:v>52.450299999999999</c:v>
                </c:pt>
                <c:pt idx="1268">
                  <c:v>54.241300000000003</c:v>
                </c:pt>
                <c:pt idx="1269">
                  <c:v>50.909599999999998</c:v>
                </c:pt>
                <c:pt idx="1270">
                  <c:v>51.085599999999999</c:v>
                </c:pt>
                <c:pt idx="1271">
                  <c:v>51.085599999999999</c:v>
                </c:pt>
                <c:pt idx="1272">
                  <c:v>51.085599999999999</c:v>
                </c:pt>
                <c:pt idx="1273">
                  <c:v>51.771599999999999</c:v>
                </c:pt>
                <c:pt idx="1274">
                  <c:v>50.318800000000003</c:v>
                </c:pt>
                <c:pt idx="1275">
                  <c:v>51.002200000000002</c:v>
                </c:pt>
                <c:pt idx="1276">
                  <c:v>47.820300000000003</c:v>
                </c:pt>
                <c:pt idx="1277">
                  <c:v>51.874299999999998</c:v>
                </c:pt>
                <c:pt idx="1278">
                  <c:v>51.874299999999998</c:v>
                </c:pt>
                <c:pt idx="1279">
                  <c:v>51.874299999999998</c:v>
                </c:pt>
                <c:pt idx="1280">
                  <c:v>46.963999999999999</c:v>
                </c:pt>
                <c:pt idx="1281">
                  <c:v>46.525799999999997</c:v>
                </c:pt>
                <c:pt idx="1282">
                  <c:v>48.186900000000001</c:v>
                </c:pt>
                <c:pt idx="1283">
                  <c:v>49.959400000000002</c:v>
                </c:pt>
                <c:pt idx="1284">
                  <c:v>46.283900000000003</c:v>
                </c:pt>
                <c:pt idx="1285">
                  <c:v>46.283900000000003</c:v>
                </c:pt>
                <c:pt idx="1286">
                  <c:v>46.283900000000003</c:v>
                </c:pt>
                <c:pt idx="1287">
                  <c:v>50.686100000000003</c:v>
                </c:pt>
                <c:pt idx="1288">
                  <c:v>47.569299999999998</c:v>
                </c:pt>
                <c:pt idx="1289">
                  <c:v>52.679499999999997</c:v>
                </c:pt>
                <c:pt idx="1290">
                  <c:v>49.461599999999997</c:v>
                </c:pt>
                <c:pt idx="1291">
                  <c:v>54.089799999999997</c:v>
                </c:pt>
                <c:pt idx="1292">
                  <c:v>54.089799999999997</c:v>
                </c:pt>
                <c:pt idx="1293">
                  <c:v>54.089799999999997</c:v>
                </c:pt>
                <c:pt idx="1294">
                  <c:v>53.863500000000002</c:v>
                </c:pt>
                <c:pt idx="1295">
                  <c:v>53.541499999999999</c:v>
                </c:pt>
                <c:pt idx="1296">
                  <c:v>57.4039</c:v>
                </c:pt>
                <c:pt idx="1297">
                  <c:v>54.975099999999998</c:v>
                </c:pt>
                <c:pt idx="1298">
                  <c:v>58.481699999999996</c:v>
                </c:pt>
                <c:pt idx="1299">
                  <c:v>58.481699999999996</c:v>
                </c:pt>
                <c:pt idx="1300">
                  <c:v>58.481699999999996</c:v>
                </c:pt>
                <c:pt idx="1301">
                  <c:v>57.623800000000003</c:v>
                </c:pt>
                <c:pt idx="1302">
                  <c:v>58.575699999999998</c:v>
                </c:pt>
                <c:pt idx="1303">
                  <c:v>58.584000000000003</c:v>
                </c:pt>
                <c:pt idx="1304">
                  <c:v>59.584600000000002</c:v>
                </c:pt>
                <c:pt idx="1305">
                  <c:v>58.878900000000002</c:v>
                </c:pt>
                <c:pt idx="1306">
                  <c:v>58.878900000000002</c:v>
                </c:pt>
                <c:pt idx="1307">
                  <c:v>58.878900000000002</c:v>
                </c:pt>
                <c:pt idx="1308">
                  <c:v>56.944699999999997</c:v>
                </c:pt>
                <c:pt idx="1309">
                  <c:v>55.570999999999998</c:v>
                </c:pt>
                <c:pt idx="1310">
                  <c:v>57.148000000000003</c:v>
                </c:pt>
                <c:pt idx="1311">
                  <c:v>54.731999999999999</c:v>
                </c:pt>
                <c:pt idx="1312">
                  <c:v>57.346499999999999</c:v>
                </c:pt>
                <c:pt idx="1313">
                  <c:v>57.346499999999999</c:v>
                </c:pt>
                <c:pt idx="1314">
                  <c:v>57.346499999999999</c:v>
                </c:pt>
                <c:pt idx="1315">
                  <c:v>55.453699999999998</c:v>
                </c:pt>
                <c:pt idx="1316">
                  <c:v>56.911000000000001</c:v>
                </c:pt>
                <c:pt idx="1317">
                  <c:v>55.104700000000001</c:v>
                </c:pt>
                <c:pt idx="1318">
                  <c:v>56.479700000000001</c:v>
                </c:pt>
                <c:pt idx="1319">
                  <c:v>56.600999999999999</c:v>
                </c:pt>
                <c:pt idx="1320">
                  <c:v>56.600999999999999</c:v>
                </c:pt>
                <c:pt idx="1321">
                  <c:v>56.600999999999999</c:v>
                </c:pt>
                <c:pt idx="1322">
                  <c:v>60.7684</c:v>
                </c:pt>
                <c:pt idx="1323">
                  <c:v>61.566200000000002</c:v>
                </c:pt>
                <c:pt idx="1324">
                  <c:v>59.232599999999998</c:v>
                </c:pt>
                <c:pt idx="1325">
                  <c:v>63.0456</c:v>
                </c:pt>
                <c:pt idx="1326">
                  <c:v>63.334899999999998</c:v>
                </c:pt>
                <c:pt idx="1327">
                  <c:v>63.334899999999998</c:v>
                </c:pt>
                <c:pt idx="1328">
                  <c:v>63.334899999999998</c:v>
                </c:pt>
                <c:pt idx="1329">
                  <c:v>64.443100000000001</c:v>
                </c:pt>
                <c:pt idx="1330">
                  <c:v>63.1389</c:v>
                </c:pt>
                <c:pt idx="1331">
                  <c:v>65.244799999999998</c:v>
                </c:pt>
                <c:pt idx="1332">
                  <c:v>63.609699999999997</c:v>
                </c:pt>
                <c:pt idx="1333">
                  <c:v>64.349400000000003</c:v>
                </c:pt>
                <c:pt idx="1334">
                  <c:v>64.349400000000003</c:v>
                </c:pt>
                <c:pt idx="1335">
                  <c:v>64.349400000000003</c:v>
                </c:pt>
                <c:pt idx="1336">
                  <c:v>66.250600000000006</c:v>
                </c:pt>
                <c:pt idx="1337">
                  <c:v>65.772400000000005</c:v>
                </c:pt>
                <c:pt idx="1338">
                  <c:v>67.833299999999994</c:v>
                </c:pt>
                <c:pt idx="1339">
                  <c:v>66.812399999999997</c:v>
                </c:pt>
                <c:pt idx="1340">
                  <c:v>65.341700000000003</c:v>
                </c:pt>
                <c:pt idx="1341">
                  <c:v>65.341700000000003</c:v>
                </c:pt>
                <c:pt idx="1342">
                  <c:v>65.341700000000003</c:v>
                </c:pt>
                <c:pt idx="1343">
                  <c:v>67.402100000000004</c:v>
                </c:pt>
                <c:pt idx="1344">
                  <c:v>63.967500000000001</c:v>
                </c:pt>
                <c:pt idx="1345">
                  <c:v>62.671100000000003</c:v>
                </c:pt>
                <c:pt idx="1346">
                  <c:v>63.587800000000001</c:v>
                </c:pt>
                <c:pt idx="1347">
                  <c:v>61.297199999999997</c:v>
                </c:pt>
                <c:pt idx="1348">
                  <c:v>61.297199999999997</c:v>
                </c:pt>
                <c:pt idx="1349">
                  <c:v>61.297199999999997</c:v>
                </c:pt>
                <c:pt idx="1350">
                  <c:v>61.850299999999997</c:v>
                </c:pt>
                <c:pt idx="1351">
                  <c:v>61.732900000000001</c:v>
                </c:pt>
                <c:pt idx="1352">
                  <c:v>65.228099999999998</c:v>
                </c:pt>
                <c:pt idx="1353">
                  <c:v>60.126800000000003</c:v>
                </c:pt>
                <c:pt idx="1354">
                  <c:v>64.120199999999997</c:v>
                </c:pt>
                <c:pt idx="1355">
                  <c:v>64.120199999999997</c:v>
                </c:pt>
                <c:pt idx="1356">
                  <c:v>64.120199999999997</c:v>
                </c:pt>
                <c:pt idx="1357">
                  <c:v>63.257800000000003</c:v>
                </c:pt>
                <c:pt idx="1358">
                  <c:v>60.348700000000001</c:v>
                </c:pt>
                <c:pt idx="1359">
                  <c:v>59.648400000000002</c:v>
                </c:pt>
                <c:pt idx="1360">
                  <c:v>57.501300000000001</c:v>
                </c:pt>
                <c:pt idx="1361">
                  <c:v>57.944899999999997</c:v>
                </c:pt>
                <c:pt idx="1362">
                  <c:v>57.944899999999997</c:v>
                </c:pt>
                <c:pt idx="1363">
                  <c:v>57.944899999999997</c:v>
                </c:pt>
                <c:pt idx="1364">
                  <c:v>55.336500000000001</c:v>
                </c:pt>
                <c:pt idx="1365">
                  <c:v>54.365099999999998</c:v>
                </c:pt>
                <c:pt idx="1366">
                  <c:v>54.026499999999999</c:v>
                </c:pt>
                <c:pt idx="1367">
                  <c:v>51.409199999999998</c:v>
                </c:pt>
                <c:pt idx="1368">
                  <c:v>52.399299999999997</c:v>
                </c:pt>
                <c:pt idx="1369">
                  <c:v>52.399299999999997</c:v>
                </c:pt>
                <c:pt idx="1370">
                  <c:v>52.399299999999997</c:v>
                </c:pt>
                <c:pt idx="1371">
                  <c:v>50.113199999999999</c:v>
                </c:pt>
                <c:pt idx="1372">
                  <c:v>51.930100000000003</c:v>
                </c:pt>
                <c:pt idx="1373">
                  <c:v>50.051699999999997</c:v>
                </c:pt>
                <c:pt idx="1374">
                  <c:v>51.055399999999999</c:v>
                </c:pt>
                <c:pt idx="1375">
                  <c:v>51.658799999999999</c:v>
                </c:pt>
                <c:pt idx="1376">
                  <c:v>51.658799999999999</c:v>
                </c:pt>
                <c:pt idx="1377">
                  <c:v>51.658799999999999</c:v>
                </c:pt>
                <c:pt idx="1378">
                  <c:v>51.884500000000003</c:v>
                </c:pt>
                <c:pt idx="1379">
                  <c:v>51.929099999999998</c:v>
                </c:pt>
                <c:pt idx="1380">
                  <c:v>50.835000000000001</c:v>
                </c:pt>
                <c:pt idx="1381">
                  <c:v>52.456400000000002</c:v>
                </c:pt>
                <c:pt idx="1382">
                  <c:v>50.889099999999999</c:v>
                </c:pt>
                <c:pt idx="1383">
                  <c:v>50.889099999999999</c:v>
                </c:pt>
                <c:pt idx="1384">
                  <c:v>50.889099999999999</c:v>
                </c:pt>
                <c:pt idx="1385">
                  <c:v>50.771799999999999</c:v>
                </c:pt>
                <c:pt idx="1386">
                  <c:v>49.5486</c:v>
                </c:pt>
                <c:pt idx="1387">
                  <c:v>48.807699999999997</c:v>
                </c:pt>
                <c:pt idx="1388">
                  <c:v>48.7712</c:v>
                </c:pt>
                <c:pt idx="1389">
                  <c:v>45.993200000000002</c:v>
                </c:pt>
                <c:pt idx="1390">
                  <c:v>45.993200000000002</c:v>
                </c:pt>
                <c:pt idx="1391">
                  <c:v>45.993200000000002</c:v>
                </c:pt>
                <c:pt idx="1392">
                  <c:v>48.471899999999998</c:v>
                </c:pt>
                <c:pt idx="1393">
                  <c:v>46.916200000000003</c:v>
                </c:pt>
                <c:pt idx="1394">
                  <c:v>46.432499999999997</c:v>
                </c:pt>
                <c:pt idx="1395">
                  <c:v>47.213500000000003</c:v>
                </c:pt>
                <c:pt idx="1396">
                  <c:v>47.377800000000001</c:v>
                </c:pt>
                <c:pt idx="1397">
                  <c:v>47.377800000000001</c:v>
                </c:pt>
                <c:pt idx="1398">
                  <c:v>47.377800000000001</c:v>
                </c:pt>
                <c:pt idx="1399">
                  <c:v>49.604100000000003</c:v>
                </c:pt>
                <c:pt idx="1400">
                  <c:v>45.591799999999999</c:v>
                </c:pt>
                <c:pt idx="1401">
                  <c:v>51.462699999999998</c:v>
                </c:pt>
                <c:pt idx="1402">
                  <c:v>47.401600000000002</c:v>
                </c:pt>
                <c:pt idx="1403">
                  <c:v>51.075000000000003</c:v>
                </c:pt>
                <c:pt idx="1404">
                  <c:v>51.075000000000003</c:v>
                </c:pt>
                <c:pt idx="1405">
                  <c:v>51.075000000000003</c:v>
                </c:pt>
                <c:pt idx="1406">
                  <c:v>51.579300000000003</c:v>
                </c:pt>
                <c:pt idx="1407">
                  <c:v>49.051499999999997</c:v>
                </c:pt>
                <c:pt idx="1408">
                  <c:v>52.463700000000003</c:v>
                </c:pt>
                <c:pt idx="1409">
                  <c:v>50.805799999999998</c:v>
                </c:pt>
                <c:pt idx="1410">
                  <c:v>46.39</c:v>
                </c:pt>
                <c:pt idx="1411">
                  <c:v>46.39</c:v>
                </c:pt>
                <c:pt idx="1412">
                  <c:v>46.39</c:v>
                </c:pt>
                <c:pt idx="1413">
                  <c:v>48.7759</c:v>
                </c:pt>
                <c:pt idx="1414">
                  <c:v>48.400300000000001</c:v>
                </c:pt>
                <c:pt idx="1415">
                  <c:v>47.341900000000003</c:v>
                </c:pt>
                <c:pt idx="1416">
                  <c:v>48.804900000000004</c:v>
                </c:pt>
                <c:pt idx="1417">
                  <c:v>48.336300000000001</c:v>
                </c:pt>
                <c:pt idx="1418">
                  <c:v>48.336300000000001</c:v>
                </c:pt>
                <c:pt idx="1419">
                  <c:v>48.336300000000001</c:v>
                </c:pt>
                <c:pt idx="1420">
                  <c:v>50.700200000000002</c:v>
                </c:pt>
                <c:pt idx="1421">
                  <c:v>49.519500000000001</c:v>
                </c:pt>
                <c:pt idx="1422">
                  <c:v>52.126300000000001</c:v>
                </c:pt>
                <c:pt idx="1423">
                  <c:v>51.710500000000003</c:v>
                </c:pt>
                <c:pt idx="1424">
                  <c:v>53.628700000000002</c:v>
                </c:pt>
                <c:pt idx="1425">
                  <c:v>53.628700000000002</c:v>
                </c:pt>
                <c:pt idx="1426">
                  <c:v>53.628700000000002</c:v>
                </c:pt>
                <c:pt idx="1427">
                  <c:v>53.851399999999998</c:v>
                </c:pt>
                <c:pt idx="1428">
                  <c:v>53.625399999999999</c:v>
                </c:pt>
                <c:pt idx="1429">
                  <c:v>52.558</c:v>
                </c:pt>
                <c:pt idx="1430">
                  <c:v>53.677199999999999</c:v>
                </c:pt>
                <c:pt idx="1431">
                  <c:v>51.043100000000003</c:v>
                </c:pt>
                <c:pt idx="1432">
                  <c:v>51.043100000000003</c:v>
                </c:pt>
                <c:pt idx="1433">
                  <c:v>51.043100000000003</c:v>
                </c:pt>
                <c:pt idx="1434">
                  <c:v>49.506100000000004</c:v>
                </c:pt>
                <c:pt idx="1435">
                  <c:v>49.088900000000002</c:v>
                </c:pt>
                <c:pt idx="1436">
                  <c:v>47.983600000000003</c:v>
                </c:pt>
                <c:pt idx="1437">
                  <c:v>48.514099999999999</c:v>
                </c:pt>
                <c:pt idx="1438">
                  <c:v>49.220100000000002</c:v>
                </c:pt>
                <c:pt idx="1439">
                  <c:v>49.220100000000002</c:v>
                </c:pt>
                <c:pt idx="1440">
                  <c:v>49.220100000000002</c:v>
                </c:pt>
                <c:pt idx="1441">
                  <c:v>53.105200000000004</c:v>
                </c:pt>
                <c:pt idx="1442">
                  <c:v>54.157699999999998</c:v>
                </c:pt>
                <c:pt idx="1443">
                  <c:v>52.41</c:v>
                </c:pt>
                <c:pt idx="1444">
                  <c:v>59.197899999999997</c:v>
                </c:pt>
                <c:pt idx="1445">
                  <c:v>53.2699</c:v>
                </c:pt>
                <c:pt idx="1446">
                  <c:v>53.2699</c:v>
                </c:pt>
                <c:pt idx="1447">
                  <c:v>53.2699</c:v>
                </c:pt>
                <c:pt idx="1448">
                  <c:v>53.138100000000001</c:v>
                </c:pt>
                <c:pt idx="1449">
                  <c:v>51.7044</c:v>
                </c:pt>
                <c:pt idx="1450">
                  <c:v>52.385800000000003</c:v>
                </c:pt>
                <c:pt idx="1451">
                  <c:v>47.397399999999998</c:v>
                </c:pt>
                <c:pt idx="1452">
                  <c:v>49.099200000000003</c:v>
                </c:pt>
                <c:pt idx="1453">
                  <c:v>49.099200000000003</c:v>
                </c:pt>
                <c:pt idx="1454">
                  <c:v>49.099200000000003</c:v>
                </c:pt>
                <c:pt idx="1455">
                  <c:v>45.886299999999999</c:v>
                </c:pt>
                <c:pt idx="1456">
                  <c:v>46.16</c:v>
                </c:pt>
                <c:pt idx="1457">
                  <c:v>44.078099999999999</c:v>
                </c:pt>
                <c:pt idx="1458">
                  <c:v>44.078099999999999</c:v>
                </c:pt>
                <c:pt idx="1459">
                  <c:v>44.078099999999999</c:v>
                </c:pt>
                <c:pt idx="1460">
                  <c:v>44.078099999999999</c:v>
                </c:pt>
                <c:pt idx="1461">
                  <c:v>44.078099999999999</c:v>
                </c:pt>
                <c:pt idx="1462">
                  <c:v>44.078099999999999</c:v>
                </c:pt>
                <c:pt idx="1463">
                  <c:v>38.667299999999997</c:v>
                </c:pt>
                <c:pt idx="1464">
                  <c:v>39.807200000000002</c:v>
                </c:pt>
                <c:pt idx="1465">
                  <c:v>36.467500000000001</c:v>
                </c:pt>
                <c:pt idx="1466">
                  <c:v>38.6785</c:v>
                </c:pt>
                <c:pt idx="1467">
                  <c:v>38.6785</c:v>
                </c:pt>
                <c:pt idx="1468">
                  <c:v>38.6785</c:v>
                </c:pt>
                <c:pt idx="1469">
                  <c:v>38.591999999999999</c:v>
                </c:pt>
                <c:pt idx="1470">
                  <c:v>36.705100000000002</c:v>
                </c:pt>
                <c:pt idx="1471">
                  <c:v>38.584699999999998</c:v>
                </c:pt>
                <c:pt idx="1472">
                  <c:v>41.491</c:v>
                </c:pt>
                <c:pt idx="1473">
                  <c:v>42.788899999999998</c:v>
                </c:pt>
                <c:pt idx="1474">
                  <c:v>42.788899999999998</c:v>
                </c:pt>
                <c:pt idx="1475">
                  <c:v>42.788899999999998</c:v>
                </c:pt>
                <c:pt idx="1476">
                  <c:v>38.752899999999997</c:v>
                </c:pt>
                <c:pt idx="1477">
                  <c:v>38.2776</c:v>
                </c:pt>
                <c:pt idx="1478">
                  <c:v>37.6434</c:v>
                </c:pt>
                <c:pt idx="1479">
                  <c:v>38.444899999999997</c:v>
                </c:pt>
                <c:pt idx="1480">
                  <c:v>37.658999999999999</c:v>
                </c:pt>
                <c:pt idx="1481">
                  <c:v>37.658999999999999</c:v>
                </c:pt>
                <c:pt idx="1482">
                  <c:v>37.658999999999999</c:v>
                </c:pt>
                <c:pt idx="1483">
                  <c:v>38.340400000000002</c:v>
                </c:pt>
                <c:pt idx="1484">
                  <c:v>37.758400000000002</c:v>
                </c:pt>
                <c:pt idx="1485">
                  <c:v>38.799799999999998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6-43D2-A3EE-49E45FB2E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5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NYMEX Henry Hub Natural Gas Swap - 1Yr </a:t>
            </a:r>
            <a:r>
              <a:rPr lang="en-US" baseline="0"/>
              <a:t>($/MMBtu)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46925033117094E-2"/>
          <c:y val="0.10467196153388331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ORDAM_ASIC_Pricing_Index!$G$3653:$G$5264</c:f>
              <c:numCache>
                <c:formatCode>"$"#,##0.00_);\("$"#,##0.00\)</c:formatCode>
                <c:ptCount val="1612"/>
                <c:pt idx="0">
                  <c:v>2.6560000000000001</c:v>
                </c:pt>
                <c:pt idx="1">
                  <c:v>2.6219999999999999</c:v>
                </c:pt>
                <c:pt idx="2">
                  <c:v>2.6160000000000001</c:v>
                </c:pt>
                <c:pt idx="3">
                  <c:v>2.6419999999999999</c:v>
                </c:pt>
                <c:pt idx="4">
                  <c:v>2.6419999999999999</c:v>
                </c:pt>
                <c:pt idx="5">
                  <c:v>2.6419999999999999</c:v>
                </c:pt>
                <c:pt idx="6">
                  <c:v>2.6629999999999998</c:v>
                </c:pt>
                <c:pt idx="7">
                  <c:v>2.6949999999999998</c:v>
                </c:pt>
                <c:pt idx="8">
                  <c:v>2.718</c:v>
                </c:pt>
                <c:pt idx="9">
                  <c:v>2.734</c:v>
                </c:pt>
                <c:pt idx="10">
                  <c:v>2.7480000000000002</c:v>
                </c:pt>
                <c:pt idx="11">
                  <c:v>2.7480000000000002</c:v>
                </c:pt>
                <c:pt idx="12">
                  <c:v>2.7480000000000002</c:v>
                </c:pt>
                <c:pt idx="13">
                  <c:v>2.7650000000000001</c:v>
                </c:pt>
                <c:pt idx="14">
                  <c:v>2.7330000000000001</c:v>
                </c:pt>
                <c:pt idx="15">
                  <c:v>2.706</c:v>
                </c:pt>
                <c:pt idx="16">
                  <c:v>2.7280000000000002</c:v>
                </c:pt>
                <c:pt idx="17">
                  <c:v>2.746</c:v>
                </c:pt>
                <c:pt idx="18">
                  <c:v>2.746</c:v>
                </c:pt>
                <c:pt idx="19">
                  <c:v>2.746</c:v>
                </c:pt>
                <c:pt idx="20">
                  <c:v>2.7559999999999998</c:v>
                </c:pt>
                <c:pt idx="21">
                  <c:v>2.7469999999999999</c:v>
                </c:pt>
                <c:pt idx="22">
                  <c:v>2.742</c:v>
                </c:pt>
                <c:pt idx="23">
                  <c:v>2.758</c:v>
                </c:pt>
                <c:pt idx="24">
                  <c:v>2.7559999999999998</c:v>
                </c:pt>
                <c:pt idx="25">
                  <c:v>2.7559999999999998</c:v>
                </c:pt>
                <c:pt idx="26">
                  <c:v>2.7559999999999998</c:v>
                </c:pt>
                <c:pt idx="27">
                  <c:v>2.7559999999999998</c:v>
                </c:pt>
                <c:pt idx="28">
                  <c:v>2.7610000000000001</c:v>
                </c:pt>
                <c:pt idx="29">
                  <c:v>2.7490000000000001</c:v>
                </c:pt>
                <c:pt idx="30">
                  <c:v>2.7149999999999999</c:v>
                </c:pt>
                <c:pt idx="31">
                  <c:v>2.6970000000000001</c:v>
                </c:pt>
                <c:pt idx="32">
                  <c:v>2.6970000000000001</c:v>
                </c:pt>
                <c:pt idx="33">
                  <c:v>2.6970000000000001</c:v>
                </c:pt>
                <c:pt idx="34">
                  <c:v>2.6850000000000001</c:v>
                </c:pt>
                <c:pt idx="35">
                  <c:v>2.7109999999999999</c:v>
                </c:pt>
                <c:pt idx="36">
                  <c:v>2.718</c:v>
                </c:pt>
                <c:pt idx="37">
                  <c:v>2.6989999999999998</c:v>
                </c:pt>
                <c:pt idx="38">
                  <c:v>2.722</c:v>
                </c:pt>
                <c:pt idx="39">
                  <c:v>2.722</c:v>
                </c:pt>
                <c:pt idx="40">
                  <c:v>2.722</c:v>
                </c:pt>
                <c:pt idx="41">
                  <c:v>2.742</c:v>
                </c:pt>
                <c:pt idx="42">
                  <c:v>2.7509999999999999</c:v>
                </c:pt>
                <c:pt idx="43">
                  <c:v>2.7330000000000001</c:v>
                </c:pt>
                <c:pt idx="44">
                  <c:v>2.7320000000000002</c:v>
                </c:pt>
                <c:pt idx="45">
                  <c:v>2.7250000000000001</c:v>
                </c:pt>
                <c:pt idx="46">
                  <c:v>2.7250000000000001</c:v>
                </c:pt>
                <c:pt idx="47">
                  <c:v>2.7250000000000001</c:v>
                </c:pt>
                <c:pt idx="48">
                  <c:v>2.7210000000000001</c:v>
                </c:pt>
                <c:pt idx="49">
                  <c:v>2.754</c:v>
                </c:pt>
                <c:pt idx="50">
                  <c:v>2.7290000000000001</c:v>
                </c:pt>
                <c:pt idx="51">
                  <c:v>2.7320000000000002</c:v>
                </c:pt>
                <c:pt idx="52">
                  <c:v>2.726</c:v>
                </c:pt>
                <c:pt idx="53">
                  <c:v>2.726</c:v>
                </c:pt>
                <c:pt idx="54">
                  <c:v>2.726</c:v>
                </c:pt>
                <c:pt idx="55">
                  <c:v>2.746</c:v>
                </c:pt>
                <c:pt idx="56">
                  <c:v>2.73</c:v>
                </c:pt>
                <c:pt idx="57">
                  <c:v>2.7389999999999999</c:v>
                </c:pt>
                <c:pt idx="58">
                  <c:v>2.758</c:v>
                </c:pt>
                <c:pt idx="59">
                  <c:v>2.7589999999999999</c:v>
                </c:pt>
                <c:pt idx="60">
                  <c:v>2.7589999999999999</c:v>
                </c:pt>
                <c:pt idx="61">
                  <c:v>2.7589999999999999</c:v>
                </c:pt>
                <c:pt idx="62">
                  <c:v>2.7709999999999999</c:v>
                </c:pt>
                <c:pt idx="63">
                  <c:v>2.7759999999999998</c:v>
                </c:pt>
                <c:pt idx="64">
                  <c:v>2.76</c:v>
                </c:pt>
                <c:pt idx="65">
                  <c:v>2.7749999999999999</c:v>
                </c:pt>
                <c:pt idx="66">
                  <c:v>2.7690000000000001</c:v>
                </c:pt>
                <c:pt idx="67">
                  <c:v>2.7690000000000001</c:v>
                </c:pt>
                <c:pt idx="68">
                  <c:v>2.7690000000000001</c:v>
                </c:pt>
                <c:pt idx="69">
                  <c:v>2.762</c:v>
                </c:pt>
                <c:pt idx="70">
                  <c:v>2.7709999999999999</c:v>
                </c:pt>
                <c:pt idx="71">
                  <c:v>2.7749999999999999</c:v>
                </c:pt>
                <c:pt idx="72">
                  <c:v>2.7810000000000001</c:v>
                </c:pt>
                <c:pt idx="73">
                  <c:v>2.76</c:v>
                </c:pt>
                <c:pt idx="74">
                  <c:v>2.76</c:v>
                </c:pt>
                <c:pt idx="75">
                  <c:v>2.76</c:v>
                </c:pt>
                <c:pt idx="76">
                  <c:v>2.7829999999999999</c:v>
                </c:pt>
                <c:pt idx="77">
                  <c:v>2.782</c:v>
                </c:pt>
                <c:pt idx="78">
                  <c:v>2.7690000000000001</c:v>
                </c:pt>
                <c:pt idx="79">
                  <c:v>2.78</c:v>
                </c:pt>
                <c:pt idx="80">
                  <c:v>2.758</c:v>
                </c:pt>
                <c:pt idx="81">
                  <c:v>2.758</c:v>
                </c:pt>
                <c:pt idx="82">
                  <c:v>2.758</c:v>
                </c:pt>
                <c:pt idx="83">
                  <c:v>2.7650000000000001</c:v>
                </c:pt>
                <c:pt idx="84">
                  <c:v>2.762</c:v>
                </c:pt>
                <c:pt idx="85">
                  <c:v>2.7480000000000002</c:v>
                </c:pt>
                <c:pt idx="86">
                  <c:v>2.7450000000000001</c:v>
                </c:pt>
                <c:pt idx="87">
                  <c:v>2.7410000000000001</c:v>
                </c:pt>
                <c:pt idx="88">
                  <c:v>2.7410000000000001</c:v>
                </c:pt>
                <c:pt idx="89">
                  <c:v>2.7410000000000001</c:v>
                </c:pt>
                <c:pt idx="90">
                  <c:v>2.7370000000000001</c:v>
                </c:pt>
                <c:pt idx="91">
                  <c:v>2.7469999999999999</c:v>
                </c:pt>
                <c:pt idx="92">
                  <c:v>2.754</c:v>
                </c:pt>
                <c:pt idx="93">
                  <c:v>2.7429999999999999</c:v>
                </c:pt>
                <c:pt idx="94">
                  <c:v>2.7530000000000001</c:v>
                </c:pt>
                <c:pt idx="95">
                  <c:v>2.7530000000000001</c:v>
                </c:pt>
                <c:pt idx="96">
                  <c:v>2.7530000000000001</c:v>
                </c:pt>
                <c:pt idx="97">
                  <c:v>2.7730000000000001</c:v>
                </c:pt>
                <c:pt idx="98">
                  <c:v>2.7770000000000001</c:v>
                </c:pt>
                <c:pt idx="99">
                  <c:v>2.7749999999999999</c:v>
                </c:pt>
                <c:pt idx="100">
                  <c:v>2.766</c:v>
                </c:pt>
                <c:pt idx="101">
                  <c:v>2.7690000000000001</c:v>
                </c:pt>
                <c:pt idx="102">
                  <c:v>2.7690000000000001</c:v>
                </c:pt>
                <c:pt idx="103">
                  <c:v>2.7690000000000001</c:v>
                </c:pt>
                <c:pt idx="104">
                  <c:v>2.7440000000000002</c:v>
                </c:pt>
                <c:pt idx="105">
                  <c:v>2.74</c:v>
                </c:pt>
                <c:pt idx="106">
                  <c:v>2.7080000000000002</c:v>
                </c:pt>
                <c:pt idx="107">
                  <c:v>2.6829999999999998</c:v>
                </c:pt>
                <c:pt idx="108">
                  <c:v>2.69</c:v>
                </c:pt>
                <c:pt idx="109">
                  <c:v>2.69</c:v>
                </c:pt>
                <c:pt idx="110">
                  <c:v>2.69</c:v>
                </c:pt>
                <c:pt idx="111">
                  <c:v>2.6749999999999998</c:v>
                </c:pt>
                <c:pt idx="112">
                  <c:v>2.65</c:v>
                </c:pt>
                <c:pt idx="113">
                  <c:v>2.653</c:v>
                </c:pt>
                <c:pt idx="114">
                  <c:v>2.673</c:v>
                </c:pt>
                <c:pt idx="115">
                  <c:v>2.68</c:v>
                </c:pt>
                <c:pt idx="116">
                  <c:v>2.68</c:v>
                </c:pt>
                <c:pt idx="117">
                  <c:v>2.68</c:v>
                </c:pt>
                <c:pt idx="118">
                  <c:v>2.6890000000000001</c:v>
                </c:pt>
                <c:pt idx="119">
                  <c:v>2.6949999999999998</c:v>
                </c:pt>
                <c:pt idx="120">
                  <c:v>2.706</c:v>
                </c:pt>
                <c:pt idx="121">
                  <c:v>2.7040000000000002</c:v>
                </c:pt>
                <c:pt idx="122">
                  <c:v>2.6890000000000001</c:v>
                </c:pt>
                <c:pt idx="123">
                  <c:v>2.6890000000000001</c:v>
                </c:pt>
                <c:pt idx="124">
                  <c:v>2.6890000000000001</c:v>
                </c:pt>
                <c:pt idx="125">
                  <c:v>2.6669999999999998</c:v>
                </c:pt>
                <c:pt idx="126">
                  <c:v>2.6829999999999998</c:v>
                </c:pt>
                <c:pt idx="127">
                  <c:v>2.714</c:v>
                </c:pt>
                <c:pt idx="128">
                  <c:v>2.7130000000000001</c:v>
                </c:pt>
                <c:pt idx="129">
                  <c:v>2.7160000000000002</c:v>
                </c:pt>
                <c:pt idx="130">
                  <c:v>2.7160000000000002</c:v>
                </c:pt>
                <c:pt idx="131">
                  <c:v>2.7160000000000002</c:v>
                </c:pt>
                <c:pt idx="132">
                  <c:v>2.7170000000000001</c:v>
                </c:pt>
                <c:pt idx="133">
                  <c:v>2.738</c:v>
                </c:pt>
                <c:pt idx="134">
                  <c:v>2.7229999999999999</c:v>
                </c:pt>
                <c:pt idx="135">
                  <c:v>2.746</c:v>
                </c:pt>
                <c:pt idx="136">
                  <c:v>2.7410000000000001</c:v>
                </c:pt>
                <c:pt idx="137">
                  <c:v>2.7410000000000001</c:v>
                </c:pt>
                <c:pt idx="138">
                  <c:v>2.7410000000000001</c:v>
                </c:pt>
                <c:pt idx="139">
                  <c:v>2.7509999999999999</c:v>
                </c:pt>
                <c:pt idx="140">
                  <c:v>2.7269999999999999</c:v>
                </c:pt>
                <c:pt idx="141">
                  <c:v>2.69</c:v>
                </c:pt>
                <c:pt idx="142">
                  <c:v>2.698</c:v>
                </c:pt>
                <c:pt idx="143">
                  <c:v>2.6880000000000002</c:v>
                </c:pt>
                <c:pt idx="144">
                  <c:v>2.6880000000000002</c:v>
                </c:pt>
                <c:pt idx="145">
                  <c:v>2.6880000000000002</c:v>
                </c:pt>
                <c:pt idx="146">
                  <c:v>2.681</c:v>
                </c:pt>
                <c:pt idx="147">
                  <c:v>2.6869999999999998</c:v>
                </c:pt>
                <c:pt idx="148">
                  <c:v>2.6949999999999998</c:v>
                </c:pt>
                <c:pt idx="149">
                  <c:v>2.6749999999999998</c:v>
                </c:pt>
                <c:pt idx="150">
                  <c:v>2.641</c:v>
                </c:pt>
                <c:pt idx="151">
                  <c:v>2.641</c:v>
                </c:pt>
                <c:pt idx="152">
                  <c:v>2.641</c:v>
                </c:pt>
                <c:pt idx="153">
                  <c:v>2.617</c:v>
                </c:pt>
                <c:pt idx="154">
                  <c:v>2.6309999999999998</c:v>
                </c:pt>
                <c:pt idx="155">
                  <c:v>2.63</c:v>
                </c:pt>
                <c:pt idx="156">
                  <c:v>2.6030000000000002</c:v>
                </c:pt>
                <c:pt idx="157">
                  <c:v>2.617</c:v>
                </c:pt>
                <c:pt idx="158">
                  <c:v>2.617</c:v>
                </c:pt>
                <c:pt idx="159">
                  <c:v>2.617</c:v>
                </c:pt>
                <c:pt idx="160">
                  <c:v>2.6059999999999999</c:v>
                </c:pt>
                <c:pt idx="161">
                  <c:v>2.6150000000000002</c:v>
                </c:pt>
                <c:pt idx="162">
                  <c:v>2.613</c:v>
                </c:pt>
                <c:pt idx="163">
                  <c:v>2.605</c:v>
                </c:pt>
                <c:pt idx="164">
                  <c:v>2.625</c:v>
                </c:pt>
                <c:pt idx="165">
                  <c:v>2.625</c:v>
                </c:pt>
                <c:pt idx="166">
                  <c:v>2.625</c:v>
                </c:pt>
                <c:pt idx="167">
                  <c:v>2.617</c:v>
                </c:pt>
                <c:pt idx="168">
                  <c:v>2.5920000000000001</c:v>
                </c:pt>
                <c:pt idx="169">
                  <c:v>2.5590000000000002</c:v>
                </c:pt>
                <c:pt idx="170">
                  <c:v>2.4900000000000002</c:v>
                </c:pt>
                <c:pt idx="171">
                  <c:v>2.5169999999999999</c:v>
                </c:pt>
                <c:pt idx="172">
                  <c:v>2.5169999999999999</c:v>
                </c:pt>
                <c:pt idx="173">
                  <c:v>2.5169999999999999</c:v>
                </c:pt>
                <c:pt idx="174">
                  <c:v>2.5670000000000002</c:v>
                </c:pt>
                <c:pt idx="175">
                  <c:v>2.5550000000000002</c:v>
                </c:pt>
                <c:pt idx="176">
                  <c:v>2.5369999999999999</c:v>
                </c:pt>
                <c:pt idx="177">
                  <c:v>2.5499999999999998</c:v>
                </c:pt>
                <c:pt idx="178">
                  <c:v>2.5390000000000001</c:v>
                </c:pt>
                <c:pt idx="179">
                  <c:v>2.5390000000000001</c:v>
                </c:pt>
                <c:pt idx="180">
                  <c:v>2.5390000000000001</c:v>
                </c:pt>
                <c:pt idx="181">
                  <c:v>2.5059999999999998</c:v>
                </c:pt>
                <c:pt idx="182">
                  <c:v>2.4860000000000002</c:v>
                </c:pt>
                <c:pt idx="183">
                  <c:v>2.4980000000000002</c:v>
                </c:pt>
                <c:pt idx="184">
                  <c:v>2.488</c:v>
                </c:pt>
                <c:pt idx="185">
                  <c:v>2.5470000000000002</c:v>
                </c:pt>
                <c:pt idx="186">
                  <c:v>2.5470000000000002</c:v>
                </c:pt>
                <c:pt idx="187">
                  <c:v>2.5470000000000002</c:v>
                </c:pt>
                <c:pt idx="188">
                  <c:v>2.5499999999999998</c:v>
                </c:pt>
                <c:pt idx="189">
                  <c:v>2.5920000000000001</c:v>
                </c:pt>
                <c:pt idx="190">
                  <c:v>2.601</c:v>
                </c:pt>
                <c:pt idx="191">
                  <c:v>2.5960000000000001</c:v>
                </c:pt>
                <c:pt idx="192">
                  <c:v>2.6040000000000001</c:v>
                </c:pt>
                <c:pt idx="193">
                  <c:v>2.6040000000000001</c:v>
                </c:pt>
                <c:pt idx="194">
                  <c:v>2.6040000000000001</c:v>
                </c:pt>
                <c:pt idx="195">
                  <c:v>2.585</c:v>
                </c:pt>
                <c:pt idx="196">
                  <c:v>2.5310000000000001</c:v>
                </c:pt>
                <c:pt idx="197">
                  <c:v>2.5310000000000001</c:v>
                </c:pt>
                <c:pt idx="198">
                  <c:v>2.516</c:v>
                </c:pt>
                <c:pt idx="199">
                  <c:v>2.4940000000000002</c:v>
                </c:pt>
                <c:pt idx="200">
                  <c:v>2.4940000000000002</c:v>
                </c:pt>
                <c:pt idx="201">
                  <c:v>2.4940000000000002</c:v>
                </c:pt>
                <c:pt idx="202">
                  <c:v>2.5209999999999999</c:v>
                </c:pt>
                <c:pt idx="203">
                  <c:v>2.5169999999999999</c:v>
                </c:pt>
                <c:pt idx="204">
                  <c:v>2.4780000000000002</c:v>
                </c:pt>
                <c:pt idx="205">
                  <c:v>2.4950000000000001</c:v>
                </c:pt>
                <c:pt idx="206">
                  <c:v>2.4630000000000001</c:v>
                </c:pt>
                <c:pt idx="207">
                  <c:v>2.4630000000000001</c:v>
                </c:pt>
                <c:pt idx="208">
                  <c:v>2.4630000000000001</c:v>
                </c:pt>
                <c:pt idx="209">
                  <c:v>2.4350000000000001</c:v>
                </c:pt>
                <c:pt idx="210">
                  <c:v>2.448</c:v>
                </c:pt>
                <c:pt idx="211">
                  <c:v>2.488</c:v>
                </c:pt>
                <c:pt idx="212">
                  <c:v>2.4769999999999999</c:v>
                </c:pt>
                <c:pt idx="213">
                  <c:v>2.4350000000000001</c:v>
                </c:pt>
                <c:pt idx="214">
                  <c:v>2.4350000000000001</c:v>
                </c:pt>
                <c:pt idx="215">
                  <c:v>2.4350000000000001</c:v>
                </c:pt>
                <c:pt idx="216">
                  <c:v>2.391</c:v>
                </c:pt>
                <c:pt idx="217">
                  <c:v>2.4</c:v>
                </c:pt>
                <c:pt idx="218">
                  <c:v>2.3849999999999998</c:v>
                </c:pt>
                <c:pt idx="219">
                  <c:v>2.399</c:v>
                </c:pt>
                <c:pt idx="220">
                  <c:v>2.3889999999999998</c:v>
                </c:pt>
                <c:pt idx="221">
                  <c:v>2.3889999999999998</c:v>
                </c:pt>
                <c:pt idx="222">
                  <c:v>2.3889999999999998</c:v>
                </c:pt>
                <c:pt idx="223">
                  <c:v>2.3650000000000002</c:v>
                </c:pt>
                <c:pt idx="224">
                  <c:v>2.3839999999999999</c:v>
                </c:pt>
                <c:pt idx="225">
                  <c:v>2.3820000000000001</c:v>
                </c:pt>
                <c:pt idx="226">
                  <c:v>2.407</c:v>
                </c:pt>
                <c:pt idx="227">
                  <c:v>2.38</c:v>
                </c:pt>
                <c:pt idx="228">
                  <c:v>2.38</c:v>
                </c:pt>
                <c:pt idx="229">
                  <c:v>2.38</c:v>
                </c:pt>
                <c:pt idx="230">
                  <c:v>2.39</c:v>
                </c:pt>
                <c:pt idx="231">
                  <c:v>2.3919999999999999</c:v>
                </c:pt>
                <c:pt idx="232">
                  <c:v>2.3809999999999998</c:v>
                </c:pt>
                <c:pt idx="233">
                  <c:v>2.371</c:v>
                </c:pt>
                <c:pt idx="234">
                  <c:v>2.371</c:v>
                </c:pt>
                <c:pt idx="235">
                  <c:v>2.371</c:v>
                </c:pt>
                <c:pt idx="236">
                  <c:v>2.371</c:v>
                </c:pt>
                <c:pt idx="237">
                  <c:v>2.41</c:v>
                </c:pt>
                <c:pt idx="238">
                  <c:v>2.3889999999999998</c:v>
                </c:pt>
                <c:pt idx="239">
                  <c:v>2.41</c:v>
                </c:pt>
                <c:pt idx="240">
                  <c:v>2.4329999999999998</c:v>
                </c:pt>
                <c:pt idx="241">
                  <c:v>2.4009999999999998</c:v>
                </c:pt>
                <c:pt idx="242">
                  <c:v>2.4009999999999998</c:v>
                </c:pt>
                <c:pt idx="243">
                  <c:v>2.4009999999999998</c:v>
                </c:pt>
                <c:pt idx="244">
                  <c:v>2.4180000000000001</c:v>
                </c:pt>
                <c:pt idx="245">
                  <c:v>2.4409999999999998</c:v>
                </c:pt>
                <c:pt idx="246">
                  <c:v>2.4630000000000001</c:v>
                </c:pt>
                <c:pt idx="247">
                  <c:v>2.4750000000000001</c:v>
                </c:pt>
                <c:pt idx="248">
                  <c:v>2.4990000000000001</c:v>
                </c:pt>
                <c:pt idx="249">
                  <c:v>2.4990000000000001</c:v>
                </c:pt>
                <c:pt idx="250">
                  <c:v>2.4990000000000001</c:v>
                </c:pt>
                <c:pt idx="251">
                  <c:v>2.536</c:v>
                </c:pt>
                <c:pt idx="252">
                  <c:v>2.5390000000000001</c:v>
                </c:pt>
                <c:pt idx="253">
                  <c:v>2.5299999999999998</c:v>
                </c:pt>
                <c:pt idx="254">
                  <c:v>2.5289999999999999</c:v>
                </c:pt>
                <c:pt idx="255">
                  <c:v>2.5409999999999999</c:v>
                </c:pt>
                <c:pt idx="256">
                  <c:v>2.5409999999999999</c:v>
                </c:pt>
                <c:pt idx="257">
                  <c:v>2.5409999999999999</c:v>
                </c:pt>
                <c:pt idx="258">
                  <c:v>2.5710000000000002</c:v>
                </c:pt>
                <c:pt idx="259">
                  <c:v>2.5630000000000002</c:v>
                </c:pt>
                <c:pt idx="260">
                  <c:v>2.5449999999999999</c:v>
                </c:pt>
                <c:pt idx="261">
                  <c:v>2.508</c:v>
                </c:pt>
                <c:pt idx="262">
                  <c:v>2.504</c:v>
                </c:pt>
                <c:pt idx="263">
                  <c:v>2.504</c:v>
                </c:pt>
                <c:pt idx="264">
                  <c:v>2.504</c:v>
                </c:pt>
                <c:pt idx="265">
                  <c:v>2.5089999999999999</c:v>
                </c:pt>
                <c:pt idx="266">
                  <c:v>2.5009999999999999</c:v>
                </c:pt>
                <c:pt idx="267">
                  <c:v>2.4889999999999999</c:v>
                </c:pt>
                <c:pt idx="268">
                  <c:v>2.4649999999999999</c:v>
                </c:pt>
                <c:pt idx="269">
                  <c:v>2.448</c:v>
                </c:pt>
                <c:pt idx="270">
                  <c:v>2.448</c:v>
                </c:pt>
                <c:pt idx="271">
                  <c:v>2.448</c:v>
                </c:pt>
                <c:pt idx="272">
                  <c:v>2.4129999999999998</c:v>
                </c:pt>
                <c:pt idx="273">
                  <c:v>2.4350000000000001</c:v>
                </c:pt>
                <c:pt idx="274">
                  <c:v>2.4159999999999999</c:v>
                </c:pt>
                <c:pt idx="275">
                  <c:v>2.4289999999999998</c:v>
                </c:pt>
                <c:pt idx="276">
                  <c:v>2.448</c:v>
                </c:pt>
                <c:pt idx="277">
                  <c:v>2.448</c:v>
                </c:pt>
                <c:pt idx="278">
                  <c:v>2.448</c:v>
                </c:pt>
                <c:pt idx="279">
                  <c:v>2.4319999999999999</c:v>
                </c:pt>
                <c:pt idx="280">
                  <c:v>2.423</c:v>
                </c:pt>
                <c:pt idx="281">
                  <c:v>2.3959999999999999</c:v>
                </c:pt>
                <c:pt idx="282">
                  <c:v>2.383</c:v>
                </c:pt>
                <c:pt idx="283">
                  <c:v>2.3879999999999999</c:v>
                </c:pt>
                <c:pt idx="284">
                  <c:v>2.3879999999999999</c:v>
                </c:pt>
                <c:pt idx="285">
                  <c:v>2.3879999999999999</c:v>
                </c:pt>
                <c:pt idx="286">
                  <c:v>2.3969999999999998</c:v>
                </c:pt>
                <c:pt idx="287">
                  <c:v>2.4159999999999999</c:v>
                </c:pt>
                <c:pt idx="288">
                  <c:v>2.3959999999999999</c:v>
                </c:pt>
                <c:pt idx="289">
                  <c:v>2.42</c:v>
                </c:pt>
                <c:pt idx="290">
                  <c:v>2.4340000000000002</c:v>
                </c:pt>
                <c:pt idx="291">
                  <c:v>2.4340000000000002</c:v>
                </c:pt>
                <c:pt idx="292">
                  <c:v>2.4340000000000002</c:v>
                </c:pt>
                <c:pt idx="293">
                  <c:v>2.3959999999999999</c:v>
                </c:pt>
                <c:pt idx="294">
                  <c:v>2.39</c:v>
                </c:pt>
                <c:pt idx="295">
                  <c:v>2.3719999999999999</c:v>
                </c:pt>
                <c:pt idx="296">
                  <c:v>2.391</c:v>
                </c:pt>
                <c:pt idx="297">
                  <c:v>2.383</c:v>
                </c:pt>
                <c:pt idx="298">
                  <c:v>2.383</c:v>
                </c:pt>
                <c:pt idx="299">
                  <c:v>2.383</c:v>
                </c:pt>
                <c:pt idx="300">
                  <c:v>2.4209999999999998</c:v>
                </c:pt>
                <c:pt idx="301">
                  <c:v>2.4580000000000002</c:v>
                </c:pt>
                <c:pt idx="302">
                  <c:v>2.4910000000000001</c:v>
                </c:pt>
                <c:pt idx="303">
                  <c:v>2.4820000000000002</c:v>
                </c:pt>
                <c:pt idx="304">
                  <c:v>2.5070000000000001</c:v>
                </c:pt>
                <c:pt idx="305">
                  <c:v>2.5070000000000001</c:v>
                </c:pt>
                <c:pt idx="306">
                  <c:v>2.5070000000000001</c:v>
                </c:pt>
                <c:pt idx="307">
                  <c:v>2.5539999999999998</c:v>
                </c:pt>
                <c:pt idx="308">
                  <c:v>2.577</c:v>
                </c:pt>
                <c:pt idx="309">
                  <c:v>2.5590000000000002</c:v>
                </c:pt>
                <c:pt idx="310">
                  <c:v>2.5459999999999998</c:v>
                </c:pt>
                <c:pt idx="311">
                  <c:v>2.5619999999999998</c:v>
                </c:pt>
                <c:pt idx="312">
                  <c:v>2.5619999999999998</c:v>
                </c:pt>
                <c:pt idx="313">
                  <c:v>2.5619999999999998</c:v>
                </c:pt>
                <c:pt idx="314">
                  <c:v>2.5089999999999999</c:v>
                </c:pt>
                <c:pt idx="315">
                  <c:v>2.5059999999999998</c:v>
                </c:pt>
                <c:pt idx="316">
                  <c:v>2.52</c:v>
                </c:pt>
                <c:pt idx="317">
                  <c:v>2.4990000000000001</c:v>
                </c:pt>
                <c:pt idx="318">
                  <c:v>2.504</c:v>
                </c:pt>
                <c:pt idx="319">
                  <c:v>2.504</c:v>
                </c:pt>
                <c:pt idx="320">
                  <c:v>2.504</c:v>
                </c:pt>
                <c:pt idx="321">
                  <c:v>2.448</c:v>
                </c:pt>
                <c:pt idx="322">
                  <c:v>2.4209999999999998</c:v>
                </c:pt>
                <c:pt idx="323">
                  <c:v>2.4319999999999999</c:v>
                </c:pt>
                <c:pt idx="324">
                  <c:v>2.4340000000000002</c:v>
                </c:pt>
                <c:pt idx="325">
                  <c:v>2.4660000000000002</c:v>
                </c:pt>
                <c:pt idx="326">
                  <c:v>2.4660000000000002</c:v>
                </c:pt>
                <c:pt idx="327">
                  <c:v>2.4660000000000002</c:v>
                </c:pt>
                <c:pt idx="328">
                  <c:v>2.4239999999999999</c:v>
                </c:pt>
                <c:pt idx="329">
                  <c:v>2.4159999999999999</c:v>
                </c:pt>
                <c:pt idx="330">
                  <c:v>2.3959999999999999</c:v>
                </c:pt>
                <c:pt idx="331">
                  <c:v>2.379</c:v>
                </c:pt>
                <c:pt idx="332">
                  <c:v>2.2890000000000001</c:v>
                </c:pt>
                <c:pt idx="333">
                  <c:v>2.2890000000000001</c:v>
                </c:pt>
                <c:pt idx="334">
                  <c:v>2.2890000000000001</c:v>
                </c:pt>
                <c:pt idx="335">
                  <c:v>2.298</c:v>
                </c:pt>
                <c:pt idx="336">
                  <c:v>2.3279999999999998</c:v>
                </c:pt>
                <c:pt idx="337">
                  <c:v>2.33</c:v>
                </c:pt>
                <c:pt idx="338">
                  <c:v>2.3450000000000002</c:v>
                </c:pt>
                <c:pt idx="339">
                  <c:v>2.3140000000000001</c:v>
                </c:pt>
                <c:pt idx="340">
                  <c:v>2.3140000000000001</c:v>
                </c:pt>
                <c:pt idx="341">
                  <c:v>2.3140000000000001</c:v>
                </c:pt>
                <c:pt idx="342">
                  <c:v>2.2759999999999998</c:v>
                </c:pt>
                <c:pt idx="343">
                  <c:v>2.29</c:v>
                </c:pt>
                <c:pt idx="344">
                  <c:v>2.2759999999999998</c:v>
                </c:pt>
                <c:pt idx="345">
                  <c:v>2.3210000000000002</c:v>
                </c:pt>
                <c:pt idx="346">
                  <c:v>2.3029999999999999</c:v>
                </c:pt>
                <c:pt idx="347">
                  <c:v>2.3029999999999999</c:v>
                </c:pt>
                <c:pt idx="348">
                  <c:v>2.3029999999999999</c:v>
                </c:pt>
                <c:pt idx="349">
                  <c:v>2.331</c:v>
                </c:pt>
                <c:pt idx="350">
                  <c:v>2.31</c:v>
                </c:pt>
                <c:pt idx="351">
                  <c:v>2.294</c:v>
                </c:pt>
                <c:pt idx="352">
                  <c:v>2.3010000000000002</c:v>
                </c:pt>
                <c:pt idx="353">
                  <c:v>2.323</c:v>
                </c:pt>
                <c:pt idx="354">
                  <c:v>2.323</c:v>
                </c:pt>
                <c:pt idx="355">
                  <c:v>2.323</c:v>
                </c:pt>
                <c:pt idx="356">
                  <c:v>2.2639999999999998</c:v>
                </c:pt>
                <c:pt idx="357">
                  <c:v>2.2480000000000002</c:v>
                </c:pt>
                <c:pt idx="358">
                  <c:v>2.2639999999999998</c:v>
                </c:pt>
                <c:pt idx="359">
                  <c:v>2.302</c:v>
                </c:pt>
                <c:pt idx="360">
                  <c:v>2.2999999999999998</c:v>
                </c:pt>
                <c:pt idx="361">
                  <c:v>2.2999999999999998</c:v>
                </c:pt>
                <c:pt idx="362">
                  <c:v>2.2999999999999998</c:v>
                </c:pt>
                <c:pt idx="363">
                  <c:v>2.4129999999999998</c:v>
                </c:pt>
                <c:pt idx="364">
                  <c:v>2.4260000000000002</c:v>
                </c:pt>
                <c:pt idx="365">
                  <c:v>2.4220000000000002</c:v>
                </c:pt>
                <c:pt idx="366">
                  <c:v>2.419</c:v>
                </c:pt>
                <c:pt idx="367">
                  <c:v>2.423</c:v>
                </c:pt>
                <c:pt idx="368">
                  <c:v>2.423</c:v>
                </c:pt>
                <c:pt idx="369">
                  <c:v>2.423</c:v>
                </c:pt>
                <c:pt idx="370">
                  <c:v>2.4249999999999998</c:v>
                </c:pt>
                <c:pt idx="371">
                  <c:v>2.4220000000000002</c:v>
                </c:pt>
                <c:pt idx="372">
                  <c:v>2.42</c:v>
                </c:pt>
                <c:pt idx="373">
                  <c:v>2.4279999999999999</c:v>
                </c:pt>
                <c:pt idx="374">
                  <c:v>2.4300000000000002</c:v>
                </c:pt>
                <c:pt idx="375">
                  <c:v>2.4300000000000002</c:v>
                </c:pt>
                <c:pt idx="376">
                  <c:v>2.4300000000000002</c:v>
                </c:pt>
                <c:pt idx="377">
                  <c:v>2.4359999999999999</c:v>
                </c:pt>
                <c:pt idx="378">
                  <c:v>2.4359999999999999</c:v>
                </c:pt>
                <c:pt idx="379">
                  <c:v>2.4260000000000002</c:v>
                </c:pt>
                <c:pt idx="380">
                  <c:v>2.4220000000000002</c:v>
                </c:pt>
                <c:pt idx="381">
                  <c:v>2.4119999999999999</c:v>
                </c:pt>
                <c:pt idx="382">
                  <c:v>2.4119999999999999</c:v>
                </c:pt>
                <c:pt idx="383">
                  <c:v>2.4119999999999999</c:v>
                </c:pt>
                <c:pt idx="384">
                  <c:v>2.3879999999999999</c:v>
                </c:pt>
                <c:pt idx="385">
                  <c:v>2.395</c:v>
                </c:pt>
                <c:pt idx="386">
                  <c:v>2.3860000000000001</c:v>
                </c:pt>
                <c:pt idx="387">
                  <c:v>2.3769999999999998</c:v>
                </c:pt>
                <c:pt idx="388">
                  <c:v>2.36</c:v>
                </c:pt>
                <c:pt idx="389">
                  <c:v>2.36</c:v>
                </c:pt>
                <c:pt idx="390">
                  <c:v>2.36</c:v>
                </c:pt>
                <c:pt idx="391">
                  <c:v>2.347</c:v>
                </c:pt>
                <c:pt idx="392">
                  <c:v>2.359</c:v>
                </c:pt>
                <c:pt idx="393">
                  <c:v>2.3490000000000002</c:v>
                </c:pt>
                <c:pt idx="394">
                  <c:v>2.3359999999999999</c:v>
                </c:pt>
                <c:pt idx="395">
                  <c:v>2.339</c:v>
                </c:pt>
                <c:pt idx="396">
                  <c:v>2.339</c:v>
                </c:pt>
                <c:pt idx="397">
                  <c:v>2.339</c:v>
                </c:pt>
                <c:pt idx="398">
                  <c:v>2.3199999999999998</c:v>
                </c:pt>
                <c:pt idx="399">
                  <c:v>2.33</c:v>
                </c:pt>
                <c:pt idx="400">
                  <c:v>2.3210000000000002</c:v>
                </c:pt>
                <c:pt idx="401">
                  <c:v>2.3239999999999998</c:v>
                </c:pt>
                <c:pt idx="402">
                  <c:v>2.3479999999999999</c:v>
                </c:pt>
                <c:pt idx="403">
                  <c:v>2.3479999999999999</c:v>
                </c:pt>
                <c:pt idx="404">
                  <c:v>2.3479999999999999</c:v>
                </c:pt>
                <c:pt idx="405">
                  <c:v>2.3380000000000001</c:v>
                </c:pt>
                <c:pt idx="406">
                  <c:v>2.355</c:v>
                </c:pt>
                <c:pt idx="407">
                  <c:v>2.3679999999999999</c:v>
                </c:pt>
                <c:pt idx="408">
                  <c:v>2.355</c:v>
                </c:pt>
                <c:pt idx="409">
                  <c:v>2.3519999999999999</c:v>
                </c:pt>
                <c:pt idx="410">
                  <c:v>2.3519999999999999</c:v>
                </c:pt>
                <c:pt idx="411">
                  <c:v>2.3519999999999999</c:v>
                </c:pt>
                <c:pt idx="412">
                  <c:v>2.3639999999999999</c:v>
                </c:pt>
                <c:pt idx="413">
                  <c:v>2.3559999999999999</c:v>
                </c:pt>
                <c:pt idx="414">
                  <c:v>2.3530000000000002</c:v>
                </c:pt>
                <c:pt idx="415">
                  <c:v>2.3340000000000001</c:v>
                </c:pt>
                <c:pt idx="416">
                  <c:v>2.331</c:v>
                </c:pt>
                <c:pt idx="417">
                  <c:v>2.331</c:v>
                </c:pt>
                <c:pt idx="418">
                  <c:v>2.331</c:v>
                </c:pt>
                <c:pt idx="419">
                  <c:v>2.3170000000000002</c:v>
                </c:pt>
                <c:pt idx="420">
                  <c:v>2.3239999999999998</c:v>
                </c:pt>
                <c:pt idx="421">
                  <c:v>2.3279999999999998</c:v>
                </c:pt>
                <c:pt idx="422">
                  <c:v>2.3079999999999998</c:v>
                </c:pt>
                <c:pt idx="423">
                  <c:v>2.2789999999999999</c:v>
                </c:pt>
                <c:pt idx="424">
                  <c:v>2.2789999999999999</c:v>
                </c:pt>
                <c:pt idx="425">
                  <c:v>2.2789999999999999</c:v>
                </c:pt>
                <c:pt idx="426">
                  <c:v>2.302</c:v>
                </c:pt>
                <c:pt idx="427">
                  <c:v>2.3029999999999999</c:v>
                </c:pt>
                <c:pt idx="428">
                  <c:v>2.3180000000000001</c:v>
                </c:pt>
                <c:pt idx="429">
                  <c:v>2.2879999999999998</c:v>
                </c:pt>
                <c:pt idx="430">
                  <c:v>2.2759999999999998</c:v>
                </c:pt>
                <c:pt idx="431">
                  <c:v>2.2759999999999998</c:v>
                </c:pt>
                <c:pt idx="432">
                  <c:v>2.2759999999999998</c:v>
                </c:pt>
                <c:pt idx="433">
                  <c:v>2.3620000000000001</c:v>
                </c:pt>
                <c:pt idx="434">
                  <c:v>2.3730000000000002</c:v>
                </c:pt>
                <c:pt idx="435">
                  <c:v>2.355</c:v>
                </c:pt>
                <c:pt idx="436">
                  <c:v>2.3319999999999999</c:v>
                </c:pt>
                <c:pt idx="437">
                  <c:v>2.3559999999999999</c:v>
                </c:pt>
                <c:pt idx="438">
                  <c:v>2.3559999999999999</c:v>
                </c:pt>
                <c:pt idx="439">
                  <c:v>2.3559999999999999</c:v>
                </c:pt>
                <c:pt idx="440">
                  <c:v>2.347</c:v>
                </c:pt>
                <c:pt idx="441">
                  <c:v>2.383</c:v>
                </c:pt>
                <c:pt idx="442">
                  <c:v>2.3610000000000002</c:v>
                </c:pt>
                <c:pt idx="443">
                  <c:v>2.379</c:v>
                </c:pt>
                <c:pt idx="444">
                  <c:v>2.379</c:v>
                </c:pt>
                <c:pt idx="445">
                  <c:v>2.379</c:v>
                </c:pt>
                <c:pt idx="446">
                  <c:v>2.379</c:v>
                </c:pt>
                <c:pt idx="447">
                  <c:v>2.3980000000000001</c:v>
                </c:pt>
                <c:pt idx="448">
                  <c:v>2.4409999999999998</c:v>
                </c:pt>
                <c:pt idx="449">
                  <c:v>2.4430000000000001</c:v>
                </c:pt>
                <c:pt idx="450">
                  <c:v>2.448</c:v>
                </c:pt>
                <c:pt idx="451">
                  <c:v>2.448</c:v>
                </c:pt>
                <c:pt idx="452">
                  <c:v>2.448</c:v>
                </c:pt>
                <c:pt idx="453">
                  <c:v>2.448</c:v>
                </c:pt>
                <c:pt idx="454">
                  <c:v>2.4769999999999999</c:v>
                </c:pt>
                <c:pt idx="455">
                  <c:v>2.492</c:v>
                </c:pt>
                <c:pt idx="456">
                  <c:v>2.4929999999999999</c:v>
                </c:pt>
                <c:pt idx="457">
                  <c:v>2.4929999999999999</c:v>
                </c:pt>
                <c:pt idx="458">
                  <c:v>2.5129999999999999</c:v>
                </c:pt>
                <c:pt idx="459">
                  <c:v>2.5129999999999999</c:v>
                </c:pt>
                <c:pt idx="460">
                  <c:v>2.5129999999999999</c:v>
                </c:pt>
                <c:pt idx="461">
                  <c:v>2.5259999999999998</c:v>
                </c:pt>
                <c:pt idx="462">
                  <c:v>2.5449999999999999</c:v>
                </c:pt>
                <c:pt idx="463">
                  <c:v>2.57</c:v>
                </c:pt>
                <c:pt idx="464">
                  <c:v>2.5910000000000002</c:v>
                </c:pt>
                <c:pt idx="465">
                  <c:v>2.5779999999999998</c:v>
                </c:pt>
                <c:pt idx="466">
                  <c:v>2.5779999999999998</c:v>
                </c:pt>
                <c:pt idx="467">
                  <c:v>2.5779999999999998</c:v>
                </c:pt>
                <c:pt idx="468">
                  <c:v>2.6230000000000002</c:v>
                </c:pt>
                <c:pt idx="469">
                  <c:v>2.609</c:v>
                </c:pt>
                <c:pt idx="470">
                  <c:v>2.5910000000000002</c:v>
                </c:pt>
                <c:pt idx="471">
                  <c:v>2.5920000000000001</c:v>
                </c:pt>
                <c:pt idx="472">
                  <c:v>2.6280000000000001</c:v>
                </c:pt>
                <c:pt idx="473">
                  <c:v>2.6280000000000001</c:v>
                </c:pt>
                <c:pt idx="474">
                  <c:v>2.6280000000000001</c:v>
                </c:pt>
                <c:pt idx="475">
                  <c:v>2.6829999999999998</c:v>
                </c:pt>
                <c:pt idx="476">
                  <c:v>2.726</c:v>
                </c:pt>
                <c:pt idx="477">
                  <c:v>2.7389999999999999</c:v>
                </c:pt>
                <c:pt idx="478">
                  <c:v>2.7120000000000002</c:v>
                </c:pt>
                <c:pt idx="479">
                  <c:v>2.6949999999999998</c:v>
                </c:pt>
                <c:pt idx="480">
                  <c:v>2.6949999999999998</c:v>
                </c:pt>
                <c:pt idx="481">
                  <c:v>2.6949999999999998</c:v>
                </c:pt>
                <c:pt idx="482">
                  <c:v>2.7330000000000001</c:v>
                </c:pt>
                <c:pt idx="483">
                  <c:v>2.7589999999999999</c:v>
                </c:pt>
                <c:pt idx="484">
                  <c:v>2.74</c:v>
                </c:pt>
                <c:pt idx="485">
                  <c:v>2.7490000000000001</c:v>
                </c:pt>
                <c:pt idx="486">
                  <c:v>2.74</c:v>
                </c:pt>
                <c:pt idx="487">
                  <c:v>2.74</c:v>
                </c:pt>
                <c:pt idx="488">
                  <c:v>2.74</c:v>
                </c:pt>
                <c:pt idx="489">
                  <c:v>2.7610000000000001</c:v>
                </c:pt>
                <c:pt idx="490">
                  <c:v>2.7189999999999999</c:v>
                </c:pt>
                <c:pt idx="491">
                  <c:v>2.71</c:v>
                </c:pt>
                <c:pt idx="492">
                  <c:v>2.6909999999999998</c:v>
                </c:pt>
                <c:pt idx="493">
                  <c:v>2.6909999999999998</c:v>
                </c:pt>
                <c:pt idx="494">
                  <c:v>2.6909999999999998</c:v>
                </c:pt>
                <c:pt idx="495">
                  <c:v>2.6909999999999998</c:v>
                </c:pt>
                <c:pt idx="496">
                  <c:v>2.702</c:v>
                </c:pt>
                <c:pt idx="497">
                  <c:v>2.665</c:v>
                </c:pt>
                <c:pt idx="498">
                  <c:v>2.665</c:v>
                </c:pt>
                <c:pt idx="499">
                  <c:v>2.6789999999999998</c:v>
                </c:pt>
                <c:pt idx="500">
                  <c:v>2.653</c:v>
                </c:pt>
                <c:pt idx="501">
                  <c:v>2.653</c:v>
                </c:pt>
                <c:pt idx="502">
                  <c:v>2.653</c:v>
                </c:pt>
                <c:pt idx="503">
                  <c:v>2.6709999999999998</c:v>
                </c:pt>
                <c:pt idx="504">
                  <c:v>2.6560000000000001</c:v>
                </c:pt>
                <c:pt idx="505">
                  <c:v>2.649</c:v>
                </c:pt>
                <c:pt idx="506">
                  <c:v>2.6389999999999998</c:v>
                </c:pt>
                <c:pt idx="507">
                  <c:v>2.657</c:v>
                </c:pt>
                <c:pt idx="508">
                  <c:v>2.657</c:v>
                </c:pt>
                <c:pt idx="509">
                  <c:v>2.657</c:v>
                </c:pt>
                <c:pt idx="510">
                  <c:v>2.661</c:v>
                </c:pt>
                <c:pt idx="511">
                  <c:v>2.657</c:v>
                </c:pt>
                <c:pt idx="512">
                  <c:v>2.6520000000000001</c:v>
                </c:pt>
                <c:pt idx="513">
                  <c:v>2.6480000000000001</c:v>
                </c:pt>
                <c:pt idx="514">
                  <c:v>2.6429999999999998</c:v>
                </c:pt>
                <c:pt idx="515">
                  <c:v>2.6429999999999998</c:v>
                </c:pt>
                <c:pt idx="516">
                  <c:v>2.6429999999999998</c:v>
                </c:pt>
                <c:pt idx="517">
                  <c:v>2.6389999999999998</c:v>
                </c:pt>
                <c:pt idx="518">
                  <c:v>2.65</c:v>
                </c:pt>
                <c:pt idx="519">
                  <c:v>2.649</c:v>
                </c:pt>
                <c:pt idx="520">
                  <c:v>2.6269999999999998</c:v>
                </c:pt>
                <c:pt idx="521">
                  <c:v>2.6110000000000002</c:v>
                </c:pt>
                <c:pt idx="522">
                  <c:v>2.6110000000000002</c:v>
                </c:pt>
                <c:pt idx="523">
                  <c:v>2.6110000000000002</c:v>
                </c:pt>
                <c:pt idx="524">
                  <c:v>2.6320000000000001</c:v>
                </c:pt>
                <c:pt idx="525">
                  <c:v>2.63</c:v>
                </c:pt>
                <c:pt idx="526">
                  <c:v>2.6509999999999998</c:v>
                </c:pt>
                <c:pt idx="527">
                  <c:v>2.681</c:v>
                </c:pt>
                <c:pt idx="528">
                  <c:v>2.6549999999999998</c:v>
                </c:pt>
                <c:pt idx="529">
                  <c:v>2.6549999999999998</c:v>
                </c:pt>
                <c:pt idx="530">
                  <c:v>2.6549999999999998</c:v>
                </c:pt>
                <c:pt idx="531">
                  <c:v>2.6320000000000001</c:v>
                </c:pt>
                <c:pt idx="532">
                  <c:v>2.63</c:v>
                </c:pt>
                <c:pt idx="533">
                  <c:v>2.6339999999999999</c:v>
                </c:pt>
                <c:pt idx="534">
                  <c:v>2.6419999999999999</c:v>
                </c:pt>
                <c:pt idx="535">
                  <c:v>2.6269999999999998</c:v>
                </c:pt>
                <c:pt idx="536">
                  <c:v>2.6269999999999998</c:v>
                </c:pt>
                <c:pt idx="537">
                  <c:v>2.6269999999999998</c:v>
                </c:pt>
                <c:pt idx="538">
                  <c:v>2.6120000000000001</c:v>
                </c:pt>
                <c:pt idx="539">
                  <c:v>2.5910000000000002</c:v>
                </c:pt>
                <c:pt idx="540">
                  <c:v>2.5830000000000002</c:v>
                </c:pt>
                <c:pt idx="541">
                  <c:v>2.5590000000000002</c:v>
                </c:pt>
                <c:pt idx="542">
                  <c:v>2.58</c:v>
                </c:pt>
                <c:pt idx="543">
                  <c:v>2.58</c:v>
                </c:pt>
                <c:pt idx="544">
                  <c:v>2.58</c:v>
                </c:pt>
                <c:pt idx="545">
                  <c:v>2.589</c:v>
                </c:pt>
                <c:pt idx="546">
                  <c:v>2.6150000000000002</c:v>
                </c:pt>
                <c:pt idx="547">
                  <c:v>2.6179999999999999</c:v>
                </c:pt>
                <c:pt idx="548">
                  <c:v>2.6139999999999999</c:v>
                </c:pt>
                <c:pt idx="549">
                  <c:v>2.6389999999999998</c:v>
                </c:pt>
                <c:pt idx="550">
                  <c:v>2.6389999999999998</c:v>
                </c:pt>
                <c:pt idx="551">
                  <c:v>2.6389999999999998</c:v>
                </c:pt>
                <c:pt idx="552">
                  <c:v>2.597</c:v>
                </c:pt>
                <c:pt idx="553">
                  <c:v>2.63</c:v>
                </c:pt>
                <c:pt idx="554">
                  <c:v>2.625</c:v>
                </c:pt>
                <c:pt idx="555">
                  <c:v>2.6030000000000002</c:v>
                </c:pt>
                <c:pt idx="556">
                  <c:v>2.601</c:v>
                </c:pt>
                <c:pt idx="557">
                  <c:v>2.601</c:v>
                </c:pt>
                <c:pt idx="558">
                  <c:v>2.601</c:v>
                </c:pt>
                <c:pt idx="559">
                  <c:v>2.5990000000000002</c:v>
                </c:pt>
                <c:pt idx="560">
                  <c:v>2.61</c:v>
                </c:pt>
                <c:pt idx="561">
                  <c:v>2.6110000000000002</c:v>
                </c:pt>
                <c:pt idx="562">
                  <c:v>2.613</c:v>
                </c:pt>
                <c:pt idx="563">
                  <c:v>2.605</c:v>
                </c:pt>
                <c:pt idx="564">
                  <c:v>2.605</c:v>
                </c:pt>
                <c:pt idx="565">
                  <c:v>2.605</c:v>
                </c:pt>
                <c:pt idx="566">
                  <c:v>2.59</c:v>
                </c:pt>
                <c:pt idx="567">
                  <c:v>2.59</c:v>
                </c:pt>
                <c:pt idx="568">
                  <c:v>2.5840000000000001</c:v>
                </c:pt>
                <c:pt idx="569">
                  <c:v>2.605</c:v>
                </c:pt>
                <c:pt idx="570">
                  <c:v>2.629</c:v>
                </c:pt>
                <c:pt idx="571">
                  <c:v>2.629</c:v>
                </c:pt>
                <c:pt idx="572">
                  <c:v>2.629</c:v>
                </c:pt>
                <c:pt idx="573">
                  <c:v>2.641</c:v>
                </c:pt>
                <c:pt idx="574">
                  <c:v>2.6949999999999998</c:v>
                </c:pt>
                <c:pt idx="575">
                  <c:v>2.7320000000000002</c:v>
                </c:pt>
                <c:pt idx="576">
                  <c:v>2.698</c:v>
                </c:pt>
                <c:pt idx="577">
                  <c:v>2.69</c:v>
                </c:pt>
                <c:pt idx="578">
                  <c:v>2.69</c:v>
                </c:pt>
                <c:pt idx="579">
                  <c:v>2.69</c:v>
                </c:pt>
                <c:pt idx="580">
                  <c:v>2.738</c:v>
                </c:pt>
                <c:pt idx="581">
                  <c:v>2.7519999999999998</c:v>
                </c:pt>
                <c:pt idx="582">
                  <c:v>2.7749999999999999</c:v>
                </c:pt>
                <c:pt idx="583">
                  <c:v>2.766</c:v>
                </c:pt>
                <c:pt idx="584">
                  <c:v>2.7989999999999999</c:v>
                </c:pt>
                <c:pt idx="585">
                  <c:v>2.7989999999999999</c:v>
                </c:pt>
                <c:pt idx="586">
                  <c:v>2.7989999999999999</c:v>
                </c:pt>
                <c:pt idx="587">
                  <c:v>2.782</c:v>
                </c:pt>
                <c:pt idx="588">
                  <c:v>2.7890000000000001</c:v>
                </c:pt>
                <c:pt idx="589">
                  <c:v>2.7919999999999998</c:v>
                </c:pt>
                <c:pt idx="590">
                  <c:v>2.8130000000000002</c:v>
                </c:pt>
                <c:pt idx="591">
                  <c:v>2.84</c:v>
                </c:pt>
                <c:pt idx="592">
                  <c:v>2.84</c:v>
                </c:pt>
                <c:pt idx="593">
                  <c:v>2.84</c:v>
                </c:pt>
                <c:pt idx="594">
                  <c:v>2.859</c:v>
                </c:pt>
                <c:pt idx="595">
                  <c:v>2.88</c:v>
                </c:pt>
                <c:pt idx="596">
                  <c:v>2.8940000000000001</c:v>
                </c:pt>
                <c:pt idx="597">
                  <c:v>2.8839999999999999</c:v>
                </c:pt>
                <c:pt idx="598">
                  <c:v>2.911</c:v>
                </c:pt>
                <c:pt idx="599">
                  <c:v>2.911</c:v>
                </c:pt>
                <c:pt idx="600">
                  <c:v>2.911</c:v>
                </c:pt>
                <c:pt idx="601">
                  <c:v>2.903</c:v>
                </c:pt>
                <c:pt idx="602">
                  <c:v>2.8969999999999998</c:v>
                </c:pt>
                <c:pt idx="603">
                  <c:v>2.8719999999999999</c:v>
                </c:pt>
                <c:pt idx="604">
                  <c:v>2.9260000000000002</c:v>
                </c:pt>
                <c:pt idx="605">
                  <c:v>2.9239999999999999</c:v>
                </c:pt>
                <c:pt idx="606">
                  <c:v>2.9239999999999999</c:v>
                </c:pt>
                <c:pt idx="607">
                  <c:v>2.9239999999999999</c:v>
                </c:pt>
                <c:pt idx="608">
                  <c:v>2.9550000000000001</c:v>
                </c:pt>
                <c:pt idx="609">
                  <c:v>2.9540000000000002</c:v>
                </c:pt>
                <c:pt idx="610">
                  <c:v>2.9620000000000002</c:v>
                </c:pt>
                <c:pt idx="611">
                  <c:v>2.976</c:v>
                </c:pt>
                <c:pt idx="612">
                  <c:v>2.9889999999999999</c:v>
                </c:pt>
                <c:pt idx="613">
                  <c:v>2.9889999999999999</c:v>
                </c:pt>
                <c:pt idx="614">
                  <c:v>2.9889999999999999</c:v>
                </c:pt>
                <c:pt idx="615">
                  <c:v>3.0059999999999998</c:v>
                </c:pt>
                <c:pt idx="616">
                  <c:v>2.9729999999999999</c:v>
                </c:pt>
                <c:pt idx="617">
                  <c:v>2.9929999999999999</c:v>
                </c:pt>
                <c:pt idx="618">
                  <c:v>2.9750000000000001</c:v>
                </c:pt>
                <c:pt idx="619">
                  <c:v>2.96</c:v>
                </c:pt>
                <c:pt idx="620">
                  <c:v>2.96</c:v>
                </c:pt>
                <c:pt idx="621">
                  <c:v>2.96</c:v>
                </c:pt>
                <c:pt idx="622">
                  <c:v>2.9569999999999999</c:v>
                </c:pt>
                <c:pt idx="623">
                  <c:v>2.9590000000000001</c:v>
                </c:pt>
                <c:pt idx="624">
                  <c:v>2.944</c:v>
                </c:pt>
                <c:pt idx="625">
                  <c:v>2.9039999999999999</c:v>
                </c:pt>
                <c:pt idx="626">
                  <c:v>2.931</c:v>
                </c:pt>
                <c:pt idx="627">
                  <c:v>2.931</c:v>
                </c:pt>
                <c:pt idx="628">
                  <c:v>2.931</c:v>
                </c:pt>
                <c:pt idx="629">
                  <c:v>2.9540000000000002</c:v>
                </c:pt>
                <c:pt idx="630">
                  <c:v>2.9119999999999999</c:v>
                </c:pt>
                <c:pt idx="631">
                  <c:v>2.9750000000000001</c:v>
                </c:pt>
                <c:pt idx="632">
                  <c:v>2.99</c:v>
                </c:pt>
                <c:pt idx="633">
                  <c:v>2.9689999999999999</c:v>
                </c:pt>
                <c:pt idx="634">
                  <c:v>2.9689999999999999</c:v>
                </c:pt>
                <c:pt idx="635">
                  <c:v>2.9689999999999999</c:v>
                </c:pt>
                <c:pt idx="636">
                  <c:v>2.972</c:v>
                </c:pt>
                <c:pt idx="637">
                  <c:v>2.8959999999999999</c:v>
                </c:pt>
                <c:pt idx="638">
                  <c:v>2.9209999999999998</c:v>
                </c:pt>
                <c:pt idx="639">
                  <c:v>2.859</c:v>
                </c:pt>
                <c:pt idx="640">
                  <c:v>2.843</c:v>
                </c:pt>
                <c:pt idx="641">
                  <c:v>2.843</c:v>
                </c:pt>
                <c:pt idx="642">
                  <c:v>2.843</c:v>
                </c:pt>
                <c:pt idx="643">
                  <c:v>2.9350000000000001</c:v>
                </c:pt>
                <c:pt idx="644">
                  <c:v>2.9039999999999999</c:v>
                </c:pt>
                <c:pt idx="645">
                  <c:v>2.9129999999999998</c:v>
                </c:pt>
                <c:pt idx="646">
                  <c:v>2.94</c:v>
                </c:pt>
                <c:pt idx="647">
                  <c:v>2.988</c:v>
                </c:pt>
                <c:pt idx="648">
                  <c:v>2.988</c:v>
                </c:pt>
                <c:pt idx="649">
                  <c:v>2.988</c:v>
                </c:pt>
                <c:pt idx="650">
                  <c:v>3.0089999999999999</c:v>
                </c:pt>
                <c:pt idx="651">
                  <c:v>3.0139999999999998</c:v>
                </c:pt>
                <c:pt idx="652">
                  <c:v>3.028</c:v>
                </c:pt>
                <c:pt idx="653">
                  <c:v>3.0619999999999998</c:v>
                </c:pt>
                <c:pt idx="654">
                  <c:v>3.0659999999999998</c:v>
                </c:pt>
                <c:pt idx="655">
                  <c:v>3.0659999999999998</c:v>
                </c:pt>
                <c:pt idx="656">
                  <c:v>3.0659999999999998</c:v>
                </c:pt>
                <c:pt idx="657">
                  <c:v>3.0950000000000002</c:v>
                </c:pt>
                <c:pt idx="658">
                  <c:v>3.0880000000000001</c:v>
                </c:pt>
                <c:pt idx="659">
                  <c:v>3.133</c:v>
                </c:pt>
                <c:pt idx="660">
                  <c:v>3.077</c:v>
                </c:pt>
                <c:pt idx="661">
                  <c:v>3.0329999999999999</c:v>
                </c:pt>
                <c:pt idx="662">
                  <c:v>3.0329999999999999</c:v>
                </c:pt>
                <c:pt idx="663">
                  <c:v>3.0329999999999999</c:v>
                </c:pt>
                <c:pt idx="664">
                  <c:v>3.0760000000000001</c:v>
                </c:pt>
                <c:pt idx="665">
                  <c:v>3.101</c:v>
                </c:pt>
                <c:pt idx="666">
                  <c:v>3.0880000000000001</c:v>
                </c:pt>
                <c:pt idx="667">
                  <c:v>3.1030000000000002</c:v>
                </c:pt>
                <c:pt idx="668">
                  <c:v>3.173</c:v>
                </c:pt>
                <c:pt idx="669">
                  <c:v>3.173</c:v>
                </c:pt>
                <c:pt idx="670">
                  <c:v>3.173</c:v>
                </c:pt>
                <c:pt idx="671">
                  <c:v>3.1190000000000002</c:v>
                </c:pt>
                <c:pt idx="672">
                  <c:v>3.0259999999999998</c:v>
                </c:pt>
                <c:pt idx="673">
                  <c:v>3.0179999999999998</c:v>
                </c:pt>
                <c:pt idx="674">
                  <c:v>2.9630000000000001</c:v>
                </c:pt>
                <c:pt idx="675">
                  <c:v>2.92</c:v>
                </c:pt>
                <c:pt idx="676">
                  <c:v>2.92</c:v>
                </c:pt>
                <c:pt idx="677">
                  <c:v>2.92</c:v>
                </c:pt>
                <c:pt idx="678">
                  <c:v>2.9129999999999998</c:v>
                </c:pt>
                <c:pt idx="679">
                  <c:v>2.952</c:v>
                </c:pt>
                <c:pt idx="680">
                  <c:v>2.9980000000000002</c:v>
                </c:pt>
                <c:pt idx="681">
                  <c:v>2.9529999999999998</c:v>
                </c:pt>
                <c:pt idx="682">
                  <c:v>2.9729999999999999</c:v>
                </c:pt>
                <c:pt idx="683">
                  <c:v>2.9729999999999999</c:v>
                </c:pt>
                <c:pt idx="684">
                  <c:v>2.9729999999999999</c:v>
                </c:pt>
                <c:pt idx="685">
                  <c:v>2.827</c:v>
                </c:pt>
                <c:pt idx="686">
                  <c:v>2.8069999999999999</c:v>
                </c:pt>
                <c:pt idx="687">
                  <c:v>2.8130000000000002</c:v>
                </c:pt>
                <c:pt idx="688">
                  <c:v>2.702</c:v>
                </c:pt>
                <c:pt idx="689">
                  <c:v>2.7349999999999999</c:v>
                </c:pt>
                <c:pt idx="690">
                  <c:v>2.7349999999999999</c:v>
                </c:pt>
                <c:pt idx="691">
                  <c:v>2.7349999999999999</c:v>
                </c:pt>
                <c:pt idx="692">
                  <c:v>2.7519999999999998</c:v>
                </c:pt>
                <c:pt idx="693">
                  <c:v>2.8109999999999999</c:v>
                </c:pt>
                <c:pt idx="694">
                  <c:v>2.8380000000000001</c:v>
                </c:pt>
                <c:pt idx="695">
                  <c:v>2.8359999999999999</c:v>
                </c:pt>
                <c:pt idx="696">
                  <c:v>2.8050000000000002</c:v>
                </c:pt>
                <c:pt idx="697">
                  <c:v>2.8050000000000002</c:v>
                </c:pt>
                <c:pt idx="698">
                  <c:v>2.8050000000000002</c:v>
                </c:pt>
                <c:pt idx="699">
                  <c:v>2.8540000000000001</c:v>
                </c:pt>
                <c:pt idx="700">
                  <c:v>2.8239999999999998</c:v>
                </c:pt>
                <c:pt idx="701">
                  <c:v>2.746</c:v>
                </c:pt>
                <c:pt idx="702">
                  <c:v>2.5630000000000002</c:v>
                </c:pt>
                <c:pt idx="703">
                  <c:v>2.5979999999999999</c:v>
                </c:pt>
                <c:pt idx="704">
                  <c:v>2.5979999999999999</c:v>
                </c:pt>
                <c:pt idx="705">
                  <c:v>2.5979999999999999</c:v>
                </c:pt>
                <c:pt idx="706">
                  <c:v>2.52</c:v>
                </c:pt>
                <c:pt idx="707">
                  <c:v>2.58</c:v>
                </c:pt>
                <c:pt idx="708">
                  <c:v>2.5609999999999999</c:v>
                </c:pt>
                <c:pt idx="709">
                  <c:v>2.6840000000000002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2.75</c:v>
                </c:pt>
                <c:pt idx="714">
                  <c:v>2.7549999999999999</c:v>
                </c:pt>
                <c:pt idx="715">
                  <c:v>2.782</c:v>
                </c:pt>
                <c:pt idx="716">
                  <c:v>2.742</c:v>
                </c:pt>
                <c:pt idx="717">
                  <c:v>2.77</c:v>
                </c:pt>
                <c:pt idx="718">
                  <c:v>2.77</c:v>
                </c:pt>
                <c:pt idx="719">
                  <c:v>2.77</c:v>
                </c:pt>
                <c:pt idx="720">
                  <c:v>2.7810000000000001</c:v>
                </c:pt>
                <c:pt idx="721">
                  <c:v>2.8260000000000001</c:v>
                </c:pt>
                <c:pt idx="722">
                  <c:v>2.6869999999999998</c:v>
                </c:pt>
                <c:pt idx="723">
                  <c:v>2.64</c:v>
                </c:pt>
                <c:pt idx="724">
                  <c:v>2.6280000000000001</c:v>
                </c:pt>
                <c:pt idx="725">
                  <c:v>2.6280000000000001</c:v>
                </c:pt>
                <c:pt idx="726">
                  <c:v>2.6280000000000001</c:v>
                </c:pt>
                <c:pt idx="727">
                  <c:v>2.4980000000000002</c:v>
                </c:pt>
                <c:pt idx="728">
                  <c:v>2.5830000000000002</c:v>
                </c:pt>
                <c:pt idx="729">
                  <c:v>2.548</c:v>
                </c:pt>
                <c:pt idx="730">
                  <c:v>2.589</c:v>
                </c:pt>
                <c:pt idx="731">
                  <c:v>2.581</c:v>
                </c:pt>
                <c:pt idx="732">
                  <c:v>2.581</c:v>
                </c:pt>
                <c:pt idx="733">
                  <c:v>2.581</c:v>
                </c:pt>
                <c:pt idx="734">
                  <c:v>2.62</c:v>
                </c:pt>
                <c:pt idx="735">
                  <c:v>2.633</c:v>
                </c:pt>
                <c:pt idx="736">
                  <c:v>2.6520000000000001</c:v>
                </c:pt>
                <c:pt idx="737">
                  <c:v>2.6309999999999998</c:v>
                </c:pt>
                <c:pt idx="738">
                  <c:v>2.641</c:v>
                </c:pt>
                <c:pt idx="739">
                  <c:v>2.641</c:v>
                </c:pt>
                <c:pt idx="740">
                  <c:v>2.641</c:v>
                </c:pt>
                <c:pt idx="741">
                  <c:v>2.6520000000000001</c:v>
                </c:pt>
                <c:pt idx="742">
                  <c:v>2.653</c:v>
                </c:pt>
                <c:pt idx="743">
                  <c:v>2.6829999999999998</c:v>
                </c:pt>
                <c:pt idx="744">
                  <c:v>2.6869999999999998</c:v>
                </c:pt>
                <c:pt idx="745">
                  <c:v>2.698</c:v>
                </c:pt>
                <c:pt idx="746">
                  <c:v>2.698</c:v>
                </c:pt>
                <c:pt idx="747">
                  <c:v>2.698</c:v>
                </c:pt>
                <c:pt idx="748">
                  <c:v>2.67</c:v>
                </c:pt>
                <c:pt idx="749">
                  <c:v>2.65</c:v>
                </c:pt>
                <c:pt idx="750">
                  <c:v>2.6440000000000001</c:v>
                </c:pt>
                <c:pt idx="751">
                  <c:v>2.6440000000000001</c:v>
                </c:pt>
                <c:pt idx="752">
                  <c:v>2.6360000000000001</c:v>
                </c:pt>
                <c:pt idx="753">
                  <c:v>2.6360000000000001</c:v>
                </c:pt>
                <c:pt idx="754">
                  <c:v>2.6360000000000001</c:v>
                </c:pt>
                <c:pt idx="755">
                  <c:v>2.665</c:v>
                </c:pt>
                <c:pt idx="756">
                  <c:v>2.6739999999999999</c:v>
                </c:pt>
                <c:pt idx="757">
                  <c:v>2.677</c:v>
                </c:pt>
                <c:pt idx="758">
                  <c:v>2.6640000000000001</c:v>
                </c:pt>
                <c:pt idx="759">
                  <c:v>2.6440000000000001</c:v>
                </c:pt>
                <c:pt idx="760">
                  <c:v>2.6440000000000001</c:v>
                </c:pt>
                <c:pt idx="761">
                  <c:v>2.6440000000000001</c:v>
                </c:pt>
                <c:pt idx="762">
                  <c:v>2.698</c:v>
                </c:pt>
                <c:pt idx="763">
                  <c:v>2.6819999999999999</c:v>
                </c:pt>
                <c:pt idx="764">
                  <c:v>2.669</c:v>
                </c:pt>
                <c:pt idx="765">
                  <c:v>2.7029999999999998</c:v>
                </c:pt>
                <c:pt idx="766">
                  <c:v>2.6909999999999998</c:v>
                </c:pt>
                <c:pt idx="767">
                  <c:v>2.6909999999999998</c:v>
                </c:pt>
                <c:pt idx="768">
                  <c:v>2.6909999999999998</c:v>
                </c:pt>
                <c:pt idx="769">
                  <c:v>2.7109999999999999</c:v>
                </c:pt>
                <c:pt idx="770">
                  <c:v>2.7130000000000001</c:v>
                </c:pt>
                <c:pt idx="771">
                  <c:v>2.7330000000000001</c:v>
                </c:pt>
                <c:pt idx="772">
                  <c:v>2.7229999999999999</c:v>
                </c:pt>
                <c:pt idx="773">
                  <c:v>2.7120000000000002</c:v>
                </c:pt>
                <c:pt idx="774">
                  <c:v>2.7120000000000002</c:v>
                </c:pt>
                <c:pt idx="775">
                  <c:v>2.7120000000000002</c:v>
                </c:pt>
                <c:pt idx="776">
                  <c:v>2.7269999999999999</c:v>
                </c:pt>
                <c:pt idx="777">
                  <c:v>2.7440000000000002</c:v>
                </c:pt>
                <c:pt idx="778">
                  <c:v>2.746</c:v>
                </c:pt>
                <c:pt idx="779">
                  <c:v>2.7210000000000001</c:v>
                </c:pt>
                <c:pt idx="780">
                  <c:v>2.73</c:v>
                </c:pt>
                <c:pt idx="781">
                  <c:v>2.73</c:v>
                </c:pt>
                <c:pt idx="782">
                  <c:v>2.73</c:v>
                </c:pt>
                <c:pt idx="783">
                  <c:v>2.726</c:v>
                </c:pt>
                <c:pt idx="784">
                  <c:v>2.71</c:v>
                </c:pt>
                <c:pt idx="785">
                  <c:v>2.681</c:v>
                </c:pt>
                <c:pt idx="786">
                  <c:v>2.6619999999999999</c:v>
                </c:pt>
                <c:pt idx="787">
                  <c:v>2.6509999999999998</c:v>
                </c:pt>
                <c:pt idx="788">
                  <c:v>2.6509999999999998</c:v>
                </c:pt>
                <c:pt idx="789">
                  <c:v>2.6509999999999998</c:v>
                </c:pt>
                <c:pt idx="790">
                  <c:v>2.673</c:v>
                </c:pt>
                <c:pt idx="791">
                  <c:v>2.694</c:v>
                </c:pt>
                <c:pt idx="792">
                  <c:v>2.6930000000000001</c:v>
                </c:pt>
                <c:pt idx="793">
                  <c:v>2.6880000000000002</c:v>
                </c:pt>
                <c:pt idx="794">
                  <c:v>2.6619999999999999</c:v>
                </c:pt>
                <c:pt idx="795">
                  <c:v>2.6619999999999999</c:v>
                </c:pt>
                <c:pt idx="796">
                  <c:v>2.6619999999999999</c:v>
                </c:pt>
                <c:pt idx="797">
                  <c:v>2.6549999999999998</c:v>
                </c:pt>
                <c:pt idx="798">
                  <c:v>2.65</c:v>
                </c:pt>
                <c:pt idx="799">
                  <c:v>2.6739999999999999</c:v>
                </c:pt>
                <c:pt idx="800">
                  <c:v>2.66</c:v>
                </c:pt>
                <c:pt idx="801">
                  <c:v>2.6259999999999999</c:v>
                </c:pt>
                <c:pt idx="802">
                  <c:v>2.6259999999999999</c:v>
                </c:pt>
                <c:pt idx="803">
                  <c:v>2.6259999999999999</c:v>
                </c:pt>
                <c:pt idx="804">
                  <c:v>2.5920000000000001</c:v>
                </c:pt>
                <c:pt idx="805">
                  <c:v>2.6320000000000001</c:v>
                </c:pt>
                <c:pt idx="806">
                  <c:v>2.6040000000000001</c:v>
                </c:pt>
                <c:pt idx="807">
                  <c:v>2.5779999999999998</c:v>
                </c:pt>
                <c:pt idx="808">
                  <c:v>2.6019999999999999</c:v>
                </c:pt>
                <c:pt idx="809">
                  <c:v>2.6019999999999999</c:v>
                </c:pt>
                <c:pt idx="810">
                  <c:v>2.6019999999999999</c:v>
                </c:pt>
                <c:pt idx="811">
                  <c:v>2.6070000000000002</c:v>
                </c:pt>
                <c:pt idx="812">
                  <c:v>2.5990000000000002</c:v>
                </c:pt>
                <c:pt idx="813">
                  <c:v>2.61</c:v>
                </c:pt>
                <c:pt idx="814">
                  <c:v>2.6269999999999998</c:v>
                </c:pt>
                <c:pt idx="815">
                  <c:v>2.6230000000000002</c:v>
                </c:pt>
                <c:pt idx="816">
                  <c:v>2.6230000000000002</c:v>
                </c:pt>
                <c:pt idx="817">
                  <c:v>2.6230000000000002</c:v>
                </c:pt>
                <c:pt idx="818">
                  <c:v>2.6349999999999998</c:v>
                </c:pt>
                <c:pt idx="819">
                  <c:v>2.6309999999999998</c:v>
                </c:pt>
                <c:pt idx="820">
                  <c:v>2.6360000000000001</c:v>
                </c:pt>
                <c:pt idx="821">
                  <c:v>2.6419999999999999</c:v>
                </c:pt>
                <c:pt idx="822">
                  <c:v>2.6360000000000001</c:v>
                </c:pt>
                <c:pt idx="823">
                  <c:v>2.6360000000000001</c:v>
                </c:pt>
                <c:pt idx="824">
                  <c:v>2.6360000000000001</c:v>
                </c:pt>
                <c:pt idx="825">
                  <c:v>2.6280000000000001</c:v>
                </c:pt>
                <c:pt idx="826">
                  <c:v>2.6150000000000002</c:v>
                </c:pt>
                <c:pt idx="827">
                  <c:v>2.6440000000000001</c:v>
                </c:pt>
                <c:pt idx="828">
                  <c:v>2.6539999999999999</c:v>
                </c:pt>
                <c:pt idx="829">
                  <c:v>2.6619999999999999</c:v>
                </c:pt>
                <c:pt idx="830">
                  <c:v>2.6619999999999999</c:v>
                </c:pt>
                <c:pt idx="831">
                  <c:v>2.6619999999999999</c:v>
                </c:pt>
                <c:pt idx="832">
                  <c:v>2.6720000000000002</c:v>
                </c:pt>
                <c:pt idx="833">
                  <c:v>2.69</c:v>
                </c:pt>
                <c:pt idx="834">
                  <c:v>2.6829999999999998</c:v>
                </c:pt>
                <c:pt idx="835">
                  <c:v>2.6909999999999998</c:v>
                </c:pt>
                <c:pt idx="836">
                  <c:v>2.6960000000000002</c:v>
                </c:pt>
                <c:pt idx="837">
                  <c:v>2.6960000000000002</c:v>
                </c:pt>
                <c:pt idx="838">
                  <c:v>2.6960000000000002</c:v>
                </c:pt>
                <c:pt idx="839">
                  <c:v>2.7090000000000001</c:v>
                </c:pt>
                <c:pt idx="840">
                  <c:v>2.7160000000000002</c:v>
                </c:pt>
                <c:pt idx="841">
                  <c:v>2.7040000000000002</c:v>
                </c:pt>
                <c:pt idx="842">
                  <c:v>2.714</c:v>
                </c:pt>
                <c:pt idx="843">
                  <c:v>2.702</c:v>
                </c:pt>
                <c:pt idx="844">
                  <c:v>2.702</c:v>
                </c:pt>
                <c:pt idx="845">
                  <c:v>2.702</c:v>
                </c:pt>
                <c:pt idx="846">
                  <c:v>2.7210000000000001</c:v>
                </c:pt>
                <c:pt idx="847">
                  <c:v>2.7320000000000002</c:v>
                </c:pt>
                <c:pt idx="848">
                  <c:v>2.7440000000000002</c:v>
                </c:pt>
                <c:pt idx="849">
                  <c:v>2.7349999999999999</c:v>
                </c:pt>
                <c:pt idx="850">
                  <c:v>2.7309999999999999</c:v>
                </c:pt>
                <c:pt idx="851">
                  <c:v>2.7309999999999999</c:v>
                </c:pt>
                <c:pt idx="852">
                  <c:v>2.7309999999999999</c:v>
                </c:pt>
                <c:pt idx="853">
                  <c:v>2.746</c:v>
                </c:pt>
                <c:pt idx="854">
                  <c:v>2.7639999999999998</c:v>
                </c:pt>
                <c:pt idx="855">
                  <c:v>2.7589999999999999</c:v>
                </c:pt>
                <c:pt idx="856">
                  <c:v>2.7610000000000001</c:v>
                </c:pt>
                <c:pt idx="857">
                  <c:v>2.77</c:v>
                </c:pt>
                <c:pt idx="858">
                  <c:v>2.77</c:v>
                </c:pt>
                <c:pt idx="859">
                  <c:v>2.77</c:v>
                </c:pt>
                <c:pt idx="860">
                  <c:v>2.7650000000000001</c:v>
                </c:pt>
                <c:pt idx="861">
                  <c:v>2.7669999999999999</c:v>
                </c:pt>
                <c:pt idx="862">
                  <c:v>2.77</c:v>
                </c:pt>
                <c:pt idx="863">
                  <c:v>2.7770000000000001</c:v>
                </c:pt>
                <c:pt idx="864">
                  <c:v>2.7879999999999998</c:v>
                </c:pt>
                <c:pt idx="865">
                  <c:v>2.7879999999999998</c:v>
                </c:pt>
                <c:pt idx="866">
                  <c:v>2.7879999999999998</c:v>
                </c:pt>
                <c:pt idx="867">
                  <c:v>2.8239999999999998</c:v>
                </c:pt>
                <c:pt idx="868">
                  <c:v>2.8069999999999999</c:v>
                </c:pt>
                <c:pt idx="869">
                  <c:v>2.802</c:v>
                </c:pt>
                <c:pt idx="870">
                  <c:v>2.802</c:v>
                </c:pt>
                <c:pt idx="871">
                  <c:v>2.7909999999999999</c:v>
                </c:pt>
                <c:pt idx="872">
                  <c:v>2.7909999999999999</c:v>
                </c:pt>
                <c:pt idx="873">
                  <c:v>2.7909999999999999</c:v>
                </c:pt>
                <c:pt idx="874">
                  <c:v>2.7869999999999999</c:v>
                </c:pt>
                <c:pt idx="875">
                  <c:v>2.8</c:v>
                </c:pt>
                <c:pt idx="876">
                  <c:v>2.82</c:v>
                </c:pt>
                <c:pt idx="877">
                  <c:v>2.7909999999999999</c:v>
                </c:pt>
                <c:pt idx="878">
                  <c:v>2.8119999999999998</c:v>
                </c:pt>
                <c:pt idx="879">
                  <c:v>2.8119999999999998</c:v>
                </c:pt>
                <c:pt idx="880">
                  <c:v>2.8119999999999998</c:v>
                </c:pt>
                <c:pt idx="881">
                  <c:v>2.8250000000000002</c:v>
                </c:pt>
                <c:pt idx="882">
                  <c:v>2.85</c:v>
                </c:pt>
                <c:pt idx="883">
                  <c:v>2.8679999999999999</c:v>
                </c:pt>
                <c:pt idx="884">
                  <c:v>2.8759999999999999</c:v>
                </c:pt>
                <c:pt idx="885">
                  <c:v>2.907</c:v>
                </c:pt>
                <c:pt idx="886">
                  <c:v>2.907</c:v>
                </c:pt>
                <c:pt idx="887">
                  <c:v>2.907</c:v>
                </c:pt>
                <c:pt idx="888">
                  <c:v>2.9209999999999998</c:v>
                </c:pt>
                <c:pt idx="889">
                  <c:v>2.9260000000000002</c:v>
                </c:pt>
                <c:pt idx="890">
                  <c:v>2.9159999999999999</c:v>
                </c:pt>
                <c:pt idx="891">
                  <c:v>2.9180000000000001</c:v>
                </c:pt>
                <c:pt idx="892">
                  <c:v>2.968</c:v>
                </c:pt>
                <c:pt idx="893">
                  <c:v>2.968</c:v>
                </c:pt>
                <c:pt idx="894">
                  <c:v>2.968</c:v>
                </c:pt>
                <c:pt idx="895">
                  <c:v>3.004</c:v>
                </c:pt>
                <c:pt idx="896">
                  <c:v>2.968</c:v>
                </c:pt>
                <c:pt idx="897">
                  <c:v>2.99</c:v>
                </c:pt>
                <c:pt idx="898">
                  <c:v>2.9710000000000001</c:v>
                </c:pt>
                <c:pt idx="899">
                  <c:v>2.9910000000000001</c:v>
                </c:pt>
                <c:pt idx="900">
                  <c:v>2.9910000000000001</c:v>
                </c:pt>
                <c:pt idx="901">
                  <c:v>2.9910000000000001</c:v>
                </c:pt>
                <c:pt idx="902">
                  <c:v>2.9689999999999999</c:v>
                </c:pt>
                <c:pt idx="903">
                  <c:v>3</c:v>
                </c:pt>
                <c:pt idx="904">
                  <c:v>3.0249999999999999</c:v>
                </c:pt>
                <c:pt idx="905">
                  <c:v>3.0739999999999998</c:v>
                </c:pt>
                <c:pt idx="906">
                  <c:v>3.1179999999999999</c:v>
                </c:pt>
                <c:pt idx="907">
                  <c:v>3.1179999999999999</c:v>
                </c:pt>
                <c:pt idx="908">
                  <c:v>3.1179999999999999</c:v>
                </c:pt>
                <c:pt idx="909">
                  <c:v>3.1469999999999998</c:v>
                </c:pt>
                <c:pt idx="910">
                  <c:v>3.1549999999999998</c:v>
                </c:pt>
                <c:pt idx="911">
                  <c:v>3.1880000000000002</c:v>
                </c:pt>
                <c:pt idx="912">
                  <c:v>3.1379999999999999</c:v>
                </c:pt>
                <c:pt idx="913">
                  <c:v>3.1589999999999998</c:v>
                </c:pt>
                <c:pt idx="914">
                  <c:v>3.1589999999999998</c:v>
                </c:pt>
                <c:pt idx="915">
                  <c:v>3.1589999999999998</c:v>
                </c:pt>
                <c:pt idx="916">
                  <c:v>3.1949999999999998</c:v>
                </c:pt>
                <c:pt idx="917">
                  <c:v>3.1659999999999999</c:v>
                </c:pt>
                <c:pt idx="918">
                  <c:v>3.145</c:v>
                </c:pt>
                <c:pt idx="919">
                  <c:v>3.181</c:v>
                </c:pt>
                <c:pt idx="920">
                  <c:v>3.1920000000000002</c:v>
                </c:pt>
                <c:pt idx="921">
                  <c:v>3.1920000000000002</c:v>
                </c:pt>
                <c:pt idx="922">
                  <c:v>3.1920000000000002</c:v>
                </c:pt>
                <c:pt idx="923">
                  <c:v>3.2280000000000002</c:v>
                </c:pt>
                <c:pt idx="924">
                  <c:v>3.214</c:v>
                </c:pt>
                <c:pt idx="925">
                  <c:v>3.2040000000000002</c:v>
                </c:pt>
                <c:pt idx="926">
                  <c:v>3.202</c:v>
                </c:pt>
                <c:pt idx="927">
                  <c:v>3.2189999999999999</c:v>
                </c:pt>
                <c:pt idx="928">
                  <c:v>3.2189999999999999</c:v>
                </c:pt>
                <c:pt idx="929">
                  <c:v>3.2189999999999999</c:v>
                </c:pt>
                <c:pt idx="930">
                  <c:v>3.2450000000000001</c:v>
                </c:pt>
                <c:pt idx="931">
                  <c:v>3.323</c:v>
                </c:pt>
                <c:pt idx="932">
                  <c:v>3.3420000000000001</c:v>
                </c:pt>
                <c:pt idx="933">
                  <c:v>3.3879999999999999</c:v>
                </c:pt>
                <c:pt idx="934">
                  <c:v>3.403</c:v>
                </c:pt>
                <c:pt idx="935">
                  <c:v>3.403</c:v>
                </c:pt>
                <c:pt idx="936">
                  <c:v>3.403</c:v>
                </c:pt>
                <c:pt idx="937">
                  <c:v>3.4430000000000001</c:v>
                </c:pt>
                <c:pt idx="938">
                  <c:v>3.39</c:v>
                </c:pt>
                <c:pt idx="939">
                  <c:v>3.4209999999999998</c:v>
                </c:pt>
                <c:pt idx="940">
                  <c:v>3.4969999999999999</c:v>
                </c:pt>
                <c:pt idx="941">
                  <c:v>3.4580000000000002</c:v>
                </c:pt>
                <c:pt idx="942">
                  <c:v>3.4580000000000002</c:v>
                </c:pt>
                <c:pt idx="943">
                  <c:v>3.4580000000000002</c:v>
                </c:pt>
                <c:pt idx="944">
                  <c:v>3.492</c:v>
                </c:pt>
                <c:pt idx="945">
                  <c:v>3.5209999999999999</c:v>
                </c:pt>
                <c:pt idx="946">
                  <c:v>3.577</c:v>
                </c:pt>
                <c:pt idx="947">
                  <c:v>3.577</c:v>
                </c:pt>
                <c:pt idx="948">
                  <c:v>3.5790000000000002</c:v>
                </c:pt>
                <c:pt idx="949">
                  <c:v>3.5790000000000002</c:v>
                </c:pt>
                <c:pt idx="950">
                  <c:v>3.5790000000000002</c:v>
                </c:pt>
                <c:pt idx="951">
                  <c:v>3.5419999999999998</c:v>
                </c:pt>
                <c:pt idx="952">
                  <c:v>3.5819999999999999</c:v>
                </c:pt>
                <c:pt idx="953">
                  <c:v>3.5880000000000001</c:v>
                </c:pt>
                <c:pt idx="954">
                  <c:v>3.5230000000000001</c:v>
                </c:pt>
                <c:pt idx="955">
                  <c:v>3.472</c:v>
                </c:pt>
                <c:pt idx="956">
                  <c:v>3.472</c:v>
                </c:pt>
                <c:pt idx="957">
                  <c:v>3.472</c:v>
                </c:pt>
                <c:pt idx="958">
                  <c:v>3.512</c:v>
                </c:pt>
                <c:pt idx="959">
                  <c:v>3.4569999999999999</c:v>
                </c:pt>
                <c:pt idx="960">
                  <c:v>3.46</c:v>
                </c:pt>
                <c:pt idx="961">
                  <c:v>3.4489999999999998</c:v>
                </c:pt>
                <c:pt idx="962">
                  <c:v>3.4529999999999998</c:v>
                </c:pt>
                <c:pt idx="963">
                  <c:v>3.4529999999999998</c:v>
                </c:pt>
                <c:pt idx="964">
                  <c:v>3.4529999999999998</c:v>
                </c:pt>
                <c:pt idx="965">
                  <c:v>3.504</c:v>
                </c:pt>
                <c:pt idx="966">
                  <c:v>3.496</c:v>
                </c:pt>
                <c:pt idx="967">
                  <c:v>3.5190000000000001</c:v>
                </c:pt>
                <c:pt idx="968">
                  <c:v>3.6219999999999999</c:v>
                </c:pt>
                <c:pt idx="969">
                  <c:v>3.698</c:v>
                </c:pt>
                <c:pt idx="970">
                  <c:v>3.698</c:v>
                </c:pt>
                <c:pt idx="971">
                  <c:v>3.698</c:v>
                </c:pt>
                <c:pt idx="972">
                  <c:v>3.6379999999999999</c:v>
                </c:pt>
                <c:pt idx="973">
                  <c:v>3.6989999999999998</c:v>
                </c:pt>
                <c:pt idx="974">
                  <c:v>3.7909999999999999</c:v>
                </c:pt>
                <c:pt idx="975">
                  <c:v>3.8159999999999998</c:v>
                </c:pt>
                <c:pt idx="976">
                  <c:v>3.863</c:v>
                </c:pt>
                <c:pt idx="977">
                  <c:v>3.863</c:v>
                </c:pt>
                <c:pt idx="978">
                  <c:v>3.863</c:v>
                </c:pt>
                <c:pt idx="979">
                  <c:v>3.879</c:v>
                </c:pt>
                <c:pt idx="980">
                  <c:v>3.859</c:v>
                </c:pt>
                <c:pt idx="981">
                  <c:v>4.0140000000000002</c:v>
                </c:pt>
                <c:pt idx="982">
                  <c:v>4.0970000000000004</c:v>
                </c:pt>
                <c:pt idx="983">
                  <c:v>4.1180000000000003</c:v>
                </c:pt>
                <c:pt idx="984">
                  <c:v>4.1180000000000003</c:v>
                </c:pt>
                <c:pt idx="985">
                  <c:v>4.1180000000000003</c:v>
                </c:pt>
                <c:pt idx="986">
                  <c:v>4.2160000000000002</c:v>
                </c:pt>
                <c:pt idx="987">
                  <c:v>4.2469999999999999</c:v>
                </c:pt>
                <c:pt idx="988">
                  <c:v>4.2290000000000001</c:v>
                </c:pt>
                <c:pt idx="989">
                  <c:v>4.157</c:v>
                </c:pt>
                <c:pt idx="990">
                  <c:v>4.0179999999999998</c:v>
                </c:pt>
                <c:pt idx="991">
                  <c:v>4.0179999999999998</c:v>
                </c:pt>
                <c:pt idx="992">
                  <c:v>4.0179999999999998</c:v>
                </c:pt>
                <c:pt idx="993">
                  <c:v>3.9990000000000001</c:v>
                </c:pt>
                <c:pt idx="994">
                  <c:v>3.968</c:v>
                </c:pt>
                <c:pt idx="995">
                  <c:v>3.9489999999999998</c:v>
                </c:pt>
                <c:pt idx="996">
                  <c:v>4.1529999999999996</c:v>
                </c:pt>
                <c:pt idx="997">
                  <c:v>4.2279999999999998</c:v>
                </c:pt>
                <c:pt idx="998">
                  <c:v>4.2279999999999998</c:v>
                </c:pt>
                <c:pt idx="999">
                  <c:v>4.2279999999999998</c:v>
                </c:pt>
                <c:pt idx="1000">
                  <c:v>4.4630000000000001</c:v>
                </c:pt>
                <c:pt idx="1001">
                  <c:v>4.407</c:v>
                </c:pt>
                <c:pt idx="1002">
                  <c:v>4.2240000000000002</c:v>
                </c:pt>
                <c:pt idx="1003">
                  <c:v>4.4400000000000004</c:v>
                </c:pt>
                <c:pt idx="1004">
                  <c:v>4.3140000000000001</c:v>
                </c:pt>
                <c:pt idx="1005">
                  <c:v>4.3140000000000001</c:v>
                </c:pt>
                <c:pt idx="1006">
                  <c:v>4.3140000000000001</c:v>
                </c:pt>
                <c:pt idx="1007">
                  <c:v>4.4269999999999996</c:v>
                </c:pt>
                <c:pt idx="1008">
                  <c:v>4.649</c:v>
                </c:pt>
                <c:pt idx="1009">
                  <c:v>4.4160000000000004</c:v>
                </c:pt>
                <c:pt idx="1010">
                  <c:v>4.4340000000000002</c:v>
                </c:pt>
                <c:pt idx="1011">
                  <c:v>4.4009999999999998</c:v>
                </c:pt>
                <c:pt idx="1012">
                  <c:v>4.4009999999999998</c:v>
                </c:pt>
                <c:pt idx="1013">
                  <c:v>4.4009999999999998</c:v>
                </c:pt>
                <c:pt idx="1014">
                  <c:v>4.3289999999999997</c:v>
                </c:pt>
                <c:pt idx="1015">
                  <c:v>4.3769999999999998</c:v>
                </c:pt>
                <c:pt idx="1016">
                  <c:v>4.5599999999999996</c:v>
                </c:pt>
                <c:pt idx="1017">
                  <c:v>4.524</c:v>
                </c:pt>
                <c:pt idx="1018">
                  <c:v>4.4649999999999999</c:v>
                </c:pt>
                <c:pt idx="1019">
                  <c:v>4.4649999999999999</c:v>
                </c:pt>
                <c:pt idx="1020">
                  <c:v>4.4649999999999999</c:v>
                </c:pt>
                <c:pt idx="1021">
                  <c:v>4.2839999999999998</c:v>
                </c:pt>
                <c:pt idx="1022">
                  <c:v>4.3079999999999998</c:v>
                </c:pt>
                <c:pt idx="1023">
                  <c:v>4.351</c:v>
                </c:pt>
                <c:pt idx="1024">
                  <c:v>4.3650000000000002</c:v>
                </c:pt>
                <c:pt idx="1025">
                  <c:v>4.375</c:v>
                </c:pt>
                <c:pt idx="1026">
                  <c:v>4.375</c:v>
                </c:pt>
                <c:pt idx="1027">
                  <c:v>4.375</c:v>
                </c:pt>
                <c:pt idx="1028">
                  <c:v>4.6349999999999998</c:v>
                </c:pt>
                <c:pt idx="1029">
                  <c:v>4.5620000000000003</c:v>
                </c:pt>
                <c:pt idx="1030">
                  <c:v>4.6459999999999999</c:v>
                </c:pt>
                <c:pt idx="1031">
                  <c:v>4.4969999999999999</c:v>
                </c:pt>
                <c:pt idx="1032">
                  <c:v>4.4390000000000001</c:v>
                </c:pt>
                <c:pt idx="1033">
                  <c:v>4.4390000000000001</c:v>
                </c:pt>
                <c:pt idx="1034">
                  <c:v>4.4390000000000001</c:v>
                </c:pt>
                <c:pt idx="1035">
                  <c:v>4.2</c:v>
                </c:pt>
                <c:pt idx="1036">
                  <c:v>4.3979999999999997</c:v>
                </c:pt>
                <c:pt idx="1037">
                  <c:v>4.524</c:v>
                </c:pt>
                <c:pt idx="1038">
                  <c:v>4.4610000000000003</c:v>
                </c:pt>
                <c:pt idx="1039">
                  <c:v>4.4690000000000003</c:v>
                </c:pt>
                <c:pt idx="1040">
                  <c:v>4.4690000000000003</c:v>
                </c:pt>
                <c:pt idx="1041">
                  <c:v>4.4690000000000003</c:v>
                </c:pt>
                <c:pt idx="1042">
                  <c:v>4.3849999999999998</c:v>
                </c:pt>
                <c:pt idx="1043">
                  <c:v>4.2169999999999996</c:v>
                </c:pt>
                <c:pt idx="1044">
                  <c:v>4.2220000000000004</c:v>
                </c:pt>
                <c:pt idx="1045">
                  <c:v>4.343</c:v>
                </c:pt>
                <c:pt idx="1046">
                  <c:v>4.1820000000000004</c:v>
                </c:pt>
                <c:pt idx="1047">
                  <c:v>4.1820000000000004</c:v>
                </c:pt>
                <c:pt idx="1048">
                  <c:v>4.1820000000000004</c:v>
                </c:pt>
                <c:pt idx="1049">
                  <c:v>4.2990000000000004</c:v>
                </c:pt>
                <c:pt idx="1050">
                  <c:v>4.3390000000000004</c:v>
                </c:pt>
                <c:pt idx="1051">
                  <c:v>4.2649999999999997</c:v>
                </c:pt>
                <c:pt idx="1052">
                  <c:v>4.2489999999999997</c:v>
                </c:pt>
                <c:pt idx="1053">
                  <c:v>4.351</c:v>
                </c:pt>
                <c:pt idx="1054">
                  <c:v>4.351</c:v>
                </c:pt>
                <c:pt idx="1055">
                  <c:v>4.351</c:v>
                </c:pt>
                <c:pt idx="1056">
                  <c:v>4.2050000000000001</c:v>
                </c:pt>
                <c:pt idx="1057">
                  <c:v>4.3479999999999999</c:v>
                </c:pt>
                <c:pt idx="1058">
                  <c:v>4.4269999999999996</c:v>
                </c:pt>
                <c:pt idx="1059">
                  <c:v>4.4720000000000004</c:v>
                </c:pt>
                <c:pt idx="1060">
                  <c:v>4.5839999999999996</c:v>
                </c:pt>
                <c:pt idx="1061">
                  <c:v>4.5839999999999996</c:v>
                </c:pt>
                <c:pt idx="1062">
                  <c:v>4.5839999999999996</c:v>
                </c:pt>
                <c:pt idx="1063">
                  <c:v>4.3099999999999996</c:v>
                </c:pt>
                <c:pt idx="1064">
                  <c:v>4.157</c:v>
                </c:pt>
                <c:pt idx="1065">
                  <c:v>3.9289999999999998</c:v>
                </c:pt>
                <c:pt idx="1066">
                  <c:v>3.8460000000000001</c:v>
                </c:pt>
                <c:pt idx="1067">
                  <c:v>3.867</c:v>
                </c:pt>
                <c:pt idx="1068">
                  <c:v>3.867</c:v>
                </c:pt>
                <c:pt idx="1069">
                  <c:v>3.867</c:v>
                </c:pt>
                <c:pt idx="1070">
                  <c:v>3.593</c:v>
                </c:pt>
                <c:pt idx="1071">
                  <c:v>3.6629999999999998</c:v>
                </c:pt>
                <c:pt idx="1072">
                  <c:v>3.7250000000000001</c:v>
                </c:pt>
                <c:pt idx="1073">
                  <c:v>3.7360000000000002</c:v>
                </c:pt>
                <c:pt idx="1074">
                  <c:v>3.8279999999999998</c:v>
                </c:pt>
                <c:pt idx="1075">
                  <c:v>3.8279999999999998</c:v>
                </c:pt>
                <c:pt idx="1076">
                  <c:v>3.8279999999999998</c:v>
                </c:pt>
                <c:pt idx="1077">
                  <c:v>3.7810000000000001</c:v>
                </c:pt>
                <c:pt idx="1078">
                  <c:v>3.7320000000000002</c:v>
                </c:pt>
                <c:pt idx="1079">
                  <c:v>3.7690000000000001</c:v>
                </c:pt>
                <c:pt idx="1080">
                  <c:v>3.7160000000000002</c:v>
                </c:pt>
                <c:pt idx="1081">
                  <c:v>3.6309999999999998</c:v>
                </c:pt>
                <c:pt idx="1082">
                  <c:v>3.6309999999999998</c:v>
                </c:pt>
                <c:pt idx="1083">
                  <c:v>3.6309999999999998</c:v>
                </c:pt>
                <c:pt idx="1084">
                  <c:v>3.7149999999999999</c:v>
                </c:pt>
                <c:pt idx="1085">
                  <c:v>3.758</c:v>
                </c:pt>
                <c:pt idx="1086">
                  <c:v>3.798</c:v>
                </c:pt>
                <c:pt idx="1087">
                  <c:v>3.6269999999999998</c:v>
                </c:pt>
                <c:pt idx="1088">
                  <c:v>3.6179999999999999</c:v>
                </c:pt>
                <c:pt idx="1089">
                  <c:v>3.6179999999999999</c:v>
                </c:pt>
                <c:pt idx="1090">
                  <c:v>3.6179999999999999</c:v>
                </c:pt>
                <c:pt idx="1091">
                  <c:v>3.8610000000000002</c:v>
                </c:pt>
                <c:pt idx="1092">
                  <c:v>3.8359999999999999</c:v>
                </c:pt>
                <c:pt idx="1093">
                  <c:v>3.8090000000000002</c:v>
                </c:pt>
                <c:pt idx="1094">
                  <c:v>3.3220000000000001</c:v>
                </c:pt>
                <c:pt idx="1095">
                  <c:v>3.3620000000000001</c:v>
                </c:pt>
                <c:pt idx="1096">
                  <c:v>3.3620000000000001</c:v>
                </c:pt>
                <c:pt idx="1097">
                  <c:v>3.3620000000000001</c:v>
                </c:pt>
                <c:pt idx="1098">
                  <c:v>3.4060000000000001</c:v>
                </c:pt>
                <c:pt idx="1099">
                  <c:v>3.4129999999999998</c:v>
                </c:pt>
                <c:pt idx="1100">
                  <c:v>3.4420000000000002</c:v>
                </c:pt>
                <c:pt idx="1101">
                  <c:v>3.45</c:v>
                </c:pt>
                <c:pt idx="1102">
                  <c:v>3.47</c:v>
                </c:pt>
                <c:pt idx="1103">
                  <c:v>3.47</c:v>
                </c:pt>
                <c:pt idx="1104">
                  <c:v>3.47</c:v>
                </c:pt>
                <c:pt idx="1105">
                  <c:v>3.5030000000000001</c:v>
                </c:pt>
                <c:pt idx="1106">
                  <c:v>3.516</c:v>
                </c:pt>
                <c:pt idx="1107">
                  <c:v>3.5510000000000002</c:v>
                </c:pt>
                <c:pt idx="1108">
                  <c:v>3.528</c:v>
                </c:pt>
                <c:pt idx="1109">
                  <c:v>3.532</c:v>
                </c:pt>
                <c:pt idx="1110">
                  <c:v>3.532</c:v>
                </c:pt>
                <c:pt idx="1111">
                  <c:v>3.532</c:v>
                </c:pt>
                <c:pt idx="1112">
                  <c:v>3.5590000000000002</c:v>
                </c:pt>
                <c:pt idx="1113">
                  <c:v>3.53</c:v>
                </c:pt>
                <c:pt idx="1114">
                  <c:v>3.5049999999999999</c:v>
                </c:pt>
                <c:pt idx="1115">
                  <c:v>3.43</c:v>
                </c:pt>
                <c:pt idx="1116">
                  <c:v>3.46</c:v>
                </c:pt>
                <c:pt idx="1117">
                  <c:v>3.46</c:v>
                </c:pt>
                <c:pt idx="1118">
                  <c:v>3.46</c:v>
                </c:pt>
                <c:pt idx="1119">
                  <c:v>3.48</c:v>
                </c:pt>
                <c:pt idx="1120">
                  <c:v>3.5339999999999998</c:v>
                </c:pt>
                <c:pt idx="1121">
                  <c:v>3.6080000000000001</c:v>
                </c:pt>
                <c:pt idx="1122">
                  <c:v>3.67</c:v>
                </c:pt>
                <c:pt idx="1123">
                  <c:v>3.7509999999999999</c:v>
                </c:pt>
                <c:pt idx="1124">
                  <c:v>3.7509999999999999</c:v>
                </c:pt>
                <c:pt idx="1125">
                  <c:v>3.7509999999999999</c:v>
                </c:pt>
                <c:pt idx="1126">
                  <c:v>3.8010000000000002</c:v>
                </c:pt>
                <c:pt idx="1127">
                  <c:v>3.7730000000000001</c:v>
                </c:pt>
                <c:pt idx="1128">
                  <c:v>3.903</c:v>
                </c:pt>
                <c:pt idx="1129">
                  <c:v>3.806</c:v>
                </c:pt>
                <c:pt idx="1130">
                  <c:v>3.75</c:v>
                </c:pt>
                <c:pt idx="1131">
                  <c:v>3.75</c:v>
                </c:pt>
                <c:pt idx="1132">
                  <c:v>3.75</c:v>
                </c:pt>
                <c:pt idx="1133">
                  <c:v>3.6789999999999998</c:v>
                </c:pt>
                <c:pt idx="1134">
                  <c:v>3.7069999999999999</c:v>
                </c:pt>
                <c:pt idx="1135">
                  <c:v>3.625</c:v>
                </c:pt>
                <c:pt idx="1136">
                  <c:v>3.6139999999999999</c:v>
                </c:pt>
                <c:pt idx="1137">
                  <c:v>3.6230000000000002</c:v>
                </c:pt>
                <c:pt idx="1138">
                  <c:v>3.6230000000000002</c:v>
                </c:pt>
                <c:pt idx="1139">
                  <c:v>3.6230000000000002</c:v>
                </c:pt>
                <c:pt idx="1140">
                  <c:v>3.7029999999999998</c:v>
                </c:pt>
                <c:pt idx="1141">
                  <c:v>3.7229999999999999</c:v>
                </c:pt>
                <c:pt idx="1142">
                  <c:v>3.839</c:v>
                </c:pt>
                <c:pt idx="1143">
                  <c:v>3.82</c:v>
                </c:pt>
                <c:pt idx="1144">
                  <c:v>3.81</c:v>
                </c:pt>
                <c:pt idx="1145">
                  <c:v>3.81</c:v>
                </c:pt>
                <c:pt idx="1146">
                  <c:v>3.81</c:v>
                </c:pt>
                <c:pt idx="1147">
                  <c:v>3.903</c:v>
                </c:pt>
                <c:pt idx="1148">
                  <c:v>3.8260000000000001</c:v>
                </c:pt>
                <c:pt idx="1149">
                  <c:v>3.891</c:v>
                </c:pt>
                <c:pt idx="1150">
                  <c:v>3.8769999999999998</c:v>
                </c:pt>
                <c:pt idx="1151">
                  <c:v>3.8050000000000002</c:v>
                </c:pt>
                <c:pt idx="1152">
                  <c:v>3.8050000000000002</c:v>
                </c:pt>
                <c:pt idx="1153">
                  <c:v>3.8050000000000002</c:v>
                </c:pt>
                <c:pt idx="1154">
                  <c:v>3.7429999999999999</c:v>
                </c:pt>
                <c:pt idx="1155">
                  <c:v>3.819</c:v>
                </c:pt>
                <c:pt idx="1156">
                  <c:v>3.9239999999999999</c:v>
                </c:pt>
                <c:pt idx="1157">
                  <c:v>3.8780000000000001</c:v>
                </c:pt>
                <c:pt idx="1158">
                  <c:v>3.98</c:v>
                </c:pt>
                <c:pt idx="1159">
                  <c:v>3.98</c:v>
                </c:pt>
                <c:pt idx="1160">
                  <c:v>3.98</c:v>
                </c:pt>
                <c:pt idx="1161">
                  <c:v>3.9729999999999999</c:v>
                </c:pt>
                <c:pt idx="1162">
                  <c:v>3.9220000000000002</c:v>
                </c:pt>
                <c:pt idx="1163">
                  <c:v>3.8919999999999999</c:v>
                </c:pt>
                <c:pt idx="1164">
                  <c:v>3.9289999999999998</c:v>
                </c:pt>
                <c:pt idx="1165">
                  <c:v>3.9809999999999999</c:v>
                </c:pt>
                <c:pt idx="1166">
                  <c:v>3.9809999999999999</c:v>
                </c:pt>
                <c:pt idx="1167">
                  <c:v>3.9809999999999999</c:v>
                </c:pt>
                <c:pt idx="1168">
                  <c:v>3.952</c:v>
                </c:pt>
                <c:pt idx="1169">
                  <c:v>3.9329999999999998</c:v>
                </c:pt>
                <c:pt idx="1170">
                  <c:v>3.9649999999999999</c:v>
                </c:pt>
                <c:pt idx="1171">
                  <c:v>4.032</c:v>
                </c:pt>
                <c:pt idx="1172">
                  <c:v>4.04</c:v>
                </c:pt>
                <c:pt idx="1173">
                  <c:v>4.04</c:v>
                </c:pt>
                <c:pt idx="1174">
                  <c:v>4.04</c:v>
                </c:pt>
                <c:pt idx="1175">
                  <c:v>4.0659999999999998</c:v>
                </c:pt>
                <c:pt idx="1176">
                  <c:v>4.1539999999999999</c:v>
                </c:pt>
                <c:pt idx="1177">
                  <c:v>4.13</c:v>
                </c:pt>
                <c:pt idx="1178">
                  <c:v>4.3</c:v>
                </c:pt>
                <c:pt idx="1179">
                  <c:v>4.383</c:v>
                </c:pt>
                <c:pt idx="1180">
                  <c:v>4.383</c:v>
                </c:pt>
                <c:pt idx="1181">
                  <c:v>4.383</c:v>
                </c:pt>
                <c:pt idx="1182">
                  <c:v>4.3760000000000003</c:v>
                </c:pt>
                <c:pt idx="1183">
                  <c:v>4.3019999999999996</c:v>
                </c:pt>
                <c:pt idx="1184">
                  <c:v>4.3760000000000003</c:v>
                </c:pt>
                <c:pt idx="1185">
                  <c:v>4.4400000000000004</c:v>
                </c:pt>
                <c:pt idx="1186">
                  <c:v>4.5039999999999996</c:v>
                </c:pt>
                <c:pt idx="1187">
                  <c:v>4.5039999999999996</c:v>
                </c:pt>
                <c:pt idx="1188">
                  <c:v>4.5039999999999996</c:v>
                </c:pt>
                <c:pt idx="1189">
                  <c:v>4.5940000000000003</c:v>
                </c:pt>
                <c:pt idx="1190">
                  <c:v>4.7229999999999999</c:v>
                </c:pt>
                <c:pt idx="1191">
                  <c:v>4.7919999999999998</c:v>
                </c:pt>
                <c:pt idx="1192">
                  <c:v>4.9640000000000004</c:v>
                </c:pt>
                <c:pt idx="1193">
                  <c:v>4.9989999999999997</c:v>
                </c:pt>
                <c:pt idx="1194">
                  <c:v>4.9989999999999997</c:v>
                </c:pt>
                <c:pt idx="1195">
                  <c:v>4.9989999999999997</c:v>
                </c:pt>
                <c:pt idx="1196">
                  <c:v>5.1779999999999999</c:v>
                </c:pt>
                <c:pt idx="1197">
                  <c:v>5.1550000000000002</c:v>
                </c:pt>
                <c:pt idx="1198">
                  <c:v>5.3179999999999996</c:v>
                </c:pt>
                <c:pt idx="1199">
                  <c:v>5.431</c:v>
                </c:pt>
                <c:pt idx="1200">
                  <c:v>5.4349999999999996</c:v>
                </c:pt>
                <c:pt idx="1201">
                  <c:v>5.4349999999999996</c:v>
                </c:pt>
                <c:pt idx="1202">
                  <c:v>5.4349999999999996</c:v>
                </c:pt>
                <c:pt idx="1203">
                  <c:v>5.5949999999999998</c:v>
                </c:pt>
                <c:pt idx="1204">
                  <c:v>5.41</c:v>
                </c:pt>
                <c:pt idx="1205">
                  <c:v>5.1189999999999998</c:v>
                </c:pt>
                <c:pt idx="1206">
                  <c:v>5.0279999999999996</c:v>
                </c:pt>
                <c:pt idx="1207">
                  <c:v>4.6879999999999997</c:v>
                </c:pt>
                <c:pt idx="1208">
                  <c:v>4.6879999999999997</c:v>
                </c:pt>
                <c:pt idx="1209">
                  <c:v>4.6879999999999997</c:v>
                </c:pt>
                <c:pt idx="1210">
                  <c:v>4.9000000000000004</c:v>
                </c:pt>
                <c:pt idx="1211">
                  <c:v>4.9630000000000001</c:v>
                </c:pt>
                <c:pt idx="1212">
                  <c:v>5.1059999999999999</c:v>
                </c:pt>
                <c:pt idx="1213">
                  <c:v>4.99</c:v>
                </c:pt>
                <c:pt idx="1214">
                  <c:v>5.1619999999999999</c:v>
                </c:pt>
                <c:pt idx="1215">
                  <c:v>5.1619999999999999</c:v>
                </c:pt>
                <c:pt idx="1216">
                  <c:v>5.1619999999999999</c:v>
                </c:pt>
                <c:pt idx="1217">
                  <c:v>5.4180000000000001</c:v>
                </c:pt>
                <c:pt idx="1218">
                  <c:v>5.3979999999999997</c:v>
                </c:pt>
                <c:pt idx="1219">
                  <c:v>5.6529999999999996</c:v>
                </c:pt>
                <c:pt idx="1220">
                  <c:v>5.8209999999999997</c:v>
                </c:pt>
                <c:pt idx="1221">
                  <c:v>5.5650000000000004</c:v>
                </c:pt>
                <c:pt idx="1222">
                  <c:v>5.5650000000000004</c:v>
                </c:pt>
                <c:pt idx="1223">
                  <c:v>5.5650000000000004</c:v>
                </c:pt>
                <c:pt idx="1224">
                  <c:v>5.1189999999999998</c:v>
                </c:pt>
                <c:pt idx="1225">
                  <c:v>5.23</c:v>
                </c:pt>
                <c:pt idx="1226">
                  <c:v>5.3289999999999997</c:v>
                </c:pt>
                <c:pt idx="1227">
                  <c:v>5.3470000000000004</c:v>
                </c:pt>
                <c:pt idx="1228">
                  <c:v>5.3339999999999996</c:v>
                </c:pt>
                <c:pt idx="1229">
                  <c:v>5.3339999999999996</c:v>
                </c:pt>
                <c:pt idx="1230">
                  <c:v>5.3339999999999996</c:v>
                </c:pt>
                <c:pt idx="1231">
                  <c:v>5.5119999999999996</c:v>
                </c:pt>
                <c:pt idx="1232">
                  <c:v>5.6289999999999996</c:v>
                </c:pt>
                <c:pt idx="1233">
                  <c:v>5.6520000000000001</c:v>
                </c:pt>
                <c:pt idx="1234">
                  <c:v>5.5590000000000002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5.774</c:v>
                </c:pt>
                <c:pt idx="1239">
                  <c:v>5.8620000000000001</c:v>
                </c:pt>
                <c:pt idx="1240">
                  <c:v>5.9119999999999999</c:v>
                </c:pt>
                <c:pt idx="1241">
                  <c:v>5.819</c:v>
                </c:pt>
                <c:pt idx="1242">
                  <c:v>5.8579999999999997</c:v>
                </c:pt>
                <c:pt idx="1243">
                  <c:v>5.8579999999999997</c:v>
                </c:pt>
                <c:pt idx="1244">
                  <c:v>5.8579999999999997</c:v>
                </c:pt>
                <c:pt idx="1245">
                  <c:v>5.8769999999999998</c:v>
                </c:pt>
                <c:pt idx="1246">
                  <c:v>5.72</c:v>
                </c:pt>
                <c:pt idx="1247">
                  <c:v>6.0179999999999998</c:v>
                </c:pt>
                <c:pt idx="1248">
                  <c:v>5.9509999999999996</c:v>
                </c:pt>
                <c:pt idx="1249">
                  <c:v>6.0780000000000003</c:v>
                </c:pt>
                <c:pt idx="1250">
                  <c:v>6.0780000000000003</c:v>
                </c:pt>
                <c:pt idx="1251">
                  <c:v>6.0780000000000003</c:v>
                </c:pt>
                <c:pt idx="1252">
                  <c:v>6.4619999999999997</c:v>
                </c:pt>
                <c:pt idx="1253">
                  <c:v>6.5650000000000004</c:v>
                </c:pt>
                <c:pt idx="1254">
                  <c:v>6.4850000000000003</c:v>
                </c:pt>
                <c:pt idx="1255">
                  <c:v>6.71</c:v>
                </c:pt>
                <c:pt idx="1256">
                  <c:v>6.6749999999999998</c:v>
                </c:pt>
                <c:pt idx="1257">
                  <c:v>6.6749999999999998</c:v>
                </c:pt>
                <c:pt idx="1258">
                  <c:v>6.6749999999999998</c:v>
                </c:pt>
                <c:pt idx="1259">
                  <c:v>6.6449999999999996</c:v>
                </c:pt>
                <c:pt idx="1260">
                  <c:v>6.1749999999999998</c:v>
                </c:pt>
                <c:pt idx="1261">
                  <c:v>6.14</c:v>
                </c:pt>
                <c:pt idx="1262">
                  <c:v>5.9550000000000001</c:v>
                </c:pt>
                <c:pt idx="1263">
                  <c:v>5.4969999999999999</c:v>
                </c:pt>
                <c:pt idx="1264">
                  <c:v>5.4969999999999999</c:v>
                </c:pt>
                <c:pt idx="1265">
                  <c:v>5.4969999999999999</c:v>
                </c:pt>
                <c:pt idx="1266">
                  <c:v>5.3029999999999999</c:v>
                </c:pt>
                <c:pt idx="1267">
                  <c:v>5.3819999999999997</c:v>
                </c:pt>
                <c:pt idx="1268">
                  <c:v>5.3959999999999999</c:v>
                </c:pt>
                <c:pt idx="1269">
                  <c:v>5.1829999999999998</c:v>
                </c:pt>
                <c:pt idx="1270">
                  <c:v>5.0880000000000001</c:v>
                </c:pt>
                <c:pt idx="1271">
                  <c:v>5.0880000000000001</c:v>
                </c:pt>
                <c:pt idx="1272">
                  <c:v>5.0880000000000001</c:v>
                </c:pt>
                <c:pt idx="1273">
                  <c:v>5.14</c:v>
                </c:pt>
                <c:pt idx="1274">
                  <c:v>5.2359999999999998</c:v>
                </c:pt>
                <c:pt idx="1275">
                  <c:v>5.149</c:v>
                </c:pt>
                <c:pt idx="1276">
                  <c:v>4.6920000000000002</c:v>
                </c:pt>
                <c:pt idx="1277">
                  <c:v>4.7480000000000002</c:v>
                </c:pt>
                <c:pt idx="1278">
                  <c:v>4.7480000000000002</c:v>
                </c:pt>
                <c:pt idx="1279">
                  <c:v>4.7480000000000002</c:v>
                </c:pt>
                <c:pt idx="1280">
                  <c:v>4.8339999999999996</c:v>
                </c:pt>
                <c:pt idx="1281">
                  <c:v>4.6390000000000002</c:v>
                </c:pt>
                <c:pt idx="1282">
                  <c:v>4.6829999999999998</c:v>
                </c:pt>
                <c:pt idx="1283">
                  <c:v>5.0030000000000001</c:v>
                </c:pt>
                <c:pt idx="1284">
                  <c:v>4.9379999999999997</c:v>
                </c:pt>
                <c:pt idx="1285">
                  <c:v>4.9379999999999997</c:v>
                </c:pt>
                <c:pt idx="1286">
                  <c:v>4.9379999999999997</c:v>
                </c:pt>
                <c:pt idx="1287">
                  <c:v>5.0549999999999997</c:v>
                </c:pt>
                <c:pt idx="1288">
                  <c:v>5.01</c:v>
                </c:pt>
                <c:pt idx="1289">
                  <c:v>5.1589999999999998</c:v>
                </c:pt>
                <c:pt idx="1290">
                  <c:v>5.1879999999999997</c:v>
                </c:pt>
                <c:pt idx="1291">
                  <c:v>5.343</c:v>
                </c:pt>
                <c:pt idx="1292">
                  <c:v>5.343</c:v>
                </c:pt>
                <c:pt idx="1293">
                  <c:v>5.343</c:v>
                </c:pt>
                <c:pt idx="1294">
                  <c:v>5.476</c:v>
                </c:pt>
                <c:pt idx="1295">
                  <c:v>5.3780000000000001</c:v>
                </c:pt>
                <c:pt idx="1296">
                  <c:v>5.6050000000000004</c:v>
                </c:pt>
                <c:pt idx="1297">
                  <c:v>5.5890000000000004</c:v>
                </c:pt>
                <c:pt idx="1298">
                  <c:v>5.718</c:v>
                </c:pt>
                <c:pt idx="1299">
                  <c:v>5.718</c:v>
                </c:pt>
                <c:pt idx="1300">
                  <c:v>5.718</c:v>
                </c:pt>
                <c:pt idx="1301">
                  <c:v>5.9249999999999998</c:v>
                </c:pt>
                <c:pt idx="1302">
                  <c:v>5.8780000000000001</c:v>
                </c:pt>
                <c:pt idx="1303">
                  <c:v>5.7869999999999999</c:v>
                </c:pt>
                <c:pt idx="1304">
                  <c:v>5.6369999999999996</c:v>
                </c:pt>
                <c:pt idx="1305">
                  <c:v>5.6769999999999996</c:v>
                </c:pt>
                <c:pt idx="1306">
                  <c:v>5.6769999999999996</c:v>
                </c:pt>
                <c:pt idx="1307">
                  <c:v>5.6769999999999996</c:v>
                </c:pt>
                <c:pt idx="1308">
                  <c:v>5.6539999999999999</c:v>
                </c:pt>
                <c:pt idx="1309">
                  <c:v>5.3979999999999997</c:v>
                </c:pt>
                <c:pt idx="1310">
                  <c:v>5.6260000000000003</c:v>
                </c:pt>
                <c:pt idx="1311">
                  <c:v>5.6050000000000004</c:v>
                </c:pt>
                <c:pt idx="1312">
                  <c:v>5.5640000000000001</c:v>
                </c:pt>
                <c:pt idx="1313">
                  <c:v>5.5640000000000001</c:v>
                </c:pt>
                <c:pt idx="1314">
                  <c:v>5.5640000000000001</c:v>
                </c:pt>
                <c:pt idx="1315">
                  <c:v>5.4340000000000002</c:v>
                </c:pt>
                <c:pt idx="1316">
                  <c:v>5.5149999999999997</c:v>
                </c:pt>
                <c:pt idx="1317">
                  <c:v>5.6710000000000003</c:v>
                </c:pt>
                <c:pt idx="1318">
                  <c:v>5.9569999999999999</c:v>
                </c:pt>
                <c:pt idx="1319">
                  <c:v>5.9720000000000004</c:v>
                </c:pt>
                <c:pt idx="1320">
                  <c:v>5.9720000000000004</c:v>
                </c:pt>
                <c:pt idx="1321">
                  <c:v>5.9720000000000004</c:v>
                </c:pt>
                <c:pt idx="1322">
                  <c:v>6.1260000000000003</c:v>
                </c:pt>
                <c:pt idx="1323">
                  <c:v>6.3570000000000002</c:v>
                </c:pt>
                <c:pt idx="1324">
                  <c:v>6.32</c:v>
                </c:pt>
                <c:pt idx="1325">
                  <c:v>6.3710000000000004</c:v>
                </c:pt>
                <c:pt idx="1326">
                  <c:v>6.3540000000000001</c:v>
                </c:pt>
                <c:pt idx="1327">
                  <c:v>6.3540000000000001</c:v>
                </c:pt>
                <c:pt idx="1328">
                  <c:v>6.3540000000000001</c:v>
                </c:pt>
                <c:pt idx="1329">
                  <c:v>6.5380000000000003</c:v>
                </c:pt>
                <c:pt idx="1330">
                  <c:v>6.4359999999999999</c:v>
                </c:pt>
                <c:pt idx="1331">
                  <c:v>6.4720000000000004</c:v>
                </c:pt>
                <c:pt idx="1332">
                  <c:v>6.5330000000000004</c:v>
                </c:pt>
                <c:pt idx="1333">
                  <c:v>6.5670000000000002</c:v>
                </c:pt>
                <c:pt idx="1334">
                  <c:v>6.5670000000000002</c:v>
                </c:pt>
                <c:pt idx="1335">
                  <c:v>6.5670000000000002</c:v>
                </c:pt>
                <c:pt idx="1336">
                  <c:v>6.6050000000000004</c:v>
                </c:pt>
                <c:pt idx="1337">
                  <c:v>6.577</c:v>
                </c:pt>
                <c:pt idx="1338">
                  <c:v>6.6139999999999999</c:v>
                </c:pt>
                <c:pt idx="1339">
                  <c:v>6.6769999999999996</c:v>
                </c:pt>
                <c:pt idx="1340">
                  <c:v>6.5529999999999999</c:v>
                </c:pt>
                <c:pt idx="1341">
                  <c:v>6.5529999999999999</c:v>
                </c:pt>
                <c:pt idx="1342">
                  <c:v>6.5529999999999999</c:v>
                </c:pt>
                <c:pt idx="1343">
                  <c:v>6.5289999999999999</c:v>
                </c:pt>
                <c:pt idx="1344">
                  <c:v>6.1870000000000003</c:v>
                </c:pt>
                <c:pt idx="1345">
                  <c:v>5.9390000000000001</c:v>
                </c:pt>
                <c:pt idx="1346">
                  <c:v>5.9779999999999998</c:v>
                </c:pt>
                <c:pt idx="1347">
                  <c:v>6.077</c:v>
                </c:pt>
                <c:pt idx="1348">
                  <c:v>6.077</c:v>
                </c:pt>
                <c:pt idx="1349">
                  <c:v>6.077</c:v>
                </c:pt>
                <c:pt idx="1350">
                  <c:v>6.2009999999999996</c:v>
                </c:pt>
                <c:pt idx="1351">
                  <c:v>6.218</c:v>
                </c:pt>
                <c:pt idx="1352">
                  <c:v>6.5960000000000001</c:v>
                </c:pt>
                <c:pt idx="1353">
                  <c:v>6.37</c:v>
                </c:pt>
                <c:pt idx="1354">
                  <c:v>6.0750000000000002</c:v>
                </c:pt>
                <c:pt idx="1355">
                  <c:v>6.0750000000000002</c:v>
                </c:pt>
                <c:pt idx="1356">
                  <c:v>6.0750000000000002</c:v>
                </c:pt>
                <c:pt idx="1357">
                  <c:v>6.05</c:v>
                </c:pt>
                <c:pt idx="1358">
                  <c:v>5.9080000000000004</c:v>
                </c:pt>
                <c:pt idx="1359">
                  <c:v>5.86</c:v>
                </c:pt>
                <c:pt idx="1360">
                  <c:v>5.6840000000000002</c:v>
                </c:pt>
                <c:pt idx="1361">
                  <c:v>5.585</c:v>
                </c:pt>
                <c:pt idx="1362">
                  <c:v>5.585</c:v>
                </c:pt>
                <c:pt idx="1363">
                  <c:v>5.585</c:v>
                </c:pt>
                <c:pt idx="1364">
                  <c:v>5.5119999999999996</c:v>
                </c:pt>
                <c:pt idx="1365">
                  <c:v>5.4370000000000003</c:v>
                </c:pt>
                <c:pt idx="1366">
                  <c:v>5.431</c:v>
                </c:pt>
                <c:pt idx="1367">
                  <c:v>5.4059999999999997</c:v>
                </c:pt>
                <c:pt idx="1368">
                  <c:v>5.4390000000000001</c:v>
                </c:pt>
                <c:pt idx="1369">
                  <c:v>5.4390000000000001</c:v>
                </c:pt>
                <c:pt idx="1370">
                  <c:v>5.4390000000000001</c:v>
                </c:pt>
                <c:pt idx="1371">
                  <c:v>5.3940000000000001</c:v>
                </c:pt>
                <c:pt idx="1372">
                  <c:v>5.4820000000000002</c:v>
                </c:pt>
                <c:pt idx="1373">
                  <c:v>5.5519999999999996</c:v>
                </c:pt>
                <c:pt idx="1374">
                  <c:v>5.4980000000000002</c:v>
                </c:pt>
                <c:pt idx="1375">
                  <c:v>5.4690000000000003</c:v>
                </c:pt>
                <c:pt idx="1376">
                  <c:v>5.4690000000000003</c:v>
                </c:pt>
                <c:pt idx="1377">
                  <c:v>5.4690000000000003</c:v>
                </c:pt>
                <c:pt idx="1378">
                  <c:v>5.5869999999999997</c:v>
                </c:pt>
                <c:pt idx="1379">
                  <c:v>5.6520000000000001</c:v>
                </c:pt>
                <c:pt idx="1380">
                  <c:v>5.5830000000000002</c:v>
                </c:pt>
                <c:pt idx="1381">
                  <c:v>5.702</c:v>
                </c:pt>
                <c:pt idx="1382">
                  <c:v>5.6189999999999998</c:v>
                </c:pt>
                <c:pt idx="1383">
                  <c:v>5.6189999999999998</c:v>
                </c:pt>
                <c:pt idx="1384">
                  <c:v>5.6189999999999998</c:v>
                </c:pt>
                <c:pt idx="1385">
                  <c:v>5.4569999999999999</c:v>
                </c:pt>
                <c:pt idx="1386">
                  <c:v>5.3129999999999997</c:v>
                </c:pt>
                <c:pt idx="1387">
                  <c:v>5.0810000000000004</c:v>
                </c:pt>
                <c:pt idx="1388">
                  <c:v>5.07</c:v>
                </c:pt>
                <c:pt idx="1389">
                  <c:v>4.8929999999999998</c:v>
                </c:pt>
                <c:pt idx="1390">
                  <c:v>4.8929999999999998</c:v>
                </c:pt>
                <c:pt idx="1391">
                  <c:v>4.8929999999999998</c:v>
                </c:pt>
                <c:pt idx="1392">
                  <c:v>5.0149999999999997</c:v>
                </c:pt>
                <c:pt idx="1393">
                  <c:v>5.306</c:v>
                </c:pt>
                <c:pt idx="1394">
                  <c:v>5.25</c:v>
                </c:pt>
                <c:pt idx="1395">
                  <c:v>5.1269999999999998</c:v>
                </c:pt>
                <c:pt idx="1396">
                  <c:v>5.077</c:v>
                </c:pt>
                <c:pt idx="1397">
                  <c:v>5.077</c:v>
                </c:pt>
                <c:pt idx="1398">
                  <c:v>5.077</c:v>
                </c:pt>
                <c:pt idx="1399">
                  <c:v>5.2439999999999998</c:v>
                </c:pt>
                <c:pt idx="1400">
                  <c:v>5.101</c:v>
                </c:pt>
                <c:pt idx="1401">
                  <c:v>5.2469999999999999</c:v>
                </c:pt>
                <c:pt idx="1402">
                  <c:v>5.2030000000000003</c:v>
                </c:pt>
                <c:pt idx="1403">
                  <c:v>5.5060000000000002</c:v>
                </c:pt>
                <c:pt idx="1404">
                  <c:v>5.5060000000000002</c:v>
                </c:pt>
                <c:pt idx="1405">
                  <c:v>5.5060000000000002</c:v>
                </c:pt>
                <c:pt idx="1406">
                  <c:v>5.492</c:v>
                </c:pt>
                <c:pt idx="1407">
                  <c:v>5.2729999999999997</c:v>
                </c:pt>
                <c:pt idx="1408">
                  <c:v>5.157</c:v>
                </c:pt>
                <c:pt idx="1409">
                  <c:v>5.3140000000000001</c:v>
                </c:pt>
                <c:pt idx="1410">
                  <c:v>5.157</c:v>
                </c:pt>
                <c:pt idx="1411">
                  <c:v>5.157</c:v>
                </c:pt>
                <c:pt idx="1412">
                  <c:v>5.157</c:v>
                </c:pt>
                <c:pt idx="1413">
                  <c:v>5.2350000000000003</c:v>
                </c:pt>
                <c:pt idx="1414">
                  <c:v>5.2530000000000001</c:v>
                </c:pt>
                <c:pt idx="1415">
                  <c:v>5.3029999999999999</c:v>
                </c:pt>
                <c:pt idx="1416">
                  <c:v>5.3330000000000002</c:v>
                </c:pt>
                <c:pt idx="1417">
                  <c:v>5.3339999999999996</c:v>
                </c:pt>
                <c:pt idx="1418">
                  <c:v>5.3339999999999996</c:v>
                </c:pt>
                <c:pt idx="1419">
                  <c:v>5.3339999999999996</c:v>
                </c:pt>
                <c:pt idx="1420">
                  <c:v>5.5350000000000001</c:v>
                </c:pt>
                <c:pt idx="1421">
                  <c:v>5.61</c:v>
                </c:pt>
                <c:pt idx="1422">
                  <c:v>5.843</c:v>
                </c:pt>
                <c:pt idx="1423">
                  <c:v>5.8609999999999998</c:v>
                </c:pt>
                <c:pt idx="1424">
                  <c:v>5.7149999999999999</c:v>
                </c:pt>
                <c:pt idx="1425">
                  <c:v>5.7149999999999999</c:v>
                </c:pt>
                <c:pt idx="1426">
                  <c:v>5.7149999999999999</c:v>
                </c:pt>
                <c:pt idx="1427">
                  <c:v>5.79</c:v>
                </c:pt>
                <c:pt idx="1428">
                  <c:v>5.7939999999999996</c:v>
                </c:pt>
                <c:pt idx="1429">
                  <c:v>5.6950000000000003</c:v>
                </c:pt>
                <c:pt idx="1430">
                  <c:v>5.7160000000000002</c:v>
                </c:pt>
                <c:pt idx="1431">
                  <c:v>5.3179999999999996</c:v>
                </c:pt>
                <c:pt idx="1432">
                  <c:v>5.3179999999999996</c:v>
                </c:pt>
                <c:pt idx="1433">
                  <c:v>5.3179999999999996</c:v>
                </c:pt>
                <c:pt idx="1434">
                  <c:v>4.9850000000000003</c:v>
                </c:pt>
                <c:pt idx="1435">
                  <c:v>4.8259999999999996</c:v>
                </c:pt>
                <c:pt idx="1436">
                  <c:v>5.08</c:v>
                </c:pt>
                <c:pt idx="1437">
                  <c:v>5.1820000000000004</c:v>
                </c:pt>
                <c:pt idx="1438">
                  <c:v>5.3310000000000004</c:v>
                </c:pt>
                <c:pt idx="1439">
                  <c:v>5.3310000000000004</c:v>
                </c:pt>
                <c:pt idx="1440">
                  <c:v>5.3310000000000004</c:v>
                </c:pt>
                <c:pt idx="1441">
                  <c:v>5.4390000000000001</c:v>
                </c:pt>
                <c:pt idx="1442">
                  <c:v>5.76</c:v>
                </c:pt>
                <c:pt idx="1443">
                  <c:v>5.452</c:v>
                </c:pt>
                <c:pt idx="1444">
                  <c:v>5.6479999999999997</c:v>
                </c:pt>
                <c:pt idx="1445">
                  <c:v>5.532</c:v>
                </c:pt>
                <c:pt idx="1446">
                  <c:v>5.532</c:v>
                </c:pt>
                <c:pt idx="1447">
                  <c:v>5.532</c:v>
                </c:pt>
                <c:pt idx="1448">
                  <c:v>5.2439999999999998</c:v>
                </c:pt>
                <c:pt idx="1449">
                  <c:v>4.9000000000000004</c:v>
                </c:pt>
                <c:pt idx="1450">
                  <c:v>4.9279999999999999</c:v>
                </c:pt>
                <c:pt idx="1451">
                  <c:v>4.5789999999999997</c:v>
                </c:pt>
                <c:pt idx="1452">
                  <c:v>4.5590000000000002</c:v>
                </c:pt>
                <c:pt idx="1453">
                  <c:v>4.5590000000000002</c:v>
                </c:pt>
                <c:pt idx="1454">
                  <c:v>4.5590000000000002</c:v>
                </c:pt>
                <c:pt idx="1455">
                  <c:v>4.5039999999999996</c:v>
                </c:pt>
                <c:pt idx="1456">
                  <c:v>4.577</c:v>
                </c:pt>
                <c:pt idx="1457">
                  <c:v>4.3630000000000004</c:v>
                </c:pt>
                <c:pt idx="1458">
                  <c:v>4.2560000000000002</c:v>
                </c:pt>
                <c:pt idx="1459">
                  <c:v>4.2789999999999999</c:v>
                </c:pt>
                <c:pt idx="1460">
                  <c:v>4.2789999999999999</c:v>
                </c:pt>
                <c:pt idx="1461">
                  <c:v>4.2789999999999999</c:v>
                </c:pt>
                <c:pt idx="1462">
                  <c:v>4.2939999999999996</c:v>
                </c:pt>
                <c:pt idx="1463">
                  <c:v>4.1529999999999996</c:v>
                </c:pt>
                <c:pt idx="1464">
                  <c:v>4.194</c:v>
                </c:pt>
                <c:pt idx="1465">
                  <c:v>4.0110000000000001</c:v>
                </c:pt>
                <c:pt idx="1466">
                  <c:v>3.9830000000000001</c:v>
                </c:pt>
                <c:pt idx="1467">
                  <c:v>3.9830000000000001</c:v>
                </c:pt>
                <c:pt idx="1468">
                  <c:v>3.9830000000000001</c:v>
                </c:pt>
                <c:pt idx="1469">
                  <c:v>4.09</c:v>
                </c:pt>
                <c:pt idx="1470">
                  <c:v>3.9750000000000001</c:v>
                </c:pt>
                <c:pt idx="1471">
                  <c:v>4.0030000000000001</c:v>
                </c:pt>
                <c:pt idx="1472">
                  <c:v>4.0449999999999999</c:v>
                </c:pt>
                <c:pt idx="1473">
                  <c:v>4.0060000000000002</c:v>
                </c:pt>
                <c:pt idx="1474">
                  <c:v>4.0060000000000002</c:v>
                </c:pt>
                <c:pt idx="1475">
                  <c:v>4.0060000000000002</c:v>
                </c:pt>
                <c:pt idx="1476">
                  <c:v>4.01</c:v>
                </c:pt>
                <c:pt idx="1477">
                  <c:v>4.0209999999999999</c:v>
                </c:pt>
                <c:pt idx="1478">
                  <c:v>3.9870000000000001</c:v>
                </c:pt>
                <c:pt idx="1479">
                  <c:v>4.008</c:v>
                </c:pt>
                <c:pt idx="1480">
                  <c:v>3.992</c:v>
                </c:pt>
                <c:pt idx="1481">
                  <c:v>3.992</c:v>
                </c:pt>
                <c:pt idx="1482">
                  <c:v>3.992</c:v>
                </c:pt>
                <c:pt idx="1483">
                  <c:v>4.0030000000000001</c:v>
                </c:pt>
                <c:pt idx="1484">
                  <c:v>3.9279999999999999</c:v>
                </c:pt>
                <c:pt idx="1485">
                  <c:v>3.8969999999999998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D-417B-B6AF-3D016F076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  <c:majorUnit val="0.5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 Network Hashrate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18432692783453"/>
          <c:y val="0.10719572414996396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ORDAM_ASIC_Pricing_Index!$D$3653:$D$5264</c:f>
              <c:numCache>
                <c:formatCode>#,##0_);\(#,##0\)</c:formatCode>
                <c:ptCount val="1612"/>
                <c:pt idx="0">
                  <c:v>40220089.410303973</c:v>
                </c:pt>
                <c:pt idx="1">
                  <c:v>40220089.410303973</c:v>
                </c:pt>
                <c:pt idx="2">
                  <c:v>40220089.410303973</c:v>
                </c:pt>
                <c:pt idx="3">
                  <c:v>40220089.410303973</c:v>
                </c:pt>
                <c:pt idx="4">
                  <c:v>40220089.410303973</c:v>
                </c:pt>
                <c:pt idx="5">
                  <c:v>40220089.410303973</c:v>
                </c:pt>
                <c:pt idx="6">
                  <c:v>40220089.410303973</c:v>
                </c:pt>
                <c:pt idx="7">
                  <c:v>40220089.410303973</c:v>
                </c:pt>
                <c:pt idx="8">
                  <c:v>40220089.410303973</c:v>
                </c:pt>
                <c:pt idx="9">
                  <c:v>40220089.410303973</c:v>
                </c:pt>
                <c:pt idx="10">
                  <c:v>40220089.410303973</c:v>
                </c:pt>
                <c:pt idx="11">
                  <c:v>40220089.410303973</c:v>
                </c:pt>
                <c:pt idx="12">
                  <c:v>40220089.410303973</c:v>
                </c:pt>
                <c:pt idx="13">
                  <c:v>42119872.499909483</c:v>
                </c:pt>
                <c:pt idx="14">
                  <c:v>42119872.499909483</c:v>
                </c:pt>
                <c:pt idx="15">
                  <c:v>42119872.499909483</c:v>
                </c:pt>
                <c:pt idx="16">
                  <c:v>42119872.499909483</c:v>
                </c:pt>
                <c:pt idx="17">
                  <c:v>42119872.499909483</c:v>
                </c:pt>
                <c:pt idx="18">
                  <c:v>42119872.499909483</c:v>
                </c:pt>
                <c:pt idx="19">
                  <c:v>42119872.499909483</c:v>
                </c:pt>
                <c:pt idx="20">
                  <c:v>42119872.499909483</c:v>
                </c:pt>
                <c:pt idx="21">
                  <c:v>42119872.499909483</c:v>
                </c:pt>
                <c:pt idx="22">
                  <c:v>42119872.499909483</c:v>
                </c:pt>
                <c:pt idx="23">
                  <c:v>42119872.499909483</c:v>
                </c:pt>
                <c:pt idx="24">
                  <c:v>42119872.499909483</c:v>
                </c:pt>
                <c:pt idx="25">
                  <c:v>42119872.499909483</c:v>
                </c:pt>
                <c:pt idx="26">
                  <c:v>42119872.499909483</c:v>
                </c:pt>
                <c:pt idx="27">
                  <c:v>41623606.545751184</c:v>
                </c:pt>
                <c:pt idx="28">
                  <c:v>41623606.545751184</c:v>
                </c:pt>
                <c:pt idx="29">
                  <c:v>41623606.545751184</c:v>
                </c:pt>
                <c:pt idx="30">
                  <c:v>41623606.545751184</c:v>
                </c:pt>
                <c:pt idx="31">
                  <c:v>41623606.545751184</c:v>
                </c:pt>
                <c:pt idx="32">
                  <c:v>41623606.545751184</c:v>
                </c:pt>
                <c:pt idx="33">
                  <c:v>41623606.545751184</c:v>
                </c:pt>
                <c:pt idx="34">
                  <c:v>41623606.545751184</c:v>
                </c:pt>
                <c:pt idx="35">
                  <c:v>41623606.545751184</c:v>
                </c:pt>
                <c:pt idx="36">
                  <c:v>41623606.545751184</c:v>
                </c:pt>
                <c:pt idx="37">
                  <c:v>41623606.545751184</c:v>
                </c:pt>
                <c:pt idx="38">
                  <c:v>41623606.545751184</c:v>
                </c:pt>
                <c:pt idx="39">
                  <c:v>41623606.545751184</c:v>
                </c:pt>
                <c:pt idx="40">
                  <c:v>43390703.995183326</c:v>
                </c:pt>
                <c:pt idx="41">
                  <c:v>43390703.995183326</c:v>
                </c:pt>
                <c:pt idx="42">
                  <c:v>43390703.995183326</c:v>
                </c:pt>
                <c:pt idx="43">
                  <c:v>43390703.995183326</c:v>
                </c:pt>
                <c:pt idx="44">
                  <c:v>43390703.995183326</c:v>
                </c:pt>
                <c:pt idx="45">
                  <c:v>43390703.995183326</c:v>
                </c:pt>
                <c:pt idx="46">
                  <c:v>43390703.995183326</c:v>
                </c:pt>
                <c:pt idx="47">
                  <c:v>43390703.995183326</c:v>
                </c:pt>
                <c:pt idx="48">
                  <c:v>43390703.995183326</c:v>
                </c:pt>
                <c:pt idx="49">
                  <c:v>43390703.995183326</c:v>
                </c:pt>
                <c:pt idx="50">
                  <c:v>43390703.995183326</c:v>
                </c:pt>
                <c:pt idx="51">
                  <c:v>43390703.995183326</c:v>
                </c:pt>
                <c:pt idx="52">
                  <c:v>43390703.995183326</c:v>
                </c:pt>
                <c:pt idx="53">
                  <c:v>43390703.995183326</c:v>
                </c:pt>
                <c:pt idx="54">
                  <c:v>43464630.235551782</c:v>
                </c:pt>
                <c:pt idx="55">
                  <c:v>43464630.235551782</c:v>
                </c:pt>
                <c:pt idx="56">
                  <c:v>43464630.235551782</c:v>
                </c:pt>
                <c:pt idx="57">
                  <c:v>43464630.235551782</c:v>
                </c:pt>
                <c:pt idx="58">
                  <c:v>43464630.235551782</c:v>
                </c:pt>
                <c:pt idx="59">
                  <c:v>43464630.235551782</c:v>
                </c:pt>
                <c:pt idx="60">
                  <c:v>43464630.235551782</c:v>
                </c:pt>
                <c:pt idx="61">
                  <c:v>43464630.235551782</c:v>
                </c:pt>
                <c:pt idx="62">
                  <c:v>43464630.235551782</c:v>
                </c:pt>
                <c:pt idx="63">
                  <c:v>43464630.235551782</c:v>
                </c:pt>
                <c:pt idx="64">
                  <c:v>43464630.235551782</c:v>
                </c:pt>
                <c:pt idx="65">
                  <c:v>43464630.235551782</c:v>
                </c:pt>
                <c:pt idx="66">
                  <c:v>43464630.235551782</c:v>
                </c:pt>
                <c:pt idx="67">
                  <c:v>43464630.235551782</c:v>
                </c:pt>
                <c:pt idx="68">
                  <c:v>43443480.719028108</c:v>
                </c:pt>
                <c:pt idx="69">
                  <c:v>43443480.719028108</c:v>
                </c:pt>
                <c:pt idx="70">
                  <c:v>43443480.719028108</c:v>
                </c:pt>
                <c:pt idx="71">
                  <c:v>43443480.719028108</c:v>
                </c:pt>
                <c:pt idx="72">
                  <c:v>43443480.719028108</c:v>
                </c:pt>
                <c:pt idx="73">
                  <c:v>43443480.719028108</c:v>
                </c:pt>
                <c:pt idx="74">
                  <c:v>43443480.719028108</c:v>
                </c:pt>
                <c:pt idx="75">
                  <c:v>43443480.719028108</c:v>
                </c:pt>
                <c:pt idx="76">
                  <c:v>43443480.719028108</c:v>
                </c:pt>
                <c:pt idx="77">
                  <c:v>43443480.719028108</c:v>
                </c:pt>
                <c:pt idx="78">
                  <c:v>43443480.719028108</c:v>
                </c:pt>
                <c:pt idx="79">
                  <c:v>43443480.719028108</c:v>
                </c:pt>
                <c:pt idx="80">
                  <c:v>43443480.719028108</c:v>
                </c:pt>
                <c:pt idx="81">
                  <c:v>43443480.719028108</c:v>
                </c:pt>
                <c:pt idx="82">
                  <c:v>45665257.607055202</c:v>
                </c:pt>
                <c:pt idx="83">
                  <c:v>45665257.607055202</c:v>
                </c:pt>
                <c:pt idx="84">
                  <c:v>45665257.607055202</c:v>
                </c:pt>
                <c:pt idx="85">
                  <c:v>45665257.607055202</c:v>
                </c:pt>
                <c:pt idx="86">
                  <c:v>45665257.607055202</c:v>
                </c:pt>
                <c:pt idx="87">
                  <c:v>45665257.607055202</c:v>
                </c:pt>
                <c:pt idx="88">
                  <c:v>45665257.607055202</c:v>
                </c:pt>
                <c:pt idx="89">
                  <c:v>45665257.607055202</c:v>
                </c:pt>
                <c:pt idx="90">
                  <c:v>45665257.607055202</c:v>
                </c:pt>
                <c:pt idx="91">
                  <c:v>45665257.607055202</c:v>
                </c:pt>
                <c:pt idx="92">
                  <c:v>45665257.607055202</c:v>
                </c:pt>
                <c:pt idx="93">
                  <c:v>45665257.607055202</c:v>
                </c:pt>
                <c:pt idx="94">
                  <c:v>45665257.607055202</c:v>
                </c:pt>
                <c:pt idx="95">
                  <c:v>45763744.612549655</c:v>
                </c:pt>
                <c:pt idx="96">
                  <c:v>45763744.612549655</c:v>
                </c:pt>
                <c:pt idx="97">
                  <c:v>45763744.612549655</c:v>
                </c:pt>
                <c:pt idx="98">
                  <c:v>45763744.612549655</c:v>
                </c:pt>
                <c:pt idx="99">
                  <c:v>45763744.612549655</c:v>
                </c:pt>
                <c:pt idx="100">
                  <c:v>45763744.612549655</c:v>
                </c:pt>
                <c:pt idx="101">
                  <c:v>45763744.612549655</c:v>
                </c:pt>
                <c:pt idx="102">
                  <c:v>45763744.612549655</c:v>
                </c:pt>
                <c:pt idx="103">
                  <c:v>45763744.612549655</c:v>
                </c:pt>
                <c:pt idx="104">
                  <c:v>45763744.612549655</c:v>
                </c:pt>
                <c:pt idx="105">
                  <c:v>45763744.612549655</c:v>
                </c:pt>
                <c:pt idx="106">
                  <c:v>45763744.612549655</c:v>
                </c:pt>
                <c:pt idx="107">
                  <c:v>45763744.612549655</c:v>
                </c:pt>
                <c:pt idx="108">
                  <c:v>45763744.612549655</c:v>
                </c:pt>
                <c:pt idx="109">
                  <c:v>45763744.612549655</c:v>
                </c:pt>
                <c:pt idx="110">
                  <c:v>45477458.095114619</c:v>
                </c:pt>
                <c:pt idx="111">
                  <c:v>45477458.095114619</c:v>
                </c:pt>
                <c:pt idx="112">
                  <c:v>45477458.095114619</c:v>
                </c:pt>
                <c:pt idx="113">
                  <c:v>45477458.095114619</c:v>
                </c:pt>
                <c:pt idx="114">
                  <c:v>45477458.095114619</c:v>
                </c:pt>
                <c:pt idx="115">
                  <c:v>45477458.095114619</c:v>
                </c:pt>
                <c:pt idx="116">
                  <c:v>45477458.095114619</c:v>
                </c:pt>
                <c:pt idx="117">
                  <c:v>45477458.095114619</c:v>
                </c:pt>
                <c:pt idx="118">
                  <c:v>45477458.095114619</c:v>
                </c:pt>
                <c:pt idx="119">
                  <c:v>45477458.095114619</c:v>
                </c:pt>
                <c:pt idx="120">
                  <c:v>45477458.095114619</c:v>
                </c:pt>
                <c:pt idx="121">
                  <c:v>45477458.095114619</c:v>
                </c:pt>
                <c:pt idx="122">
                  <c:v>45477458.095114619</c:v>
                </c:pt>
                <c:pt idx="123">
                  <c:v>47976732.842706002</c:v>
                </c:pt>
                <c:pt idx="124">
                  <c:v>47976732.842706002</c:v>
                </c:pt>
                <c:pt idx="125">
                  <c:v>47976732.842706002</c:v>
                </c:pt>
                <c:pt idx="126">
                  <c:v>47976732.842706002</c:v>
                </c:pt>
                <c:pt idx="127">
                  <c:v>47976732.842706002</c:v>
                </c:pt>
                <c:pt idx="128">
                  <c:v>47976732.842706002</c:v>
                </c:pt>
                <c:pt idx="129">
                  <c:v>47976732.842706002</c:v>
                </c:pt>
                <c:pt idx="130">
                  <c:v>47976732.842706002</c:v>
                </c:pt>
                <c:pt idx="131">
                  <c:v>47976732.842706002</c:v>
                </c:pt>
                <c:pt idx="132">
                  <c:v>47976732.842706002</c:v>
                </c:pt>
                <c:pt idx="133">
                  <c:v>47976732.842706002</c:v>
                </c:pt>
                <c:pt idx="134">
                  <c:v>47976732.842706002</c:v>
                </c:pt>
                <c:pt idx="135">
                  <c:v>47976732.842706002</c:v>
                </c:pt>
                <c:pt idx="136">
                  <c:v>47976732.842706002</c:v>
                </c:pt>
                <c:pt idx="137">
                  <c:v>47994362.493879721</c:v>
                </c:pt>
                <c:pt idx="138">
                  <c:v>47994362.493879721</c:v>
                </c:pt>
                <c:pt idx="139">
                  <c:v>47994362.493879721</c:v>
                </c:pt>
                <c:pt idx="140">
                  <c:v>47994362.493879721</c:v>
                </c:pt>
                <c:pt idx="141">
                  <c:v>47994362.493879721</c:v>
                </c:pt>
                <c:pt idx="142">
                  <c:v>47994362.493879721</c:v>
                </c:pt>
                <c:pt idx="143">
                  <c:v>47994362.493879721</c:v>
                </c:pt>
                <c:pt idx="144">
                  <c:v>47994362.493879721</c:v>
                </c:pt>
                <c:pt idx="145">
                  <c:v>47994362.493879721</c:v>
                </c:pt>
                <c:pt idx="146">
                  <c:v>47994362.493879721</c:v>
                </c:pt>
                <c:pt idx="147">
                  <c:v>47994362.493879721</c:v>
                </c:pt>
                <c:pt idx="148">
                  <c:v>47994362.493879721</c:v>
                </c:pt>
                <c:pt idx="149">
                  <c:v>53399289.364043914</c:v>
                </c:pt>
                <c:pt idx="150">
                  <c:v>53399289.364043914</c:v>
                </c:pt>
                <c:pt idx="151">
                  <c:v>53399289.364043914</c:v>
                </c:pt>
                <c:pt idx="152">
                  <c:v>53399289.364043914</c:v>
                </c:pt>
                <c:pt idx="153">
                  <c:v>53399289.364043914</c:v>
                </c:pt>
                <c:pt idx="154">
                  <c:v>53399289.364043914</c:v>
                </c:pt>
                <c:pt idx="155">
                  <c:v>53399289.364043914</c:v>
                </c:pt>
                <c:pt idx="156">
                  <c:v>53399289.364043914</c:v>
                </c:pt>
                <c:pt idx="157">
                  <c:v>53399289.364043914</c:v>
                </c:pt>
                <c:pt idx="158">
                  <c:v>53399289.364043914</c:v>
                </c:pt>
                <c:pt idx="159">
                  <c:v>53399289.364043914</c:v>
                </c:pt>
                <c:pt idx="160">
                  <c:v>53399289.364043914</c:v>
                </c:pt>
                <c:pt idx="161">
                  <c:v>53399289.364043914</c:v>
                </c:pt>
                <c:pt idx="162">
                  <c:v>53399289.364043914</c:v>
                </c:pt>
                <c:pt idx="163">
                  <c:v>53399289.364043914</c:v>
                </c:pt>
                <c:pt idx="164">
                  <c:v>53039355.079413809</c:v>
                </c:pt>
                <c:pt idx="165">
                  <c:v>53039355.079413809</c:v>
                </c:pt>
                <c:pt idx="166">
                  <c:v>53039355.079413809</c:v>
                </c:pt>
                <c:pt idx="167">
                  <c:v>53039355.079413809</c:v>
                </c:pt>
                <c:pt idx="168">
                  <c:v>53039355.079413809</c:v>
                </c:pt>
                <c:pt idx="169">
                  <c:v>53039355.079413809</c:v>
                </c:pt>
                <c:pt idx="170">
                  <c:v>53039355.079413809</c:v>
                </c:pt>
                <c:pt idx="171">
                  <c:v>53039355.079413809</c:v>
                </c:pt>
                <c:pt idx="172">
                  <c:v>53039355.079413809</c:v>
                </c:pt>
                <c:pt idx="173">
                  <c:v>53039355.079413809</c:v>
                </c:pt>
                <c:pt idx="174">
                  <c:v>53039355.079413809</c:v>
                </c:pt>
                <c:pt idx="175">
                  <c:v>53039355.079413809</c:v>
                </c:pt>
                <c:pt idx="176">
                  <c:v>53039355.079413809</c:v>
                </c:pt>
                <c:pt idx="177">
                  <c:v>56799756.331254482</c:v>
                </c:pt>
                <c:pt idx="178">
                  <c:v>56799756.331254482</c:v>
                </c:pt>
                <c:pt idx="179">
                  <c:v>56799756.331254482</c:v>
                </c:pt>
                <c:pt idx="180">
                  <c:v>56799756.331254482</c:v>
                </c:pt>
                <c:pt idx="181">
                  <c:v>56799756.331254482</c:v>
                </c:pt>
                <c:pt idx="182">
                  <c:v>56799756.331254482</c:v>
                </c:pt>
                <c:pt idx="183">
                  <c:v>56799756.331254482</c:v>
                </c:pt>
                <c:pt idx="184">
                  <c:v>56799756.331254482</c:v>
                </c:pt>
                <c:pt idx="185">
                  <c:v>56799756.331254482</c:v>
                </c:pt>
                <c:pt idx="186">
                  <c:v>56799756.331254482</c:v>
                </c:pt>
                <c:pt idx="187">
                  <c:v>56799756.331254482</c:v>
                </c:pt>
                <c:pt idx="188">
                  <c:v>56799756.331254482</c:v>
                </c:pt>
                <c:pt idx="189">
                  <c:v>64884773.430567212</c:v>
                </c:pt>
                <c:pt idx="190">
                  <c:v>64884773.430567212</c:v>
                </c:pt>
                <c:pt idx="191">
                  <c:v>64884773.430567212</c:v>
                </c:pt>
                <c:pt idx="192">
                  <c:v>64884773.430567212</c:v>
                </c:pt>
                <c:pt idx="193">
                  <c:v>64884773.430567212</c:v>
                </c:pt>
                <c:pt idx="194">
                  <c:v>64884773.430567212</c:v>
                </c:pt>
                <c:pt idx="195">
                  <c:v>64884773.430567212</c:v>
                </c:pt>
                <c:pt idx="196">
                  <c:v>64884773.430567212</c:v>
                </c:pt>
                <c:pt idx="197">
                  <c:v>64884773.430567212</c:v>
                </c:pt>
                <c:pt idx="198">
                  <c:v>64884773.430567212</c:v>
                </c:pt>
                <c:pt idx="199">
                  <c:v>64884773.430567212</c:v>
                </c:pt>
                <c:pt idx="200">
                  <c:v>64884773.430567212</c:v>
                </c:pt>
                <c:pt idx="201">
                  <c:v>64884773.430567212</c:v>
                </c:pt>
                <c:pt idx="202">
                  <c:v>64884773.430567212</c:v>
                </c:pt>
                <c:pt idx="203">
                  <c:v>64524184.803786159</c:v>
                </c:pt>
                <c:pt idx="204">
                  <c:v>64524184.803786159</c:v>
                </c:pt>
                <c:pt idx="205">
                  <c:v>64524184.803786159</c:v>
                </c:pt>
                <c:pt idx="206">
                  <c:v>64524184.803786159</c:v>
                </c:pt>
                <c:pt idx="207">
                  <c:v>64524184.803786159</c:v>
                </c:pt>
                <c:pt idx="208">
                  <c:v>64524184.803786159</c:v>
                </c:pt>
                <c:pt idx="209">
                  <c:v>64524184.803786159</c:v>
                </c:pt>
                <c:pt idx="210">
                  <c:v>64524184.803786159</c:v>
                </c:pt>
                <c:pt idx="211">
                  <c:v>64524184.803786159</c:v>
                </c:pt>
                <c:pt idx="212">
                  <c:v>64524184.803786159</c:v>
                </c:pt>
                <c:pt idx="213">
                  <c:v>64524184.803786159</c:v>
                </c:pt>
                <c:pt idx="214">
                  <c:v>64524184.803786159</c:v>
                </c:pt>
                <c:pt idx="215">
                  <c:v>64524184.803786159</c:v>
                </c:pt>
                <c:pt idx="216">
                  <c:v>71478995.905911788</c:v>
                </c:pt>
                <c:pt idx="217">
                  <c:v>71478995.905911788</c:v>
                </c:pt>
                <c:pt idx="218">
                  <c:v>71478995.905911788</c:v>
                </c:pt>
                <c:pt idx="219">
                  <c:v>71478995.905911788</c:v>
                </c:pt>
                <c:pt idx="220">
                  <c:v>71478995.905911788</c:v>
                </c:pt>
                <c:pt idx="221">
                  <c:v>71478995.905911788</c:v>
                </c:pt>
                <c:pt idx="222">
                  <c:v>71478995.905911788</c:v>
                </c:pt>
                <c:pt idx="223">
                  <c:v>71478995.905911788</c:v>
                </c:pt>
                <c:pt idx="224">
                  <c:v>71478995.905911788</c:v>
                </c:pt>
                <c:pt idx="225">
                  <c:v>71478995.905911788</c:v>
                </c:pt>
                <c:pt idx="226">
                  <c:v>71478995.905911788</c:v>
                </c:pt>
                <c:pt idx="227">
                  <c:v>71478995.905911788</c:v>
                </c:pt>
                <c:pt idx="228">
                  <c:v>71478995.905911788</c:v>
                </c:pt>
                <c:pt idx="229">
                  <c:v>72897361.956230715</c:v>
                </c:pt>
                <c:pt idx="230">
                  <c:v>72897361.956230715</c:v>
                </c:pt>
                <c:pt idx="231">
                  <c:v>72897361.956230715</c:v>
                </c:pt>
                <c:pt idx="232">
                  <c:v>72897361.956230715</c:v>
                </c:pt>
                <c:pt idx="233">
                  <c:v>72897361.956230715</c:v>
                </c:pt>
                <c:pt idx="234">
                  <c:v>72897361.956230715</c:v>
                </c:pt>
                <c:pt idx="235">
                  <c:v>72897361.956230715</c:v>
                </c:pt>
                <c:pt idx="236">
                  <c:v>72897361.956230715</c:v>
                </c:pt>
                <c:pt idx="237">
                  <c:v>72897361.956230715</c:v>
                </c:pt>
                <c:pt idx="238">
                  <c:v>72897361.956230715</c:v>
                </c:pt>
                <c:pt idx="239">
                  <c:v>72897361.956230715</c:v>
                </c:pt>
                <c:pt idx="240">
                  <c:v>72897361.956230715</c:v>
                </c:pt>
                <c:pt idx="241">
                  <c:v>72897361.956230715</c:v>
                </c:pt>
                <c:pt idx="242">
                  <c:v>72897361.956230715</c:v>
                </c:pt>
                <c:pt idx="243">
                  <c:v>77110132.2457899</c:v>
                </c:pt>
                <c:pt idx="244">
                  <c:v>77110132.2457899</c:v>
                </c:pt>
                <c:pt idx="245">
                  <c:v>77110132.2457899</c:v>
                </c:pt>
                <c:pt idx="246">
                  <c:v>77110132.2457899</c:v>
                </c:pt>
                <c:pt idx="247">
                  <c:v>77110132.2457899</c:v>
                </c:pt>
                <c:pt idx="248">
                  <c:v>77110132.2457899</c:v>
                </c:pt>
                <c:pt idx="249">
                  <c:v>77110132.2457899</c:v>
                </c:pt>
                <c:pt idx="250">
                  <c:v>77110132.2457899</c:v>
                </c:pt>
                <c:pt idx="251">
                  <c:v>77110132.2457899</c:v>
                </c:pt>
                <c:pt idx="252">
                  <c:v>77110132.2457899</c:v>
                </c:pt>
                <c:pt idx="253">
                  <c:v>77110132.2457899</c:v>
                </c:pt>
                <c:pt idx="254">
                  <c:v>77110132.2457899</c:v>
                </c:pt>
                <c:pt idx="255">
                  <c:v>85117492.919886664</c:v>
                </c:pt>
                <c:pt idx="256">
                  <c:v>85117492.919886664</c:v>
                </c:pt>
                <c:pt idx="257">
                  <c:v>85117492.919886664</c:v>
                </c:pt>
                <c:pt idx="258">
                  <c:v>85117492.919886664</c:v>
                </c:pt>
                <c:pt idx="259">
                  <c:v>85117492.919886664</c:v>
                </c:pt>
                <c:pt idx="260">
                  <c:v>85117492.919886664</c:v>
                </c:pt>
                <c:pt idx="261">
                  <c:v>85117492.919886664</c:v>
                </c:pt>
                <c:pt idx="262">
                  <c:v>85117492.919886664</c:v>
                </c:pt>
                <c:pt idx="263">
                  <c:v>85117492.919886664</c:v>
                </c:pt>
                <c:pt idx="264">
                  <c:v>85117492.919886664</c:v>
                </c:pt>
                <c:pt idx="265">
                  <c:v>85117492.919886664</c:v>
                </c:pt>
                <c:pt idx="266">
                  <c:v>85117492.919886664</c:v>
                </c:pt>
                <c:pt idx="267">
                  <c:v>85117492.919886664</c:v>
                </c:pt>
                <c:pt idx="268">
                  <c:v>91339738.808476776</c:v>
                </c:pt>
                <c:pt idx="269">
                  <c:v>91339738.808476776</c:v>
                </c:pt>
                <c:pt idx="270">
                  <c:v>91339738.808476776</c:v>
                </c:pt>
                <c:pt idx="271">
                  <c:v>91339738.808476776</c:v>
                </c:pt>
                <c:pt idx="272">
                  <c:v>91339738.808476776</c:v>
                </c:pt>
                <c:pt idx="273">
                  <c:v>91339738.808476776</c:v>
                </c:pt>
                <c:pt idx="274">
                  <c:v>91339738.808476776</c:v>
                </c:pt>
                <c:pt idx="275">
                  <c:v>91339738.808476776</c:v>
                </c:pt>
                <c:pt idx="276">
                  <c:v>91339738.808476776</c:v>
                </c:pt>
                <c:pt idx="277">
                  <c:v>91339738.808476776</c:v>
                </c:pt>
                <c:pt idx="278">
                  <c:v>91339738.808476776</c:v>
                </c:pt>
                <c:pt idx="279">
                  <c:v>91339738.808476776</c:v>
                </c:pt>
                <c:pt idx="280">
                  <c:v>91339738.808476776</c:v>
                </c:pt>
                <c:pt idx="281">
                  <c:v>91339738.808476776</c:v>
                </c:pt>
                <c:pt idx="282">
                  <c:v>93116968.007197037</c:v>
                </c:pt>
                <c:pt idx="283">
                  <c:v>93116968.007197037</c:v>
                </c:pt>
                <c:pt idx="284">
                  <c:v>93116968.007197037</c:v>
                </c:pt>
                <c:pt idx="285">
                  <c:v>93116968.007197037</c:v>
                </c:pt>
                <c:pt idx="286">
                  <c:v>93116968.007197037</c:v>
                </c:pt>
                <c:pt idx="287">
                  <c:v>93116968.007197037</c:v>
                </c:pt>
                <c:pt idx="288">
                  <c:v>93116968.007197037</c:v>
                </c:pt>
                <c:pt idx="289">
                  <c:v>93116968.007197037</c:v>
                </c:pt>
                <c:pt idx="290">
                  <c:v>93116968.007197037</c:v>
                </c:pt>
                <c:pt idx="291">
                  <c:v>93116968.007197037</c:v>
                </c:pt>
                <c:pt idx="292">
                  <c:v>93116968.007197037</c:v>
                </c:pt>
                <c:pt idx="293">
                  <c:v>93116968.007197037</c:v>
                </c:pt>
                <c:pt idx="294">
                  <c:v>93116968.007197037</c:v>
                </c:pt>
                <c:pt idx="295">
                  <c:v>98008927.164261281</c:v>
                </c:pt>
                <c:pt idx="296">
                  <c:v>98008927.164261281</c:v>
                </c:pt>
                <c:pt idx="297">
                  <c:v>98008927.164261281</c:v>
                </c:pt>
                <c:pt idx="298">
                  <c:v>98008927.164261281</c:v>
                </c:pt>
                <c:pt idx="299">
                  <c:v>98008927.164261281</c:v>
                </c:pt>
                <c:pt idx="300">
                  <c:v>98008927.164261281</c:v>
                </c:pt>
                <c:pt idx="301">
                  <c:v>98008927.164261281</c:v>
                </c:pt>
                <c:pt idx="302">
                  <c:v>98008927.164261281</c:v>
                </c:pt>
                <c:pt idx="303">
                  <c:v>98008927.164261281</c:v>
                </c:pt>
                <c:pt idx="304">
                  <c:v>98008927.164261281</c:v>
                </c:pt>
                <c:pt idx="305">
                  <c:v>98008927.164261281</c:v>
                </c:pt>
                <c:pt idx="306">
                  <c:v>98008927.164261281</c:v>
                </c:pt>
                <c:pt idx="307">
                  <c:v>98008927.164261281</c:v>
                </c:pt>
                <c:pt idx="308">
                  <c:v>98008927.164261281</c:v>
                </c:pt>
                <c:pt idx="309">
                  <c:v>98008927.164261281</c:v>
                </c:pt>
                <c:pt idx="310">
                  <c:v>91054733.765625566</c:v>
                </c:pt>
                <c:pt idx="311">
                  <c:v>91054733.765625566</c:v>
                </c:pt>
                <c:pt idx="312">
                  <c:v>91054733.765625566</c:v>
                </c:pt>
                <c:pt idx="313">
                  <c:v>91054733.765625566</c:v>
                </c:pt>
                <c:pt idx="314">
                  <c:v>91054733.765625566</c:v>
                </c:pt>
                <c:pt idx="315">
                  <c:v>91054733.765625566</c:v>
                </c:pt>
                <c:pt idx="316">
                  <c:v>91054733.765625566</c:v>
                </c:pt>
                <c:pt idx="317">
                  <c:v>91054733.765625566</c:v>
                </c:pt>
                <c:pt idx="318">
                  <c:v>91054733.765625566</c:v>
                </c:pt>
                <c:pt idx="319">
                  <c:v>91054733.765625566</c:v>
                </c:pt>
                <c:pt idx="320">
                  <c:v>91054733.765625566</c:v>
                </c:pt>
                <c:pt idx="321">
                  <c:v>91054733.765625566</c:v>
                </c:pt>
                <c:pt idx="322">
                  <c:v>91054733.765625566</c:v>
                </c:pt>
                <c:pt idx="323">
                  <c:v>91054733.765625566</c:v>
                </c:pt>
                <c:pt idx="324">
                  <c:v>92867457.393752456</c:v>
                </c:pt>
                <c:pt idx="325">
                  <c:v>92867457.393752456</c:v>
                </c:pt>
                <c:pt idx="326">
                  <c:v>92867457.393752456</c:v>
                </c:pt>
                <c:pt idx="327">
                  <c:v>92867457.393752456</c:v>
                </c:pt>
                <c:pt idx="328">
                  <c:v>92867457.393752456</c:v>
                </c:pt>
                <c:pt idx="329">
                  <c:v>92867457.393752456</c:v>
                </c:pt>
                <c:pt idx="330">
                  <c:v>92867457.393752456</c:v>
                </c:pt>
                <c:pt idx="331">
                  <c:v>92867457.393752456</c:v>
                </c:pt>
                <c:pt idx="332">
                  <c:v>92867457.393752456</c:v>
                </c:pt>
                <c:pt idx="333">
                  <c:v>92867457.393752456</c:v>
                </c:pt>
                <c:pt idx="334">
                  <c:v>92867457.393752456</c:v>
                </c:pt>
                <c:pt idx="335">
                  <c:v>92867457.393752456</c:v>
                </c:pt>
                <c:pt idx="336">
                  <c:v>92867457.393752456</c:v>
                </c:pt>
                <c:pt idx="337">
                  <c:v>92867457.393752456</c:v>
                </c:pt>
                <c:pt idx="338">
                  <c:v>92177432.600904077</c:v>
                </c:pt>
                <c:pt idx="339">
                  <c:v>92177432.600904077</c:v>
                </c:pt>
                <c:pt idx="340">
                  <c:v>92177432.600904077</c:v>
                </c:pt>
                <c:pt idx="341">
                  <c:v>92177432.600904077</c:v>
                </c:pt>
                <c:pt idx="342">
                  <c:v>92177432.600904077</c:v>
                </c:pt>
                <c:pt idx="343">
                  <c:v>92177432.600904077</c:v>
                </c:pt>
                <c:pt idx="344">
                  <c:v>92177432.600904077</c:v>
                </c:pt>
                <c:pt idx="345">
                  <c:v>92177432.600904077</c:v>
                </c:pt>
                <c:pt idx="346">
                  <c:v>92177432.600904077</c:v>
                </c:pt>
                <c:pt idx="347">
                  <c:v>92177432.600904077</c:v>
                </c:pt>
                <c:pt idx="348">
                  <c:v>92177432.600904077</c:v>
                </c:pt>
                <c:pt idx="349">
                  <c:v>92177432.600904077</c:v>
                </c:pt>
                <c:pt idx="350">
                  <c:v>92177432.600904077</c:v>
                </c:pt>
                <c:pt idx="351">
                  <c:v>92177432.600904077</c:v>
                </c:pt>
                <c:pt idx="352">
                  <c:v>92691056.473553926</c:v>
                </c:pt>
                <c:pt idx="353">
                  <c:v>92691056.473553926</c:v>
                </c:pt>
                <c:pt idx="354">
                  <c:v>92691056.473553926</c:v>
                </c:pt>
                <c:pt idx="355">
                  <c:v>92691056.473553926</c:v>
                </c:pt>
                <c:pt idx="356">
                  <c:v>92691056.473553926</c:v>
                </c:pt>
                <c:pt idx="357">
                  <c:v>92691056.473553926</c:v>
                </c:pt>
                <c:pt idx="358">
                  <c:v>92691056.473553926</c:v>
                </c:pt>
                <c:pt idx="359">
                  <c:v>92691056.473553926</c:v>
                </c:pt>
                <c:pt idx="360">
                  <c:v>92691056.473553926</c:v>
                </c:pt>
                <c:pt idx="361">
                  <c:v>92691056.473553926</c:v>
                </c:pt>
                <c:pt idx="362">
                  <c:v>92691056.473553926</c:v>
                </c:pt>
                <c:pt idx="363">
                  <c:v>92691056.473553926</c:v>
                </c:pt>
                <c:pt idx="364">
                  <c:v>92691056.473553926</c:v>
                </c:pt>
                <c:pt idx="365">
                  <c:v>98777049.324420944</c:v>
                </c:pt>
                <c:pt idx="366">
                  <c:v>98777049.324420944</c:v>
                </c:pt>
                <c:pt idx="367">
                  <c:v>98777049.324420944</c:v>
                </c:pt>
                <c:pt idx="368">
                  <c:v>98777049.324420944</c:v>
                </c:pt>
                <c:pt idx="369">
                  <c:v>98777049.324420944</c:v>
                </c:pt>
                <c:pt idx="370">
                  <c:v>98777049.324420944</c:v>
                </c:pt>
                <c:pt idx="371">
                  <c:v>98777049.324420944</c:v>
                </c:pt>
                <c:pt idx="372">
                  <c:v>98777049.324420944</c:v>
                </c:pt>
                <c:pt idx="373">
                  <c:v>98777049.324420944</c:v>
                </c:pt>
                <c:pt idx="374">
                  <c:v>98777049.324420944</c:v>
                </c:pt>
                <c:pt idx="375">
                  <c:v>98777049.324420944</c:v>
                </c:pt>
                <c:pt idx="376">
                  <c:v>98777049.324420944</c:v>
                </c:pt>
                <c:pt idx="377">
                  <c:v>98777049.324420944</c:v>
                </c:pt>
                <c:pt idx="378">
                  <c:v>105774972.86376344</c:v>
                </c:pt>
                <c:pt idx="379">
                  <c:v>105774972.86376344</c:v>
                </c:pt>
                <c:pt idx="380">
                  <c:v>105774972.86376344</c:v>
                </c:pt>
                <c:pt idx="381">
                  <c:v>105774972.86376344</c:v>
                </c:pt>
                <c:pt idx="382">
                  <c:v>105774972.86376344</c:v>
                </c:pt>
                <c:pt idx="383">
                  <c:v>105774972.86376344</c:v>
                </c:pt>
                <c:pt idx="384">
                  <c:v>105774972.86376344</c:v>
                </c:pt>
                <c:pt idx="385">
                  <c:v>105774972.86376344</c:v>
                </c:pt>
                <c:pt idx="386">
                  <c:v>105774972.86376344</c:v>
                </c:pt>
                <c:pt idx="387">
                  <c:v>105774972.86376344</c:v>
                </c:pt>
                <c:pt idx="388">
                  <c:v>105774972.86376344</c:v>
                </c:pt>
                <c:pt idx="389">
                  <c:v>105774972.86376344</c:v>
                </c:pt>
                <c:pt idx="390">
                  <c:v>105774972.86376344</c:v>
                </c:pt>
                <c:pt idx="391">
                  <c:v>105774972.86376344</c:v>
                </c:pt>
                <c:pt idx="392">
                  <c:v>110712337.87772267</c:v>
                </c:pt>
                <c:pt idx="393">
                  <c:v>110712337.87772267</c:v>
                </c:pt>
                <c:pt idx="394">
                  <c:v>110712337.87772267</c:v>
                </c:pt>
                <c:pt idx="395">
                  <c:v>110712337.87772267</c:v>
                </c:pt>
                <c:pt idx="396">
                  <c:v>110712337.87772267</c:v>
                </c:pt>
                <c:pt idx="397">
                  <c:v>110712337.87772267</c:v>
                </c:pt>
                <c:pt idx="398">
                  <c:v>110712337.87772267</c:v>
                </c:pt>
                <c:pt idx="399">
                  <c:v>110712337.87772267</c:v>
                </c:pt>
                <c:pt idx="400">
                  <c:v>110712337.87772267</c:v>
                </c:pt>
                <c:pt idx="401">
                  <c:v>110712337.87772267</c:v>
                </c:pt>
                <c:pt idx="402">
                  <c:v>110712337.87772267</c:v>
                </c:pt>
                <c:pt idx="403">
                  <c:v>110712337.87772267</c:v>
                </c:pt>
                <c:pt idx="404">
                  <c:v>110712337.87772267</c:v>
                </c:pt>
                <c:pt idx="405">
                  <c:v>110712337.87772267</c:v>
                </c:pt>
                <c:pt idx="406">
                  <c:v>111289639.18208718</c:v>
                </c:pt>
                <c:pt idx="407">
                  <c:v>111289639.18208718</c:v>
                </c:pt>
                <c:pt idx="408">
                  <c:v>111289639.18208718</c:v>
                </c:pt>
                <c:pt idx="409">
                  <c:v>111289639.18208718</c:v>
                </c:pt>
                <c:pt idx="410">
                  <c:v>111289639.18208718</c:v>
                </c:pt>
                <c:pt idx="411">
                  <c:v>111289639.18208718</c:v>
                </c:pt>
                <c:pt idx="412">
                  <c:v>111289639.18208718</c:v>
                </c:pt>
                <c:pt idx="413">
                  <c:v>111289639.18208718</c:v>
                </c:pt>
                <c:pt idx="414">
                  <c:v>111289639.18208718</c:v>
                </c:pt>
                <c:pt idx="415">
                  <c:v>111289639.18208718</c:v>
                </c:pt>
                <c:pt idx="416">
                  <c:v>111289639.18208718</c:v>
                </c:pt>
                <c:pt idx="417">
                  <c:v>111289639.18208718</c:v>
                </c:pt>
                <c:pt idx="418">
                  <c:v>111289639.18208718</c:v>
                </c:pt>
                <c:pt idx="419">
                  <c:v>111289639.18208718</c:v>
                </c:pt>
                <c:pt idx="420">
                  <c:v>110861336.17981134</c:v>
                </c:pt>
                <c:pt idx="421">
                  <c:v>110861336.17981134</c:v>
                </c:pt>
                <c:pt idx="422">
                  <c:v>110861336.17981134</c:v>
                </c:pt>
                <c:pt idx="423">
                  <c:v>110861336.17981134</c:v>
                </c:pt>
                <c:pt idx="424">
                  <c:v>110861336.17981134</c:v>
                </c:pt>
                <c:pt idx="425">
                  <c:v>110861336.17981134</c:v>
                </c:pt>
                <c:pt idx="426">
                  <c:v>110861336.17981134</c:v>
                </c:pt>
                <c:pt idx="427">
                  <c:v>110861336.17981134</c:v>
                </c:pt>
                <c:pt idx="428">
                  <c:v>110861336.17981134</c:v>
                </c:pt>
                <c:pt idx="429">
                  <c:v>110861336.17981134</c:v>
                </c:pt>
                <c:pt idx="430">
                  <c:v>110861336.17981134</c:v>
                </c:pt>
                <c:pt idx="431">
                  <c:v>110861336.17981134</c:v>
                </c:pt>
                <c:pt idx="432">
                  <c:v>110861336.17981134</c:v>
                </c:pt>
                <c:pt idx="433">
                  <c:v>118492253.20311025</c:v>
                </c:pt>
                <c:pt idx="434">
                  <c:v>118492253.20311025</c:v>
                </c:pt>
                <c:pt idx="435">
                  <c:v>118492253.20311025</c:v>
                </c:pt>
                <c:pt idx="436">
                  <c:v>118492253.20311025</c:v>
                </c:pt>
                <c:pt idx="437">
                  <c:v>118492253.20311025</c:v>
                </c:pt>
                <c:pt idx="438">
                  <c:v>118492253.20311025</c:v>
                </c:pt>
                <c:pt idx="439">
                  <c:v>118492253.20311025</c:v>
                </c:pt>
                <c:pt idx="440">
                  <c:v>118492253.20311025</c:v>
                </c:pt>
                <c:pt idx="441">
                  <c:v>118492253.20311025</c:v>
                </c:pt>
                <c:pt idx="442">
                  <c:v>118492253.20311025</c:v>
                </c:pt>
                <c:pt idx="443">
                  <c:v>118492253.20311025</c:v>
                </c:pt>
                <c:pt idx="444">
                  <c:v>118492253.20311025</c:v>
                </c:pt>
                <c:pt idx="445">
                  <c:v>118492253.20311025</c:v>
                </c:pt>
                <c:pt idx="446">
                  <c:v>118492253.20311025</c:v>
                </c:pt>
                <c:pt idx="447">
                  <c:v>118492253.20311025</c:v>
                </c:pt>
                <c:pt idx="448">
                  <c:v>118492253.20311025</c:v>
                </c:pt>
                <c:pt idx="449">
                  <c:v>118492253.20311025</c:v>
                </c:pt>
                <c:pt idx="450">
                  <c:v>99591245.966874942</c:v>
                </c:pt>
                <c:pt idx="451">
                  <c:v>99591245.966874942</c:v>
                </c:pt>
                <c:pt idx="452">
                  <c:v>99591245.966874942</c:v>
                </c:pt>
                <c:pt idx="453">
                  <c:v>99591245.966874942</c:v>
                </c:pt>
                <c:pt idx="454">
                  <c:v>99591245.966874942</c:v>
                </c:pt>
                <c:pt idx="455">
                  <c:v>99591245.966874942</c:v>
                </c:pt>
                <c:pt idx="456">
                  <c:v>99591245.966874942</c:v>
                </c:pt>
                <c:pt idx="457">
                  <c:v>99591245.966874942</c:v>
                </c:pt>
                <c:pt idx="458">
                  <c:v>99591245.966874942</c:v>
                </c:pt>
                <c:pt idx="459">
                  <c:v>99591245.966874942</c:v>
                </c:pt>
                <c:pt idx="460">
                  <c:v>99591245.966874942</c:v>
                </c:pt>
                <c:pt idx="461">
                  <c:v>99591245.966874942</c:v>
                </c:pt>
                <c:pt idx="462">
                  <c:v>99591245.966874942</c:v>
                </c:pt>
                <c:pt idx="463">
                  <c:v>105337212.55857192</c:v>
                </c:pt>
                <c:pt idx="464">
                  <c:v>105337212.55857192</c:v>
                </c:pt>
                <c:pt idx="465">
                  <c:v>105337212.55857192</c:v>
                </c:pt>
                <c:pt idx="466">
                  <c:v>105337212.55857192</c:v>
                </c:pt>
                <c:pt idx="467">
                  <c:v>105337212.55857192</c:v>
                </c:pt>
                <c:pt idx="468">
                  <c:v>105337212.55857192</c:v>
                </c:pt>
                <c:pt idx="469">
                  <c:v>105337212.55857192</c:v>
                </c:pt>
                <c:pt idx="470">
                  <c:v>105337212.55857192</c:v>
                </c:pt>
                <c:pt idx="471">
                  <c:v>105337212.55857192</c:v>
                </c:pt>
                <c:pt idx="472">
                  <c:v>105337212.55857192</c:v>
                </c:pt>
                <c:pt idx="473">
                  <c:v>105337212.55857192</c:v>
                </c:pt>
                <c:pt idx="474">
                  <c:v>105337212.55857192</c:v>
                </c:pt>
                <c:pt idx="475">
                  <c:v>105337212.55857192</c:v>
                </c:pt>
                <c:pt idx="476">
                  <c:v>114238226.20279397</c:v>
                </c:pt>
                <c:pt idx="477">
                  <c:v>114238226.20279397</c:v>
                </c:pt>
                <c:pt idx="478">
                  <c:v>114238226.20279397</c:v>
                </c:pt>
                <c:pt idx="479">
                  <c:v>114238226.20279397</c:v>
                </c:pt>
                <c:pt idx="480">
                  <c:v>114238226.20279397</c:v>
                </c:pt>
                <c:pt idx="481">
                  <c:v>114238226.20279397</c:v>
                </c:pt>
                <c:pt idx="482">
                  <c:v>114238226.20279397</c:v>
                </c:pt>
                <c:pt idx="483">
                  <c:v>114238226.20279397</c:v>
                </c:pt>
                <c:pt idx="484">
                  <c:v>114238226.20279397</c:v>
                </c:pt>
                <c:pt idx="485">
                  <c:v>114238226.20279397</c:v>
                </c:pt>
                <c:pt idx="486">
                  <c:v>114238226.20279397</c:v>
                </c:pt>
                <c:pt idx="487">
                  <c:v>114238226.20279397</c:v>
                </c:pt>
                <c:pt idx="488">
                  <c:v>114238226.20279397</c:v>
                </c:pt>
                <c:pt idx="489">
                  <c:v>114238226.20279397</c:v>
                </c:pt>
                <c:pt idx="490">
                  <c:v>115284461.53248794</c:v>
                </c:pt>
                <c:pt idx="491">
                  <c:v>115284461.53248794</c:v>
                </c:pt>
                <c:pt idx="492">
                  <c:v>115284461.53248794</c:v>
                </c:pt>
                <c:pt idx="493">
                  <c:v>115284461.53248794</c:v>
                </c:pt>
                <c:pt idx="494">
                  <c:v>115284461.53248794</c:v>
                </c:pt>
                <c:pt idx="495">
                  <c:v>115284461.53248794</c:v>
                </c:pt>
                <c:pt idx="496">
                  <c:v>115284461.53248794</c:v>
                </c:pt>
                <c:pt idx="497">
                  <c:v>115284461.53248794</c:v>
                </c:pt>
                <c:pt idx="498">
                  <c:v>115284461.53248794</c:v>
                </c:pt>
                <c:pt idx="499">
                  <c:v>115284461.53248794</c:v>
                </c:pt>
                <c:pt idx="500">
                  <c:v>115284461.53248794</c:v>
                </c:pt>
                <c:pt idx="501">
                  <c:v>115284461.53248794</c:v>
                </c:pt>
                <c:pt idx="502">
                  <c:v>115284461.53248794</c:v>
                </c:pt>
                <c:pt idx="503">
                  <c:v>115284461.53248794</c:v>
                </c:pt>
                <c:pt idx="504">
                  <c:v>115284461.53248794</c:v>
                </c:pt>
                <c:pt idx="505">
                  <c:v>108363987.95599133</c:v>
                </c:pt>
                <c:pt idx="506">
                  <c:v>108363987.95599133</c:v>
                </c:pt>
                <c:pt idx="507">
                  <c:v>108363987.95599133</c:v>
                </c:pt>
                <c:pt idx="508">
                  <c:v>108363987.95599133</c:v>
                </c:pt>
                <c:pt idx="509">
                  <c:v>108363987.95599133</c:v>
                </c:pt>
                <c:pt idx="510">
                  <c:v>108363987.95599133</c:v>
                </c:pt>
                <c:pt idx="511">
                  <c:v>108363987.95599133</c:v>
                </c:pt>
                <c:pt idx="512">
                  <c:v>108363987.95599133</c:v>
                </c:pt>
                <c:pt idx="513">
                  <c:v>108363987.95599133</c:v>
                </c:pt>
                <c:pt idx="514">
                  <c:v>108363987.95599133</c:v>
                </c:pt>
                <c:pt idx="515">
                  <c:v>108363987.95599133</c:v>
                </c:pt>
                <c:pt idx="516">
                  <c:v>108363987.95599133</c:v>
                </c:pt>
                <c:pt idx="517">
                  <c:v>108363987.95599133</c:v>
                </c:pt>
                <c:pt idx="518">
                  <c:v>108363987.95599133</c:v>
                </c:pt>
                <c:pt idx="519">
                  <c:v>108363987.95599133</c:v>
                </c:pt>
                <c:pt idx="520">
                  <c:v>98301505.282775864</c:v>
                </c:pt>
                <c:pt idx="521">
                  <c:v>98301505.282775864</c:v>
                </c:pt>
                <c:pt idx="522">
                  <c:v>98301505.282775864</c:v>
                </c:pt>
                <c:pt idx="523">
                  <c:v>98301505.282775864</c:v>
                </c:pt>
                <c:pt idx="524">
                  <c:v>98301505.282775864</c:v>
                </c:pt>
                <c:pt idx="525">
                  <c:v>98301505.282775864</c:v>
                </c:pt>
                <c:pt idx="526">
                  <c:v>98301505.282775864</c:v>
                </c:pt>
                <c:pt idx="527">
                  <c:v>98301505.282775864</c:v>
                </c:pt>
                <c:pt idx="528">
                  <c:v>98301505.282775864</c:v>
                </c:pt>
                <c:pt idx="529">
                  <c:v>98301505.282775864</c:v>
                </c:pt>
                <c:pt idx="530">
                  <c:v>98301505.282775864</c:v>
                </c:pt>
                <c:pt idx="531">
                  <c:v>98301505.282775864</c:v>
                </c:pt>
                <c:pt idx="532">
                  <c:v>112993325.0875591</c:v>
                </c:pt>
                <c:pt idx="533">
                  <c:v>112993325.0875591</c:v>
                </c:pt>
                <c:pt idx="534">
                  <c:v>112993325.0875591</c:v>
                </c:pt>
                <c:pt idx="535">
                  <c:v>112993325.0875591</c:v>
                </c:pt>
                <c:pt idx="536">
                  <c:v>112993325.0875591</c:v>
                </c:pt>
                <c:pt idx="537">
                  <c:v>112993325.0875591</c:v>
                </c:pt>
                <c:pt idx="538">
                  <c:v>112993325.0875591</c:v>
                </c:pt>
                <c:pt idx="539">
                  <c:v>112993325.0875591</c:v>
                </c:pt>
                <c:pt idx="540">
                  <c:v>112993325.0875591</c:v>
                </c:pt>
                <c:pt idx="541">
                  <c:v>112993325.0875591</c:v>
                </c:pt>
                <c:pt idx="542">
                  <c:v>112993325.0875591</c:v>
                </c:pt>
                <c:pt idx="543">
                  <c:v>112993325.0875591</c:v>
                </c:pt>
                <c:pt idx="544">
                  <c:v>112993325.0875591</c:v>
                </c:pt>
                <c:pt idx="545">
                  <c:v>112993325.0875591</c:v>
                </c:pt>
                <c:pt idx="546">
                  <c:v>112989554.34087056</c:v>
                </c:pt>
                <c:pt idx="547">
                  <c:v>112989554.34087056</c:v>
                </c:pt>
                <c:pt idx="548">
                  <c:v>112989554.34087056</c:v>
                </c:pt>
                <c:pt idx="549">
                  <c:v>112989554.34087056</c:v>
                </c:pt>
                <c:pt idx="550">
                  <c:v>112989554.34087056</c:v>
                </c:pt>
                <c:pt idx="551">
                  <c:v>112989554.34087056</c:v>
                </c:pt>
                <c:pt idx="552">
                  <c:v>112989554.34087056</c:v>
                </c:pt>
                <c:pt idx="553">
                  <c:v>112989554.34087056</c:v>
                </c:pt>
                <c:pt idx="554">
                  <c:v>112989554.34087056</c:v>
                </c:pt>
                <c:pt idx="555">
                  <c:v>112989554.34087056</c:v>
                </c:pt>
                <c:pt idx="556">
                  <c:v>112989554.34087056</c:v>
                </c:pt>
                <c:pt idx="557">
                  <c:v>112989554.34087056</c:v>
                </c:pt>
                <c:pt idx="558">
                  <c:v>112989554.34087056</c:v>
                </c:pt>
                <c:pt idx="559">
                  <c:v>124169033.2116597</c:v>
                </c:pt>
                <c:pt idx="560">
                  <c:v>124169033.2116597</c:v>
                </c:pt>
                <c:pt idx="561">
                  <c:v>124169033.2116597</c:v>
                </c:pt>
                <c:pt idx="562">
                  <c:v>124169033.2116597</c:v>
                </c:pt>
                <c:pt idx="563">
                  <c:v>124169033.2116597</c:v>
                </c:pt>
                <c:pt idx="564">
                  <c:v>124169033.2116597</c:v>
                </c:pt>
                <c:pt idx="565">
                  <c:v>124169033.2116597</c:v>
                </c:pt>
                <c:pt idx="566">
                  <c:v>124169033.2116597</c:v>
                </c:pt>
                <c:pt idx="567">
                  <c:v>124169033.2116597</c:v>
                </c:pt>
                <c:pt idx="568">
                  <c:v>124169033.2116597</c:v>
                </c:pt>
                <c:pt idx="569">
                  <c:v>124169033.2116597</c:v>
                </c:pt>
                <c:pt idx="570">
                  <c:v>124169033.2116597</c:v>
                </c:pt>
                <c:pt idx="571">
                  <c:v>124169033.2116597</c:v>
                </c:pt>
                <c:pt idx="572">
                  <c:v>124169033.2116597</c:v>
                </c:pt>
                <c:pt idx="573">
                  <c:v>120601383.79599793</c:v>
                </c:pt>
                <c:pt idx="574">
                  <c:v>120601383.79599793</c:v>
                </c:pt>
                <c:pt idx="575">
                  <c:v>120601383.79599793</c:v>
                </c:pt>
                <c:pt idx="576">
                  <c:v>120601383.79599793</c:v>
                </c:pt>
                <c:pt idx="577">
                  <c:v>120601383.79599793</c:v>
                </c:pt>
                <c:pt idx="578">
                  <c:v>120601383.79599793</c:v>
                </c:pt>
                <c:pt idx="579">
                  <c:v>120601383.79599793</c:v>
                </c:pt>
                <c:pt idx="580">
                  <c:v>120601383.79599793</c:v>
                </c:pt>
                <c:pt idx="581">
                  <c:v>120601383.79599793</c:v>
                </c:pt>
                <c:pt idx="582">
                  <c:v>120601383.79599793</c:v>
                </c:pt>
                <c:pt idx="583">
                  <c:v>120601383.79599793</c:v>
                </c:pt>
                <c:pt idx="584">
                  <c:v>120601383.79599793</c:v>
                </c:pt>
                <c:pt idx="585">
                  <c:v>120601383.79599793</c:v>
                </c:pt>
                <c:pt idx="586">
                  <c:v>120601383.79599793</c:v>
                </c:pt>
                <c:pt idx="587">
                  <c:v>121318945.78582491</c:v>
                </c:pt>
                <c:pt idx="588">
                  <c:v>121318945.78582491</c:v>
                </c:pt>
                <c:pt idx="589">
                  <c:v>121318945.78582491</c:v>
                </c:pt>
                <c:pt idx="590">
                  <c:v>121318945.78582491</c:v>
                </c:pt>
                <c:pt idx="591">
                  <c:v>121318945.78582491</c:v>
                </c:pt>
                <c:pt idx="592">
                  <c:v>121318945.78582491</c:v>
                </c:pt>
                <c:pt idx="593">
                  <c:v>121318945.78582491</c:v>
                </c:pt>
                <c:pt idx="594">
                  <c:v>121318945.78582491</c:v>
                </c:pt>
                <c:pt idx="595">
                  <c:v>121318945.78582491</c:v>
                </c:pt>
                <c:pt idx="596">
                  <c:v>121318945.78582491</c:v>
                </c:pt>
                <c:pt idx="597">
                  <c:v>121318945.78582491</c:v>
                </c:pt>
                <c:pt idx="598">
                  <c:v>121318945.78582491</c:v>
                </c:pt>
                <c:pt idx="599">
                  <c:v>121318945.78582491</c:v>
                </c:pt>
                <c:pt idx="600">
                  <c:v>121318945.78582491</c:v>
                </c:pt>
                <c:pt idx="601">
                  <c:v>125686927.61271526</c:v>
                </c:pt>
                <c:pt idx="602">
                  <c:v>125686927.61271526</c:v>
                </c:pt>
                <c:pt idx="603">
                  <c:v>125686927.61271526</c:v>
                </c:pt>
                <c:pt idx="604">
                  <c:v>125686927.61271526</c:v>
                </c:pt>
                <c:pt idx="605">
                  <c:v>125686927.61271526</c:v>
                </c:pt>
                <c:pt idx="606">
                  <c:v>125686927.61271526</c:v>
                </c:pt>
                <c:pt idx="607">
                  <c:v>125686927.61271526</c:v>
                </c:pt>
                <c:pt idx="608">
                  <c:v>125686927.61271526</c:v>
                </c:pt>
                <c:pt idx="609">
                  <c:v>125686927.61271526</c:v>
                </c:pt>
                <c:pt idx="610">
                  <c:v>125686927.61271526</c:v>
                </c:pt>
                <c:pt idx="611">
                  <c:v>125686927.61271526</c:v>
                </c:pt>
                <c:pt idx="612">
                  <c:v>125686927.61271526</c:v>
                </c:pt>
                <c:pt idx="613">
                  <c:v>125686927.61271526</c:v>
                </c:pt>
                <c:pt idx="614">
                  <c:v>125686927.61271526</c:v>
                </c:pt>
                <c:pt idx="615">
                  <c:v>124169383.49601881</c:v>
                </c:pt>
                <c:pt idx="616">
                  <c:v>124169383.49601881</c:v>
                </c:pt>
                <c:pt idx="617">
                  <c:v>124169383.49601881</c:v>
                </c:pt>
                <c:pt idx="618">
                  <c:v>124169383.49601881</c:v>
                </c:pt>
                <c:pt idx="619">
                  <c:v>124169383.49601881</c:v>
                </c:pt>
                <c:pt idx="620">
                  <c:v>124169383.49601881</c:v>
                </c:pt>
                <c:pt idx="621">
                  <c:v>124169383.49601881</c:v>
                </c:pt>
                <c:pt idx="622">
                  <c:v>124169383.49601881</c:v>
                </c:pt>
                <c:pt idx="623">
                  <c:v>124169383.49601881</c:v>
                </c:pt>
                <c:pt idx="624">
                  <c:v>124169383.49601881</c:v>
                </c:pt>
                <c:pt idx="625">
                  <c:v>124169383.49601881</c:v>
                </c:pt>
                <c:pt idx="626">
                  <c:v>124169383.49601881</c:v>
                </c:pt>
                <c:pt idx="627">
                  <c:v>124169383.49601881</c:v>
                </c:pt>
                <c:pt idx="628">
                  <c:v>138261805.68951771</c:v>
                </c:pt>
                <c:pt idx="629">
                  <c:v>138261805.68951771</c:v>
                </c:pt>
                <c:pt idx="630">
                  <c:v>138261805.68951771</c:v>
                </c:pt>
                <c:pt idx="631">
                  <c:v>138261805.68951771</c:v>
                </c:pt>
                <c:pt idx="632">
                  <c:v>138261805.68951771</c:v>
                </c:pt>
                <c:pt idx="633">
                  <c:v>138261805.68951771</c:v>
                </c:pt>
                <c:pt idx="634">
                  <c:v>138261805.68951771</c:v>
                </c:pt>
                <c:pt idx="635">
                  <c:v>138261805.68951771</c:v>
                </c:pt>
                <c:pt idx="636">
                  <c:v>138261805.68951771</c:v>
                </c:pt>
                <c:pt idx="637">
                  <c:v>138261805.68951771</c:v>
                </c:pt>
                <c:pt idx="638">
                  <c:v>138261805.68951771</c:v>
                </c:pt>
                <c:pt idx="639">
                  <c:v>138261805.68951771</c:v>
                </c:pt>
                <c:pt idx="640">
                  <c:v>138261805.68951771</c:v>
                </c:pt>
                <c:pt idx="641">
                  <c:v>138261805.68951771</c:v>
                </c:pt>
                <c:pt idx="642">
                  <c:v>138143196.79849127</c:v>
                </c:pt>
                <c:pt idx="643">
                  <c:v>138143196.79849127</c:v>
                </c:pt>
                <c:pt idx="644">
                  <c:v>138143196.79849127</c:v>
                </c:pt>
                <c:pt idx="645">
                  <c:v>138143196.79849127</c:v>
                </c:pt>
                <c:pt idx="646">
                  <c:v>138143196.79849127</c:v>
                </c:pt>
                <c:pt idx="647">
                  <c:v>138143196.79849127</c:v>
                </c:pt>
                <c:pt idx="648">
                  <c:v>138143196.79849127</c:v>
                </c:pt>
                <c:pt idx="649">
                  <c:v>138143196.79849127</c:v>
                </c:pt>
                <c:pt idx="650">
                  <c:v>138143196.79849127</c:v>
                </c:pt>
                <c:pt idx="651">
                  <c:v>138143196.79849127</c:v>
                </c:pt>
                <c:pt idx="652">
                  <c:v>138143196.79849127</c:v>
                </c:pt>
                <c:pt idx="653">
                  <c:v>138143196.79849127</c:v>
                </c:pt>
                <c:pt idx="654">
                  <c:v>138143196.79849127</c:v>
                </c:pt>
                <c:pt idx="655">
                  <c:v>143148691.11446503</c:v>
                </c:pt>
                <c:pt idx="656">
                  <c:v>143148691.11446503</c:v>
                </c:pt>
                <c:pt idx="657">
                  <c:v>143148691.11446503</c:v>
                </c:pt>
                <c:pt idx="658">
                  <c:v>143148691.11446503</c:v>
                </c:pt>
                <c:pt idx="659">
                  <c:v>143148691.11446503</c:v>
                </c:pt>
                <c:pt idx="660">
                  <c:v>143148691.11446503</c:v>
                </c:pt>
                <c:pt idx="661">
                  <c:v>143148691.11446503</c:v>
                </c:pt>
                <c:pt idx="662">
                  <c:v>143148691.11446503</c:v>
                </c:pt>
                <c:pt idx="663">
                  <c:v>143148691.11446503</c:v>
                </c:pt>
                <c:pt idx="664">
                  <c:v>143148691.11446503</c:v>
                </c:pt>
                <c:pt idx="665">
                  <c:v>143148691.11446503</c:v>
                </c:pt>
                <c:pt idx="666">
                  <c:v>143148691.11446503</c:v>
                </c:pt>
                <c:pt idx="667">
                  <c:v>143148691.11446503</c:v>
                </c:pt>
                <c:pt idx="668">
                  <c:v>143148691.11446503</c:v>
                </c:pt>
                <c:pt idx="669">
                  <c:v>143148691.11446503</c:v>
                </c:pt>
                <c:pt idx="670">
                  <c:v>143148691.11446503</c:v>
                </c:pt>
                <c:pt idx="671">
                  <c:v>143148691.11446503</c:v>
                </c:pt>
                <c:pt idx="672">
                  <c:v>120173441.02971451</c:v>
                </c:pt>
                <c:pt idx="673">
                  <c:v>120173441.02971451</c:v>
                </c:pt>
                <c:pt idx="674">
                  <c:v>120173441.02971451</c:v>
                </c:pt>
                <c:pt idx="675">
                  <c:v>120173441.02971451</c:v>
                </c:pt>
                <c:pt idx="676">
                  <c:v>120173441.02971451</c:v>
                </c:pt>
                <c:pt idx="677">
                  <c:v>120173441.02971451</c:v>
                </c:pt>
                <c:pt idx="678">
                  <c:v>120173441.02971451</c:v>
                </c:pt>
                <c:pt idx="679">
                  <c:v>120173441.02971451</c:v>
                </c:pt>
                <c:pt idx="680">
                  <c:v>120173441.02971451</c:v>
                </c:pt>
                <c:pt idx="681">
                  <c:v>120173441.02971451</c:v>
                </c:pt>
                <c:pt idx="682">
                  <c:v>120173441.02971451</c:v>
                </c:pt>
                <c:pt idx="683">
                  <c:v>120173441.02971451</c:v>
                </c:pt>
                <c:pt idx="684">
                  <c:v>120173441.02971451</c:v>
                </c:pt>
                <c:pt idx="685">
                  <c:v>125964730.51104769</c:v>
                </c:pt>
                <c:pt idx="686">
                  <c:v>125964730.51104769</c:v>
                </c:pt>
                <c:pt idx="687">
                  <c:v>125964730.51104769</c:v>
                </c:pt>
                <c:pt idx="688">
                  <c:v>125964730.51104769</c:v>
                </c:pt>
                <c:pt idx="689">
                  <c:v>125964730.51104769</c:v>
                </c:pt>
                <c:pt idx="690">
                  <c:v>125964730.51104769</c:v>
                </c:pt>
                <c:pt idx="691">
                  <c:v>125964730.51104769</c:v>
                </c:pt>
                <c:pt idx="692">
                  <c:v>125964730.51104769</c:v>
                </c:pt>
                <c:pt idx="693">
                  <c:v>125964730.51104769</c:v>
                </c:pt>
                <c:pt idx="694">
                  <c:v>125964730.51104769</c:v>
                </c:pt>
                <c:pt idx="695">
                  <c:v>125964730.51104769</c:v>
                </c:pt>
                <c:pt idx="696">
                  <c:v>125964730.51104769</c:v>
                </c:pt>
                <c:pt idx="697">
                  <c:v>125964730.51104769</c:v>
                </c:pt>
                <c:pt idx="698">
                  <c:v>137134347.54915211</c:v>
                </c:pt>
                <c:pt idx="699">
                  <c:v>137134347.54915211</c:v>
                </c:pt>
                <c:pt idx="700">
                  <c:v>137134347.54915211</c:v>
                </c:pt>
                <c:pt idx="701">
                  <c:v>137134347.54915211</c:v>
                </c:pt>
                <c:pt idx="702">
                  <c:v>137134347.54915211</c:v>
                </c:pt>
                <c:pt idx="703">
                  <c:v>137134347.54915211</c:v>
                </c:pt>
                <c:pt idx="704">
                  <c:v>137134347.54915211</c:v>
                </c:pt>
                <c:pt idx="705">
                  <c:v>137134347.54915211</c:v>
                </c:pt>
                <c:pt idx="706">
                  <c:v>137134347.54915211</c:v>
                </c:pt>
                <c:pt idx="707">
                  <c:v>137134347.54915211</c:v>
                </c:pt>
                <c:pt idx="708">
                  <c:v>137134347.54915211</c:v>
                </c:pt>
                <c:pt idx="709">
                  <c:v>137134347.54915211</c:v>
                </c:pt>
                <c:pt idx="710">
                  <c:v>137134347.54915211</c:v>
                </c:pt>
                <c:pt idx="711">
                  <c:v>137134347.54915211</c:v>
                </c:pt>
                <c:pt idx="712">
                  <c:v>133648311.59328403</c:v>
                </c:pt>
                <c:pt idx="713">
                  <c:v>133648311.59328403</c:v>
                </c:pt>
                <c:pt idx="714">
                  <c:v>133648311.59328403</c:v>
                </c:pt>
                <c:pt idx="715">
                  <c:v>133648311.59328403</c:v>
                </c:pt>
                <c:pt idx="716">
                  <c:v>133648311.59328403</c:v>
                </c:pt>
                <c:pt idx="717">
                  <c:v>133648311.59328403</c:v>
                </c:pt>
                <c:pt idx="718">
                  <c:v>133648311.59328403</c:v>
                </c:pt>
                <c:pt idx="719">
                  <c:v>133648311.59328403</c:v>
                </c:pt>
                <c:pt idx="720">
                  <c:v>133648311.59328403</c:v>
                </c:pt>
                <c:pt idx="721">
                  <c:v>133648311.59328403</c:v>
                </c:pt>
                <c:pt idx="722">
                  <c:v>133648311.59328403</c:v>
                </c:pt>
                <c:pt idx="723">
                  <c:v>133648311.59328403</c:v>
                </c:pt>
                <c:pt idx="724">
                  <c:v>133648311.59328403</c:v>
                </c:pt>
                <c:pt idx="725">
                  <c:v>133648311.59328403</c:v>
                </c:pt>
                <c:pt idx="726">
                  <c:v>133143104.70480792</c:v>
                </c:pt>
                <c:pt idx="727">
                  <c:v>133143104.70480792</c:v>
                </c:pt>
                <c:pt idx="728">
                  <c:v>133143104.70480792</c:v>
                </c:pt>
                <c:pt idx="729">
                  <c:v>133143104.70480792</c:v>
                </c:pt>
                <c:pt idx="730">
                  <c:v>133143104.70480792</c:v>
                </c:pt>
                <c:pt idx="731">
                  <c:v>133143104.70480792</c:v>
                </c:pt>
                <c:pt idx="732">
                  <c:v>133143104.70480792</c:v>
                </c:pt>
                <c:pt idx="733">
                  <c:v>133143104.70480792</c:v>
                </c:pt>
                <c:pt idx="734">
                  <c:v>133143104.70480792</c:v>
                </c:pt>
                <c:pt idx="735">
                  <c:v>133143104.70480792</c:v>
                </c:pt>
                <c:pt idx="736">
                  <c:v>133143104.70480792</c:v>
                </c:pt>
                <c:pt idx="737">
                  <c:v>133143104.70480792</c:v>
                </c:pt>
                <c:pt idx="738">
                  <c:v>133143104.70480792</c:v>
                </c:pt>
                <c:pt idx="739">
                  <c:v>147515897.03450277</c:v>
                </c:pt>
                <c:pt idx="740">
                  <c:v>147515897.03450277</c:v>
                </c:pt>
                <c:pt idx="741">
                  <c:v>147515897.03450277</c:v>
                </c:pt>
                <c:pt idx="742">
                  <c:v>147515897.03450277</c:v>
                </c:pt>
                <c:pt idx="743">
                  <c:v>147515897.03450277</c:v>
                </c:pt>
                <c:pt idx="744">
                  <c:v>147515897.03450277</c:v>
                </c:pt>
                <c:pt idx="745">
                  <c:v>147515897.03450277</c:v>
                </c:pt>
                <c:pt idx="746">
                  <c:v>147515897.03450277</c:v>
                </c:pt>
                <c:pt idx="747">
                  <c:v>147515897.03450277</c:v>
                </c:pt>
                <c:pt idx="748">
                  <c:v>147515897.03450277</c:v>
                </c:pt>
                <c:pt idx="749">
                  <c:v>147515897.03450277</c:v>
                </c:pt>
                <c:pt idx="750">
                  <c:v>147515897.03450277</c:v>
                </c:pt>
                <c:pt idx="751">
                  <c:v>147515897.03450277</c:v>
                </c:pt>
                <c:pt idx="752">
                  <c:v>147515897.03450277</c:v>
                </c:pt>
                <c:pt idx="753">
                  <c:v>149062916.64787912</c:v>
                </c:pt>
                <c:pt idx="754">
                  <c:v>149062916.64787912</c:v>
                </c:pt>
                <c:pt idx="755">
                  <c:v>149062916.64787912</c:v>
                </c:pt>
                <c:pt idx="756">
                  <c:v>149062916.64787912</c:v>
                </c:pt>
                <c:pt idx="757">
                  <c:v>149062916.64787912</c:v>
                </c:pt>
                <c:pt idx="758">
                  <c:v>149062916.64787912</c:v>
                </c:pt>
                <c:pt idx="759">
                  <c:v>149062916.64787912</c:v>
                </c:pt>
                <c:pt idx="760">
                  <c:v>149062916.64787912</c:v>
                </c:pt>
                <c:pt idx="761">
                  <c:v>149062916.64787912</c:v>
                </c:pt>
                <c:pt idx="762">
                  <c:v>149062916.64787912</c:v>
                </c:pt>
                <c:pt idx="763">
                  <c:v>149062916.64787912</c:v>
                </c:pt>
                <c:pt idx="764">
                  <c:v>149062916.64787912</c:v>
                </c:pt>
                <c:pt idx="765">
                  <c:v>149062916.64787912</c:v>
                </c:pt>
                <c:pt idx="766">
                  <c:v>149062916.64787912</c:v>
                </c:pt>
                <c:pt idx="767">
                  <c:v>153435724.01586074</c:v>
                </c:pt>
                <c:pt idx="768">
                  <c:v>153435724.01586074</c:v>
                </c:pt>
                <c:pt idx="769">
                  <c:v>153435724.01586074</c:v>
                </c:pt>
                <c:pt idx="770">
                  <c:v>153435724.01586074</c:v>
                </c:pt>
                <c:pt idx="771">
                  <c:v>153435724.01586074</c:v>
                </c:pt>
                <c:pt idx="772">
                  <c:v>153435724.01586074</c:v>
                </c:pt>
                <c:pt idx="773">
                  <c:v>153435724.01586074</c:v>
                </c:pt>
                <c:pt idx="774">
                  <c:v>153435724.01586074</c:v>
                </c:pt>
                <c:pt idx="775">
                  <c:v>153435724.01586074</c:v>
                </c:pt>
                <c:pt idx="776">
                  <c:v>153435724.01586074</c:v>
                </c:pt>
                <c:pt idx="777">
                  <c:v>153435724.01586074</c:v>
                </c:pt>
                <c:pt idx="778">
                  <c:v>153435724.01586074</c:v>
                </c:pt>
                <c:pt idx="779">
                  <c:v>153435724.01586074</c:v>
                </c:pt>
                <c:pt idx="780">
                  <c:v>155509787.77370706</c:v>
                </c:pt>
                <c:pt idx="781">
                  <c:v>155509787.77370706</c:v>
                </c:pt>
                <c:pt idx="782">
                  <c:v>155509787.77370706</c:v>
                </c:pt>
                <c:pt idx="783">
                  <c:v>155509787.77370706</c:v>
                </c:pt>
                <c:pt idx="784">
                  <c:v>155509787.77370706</c:v>
                </c:pt>
                <c:pt idx="785">
                  <c:v>155509787.77370706</c:v>
                </c:pt>
                <c:pt idx="786">
                  <c:v>155509787.77370706</c:v>
                </c:pt>
                <c:pt idx="787">
                  <c:v>155509787.77370706</c:v>
                </c:pt>
                <c:pt idx="788">
                  <c:v>155509787.77370706</c:v>
                </c:pt>
                <c:pt idx="789">
                  <c:v>155509787.77370706</c:v>
                </c:pt>
                <c:pt idx="790">
                  <c:v>155509787.77370706</c:v>
                </c:pt>
                <c:pt idx="791">
                  <c:v>155509787.77370706</c:v>
                </c:pt>
                <c:pt idx="792">
                  <c:v>155509787.77370706</c:v>
                </c:pt>
                <c:pt idx="793">
                  <c:v>155509787.77370706</c:v>
                </c:pt>
                <c:pt idx="794">
                  <c:v>155509787.77370706</c:v>
                </c:pt>
                <c:pt idx="795">
                  <c:v>153535095.32509243</c:v>
                </c:pt>
                <c:pt idx="796">
                  <c:v>153535095.32509243</c:v>
                </c:pt>
                <c:pt idx="797">
                  <c:v>153535095.32509243</c:v>
                </c:pt>
                <c:pt idx="798">
                  <c:v>153535095.32509243</c:v>
                </c:pt>
                <c:pt idx="799">
                  <c:v>153535095.32509243</c:v>
                </c:pt>
                <c:pt idx="800">
                  <c:v>153535095.32509243</c:v>
                </c:pt>
                <c:pt idx="801">
                  <c:v>153535095.32509243</c:v>
                </c:pt>
                <c:pt idx="802">
                  <c:v>153535095.32509243</c:v>
                </c:pt>
                <c:pt idx="803">
                  <c:v>153535095.32509243</c:v>
                </c:pt>
                <c:pt idx="804">
                  <c:v>153535095.32509243</c:v>
                </c:pt>
                <c:pt idx="805">
                  <c:v>153535095.32509243</c:v>
                </c:pt>
                <c:pt idx="806">
                  <c:v>153535095.32509243</c:v>
                </c:pt>
                <c:pt idx="807">
                  <c:v>153535095.32509243</c:v>
                </c:pt>
                <c:pt idx="808">
                  <c:v>156522149.52244952</c:v>
                </c:pt>
                <c:pt idx="809">
                  <c:v>156522149.52244952</c:v>
                </c:pt>
                <c:pt idx="810">
                  <c:v>156522149.52244952</c:v>
                </c:pt>
                <c:pt idx="811">
                  <c:v>156522149.52244952</c:v>
                </c:pt>
                <c:pt idx="812">
                  <c:v>156522149.52244952</c:v>
                </c:pt>
                <c:pt idx="813">
                  <c:v>156522149.52244952</c:v>
                </c:pt>
                <c:pt idx="814">
                  <c:v>156522149.52244952</c:v>
                </c:pt>
                <c:pt idx="815">
                  <c:v>156522149.52244952</c:v>
                </c:pt>
                <c:pt idx="816">
                  <c:v>156522149.52244952</c:v>
                </c:pt>
                <c:pt idx="817">
                  <c:v>156522149.52244952</c:v>
                </c:pt>
                <c:pt idx="818">
                  <c:v>156522149.52244952</c:v>
                </c:pt>
                <c:pt idx="819">
                  <c:v>156522149.52244952</c:v>
                </c:pt>
                <c:pt idx="820">
                  <c:v>156522149.52244952</c:v>
                </c:pt>
                <c:pt idx="821">
                  <c:v>156522149.52244952</c:v>
                </c:pt>
                <c:pt idx="822">
                  <c:v>165626771.73175696</c:v>
                </c:pt>
                <c:pt idx="823">
                  <c:v>165626771.73175696</c:v>
                </c:pt>
                <c:pt idx="824">
                  <c:v>165626771.73175696</c:v>
                </c:pt>
                <c:pt idx="825">
                  <c:v>165626771.73175696</c:v>
                </c:pt>
                <c:pt idx="826">
                  <c:v>165626771.73175696</c:v>
                </c:pt>
                <c:pt idx="827">
                  <c:v>165626771.73175696</c:v>
                </c:pt>
                <c:pt idx="828">
                  <c:v>165626771.73175696</c:v>
                </c:pt>
                <c:pt idx="829">
                  <c:v>165626771.73175696</c:v>
                </c:pt>
                <c:pt idx="830">
                  <c:v>165626771.73175696</c:v>
                </c:pt>
                <c:pt idx="831">
                  <c:v>165626771.73175696</c:v>
                </c:pt>
                <c:pt idx="832">
                  <c:v>165626771.73175696</c:v>
                </c:pt>
                <c:pt idx="833">
                  <c:v>165626771.73175696</c:v>
                </c:pt>
                <c:pt idx="834">
                  <c:v>165626771.73175696</c:v>
                </c:pt>
                <c:pt idx="835">
                  <c:v>168808974.27955523</c:v>
                </c:pt>
                <c:pt idx="836">
                  <c:v>168808974.27955523</c:v>
                </c:pt>
                <c:pt idx="837">
                  <c:v>168808974.27955523</c:v>
                </c:pt>
                <c:pt idx="838">
                  <c:v>168808974.27955523</c:v>
                </c:pt>
                <c:pt idx="839">
                  <c:v>168808974.27955523</c:v>
                </c:pt>
                <c:pt idx="840">
                  <c:v>168808974.27955523</c:v>
                </c:pt>
                <c:pt idx="841">
                  <c:v>168808974.27955523</c:v>
                </c:pt>
                <c:pt idx="842">
                  <c:v>168808974.27955523</c:v>
                </c:pt>
                <c:pt idx="843">
                  <c:v>168808974.27955523</c:v>
                </c:pt>
                <c:pt idx="844">
                  <c:v>168808974.27955523</c:v>
                </c:pt>
                <c:pt idx="845">
                  <c:v>168808974.27955523</c:v>
                </c:pt>
                <c:pt idx="846">
                  <c:v>168808974.27955523</c:v>
                </c:pt>
                <c:pt idx="847">
                  <c:v>168808974.27955523</c:v>
                </c:pt>
                <c:pt idx="848">
                  <c:v>168808974.27955523</c:v>
                </c:pt>
                <c:pt idx="849">
                  <c:v>168808974.27955523</c:v>
                </c:pt>
                <c:pt idx="850">
                  <c:v>168808974.27955523</c:v>
                </c:pt>
                <c:pt idx="851">
                  <c:v>147526115.15657738</c:v>
                </c:pt>
                <c:pt idx="852">
                  <c:v>147526115.15657738</c:v>
                </c:pt>
                <c:pt idx="853">
                  <c:v>147526115.15657738</c:v>
                </c:pt>
                <c:pt idx="854">
                  <c:v>147526115.15657738</c:v>
                </c:pt>
                <c:pt idx="855">
                  <c:v>147526115.15657738</c:v>
                </c:pt>
                <c:pt idx="856">
                  <c:v>147526115.15657738</c:v>
                </c:pt>
                <c:pt idx="857">
                  <c:v>147526115.15657738</c:v>
                </c:pt>
                <c:pt idx="858">
                  <c:v>147526115.15657738</c:v>
                </c:pt>
                <c:pt idx="859">
                  <c:v>147526115.15657738</c:v>
                </c:pt>
                <c:pt idx="860">
                  <c:v>147526115.15657738</c:v>
                </c:pt>
                <c:pt idx="861">
                  <c:v>147526115.15657738</c:v>
                </c:pt>
                <c:pt idx="862">
                  <c:v>147526115.15657738</c:v>
                </c:pt>
                <c:pt idx="863">
                  <c:v>179292477.58455795</c:v>
                </c:pt>
                <c:pt idx="864">
                  <c:v>179292477.58455795</c:v>
                </c:pt>
                <c:pt idx="865">
                  <c:v>179292477.58455795</c:v>
                </c:pt>
                <c:pt idx="866">
                  <c:v>179292477.58455795</c:v>
                </c:pt>
                <c:pt idx="867">
                  <c:v>179292477.58455795</c:v>
                </c:pt>
                <c:pt idx="868">
                  <c:v>179292477.58455795</c:v>
                </c:pt>
                <c:pt idx="869">
                  <c:v>179292477.58455795</c:v>
                </c:pt>
                <c:pt idx="870">
                  <c:v>179292477.58455795</c:v>
                </c:pt>
                <c:pt idx="871">
                  <c:v>179292477.58455795</c:v>
                </c:pt>
                <c:pt idx="872">
                  <c:v>179292477.58455795</c:v>
                </c:pt>
                <c:pt idx="873">
                  <c:v>179292477.58455795</c:v>
                </c:pt>
                <c:pt idx="874">
                  <c:v>179292477.58455795</c:v>
                </c:pt>
                <c:pt idx="875">
                  <c:v>179292477.58455795</c:v>
                </c:pt>
                <c:pt idx="876">
                  <c:v>179292477.58455795</c:v>
                </c:pt>
                <c:pt idx="877">
                  <c:v>179292477.58455795</c:v>
                </c:pt>
                <c:pt idx="878">
                  <c:v>179292477.58455795</c:v>
                </c:pt>
                <c:pt idx="879">
                  <c:v>179292477.58455795</c:v>
                </c:pt>
                <c:pt idx="880">
                  <c:v>150667823.11469567</c:v>
                </c:pt>
                <c:pt idx="881">
                  <c:v>150667823.11469567</c:v>
                </c:pt>
                <c:pt idx="882">
                  <c:v>150667823.11469567</c:v>
                </c:pt>
                <c:pt idx="883">
                  <c:v>150667823.11469567</c:v>
                </c:pt>
                <c:pt idx="884">
                  <c:v>150667823.11469567</c:v>
                </c:pt>
                <c:pt idx="885">
                  <c:v>150667823.11469567</c:v>
                </c:pt>
                <c:pt idx="886">
                  <c:v>150667823.11469567</c:v>
                </c:pt>
                <c:pt idx="887">
                  <c:v>150667823.11469567</c:v>
                </c:pt>
                <c:pt idx="888">
                  <c:v>150667823.11469567</c:v>
                </c:pt>
                <c:pt idx="889">
                  <c:v>150667823.11469567</c:v>
                </c:pt>
                <c:pt idx="890">
                  <c:v>150667823.11469567</c:v>
                </c:pt>
                <c:pt idx="891">
                  <c:v>150667823.11469567</c:v>
                </c:pt>
                <c:pt idx="892">
                  <c:v>150667823.11469567</c:v>
                </c:pt>
                <c:pt idx="893">
                  <c:v>150667823.11469567</c:v>
                </c:pt>
                <c:pt idx="894">
                  <c:v>142686653.19236898</c:v>
                </c:pt>
                <c:pt idx="895">
                  <c:v>142686653.19236898</c:v>
                </c:pt>
                <c:pt idx="896">
                  <c:v>142686653.19236898</c:v>
                </c:pt>
                <c:pt idx="897">
                  <c:v>142686653.19236898</c:v>
                </c:pt>
                <c:pt idx="898">
                  <c:v>142686653.19236898</c:v>
                </c:pt>
                <c:pt idx="899">
                  <c:v>142686653.19236898</c:v>
                </c:pt>
                <c:pt idx="900">
                  <c:v>142686653.19236898</c:v>
                </c:pt>
                <c:pt idx="901">
                  <c:v>142686653.19236898</c:v>
                </c:pt>
                <c:pt idx="902">
                  <c:v>142686653.19236898</c:v>
                </c:pt>
                <c:pt idx="903">
                  <c:v>142686653.19236898</c:v>
                </c:pt>
                <c:pt idx="904">
                  <c:v>142686653.19236898</c:v>
                </c:pt>
                <c:pt idx="905">
                  <c:v>142686653.19236898</c:v>
                </c:pt>
                <c:pt idx="906">
                  <c:v>142686653.19236898</c:v>
                </c:pt>
                <c:pt idx="907">
                  <c:v>142686653.19236898</c:v>
                </c:pt>
                <c:pt idx="908">
                  <c:v>142686653.19236898</c:v>
                </c:pt>
                <c:pt idx="909">
                  <c:v>142686653.19236898</c:v>
                </c:pt>
                <c:pt idx="910">
                  <c:v>142686653.19236898</c:v>
                </c:pt>
                <c:pt idx="911">
                  <c:v>142686653.19236898</c:v>
                </c:pt>
                <c:pt idx="912">
                  <c:v>142686653.19236898</c:v>
                </c:pt>
                <c:pt idx="913">
                  <c:v>142686653.19236898</c:v>
                </c:pt>
                <c:pt idx="914">
                  <c:v>102816111.41598573</c:v>
                </c:pt>
                <c:pt idx="915">
                  <c:v>102816111.41598573</c:v>
                </c:pt>
                <c:pt idx="916">
                  <c:v>102816111.41598573</c:v>
                </c:pt>
                <c:pt idx="917">
                  <c:v>102816111.41598573</c:v>
                </c:pt>
                <c:pt idx="918">
                  <c:v>102816111.41598573</c:v>
                </c:pt>
                <c:pt idx="919">
                  <c:v>102816111.41598573</c:v>
                </c:pt>
                <c:pt idx="920">
                  <c:v>102816111.41598573</c:v>
                </c:pt>
                <c:pt idx="921">
                  <c:v>102816111.41598573</c:v>
                </c:pt>
                <c:pt idx="922">
                  <c:v>102816111.41598573</c:v>
                </c:pt>
                <c:pt idx="923">
                  <c:v>102816111.41598573</c:v>
                </c:pt>
                <c:pt idx="924">
                  <c:v>102816111.41598573</c:v>
                </c:pt>
                <c:pt idx="925">
                  <c:v>102816111.41598573</c:v>
                </c:pt>
                <c:pt idx="926">
                  <c:v>102816111.41598573</c:v>
                </c:pt>
                <c:pt idx="927">
                  <c:v>102816111.41598573</c:v>
                </c:pt>
                <c:pt idx="928">
                  <c:v>97873735.523374215</c:v>
                </c:pt>
                <c:pt idx="929">
                  <c:v>97873735.523374215</c:v>
                </c:pt>
                <c:pt idx="930">
                  <c:v>97873735.523374215</c:v>
                </c:pt>
                <c:pt idx="931">
                  <c:v>97873735.523374215</c:v>
                </c:pt>
                <c:pt idx="932">
                  <c:v>97873735.523374215</c:v>
                </c:pt>
                <c:pt idx="933">
                  <c:v>97873735.523374215</c:v>
                </c:pt>
                <c:pt idx="934">
                  <c:v>97873735.523374215</c:v>
                </c:pt>
                <c:pt idx="935">
                  <c:v>97873735.523374215</c:v>
                </c:pt>
                <c:pt idx="936">
                  <c:v>97873735.523374215</c:v>
                </c:pt>
                <c:pt idx="937">
                  <c:v>97873735.523374215</c:v>
                </c:pt>
                <c:pt idx="938">
                  <c:v>97873735.523374215</c:v>
                </c:pt>
                <c:pt idx="939">
                  <c:v>97873735.523374215</c:v>
                </c:pt>
                <c:pt idx="940">
                  <c:v>97873735.523374215</c:v>
                </c:pt>
                <c:pt idx="941">
                  <c:v>97873735.523374215</c:v>
                </c:pt>
                <c:pt idx="942">
                  <c:v>103771163.38287985</c:v>
                </c:pt>
                <c:pt idx="943">
                  <c:v>103771163.38287985</c:v>
                </c:pt>
                <c:pt idx="944">
                  <c:v>103771163.38287985</c:v>
                </c:pt>
                <c:pt idx="945">
                  <c:v>103771163.38287985</c:v>
                </c:pt>
                <c:pt idx="946">
                  <c:v>103771163.38287985</c:v>
                </c:pt>
                <c:pt idx="947">
                  <c:v>103771163.38287985</c:v>
                </c:pt>
                <c:pt idx="948">
                  <c:v>103771163.38287985</c:v>
                </c:pt>
                <c:pt idx="949">
                  <c:v>103771163.38287985</c:v>
                </c:pt>
                <c:pt idx="950">
                  <c:v>103771163.38287985</c:v>
                </c:pt>
                <c:pt idx="951">
                  <c:v>103771163.38287985</c:v>
                </c:pt>
                <c:pt idx="952">
                  <c:v>103771163.38287985</c:v>
                </c:pt>
                <c:pt idx="953">
                  <c:v>103771163.38287985</c:v>
                </c:pt>
                <c:pt idx="954">
                  <c:v>103771163.38287985</c:v>
                </c:pt>
                <c:pt idx="955">
                  <c:v>111356555.45126252</c:v>
                </c:pt>
                <c:pt idx="956">
                  <c:v>111356555.45126252</c:v>
                </c:pt>
                <c:pt idx="957">
                  <c:v>111356555.45126252</c:v>
                </c:pt>
                <c:pt idx="958">
                  <c:v>111356555.45126252</c:v>
                </c:pt>
                <c:pt idx="959">
                  <c:v>111356555.45126252</c:v>
                </c:pt>
                <c:pt idx="960">
                  <c:v>111356555.45126252</c:v>
                </c:pt>
                <c:pt idx="961">
                  <c:v>111356555.45126252</c:v>
                </c:pt>
                <c:pt idx="962">
                  <c:v>111356555.45126252</c:v>
                </c:pt>
                <c:pt idx="963">
                  <c:v>111356555.45126252</c:v>
                </c:pt>
                <c:pt idx="964">
                  <c:v>111356555.45126252</c:v>
                </c:pt>
                <c:pt idx="965">
                  <c:v>111356555.45126252</c:v>
                </c:pt>
                <c:pt idx="966">
                  <c:v>111356555.45126252</c:v>
                </c:pt>
                <c:pt idx="967">
                  <c:v>126095242.09680417</c:v>
                </c:pt>
                <c:pt idx="968">
                  <c:v>126095242.09680417</c:v>
                </c:pt>
                <c:pt idx="969">
                  <c:v>126095242.09680417</c:v>
                </c:pt>
                <c:pt idx="970">
                  <c:v>126095242.09680417</c:v>
                </c:pt>
                <c:pt idx="971">
                  <c:v>126095242.09680417</c:v>
                </c:pt>
                <c:pt idx="972">
                  <c:v>126095242.09680417</c:v>
                </c:pt>
                <c:pt idx="973">
                  <c:v>126095242.09680417</c:v>
                </c:pt>
                <c:pt idx="974">
                  <c:v>126095242.09680417</c:v>
                </c:pt>
                <c:pt idx="975">
                  <c:v>126095242.09680417</c:v>
                </c:pt>
                <c:pt idx="976">
                  <c:v>126095242.09680417</c:v>
                </c:pt>
                <c:pt idx="977">
                  <c:v>126095242.09680417</c:v>
                </c:pt>
                <c:pt idx="978">
                  <c:v>126095242.09680417</c:v>
                </c:pt>
                <c:pt idx="979">
                  <c:v>126095242.09680417</c:v>
                </c:pt>
                <c:pt idx="980">
                  <c:v>131822838.69798703</c:v>
                </c:pt>
                <c:pt idx="981">
                  <c:v>131822838.69798703</c:v>
                </c:pt>
                <c:pt idx="982">
                  <c:v>131822838.69798703</c:v>
                </c:pt>
                <c:pt idx="983">
                  <c:v>131822838.69798703</c:v>
                </c:pt>
                <c:pt idx="984">
                  <c:v>131822838.69798703</c:v>
                </c:pt>
                <c:pt idx="985">
                  <c:v>131822838.69798703</c:v>
                </c:pt>
                <c:pt idx="986">
                  <c:v>131822838.69798703</c:v>
                </c:pt>
                <c:pt idx="987">
                  <c:v>131822838.69798703</c:v>
                </c:pt>
                <c:pt idx="988">
                  <c:v>131822838.69798703</c:v>
                </c:pt>
                <c:pt idx="989">
                  <c:v>131822838.69798703</c:v>
                </c:pt>
                <c:pt idx="990">
                  <c:v>131822838.69798703</c:v>
                </c:pt>
                <c:pt idx="991">
                  <c:v>131822838.69798703</c:v>
                </c:pt>
                <c:pt idx="992">
                  <c:v>131822838.69798703</c:v>
                </c:pt>
                <c:pt idx="993">
                  <c:v>131822838.69798703</c:v>
                </c:pt>
                <c:pt idx="994">
                  <c:v>135992487.5655117</c:v>
                </c:pt>
                <c:pt idx="995">
                  <c:v>135992487.5655117</c:v>
                </c:pt>
                <c:pt idx="996">
                  <c:v>135992487.5655117</c:v>
                </c:pt>
                <c:pt idx="997">
                  <c:v>135992487.5655117</c:v>
                </c:pt>
                <c:pt idx="998">
                  <c:v>135992487.5655117</c:v>
                </c:pt>
                <c:pt idx="999">
                  <c:v>135992487.5655117</c:v>
                </c:pt>
                <c:pt idx="1000">
                  <c:v>135992487.5655117</c:v>
                </c:pt>
                <c:pt idx="1001">
                  <c:v>135992487.5655117</c:v>
                </c:pt>
                <c:pt idx="1002">
                  <c:v>135992487.5655117</c:v>
                </c:pt>
                <c:pt idx="1003">
                  <c:v>135992487.5655117</c:v>
                </c:pt>
                <c:pt idx="1004">
                  <c:v>135992487.5655117</c:v>
                </c:pt>
                <c:pt idx="1005">
                  <c:v>135992487.5655117</c:v>
                </c:pt>
                <c:pt idx="1006">
                  <c:v>135992487.5655117</c:v>
                </c:pt>
                <c:pt idx="1007">
                  <c:v>142402136.0532974</c:v>
                </c:pt>
                <c:pt idx="1008">
                  <c:v>142402136.0532974</c:v>
                </c:pt>
                <c:pt idx="1009">
                  <c:v>142402136.0532974</c:v>
                </c:pt>
                <c:pt idx="1010">
                  <c:v>142402136.0532974</c:v>
                </c:pt>
                <c:pt idx="1011">
                  <c:v>142402136.0532974</c:v>
                </c:pt>
                <c:pt idx="1012">
                  <c:v>142402136.0532974</c:v>
                </c:pt>
                <c:pt idx="1013">
                  <c:v>142402136.0532974</c:v>
                </c:pt>
                <c:pt idx="1014">
                  <c:v>142402136.0532974</c:v>
                </c:pt>
                <c:pt idx="1015">
                  <c:v>142402136.0532974</c:v>
                </c:pt>
                <c:pt idx="1016">
                  <c:v>142402136.0532974</c:v>
                </c:pt>
                <c:pt idx="1017">
                  <c:v>142402136.0532974</c:v>
                </c:pt>
                <c:pt idx="1018">
                  <c:v>142402136.0532974</c:v>
                </c:pt>
                <c:pt idx="1019">
                  <c:v>142402136.0532974</c:v>
                </c:pt>
                <c:pt idx="1020">
                  <c:v>142402136.0532974</c:v>
                </c:pt>
                <c:pt idx="1021">
                  <c:v>143758042.71555346</c:v>
                </c:pt>
                <c:pt idx="1022">
                  <c:v>143758042.71555346</c:v>
                </c:pt>
                <c:pt idx="1023">
                  <c:v>143758042.71555346</c:v>
                </c:pt>
                <c:pt idx="1024">
                  <c:v>143758042.71555346</c:v>
                </c:pt>
                <c:pt idx="1025">
                  <c:v>143758042.71555346</c:v>
                </c:pt>
                <c:pt idx="1026">
                  <c:v>143758042.71555346</c:v>
                </c:pt>
                <c:pt idx="1027">
                  <c:v>143758042.71555346</c:v>
                </c:pt>
                <c:pt idx="1028">
                  <c:v>143758042.71555346</c:v>
                </c:pt>
                <c:pt idx="1029">
                  <c:v>143758042.71555346</c:v>
                </c:pt>
                <c:pt idx="1030">
                  <c:v>143758042.71555346</c:v>
                </c:pt>
                <c:pt idx="1031">
                  <c:v>143758042.71555346</c:v>
                </c:pt>
                <c:pt idx="1032">
                  <c:v>143758042.71555346</c:v>
                </c:pt>
                <c:pt idx="1033">
                  <c:v>143758042.71555346</c:v>
                </c:pt>
                <c:pt idx="1034">
                  <c:v>155045995.33356929</c:v>
                </c:pt>
                <c:pt idx="1035">
                  <c:v>155045995.33356929</c:v>
                </c:pt>
                <c:pt idx="1036">
                  <c:v>155045995.33356929</c:v>
                </c:pt>
                <c:pt idx="1037">
                  <c:v>155045995.33356929</c:v>
                </c:pt>
                <c:pt idx="1038">
                  <c:v>155045995.33356929</c:v>
                </c:pt>
                <c:pt idx="1039">
                  <c:v>155045995.33356929</c:v>
                </c:pt>
                <c:pt idx="1040">
                  <c:v>155045995.33356929</c:v>
                </c:pt>
                <c:pt idx="1041">
                  <c:v>155045995.33356929</c:v>
                </c:pt>
                <c:pt idx="1042">
                  <c:v>155045995.33356929</c:v>
                </c:pt>
                <c:pt idx="1043">
                  <c:v>155045995.33356929</c:v>
                </c:pt>
                <c:pt idx="1044">
                  <c:v>155045995.33356929</c:v>
                </c:pt>
                <c:pt idx="1045">
                  <c:v>155045995.33356929</c:v>
                </c:pt>
                <c:pt idx="1046">
                  <c:v>155045995.33356929</c:v>
                </c:pt>
                <c:pt idx="1047">
                  <c:v>155045995.33356929</c:v>
                </c:pt>
                <c:pt idx="1048">
                  <c:v>162310351.87165064</c:v>
                </c:pt>
                <c:pt idx="1049">
                  <c:v>162310351.87165064</c:v>
                </c:pt>
                <c:pt idx="1050">
                  <c:v>162310351.87165064</c:v>
                </c:pt>
                <c:pt idx="1051">
                  <c:v>162310351.87165064</c:v>
                </c:pt>
                <c:pt idx="1052">
                  <c:v>162310351.87165064</c:v>
                </c:pt>
                <c:pt idx="1053">
                  <c:v>162310351.87165064</c:v>
                </c:pt>
                <c:pt idx="1054">
                  <c:v>162310351.87165064</c:v>
                </c:pt>
                <c:pt idx="1055">
                  <c:v>162310351.87165064</c:v>
                </c:pt>
                <c:pt idx="1056">
                  <c:v>162310351.87165064</c:v>
                </c:pt>
                <c:pt idx="1057">
                  <c:v>162310351.87165064</c:v>
                </c:pt>
                <c:pt idx="1058">
                  <c:v>162310351.87165064</c:v>
                </c:pt>
                <c:pt idx="1059">
                  <c:v>162310351.87165064</c:v>
                </c:pt>
                <c:pt idx="1060">
                  <c:v>162310351.87165064</c:v>
                </c:pt>
                <c:pt idx="1061">
                  <c:v>162310351.87165064</c:v>
                </c:pt>
                <c:pt idx="1062">
                  <c:v>159887316.51130423</c:v>
                </c:pt>
                <c:pt idx="1063">
                  <c:v>159887316.51130423</c:v>
                </c:pt>
                <c:pt idx="1064">
                  <c:v>159887316.51130423</c:v>
                </c:pt>
                <c:pt idx="1065">
                  <c:v>159887316.51130423</c:v>
                </c:pt>
                <c:pt idx="1066">
                  <c:v>159887316.51130423</c:v>
                </c:pt>
                <c:pt idx="1067">
                  <c:v>159887316.51130423</c:v>
                </c:pt>
                <c:pt idx="1068">
                  <c:v>159887316.51130423</c:v>
                </c:pt>
                <c:pt idx="1069">
                  <c:v>159887316.51130423</c:v>
                </c:pt>
                <c:pt idx="1070">
                  <c:v>159887316.51130423</c:v>
                </c:pt>
                <c:pt idx="1071">
                  <c:v>159887316.51130423</c:v>
                </c:pt>
                <c:pt idx="1072">
                  <c:v>159887316.51130423</c:v>
                </c:pt>
                <c:pt idx="1073">
                  <c:v>159887316.51130423</c:v>
                </c:pt>
                <c:pt idx="1074">
                  <c:v>159887316.51130423</c:v>
                </c:pt>
                <c:pt idx="1075">
                  <c:v>173199253.30932203</c:v>
                </c:pt>
                <c:pt idx="1076">
                  <c:v>173199253.30932203</c:v>
                </c:pt>
                <c:pt idx="1077">
                  <c:v>173199253.30932203</c:v>
                </c:pt>
                <c:pt idx="1078">
                  <c:v>173199253.30932203</c:v>
                </c:pt>
                <c:pt idx="1079">
                  <c:v>173199253.30932203</c:v>
                </c:pt>
                <c:pt idx="1080">
                  <c:v>173199253.30932203</c:v>
                </c:pt>
                <c:pt idx="1081">
                  <c:v>173199253.30932203</c:v>
                </c:pt>
                <c:pt idx="1082">
                  <c:v>173199253.30932203</c:v>
                </c:pt>
                <c:pt idx="1083">
                  <c:v>173199253.30932203</c:v>
                </c:pt>
                <c:pt idx="1084">
                  <c:v>173199253.30932203</c:v>
                </c:pt>
                <c:pt idx="1085">
                  <c:v>173199253.30932203</c:v>
                </c:pt>
                <c:pt idx="1086">
                  <c:v>173199253.30932203</c:v>
                </c:pt>
                <c:pt idx="1087">
                  <c:v>173199253.30932203</c:v>
                </c:pt>
                <c:pt idx="1088">
                  <c:v>173199253.30932203</c:v>
                </c:pt>
                <c:pt idx="1089">
                  <c:v>173750771.43417582</c:v>
                </c:pt>
                <c:pt idx="1090">
                  <c:v>173750771.43417582</c:v>
                </c:pt>
                <c:pt idx="1091">
                  <c:v>173750771.43417582</c:v>
                </c:pt>
                <c:pt idx="1092">
                  <c:v>173750771.43417582</c:v>
                </c:pt>
                <c:pt idx="1093">
                  <c:v>173750771.43417582</c:v>
                </c:pt>
                <c:pt idx="1094">
                  <c:v>173750771.43417582</c:v>
                </c:pt>
                <c:pt idx="1095">
                  <c:v>173750771.43417582</c:v>
                </c:pt>
                <c:pt idx="1096">
                  <c:v>173750771.43417582</c:v>
                </c:pt>
                <c:pt idx="1097">
                  <c:v>173750771.43417582</c:v>
                </c:pt>
                <c:pt idx="1098">
                  <c:v>173750771.43417582</c:v>
                </c:pt>
                <c:pt idx="1099">
                  <c:v>173750771.43417582</c:v>
                </c:pt>
                <c:pt idx="1100">
                  <c:v>173750771.43417582</c:v>
                </c:pt>
                <c:pt idx="1101">
                  <c:v>173750771.43417582</c:v>
                </c:pt>
                <c:pt idx="1102">
                  <c:v>173750771.43417582</c:v>
                </c:pt>
                <c:pt idx="1103">
                  <c:v>174463336.1172899</c:v>
                </c:pt>
                <c:pt idx="1104">
                  <c:v>174463336.1172899</c:v>
                </c:pt>
                <c:pt idx="1105">
                  <c:v>174463336.1172899</c:v>
                </c:pt>
                <c:pt idx="1106">
                  <c:v>174463336.1172899</c:v>
                </c:pt>
                <c:pt idx="1107">
                  <c:v>174463336.1172899</c:v>
                </c:pt>
                <c:pt idx="1108">
                  <c:v>174463336.1172899</c:v>
                </c:pt>
                <c:pt idx="1109">
                  <c:v>174463336.1172899</c:v>
                </c:pt>
                <c:pt idx="1110">
                  <c:v>174463336.1172899</c:v>
                </c:pt>
                <c:pt idx="1111">
                  <c:v>174463336.1172899</c:v>
                </c:pt>
                <c:pt idx="1112">
                  <c:v>174463336.1172899</c:v>
                </c:pt>
                <c:pt idx="1113">
                  <c:v>174463336.1172899</c:v>
                </c:pt>
                <c:pt idx="1114">
                  <c:v>174463336.1172899</c:v>
                </c:pt>
                <c:pt idx="1115">
                  <c:v>174463336.1172899</c:v>
                </c:pt>
                <c:pt idx="1116">
                  <c:v>190722259.0875358</c:v>
                </c:pt>
                <c:pt idx="1117">
                  <c:v>190722259.0875358</c:v>
                </c:pt>
                <c:pt idx="1118">
                  <c:v>190722259.0875358</c:v>
                </c:pt>
                <c:pt idx="1119">
                  <c:v>190722259.0875358</c:v>
                </c:pt>
                <c:pt idx="1120">
                  <c:v>190722259.0875358</c:v>
                </c:pt>
                <c:pt idx="1121">
                  <c:v>190722259.0875358</c:v>
                </c:pt>
                <c:pt idx="1122">
                  <c:v>190722259.0875358</c:v>
                </c:pt>
                <c:pt idx="1123">
                  <c:v>190722259.0875358</c:v>
                </c:pt>
                <c:pt idx="1124">
                  <c:v>190722259.0875358</c:v>
                </c:pt>
                <c:pt idx="1125">
                  <c:v>190722259.0875358</c:v>
                </c:pt>
                <c:pt idx="1126">
                  <c:v>190722259.0875358</c:v>
                </c:pt>
                <c:pt idx="1127">
                  <c:v>190722259.0875358</c:v>
                </c:pt>
                <c:pt idx="1128">
                  <c:v>190722259.0875358</c:v>
                </c:pt>
                <c:pt idx="1129">
                  <c:v>190722259.0875358</c:v>
                </c:pt>
                <c:pt idx="1130">
                  <c:v>191061137.39903966</c:v>
                </c:pt>
                <c:pt idx="1131">
                  <c:v>191061137.39903966</c:v>
                </c:pt>
                <c:pt idx="1132">
                  <c:v>191061137.39903966</c:v>
                </c:pt>
                <c:pt idx="1133">
                  <c:v>191061137.39903966</c:v>
                </c:pt>
                <c:pt idx="1134">
                  <c:v>191061137.39903966</c:v>
                </c:pt>
                <c:pt idx="1135">
                  <c:v>191061137.39903966</c:v>
                </c:pt>
                <c:pt idx="1136">
                  <c:v>191061137.39903966</c:v>
                </c:pt>
                <c:pt idx="1137">
                  <c:v>191061137.39903966</c:v>
                </c:pt>
                <c:pt idx="1138">
                  <c:v>191061137.39903966</c:v>
                </c:pt>
                <c:pt idx="1139">
                  <c:v>191061137.39903966</c:v>
                </c:pt>
                <c:pt idx="1140">
                  <c:v>191061137.39903966</c:v>
                </c:pt>
                <c:pt idx="1141">
                  <c:v>191061137.39903966</c:v>
                </c:pt>
                <c:pt idx="1142">
                  <c:v>191061137.39903966</c:v>
                </c:pt>
                <c:pt idx="1143">
                  <c:v>200199730.62054068</c:v>
                </c:pt>
                <c:pt idx="1144">
                  <c:v>200199730.62054068</c:v>
                </c:pt>
                <c:pt idx="1145">
                  <c:v>200199730.62054068</c:v>
                </c:pt>
                <c:pt idx="1146">
                  <c:v>200199730.62054068</c:v>
                </c:pt>
                <c:pt idx="1147">
                  <c:v>200199730.62054068</c:v>
                </c:pt>
                <c:pt idx="1148">
                  <c:v>200199730.62054068</c:v>
                </c:pt>
                <c:pt idx="1149">
                  <c:v>200199730.62054068</c:v>
                </c:pt>
                <c:pt idx="1150">
                  <c:v>200199730.62054068</c:v>
                </c:pt>
                <c:pt idx="1151">
                  <c:v>200199730.62054068</c:v>
                </c:pt>
                <c:pt idx="1152">
                  <c:v>200199730.62054068</c:v>
                </c:pt>
                <c:pt idx="1153">
                  <c:v>200199730.62054068</c:v>
                </c:pt>
                <c:pt idx="1154">
                  <c:v>200199730.62054068</c:v>
                </c:pt>
                <c:pt idx="1155">
                  <c:v>200199730.62054068</c:v>
                </c:pt>
                <c:pt idx="1156">
                  <c:v>200199730.62054068</c:v>
                </c:pt>
                <c:pt idx="1157">
                  <c:v>197215968.10385063</c:v>
                </c:pt>
                <c:pt idx="1158">
                  <c:v>197215968.10385063</c:v>
                </c:pt>
                <c:pt idx="1159">
                  <c:v>197215968.10385063</c:v>
                </c:pt>
                <c:pt idx="1160">
                  <c:v>197215968.10385063</c:v>
                </c:pt>
                <c:pt idx="1161">
                  <c:v>197215968.10385063</c:v>
                </c:pt>
                <c:pt idx="1162">
                  <c:v>197215968.10385063</c:v>
                </c:pt>
                <c:pt idx="1163">
                  <c:v>197215968.10385063</c:v>
                </c:pt>
                <c:pt idx="1164">
                  <c:v>197215968.10385063</c:v>
                </c:pt>
                <c:pt idx="1165">
                  <c:v>197215968.10385063</c:v>
                </c:pt>
                <c:pt idx="1166">
                  <c:v>197215968.10385063</c:v>
                </c:pt>
                <c:pt idx="1167">
                  <c:v>197215968.10385063</c:v>
                </c:pt>
                <c:pt idx="1168">
                  <c:v>197215968.10385063</c:v>
                </c:pt>
                <c:pt idx="1169">
                  <c:v>197215968.10385063</c:v>
                </c:pt>
                <c:pt idx="1170">
                  <c:v>197215968.10385063</c:v>
                </c:pt>
                <c:pt idx="1171">
                  <c:v>196517134.85179165</c:v>
                </c:pt>
                <c:pt idx="1172">
                  <c:v>196517134.85179165</c:v>
                </c:pt>
                <c:pt idx="1173">
                  <c:v>196517134.85179165</c:v>
                </c:pt>
                <c:pt idx="1174">
                  <c:v>196517134.85179165</c:v>
                </c:pt>
                <c:pt idx="1175">
                  <c:v>196517134.85179165</c:v>
                </c:pt>
                <c:pt idx="1176">
                  <c:v>196517134.85179165</c:v>
                </c:pt>
                <c:pt idx="1177">
                  <c:v>196517134.85179165</c:v>
                </c:pt>
                <c:pt idx="1178">
                  <c:v>196517134.85179165</c:v>
                </c:pt>
                <c:pt idx="1179">
                  <c:v>196517134.85179165</c:v>
                </c:pt>
                <c:pt idx="1180">
                  <c:v>196517134.85179165</c:v>
                </c:pt>
                <c:pt idx="1181">
                  <c:v>196517134.85179165</c:v>
                </c:pt>
                <c:pt idx="1182">
                  <c:v>196517134.85179165</c:v>
                </c:pt>
                <c:pt idx="1183">
                  <c:v>196517134.85179165</c:v>
                </c:pt>
                <c:pt idx="1184">
                  <c:v>196517134.85179165</c:v>
                </c:pt>
                <c:pt idx="1185">
                  <c:v>204637954.47769031</c:v>
                </c:pt>
                <c:pt idx="1186">
                  <c:v>204637954.47769031</c:v>
                </c:pt>
                <c:pt idx="1187">
                  <c:v>204637954.47769031</c:v>
                </c:pt>
                <c:pt idx="1188">
                  <c:v>204637954.47769031</c:v>
                </c:pt>
                <c:pt idx="1189">
                  <c:v>204637954.47769031</c:v>
                </c:pt>
                <c:pt idx="1190">
                  <c:v>204637954.47769031</c:v>
                </c:pt>
                <c:pt idx="1191">
                  <c:v>204637954.47769031</c:v>
                </c:pt>
                <c:pt idx="1192">
                  <c:v>204637954.47769031</c:v>
                </c:pt>
                <c:pt idx="1193">
                  <c:v>204637954.47769031</c:v>
                </c:pt>
                <c:pt idx="1194">
                  <c:v>204637954.47769031</c:v>
                </c:pt>
                <c:pt idx="1195">
                  <c:v>204637954.47769031</c:v>
                </c:pt>
                <c:pt idx="1196">
                  <c:v>204637954.47769031</c:v>
                </c:pt>
                <c:pt idx="1197">
                  <c:v>204637954.47769031</c:v>
                </c:pt>
                <c:pt idx="1198">
                  <c:v>204637954.47769031</c:v>
                </c:pt>
                <c:pt idx="1199">
                  <c:v>202052146.91891852</c:v>
                </c:pt>
                <c:pt idx="1200">
                  <c:v>202052146.91891852</c:v>
                </c:pt>
                <c:pt idx="1201">
                  <c:v>202052146.91891852</c:v>
                </c:pt>
                <c:pt idx="1202">
                  <c:v>202052146.91891852</c:v>
                </c:pt>
                <c:pt idx="1203">
                  <c:v>202052146.91891852</c:v>
                </c:pt>
                <c:pt idx="1204">
                  <c:v>202052146.91891852</c:v>
                </c:pt>
                <c:pt idx="1205">
                  <c:v>202052146.91891852</c:v>
                </c:pt>
                <c:pt idx="1206">
                  <c:v>202052146.91891852</c:v>
                </c:pt>
                <c:pt idx="1207">
                  <c:v>202052146.91891852</c:v>
                </c:pt>
                <c:pt idx="1208">
                  <c:v>202052146.91891852</c:v>
                </c:pt>
                <c:pt idx="1209">
                  <c:v>202052146.91891852</c:v>
                </c:pt>
                <c:pt idx="1210">
                  <c:v>202052146.91891852</c:v>
                </c:pt>
                <c:pt idx="1211">
                  <c:v>202052146.91891852</c:v>
                </c:pt>
                <c:pt idx="1212">
                  <c:v>213279931.39313316</c:v>
                </c:pt>
                <c:pt idx="1213">
                  <c:v>213279931.39313316</c:v>
                </c:pt>
                <c:pt idx="1214">
                  <c:v>213279931.39313316</c:v>
                </c:pt>
                <c:pt idx="1215">
                  <c:v>213279931.39313316</c:v>
                </c:pt>
                <c:pt idx="1216">
                  <c:v>213279931.39313316</c:v>
                </c:pt>
                <c:pt idx="1217">
                  <c:v>213279931.39313316</c:v>
                </c:pt>
                <c:pt idx="1218">
                  <c:v>213279931.39313316</c:v>
                </c:pt>
                <c:pt idx="1219">
                  <c:v>213279931.39313316</c:v>
                </c:pt>
                <c:pt idx="1220">
                  <c:v>213279931.39313316</c:v>
                </c:pt>
                <c:pt idx="1221">
                  <c:v>213279931.39313316</c:v>
                </c:pt>
                <c:pt idx="1222">
                  <c:v>213279931.39313316</c:v>
                </c:pt>
                <c:pt idx="1223">
                  <c:v>213279931.39313316</c:v>
                </c:pt>
                <c:pt idx="1224">
                  <c:v>213279931.39313316</c:v>
                </c:pt>
                <c:pt idx="1225">
                  <c:v>223707510.72190133</c:v>
                </c:pt>
                <c:pt idx="1226">
                  <c:v>223707510.72190133</c:v>
                </c:pt>
                <c:pt idx="1227">
                  <c:v>223707510.72190133</c:v>
                </c:pt>
                <c:pt idx="1228">
                  <c:v>223707510.72190133</c:v>
                </c:pt>
                <c:pt idx="1229">
                  <c:v>223707510.72190133</c:v>
                </c:pt>
                <c:pt idx="1230">
                  <c:v>223707510.72190133</c:v>
                </c:pt>
                <c:pt idx="1231">
                  <c:v>223707510.72190133</c:v>
                </c:pt>
                <c:pt idx="1232">
                  <c:v>223707510.72190133</c:v>
                </c:pt>
                <c:pt idx="1233">
                  <c:v>223707510.72190133</c:v>
                </c:pt>
                <c:pt idx="1234">
                  <c:v>223707510.72190133</c:v>
                </c:pt>
                <c:pt idx="1235">
                  <c:v>223707510.72190133</c:v>
                </c:pt>
                <c:pt idx="1236">
                  <c:v>223707510.72190133</c:v>
                </c:pt>
                <c:pt idx="1237">
                  <c:v>223707510.72190133</c:v>
                </c:pt>
                <c:pt idx="1238">
                  <c:v>223707510.72190133</c:v>
                </c:pt>
                <c:pt idx="1239">
                  <c:v>223707510.72190133</c:v>
                </c:pt>
                <c:pt idx="1240">
                  <c:v>214017260.39198849</c:v>
                </c:pt>
                <c:pt idx="1241">
                  <c:v>214017260.39198849</c:v>
                </c:pt>
                <c:pt idx="1242">
                  <c:v>214017260.39198849</c:v>
                </c:pt>
                <c:pt idx="1243">
                  <c:v>214017260.39198849</c:v>
                </c:pt>
                <c:pt idx="1244">
                  <c:v>214017260.39198849</c:v>
                </c:pt>
                <c:pt idx="1245">
                  <c:v>214017260.39198849</c:v>
                </c:pt>
                <c:pt idx="1246">
                  <c:v>214017260.39198849</c:v>
                </c:pt>
                <c:pt idx="1247">
                  <c:v>214017260.39198849</c:v>
                </c:pt>
                <c:pt idx="1248">
                  <c:v>214017260.39198849</c:v>
                </c:pt>
                <c:pt idx="1249">
                  <c:v>214017260.39198849</c:v>
                </c:pt>
                <c:pt idx="1250">
                  <c:v>214017260.39198849</c:v>
                </c:pt>
                <c:pt idx="1251">
                  <c:v>214017260.39198849</c:v>
                </c:pt>
                <c:pt idx="1252">
                  <c:v>214017260.39198849</c:v>
                </c:pt>
                <c:pt idx="1253">
                  <c:v>214017260.39198849</c:v>
                </c:pt>
                <c:pt idx="1254">
                  <c:v>216779566.79817703</c:v>
                </c:pt>
                <c:pt idx="1255">
                  <c:v>216779566.79817703</c:v>
                </c:pt>
                <c:pt idx="1256">
                  <c:v>216779566.79817703</c:v>
                </c:pt>
                <c:pt idx="1257">
                  <c:v>216779566.79817703</c:v>
                </c:pt>
                <c:pt idx="1258">
                  <c:v>216779566.79817703</c:v>
                </c:pt>
                <c:pt idx="1259">
                  <c:v>216779566.79817703</c:v>
                </c:pt>
                <c:pt idx="1260">
                  <c:v>216779566.79817703</c:v>
                </c:pt>
                <c:pt idx="1261">
                  <c:v>216779566.79817703</c:v>
                </c:pt>
                <c:pt idx="1262">
                  <c:v>216779566.79817703</c:v>
                </c:pt>
                <c:pt idx="1263">
                  <c:v>216779566.79817703</c:v>
                </c:pt>
                <c:pt idx="1264">
                  <c:v>216779566.79817703</c:v>
                </c:pt>
                <c:pt idx="1265">
                  <c:v>216779566.79817703</c:v>
                </c:pt>
                <c:pt idx="1266">
                  <c:v>216779566.79817703</c:v>
                </c:pt>
                <c:pt idx="1267">
                  <c:v>216779566.79817703</c:v>
                </c:pt>
                <c:pt idx="1268">
                  <c:v>211674741.95084077</c:v>
                </c:pt>
                <c:pt idx="1269">
                  <c:v>211674741.95084077</c:v>
                </c:pt>
                <c:pt idx="1270">
                  <c:v>211674741.95084077</c:v>
                </c:pt>
                <c:pt idx="1271">
                  <c:v>211674741.95084077</c:v>
                </c:pt>
                <c:pt idx="1272">
                  <c:v>211674741.95084077</c:v>
                </c:pt>
                <c:pt idx="1273">
                  <c:v>211674741.95084077</c:v>
                </c:pt>
                <c:pt idx="1274">
                  <c:v>211674741.95084077</c:v>
                </c:pt>
                <c:pt idx="1275">
                  <c:v>211674741.95084077</c:v>
                </c:pt>
                <c:pt idx="1276">
                  <c:v>211674741.95084077</c:v>
                </c:pt>
                <c:pt idx="1277">
                  <c:v>211674741.95084077</c:v>
                </c:pt>
                <c:pt idx="1278">
                  <c:v>211674741.95084077</c:v>
                </c:pt>
                <c:pt idx="1279">
                  <c:v>211674741.95084077</c:v>
                </c:pt>
                <c:pt idx="1280">
                  <c:v>211674741.95084077</c:v>
                </c:pt>
                <c:pt idx="1281">
                  <c:v>211674741.95084077</c:v>
                </c:pt>
                <c:pt idx="1282">
                  <c:v>208687046.75895184</c:v>
                </c:pt>
                <c:pt idx="1283">
                  <c:v>208687046.75895184</c:v>
                </c:pt>
                <c:pt idx="1284">
                  <c:v>208687046.75895184</c:v>
                </c:pt>
                <c:pt idx="1285">
                  <c:v>208687046.75895184</c:v>
                </c:pt>
                <c:pt idx="1286">
                  <c:v>208687046.75895184</c:v>
                </c:pt>
                <c:pt idx="1287">
                  <c:v>208687046.75895184</c:v>
                </c:pt>
                <c:pt idx="1288">
                  <c:v>208687046.75895184</c:v>
                </c:pt>
                <c:pt idx="1289">
                  <c:v>208687046.75895184</c:v>
                </c:pt>
                <c:pt idx="1290">
                  <c:v>208687046.75895184</c:v>
                </c:pt>
                <c:pt idx="1291">
                  <c:v>208687046.75895184</c:v>
                </c:pt>
                <c:pt idx="1292">
                  <c:v>208687046.75895184</c:v>
                </c:pt>
                <c:pt idx="1293">
                  <c:v>208687046.75895184</c:v>
                </c:pt>
                <c:pt idx="1294">
                  <c:v>208687046.75895184</c:v>
                </c:pt>
                <c:pt idx="1295">
                  <c:v>208687046.75895184</c:v>
                </c:pt>
                <c:pt idx="1296">
                  <c:v>208687046.75895184</c:v>
                </c:pt>
                <c:pt idx="1297">
                  <c:v>198234147.69165352</c:v>
                </c:pt>
                <c:pt idx="1298">
                  <c:v>198234147.69165352</c:v>
                </c:pt>
                <c:pt idx="1299">
                  <c:v>198234147.69165352</c:v>
                </c:pt>
                <c:pt idx="1300">
                  <c:v>198234147.69165352</c:v>
                </c:pt>
                <c:pt idx="1301">
                  <c:v>198234147.69165352</c:v>
                </c:pt>
                <c:pt idx="1302">
                  <c:v>198234147.69165352</c:v>
                </c:pt>
                <c:pt idx="1303">
                  <c:v>198234147.69165352</c:v>
                </c:pt>
                <c:pt idx="1304">
                  <c:v>198234147.69165352</c:v>
                </c:pt>
                <c:pt idx="1305">
                  <c:v>198234147.69165352</c:v>
                </c:pt>
                <c:pt idx="1306">
                  <c:v>198234147.69165352</c:v>
                </c:pt>
                <c:pt idx="1307">
                  <c:v>198234147.69165352</c:v>
                </c:pt>
                <c:pt idx="1308">
                  <c:v>198234147.69165352</c:v>
                </c:pt>
                <c:pt idx="1309">
                  <c:v>198234147.69165352</c:v>
                </c:pt>
                <c:pt idx="1310">
                  <c:v>198234147.69165352</c:v>
                </c:pt>
                <c:pt idx="1311">
                  <c:v>201685210.31004775</c:v>
                </c:pt>
                <c:pt idx="1312">
                  <c:v>201685210.31004775</c:v>
                </c:pt>
                <c:pt idx="1313">
                  <c:v>201685210.31004775</c:v>
                </c:pt>
                <c:pt idx="1314">
                  <c:v>201685210.31004775</c:v>
                </c:pt>
                <c:pt idx="1315">
                  <c:v>201685210.31004775</c:v>
                </c:pt>
                <c:pt idx="1316">
                  <c:v>201685210.31004775</c:v>
                </c:pt>
                <c:pt idx="1317">
                  <c:v>201685210.31004775</c:v>
                </c:pt>
                <c:pt idx="1318">
                  <c:v>201685210.31004775</c:v>
                </c:pt>
                <c:pt idx="1319">
                  <c:v>201685210.31004775</c:v>
                </c:pt>
                <c:pt idx="1320">
                  <c:v>201685210.31004775</c:v>
                </c:pt>
                <c:pt idx="1321">
                  <c:v>201685210.31004775</c:v>
                </c:pt>
                <c:pt idx="1322">
                  <c:v>201685210.31004775</c:v>
                </c:pt>
                <c:pt idx="1323">
                  <c:v>201685210.31004775</c:v>
                </c:pt>
                <c:pt idx="1324">
                  <c:v>201685210.31004775</c:v>
                </c:pt>
                <c:pt idx="1325">
                  <c:v>202951803.05268347</c:v>
                </c:pt>
                <c:pt idx="1326">
                  <c:v>202951803.05268347</c:v>
                </c:pt>
                <c:pt idx="1327">
                  <c:v>202951803.05268347</c:v>
                </c:pt>
                <c:pt idx="1328">
                  <c:v>202951803.05268347</c:v>
                </c:pt>
                <c:pt idx="1329">
                  <c:v>202951803.05268347</c:v>
                </c:pt>
                <c:pt idx="1330">
                  <c:v>202951803.05268347</c:v>
                </c:pt>
                <c:pt idx="1331">
                  <c:v>202951803.05268347</c:v>
                </c:pt>
                <c:pt idx="1332">
                  <c:v>202951803.05268347</c:v>
                </c:pt>
                <c:pt idx="1333">
                  <c:v>202951803.05268347</c:v>
                </c:pt>
                <c:pt idx="1334">
                  <c:v>202951803.05268347</c:v>
                </c:pt>
                <c:pt idx="1335">
                  <c:v>202951803.05268347</c:v>
                </c:pt>
                <c:pt idx="1336">
                  <c:v>202951803.05268347</c:v>
                </c:pt>
                <c:pt idx="1337">
                  <c:v>202951803.05268347</c:v>
                </c:pt>
                <c:pt idx="1338">
                  <c:v>221745757.3011944</c:v>
                </c:pt>
                <c:pt idx="1339">
                  <c:v>221745757.3011944</c:v>
                </c:pt>
                <c:pt idx="1340">
                  <c:v>221745757.3011944</c:v>
                </c:pt>
                <c:pt idx="1341">
                  <c:v>221745757.3011944</c:v>
                </c:pt>
                <c:pt idx="1342">
                  <c:v>221745757.3011944</c:v>
                </c:pt>
                <c:pt idx="1343">
                  <c:v>221745757.3011944</c:v>
                </c:pt>
                <c:pt idx="1344">
                  <c:v>221745757.3011944</c:v>
                </c:pt>
                <c:pt idx="1345">
                  <c:v>221745757.3011944</c:v>
                </c:pt>
                <c:pt idx="1346">
                  <c:v>221745757.3011944</c:v>
                </c:pt>
                <c:pt idx="1347">
                  <c:v>221745757.3011944</c:v>
                </c:pt>
                <c:pt idx="1348">
                  <c:v>221745757.3011944</c:v>
                </c:pt>
                <c:pt idx="1349">
                  <c:v>221745757.3011944</c:v>
                </c:pt>
                <c:pt idx="1350">
                  <c:v>221745757.3011944</c:v>
                </c:pt>
                <c:pt idx="1351">
                  <c:v>229393119.13044652</c:v>
                </c:pt>
                <c:pt idx="1352">
                  <c:v>229393119.13044652</c:v>
                </c:pt>
                <c:pt idx="1353">
                  <c:v>229393119.13044652</c:v>
                </c:pt>
                <c:pt idx="1354">
                  <c:v>229393119.13044652</c:v>
                </c:pt>
                <c:pt idx="1355">
                  <c:v>229393119.13044652</c:v>
                </c:pt>
                <c:pt idx="1356">
                  <c:v>229393119.13044652</c:v>
                </c:pt>
                <c:pt idx="1357">
                  <c:v>229393119.13044652</c:v>
                </c:pt>
                <c:pt idx="1358">
                  <c:v>229393119.13044652</c:v>
                </c:pt>
                <c:pt idx="1359">
                  <c:v>229393119.13044652</c:v>
                </c:pt>
                <c:pt idx="1360">
                  <c:v>229393119.13044652</c:v>
                </c:pt>
                <c:pt idx="1361">
                  <c:v>229393119.13044652</c:v>
                </c:pt>
                <c:pt idx="1362">
                  <c:v>229393119.13044652</c:v>
                </c:pt>
                <c:pt idx="1363">
                  <c:v>229393119.13044652</c:v>
                </c:pt>
                <c:pt idx="1364">
                  <c:v>229393119.13044652</c:v>
                </c:pt>
                <c:pt idx="1365">
                  <c:v>229393119.13044652</c:v>
                </c:pt>
                <c:pt idx="1366">
                  <c:v>224490973.44089264</c:v>
                </c:pt>
                <c:pt idx="1367">
                  <c:v>224490973.44089264</c:v>
                </c:pt>
                <c:pt idx="1368">
                  <c:v>224490973.44089264</c:v>
                </c:pt>
                <c:pt idx="1369">
                  <c:v>224490973.44089264</c:v>
                </c:pt>
                <c:pt idx="1370">
                  <c:v>224490973.44089264</c:v>
                </c:pt>
                <c:pt idx="1371">
                  <c:v>224490973.44089264</c:v>
                </c:pt>
                <c:pt idx="1372">
                  <c:v>224490973.44089264</c:v>
                </c:pt>
                <c:pt idx="1373">
                  <c:v>224490973.44089264</c:v>
                </c:pt>
                <c:pt idx="1374">
                  <c:v>224490973.44089264</c:v>
                </c:pt>
                <c:pt idx="1375">
                  <c:v>224490973.44089264</c:v>
                </c:pt>
                <c:pt idx="1376">
                  <c:v>224490973.44089264</c:v>
                </c:pt>
                <c:pt idx="1377">
                  <c:v>224490973.44089264</c:v>
                </c:pt>
                <c:pt idx="1378">
                  <c:v>254915883.5753023</c:v>
                </c:pt>
                <c:pt idx="1379">
                  <c:v>254915883.5753023</c:v>
                </c:pt>
                <c:pt idx="1380">
                  <c:v>254915883.5753023</c:v>
                </c:pt>
                <c:pt idx="1381">
                  <c:v>254915883.5753023</c:v>
                </c:pt>
                <c:pt idx="1382">
                  <c:v>254915883.5753023</c:v>
                </c:pt>
                <c:pt idx="1383">
                  <c:v>254915883.5753023</c:v>
                </c:pt>
                <c:pt idx="1384">
                  <c:v>254915883.5753023</c:v>
                </c:pt>
                <c:pt idx="1385">
                  <c:v>254915883.5753023</c:v>
                </c:pt>
                <c:pt idx="1386">
                  <c:v>254915883.5753023</c:v>
                </c:pt>
                <c:pt idx="1387">
                  <c:v>254915883.5753023</c:v>
                </c:pt>
                <c:pt idx="1388">
                  <c:v>254915883.5753023</c:v>
                </c:pt>
                <c:pt idx="1389">
                  <c:v>254915883.5753023</c:v>
                </c:pt>
                <c:pt idx="1390">
                  <c:v>254915883.5753023</c:v>
                </c:pt>
                <c:pt idx="1391">
                  <c:v>263684109.94069943</c:v>
                </c:pt>
                <c:pt idx="1392">
                  <c:v>263684109.94069943</c:v>
                </c:pt>
                <c:pt idx="1393">
                  <c:v>263684109.94069943</c:v>
                </c:pt>
                <c:pt idx="1394">
                  <c:v>263684109.94069943</c:v>
                </c:pt>
                <c:pt idx="1395">
                  <c:v>263684109.94069943</c:v>
                </c:pt>
                <c:pt idx="1396">
                  <c:v>263684109.94069943</c:v>
                </c:pt>
                <c:pt idx="1397">
                  <c:v>263684109.94069943</c:v>
                </c:pt>
                <c:pt idx="1398">
                  <c:v>263684109.94069943</c:v>
                </c:pt>
                <c:pt idx="1399">
                  <c:v>263684109.94069943</c:v>
                </c:pt>
                <c:pt idx="1400">
                  <c:v>263684109.94069943</c:v>
                </c:pt>
                <c:pt idx="1401">
                  <c:v>263684109.94070014</c:v>
                </c:pt>
                <c:pt idx="1402">
                  <c:v>263684109.94070014</c:v>
                </c:pt>
                <c:pt idx="1403">
                  <c:v>263684109.94070014</c:v>
                </c:pt>
                <c:pt idx="1404">
                  <c:v>263684109.94070014</c:v>
                </c:pt>
                <c:pt idx="1405">
                  <c:v>263684109.94070014</c:v>
                </c:pt>
                <c:pt idx="1406">
                  <c:v>263190961.46284041</c:v>
                </c:pt>
                <c:pt idx="1407">
                  <c:v>263158084.89765024</c:v>
                </c:pt>
                <c:pt idx="1408">
                  <c:v>263158084.89765024</c:v>
                </c:pt>
                <c:pt idx="1409">
                  <c:v>263158084.89765024</c:v>
                </c:pt>
                <c:pt idx="1410">
                  <c:v>263158084.89765024</c:v>
                </c:pt>
                <c:pt idx="1411">
                  <c:v>263158084.89765024</c:v>
                </c:pt>
                <c:pt idx="1412">
                  <c:v>263337351.54243279</c:v>
                </c:pt>
                <c:pt idx="1413">
                  <c:v>263337351.54243279</c:v>
                </c:pt>
                <c:pt idx="1414">
                  <c:v>263337351.54243279</c:v>
                </c:pt>
                <c:pt idx="1415">
                  <c:v>263337351.54243279</c:v>
                </c:pt>
                <c:pt idx="1416">
                  <c:v>263337351.54243279</c:v>
                </c:pt>
                <c:pt idx="1417">
                  <c:v>263337351.54243279</c:v>
                </c:pt>
                <c:pt idx="1418">
                  <c:v>263337351.54243279</c:v>
                </c:pt>
                <c:pt idx="1419">
                  <c:v>265004043.64080265</c:v>
                </c:pt>
                <c:pt idx="1420">
                  <c:v>265004043.64080265</c:v>
                </c:pt>
                <c:pt idx="1421">
                  <c:v>265004043.64080265</c:v>
                </c:pt>
                <c:pt idx="1422">
                  <c:v>265004043.64080265</c:v>
                </c:pt>
                <c:pt idx="1423">
                  <c:v>265004043.64080265</c:v>
                </c:pt>
                <c:pt idx="1424">
                  <c:v>265004043.64080265</c:v>
                </c:pt>
                <c:pt idx="1425">
                  <c:v>265004043.64080265</c:v>
                </c:pt>
                <c:pt idx="1426">
                  <c:v>265004043.64080265</c:v>
                </c:pt>
                <c:pt idx="1427">
                  <c:v>265004043.64080265</c:v>
                </c:pt>
                <c:pt idx="1428">
                  <c:v>265004043.64080265</c:v>
                </c:pt>
                <c:pt idx="1429">
                  <c:v>265004043.64080265</c:v>
                </c:pt>
                <c:pt idx="1430">
                  <c:v>265004043.64080265</c:v>
                </c:pt>
                <c:pt idx="1431">
                  <c:v>265004043.64080265</c:v>
                </c:pt>
                <c:pt idx="1432">
                  <c:v>265004043.64080283</c:v>
                </c:pt>
                <c:pt idx="1433">
                  <c:v>265004043.64080998</c:v>
                </c:pt>
                <c:pt idx="1434">
                  <c:v>245103207.00320089</c:v>
                </c:pt>
                <c:pt idx="1435">
                  <c:v>245103207.00320089</c:v>
                </c:pt>
                <c:pt idx="1436">
                  <c:v>245103207.00320089</c:v>
                </c:pt>
                <c:pt idx="1437">
                  <c:v>245103207.00320089</c:v>
                </c:pt>
                <c:pt idx="1438">
                  <c:v>245103207.00320089</c:v>
                </c:pt>
                <c:pt idx="1439">
                  <c:v>245103207.00320089</c:v>
                </c:pt>
                <c:pt idx="1440">
                  <c:v>245103207.00320089</c:v>
                </c:pt>
                <c:pt idx="1441">
                  <c:v>245103207.00320089</c:v>
                </c:pt>
                <c:pt idx="1442">
                  <c:v>245103207.00320807</c:v>
                </c:pt>
                <c:pt idx="1443">
                  <c:v>245103207.00321519</c:v>
                </c:pt>
                <c:pt idx="1444">
                  <c:v>245103207.00322235</c:v>
                </c:pt>
                <c:pt idx="1445">
                  <c:v>245103207.00322953</c:v>
                </c:pt>
                <c:pt idx="1446">
                  <c:v>245103207.00323665</c:v>
                </c:pt>
                <c:pt idx="1447">
                  <c:v>245103207.00324383</c:v>
                </c:pt>
                <c:pt idx="1448">
                  <c:v>253120601.62480092</c:v>
                </c:pt>
                <c:pt idx="1449">
                  <c:v>253120601.62480092</c:v>
                </c:pt>
                <c:pt idx="1450">
                  <c:v>253120601.62480092</c:v>
                </c:pt>
                <c:pt idx="1451">
                  <c:v>253120601.62480092</c:v>
                </c:pt>
                <c:pt idx="1452">
                  <c:v>253120601.62480092</c:v>
                </c:pt>
                <c:pt idx="1453">
                  <c:v>253120601.62480092</c:v>
                </c:pt>
                <c:pt idx="1454">
                  <c:v>253120601.62480092</c:v>
                </c:pt>
                <c:pt idx="1455">
                  <c:v>253120601.62480092</c:v>
                </c:pt>
                <c:pt idx="1456">
                  <c:v>253120601.62480092</c:v>
                </c:pt>
                <c:pt idx="1457">
                  <c:v>253120601.62480092</c:v>
                </c:pt>
                <c:pt idx="1458">
                  <c:v>253120601.62480092</c:v>
                </c:pt>
                <c:pt idx="1459">
                  <c:v>253120601.62480092</c:v>
                </c:pt>
                <c:pt idx="1460">
                  <c:v>253120601.62480092</c:v>
                </c:pt>
                <c:pt idx="1461">
                  <c:v>253120601.62480092</c:v>
                </c:pt>
                <c:pt idx="1462">
                  <c:v>253120601.62480092</c:v>
                </c:pt>
                <c:pt idx="1463">
                  <c:v>244050923.95911586</c:v>
                </c:pt>
                <c:pt idx="1464">
                  <c:v>244050923.95911586</c:v>
                </c:pt>
                <c:pt idx="1465">
                  <c:v>244050923.95911586</c:v>
                </c:pt>
                <c:pt idx="1466">
                  <c:v>244050923.95911586</c:v>
                </c:pt>
                <c:pt idx="1467">
                  <c:v>244050923.95911586</c:v>
                </c:pt>
                <c:pt idx="1468">
                  <c:v>244050923.95911586</c:v>
                </c:pt>
                <c:pt idx="1469">
                  <c:v>244050923.95911586</c:v>
                </c:pt>
                <c:pt idx="1470">
                  <c:v>244050923.95911586</c:v>
                </c:pt>
                <c:pt idx="1471">
                  <c:v>244050923.95911586</c:v>
                </c:pt>
                <c:pt idx="1472">
                  <c:v>244050923.95911586</c:v>
                </c:pt>
                <c:pt idx="1473">
                  <c:v>244050923.95911586</c:v>
                </c:pt>
                <c:pt idx="1474">
                  <c:v>244050923.95911586</c:v>
                </c:pt>
                <c:pt idx="1475">
                  <c:v>269083806.98745096</c:v>
                </c:pt>
                <c:pt idx="1476">
                  <c:v>269083806.98745096</c:v>
                </c:pt>
                <c:pt idx="1477">
                  <c:v>269083806.98745096</c:v>
                </c:pt>
                <c:pt idx="1478">
                  <c:v>269083806.98745811</c:v>
                </c:pt>
                <c:pt idx="1479">
                  <c:v>269083806.98746532</c:v>
                </c:pt>
                <c:pt idx="1480">
                  <c:v>269083806.98747241</c:v>
                </c:pt>
                <c:pt idx="1481">
                  <c:v>269083806.98747963</c:v>
                </c:pt>
                <c:pt idx="1482">
                  <c:v>269083806.98748678</c:v>
                </c:pt>
                <c:pt idx="1483">
                  <c:v>269083806.98749393</c:v>
                </c:pt>
                <c:pt idx="1484">
                  <c:v>269083806.98750108</c:v>
                </c:pt>
                <c:pt idx="1485">
                  <c:v>269083806.98750824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4-41BC-9B9E-B0A043EC8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Bitcoin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ONE River ASIC Valuation Index ($/TH)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ORDAM_ASIC_Pricing_Index!$A$3653:$A$5264</c:f>
              <c:numCache>
                <c:formatCode>m/d/yy;@</c:formatCode>
                <c:ptCount val="161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  <c:pt idx="1461">
                  <c:v>44927</c:v>
                </c:pt>
                <c:pt idx="1462">
                  <c:v>44928</c:v>
                </c:pt>
                <c:pt idx="1463">
                  <c:v>44929</c:v>
                </c:pt>
                <c:pt idx="1464">
                  <c:v>44930</c:v>
                </c:pt>
                <c:pt idx="1465">
                  <c:v>44931</c:v>
                </c:pt>
                <c:pt idx="1466">
                  <c:v>44932</c:v>
                </c:pt>
                <c:pt idx="1467">
                  <c:v>44933</c:v>
                </c:pt>
                <c:pt idx="1468">
                  <c:v>44934</c:v>
                </c:pt>
                <c:pt idx="1469">
                  <c:v>44935</c:v>
                </c:pt>
                <c:pt idx="1470">
                  <c:v>44936</c:v>
                </c:pt>
                <c:pt idx="1471">
                  <c:v>44937</c:v>
                </c:pt>
                <c:pt idx="1472">
                  <c:v>44938</c:v>
                </c:pt>
                <c:pt idx="1473">
                  <c:v>44939</c:v>
                </c:pt>
                <c:pt idx="1474">
                  <c:v>44940</c:v>
                </c:pt>
                <c:pt idx="1475">
                  <c:v>44941</c:v>
                </c:pt>
                <c:pt idx="1476">
                  <c:v>44942</c:v>
                </c:pt>
                <c:pt idx="1477">
                  <c:v>44943</c:v>
                </c:pt>
                <c:pt idx="1478">
                  <c:v>44944</c:v>
                </c:pt>
                <c:pt idx="1479">
                  <c:v>44945</c:v>
                </c:pt>
                <c:pt idx="1480">
                  <c:v>44946</c:v>
                </c:pt>
                <c:pt idx="1481">
                  <c:v>44947</c:v>
                </c:pt>
                <c:pt idx="1482">
                  <c:v>44948</c:v>
                </c:pt>
                <c:pt idx="1483">
                  <c:v>44949</c:v>
                </c:pt>
                <c:pt idx="1484">
                  <c:v>44950</c:v>
                </c:pt>
                <c:pt idx="1485">
                  <c:v>44951</c:v>
                </c:pt>
                <c:pt idx="1486">
                  <c:v>44952</c:v>
                </c:pt>
                <c:pt idx="1487">
                  <c:v>44953</c:v>
                </c:pt>
                <c:pt idx="1488">
                  <c:v>44954</c:v>
                </c:pt>
                <c:pt idx="1489">
                  <c:v>44955</c:v>
                </c:pt>
                <c:pt idx="1490">
                  <c:v>44956</c:v>
                </c:pt>
                <c:pt idx="1491">
                  <c:v>44957</c:v>
                </c:pt>
                <c:pt idx="1492">
                  <c:v>44958</c:v>
                </c:pt>
                <c:pt idx="1493">
                  <c:v>44959</c:v>
                </c:pt>
                <c:pt idx="1494">
                  <c:v>44960</c:v>
                </c:pt>
                <c:pt idx="1495">
                  <c:v>44961</c:v>
                </c:pt>
                <c:pt idx="1496">
                  <c:v>44962</c:v>
                </c:pt>
                <c:pt idx="1497">
                  <c:v>44963</c:v>
                </c:pt>
                <c:pt idx="1498">
                  <c:v>44964</c:v>
                </c:pt>
                <c:pt idx="1499">
                  <c:v>44965</c:v>
                </c:pt>
                <c:pt idx="1500">
                  <c:v>44966</c:v>
                </c:pt>
                <c:pt idx="1501">
                  <c:v>44967</c:v>
                </c:pt>
                <c:pt idx="1502">
                  <c:v>44968</c:v>
                </c:pt>
                <c:pt idx="1503">
                  <c:v>44969</c:v>
                </c:pt>
                <c:pt idx="1504">
                  <c:v>44970</c:v>
                </c:pt>
                <c:pt idx="1505">
                  <c:v>44971</c:v>
                </c:pt>
                <c:pt idx="1506">
                  <c:v>44972</c:v>
                </c:pt>
                <c:pt idx="1507">
                  <c:v>44973</c:v>
                </c:pt>
                <c:pt idx="1508">
                  <c:v>44974</c:v>
                </c:pt>
                <c:pt idx="1509">
                  <c:v>44975</c:v>
                </c:pt>
                <c:pt idx="1510">
                  <c:v>44976</c:v>
                </c:pt>
                <c:pt idx="1511">
                  <c:v>44977</c:v>
                </c:pt>
                <c:pt idx="1512">
                  <c:v>44978</c:v>
                </c:pt>
                <c:pt idx="1513">
                  <c:v>44979</c:v>
                </c:pt>
                <c:pt idx="1514">
                  <c:v>44980</c:v>
                </c:pt>
                <c:pt idx="1515">
                  <c:v>44981</c:v>
                </c:pt>
                <c:pt idx="1516">
                  <c:v>44982</c:v>
                </c:pt>
                <c:pt idx="1517">
                  <c:v>44983</c:v>
                </c:pt>
                <c:pt idx="1518">
                  <c:v>44984</c:v>
                </c:pt>
                <c:pt idx="1519">
                  <c:v>44985</c:v>
                </c:pt>
                <c:pt idx="1520">
                  <c:v>44986</c:v>
                </c:pt>
                <c:pt idx="1521">
                  <c:v>44987</c:v>
                </c:pt>
                <c:pt idx="1522">
                  <c:v>44988</c:v>
                </c:pt>
                <c:pt idx="1523">
                  <c:v>44989</c:v>
                </c:pt>
                <c:pt idx="1524">
                  <c:v>44990</c:v>
                </c:pt>
                <c:pt idx="1525">
                  <c:v>44991</c:v>
                </c:pt>
                <c:pt idx="1526">
                  <c:v>44992</c:v>
                </c:pt>
                <c:pt idx="1527">
                  <c:v>44993</c:v>
                </c:pt>
                <c:pt idx="1528">
                  <c:v>44994</c:v>
                </c:pt>
                <c:pt idx="1529">
                  <c:v>44995</c:v>
                </c:pt>
                <c:pt idx="1530">
                  <c:v>44996</c:v>
                </c:pt>
                <c:pt idx="1531">
                  <c:v>44997</c:v>
                </c:pt>
                <c:pt idx="1532">
                  <c:v>44998</c:v>
                </c:pt>
                <c:pt idx="1533">
                  <c:v>44999</c:v>
                </c:pt>
                <c:pt idx="1534">
                  <c:v>45000</c:v>
                </c:pt>
                <c:pt idx="1535">
                  <c:v>45001</c:v>
                </c:pt>
                <c:pt idx="1536">
                  <c:v>45002</c:v>
                </c:pt>
                <c:pt idx="1537">
                  <c:v>45003</c:v>
                </c:pt>
                <c:pt idx="1538">
                  <c:v>45004</c:v>
                </c:pt>
                <c:pt idx="1539">
                  <c:v>45005</c:v>
                </c:pt>
                <c:pt idx="1540">
                  <c:v>45006</c:v>
                </c:pt>
                <c:pt idx="1541">
                  <c:v>45007</c:v>
                </c:pt>
                <c:pt idx="1542">
                  <c:v>45008</c:v>
                </c:pt>
                <c:pt idx="1543">
                  <c:v>45009</c:v>
                </c:pt>
                <c:pt idx="1544">
                  <c:v>45010</c:v>
                </c:pt>
                <c:pt idx="1545">
                  <c:v>45011</c:v>
                </c:pt>
                <c:pt idx="1546">
                  <c:v>45012</c:v>
                </c:pt>
                <c:pt idx="1547">
                  <c:v>45013</c:v>
                </c:pt>
                <c:pt idx="1548">
                  <c:v>45014</c:v>
                </c:pt>
                <c:pt idx="1549">
                  <c:v>45015</c:v>
                </c:pt>
                <c:pt idx="1550">
                  <c:v>45016</c:v>
                </c:pt>
                <c:pt idx="1551">
                  <c:v>45017</c:v>
                </c:pt>
                <c:pt idx="1552">
                  <c:v>45018</c:v>
                </c:pt>
                <c:pt idx="1553">
                  <c:v>45019</c:v>
                </c:pt>
                <c:pt idx="1554">
                  <c:v>45020</c:v>
                </c:pt>
                <c:pt idx="1555">
                  <c:v>45021</c:v>
                </c:pt>
                <c:pt idx="1556">
                  <c:v>45022</c:v>
                </c:pt>
                <c:pt idx="1557">
                  <c:v>45023</c:v>
                </c:pt>
                <c:pt idx="1558">
                  <c:v>45024</c:v>
                </c:pt>
                <c:pt idx="1559">
                  <c:v>45025</c:v>
                </c:pt>
                <c:pt idx="1560">
                  <c:v>45026</c:v>
                </c:pt>
                <c:pt idx="1561">
                  <c:v>45027</c:v>
                </c:pt>
                <c:pt idx="1562">
                  <c:v>45028</c:v>
                </c:pt>
                <c:pt idx="1563">
                  <c:v>45029</c:v>
                </c:pt>
                <c:pt idx="1564">
                  <c:v>45030</c:v>
                </c:pt>
                <c:pt idx="1565">
                  <c:v>45031</c:v>
                </c:pt>
                <c:pt idx="1566">
                  <c:v>45032</c:v>
                </c:pt>
                <c:pt idx="1567">
                  <c:v>45033</c:v>
                </c:pt>
                <c:pt idx="1568">
                  <c:v>45034</c:v>
                </c:pt>
                <c:pt idx="1569">
                  <c:v>45035</c:v>
                </c:pt>
                <c:pt idx="1570">
                  <c:v>45036</c:v>
                </c:pt>
                <c:pt idx="1571">
                  <c:v>45037</c:v>
                </c:pt>
                <c:pt idx="1572">
                  <c:v>45038</c:v>
                </c:pt>
                <c:pt idx="1573">
                  <c:v>45039</c:v>
                </c:pt>
                <c:pt idx="1574">
                  <c:v>45040</c:v>
                </c:pt>
                <c:pt idx="1575">
                  <c:v>45041</c:v>
                </c:pt>
                <c:pt idx="1576">
                  <c:v>45042</c:v>
                </c:pt>
                <c:pt idx="1577">
                  <c:v>45043</c:v>
                </c:pt>
                <c:pt idx="1578">
                  <c:v>45044</c:v>
                </c:pt>
                <c:pt idx="1579">
                  <c:v>45045</c:v>
                </c:pt>
                <c:pt idx="1580">
                  <c:v>45046</c:v>
                </c:pt>
                <c:pt idx="1581">
                  <c:v>45047</c:v>
                </c:pt>
                <c:pt idx="1582">
                  <c:v>45048</c:v>
                </c:pt>
                <c:pt idx="1583">
                  <c:v>45049</c:v>
                </c:pt>
                <c:pt idx="1584">
                  <c:v>45050</c:v>
                </c:pt>
                <c:pt idx="1585">
                  <c:v>45051</c:v>
                </c:pt>
                <c:pt idx="1586">
                  <c:v>45052</c:v>
                </c:pt>
                <c:pt idx="1587">
                  <c:v>45053</c:v>
                </c:pt>
                <c:pt idx="1588">
                  <c:v>45054</c:v>
                </c:pt>
                <c:pt idx="1589">
                  <c:v>45055</c:v>
                </c:pt>
                <c:pt idx="1590">
                  <c:v>45056</c:v>
                </c:pt>
                <c:pt idx="1591">
                  <c:v>45057</c:v>
                </c:pt>
                <c:pt idx="1592">
                  <c:v>45058</c:v>
                </c:pt>
                <c:pt idx="1593">
                  <c:v>45059</c:v>
                </c:pt>
                <c:pt idx="1594">
                  <c:v>45060</c:v>
                </c:pt>
                <c:pt idx="1595">
                  <c:v>45061</c:v>
                </c:pt>
                <c:pt idx="1596">
                  <c:v>45062</c:v>
                </c:pt>
                <c:pt idx="1597">
                  <c:v>45063</c:v>
                </c:pt>
                <c:pt idx="1598">
                  <c:v>45064</c:v>
                </c:pt>
                <c:pt idx="1599">
                  <c:v>45065</c:v>
                </c:pt>
                <c:pt idx="1600">
                  <c:v>45066</c:v>
                </c:pt>
                <c:pt idx="1601">
                  <c:v>45067</c:v>
                </c:pt>
                <c:pt idx="1602">
                  <c:v>45068</c:v>
                </c:pt>
                <c:pt idx="1603">
                  <c:v>45069</c:v>
                </c:pt>
                <c:pt idx="1604">
                  <c:v>45070</c:v>
                </c:pt>
                <c:pt idx="1605">
                  <c:v>45071</c:v>
                </c:pt>
                <c:pt idx="1606">
                  <c:v>45072</c:v>
                </c:pt>
                <c:pt idx="1607">
                  <c:v>45073</c:v>
                </c:pt>
                <c:pt idx="1608">
                  <c:v>45074</c:v>
                </c:pt>
                <c:pt idx="1609">
                  <c:v>45075</c:v>
                </c:pt>
                <c:pt idx="1610">
                  <c:v>45076</c:v>
                </c:pt>
                <c:pt idx="1611">
                  <c:v>45077</c:v>
                </c:pt>
              </c:numCache>
            </c:numRef>
          </c:cat>
          <c:val>
            <c:numRef>
              <c:f>ORDAM_ASIC_Pricing_Index!$C$3653:$C$5264</c:f>
              <c:numCache>
                <c:formatCode>"$"#,##0.00_);\("$"#,##0.00\)</c:formatCode>
                <c:ptCount val="1612"/>
                <c:pt idx="0">
                  <c:v>3840.959249</c:v>
                </c:pt>
                <c:pt idx="1">
                  <c:v>3943.289843</c:v>
                </c:pt>
                <c:pt idx="2">
                  <c:v>3836.5580479999999</c:v>
                </c:pt>
                <c:pt idx="3">
                  <c:v>3858.23828</c:v>
                </c:pt>
                <c:pt idx="4">
                  <c:v>3841.0611699999999</c:v>
                </c:pt>
                <c:pt idx="5">
                  <c:v>4076.2033200000001</c:v>
                </c:pt>
                <c:pt idx="6">
                  <c:v>4024.462066</c:v>
                </c:pt>
                <c:pt idx="7">
                  <c:v>4033.5547539999998</c:v>
                </c:pt>
                <c:pt idx="8">
                  <c:v>4035.7129409999998</c:v>
                </c:pt>
                <c:pt idx="9">
                  <c:v>3679.7934740000001</c:v>
                </c:pt>
                <c:pt idx="10">
                  <c:v>3686.2199289999999</c:v>
                </c:pt>
                <c:pt idx="11">
                  <c:v>3660.8992819999999</c:v>
                </c:pt>
                <c:pt idx="12">
                  <c:v>3552.0091699999998</c:v>
                </c:pt>
                <c:pt idx="13">
                  <c:v>3706.05222</c:v>
                </c:pt>
                <c:pt idx="14">
                  <c:v>3629.3994899999998</c:v>
                </c:pt>
                <c:pt idx="15">
                  <c:v>3656.4647749999999</c:v>
                </c:pt>
                <c:pt idx="16">
                  <c:v>3679.812621</c:v>
                </c:pt>
                <c:pt idx="17">
                  <c:v>3653.6664609999998</c:v>
                </c:pt>
                <c:pt idx="18">
                  <c:v>3729.0822990000001</c:v>
                </c:pt>
                <c:pt idx="19">
                  <c:v>3602.9466940000002</c:v>
                </c:pt>
                <c:pt idx="20">
                  <c:v>3577.0258600000002</c:v>
                </c:pt>
                <c:pt idx="21">
                  <c:v>3605.045654</c:v>
                </c:pt>
                <c:pt idx="22">
                  <c:v>3585.1230660000001</c:v>
                </c:pt>
                <c:pt idx="23">
                  <c:v>3605.0100029999999</c:v>
                </c:pt>
                <c:pt idx="24">
                  <c:v>3602.068037</c:v>
                </c:pt>
                <c:pt idx="25">
                  <c:v>3601.752156</c:v>
                </c:pt>
                <c:pt idx="26">
                  <c:v>3586.6922159999999</c:v>
                </c:pt>
                <c:pt idx="27">
                  <c:v>3472.3398050000001</c:v>
                </c:pt>
                <c:pt idx="28">
                  <c:v>3447.03377</c:v>
                </c:pt>
                <c:pt idx="29">
                  <c:v>3485.3190570000002</c:v>
                </c:pt>
                <c:pt idx="30">
                  <c:v>3457.191859</c:v>
                </c:pt>
                <c:pt idx="31">
                  <c:v>3488.654677</c:v>
                </c:pt>
                <c:pt idx="32">
                  <c:v>3526.768521</c:v>
                </c:pt>
                <c:pt idx="33">
                  <c:v>3461.496721</c:v>
                </c:pt>
                <c:pt idx="34">
                  <c:v>3456.785374</c:v>
                </c:pt>
                <c:pt idx="35">
                  <c:v>3460.724796</c:v>
                </c:pt>
                <c:pt idx="36">
                  <c:v>3412.832645</c:v>
                </c:pt>
                <c:pt idx="37">
                  <c:v>3400.6012540000002</c:v>
                </c:pt>
                <c:pt idx="38">
                  <c:v>3661.6593389999998</c:v>
                </c:pt>
                <c:pt idx="39">
                  <c:v>3671.810559</c:v>
                </c:pt>
                <c:pt idx="40">
                  <c:v>3684.2495699999999</c:v>
                </c:pt>
                <c:pt idx="41">
                  <c:v>3648.0933519999999</c:v>
                </c:pt>
                <c:pt idx="42">
                  <c:v>3653.9911059999999</c:v>
                </c:pt>
                <c:pt idx="43">
                  <c:v>3631.3432939999998</c:v>
                </c:pt>
                <c:pt idx="44">
                  <c:v>3616.369686</c:v>
                </c:pt>
                <c:pt idx="45">
                  <c:v>3623.2245189999999</c:v>
                </c:pt>
                <c:pt idx="46">
                  <c:v>3631.0060739999999</c:v>
                </c:pt>
                <c:pt idx="47">
                  <c:v>3677.1183540000002</c:v>
                </c:pt>
                <c:pt idx="48">
                  <c:v>3915.1539299999999</c:v>
                </c:pt>
                <c:pt idx="49">
                  <c:v>3946.1535450000001</c:v>
                </c:pt>
                <c:pt idx="50">
                  <c:v>3996.902345</c:v>
                </c:pt>
                <c:pt idx="51">
                  <c:v>3952.210364</c:v>
                </c:pt>
                <c:pt idx="52">
                  <c:v>4002.2913309999999</c:v>
                </c:pt>
                <c:pt idx="53">
                  <c:v>4145.9880910000002</c:v>
                </c:pt>
                <c:pt idx="54">
                  <c:v>3814.9375749999999</c:v>
                </c:pt>
                <c:pt idx="55">
                  <c:v>3884.9355580000001</c:v>
                </c:pt>
                <c:pt idx="56">
                  <c:v>3857.5610769999998</c:v>
                </c:pt>
                <c:pt idx="57">
                  <c:v>3851.023553</c:v>
                </c:pt>
                <c:pt idx="58">
                  <c:v>3855.673781</c:v>
                </c:pt>
                <c:pt idx="59">
                  <c:v>3861.8706929999998</c:v>
                </c:pt>
                <c:pt idx="60">
                  <c:v>3867.5741819999998</c:v>
                </c:pt>
                <c:pt idx="61">
                  <c:v>3845.5943109999998</c:v>
                </c:pt>
                <c:pt idx="62">
                  <c:v>3761.0068590000001</c:v>
                </c:pt>
                <c:pt idx="63">
                  <c:v>3894.0674739999999</c:v>
                </c:pt>
                <c:pt idx="64">
                  <c:v>3905.4072230000002</c:v>
                </c:pt>
                <c:pt idx="65">
                  <c:v>3911.0620829999998</c:v>
                </c:pt>
                <c:pt idx="66">
                  <c:v>3898.2561649999998</c:v>
                </c:pt>
                <c:pt idx="67">
                  <c:v>3960.9652569999998</c:v>
                </c:pt>
                <c:pt idx="68">
                  <c:v>3953.8349280000002</c:v>
                </c:pt>
                <c:pt idx="69">
                  <c:v>3906.1298630000001</c:v>
                </c:pt>
                <c:pt idx="70">
                  <c:v>3911.2962050000001</c:v>
                </c:pt>
                <c:pt idx="71">
                  <c:v>3906.5418909999999</c:v>
                </c:pt>
                <c:pt idx="72">
                  <c:v>3913.5173679999998</c:v>
                </c:pt>
                <c:pt idx="73">
                  <c:v>3958.6689839999999</c:v>
                </c:pt>
                <c:pt idx="74">
                  <c:v>4048.9084990000001</c:v>
                </c:pt>
                <c:pt idx="75">
                  <c:v>4028.8488830000001</c:v>
                </c:pt>
                <c:pt idx="76">
                  <c:v>4034.6740829999999</c:v>
                </c:pt>
                <c:pt idx="77">
                  <c:v>4070.4887859999999</c:v>
                </c:pt>
                <c:pt idx="78">
                  <c:v>4086.3782430000001</c:v>
                </c:pt>
                <c:pt idx="79">
                  <c:v>4031.4894469999999</c:v>
                </c:pt>
                <c:pt idx="80">
                  <c:v>4023.9104349999998</c:v>
                </c:pt>
                <c:pt idx="81">
                  <c:v>4036.576693</c:v>
                </c:pt>
                <c:pt idx="82">
                  <c:v>4018.8696989999999</c:v>
                </c:pt>
                <c:pt idx="83">
                  <c:v>3963.7839789999998</c:v>
                </c:pt>
                <c:pt idx="84">
                  <c:v>3985.0808029999998</c:v>
                </c:pt>
                <c:pt idx="85">
                  <c:v>4086.6778629999999</c:v>
                </c:pt>
                <c:pt idx="86">
                  <c:v>4069.1071499999998</c:v>
                </c:pt>
                <c:pt idx="87">
                  <c:v>4098.3745410000001</c:v>
                </c:pt>
                <c:pt idx="88">
                  <c:v>4096.919637</c:v>
                </c:pt>
                <c:pt idx="89">
                  <c:v>4104.2342330000001</c:v>
                </c:pt>
                <c:pt idx="90">
                  <c:v>4157.4656990000003</c:v>
                </c:pt>
                <c:pt idx="91">
                  <c:v>4886.7496970000002</c:v>
                </c:pt>
                <c:pt idx="92">
                  <c:v>4971.3077409999996</c:v>
                </c:pt>
                <c:pt idx="93">
                  <c:v>4922.7987880000001</c:v>
                </c:pt>
                <c:pt idx="94">
                  <c:v>5036.7930239999996</c:v>
                </c:pt>
                <c:pt idx="95">
                  <c:v>5062.7937609999999</c:v>
                </c:pt>
                <c:pt idx="96">
                  <c:v>5198.8969900000002</c:v>
                </c:pt>
                <c:pt idx="97">
                  <c:v>5289.9179809999996</c:v>
                </c:pt>
                <c:pt idx="98">
                  <c:v>5204.9583780000003</c:v>
                </c:pt>
                <c:pt idx="99">
                  <c:v>5325.0815549999998</c:v>
                </c:pt>
                <c:pt idx="100">
                  <c:v>5064.4876720000002</c:v>
                </c:pt>
                <c:pt idx="101">
                  <c:v>5088.8499730000003</c:v>
                </c:pt>
                <c:pt idx="102">
                  <c:v>5096.5865629999998</c:v>
                </c:pt>
                <c:pt idx="103">
                  <c:v>5167.3219829999998</c:v>
                </c:pt>
                <c:pt idx="104">
                  <c:v>5066.1871549999996</c:v>
                </c:pt>
                <c:pt idx="105">
                  <c:v>5237.5952090000001</c:v>
                </c:pt>
                <c:pt idx="106">
                  <c:v>5251.6638000000003</c:v>
                </c:pt>
                <c:pt idx="107">
                  <c:v>5299.1645950000002</c:v>
                </c:pt>
                <c:pt idx="108">
                  <c:v>5305.4551369999999</c:v>
                </c:pt>
                <c:pt idx="109">
                  <c:v>5337.3785180000004</c:v>
                </c:pt>
                <c:pt idx="110">
                  <c:v>5314.5314529999996</c:v>
                </c:pt>
                <c:pt idx="111">
                  <c:v>5399.711397</c:v>
                </c:pt>
                <c:pt idx="112">
                  <c:v>5571.9772270000003</c:v>
                </c:pt>
                <c:pt idx="113">
                  <c:v>5464.866642</c:v>
                </c:pt>
                <c:pt idx="114">
                  <c:v>5210.593621</c:v>
                </c:pt>
                <c:pt idx="115">
                  <c:v>5280.6148450000001</c:v>
                </c:pt>
                <c:pt idx="116">
                  <c:v>5266.4581440000002</c:v>
                </c:pt>
                <c:pt idx="117">
                  <c:v>5285.1390080000001</c:v>
                </c:pt>
                <c:pt idx="118">
                  <c:v>5248.2042709999996</c:v>
                </c:pt>
                <c:pt idx="119">
                  <c:v>5350.0325009999997</c:v>
                </c:pt>
                <c:pt idx="120">
                  <c:v>5401.0296360000002</c:v>
                </c:pt>
                <c:pt idx="121">
                  <c:v>5505.2836719999996</c:v>
                </c:pt>
                <c:pt idx="122">
                  <c:v>5768.2894070000002</c:v>
                </c:pt>
                <c:pt idx="123">
                  <c:v>5829.9390299999995</c:v>
                </c:pt>
                <c:pt idx="124">
                  <c:v>5790.9987590000001</c:v>
                </c:pt>
                <c:pt idx="125">
                  <c:v>5750.260655</c:v>
                </c:pt>
                <c:pt idx="126">
                  <c:v>5843.4950660000004</c:v>
                </c:pt>
                <c:pt idx="127">
                  <c:v>5983.7606130000004</c:v>
                </c:pt>
                <c:pt idx="128">
                  <c:v>6174.1323480000001</c:v>
                </c:pt>
                <c:pt idx="129">
                  <c:v>6379.2921180000003</c:v>
                </c:pt>
                <c:pt idx="130">
                  <c:v>7212.2931790000002</c:v>
                </c:pt>
                <c:pt idx="131">
                  <c:v>6972.3715229999998</c:v>
                </c:pt>
                <c:pt idx="132">
                  <c:v>7807.1343809999998</c:v>
                </c:pt>
                <c:pt idx="133">
                  <c:v>7994.4161560000002</c:v>
                </c:pt>
                <c:pt idx="134">
                  <c:v>8205.1674949999997</c:v>
                </c:pt>
                <c:pt idx="135">
                  <c:v>7883.3929049999997</c:v>
                </c:pt>
                <c:pt idx="136">
                  <c:v>7332.3336280000003</c:v>
                </c:pt>
                <c:pt idx="137">
                  <c:v>7272.8703649999998</c:v>
                </c:pt>
                <c:pt idx="138">
                  <c:v>8197.0815500000008</c:v>
                </c:pt>
                <c:pt idx="139">
                  <c:v>7977.2817279999999</c:v>
                </c:pt>
                <c:pt idx="140">
                  <c:v>7964.087168</c:v>
                </c:pt>
                <c:pt idx="141">
                  <c:v>7684.842146</c:v>
                </c:pt>
                <c:pt idx="142">
                  <c:v>7881.8467209999999</c:v>
                </c:pt>
                <c:pt idx="143">
                  <c:v>7987.3715659999998</c:v>
                </c:pt>
                <c:pt idx="144">
                  <c:v>8052.5438590000003</c:v>
                </c:pt>
                <c:pt idx="145">
                  <c:v>8674.0724030000001</c:v>
                </c:pt>
                <c:pt idx="146">
                  <c:v>8802.7582000000002</c:v>
                </c:pt>
                <c:pt idx="147">
                  <c:v>8719.9617359999993</c:v>
                </c:pt>
                <c:pt idx="148">
                  <c:v>8658.6202159999993</c:v>
                </c:pt>
                <c:pt idx="149">
                  <c:v>8313.2130539999998</c:v>
                </c:pt>
                <c:pt idx="150">
                  <c:v>8584.037499</c:v>
                </c:pt>
                <c:pt idx="151">
                  <c:v>8567.4957990000003</c:v>
                </c:pt>
                <c:pt idx="152">
                  <c:v>8744.9985849999994</c:v>
                </c:pt>
                <c:pt idx="153">
                  <c:v>8214.545016</c:v>
                </c:pt>
                <c:pt idx="154">
                  <c:v>7694.7904630000003</c:v>
                </c:pt>
                <c:pt idx="155">
                  <c:v>7820.497429</c:v>
                </c:pt>
                <c:pt idx="156">
                  <c:v>7823.9682620000003</c:v>
                </c:pt>
                <c:pt idx="157">
                  <c:v>8042.6245529999997</c:v>
                </c:pt>
                <c:pt idx="158">
                  <c:v>7941.7591899999998</c:v>
                </c:pt>
                <c:pt idx="159">
                  <c:v>7686.7051700000002</c:v>
                </c:pt>
                <c:pt idx="160">
                  <c:v>7994.9166740000001</c:v>
                </c:pt>
                <c:pt idx="161">
                  <c:v>7923.1955719999996</c:v>
                </c:pt>
                <c:pt idx="162">
                  <c:v>8139.6123390000002</c:v>
                </c:pt>
                <c:pt idx="163">
                  <c:v>8226.3949940000002</c:v>
                </c:pt>
                <c:pt idx="164">
                  <c:v>8690.3978559999996</c:v>
                </c:pt>
                <c:pt idx="165">
                  <c:v>8839.6942610000006</c:v>
                </c:pt>
                <c:pt idx="166">
                  <c:v>8993.5198550000005</c:v>
                </c:pt>
                <c:pt idx="167">
                  <c:v>9323.1887729999999</c:v>
                </c:pt>
                <c:pt idx="168">
                  <c:v>9070.3517159999992</c:v>
                </c:pt>
                <c:pt idx="169">
                  <c:v>9276.7718239999995</c:v>
                </c:pt>
                <c:pt idx="170">
                  <c:v>9527.8533659999994</c:v>
                </c:pt>
                <c:pt idx="171">
                  <c:v>10118.598529999999</c:v>
                </c:pt>
                <c:pt idx="172">
                  <c:v>10694.29348</c:v>
                </c:pt>
                <c:pt idx="173">
                  <c:v>10842.51483</c:v>
                </c:pt>
                <c:pt idx="174">
                  <c:v>11006.987590000001</c:v>
                </c:pt>
                <c:pt idx="175">
                  <c:v>11784.604170000001</c:v>
                </c:pt>
                <c:pt idx="176">
                  <c:v>13003.32518</c:v>
                </c:pt>
                <c:pt idx="177">
                  <c:v>11151.370800000001</c:v>
                </c:pt>
                <c:pt idx="178">
                  <c:v>12392.329309999999</c:v>
                </c:pt>
                <c:pt idx="179">
                  <c:v>11958.96514</c:v>
                </c:pt>
                <c:pt idx="180">
                  <c:v>10817.56925</c:v>
                </c:pt>
                <c:pt idx="181">
                  <c:v>10590.75807</c:v>
                </c:pt>
                <c:pt idx="182">
                  <c:v>10810.49669</c:v>
                </c:pt>
                <c:pt idx="183">
                  <c:v>11953.38797</c:v>
                </c:pt>
                <c:pt idx="184">
                  <c:v>11212.610199999999</c:v>
                </c:pt>
                <c:pt idx="185">
                  <c:v>10984.10578</c:v>
                </c:pt>
                <c:pt idx="186">
                  <c:v>11209.211079999999</c:v>
                </c:pt>
                <c:pt idx="187">
                  <c:v>11451.35039</c:v>
                </c:pt>
                <c:pt idx="188">
                  <c:v>12285.73237</c:v>
                </c:pt>
                <c:pt idx="189">
                  <c:v>12560.62725</c:v>
                </c:pt>
                <c:pt idx="190">
                  <c:v>12152.58905</c:v>
                </c:pt>
                <c:pt idx="191">
                  <c:v>11345.736730000001</c:v>
                </c:pt>
                <c:pt idx="192">
                  <c:v>11816.42829</c:v>
                </c:pt>
                <c:pt idx="193">
                  <c:v>11373.0447</c:v>
                </c:pt>
                <c:pt idx="194">
                  <c:v>10258.343580000001</c:v>
                </c:pt>
                <c:pt idx="195">
                  <c:v>10902.49409</c:v>
                </c:pt>
                <c:pt idx="196">
                  <c:v>9493.3175599999995</c:v>
                </c:pt>
                <c:pt idx="197">
                  <c:v>9694.4506860000001</c:v>
                </c:pt>
                <c:pt idx="198">
                  <c:v>10663.331969999999</c:v>
                </c:pt>
                <c:pt idx="199">
                  <c:v>10533.966839999999</c:v>
                </c:pt>
                <c:pt idx="200">
                  <c:v>10770.40481</c:v>
                </c:pt>
                <c:pt idx="201">
                  <c:v>10598.600560000001</c:v>
                </c:pt>
                <c:pt idx="202">
                  <c:v>10339.53484</c:v>
                </c:pt>
                <c:pt idx="203">
                  <c:v>9900.1097000000009</c:v>
                </c:pt>
                <c:pt idx="204">
                  <c:v>9821.9930260000001</c:v>
                </c:pt>
                <c:pt idx="205">
                  <c:v>9912.8091420000001</c:v>
                </c:pt>
                <c:pt idx="206">
                  <c:v>9872.5147199999992</c:v>
                </c:pt>
                <c:pt idx="207">
                  <c:v>9457.6032639999994</c:v>
                </c:pt>
                <c:pt idx="208">
                  <c:v>9555.3675839999996</c:v>
                </c:pt>
                <c:pt idx="209">
                  <c:v>9521.4919129999998</c:v>
                </c:pt>
                <c:pt idx="210">
                  <c:v>9604.7420039999997</c:v>
                </c:pt>
                <c:pt idx="211">
                  <c:v>10085.62775</c:v>
                </c:pt>
                <c:pt idx="212">
                  <c:v>10399.66942</c:v>
                </c:pt>
                <c:pt idx="213">
                  <c:v>10518.17468</c:v>
                </c:pt>
                <c:pt idx="214">
                  <c:v>10821.72651</c:v>
                </c:pt>
                <c:pt idx="215">
                  <c:v>10970.184219999999</c:v>
                </c:pt>
                <c:pt idx="216">
                  <c:v>11805.65373</c:v>
                </c:pt>
                <c:pt idx="217">
                  <c:v>11478.16935</c:v>
                </c:pt>
                <c:pt idx="218">
                  <c:v>11941.968339999999</c:v>
                </c:pt>
                <c:pt idx="219">
                  <c:v>11966.40741</c:v>
                </c:pt>
                <c:pt idx="220">
                  <c:v>11862.936760000001</c:v>
                </c:pt>
                <c:pt idx="221">
                  <c:v>11354.024219999999</c:v>
                </c:pt>
                <c:pt idx="222">
                  <c:v>11523.579379999999</c:v>
                </c:pt>
                <c:pt idx="223">
                  <c:v>11382.615959999999</c:v>
                </c:pt>
                <c:pt idx="224">
                  <c:v>10895.83044</c:v>
                </c:pt>
                <c:pt idx="225">
                  <c:v>10038.421710000001</c:v>
                </c:pt>
                <c:pt idx="226">
                  <c:v>10311.54543</c:v>
                </c:pt>
                <c:pt idx="227">
                  <c:v>10374.33935</c:v>
                </c:pt>
                <c:pt idx="228">
                  <c:v>10231.743850000001</c:v>
                </c:pt>
                <c:pt idx="229">
                  <c:v>10345.810380000001</c:v>
                </c:pt>
                <c:pt idx="230">
                  <c:v>10916.05387</c:v>
                </c:pt>
                <c:pt idx="231">
                  <c:v>10763.23263</c:v>
                </c:pt>
                <c:pt idx="232">
                  <c:v>10138.049360000001</c:v>
                </c:pt>
                <c:pt idx="233">
                  <c:v>10131.0561</c:v>
                </c:pt>
                <c:pt idx="234">
                  <c:v>10407.965330000001</c:v>
                </c:pt>
                <c:pt idx="235">
                  <c:v>10159.96054</c:v>
                </c:pt>
                <c:pt idx="236">
                  <c:v>10138.517669999999</c:v>
                </c:pt>
                <c:pt idx="237">
                  <c:v>10372.826300000001</c:v>
                </c:pt>
                <c:pt idx="238">
                  <c:v>10185.499900000001</c:v>
                </c:pt>
                <c:pt idx="239">
                  <c:v>9756.7857069999991</c:v>
                </c:pt>
                <c:pt idx="240">
                  <c:v>9510.2005439999994</c:v>
                </c:pt>
                <c:pt idx="241">
                  <c:v>9598.173648</c:v>
                </c:pt>
                <c:pt idx="242">
                  <c:v>9630.5931959999998</c:v>
                </c:pt>
                <c:pt idx="243">
                  <c:v>9757.9703179999997</c:v>
                </c:pt>
                <c:pt idx="244">
                  <c:v>10346.76079</c:v>
                </c:pt>
                <c:pt idx="245">
                  <c:v>10623.54012</c:v>
                </c:pt>
                <c:pt idx="246">
                  <c:v>10594.493350000001</c:v>
                </c:pt>
                <c:pt idx="247">
                  <c:v>10575.53328</c:v>
                </c:pt>
                <c:pt idx="248">
                  <c:v>10353.30256</c:v>
                </c:pt>
                <c:pt idx="249">
                  <c:v>10517.254779999999</c:v>
                </c:pt>
                <c:pt idx="250">
                  <c:v>10441.27598</c:v>
                </c:pt>
                <c:pt idx="251">
                  <c:v>10334.97416</c:v>
                </c:pt>
                <c:pt idx="252">
                  <c:v>10115.97579</c:v>
                </c:pt>
                <c:pt idx="253">
                  <c:v>10178.37189</c:v>
                </c:pt>
                <c:pt idx="254">
                  <c:v>10410.1268</c:v>
                </c:pt>
                <c:pt idx="255">
                  <c:v>10360.547280000001</c:v>
                </c:pt>
                <c:pt idx="256">
                  <c:v>10358.04916</c:v>
                </c:pt>
                <c:pt idx="257">
                  <c:v>10347.71291</c:v>
                </c:pt>
                <c:pt idx="258">
                  <c:v>10276.79356</c:v>
                </c:pt>
                <c:pt idx="259">
                  <c:v>10241.272150000001</c:v>
                </c:pt>
                <c:pt idx="260">
                  <c:v>10198.24841</c:v>
                </c:pt>
                <c:pt idx="261">
                  <c:v>10266.41497</c:v>
                </c:pt>
                <c:pt idx="262">
                  <c:v>10181.641310000001</c:v>
                </c:pt>
                <c:pt idx="263">
                  <c:v>10019.716909999999</c:v>
                </c:pt>
                <c:pt idx="264">
                  <c:v>10070.392110000001</c:v>
                </c:pt>
                <c:pt idx="265">
                  <c:v>9729.3237640000007</c:v>
                </c:pt>
                <c:pt idx="266">
                  <c:v>8620.5664269999997</c:v>
                </c:pt>
                <c:pt idx="267">
                  <c:v>8486.992972</c:v>
                </c:pt>
                <c:pt idx="268">
                  <c:v>8118.967568</c:v>
                </c:pt>
                <c:pt idx="269">
                  <c:v>8251.8455570000006</c:v>
                </c:pt>
                <c:pt idx="270">
                  <c:v>8245.9151550000006</c:v>
                </c:pt>
                <c:pt idx="271">
                  <c:v>8104.1856760000001</c:v>
                </c:pt>
                <c:pt idx="272">
                  <c:v>8293.867741</c:v>
                </c:pt>
                <c:pt idx="273">
                  <c:v>8343.2766809999994</c:v>
                </c:pt>
                <c:pt idx="274">
                  <c:v>8393.0416449999993</c:v>
                </c:pt>
                <c:pt idx="275">
                  <c:v>8259.9919790000004</c:v>
                </c:pt>
                <c:pt idx="276">
                  <c:v>8205.939241</c:v>
                </c:pt>
                <c:pt idx="277">
                  <c:v>8151.5005289999999</c:v>
                </c:pt>
                <c:pt idx="278">
                  <c:v>7988.1559589999997</c:v>
                </c:pt>
                <c:pt idx="279">
                  <c:v>8245.6229330000006</c:v>
                </c:pt>
                <c:pt idx="280">
                  <c:v>8228.7831530000003</c:v>
                </c:pt>
                <c:pt idx="281">
                  <c:v>8595.7398169999997</c:v>
                </c:pt>
                <c:pt idx="282">
                  <c:v>8583.1788410000008</c:v>
                </c:pt>
                <c:pt idx="283">
                  <c:v>8321.1187310000005</c:v>
                </c:pt>
                <c:pt idx="284">
                  <c:v>8342.6955469999994</c:v>
                </c:pt>
                <c:pt idx="285">
                  <c:v>8323.0826120000002</c:v>
                </c:pt>
                <c:pt idx="286">
                  <c:v>8371.9891360000001</c:v>
                </c:pt>
                <c:pt idx="287">
                  <c:v>8208.0334810000004</c:v>
                </c:pt>
                <c:pt idx="288">
                  <c:v>8057.2956480000003</c:v>
                </c:pt>
                <c:pt idx="289">
                  <c:v>8102.9528970000001</c:v>
                </c:pt>
                <c:pt idx="290">
                  <c:v>7977.4188359999998</c:v>
                </c:pt>
                <c:pt idx="291">
                  <c:v>7990.3125540000001</c:v>
                </c:pt>
                <c:pt idx="292">
                  <c:v>8218.0728679999993</c:v>
                </c:pt>
                <c:pt idx="293">
                  <c:v>8236.2773720000005</c:v>
                </c:pt>
                <c:pt idx="294">
                  <c:v>8080.615667</c:v>
                </c:pt>
                <c:pt idx="295">
                  <c:v>7506.1600420000004</c:v>
                </c:pt>
                <c:pt idx="296">
                  <c:v>7497.3100690000001</c:v>
                </c:pt>
                <c:pt idx="297">
                  <c:v>8656.1721980000002</c:v>
                </c:pt>
                <c:pt idx="298">
                  <c:v>9248.6050969999997</c:v>
                </c:pt>
                <c:pt idx="299">
                  <c:v>9559.529047</c:v>
                </c:pt>
                <c:pt idx="300">
                  <c:v>9266.5414830000009</c:v>
                </c:pt>
                <c:pt idx="301">
                  <c:v>9429.5642239999997</c:v>
                </c:pt>
                <c:pt idx="302">
                  <c:v>9209.1400859999994</c:v>
                </c:pt>
                <c:pt idx="303">
                  <c:v>9190.1593580000008</c:v>
                </c:pt>
                <c:pt idx="304">
                  <c:v>9260.4172550000003</c:v>
                </c:pt>
                <c:pt idx="305">
                  <c:v>9324.9296680000007</c:v>
                </c:pt>
                <c:pt idx="306">
                  <c:v>9235.2052949999998</c:v>
                </c:pt>
                <c:pt idx="307">
                  <c:v>9414.2706330000001</c:v>
                </c:pt>
                <c:pt idx="308">
                  <c:v>9348.1292740000008</c:v>
                </c:pt>
                <c:pt idx="309">
                  <c:v>9357.0143810000009</c:v>
                </c:pt>
                <c:pt idx="310">
                  <c:v>9267.4794469999997</c:v>
                </c:pt>
                <c:pt idx="311">
                  <c:v>8816.9508740000001</c:v>
                </c:pt>
                <c:pt idx="312">
                  <c:v>8814.8826879999997</c:v>
                </c:pt>
                <c:pt idx="313">
                  <c:v>9058.2260389999992</c:v>
                </c:pt>
                <c:pt idx="314">
                  <c:v>8756.3173139999999</c:v>
                </c:pt>
                <c:pt idx="315">
                  <c:v>8812.7186629999997</c:v>
                </c:pt>
                <c:pt idx="316">
                  <c:v>8817.2615189999997</c:v>
                </c:pt>
                <c:pt idx="317">
                  <c:v>8710.2850780000008</c:v>
                </c:pt>
                <c:pt idx="318">
                  <c:v>8491.5573339999992</c:v>
                </c:pt>
                <c:pt idx="319">
                  <c:v>8546.7319709999992</c:v>
                </c:pt>
                <c:pt idx="320">
                  <c:v>8572.1850379999996</c:v>
                </c:pt>
                <c:pt idx="321">
                  <c:v>8311.8108890000003</c:v>
                </c:pt>
                <c:pt idx="322">
                  <c:v>8203.937398</c:v>
                </c:pt>
                <c:pt idx="323">
                  <c:v>8027.7793940000001</c:v>
                </c:pt>
                <c:pt idx="324">
                  <c:v>7640.6367680000003</c:v>
                </c:pt>
                <c:pt idx="325">
                  <c:v>7304.9623629999996</c:v>
                </c:pt>
                <c:pt idx="326">
                  <c:v>7384.6978550000003</c:v>
                </c:pt>
                <c:pt idx="327">
                  <c:v>7046.1417460000002</c:v>
                </c:pt>
                <c:pt idx="328">
                  <c:v>7150.1287140000004</c:v>
                </c:pt>
                <c:pt idx="329">
                  <c:v>7223.0358260000003</c:v>
                </c:pt>
                <c:pt idx="330">
                  <c:v>7539.3465100000003</c:v>
                </c:pt>
                <c:pt idx="331">
                  <c:v>7465.225891</c:v>
                </c:pt>
                <c:pt idx="332">
                  <c:v>7762.1795949999996</c:v>
                </c:pt>
                <c:pt idx="333">
                  <c:v>7567.9749769999999</c:v>
                </c:pt>
                <c:pt idx="334">
                  <c:v>7425.8576640000001</c:v>
                </c:pt>
                <c:pt idx="335">
                  <c:v>7325.3348729999998</c:v>
                </c:pt>
                <c:pt idx="336">
                  <c:v>7323.8121000000001</c:v>
                </c:pt>
                <c:pt idx="337">
                  <c:v>7260.1000340000001</c:v>
                </c:pt>
                <c:pt idx="338">
                  <c:v>7447.6673280000005</c:v>
                </c:pt>
                <c:pt idx="339">
                  <c:v>7544.3790339999996</c:v>
                </c:pt>
                <c:pt idx="340">
                  <c:v>7552.2996350000003</c:v>
                </c:pt>
                <c:pt idx="341">
                  <c:v>7566.1817309999997</c:v>
                </c:pt>
                <c:pt idx="342">
                  <c:v>7401.0115809999998</c:v>
                </c:pt>
                <c:pt idx="343">
                  <c:v>7274.4626179999996</c:v>
                </c:pt>
                <c:pt idx="344">
                  <c:v>7218.2564849999999</c:v>
                </c:pt>
                <c:pt idx="345">
                  <c:v>7244.4894000000004</c:v>
                </c:pt>
                <c:pt idx="346">
                  <c:v>7267.3591550000001</c:v>
                </c:pt>
                <c:pt idx="347">
                  <c:v>7130.3579959999997</c:v>
                </c:pt>
                <c:pt idx="348">
                  <c:v>7157.8299809999999</c:v>
                </c:pt>
                <c:pt idx="349">
                  <c:v>6930.5058580000004</c:v>
                </c:pt>
                <c:pt idx="350">
                  <c:v>6611.5104680000004</c:v>
                </c:pt>
                <c:pt idx="351">
                  <c:v>7270.4696700000004</c:v>
                </c:pt>
                <c:pt idx="352">
                  <c:v>7204.0210379999999</c:v>
                </c:pt>
                <c:pt idx="353">
                  <c:v>7217.2697230000003</c:v>
                </c:pt>
                <c:pt idx="354">
                  <c:v>7189.9063679999999</c:v>
                </c:pt>
                <c:pt idx="355">
                  <c:v>7512.8006349999996</c:v>
                </c:pt>
                <c:pt idx="356">
                  <c:v>7355.1683069999999</c:v>
                </c:pt>
                <c:pt idx="357">
                  <c:v>7309.2139319999997</c:v>
                </c:pt>
                <c:pt idx="358">
                  <c:v>7280.4524000000001</c:v>
                </c:pt>
                <c:pt idx="359">
                  <c:v>7240.0270060000003</c:v>
                </c:pt>
                <c:pt idx="360">
                  <c:v>7295.6072329999997</c:v>
                </c:pt>
                <c:pt idx="361">
                  <c:v>7319.8908490000003</c:v>
                </c:pt>
                <c:pt idx="362">
                  <c:v>7419.1794149999996</c:v>
                </c:pt>
                <c:pt idx="363">
                  <c:v>7300.6742649999997</c:v>
                </c:pt>
                <c:pt idx="364">
                  <c:v>7197.5271089999997</c:v>
                </c:pt>
                <c:pt idx="365">
                  <c:v>7199.6611009999997</c:v>
                </c:pt>
                <c:pt idx="366">
                  <c:v>6985.6590230000002</c:v>
                </c:pt>
                <c:pt idx="367">
                  <c:v>7347.5973780000004</c:v>
                </c:pt>
                <c:pt idx="368">
                  <c:v>7415.2024449999999</c:v>
                </c:pt>
                <c:pt idx="369">
                  <c:v>7410.8125410000002</c:v>
                </c:pt>
                <c:pt idx="370">
                  <c:v>7770.5284350000002</c:v>
                </c:pt>
                <c:pt idx="371">
                  <c:v>8166.9630999999999</c:v>
                </c:pt>
                <c:pt idx="372">
                  <c:v>8082.9505470000004</c:v>
                </c:pt>
                <c:pt idx="373">
                  <c:v>7880.2882490000002</c:v>
                </c:pt>
                <c:pt idx="374">
                  <c:v>8164.6557149999999</c:v>
                </c:pt>
                <c:pt idx="375">
                  <c:v>8029.642108</c:v>
                </c:pt>
                <c:pt idx="376">
                  <c:v>8185.6403700000001</c:v>
                </c:pt>
                <c:pt idx="377">
                  <c:v>8148.3188609999997</c:v>
                </c:pt>
                <c:pt idx="378">
                  <c:v>8827.7644259999997</c:v>
                </c:pt>
                <c:pt idx="379">
                  <c:v>8807.0102750000005</c:v>
                </c:pt>
                <c:pt idx="380">
                  <c:v>8723.7857660000009</c:v>
                </c:pt>
                <c:pt idx="381">
                  <c:v>8929.0376780000006</c:v>
                </c:pt>
                <c:pt idx="382">
                  <c:v>8942.8089029999992</c:v>
                </c:pt>
                <c:pt idx="383">
                  <c:v>8706.2451299999993</c:v>
                </c:pt>
                <c:pt idx="384">
                  <c:v>8657.6429389999994</c:v>
                </c:pt>
                <c:pt idx="385">
                  <c:v>8745.8947879999996</c:v>
                </c:pt>
                <c:pt idx="386">
                  <c:v>8680.8760419999999</c:v>
                </c:pt>
                <c:pt idx="387">
                  <c:v>8406.5160680000008</c:v>
                </c:pt>
                <c:pt idx="388">
                  <c:v>8445.4342820000002</c:v>
                </c:pt>
                <c:pt idx="389">
                  <c:v>8367.8477729999995</c:v>
                </c:pt>
                <c:pt idx="390">
                  <c:v>8596.8298329999998</c:v>
                </c:pt>
                <c:pt idx="391">
                  <c:v>8909.8191779999997</c:v>
                </c:pt>
                <c:pt idx="392">
                  <c:v>9358.5903170000001</c:v>
                </c:pt>
                <c:pt idx="393">
                  <c:v>9316.6295040000005</c:v>
                </c:pt>
                <c:pt idx="394">
                  <c:v>9508.9935949999999</c:v>
                </c:pt>
                <c:pt idx="395">
                  <c:v>9350.5293650000003</c:v>
                </c:pt>
                <c:pt idx="396">
                  <c:v>9392.8753680000009</c:v>
                </c:pt>
                <c:pt idx="397">
                  <c:v>9344.3652930000007</c:v>
                </c:pt>
                <c:pt idx="398">
                  <c:v>9293.5210889999998</c:v>
                </c:pt>
                <c:pt idx="399">
                  <c:v>9180.9629669999995</c:v>
                </c:pt>
                <c:pt idx="400">
                  <c:v>9613.4242890000005</c:v>
                </c:pt>
                <c:pt idx="401">
                  <c:v>9729.8022309999997</c:v>
                </c:pt>
                <c:pt idx="402">
                  <c:v>9790.3338459999995</c:v>
                </c:pt>
                <c:pt idx="403">
                  <c:v>9866.5072440000004</c:v>
                </c:pt>
                <c:pt idx="404">
                  <c:v>10119.124820000001</c:v>
                </c:pt>
                <c:pt idx="405">
                  <c:v>9865.5926089999994</c:v>
                </c:pt>
                <c:pt idx="406">
                  <c:v>10205.13236</c:v>
                </c:pt>
                <c:pt idx="407">
                  <c:v>10322.716490000001</c:v>
                </c:pt>
                <c:pt idx="408">
                  <c:v>10205.619210000001</c:v>
                </c:pt>
                <c:pt idx="409">
                  <c:v>10300.05063</c:v>
                </c:pt>
                <c:pt idx="410">
                  <c:v>9891.8365090000007</c:v>
                </c:pt>
                <c:pt idx="411">
                  <c:v>9943.2599809999992</c:v>
                </c:pt>
                <c:pt idx="412">
                  <c:v>9686.0492099999992</c:v>
                </c:pt>
                <c:pt idx="413">
                  <c:v>10147.07264</c:v>
                </c:pt>
                <c:pt idx="414">
                  <c:v>9635.0500869999996</c:v>
                </c:pt>
                <c:pt idx="415">
                  <c:v>9618.2590650000002</c:v>
                </c:pt>
                <c:pt idx="416">
                  <c:v>9690.9552870000007</c:v>
                </c:pt>
                <c:pt idx="417">
                  <c:v>9660.9148879999993</c:v>
                </c:pt>
                <c:pt idx="418">
                  <c:v>9920.8679670000001</c:v>
                </c:pt>
                <c:pt idx="419">
                  <c:v>9645.39833</c:v>
                </c:pt>
                <c:pt idx="420">
                  <c:v>9346.5334669999993</c:v>
                </c:pt>
                <c:pt idx="421">
                  <c:v>8824.3312270000006</c:v>
                </c:pt>
                <c:pt idx="422">
                  <c:v>8786.8789400000005</c:v>
                </c:pt>
                <c:pt idx="423">
                  <c:v>8689.1152459999994</c:v>
                </c:pt>
                <c:pt idx="424">
                  <c:v>8615.2277240000003</c:v>
                </c:pt>
                <c:pt idx="425">
                  <c:v>8563.4116859999995</c:v>
                </c:pt>
                <c:pt idx="426">
                  <c:v>8865.8395569999993</c:v>
                </c:pt>
                <c:pt idx="427">
                  <c:v>8792.3517109999993</c:v>
                </c:pt>
                <c:pt idx="428">
                  <c:v>8742.6116610000008</c:v>
                </c:pt>
                <c:pt idx="429">
                  <c:v>9077.8794639999996</c:v>
                </c:pt>
                <c:pt idx="430">
                  <c:v>9120.7484540000005</c:v>
                </c:pt>
                <c:pt idx="431">
                  <c:v>8909.7582810000004</c:v>
                </c:pt>
                <c:pt idx="432">
                  <c:v>8110.2560780000003</c:v>
                </c:pt>
                <c:pt idx="433">
                  <c:v>7916.6221409999998</c:v>
                </c:pt>
                <c:pt idx="434">
                  <c:v>7915.6175480000002</c:v>
                </c:pt>
                <c:pt idx="435">
                  <c:v>7912.8153050000001</c:v>
                </c:pt>
                <c:pt idx="436">
                  <c:v>4860.35383</c:v>
                </c:pt>
                <c:pt idx="437">
                  <c:v>5547.0651610000004</c:v>
                </c:pt>
                <c:pt idx="438">
                  <c:v>5195.8551749999997</c:v>
                </c:pt>
                <c:pt idx="439">
                  <c:v>5391.0602490000001</c:v>
                </c:pt>
                <c:pt idx="440">
                  <c:v>5014.8683039999996</c:v>
                </c:pt>
                <c:pt idx="441">
                  <c:v>5237.762095</c:v>
                </c:pt>
                <c:pt idx="442">
                  <c:v>5237.913861</c:v>
                </c:pt>
                <c:pt idx="443">
                  <c:v>6193.2957699999997</c:v>
                </c:pt>
                <c:pt idx="444">
                  <c:v>6186.2187199999998</c:v>
                </c:pt>
                <c:pt idx="445">
                  <c:v>6172.9672780000001</c:v>
                </c:pt>
                <c:pt idx="446">
                  <c:v>5833.5106100000003</c:v>
                </c:pt>
                <c:pt idx="447">
                  <c:v>6431.8100379999996</c:v>
                </c:pt>
                <c:pt idx="448">
                  <c:v>6732.6522150000001</c:v>
                </c:pt>
                <c:pt idx="449">
                  <c:v>6677.0743249999996</c:v>
                </c:pt>
                <c:pt idx="450">
                  <c:v>6718.9673149999999</c:v>
                </c:pt>
                <c:pt idx="451">
                  <c:v>6470.8933589999997</c:v>
                </c:pt>
                <c:pt idx="452">
                  <c:v>6241.5651250000001</c:v>
                </c:pt>
                <c:pt idx="453">
                  <c:v>5929.6778839999997</c:v>
                </c:pt>
                <c:pt idx="454">
                  <c:v>6447.7258000000002</c:v>
                </c:pt>
                <c:pt idx="455">
                  <c:v>6443.31405</c:v>
                </c:pt>
                <c:pt idx="456">
                  <c:v>6589.2491920000002</c:v>
                </c:pt>
                <c:pt idx="457">
                  <c:v>6795.0429919999997</c:v>
                </c:pt>
                <c:pt idx="458">
                  <c:v>6736.3638140000003</c:v>
                </c:pt>
                <c:pt idx="459">
                  <c:v>6858.6970099999999</c:v>
                </c:pt>
                <c:pt idx="460">
                  <c:v>6794.4745240000002</c:v>
                </c:pt>
                <c:pt idx="461">
                  <c:v>7248.7241020000001</c:v>
                </c:pt>
                <c:pt idx="462">
                  <c:v>7172.8782890000002</c:v>
                </c:pt>
                <c:pt idx="463">
                  <c:v>7335.3697990000001</c:v>
                </c:pt>
                <c:pt idx="464">
                  <c:v>7301.0127750000001</c:v>
                </c:pt>
                <c:pt idx="465">
                  <c:v>6862.7879970000004</c:v>
                </c:pt>
                <c:pt idx="466">
                  <c:v>6852.501921</c:v>
                </c:pt>
                <c:pt idx="467">
                  <c:v>6998.3940060000004</c:v>
                </c:pt>
                <c:pt idx="468">
                  <c:v>6845.0952690000004</c:v>
                </c:pt>
                <c:pt idx="469">
                  <c:v>6841.2730460000002</c:v>
                </c:pt>
                <c:pt idx="470">
                  <c:v>6643.9796159999996</c:v>
                </c:pt>
                <c:pt idx="471">
                  <c:v>7106.0948470000003</c:v>
                </c:pt>
                <c:pt idx="472">
                  <c:v>7098.686275</c:v>
                </c:pt>
                <c:pt idx="473">
                  <c:v>7259.9029289999999</c:v>
                </c:pt>
                <c:pt idx="474">
                  <c:v>7191.1131150000001</c:v>
                </c:pt>
                <c:pt idx="475">
                  <c:v>6882.3401860000004</c:v>
                </c:pt>
                <c:pt idx="476">
                  <c:v>6878.0377390000003</c:v>
                </c:pt>
                <c:pt idx="477">
                  <c:v>7118.6833569999999</c:v>
                </c:pt>
                <c:pt idx="478">
                  <c:v>7430.1650399999999</c:v>
                </c:pt>
                <c:pt idx="479">
                  <c:v>7549.1333880000002</c:v>
                </c:pt>
                <c:pt idx="480">
                  <c:v>7569.2379179999998</c:v>
                </c:pt>
                <c:pt idx="481">
                  <c:v>7680.4828699999998</c:v>
                </c:pt>
                <c:pt idx="482">
                  <c:v>7794.7139120000002</c:v>
                </c:pt>
                <c:pt idx="483">
                  <c:v>7807.2968380000002</c:v>
                </c:pt>
                <c:pt idx="484">
                  <c:v>8801.0377669999998</c:v>
                </c:pt>
                <c:pt idx="485">
                  <c:v>8657.1939920000004</c:v>
                </c:pt>
                <c:pt idx="486">
                  <c:v>8855.3202299999994</c:v>
                </c:pt>
                <c:pt idx="487">
                  <c:v>8985.1708159999998</c:v>
                </c:pt>
                <c:pt idx="488">
                  <c:v>8898.1224129999991</c:v>
                </c:pt>
                <c:pt idx="489">
                  <c:v>8915.3626650000006</c:v>
                </c:pt>
                <c:pt idx="490">
                  <c:v>8987.6101899999994</c:v>
                </c:pt>
                <c:pt idx="491">
                  <c:v>9253.0762080000004</c:v>
                </c:pt>
                <c:pt idx="492">
                  <c:v>9982.3230000000003</c:v>
                </c:pt>
                <c:pt idx="493">
                  <c:v>9854.1592060000003</c:v>
                </c:pt>
                <c:pt idx="494">
                  <c:v>9590.0633309999994</c:v>
                </c:pt>
                <c:pt idx="495">
                  <c:v>8761.2997469999991</c:v>
                </c:pt>
                <c:pt idx="496">
                  <c:v>8599.7819469999995</c:v>
                </c:pt>
                <c:pt idx="497">
                  <c:v>8800.729722</c:v>
                </c:pt>
                <c:pt idx="498">
                  <c:v>9274.8562029999994</c:v>
                </c:pt>
                <c:pt idx="499">
                  <c:v>9742.7328529999995</c:v>
                </c:pt>
                <c:pt idx="500">
                  <c:v>9324.7495589999999</c:v>
                </c:pt>
                <c:pt idx="501">
                  <c:v>9378.124855</c:v>
                </c:pt>
                <c:pt idx="502">
                  <c:v>9670.0267230000009</c:v>
                </c:pt>
                <c:pt idx="503">
                  <c:v>9729.4652760000008</c:v>
                </c:pt>
                <c:pt idx="504">
                  <c:v>9723.3113790000007</c:v>
                </c:pt>
                <c:pt idx="505">
                  <c:v>9522.4676139999992</c:v>
                </c:pt>
                <c:pt idx="506">
                  <c:v>9083.1273870000005</c:v>
                </c:pt>
                <c:pt idx="507">
                  <c:v>9182.6397990000005</c:v>
                </c:pt>
                <c:pt idx="508">
                  <c:v>9212.3836219999994</c:v>
                </c:pt>
                <c:pt idx="509">
                  <c:v>8792.9574420000008</c:v>
                </c:pt>
                <c:pt idx="510">
                  <c:v>8910.1406499999994</c:v>
                </c:pt>
                <c:pt idx="511">
                  <c:v>8830.0083680000007</c:v>
                </c:pt>
                <c:pt idx="512">
                  <c:v>9178.8408249999993</c:v>
                </c:pt>
                <c:pt idx="513">
                  <c:v>9521.7710260000003</c:v>
                </c:pt>
                <c:pt idx="514">
                  <c:v>9440.8814349999993</c:v>
                </c:pt>
                <c:pt idx="515">
                  <c:v>9696.8079039999993</c:v>
                </c:pt>
                <c:pt idx="516">
                  <c:v>9452.4540849999994</c:v>
                </c:pt>
                <c:pt idx="517">
                  <c:v>10170.40991</c:v>
                </c:pt>
                <c:pt idx="518">
                  <c:v>9532.1893490000002</c:v>
                </c:pt>
                <c:pt idx="519">
                  <c:v>9646.2557319999996</c:v>
                </c:pt>
                <c:pt idx="520">
                  <c:v>9803.7054850000004</c:v>
                </c:pt>
                <c:pt idx="521">
                  <c:v>9667.0231380000005</c:v>
                </c:pt>
                <c:pt idx="522">
                  <c:v>9650.3797520000007</c:v>
                </c:pt>
                <c:pt idx="523">
                  <c:v>9759.6952110000002</c:v>
                </c:pt>
                <c:pt idx="524">
                  <c:v>9770.6585090000008</c:v>
                </c:pt>
                <c:pt idx="525">
                  <c:v>9795.6496150000003</c:v>
                </c:pt>
                <c:pt idx="526">
                  <c:v>9870.7899030000008</c:v>
                </c:pt>
                <c:pt idx="527">
                  <c:v>9324.4758419999998</c:v>
                </c:pt>
                <c:pt idx="528">
                  <c:v>9481.7483890000003</c:v>
                </c:pt>
                <c:pt idx="529">
                  <c:v>9474.7419229999996</c:v>
                </c:pt>
                <c:pt idx="530">
                  <c:v>9386.7878920000003</c:v>
                </c:pt>
                <c:pt idx="531">
                  <c:v>9454.1501580000004</c:v>
                </c:pt>
                <c:pt idx="532">
                  <c:v>9540.6765140000007</c:v>
                </c:pt>
                <c:pt idx="533">
                  <c:v>9483.1526880000001</c:v>
                </c:pt>
                <c:pt idx="534">
                  <c:v>9412.435974</c:v>
                </c:pt>
                <c:pt idx="535">
                  <c:v>9277.045161</c:v>
                </c:pt>
                <c:pt idx="536">
                  <c:v>9335.1793930000003</c:v>
                </c:pt>
                <c:pt idx="537">
                  <c:v>9301.3700439999993</c:v>
                </c:pt>
                <c:pt idx="538">
                  <c:v>9649.2555240000002</c:v>
                </c:pt>
                <c:pt idx="539">
                  <c:v>9628.6940379999996</c:v>
                </c:pt>
                <c:pt idx="540">
                  <c:v>9308.9700219999995</c:v>
                </c:pt>
                <c:pt idx="541">
                  <c:v>9265.1225539999996</c:v>
                </c:pt>
                <c:pt idx="542">
                  <c:v>9165.4640089999994</c:v>
                </c:pt>
                <c:pt idx="543">
                  <c:v>9050.0802129999993</c:v>
                </c:pt>
                <c:pt idx="544">
                  <c:v>9155.7319590000006</c:v>
                </c:pt>
                <c:pt idx="545">
                  <c:v>9200.4380390000006</c:v>
                </c:pt>
                <c:pt idx="546">
                  <c:v>9138.2507810000006</c:v>
                </c:pt>
                <c:pt idx="547">
                  <c:v>9228.1628939999991</c:v>
                </c:pt>
                <c:pt idx="548">
                  <c:v>9123.4101539999992</c:v>
                </c:pt>
                <c:pt idx="549">
                  <c:v>9087.3039110000009</c:v>
                </c:pt>
                <c:pt idx="550">
                  <c:v>9116.0938430000006</c:v>
                </c:pt>
                <c:pt idx="551">
                  <c:v>9075.6229309999999</c:v>
                </c:pt>
                <c:pt idx="552">
                  <c:v>9294.8067890000002</c:v>
                </c:pt>
                <c:pt idx="553">
                  <c:v>9254.8004400000009</c:v>
                </c:pt>
                <c:pt idx="554">
                  <c:v>9425.3694890000006</c:v>
                </c:pt>
                <c:pt idx="555">
                  <c:v>9294.7660350000006</c:v>
                </c:pt>
                <c:pt idx="556">
                  <c:v>9278.8078669999995</c:v>
                </c:pt>
                <c:pt idx="557">
                  <c:v>9240.3463269999993</c:v>
                </c:pt>
                <c:pt idx="558">
                  <c:v>9276.4998500000002</c:v>
                </c:pt>
                <c:pt idx="559">
                  <c:v>9243.6138549999996</c:v>
                </c:pt>
                <c:pt idx="560">
                  <c:v>9243.2134160000005</c:v>
                </c:pt>
                <c:pt idx="561">
                  <c:v>9192.8373680000004</c:v>
                </c:pt>
                <c:pt idx="562">
                  <c:v>9137.2182560000001</c:v>
                </c:pt>
                <c:pt idx="563">
                  <c:v>9149.9429540000001</c:v>
                </c:pt>
                <c:pt idx="564">
                  <c:v>9158.5646269999997</c:v>
                </c:pt>
                <c:pt idx="565">
                  <c:v>9185.4524029999993</c:v>
                </c:pt>
                <c:pt idx="566">
                  <c:v>9177.8644829999994</c:v>
                </c:pt>
                <c:pt idx="567">
                  <c:v>9374.7834590000002</c:v>
                </c:pt>
                <c:pt idx="568">
                  <c:v>9525.3634500000007</c:v>
                </c:pt>
                <c:pt idx="569">
                  <c:v>9579.9797699999999</c:v>
                </c:pt>
                <c:pt idx="570">
                  <c:v>9537.7970760000007</c:v>
                </c:pt>
                <c:pt idx="571">
                  <c:v>9677.1134970000003</c:v>
                </c:pt>
                <c:pt idx="572">
                  <c:v>9906.3451939999995</c:v>
                </c:pt>
                <c:pt idx="573">
                  <c:v>11023.434649999999</c:v>
                </c:pt>
                <c:pt idx="574">
                  <c:v>10909.904699999999</c:v>
                </c:pt>
                <c:pt idx="575">
                  <c:v>11098.410089999999</c:v>
                </c:pt>
                <c:pt idx="576">
                  <c:v>11121.15876</c:v>
                </c:pt>
                <c:pt idx="577">
                  <c:v>11332.40128</c:v>
                </c:pt>
                <c:pt idx="578">
                  <c:v>11766.959559999999</c:v>
                </c:pt>
                <c:pt idx="579">
                  <c:v>11059.31453</c:v>
                </c:pt>
                <c:pt idx="580">
                  <c:v>11245.52404</c:v>
                </c:pt>
                <c:pt idx="581">
                  <c:v>11207.648380000001</c:v>
                </c:pt>
                <c:pt idx="582">
                  <c:v>11751.665580000001</c:v>
                </c:pt>
                <c:pt idx="583">
                  <c:v>11785.140509999999</c:v>
                </c:pt>
                <c:pt idx="584">
                  <c:v>11595.353059999999</c:v>
                </c:pt>
                <c:pt idx="585">
                  <c:v>11745.840330000001</c:v>
                </c:pt>
                <c:pt idx="586">
                  <c:v>11672.47861</c:v>
                </c:pt>
                <c:pt idx="587">
                  <c:v>11872.122729999999</c:v>
                </c:pt>
                <c:pt idx="588">
                  <c:v>11412.18255</c:v>
                </c:pt>
                <c:pt idx="589">
                  <c:v>11576.87717</c:v>
                </c:pt>
                <c:pt idx="590">
                  <c:v>11796.396189999999</c:v>
                </c:pt>
                <c:pt idx="591">
                  <c:v>11772.9733</c:v>
                </c:pt>
                <c:pt idx="592">
                  <c:v>11864.506310000001</c:v>
                </c:pt>
                <c:pt idx="593">
                  <c:v>11895.15271</c:v>
                </c:pt>
                <c:pt idx="594">
                  <c:v>12250.136399999999</c:v>
                </c:pt>
                <c:pt idx="595">
                  <c:v>11988.745629999999</c:v>
                </c:pt>
                <c:pt idx="596">
                  <c:v>11758.86457</c:v>
                </c:pt>
                <c:pt idx="597">
                  <c:v>11881.721219999999</c:v>
                </c:pt>
                <c:pt idx="598">
                  <c:v>11581.888720000001</c:v>
                </c:pt>
                <c:pt idx="599">
                  <c:v>11689.40739</c:v>
                </c:pt>
                <c:pt idx="600">
                  <c:v>11667.860559999999</c:v>
                </c:pt>
                <c:pt idx="601">
                  <c:v>11778.41885</c:v>
                </c:pt>
                <c:pt idx="602">
                  <c:v>11375.053959999999</c:v>
                </c:pt>
                <c:pt idx="603">
                  <c:v>11487.557479999999</c:v>
                </c:pt>
                <c:pt idx="604">
                  <c:v>11322.853590000001</c:v>
                </c:pt>
                <c:pt idx="605">
                  <c:v>11539.834930000001</c:v>
                </c:pt>
                <c:pt idx="606">
                  <c:v>11512.54285</c:v>
                </c:pt>
                <c:pt idx="607">
                  <c:v>11711.53983</c:v>
                </c:pt>
                <c:pt idx="608">
                  <c:v>11685.344810000001</c:v>
                </c:pt>
                <c:pt idx="609">
                  <c:v>11968.967420000001</c:v>
                </c:pt>
                <c:pt idx="610">
                  <c:v>11418.017980000001</c:v>
                </c:pt>
                <c:pt idx="611">
                  <c:v>10238.457759999999</c:v>
                </c:pt>
                <c:pt idx="612">
                  <c:v>10511.81388</c:v>
                </c:pt>
                <c:pt idx="613">
                  <c:v>10169.567220000001</c:v>
                </c:pt>
                <c:pt idx="614">
                  <c:v>10280.351699999999</c:v>
                </c:pt>
                <c:pt idx="615">
                  <c:v>10369.56374</c:v>
                </c:pt>
                <c:pt idx="616">
                  <c:v>10131.51665</c:v>
                </c:pt>
                <c:pt idx="617">
                  <c:v>10242.34778</c:v>
                </c:pt>
                <c:pt idx="618">
                  <c:v>10363.13904</c:v>
                </c:pt>
                <c:pt idx="619">
                  <c:v>10400.91469</c:v>
                </c:pt>
                <c:pt idx="620">
                  <c:v>10442.170599999999</c:v>
                </c:pt>
                <c:pt idx="621">
                  <c:v>10323.755800000001</c:v>
                </c:pt>
                <c:pt idx="622">
                  <c:v>10680.83743</c:v>
                </c:pt>
                <c:pt idx="623">
                  <c:v>10796.950989999999</c:v>
                </c:pt>
                <c:pt idx="624">
                  <c:v>10974.90489</c:v>
                </c:pt>
                <c:pt idx="625">
                  <c:v>10948.98992</c:v>
                </c:pt>
                <c:pt idx="626">
                  <c:v>10944.585800000001</c:v>
                </c:pt>
                <c:pt idx="627">
                  <c:v>11094.34628</c:v>
                </c:pt>
                <c:pt idx="628">
                  <c:v>10938.271290000001</c:v>
                </c:pt>
                <c:pt idx="629">
                  <c:v>10462.259620000001</c:v>
                </c:pt>
                <c:pt idx="630">
                  <c:v>10538.46032</c:v>
                </c:pt>
                <c:pt idx="631">
                  <c:v>10225.86393</c:v>
                </c:pt>
                <c:pt idx="632">
                  <c:v>10745.54862</c:v>
                </c:pt>
                <c:pt idx="633">
                  <c:v>10702.290489999999</c:v>
                </c:pt>
                <c:pt idx="634">
                  <c:v>10754.43751</c:v>
                </c:pt>
                <c:pt idx="635">
                  <c:v>10774.42676</c:v>
                </c:pt>
                <c:pt idx="636">
                  <c:v>10721.32704</c:v>
                </c:pt>
                <c:pt idx="637">
                  <c:v>10848.83049</c:v>
                </c:pt>
                <c:pt idx="638">
                  <c:v>10787.61787</c:v>
                </c:pt>
                <c:pt idx="639">
                  <c:v>10623.330120000001</c:v>
                </c:pt>
                <c:pt idx="640">
                  <c:v>10575.972669999999</c:v>
                </c:pt>
                <c:pt idx="641">
                  <c:v>10549.3289</c:v>
                </c:pt>
                <c:pt idx="642">
                  <c:v>10668.42729</c:v>
                </c:pt>
                <c:pt idx="643">
                  <c:v>10793.33943</c:v>
                </c:pt>
                <c:pt idx="644">
                  <c:v>10604.37298</c:v>
                </c:pt>
                <c:pt idx="645">
                  <c:v>10669.00289</c:v>
                </c:pt>
                <c:pt idx="646">
                  <c:v>10915.61117</c:v>
                </c:pt>
                <c:pt idx="647">
                  <c:v>11064.45759</c:v>
                </c:pt>
                <c:pt idx="648">
                  <c:v>11296.361430000001</c:v>
                </c:pt>
                <c:pt idx="649">
                  <c:v>11384.21012</c:v>
                </c:pt>
                <c:pt idx="650">
                  <c:v>11555.35238</c:v>
                </c:pt>
                <c:pt idx="651">
                  <c:v>11425.8994</c:v>
                </c:pt>
                <c:pt idx="652">
                  <c:v>11429.53053</c:v>
                </c:pt>
                <c:pt idx="653">
                  <c:v>11495.13625</c:v>
                </c:pt>
                <c:pt idx="654">
                  <c:v>11322.122100000001</c:v>
                </c:pt>
                <c:pt idx="655">
                  <c:v>11357.5077</c:v>
                </c:pt>
                <c:pt idx="656">
                  <c:v>11483.347449999999</c:v>
                </c:pt>
                <c:pt idx="657">
                  <c:v>11742.05646</c:v>
                </c:pt>
                <c:pt idx="658">
                  <c:v>11916.33447</c:v>
                </c:pt>
                <c:pt idx="659">
                  <c:v>12823.721610000001</c:v>
                </c:pt>
                <c:pt idx="660">
                  <c:v>12965.938910000001</c:v>
                </c:pt>
                <c:pt idx="661">
                  <c:v>12928.42229</c:v>
                </c:pt>
                <c:pt idx="662">
                  <c:v>13112.518309999999</c:v>
                </c:pt>
                <c:pt idx="663">
                  <c:v>13025.15273</c:v>
                </c:pt>
                <c:pt idx="664">
                  <c:v>13072.253430000001</c:v>
                </c:pt>
                <c:pt idx="665">
                  <c:v>13638.61347</c:v>
                </c:pt>
                <c:pt idx="666">
                  <c:v>13274.101549999999</c:v>
                </c:pt>
                <c:pt idx="667">
                  <c:v>13449.31077</c:v>
                </c:pt>
                <c:pt idx="668">
                  <c:v>13567.75109</c:v>
                </c:pt>
                <c:pt idx="669">
                  <c:v>13779.026949999999</c:v>
                </c:pt>
                <c:pt idx="670">
                  <c:v>13712.17923</c:v>
                </c:pt>
                <c:pt idx="671">
                  <c:v>13558.75957</c:v>
                </c:pt>
                <c:pt idx="672">
                  <c:v>13914.806920000001</c:v>
                </c:pt>
                <c:pt idx="673">
                  <c:v>14127.434499999999</c:v>
                </c:pt>
                <c:pt idx="674">
                  <c:v>15556.660669999999</c:v>
                </c:pt>
                <c:pt idx="675">
                  <c:v>15552.789430000001</c:v>
                </c:pt>
                <c:pt idx="676">
                  <c:v>14849.092329999999</c:v>
                </c:pt>
                <c:pt idx="677">
                  <c:v>15486.128769999999</c:v>
                </c:pt>
                <c:pt idx="678">
                  <c:v>15336.738600000001</c:v>
                </c:pt>
                <c:pt idx="679">
                  <c:v>15289.794470000001</c:v>
                </c:pt>
                <c:pt idx="680">
                  <c:v>15693.906870000001</c:v>
                </c:pt>
                <c:pt idx="681">
                  <c:v>16281.414510000001</c:v>
                </c:pt>
                <c:pt idx="682">
                  <c:v>16311.51332</c:v>
                </c:pt>
                <c:pt idx="683">
                  <c:v>16075.452730000001</c:v>
                </c:pt>
                <c:pt idx="684">
                  <c:v>15962.09895</c:v>
                </c:pt>
                <c:pt idx="685">
                  <c:v>16709.612280000001</c:v>
                </c:pt>
                <c:pt idx="686">
                  <c:v>17667.381590000001</c:v>
                </c:pt>
                <c:pt idx="687">
                  <c:v>17812.233240000001</c:v>
                </c:pt>
                <c:pt idx="688">
                  <c:v>17797.55269</c:v>
                </c:pt>
                <c:pt idx="689">
                  <c:v>18624.91274</c:v>
                </c:pt>
                <c:pt idx="690">
                  <c:v>18681.884740000001</c:v>
                </c:pt>
                <c:pt idx="691">
                  <c:v>18406.83639</c:v>
                </c:pt>
                <c:pt idx="692">
                  <c:v>18340.950919999999</c:v>
                </c:pt>
                <c:pt idx="693">
                  <c:v>19081.113809999999</c:v>
                </c:pt>
                <c:pt idx="694">
                  <c:v>18764.47654</c:v>
                </c:pt>
                <c:pt idx="695">
                  <c:v>17106.290700000001</c:v>
                </c:pt>
                <c:pt idx="696">
                  <c:v>17096.72453</c:v>
                </c:pt>
                <c:pt idx="697">
                  <c:v>17714.060590000001</c:v>
                </c:pt>
                <c:pt idx="698">
                  <c:v>18147.636460000002</c:v>
                </c:pt>
                <c:pt idx="699">
                  <c:v>19689.810539999999</c:v>
                </c:pt>
                <c:pt idx="700">
                  <c:v>18863.780859999999</c:v>
                </c:pt>
                <c:pt idx="701">
                  <c:v>19196.437040000001</c:v>
                </c:pt>
                <c:pt idx="702">
                  <c:v>19437.08166</c:v>
                </c:pt>
                <c:pt idx="703">
                  <c:v>18756.34088</c:v>
                </c:pt>
                <c:pt idx="704">
                  <c:v>19137.370640000001</c:v>
                </c:pt>
                <c:pt idx="705">
                  <c:v>19331.057919999999</c:v>
                </c:pt>
                <c:pt idx="706">
                  <c:v>19198.322189999999</c:v>
                </c:pt>
                <c:pt idx="707">
                  <c:v>18327.694820000001</c:v>
                </c:pt>
                <c:pt idx="708">
                  <c:v>18564.90437</c:v>
                </c:pt>
                <c:pt idx="709">
                  <c:v>18272.716240000002</c:v>
                </c:pt>
                <c:pt idx="710">
                  <c:v>18079.312129999998</c:v>
                </c:pt>
                <c:pt idx="711">
                  <c:v>18799.924439999999</c:v>
                </c:pt>
                <c:pt idx="712">
                  <c:v>19148.693459999999</c:v>
                </c:pt>
                <c:pt idx="713">
                  <c:v>19246.47839</c:v>
                </c:pt>
                <c:pt idx="714">
                  <c:v>19423.817419999999</c:v>
                </c:pt>
                <c:pt idx="715">
                  <c:v>21344.96128</c:v>
                </c:pt>
                <c:pt idx="716">
                  <c:v>22790.806540000001</c:v>
                </c:pt>
                <c:pt idx="717">
                  <c:v>23078.76396</c:v>
                </c:pt>
                <c:pt idx="718">
                  <c:v>23851.24251</c:v>
                </c:pt>
                <c:pt idx="719">
                  <c:v>23549.78112</c:v>
                </c:pt>
                <c:pt idx="720">
                  <c:v>22875.455699999999</c:v>
                </c:pt>
                <c:pt idx="721">
                  <c:v>23758.93363</c:v>
                </c:pt>
                <c:pt idx="722">
                  <c:v>23279.549289999999</c:v>
                </c:pt>
                <c:pt idx="723">
                  <c:v>23764.753400000001</c:v>
                </c:pt>
                <c:pt idx="724">
                  <c:v>24688.211520000001</c:v>
                </c:pt>
                <c:pt idx="725">
                  <c:v>26440.2487</c:v>
                </c:pt>
                <c:pt idx="726">
                  <c:v>26388.149460000001</c:v>
                </c:pt>
                <c:pt idx="727">
                  <c:v>27098.95275</c:v>
                </c:pt>
                <c:pt idx="728">
                  <c:v>27324.988109999998</c:v>
                </c:pt>
                <c:pt idx="729">
                  <c:v>28827.007969999999</c:v>
                </c:pt>
                <c:pt idx="730">
                  <c:v>28988.642489999998</c:v>
                </c:pt>
                <c:pt idx="731">
                  <c:v>29354.31049</c:v>
                </c:pt>
                <c:pt idx="732">
                  <c:v>32031.619709999999</c:v>
                </c:pt>
                <c:pt idx="733">
                  <c:v>32939.05747</c:v>
                </c:pt>
                <c:pt idx="734">
                  <c:v>31930.83941</c:v>
                </c:pt>
                <c:pt idx="735">
                  <c:v>34070.20033</c:v>
                </c:pt>
                <c:pt idx="736">
                  <c:v>36850.147149999997</c:v>
                </c:pt>
                <c:pt idx="737">
                  <c:v>39241.936370000003</c:v>
                </c:pt>
                <c:pt idx="738">
                  <c:v>40771.759460000001</c:v>
                </c:pt>
                <c:pt idx="739">
                  <c:v>40388.873639999998</c:v>
                </c:pt>
                <c:pt idx="740">
                  <c:v>38474.296069999997</c:v>
                </c:pt>
                <c:pt idx="741">
                  <c:v>35603.363770000004</c:v>
                </c:pt>
                <c:pt idx="742">
                  <c:v>33879.451430000001</c:v>
                </c:pt>
                <c:pt idx="743">
                  <c:v>37320.808100000002</c:v>
                </c:pt>
                <c:pt idx="744">
                  <c:v>39192.56323</c:v>
                </c:pt>
                <c:pt idx="745">
                  <c:v>36732.762929999997</c:v>
                </c:pt>
                <c:pt idx="746">
                  <c:v>36206.743419999999</c:v>
                </c:pt>
                <c:pt idx="747">
                  <c:v>35774.023370000003</c:v>
                </c:pt>
                <c:pt idx="748">
                  <c:v>36642.531889999998</c:v>
                </c:pt>
                <c:pt idx="749">
                  <c:v>36072.634559999999</c:v>
                </c:pt>
                <c:pt idx="750">
                  <c:v>35553.550810000001</c:v>
                </c:pt>
                <c:pt idx="751">
                  <c:v>30818.599010000002</c:v>
                </c:pt>
                <c:pt idx="752">
                  <c:v>33004.723330000001</c:v>
                </c:pt>
                <c:pt idx="753">
                  <c:v>32057.57127</c:v>
                </c:pt>
                <c:pt idx="754">
                  <c:v>32293.27015</c:v>
                </c:pt>
                <c:pt idx="755">
                  <c:v>32368.115000000002</c:v>
                </c:pt>
                <c:pt idx="756">
                  <c:v>32571.321690000001</c:v>
                </c:pt>
                <c:pt idx="757">
                  <c:v>30438.366999999998</c:v>
                </c:pt>
                <c:pt idx="758">
                  <c:v>33459.35125</c:v>
                </c:pt>
                <c:pt idx="759">
                  <c:v>34318.528200000001</c:v>
                </c:pt>
                <c:pt idx="760">
                  <c:v>34258.122909999998</c:v>
                </c:pt>
                <c:pt idx="761">
                  <c:v>33108.296649999997</c:v>
                </c:pt>
                <c:pt idx="762">
                  <c:v>33543.85974</c:v>
                </c:pt>
                <c:pt idx="763">
                  <c:v>35524.11995</c:v>
                </c:pt>
                <c:pt idx="764">
                  <c:v>37451.367469999997</c:v>
                </c:pt>
                <c:pt idx="765">
                  <c:v>36924.742010000002</c:v>
                </c:pt>
                <c:pt idx="766">
                  <c:v>38123.153539999999</c:v>
                </c:pt>
                <c:pt idx="767">
                  <c:v>39271.996769999998</c:v>
                </c:pt>
                <c:pt idx="768">
                  <c:v>38904.21415</c:v>
                </c:pt>
                <c:pt idx="769">
                  <c:v>45981.864589999997</c:v>
                </c:pt>
                <c:pt idx="770">
                  <c:v>46506.134810000003</c:v>
                </c:pt>
                <c:pt idx="771">
                  <c:v>44886.381099999999</c:v>
                </c:pt>
                <c:pt idx="772">
                  <c:v>47812.535329999999</c:v>
                </c:pt>
                <c:pt idx="773">
                  <c:v>47482.861349999999</c:v>
                </c:pt>
                <c:pt idx="774">
                  <c:v>47067.939140000002</c:v>
                </c:pt>
                <c:pt idx="775">
                  <c:v>48747.452440000001</c:v>
                </c:pt>
                <c:pt idx="776">
                  <c:v>47984.954749999997</c:v>
                </c:pt>
                <c:pt idx="777">
                  <c:v>49175.900520000003</c:v>
                </c:pt>
                <c:pt idx="778">
                  <c:v>52138.044990000002</c:v>
                </c:pt>
                <c:pt idx="779">
                  <c:v>51649.575440000001</c:v>
                </c:pt>
                <c:pt idx="780">
                  <c:v>55776.18881</c:v>
                </c:pt>
                <c:pt idx="781">
                  <c:v>56134.544150000002</c:v>
                </c:pt>
                <c:pt idx="782">
                  <c:v>57487.038070000002</c:v>
                </c:pt>
                <c:pt idx="783">
                  <c:v>54092.688800000004</c:v>
                </c:pt>
                <c:pt idx="784">
                  <c:v>48548.95721</c:v>
                </c:pt>
                <c:pt idx="785">
                  <c:v>49652.010029999998</c:v>
                </c:pt>
                <c:pt idx="786">
                  <c:v>47209.544070000004</c:v>
                </c:pt>
                <c:pt idx="787">
                  <c:v>46243.95205</c:v>
                </c:pt>
                <c:pt idx="788">
                  <c:v>46319.696389999997</c:v>
                </c:pt>
                <c:pt idx="789">
                  <c:v>45119.125699999997</c:v>
                </c:pt>
                <c:pt idx="790">
                  <c:v>49768.160349999998</c:v>
                </c:pt>
                <c:pt idx="791">
                  <c:v>48401.732980000001</c:v>
                </c:pt>
                <c:pt idx="792">
                  <c:v>50698.568339999998</c:v>
                </c:pt>
                <c:pt idx="793">
                  <c:v>48515.770210000002</c:v>
                </c:pt>
                <c:pt idx="794">
                  <c:v>48915.78959</c:v>
                </c:pt>
                <c:pt idx="795">
                  <c:v>48905.879869999997</c:v>
                </c:pt>
                <c:pt idx="796">
                  <c:v>51282.113700000002</c:v>
                </c:pt>
                <c:pt idx="797">
                  <c:v>52307.860710000001</c:v>
                </c:pt>
                <c:pt idx="798">
                  <c:v>54696.821819999997</c:v>
                </c:pt>
                <c:pt idx="799">
                  <c:v>56128.767229999998</c:v>
                </c:pt>
                <c:pt idx="800">
                  <c:v>57800.366710000002</c:v>
                </c:pt>
                <c:pt idx="801">
                  <c:v>57372.329510000003</c:v>
                </c:pt>
                <c:pt idx="802">
                  <c:v>61217.050880000003</c:v>
                </c:pt>
                <c:pt idx="803">
                  <c:v>59728.593930000003</c:v>
                </c:pt>
                <c:pt idx="804">
                  <c:v>55813.893600000003</c:v>
                </c:pt>
                <c:pt idx="805">
                  <c:v>56488.622470000002</c:v>
                </c:pt>
                <c:pt idx="806">
                  <c:v>58748.923540000003</c:v>
                </c:pt>
                <c:pt idx="807">
                  <c:v>57887.881240000002</c:v>
                </c:pt>
                <c:pt idx="808">
                  <c:v>58374.206859999998</c:v>
                </c:pt>
                <c:pt idx="809">
                  <c:v>58443.521430000001</c:v>
                </c:pt>
                <c:pt idx="810">
                  <c:v>57521.456709999999</c:v>
                </c:pt>
                <c:pt idx="811">
                  <c:v>54608.259149999998</c:v>
                </c:pt>
                <c:pt idx="812">
                  <c:v>54888.855369999997</c:v>
                </c:pt>
                <c:pt idx="813">
                  <c:v>52774.26369</c:v>
                </c:pt>
                <c:pt idx="814">
                  <c:v>51704.161930000002</c:v>
                </c:pt>
                <c:pt idx="815">
                  <c:v>55137.313730000002</c:v>
                </c:pt>
                <c:pt idx="816">
                  <c:v>56067.945549999997</c:v>
                </c:pt>
                <c:pt idx="817">
                  <c:v>55991.201200000003</c:v>
                </c:pt>
                <c:pt idx="818">
                  <c:v>57769.140119999996</c:v>
                </c:pt>
                <c:pt idx="819">
                  <c:v>58937.638890000002</c:v>
                </c:pt>
                <c:pt idx="820">
                  <c:v>58954.497009999999</c:v>
                </c:pt>
                <c:pt idx="821">
                  <c:v>59118.97408</c:v>
                </c:pt>
                <c:pt idx="822">
                  <c:v>59392.14948</c:v>
                </c:pt>
                <c:pt idx="823">
                  <c:v>57642.970959999999</c:v>
                </c:pt>
                <c:pt idx="824">
                  <c:v>58752.80659</c:v>
                </c:pt>
                <c:pt idx="825">
                  <c:v>58898.765899999999</c:v>
                </c:pt>
                <c:pt idx="826">
                  <c:v>58243.453939999999</c:v>
                </c:pt>
                <c:pt idx="827">
                  <c:v>56219.3963</c:v>
                </c:pt>
                <c:pt idx="828">
                  <c:v>58321.10714</c:v>
                </c:pt>
                <c:pt idx="829">
                  <c:v>58245.002999999997</c:v>
                </c:pt>
                <c:pt idx="830">
                  <c:v>59793.235410000001</c:v>
                </c:pt>
                <c:pt idx="831">
                  <c:v>60226.423609999998</c:v>
                </c:pt>
                <c:pt idx="832">
                  <c:v>59915.464469999999</c:v>
                </c:pt>
                <c:pt idx="833">
                  <c:v>63603.708169999998</c:v>
                </c:pt>
                <c:pt idx="834">
                  <c:v>62922.213179999999</c:v>
                </c:pt>
                <c:pt idx="835">
                  <c:v>63285.56727</c:v>
                </c:pt>
                <c:pt idx="836">
                  <c:v>61611.996809999997</c:v>
                </c:pt>
                <c:pt idx="837">
                  <c:v>60803.846530000003</c:v>
                </c:pt>
                <c:pt idx="838">
                  <c:v>56163.1054</c:v>
                </c:pt>
                <c:pt idx="839">
                  <c:v>55657.839229999998</c:v>
                </c:pt>
                <c:pt idx="840">
                  <c:v>56379.212480000002</c:v>
                </c:pt>
                <c:pt idx="841">
                  <c:v>53861.436959999999</c:v>
                </c:pt>
                <c:pt idx="842">
                  <c:v>51826.893539999997</c:v>
                </c:pt>
                <c:pt idx="843">
                  <c:v>51027.733330000003</c:v>
                </c:pt>
                <c:pt idx="844">
                  <c:v>50020.153420000002</c:v>
                </c:pt>
                <c:pt idx="845">
                  <c:v>49039.86234</c:v>
                </c:pt>
                <c:pt idx="846">
                  <c:v>54006.252009999997</c:v>
                </c:pt>
                <c:pt idx="847">
                  <c:v>54981.47999</c:v>
                </c:pt>
                <c:pt idx="848">
                  <c:v>54793.394529999998</c:v>
                </c:pt>
                <c:pt idx="849">
                  <c:v>53558.662069999998</c:v>
                </c:pt>
                <c:pt idx="850">
                  <c:v>57775.278149999998</c:v>
                </c:pt>
                <c:pt idx="851">
                  <c:v>57811.517529999997</c:v>
                </c:pt>
                <c:pt idx="852">
                  <c:v>56613.202649999999</c:v>
                </c:pt>
                <c:pt idx="853">
                  <c:v>57200.291219999999</c:v>
                </c:pt>
                <c:pt idx="854">
                  <c:v>53333.537750000003</c:v>
                </c:pt>
                <c:pt idx="855">
                  <c:v>57424.005949999999</c:v>
                </c:pt>
                <c:pt idx="856">
                  <c:v>56485.701300000001</c:v>
                </c:pt>
                <c:pt idx="857">
                  <c:v>57369.557999999997</c:v>
                </c:pt>
                <c:pt idx="858">
                  <c:v>58766.584869999999</c:v>
                </c:pt>
                <c:pt idx="859">
                  <c:v>58218.566079999997</c:v>
                </c:pt>
                <c:pt idx="860">
                  <c:v>55824.861669999998</c:v>
                </c:pt>
                <c:pt idx="861">
                  <c:v>56714.088909999999</c:v>
                </c:pt>
                <c:pt idx="862">
                  <c:v>49916.494500000001</c:v>
                </c:pt>
                <c:pt idx="863">
                  <c:v>49729.302499999998</c:v>
                </c:pt>
                <c:pt idx="864">
                  <c:v>49873.686390000003</c:v>
                </c:pt>
                <c:pt idx="865">
                  <c:v>46803.830520000003</c:v>
                </c:pt>
                <c:pt idx="866">
                  <c:v>46406.331539999999</c:v>
                </c:pt>
                <c:pt idx="867">
                  <c:v>43382.147859999997</c:v>
                </c:pt>
                <c:pt idx="868">
                  <c:v>42985.843099999998</c:v>
                </c:pt>
                <c:pt idx="869">
                  <c:v>37151.953939999999</c:v>
                </c:pt>
                <c:pt idx="870">
                  <c:v>40512.111080000002</c:v>
                </c:pt>
                <c:pt idx="871">
                  <c:v>37273.442349999998</c:v>
                </c:pt>
                <c:pt idx="872">
                  <c:v>37645.722150000001</c:v>
                </c:pt>
                <c:pt idx="873">
                  <c:v>34888.678310000003</c:v>
                </c:pt>
                <c:pt idx="874">
                  <c:v>38669.018450000003</c:v>
                </c:pt>
                <c:pt idx="875">
                  <c:v>38211.785519999998</c:v>
                </c:pt>
                <c:pt idx="876">
                  <c:v>39266.355349999998</c:v>
                </c:pt>
                <c:pt idx="877">
                  <c:v>38530.139569999999</c:v>
                </c:pt>
                <c:pt idx="878">
                  <c:v>35690.743560000003</c:v>
                </c:pt>
                <c:pt idx="879">
                  <c:v>34613.063849999999</c:v>
                </c:pt>
                <c:pt idx="880">
                  <c:v>35639.981449999999</c:v>
                </c:pt>
                <c:pt idx="881">
                  <c:v>37317.2768</c:v>
                </c:pt>
                <c:pt idx="882">
                  <c:v>36642.329590000001</c:v>
                </c:pt>
                <c:pt idx="883">
                  <c:v>37659.807099999998</c:v>
                </c:pt>
                <c:pt idx="884">
                  <c:v>39173.793290000001</c:v>
                </c:pt>
                <c:pt idx="885">
                  <c:v>36975.006569999998</c:v>
                </c:pt>
                <c:pt idx="886">
                  <c:v>35533.746590000002</c:v>
                </c:pt>
                <c:pt idx="887">
                  <c:v>35797.42239</c:v>
                </c:pt>
                <c:pt idx="888">
                  <c:v>33577.694230000001</c:v>
                </c:pt>
                <c:pt idx="889">
                  <c:v>33452.002249999998</c:v>
                </c:pt>
                <c:pt idx="890">
                  <c:v>37290.991779999997</c:v>
                </c:pt>
                <c:pt idx="891">
                  <c:v>36744.739309999997</c:v>
                </c:pt>
                <c:pt idx="892">
                  <c:v>37242.886910000001</c:v>
                </c:pt>
                <c:pt idx="893">
                  <c:v>35512.900110000002</c:v>
                </c:pt>
                <c:pt idx="894">
                  <c:v>39019.887419999999</c:v>
                </c:pt>
                <c:pt idx="895">
                  <c:v>40536.096189999997</c:v>
                </c:pt>
                <c:pt idx="896">
                  <c:v>40239.18806</c:v>
                </c:pt>
                <c:pt idx="897">
                  <c:v>38287.52592</c:v>
                </c:pt>
                <c:pt idx="898">
                  <c:v>38109.197079999998</c:v>
                </c:pt>
                <c:pt idx="899">
                  <c:v>35713.843780000003</c:v>
                </c:pt>
                <c:pt idx="900">
                  <c:v>35668.695879999999</c:v>
                </c:pt>
                <c:pt idx="901">
                  <c:v>35704.620860000003</c:v>
                </c:pt>
                <c:pt idx="902">
                  <c:v>31586.754529999998</c:v>
                </c:pt>
                <c:pt idx="903">
                  <c:v>32477.421129999999</c:v>
                </c:pt>
                <c:pt idx="904">
                  <c:v>33652.924149999999</c:v>
                </c:pt>
                <c:pt idx="905">
                  <c:v>34629.991040000001</c:v>
                </c:pt>
                <c:pt idx="906">
                  <c:v>31670.67254</c:v>
                </c:pt>
                <c:pt idx="907">
                  <c:v>31982.570029999999</c:v>
                </c:pt>
                <c:pt idx="908">
                  <c:v>34607.288970000001</c:v>
                </c:pt>
                <c:pt idx="909">
                  <c:v>34408.646090000002</c:v>
                </c:pt>
                <c:pt idx="910">
                  <c:v>35900.154329999998</c:v>
                </c:pt>
                <c:pt idx="911">
                  <c:v>35024.606829999997</c:v>
                </c:pt>
                <c:pt idx="912">
                  <c:v>33568.586430000003</c:v>
                </c:pt>
                <c:pt idx="913">
                  <c:v>33933.601479999998</c:v>
                </c:pt>
                <c:pt idx="914">
                  <c:v>34674.532469999998</c:v>
                </c:pt>
                <c:pt idx="915">
                  <c:v>35285.096570000002</c:v>
                </c:pt>
                <c:pt idx="916">
                  <c:v>33821.809119999998</c:v>
                </c:pt>
                <c:pt idx="917">
                  <c:v>34158.921219999997</c:v>
                </c:pt>
                <c:pt idx="918">
                  <c:v>33850.914089999998</c:v>
                </c:pt>
                <c:pt idx="919">
                  <c:v>32847.396789999999</c:v>
                </c:pt>
                <c:pt idx="920">
                  <c:v>33878.236859999997</c:v>
                </c:pt>
                <c:pt idx="921">
                  <c:v>33517.873339999998</c:v>
                </c:pt>
                <c:pt idx="922">
                  <c:v>34242.672509999997</c:v>
                </c:pt>
                <c:pt idx="923">
                  <c:v>33186.376839999997</c:v>
                </c:pt>
                <c:pt idx="924">
                  <c:v>32616.020909999999</c:v>
                </c:pt>
                <c:pt idx="925">
                  <c:v>32808.315190000001</c:v>
                </c:pt>
                <c:pt idx="926">
                  <c:v>31671.443050000002</c:v>
                </c:pt>
                <c:pt idx="927">
                  <c:v>31426.89948</c:v>
                </c:pt>
                <c:pt idx="928">
                  <c:v>31548.92296</c:v>
                </c:pt>
                <c:pt idx="929">
                  <c:v>31814.348279999998</c:v>
                </c:pt>
                <c:pt idx="930">
                  <c:v>30834.36839</c:v>
                </c:pt>
                <c:pt idx="931">
                  <c:v>29783.011419999999</c:v>
                </c:pt>
                <c:pt idx="932">
                  <c:v>32131.635490000001</c:v>
                </c:pt>
                <c:pt idx="933">
                  <c:v>32328.20984</c:v>
                </c:pt>
                <c:pt idx="934">
                  <c:v>33498.822500000002</c:v>
                </c:pt>
                <c:pt idx="935">
                  <c:v>34265.556239999998</c:v>
                </c:pt>
                <c:pt idx="936">
                  <c:v>35242.644359999998</c:v>
                </c:pt>
                <c:pt idx="937">
                  <c:v>37401.188750000001</c:v>
                </c:pt>
                <c:pt idx="938">
                  <c:v>39315.132250000002</c:v>
                </c:pt>
                <c:pt idx="939">
                  <c:v>40021.27289</c:v>
                </c:pt>
                <c:pt idx="940">
                  <c:v>40037.52162</c:v>
                </c:pt>
                <c:pt idx="941">
                  <c:v>42080.754910000003</c:v>
                </c:pt>
                <c:pt idx="942">
                  <c:v>41692.757319999997</c:v>
                </c:pt>
                <c:pt idx="943">
                  <c:v>40135.332000000002</c:v>
                </c:pt>
                <c:pt idx="944">
                  <c:v>39183.672449999998</c:v>
                </c:pt>
                <c:pt idx="945">
                  <c:v>38160.716650000002</c:v>
                </c:pt>
                <c:pt idx="946">
                  <c:v>39799.303769999999</c:v>
                </c:pt>
                <c:pt idx="947">
                  <c:v>40854.599719999998</c:v>
                </c:pt>
                <c:pt idx="948">
                  <c:v>42826.831259999999</c:v>
                </c:pt>
                <c:pt idx="949">
                  <c:v>44689.860959999998</c:v>
                </c:pt>
                <c:pt idx="950">
                  <c:v>43785.481820000001</c:v>
                </c:pt>
                <c:pt idx="951">
                  <c:v>46284.973980000002</c:v>
                </c:pt>
                <c:pt idx="952">
                  <c:v>45594.076269999998</c:v>
                </c:pt>
                <c:pt idx="953">
                  <c:v>45593.635929999997</c:v>
                </c:pt>
                <c:pt idx="954">
                  <c:v>44428.28847</c:v>
                </c:pt>
                <c:pt idx="955">
                  <c:v>47831.976040000001</c:v>
                </c:pt>
                <c:pt idx="956">
                  <c:v>47096.945659999998</c:v>
                </c:pt>
                <c:pt idx="957">
                  <c:v>47064.630369999999</c:v>
                </c:pt>
                <c:pt idx="958">
                  <c:v>46004.484080000002</c:v>
                </c:pt>
                <c:pt idx="959">
                  <c:v>44695.357620000002</c:v>
                </c:pt>
                <c:pt idx="960">
                  <c:v>44801.188719999998</c:v>
                </c:pt>
                <c:pt idx="961">
                  <c:v>46717.578750000001</c:v>
                </c:pt>
                <c:pt idx="962">
                  <c:v>49339.176039999998</c:v>
                </c:pt>
                <c:pt idx="963">
                  <c:v>48905.490590000001</c:v>
                </c:pt>
                <c:pt idx="964">
                  <c:v>49321.654049999997</c:v>
                </c:pt>
                <c:pt idx="965">
                  <c:v>49546.147709999997</c:v>
                </c:pt>
                <c:pt idx="966">
                  <c:v>47756.001880000003</c:v>
                </c:pt>
                <c:pt idx="967">
                  <c:v>48961.767789999998</c:v>
                </c:pt>
                <c:pt idx="968">
                  <c:v>46940.707649999997</c:v>
                </c:pt>
                <c:pt idx="969">
                  <c:v>49024.030939999997</c:v>
                </c:pt>
                <c:pt idx="970">
                  <c:v>48883.290139999997</c:v>
                </c:pt>
                <c:pt idx="971">
                  <c:v>48947.258970000003</c:v>
                </c:pt>
                <c:pt idx="972">
                  <c:v>47093.880920000003</c:v>
                </c:pt>
                <c:pt idx="973">
                  <c:v>47238.22683</c:v>
                </c:pt>
                <c:pt idx="974">
                  <c:v>48763.856440000003</c:v>
                </c:pt>
                <c:pt idx="975">
                  <c:v>49341.853799999997</c:v>
                </c:pt>
                <c:pt idx="976">
                  <c:v>50011.346810000003</c:v>
                </c:pt>
                <c:pt idx="977">
                  <c:v>49951.924149999999</c:v>
                </c:pt>
                <c:pt idx="978">
                  <c:v>51741.550779999998</c:v>
                </c:pt>
                <c:pt idx="979">
                  <c:v>52610.541149999997</c:v>
                </c:pt>
                <c:pt idx="980">
                  <c:v>46795.209110000003</c:v>
                </c:pt>
                <c:pt idx="981">
                  <c:v>46039.082130000003</c:v>
                </c:pt>
                <c:pt idx="982">
                  <c:v>46377.168740000001</c:v>
                </c:pt>
                <c:pt idx="983">
                  <c:v>44888.12371</c:v>
                </c:pt>
                <c:pt idx="984">
                  <c:v>45147.440360000001</c:v>
                </c:pt>
                <c:pt idx="985">
                  <c:v>46082.231500000002</c:v>
                </c:pt>
                <c:pt idx="986">
                  <c:v>45004.701970000002</c:v>
                </c:pt>
                <c:pt idx="987">
                  <c:v>47031.16732</c:v>
                </c:pt>
                <c:pt idx="988">
                  <c:v>48143.037450000003</c:v>
                </c:pt>
                <c:pt idx="989">
                  <c:v>47799.185039999997</c:v>
                </c:pt>
                <c:pt idx="990">
                  <c:v>47204.662660000002</c:v>
                </c:pt>
                <c:pt idx="991">
                  <c:v>48234.215470000003</c:v>
                </c:pt>
                <c:pt idx="992">
                  <c:v>47257.287040000003</c:v>
                </c:pt>
                <c:pt idx="993">
                  <c:v>42907.065770000001</c:v>
                </c:pt>
                <c:pt idx="994">
                  <c:v>40633.93434</c:v>
                </c:pt>
                <c:pt idx="995">
                  <c:v>43569.176200000002</c:v>
                </c:pt>
                <c:pt idx="996">
                  <c:v>44890.047469999998</c:v>
                </c:pt>
                <c:pt idx="997">
                  <c:v>42796.243219999997</c:v>
                </c:pt>
                <c:pt idx="998">
                  <c:v>42746.979220000001</c:v>
                </c:pt>
                <c:pt idx="999">
                  <c:v>43247.456879999998</c:v>
                </c:pt>
                <c:pt idx="1000">
                  <c:v>42248.017720000003</c:v>
                </c:pt>
                <c:pt idx="1001">
                  <c:v>41032.261930000001</c:v>
                </c:pt>
                <c:pt idx="1002">
                  <c:v>41538.28299</c:v>
                </c:pt>
                <c:pt idx="1003">
                  <c:v>43750.871800000001</c:v>
                </c:pt>
                <c:pt idx="1004">
                  <c:v>48118.177710000004</c:v>
                </c:pt>
                <c:pt idx="1005">
                  <c:v>47756.254280000001</c:v>
                </c:pt>
                <c:pt idx="1006">
                  <c:v>48220.653039999997</c:v>
                </c:pt>
                <c:pt idx="1007">
                  <c:v>49080.669090000003</c:v>
                </c:pt>
                <c:pt idx="1008">
                  <c:v>51559.36204</c:v>
                </c:pt>
                <c:pt idx="1009">
                  <c:v>55431.027000000002</c:v>
                </c:pt>
                <c:pt idx="1010">
                  <c:v>53776.542869999997</c:v>
                </c:pt>
                <c:pt idx="1011">
                  <c:v>53884.290529999998</c:v>
                </c:pt>
                <c:pt idx="1012">
                  <c:v>55068.643550000001</c:v>
                </c:pt>
                <c:pt idx="1013">
                  <c:v>54675.093220000002</c:v>
                </c:pt>
                <c:pt idx="1014">
                  <c:v>57434.240989999998</c:v>
                </c:pt>
                <c:pt idx="1015">
                  <c:v>56064.769979999997</c:v>
                </c:pt>
                <c:pt idx="1016">
                  <c:v>57377.799180000002</c:v>
                </c:pt>
                <c:pt idx="1017">
                  <c:v>57354.32086</c:v>
                </c:pt>
                <c:pt idx="1018">
                  <c:v>61571.09491</c:v>
                </c:pt>
                <c:pt idx="1019">
                  <c:v>60890.142829999997</c:v>
                </c:pt>
                <c:pt idx="1020">
                  <c:v>61640.375110000001</c:v>
                </c:pt>
                <c:pt idx="1021">
                  <c:v>61975.546970000003</c:v>
                </c:pt>
                <c:pt idx="1022">
                  <c:v>64238.271110000001</c:v>
                </c:pt>
                <c:pt idx="1023">
                  <c:v>65996.566170000006</c:v>
                </c:pt>
                <c:pt idx="1024">
                  <c:v>62385.167070000003</c:v>
                </c:pt>
                <c:pt idx="1025">
                  <c:v>60703.429539999997</c:v>
                </c:pt>
                <c:pt idx="1026">
                  <c:v>61342.90825</c:v>
                </c:pt>
                <c:pt idx="1027">
                  <c:v>60881.947560000001</c:v>
                </c:pt>
                <c:pt idx="1028">
                  <c:v>62967.41302</c:v>
                </c:pt>
                <c:pt idx="1029">
                  <c:v>60449.355300000003</c:v>
                </c:pt>
                <c:pt idx="1030">
                  <c:v>58639.680460000003</c:v>
                </c:pt>
                <c:pt idx="1031">
                  <c:v>60572.271240000002</c:v>
                </c:pt>
                <c:pt idx="1032">
                  <c:v>62234.031009999999</c:v>
                </c:pt>
                <c:pt idx="1033">
                  <c:v>61735.370669999997</c:v>
                </c:pt>
                <c:pt idx="1034">
                  <c:v>61366.999880000003</c:v>
                </c:pt>
                <c:pt idx="1035">
                  <c:v>61058.226269999999</c:v>
                </c:pt>
                <c:pt idx="1036">
                  <c:v>63176.571790000002</c:v>
                </c:pt>
                <c:pt idx="1037">
                  <c:v>62999.1224</c:v>
                </c:pt>
                <c:pt idx="1038">
                  <c:v>61434.632819999999</c:v>
                </c:pt>
                <c:pt idx="1039">
                  <c:v>61121.310519999999</c:v>
                </c:pt>
                <c:pt idx="1040">
                  <c:v>61493.6639</c:v>
                </c:pt>
                <c:pt idx="1041">
                  <c:v>63252.424760000002</c:v>
                </c:pt>
                <c:pt idx="1042">
                  <c:v>67589.006580000001</c:v>
                </c:pt>
                <c:pt idx="1043">
                  <c:v>66945.698829999994</c:v>
                </c:pt>
                <c:pt idx="1044">
                  <c:v>64818.216030000003</c:v>
                </c:pt>
                <c:pt idx="1045">
                  <c:v>64816.134530000003</c:v>
                </c:pt>
                <c:pt idx="1046">
                  <c:v>64282.43806</c:v>
                </c:pt>
                <c:pt idx="1047">
                  <c:v>64468.222110000002</c:v>
                </c:pt>
                <c:pt idx="1048">
                  <c:v>65342.419900000001</c:v>
                </c:pt>
                <c:pt idx="1049">
                  <c:v>63743.399960000002</c:v>
                </c:pt>
                <c:pt idx="1050">
                  <c:v>60312.90236</c:v>
                </c:pt>
                <c:pt idx="1051">
                  <c:v>60357.171499999997</c:v>
                </c:pt>
                <c:pt idx="1052">
                  <c:v>56875.86578</c:v>
                </c:pt>
                <c:pt idx="1053">
                  <c:v>58130.998449999999</c:v>
                </c:pt>
                <c:pt idx="1054">
                  <c:v>59767.492400000003</c:v>
                </c:pt>
                <c:pt idx="1055">
                  <c:v>58653.937059999997</c:v>
                </c:pt>
                <c:pt idx="1056">
                  <c:v>56345.421340000001</c:v>
                </c:pt>
                <c:pt idx="1057">
                  <c:v>57599.536229999998</c:v>
                </c:pt>
                <c:pt idx="1058">
                  <c:v>57185.986380000002</c:v>
                </c:pt>
                <c:pt idx="1059">
                  <c:v>58927.89069</c:v>
                </c:pt>
                <c:pt idx="1060">
                  <c:v>53761.701719999997</c:v>
                </c:pt>
                <c:pt idx="1061">
                  <c:v>54542.063600000001</c:v>
                </c:pt>
                <c:pt idx="1062">
                  <c:v>57201.708019999998</c:v>
                </c:pt>
                <c:pt idx="1063">
                  <c:v>57816.065289999999</c:v>
                </c:pt>
                <c:pt idx="1064">
                  <c:v>56915.512210000001</c:v>
                </c:pt>
                <c:pt idx="1065">
                  <c:v>57182.676010000003</c:v>
                </c:pt>
                <c:pt idx="1066">
                  <c:v>56448.448680000001</c:v>
                </c:pt>
                <c:pt idx="1067">
                  <c:v>53765.796479999997</c:v>
                </c:pt>
                <c:pt idx="1068">
                  <c:v>48962.920989999999</c:v>
                </c:pt>
                <c:pt idx="1069">
                  <c:v>49174.902909999997</c:v>
                </c:pt>
                <c:pt idx="1070">
                  <c:v>50492.435599999997</c:v>
                </c:pt>
                <c:pt idx="1071">
                  <c:v>50592.088499999998</c:v>
                </c:pt>
                <c:pt idx="1072">
                  <c:v>50521.236400000002</c:v>
                </c:pt>
                <c:pt idx="1073">
                  <c:v>47911.076399999998</c:v>
                </c:pt>
                <c:pt idx="1074">
                  <c:v>47262.237439999997</c:v>
                </c:pt>
                <c:pt idx="1075">
                  <c:v>49354.087169999999</c:v>
                </c:pt>
                <c:pt idx="1076">
                  <c:v>50118.920960000003</c:v>
                </c:pt>
                <c:pt idx="1077">
                  <c:v>46762.482530000001</c:v>
                </c:pt>
                <c:pt idx="1078">
                  <c:v>48413.705650000004</c:v>
                </c:pt>
                <c:pt idx="1079">
                  <c:v>48819.849349999997</c:v>
                </c:pt>
                <c:pt idx="1080">
                  <c:v>47695.28039</c:v>
                </c:pt>
                <c:pt idx="1081">
                  <c:v>46326.919600000001</c:v>
                </c:pt>
                <c:pt idx="1082">
                  <c:v>46962.913339999999</c:v>
                </c:pt>
                <c:pt idx="1083">
                  <c:v>46791.896059999999</c:v>
                </c:pt>
                <c:pt idx="1084">
                  <c:v>46853.710630000001</c:v>
                </c:pt>
                <c:pt idx="1085">
                  <c:v>48957.193910000002</c:v>
                </c:pt>
                <c:pt idx="1086">
                  <c:v>48646.433380000002</c:v>
                </c:pt>
                <c:pt idx="1087">
                  <c:v>50770.61419</c:v>
                </c:pt>
                <c:pt idx="1088">
                  <c:v>50864.328950000003</c:v>
                </c:pt>
                <c:pt idx="1089">
                  <c:v>50649.926149999999</c:v>
                </c:pt>
                <c:pt idx="1090">
                  <c:v>50806.442179999998</c:v>
                </c:pt>
                <c:pt idx="1091">
                  <c:v>50610.9568</c:v>
                </c:pt>
                <c:pt idx="1092">
                  <c:v>47669.74037</c:v>
                </c:pt>
                <c:pt idx="1093">
                  <c:v>46407.59549</c:v>
                </c:pt>
                <c:pt idx="1094">
                  <c:v>47188.320549999997</c:v>
                </c:pt>
                <c:pt idx="1095">
                  <c:v>46328.943140000003</c:v>
                </c:pt>
                <c:pt idx="1096">
                  <c:v>47620.42381</c:v>
                </c:pt>
                <c:pt idx="1097">
                  <c:v>47344.843410000001</c:v>
                </c:pt>
                <c:pt idx="1098">
                  <c:v>46467.6158</c:v>
                </c:pt>
                <c:pt idx="1099">
                  <c:v>45926.761789999997</c:v>
                </c:pt>
                <c:pt idx="1100">
                  <c:v>43589.355680000001</c:v>
                </c:pt>
                <c:pt idx="1101">
                  <c:v>43154.455220000003</c:v>
                </c:pt>
                <c:pt idx="1102">
                  <c:v>41564.239009999998</c:v>
                </c:pt>
                <c:pt idx="1103">
                  <c:v>41744.057829999998</c:v>
                </c:pt>
                <c:pt idx="1104">
                  <c:v>41910.512269999999</c:v>
                </c:pt>
                <c:pt idx="1105">
                  <c:v>41820.017870000003</c:v>
                </c:pt>
                <c:pt idx="1106">
                  <c:v>42721.695480000002</c:v>
                </c:pt>
                <c:pt idx="1107">
                  <c:v>43935.643980000001</c:v>
                </c:pt>
                <c:pt idx="1108">
                  <c:v>42596.123379999997</c:v>
                </c:pt>
                <c:pt idx="1109">
                  <c:v>43101.336000000003</c:v>
                </c:pt>
                <c:pt idx="1110">
                  <c:v>43198.869859999999</c:v>
                </c:pt>
                <c:pt idx="1111">
                  <c:v>43122.787409999997</c:v>
                </c:pt>
                <c:pt idx="1112">
                  <c:v>42235.184849999998</c:v>
                </c:pt>
                <c:pt idx="1113">
                  <c:v>42372.553269999997</c:v>
                </c:pt>
                <c:pt idx="1114">
                  <c:v>41731.947919999999</c:v>
                </c:pt>
                <c:pt idx="1115">
                  <c:v>40706.931550000001</c:v>
                </c:pt>
                <c:pt idx="1116">
                  <c:v>36440.265769999998</c:v>
                </c:pt>
                <c:pt idx="1117">
                  <c:v>35036.944739999999</c:v>
                </c:pt>
                <c:pt idx="1118">
                  <c:v>36254.879860000001</c:v>
                </c:pt>
                <c:pt idx="1119">
                  <c:v>36656.19382</c:v>
                </c:pt>
                <c:pt idx="1120">
                  <c:v>36946.238279999998</c:v>
                </c:pt>
                <c:pt idx="1121">
                  <c:v>36851.369879999998</c:v>
                </c:pt>
                <c:pt idx="1122">
                  <c:v>37148.32228</c:v>
                </c:pt>
                <c:pt idx="1123">
                  <c:v>37789.478819999997</c:v>
                </c:pt>
                <c:pt idx="1124">
                  <c:v>38137.472699999998</c:v>
                </c:pt>
                <c:pt idx="1125">
                  <c:v>37936.328780000003</c:v>
                </c:pt>
                <c:pt idx="1126">
                  <c:v>38455.689659999996</c:v>
                </c:pt>
                <c:pt idx="1127">
                  <c:v>38784.5023</c:v>
                </c:pt>
                <c:pt idx="1128">
                  <c:v>36924.10239</c:v>
                </c:pt>
                <c:pt idx="1129">
                  <c:v>37018.587</c:v>
                </c:pt>
                <c:pt idx="1130">
                  <c:v>41516.072820000001</c:v>
                </c:pt>
                <c:pt idx="1131">
                  <c:v>41421.476430000002</c:v>
                </c:pt>
                <c:pt idx="1132">
                  <c:v>42411.104290000003</c:v>
                </c:pt>
                <c:pt idx="1133">
                  <c:v>43921.964379999998</c:v>
                </c:pt>
                <c:pt idx="1134">
                  <c:v>44110.31669</c:v>
                </c:pt>
                <c:pt idx="1135">
                  <c:v>44347.120929999997</c:v>
                </c:pt>
                <c:pt idx="1136">
                  <c:v>43548.071889999999</c:v>
                </c:pt>
                <c:pt idx="1137">
                  <c:v>42407.687660000003</c:v>
                </c:pt>
                <c:pt idx="1138">
                  <c:v>42198.751429999997</c:v>
                </c:pt>
                <c:pt idx="1139">
                  <c:v>42242.100149999998</c:v>
                </c:pt>
                <c:pt idx="1140">
                  <c:v>42601.715069999998</c:v>
                </c:pt>
                <c:pt idx="1141">
                  <c:v>44600.784169999999</c:v>
                </c:pt>
                <c:pt idx="1142">
                  <c:v>43980.514560000003</c:v>
                </c:pt>
                <c:pt idx="1143">
                  <c:v>40548.839849999997</c:v>
                </c:pt>
                <c:pt idx="1144">
                  <c:v>40031.590539999997</c:v>
                </c:pt>
                <c:pt idx="1145">
                  <c:v>40127.36922</c:v>
                </c:pt>
                <c:pt idx="1146">
                  <c:v>38460.391219999998</c:v>
                </c:pt>
                <c:pt idx="1147">
                  <c:v>37012.560640000003</c:v>
                </c:pt>
                <c:pt idx="1148">
                  <c:v>38314.649729999997</c:v>
                </c:pt>
                <c:pt idx="1149">
                  <c:v>37311.625610000003</c:v>
                </c:pt>
                <c:pt idx="1150">
                  <c:v>38305.927759999999</c:v>
                </c:pt>
                <c:pt idx="1151">
                  <c:v>39216.700440000001</c:v>
                </c:pt>
                <c:pt idx="1152">
                  <c:v>39048.12227</c:v>
                </c:pt>
                <c:pt idx="1153">
                  <c:v>37721.433420000001</c:v>
                </c:pt>
                <c:pt idx="1154">
                  <c:v>43204.601629999997</c:v>
                </c:pt>
                <c:pt idx="1155">
                  <c:v>44348.196430000004</c:v>
                </c:pt>
                <c:pt idx="1156">
                  <c:v>43936.40971</c:v>
                </c:pt>
                <c:pt idx="1157">
                  <c:v>42459.603770000002</c:v>
                </c:pt>
                <c:pt idx="1158">
                  <c:v>39146.884469999997</c:v>
                </c:pt>
                <c:pt idx="1159">
                  <c:v>39416.46269</c:v>
                </c:pt>
                <c:pt idx="1160">
                  <c:v>38423.61894</c:v>
                </c:pt>
                <c:pt idx="1161">
                  <c:v>38018.6495</c:v>
                </c:pt>
                <c:pt idx="1162">
                  <c:v>38726.302100000001</c:v>
                </c:pt>
                <c:pt idx="1163">
                  <c:v>41977.383459999997</c:v>
                </c:pt>
                <c:pt idx="1164">
                  <c:v>39455.231919999998</c:v>
                </c:pt>
                <c:pt idx="1165">
                  <c:v>38811.496339999998</c:v>
                </c:pt>
                <c:pt idx="1166">
                  <c:v>38934.94356</c:v>
                </c:pt>
                <c:pt idx="1167">
                  <c:v>37835.34057</c:v>
                </c:pt>
                <c:pt idx="1168">
                  <c:v>39618.093289999997</c:v>
                </c:pt>
                <c:pt idx="1169">
                  <c:v>39322.548490000001</c:v>
                </c:pt>
                <c:pt idx="1170">
                  <c:v>41144.926829999997</c:v>
                </c:pt>
                <c:pt idx="1171">
                  <c:v>40948.665659999999</c:v>
                </c:pt>
                <c:pt idx="1172">
                  <c:v>41819.071600000003</c:v>
                </c:pt>
                <c:pt idx="1173">
                  <c:v>42189.938520000003</c:v>
                </c:pt>
                <c:pt idx="1174">
                  <c:v>41245.06005</c:v>
                </c:pt>
                <c:pt idx="1175">
                  <c:v>41080.710489999998</c:v>
                </c:pt>
                <c:pt idx="1176">
                  <c:v>42356.043590000001</c:v>
                </c:pt>
                <c:pt idx="1177">
                  <c:v>42893.506679999999</c:v>
                </c:pt>
                <c:pt idx="1178">
                  <c:v>43957.608350000002</c:v>
                </c:pt>
                <c:pt idx="1179">
                  <c:v>44383.257129999998</c:v>
                </c:pt>
                <c:pt idx="1180">
                  <c:v>44521.223910000001</c:v>
                </c:pt>
                <c:pt idx="1181">
                  <c:v>46823.671759999997</c:v>
                </c:pt>
                <c:pt idx="1182">
                  <c:v>47063.114009999998</c:v>
                </c:pt>
                <c:pt idx="1183">
                  <c:v>47488.167079999999</c:v>
                </c:pt>
                <c:pt idx="1184">
                  <c:v>47098.903030000001</c:v>
                </c:pt>
                <c:pt idx="1185">
                  <c:v>45558.263590000002</c:v>
                </c:pt>
                <c:pt idx="1186">
                  <c:v>46259.21355</c:v>
                </c:pt>
                <c:pt idx="1187">
                  <c:v>45892.876980000001</c:v>
                </c:pt>
                <c:pt idx="1188">
                  <c:v>46440.887880000002</c:v>
                </c:pt>
                <c:pt idx="1189">
                  <c:v>46617.085579999999</c:v>
                </c:pt>
                <c:pt idx="1190">
                  <c:v>45581.293640000004</c:v>
                </c:pt>
                <c:pt idx="1191">
                  <c:v>43200.531450000002</c:v>
                </c:pt>
                <c:pt idx="1192">
                  <c:v>43526.58281</c:v>
                </c:pt>
                <c:pt idx="1193">
                  <c:v>42307.707150000002</c:v>
                </c:pt>
                <c:pt idx="1194">
                  <c:v>42772.670599999998</c:v>
                </c:pt>
                <c:pt idx="1195">
                  <c:v>42268.733030000003</c:v>
                </c:pt>
                <c:pt idx="1196">
                  <c:v>39506.753369999999</c:v>
                </c:pt>
                <c:pt idx="1197">
                  <c:v>40168.556329999999</c:v>
                </c:pt>
                <c:pt idx="1198">
                  <c:v>41161.498740000003</c:v>
                </c:pt>
                <c:pt idx="1199">
                  <c:v>39919.972099999999</c:v>
                </c:pt>
                <c:pt idx="1200">
                  <c:v>40546.284619999999</c:v>
                </c:pt>
                <c:pt idx="1201">
                  <c:v>40424.483289999996</c:v>
                </c:pt>
                <c:pt idx="1202">
                  <c:v>39722.815410000003</c:v>
                </c:pt>
                <c:pt idx="1203">
                  <c:v>40830.991979999999</c:v>
                </c:pt>
                <c:pt idx="1204">
                  <c:v>41502.282480000002</c:v>
                </c:pt>
                <c:pt idx="1205">
                  <c:v>41374.378199999999</c:v>
                </c:pt>
                <c:pt idx="1206">
                  <c:v>40527.364079999999</c:v>
                </c:pt>
                <c:pt idx="1207">
                  <c:v>39740.31985</c:v>
                </c:pt>
                <c:pt idx="1208">
                  <c:v>39486.728710000003</c:v>
                </c:pt>
                <c:pt idx="1209">
                  <c:v>39485.895750000003</c:v>
                </c:pt>
                <c:pt idx="1210">
                  <c:v>40480.774210000003</c:v>
                </c:pt>
                <c:pt idx="1211">
                  <c:v>38069.265429999999</c:v>
                </c:pt>
                <c:pt idx="1212">
                  <c:v>39240.469810000002</c:v>
                </c:pt>
                <c:pt idx="1213">
                  <c:v>39755.269130000001</c:v>
                </c:pt>
                <c:pt idx="1214">
                  <c:v>38600.153350000001</c:v>
                </c:pt>
                <c:pt idx="1215">
                  <c:v>37716.884480000001</c:v>
                </c:pt>
                <c:pt idx="1216">
                  <c:v>38480.583530000004</c:v>
                </c:pt>
                <c:pt idx="1217">
                  <c:v>38531.468719999997</c:v>
                </c:pt>
                <c:pt idx="1218">
                  <c:v>37751.445820000001</c:v>
                </c:pt>
                <c:pt idx="1219">
                  <c:v>39693.11146</c:v>
                </c:pt>
                <c:pt idx="1220">
                  <c:v>36566.416490000003</c:v>
                </c:pt>
                <c:pt idx="1221">
                  <c:v>36054.16012</c:v>
                </c:pt>
                <c:pt idx="1222">
                  <c:v>35542.908409999996</c:v>
                </c:pt>
                <c:pt idx="1223">
                  <c:v>33987.641360000001</c:v>
                </c:pt>
                <c:pt idx="1224">
                  <c:v>30384.579819999999</c:v>
                </c:pt>
                <c:pt idx="1225">
                  <c:v>31007.755089999999</c:v>
                </c:pt>
                <c:pt idx="1226">
                  <c:v>28900.18388</c:v>
                </c:pt>
                <c:pt idx="1227">
                  <c:v>29100.43246</c:v>
                </c:pt>
                <c:pt idx="1228">
                  <c:v>29260.85713</c:v>
                </c:pt>
                <c:pt idx="1229">
                  <c:v>30100.306059999999</c:v>
                </c:pt>
                <c:pt idx="1230">
                  <c:v>31300.556130000001</c:v>
                </c:pt>
                <c:pt idx="1231">
                  <c:v>29872.995470000002</c:v>
                </c:pt>
                <c:pt idx="1232">
                  <c:v>30440.965</c:v>
                </c:pt>
                <c:pt idx="1233">
                  <c:v>28762.383959999999</c:v>
                </c:pt>
                <c:pt idx="1234">
                  <c:v>30339.662179999999</c:v>
                </c:pt>
                <c:pt idx="1235">
                  <c:v>29214.744419999999</c:v>
                </c:pt>
                <c:pt idx="1236">
                  <c:v>29423.89719</c:v>
                </c:pt>
                <c:pt idx="1237">
                  <c:v>30340.598269999999</c:v>
                </c:pt>
                <c:pt idx="1238">
                  <c:v>29113.477500000001</c:v>
                </c:pt>
                <c:pt idx="1239">
                  <c:v>29659.863740000001</c:v>
                </c:pt>
                <c:pt idx="1240">
                  <c:v>29571.571670000001</c:v>
                </c:pt>
                <c:pt idx="1241">
                  <c:v>29337.480179999999</c:v>
                </c:pt>
                <c:pt idx="1242">
                  <c:v>28607.08077</c:v>
                </c:pt>
                <c:pt idx="1243">
                  <c:v>29030.561170000001</c:v>
                </c:pt>
                <c:pt idx="1244">
                  <c:v>29424.727879999999</c:v>
                </c:pt>
                <c:pt idx="1245">
                  <c:v>31703.036059999999</c:v>
                </c:pt>
                <c:pt idx="1246">
                  <c:v>31835.105080000001</c:v>
                </c:pt>
                <c:pt idx="1247">
                  <c:v>29791.517810000001</c:v>
                </c:pt>
                <c:pt idx="1248">
                  <c:v>30467.907060000001</c:v>
                </c:pt>
                <c:pt idx="1249">
                  <c:v>29715.66142</c:v>
                </c:pt>
                <c:pt idx="1250">
                  <c:v>29828.900900000001</c:v>
                </c:pt>
                <c:pt idx="1251">
                  <c:v>29902.225849999999</c:v>
                </c:pt>
                <c:pt idx="1252">
                  <c:v>31372.19094</c:v>
                </c:pt>
                <c:pt idx="1253">
                  <c:v>31164.901109999999</c:v>
                </c:pt>
                <c:pt idx="1254">
                  <c:v>30217.64286</c:v>
                </c:pt>
                <c:pt idx="1255">
                  <c:v>30112.468519999999</c:v>
                </c:pt>
                <c:pt idx="1256">
                  <c:v>29082.150030000001</c:v>
                </c:pt>
                <c:pt idx="1257">
                  <c:v>28359.078870000001</c:v>
                </c:pt>
                <c:pt idx="1258">
                  <c:v>26773.588380000001</c:v>
                </c:pt>
                <c:pt idx="1259">
                  <c:v>22499.379929999999</c:v>
                </c:pt>
                <c:pt idx="1260">
                  <c:v>22202.80373</c:v>
                </c:pt>
                <c:pt idx="1261">
                  <c:v>22567.626199999999</c:v>
                </c:pt>
                <c:pt idx="1262">
                  <c:v>20368.602770000001</c:v>
                </c:pt>
                <c:pt idx="1263">
                  <c:v>20468.64471</c:v>
                </c:pt>
                <c:pt idx="1264">
                  <c:v>19021.819039999998</c:v>
                </c:pt>
                <c:pt idx="1265">
                  <c:v>20526.509529999999</c:v>
                </c:pt>
                <c:pt idx="1266">
                  <c:v>20642.67008</c:v>
                </c:pt>
                <c:pt idx="1267">
                  <c:v>20722.602940000001</c:v>
                </c:pt>
                <c:pt idx="1268">
                  <c:v>19984.71687</c:v>
                </c:pt>
                <c:pt idx="1269">
                  <c:v>21080.309850000001</c:v>
                </c:pt>
                <c:pt idx="1270">
                  <c:v>21266.227729999999</c:v>
                </c:pt>
                <c:pt idx="1271">
                  <c:v>21481.26296</c:v>
                </c:pt>
                <c:pt idx="1272">
                  <c:v>21037.045129999999</c:v>
                </c:pt>
                <c:pt idx="1273">
                  <c:v>20739.18434</c:v>
                </c:pt>
                <c:pt idx="1274">
                  <c:v>20281.265090000001</c:v>
                </c:pt>
                <c:pt idx="1275">
                  <c:v>20089.31869</c:v>
                </c:pt>
                <c:pt idx="1276">
                  <c:v>19763.69528</c:v>
                </c:pt>
                <c:pt idx="1277">
                  <c:v>19329.323520000002</c:v>
                </c:pt>
                <c:pt idx="1278">
                  <c:v>19241.928100000001</c:v>
                </c:pt>
                <c:pt idx="1279">
                  <c:v>19298.57516</c:v>
                </c:pt>
                <c:pt idx="1280">
                  <c:v>20251.369449999998</c:v>
                </c:pt>
                <c:pt idx="1281">
                  <c:v>20176.558870000001</c:v>
                </c:pt>
                <c:pt idx="1282">
                  <c:v>20561.93633</c:v>
                </c:pt>
                <c:pt idx="1283">
                  <c:v>21645.87169</c:v>
                </c:pt>
                <c:pt idx="1284">
                  <c:v>21822.087780000002</c:v>
                </c:pt>
                <c:pt idx="1285">
                  <c:v>21588.652870000002</c:v>
                </c:pt>
                <c:pt idx="1286">
                  <c:v>20856.26441</c:v>
                </c:pt>
                <c:pt idx="1287">
                  <c:v>19991.536779999999</c:v>
                </c:pt>
                <c:pt idx="1288">
                  <c:v>19321.70595</c:v>
                </c:pt>
                <c:pt idx="1289">
                  <c:v>20196.93072</c:v>
                </c:pt>
                <c:pt idx="1290">
                  <c:v>20573.824809999998</c:v>
                </c:pt>
                <c:pt idx="1291">
                  <c:v>20828.231299999999</c:v>
                </c:pt>
                <c:pt idx="1292">
                  <c:v>21196.973529999999</c:v>
                </c:pt>
                <c:pt idx="1293">
                  <c:v>20824.42194</c:v>
                </c:pt>
                <c:pt idx="1294">
                  <c:v>22390.399829999998</c:v>
                </c:pt>
                <c:pt idx="1295">
                  <c:v>23396.615519999999</c:v>
                </c:pt>
                <c:pt idx="1296">
                  <c:v>23318.160459999999</c:v>
                </c:pt>
                <c:pt idx="1297">
                  <c:v>23157.53631</c:v>
                </c:pt>
                <c:pt idx="1298">
                  <c:v>22716.563630000001</c:v>
                </c:pt>
                <c:pt idx="1299">
                  <c:v>22479.522929999999</c:v>
                </c:pt>
                <c:pt idx="1300">
                  <c:v>22625.680260000001</c:v>
                </c:pt>
                <c:pt idx="1301">
                  <c:v>21387.866600000001</c:v>
                </c:pt>
                <c:pt idx="1302">
                  <c:v>21214.412250000001</c:v>
                </c:pt>
                <c:pt idx="1303">
                  <c:v>22905.32015</c:v>
                </c:pt>
                <c:pt idx="1304">
                  <c:v>23839.512030000002</c:v>
                </c:pt>
                <c:pt idx="1305">
                  <c:v>23813.79351</c:v>
                </c:pt>
                <c:pt idx="1306">
                  <c:v>23657.617289999998</c:v>
                </c:pt>
                <c:pt idx="1307">
                  <c:v>23341.207849999999</c:v>
                </c:pt>
                <c:pt idx="1308">
                  <c:v>23318.674129999999</c:v>
                </c:pt>
                <c:pt idx="1309">
                  <c:v>22981.640630000002</c:v>
                </c:pt>
                <c:pt idx="1310">
                  <c:v>22852.6944</c:v>
                </c:pt>
                <c:pt idx="1311">
                  <c:v>22640.39559</c:v>
                </c:pt>
                <c:pt idx="1312">
                  <c:v>23248.45393</c:v>
                </c:pt>
                <c:pt idx="1313">
                  <c:v>22968.076010000001</c:v>
                </c:pt>
                <c:pt idx="1314">
                  <c:v>23172.967970000002</c:v>
                </c:pt>
                <c:pt idx="1315">
                  <c:v>23801.349750000001</c:v>
                </c:pt>
                <c:pt idx="1316">
                  <c:v>23173.138370000001</c:v>
                </c:pt>
                <c:pt idx="1317">
                  <c:v>23933.801909999998</c:v>
                </c:pt>
                <c:pt idx="1318">
                  <c:v>23958.282429999999</c:v>
                </c:pt>
                <c:pt idx="1319">
                  <c:v>24404.61607</c:v>
                </c:pt>
                <c:pt idx="1320">
                  <c:v>24431.268670000001</c:v>
                </c:pt>
                <c:pt idx="1321">
                  <c:v>24325.840520000002</c:v>
                </c:pt>
                <c:pt idx="1322">
                  <c:v>24147.307820000002</c:v>
                </c:pt>
                <c:pt idx="1323">
                  <c:v>23892.48444</c:v>
                </c:pt>
                <c:pt idx="1324">
                  <c:v>23318.944339999998</c:v>
                </c:pt>
                <c:pt idx="1325">
                  <c:v>23217.331289999998</c:v>
                </c:pt>
                <c:pt idx="1326">
                  <c:v>20882.650710000002</c:v>
                </c:pt>
                <c:pt idx="1327">
                  <c:v>21169.076669999999</c:v>
                </c:pt>
                <c:pt idx="1328">
                  <c:v>21541.53183</c:v>
                </c:pt>
                <c:pt idx="1329">
                  <c:v>21371.395260000001</c:v>
                </c:pt>
                <c:pt idx="1330">
                  <c:v>21526.166499999999</c:v>
                </c:pt>
                <c:pt idx="1331">
                  <c:v>21399.625380000001</c:v>
                </c:pt>
                <c:pt idx="1332">
                  <c:v>21604.064569999999</c:v>
                </c:pt>
                <c:pt idx="1333">
                  <c:v>20233.205290000002</c:v>
                </c:pt>
                <c:pt idx="1334">
                  <c:v>20059.369460000002</c:v>
                </c:pt>
                <c:pt idx="1335">
                  <c:v>19649.71919</c:v>
                </c:pt>
                <c:pt idx="1336">
                  <c:v>20284.900679999999</c:v>
                </c:pt>
                <c:pt idx="1337">
                  <c:v>19790.327949999999</c:v>
                </c:pt>
                <c:pt idx="1338">
                  <c:v>20044.00764</c:v>
                </c:pt>
                <c:pt idx="1339">
                  <c:v>20114.411400000001</c:v>
                </c:pt>
                <c:pt idx="1340">
                  <c:v>19945.95174</c:v>
                </c:pt>
                <c:pt idx="1341">
                  <c:v>19815.04954</c:v>
                </c:pt>
                <c:pt idx="1342">
                  <c:v>19978.806659999998</c:v>
                </c:pt>
                <c:pt idx="1343">
                  <c:v>19832.617269999999</c:v>
                </c:pt>
                <c:pt idx="1344">
                  <c:v>18849.675360000001</c:v>
                </c:pt>
                <c:pt idx="1345">
                  <c:v>19290.038199999999</c:v>
                </c:pt>
                <c:pt idx="1346">
                  <c:v>19328.261129999999</c:v>
                </c:pt>
                <c:pt idx="1347">
                  <c:v>21366.231500000002</c:v>
                </c:pt>
                <c:pt idx="1348">
                  <c:v>21678.075430000001</c:v>
                </c:pt>
                <c:pt idx="1349">
                  <c:v>21766.327420000001</c:v>
                </c:pt>
                <c:pt idx="1350">
                  <c:v>22334.582419999999</c:v>
                </c:pt>
                <c:pt idx="1351">
                  <c:v>20189.698960000002</c:v>
                </c:pt>
                <c:pt idx="1352">
                  <c:v>20253.946039999999</c:v>
                </c:pt>
                <c:pt idx="1353">
                  <c:v>19713.198530000001</c:v>
                </c:pt>
                <c:pt idx="1354">
                  <c:v>19755.130499999999</c:v>
                </c:pt>
                <c:pt idx="1355">
                  <c:v>20132.063030000001</c:v>
                </c:pt>
                <c:pt idx="1356">
                  <c:v>19415.187720000002</c:v>
                </c:pt>
                <c:pt idx="1357">
                  <c:v>19562.552629999998</c:v>
                </c:pt>
                <c:pt idx="1358">
                  <c:v>18883.71862</c:v>
                </c:pt>
                <c:pt idx="1359">
                  <c:v>18536.027129999999</c:v>
                </c:pt>
                <c:pt idx="1360">
                  <c:v>19419.039990000001</c:v>
                </c:pt>
                <c:pt idx="1361">
                  <c:v>19305.217720000001</c:v>
                </c:pt>
                <c:pt idx="1362">
                  <c:v>18945.014360000001</c:v>
                </c:pt>
                <c:pt idx="1363">
                  <c:v>18794.861260000001</c:v>
                </c:pt>
                <c:pt idx="1364">
                  <c:v>19204.72162</c:v>
                </c:pt>
                <c:pt idx="1365">
                  <c:v>19114.073280000001</c:v>
                </c:pt>
                <c:pt idx="1366">
                  <c:v>19429.814119999999</c:v>
                </c:pt>
                <c:pt idx="1367">
                  <c:v>19542.477989999999</c:v>
                </c:pt>
                <c:pt idx="1368">
                  <c:v>19451.411179999999</c:v>
                </c:pt>
                <c:pt idx="1369">
                  <c:v>19309.761419999999</c:v>
                </c:pt>
                <c:pt idx="1370">
                  <c:v>19047.293140000002</c:v>
                </c:pt>
                <c:pt idx="1371">
                  <c:v>19623.384249999999</c:v>
                </c:pt>
                <c:pt idx="1372">
                  <c:v>20336.305250000001</c:v>
                </c:pt>
                <c:pt idx="1373">
                  <c:v>20166.131880000001</c:v>
                </c:pt>
                <c:pt idx="1374">
                  <c:v>19952.07891</c:v>
                </c:pt>
                <c:pt idx="1375">
                  <c:v>19545.950949999999</c:v>
                </c:pt>
                <c:pt idx="1376">
                  <c:v>19412.584279999999</c:v>
                </c:pt>
                <c:pt idx="1377">
                  <c:v>19443.801800000001</c:v>
                </c:pt>
                <c:pt idx="1378">
                  <c:v>19141.06149</c:v>
                </c:pt>
                <c:pt idx="1379">
                  <c:v>19049.863259999998</c:v>
                </c:pt>
                <c:pt idx="1380">
                  <c:v>19157.54077</c:v>
                </c:pt>
                <c:pt idx="1381">
                  <c:v>19385.411270000001</c:v>
                </c:pt>
                <c:pt idx="1382">
                  <c:v>19186.282340000002</c:v>
                </c:pt>
                <c:pt idx="1383">
                  <c:v>19066.57763</c:v>
                </c:pt>
                <c:pt idx="1384">
                  <c:v>19266.889579999999</c:v>
                </c:pt>
                <c:pt idx="1385">
                  <c:v>19552.72551</c:v>
                </c:pt>
                <c:pt idx="1386">
                  <c:v>19338.52277</c:v>
                </c:pt>
                <c:pt idx="1387">
                  <c:v>19137.395189999999</c:v>
                </c:pt>
                <c:pt idx="1388">
                  <c:v>19050.92297</c:v>
                </c:pt>
                <c:pt idx="1389">
                  <c:v>19175.577939999999</c:v>
                </c:pt>
                <c:pt idx="1390">
                  <c:v>19207.51325</c:v>
                </c:pt>
                <c:pt idx="1391">
                  <c:v>19569.500489999999</c:v>
                </c:pt>
                <c:pt idx="1392">
                  <c:v>19342.950499999999</c:v>
                </c:pt>
                <c:pt idx="1393">
                  <c:v>20100.3596</c:v>
                </c:pt>
                <c:pt idx="1394">
                  <c:v>20777.237870000001</c:v>
                </c:pt>
                <c:pt idx="1395">
                  <c:v>20285.275880000001</c:v>
                </c:pt>
                <c:pt idx="1396">
                  <c:v>20601.858820000001</c:v>
                </c:pt>
                <c:pt idx="1397">
                  <c:v>20817.570629999998</c:v>
                </c:pt>
                <c:pt idx="1398">
                  <c:v>20632.632180000001</c:v>
                </c:pt>
                <c:pt idx="1399">
                  <c:v>20499.21977</c:v>
                </c:pt>
                <c:pt idx="1400">
                  <c:v>20481.880369999999</c:v>
                </c:pt>
                <c:pt idx="1401">
                  <c:v>20162.893240000001</c:v>
                </c:pt>
                <c:pt idx="1402">
                  <c:v>20204.764510000001</c:v>
                </c:pt>
                <c:pt idx="1403">
                  <c:v>21149.027549999999</c:v>
                </c:pt>
                <c:pt idx="1404">
                  <c:v>21276.101569999999</c:v>
                </c:pt>
                <c:pt idx="1405">
                  <c:v>20932.956709999999</c:v>
                </c:pt>
                <c:pt idx="1406">
                  <c:v>20593.726760000001</c:v>
                </c:pt>
                <c:pt idx="1407">
                  <c:v>18534.268950000001</c:v>
                </c:pt>
                <c:pt idx="1408">
                  <c:v>15863.344440000001</c:v>
                </c:pt>
                <c:pt idx="1409">
                  <c:v>17571.845600000001</c:v>
                </c:pt>
                <c:pt idx="1410">
                  <c:v>17008.584599999998</c:v>
                </c:pt>
                <c:pt idx="1411">
                  <c:v>16798.105889999999</c:v>
                </c:pt>
                <c:pt idx="1412">
                  <c:v>16346.55941</c:v>
                </c:pt>
                <c:pt idx="1413">
                  <c:v>16634.915120000001</c:v>
                </c:pt>
                <c:pt idx="1414">
                  <c:v>16867.778750000001</c:v>
                </c:pt>
                <c:pt idx="1415">
                  <c:v>16663.078509999999</c:v>
                </c:pt>
                <c:pt idx="1416">
                  <c:v>16686.215769999999</c:v>
                </c:pt>
                <c:pt idx="1417">
                  <c:v>16695.351770000001</c:v>
                </c:pt>
                <c:pt idx="1418">
                  <c:v>16717.710299999999</c:v>
                </c:pt>
                <c:pt idx="1419">
                  <c:v>16287.91533</c:v>
                </c:pt>
                <c:pt idx="1420">
                  <c:v>15797.53062</c:v>
                </c:pt>
                <c:pt idx="1421">
                  <c:v>16178.8837</c:v>
                </c:pt>
                <c:pt idx="1422">
                  <c:v>16622.307379999998</c:v>
                </c:pt>
                <c:pt idx="1423">
                  <c:v>16589.33196</c:v>
                </c:pt>
                <c:pt idx="1424">
                  <c:v>16526.632320000001</c:v>
                </c:pt>
                <c:pt idx="1425">
                  <c:v>16470.607899999999</c:v>
                </c:pt>
                <c:pt idx="1426">
                  <c:v>16449.996950000001</c:v>
                </c:pt>
                <c:pt idx="1427">
                  <c:v>16221.61975</c:v>
                </c:pt>
                <c:pt idx="1428">
                  <c:v>16447.883989999998</c:v>
                </c:pt>
                <c:pt idx="1429">
                  <c:v>17178.315409999999</c:v>
                </c:pt>
                <c:pt idx="1430">
                  <c:v>16962.986400000002</c:v>
                </c:pt>
                <c:pt idx="1431">
                  <c:v>17014.59</c:v>
                </c:pt>
                <c:pt idx="1432">
                  <c:v>16950.39</c:v>
                </c:pt>
                <c:pt idx="1433">
                  <c:v>17114.59</c:v>
                </c:pt>
                <c:pt idx="1434">
                  <c:v>16972.240000000002</c:v>
                </c:pt>
                <c:pt idx="1435">
                  <c:v>16995.63</c:v>
                </c:pt>
                <c:pt idx="1436">
                  <c:v>16830.68</c:v>
                </c:pt>
                <c:pt idx="1437">
                  <c:v>17184.099999999999</c:v>
                </c:pt>
                <c:pt idx="1438">
                  <c:v>17129.349999999999</c:v>
                </c:pt>
                <c:pt idx="1439">
                  <c:v>17115.37</c:v>
                </c:pt>
                <c:pt idx="1440">
                  <c:v>17131.46</c:v>
                </c:pt>
                <c:pt idx="1441">
                  <c:v>17177.78</c:v>
                </c:pt>
                <c:pt idx="1442">
                  <c:v>17762</c:v>
                </c:pt>
                <c:pt idx="1443">
                  <c:v>17828.900000000001</c:v>
                </c:pt>
                <c:pt idx="1444">
                  <c:v>17399.63</c:v>
                </c:pt>
                <c:pt idx="1445">
                  <c:v>16837.95</c:v>
                </c:pt>
                <c:pt idx="1446">
                  <c:v>16715.5</c:v>
                </c:pt>
                <c:pt idx="1447">
                  <c:v>16753.05</c:v>
                </c:pt>
                <c:pt idx="1448">
                  <c:v>16586.82</c:v>
                </c:pt>
                <c:pt idx="1449">
                  <c:v>16881.54</c:v>
                </c:pt>
                <c:pt idx="1450">
                  <c:v>16793.099999999999</c:v>
                </c:pt>
                <c:pt idx="1451">
                  <c:v>16792.25</c:v>
                </c:pt>
                <c:pt idx="1452">
                  <c:v>16811.330000000002</c:v>
                </c:pt>
                <c:pt idx="1453">
                  <c:v>16829.82</c:v>
                </c:pt>
                <c:pt idx="1454">
                  <c:v>16830.25</c:v>
                </c:pt>
                <c:pt idx="1455">
                  <c:v>16833.009999999998</c:v>
                </c:pt>
                <c:pt idx="1456">
                  <c:v>16692.55</c:v>
                </c:pt>
                <c:pt idx="1457">
                  <c:v>16517.32</c:v>
                </c:pt>
                <c:pt idx="1458">
                  <c:v>16593.400000000001</c:v>
                </c:pt>
                <c:pt idx="1459">
                  <c:v>16579.060000000001</c:v>
                </c:pt>
                <c:pt idx="1460">
                  <c:v>16593.400000000001</c:v>
                </c:pt>
                <c:pt idx="1461">
                  <c:v>16579.060000000001</c:v>
                </c:pt>
                <c:pt idx="1462">
                  <c:v>16750.939999999999</c:v>
                </c:pt>
                <c:pt idx="1463">
                  <c:v>16661.86</c:v>
                </c:pt>
                <c:pt idx="1464">
                  <c:v>16821.82</c:v>
                </c:pt>
                <c:pt idx="1465">
                  <c:v>16844.62</c:v>
                </c:pt>
                <c:pt idx="1466">
                  <c:v>16927.86</c:v>
                </c:pt>
                <c:pt idx="1467">
                  <c:v>16938.55</c:v>
                </c:pt>
                <c:pt idx="1468">
                  <c:v>16956.66</c:v>
                </c:pt>
                <c:pt idx="1469">
                  <c:v>17181.34</c:v>
                </c:pt>
                <c:pt idx="1470">
                  <c:v>17466.71</c:v>
                </c:pt>
                <c:pt idx="1471">
                  <c:v>17560.599999999999</c:v>
                </c:pt>
                <c:pt idx="1472">
                  <c:v>18830.98</c:v>
                </c:pt>
                <c:pt idx="1473">
                  <c:v>19813.55</c:v>
                </c:pt>
                <c:pt idx="1474">
                  <c:v>20903.7</c:v>
                </c:pt>
                <c:pt idx="1475">
                  <c:v>20906.28</c:v>
                </c:pt>
                <c:pt idx="1476">
                  <c:v>21133.18</c:v>
                </c:pt>
                <c:pt idx="1477">
                  <c:v>21316.080000000002</c:v>
                </c:pt>
                <c:pt idx="1478">
                  <c:v>20778.650000000001</c:v>
                </c:pt>
                <c:pt idx="1479">
                  <c:v>20939.64</c:v>
                </c:pt>
                <c:pt idx="1480">
                  <c:v>22318.240000000002</c:v>
                </c:pt>
                <c:pt idx="1481">
                  <c:v>23204.05</c:v>
                </c:pt>
                <c:pt idx="1482">
                  <c:v>22591.84</c:v>
                </c:pt>
                <c:pt idx="1483">
                  <c:v>22998.16</c:v>
                </c:pt>
                <c:pt idx="1484">
                  <c:v>22904.83</c:v>
                </c:pt>
                <c:pt idx="1485">
                  <c:v>22572.19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B-4C6A-8C69-6621D97A2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Marathon Digital (MARA) Senior Unsecured  $747mm 1% Convert due 12/1/2026  </a:t>
            </a:r>
            <a:endParaRPr lang="en-US"/>
          </a:p>
        </c:rich>
      </c:tx>
      <c:layout>
        <c:manualLayout>
          <c:xMode val="edge"/>
          <c:yMode val="edge"/>
          <c:x val="0.16515331509302289"/>
          <c:y val="1.46430794074298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882939082371668E-2"/>
          <c:y val="9.6590666584277146E-2"/>
          <c:w val="0.86221349643561107"/>
          <c:h val="0.78380170403028226"/>
        </c:manualLayout>
      </c:layout>
      <c:lineChart>
        <c:grouping val="standard"/>
        <c:varyColors val="0"/>
        <c:ser>
          <c:idx val="0"/>
          <c:order val="0"/>
          <c:tx>
            <c:v>MARA Bond Price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Public_BondPx!$A$7:$A$500</c:f>
              <c:numCache>
                <c:formatCode>m/d/yyyy</c:formatCode>
                <c:ptCount val="494"/>
                <c:pt idx="0">
                  <c:v>0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44522</c:v>
                </c:pt>
                <c:pt idx="5">
                  <c:v>44524</c:v>
                </c:pt>
                <c:pt idx="6">
                  <c:v>44526</c:v>
                </c:pt>
                <c:pt idx="7">
                  <c:v>44529</c:v>
                </c:pt>
                <c:pt idx="8">
                  <c:v>44530</c:v>
                </c:pt>
                <c:pt idx="9">
                  <c:v>44531</c:v>
                </c:pt>
                <c:pt idx="10">
                  <c:v>44532</c:v>
                </c:pt>
                <c:pt idx="11">
                  <c:v>44533</c:v>
                </c:pt>
                <c:pt idx="12">
                  <c:v>44536</c:v>
                </c:pt>
                <c:pt idx="13">
                  <c:v>44537</c:v>
                </c:pt>
                <c:pt idx="14">
                  <c:v>44538</c:v>
                </c:pt>
                <c:pt idx="15">
                  <c:v>44539</c:v>
                </c:pt>
                <c:pt idx="16">
                  <c:v>44540</c:v>
                </c:pt>
                <c:pt idx="17">
                  <c:v>44544</c:v>
                </c:pt>
                <c:pt idx="18">
                  <c:v>44545</c:v>
                </c:pt>
                <c:pt idx="19">
                  <c:v>44546</c:v>
                </c:pt>
                <c:pt idx="20">
                  <c:v>44547</c:v>
                </c:pt>
                <c:pt idx="21">
                  <c:v>44550</c:v>
                </c:pt>
                <c:pt idx="22">
                  <c:v>44551</c:v>
                </c:pt>
                <c:pt idx="23">
                  <c:v>44552</c:v>
                </c:pt>
                <c:pt idx="24">
                  <c:v>44553</c:v>
                </c:pt>
                <c:pt idx="25">
                  <c:v>44557</c:v>
                </c:pt>
                <c:pt idx="26">
                  <c:v>44558</c:v>
                </c:pt>
                <c:pt idx="27">
                  <c:v>44559</c:v>
                </c:pt>
                <c:pt idx="28">
                  <c:v>44560</c:v>
                </c:pt>
                <c:pt idx="29">
                  <c:v>44561</c:v>
                </c:pt>
                <c:pt idx="30">
                  <c:v>44564</c:v>
                </c:pt>
                <c:pt idx="31">
                  <c:v>44565</c:v>
                </c:pt>
                <c:pt idx="32">
                  <c:v>44567</c:v>
                </c:pt>
                <c:pt idx="33">
                  <c:v>44568</c:v>
                </c:pt>
                <c:pt idx="34">
                  <c:v>44571</c:v>
                </c:pt>
                <c:pt idx="35">
                  <c:v>44573</c:v>
                </c:pt>
                <c:pt idx="36">
                  <c:v>44574</c:v>
                </c:pt>
                <c:pt idx="37">
                  <c:v>44579</c:v>
                </c:pt>
                <c:pt idx="38">
                  <c:v>44580</c:v>
                </c:pt>
                <c:pt idx="39">
                  <c:v>44581</c:v>
                </c:pt>
                <c:pt idx="40">
                  <c:v>44582</c:v>
                </c:pt>
                <c:pt idx="41">
                  <c:v>44585</c:v>
                </c:pt>
                <c:pt idx="42">
                  <c:v>44586</c:v>
                </c:pt>
                <c:pt idx="43">
                  <c:v>44587</c:v>
                </c:pt>
                <c:pt idx="44">
                  <c:v>44588</c:v>
                </c:pt>
                <c:pt idx="45">
                  <c:v>44593</c:v>
                </c:pt>
                <c:pt idx="46">
                  <c:v>44594</c:v>
                </c:pt>
                <c:pt idx="47">
                  <c:v>44595</c:v>
                </c:pt>
                <c:pt idx="48">
                  <c:v>44596</c:v>
                </c:pt>
                <c:pt idx="49">
                  <c:v>44600</c:v>
                </c:pt>
                <c:pt idx="50">
                  <c:v>44601</c:v>
                </c:pt>
                <c:pt idx="51">
                  <c:v>44602</c:v>
                </c:pt>
                <c:pt idx="52">
                  <c:v>44606</c:v>
                </c:pt>
                <c:pt idx="53">
                  <c:v>44607</c:v>
                </c:pt>
                <c:pt idx="54">
                  <c:v>44609</c:v>
                </c:pt>
                <c:pt idx="55">
                  <c:v>44610</c:v>
                </c:pt>
                <c:pt idx="56">
                  <c:v>44615</c:v>
                </c:pt>
                <c:pt idx="57">
                  <c:v>44621</c:v>
                </c:pt>
                <c:pt idx="58">
                  <c:v>44622</c:v>
                </c:pt>
                <c:pt idx="59">
                  <c:v>44623</c:v>
                </c:pt>
                <c:pt idx="60">
                  <c:v>44624</c:v>
                </c:pt>
                <c:pt idx="61">
                  <c:v>44627</c:v>
                </c:pt>
                <c:pt idx="62">
                  <c:v>44629</c:v>
                </c:pt>
                <c:pt idx="63">
                  <c:v>44631</c:v>
                </c:pt>
                <c:pt idx="64">
                  <c:v>44634</c:v>
                </c:pt>
                <c:pt idx="65">
                  <c:v>44635</c:v>
                </c:pt>
                <c:pt idx="66">
                  <c:v>44636</c:v>
                </c:pt>
                <c:pt idx="67">
                  <c:v>44637</c:v>
                </c:pt>
                <c:pt idx="68">
                  <c:v>44638</c:v>
                </c:pt>
                <c:pt idx="69">
                  <c:v>44642</c:v>
                </c:pt>
                <c:pt idx="70">
                  <c:v>44644</c:v>
                </c:pt>
                <c:pt idx="71">
                  <c:v>44648</c:v>
                </c:pt>
                <c:pt idx="72">
                  <c:v>44650</c:v>
                </c:pt>
                <c:pt idx="73">
                  <c:v>44656</c:v>
                </c:pt>
                <c:pt idx="74">
                  <c:v>44657</c:v>
                </c:pt>
                <c:pt idx="75">
                  <c:v>44662</c:v>
                </c:pt>
                <c:pt idx="76">
                  <c:v>44663</c:v>
                </c:pt>
                <c:pt idx="77">
                  <c:v>44664</c:v>
                </c:pt>
                <c:pt idx="78">
                  <c:v>44669</c:v>
                </c:pt>
                <c:pt idx="79">
                  <c:v>44670</c:v>
                </c:pt>
                <c:pt idx="80">
                  <c:v>44671</c:v>
                </c:pt>
                <c:pt idx="81">
                  <c:v>44672</c:v>
                </c:pt>
                <c:pt idx="82">
                  <c:v>44676</c:v>
                </c:pt>
                <c:pt idx="83">
                  <c:v>44678</c:v>
                </c:pt>
                <c:pt idx="84">
                  <c:v>44680</c:v>
                </c:pt>
                <c:pt idx="85">
                  <c:v>44683</c:v>
                </c:pt>
                <c:pt idx="86">
                  <c:v>44684</c:v>
                </c:pt>
                <c:pt idx="87">
                  <c:v>44685</c:v>
                </c:pt>
                <c:pt idx="88">
                  <c:v>44686</c:v>
                </c:pt>
                <c:pt idx="89">
                  <c:v>44690</c:v>
                </c:pt>
                <c:pt idx="90">
                  <c:v>44691</c:v>
                </c:pt>
                <c:pt idx="91">
                  <c:v>44692</c:v>
                </c:pt>
                <c:pt idx="92">
                  <c:v>44693</c:v>
                </c:pt>
                <c:pt idx="93">
                  <c:v>44694</c:v>
                </c:pt>
                <c:pt idx="94">
                  <c:v>44697</c:v>
                </c:pt>
                <c:pt idx="95">
                  <c:v>44698</c:v>
                </c:pt>
                <c:pt idx="96">
                  <c:v>44699</c:v>
                </c:pt>
                <c:pt idx="97">
                  <c:v>44700</c:v>
                </c:pt>
                <c:pt idx="98">
                  <c:v>44704</c:v>
                </c:pt>
                <c:pt idx="99">
                  <c:v>44706</c:v>
                </c:pt>
                <c:pt idx="100">
                  <c:v>44707</c:v>
                </c:pt>
                <c:pt idx="101">
                  <c:v>44712</c:v>
                </c:pt>
                <c:pt idx="102">
                  <c:v>44713</c:v>
                </c:pt>
                <c:pt idx="103">
                  <c:v>44714</c:v>
                </c:pt>
                <c:pt idx="104">
                  <c:v>44719</c:v>
                </c:pt>
                <c:pt idx="105">
                  <c:v>44722</c:v>
                </c:pt>
                <c:pt idx="106">
                  <c:v>44725</c:v>
                </c:pt>
                <c:pt idx="107">
                  <c:v>44726</c:v>
                </c:pt>
                <c:pt idx="108">
                  <c:v>44727</c:v>
                </c:pt>
                <c:pt idx="109">
                  <c:v>44728</c:v>
                </c:pt>
                <c:pt idx="110">
                  <c:v>44733</c:v>
                </c:pt>
                <c:pt idx="111">
                  <c:v>44735</c:v>
                </c:pt>
                <c:pt idx="112">
                  <c:v>44736</c:v>
                </c:pt>
                <c:pt idx="113">
                  <c:v>44740</c:v>
                </c:pt>
                <c:pt idx="114">
                  <c:v>44741</c:v>
                </c:pt>
                <c:pt idx="115">
                  <c:v>44742</c:v>
                </c:pt>
                <c:pt idx="116">
                  <c:v>44749</c:v>
                </c:pt>
                <c:pt idx="117">
                  <c:v>44753</c:v>
                </c:pt>
                <c:pt idx="118">
                  <c:v>44755</c:v>
                </c:pt>
                <c:pt idx="119">
                  <c:v>44760</c:v>
                </c:pt>
                <c:pt idx="120">
                  <c:v>44761</c:v>
                </c:pt>
                <c:pt idx="121">
                  <c:v>44762</c:v>
                </c:pt>
                <c:pt idx="122">
                  <c:v>44763</c:v>
                </c:pt>
                <c:pt idx="123">
                  <c:v>44764</c:v>
                </c:pt>
                <c:pt idx="124">
                  <c:v>44769</c:v>
                </c:pt>
                <c:pt idx="125">
                  <c:v>44770</c:v>
                </c:pt>
                <c:pt idx="126">
                  <c:v>44775</c:v>
                </c:pt>
                <c:pt idx="127">
                  <c:v>44777</c:v>
                </c:pt>
                <c:pt idx="128">
                  <c:v>44778</c:v>
                </c:pt>
                <c:pt idx="129">
                  <c:v>44781</c:v>
                </c:pt>
                <c:pt idx="130">
                  <c:v>44782</c:v>
                </c:pt>
                <c:pt idx="131">
                  <c:v>44783</c:v>
                </c:pt>
                <c:pt idx="132">
                  <c:v>44784</c:v>
                </c:pt>
                <c:pt idx="133">
                  <c:v>44796</c:v>
                </c:pt>
                <c:pt idx="134">
                  <c:v>44804</c:v>
                </c:pt>
                <c:pt idx="135">
                  <c:v>44811</c:v>
                </c:pt>
                <c:pt idx="136">
                  <c:v>44813</c:v>
                </c:pt>
                <c:pt idx="137">
                  <c:v>44816</c:v>
                </c:pt>
                <c:pt idx="138">
                  <c:v>44820</c:v>
                </c:pt>
                <c:pt idx="139">
                  <c:v>44824</c:v>
                </c:pt>
                <c:pt idx="140">
                  <c:v>44844</c:v>
                </c:pt>
                <c:pt idx="141">
                  <c:v>44860</c:v>
                </c:pt>
                <c:pt idx="142">
                  <c:v>44861</c:v>
                </c:pt>
                <c:pt idx="143">
                  <c:v>44872</c:v>
                </c:pt>
                <c:pt idx="144">
                  <c:v>44873</c:v>
                </c:pt>
                <c:pt idx="145">
                  <c:v>44874</c:v>
                </c:pt>
                <c:pt idx="146">
                  <c:v>44875</c:v>
                </c:pt>
                <c:pt idx="147">
                  <c:v>44881</c:v>
                </c:pt>
                <c:pt idx="148">
                  <c:v>44888</c:v>
                </c:pt>
                <c:pt idx="149">
                  <c:v>44915</c:v>
                </c:pt>
                <c:pt idx="150">
                  <c:v>44917</c:v>
                </c:pt>
                <c:pt idx="151">
                  <c:v>44929</c:v>
                </c:pt>
                <c:pt idx="152">
                  <c:v>44936</c:v>
                </c:pt>
                <c:pt idx="153">
                  <c:v>44938</c:v>
                </c:pt>
                <c:pt idx="154">
                  <c:v>44939</c:v>
                </c:pt>
                <c:pt idx="155">
                  <c:v>44943</c:v>
                </c:pt>
                <c:pt idx="156">
                  <c:v>44944</c:v>
                </c:pt>
                <c:pt idx="157">
                  <c:v>44949</c:v>
                </c:pt>
                <c:pt idx="158">
                  <c:v>44950</c:v>
                </c:pt>
              </c:numCache>
            </c:numRef>
          </c:cat>
          <c:val>
            <c:numRef>
              <c:f>Public_BondPx!$B$7:$B$500</c:f>
              <c:numCache>
                <c:formatCode>General</c:formatCode>
                <c:ptCount val="494"/>
                <c:pt idx="0">
                  <c:v>101.25</c:v>
                </c:pt>
                <c:pt idx="1">
                  <c:v>97.48</c:v>
                </c:pt>
                <c:pt idx="2">
                  <c:v>98.278000000000006</c:v>
                </c:pt>
                <c:pt idx="3">
                  <c:v>100.657</c:v>
                </c:pt>
                <c:pt idx="4">
                  <c:v>96.563999999999993</c:v>
                </c:pt>
                <c:pt idx="5">
                  <c:v>96.677000000000007</c:v>
                </c:pt>
                <c:pt idx="6">
                  <c:v>94.688999999999993</c:v>
                </c:pt>
                <c:pt idx="7">
                  <c:v>96.399000000000001</c:v>
                </c:pt>
                <c:pt idx="8">
                  <c:v>95.04</c:v>
                </c:pt>
                <c:pt idx="9">
                  <c:v>102.434</c:v>
                </c:pt>
                <c:pt idx="10">
                  <c:v>93.17</c:v>
                </c:pt>
                <c:pt idx="11">
                  <c:v>85.501000000000005</c:v>
                </c:pt>
                <c:pt idx="12">
                  <c:v>86.100999999999999</c:v>
                </c:pt>
                <c:pt idx="13">
                  <c:v>90.849000000000004</c:v>
                </c:pt>
                <c:pt idx="14">
                  <c:v>91.718999999999994</c:v>
                </c:pt>
                <c:pt idx="15">
                  <c:v>87.83</c:v>
                </c:pt>
                <c:pt idx="16">
                  <c:v>85.048000000000002</c:v>
                </c:pt>
                <c:pt idx="17">
                  <c:v>82.465999999999994</c:v>
                </c:pt>
                <c:pt idx="18">
                  <c:v>78.915999999999997</c:v>
                </c:pt>
                <c:pt idx="19">
                  <c:v>80.709000000000003</c:v>
                </c:pt>
                <c:pt idx="20">
                  <c:v>78.531000000000006</c:v>
                </c:pt>
                <c:pt idx="21">
                  <c:v>76.682000000000002</c:v>
                </c:pt>
                <c:pt idx="22">
                  <c:v>79.289000000000001</c:v>
                </c:pt>
                <c:pt idx="23">
                  <c:v>79.656999999999996</c:v>
                </c:pt>
                <c:pt idx="24">
                  <c:v>79.656999999999996</c:v>
                </c:pt>
                <c:pt idx="25">
                  <c:v>85.254000000000005</c:v>
                </c:pt>
                <c:pt idx="26">
                  <c:v>81.081000000000003</c:v>
                </c:pt>
                <c:pt idx="27">
                  <c:v>80</c:v>
                </c:pt>
                <c:pt idx="28">
                  <c:v>81.349000000000004</c:v>
                </c:pt>
                <c:pt idx="29">
                  <c:v>81.058999999999997</c:v>
                </c:pt>
                <c:pt idx="30">
                  <c:v>79.974999999999994</c:v>
                </c:pt>
                <c:pt idx="31">
                  <c:v>80.643000000000001</c:v>
                </c:pt>
                <c:pt idx="32">
                  <c:v>74.373000000000005</c:v>
                </c:pt>
                <c:pt idx="33">
                  <c:v>74.566000000000003</c:v>
                </c:pt>
                <c:pt idx="34">
                  <c:v>73.697999999999993</c:v>
                </c:pt>
                <c:pt idx="35">
                  <c:v>76.129000000000005</c:v>
                </c:pt>
                <c:pt idx="36">
                  <c:v>74.748999999999995</c:v>
                </c:pt>
                <c:pt idx="37">
                  <c:v>71.914000000000001</c:v>
                </c:pt>
                <c:pt idx="38">
                  <c:v>71.950999999999993</c:v>
                </c:pt>
                <c:pt idx="39">
                  <c:v>71.53</c:v>
                </c:pt>
                <c:pt idx="40">
                  <c:v>68</c:v>
                </c:pt>
                <c:pt idx="41">
                  <c:v>66.915999999999997</c:v>
                </c:pt>
                <c:pt idx="42">
                  <c:v>65.885999999999996</c:v>
                </c:pt>
                <c:pt idx="43">
                  <c:v>66.123000000000005</c:v>
                </c:pt>
                <c:pt idx="44">
                  <c:v>64.679000000000002</c:v>
                </c:pt>
                <c:pt idx="45">
                  <c:v>68.870999999999995</c:v>
                </c:pt>
                <c:pt idx="46">
                  <c:v>67.45</c:v>
                </c:pt>
                <c:pt idx="47">
                  <c:v>65.251000000000005</c:v>
                </c:pt>
                <c:pt idx="48">
                  <c:v>67.206999999999994</c:v>
                </c:pt>
                <c:pt idx="49">
                  <c:v>69.17</c:v>
                </c:pt>
                <c:pt idx="50">
                  <c:v>71.11</c:v>
                </c:pt>
                <c:pt idx="51">
                  <c:v>71.968999999999994</c:v>
                </c:pt>
                <c:pt idx="52">
                  <c:v>69</c:v>
                </c:pt>
                <c:pt idx="53">
                  <c:v>71.064999999999998</c:v>
                </c:pt>
                <c:pt idx="54">
                  <c:v>70.195999999999998</c:v>
                </c:pt>
                <c:pt idx="55">
                  <c:v>70.195999999999998</c:v>
                </c:pt>
                <c:pt idx="56">
                  <c:v>65.682000000000002</c:v>
                </c:pt>
                <c:pt idx="57">
                  <c:v>69.459000000000003</c:v>
                </c:pt>
                <c:pt idx="58">
                  <c:v>70.774000000000001</c:v>
                </c:pt>
                <c:pt idx="59">
                  <c:v>69.625</c:v>
                </c:pt>
                <c:pt idx="60">
                  <c:v>68.819999999999993</c:v>
                </c:pt>
                <c:pt idx="61">
                  <c:v>65.832999999999998</c:v>
                </c:pt>
                <c:pt idx="62">
                  <c:v>69.989000000000004</c:v>
                </c:pt>
                <c:pt idx="63">
                  <c:v>69.259</c:v>
                </c:pt>
                <c:pt idx="64">
                  <c:v>66.161000000000001</c:v>
                </c:pt>
                <c:pt idx="65">
                  <c:v>65.067999999999998</c:v>
                </c:pt>
                <c:pt idx="66">
                  <c:v>67.131</c:v>
                </c:pt>
                <c:pt idx="67">
                  <c:v>69.599999999999994</c:v>
                </c:pt>
                <c:pt idx="68">
                  <c:v>70.451999999999998</c:v>
                </c:pt>
                <c:pt idx="69">
                  <c:v>72.025000000000006</c:v>
                </c:pt>
                <c:pt idx="70">
                  <c:v>72.302000000000007</c:v>
                </c:pt>
                <c:pt idx="71">
                  <c:v>73.869</c:v>
                </c:pt>
                <c:pt idx="72">
                  <c:v>72.935000000000002</c:v>
                </c:pt>
                <c:pt idx="73">
                  <c:v>69.841999999999999</c:v>
                </c:pt>
                <c:pt idx="74">
                  <c:v>68.143000000000001</c:v>
                </c:pt>
                <c:pt idx="75">
                  <c:v>65.962999999999994</c:v>
                </c:pt>
                <c:pt idx="76">
                  <c:v>64.965000000000003</c:v>
                </c:pt>
                <c:pt idx="77">
                  <c:v>65.853999999999999</c:v>
                </c:pt>
                <c:pt idx="78">
                  <c:v>64.292000000000002</c:v>
                </c:pt>
                <c:pt idx="79">
                  <c:v>65.233000000000004</c:v>
                </c:pt>
                <c:pt idx="80">
                  <c:v>65.231999999999999</c:v>
                </c:pt>
                <c:pt idx="81">
                  <c:v>63.136000000000003</c:v>
                </c:pt>
                <c:pt idx="82">
                  <c:v>61.848999999999997</c:v>
                </c:pt>
                <c:pt idx="83">
                  <c:v>60.38</c:v>
                </c:pt>
                <c:pt idx="84">
                  <c:v>60.25</c:v>
                </c:pt>
                <c:pt idx="85">
                  <c:v>59.204000000000001</c:v>
                </c:pt>
                <c:pt idx="86">
                  <c:v>59.75</c:v>
                </c:pt>
                <c:pt idx="87">
                  <c:v>59.701000000000001</c:v>
                </c:pt>
                <c:pt idx="88">
                  <c:v>58.058</c:v>
                </c:pt>
                <c:pt idx="89">
                  <c:v>50.5</c:v>
                </c:pt>
                <c:pt idx="90">
                  <c:v>48</c:v>
                </c:pt>
                <c:pt idx="91">
                  <c:v>41.103999999999999</c:v>
                </c:pt>
                <c:pt idx="92">
                  <c:v>39.375</c:v>
                </c:pt>
                <c:pt idx="93">
                  <c:v>41.5</c:v>
                </c:pt>
                <c:pt idx="94">
                  <c:v>41.134</c:v>
                </c:pt>
                <c:pt idx="95">
                  <c:v>41.112000000000002</c:v>
                </c:pt>
                <c:pt idx="96">
                  <c:v>39.648000000000003</c:v>
                </c:pt>
                <c:pt idx="97">
                  <c:v>39</c:v>
                </c:pt>
                <c:pt idx="98">
                  <c:v>39</c:v>
                </c:pt>
                <c:pt idx="99">
                  <c:v>37.978000000000002</c:v>
                </c:pt>
                <c:pt idx="100">
                  <c:v>37.978000000000002</c:v>
                </c:pt>
                <c:pt idx="101">
                  <c:v>38.75</c:v>
                </c:pt>
                <c:pt idx="102">
                  <c:v>37.067999999999998</c:v>
                </c:pt>
                <c:pt idx="103">
                  <c:v>36.75</c:v>
                </c:pt>
                <c:pt idx="104">
                  <c:v>36.014000000000003</c:v>
                </c:pt>
                <c:pt idx="105">
                  <c:v>35.71</c:v>
                </c:pt>
                <c:pt idx="106">
                  <c:v>32.125</c:v>
                </c:pt>
                <c:pt idx="107">
                  <c:v>30.25</c:v>
                </c:pt>
                <c:pt idx="108">
                  <c:v>29.5</c:v>
                </c:pt>
                <c:pt idx="109">
                  <c:v>29.5</c:v>
                </c:pt>
                <c:pt idx="110">
                  <c:v>29.5</c:v>
                </c:pt>
                <c:pt idx="111">
                  <c:v>30.125</c:v>
                </c:pt>
                <c:pt idx="112">
                  <c:v>30.25</c:v>
                </c:pt>
                <c:pt idx="113">
                  <c:v>29.064</c:v>
                </c:pt>
                <c:pt idx="114">
                  <c:v>27.125</c:v>
                </c:pt>
                <c:pt idx="115">
                  <c:v>26.5</c:v>
                </c:pt>
                <c:pt idx="116">
                  <c:v>27.5</c:v>
                </c:pt>
                <c:pt idx="117">
                  <c:v>28.047000000000001</c:v>
                </c:pt>
                <c:pt idx="118">
                  <c:v>28.763000000000002</c:v>
                </c:pt>
                <c:pt idx="119">
                  <c:v>31.95</c:v>
                </c:pt>
                <c:pt idx="120">
                  <c:v>36.070999999999998</c:v>
                </c:pt>
                <c:pt idx="121">
                  <c:v>37.634</c:v>
                </c:pt>
                <c:pt idx="122">
                  <c:v>36.802999999999997</c:v>
                </c:pt>
                <c:pt idx="123">
                  <c:v>38.338000000000001</c:v>
                </c:pt>
                <c:pt idx="124">
                  <c:v>37.375</c:v>
                </c:pt>
                <c:pt idx="125">
                  <c:v>39.908000000000001</c:v>
                </c:pt>
                <c:pt idx="126">
                  <c:v>39.167000000000002</c:v>
                </c:pt>
                <c:pt idx="127">
                  <c:v>41.929000000000002</c:v>
                </c:pt>
                <c:pt idx="128">
                  <c:v>42.25</c:v>
                </c:pt>
                <c:pt idx="129">
                  <c:v>42.954000000000001</c:v>
                </c:pt>
                <c:pt idx="130">
                  <c:v>42.116</c:v>
                </c:pt>
                <c:pt idx="131">
                  <c:v>42.5</c:v>
                </c:pt>
                <c:pt idx="132">
                  <c:v>45.89</c:v>
                </c:pt>
                <c:pt idx="133">
                  <c:v>39.65</c:v>
                </c:pt>
                <c:pt idx="134">
                  <c:v>38.835000000000001</c:v>
                </c:pt>
                <c:pt idx="135">
                  <c:v>37.354999999999997</c:v>
                </c:pt>
                <c:pt idx="136">
                  <c:v>40.875</c:v>
                </c:pt>
                <c:pt idx="137">
                  <c:v>41.875</c:v>
                </c:pt>
                <c:pt idx="138">
                  <c:v>37.097000000000001</c:v>
                </c:pt>
                <c:pt idx="139">
                  <c:v>35.935000000000002</c:v>
                </c:pt>
                <c:pt idx="140">
                  <c:v>35.460999999999999</c:v>
                </c:pt>
                <c:pt idx="141">
                  <c:v>41.25</c:v>
                </c:pt>
                <c:pt idx="142">
                  <c:v>40.667999999999999</c:v>
                </c:pt>
                <c:pt idx="143">
                  <c:v>35.988999999999997</c:v>
                </c:pt>
                <c:pt idx="144">
                  <c:v>36.381</c:v>
                </c:pt>
                <c:pt idx="145">
                  <c:v>34</c:v>
                </c:pt>
                <c:pt idx="146">
                  <c:v>34</c:v>
                </c:pt>
                <c:pt idx="147">
                  <c:v>31.451000000000001</c:v>
                </c:pt>
                <c:pt idx="148">
                  <c:v>26</c:v>
                </c:pt>
                <c:pt idx="149">
                  <c:v>23</c:v>
                </c:pt>
                <c:pt idx="150">
                  <c:v>23.75</c:v>
                </c:pt>
                <c:pt idx="151">
                  <c:v>23.515000000000001</c:v>
                </c:pt>
                <c:pt idx="152">
                  <c:v>28.532</c:v>
                </c:pt>
                <c:pt idx="153">
                  <c:v>30.5</c:v>
                </c:pt>
                <c:pt idx="154">
                  <c:v>31.338999999999999</c:v>
                </c:pt>
                <c:pt idx="155">
                  <c:v>33.25</c:v>
                </c:pt>
                <c:pt idx="156">
                  <c:v>33</c:v>
                </c:pt>
                <c:pt idx="157">
                  <c:v>33.835000000000001</c:v>
                </c:pt>
                <c:pt idx="158">
                  <c:v>32.896999999999998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53-4A9A-8EAB-62AFE8EE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15280"/>
        <c:axId val="1664308624"/>
      </c:lineChart>
      <c:lineChart>
        <c:grouping val="standard"/>
        <c:varyColors val="0"/>
        <c:ser>
          <c:idx val="1"/>
          <c:order val="1"/>
          <c:tx>
            <c:v>MARA Bond Yield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Public_BondPx!$A$7:$A$500</c:f>
              <c:numCache>
                <c:formatCode>m/d/yyyy</c:formatCode>
                <c:ptCount val="494"/>
                <c:pt idx="0">
                  <c:v>0</c:v>
                </c:pt>
                <c:pt idx="1">
                  <c:v>44517</c:v>
                </c:pt>
                <c:pt idx="2">
                  <c:v>44518</c:v>
                </c:pt>
                <c:pt idx="3">
                  <c:v>44519</c:v>
                </c:pt>
                <c:pt idx="4">
                  <c:v>44522</c:v>
                </c:pt>
                <c:pt idx="5">
                  <c:v>44524</c:v>
                </c:pt>
                <c:pt idx="6">
                  <c:v>44526</c:v>
                </c:pt>
                <c:pt idx="7">
                  <c:v>44529</c:v>
                </c:pt>
                <c:pt idx="8">
                  <c:v>44530</c:v>
                </c:pt>
                <c:pt idx="9">
                  <c:v>44531</c:v>
                </c:pt>
                <c:pt idx="10">
                  <c:v>44532</c:v>
                </c:pt>
                <c:pt idx="11">
                  <c:v>44533</c:v>
                </c:pt>
                <c:pt idx="12">
                  <c:v>44536</c:v>
                </c:pt>
                <c:pt idx="13">
                  <c:v>44537</c:v>
                </c:pt>
                <c:pt idx="14">
                  <c:v>44538</c:v>
                </c:pt>
                <c:pt idx="15">
                  <c:v>44539</c:v>
                </c:pt>
                <c:pt idx="16">
                  <c:v>44540</c:v>
                </c:pt>
                <c:pt idx="17">
                  <c:v>44544</c:v>
                </c:pt>
                <c:pt idx="18">
                  <c:v>44545</c:v>
                </c:pt>
                <c:pt idx="19">
                  <c:v>44546</c:v>
                </c:pt>
                <c:pt idx="20">
                  <c:v>44547</c:v>
                </c:pt>
                <c:pt idx="21">
                  <c:v>44550</c:v>
                </c:pt>
                <c:pt idx="22">
                  <c:v>44551</c:v>
                </c:pt>
                <c:pt idx="23">
                  <c:v>44552</c:v>
                </c:pt>
                <c:pt idx="24">
                  <c:v>44553</c:v>
                </c:pt>
                <c:pt idx="25">
                  <c:v>44557</c:v>
                </c:pt>
                <c:pt idx="26">
                  <c:v>44558</c:v>
                </c:pt>
                <c:pt idx="27">
                  <c:v>44559</c:v>
                </c:pt>
                <c:pt idx="28">
                  <c:v>44560</c:v>
                </c:pt>
                <c:pt idx="29">
                  <c:v>44561</c:v>
                </c:pt>
                <c:pt idx="30">
                  <c:v>44564</c:v>
                </c:pt>
                <c:pt idx="31">
                  <c:v>44565</c:v>
                </c:pt>
                <c:pt idx="32">
                  <c:v>44567</c:v>
                </c:pt>
                <c:pt idx="33">
                  <c:v>44568</c:v>
                </c:pt>
                <c:pt idx="34">
                  <c:v>44571</c:v>
                </c:pt>
                <c:pt idx="35">
                  <c:v>44573</c:v>
                </c:pt>
                <c:pt idx="36">
                  <c:v>44574</c:v>
                </c:pt>
                <c:pt idx="37">
                  <c:v>44579</c:v>
                </c:pt>
                <c:pt idx="38">
                  <c:v>44580</c:v>
                </c:pt>
                <c:pt idx="39">
                  <c:v>44581</c:v>
                </c:pt>
                <c:pt idx="40">
                  <c:v>44582</c:v>
                </c:pt>
                <c:pt idx="41">
                  <c:v>44585</c:v>
                </c:pt>
                <c:pt idx="42">
                  <c:v>44586</c:v>
                </c:pt>
                <c:pt idx="43">
                  <c:v>44587</c:v>
                </c:pt>
                <c:pt idx="44">
                  <c:v>44588</c:v>
                </c:pt>
                <c:pt idx="45">
                  <c:v>44593</c:v>
                </c:pt>
                <c:pt idx="46">
                  <c:v>44594</c:v>
                </c:pt>
                <c:pt idx="47">
                  <c:v>44595</c:v>
                </c:pt>
                <c:pt idx="48">
                  <c:v>44596</c:v>
                </c:pt>
                <c:pt idx="49">
                  <c:v>44600</c:v>
                </c:pt>
                <c:pt idx="50">
                  <c:v>44601</c:v>
                </c:pt>
                <c:pt idx="51">
                  <c:v>44602</c:v>
                </c:pt>
                <c:pt idx="52">
                  <c:v>44606</c:v>
                </c:pt>
                <c:pt idx="53">
                  <c:v>44607</c:v>
                </c:pt>
                <c:pt idx="54">
                  <c:v>44609</c:v>
                </c:pt>
                <c:pt idx="55">
                  <c:v>44610</c:v>
                </c:pt>
                <c:pt idx="56">
                  <c:v>44615</c:v>
                </c:pt>
                <c:pt idx="57">
                  <c:v>44621</c:v>
                </c:pt>
                <c:pt idx="58">
                  <c:v>44622</c:v>
                </c:pt>
                <c:pt idx="59">
                  <c:v>44623</c:v>
                </c:pt>
                <c:pt idx="60">
                  <c:v>44624</c:v>
                </c:pt>
                <c:pt idx="61">
                  <c:v>44627</c:v>
                </c:pt>
                <c:pt idx="62">
                  <c:v>44629</c:v>
                </c:pt>
                <c:pt idx="63">
                  <c:v>44631</c:v>
                </c:pt>
                <c:pt idx="64">
                  <c:v>44634</c:v>
                </c:pt>
                <c:pt idx="65">
                  <c:v>44635</c:v>
                </c:pt>
                <c:pt idx="66">
                  <c:v>44636</c:v>
                </c:pt>
                <c:pt idx="67">
                  <c:v>44637</c:v>
                </c:pt>
                <c:pt idx="68">
                  <c:v>44638</c:v>
                </c:pt>
                <c:pt idx="69">
                  <c:v>44642</c:v>
                </c:pt>
                <c:pt idx="70">
                  <c:v>44644</c:v>
                </c:pt>
                <c:pt idx="71">
                  <c:v>44648</c:v>
                </c:pt>
                <c:pt idx="72">
                  <c:v>44650</c:v>
                </c:pt>
                <c:pt idx="73">
                  <c:v>44656</c:v>
                </c:pt>
                <c:pt idx="74">
                  <c:v>44657</c:v>
                </c:pt>
                <c:pt idx="75">
                  <c:v>44662</c:v>
                </c:pt>
                <c:pt idx="76">
                  <c:v>44663</c:v>
                </c:pt>
                <c:pt idx="77">
                  <c:v>44664</c:v>
                </c:pt>
                <c:pt idx="78">
                  <c:v>44669</c:v>
                </c:pt>
                <c:pt idx="79">
                  <c:v>44670</c:v>
                </c:pt>
                <c:pt idx="80">
                  <c:v>44671</c:v>
                </c:pt>
                <c:pt idx="81">
                  <c:v>44672</c:v>
                </c:pt>
                <c:pt idx="82">
                  <c:v>44676</c:v>
                </c:pt>
                <c:pt idx="83">
                  <c:v>44678</c:v>
                </c:pt>
                <c:pt idx="84">
                  <c:v>44680</c:v>
                </c:pt>
                <c:pt idx="85">
                  <c:v>44683</c:v>
                </c:pt>
                <c:pt idx="86">
                  <c:v>44684</c:v>
                </c:pt>
                <c:pt idx="87">
                  <c:v>44685</c:v>
                </c:pt>
                <c:pt idx="88">
                  <c:v>44686</c:v>
                </c:pt>
                <c:pt idx="89">
                  <c:v>44690</c:v>
                </c:pt>
                <c:pt idx="90">
                  <c:v>44691</c:v>
                </c:pt>
                <c:pt idx="91">
                  <c:v>44692</c:v>
                </c:pt>
                <c:pt idx="92">
                  <c:v>44693</c:v>
                </c:pt>
                <c:pt idx="93">
                  <c:v>44694</c:v>
                </c:pt>
                <c:pt idx="94">
                  <c:v>44697</c:v>
                </c:pt>
                <c:pt idx="95">
                  <c:v>44698</c:v>
                </c:pt>
                <c:pt idx="96">
                  <c:v>44699</c:v>
                </c:pt>
                <c:pt idx="97">
                  <c:v>44700</c:v>
                </c:pt>
                <c:pt idx="98">
                  <c:v>44704</c:v>
                </c:pt>
                <c:pt idx="99">
                  <c:v>44706</c:v>
                </c:pt>
                <c:pt idx="100">
                  <c:v>44707</c:v>
                </c:pt>
                <c:pt idx="101">
                  <c:v>44712</c:v>
                </c:pt>
                <c:pt idx="102">
                  <c:v>44713</c:v>
                </c:pt>
                <c:pt idx="103">
                  <c:v>44714</c:v>
                </c:pt>
                <c:pt idx="104">
                  <c:v>44719</c:v>
                </c:pt>
                <c:pt idx="105">
                  <c:v>44722</c:v>
                </c:pt>
                <c:pt idx="106">
                  <c:v>44725</c:v>
                </c:pt>
                <c:pt idx="107">
                  <c:v>44726</c:v>
                </c:pt>
                <c:pt idx="108">
                  <c:v>44727</c:v>
                </c:pt>
                <c:pt idx="109">
                  <c:v>44728</c:v>
                </c:pt>
                <c:pt idx="110">
                  <c:v>44733</c:v>
                </c:pt>
                <c:pt idx="111">
                  <c:v>44735</c:v>
                </c:pt>
                <c:pt idx="112">
                  <c:v>44736</c:v>
                </c:pt>
                <c:pt idx="113">
                  <c:v>44740</c:v>
                </c:pt>
                <c:pt idx="114">
                  <c:v>44741</c:v>
                </c:pt>
                <c:pt idx="115">
                  <c:v>44742</c:v>
                </c:pt>
                <c:pt idx="116">
                  <c:v>44749</c:v>
                </c:pt>
                <c:pt idx="117">
                  <c:v>44753</c:v>
                </c:pt>
                <c:pt idx="118">
                  <c:v>44755</c:v>
                </c:pt>
                <c:pt idx="119">
                  <c:v>44760</c:v>
                </c:pt>
                <c:pt idx="120">
                  <c:v>44761</c:v>
                </c:pt>
                <c:pt idx="121">
                  <c:v>44762</c:v>
                </c:pt>
                <c:pt idx="122">
                  <c:v>44763</c:v>
                </c:pt>
                <c:pt idx="123">
                  <c:v>44764</c:v>
                </c:pt>
                <c:pt idx="124">
                  <c:v>44769</c:v>
                </c:pt>
                <c:pt idx="125">
                  <c:v>44770</c:v>
                </c:pt>
                <c:pt idx="126">
                  <c:v>44775</c:v>
                </c:pt>
                <c:pt idx="127">
                  <c:v>44777</c:v>
                </c:pt>
                <c:pt idx="128">
                  <c:v>44778</c:v>
                </c:pt>
                <c:pt idx="129">
                  <c:v>44781</c:v>
                </c:pt>
                <c:pt idx="130">
                  <c:v>44782</c:v>
                </c:pt>
                <c:pt idx="131">
                  <c:v>44783</c:v>
                </c:pt>
                <c:pt idx="132">
                  <c:v>44784</c:v>
                </c:pt>
                <c:pt idx="133">
                  <c:v>44796</c:v>
                </c:pt>
                <c:pt idx="134">
                  <c:v>44804</c:v>
                </c:pt>
                <c:pt idx="135">
                  <c:v>44811</c:v>
                </c:pt>
                <c:pt idx="136">
                  <c:v>44813</c:v>
                </c:pt>
                <c:pt idx="137">
                  <c:v>44816</c:v>
                </c:pt>
                <c:pt idx="138">
                  <c:v>44820</c:v>
                </c:pt>
                <c:pt idx="139">
                  <c:v>44824</c:v>
                </c:pt>
                <c:pt idx="140">
                  <c:v>44844</c:v>
                </c:pt>
                <c:pt idx="141">
                  <c:v>44860</c:v>
                </c:pt>
                <c:pt idx="142">
                  <c:v>44861</c:v>
                </c:pt>
                <c:pt idx="143">
                  <c:v>44872</c:v>
                </c:pt>
                <c:pt idx="144">
                  <c:v>44873</c:v>
                </c:pt>
                <c:pt idx="145">
                  <c:v>44874</c:v>
                </c:pt>
                <c:pt idx="146">
                  <c:v>44875</c:v>
                </c:pt>
                <c:pt idx="147">
                  <c:v>44881</c:v>
                </c:pt>
                <c:pt idx="148">
                  <c:v>44888</c:v>
                </c:pt>
                <c:pt idx="149">
                  <c:v>44915</c:v>
                </c:pt>
                <c:pt idx="150">
                  <c:v>44917</c:v>
                </c:pt>
                <c:pt idx="151">
                  <c:v>44929</c:v>
                </c:pt>
                <c:pt idx="152">
                  <c:v>44936</c:v>
                </c:pt>
                <c:pt idx="153">
                  <c:v>44938</c:v>
                </c:pt>
                <c:pt idx="154">
                  <c:v>44939</c:v>
                </c:pt>
                <c:pt idx="155">
                  <c:v>44943</c:v>
                </c:pt>
                <c:pt idx="156">
                  <c:v>44944</c:v>
                </c:pt>
                <c:pt idx="157">
                  <c:v>44949</c:v>
                </c:pt>
                <c:pt idx="158">
                  <c:v>44950</c:v>
                </c:pt>
              </c:numCache>
            </c:numRef>
          </c:cat>
          <c:val>
            <c:numRef>
              <c:f>Public_BondPx!$C$7:$C$500</c:f>
              <c:numCache>
                <c:formatCode>General</c:formatCode>
                <c:ptCount val="494"/>
                <c:pt idx="0">
                  <c:v>0.747</c:v>
                </c:pt>
                <c:pt idx="1">
                  <c:v>1.522</c:v>
                </c:pt>
                <c:pt idx="2">
                  <c:v>1.3560000000000001</c:v>
                </c:pt>
                <c:pt idx="3">
                  <c:v>0.86599999999999999</c:v>
                </c:pt>
                <c:pt idx="4">
                  <c:v>1.7170000000000001</c:v>
                </c:pt>
                <c:pt idx="5">
                  <c:v>1.6950000000000001</c:v>
                </c:pt>
                <c:pt idx="6">
                  <c:v>2.125</c:v>
                </c:pt>
                <c:pt idx="7">
                  <c:v>1.7549999999999999</c:v>
                </c:pt>
                <c:pt idx="8">
                  <c:v>2.0489999999999999</c:v>
                </c:pt>
                <c:pt idx="9">
                  <c:v>0.50600000000000001</c:v>
                </c:pt>
                <c:pt idx="10">
                  <c:v>2.464</c:v>
                </c:pt>
                <c:pt idx="11">
                  <c:v>4.26</c:v>
                </c:pt>
                <c:pt idx="12">
                  <c:v>4.1150000000000002</c:v>
                </c:pt>
                <c:pt idx="13">
                  <c:v>2.992</c:v>
                </c:pt>
                <c:pt idx="14">
                  <c:v>2.794</c:v>
                </c:pt>
                <c:pt idx="15">
                  <c:v>3.7050000000000001</c:v>
                </c:pt>
                <c:pt idx="16">
                  <c:v>4.3840000000000003</c:v>
                </c:pt>
                <c:pt idx="17">
                  <c:v>5.04</c:v>
                </c:pt>
                <c:pt idx="18">
                  <c:v>5.9779999999999998</c:v>
                </c:pt>
                <c:pt idx="19">
                  <c:v>5.5069999999999997</c:v>
                </c:pt>
                <c:pt idx="20">
                  <c:v>6.0940000000000003</c:v>
                </c:pt>
                <c:pt idx="21">
                  <c:v>6.6070000000000002</c:v>
                </c:pt>
                <c:pt idx="22">
                  <c:v>5.8940000000000001</c:v>
                </c:pt>
                <c:pt idx="23">
                  <c:v>5.806</c:v>
                </c:pt>
                <c:pt idx="24">
                  <c:v>5.8079999999999998</c:v>
                </c:pt>
                <c:pt idx="25">
                  <c:v>4.3609999999999998</c:v>
                </c:pt>
                <c:pt idx="26">
                  <c:v>5.4340000000000002</c:v>
                </c:pt>
                <c:pt idx="27">
                  <c:v>5.7240000000000002</c:v>
                </c:pt>
                <c:pt idx="28">
                  <c:v>5.3710000000000004</c:v>
                </c:pt>
                <c:pt idx="29">
                  <c:v>5.45</c:v>
                </c:pt>
                <c:pt idx="30">
                  <c:v>5.7409999999999997</c:v>
                </c:pt>
                <c:pt idx="31">
                  <c:v>5.5650000000000004</c:v>
                </c:pt>
                <c:pt idx="32">
                  <c:v>7.3280000000000003</c:v>
                </c:pt>
                <c:pt idx="33">
                  <c:v>7.2750000000000004</c:v>
                </c:pt>
                <c:pt idx="34">
                  <c:v>7.5330000000000004</c:v>
                </c:pt>
                <c:pt idx="35">
                  <c:v>6.8339999999999996</c:v>
                </c:pt>
                <c:pt idx="36">
                  <c:v>7.2460000000000004</c:v>
                </c:pt>
                <c:pt idx="37">
                  <c:v>8.1</c:v>
                </c:pt>
                <c:pt idx="38">
                  <c:v>8.093</c:v>
                </c:pt>
                <c:pt idx="39">
                  <c:v>8.234</c:v>
                </c:pt>
                <c:pt idx="40">
                  <c:v>9.3580000000000005</c:v>
                </c:pt>
                <c:pt idx="41">
                  <c:v>9.7200000000000006</c:v>
                </c:pt>
                <c:pt idx="42">
                  <c:v>10.07</c:v>
                </c:pt>
                <c:pt idx="43">
                  <c:v>9.9949999999999992</c:v>
                </c:pt>
                <c:pt idx="44">
                  <c:v>10.504</c:v>
                </c:pt>
                <c:pt idx="45">
                  <c:v>9.1129999999999995</c:v>
                </c:pt>
                <c:pt idx="46">
                  <c:v>9.5820000000000007</c:v>
                </c:pt>
                <c:pt idx="47">
                  <c:v>10.339</c:v>
                </c:pt>
                <c:pt idx="48">
                  <c:v>9.6820000000000004</c:v>
                </c:pt>
                <c:pt idx="49">
                  <c:v>9.048</c:v>
                </c:pt>
                <c:pt idx="50">
                  <c:v>8.4359999999999999</c:v>
                </c:pt>
                <c:pt idx="51">
                  <c:v>8.1809999999999992</c:v>
                </c:pt>
                <c:pt idx="52">
                  <c:v>9.1310000000000002</c:v>
                </c:pt>
                <c:pt idx="53">
                  <c:v>8.4760000000000009</c:v>
                </c:pt>
                <c:pt idx="54">
                  <c:v>8.7729999999999997</c:v>
                </c:pt>
                <c:pt idx="55">
                  <c:v>8.7780000000000005</c:v>
                </c:pt>
                <c:pt idx="56">
                  <c:v>10.288</c:v>
                </c:pt>
                <c:pt idx="57">
                  <c:v>9.0609999999999999</c:v>
                </c:pt>
                <c:pt idx="58">
                  <c:v>8.6419999999999995</c:v>
                </c:pt>
                <c:pt idx="59">
                  <c:v>9.0259999999999998</c:v>
                </c:pt>
                <c:pt idx="60">
                  <c:v>9.2949999999999999</c:v>
                </c:pt>
                <c:pt idx="61">
                  <c:v>10.311</c:v>
                </c:pt>
                <c:pt idx="62">
                  <c:v>8.9260000000000002</c:v>
                </c:pt>
                <c:pt idx="63">
                  <c:v>9.1839999999999993</c:v>
                </c:pt>
                <c:pt idx="64">
                  <c:v>10.234999999999999</c:v>
                </c:pt>
                <c:pt idx="65">
                  <c:v>10.624000000000001</c:v>
                </c:pt>
                <c:pt idx="66">
                  <c:v>9.9120000000000008</c:v>
                </c:pt>
                <c:pt idx="67">
                  <c:v>9.1010000000000009</c:v>
                </c:pt>
                <c:pt idx="68">
                  <c:v>8.827</c:v>
                </c:pt>
                <c:pt idx="69">
                  <c:v>8.3320000000000007</c:v>
                </c:pt>
                <c:pt idx="70">
                  <c:v>8.2620000000000005</c:v>
                </c:pt>
                <c:pt idx="71">
                  <c:v>7.7809999999999997</c:v>
                </c:pt>
                <c:pt idx="72">
                  <c:v>8.0749999999999993</c:v>
                </c:pt>
                <c:pt idx="73">
                  <c:v>9.0969999999999995</c:v>
                </c:pt>
                <c:pt idx="74">
                  <c:v>9.6720000000000006</c:v>
                </c:pt>
                <c:pt idx="75">
                  <c:v>10.454000000000001</c:v>
                </c:pt>
                <c:pt idx="76">
                  <c:v>10.816000000000001</c:v>
                </c:pt>
                <c:pt idx="77">
                  <c:v>10.521000000000001</c:v>
                </c:pt>
                <c:pt idx="78">
                  <c:v>11.096</c:v>
                </c:pt>
                <c:pt idx="79">
                  <c:v>10.760999999999999</c:v>
                </c:pt>
                <c:pt idx="80">
                  <c:v>10.766999999999999</c:v>
                </c:pt>
                <c:pt idx="81">
                  <c:v>11.555</c:v>
                </c:pt>
                <c:pt idx="82">
                  <c:v>12.055</c:v>
                </c:pt>
                <c:pt idx="83">
                  <c:v>12.641</c:v>
                </c:pt>
                <c:pt idx="84">
                  <c:v>12.721</c:v>
                </c:pt>
                <c:pt idx="85">
                  <c:v>13.147</c:v>
                </c:pt>
                <c:pt idx="86">
                  <c:v>12.935</c:v>
                </c:pt>
                <c:pt idx="87">
                  <c:v>12.961</c:v>
                </c:pt>
                <c:pt idx="88">
                  <c:v>13.654999999999999</c:v>
                </c:pt>
                <c:pt idx="89">
                  <c:v>17.067</c:v>
                </c:pt>
                <c:pt idx="90">
                  <c:v>18.329999999999998</c:v>
                </c:pt>
                <c:pt idx="91">
                  <c:v>22.225000000000001</c:v>
                </c:pt>
                <c:pt idx="92">
                  <c:v>23.358000000000001</c:v>
                </c:pt>
                <c:pt idx="93">
                  <c:v>22.035</c:v>
                </c:pt>
                <c:pt idx="94">
                  <c:v>22.273</c:v>
                </c:pt>
                <c:pt idx="95">
                  <c:v>22.3</c:v>
                </c:pt>
                <c:pt idx="96">
                  <c:v>23.238</c:v>
                </c:pt>
                <c:pt idx="97">
                  <c:v>23.702000000000002</c:v>
                </c:pt>
                <c:pt idx="98">
                  <c:v>23.731000000000002</c:v>
                </c:pt>
                <c:pt idx="99">
                  <c:v>24.443999999999999</c:v>
                </c:pt>
                <c:pt idx="100">
                  <c:v>24.504000000000001</c:v>
                </c:pt>
                <c:pt idx="101">
                  <c:v>23.998000000000001</c:v>
                </c:pt>
                <c:pt idx="102">
                  <c:v>25.163</c:v>
                </c:pt>
                <c:pt idx="103">
                  <c:v>25.434000000000001</c:v>
                </c:pt>
                <c:pt idx="104">
                  <c:v>26.01</c:v>
                </c:pt>
                <c:pt idx="105">
                  <c:v>26.312000000000001</c:v>
                </c:pt>
                <c:pt idx="106">
                  <c:v>29.138999999999999</c:v>
                </c:pt>
                <c:pt idx="107">
                  <c:v>30.774000000000001</c:v>
                </c:pt>
                <c:pt idx="108">
                  <c:v>31.472999999999999</c:v>
                </c:pt>
                <c:pt idx="109">
                  <c:v>31.552</c:v>
                </c:pt>
                <c:pt idx="110">
                  <c:v>31.591000000000001</c:v>
                </c:pt>
                <c:pt idx="111">
                  <c:v>31.097999999999999</c:v>
                </c:pt>
                <c:pt idx="112">
                  <c:v>31.004999999999999</c:v>
                </c:pt>
                <c:pt idx="113">
                  <c:v>32.137999999999998</c:v>
                </c:pt>
                <c:pt idx="114">
                  <c:v>34.063000000000002</c:v>
                </c:pt>
                <c:pt idx="115">
                  <c:v>34.798999999999999</c:v>
                </c:pt>
                <c:pt idx="116">
                  <c:v>33.896000000000001</c:v>
                </c:pt>
                <c:pt idx="117">
                  <c:v>33.39</c:v>
                </c:pt>
                <c:pt idx="118">
                  <c:v>32.731999999999999</c:v>
                </c:pt>
                <c:pt idx="119">
                  <c:v>29.931999999999999</c:v>
                </c:pt>
                <c:pt idx="120">
                  <c:v>26.651</c:v>
                </c:pt>
                <c:pt idx="121">
                  <c:v>25.527000000000001</c:v>
                </c:pt>
                <c:pt idx="122">
                  <c:v>26.175000000000001</c:v>
                </c:pt>
                <c:pt idx="123">
                  <c:v>25.091999999999999</c:v>
                </c:pt>
                <c:pt idx="124">
                  <c:v>25.824999999999999</c:v>
                </c:pt>
                <c:pt idx="125">
                  <c:v>24.094999999999999</c:v>
                </c:pt>
                <c:pt idx="126">
                  <c:v>24.643000000000001</c:v>
                </c:pt>
                <c:pt idx="127">
                  <c:v>22.876999999999999</c:v>
                </c:pt>
                <c:pt idx="128">
                  <c:v>22.687999999999999</c:v>
                </c:pt>
                <c:pt idx="129">
                  <c:v>22.260999999999999</c:v>
                </c:pt>
                <c:pt idx="130">
                  <c:v>22.800999999999998</c:v>
                </c:pt>
                <c:pt idx="131">
                  <c:v>22.573</c:v>
                </c:pt>
                <c:pt idx="132">
                  <c:v>20.571999999999999</c:v>
                </c:pt>
                <c:pt idx="133">
                  <c:v>24.64</c:v>
                </c:pt>
                <c:pt idx="134">
                  <c:v>25.321000000000002</c:v>
                </c:pt>
                <c:pt idx="135">
                  <c:v>26.51</c:v>
                </c:pt>
                <c:pt idx="136">
                  <c:v>24.091000000000001</c:v>
                </c:pt>
                <c:pt idx="137">
                  <c:v>23.443000000000001</c:v>
                </c:pt>
                <c:pt idx="138">
                  <c:v>26.895</c:v>
                </c:pt>
                <c:pt idx="139">
                  <c:v>27.824000000000002</c:v>
                </c:pt>
                <c:pt idx="140">
                  <c:v>28.577000000000002</c:v>
                </c:pt>
                <c:pt idx="141">
                  <c:v>24.558</c:v>
                </c:pt>
                <c:pt idx="142">
                  <c:v>25.010999999999999</c:v>
                </c:pt>
                <c:pt idx="143">
                  <c:v>28.675999999999998</c:v>
                </c:pt>
                <c:pt idx="144">
                  <c:v>28.38</c:v>
                </c:pt>
                <c:pt idx="145">
                  <c:v>30.443999999999999</c:v>
                </c:pt>
                <c:pt idx="146">
                  <c:v>30.465</c:v>
                </c:pt>
                <c:pt idx="147">
                  <c:v>32.847999999999999</c:v>
                </c:pt>
                <c:pt idx="148">
                  <c:v>38.908999999999999</c:v>
                </c:pt>
                <c:pt idx="149">
                  <c:v>43.500999999999998</c:v>
                </c:pt>
                <c:pt idx="150">
                  <c:v>42.622</c:v>
                </c:pt>
                <c:pt idx="151">
                  <c:v>43.194000000000003</c:v>
                </c:pt>
                <c:pt idx="152">
                  <c:v>37.192</c:v>
                </c:pt>
                <c:pt idx="153">
                  <c:v>35.216999999999999</c:v>
                </c:pt>
                <c:pt idx="154">
                  <c:v>34.389000000000003</c:v>
                </c:pt>
                <c:pt idx="155">
                  <c:v>32.564999999999998</c:v>
                </c:pt>
                <c:pt idx="156">
                  <c:v>32.823999999999998</c:v>
                </c:pt>
                <c:pt idx="157">
                  <c:v>32.161999999999999</c:v>
                </c:pt>
                <c:pt idx="158">
                  <c:v>33.064999999999998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53-4A9A-8EAB-62AFE8EE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312944"/>
        <c:axId val="385367024"/>
      </c:lineChart>
      <c:dateAx>
        <c:axId val="1664315280"/>
        <c:scaling>
          <c:orientation val="minMax"/>
        </c:scaling>
        <c:delete val="0"/>
        <c:axPos val="b"/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1"/>
        <c:majorTimeUnit val="months"/>
      </c:dateAx>
      <c:valAx>
        <c:axId val="166430862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Bond</a:t>
                </a:r>
                <a:r>
                  <a:rPr lang="en-US" baseline="0"/>
                  <a:t> Price  ($)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661492121987771E-3"/>
              <c:y val="0.4714302075876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At val="44517"/>
        <c:crossBetween val="midCat"/>
      </c:valAx>
      <c:valAx>
        <c:axId val="3853670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Yield (%)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12944"/>
        <c:crosses val="max"/>
        <c:crossBetween val="between"/>
      </c:valAx>
      <c:dateAx>
        <c:axId val="3853129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85367024"/>
        <c:crosses val="autoZero"/>
        <c:auto val="1"/>
        <c:lblOffset val="100"/>
        <c:baseTimeUnit val="days"/>
      </c:date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Mining Revenue ($/TH/d)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ORDAM_ASIC_Pricing_Index!$A$3653:$A$5113</c:f>
              <c:numCache>
                <c:formatCode>m/d/yy;@</c:formatCode>
                <c:ptCount val="1461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</c:numCache>
            </c:numRef>
          </c:cat>
          <c:val>
            <c:numRef>
              <c:f>ORDAM_ASIC_Pricing_Index!$N$3653:$N$5113</c:f>
              <c:numCache>
                <c:formatCode>"$"#,##0.0000_);\("$"#,##0.0000\)</c:formatCode>
                <c:ptCount val="1461"/>
                <c:pt idx="0">
                  <c:v>0.17189734656404751</c:v>
                </c:pt>
                <c:pt idx="1">
                  <c:v>0.17647702482684152</c:v>
                </c:pt>
                <c:pt idx="2">
                  <c:v>0.17170037629580218</c:v>
                </c:pt>
                <c:pt idx="3">
                  <c:v>0.17267064807222449</c:v>
                </c:pt>
                <c:pt idx="4">
                  <c:v>0.17190190791144108</c:v>
                </c:pt>
                <c:pt idx="5">
                  <c:v>0.18242540192166487</c:v>
                </c:pt>
                <c:pt idx="6">
                  <c:v>0.18010978655219384</c:v>
                </c:pt>
                <c:pt idx="7">
                  <c:v>0.18051671847700965</c:v>
                </c:pt>
                <c:pt idx="8">
                  <c:v>0.18061330544777368</c:v>
                </c:pt>
                <c:pt idx="9">
                  <c:v>0.16468457306569526</c:v>
                </c:pt>
                <c:pt idx="10">
                  <c:v>0.16497218105388228</c:v>
                </c:pt>
                <c:pt idx="11">
                  <c:v>0.16383898703894495</c:v>
                </c:pt>
                <c:pt idx="12">
                  <c:v>0.15896574571915351</c:v>
                </c:pt>
                <c:pt idx="13">
                  <c:v>0.15837877942328377</c:v>
                </c:pt>
                <c:pt idx="14">
                  <c:v>0.15510301181500583</c:v>
                </c:pt>
                <c:pt idx="15">
                  <c:v>0.15625965142734333</c:v>
                </c:pt>
                <c:pt idx="16">
                  <c:v>0.1572574256442546</c:v>
                </c:pt>
                <c:pt idx="17">
                  <c:v>0.15614006499697103</c:v>
                </c:pt>
                <c:pt idx="18">
                  <c:v>0.15936297381276321</c:v>
                </c:pt>
                <c:pt idx="19">
                  <c:v>0.15397254702549104</c:v>
                </c:pt>
                <c:pt idx="20">
                  <c:v>0.1528648157235955</c:v>
                </c:pt>
                <c:pt idx="21">
                  <c:v>0.15406224644231639</c:v>
                </c:pt>
                <c:pt idx="22">
                  <c:v>0.15321085121551278</c:v>
                </c:pt>
                <c:pt idx="23">
                  <c:v>0.15406072289069597</c:v>
                </c:pt>
                <c:pt idx="24">
                  <c:v>0.15393499746738154</c:v>
                </c:pt>
                <c:pt idx="25">
                  <c:v>0.15392149823848428</c:v>
                </c:pt>
                <c:pt idx="26">
                  <c:v>0.15327790911080924</c:v>
                </c:pt>
                <c:pt idx="27">
                  <c:v>0.15016026163254234</c:v>
                </c:pt>
                <c:pt idx="28">
                  <c:v>0.14906590997058505</c:v>
                </c:pt>
                <c:pt idx="29">
                  <c:v>0.15072154537364058</c:v>
                </c:pt>
                <c:pt idx="30">
                  <c:v>0.14950519338971649</c:v>
                </c:pt>
                <c:pt idx="31">
                  <c:v>0.15086579322956342</c:v>
                </c:pt>
                <c:pt idx="32">
                  <c:v>0.15251401463307374</c:v>
                </c:pt>
                <c:pt idx="33">
                  <c:v>0.1496913558163549</c:v>
                </c:pt>
                <c:pt idx="34">
                  <c:v>0.14948761507152833</c:v>
                </c:pt>
                <c:pt idx="35">
                  <c:v>0.14965797415831736</c:v>
                </c:pt>
                <c:pt idx="36">
                  <c:v>0.14758689289088212</c:v>
                </c:pt>
                <c:pt idx="37">
                  <c:v>0.14705795016757917</c:v>
                </c:pt>
                <c:pt idx="38">
                  <c:v>0.15834732636527835</c:v>
                </c:pt>
                <c:pt idx="39">
                  <c:v>0.15878631273662791</c:v>
                </c:pt>
                <c:pt idx="40">
                  <c:v>0.15283571399846749</c:v>
                </c:pt>
                <c:pt idx="41">
                  <c:v>0.15133582608682578</c:v>
                </c:pt>
                <c:pt idx="42">
                  <c:v>0.15158048580014083</c:v>
                </c:pt>
                <c:pt idx="43">
                  <c:v>0.15064097438763813</c:v>
                </c:pt>
                <c:pt idx="44">
                  <c:v>0.15001981612288651</c:v>
                </c:pt>
                <c:pt idx="45">
                  <c:v>0.15030417886107508</c:v>
                </c:pt>
                <c:pt idx="46">
                  <c:v>0.15062698530831675</c:v>
                </c:pt>
                <c:pt idx="47">
                  <c:v>0.15253988591507378</c:v>
                </c:pt>
                <c:pt idx="48">
                  <c:v>0.16241444422709292</c:v>
                </c:pt>
                <c:pt idx="49">
                  <c:v>0.16370041799249194</c:v>
                </c:pt>
                <c:pt idx="50">
                  <c:v>0.16580565786161552</c:v>
                </c:pt>
                <c:pt idx="51">
                  <c:v>0.16395167628507945</c:v>
                </c:pt>
                <c:pt idx="52">
                  <c:v>0.16602921207730828</c:v>
                </c:pt>
                <c:pt idx="53">
                  <c:v>0.17199026235270168</c:v>
                </c:pt>
                <c:pt idx="54">
                  <c:v>0.15798794554987947</c:v>
                </c:pt>
                <c:pt idx="55">
                  <c:v>0.16088677084109157</c:v>
                </c:pt>
                <c:pt idx="56">
                  <c:v>0.15975311192042518</c:v>
                </c:pt>
                <c:pt idx="57">
                  <c:v>0.15948237354910516</c:v>
                </c:pt>
                <c:pt idx="58">
                  <c:v>0.15967495336295928</c:v>
                </c:pt>
                <c:pt idx="59">
                  <c:v>0.15993158597525919</c:v>
                </c:pt>
                <c:pt idx="60">
                  <c:v>0.16016778446916935</c:v>
                </c:pt>
                <c:pt idx="61">
                  <c:v>0.15925753244158766</c:v>
                </c:pt>
                <c:pt idx="62">
                  <c:v>0.15575451371636539</c:v>
                </c:pt>
                <c:pt idx="63">
                  <c:v>0.16126495072461802</c:v>
                </c:pt>
                <c:pt idx="64">
                  <c:v>0.16173456355899352</c:v>
                </c:pt>
                <c:pt idx="65">
                  <c:v>0.16196874818094559</c:v>
                </c:pt>
                <c:pt idx="66">
                  <c:v>0.1614384169144634</c:v>
                </c:pt>
                <c:pt idx="67">
                  <c:v>0.1640353874854375</c:v>
                </c:pt>
                <c:pt idx="68">
                  <c:v>0.16381981260729919</c:v>
                </c:pt>
                <c:pt idx="69">
                  <c:v>0.16184324177138112</c:v>
                </c:pt>
                <c:pt idx="70">
                  <c:v>0.16205729956431314</c:v>
                </c:pt>
                <c:pt idx="71">
                  <c:v>0.16186031338690834</c:v>
                </c:pt>
                <c:pt idx="72">
                  <c:v>0.16214932933112342</c:v>
                </c:pt>
                <c:pt idx="73">
                  <c:v>0.1640201027464866</c:v>
                </c:pt>
                <c:pt idx="74">
                  <c:v>0.16775900958156567</c:v>
                </c:pt>
                <c:pt idx="75">
                  <c:v>0.16692787661978656</c:v>
                </c:pt>
                <c:pt idx="76">
                  <c:v>0.16716923297122196</c:v>
                </c:pt>
                <c:pt idx="77">
                  <c:v>0.16865314872412721</c:v>
                </c:pt>
                <c:pt idx="78">
                  <c:v>0.1693114988868358</c:v>
                </c:pt>
                <c:pt idx="79">
                  <c:v>0.16703728348869606</c:v>
                </c:pt>
                <c:pt idx="80">
                  <c:v>0.16672326119181263</c:v>
                </c:pt>
                <c:pt idx="81">
                  <c:v>0.16724806408565659</c:v>
                </c:pt>
                <c:pt idx="82">
                  <c:v>0.15841289061473213</c:v>
                </c:pt>
                <c:pt idx="83">
                  <c:v>0.15624156166147815</c:v>
                </c:pt>
                <c:pt idx="84">
                  <c:v>0.15708102442176439</c:v>
                </c:pt>
                <c:pt idx="85">
                  <c:v>0.16108570363705796</c:v>
                </c:pt>
                <c:pt idx="86">
                  <c:v>0.1603931140173486</c:v>
                </c:pt>
                <c:pt idx="87">
                  <c:v>0.16154675480600497</c:v>
                </c:pt>
                <c:pt idx="88">
                  <c:v>0.16148940645548138</c:v>
                </c:pt>
                <c:pt idx="89">
                  <c:v>0.16177772789479733</c:v>
                </c:pt>
                <c:pt idx="90">
                  <c:v>0.16387596720890552</c:v>
                </c:pt>
                <c:pt idx="91">
                  <c:v>0.19262235483898837</c:v>
                </c:pt>
                <c:pt idx="92">
                  <c:v>0.19595540248123977</c:v>
                </c:pt>
                <c:pt idx="93">
                  <c:v>0.19404331175898118</c:v>
                </c:pt>
                <c:pt idx="94">
                  <c:v>0.19853665386526329</c:v>
                </c:pt>
                <c:pt idx="95">
                  <c:v>0.19913206069463471</c:v>
                </c:pt>
                <c:pt idx="96">
                  <c:v>0.20448533355886658</c:v>
                </c:pt>
                <c:pt idx="97">
                  <c:v>0.20806541174493071</c:v>
                </c:pt>
                <c:pt idx="98">
                  <c:v>0.20472374277324301</c:v>
                </c:pt>
                <c:pt idx="99">
                  <c:v>0.20944848110990227</c:v>
                </c:pt>
                <c:pt idx="100">
                  <c:v>0.19919868635706281</c:v>
                </c:pt>
                <c:pt idx="101">
                  <c:v>0.20015691523827139</c:v>
                </c:pt>
                <c:pt idx="102">
                  <c:v>0.20046121424434926</c:v>
                </c:pt>
                <c:pt idx="103">
                  <c:v>0.20324341131056317</c:v>
                </c:pt>
                <c:pt idx="104">
                  <c:v>0.19926553117987825</c:v>
                </c:pt>
                <c:pt idx="105">
                  <c:v>0.2060074291563693</c:v>
                </c:pt>
                <c:pt idx="106">
                  <c:v>0.20656078124795174</c:v>
                </c:pt>
                <c:pt idx="107">
                  <c:v>0.20842910368799425</c:v>
                </c:pt>
                <c:pt idx="108">
                  <c:v>0.20867652608963258</c:v>
                </c:pt>
                <c:pt idx="109">
                  <c:v>0.20993215073937427</c:v>
                </c:pt>
                <c:pt idx="110">
                  <c:v>0.21034941300792792</c:v>
                </c:pt>
                <c:pt idx="111">
                  <c:v>0.21372083932817931</c:v>
                </c:pt>
                <c:pt idx="112">
                  <c:v>0.22053912924560351</c:v>
                </c:pt>
                <c:pt idx="113">
                  <c:v>0.21629968708951888</c:v>
                </c:pt>
                <c:pt idx="114">
                  <c:v>0.20623554856966683</c:v>
                </c:pt>
                <c:pt idx="115">
                  <c:v>0.20900699201614084</c:v>
                </c:pt>
                <c:pt idx="116">
                  <c:v>0.20844666910304605</c:v>
                </c:pt>
                <c:pt idx="117">
                  <c:v>0.20918605860739509</c:v>
                </c:pt>
                <c:pt idx="118">
                  <c:v>0.20772417992321368</c:v>
                </c:pt>
                <c:pt idx="119">
                  <c:v>0.21175454621186271</c:v>
                </c:pt>
                <c:pt idx="120">
                  <c:v>0.21377301529181914</c:v>
                </c:pt>
                <c:pt idx="121">
                  <c:v>0.2178993950997565</c:v>
                </c:pt>
                <c:pt idx="122">
                  <c:v>0.22830917486382948</c:v>
                </c:pt>
                <c:pt idx="123">
                  <c:v>0.21872873854092392</c:v>
                </c:pt>
                <c:pt idx="124">
                  <c:v>0.21726777019966984</c:v>
                </c:pt>
                <c:pt idx="125">
                  <c:v>0.21573935042501757</c:v>
                </c:pt>
                <c:pt idx="126">
                  <c:v>0.21923733642481905</c:v>
                </c:pt>
                <c:pt idx="127">
                  <c:v>0.22449984534612807</c:v>
                </c:pt>
                <c:pt idx="128">
                  <c:v>0.23164224756270788</c:v>
                </c:pt>
                <c:pt idx="129">
                  <c:v>0.2393394700311641</c:v>
                </c:pt>
                <c:pt idx="130">
                  <c:v>0.27059215901096317</c:v>
                </c:pt>
                <c:pt idx="131">
                  <c:v>0.26159073362804114</c:v>
                </c:pt>
                <c:pt idx="132">
                  <c:v>0.2929095220358775</c:v>
                </c:pt>
                <c:pt idx="133">
                  <c:v>0.29993599455757297</c:v>
                </c:pt>
                <c:pt idx="134">
                  <c:v>0.30784300255338048</c:v>
                </c:pt>
                <c:pt idx="135">
                  <c:v>0.29577060354490875</c:v>
                </c:pt>
                <c:pt idx="136">
                  <c:v>0.27509585893793409</c:v>
                </c:pt>
                <c:pt idx="137">
                  <c:v>0.2727646743650235</c:v>
                </c:pt>
                <c:pt idx="138">
                  <c:v>0.30742666478550557</c:v>
                </c:pt>
                <c:pt idx="139">
                  <c:v>0.29918320328207476</c:v>
                </c:pt>
                <c:pt idx="140">
                  <c:v>0.29868834916242626</c:v>
                </c:pt>
                <c:pt idx="141">
                  <c:v>0.28821543081364942</c:v>
                </c:pt>
                <c:pt idx="142">
                  <c:v>0.29560397014564321</c:v>
                </c:pt>
                <c:pt idx="143">
                  <c:v>0.2995616166509848</c:v>
                </c:pt>
                <c:pt idx="144">
                  <c:v>0.30200586471063889</c:v>
                </c:pt>
                <c:pt idx="145">
                  <c:v>0.32531592283137473</c:v>
                </c:pt>
                <c:pt idx="146">
                  <c:v>0.33014220705651759</c:v>
                </c:pt>
                <c:pt idx="147">
                  <c:v>0.32703697495308032</c:v>
                </c:pt>
                <c:pt idx="148">
                  <c:v>0.32473639775478791</c:v>
                </c:pt>
                <c:pt idx="149">
                  <c:v>0.28022439390880305</c:v>
                </c:pt>
                <c:pt idx="150">
                  <c:v>0.28935342927248797</c:v>
                </c:pt>
                <c:pt idx="151">
                  <c:v>0.28879583645890178</c:v>
                </c:pt>
                <c:pt idx="152">
                  <c:v>0.29477915606118732</c:v>
                </c:pt>
                <c:pt idx="153">
                  <c:v>0.27689846072663626</c:v>
                </c:pt>
                <c:pt idx="154">
                  <c:v>0.25937841118024751</c:v>
                </c:pt>
                <c:pt idx="155">
                  <c:v>0.2636157810309474</c:v>
                </c:pt>
                <c:pt idx="156">
                  <c:v>0.26373277695869113</c:v>
                </c:pt>
                <c:pt idx="157">
                  <c:v>0.27110331181949798</c:v>
                </c:pt>
                <c:pt idx="158">
                  <c:v>0.26770331051681678</c:v>
                </c:pt>
                <c:pt idx="159">
                  <c:v>0.25910586958702925</c:v>
                </c:pt>
                <c:pt idx="160">
                  <c:v>0.26949515966573878</c:v>
                </c:pt>
                <c:pt idx="161">
                  <c:v>0.26707756225690643</c:v>
                </c:pt>
                <c:pt idx="162">
                  <c:v>0.2743726065400669</c:v>
                </c:pt>
                <c:pt idx="163">
                  <c:v>0.27729790350301081</c:v>
                </c:pt>
                <c:pt idx="164">
                  <c:v>0.29492659021548728</c:v>
                </c:pt>
                <c:pt idx="165">
                  <c:v>0.29999327190114572</c:v>
                </c:pt>
                <c:pt idx="166">
                  <c:v>0.30521366096480285</c:v>
                </c:pt>
                <c:pt idx="167">
                  <c:v>0.3164016562093061</c:v>
                </c:pt>
                <c:pt idx="168">
                  <c:v>0.30782110876640095</c:v>
                </c:pt>
                <c:pt idx="169">
                  <c:v>0.31482640122977429</c:v>
                </c:pt>
                <c:pt idx="170">
                  <c:v>0.32334737164736926</c:v>
                </c:pt>
                <c:pt idx="171">
                  <c:v>0.34339552822106628</c:v>
                </c:pt>
                <c:pt idx="172">
                  <c:v>0.36293292471558369</c:v>
                </c:pt>
                <c:pt idx="173">
                  <c:v>0.36796312219065719</c:v>
                </c:pt>
                <c:pt idx="174">
                  <c:v>0.37354484481071426</c:v>
                </c:pt>
                <c:pt idx="175">
                  <c:v>0.39993486863178579</c:v>
                </c:pt>
                <c:pt idx="176">
                  <c:v>0.44129468182550691</c:v>
                </c:pt>
                <c:pt idx="177">
                  <c:v>0.35339002729057445</c:v>
                </c:pt>
                <c:pt idx="178">
                  <c:v>0.39271634596301697</c:v>
                </c:pt>
                <c:pt idx="179">
                  <c:v>0.37898291546287999</c:v>
                </c:pt>
                <c:pt idx="180">
                  <c:v>0.34281176377662731</c:v>
                </c:pt>
                <c:pt idx="181">
                  <c:v>0.33562405470233053</c:v>
                </c:pt>
                <c:pt idx="182">
                  <c:v>0.34258763239258122</c:v>
                </c:pt>
                <c:pt idx="183">
                  <c:v>0.3788061734018498</c:v>
                </c:pt>
                <c:pt idx="184">
                  <c:v>0.3553307208273061</c:v>
                </c:pt>
                <c:pt idx="185">
                  <c:v>0.3480893525087298</c:v>
                </c:pt>
                <c:pt idx="186">
                  <c:v>0.35522300177364824</c:v>
                </c:pt>
                <c:pt idx="187">
                  <c:v>0.36289646353038768</c:v>
                </c:pt>
                <c:pt idx="188">
                  <c:v>0.38933825942896577</c:v>
                </c:pt>
                <c:pt idx="189">
                  <c:v>0.34845045847611517</c:v>
                </c:pt>
                <c:pt idx="190">
                  <c:v>0.33713087267551201</c:v>
                </c:pt>
                <c:pt idx="191">
                  <c:v>0.31474759075569253</c:v>
                </c:pt>
                <c:pt idx="192">
                  <c:v>0.32780527383301156</c:v>
                </c:pt>
                <c:pt idx="193">
                  <c:v>0.31550515440893701</c:v>
                </c:pt>
                <c:pt idx="194">
                  <c:v>0.28458168947386864</c:v>
                </c:pt>
                <c:pt idx="195">
                  <c:v>0.30245138149399631</c:v>
                </c:pt>
                <c:pt idx="196">
                  <c:v>0.26335873124818304</c:v>
                </c:pt>
                <c:pt idx="197">
                  <c:v>0.26893846294266788</c:v>
                </c:pt>
                <c:pt idx="198">
                  <c:v>0.29581666901463988</c:v>
                </c:pt>
                <c:pt idx="199">
                  <c:v>0.29222788813912087</c:v>
                </c:pt>
                <c:pt idx="200">
                  <c:v>0.29878702865080692</c:v>
                </c:pt>
                <c:pt idx="201">
                  <c:v>0.29402092354402215</c:v>
                </c:pt>
                <c:pt idx="202">
                  <c:v>0.28683405563426512</c:v>
                </c:pt>
                <c:pt idx="203">
                  <c:v>0.27617857574163951</c:v>
                </c:pt>
                <c:pt idx="204">
                  <c:v>0.27399939263955791</c:v>
                </c:pt>
                <c:pt idx="205">
                  <c:v>0.27653284593768324</c:v>
                </c:pt>
                <c:pt idx="206">
                  <c:v>0.2754087719207769</c:v>
                </c:pt>
                <c:pt idx="207">
                  <c:v>0.26383418755258853</c:v>
                </c:pt>
                <c:pt idx="208">
                  <c:v>0.26656147153974979</c:v>
                </c:pt>
                <c:pt idx="209">
                  <c:v>0.26561645831741426</c:v>
                </c:pt>
                <c:pt idx="210">
                  <c:v>0.26793884587264932</c:v>
                </c:pt>
                <c:pt idx="211">
                  <c:v>0.28135388312468457</c:v>
                </c:pt>
                <c:pt idx="212">
                  <c:v>0.29011455182153001</c:v>
                </c:pt>
                <c:pt idx="213">
                  <c:v>0.29342043578811805</c:v>
                </c:pt>
                <c:pt idx="214">
                  <c:v>0.30188847448804973</c:v>
                </c:pt>
                <c:pt idx="215">
                  <c:v>0.306029927476764</c:v>
                </c:pt>
                <c:pt idx="216">
                  <c:v>0.29729260245865419</c:v>
                </c:pt>
                <c:pt idx="217">
                  <c:v>0.28904581783991212</c:v>
                </c:pt>
                <c:pt idx="218">
                  <c:v>0.30072530733776259</c:v>
                </c:pt>
                <c:pt idx="219">
                  <c:v>0.3013407374433828</c:v>
                </c:pt>
                <c:pt idx="220">
                  <c:v>0.29873511648243428</c:v>
                </c:pt>
                <c:pt idx="221">
                  <c:v>0.28591956751745168</c:v>
                </c:pt>
                <c:pt idx="222">
                  <c:v>0.29018934333245805</c:v>
                </c:pt>
                <c:pt idx="223">
                  <c:v>0.28663957108420218</c:v>
                </c:pt>
                <c:pt idx="224">
                  <c:v>0.27438122966662876</c:v>
                </c:pt>
                <c:pt idx="225">
                  <c:v>0.25278977200217723</c:v>
                </c:pt>
                <c:pt idx="226">
                  <c:v>0.25966763436956591</c:v>
                </c:pt>
                <c:pt idx="227">
                  <c:v>0.26124892485311974</c:v>
                </c:pt>
                <c:pt idx="228">
                  <c:v>0.25765805320268609</c:v>
                </c:pt>
                <c:pt idx="229">
                  <c:v>0.25546135256830504</c:v>
                </c:pt>
                <c:pt idx="230">
                  <c:v>0.26954194827787675</c:v>
                </c:pt>
                <c:pt idx="231">
                  <c:v>0.26576844777500308</c:v>
                </c:pt>
                <c:pt idx="232">
                  <c:v>0.25033126519663113</c:v>
                </c:pt>
                <c:pt idx="233">
                  <c:v>0.25015858586143713</c:v>
                </c:pt>
                <c:pt idx="234">
                  <c:v>0.25699609822984454</c:v>
                </c:pt>
                <c:pt idx="235">
                  <c:v>0.25087230156532275</c:v>
                </c:pt>
                <c:pt idx="236">
                  <c:v>0.2503428288249625</c:v>
                </c:pt>
                <c:pt idx="237">
                  <c:v>0.25612843646126121</c:v>
                </c:pt>
                <c:pt idx="238">
                  <c:v>0.2515029258673051</c:v>
                </c:pt>
                <c:pt idx="239">
                  <c:v>0.24091700716336983</c:v>
                </c:pt>
                <c:pt idx="240">
                  <c:v>0.23482826428586351</c:v>
                </c:pt>
                <c:pt idx="241">
                  <c:v>0.23700051830096872</c:v>
                </c:pt>
                <c:pt idx="242">
                  <c:v>0.23780102993587587</c:v>
                </c:pt>
                <c:pt idx="243">
                  <c:v>0.227782602115288</c:v>
                </c:pt>
                <c:pt idx="244">
                  <c:v>0.24152687694316402</c:v>
                </c:pt>
                <c:pt idx="245">
                  <c:v>0.24798780210941801</c:v>
                </c:pt>
                <c:pt idx="246">
                  <c:v>0.24730975650792247</c:v>
                </c:pt>
                <c:pt idx="247">
                  <c:v>0.24686716712302531</c:v>
                </c:pt>
                <c:pt idx="248">
                  <c:v>0.24167958302285877</c:v>
                </c:pt>
                <c:pt idx="249">
                  <c:v>0.2455067583551396</c:v>
                </c:pt>
                <c:pt idx="250">
                  <c:v>0.24373316731052738</c:v>
                </c:pt>
                <c:pt idx="251">
                  <c:v>0.24125173885972284</c:v>
                </c:pt>
                <c:pt idx="252">
                  <c:v>0.23613960826781197</c:v>
                </c:pt>
                <c:pt idx="253">
                  <c:v>0.23759613514344999</c:v>
                </c:pt>
                <c:pt idx="254">
                  <c:v>0.24300604465664211</c:v>
                </c:pt>
                <c:pt idx="255">
                  <c:v>0.21909697365678513</c:v>
                </c:pt>
                <c:pt idx="256">
                  <c:v>0.21904414531509239</c:v>
                </c:pt>
                <c:pt idx="257">
                  <c:v>0.21882556216183255</c:v>
                </c:pt>
                <c:pt idx="258">
                  <c:v>0.2173258136892107</c:v>
                </c:pt>
                <c:pt idx="259">
                  <c:v>0.21657463392807536</c:v>
                </c:pt>
                <c:pt idx="260">
                  <c:v>0.21566480059836379</c:v>
                </c:pt>
                <c:pt idx="261">
                  <c:v>0.21710633516183461</c:v>
                </c:pt>
                <c:pt idx="262">
                  <c:v>0.2153136062789055</c:v>
                </c:pt>
                <c:pt idx="263">
                  <c:v>0.21188935222722266</c:v>
                </c:pt>
                <c:pt idx="264">
                  <c:v>0.21296099281332237</c:v>
                </c:pt>
                <c:pt idx="265">
                  <c:v>0.20574833884831625</c:v>
                </c:pt>
                <c:pt idx="266">
                  <c:v>0.18230118200502868</c:v>
                </c:pt>
                <c:pt idx="267">
                  <c:v>0.17947647217450893</c:v>
                </c:pt>
                <c:pt idx="268">
                  <c:v>0.15999762877626858</c:v>
                </c:pt>
                <c:pt idx="269">
                  <c:v>0.16261620841444249</c:v>
                </c:pt>
                <c:pt idx="270">
                  <c:v>0.16249934007499625</c:v>
                </c:pt>
                <c:pt idx="271">
                  <c:v>0.15970632724697703</c:v>
                </c:pt>
                <c:pt idx="272">
                  <c:v>0.1634443247654056</c:v>
                </c:pt>
                <c:pt idx="273">
                  <c:v>0.16441800931016309</c:v>
                </c:pt>
                <c:pt idx="274">
                  <c:v>0.16539870989425198</c:v>
                </c:pt>
                <c:pt idx="275">
                  <c:v>0.16277674707802184</c:v>
                </c:pt>
                <c:pt idx="276">
                  <c:v>0.16171154884481898</c:v>
                </c:pt>
                <c:pt idx="277">
                  <c:v>0.16063874435820372</c:v>
                </c:pt>
                <c:pt idx="278">
                  <c:v>0.15741977055955395</c:v>
                </c:pt>
                <c:pt idx="279">
                  <c:v>0.16249358135916389</c:v>
                </c:pt>
                <c:pt idx="280">
                  <c:v>0.16216172575726034</c:v>
                </c:pt>
                <c:pt idx="281">
                  <c:v>0.16939321124010145</c:v>
                </c:pt>
                <c:pt idx="282">
                  <c:v>0.16591736441210037</c:v>
                </c:pt>
                <c:pt idx="283">
                  <c:v>0.16085160456086098</c:v>
                </c:pt>
                <c:pt idx="284">
                  <c:v>0.1612686957702418</c:v>
                </c:pt>
                <c:pt idx="285">
                  <c:v>0.1608895674142018</c:v>
                </c:pt>
                <c:pt idx="286">
                  <c:v>0.16183495626312991</c:v>
                </c:pt>
                <c:pt idx="287">
                  <c:v>0.1586656071604273</c:v>
                </c:pt>
                <c:pt idx="288">
                  <c:v>0.15575176551366071</c:v>
                </c:pt>
                <c:pt idx="289">
                  <c:v>0.15663434416671188</c:v>
                </c:pt>
                <c:pt idx="290">
                  <c:v>0.15420770469771053</c:v>
                </c:pt>
                <c:pt idx="291">
                  <c:v>0.15445694705274735</c:v>
                </c:pt>
                <c:pt idx="292">
                  <c:v>0.15885967379497021</c:v>
                </c:pt>
                <c:pt idx="293">
                  <c:v>0.15921157643850847</c:v>
                </c:pt>
                <c:pt idx="294">
                  <c:v>0.15620255375449729</c:v>
                </c:pt>
                <c:pt idx="295">
                  <c:v>0.13785568791050684</c:v>
                </c:pt>
                <c:pt idx="296">
                  <c:v>0.13769315219196662</c:v>
                </c:pt>
                <c:pt idx="297">
                  <c:v>0.15897643620041188</c:v>
                </c:pt>
                <c:pt idx="298">
                  <c:v>0.16985686565774863</c:v>
                </c:pt>
                <c:pt idx="299">
                  <c:v>0.17556719354514624</c:v>
                </c:pt>
                <c:pt idx="300">
                  <c:v>0.17018627947477666</c:v>
                </c:pt>
                <c:pt idx="301">
                  <c:v>0.17318030198160603</c:v>
                </c:pt>
                <c:pt idx="302">
                  <c:v>0.16913206413348603</c:v>
                </c:pt>
                <c:pt idx="303">
                  <c:v>0.16878347027179894</c:v>
                </c:pt>
                <c:pt idx="304">
                  <c:v>0.17007380390016369</c:v>
                </c:pt>
                <c:pt idx="305">
                  <c:v>0.17125861784272817</c:v>
                </c:pt>
                <c:pt idx="306">
                  <c:v>0.1696107692632888</c:v>
                </c:pt>
                <c:pt idx="307">
                  <c:v>0.17289942487585158</c:v>
                </c:pt>
                <c:pt idx="308">
                  <c:v>0.17168469424217705</c:v>
                </c:pt>
                <c:pt idx="309">
                  <c:v>0.17184787522030567</c:v>
                </c:pt>
                <c:pt idx="310">
                  <c:v>0.18320258941767928</c:v>
                </c:pt>
                <c:pt idx="311">
                  <c:v>0.1742963920365812</c:v>
                </c:pt>
                <c:pt idx="312">
                  <c:v>0.17425550745380283</c:v>
                </c:pt>
                <c:pt idx="313">
                  <c:v>0.17906599905248738</c:v>
                </c:pt>
                <c:pt idx="314">
                  <c:v>0.17309776783016786</c:v>
                </c:pt>
                <c:pt idx="315">
                  <c:v>0.17421272829407211</c:v>
                </c:pt>
                <c:pt idx="316">
                  <c:v>0.17430253296936826</c:v>
                </c:pt>
                <c:pt idx="317">
                  <c:v>0.17218778741099192</c:v>
                </c:pt>
                <c:pt idx="318">
                  <c:v>0.16786390524783706</c:v>
                </c:pt>
                <c:pt idx="319">
                  <c:v>0.16895461566444905</c:v>
                </c:pt>
                <c:pt idx="320">
                  <c:v>0.16945778028538935</c:v>
                </c:pt>
                <c:pt idx="321">
                  <c:v>0.16431061825637983</c:v>
                </c:pt>
                <c:pt idx="322">
                  <c:v>0.16217813951782464</c:v>
                </c:pt>
                <c:pt idx="323">
                  <c:v>0.15869579001125012</c:v>
                </c:pt>
                <c:pt idx="324">
                  <c:v>0.14809435477583374</c:v>
                </c:pt>
                <c:pt idx="325">
                  <c:v>0.14158815824631996</c:v>
                </c:pt>
                <c:pt idx="326">
                  <c:v>0.14313362842099556</c:v>
                </c:pt>
                <c:pt idx="327">
                  <c:v>0.13657157737208855</c:v>
                </c:pt>
                <c:pt idx="328">
                  <c:v>0.13858710086818668</c:v>
                </c:pt>
                <c:pt idx="329">
                  <c:v>0.14000022022434155</c:v>
                </c:pt>
                <c:pt idx="330">
                  <c:v>0.14613110015988184</c:v>
                </c:pt>
                <c:pt idx="331">
                  <c:v>0.14469446004994194</c:v>
                </c:pt>
                <c:pt idx="332">
                  <c:v>0.15045015404868772</c:v>
                </c:pt>
                <c:pt idx="333">
                  <c:v>0.14668599034473434</c:v>
                </c:pt>
                <c:pt idx="334">
                  <c:v>0.14393140687083372</c:v>
                </c:pt>
                <c:pt idx="335">
                  <c:v>0.14198302765514331</c:v>
                </c:pt>
                <c:pt idx="336">
                  <c:v>0.14195351256474542</c:v>
                </c:pt>
                <c:pt idx="337">
                  <c:v>0.14071861584184112</c:v>
                </c:pt>
                <c:pt idx="338">
                  <c:v>0.14543474267115264</c:v>
                </c:pt>
                <c:pt idx="339">
                  <c:v>0.14732328595000169</c:v>
                </c:pt>
                <c:pt idx="340">
                  <c:v>0.14747795593155485</c:v>
                </c:pt>
                <c:pt idx="341">
                  <c:v>0.14774903934204847</c:v>
                </c:pt>
                <c:pt idx="342">
                  <c:v>0.14452366994727231</c:v>
                </c:pt>
                <c:pt idx="343">
                  <c:v>0.14205247795404069</c:v>
                </c:pt>
                <c:pt idx="344">
                  <c:v>0.14095490953034601</c:v>
                </c:pt>
                <c:pt idx="345">
                  <c:v>0.14146717425358302</c:v>
                </c:pt>
                <c:pt idx="346">
                  <c:v>0.14191376468074574</c:v>
                </c:pt>
                <c:pt idx="347">
                  <c:v>0.13923846684219882</c:v>
                </c:pt>
                <c:pt idx="348">
                  <c:v>0.13977492757455726</c:v>
                </c:pt>
                <c:pt idx="349">
                  <c:v>0.13533584297592649</c:v>
                </c:pt>
                <c:pt idx="350">
                  <c:v>0.12910664255453866</c:v>
                </c:pt>
                <c:pt idx="351">
                  <c:v>0.1419745054373715</c:v>
                </c:pt>
                <c:pt idx="352">
                  <c:v>0.13989740069582374</c:v>
                </c:pt>
                <c:pt idx="353">
                  <c:v>0.14015468153722621</c:v>
                </c:pt>
                <c:pt idx="354">
                  <c:v>0.13962330298924241</c:v>
                </c:pt>
                <c:pt idx="355">
                  <c:v>0.14589369953786549</c:v>
                </c:pt>
                <c:pt idx="356">
                  <c:v>0.14283258230396112</c:v>
                </c:pt>
                <c:pt idx="357">
                  <c:v>0.14194017824528474</c:v>
                </c:pt>
                <c:pt idx="358">
                  <c:v>0.14138164800979466</c:v>
                </c:pt>
                <c:pt idx="359">
                  <c:v>0.14059661316427252</c:v>
                </c:pt>
                <c:pt idx="360">
                  <c:v>0.14167594500497221</c:v>
                </c:pt>
                <c:pt idx="361">
                  <c:v>0.14214751702565009</c:v>
                </c:pt>
                <c:pt idx="362">
                  <c:v>0.14407563636746587</c:v>
                </c:pt>
                <c:pt idx="363">
                  <c:v>0.14177434346914985</c:v>
                </c:pt>
                <c:pt idx="364">
                  <c:v>0.13977129282042872</c:v>
                </c:pt>
                <c:pt idx="365">
                  <c:v>0.13119839143237103</c:v>
                </c:pt>
                <c:pt idx="366">
                  <c:v>0.12729866226416267</c:v>
                </c:pt>
                <c:pt idx="367">
                  <c:v>0.13389421298627693</c:v>
                </c:pt>
                <c:pt idx="368">
                  <c:v>0.13512617042408548</c:v>
                </c:pt>
                <c:pt idx="369">
                  <c:v>0.13504617383323725</c:v>
                </c:pt>
                <c:pt idx="370">
                  <c:v>0.14160122496736663</c:v>
                </c:pt>
                <c:pt idx="371">
                  <c:v>0.1488253969980205</c:v>
                </c:pt>
                <c:pt idx="372">
                  <c:v>0.1472944482965329</c:v>
                </c:pt>
                <c:pt idx="373">
                  <c:v>0.14360136231254197</c:v>
                </c:pt>
                <c:pt idx="374">
                  <c:v>0.14878334985216624</c:v>
                </c:pt>
                <c:pt idx="375">
                  <c:v>0.14632301625987781</c:v>
                </c:pt>
                <c:pt idx="376">
                  <c:v>0.14916575020992484</c:v>
                </c:pt>
                <c:pt idx="377">
                  <c:v>0.14848564570529077</c:v>
                </c:pt>
                <c:pt idx="378">
                  <c:v>0.15022434453626424</c:v>
                </c:pt>
                <c:pt idx="379">
                  <c:v>0.14987116579474744</c:v>
                </c:pt>
                <c:pt idx="380">
                  <c:v>0.14845491285566187</c:v>
                </c:pt>
                <c:pt idx="381">
                  <c:v>0.15194773759101635</c:v>
                </c:pt>
                <c:pt idx="382">
                  <c:v>0.15218208607940523</c:v>
                </c:pt>
                <c:pt idx="383">
                  <c:v>0.14815641932789073</c:v>
                </c:pt>
                <c:pt idx="384">
                  <c:v>0.14732934330573302</c:v>
                </c:pt>
                <c:pt idx="385">
                  <c:v>0.14883114778650186</c:v>
                </c:pt>
                <c:pt idx="386">
                  <c:v>0.14772470701292928</c:v>
                </c:pt>
                <c:pt idx="387">
                  <c:v>0.14305585255870912</c:v>
                </c:pt>
                <c:pt idx="388">
                  <c:v>0.14371813384608156</c:v>
                </c:pt>
                <c:pt idx="389">
                  <c:v>0.14239782420743127</c:v>
                </c:pt>
                <c:pt idx="390">
                  <c:v>0.14629447099296972</c:v>
                </c:pt>
                <c:pt idx="391">
                  <c:v>0.15162069141871851</c:v>
                </c:pt>
                <c:pt idx="392">
                  <c:v>0.15215524207613731</c:v>
                </c:pt>
                <c:pt idx="393">
                  <c:v>0.15147302846880281</c:v>
                </c:pt>
                <c:pt idx="394">
                  <c:v>0.15460055129451014</c:v>
                </c:pt>
                <c:pt idx="395">
                  <c:v>0.15202418429271283</c:v>
                </c:pt>
                <c:pt idx="396">
                  <c:v>0.15271266045409768</c:v>
                </c:pt>
                <c:pt idx="397">
                  <c:v>0.15192396664928945</c:v>
                </c:pt>
                <c:pt idx="398">
                  <c:v>0.15109732375695814</c:v>
                </c:pt>
                <c:pt idx="399">
                  <c:v>0.14926731435164894</c:v>
                </c:pt>
                <c:pt idx="400">
                  <c:v>0.15629842212628331</c:v>
                </c:pt>
                <c:pt idx="401">
                  <c:v>0.15819053550421017</c:v>
                </c:pt>
                <c:pt idx="402">
                  <c:v>0.15917467972055163</c:v>
                </c:pt>
                <c:pt idx="403">
                  <c:v>0.16041313352821518</c:v>
                </c:pt>
                <c:pt idx="404">
                  <c:v>0.16452027863522406</c:v>
                </c:pt>
                <c:pt idx="405">
                  <c:v>0.16039826307175511</c:v>
                </c:pt>
                <c:pt idx="406">
                  <c:v>0.16505793695624321</c:v>
                </c:pt>
                <c:pt idx="407">
                  <c:v>0.16695974412855064</c:v>
                </c:pt>
                <c:pt idx="408">
                  <c:v>0.16506581127416212</c:v>
                </c:pt>
                <c:pt idx="409">
                  <c:v>0.16659314622869362</c:v>
                </c:pt>
                <c:pt idx="410">
                  <c:v>0.15999068598890637</c:v>
                </c:pt>
                <c:pt idx="411">
                  <c:v>0.16082240986078047</c:v>
                </c:pt>
                <c:pt idx="412">
                  <c:v>0.15666227967074101</c:v>
                </c:pt>
                <c:pt idx="413">
                  <c:v>0.16411887832717345</c:v>
                </c:pt>
                <c:pt idx="414">
                  <c:v>0.1558374192248391</c:v>
                </c:pt>
                <c:pt idx="415">
                  <c:v>0.15556584102742443</c:v>
                </c:pt>
                <c:pt idx="416">
                  <c:v>0.15674163062079266</c:v>
                </c:pt>
                <c:pt idx="417">
                  <c:v>0.1562557568359785</c:v>
                </c:pt>
                <c:pt idx="418">
                  <c:v>0.16046024114951299</c:v>
                </c:pt>
                <c:pt idx="419">
                  <c:v>0.15600479183505597</c:v>
                </c:pt>
                <c:pt idx="420">
                  <c:v>0.15175498348055927</c:v>
                </c:pt>
                <c:pt idx="421">
                  <c:v>0.14327624721063534</c:v>
                </c:pt>
                <c:pt idx="422">
                  <c:v>0.14266815318143602</c:v>
                </c:pt>
                <c:pt idx="423">
                  <c:v>0.14108081303866002</c:v>
                </c:pt>
                <c:pt idx="424">
                  <c:v>0.13988113834428068</c:v>
                </c:pt>
                <c:pt idx="425">
                  <c:v>0.13903982728296779</c:v>
                </c:pt>
                <c:pt idx="426">
                  <c:v>0.14395019717889851</c:v>
                </c:pt>
                <c:pt idx="427">
                  <c:v>0.14275701182358716</c:v>
                </c:pt>
                <c:pt idx="428">
                  <c:v>0.14194940753984678</c:v>
                </c:pt>
                <c:pt idx="429">
                  <c:v>0.14739298296655085</c:v>
                </c:pt>
                <c:pt idx="430">
                  <c:v>0.14808902528986223</c:v>
                </c:pt>
                <c:pt idx="431">
                  <c:v>0.14466328350749716</c:v>
                </c:pt>
                <c:pt idx="432">
                  <c:v>0.13168216660064472</c:v>
                </c:pt>
                <c:pt idx="433">
                  <c:v>0.12026035009540995</c:v>
                </c:pt>
                <c:pt idx="434">
                  <c:v>0.12024508945725752</c:v>
                </c:pt>
                <c:pt idx="435">
                  <c:v>0.1202025209579367</c:v>
                </c:pt>
                <c:pt idx="436">
                  <c:v>7.3832986186900873E-2</c:v>
                </c:pt>
                <c:pt idx="437">
                  <c:v>8.4264726341940446E-2</c:v>
                </c:pt>
                <c:pt idx="438">
                  <c:v>7.8929542330236566E-2</c:v>
                </c:pt>
                <c:pt idx="439">
                  <c:v>8.1894876549999537E-2</c:v>
                </c:pt>
                <c:pt idx="440">
                  <c:v>7.6180194934153372E-2</c:v>
                </c:pt>
                <c:pt idx="441">
                  <c:v>7.956614475749145E-2</c:v>
                </c:pt>
                <c:pt idx="442">
                  <c:v>7.9568450214537081E-2</c:v>
                </c:pt>
                <c:pt idx="443">
                  <c:v>9.4081529253149374E-2</c:v>
                </c:pt>
                <c:pt idx="444">
                  <c:v>9.3974022731367207E-2</c:v>
                </c:pt>
                <c:pt idx="445">
                  <c:v>9.3772721844978341E-2</c:v>
                </c:pt>
                <c:pt idx="446">
                  <c:v>8.8616080917975015E-2</c:v>
                </c:pt>
                <c:pt idx="447">
                  <c:v>9.7704767657301267E-2</c:v>
                </c:pt>
                <c:pt idx="448">
                  <c:v>0.102274821006458</c:v>
                </c:pt>
                <c:pt idx="449">
                  <c:v>0.10143054469897216</c:v>
                </c:pt>
                <c:pt idx="450">
                  <c:v>0.12143779354886908</c:v>
                </c:pt>
                <c:pt idx="451">
                  <c:v>0.11695413520656336</c:v>
                </c:pt>
                <c:pt idx="452">
                  <c:v>0.11280928475115989</c:v>
                </c:pt>
                <c:pt idx="453">
                  <c:v>0.10717227289987001</c:v>
                </c:pt>
                <c:pt idx="454">
                  <c:v>0.11653540757849581</c:v>
                </c:pt>
                <c:pt idx="455">
                  <c:v>0.11645567014853495</c:v>
                </c:pt>
                <c:pt idx="456">
                  <c:v>0.11909328405776722</c:v>
                </c:pt>
                <c:pt idx="457">
                  <c:v>0.12281277603122044</c:v>
                </c:pt>
                <c:pt idx="458">
                  <c:v>0.12175221574427383</c:v>
                </c:pt>
                <c:pt idx="459">
                  <c:v>0.12396325096792432</c:v>
                </c:pt>
                <c:pt idx="460">
                  <c:v>0.12280250161010979</c:v>
                </c:pt>
                <c:pt idx="461">
                  <c:v>0.1310125529300015</c:v>
                </c:pt>
                <c:pt idx="462">
                  <c:v>0.12964172498147467</c:v>
                </c:pt>
                <c:pt idx="463">
                  <c:v>0.12534663978181695</c:v>
                </c:pt>
                <c:pt idx="464">
                  <c:v>0.12475954770202975</c:v>
                </c:pt>
                <c:pt idx="465">
                  <c:v>0.11727117221495872</c:v>
                </c:pt>
                <c:pt idx="466">
                  <c:v>0.11709540397171131</c:v>
                </c:pt>
                <c:pt idx="467">
                  <c:v>0.11958840475103211</c:v>
                </c:pt>
                <c:pt idx="468">
                  <c:v>0.11696883926322724</c:v>
                </c:pt>
                <c:pt idx="469">
                  <c:v>0.11690352519963197</c:v>
                </c:pt>
                <c:pt idx="470">
                  <c:v>0.11353217935352335</c:v>
                </c:pt>
                <c:pt idx="471">
                  <c:v>0.121428794382495</c:v>
                </c:pt>
                <c:pt idx="472">
                  <c:v>0.12130219686509264</c:v>
                </c:pt>
                <c:pt idx="473">
                  <c:v>0.12405706354659556</c:v>
                </c:pt>
                <c:pt idx="474">
                  <c:v>0.12288158469925897</c:v>
                </c:pt>
                <c:pt idx="475">
                  <c:v>0.11760527959586584</c:v>
                </c:pt>
                <c:pt idx="476">
                  <c:v>0.10837412608475189</c:v>
                </c:pt>
                <c:pt idx="477">
                  <c:v>0.11216587011648306</c:v>
                </c:pt>
                <c:pt idx="478">
                  <c:v>0.11707374594785944</c:v>
                </c:pt>
                <c:pt idx="479">
                  <c:v>0.11894827633508601</c:v>
                </c:pt>
                <c:pt idx="480">
                  <c:v>0.11926505431040015</c:v>
                </c:pt>
                <c:pt idx="481">
                  <c:v>0.12101789064422534</c:v>
                </c:pt>
                <c:pt idx="482">
                  <c:v>0.12281777744599513</c:v>
                </c:pt>
                <c:pt idx="483">
                  <c:v>0.12301604091307482</c:v>
                </c:pt>
                <c:pt idx="484">
                  <c:v>0.13867396673752405</c:v>
                </c:pt>
                <c:pt idx="485">
                  <c:v>0.13640748551135051</c:v>
                </c:pt>
                <c:pt idx="486">
                  <c:v>0.13952927092639117</c:v>
                </c:pt>
                <c:pt idx="487">
                  <c:v>0.14157526781000074</c:v>
                </c:pt>
                <c:pt idx="488">
                  <c:v>0.14020368554189153</c:v>
                </c:pt>
                <c:pt idx="489">
                  <c:v>0.14047533238578522</c:v>
                </c:pt>
                <c:pt idx="490">
                  <c:v>0.14032852413020996</c:v>
                </c:pt>
                <c:pt idx="491">
                  <c:v>0.14447339175632404</c:v>
                </c:pt>
                <c:pt idx="492">
                  <c:v>0.15585952487566113</c:v>
                </c:pt>
                <c:pt idx="493">
                  <c:v>0.15385843274118477</c:v>
                </c:pt>
                <c:pt idx="494">
                  <c:v>0.14973495791482203</c:v>
                </c:pt>
                <c:pt idx="495">
                  <c:v>0.13679501413254908</c:v>
                </c:pt>
                <c:pt idx="496">
                  <c:v>0.13427314747215729</c:v>
                </c:pt>
                <c:pt idx="497">
                  <c:v>6.870532805991296E-2</c:v>
                </c:pt>
                <c:pt idx="498">
                  <c:v>7.2406727426554823E-2</c:v>
                </c:pt>
                <c:pt idx="499">
                  <c:v>7.6059335760778043E-2</c:v>
                </c:pt>
                <c:pt idx="500">
                  <c:v>7.2796233694815846E-2</c:v>
                </c:pt>
                <c:pt idx="501">
                  <c:v>7.3212922689684962E-2</c:v>
                </c:pt>
                <c:pt idx="502">
                  <c:v>7.5491735269522256E-2</c:v>
                </c:pt>
                <c:pt idx="503">
                  <c:v>7.5955758755331948E-2</c:v>
                </c:pt>
                <c:pt idx="504">
                  <c:v>7.5907716658189142E-2</c:v>
                </c:pt>
                <c:pt idx="505">
                  <c:v>7.9087351935409833E-2</c:v>
                </c:pt>
                <c:pt idx="506">
                  <c:v>7.5438481016589648E-2</c:v>
                </c:pt>
                <c:pt idx="507">
                  <c:v>7.6264965649439936E-2</c:v>
                </c:pt>
                <c:pt idx="508">
                  <c:v>7.6511998277206172E-2</c:v>
                </c:pt>
                <c:pt idx="509">
                  <c:v>7.3028520332916222E-2</c:v>
                </c:pt>
                <c:pt idx="510">
                  <c:v>7.4001766973145339E-2</c:v>
                </c:pt>
                <c:pt idx="511">
                  <c:v>7.333624095144442E-2</c:v>
                </c:pt>
                <c:pt idx="512">
                  <c:v>7.6233413870435723E-2</c:v>
                </c:pt>
                <c:pt idx="513">
                  <c:v>7.9081566533711137E-2</c:v>
                </c:pt>
                <c:pt idx="514">
                  <c:v>7.8409750801628944E-2</c:v>
                </c:pt>
                <c:pt idx="515">
                  <c:v>8.053530769967833E-2</c:v>
                </c:pt>
                <c:pt idx="516">
                  <c:v>7.8505865619812168E-2</c:v>
                </c:pt>
                <c:pt idx="517">
                  <c:v>8.4468734416800501E-2</c:v>
                </c:pt>
                <c:pt idx="518">
                  <c:v>7.9168094271171371E-2</c:v>
                </c:pt>
                <c:pt idx="519">
                  <c:v>8.0115454613259293E-2</c:v>
                </c:pt>
                <c:pt idx="520">
                  <c:v>8.9757882253365673E-2</c:v>
                </c:pt>
                <c:pt idx="521">
                  <c:v>8.8506486235103959E-2</c:v>
                </c:pt>
                <c:pt idx="522">
                  <c:v>8.8354107618348179E-2</c:v>
                </c:pt>
                <c:pt idx="523">
                  <c:v>8.9354945935289365E-2</c:v>
                </c:pt>
                <c:pt idx="524">
                  <c:v>8.9455320473518646E-2</c:v>
                </c:pt>
                <c:pt idx="525">
                  <c:v>8.9684126689001289E-2</c:v>
                </c:pt>
                <c:pt idx="526">
                  <c:v>9.0372074030249688E-2</c:v>
                </c:pt>
                <c:pt idx="527">
                  <c:v>8.5370292485952695E-2</c:v>
                </c:pt>
                <c:pt idx="528">
                  <c:v>8.6810202199367859E-2</c:v>
                </c:pt>
                <c:pt idx="529">
                  <c:v>8.6746054459393152E-2</c:v>
                </c:pt>
                <c:pt idx="530">
                  <c:v>8.5940790820018667E-2</c:v>
                </c:pt>
                <c:pt idx="531">
                  <c:v>8.6557526435873194E-2</c:v>
                </c:pt>
                <c:pt idx="532">
                  <c:v>7.5992177909148112E-2</c:v>
                </c:pt>
                <c:pt idx="533">
                  <c:v>7.553399647798939E-2</c:v>
                </c:pt>
                <c:pt idx="534">
                  <c:v>7.4970732740501519E-2</c:v>
                </c:pt>
                <c:pt idx="535">
                  <c:v>7.3892335130681858E-2</c:v>
                </c:pt>
                <c:pt idx="536">
                  <c:v>7.4355378489742732E-2</c:v>
                </c:pt>
                <c:pt idx="537">
                  <c:v>7.4086084581660813E-2</c:v>
                </c:pt>
                <c:pt idx="538">
                  <c:v>7.6857017570466826E-2</c:v>
                </c:pt>
                <c:pt idx="539">
                  <c:v>7.6693243848561923E-2</c:v>
                </c:pt>
                <c:pt idx="540">
                  <c:v>7.4146618955657675E-2</c:v>
                </c:pt>
                <c:pt idx="541">
                  <c:v>7.3797370704316981E-2</c:v>
                </c:pt>
                <c:pt idx="542">
                  <c:v>7.3003583191377647E-2</c:v>
                </c:pt>
                <c:pt idx="543">
                  <c:v>7.2084542917808123E-2</c:v>
                </c:pt>
                <c:pt idx="544">
                  <c:v>7.2926066709822546E-2</c:v>
                </c:pt>
                <c:pt idx="545">
                  <c:v>7.3282153867792466E-2</c:v>
                </c:pt>
                <c:pt idx="546">
                  <c:v>7.2789256943949762E-2</c:v>
                </c:pt>
                <c:pt idx="547">
                  <c:v>7.3505437321614353E-2</c:v>
                </c:pt>
                <c:pt idx="548">
                  <c:v>7.267104633255371E-2</c:v>
                </c:pt>
                <c:pt idx="549">
                  <c:v>7.2383447900206899E-2</c:v>
                </c:pt>
                <c:pt idx="550">
                  <c:v>7.2612769441929514E-2</c:v>
                </c:pt>
                <c:pt idx="551">
                  <c:v>7.2290404945383968E-2</c:v>
                </c:pt>
                <c:pt idx="552">
                  <c:v>7.4036278476355549E-2</c:v>
                </c:pt>
                <c:pt idx="553">
                  <c:v>7.3717614381165156E-2</c:v>
                </c:pt>
                <c:pt idx="554">
                  <c:v>7.5076254522685487E-2</c:v>
                </c:pt>
                <c:pt idx="555">
                  <c:v>7.4035953856967374E-2</c:v>
                </c:pt>
                <c:pt idx="556">
                  <c:v>7.3908841653686427E-2</c:v>
                </c:pt>
                <c:pt idx="557">
                  <c:v>7.3602482484452322E-2</c:v>
                </c:pt>
                <c:pt idx="558">
                  <c:v>7.3890457517983635E-2</c:v>
                </c:pt>
                <c:pt idx="559">
                  <c:v>6.6999414059372792E-2</c:v>
                </c:pt>
                <c:pt idx="560">
                  <c:v>6.6996511603819434E-2</c:v>
                </c:pt>
                <c:pt idx="561">
                  <c:v>6.6631376738649675E-2</c:v>
                </c:pt>
                <c:pt idx="562">
                  <c:v>6.622823918087653E-2</c:v>
                </c:pt>
                <c:pt idx="563">
                  <c:v>6.6320470133343384E-2</c:v>
                </c:pt>
                <c:pt idx="564">
                  <c:v>6.6382961605647689E-2</c:v>
                </c:pt>
                <c:pt idx="565">
                  <c:v>6.6577849153485413E-2</c:v>
                </c:pt>
                <c:pt idx="566">
                  <c:v>6.6522850513137152E-2</c:v>
                </c:pt>
                <c:pt idx="567">
                  <c:v>6.7950155484561847E-2</c:v>
                </c:pt>
                <c:pt idx="568">
                  <c:v>6.9041586966266208E-2</c:v>
                </c:pt>
                <c:pt idx="569">
                  <c:v>6.9437456103108156E-2</c:v>
                </c:pt>
                <c:pt idx="570">
                  <c:v>6.9131708175319398E-2</c:v>
                </c:pt>
                <c:pt idx="571">
                  <c:v>7.0141499229150556E-2</c:v>
                </c:pt>
                <c:pt idx="572">
                  <c:v>7.1803012747970713E-2</c:v>
                </c:pt>
                <c:pt idx="573">
                  <c:v>8.2263493773686053E-2</c:v>
                </c:pt>
                <c:pt idx="574">
                  <c:v>8.1416265062174448E-2</c:v>
                </c:pt>
                <c:pt idx="575">
                  <c:v>8.282300556265644E-2</c:v>
                </c:pt>
                <c:pt idx="576">
                  <c:v>8.2992769808766839E-2</c:v>
                </c:pt>
                <c:pt idx="577">
                  <c:v>8.4569188436944387E-2</c:v>
                </c:pt>
                <c:pt idx="578">
                  <c:v>8.7812123465464173E-2</c:v>
                </c:pt>
                <c:pt idx="579">
                  <c:v>8.2531250999876959E-2</c:v>
                </c:pt>
                <c:pt idx="580">
                  <c:v>8.3920858264114356E-2</c:v>
                </c:pt>
                <c:pt idx="581">
                  <c:v>8.3638207328220776E-2</c:v>
                </c:pt>
                <c:pt idx="582">
                  <c:v>8.769799059595014E-2</c:v>
                </c:pt>
                <c:pt idx="583">
                  <c:v>8.7947800640011994E-2</c:v>
                </c:pt>
                <c:pt idx="584">
                  <c:v>8.6531492637369756E-2</c:v>
                </c:pt>
                <c:pt idx="585">
                  <c:v>8.7654519079828339E-2</c:v>
                </c:pt>
                <c:pt idx="586">
                  <c:v>8.7107049839245776E-2</c:v>
                </c:pt>
                <c:pt idx="587">
                  <c:v>8.8072892389479032E-2</c:v>
                </c:pt>
                <c:pt idx="588">
                  <c:v>8.4660843600901745E-2</c:v>
                </c:pt>
                <c:pt idx="589">
                  <c:v>8.588262439564813E-2</c:v>
                </c:pt>
                <c:pt idx="590">
                  <c:v>8.7511117923351395E-2</c:v>
                </c:pt>
                <c:pt idx="591">
                  <c:v>8.7337356101869573E-2</c:v>
                </c:pt>
                <c:pt idx="592">
                  <c:v>8.8016390266454511E-2</c:v>
                </c:pt>
                <c:pt idx="593">
                  <c:v>8.8243739423021467E-2</c:v>
                </c:pt>
                <c:pt idx="594">
                  <c:v>9.087717246953024E-2</c:v>
                </c:pt>
                <c:pt idx="595">
                  <c:v>8.8938054951848297E-2</c:v>
                </c:pt>
                <c:pt idx="596">
                  <c:v>8.7232691023239425E-2</c:v>
                </c:pt>
                <c:pt idx="597">
                  <c:v>8.8144098423656517E-2</c:v>
                </c:pt>
                <c:pt idx="598">
                  <c:v>8.591980238933071E-2</c:v>
                </c:pt>
                <c:pt idx="599">
                  <c:v>8.6717425566594633E-2</c:v>
                </c:pt>
                <c:pt idx="600">
                  <c:v>8.6557581225099642E-2</c:v>
                </c:pt>
                <c:pt idx="601">
                  <c:v>8.434112573476242E-2</c:v>
                </c:pt>
                <c:pt idx="602">
                  <c:v>8.1452771250367539E-2</c:v>
                </c:pt>
                <c:pt idx="603">
                  <c:v>8.2258369492946876E-2</c:v>
                </c:pt>
                <c:pt idx="604">
                  <c:v>8.107898271171568E-2</c:v>
                </c:pt>
                <c:pt idx="605">
                  <c:v>8.2632709974440527E-2</c:v>
                </c:pt>
                <c:pt idx="606">
                  <c:v>8.243728096311416E-2</c:v>
                </c:pt>
                <c:pt idx="607">
                  <c:v>8.3862228532457728E-2</c:v>
                </c:pt>
                <c:pt idx="608">
                  <c:v>8.3674655182963159E-2</c:v>
                </c:pt>
                <c:pt idx="609">
                  <c:v>8.570557720364097E-2</c:v>
                </c:pt>
                <c:pt idx="610">
                  <c:v>8.1760421526609062E-2</c:v>
                </c:pt>
                <c:pt idx="611">
                  <c:v>7.3314004558957743E-2</c:v>
                </c:pt>
                <c:pt idx="612">
                  <c:v>7.5271411846039152E-2</c:v>
                </c:pt>
                <c:pt idx="613">
                  <c:v>7.2820703567536865E-2</c:v>
                </c:pt>
                <c:pt idx="614">
                  <c:v>7.3613992367683415E-2</c:v>
                </c:pt>
                <c:pt idx="615">
                  <c:v>7.5160293972944048E-2</c:v>
                </c:pt>
                <c:pt idx="616">
                  <c:v>7.3434889731029046E-2</c:v>
                </c:pt>
                <c:pt idx="617">
                  <c:v>7.4238211888162889E-2</c:v>
                </c:pt>
                <c:pt idx="618">
                  <c:v>7.511372669655754E-2</c:v>
                </c:pt>
                <c:pt idx="619">
                  <c:v>7.5387530786122744E-2</c:v>
                </c:pt>
                <c:pt idx="620">
                  <c:v>7.5686560369378986E-2</c:v>
                </c:pt>
                <c:pt idx="621">
                  <c:v>7.482827053174429E-2</c:v>
                </c:pt>
                <c:pt idx="622">
                  <c:v>7.7416456588175045E-2</c:v>
                </c:pt>
                <c:pt idx="623">
                  <c:v>7.8258066661912346E-2</c:v>
                </c:pt>
                <c:pt idx="624">
                  <c:v>7.9547905634215349E-2</c:v>
                </c:pt>
                <c:pt idx="625">
                  <c:v>7.9360069693153845E-2</c:v>
                </c:pt>
                <c:pt idx="626">
                  <c:v>7.9328147911081642E-2</c:v>
                </c:pt>
                <c:pt idx="627">
                  <c:v>8.0413636364073129E-2</c:v>
                </c:pt>
                <c:pt idx="628">
                  <c:v>7.1201472539037983E-2</c:v>
                </c:pt>
                <c:pt idx="629">
                  <c:v>6.8102926987260337E-2</c:v>
                </c:pt>
                <c:pt idx="630">
                  <c:v>6.8598947053380446E-2</c:v>
                </c:pt>
                <c:pt idx="631">
                  <c:v>6.6564135272954461E-2</c:v>
                </c:pt>
                <c:pt idx="632">
                  <c:v>6.9946965539545269E-2</c:v>
                </c:pt>
                <c:pt idx="633">
                  <c:v>6.9665381505503166E-2</c:v>
                </c:pt>
                <c:pt idx="634">
                  <c:v>7.0004826790236341E-2</c:v>
                </c:pt>
                <c:pt idx="635">
                  <c:v>7.013494461207645E-2</c:v>
                </c:pt>
                <c:pt idx="636">
                  <c:v>6.9789297831595959E-2</c:v>
                </c:pt>
                <c:pt idx="637">
                  <c:v>7.0619267499847579E-2</c:v>
                </c:pt>
                <c:pt idx="638">
                  <c:v>7.0220810690136068E-2</c:v>
                </c:pt>
                <c:pt idx="639">
                  <c:v>6.9151397671387893E-2</c:v>
                </c:pt>
                <c:pt idx="640">
                  <c:v>6.8843129565185721E-2</c:v>
                </c:pt>
                <c:pt idx="641">
                  <c:v>6.8669694878140994E-2</c:v>
                </c:pt>
                <c:pt idx="642">
                  <c:v>6.9504577739038273E-2</c:v>
                </c:pt>
                <c:pt idx="643">
                  <c:v>7.0318377684351452E-2</c:v>
                </c:pt>
                <c:pt idx="644">
                  <c:v>6.9087265266647088E-2</c:v>
                </c:pt>
                <c:pt idx="645">
                  <c:v>6.9508327760841773E-2</c:v>
                </c:pt>
                <c:pt idx="646">
                  <c:v>7.1114975479612569E-2</c:v>
                </c:pt>
                <c:pt idx="647">
                  <c:v>7.2084706751977784E-2</c:v>
                </c:pt>
                <c:pt idx="648">
                  <c:v>7.3595555355723721E-2</c:v>
                </c:pt>
                <c:pt idx="649">
                  <c:v>7.41678877096313E-2</c:v>
                </c:pt>
                <c:pt idx="650">
                  <c:v>7.5282875907165786E-2</c:v>
                </c:pt>
                <c:pt idx="651">
                  <c:v>7.4439492485469327E-2</c:v>
                </c:pt>
                <c:pt idx="652">
                  <c:v>7.4463149220478628E-2</c:v>
                </c:pt>
                <c:pt idx="653">
                  <c:v>7.4890569096146692E-2</c:v>
                </c:pt>
                <c:pt idx="654">
                  <c:v>7.3763385574926038E-2</c:v>
                </c:pt>
                <c:pt idx="655">
                  <c:v>7.1406569284146959E-2</c:v>
                </c:pt>
                <c:pt idx="656">
                  <c:v>7.219774504774118E-2</c:v>
                </c:pt>
                <c:pt idx="657">
                  <c:v>7.3824292291640309E-2</c:v>
                </c:pt>
                <c:pt idx="658">
                  <c:v>7.4920007577465586E-2</c:v>
                </c:pt>
                <c:pt idx="659">
                  <c:v>8.0624903791619504E-2</c:v>
                </c:pt>
                <c:pt idx="660">
                  <c:v>8.1519047978363429E-2</c:v>
                </c:pt>
                <c:pt idx="661">
                  <c:v>8.1283174651565065E-2</c:v>
                </c:pt>
                <c:pt idx="662">
                  <c:v>8.2440617424601056E-2</c:v>
                </c:pt>
                <c:pt idx="663">
                  <c:v>8.1891335266393084E-2</c:v>
                </c:pt>
                <c:pt idx="664">
                  <c:v>8.2187465322979519E-2</c:v>
                </c:pt>
                <c:pt idx="665">
                  <c:v>8.5748266557217914E-2</c:v>
                </c:pt>
                <c:pt idx="666">
                  <c:v>8.3456518547187747E-2</c:v>
                </c:pt>
                <c:pt idx="667">
                  <c:v>8.4558088507571863E-2</c:v>
                </c:pt>
                <c:pt idx="668">
                  <c:v>8.5302742804932941E-2</c:v>
                </c:pt>
                <c:pt idx="669">
                  <c:v>8.663106982294215E-2</c:v>
                </c:pt>
                <c:pt idx="670">
                  <c:v>8.6210786916185486E-2</c:v>
                </c:pt>
                <c:pt idx="671">
                  <c:v>8.524621159995302E-2</c:v>
                </c:pt>
                <c:pt idx="672">
                  <c:v>0.10421043219444334</c:v>
                </c:pt>
                <c:pt idx="673">
                  <c:v>0.10580283747434775</c:v>
                </c:pt>
                <c:pt idx="674">
                  <c:v>0.11650656320590891</c:v>
                </c:pt>
                <c:pt idx="675">
                  <c:v>0.11647757080983415</c:v>
                </c:pt>
                <c:pt idx="676">
                  <c:v>0.1112074596723541</c:v>
                </c:pt>
                <c:pt idx="677">
                  <c:v>0.11597833742277347</c:v>
                </c:pt>
                <c:pt idx="678">
                  <c:v>0.11485952820962333</c:v>
                </c:pt>
                <c:pt idx="679">
                  <c:v>0.11450795537757343</c:v>
                </c:pt>
                <c:pt idx="680">
                  <c:v>0.11753442409548315</c:v>
                </c:pt>
                <c:pt idx="681">
                  <c:v>0.12193437196640462</c:v>
                </c:pt>
                <c:pt idx="682">
                  <c:v>0.12215978723926264</c:v>
                </c:pt>
                <c:pt idx="683">
                  <c:v>0.12039188803308556</c:v>
                </c:pt>
                <c:pt idx="684">
                  <c:v>0.11954296167193747</c:v>
                </c:pt>
                <c:pt idx="685">
                  <c:v>0.11938779205089509</c:v>
                </c:pt>
                <c:pt idx="686">
                  <c:v>0.12623091691213867</c:v>
                </c:pt>
                <c:pt idx="687">
                  <c:v>0.12726586125307518</c:v>
                </c:pt>
                <c:pt idx="688">
                  <c:v>0.12716097082107569</c:v>
                </c:pt>
                <c:pt idx="689">
                  <c:v>0.13307234015421371</c:v>
                </c:pt>
                <c:pt idx="690">
                  <c:v>0.13347939695330324</c:v>
                </c:pt>
                <c:pt idx="691">
                  <c:v>0.13151421579508776</c:v>
                </c:pt>
                <c:pt idx="692">
                  <c:v>0.13104347352652235</c:v>
                </c:pt>
                <c:pt idx="693">
                  <c:v>0.13633183161134019</c:v>
                </c:pt>
                <c:pt idx="694">
                  <c:v>0.13406950356249792</c:v>
                </c:pt>
                <c:pt idx="695">
                  <c:v>0.12222200267915256</c:v>
                </c:pt>
                <c:pt idx="696">
                  <c:v>0.12215365376144303</c:v>
                </c:pt>
                <c:pt idx="697">
                  <c:v>0.12656443169702775</c:v>
                </c:pt>
                <c:pt idx="698">
                  <c:v>0.11910125439686745</c:v>
                </c:pt>
                <c:pt idx="699">
                  <c:v>0.12922239980504113</c:v>
                </c:pt>
                <c:pt idx="700">
                  <c:v>0.12380124365206834</c:v>
                </c:pt>
                <c:pt idx="701">
                  <c:v>0.12598443529844044</c:v>
                </c:pt>
                <c:pt idx="702">
                  <c:v>0.12756376361312377</c:v>
                </c:pt>
                <c:pt idx="703">
                  <c:v>0.12309612503132787</c:v>
                </c:pt>
                <c:pt idx="704">
                  <c:v>0.12559678799526613</c:v>
                </c:pt>
                <c:pt idx="705">
                  <c:v>0.12686793964410828</c:v>
                </c:pt>
                <c:pt idx="706">
                  <c:v>0.12599680736299118</c:v>
                </c:pt>
                <c:pt idx="707">
                  <c:v>0.12028296070820507</c:v>
                </c:pt>
                <c:pt idx="708">
                  <c:v>0.12183974497717517</c:v>
                </c:pt>
                <c:pt idx="709">
                  <c:v>0.11992214138843353</c:v>
                </c:pt>
                <c:pt idx="710">
                  <c:v>0.11865284815802957</c:v>
                </c:pt>
                <c:pt idx="711">
                  <c:v>0.12338215989203949</c:v>
                </c:pt>
                <c:pt idx="712">
                  <c:v>0.12894905972658782</c:v>
                </c:pt>
                <c:pt idx="713">
                  <c:v>0.12960755242246128</c:v>
                </c:pt>
                <c:pt idx="714">
                  <c:v>0.13080176973128677</c:v>
                </c:pt>
                <c:pt idx="715">
                  <c:v>0.14373892885726022</c:v>
                </c:pt>
                <c:pt idx="716">
                  <c:v>0.15347538357552087</c:v>
                </c:pt>
                <c:pt idx="717">
                  <c:v>0.15541451527804978</c:v>
                </c:pt>
                <c:pt idx="718">
                  <c:v>0.16061645675199607</c:v>
                </c:pt>
                <c:pt idx="719">
                  <c:v>0.1585863880757403</c:v>
                </c:pt>
                <c:pt idx="720">
                  <c:v>0.15404541879027048</c:v>
                </c:pt>
                <c:pt idx="721">
                  <c:v>0.15999484027955743</c:v>
                </c:pt>
                <c:pt idx="722">
                  <c:v>0.15676662212358872</c:v>
                </c:pt>
                <c:pt idx="723">
                  <c:v>0.16003403114502784</c:v>
                </c:pt>
                <c:pt idx="724">
                  <c:v>0.16625268290420026</c:v>
                </c:pt>
                <c:pt idx="725">
                  <c:v>0.17805106212202826</c:v>
                </c:pt>
                <c:pt idx="726">
                  <c:v>0.17837449837642544</c:v>
                </c:pt>
                <c:pt idx="727">
                  <c:v>0.18317927563033079</c:v>
                </c:pt>
                <c:pt idx="728">
                  <c:v>0.18470719421425616</c:v>
                </c:pt>
                <c:pt idx="729">
                  <c:v>0.19486031387446778</c:v>
                </c:pt>
                <c:pt idx="730">
                  <c:v>0.19595290570130344</c:v>
                </c:pt>
                <c:pt idx="731">
                  <c:v>0.19842469123409279</c:v>
                </c:pt>
                <c:pt idx="732">
                  <c:v>0.2165223486632348</c:v>
                </c:pt>
                <c:pt idx="733">
                  <c:v>0.22265630494892227</c:v>
                </c:pt>
                <c:pt idx="734">
                  <c:v>0.21584110970458881</c:v>
                </c:pt>
                <c:pt idx="735">
                  <c:v>0.23030242809031268</c:v>
                </c:pt>
                <c:pt idx="736">
                  <c:v>0.24909387916505732</c:v>
                </c:pt>
                <c:pt idx="737">
                  <c:v>0.26526152301542844</c:v>
                </c:pt>
                <c:pt idx="738">
                  <c:v>0.27560258261481657</c:v>
                </c:pt>
                <c:pt idx="739">
                  <c:v>0.24641402727936523</c:v>
                </c:pt>
                <c:pt idx="740">
                  <c:v>0.23473311798321678</c:v>
                </c:pt>
                <c:pt idx="741">
                  <c:v>0.21721745274345178</c:v>
                </c:pt>
                <c:pt idx="742">
                  <c:v>0.20669979914007697</c:v>
                </c:pt>
                <c:pt idx="743">
                  <c:v>0.22769564477612789</c:v>
                </c:pt>
                <c:pt idx="744">
                  <c:v>0.23911529276570007</c:v>
                </c:pt>
                <c:pt idx="745">
                  <c:v>0.22410795922060964</c:v>
                </c:pt>
                <c:pt idx="746">
                  <c:v>0.22089869453444994</c:v>
                </c:pt>
                <c:pt idx="747">
                  <c:v>0.21825865334004968</c:v>
                </c:pt>
                <c:pt idx="748">
                  <c:v>0.22355745627392717</c:v>
                </c:pt>
                <c:pt idx="749">
                  <c:v>0.2200804913683751</c:v>
                </c:pt>
                <c:pt idx="750">
                  <c:v>0.21691354201314236</c:v>
                </c:pt>
                <c:pt idx="751">
                  <c:v>0.18802542415149062</c:v>
                </c:pt>
                <c:pt idx="752">
                  <c:v>0.20136305031621382</c:v>
                </c:pt>
                <c:pt idx="753">
                  <c:v>0.19355460628182003</c:v>
                </c:pt>
                <c:pt idx="754">
                  <c:v>0.1949776898814862</c:v>
                </c:pt>
                <c:pt idx="755">
                  <c:v>0.19542958205235469</c:v>
                </c:pt>
                <c:pt idx="756">
                  <c:v>0.19665648693998694</c:v>
                </c:pt>
                <c:pt idx="757">
                  <c:v>0.18377830593984804</c:v>
                </c:pt>
                <c:pt idx="758">
                  <c:v>0.20201815986289073</c:v>
                </c:pt>
                <c:pt idx="759">
                  <c:v>0.20720562883497998</c:v>
                </c:pt>
                <c:pt idx="760">
                  <c:v>0.20684091866948373</c:v>
                </c:pt>
                <c:pt idx="761">
                  <c:v>0.19989859084394854</c:v>
                </c:pt>
                <c:pt idx="762">
                  <c:v>0.20252839837633443</c:v>
                </c:pt>
                <c:pt idx="763">
                  <c:v>0.21448465301752095</c:v>
                </c:pt>
                <c:pt idx="764">
                  <c:v>0.2261208319344902</c:v>
                </c:pt>
                <c:pt idx="765">
                  <c:v>0.22294121540303855</c:v>
                </c:pt>
                <c:pt idx="766">
                  <c:v>0.23017688743505593</c:v>
                </c:pt>
                <c:pt idx="767">
                  <c:v>0.23035572269562454</c:v>
                </c:pt>
                <c:pt idx="768">
                  <c:v>0.22819843918082991</c:v>
                </c:pt>
                <c:pt idx="769">
                  <c:v>0.26971344774129746</c:v>
                </c:pt>
                <c:pt idx="770">
                  <c:v>0.27278863248739499</c:v>
                </c:pt>
                <c:pt idx="771">
                  <c:v>0.2632877268257558</c:v>
                </c:pt>
                <c:pt idx="772">
                  <c:v>0.28045151853001216</c:v>
                </c:pt>
                <c:pt idx="773">
                  <c:v>0.27851776689620533</c:v>
                </c:pt>
                <c:pt idx="774">
                  <c:v>0.2760839791235391</c:v>
                </c:pt>
                <c:pt idx="775">
                  <c:v>0.28593541352511137</c:v>
                </c:pt>
                <c:pt idx="776">
                  <c:v>0.28146287021486466</c:v>
                </c:pt>
                <c:pt idx="777">
                  <c:v>0.28844853929470166</c:v>
                </c:pt>
                <c:pt idx="778">
                  <c:v>0.30582343709050064</c:v>
                </c:pt>
                <c:pt idx="779">
                  <c:v>0.30295824648498976</c:v>
                </c:pt>
                <c:pt idx="780">
                  <c:v>0.32280006710604847</c:v>
                </c:pt>
                <c:pt idx="781">
                  <c:v>0.32487401891716744</c:v>
                </c:pt>
                <c:pt idx="782">
                  <c:v>0.33270146531411898</c:v>
                </c:pt>
                <c:pt idx="783">
                  <c:v>0.3130569504142246</c:v>
                </c:pt>
                <c:pt idx="784">
                  <c:v>0.28097306358994084</c:v>
                </c:pt>
                <c:pt idx="785">
                  <c:v>0.28735689030729583</c:v>
                </c:pt>
                <c:pt idx="786">
                  <c:v>0.27322132112242387</c:v>
                </c:pt>
                <c:pt idx="787">
                  <c:v>0.26763303738516747</c:v>
                </c:pt>
                <c:pt idx="788">
                  <c:v>0.26807140147128655</c:v>
                </c:pt>
                <c:pt idx="789">
                  <c:v>0.26112319816866014</c:v>
                </c:pt>
                <c:pt idx="790">
                  <c:v>0.28802910065171555</c:v>
                </c:pt>
                <c:pt idx="791">
                  <c:v>0.28012101556841817</c:v>
                </c:pt>
                <c:pt idx="792">
                  <c:v>0.29341375973322953</c:v>
                </c:pt>
                <c:pt idx="793">
                  <c:v>0.28078099657970573</c:v>
                </c:pt>
                <c:pt idx="794">
                  <c:v>0.28309607556704175</c:v>
                </c:pt>
                <c:pt idx="795">
                  <c:v>0.28667902794343408</c:v>
                </c:pt>
                <c:pt idx="796">
                  <c:v>0.30060815888559261</c:v>
                </c:pt>
                <c:pt idx="797">
                  <c:v>0.30662093601023177</c:v>
                </c:pt>
                <c:pt idx="798">
                  <c:v>0.32062467238364845</c:v>
                </c:pt>
                <c:pt idx="799">
                  <c:v>0.3290185243969046</c:v>
                </c:pt>
                <c:pt idx="800">
                  <c:v>0.33881719309095487</c:v>
                </c:pt>
                <c:pt idx="801">
                  <c:v>0.33630810238967696</c:v>
                </c:pt>
                <c:pt idx="802">
                  <c:v>0.35884528990158315</c:v>
                </c:pt>
                <c:pt idx="803">
                  <c:v>0.35012017560661673</c:v>
                </c:pt>
                <c:pt idx="804">
                  <c:v>0.32717278179062975</c:v>
                </c:pt>
                <c:pt idx="805">
                  <c:v>0.33112794254208017</c:v>
                </c:pt>
                <c:pt idx="806">
                  <c:v>0.34437749280739682</c:v>
                </c:pt>
                <c:pt idx="807">
                  <c:v>0.33933019031047151</c:v>
                </c:pt>
                <c:pt idx="808">
                  <c:v>0.33565080938570163</c:v>
                </c:pt>
                <c:pt idx="809">
                  <c:v>0.3360493671182036</c:v>
                </c:pt>
                <c:pt idx="810">
                  <c:v>0.33074750887940541</c:v>
                </c:pt>
                <c:pt idx="811">
                  <c:v>0.3139966668292587</c:v>
                </c:pt>
                <c:pt idx="812">
                  <c:v>0.3156100908639432</c:v>
                </c:pt>
                <c:pt idx="813">
                  <c:v>0.3034512205838808</c:v>
                </c:pt>
                <c:pt idx="814">
                  <c:v>0.29729815159691375</c:v>
                </c:pt>
                <c:pt idx="815">
                  <c:v>0.31703872268814348</c:v>
                </c:pt>
                <c:pt idx="816">
                  <c:v>0.32238984162278261</c:v>
                </c:pt>
                <c:pt idx="817">
                  <c:v>0.32194856276729328</c:v>
                </c:pt>
                <c:pt idx="818">
                  <c:v>0.33217168475278891</c:v>
                </c:pt>
                <c:pt idx="819">
                  <c:v>0.33889053506380623</c:v>
                </c:pt>
                <c:pt idx="820">
                  <c:v>0.33898746899965038</c:v>
                </c:pt>
                <c:pt idx="821">
                  <c:v>0.3399332096724666</c:v>
                </c:pt>
                <c:pt idx="822">
                  <c:v>0.32273124672483749</c:v>
                </c:pt>
                <c:pt idx="823">
                  <c:v>0.31322637832983186</c:v>
                </c:pt>
                <c:pt idx="824">
                  <c:v>0.31925711875033408</c:v>
                </c:pt>
                <c:pt idx="825">
                  <c:v>0.32005024764867879</c:v>
                </c:pt>
                <c:pt idx="826">
                  <c:v>0.31648934527864891</c:v>
                </c:pt>
                <c:pt idx="827">
                  <c:v>0.30549081009648482</c:v>
                </c:pt>
                <c:pt idx="828">
                  <c:v>0.31691130532332812</c:v>
                </c:pt>
                <c:pt idx="829">
                  <c:v>0.31649776272219032</c:v>
                </c:pt>
                <c:pt idx="830">
                  <c:v>0.32491070921888787</c:v>
                </c:pt>
                <c:pt idx="831">
                  <c:v>0.32726461237067672</c:v>
                </c:pt>
                <c:pt idx="832">
                  <c:v>0.32557489021360148</c:v>
                </c:pt>
                <c:pt idx="833">
                  <c:v>0.34561645291082055</c:v>
                </c:pt>
                <c:pt idx="834">
                  <c:v>0.34191327446577208</c:v>
                </c:pt>
                <c:pt idx="835">
                  <c:v>0.33740511004276724</c:v>
                </c:pt>
                <c:pt idx="836">
                  <c:v>0.32848251916495264</c:v>
                </c:pt>
                <c:pt idx="837">
                  <c:v>0.32417389010595787</c:v>
                </c:pt>
                <c:pt idx="838">
                  <c:v>0.29943191750156745</c:v>
                </c:pt>
                <c:pt idx="839">
                  <c:v>0.29673810602062722</c:v>
                </c:pt>
                <c:pt idx="840">
                  <c:v>0.30058408593828756</c:v>
                </c:pt>
                <c:pt idx="841">
                  <c:v>0.28716064101972882</c:v>
                </c:pt>
                <c:pt idx="842">
                  <c:v>0.27631353359659128</c:v>
                </c:pt>
                <c:pt idx="843">
                  <c:v>0.27205283482705256</c:v>
                </c:pt>
                <c:pt idx="844">
                  <c:v>0.26668095265745734</c:v>
                </c:pt>
                <c:pt idx="845">
                  <c:v>0.26145456006923545</c:v>
                </c:pt>
                <c:pt idx="846">
                  <c:v>0.28793271812970622</c:v>
                </c:pt>
                <c:pt idx="847">
                  <c:v>0.29313211695163421</c:v>
                </c:pt>
                <c:pt idx="848">
                  <c:v>0.29212934494426651</c:v>
                </c:pt>
                <c:pt idx="849">
                  <c:v>0.28554640574483919</c:v>
                </c:pt>
                <c:pt idx="850">
                  <c:v>0.30802716832393873</c:v>
                </c:pt>
                <c:pt idx="851">
                  <c:v>0.35268579886196677</c:v>
                </c:pt>
                <c:pt idx="852">
                  <c:v>0.34537534138224973</c:v>
                </c:pt>
                <c:pt idx="853">
                  <c:v>0.34895694259529059</c:v>
                </c:pt>
                <c:pt idx="854">
                  <c:v>0.32536736918785419</c:v>
                </c:pt>
                <c:pt idx="855">
                  <c:v>0.35032173998581562</c:v>
                </c:pt>
                <c:pt idx="856">
                  <c:v>0.34459750476072543</c:v>
                </c:pt>
                <c:pt idx="857">
                  <c:v>0.34998957401677355</c:v>
                </c:pt>
                <c:pt idx="858">
                  <c:v>0.35851229680158719</c:v>
                </c:pt>
                <c:pt idx="859">
                  <c:v>0.35516904526624699</c:v>
                </c:pt>
                <c:pt idx="860">
                  <c:v>0.3405659767402881</c:v>
                </c:pt>
                <c:pt idx="861">
                  <c:v>0.34599080959208928</c:v>
                </c:pt>
                <c:pt idx="862">
                  <c:v>0.30452130459965582</c:v>
                </c:pt>
                <c:pt idx="863">
                  <c:v>0.24962771920473903</c:v>
                </c:pt>
                <c:pt idx="864">
                  <c:v>0.2503524874869929</c:v>
                </c:pt>
                <c:pt idx="865">
                  <c:v>0.23494263694433992</c:v>
                </c:pt>
                <c:pt idx="866">
                  <c:v>0.23294729900925404</c:v>
                </c:pt>
                <c:pt idx="867">
                  <c:v>0.21776671057259553</c:v>
                </c:pt>
                <c:pt idx="868">
                  <c:v>0.21577736730061253</c:v>
                </c:pt>
                <c:pt idx="869">
                  <c:v>0.1864928132873313</c:v>
                </c:pt>
                <c:pt idx="870">
                  <c:v>0.20335989810171654</c:v>
                </c:pt>
                <c:pt idx="871">
                  <c:v>0.1871026524198651</c:v>
                </c:pt>
                <c:pt idx="872">
                  <c:v>0.18897139685640726</c:v>
                </c:pt>
                <c:pt idx="873">
                  <c:v>0.17513177854431297</c:v>
                </c:pt>
                <c:pt idx="874">
                  <c:v>0.19410806897119609</c:v>
                </c:pt>
                <c:pt idx="875">
                  <c:v>0.19181288267814076</c:v>
                </c:pt>
                <c:pt idx="876">
                  <c:v>0.19710653949958984</c:v>
                </c:pt>
                <c:pt idx="877">
                  <c:v>0.19341093435805506</c:v>
                </c:pt>
                <c:pt idx="878">
                  <c:v>0.17915793030887633</c:v>
                </c:pt>
                <c:pt idx="879">
                  <c:v>0.17374826810739008</c:v>
                </c:pt>
                <c:pt idx="880">
                  <c:v>0.21289206044068348</c:v>
                </c:pt>
                <c:pt idx="881">
                  <c:v>0.22291122567313557</c:v>
                </c:pt>
                <c:pt idx="882">
                  <c:v>0.21887949231134421</c:v>
                </c:pt>
                <c:pt idx="883">
                  <c:v>0.22495729804364648</c:v>
                </c:pt>
                <c:pt idx="884">
                  <c:v>0.23400095144509461</c:v>
                </c:pt>
                <c:pt idx="885">
                  <c:v>0.22086670680618745</c:v>
                </c:pt>
                <c:pt idx="886">
                  <c:v>0.21225747654597085</c:v>
                </c:pt>
                <c:pt idx="887">
                  <c:v>0.21383251901419148</c:v>
                </c:pt>
                <c:pt idx="888">
                  <c:v>0.20057318266286442</c:v>
                </c:pt>
                <c:pt idx="889">
                  <c:v>0.19982237350095142</c:v>
                </c:pt>
                <c:pt idx="890">
                  <c:v>0.2227542145906698</c:v>
                </c:pt>
                <c:pt idx="891">
                  <c:v>0.21949122709382549</c:v>
                </c:pt>
                <c:pt idx="892">
                  <c:v>0.2224668646966779</c:v>
                </c:pt>
                <c:pt idx="893">
                  <c:v>0.21213295206813515</c:v>
                </c:pt>
                <c:pt idx="894">
                  <c:v>0.24611901598570912</c:v>
                </c:pt>
                <c:pt idx="895">
                  <c:v>0.25568254461624101</c:v>
                </c:pt>
                <c:pt idx="896">
                  <c:v>0.25380978839818236</c:v>
                </c:pt>
                <c:pt idx="897">
                  <c:v>0.24149962562751376</c:v>
                </c:pt>
                <c:pt idx="898">
                  <c:v>0.24037481155129026</c:v>
                </c:pt>
                <c:pt idx="899">
                  <c:v>0.2252660545528796</c:v>
                </c:pt>
                <c:pt idx="900">
                  <c:v>0.22498128292854819</c:v>
                </c:pt>
                <c:pt idx="901">
                  <c:v>0.22520788073063142</c:v>
                </c:pt>
                <c:pt idx="902">
                  <c:v>0.19923432529231375</c:v>
                </c:pt>
                <c:pt idx="903">
                  <c:v>0.20485222943447123</c:v>
                </c:pt>
                <c:pt idx="904">
                  <c:v>0.21226674715095084</c:v>
                </c:pt>
                <c:pt idx="905">
                  <c:v>0.21842962350501638</c:v>
                </c:pt>
                <c:pt idx="906">
                  <c:v>0.19976364045466585</c:v>
                </c:pt>
                <c:pt idx="907">
                  <c:v>0.20173094247429871</c:v>
                </c:pt>
                <c:pt idx="908">
                  <c:v>0.21828642957241742</c:v>
                </c:pt>
                <c:pt idx="909">
                  <c:v>0.21703348412867665</c:v>
                </c:pt>
                <c:pt idx="910">
                  <c:v>0.22644121348504637</c:v>
                </c:pt>
                <c:pt idx="911">
                  <c:v>0.22091867348309091</c:v>
                </c:pt>
                <c:pt idx="912">
                  <c:v>0.21173478465619905</c:v>
                </c:pt>
                <c:pt idx="913">
                  <c:v>0.21403712715039924</c:v>
                </c:pt>
                <c:pt idx="914">
                  <c:v>0.30352323962864791</c:v>
                </c:pt>
                <c:pt idx="915">
                  <c:v>0.30886780754151849</c:v>
                </c:pt>
                <c:pt idx="916">
                  <c:v>0.29605893267878713</c:v>
                </c:pt>
                <c:pt idx="917">
                  <c:v>0.29900984072054787</c:v>
                </c:pt>
                <c:pt idx="918">
                  <c:v>0.29631370279836516</c:v>
                </c:pt>
                <c:pt idx="919">
                  <c:v>0.28752942222636546</c:v>
                </c:pt>
                <c:pt idx="920">
                  <c:v>0.2965528724446525</c:v>
                </c:pt>
                <c:pt idx="921">
                  <c:v>0.29339843328591214</c:v>
                </c:pt>
                <c:pt idx="922">
                  <c:v>0.29974295696042424</c:v>
                </c:pt>
                <c:pt idx="923">
                  <c:v>0.29049668135334861</c:v>
                </c:pt>
                <c:pt idx="924">
                  <c:v>0.28550407533148553</c:v>
                </c:pt>
                <c:pt idx="925">
                  <c:v>0.28718732175674466</c:v>
                </c:pt>
                <c:pt idx="926">
                  <c:v>0.27723572067099383</c:v>
                </c:pt>
                <c:pt idx="927">
                  <c:v>0.2750951105081611</c:v>
                </c:pt>
                <c:pt idx="928">
                  <c:v>0.29010878671550178</c:v>
                </c:pt>
                <c:pt idx="929">
                  <c:v>0.29254951084565362</c:v>
                </c:pt>
                <c:pt idx="930">
                  <c:v>0.28353808509099482</c:v>
                </c:pt>
                <c:pt idx="931">
                  <c:v>0.27387030989124245</c:v>
                </c:pt>
                <c:pt idx="932">
                  <c:v>0.29546713207951164</c:v>
                </c:pt>
                <c:pt idx="933">
                  <c:v>0.29727473566237222</c:v>
                </c:pt>
                <c:pt idx="934">
                  <c:v>0.30803912907564285</c:v>
                </c:pt>
                <c:pt idx="935">
                  <c:v>0.31508964535879008</c:v>
                </c:pt>
                <c:pt idx="936">
                  <c:v>0.32407447978140175</c:v>
                </c:pt>
                <c:pt idx="937">
                  <c:v>0.34392342026182354</c:v>
                </c:pt>
                <c:pt idx="938">
                  <c:v>0.36152312809752396</c:v>
                </c:pt>
                <c:pt idx="939">
                  <c:v>0.36801645925119419</c:v>
                </c:pt>
                <c:pt idx="940">
                  <c:v>0.36816587479073393</c:v>
                </c:pt>
                <c:pt idx="941">
                  <c:v>0.38695446961820767</c:v>
                </c:pt>
                <c:pt idx="942">
                  <c:v>0.3615983512640335</c:v>
                </c:pt>
                <c:pt idx="943">
                  <c:v>0.34809091102431805</c:v>
                </c:pt>
                <c:pt idx="944">
                  <c:v>0.33983723469383464</c:v>
                </c:pt>
                <c:pt idx="945">
                  <c:v>0.33096521100259896</c:v>
                </c:pt>
                <c:pt idx="946">
                  <c:v>0.34517656182420203</c:v>
                </c:pt>
                <c:pt idx="947">
                  <c:v>0.35432906936134595</c:v>
                </c:pt>
                <c:pt idx="948">
                  <c:v>0.37143409476662959</c:v>
                </c:pt>
                <c:pt idx="949">
                  <c:v>0.38759202029564632</c:v>
                </c:pt>
                <c:pt idx="950">
                  <c:v>0.37974840363504447</c:v>
                </c:pt>
                <c:pt idx="951">
                  <c:v>0.4014263233062344</c:v>
                </c:pt>
                <c:pt idx="952">
                  <c:v>0.39543421607018325</c:v>
                </c:pt>
                <c:pt idx="953">
                  <c:v>0.39543039703233995</c:v>
                </c:pt>
                <c:pt idx="954">
                  <c:v>0.3853234204907911</c:v>
                </c:pt>
                <c:pt idx="955">
                  <c:v>0.38658503993364973</c:v>
                </c:pt>
                <c:pt idx="956">
                  <c:v>0.38064441668682586</c:v>
                </c:pt>
                <c:pt idx="957">
                  <c:v>0.38038323977737365</c:v>
                </c:pt>
                <c:pt idx="958">
                  <c:v>0.37181498210153713</c:v>
                </c:pt>
                <c:pt idx="959">
                  <c:v>0.36123443020474588</c:v>
                </c:pt>
                <c:pt idx="960">
                  <c:v>0.36208977266405606</c:v>
                </c:pt>
                <c:pt idx="961">
                  <c:v>0.37757831772555334</c:v>
                </c:pt>
                <c:pt idx="962">
                  <c:v>0.39876645120757953</c:v>
                </c:pt>
                <c:pt idx="963">
                  <c:v>0.39526134184586953</c:v>
                </c:pt>
                <c:pt idx="964">
                  <c:v>0.39862483591662429</c:v>
                </c:pt>
                <c:pt idx="965">
                  <c:v>0.40043922657536218</c:v>
                </c:pt>
                <c:pt idx="966">
                  <c:v>0.38597100563883063</c:v>
                </c:pt>
                <c:pt idx="967">
                  <c:v>0.34946275750175054</c:v>
                </c:pt>
                <c:pt idx="968">
                  <c:v>0.33503751753430133</c:v>
                </c:pt>
                <c:pt idx="969">
                  <c:v>0.3499071583694453</c:v>
                </c:pt>
                <c:pt idx="970">
                  <c:v>0.34890262625630841</c:v>
                </c:pt>
                <c:pt idx="971">
                  <c:v>0.34935920135020299</c:v>
                </c:pt>
                <c:pt idx="972">
                  <c:v>0.33613078592974299</c:v>
                </c:pt>
                <c:pt idx="973">
                  <c:v>0.33716104937854358</c:v>
                </c:pt>
                <c:pt idx="974">
                  <c:v>0.34805017275994676</c:v>
                </c:pt>
                <c:pt idx="975">
                  <c:v>0.35217560695833333</c:v>
                </c:pt>
                <c:pt idx="976">
                  <c:v>0.35695408788259714</c:v>
                </c:pt>
                <c:pt idx="977">
                  <c:v>0.35652996090436473</c:v>
                </c:pt>
                <c:pt idx="978">
                  <c:v>0.36930335298654565</c:v>
                </c:pt>
                <c:pt idx="979">
                  <c:v>0.37550573873873427</c:v>
                </c:pt>
                <c:pt idx="980">
                  <c:v>0.31948703741306339</c:v>
                </c:pt>
                <c:pt idx="981">
                  <c:v>0.31432469764916943</c:v>
                </c:pt>
                <c:pt idx="982">
                  <c:v>0.31663293157892963</c:v>
                </c:pt>
                <c:pt idx="983">
                  <c:v>0.30646670742356658</c:v>
                </c:pt>
                <c:pt idx="984">
                  <c:v>0.30823715165997612</c:v>
                </c:pt>
                <c:pt idx="985">
                  <c:v>0.31461929328512722</c:v>
                </c:pt>
                <c:pt idx="986">
                  <c:v>0.307262627425262</c:v>
                </c:pt>
                <c:pt idx="987">
                  <c:v>0.32109800552069556</c:v>
                </c:pt>
                <c:pt idx="988">
                  <c:v>0.32868912650461413</c:v>
                </c:pt>
                <c:pt idx="989">
                  <c:v>0.32634152746899475</c:v>
                </c:pt>
                <c:pt idx="990">
                  <c:v>0.32228251806451763</c:v>
                </c:pt>
                <c:pt idx="991">
                  <c:v>0.32931163030449057</c:v>
                </c:pt>
                <c:pt idx="992">
                  <c:v>0.32264180286271948</c:v>
                </c:pt>
                <c:pt idx="993">
                  <c:v>0.29294134138221745</c:v>
                </c:pt>
                <c:pt idx="994">
                  <c:v>0.26891589058096216</c:v>
                </c:pt>
                <c:pt idx="995">
                  <c:v>0.28834135827620822</c:v>
                </c:pt>
                <c:pt idx="996">
                  <c:v>0.29708290102081991</c:v>
                </c:pt>
                <c:pt idx="997">
                  <c:v>0.28322607805409378</c:v>
                </c:pt>
                <c:pt idx="998">
                  <c:v>0.28290004827999587</c:v>
                </c:pt>
                <c:pt idx="999">
                  <c:v>0.28621221575382794</c:v>
                </c:pt>
                <c:pt idx="1000">
                  <c:v>0.2795979147721897</c:v>
                </c:pt>
                <c:pt idx="1001">
                  <c:v>0.27155202760159947</c:v>
                </c:pt>
                <c:pt idx="1002">
                  <c:v>0.27490088136663265</c:v>
                </c:pt>
                <c:pt idx="1003">
                  <c:v>0.28954382205143125</c:v>
                </c:pt>
                <c:pt idx="1004">
                  <c:v>0.31844670771345379</c:v>
                </c:pt>
                <c:pt idx="1005">
                  <c:v>0.31605149388340237</c:v>
                </c:pt>
                <c:pt idx="1006">
                  <c:v>0.31912489074143585</c:v>
                </c:pt>
                <c:pt idx="1007">
                  <c:v>0.31019620495346606</c:v>
                </c:pt>
                <c:pt idx="1008">
                  <c:v>0.32586186641633247</c:v>
                </c:pt>
                <c:pt idx="1009">
                  <c:v>0.35033129195006074</c:v>
                </c:pt>
                <c:pt idx="1010">
                  <c:v>0.33987473730650752</c:v>
                </c:pt>
                <c:pt idx="1011">
                  <c:v>0.34055571651572181</c:v>
                </c:pt>
                <c:pt idx="1012">
                  <c:v>0.34804098146709206</c:v>
                </c:pt>
                <c:pt idx="1013">
                  <c:v>0.34555369225348481</c:v>
                </c:pt>
                <c:pt idx="1014">
                  <c:v>0.36299186461397931</c:v>
                </c:pt>
                <c:pt idx="1015">
                  <c:v>0.35433662991624493</c:v>
                </c:pt>
                <c:pt idx="1016">
                  <c:v>0.36263514504215366</c:v>
                </c:pt>
                <c:pt idx="1017">
                  <c:v>0.36248675900957267</c:v>
                </c:pt>
                <c:pt idx="1018">
                  <c:v>0.38913731882687486</c:v>
                </c:pt>
                <c:pt idx="1019">
                  <c:v>0.38483361321553045</c:v>
                </c:pt>
                <c:pt idx="1020">
                  <c:v>0.38957517869139724</c:v>
                </c:pt>
                <c:pt idx="1021">
                  <c:v>0.3879991075237787</c:v>
                </c:pt>
                <c:pt idx="1022">
                  <c:v>0.40216493565785688</c:v>
                </c:pt>
                <c:pt idx="1023">
                  <c:v>0.41317277580445061</c:v>
                </c:pt>
                <c:pt idx="1024">
                  <c:v>0.39056354206278709</c:v>
                </c:pt>
                <c:pt idx="1025">
                  <c:v>0.38003499180981221</c:v>
                </c:pt>
                <c:pt idx="1026">
                  <c:v>0.38403846061147623</c:v>
                </c:pt>
                <c:pt idx="1027">
                  <c:v>0.38115260731823913</c:v>
                </c:pt>
                <c:pt idx="1028">
                  <c:v>0.39420870406625735</c:v>
                </c:pt>
                <c:pt idx="1029">
                  <c:v>0.37844435512834013</c:v>
                </c:pt>
                <c:pt idx="1030">
                  <c:v>0.36711485087776657</c:v>
                </c:pt>
                <c:pt idx="1031">
                  <c:v>0.37921387274217472</c:v>
                </c:pt>
                <c:pt idx="1032">
                  <c:v>0.38961735184323082</c:v>
                </c:pt>
                <c:pt idx="1033">
                  <c:v>0.38649547916381488</c:v>
                </c:pt>
                <c:pt idx="1034">
                  <c:v>0.35621880960663543</c:v>
                </c:pt>
                <c:pt idx="1035">
                  <c:v>0.35442646244925075</c:v>
                </c:pt>
                <c:pt idx="1036">
                  <c:v>0.36672288432005296</c:v>
                </c:pt>
                <c:pt idx="1037">
                  <c:v>0.36569283868323144</c:v>
                </c:pt>
                <c:pt idx="1038">
                  <c:v>0.35661140050115703</c:v>
                </c:pt>
                <c:pt idx="1039">
                  <c:v>0.35479264943059041</c:v>
                </c:pt>
                <c:pt idx="1040">
                  <c:v>0.35695405992867529</c:v>
                </c:pt>
                <c:pt idx="1041">
                  <c:v>0.367163190261868</c:v>
                </c:pt>
                <c:pt idx="1042">
                  <c:v>0.39233587292034727</c:v>
                </c:pt>
                <c:pt idx="1043">
                  <c:v>0.38860164570761357</c:v>
                </c:pt>
                <c:pt idx="1044">
                  <c:v>0.37625218440175656</c:v>
                </c:pt>
                <c:pt idx="1045">
                  <c:v>0.37624010185814766</c:v>
                </c:pt>
                <c:pt idx="1046">
                  <c:v>0.37314213843144572</c:v>
                </c:pt>
                <c:pt idx="1047">
                  <c:v>0.37422056451165681</c:v>
                </c:pt>
                <c:pt idx="1048">
                  <c:v>0.3623193298016103</c:v>
                </c:pt>
                <c:pt idx="1049">
                  <c:v>0.35345287162808603</c:v>
                </c:pt>
                <c:pt idx="1050">
                  <c:v>0.33443099283602074</c:v>
                </c:pt>
                <c:pt idx="1051">
                  <c:v>0.33467646224410569</c:v>
                </c:pt>
                <c:pt idx="1052">
                  <c:v>0.31537285583902808</c:v>
                </c:pt>
                <c:pt idx="1053">
                  <c:v>0.3223324821966449</c:v>
                </c:pt>
                <c:pt idx="1054">
                  <c:v>0.33140673123878045</c:v>
                </c:pt>
                <c:pt idx="1055">
                  <c:v>0.32523214166736164</c:v>
                </c:pt>
                <c:pt idx="1056">
                  <c:v>0.3124315770450698</c:v>
                </c:pt>
                <c:pt idx="1057">
                  <c:v>0.31938555988094297</c:v>
                </c:pt>
                <c:pt idx="1058">
                  <c:v>0.31709245373763106</c:v>
                </c:pt>
                <c:pt idx="1059">
                  <c:v>0.32675119614636966</c:v>
                </c:pt>
                <c:pt idx="1060">
                  <c:v>0.2981050252805908</c:v>
                </c:pt>
                <c:pt idx="1061">
                  <c:v>0.30243207949433176</c:v>
                </c:pt>
                <c:pt idx="1062">
                  <c:v>0.32198637353676635</c:v>
                </c:pt>
                <c:pt idx="1063">
                  <c:v>0.32544456868985666</c:v>
                </c:pt>
                <c:pt idx="1064">
                  <c:v>0.32037538753349709</c:v>
                </c:pt>
                <c:pt idx="1065">
                  <c:v>0.32187924303152216</c:v>
                </c:pt>
                <c:pt idx="1066">
                  <c:v>0.31774630358755268</c:v>
                </c:pt>
                <c:pt idx="1067">
                  <c:v>0.3026457500684791</c:v>
                </c:pt>
                <c:pt idx="1068">
                  <c:v>0.2756105352977416</c:v>
                </c:pt>
                <c:pt idx="1069">
                  <c:v>0.27680377396208872</c:v>
                </c:pt>
                <c:pt idx="1070">
                  <c:v>0.28422011846566397</c:v>
                </c:pt>
                <c:pt idx="1071">
                  <c:v>0.28478106108423407</c:v>
                </c:pt>
                <c:pt idx="1072">
                  <c:v>0.28438223714127614</c:v>
                </c:pt>
                <c:pt idx="1073">
                  <c:v>0.26968973962954318</c:v>
                </c:pt>
                <c:pt idx="1074">
                  <c:v>0.26603744827372</c:v>
                </c:pt>
                <c:pt idx="1075">
                  <c:v>0.25645998815982929</c:v>
                </c:pt>
                <c:pt idx="1076">
                  <c:v>0.26043431482606871</c:v>
                </c:pt>
                <c:pt idx="1077">
                  <c:v>0.24299316234254698</c:v>
                </c:pt>
                <c:pt idx="1078">
                  <c:v>0.25157345804016135</c:v>
                </c:pt>
                <c:pt idx="1079">
                  <c:v>0.25368391361670584</c:v>
                </c:pt>
                <c:pt idx="1080">
                  <c:v>0.24784028528308688</c:v>
                </c:pt>
                <c:pt idx="1081">
                  <c:v>0.24072983481942015</c:v>
                </c:pt>
                <c:pt idx="1082">
                  <c:v>0.2440346664226935</c:v>
                </c:pt>
                <c:pt idx="1083">
                  <c:v>0.24314600467006392</c:v>
                </c:pt>
                <c:pt idx="1084">
                  <c:v>0.24346721340472657</c:v>
                </c:pt>
                <c:pt idx="1085">
                  <c:v>0.25439760089674995</c:v>
                </c:pt>
                <c:pt idx="1086">
                  <c:v>0.25278278748586008</c:v>
                </c:pt>
                <c:pt idx="1087">
                  <c:v>0.26382072611707186</c:v>
                </c:pt>
                <c:pt idx="1088">
                  <c:v>0.264307698678376</c:v>
                </c:pt>
                <c:pt idx="1089">
                  <c:v>0.26235816485148389</c:v>
                </c:pt>
                <c:pt idx="1090">
                  <c:v>0.26316889176703812</c:v>
                </c:pt>
                <c:pt idx="1091">
                  <c:v>0.26215631012180124</c:v>
                </c:pt>
                <c:pt idx="1092">
                  <c:v>0.24692129985306793</c:v>
                </c:pt>
                <c:pt idx="1093">
                  <c:v>0.24038360000503972</c:v>
                </c:pt>
                <c:pt idx="1094">
                  <c:v>0.24442762552619368</c:v>
                </c:pt>
                <c:pt idx="1095">
                  <c:v>0.23997619395777037</c:v>
                </c:pt>
                <c:pt idx="1096">
                  <c:v>0.24666584830235747</c:v>
                </c:pt>
                <c:pt idx="1097">
                  <c:v>0.24523838782000812</c:v>
                </c:pt>
                <c:pt idx="1098">
                  <c:v>0.24069449519447755</c:v>
                </c:pt>
                <c:pt idx="1099">
                  <c:v>0.23789296168195204</c:v>
                </c:pt>
                <c:pt idx="1100">
                  <c:v>0.22578558810521399</c:v>
                </c:pt>
                <c:pt idx="1101">
                  <c:v>0.22353287629985502</c:v>
                </c:pt>
                <c:pt idx="1102">
                  <c:v>0.21529582171191491</c:v>
                </c:pt>
                <c:pt idx="1103">
                  <c:v>0.21534411116466504</c:v>
                </c:pt>
                <c:pt idx="1104">
                  <c:v>0.21620279585644053</c:v>
                </c:pt>
                <c:pt idx="1105">
                  <c:v>0.2157359644762058</c:v>
                </c:pt>
                <c:pt idx="1106">
                  <c:v>0.22038742802757585</c:v>
                </c:pt>
                <c:pt idx="1107">
                  <c:v>0.22664979623808335</c:v>
                </c:pt>
                <c:pt idx="1108">
                  <c:v>0.21973964212301175</c:v>
                </c:pt>
                <c:pt idx="1109">
                  <c:v>0.22234587084773549</c:v>
                </c:pt>
                <c:pt idx="1110">
                  <c:v>0.22284901652839001</c:v>
                </c:pt>
                <c:pt idx="1111">
                  <c:v>0.22245653174319729</c:v>
                </c:pt>
                <c:pt idx="1112">
                  <c:v>0.21787767682858675</c:v>
                </c:pt>
                <c:pt idx="1113">
                  <c:v>0.21858631613786195</c:v>
                </c:pt>
                <c:pt idx="1114">
                  <c:v>0.21528164005043235</c:v>
                </c:pt>
                <c:pt idx="1115">
                  <c:v>0.20999391167419748</c:v>
                </c:pt>
                <c:pt idx="1116">
                  <c:v>0.17195810992332841</c:v>
                </c:pt>
                <c:pt idx="1117">
                  <c:v>0.16533597293185995</c:v>
                </c:pt>
                <c:pt idx="1118">
                  <c:v>0.17108329164150729</c:v>
                </c:pt>
                <c:pt idx="1119">
                  <c:v>0.17297705362675217</c:v>
                </c:pt>
                <c:pt idx="1120">
                  <c:v>0.17434574554162818</c:v>
                </c:pt>
                <c:pt idx="1121">
                  <c:v>0.17389807068496232</c:v>
                </c:pt>
                <c:pt idx="1122">
                  <c:v>0.17529936050440253</c:v>
                </c:pt>
                <c:pt idx="1123">
                  <c:v>0.17832491656042193</c:v>
                </c:pt>
                <c:pt idx="1124">
                  <c:v>0.17996706621562425</c:v>
                </c:pt>
                <c:pt idx="1125">
                  <c:v>0.17901788739996796</c:v>
                </c:pt>
                <c:pt idx="1126">
                  <c:v>0.18146870144881722</c:v>
                </c:pt>
                <c:pt idx="1127">
                  <c:v>0.18302033667700615</c:v>
                </c:pt>
                <c:pt idx="1128">
                  <c:v>0.1742412884053961</c:v>
                </c:pt>
                <c:pt idx="1129">
                  <c:v>0.17468715219395875</c:v>
                </c:pt>
                <c:pt idx="1130">
                  <c:v>0.19556287608590259</c:v>
                </c:pt>
                <c:pt idx="1131">
                  <c:v>0.19511727656650799</c:v>
                </c:pt>
                <c:pt idx="1132">
                  <c:v>0.19977895233231172</c:v>
                </c:pt>
                <c:pt idx="1133">
                  <c:v>0.20689591028362991</c:v>
                </c:pt>
                <c:pt idx="1134">
                  <c:v>0.20778315025983687</c:v>
                </c:pt>
                <c:pt idx="1135">
                  <c:v>0.20889862470378348</c:v>
                </c:pt>
                <c:pt idx="1136">
                  <c:v>0.20513467696543189</c:v>
                </c:pt>
                <c:pt idx="1137">
                  <c:v>0.19976285818024153</c:v>
                </c:pt>
                <c:pt idx="1138">
                  <c:v>0.19877865694727564</c:v>
                </c:pt>
                <c:pt idx="1139">
                  <c:v>0.19898285257036835</c:v>
                </c:pt>
                <c:pt idx="1140">
                  <c:v>0.20067683090843319</c:v>
                </c:pt>
                <c:pt idx="1141">
                  <c:v>0.21009351404186585</c:v>
                </c:pt>
                <c:pt idx="1142">
                  <c:v>0.20717171290219147</c:v>
                </c:pt>
                <c:pt idx="1143">
                  <c:v>0.18228773711074955</c:v>
                </c:pt>
                <c:pt idx="1144">
                  <c:v>0.17996243738353684</c:v>
                </c:pt>
                <c:pt idx="1145">
                  <c:v>0.18039301144941003</c:v>
                </c:pt>
                <c:pt idx="1146">
                  <c:v>0.17289909427304959</c:v>
                </c:pt>
                <c:pt idx="1147">
                  <c:v>0.16639035663408744</c:v>
                </c:pt>
                <c:pt idx="1148">
                  <c:v>0.17224391186799126</c:v>
                </c:pt>
                <c:pt idx="1149">
                  <c:v>0.16773480636019705</c:v>
                </c:pt>
                <c:pt idx="1150">
                  <c:v>0.1722047021598879</c:v>
                </c:pt>
                <c:pt idx="1151">
                  <c:v>0.17629909034642174</c:v>
                </c:pt>
                <c:pt idx="1152">
                  <c:v>0.17554124540562324</c:v>
                </c:pt>
                <c:pt idx="1153">
                  <c:v>0.16957710169124859</c:v>
                </c:pt>
                <c:pt idx="1154">
                  <c:v>0.19422674219627772</c:v>
                </c:pt>
                <c:pt idx="1155">
                  <c:v>0.19936778467825197</c:v>
                </c:pt>
                <c:pt idx="1156">
                  <c:v>0.19751659313642891</c:v>
                </c:pt>
                <c:pt idx="1157">
                  <c:v>0.19376546311339929</c:v>
                </c:pt>
                <c:pt idx="1158">
                  <c:v>0.17864778578399548</c:v>
                </c:pt>
                <c:pt idx="1159">
                  <c:v>0.17987801272927129</c:v>
                </c:pt>
                <c:pt idx="1160">
                  <c:v>0.17534714545928701</c:v>
                </c:pt>
                <c:pt idx="1161">
                  <c:v>0.17349905729733817</c:v>
                </c:pt>
                <c:pt idx="1162">
                  <c:v>0.17672844762573506</c:v>
                </c:pt>
                <c:pt idx="1163">
                  <c:v>0.19156483867526319</c:v>
                </c:pt>
                <c:pt idx="1164">
                  <c:v>0.18005493707944167</c:v>
                </c:pt>
                <c:pt idx="1165">
                  <c:v>0.17711723366946769</c:v>
                </c:pt>
                <c:pt idx="1166">
                  <c:v>0.17768058814359167</c:v>
                </c:pt>
                <c:pt idx="1167">
                  <c:v>0.17266252241334173</c:v>
                </c:pt>
                <c:pt idx="1168">
                  <c:v>0.18079815901227628</c:v>
                </c:pt>
                <c:pt idx="1169">
                  <c:v>0.17944943293011681</c:v>
                </c:pt>
                <c:pt idx="1170">
                  <c:v>0.18776590203639287</c:v>
                </c:pt>
                <c:pt idx="1171">
                  <c:v>0.18753478734459578</c:v>
                </c:pt>
                <c:pt idx="1172">
                  <c:v>0.19152103183462868</c:v>
                </c:pt>
                <c:pt idx="1173">
                  <c:v>0.19321951084131544</c:v>
                </c:pt>
                <c:pt idx="1174">
                  <c:v>0.18889220053505973</c:v>
                </c:pt>
                <c:pt idx="1175">
                  <c:v>0.1881395200926568</c:v>
                </c:pt>
                <c:pt idx="1176">
                  <c:v>0.1939802310864622</c:v>
                </c:pt>
                <c:pt idx="1177">
                  <c:v>0.19644167945514929</c:v>
                </c:pt>
                <c:pt idx="1178">
                  <c:v>0.2013150026069562</c:v>
                </c:pt>
                <c:pt idx="1179">
                  <c:v>0.20326436901863784</c:v>
                </c:pt>
                <c:pt idx="1180">
                  <c:v>0.20389622283684894</c:v>
                </c:pt>
                <c:pt idx="1181">
                  <c:v>0.21444086601294043</c:v>
                </c:pt>
                <c:pt idx="1182">
                  <c:v>0.21553745245138267</c:v>
                </c:pt>
                <c:pt idx="1183">
                  <c:v>0.21748409065821644</c:v>
                </c:pt>
                <c:pt idx="1184">
                  <c:v>0.21570135733440618</c:v>
                </c:pt>
                <c:pt idx="1185">
                  <c:v>0.20036575001764934</c:v>
                </c:pt>
                <c:pt idx="1186">
                  <c:v>0.20344853573846133</c:v>
                </c:pt>
                <c:pt idx="1187">
                  <c:v>0.20183738342880536</c:v>
                </c:pt>
                <c:pt idx="1188">
                  <c:v>0.20424754146258189</c:v>
                </c:pt>
                <c:pt idx="1189">
                  <c:v>0.2050224609070454</c:v>
                </c:pt>
                <c:pt idx="1190">
                  <c:v>0.20046703643371475</c:v>
                </c:pt>
                <c:pt idx="1191">
                  <c:v>0.1899964178406541</c:v>
                </c:pt>
                <c:pt idx="1192">
                  <c:v>0.19143039534863387</c:v>
                </c:pt>
                <c:pt idx="1193">
                  <c:v>0.18606976663828587</c:v>
                </c:pt>
                <c:pt idx="1194">
                  <c:v>0.18811468106321783</c:v>
                </c:pt>
                <c:pt idx="1195">
                  <c:v>0.18589835802501309</c:v>
                </c:pt>
                <c:pt idx="1196">
                  <c:v>0.17375114075857484</c:v>
                </c:pt>
                <c:pt idx="1197">
                  <c:v>0.17666175753795108</c:v>
                </c:pt>
                <c:pt idx="1198">
                  <c:v>0.18102872930172248</c:v>
                </c:pt>
                <c:pt idx="1199">
                  <c:v>0.17781535825213246</c:v>
                </c:pt>
                <c:pt idx="1200">
                  <c:v>0.18060513938831707</c:v>
                </c:pt>
                <c:pt idx="1201">
                  <c:v>0.18006260025338774</c:v>
                </c:pt>
                <c:pt idx="1202">
                  <c:v>0.17693716406461313</c:v>
                </c:pt>
                <c:pt idx="1203">
                  <c:v>0.18187331014476454</c:v>
                </c:pt>
                <c:pt idx="1204">
                  <c:v>0.18486343650181061</c:v>
                </c:pt>
                <c:pt idx="1205">
                  <c:v>0.18429371302321676</c:v>
                </c:pt>
                <c:pt idx="1206">
                  <c:v>0.18052086170921458</c:v>
                </c:pt>
                <c:pt idx="1207">
                  <c:v>0.17701513401563929</c:v>
                </c:pt>
                <c:pt idx="1208">
                  <c:v>0.17588556410272177</c:v>
                </c:pt>
                <c:pt idx="1209">
                  <c:v>0.17588185385261343</c:v>
                </c:pt>
                <c:pt idx="1210">
                  <c:v>0.18031333665373067</c:v>
                </c:pt>
                <c:pt idx="1211">
                  <c:v>0.16957176357422785</c:v>
                </c:pt>
                <c:pt idx="1212">
                  <c:v>0.16558718205841033</c:v>
                </c:pt>
                <c:pt idx="1213">
                  <c:v>0.16775953547663217</c:v>
                </c:pt>
                <c:pt idx="1214">
                  <c:v>0.16288517062097341</c:v>
                </c:pt>
                <c:pt idx="1215">
                  <c:v>0.15915794707111816</c:v>
                </c:pt>
                <c:pt idx="1216">
                  <c:v>0.16238060914021393</c:v>
                </c:pt>
                <c:pt idx="1217">
                  <c:v>0.1625953347859925</c:v>
                </c:pt>
                <c:pt idx="1218">
                  <c:v>0.15930378923168537</c:v>
                </c:pt>
                <c:pt idx="1219">
                  <c:v>0.16749724214863554</c:v>
                </c:pt>
                <c:pt idx="1220">
                  <c:v>0.15430319498902267</c:v>
                </c:pt>
                <c:pt idx="1221">
                  <c:v>0.15214157232725334</c:v>
                </c:pt>
                <c:pt idx="1222">
                  <c:v>0.14998418913609007</c:v>
                </c:pt>
                <c:pt idx="1223">
                  <c:v>0.14342126342687322</c:v>
                </c:pt>
                <c:pt idx="1224">
                  <c:v>0.12821704160994701</c:v>
                </c:pt>
                <c:pt idx="1225">
                  <c:v>0.12474762018916812</c:v>
                </c:pt>
                <c:pt idx="1226">
                  <c:v>0.11626862865741754</c:v>
                </c:pt>
                <c:pt idx="1227">
                  <c:v>0.11707425079061469</c:v>
                </c:pt>
                <c:pt idx="1228">
                  <c:v>0.11771965693962631</c:v>
                </c:pt>
                <c:pt idx="1229">
                  <c:v>0.12109685261160889</c:v>
                </c:pt>
                <c:pt idx="1230">
                  <c:v>0.12592559108138188</c:v>
                </c:pt>
                <c:pt idx="1231">
                  <c:v>0.12018235702610161</c:v>
                </c:pt>
                <c:pt idx="1232">
                  <c:v>0.12246736111626583</c:v>
                </c:pt>
                <c:pt idx="1233">
                  <c:v>0.11571424437411928</c:v>
                </c:pt>
                <c:pt idx="1234">
                  <c:v>0.12205980869343575</c:v>
                </c:pt>
                <c:pt idx="1235">
                  <c:v>0.11753414041912115</c:v>
                </c:pt>
                <c:pt idx="1236">
                  <c:v>0.11837558509119568</c:v>
                </c:pt>
                <c:pt idx="1237">
                  <c:v>0.12206357468679591</c:v>
                </c:pt>
                <c:pt idx="1238">
                  <c:v>0.11712673242595234</c:v>
                </c:pt>
                <c:pt idx="1239">
                  <c:v>0.11932490455890012</c:v>
                </c:pt>
                <c:pt idx="1240">
                  <c:v>0.12435639281735374</c:v>
                </c:pt>
                <c:pt idx="1241">
                  <c:v>0.12337197529600934</c:v>
                </c:pt>
                <c:pt idx="1242">
                  <c:v>0.12030044981345714</c:v>
                </c:pt>
                <c:pt idx="1243">
                  <c:v>0.1220812985137065</c:v>
                </c:pt>
                <c:pt idx="1244">
                  <c:v>0.12373887528274956</c:v>
                </c:pt>
                <c:pt idx="1245">
                  <c:v>0.13331977244143853</c:v>
                </c:pt>
                <c:pt idx="1246">
                  <c:v>0.13387515810417572</c:v>
                </c:pt>
                <c:pt idx="1247">
                  <c:v>0.12528132534680225</c:v>
                </c:pt>
                <c:pt idx="1248">
                  <c:v>0.12812572361582517</c:v>
                </c:pt>
                <c:pt idx="1249">
                  <c:v>0.124962328874859</c:v>
                </c:pt>
                <c:pt idx="1250">
                  <c:v>0.12543853126999915</c:v>
                </c:pt>
                <c:pt idx="1251">
                  <c:v>0.12574688235756626</c:v>
                </c:pt>
                <c:pt idx="1252">
                  <c:v>0.13192847994729751</c:v>
                </c:pt>
                <c:pt idx="1253">
                  <c:v>0.13105677059704088</c:v>
                </c:pt>
                <c:pt idx="1254">
                  <c:v>0.12545406827627584</c:v>
                </c:pt>
                <c:pt idx="1255">
                  <c:v>0.12501741777734698</c:v>
                </c:pt>
                <c:pt idx="1256">
                  <c:v>0.12073986221850916</c:v>
                </c:pt>
                <c:pt idx="1257">
                  <c:v>0.11773790011658347</c:v>
                </c:pt>
                <c:pt idx="1258">
                  <c:v>0.11115544651140355</c:v>
                </c:pt>
                <c:pt idx="1259">
                  <c:v>9.3410288783593434E-2</c:v>
                </c:pt>
                <c:pt idx="1260">
                  <c:v>9.2178998473614632E-2</c:v>
                </c:pt>
                <c:pt idx="1261">
                  <c:v>9.3693625649273138E-2</c:v>
                </c:pt>
                <c:pt idx="1262">
                  <c:v>8.4563977886656413E-2</c:v>
                </c:pt>
                <c:pt idx="1263">
                  <c:v>8.4979320288755711E-2</c:v>
                </c:pt>
                <c:pt idx="1264">
                  <c:v>7.8972559032459352E-2</c:v>
                </c:pt>
                <c:pt idx="1265">
                  <c:v>8.5219556666977114E-2</c:v>
                </c:pt>
                <c:pt idx="1266">
                  <c:v>8.5701818425057544E-2</c:v>
                </c:pt>
                <c:pt idx="1267">
                  <c:v>8.6033674305491956E-2</c:v>
                </c:pt>
                <c:pt idx="1268">
                  <c:v>8.4971144961533074E-2</c:v>
                </c:pt>
                <c:pt idx="1269">
                  <c:v>8.9629394089003375E-2</c:v>
                </c:pt>
                <c:pt idx="1270">
                  <c:v>9.0419880901260158E-2</c:v>
                </c:pt>
                <c:pt idx="1271">
                  <c:v>9.133416904549678E-2</c:v>
                </c:pt>
                <c:pt idx="1272">
                  <c:v>8.9445440880221161E-2</c:v>
                </c:pt>
                <c:pt idx="1273">
                  <c:v>8.8178994498714497E-2</c:v>
                </c:pt>
                <c:pt idx="1274">
                  <c:v>8.6232010549653113E-2</c:v>
                </c:pt>
                <c:pt idx="1275">
                  <c:v>8.5415891638119856E-2</c:v>
                </c:pt>
                <c:pt idx="1276">
                  <c:v>8.4031403974173358E-2</c:v>
                </c:pt>
                <c:pt idx="1277">
                  <c:v>8.2184539391289918E-2</c:v>
                </c:pt>
                <c:pt idx="1278">
                  <c:v>8.1812950994511482E-2</c:v>
                </c:pt>
                <c:pt idx="1279">
                  <c:v>8.2053803320727342E-2</c:v>
                </c:pt>
                <c:pt idx="1280">
                  <c:v>8.6104900079353106E-2</c:v>
                </c:pt>
                <c:pt idx="1281">
                  <c:v>8.5786819984489282E-2</c:v>
                </c:pt>
                <c:pt idx="1282">
                  <c:v>8.8677006955661358E-2</c:v>
                </c:pt>
                <c:pt idx="1283">
                  <c:v>9.3351670952065605E-2</c:v>
                </c:pt>
                <c:pt idx="1284">
                  <c:v>9.4111634176727008E-2</c:v>
                </c:pt>
                <c:pt idx="1285">
                  <c:v>9.3104904615583378E-2</c:v>
                </c:pt>
                <c:pt idx="1286">
                  <c:v>8.9946349141072482E-2</c:v>
                </c:pt>
                <c:pt idx="1287">
                  <c:v>8.6217057462040086E-2</c:v>
                </c:pt>
                <c:pt idx="1288">
                  <c:v>8.3328292891537883E-2</c:v>
                </c:pt>
                <c:pt idx="1289">
                  <c:v>8.7102855353528408E-2</c:v>
                </c:pt>
                <c:pt idx="1290">
                  <c:v>8.8728278139791728E-2</c:v>
                </c:pt>
                <c:pt idx="1291">
                  <c:v>8.9825451369064876E-2</c:v>
                </c:pt>
                <c:pt idx="1292">
                  <c:v>9.1415717809431613E-2</c:v>
                </c:pt>
                <c:pt idx="1293">
                  <c:v>8.9809022826645768E-2</c:v>
                </c:pt>
                <c:pt idx="1294">
                  <c:v>9.65625809553778E-2</c:v>
                </c:pt>
                <c:pt idx="1295">
                  <c:v>0.10090206505400527</c:v>
                </c:pt>
                <c:pt idx="1296">
                  <c:v>0.100563713656079</c:v>
                </c:pt>
                <c:pt idx="1297">
                  <c:v>0.10513719720690447</c:v>
                </c:pt>
                <c:pt idx="1298">
                  <c:v>0.10313514349102637</c:v>
                </c:pt>
                <c:pt idx="1299">
                  <c:v>0.10205895842158093</c:v>
                </c:pt>
                <c:pt idx="1300">
                  <c:v>0.10272252521131793</c:v>
                </c:pt>
                <c:pt idx="1301">
                  <c:v>9.7102745234092014E-2</c:v>
                </c:pt>
                <c:pt idx="1302">
                  <c:v>9.6315247636842419E-2</c:v>
                </c:pt>
                <c:pt idx="1303">
                  <c:v>0.10399211424999087</c:v>
                </c:pt>
                <c:pt idx="1304">
                  <c:v>0.10823342535501704</c:v>
                </c:pt>
                <c:pt idx="1305">
                  <c:v>0.10811666107262907</c:v>
                </c:pt>
                <c:pt idx="1306">
                  <c:v>0.1074076076646429</c:v>
                </c:pt>
                <c:pt idx="1307">
                  <c:v>0.10597108172137834</c:v>
                </c:pt>
                <c:pt idx="1308">
                  <c:v>0.10586877670361952</c:v>
                </c:pt>
                <c:pt idx="1309">
                  <c:v>0.10433861576246917</c:v>
                </c:pt>
                <c:pt idx="1310">
                  <c:v>0.10375318884005763</c:v>
                </c:pt>
                <c:pt idx="1311">
                  <c:v>0.10103049202108436</c:v>
                </c:pt>
                <c:pt idx="1312">
                  <c:v>0.10374389130880961</c:v>
                </c:pt>
                <c:pt idx="1313">
                  <c:v>0.10249273299327383</c:v>
                </c:pt>
                <c:pt idx="1314">
                  <c:v>0.10340704279177873</c:v>
                </c:pt>
                <c:pt idx="1315">
                  <c:v>0.10621113338984788</c:v>
                </c:pt>
                <c:pt idx="1316">
                  <c:v>0.10340780318466904</c:v>
                </c:pt>
                <c:pt idx="1317">
                  <c:v>0.10680218785446002</c:v>
                </c:pt>
                <c:pt idx="1318">
                  <c:v>0.10691142971689571</c:v>
                </c:pt>
                <c:pt idx="1319">
                  <c:v>0.10890314876948499</c:v>
                </c:pt>
                <c:pt idx="1320">
                  <c:v>0.1090220833208243</c:v>
                </c:pt>
                <c:pt idx="1321">
                  <c:v>0.10855162078738355</c:v>
                </c:pt>
                <c:pt idx="1322">
                  <c:v>0.10775493653992192</c:v>
                </c:pt>
                <c:pt idx="1323">
                  <c:v>0.10661781279323053</c:v>
                </c:pt>
                <c:pt idx="1324">
                  <c:v>0.10405844768556362</c:v>
                </c:pt>
                <c:pt idx="1325">
                  <c:v>0.10295842582672592</c:v>
                </c:pt>
                <c:pt idx="1326">
                  <c:v>9.260516712000455E-2</c:v>
                </c:pt>
                <c:pt idx="1327">
                  <c:v>9.387533747632841E-2</c:v>
                </c:pt>
                <c:pt idx="1328">
                  <c:v>9.5527008656174917E-2</c:v>
                </c:pt>
                <c:pt idx="1329">
                  <c:v>9.4772529461130503E-2</c:v>
                </c:pt>
                <c:pt idx="1330">
                  <c:v>9.5458870325832446E-2</c:v>
                </c:pt>
                <c:pt idx="1331">
                  <c:v>9.4897717351150893E-2</c:v>
                </c:pt>
                <c:pt idx="1332">
                  <c:v>9.5804313243537401E-2</c:v>
                </c:pt>
                <c:pt idx="1333">
                  <c:v>8.9725168671070971E-2</c:v>
                </c:pt>
                <c:pt idx="1334">
                  <c:v>8.8954284921103077E-2</c:v>
                </c:pt>
                <c:pt idx="1335">
                  <c:v>8.7137670151219537E-2</c:v>
                </c:pt>
                <c:pt idx="1336">
                  <c:v>8.9954414483624415E-2</c:v>
                </c:pt>
                <c:pt idx="1337">
                  <c:v>8.7761206784531171E-2</c:v>
                </c:pt>
                <c:pt idx="1338">
                  <c:v>8.1352658538115949E-2</c:v>
                </c:pt>
                <c:pt idx="1339">
                  <c:v>8.1638406435939018E-2</c:v>
                </c:pt>
                <c:pt idx="1340">
                  <c:v>8.0954678837967142E-2</c:v>
                </c:pt>
                <c:pt idx="1341">
                  <c:v>8.0423385786709448E-2</c:v>
                </c:pt>
                <c:pt idx="1342">
                  <c:v>8.1088027175089256E-2</c:v>
                </c:pt>
                <c:pt idx="1343">
                  <c:v>8.0494687971664092E-2</c:v>
                </c:pt>
                <c:pt idx="1344">
                  <c:v>7.6505219448041381E-2</c:v>
                </c:pt>
                <c:pt idx="1345">
                  <c:v>7.8292521089450784E-2</c:v>
                </c:pt>
                <c:pt idx="1346">
                  <c:v>7.8447656580739003E-2</c:v>
                </c:pt>
                <c:pt idx="1347">
                  <c:v>8.6719171469335818E-2</c:v>
                </c:pt>
                <c:pt idx="1348">
                  <c:v>8.7984853123929022E-2</c:v>
                </c:pt>
                <c:pt idx="1349">
                  <c:v>8.8343041672682712E-2</c:v>
                </c:pt>
                <c:pt idx="1350">
                  <c:v>9.0649419509284693E-2</c:v>
                </c:pt>
                <c:pt idx="1351">
                  <c:v>7.9212180090140583E-2</c:v>
                </c:pt>
                <c:pt idx="1352">
                  <c:v>7.9464246813934145E-2</c:v>
                </c:pt>
                <c:pt idx="1353">
                  <c:v>7.7342680304682193E-2</c:v>
                </c:pt>
                <c:pt idx="1354">
                  <c:v>7.7507196019639346E-2</c:v>
                </c:pt>
                <c:pt idx="1355">
                  <c:v>7.8986051524485984E-2</c:v>
                </c:pt>
                <c:pt idx="1356">
                  <c:v>7.6173465944562355E-2</c:v>
                </c:pt>
                <c:pt idx="1357">
                  <c:v>7.6751636813430377E-2</c:v>
                </c:pt>
                <c:pt idx="1358">
                  <c:v>7.4088302310129195E-2</c:v>
                </c:pt>
                <c:pt idx="1359">
                  <c:v>7.2724170978787667E-2</c:v>
                </c:pt>
                <c:pt idx="1360">
                  <c:v>7.6188579924498373E-2</c:v>
                </c:pt>
                <c:pt idx="1361">
                  <c:v>7.5742010108505994E-2</c:v>
                </c:pt>
                <c:pt idx="1362">
                  <c:v>7.4328789758964259E-2</c:v>
                </c:pt>
                <c:pt idx="1363">
                  <c:v>7.3739679717162374E-2</c:v>
                </c:pt>
                <c:pt idx="1364">
                  <c:v>7.5347724131913263E-2</c:v>
                </c:pt>
                <c:pt idx="1365">
                  <c:v>7.4992074815537713E-2</c:v>
                </c:pt>
                <c:pt idx="1366">
                  <c:v>7.7895482566492577E-2</c:v>
                </c:pt>
                <c:pt idx="1367">
                  <c:v>7.8347159894297011E-2</c:v>
                </c:pt>
                <c:pt idx="1368">
                  <c:v>7.7982066689239571E-2</c:v>
                </c:pt>
                <c:pt idx="1369">
                  <c:v>7.7414182902885181E-2</c:v>
                </c:pt>
                <c:pt idx="1370">
                  <c:v>7.6361929227027711E-2</c:v>
                </c:pt>
                <c:pt idx="1371">
                  <c:v>7.867151874438312E-2</c:v>
                </c:pt>
                <c:pt idx="1372">
                  <c:v>8.1529668852449458E-2</c:v>
                </c:pt>
                <c:pt idx="1373">
                  <c:v>8.0847431920369306E-2</c:v>
                </c:pt>
                <c:pt idx="1374">
                  <c:v>7.9989278605573672E-2</c:v>
                </c:pt>
                <c:pt idx="1375">
                  <c:v>7.836108323362817E-2</c:v>
                </c:pt>
                <c:pt idx="1376">
                  <c:v>7.7826406933907799E-2</c:v>
                </c:pt>
                <c:pt idx="1377">
                  <c:v>7.7951560153074542E-2</c:v>
                </c:pt>
                <c:pt idx="1378">
                  <c:v>6.7578979777112039E-2</c:v>
                </c:pt>
                <c:pt idx="1379">
                  <c:v>6.7256997459459567E-2</c:v>
                </c:pt>
                <c:pt idx="1380">
                  <c:v>6.7637161134005072E-2</c:v>
                </c:pt>
                <c:pt idx="1381">
                  <c:v>6.8441675341294236E-2</c:v>
                </c:pt>
                <c:pt idx="1382">
                  <c:v>6.7738635442460088E-2</c:v>
                </c:pt>
                <c:pt idx="1383">
                  <c:v>6.7316008819556156E-2</c:v>
                </c:pt>
                <c:pt idx="1384">
                  <c:v>6.8023225460871264E-2</c:v>
                </c:pt>
                <c:pt idx="1385">
                  <c:v>6.9032391046757596E-2</c:v>
                </c:pt>
                <c:pt idx="1386">
                  <c:v>6.8276131910229326E-2</c:v>
                </c:pt>
                <c:pt idx="1387">
                  <c:v>6.7566035624893189E-2</c:v>
                </c:pt>
                <c:pt idx="1388">
                  <c:v>6.7260738846565873E-2</c:v>
                </c:pt>
                <c:pt idx="1389">
                  <c:v>6.770084274055041E-2</c:v>
                </c:pt>
                <c:pt idx="1390">
                  <c:v>6.781359279204538E-2</c:v>
                </c:pt>
                <c:pt idx="1391">
                  <c:v>6.6794128948312173E-2</c:v>
                </c:pt>
                <c:pt idx="1392">
                  <c:v>6.6020874196458315E-2</c:v>
                </c:pt>
                <c:pt idx="1393">
                  <c:v>6.8606043967034569E-2</c:v>
                </c:pt>
                <c:pt idx="1394">
                  <c:v>7.0916347925574205E-2</c:v>
                </c:pt>
                <c:pt idx="1395">
                  <c:v>6.9237195582645475E-2</c:v>
                </c:pt>
                <c:pt idx="1396">
                  <c:v>7.0317748544536429E-2</c:v>
                </c:pt>
                <c:pt idx="1397">
                  <c:v>7.105401069185982E-2</c:v>
                </c:pt>
                <c:pt idx="1398">
                  <c:v>7.0422783406160164E-2</c:v>
                </c:pt>
                <c:pt idx="1399">
                  <c:v>6.9967423509702989E-2</c:v>
                </c:pt>
                <c:pt idx="1400">
                  <c:v>6.9908241103893598E-2</c:v>
                </c:pt>
                <c:pt idx="1401">
                  <c:v>6.881948222090814E-2</c:v>
                </c:pt>
                <c:pt idx="1402">
                  <c:v>6.8962396190993314E-2</c:v>
                </c:pt>
                <c:pt idx="1403">
                  <c:v>7.2185331149763166E-2</c:v>
                </c:pt>
                <c:pt idx="1404">
                  <c:v>7.2619057012219268E-2</c:v>
                </c:pt>
                <c:pt idx="1405">
                  <c:v>7.1447843570235786E-2</c:v>
                </c:pt>
                <c:pt idx="1406">
                  <c:v>7.0421696782383025E-2</c:v>
                </c:pt>
                <c:pt idx="1407">
                  <c:v>6.3387154004740764E-2</c:v>
                </c:pt>
                <c:pt idx="1408">
                  <c:v>5.4252598781271498E-2</c:v>
                </c:pt>
                <c:pt idx="1409">
                  <c:v>6.0095668526204613E-2</c:v>
                </c:pt>
                <c:pt idx="1410">
                  <c:v>5.8169317298207325E-2</c:v>
                </c:pt>
                <c:pt idx="1411">
                  <c:v>5.7449480630169275E-2</c:v>
                </c:pt>
                <c:pt idx="1412">
                  <c:v>5.5867135379119977E-2</c:v>
                </c:pt>
                <c:pt idx="1413">
                  <c:v>5.685263985647545E-2</c:v>
                </c:pt>
                <c:pt idx="1414">
                  <c:v>5.7648490751809722E-2</c:v>
                </c:pt>
                <c:pt idx="1415">
                  <c:v>5.6948893011797078E-2</c:v>
                </c:pt>
                <c:pt idx="1416">
                  <c:v>5.7027968516574615E-2</c:v>
                </c:pt>
                <c:pt idx="1417">
                  <c:v>5.7059192343927027E-2</c:v>
                </c:pt>
                <c:pt idx="1418">
                  <c:v>5.7135606407037083E-2</c:v>
                </c:pt>
                <c:pt idx="1419">
                  <c:v>5.5316604213291092E-2</c:v>
                </c:pt>
                <c:pt idx="1420">
                  <c:v>5.3651172120495486E-2</c:v>
                </c:pt>
                <c:pt idx="1421">
                  <c:v>5.4946313761674408E-2</c:v>
                </c:pt>
                <c:pt idx="1422">
                  <c:v>5.6452257997532673E-2</c:v>
                </c:pt>
                <c:pt idx="1423">
                  <c:v>5.6340267713942037E-2</c:v>
                </c:pt>
                <c:pt idx="1424">
                  <c:v>5.6127328789596843E-2</c:v>
                </c:pt>
                <c:pt idx="1425">
                  <c:v>5.5937060077816937E-2</c:v>
                </c:pt>
                <c:pt idx="1426">
                  <c:v>5.5867061693093641E-2</c:v>
                </c:pt>
                <c:pt idx="1427">
                  <c:v>5.5091452848880694E-2</c:v>
                </c:pt>
                <c:pt idx="1428">
                  <c:v>5.585988571202604E-2</c:v>
                </c:pt>
                <c:pt idx="1429">
                  <c:v>5.834055834240693E-2</c:v>
                </c:pt>
                <c:pt idx="1430">
                  <c:v>5.7609263429553914E-2</c:v>
                </c:pt>
                <c:pt idx="1431">
                  <c:v>5.7784518264770504E-2</c:v>
                </c:pt>
                <c:pt idx="1432">
                  <c:v>5.7566483855913224E-2</c:v>
                </c:pt>
                <c:pt idx="1433">
                  <c:v>5.8124135724048079E-2</c:v>
                </c:pt>
                <c:pt idx="1434">
                  <c:v>6.2320751273566649E-2</c:v>
                </c:pt>
                <c:pt idx="1435">
                  <c:v>6.2406637542691323E-2</c:v>
                </c:pt>
                <c:pt idx="1436">
                  <c:v>6.1800953913272061E-2</c:v>
                </c:pt>
                <c:pt idx="1437">
                  <c:v>6.3098684791170548E-2</c:v>
                </c:pt>
                <c:pt idx="1438">
                  <c:v>6.2897647029965906E-2</c:v>
                </c:pt>
                <c:pt idx="1439">
                  <c:v>6.2846313552310379E-2</c:v>
                </c:pt>
                <c:pt idx="1440">
                  <c:v>6.2905394786607782E-2</c:v>
                </c:pt>
                <c:pt idx="1441">
                  <c:v>6.3075478240470759E-2</c:v>
                </c:pt>
                <c:pt idx="1442">
                  <c:v>6.5220688849619041E-2</c:v>
                </c:pt>
                <c:pt idx="1443">
                  <c:v>6.5466340470157591E-2</c:v>
                </c:pt>
                <c:pt idx="1444">
                  <c:v>6.3890094264634101E-2</c:v>
                </c:pt>
                <c:pt idx="1445">
                  <c:v>6.1827648790414746E-2</c:v>
                </c:pt>
                <c:pt idx="1446">
                  <c:v>6.1378021870604656E-2</c:v>
                </c:pt>
                <c:pt idx="1447">
                  <c:v>6.1515902563447293E-2</c:v>
                </c:pt>
                <c:pt idx="1448">
                  <c:v>5.8976384791183001E-2</c:v>
                </c:pt>
                <c:pt idx="1449">
                  <c:v>6.0024296333338605E-2</c:v>
                </c:pt>
                <c:pt idx="1450">
                  <c:v>5.9709837535875783E-2</c:v>
                </c:pt>
                <c:pt idx="1451">
                  <c:v>5.9706815261137622E-2</c:v>
                </c:pt>
                <c:pt idx="1452">
                  <c:v>5.9774656439966108E-2</c:v>
                </c:pt>
                <c:pt idx="1453">
                  <c:v>5.9840399804564556E-2</c:v>
                </c:pt>
                <c:pt idx="1454">
                  <c:v>5.9841928720020338E-2</c:v>
                </c:pt>
                <c:pt idx="1455">
                  <c:v>5.9851742223876021E-2</c:v>
                </c:pt>
                <c:pt idx="1456">
                  <c:v>5.935232021243745E-2</c:v>
                </c:pt>
                <c:pt idx="1457">
                  <c:v>5.8729269386121198E-2</c:v>
                </c:pt>
                <c:pt idx="1458">
                  <c:v>5.8999780753273751E-2</c:v>
                </c:pt>
                <c:pt idx="1459">
                  <c:v>5.8948793200632225E-2</c:v>
                </c:pt>
                <c:pt idx="1460">
                  <c:v>5.8999780753273751E-2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F8-4B05-B701-FA2F9F6912F5}"/>
            </c:ext>
          </c:extLst>
        </c:ser>
        <c:ser>
          <c:idx val="1"/>
          <c:order val="1"/>
          <c:tx>
            <c:v>Power Price ($/TH/d)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ORDAM_ASIC_Pricing_Index!$A$3653:$A$5113</c:f>
              <c:numCache>
                <c:formatCode>m/d/yy;@</c:formatCode>
                <c:ptCount val="1461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</c:numCache>
            </c:numRef>
          </c:cat>
          <c:val>
            <c:numRef>
              <c:f>ORDAM_ASIC_Pricing_Index!$V$3653:$V$5113</c:f>
              <c:numCache>
                <c:formatCode>"$"#,##0.0000_);\("$"#,##0.0000\)</c:formatCode>
                <c:ptCount val="1461"/>
                <c:pt idx="0">
                  <c:v>2.3119199999999996E-2</c:v>
                </c:pt>
                <c:pt idx="1">
                  <c:v>1.9151999999999999E-2</c:v>
                </c:pt>
                <c:pt idx="2">
                  <c:v>1.9049400000000001E-2</c:v>
                </c:pt>
                <c:pt idx="3">
                  <c:v>1.9083599999999999E-2</c:v>
                </c:pt>
                <c:pt idx="4">
                  <c:v>1.9083599999999999E-2</c:v>
                </c:pt>
                <c:pt idx="5">
                  <c:v>1.9083599999999999E-2</c:v>
                </c:pt>
                <c:pt idx="6">
                  <c:v>1.9357199999999998E-2</c:v>
                </c:pt>
                <c:pt idx="7">
                  <c:v>1.9528200000000003E-2</c:v>
                </c:pt>
                <c:pt idx="8">
                  <c:v>1.97676E-2</c:v>
                </c:pt>
                <c:pt idx="9">
                  <c:v>1.97676E-2</c:v>
                </c:pt>
                <c:pt idx="10">
                  <c:v>1.9904400000000003E-2</c:v>
                </c:pt>
                <c:pt idx="11">
                  <c:v>1.9904400000000003E-2</c:v>
                </c:pt>
                <c:pt idx="12">
                  <c:v>1.9904400000000003E-2</c:v>
                </c:pt>
                <c:pt idx="13">
                  <c:v>1.97676E-2</c:v>
                </c:pt>
                <c:pt idx="14">
                  <c:v>1.9835999999999999E-2</c:v>
                </c:pt>
                <c:pt idx="15">
                  <c:v>1.9904400000000003E-2</c:v>
                </c:pt>
                <c:pt idx="16">
                  <c:v>1.9801800000000001E-2</c:v>
                </c:pt>
                <c:pt idx="17">
                  <c:v>2.01438E-2</c:v>
                </c:pt>
                <c:pt idx="18">
                  <c:v>2.01438E-2</c:v>
                </c:pt>
                <c:pt idx="19">
                  <c:v>2.01438E-2</c:v>
                </c:pt>
                <c:pt idx="20">
                  <c:v>2.0314800000000001E-2</c:v>
                </c:pt>
                <c:pt idx="21">
                  <c:v>2.0280599999999999E-2</c:v>
                </c:pt>
                <c:pt idx="22">
                  <c:v>2.0554200000000002E-2</c:v>
                </c:pt>
                <c:pt idx="23">
                  <c:v>2.0383200000000001E-2</c:v>
                </c:pt>
                <c:pt idx="24">
                  <c:v>2.04516E-2</c:v>
                </c:pt>
                <c:pt idx="25">
                  <c:v>2.04516E-2</c:v>
                </c:pt>
                <c:pt idx="26">
                  <c:v>2.04516E-2</c:v>
                </c:pt>
                <c:pt idx="27">
                  <c:v>2.0691000000000001E-2</c:v>
                </c:pt>
                <c:pt idx="28">
                  <c:v>2.05884E-2</c:v>
                </c:pt>
                <c:pt idx="29">
                  <c:v>2.0383200000000001E-2</c:v>
                </c:pt>
                <c:pt idx="30">
                  <c:v>2.0109600000000002E-2</c:v>
                </c:pt>
                <c:pt idx="31">
                  <c:v>1.9870200000000001E-2</c:v>
                </c:pt>
                <c:pt idx="32">
                  <c:v>1.9870200000000001E-2</c:v>
                </c:pt>
                <c:pt idx="33">
                  <c:v>1.9870200000000001E-2</c:v>
                </c:pt>
                <c:pt idx="34">
                  <c:v>2.0109600000000002E-2</c:v>
                </c:pt>
                <c:pt idx="35">
                  <c:v>2.02122E-2</c:v>
                </c:pt>
                <c:pt idx="36">
                  <c:v>2.0177999999999998E-2</c:v>
                </c:pt>
                <c:pt idx="37">
                  <c:v>2.0041200000000002E-2</c:v>
                </c:pt>
                <c:pt idx="38">
                  <c:v>2.0177999999999998E-2</c:v>
                </c:pt>
                <c:pt idx="39">
                  <c:v>2.0177999999999998E-2</c:v>
                </c:pt>
                <c:pt idx="40">
                  <c:v>2.0177999999999998E-2</c:v>
                </c:pt>
                <c:pt idx="41">
                  <c:v>2.02122E-2</c:v>
                </c:pt>
                <c:pt idx="42">
                  <c:v>2.0280599999999999E-2</c:v>
                </c:pt>
                <c:pt idx="43">
                  <c:v>2.02122E-2</c:v>
                </c:pt>
                <c:pt idx="44">
                  <c:v>2.0109600000000002E-2</c:v>
                </c:pt>
                <c:pt idx="45">
                  <c:v>2.0109600000000002E-2</c:v>
                </c:pt>
                <c:pt idx="46">
                  <c:v>2.0109600000000002E-2</c:v>
                </c:pt>
                <c:pt idx="47">
                  <c:v>2.0109600000000002E-2</c:v>
                </c:pt>
                <c:pt idx="48">
                  <c:v>2.00754E-2</c:v>
                </c:pt>
                <c:pt idx="49">
                  <c:v>2.0109600000000002E-2</c:v>
                </c:pt>
                <c:pt idx="50">
                  <c:v>1.9972799999999999E-2</c:v>
                </c:pt>
                <c:pt idx="51">
                  <c:v>2.00754E-2</c:v>
                </c:pt>
                <c:pt idx="52">
                  <c:v>1.9801800000000001E-2</c:v>
                </c:pt>
                <c:pt idx="53">
                  <c:v>1.9801800000000001E-2</c:v>
                </c:pt>
                <c:pt idx="54">
                  <c:v>1.9801800000000001E-2</c:v>
                </c:pt>
                <c:pt idx="55">
                  <c:v>2.0041200000000002E-2</c:v>
                </c:pt>
                <c:pt idx="56">
                  <c:v>1.9904400000000003E-2</c:v>
                </c:pt>
                <c:pt idx="57">
                  <c:v>2.0006999999999997E-2</c:v>
                </c:pt>
                <c:pt idx="58">
                  <c:v>2.00754E-2</c:v>
                </c:pt>
                <c:pt idx="59">
                  <c:v>2.01438E-2</c:v>
                </c:pt>
                <c:pt idx="60">
                  <c:v>2.01438E-2</c:v>
                </c:pt>
                <c:pt idx="61">
                  <c:v>2.01438E-2</c:v>
                </c:pt>
                <c:pt idx="62">
                  <c:v>2.0177999999999998E-2</c:v>
                </c:pt>
                <c:pt idx="63">
                  <c:v>2.0280599999999999E-2</c:v>
                </c:pt>
                <c:pt idx="64">
                  <c:v>2.01438E-2</c:v>
                </c:pt>
                <c:pt idx="65">
                  <c:v>2.01438E-2</c:v>
                </c:pt>
                <c:pt idx="66">
                  <c:v>1.9972799999999999E-2</c:v>
                </c:pt>
                <c:pt idx="67">
                  <c:v>1.9972799999999999E-2</c:v>
                </c:pt>
                <c:pt idx="68">
                  <c:v>1.9972799999999999E-2</c:v>
                </c:pt>
                <c:pt idx="69">
                  <c:v>1.9733399999999998E-2</c:v>
                </c:pt>
                <c:pt idx="70">
                  <c:v>1.9665000000000002E-2</c:v>
                </c:pt>
                <c:pt idx="71">
                  <c:v>1.9665000000000002E-2</c:v>
                </c:pt>
                <c:pt idx="72">
                  <c:v>1.9665000000000002E-2</c:v>
                </c:pt>
                <c:pt idx="73">
                  <c:v>1.9562400000000001E-2</c:v>
                </c:pt>
                <c:pt idx="74">
                  <c:v>1.9562400000000001E-2</c:v>
                </c:pt>
                <c:pt idx="75">
                  <c:v>1.9562400000000001E-2</c:v>
                </c:pt>
                <c:pt idx="76">
                  <c:v>1.97676E-2</c:v>
                </c:pt>
                <c:pt idx="77">
                  <c:v>1.9835999999999999E-2</c:v>
                </c:pt>
                <c:pt idx="78">
                  <c:v>1.9835999999999999E-2</c:v>
                </c:pt>
                <c:pt idx="79">
                  <c:v>1.9699200000000004E-2</c:v>
                </c:pt>
                <c:pt idx="80">
                  <c:v>1.9528200000000003E-2</c:v>
                </c:pt>
                <c:pt idx="81">
                  <c:v>1.9528200000000003E-2</c:v>
                </c:pt>
                <c:pt idx="82">
                  <c:v>1.9528200000000003E-2</c:v>
                </c:pt>
                <c:pt idx="83">
                  <c:v>1.96308E-2</c:v>
                </c:pt>
                <c:pt idx="84">
                  <c:v>1.9665000000000002E-2</c:v>
                </c:pt>
                <c:pt idx="85">
                  <c:v>1.9562400000000001E-2</c:v>
                </c:pt>
                <c:pt idx="86">
                  <c:v>1.9562400000000001E-2</c:v>
                </c:pt>
                <c:pt idx="87">
                  <c:v>1.9528200000000003E-2</c:v>
                </c:pt>
                <c:pt idx="88">
                  <c:v>1.9528200000000003E-2</c:v>
                </c:pt>
                <c:pt idx="89">
                  <c:v>1.9528200000000003E-2</c:v>
                </c:pt>
                <c:pt idx="90">
                  <c:v>1.9596599999999999E-2</c:v>
                </c:pt>
                <c:pt idx="91">
                  <c:v>1.9733399999999998E-2</c:v>
                </c:pt>
                <c:pt idx="92">
                  <c:v>1.9972799999999999E-2</c:v>
                </c:pt>
                <c:pt idx="93">
                  <c:v>1.9904400000000003E-2</c:v>
                </c:pt>
                <c:pt idx="94">
                  <c:v>1.9904400000000003E-2</c:v>
                </c:pt>
                <c:pt idx="95">
                  <c:v>1.9904400000000003E-2</c:v>
                </c:pt>
                <c:pt idx="96">
                  <c:v>1.9904400000000003E-2</c:v>
                </c:pt>
                <c:pt idx="97">
                  <c:v>1.9972799999999999E-2</c:v>
                </c:pt>
                <c:pt idx="98">
                  <c:v>2.00754E-2</c:v>
                </c:pt>
                <c:pt idx="99">
                  <c:v>2.0177999999999998E-2</c:v>
                </c:pt>
                <c:pt idx="100">
                  <c:v>2.0041200000000002E-2</c:v>
                </c:pt>
                <c:pt idx="101">
                  <c:v>1.9801800000000001E-2</c:v>
                </c:pt>
                <c:pt idx="102">
                  <c:v>1.9801800000000001E-2</c:v>
                </c:pt>
                <c:pt idx="103">
                  <c:v>1.9801800000000001E-2</c:v>
                </c:pt>
                <c:pt idx="104">
                  <c:v>1.9733399999999998E-2</c:v>
                </c:pt>
                <c:pt idx="105">
                  <c:v>1.9562400000000001E-2</c:v>
                </c:pt>
                <c:pt idx="106">
                  <c:v>1.9459799999999999E-2</c:v>
                </c:pt>
                <c:pt idx="107">
                  <c:v>1.92546E-2</c:v>
                </c:pt>
                <c:pt idx="108">
                  <c:v>1.9288799999999998E-2</c:v>
                </c:pt>
                <c:pt idx="109">
                  <c:v>1.9288799999999998E-2</c:v>
                </c:pt>
                <c:pt idx="110">
                  <c:v>1.9288799999999998E-2</c:v>
                </c:pt>
                <c:pt idx="111">
                  <c:v>1.91862E-2</c:v>
                </c:pt>
                <c:pt idx="112">
                  <c:v>1.9117800000000001E-2</c:v>
                </c:pt>
                <c:pt idx="113">
                  <c:v>1.9323E-2</c:v>
                </c:pt>
                <c:pt idx="114">
                  <c:v>1.9494000000000001E-2</c:v>
                </c:pt>
                <c:pt idx="115">
                  <c:v>1.9528200000000003E-2</c:v>
                </c:pt>
                <c:pt idx="116">
                  <c:v>1.9528200000000003E-2</c:v>
                </c:pt>
                <c:pt idx="117">
                  <c:v>1.9528200000000003E-2</c:v>
                </c:pt>
                <c:pt idx="118">
                  <c:v>1.9562400000000001E-2</c:v>
                </c:pt>
                <c:pt idx="119">
                  <c:v>1.9494000000000001E-2</c:v>
                </c:pt>
                <c:pt idx="120">
                  <c:v>1.96308E-2</c:v>
                </c:pt>
                <c:pt idx="121">
                  <c:v>1.96308E-2</c:v>
                </c:pt>
                <c:pt idx="122">
                  <c:v>1.9596599999999999E-2</c:v>
                </c:pt>
                <c:pt idx="123">
                  <c:v>1.9596599999999999E-2</c:v>
                </c:pt>
                <c:pt idx="124">
                  <c:v>1.9596599999999999E-2</c:v>
                </c:pt>
                <c:pt idx="125">
                  <c:v>1.9425599999999998E-2</c:v>
                </c:pt>
                <c:pt idx="126">
                  <c:v>1.9528200000000003E-2</c:v>
                </c:pt>
                <c:pt idx="127">
                  <c:v>1.9904400000000003E-2</c:v>
                </c:pt>
                <c:pt idx="128">
                  <c:v>1.9562400000000001E-2</c:v>
                </c:pt>
                <c:pt idx="129">
                  <c:v>1.9665000000000002E-2</c:v>
                </c:pt>
                <c:pt idx="130">
                  <c:v>1.9665000000000002E-2</c:v>
                </c:pt>
                <c:pt idx="131">
                  <c:v>1.9665000000000002E-2</c:v>
                </c:pt>
                <c:pt idx="132">
                  <c:v>1.96308E-2</c:v>
                </c:pt>
                <c:pt idx="133">
                  <c:v>1.97676E-2</c:v>
                </c:pt>
                <c:pt idx="134">
                  <c:v>1.9733399999999998E-2</c:v>
                </c:pt>
                <c:pt idx="135">
                  <c:v>1.9904400000000003E-2</c:v>
                </c:pt>
                <c:pt idx="136">
                  <c:v>1.9801800000000001E-2</c:v>
                </c:pt>
                <c:pt idx="137">
                  <c:v>1.9801800000000001E-2</c:v>
                </c:pt>
                <c:pt idx="138">
                  <c:v>1.9801800000000001E-2</c:v>
                </c:pt>
                <c:pt idx="139">
                  <c:v>1.9835999999999999E-2</c:v>
                </c:pt>
                <c:pt idx="140">
                  <c:v>1.9699200000000004E-2</c:v>
                </c:pt>
                <c:pt idx="141">
                  <c:v>1.9494000000000001E-2</c:v>
                </c:pt>
                <c:pt idx="142">
                  <c:v>1.9425599999999998E-2</c:v>
                </c:pt>
                <c:pt idx="143">
                  <c:v>1.9459799999999999E-2</c:v>
                </c:pt>
                <c:pt idx="144">
                  <c:v>1.9459799999999999E-2</c:v>
                </c:pt>
                <c:pt idx="145">
                  <c:v>1.9459799999999999E-2</c:v>
                </c:pt>
                <c:pt idx="146">
                  <c:v>1.9665000000000002E-2</c:v>
                </c:pt>
                <c:pt idx="147">
                  <c:v>1.9665000000000002E-2</c:v>
                </c:pt>
                <c:pt idx="148">
                  <c:v>1.9665000000000002E-2</c:v>
                </c:pt>
                <c:pt idx="149">
                  <c:v>1.9494000000000001E-2</c:v>
                </c:pt>
                <c:pt idx="150">
                  <c:v>1.9220400000000002E-2</c:v>
                </c:pt>
                <c:pt idx="151">
                  <c:v>1.9220400000000002E-2</c:v>
                </c:pt>
                <c:pt idx="152">
                  <c:v>1.9220400000000002E-2</c:v>
                </c:pt>
                <c:pt idx="153">
                  <c:v>1.9117800000000001E-2</c:v>
                </c:pt>
                <c:pt idx="154">
                  <c:v>1.92546E-2</c:v>
                </c:pt>
                <c:pt idx="155">
                  <c:v>1.9220400000000002E-2</c:v>
                </c:pt>
                <c:pt idx="156">
                  <c:v>1.9049400000000001E-2</c:v>
                </c:pt>
                <c:pt idx="157">
                  <c:v>1.9117800000000001E-2</c:v>
                </c:pt>
                <c:pt idx="158">
                  <c:v>1.9117800000000001E-2</c:v>
                </c:pt>
                <c:pt idx="159">
                  <c:v>1.9117800000000001E-2</c:v>
                </c:pt>
                <c:pt idx="160">
                  <c:v>1.9049400000000001E-2</c:v>
                </c:pt>
                <c:pt idx="161">
                  <c:v>1.9083599999999999E-2</c:v>
                </c:pt>
                <c:pt idx="162">
                  <c:v>1.9049400000000001E-2</c:v>
                </c:pt>
                <c:pt idx="163">
                  <c:v>1.9015199999999999E-2</c:v>
                </c:pt>
                <c:pt idx="164">
                  <c:v>1.9151999999999999E-2</c:v>
                </c:pt>
                <c:pt idx="165">
                  <c:v>1.9151999999999999E-2</c:v>
                </c:pt>
                <c:pt idx="166">
                  <c:v>1.9151999999999999E-2</c:v>
                </c:pt>
                <c:pt idx="167">
                  <c:v>1.9288799999999998E-2</c:v>
                </c:pt>
                <c:pt idx="168">
                  <c:v>1.9117800000000001E-2</c:v>
                </c:pt>
                <c:pt idx="169">
                  <c:v>1.88784E-2</c:v>
                </c:pt>
                <c:pt idx="170">
                  <c:v>1.8433799999999997E-2</c:v>
                </c:pt>
                <c:pt idx="171">
                  <c:v>1.8262799999999999E-2</c:v>
                </c:pt>
                <c:pt idx="172">
                  <c:v>1.8262799999999999E-2</c:v>
                </c:pt>
                <c:pt idx="173">
                  <c:v>1.8262799999999999E-2</c:v>
                </c:pt>
                <c:pt idx="174">
                  <c:v>1.8536400000000001E-2</c:v>
                </c:pt>
                <c:pt idx="175">
                  <c:v>1.8433799999999997E-2</c:v>
                </c:pt>
                <c:pt idx="176">
                  <c:v>1.8262799999999999E-2</c:v>
                </c:pt>
                <c:pt idx="177">
                  <c:v>1.8228599999999998E-2</c:v>
                </c:pt>
                <c:pt idx="178">
                  <c:v>1.8194399999999999E-2</c:v>
                </c:pt>
                <c:pt idx="179">
                  <c:v>1.8194399999999999E-2</c:v>
                </c:pt>
                <c:pt idx="180">
                  <c:v>1.8194399999999999E-2</c:v>
                </c:pt>
                <c:pt idx="181">
                  <c:v>1.7920800000000001E-2</c:v>
                </c:pt>
                <c:pt idx="182">
                  <c:v>1.7783999999999998E-2</c:v>
                </c:pt>
                <c:pt idx="183">
                  <c:v>1.7852400000000001E-2</c:v>
                </c:pt>
                <c:pt idx="184">
                  <c:v>1.7920800000000001E-2</c:v>
                </c:pt>
                <c:pt idx="185">
                  <c:v>1.83654E-2</c:v>
                </c:pt>
                <c:pt idx="186">
                  <c:v>1.83654E-2</c:v>
                </c:pt>
                <c:pt idx="187">
                  <c:v>1.83654E-2</c:v>
                </c:pt>
                <c:pt idx="188">
                  <c:v>1.8536400000000001E-2</c:v>
                </c:pt>
                <c:pt idx="189">
                  <c:v>1.85706E-2</c:v>
                </c:pt>
                <c:pt idx="190">
                  <c:v>1.8604799999999998E-2</c:v>
                </c:pt>
                <c:pt idx="191">
                  <c:v>1.8604799999999998E-2</c:v>
                </c:pt>
                <c:pt idx="192">
                  <c:v>1.8639000000000003E-2</c:v>
                </c:pt>
                <c:pt idx="193">
                  <c:v>1.8639000000000003E-2</c:v>
                </c:pt>
                <c:pt idx="194">
                  <c:v>1.8639000000000003E-2</c:v>
                </c:pt>
                <c:pt idx="195">
                  <c:v>1.8673200000000001E-2</c:v>
                </c:pt>
                <c:pt idx="196">
                  <c:v>1.8331199999999999E-2</c:v>
                </c:pt>
                <c:pt idx="197">
                  <c:v>1.8297000000000001E-2</c:v>
                </c:pt>
                <c:pt idx="198">
                  <c:v>1.8126000000000003E-2</c:v>
                </c:pt>
                <c:pt idx="199">
                  <c:v>1.7989200000000004E-2</c:v>
                </c:pt>
                <c:pt idx="200">
                  <c:v>1.7989200000000004E-2</c:v>
                </c:pt>
                <c:pt idx="201">
                  <c:v>1.7989200000000004E-2</c:v>
                </c:pt>
                <c:pt idx="202">
                  <c:v>1.85022E-2</c:v>
                </c:pt>
                <c:pt idx="203">
                  <c:v>1.8262799999999999E-2</c:v>
                </c:pt>
                <c:pt idx="204">
                  <c:v>1.8023399999999998E-2</c:v>
                </c:pt>
                <c:pt idx="205">
                  <c:v>1.7989200000000004E-2</c:v>
                </c:pt>
                <c:pt idx="206">
                  <c:v>1.7989200000000004E-2</c:v>
                </c:pt>
                <c:pt idx="207">
                  <c:v>1.7989200000000004E-2</c:v>
                </c:pt>
                <c:pt idx="208">
                  <c:v>1.7989200000000004E-2</c:v>
                </c:pt>
                <c:pt idx="209">
                  <c:v>1.7818199999999999E-2</c:v>
                </c:pt>
                <c:pt idx="210">
                  <c:v>1.7818199999999999E-2</c:v>
                </c:pt>
                <c:pt idx="211">
                  <c:v>1.80576E-2</c:v>
                </c:pt>
                <c:pt idx="212">
                  <c:v>1.8023399999999998E-2</c:v>
                </c:pt>
                <c:pt idx="213">
                  <c:v>1.7920800000000001E-2</c:v>
                </c:pt>
                <c:pt idx="214">
                  <c:v>1.7920800000000001E-2</c:v>
                </c:pt>
                <c:pt idx="215">
                  <c:v>1.7920800000000001E-2</c:v>
                </c:pt>
                <c:pt idx="216">
                  <c:v>1.7715600000000001E-2</c:v>
                </c:pt>
                <c:pt idx="217">
                  <c:v>1.7612999999999997E-2</c:v>
                </c:pt>
                <c:pt idx="218">
                  <c:v>1.8228599999999998E-2</c:v>
                </c:pt>
                <c:pt idx="219">
                  <c:v>1.8536400000000001E-2</c:v>
                </c:pt>
                <c:pt idx="220">
                  <c:v>1.85022E-2</c:v>
                </c:pt>
                <c:pt idx="221">
                  <c:v>1.85022E-2</c:v>
                </c:pt>
                <c:pt idx="222">
                  <c:v>1.85022E-2</c:v>
                </c:pt>
                <c:pt idx="223">
                  <c:v>1.85022E-2</c:v>
                </c:pt>
                <c:pt idx="224">
                  <c:v>1.8639000000000003E-2</c:v>
                </c:pt>
                <c:pt idx="225">
                  <c:v>1.89468E-2</c:v>
                </c:pt>
                <c:pt idx="226">
                  <c:v>1.9288799999999998E-2</c:v>
                </c:pt>
                <c:pt idx="227">
                  <c:v>1.9904400000000003E-2</c:v>
                </c:pt>
                <c:pt idx="228">
                  <c:v>1.9904400000000003E-2</c:v>
                </c:pt>
                <c:pt idx="229">
                  <c:v>1.9904400000000003E-2</c:v>
                </c:pt>
                <c:pt idx="230">
                  <c:v>2.02122E-2</c:v>
                </c:pt>
                <c:pt idx="231">
                  <c:v>2.01438E-2</c:v>
                </c:pt>
                <c:pt idx="232">
                  <c:v>2.0280599999999999E-2</c:v>
                </c:pt>
                <c:pt idx="233">
                  <c:v>2.0383200000000001E-2</c:v>
                </c:pt>
                <c:pt idx="234">
                  <c:v>2.0280599999999999E-2</c:v>
                </c:pt>
                <c:pt idx="235">
                  <c:v>2.0280599999999999E-2</c:v>
                </c:pt>
                <c:pt idx="236">
                  <c:v>2.0280599999999999E-2</c:v>
                </c:pt>
                <c:pt idx="237">
                  <c:v>2.05884E-2</c:v>
                </c:pt>
                <c:pt idx="238">
                  <c:v>2.0554200000000002E-2</c:v>
                </c:pt>
                <c:pt idx="239">
                  <c:v>2.0622599999999998E-2</c:v>
                </c:pt>
                <c:pt idx="240">
                  <c:v>2.0656799999999999E-2</c:v>
                </c:pt>
                <c:pt idx="241">
                  <c:v>2.0691000000000001E-2</c:v>
                </c:pt>
                <c:pt idx="242">
                  <c:v>2.0691000000000001E-2</c:v>
                </c:pt>
                <c:pt idx="243">
                  <c:v>2.0691000000000001E-2</c:v>
                </c:pt>
                <c:pt idx="244">
                  <c:v>2.0930400000000002E-2</c:v>
                </c:pt>
                <c:pt idx="245">
                  <c:v>2.0998799999999998E-2</c:v>
                </c:pt>
                <c:pt idx="246">
                  <c:v>2.1477599999999999E-2</c:v>
                </c:pt>
                <c:pt idx="247">
                  <c:v>2.1785400000000003E-2</c:v>
                </c:pt>
                <c:pt idx="248">
                  <c:v>2.1990599999999996E-2</c:v>
                </c:pt>
                <c:pt idx="249">
                  <c:v>2.1990599999999996E-2</c:v>
                </c:pt>
                <c:pt idx="250">
                  <c:v>2.1990599999999996E-2</c:v>
                </c:pt>
                <c:pt idx="251">
                  <c:v>2.2332600000000001E-2</c:v>
                </c:pt>
                <c:pt idx="252">
                  <c:v>2.2264199999999998E-2</c:v>
                </c:pt>
                <c:pt idx="253">
                  <c:v>2.2127399999999998E-2</c:v>
                </c:pt>
                <c:pt idx="254">
                  <c:v>2.1990599999999996E-2</c:v>
                </c:pt>
                <c:pt idx="255">
                  <c:v>2.18538E-2</c:v>
                </c:pt>
                <c:pt idx="256">
                  <c:v>2.18538E-2</c:v>
                </c:pt>
                <c:pt idx="257">
                  <c:v>2.18538E-2</c:v>
                </c:pt>
                <c:pt idx="258">
                  <c:v>2.1887999999999998E-2</c:v>
                </c:pt>
                <c:pt idx="259">
                  <c:v>2.1477599999999999E-2</c:v>
                </c:pt>
                <c:pt idx="260">
                  <c:v>2.1682799999999999E-2</c:v>
                </c:pt>
                <c:pt idx="261">
                  <c:v>2.1545999999999999E-2</c:v>
                </c:pt>
                <c:pt idx="262">
                  <c:v>2.1545999999999999E-2</c:v>
                </c:pt>
                <c:pt idx="263">
                  <c:v>2.1545999999999999E-2</c:v>
                </c:pt>
                <c:pt idx="264">
                  <c:v>2.1545999999999999E-2</c:v>
                </c:pt>
                <c:pt idx="265">
                  <c:v>2.1614400000000002E-2</c:v>
                </c:pt>
                <c:pt idx="266">
                  <c:v>2.1648599999999997E-2</c:v>
                </c:pt>
                <c:pt idx="267">
                  <c:v>2.1682799999999999E-2</c:v>
                </c:pt>
                <c:pt idx="268">
                  <c:v>2.1614400000000002E-2</c:v>
                </c:pt>
                <c:pt idx="269">
                  <c:v>2.1545999999999999E-2</c:v>
                </c:pt>
                <c:pt idx="270">
                  <c:v>2.1545999999999999E-2</c:v>
                </c:pt>
                <c:pt idx="271">
                  <c:v>2.1545999999999999E-2</c:v>
                </c:pt>
                <c:pt idx="272">
                  <c:v>2.14092E-2</c:v>
                </c:pt>
                <c:pt idx="273">
                  <c:v>2.1477599999999999E-2</c:v>
                </c:pt>
                <c:pt idx="274">
                  <c:v>2.1580200000000001E-2</c:v>
                </c:pt>
                <c:pt idx="275">
                  <c:v>2.1614400000000002E-2</c:v>
                </c:pt>
                <c:pt idx="276">
                  <c:v>2.1717E-2</c:v>
                </c:pt>
                <c:pt idx="277">
                  <c:v>2.1717E-2</c:v>
                </c:pt>
                <c:pt idx="278">
                  <c:v>2.1717E-2</c:v>
                </c:pt>
                <c:pt idx="279">
                  <c:v>2.1717E-2</c:v>
                </c:pt>
                <c:pt idx="280">
                  <c:v>2.1682799999999999E-2</c:v>
                </c:pt>
                <c:pt idx="281">
                  <c:v>2.1717E-2</c:v>
                </c:pt>
                <c:pt idx="282">
                  <c:v>2.1819599999999995E-2</c:v>
                </c:pt>
                <c:pt idx="283">
                  <c:v>2.1819599999999995E-2</c:v>
                </c:pt>
                <c:pt idx="284">
                  <c:v>2.1819599999999995E-2</c:v>
                </c:pt>
                <c:pt idx="285">
                  <c:v>2.1819599999999995E-2</c:v>
                </c:pt>
                <c:pt idx="286">
                  <c:v>2.1887999999999998E-2</c:v>
                </c:pt>
                <c:pt idx="287">
                  <c:v>2.2058999999999999E-2</c:v>
                </c:pt>
                <c:pt idx="288">
                  <c:v>2.1956400000000001E-2</c:v>
                </c:pt>
                <c:pt idx="289">
                  <c:v>2.2195800000000002E-2</c:v>
                </c:pt>
                <c:pt idx="290">
                  <c:v>2.2195800000000002E-2</c:v>
                </c:pt>
                <c:pt idx="291">
                  <c:v>2.2195800000000002E-2</c:v>
                </c:pt>
                <c:pt idx="292">
                  <c:v>2.2195800000000002E-2</c:v>
                </c:pt>
                <c:pt idx="293">
                  <c:v>2.1922200000000003E-2</c:v>
                </c:pt>
                <c:pt idx="294">
                  <c:v>2.1956400000000001E-2</c:v>
                </c:pt>
                <c:pt idx="295">
                  <c:v>2.2024800000000004E-2</c:v>
                </c:pt>
                <c:pt idx="296">
                  <c:v>2.2058999999999999E-2</c:v>
                </c:pt>
                <c:pt idx="297">
                  <c:v>2.2024800000000004E-2</c:v>
                </c:pt>
                <c:pt idx="298">
                  <c:v>2.2024800000000004E-2</c:v>
                </c:pt>
                <c:pt idx="299">
                  <c:v>2.2024800000000004E-2</c:v>
                </c:pt>
                <c:pt idx="300">
                  <c:v>2.2366800000000003E-2</c:v>
                </c:pt>
                <c:pt idx="301">
                  <c:v>2.2640399999999998E-2</c:v>
                </c:pt>
                <c:pt idx="302">
                  <c:v>2.2845600000000001E-2</c:v>
                </c:pt>
                <c:pt idx="303">
                  <c:v>2.2742999999999999E-2</c:v>
                </c:pt>
                <c:pt idx="304">
                  <c:v>2.2811400000000003E-2</c:v>
                </c:pt>
                <c:pt idx="305">
                  <c:v>2.2811400000000003E-2</c:v>
                </c:pt>
                <c:pt idx="306">
                  <c:v>2.2811400000000003E-2</c:v>
                </c:pt>
                <c:pt idx="307">
                  <c:v>2.3119199999999996E-2</c:v>
                </c:pt>
                <c:pt idx="308">
                  <c:v>2.3324400000000002E-2</c:v>
                </c:pt>
                <c:pt idx="309">
                  <c:v>2.3153400000000001E-2</c:v>
                </c:pt>
                <c:pt idx="310">
                  <c:v>2.3153400000000001E-2</c:v>
                </c:pt>
                <c:pt idx="311">
                  <c:v>2.3255999999999999E-2</c:v>
                </c:pt>
                <c:pt idx="312">
                  <c:v>2.3255999999999999E-2</c:v>
                </c:pt>
                <c:pt idx="313">
                  <c:v>2.3255999999999999E-2</c:v>
                </c:pt>
                <c:pt idx="314">
                  <c:v>2.2879799999999999E-2</c:v>
                </c:pt>
                <c:pt idx="315">
                  <c:v>2.2811400000000003E-2</c:v>
                </c:pt>
                <c:pt idx="316">
                  <c:v>2.2640399999999998E-2</c:v>
                </c:pt>
                <c:pt idx="317">
                  <c:v>2.24694E-2</c:v>
                </c:pt>
                <c:pt idx="318">
                  <c:v>2.2742999999999999E-2</c:v>
                </c:pt>
                <c:pt idx="319">
                  <c:v>2.2742999999999999E-2</c:v>
                </c:pt>
                <c:pt idx="320">
                  <c:v>2.2742999999999999E-2</c:v>
                </c:pt>
                <c:pt idx="321">
                  <c:v>2.2401000000000001E-2</c:v>
                </c:pt>
                <c:pt idx="322">
                  <c:v>2.2229999999999996E-2</c:v>
                </c:pt>
                <c:pt idx="323">
                  <c:v>2.2298399999999999E-2</c:v>
                </c:pt>
                <c:pt idx="324">
                  <c:v>2.2058999999999999E-2</c:v>
                </c:pt>
                <c:pt idx="325">
                  <c:v>2.2298399999999999E-2</c:v>
                </c:pt>
                <c:pt idx="326">
                  <c:v>2.2298399999999999E-2</c:v>
                </c:pt>
                <c:pt idx="327">
                  <c:v>2.2298399999999999E-2</c:v>
                </c:pt>
                <c:pt idx="328">
                  <c:v>2.2024800000000004E-2</c:v>
                </c:pt>
                <c:pt idx="329">
                  <c:v>2.1990599999999996E-2</c:v>
                </c:pt>
                <c:pt idx="330">
                  <c:v>2.1922200000000003E-2</c:v>
                </c:pt>
                <c:pt idx="331">
                  <c:v>2.1887999999999998E-2</c:v>
                </c:pt>
                <c:pt idx="332">
                  <c:v>2.1375000000000002E-2</c:v>
                </c:pt>
                <c:pt idx="333">
                  <c:v>2.1375000000000002E-2</c:v>
                </c:pt>
                <c:pt idx="334">
                  <c:v>2.1375000000000002E-2</c:v>
                </c:pt>
                <c:pt idx="335">
                  <c:v>2.2058999999999999E-2</c:v>
                </c:pt>
                <c:pt idx="336">
                  <c:v>2.1887999999999998E-2</c:v>
                </c:pt>
                <c:pt idx="337">
                  <c:v>2.1922200000000003E-2</c:v>
                </c:pt>
                <c:pt idx="338">
                  <c:v>2.1990599999999996E-2</c:v>
                </c:pt>
                <c:pt idx="339">
                  <c:v>2.1682799999999999E-2</c:v>
                </c:pt>
                <c:pt idx="340">
                  <c:v>2.1682799999999999E-2</c:v>
                </c:pt>
                <c:pt idx="341">
                  <c:v>2.1682799999999999E-2</c:v>
                </c:pt>
                <c:pt idx="342">
                  <c:v>2.1443400000000001E-2</c:v>
                </c:pt>
                <c:pt idx="343">
                  <c:v>2.1545999999999999E-2</c:v>
                </c:pt>
                <c:pt idx="344">
                  <c:v>2.14092E-2</c:v>
                </c:pt>
                <c:pt idx="345">
                  <c:v>2.1477599999999999E-2</c:v>
                </c:pt>
                <c:pt idx="346">
                  <c:v>2.1306599999999998E-2</c:v>
                </c:pt>
                <c:pt idx="347">
                  <c:v>2.1306599999999998E-2</c:v>
                </c:pt>
                <c:pt idx="348">
                  <c:v>2.1306599999999998E-2</c:v>
                </c:pt>
                <c:pt idx="349">
                  <c:v>2.1477599999999999E-2</c:v>
                </c:pt>
                <c:pt idx="350">
                  <c:v>2.13408E-2</c:v>
                </c:pt>
                <c:pt idx="351">
                  <c:v>2.1272400000000004E-2</c:v>
                </c:pt>
                <c:pt idx="352">
                  <c:v>2.1169799999999999E-2</c:v>
                </c:pt>
                <c:pt idx="353">
                  <c:v>2.1306599999999998E-2</c:v>
                </c:pt>
                <c:pt idx="354">
                  <c:v>2.1306599999999998E-2</c:v>
                </c:pt>
                <c:pt idx="355">
                  <c:v>2.1306599999999998E-2</c:v>
                </c:pt>
                <c:pt idx="356">
                  <c:v>2.09646E-2</c:v>
                </c:pt>
                <c:pt idx="357">
                  <c:v>2.0861999999999999E-2</c:v>
                </c:pt>
                <c:pt idx="358">
                  <c:v>2.0861999999999999E-2</c:v>
                </c:pt>
                <c:pt idx="359">
                  <c:v>2.1169799999999999E-2</c:v>
                </c:pt>
                <c:pt idx="360">
                  <c:v>2.1169799999999999E-2</c:v>
                </c:pt>
                <c:pt idx="361">
                  <c:v>2.1169799999999999E-2</c:v>
                </c:pt>
                <c:pt idx="362">
                  <c:v>2.1169799999999999E-2</c:v>
                </c:pt>
                <c:pt idx="363">
                  <c:v>2.1169799999999999E-2</c:v>
                </c:pt>
                <c:pt idx="364">
                  <c:v>2.1135599999999997E-2</c:v>
                </c:pt>
                <c:pt idx="365">
                  <c:v>2.1135599999999997E-2</c:v>
                </c:pt>
                <c:pt idx="366">
                  <c:v>1.8639000000000003E-2</c:v>
                </c:pt>
                <c:pt idx="367">
                  <c:v>1.8639000000000003E-2</c:v>
                </c:pt>
                <c:pt idx="368">
                  <c:v>1.8639000000000003E-2</c:v>
                </c:pt>
                <c:pt idx="369">
                  <c:v>1.8639000000000003E-2</c:v>
                </c:pt>
                <c:pt idx="370">
                  <c:v>1.8639000000000003E-2</c:v>
                </c:pt>
                <c:pt idx="371">
                  <c:v>1.8604799999999998E-2</c:v>
                </c:pt>
                <c:pt idx="372">
                  <c:v>1.85706E-2</c:v>
                </c:pt>
                <c:pt idx="373">
                  <c:v>1.92546E-2</c:v>
                </c:pt>
                <c:pt idx="374">
                  <c:v>1.9391400000000003E-2</c:v>
                </c:pt>
                <c:pt idx="375">
                  <c:v>1.9391400000000003E-2</c:v>
                </c:pt>
                <c:pt idx="376">
                  <c:v>1.9391400000000003E-2</c:v>
                </c:pt>
                <c:pt idx="377">
                  <c:v>1.9494000000000001E-2</c:v>
                </c:pt>
                <c:pt idx="378">
                  <c:v>1.9323E-2</c:v>
                </c:pt>
                <c:pt idx="379">
                  <c:v>1.9117800000000001E-2</c:v>
                </c:pt>
                <c:pt idx="380">
                  <c:v>1.9083599999999999E-2</c:v>
                </c:pt>
                <c:pt idx="381">
                  <c:v>1.8981000000000001E-2</c:v>
                </c:pt>
                <c:pt idx="382">
                  <c:v>1.8981000000000001E-2</c:v>
                </c:pt>
                <c:pt idx="383">
                  <c:v>1.8981000000000001E-2</c:v>
                </c:pt>
                <c:pt idx="384">
                  <c:v>1.8844200000000002E-2</c:v>
                </c:pt>
                <c:pt idx="385">
                  <c:v>1.881E-2</c:v>
                </c:pt>
                <c:pt idx="386">
                  <c:v>1.8639000000000003E-2</c:v>
                </c:pt>
                <c:pt idx="387">
                  <c:v>1.8673200000000001E-2</c:v>
                </c:pt>
                <c:pt idx="388">
                  <c:v>1.8604799999999998E-2</c:v>
                </c:pt>
                <c:pt idx="389">
                  <c:v>1.8604799999999998E-2</c:v>
                </c:pt>
                <c:pt idx="390">
                  <c:v>1.8604799999999998E-2</c:v>
                </c:pt>
                <c:pt idx="391">
                  <c:v>1.85022E-2</c:v>
                </c:pt>
                <c:pt idx="392">
                  <c:v>1.8604799999999998E-2</c:v>
                </c:pt>
                <c:pt idx="393">
                  <c:v>1.8433799999999997E-2</c:v>
                </c:pt>
                <c:pt idx="394">
                  <c:v>1.8433799999999997E-2</c:v>
                </c:pt>
                <c:pt idx="395">
                  <c:v>1.85022E-2</c:v>
                </c:pt>
                <c:pt idx="396">
                  <c:v>1.85022E-2</c:v>
                </c:pt>
                <c:pt idx="397">
                  <c:v>1.85022E-2</c:v>
                </c:pt>
                <c:pt idx="398">
                  <c:v>1.8228599999999998E-2</c:v>
                </c:pt>
                <c:pt idx="399">
                  <c:v>1.8467999999999998E-2</c:v>
                </c:pt>
                <c:pt idx="400">
                  <c:v>1.8433799999999997E-2</c:v>
                </c:pt>
                <c:pt idx="401">
                  <c:v>1.85022E-2</c:v>
                </c:pt>
                <c:pt idx="402">
                  <c:v>1.8639000000000003E-2</c:v>
                </c:pt>
                <c:pt idx="403">
                  <c:v>1.8639000000000003E-2</c:v>
                </c:pt>
                <c:pt idx="404">
                  <c:v>1.8639000000000003E-2</c:v>
                </c:pt>
                <c:pt idx="405">
                  <c:v>1.85706E-2</c:v>
                </c:pt>
                <c:pt idx="406">
                  <c:v>1.85706E-2</c:v>
                </c:pt>
                <c:pt idx="407">
                  <c:v>1.8707400000000002E-2</c:v>
                </c:pt>
                <c:pt idx="408">
                  <c:v>1.85706E-2</c:v>
                </c:pt>
                <c:pt idx="409">
                  <c:v>1.85706E-2</c:v>
                </c:pt>
                <c:pt idx="410">
                  <c:v>1.85706E-2</c:v>
                </c:pt>
                <c:pt idx="411">
                  <c:v>1.85706E-2</c:v>
                </c:pt>
                <c:pt idx="412">
                  <c:v>1.8707400000000002E-2</c:v>
                </c:pt>
                <c:pt idx="413">
                  <c:v>1.8673200000000001E-2</c:v>
                </c:pt>
                <c:pt idx="414">
                  <c:v>1.8707400000000002E-2</c:v>
                </c:pt>
                <c:pt idx="415">
                  <c:v>1.85706E-2</c:v>
                </c:pt>
                <c:pt idx="416">
                  <c:v>1.8775799999999999E-2</c:v>
                </c:pt>
                <c:pt idx="417">
                  <c:v>1.8775799999999999E-2</c:v>
                </c:pt>
                <c:pt idx="418">
                  <c:v>1.8775799999999999E-2</c:v>
                </c:pt>
                <c:pt idx="419">
                  <c:v>1.8707400000000002E-2</c:v>
                </c:pt>
                <c:pt idx="420">
                  <c:v>1.8775799999999999E-2</c:v>
                </c:pt>
                <c:pt idx="421">
                  <c:v>1.8741599999999997E-2</c:v>
                </c:pt>
                <c:pt idx="422">
                  <c:v>1.8536400000000001E-2</c:v>
                </c:pt>
                <c:pt idx="423">
                  <c:v>1.8331199999999999E-2</c:v>
                </c:pt>
                <c:pt idx="424">
                  <c:v>1.8331199999999999E-2</c:v>
                </c:pt>
                <c:pt idx="425">
                  <c:v>1.8331199999999999E-2</c:v>
                </c:pt>
                <c:pt idx="426">
                  <c:v>1.83654E-2</c:v>
                </c:pt>
                <c:pt idx="427">
                  <c:v>1.85022E-2</c:v>
                </c:pt>
                <c:pt idx="428">
                  <c:v>1.85022E-2</c:v>
                </c:pt>
                <c:pt idx="429">
                  <c:v>1.8536400000000001E-2</c:v>
                </c:pt>
                <c:pt idx="430">
                  <c:v>1.8433799999999997E-2</c:v>
                </c:pt>
                <c:pt idx="431">
                  <c:v>1.8433799999999997E-2</c:v>
                </c:pt>
                <c:pt idx="432">
                  <c:v>1.8433799999999997E-2</c:v>
                </c:pt>
                <c:pt idx="433">
                  <c:v>1.88784E-2</c:v>
                </c:pt>
                <c:pt idx="434">
                  <c:v>1.8707400000000002E-2</c:v>
                </c:pt>
                <c:pt idx="435">
                  <c:v>1.8399600000000002E-2</c:v>
                </c:pt>
                <c:pt idx="436">
                  <c:v>1.83654E-2</c:v>
                </c:pt>
                <c:pt idx="437">
                  <c:v>1.8673200000000001E-2</c:v>
                </c:pt>
                <c:pt idx="438">
                  <c:v>1.8673200000000001E-2</c:v>
                </c:pt>
                <c:pt idx="439">
                  <c:v>1.8673200000000001E-2</c:v>
                </c:pt>
                <c:pt idx="440">
                  <c:v>1.85022E-2</c:v>
                </c:pt>
                <c:pt idx="441">
                  <c:v>1.8844200000000002E-2</c:v>
                </c:pt>
                <c:pt idx="442">
                  <c:v>1.85706E-2</c:v>
                </c:pt>
                <c:pt idx="443">
                  <c:v>1.8707400000000002E-2</c:v>
                </c:pt>
                <c:pt idx="444">
                  <c:v>1.8912599999999998E-2</c:v>
                </c:pt>
                <c:pt idx="445">
                  <c:v>1.8912599999999998E-2</c:v>
                </c:pt>
                <c:pt idx="446">
                  <c:v>1.8912599999999998E-2</c:v>
                </c:pt>
                <c:pt idx="447">
                  <c:v>1.9049400000000001E-2</c:v>
                </c:pt>
                <c:pt idx="448">
                  <c:v>1.92546E-2</c:v>
                </c:pt>
                <c:pt idx="449">
                  <c:v>1.9391400000000003E-2</c:v>
                </c:pt>
                <c:pt idx="450">
                  <c:v>1.9494000000000001E-2</c:v>
                </c:pt>
                <c:pt idx="451">
                  <c:v>1.9425599999999998E-2</c:v>
                </c:pt>
                <c:pt idx="452">
                  <c:v>1.9425599999999998E-2</c:v>
                </c:pt>
                <c:pt idx="453">
                  <c:v>1.9425599999999998E-2</c:v>
                </c:pt>
                <c:pt idx="454">
                  <c:v>1.9357199999999998E-2</c:v>
                </c:pt>
                <c:pt idx="455">
                  <c:v>1.9596599999999999E-2</c:v>
                </c:pt>
                <c:pt idx="456">
                  <c:v>1.9528200000000003E-2</c:v>
                </c:pt>
                <c:pt idx="457">
                  <c:v>1.9494000000000001E-2</c:v>
                </c:pt>
                <c:pt idx="458">
                  <c:v>1.9562400000000001E-2</c:v>
                </c:pt>
                <c:pt idx="459">
                  <c:v>1.9562400000000001E-2</c:v>
                </c:pt>
                <c:pt idx="460">
                  <c:v>1.9562400000000001E-2</c:v>
                </c:pt>
                <c:pt idx="461">
                  <c:v>1.9425599999999998E-2</c:v>
                </c:pt>
                <c:pt idx="462">
                  <c:v>1.9801800000000001E-2</c:v>
                </c:pt>
                <c:pt idx="463">
                  <c:v>1.9972799999999999E-2</c:v>
                </c:pt>
                <c:pt idx="464">
                  <c:v>1.9938600000000001E-2</c:v>
                </c:pt>
                <c:pt idx="465">
                  <c:v>1.9870200000000001E-2</c:v>
                </c:pt>
                <c:pt idx="466">
                  <c:v>1.9870200000000001E-2</c:v>
                </c:pt>
                <c:pt idx="467">
                  <c:v>1.9870200000000001E-2</c:v>
                </c:pt>
                <c:pt idx="468">
                  <c:v>2.0177999999999998E-2</c:v>
                </c:pt>
                <c:pt idx="469">
                  <c:v>2.0041200000000002E-2</c:v>
                </c:pt>
                <c:pt idx="470">
                  <c:v>2.0006999999999997E-2</c:v>
                </c:pt>
                <c:pt idx="471">
                  <c:v>1.9904400000000003E-2</c:v>
                </c:pt>
                <c:pt idx="472">
                  <c:v>2.0041200000000002E-2</c:v>
                </c:pt>
                <c:pt idx="473">
                  <c:v>2.0041200000000002E-2</c:v>
                </c:pt>
                <c:pt idx="474">
                  <c:v>2.0041200000000002E-2</c:v>
                </c:pt>
                <c:pt idx="475">
                  <c:v>2.0383200000000001E-2</c:v>
                </c:pt>
                <c:pt idx="476">
                  <c:v>2.04516E-2</c:v>
                </c:pt>
                <c:pt idx="477">
                  <c:v>2.0109600000000002E-2</c:v>
                </c:pt>
                <c:pt idx="478">
                  <c:v>2.0109600000000002E-2</c:v>
                </c:pt>
                <c:pt idx="479">
                  <c:v>1.9870200000000001E-2</c:v>
                </c:pt>
                <c:pt idx="480">
                  <c:v>1.9870200000000001E-2</c:v>
                </c:pt>
                <c:pt idx="481">
                  <c:v>1.9870200000000001E-2</c:v>
                </c:pt>
                <c:pt idx="482">
                  <c:v>2.0041200000000002E-2</c:v>
                </c:pt>
                <c:pt idx="483">
                  <c:v>2.0041200000000002E-2</c:v>
                </c:pt>
                <c:pt idx="484">
                  <c:v>1.9870200000000001E-2</c:v>
                </c:pt>
                <c:pt idx="485">
                  <c:v>1.9904400000000003E-2</c:v>
                </c:pt>
                <c:pt idx="486">
                  <c:v>1.9835999999999999E-2</c:v>
                </c:pt>
                <c:pt idx="487">
                  <c:v>1.9835999999999999E-2</c:v>
                </c:pt>
                <c:pt idx="488">
                  <c:v>1.9835999999999999E-2</c:v>
                </c:pt>
                <c:pt idx="489">
                  <c:v>1.9972799999999999E-2</c:v>
                </c:pt>
                <c:pt idx="490">
                  <c:v>1.9562400000000001E-2</c:v>
                </c:pt>
                <c:pt idx="491">
                  <c:v>1.9459799999999999E-2</c:v>
                </c:pt>
                <c:pt idx="492">
                  <c:v>1.92546E-2</c:v>
                </c:pt>
                <c:pt idx="493">
                  <c:v>1.91862E-2</c:v>
                </c:pt>
                <c:pt idx="494">
                  <c:v>1.91862E-2</c:v>
                </c:pt>
                <c:pt idx="495">
                  <c:v>1.91862E-2</c:v>
                </c:pt>
                <c:pt idx="496">
                  <c:v>1.92546E-2</c:v>
                </c:pt>
                <c:pt idx="497">
                  <c:v>1.9220400000000002E-2</c:v>
                </c:pt>
                <c:pt idx="498">
                  <c:v>1.92546E-2</c:v>
                </c:pt>
                <c:pt idx="499">
                  <c:v>1.92546E-2</c:v>
                </c:pt>
                <c:pt idx="500">
                  <c:v>1.92546E-2</c:v>
                </c:pt>
                <c:pt idx="501">
                  <c:v>1.92546E-2</c:v>
                </c:pt>
                <c:pt idx="502">
                  <c:v>1.92546E-2</c:v>
                </c:pt>
                <c:pt idx="503">
                  <c:v>1.9288799999999998E-2</c:v>
                </c:pt>
                <c:pt idx="504">
                  <c:v>1.9083599999999999E-2</c:v>
                </c:pt>
                <c:pt idx="505">
                  <c:v>1.9049400000000001E-2</c:v>
                </c:pt>
                <c:pt idx="506">
                  <c:v>1.89468E-2</c:v>
                </c:pt>
                <c:pt idx="507">
                  <c:v>1.9049400000000001E-2</c:v>
                </c:pt>
                <c:pt idx="508">
                  <c:v>1.9049400000000001E-2</c:v>
                </c:pt>
                <c:pt idx="509">
                  <c:v>1.9049400000000001E-2</c:v>
                </c:pt>
                <c:pt idx="510">
                  <c:v>1.9391400000000003E-2</c:v>
                </c:pt>
                <c:pt idx="511">
                  <c:v>1.9357199999999998E-2</c:v>
                </c:pt>
                <c:pt idx="512">
                  <c:v>1.9288799999999998E-2</c:v>
                </c:pt>
                <c:pt idx="513">
                  <c:v>1.9391400000000003E-2</c:v>
                </c:pt>
                <c:pt idx="514">
                  <c:v>1.9357199999999998E-2</c:v>
                </c:pt>
                <c:pt idx="515">
                  <c:v>1.9357199999999998E-2</c:v>
                </c:pt>
                <c:pt idx="516">
                  <c:v>1.9357199999999998E-2</c:v>
                </c:pt>
                <c:pt idx="517">
                  <c:v>1.9391400000000003E-2</c:v>
                </c:pt>
                <c:pt idx="518">
                  <c:v>1.9357199999999998E-2</c:v>
                </c:pt>
                <c:pt idx="519">
                  <c:v>1.96308E-2</c:v>
                </c:pt>
                <c:pt idx="520">
                  <c:v>1.9528200000000003E-2</c:v>
                </c:pt>
                <c:pt idx="521">
                  <c:v>1.9494000000000001E-2</c:v>
                </c:pt>
                <c:pt idx="522">
                  <c:v>1.9494000000000001E-2</c:v>
                </c:pt>
                <c:pt idx="523">
                  <c:v>1.9494000000000001E-2</c:v>
                </c:pt>
                <c:pt idx="524">
                  <c:v>1.97676E-2</c:v>
                </c:pt>
                <c:pt idx="525">
                  <c:v>1.9596599999999999E-2</c:v>
                </c:pt>
                <c:pt idx="526">
                  <c:v>1.96308E-2</c:v>
                </c:pt>
                <c:pt idx="527">
                  <c:v>1.9733399999999998E-2</c:v>
                </c:pt>
                <c:pt idx="528">
                  <c:v>1.9528200000000003E-2</c:v>
                </c:pt>
                <c:pt idx="529">
                  <c:v>1.9528200000000003E-2</c:v>
                </c:pt>
                <c:pt idx="530">
                  <c:v>1.9528200000000003E-2</c:v>
                </c:pt>
                <c:pt idx="531">
                  <c:v>1.9357199999999998E-2</c:v>
                </c:pt>
                <c:pt idx="532">
                  <c:v>1.9323E-2</c:v>
                </c:pt>
                <c:pt idx="533">
                  <c:v>1.9528200000000003E-2</c:v>
                </c:pt>
                <c:pt idx="534">
                  <c:v>1.9494000000000001E-2</c:v>
                </c:pt>
                <c:pt idx="535">
                  <c:v>1.9425599999999998E-2</c:v>
                </c:pt>
                <c:pt idx="536">
                  <c:v>1.9425599999999998E-2</c:v>
                </c:pt>
                <c:pt idx="537">
                  <c:v>1.9425599999999998E-2</c:v>
                </c:pt>
                <c:pt idx="538">
                  <c:v>1.9425599999999998E-2</c:v>
                </c:pt>
                <c:pt idx="539">
                  <c:v>1.9151999999999999E-2</c:v>
                </c:pt>
                <c:pt idx="540">
                  <c:v>1.9117800000000001E-2</c:v>
                </c:pt>
                <c:pt idx="541">
                  <c:v>1.9015199999999999E-2</c:v>
                </c:pt>
                <c:pt idx="542">
                  <c:v>1.9151999999999999E-2</c:v>
                </c:pt>
                <c:pt idx="543">
                  <c:v>1.9151999999999999E-2</c:v>
                </c:pt>
                <c:pt idx="544">
                  <c:v>1.9151999999999999E-2</c:v>
                </c:pt>
                <c:pt idx="545">
                  <c:v>1.9083599999999999E-2</c:v>
                </c:pt>
                <c:pt idx="546">
                  <c:v>1.9220400000000002E-2</c:v>
                </c:pt>
                <c:pt idx="547">
                  <c:v>1.92546E-2</c:v>
                </c:pt>
                <c:pt idx="548">
                  <c:v>1.9220400000000002E-2</c:v>
                </c:pt>
                <c:pt idx="549">
                  <c:v>1.9357199999999998E-2</c:v>
                </c:pt>
                <c:pt idx="550">
                  <c:v>1.9357199999999998E-2</c:v>
                </c:pt>
                <c:pt idx="551">
                  <c:v>1.9357199999999998E-2</c:v>
                </c:pt>
                <c:pt idx="552">
                  <c:v>1.9117800000000001E-2</c:v>
                </c:pt>
                <c:pt idx="553">
                  <c:v>1.9357199999999998E-2</c:v>
                </c:pt>
                <c:pt idx="554">
                  <c:v>1.91862E-2</c:v>
                </c:pt>
                <c:pt idx="555">
                  <c:v>1.8981000000000001E-2</c:v>
                </c:pt>
                <c:pt idx="556">
                  <c:v>1.9083599999999999E-2</c:v>
                </c:pt>
                <c:pt idx="557">
                  <c:v>1.9083599999999999E-2</c:v>
                </c:pt>
                <c:pt idx="558">
                  <c:v>1.9083599999999999E-2</c:v>
                </c:pt>
                <c:pt idx="559">
                  <c:v>1.9083599999999999E-2</c:v>
                </c:pt>
                <c:pt idx="560">
                  <c:v>1.9049400000000001E-2</c:v>
                </c:pt>
                <c:pt idx="561">
                  <c:v>1.8844200000000002E-2</c:v>
                </c:pt>
                <c:pt idx="562">
                  <c:v>1.8844200000000002E-2</c:v>
                </c:pt>
                <c:pt idx="563">
                  <c:v>1.8604799999999998E-2</c:v>
                </c:pt>
                <c:pt idx="564">
                  <c:v>1.8604799999999998E-2</c:v>
                </c:pt>
                <c:pt idx="565">
                  <c:v>1.8604799999999998E-2</c:v>
                </c:pt>
                <c:pt idx="566">
                  <c:v>1.8536400000000001E-2</c:v>
                </c:pt>
                <c:pt idx="567">
                  <c:v>1.8433799999999997E-2</c:v>
                </c:pt>
                <c:pt idx="568">
                  <c:v>1.8399600000000002E-2</c:v>
                </c:pt>
                <c:pt idx="569">
                  <c:v>1.8467999999999998E-2</c:v>
                </c:pt>
                <c:pt idx="570">
                  <c:v>1.8639000000000003E-2</c:v>
                </c:pt>
                <c:pt idx="571">
                  <c:v>1.8639000000000003E-2</c:v>
                </c:pt>
                <c:pt idx="572">
                  <c:v>1.8639000000000003E-2</c:v>
                </c:pt>
                <c:pt idx="573">
                  <c:v>1.8399600000000002E-2</c:v>
                </c:pt>
                <c:pt idx="574">
                  <c:v>1.8604799999999998E-2</c:v>
                </c:pt>
                <c:pt idx="575">
                  <c:v>1.8741599999999997E-2</c:v>
                </c:pt>
                <c:pt idx="576">
                  <c:v>1.8536400000000001E-2</c:v>
                </c:pt>
                <c:pt idx="577">
                  <c:v>1.8536400000000001E-2</c:v>
                </c:pt>
                <c:pt idx="578">
                  <c:v>1.8536400000000001E-2</c:v>
                </c:pt>
                <c:pt idx="579">
                  <c:v>1.8536400000000001E-2</c:v>
                </c:pt>
                <c:pt idx="580">
                  <c:v>1.881E-2</c:v>
                </c:pt>
                <c:pt idx="581">
                  <c:v>1.89468E-2</c:v>
                </c:pt>
                <c:pt idx="582">
                  <c:v>1.89468E-2</c:v>
                </c:pt>
                <c:pt idx="583">
                  <c:v>1.8912599999999998E-2</c:v>
                </c:pt>
                <c:pt idx="584">
                  <c:v>1.92546E-2</c:v>
                </c:pt>
                <c:pt idx="585">
                  <c:v>1.92546E-2</c:v>
                </c:pt>
                <c:pt idx="586">
                  <c:v>1.92546E-2</c:v>
                </c:pt>
                <c:pt idx="587">
                  <c:v>1.9049400000000001E-2</c:v>
                </c:pt>
                <c:pt idx="588">
                  <c:v>1.9459799999999999E-2</c:v>
                </c:pt>
                <c:pt idx="589">
                  <c:v>1.92546E-2</c:v>
                </c:pt>
                <c:pt idx="590">
                  <c:v>1.9528200000000003E-2</c:v>
                </c:pt>
                <c:pt idx="591">
                  <c:v>1.9801800000000001E-2</c:v>
                </c:pt>
                <c:pt idx="592">
                  <c:v>1.9801800000000001E-2</c:v>
                </c:pt>
                <c:pt idx="593">
                  <c:v>1.9801800000000001E-2</c:v>
                </c:pt>
                <c:pt idx="594">
                  <c:v>1.9938600000000001E-2</c:v>
                </c:pt>
                <c:pt idx="595">
                  <c:v>2.01438E-2</c:v>
                </c:pt>
                <c:pt idx="596">
                  <c:v>2.0156180400000001E-2</c:v>
                </c:pt>
                <c:pt idx="597">
                  <c:v>2.0197562400000001E-2</c:v>
                </c:pt>
                <c:pt idx="598">
                  <c:v>2.01821724E-2</c:v>
                </c:pt>
                <c:pt idx="599">
                  <c:v>2.01821724E-2</c:v>
                </c:pt>
                <c:pt idx="600">
                  <c:v>2.01821724E-2</c:v>
                </c:pt>
                <c:pt idx="601">
                  <c:v>2.0375676000000002E-2</c:v>
                </c:pt>
                <c:pt idx="602">
                  <c:v>2.0257480800000002E-2</c:v>
                </c:pt>
                <c:pt idx="603">
                  <c:v>2.0045851199999999E-2</c:v>
                </c:pt>
                <c:pt idx="604">
                  <c:v>2.0176426799999998E-2</c:v>
                </c:pt>
                <c:pt idx="605">
                  <c:v>2.0176426799999998E-2</c:v>
                </c:pt>
                <c:pt idx="606">
                  <c:v>2.0176426799999998E-2</c:v>
                </c:pt>
                <c:pt idx="607">
                  <c:v>2.0176426799999998E-2</c:v>
                </c:pt>
                <c:pt idx="608">
                  <c:v>2.0176426799999998E-2</c:v>
                </c:pt>
                <c:pt idx="609">
                  <c:v>2.0337235200000001E-2</c:v>
                </c:pt>
                <c:pt idx="610">
                  <c:v>2.0491271999999998E-2</c:v>
                </c:pt>
                <c:pt idx="611">
                  <c:v>2.0360354399999999E-2</c:v>
                </c:pt>
                <c:pt idx="612">
                  <c:v>2.03583024E-2</c:v>
                </c:pt>
                <c:pt idx="613">
                  <c:v>2.03583024E-2</c:v>
                </c:pt>
                <c:pt idx="614">
                  <c:v>2.03583024E-2</c:v>
                </c:pt>
                <c:pt idx="615">
                  <c:v>2.0535321600000003E-2</c:v>
                </c:pt>
                <c:pt idx="616">
                  <c:v>2.03883984E-2</c:v>
                </c:pt>
                <c:pt idx="617">
                  <c:v>2.0410628399999999E-2</c:v>
                </c:pt>
                <c:pt idx="618">
                  <c:v>2.0278753199999999E-2</c:v>
                </c:pt>
                <c:pt idx="619">
                  <c:v>2.0414595600000002E-2</c:v>
                </c:pt>
                <c:pt idx="620">
                  <c:v>2.0414595600000002E-2</c:v>
                </c:pt>
                <c:pt idx="621">
                  <c:v>2.0414595600000002E-2</c:v>
                </c:pt>
                <c:pt idx="622">
                  <c:v>2.0314800000000001E-2</c:v>
                </c:pt>
                <c:pt idx="623">
                  <c:v>2.03494104E-2</c:v>
                </c:pt>
                <c:pt idx="624">
                  <c:v>2.0332036800000002E-2</c:v>
                </c:pt>
                <c:pt idx="625">
                  <c:v>2.0348999999999999E-2</c:v>
                </c:pt>
                <c:pt idx="626">
                  <c:v>2.0433679199999999E-2</c:v>
                </c:pt>
                <c:pt idx="627">
                  <c:v>2.0433679199999999E-2</c:v>
                </c:pt>
                <c:pt idx="628">
                  <c:v>2.0433679199999999E-2</c:v>
                </c:pt>
                <c:pt idx="629">
                  <c:v>2.0335114800000002E-2</c:v>
                </c:pt>
                <c:pt idx="630">
                  <c:v>2.0111241600000003E-2</c:v>
                </c:pt>
                <c:pt idx="631">
                  <c:v>2.0624515200000002E-2</c:v>
                </c:pt>
                <c:pt idx="632">
                  <c:v>2.0298657599999999E-2</c:v>
                </c:pt>
                <c:pt idx="633">
                  <c:v>2.0245442400000001E-2</c:v>
                </c:pt>
                <c:pt idx="634">
                  <c:v>2.0245442400000001E-2</c:v>
                </c:pt>
                <c:pt idx="635">
                  <c:v>2.0245442400000001E-2</c:v>
                </c:pt>
                <c:pt idx="636">
                  <c:v>2.0701533599999999E-2</c:v>
                </c:pt>
                <c:pt idx="637">
                  <c:v>1.9968422399999998E-2</c:v>
                </c:pt>
                <c:pt idx="638">
                  <c:v>2.0486005199999997E-2</c:v>
                </c:pt>
                <c:pt idx="639">
                  <c:v>1.9990720799999997E-2</c:v>
                </c:pt>
                <c:pt idx="640">
                  <c:v>1.9658023199999999E-2</c:v>
                </c:pt>
                <c:pt idx="641">
                  <c:v>1.9658023199999999E-2</c:v>
                </c:pt>
                <c:pt idx="642">
                  <c:v>1.9658023199999999E-2</c:v>
                </c:pt>
                <c:pt idx="643">
                  <c:v>2.00913372E-2</c:v>
                </c:pt>
                <c:pt idx="644">
                  <c:v>1.9483261200000001E-2</c:v>
                </c:pt>
                <c:pt idx="645">
                  <c:v>1.9671976799999998E-2</c:v>
                </c:pt>
                <c:pt idx="646">
                  <c:v>1.9542564000000002E-2</c:v>
                </c:pt>
                <c:pt idx="647">
                  <c:v>1.9461509999999998E-2</c:v>
                </c:pt>
                <c:pt idx="648">
                  <c:v>1.9461509999999998E-2</c:v>
                </c:pt>
                <c:pt idx="649">
                  <c:v>1.9461509999999998E-2</c:v>
                </c:pt>
                <c:pt idx="650">
                  <c:v>1.9512399600000001E-2</c:v>
                </c:pt>
                <c:pt idx="651">
                  <c:v>1.9525600800000001E-2</c:v>
                </c:pt>
                <c:pt idx="652">
                  <c:v>1.9569239999999998E-2</c:v>
                </c:pt>
                <c:pt idx="653">
                  <c:v>1.9826082000000002E-2</c:v>
                </c:pt>
                <c:pt idx="654">
                  <c:v>1.947861E-2</c:v>
                </c:pt>
                <c:pt idx="655">
                  <c:v>1.947861E-2</c:v>
                </c:pt>
                <c:pt idx="656">
                  <c:v>1.947861E-2</c:v>
                </c:pt>
                <c:pt idx="657">
                  <c:v>1.9639965599999996E-2</c:v>
                </c:pt>
                <c:pt idx="658">
                  <c:v>1.9866780000000001E-2</c:v>
                </c:pt>
                <c:pt idx="659">
                  <c:v>2.02076172E-2</c:v>
                </c:pt>
                <c:pt idx="660">
                  <c:v>1.9962882000000001E-2</c:v>
                </c:pt>
                <c:pt idx="661">
                  <c:v>1.9998039599999996E-2</c:v>
                </c:pt>
                <c:pt idx="662">
                  <c:v>1.9998039599999996E-2</c:v>
                </c:pt>
                <c:pt idx="663">
                  <c:v>1.9998039599999996E-2</c:v>
                </c:pt>
                <c:pt idx="664">
                  <c:v>2.0023894799999997E-2</c:v>
                </c:pt>
                <c:pt idx="665">
                  <c:v>1.9792702799999999E-2</c:v>
                </c:pt>
                <c:pt idx="666">
                  <c:v>1.9867258799999999E-2</c:v>
                </c:pt>
                <c:pt idx="667">
                  <c:v>1.9513083599999998E-2</c:v>
                </c:pt>
                <c:pt idx="668">
                  <c:v>1.94582952E-2</c:v>
                </c:pt>
                <c:pt idx="669">
                  <c:v>1.94582952E-2</c:v>
                </c:pt>
                <c:pt idx="670">
                  <c:v>1.94582952E-2</c:v>
                </c:pt>
                <c:pt idx="671">
                  <c:v>1.9099674000000001E-2</c:v>
                </c:pt>
                <c:pt idx="672">
                  <c:v>1.8828536399999998E-2</c:v>
                </c:pt>
                <c:pt idx="673">
                  <c:v>1.9200358799999998E-2</c:v>
                </c:pt>
                <c:pt idx="674">
                  <c:v>1.8507261600000002E-2</c:v>
                </c:pt>
                <c:pt idx="675">
                  <c:v>1.8389955600000001E-2</c:v>
                </c:pt>
                <c:pt idx="676">
                  <c:v>1.8389955600000001E-2</c:v>
                </c:pt>
                <c:pt idx="677">
                  <c:v>1.8389955600000001E-2</c:v>
                </c:pt>
                <c:pt idx="678">
                  <c:v>1.8380448000000001E-2</c:v>
                </c:pt>
                <c:pt idx="679">
                  <c:v>1.8604526400000002E-2</c:v>
                </c:pt>
                <c:pt idx="680">
                  <c:v>1.8211158000000002E-2</c:v>
                </c:pt>
                <c:pt idx="681">
                  <c:v>1.8476686800000003E-2</c:v>
                </c:pt>
                <c:pt idx="682">
                  <c:v>1.8966704399999999E-2</c:v>
                </c:pt>
                <c:pt idx="683">
                  <c:v>1.8966704399999999E-2</c:v>
                </c:pt>
                <c:pt idx="684">
                  <c:v>1.8966704399999999E-2</c:v>
                </c:pt>
                <c:pt idx="685">
                  <c:v>1.7966012400000002E-2</c:v>
                </c:pt>
                <c:pt idx="686">
                  <c:v>1.8743788799999998E-2</c:v>
                </c:pt>
                <c:pt idx="687">
                  <c:v>1.8183182400000001E-2</c:v>
                </c:pt>
                <c:pt idx="688">
                  <c:v>1.75669668E-2</c:v>
                </c:pt>
                <c:pt idx="689">
                  <c:v>1.80677232E-2</c:v>
                </c:pt>
                <c:pt idx="690">
                  <c:v>1.80677232E-2</c:v>
                </c:pt>
                <c:pt idx="691">
                  <c:v>1.80677232E-2</c:v>
                </c:pt>
                <c:pt idx="692">
                  <c:v>1.7730100799999999E-2</c:v>
                </c:pt>
                <c:pt idx="693">
                  <c:v>1.7968748399999998E-2</c:v>
                </c:pt>
                <c:pt idx="694">
                  <c:v>1.7929076400000001E-2</c:v>
                </c:pt>
                <c:pt idx="695">
                  <c:v>1.7851852799999998E-2</c:v>
                </c:pt>
                <c:pt idx="696">
                  <c:v>1.78078716E-2</c:v>
                </c:pt>
                <c:pt idx="697">
                  <c:v>1.78078716E-2</c:v>
                </c:pt>
                <c:pt idx="698">
                  <c:v>1.78078716E-2</c:v>
                </c:pt>
                <c:pt idx="699">
                  <c:v>1.83405024E-2</c:v>
                </c:pt>
                <c:pt idx="700">
                  <c:v>1.7893371599999999E-2</c:v>
                </c:pt>
                <c:pt idx="701">
                  <c:v>1.7913549599999998E-2</c:v>
                </c:pt>
                <c:pt idx="702">
                  <c:v>1.6645892400000001E-2</c:v>
                </c:pt>
                <c:pt idx="703">
                  <c:v>1.7974220399999997E-2</c:v>
                </c:pt>
                <c:pt idx="704">
                  <c:v>1.7974220399999997E-2</c:v>
                </c:pt>
                <c:pt idx="705">
                  <c:v>1.7974220399999997E-2</c:v>
                </c:pt>
                <c:pt idx="706">
                  <c:v>1.6228036800000002E-2</c:v>
                </c:pt>
                <c:pt idx="707">
                  <c:v>1.7107523999999999E-2</c:v>
                </c:pt>
                <c:pt idx="708">
                  <c:v>1.6716344400000003E-2</c:v>
                </c:pt>
                <c:pt idx="709">
                  <c:v>1.7374420800000002E-2</c:v>
                </c:pt>
                <c:pt idx="710">
                  <c:v>1.6997947200000002E-2</c:v>
                </c:pt>
                <c:pt idx="711">
                  <c:v>1.6997947200000002E-2</c:v>
                </c:pt>
                <c:pt idx="712">
                  <c:v>1.6997947200000002E-2</c:v>
                </c:pt>
                <c:pt idx="713">
                  <c:v>1.7533382400000002E-2</c:v>
                </c:pt>
                <c:pt idx="714">
                  <c:v>1.7204515199999999E-2</c:v>
                </c:pt>
                <c:pt idx="715">
                  <c:v>1.7535297599999999E-2</c:v>
                </c:pt>
                <c:pt idx="716">
                  <c:v>1.7231943600000001E-2</c:v>
                </c:pt>
                <c:pt idx="717">
                  <c:v>1.7672918400000001E-2</c:v>
                </c:pt>
                <c:pt idx="718">
                  <c:v>1.7672918400000001E-2</c:v>
                </c:pt>
                <c:pt idx="719">
                  <c:v>1.7672918400000001E-2</c:v>
                </c:pt>
                <c:pt idx="720">
                  <c:v>1.7289673200000001E-2</c:v>
                </c:pt>
                <c:pt idx="721">
                  <c:v>1.7713137599999998E-2</c:v>
                </c:pt>
                <c:pt idx="722">
                  <c:v>1.6689121199999997E-2</c:v>
                </c:pt>
                <c:pt idx="723">
                  <c:v>1.7560400400000002E-2</c:v>
                </c:pt>
                <c:pt idx="724">
                  <c:v>1.7180506799999998E-2</c:v>
                </c:pt>
                <c:pt idx="725">
                  <c:v>1.7180506799999998E-2</c:v>
                </c:pt>
                <c:pt idx="726">
                  <c:v>1.7180506799999998E-2</c:v>
                </c:pt>
                <c:pt idx="727">
                  <c:v>1.6360459200000003E-2</c:v>
                </c:pt>
                <c:pt idx="728">
                  <c:v>1.74865284E-2</c:v>
                </c:pt>
                <c:pt idx="729">
                  <c:v>1.74865284E-2</c:v>
                </c:pt>
                <c:pt idx="730">
                  <c:v>1.74865284E-2</c:v>
                </c:pt>
                <c:pt idx="731">
                  <c:v>1.74865284E-2</c:v>
                </c:pt>
                <c:pt idx="732">
                  <c:v>1.74865284E-2</c:v>
                </c:pt>
                <c:pt idx="733">
                  <c:v>1.74865284E-2</c:v>
                </c:pt>
                <c:pt idx="734">
                  <c:v>1.4326790399999997E-2</c:v>
                </c:pt>
                <c:pt idx="735">
                  <c:v>1.4439787200000002E-2</c:v>
                </c:pt>
                <c:pt idx="736">
                  <c:v>1.4466531599999999E-2</c:v>
                </c:pt>
                <c:pt idx="737">
                  <c:v>1.4340470399999998E-2</c:v>
                </c:pt>
                <c:pt idx="738">
                  <c:v>1.4311195199999998E-2</c:v>
                </c:pt>
                <c:pt idx="739">
                  <c:v>1.4311195199999998E-2</c:v>
                </c:pt>
                <c:pt idx="740">
                  <c:v>1.4311195199999998E-2</c:v>
                </c:pt>
                <c:pt idx="741">
                  <c:v>1.4325354E-2</c:v>
                </c:pt>
                <c:pt idx="742">
                  <c:v>1.4396900400000001E-2</c:v>
                </c:pt>
                <c:pt idx="743">
                  <c:v>1.4212972799999998E-2</c:v>
                </c:pt>
                <c:pt idx="744">
                  <c:v>1.4308596E-2</c:v>
                </c:pt>
                <c:pt idx="745">
                  <c:v>1.4428296000000002E-2</c:v>
                </c:pt>
                <c:pt idx="746">
                  <c:v>1.4428296000000002E-2</c:v>
                </c:pt>
                <c:pt idx="747">
                  <c:v>1.4428296000000002E-2</c:v>
                </c:pt>
                <c:pt idx="748">
                  <c:v>1.4005242000000001E-2</c:v>
                </c:pt>
                <c:pt idx="749">
                  <c:v>1.3775486400000002E-2</c:v>
                </c:pt>
                <c:pt idx="750">
                  <c:v>1.3877676000000002E-2</c:v>
                </c:pt>
                <c:pt idx="751">
                  <c:v>1.3668166799999999E-2</c:v>
                </c:pt>
                <c:pt idx="752">
                  <c:v>1.38500424E-2</c:v>
                </c:pt>
                <c:pt idx="753">
                  <c:v>1.38500424E-2</c:v>
                </c:pt>
                <c:pt idx="754">
                  <c:v>1.38500424E-2</c:v>
                </c:pt>
                <c:pt idx="755">
                  <c:v>1.3812627599999999E-2</c:v>
                </c:pt>
                <c:pt idx="756">
                  <c:v>1.3816936800000002E-2</c:v>
                </c:pt>
                <c:pt idx="757">
                  <c:v>1.4081918399999999E-2</c:v>
                </c:pt>
                <c:pt idx="758">
                  <c:v>1.3984995599999999E-2</c:v>
                </c:pt>
                <c:pt idx="759">
                  <c:v>1.43819892E-2</c:v>
                </c:pt>
                <c:pt idx="760">
                  <c:v>1.43819892E-2</c:v>
                </c:pt>
                <c:pt idx="761">
                  <c:v>1.43819892E-2</c:v>
                </c:pt>
                <c:pt idx="762">
                  <c:v>1.46295288E-2</c:v>
                </c:pt>
                <c:pt idx="763">
                  <c:v>1.4247378000000002E-2</c:v>
                </c:pt>
                <c:pt idx="764">
                  <c:v>1.4426654399999999E-2</c:v>
                </c:pt>
                <c:pt idx="765">
                  <c:v>1.4527270800000002E-2</c:v>
                </c:pt>
                <c:pt idx="766">
                  <c:v>1.4373849599999999E-2</c:v>
                </c:pt>
                <c:pt idx="767">
                  <c:v>1.4373849599999999E-2</c:v>
                </c:pt>
                <c:pt idx="768">
                  <c:v>1.4373849599999999E-2</c:v>
                </c:pt>
                <c:pt idx="769">
                  <c:v>1.4625014400000001E-2</c:v>
                </c:pt>
                <c:pt idx="770">
                  <c:v>1.4468173200000002E-2</c:v>
                </c:pt>
                <c:pt idx="771">
                  <c:v>1.4658051599999999E-2</c:v>
                </c:pt>
                <c:pt idx="772">
                  <c:v>1.4554630799999999E-2</c:v>
                </c:pt>
                <c:pt idx="773">
                  <c:v>1.46958084E-2</c:v>
                </c:pt>
                <c:pt idx="774">
                  <c:v>1.46958084E-2</c:v>
                </c:pt>
                <c:pt idx="775">
                  <c:v>1.46958084E-2</c:v>
                </c:pt>
                <c:pt idx="776">
                  <c:v>1.47478608E-2</c:v>
                </c:pt>
                <c:pt idx="777">
                  <c:v>1.47122244E-2</c:v>
                </c:pt>
                <c:pt idx="778">
                  <c:v>1.5360998400000001E-2</c:v>
                </c:pt>
                <c:pt idx="779">
                  <c:v>1.5828922799999999E-2</c:v>
                </c:pt>
                <c:pt idx="780">
                  <c:v>1.6022221199999999E-2</c:v>
                </c:pt>
                <c:pt idx="781">
                  <c:v>1.6022221199999999E-2</c:v>
                </c:pt>
                <c:pt idx="782">
                  <c:v>1.6022221199999999E-2</c:v>
                </c:pt>
                <c:pt idx="783">
                  <c:v>1.59244776E-2</c:v>
                </c:pt>
                <c:pt idx="784">
                  <c:v>1.5905325599999999E-2</c:v>
                </c:pt>
                <c:pt idx="785">
                  <c:v>1.5915380400000002E-2</c:v>
                </c:pt>
                <c:pt idx="786">
                  <c:v>1.5852384000000001E-2</c:v>
                </c:pt>
                <c:pt idx="787">
                  <c:v>1.5830838E-2</c:v>
                </c:pt>
                <c:pt idx="788">
                  <c:v>1.5830838E-2</c:v>
                </c:pt>
                <c:pt idx="789">
                  <c:v>1.5830838E-2</c:v>
                </c:pt>
                <c:pt idx="790">
                  <c:v>1.59931512E-2</c:v>
                </c:pt>
                <c:pt idx="791">
                  <c:v>1.5920305199999998E-2</c:v>
                </c:pt>
                <c:pt idx="792">
                  <c:v>1.5948554400000002E-2</c:v>
                </c:pt>
                <c:pt idx="793">
                  <c:v>1.5934737599999999E-2</c:v>
                </c:pt>
                <c:pt idx="794">
                  <c:v>1.57237236E-2</c:v>
                </c:pt>
                <c:pt idx="795">
                  <c:v>1.57237236E-2</c:v>
                </c:pt>
                <c:pt idx="796">
                  <c:v>1.57237236E-2</c:v>
                </c:pt>
                <c:pt idx="797">
                  <c:v>1.5733778400000002E-2</c:v>
                </c:pt>
                <c:pt idx="798">
                  <c:v>1.5593079600000002E-2</c:v>
                </c:pt>
                <c:pt idx="799">
                  <c:v>1.5652724400000002E-2</c:v>
                </c:pt>
                <c:pt idx="800">
                  <c:v>1.54090836E-2</c:v>
                </c:pt>
                <c:pt idx="801">
                  <c:v>1.54543644E-2</c:v>
                </c:pt>
                <c:pt idx="802">
                  <c:v>1.54543644E-2</c:v>
                </c:pt>
                <c:pt idx="803">
                  <c:v>1.54543644E-2</c:v>
                </c:pt>
                <c:pt idx="804">
                  <c:v>1.53019008E-2</c:v>
                </c:pt>
                <c:pt idx="805">
                  <c:v>1.5469754400000001E-2</c:v>
                </c:pt>
                <c:pt idx="806">
                  <c:v>1.50471792E-2</c:v>
                </c:pt>
                <c:pt idx="807">
                  <c:v>1.5142186799999999E-2</c:v>
                </c:pt>
                <c:pt idx="808">
                  <c:v>1.5220367999999998E-2</c:v>
                </c:pt>
                <c:pt idx="809">
                  <c:v>1.5220367999999998E-2</c:v>
                </c:pt>
                <c:pt idx="810">
                  <c:v>1.5220367999999998E-2</c:v>
                </c:pt>
                <c:pt idx="811">
                  <c:v>1.50380136E-2</c:v>
                </c:pt>
                <c:pt idx="812">
                  <c:v>1.5139587600000001E-2</c:v>
                </c:pt>
                <c:pt idx="813">
                  <c:v>1.5255730799999999E-2</c:v>
                </c:pt>
                <c:pt idx="814">
                  <c:v>1.5226387199999998E-2</c:v>
                </c:pt>
                <c:pt idx="815">
                  <c:v>1.51858944E-2</c:v>
                </c:pt>
                <c:pt idx="816">
                  <c:v>1.51858944E-2</c:v>
                </c:pt>
                <c:pt idx="817">
                  <c:v>1.51858944E-2</c:v>
                </c:pt>
                <c:pt idx="818">
                  <c:v>1.5743354399999999E-2</c:v>
                </c:pt>
                <c:pt idx="819">
                  <c:v>1.5692601599999998E-2</c:v>
                </c:pt>
                <c:pt idx="820">
                  <c:v>1.5808197600000001E-2</c:v>
                </c:pt>
                <c:pt idx="821">
                  <c:v>1.5739797599999997E-2</c:v>
                </c:pt>
                <c:pt idx="822">
                  <c:v>1.5751151999999997E-2</c:v>
                </c:pt>
                <c:pt idx="823">
                  <c:v>1.5751151999999997E-2</c:v>
                </c:pt>
                <c:pt idx="824">
                  <c:v>1.5751151999999997E-2</c:v>
                </c:pt>
                <c:pt idx="825">
                  <c:v>1.5637060800000002E-2</c:v>
                </c:pt>
                <c:pt idx="826">
                  <c:v>1.5844586399999999E-2</c:v>
                </c:pt>
                <c:pt idx="827">
                  <c:v>1.6004574000000001E-2</c:v>
                </c:pt>
                <c:pt idx="828">
                  <c:v>1.5843218399999998E-2</c:v>
                </c:pt>
                <c:pt idx="829">
                  <c:v>1.5827896799999998E-2</c:v>
                </c:pt>
                <c:pt idx="830">
                  <c:v>1.5827896799999998E-2</c:v>
                </c:pt>
                <c:pt idx="831">
                  <c:v>1.5827896799999998E-2</c:v>
                </c:pt>
                <c:pt idx="832">
                  <c:v>1.6083575999999999E-2</c:v>
                </c:pt>
                <c:pt idx="833">
                  <c:v>1.6058952000000001E-2</c:v>
                </c:pt>
                <c:pt idx="834">
                  <c:v>1.6158952800000001E-2</c:v>
                </c:pt>
                <c:pt idx="835">
                  <c:v>1.6511418E-2</c:v>
                </c:pt>
                <c:pt idx="836">
                  <c:v>1.6636179599999999E-2</c:v>
                </c:pt>
                <c:pt idx="837">
                  <c:v>1.6636179599999999E-2</c:v>
                </c:pt>
                <c:pt idx="838">
                  <c:v>1.6636179599999999E-2</c:v>
                </c:pt>
                <c:pt idx="839">
                  <c:v>1.6709435999999998E-2</c:v>
                </c:pt>
                <c:pt idx="840">
                  <c:v>1.6974691199999999E-2</c:v>
                </c:pt>
                <c:pt idx="841">
                  <c:v>1.68155244E-2</c:v>
                </c:pt>
                <c:pt idx="842">
                  <c:v>1.6936660799999999E-2</c:v>
                </c:pt>
                <c:pt idx="843">
                  <c:v>1.6808342399999999E-2</c:v>
                </c:pt>
                <c:pt idx="844">
                  <c:v>1.6808342399999999E-2</c:v>
                </c:pt>
                <c:pt idx="845">
                  <c:v>1.6808342399999999E-2</c:v>
                </c:pt>
                <c:pt idx="846">
                  <c:v>1.7199180000000001E-2</c:v>
                </c:pt>
                <c:pt idx="847">
                  <c:v>1.7182011599999998E-2</c:v>
                </c:pt>
                <c:pt idx="848">
                  <c:v>1.7221409999999999E-2</c:v>
                </c:pt>
                <c:pt idx="849">
                  <c:v>1.74220956E-2</c:v>
                </c:pt>
                <c:pt idx="850">
                  <c:v>1.7519565599999998E-2</c:v>
                </c:pt>
                <c:pt idx="851">
                  <c:v>1.7519565599999998E-2</c:v>
                </c:pt>
                <c:pt idx="852">
                  <c:v>1.7519565599999998E-2</c:v>
                </c:pt>
                <c:pt idx="853">
                  <c:v>1.7348565600000001E-2</c:v>
                </c:pt>
                <c:pt idx="854">
                  <c:v>1.74212064E-2</c:v>
                </c:pt>
                <c:pt idx="855">
                  <c:v>1.7326540799999998E-2</c:v>
                </c:pt>
                <c:pt idx="856">
                  <c:v>1.7285500799999999E-2</c:v>
                </c:pt>
                <c:pt idx="857">
                  <c:v>1.7313065999999998E-2</c:v>
                </c:pt>
                <c:pt idx="858">
                  <c:v>1.7313065999999998E-2</c:v>
                </c:pt>
                <c:pt idx="859">
                  <c:v>1.7313065999999998E-2</c:v>
                </c:pt>
                <c:pt idx="860">
                  <c:v>1.7150752800000002E-2</c:v>
                </c:pt>
                <c:pt idx="861">
                  <c:v>1.7234884799999999E-2</c:v>
                </c:pt>
                <c:pt idx="862">
                  <c:v>1.71229824E-2</c:v>
                </c:pt>
                <c:pt idx="863">
                  <c:v>1.6994116799999997E-2</c:v>
                </c:pt>
                <c:pt idx="864">
                  <c:v>1.7089945199999998E-2</c:v>
                </c:pt>
                <c:pt idx="865">
                  <c:v>1.7089945199999998E-2</c:v>
                </c:pt>
                <c:pt idx="866">
                  <c:v>1.7089945199999998E-2</c:v>
                </c:pt>
                <c:pt idx="867">
                  <c:v>1.7381329200000004E-2</c:v>
                </c:pt>
                <c:pt idx="868">
                  <c:v>1.6985429999999999E-2</c:v>
                </c:pt>
                <c:pt idx="869">
                  <c:v>1.7354516399999999E-2</c:v>
                </c:pt>
                <c:pt idx="870">
                  <c:v>1.75329036E-2</c:v>
                </c:pt>
                <c:pt idx="871">
                  <c:v>1.74021912E-2</c:v>
                </c:pt>
                <c:pt idx="872">
                  <c:v>1.74021912E-2</c:v>
                </c:pt>
                <c:pt idx="873">
                  <c:v>1.74021912E-2</c:v>
                </c:pt>
                <c:pt idx="874">
                  <c:v>1.7375994000000002E-2</c:v>
                </c:pt>
                <c:pt idx="875">
                  <c:v>1.7473874399999999E-2</c:v>
                </c:pt>
                <c:pt idx="876">
                  <c:v>1.7132763599999996E-2</c:v>
                </c:pt>
                <c:pt idx="877">
                  <c:v>1.7038713599999998E-2</c:v>
                </c:pt>
                <c:pt idx="878">
                  <c:v>1.7657391600000003E-2</c:v>
                </c:pt>
                <c:pt idx="879">
                  <c:v>1.7657391600000003E-2</c:v>
                </c:pt>
                <c:pt idx="880">
                  <c:v>1.7657391600000003E-2</c:v>
                </c:pt>
                <c:pt idx="881">
                  <c:v>1.7558280000000002E-2</c:v>
                </c:pt>
                <c:pt idx="882">
                  <c:v>1.7982975599999999E-2</c:v>
                </c:pt>
                <c:pt idx="883">
                  <c:v>1.7619361199999999E-2</c:v>
                </c:pt>
                <c:pt idx="884">
                  <c:v>1.7910197999999999E-2</c:v>
                </c:pt>
                <c:pt idx="885">
                  <c:v>1.8687906000000001E-2</c:v>
                </c:pt>
                <c:pt idx="886">
                  <c:v>1.8687906000000001E-2</c:v>
                </c:pt>
                <c:pt idx="887">
                  <c:v>1.8687906000000001E-2</c:v>
                </c:pt>
                <c:pt idx="888">
                  <c:v>1.8553636799999999E-2</c:v>
                </c:pt>
                <c:pt idx="889">
                  <c:v>1.94598684E-2</c:v>
                </c:pt>
                <c:pt idx="890">
                  <c:v>1.9517392799999998E-2</c:v>
                </c:pt>
                <c:pt idx="891">
                  <c:v>1.9632988800000001E-2</c:v>
                </c:pt>
                <c:pt idx="892">
                  <c:v>2.0404130400000001E-2</c:v>
                </c:pt>
                <c:pt idx="893">
                  <c:v>2.0404130400000001E-2</c:v>
                </c:pt>
                <c:pt idx="894">
                  <c:v>2.0404130400000001E-2</c:v>
                </c:pt>
                <c:pt idx="895">
                  <c:v>2.0268219599999998E-2</c:v>
                </c:pt>
                <c:pt idx="896">
                  <c:v>2.1171578399999998E-2</c:v>
                </c:pt>
                <c:pt idx="897">
                  <c:v>2.3648957999999998E-2</c:v>
                </c:pt>
                <c:pt idx="898">
                  <c:v>2.17206936E-2</c:v>
                </c:pt>
                <c:pt idx="899">
                  <c:v>2.1237447600000001E-2</c:v>
                </c:pt>
                <c:pt idx="900">
                  <c:v>2.1237447600000001E-2</c:v>
                </c:pt>
                <c:pt idx="901">
                  <c:v>2.1237447600000001E-2</c:v>
                </c:pt>
                <c:pt idx="902">
                  <c:v>2.15159724E-2</c:v>
                </c:pt>
                <c:pt idx="903">
                  <c:v>2.19268512E-2</c:v>
                </c:pt>
                <c:pt idx="904">
                  <c:v>2.1660022799999998E-2</c:v>
                </c:pt>
                <c:pt idx="905">
                  <c:v>2.1897986400000003E-2</c:v>
                </c:pt>
                <c:pt idx="906">
                  <c:v>2.2389987600000001E-2</c:v>
                </c:pt>
                <c:pt idx="907">
                  <c:v>2.2389987600000001E-2</c:v>
                </c:pt>
                <c:pt idx="908">
                  <c:v>2.2389987600000001E-2</c:v>
                </c:pt>
                <c:pt idx="909">
                  <c:v>2.30149584E-2</c:v>
                </c:pt>
                <c:pt idx="910">
                  <c:v>2.2814956800000001E-2</c:v>
                </c:pt>
                <c:pt idx="911">
                  <c:v>2.32417044E-2</c:v>
                </c:pt>
                <c:pt idx="912">
                  <c:v>2.3217490799999997E-2</c:v>
                </c:pt>
                <c:pt idx="913">
                  <c:v>2.3500803600000002E-2</c:v>
                </c:pt>
                <c:pt idx="914">
                  <c:v>2.3500803600000002E-2</c:v>
                </c:pt>
                <c:pt idx="915">
                  <c:v>2.3500803600000002E-2</c:v>
                </c:pt>
                <c:pt idx="916">
                  <c:v>2.3475632399999998E-2</c:v>
                </c:pt>
                <c:pt idx="917">
                  <c:v>2.3079391199999997E-2</c:v>
                </c:pt>
                <c:pt idx="918">
                  <c:v>2.3083837200000002E-2</c:v>
                </c:pt>
                <c:pt idx="919">
                  <c:v>2.3116874400000001E-2</c:v>
                </c:pt>
                <c:pt idx="920">
                  <c:v>2.3128434E-2</c:v>
                </c:pt>
                <c:pt idx="921">
                  <c:v>2.3128434E-2</c:v>
                </c:pt>
                <c:pt idx="922">
                  <c:v>2.3128434E-2</c:v>
                </c:pt>
                <c:pt idx="923">
                  <c:v>2.36022408E-2</c:v>
                </c:pt>
                <c:pt idx="924">
                  <c:v>2.3044575599999999E-2</c:v>
                </c:pt>
                <c:pt idx="925">
                  <c:v>2.34920484E-2</c:v>
                </c:pt>
                <c:pt idx="926">
                  <c:v>2.3068857599999999E-2</c:v>
                </c:pt>
                <c:pt idx="927">
                  <c:v>2.2979663999999997E-2</c:v>
                </c:pt>
                <c:pt idx="928">
                  <c:v>2.2979663999999997E-2</c:v>
                </c:pt>
                <c:pt idx="929">
                  <c:v>2.2979663999999997E-2</c:v>
                </c:pt>
                <c:pt idx="930">
                  <c:v>2.3247244800000001E-2</c:v>
                </c:pt>
                <c:pt idx="931">
                  <c:v>2.3556002399999998E-2</c:v>
                </c:pt>
                <c:pt idx="932">
                  <c:v>2.4127689600000002E-2</c:v>
                </c:pt>
                <c:pt idx="933">
                  <c:v>2.4698556000000003E-2</c:v>
                </c:pt>
                <c:pt idx="934">
                  <c:v>2.5254100800000005E-2</c:v>
                </c:pt>
                <c:pt idx="935">
                  <c:v>2.5254100800000005E-2</c:v>
                </c:pt>
                <c:pt idx="936">
                  <c:v>2.5254100800000005E-2</c:v>
                </c:pt>
                <c:pt idx="937">
                  <c:v>2.4884877599999994E-2</c:v>
                </c:pt>
                <c:pt idx="938">
                  <c:v>2.4674615999999996E-2</c:v>
                </c:pt>
                <c:pt idx="939">
                  <c:v>2.5121267999999999E-2</c:v>
                </c:pt>
                <c:pt idx="940">
                  <c:v>2.4430154400000001E-2</c:v>
                </c:pt>
                <c:pt idx="941">
                  <c:v>2.4154707599999999E-2</c:v>
                </c:pt>
                <c:pt idx="942">
                  <c:v>2.4154707599999999E-2</c:v>
                </c:pt>
                <c:pt idx="943">
                  <c:v>2.4154707599999999E-2</c:v>
                </c:pt>
                <c:pt idx="944">
                  <c:v>2.4953756400000002E-2</c:v>
                </c:pt>
                <c:pt idx="945">
                  <c:v>2.4729062400000001E-2</c:v>
                </c:pt>
                <c:pt idx="946">
                  <c:v>2.5153142400000002E-2</c:v>
                </c:pt>
                <c:pt idx="947">
                  <c:v>2.4777900000000002E-2</c:v>
                </c:pt>
                <c:pt idx="948">
                  <c:v>2.5410463200000004E-2</c:v>
                </c:pt>
                <c:pt idx="949">
                  <c:v>2.5410463200000004E-2</c:v>
                </c:pt>
                <c:pt idx="950">
                  <c:v>2.5410463200000004E-2</c:v>
                </c:pt>
                <c:pt idx="951">
                  <c:v>2.4973387200000002E-2</c:v>
                </c:pt>
                <c:pt idx="952">
                  <c:v>2.5134469199999999E-2</c:v>
                </c:pt>
                <c:pt idx="953">
                  <c:v>2.46905532E-2</c:v>
                </c:pt>
                <c:pt idx="954">
                  <c:v>2.4633097200000002E-2</c:v>
                </c:pt>
                <c:pt idx="955">
                  <c:v>2.4555941999999997E-2</c:v>
                </c:pt>
                <c:pt idx="956">
                  <c:v>2.4555941999999997E-2</c:v>
                </c:pt>
                <c:pt idx="957">
                  <c:v>2.4555941999999997E-2</c:v>
                </c:pt>
                <c:pt idx="958">
                  <c:v>2.4871608000000003E-2</c:v>
                </c:pt>
                <c:pt idx="959">
                  <c:v>2.3822420400000002E-2</c:v>
                </c:pt>
                <c:pt idx="960">
                  <c:v>2.4375160800000004E-2</c:v>
                </c:pt>
                <c:pt idx="961">
                  <c:v>2.3801148000000001E-2</c:v>
                </c:pt>
                <c:pt idx="962">
                  <c:v>2.4160384800000004E-2</c:v>
                </c:pt>
                <c:pt idx="963">
                  <c:v>2.4160384800000004E-2</c:v>
                </c:pt>
                <c:pt idx="964">
                  <c:v>2.4160384800000004E-2</c:v>
                </c:pt>
                <c:pt idx="965">
                  <c:v>2.3883433199999998E-2</c:v>
                </c:pt>
                <c:pt idx="966">
                  <c:v>2.37328848E-2</c:v>
                </c:pt>
                <c:pt idx="967">
                  <c:v>2.3884390799999999E-2</c:v>
                </c:pt>
                <c:pt idx="968">
                  <c:v>2.4326186400000005E-2</c:v>
                </c:pt>
                <c:pt idx="969">
                  <c:v>2.4112846799999997E-2</c:v>
                </c:pt>
                <c:pt idx="970">
                  <c:v>2.4112846799999997E-2</c:v>
                </c:pt>
                <c:pt idx="971">
                  <c:v>2.4112846799999997E-2</c:v>
                </c:pt>
                <c:pt idx="972">
                  <c:v>2.3786852400000003E-2</c:v>
                </c:pt>
                <c:pt idx="973">
                  <c:v>2.4476734800000004E-2</c:v>
                </c:pt>
                <c:pt idx="974">
                  <c:v>2.4512166000000002E-2</c:v>
                </c:pt>
                <c:pt idx="975">
                  <c:v>2.4157033199999997E-2</c:v>
                </c:pt>
                <c:pt idx="976">
                  <c:v>2.50572456E-2</c:v>
                </c:pt>
                <c:pt idx="977">
                  <c:v>2.50572456E-2</c:v>
                </c:pt>
                <c:pt idx="978">
                  <c:v>2.50572456E-2</c:v>
                </c:pt>
                <c:pt idx="979">
                  <c:v>2.4998284799999996E-2</c:v>
                </c:pt>
                <c:pt idx="980">
                  <c:v>2.49977376E-2</c:v>
                </c:pt>
                <c:pt idx="981">
                  <c:v>2.5967649599999997E-2</c:v>
                </c:pt>
                <c:pt idx="982">
                  <c:v>2.5119558E-2</c:v>
                </c:pt>
                <c:pt idx="983">
                  <c:v>2.57439816E-2</c:v>
                </c:pt>
                <c:pt idx="984">
                  <c:v>2.57439816E-2</c:v>
                </c:pt>
                <c:pt idx="985">
                  <c:v>2.57439816E-2</c:v>
                </c:pt>
                <c:pt idx="986">
                  <c:v>2.6941323600000004E-2</c:v>
                </c:pt>
                <c:pt idx="987">
                  <c:v>2.6375655599999999E-2</c:v>
                </c:pt>
                <c:pt idx="988">
                  <c:v>2.7113623199999999E-2</c:v>
                </c:pt>
                <c:pt idx="989">
                  <c:v>2.6553563999999998E-2</c:v>
                </c:pt>
                <c:pt idx="990">
                  <c:v>2.7060202800000002E-2</c:v>
                </c:pt>
                <c:pt idx="991">
                  <c:v>2.7060202800000002E-2</c:v>
                </c:pt>
                <c:pt idx="992">
                  <c:v>2.7060202800000002E-2</c:v>
                </c:pt>
                <c:pt idx="993">
                  <c:v>2.7012391199999999E-2</c:v>
                </c:pt>
                <c:pt idx="994">
                  <c:v>2.5823052000000003E-2</c:v>
                </c:pt>
                <c:pt idx="995">
                  <c:v>2.6064709200000001E-2</c:v>
                </c:pt>
                <c:pt idx="996">
                  <c:v>2.6226885599999999E-2</c:v>
                </c:pt>
                <c:pt idx="997">
                  <c:v>2.6070523200000001E-2</c:v>
                </c:pt>
                <c:pt idx="998">
                  <c:v>2.6070523200000001E-2</c:v>
                </c:pt>
                <c:pt idx="999">
                  <c:v>2.6070523200000001E-2</c:v>
                </c:pt>
                <c:pt idx="1000">
                  <c:v>2.6947958399999999E-2</c:v>
                </c:pt>
                <c:pt idx="1001">
                  <c:v>2.6669912400000002E-2</c:v>
                </c:pt>
                <c:pt idx="1002">
                  <c:v>2.7580863599999998E-2</c:v>
                </c:pt>
                <c:pt idx="1003">
                  <c:v>2.8942981200000002E-2</c:v>
                </c:pt>
                <c:pt idx="1004">
                  <c:v>2.71624608E-2</c:v>
                </c:pt>
                <c:pt idx="1005">
                  <c:v>2.71624608E-2</c:v>
                </c:pt>
                <c:pt idx="1006">
                  <c:v>2.71624608E-2</c:v>
                </c:pt>
                <c:pt idx="1007">
                  <c:v>2.9083474800000002E-2</c:v>
                </c:pt>
                <c:pt idx="1008">
                  <c:v>2.95113168E-2</c:v>
                </c:pt>
                <c:pt idx="1009">
                  <c:v>2.7239000399999998E-2</c:v>
                </c:pt>
                <c:pt idx="1010">
                  <c:v>3.0333895200000002E-2</c:v>
                </c:pt>
                <c:pt idx="1011">
                  <c:v>2.8986757199999998E-2</c:v>
                </c:pt>
                <c:pt idx="1012">
                  <c:v>2.8986757199999998E-2</c:v>
                </c:pt>
                <c:pt idx="1013">
                  <c:v>2.8986757199999998E-2</c:v>
                </c:pt>
                <c:pt idx="1014">
                  <c:v>2.8656043199999998E-2</c:v>
                </c:pt>
                <c:pt idx="1015">
                  <c:v>2.92530384E-2</c:v>
                </c:pt>
                <c:pt idx="1016">
                  <c:v>2.813976E-2</c:v>
                </c:pt>
                <c:pt idx="1017">
                  <c:v>2.9792782800000001E-2</c:v>
                </c:pt>
                <c:pt idx="1018">
                  <c:v>2.9217880800000002E-2</c:v>
                </c:pt>
                <c:pt idx="1019">
                  <c:v>2.9217880800000002E-2</c:v>
                </c:pt>
                <c:pt idx="1020">
                  <c:v>2.9217880800000002E-2</c:v>
                </c:pt>
                <c:pt idx="1021">
                  <c:v>2.9608034400000004E-2</c:v>
                </c:pt>
                <c:pt idx="1022">
                  <c:v>3.00670668E-2</c:v>
                </c:pt>
                <c:pt idx="1023">
                  <c:v>2.8898247600000003E-2</c:v>
                </c:pt>
                <c:pt idx="1024">
                  <c:v>2.9176977600000001E-2</c:v>
                </c:pt>
                <c:pt idx="1025">
                  <c:v>2.96313588E-2</c:v>
                </c:pt>
                <c:pt idx="1026">
                  <c:v>2.96313588E-2</c:v>
                </c:pt>
                <c:pt idx="1027">
                  <c:v>2.96313588E-2</c:v>
                </c:pt>
                <c:pt idx="1028">
                  <c:v>3.1103463599999999E-2</c:v>
                </c:pt>
                <c:pt idx="1029">
                  <c:v>2.9650100399999997E-2</c:v>
                </c:pt>
                <c:pt idx="1030">
                  <c:v>3.1301891999999998E-2</c:v>
                </c:pt>
                <c:pt idx="1031">
                  <c:v>3.0262280399999994E-2</c:v>
                </c:pt>
                <c:pt idx="1032">
                  <c:v>3.0700040399999996E-2</c:v>
                </c:pt>
                <c:pt idx="1033">
                  <c:v>3.0700040399999996E-2</c:v>
                </c:pt>
                <c:pt idx="1034">
                  <c:v>3.0700040399999996E-2</c:v>
                </c:pt>
                <c:pt idx="1035">
                  <c:v>2.86792308E-2</c:v>
                </c:pt>
                <c:pt idx="1036">
                  <c:v>2.9665558799999998E-2</c:v>
                </c:pt>
                <c:pt idx="1037">
                  <c:v>2.7834422400000003E-2</c:v>
                </c:pt>
                <c:pt idx="1038">
                  <c:v>2.9468498400000001E-2</c:v>
                </c:pt>
                <c:pt idx="1039">
                  <c:v>2.9366308799999997E-2</c:v>
                </c:pt>
                <c:pt idx="1040">
                  <c:v>2.9366308799999997E-2</c:v>
                </c:pt>
                <c:pt idx="1041">
                  <c:v>2.9366308799999997E-2</c:v>
                </c:pt>
                <c:pt idx="1042">
                  <c:v>2.9593328399999994E-2</c:v>
                </c:pt>
                <c:pt idx="1043">
                  <c:v>2.8073617199999998E-2</c:v>
                </c:pt>
                <c:pt idx="1044">
                  <c:v>2.8428886800000001E-2</c:v>
                </c:pt>
                <c:pt idx="1045">
                  <c:v>2.8155902399999998E-2</c:v>
                </c:pt>
                <c:pt idx="1046">
                  <c:v>2.6623674E-2</c:v>
                </c:pt>
                <c:pt idx="1047">
                  <c:v>2.6623674E-2</c:v>
                </c:pt>
                <c:pt idx="1048">
                  <c:v>2.6623674E-2</c:v>
                </c:pt>
                <c:pt idx="1049">
                  <c:v>2.800296E-2</c:v>
                </c:pt>
                <c:pt idx="1050">
                  <c:v>2.7682848000000003E-2</c:v>
                </c:pt>
                <c:pt idx="1051">
                  <c:v>2.6793647999999996E-2</c:v>
                </c:pt>
                <c:pt idx="1052">
                  <c:v>2.7604871999999996E-2</c:v>
                </c:pt>
                <c:pt idx="1053">
                  <c:v>2.7435376800000001E-2</c:v>
                </c:pt>
                <c:pt idx="1054">
                  <c:v>2.7435376800000001E-2</c:v>
                </c:pt>
                <c:pt idx="1055">
                  <c:v>2.7435376800000001E-2</c:v>
                </c:pt>
                <c:pt idx="1056">
                  <c:v>2.6655479999999999E-2</c:v>
                </c:pt>
                <c:pt idx="1057">
                  <c:v>2.8269925200000001E-2</c:v>
                </c:pt>
                <c:pt idx="1058">
                  <c:v>2.7222789599999998E-2</c:v>
                </c:pt>
                <c:pt idx="1059">
                  <c:v>2.7800838000000001E-2</c:v>
                </c:pt>
                <c:pt idx="1060">
                  <c:v>2.8948932000000004E-2</c:v>
                </c:pt>
                <c:pt idx="1061">
                  <c:v>2.8948932000000004E-2</c:v>
                </c:pt>
                <c:pt idx="1062">
                  <c:v>2.8948932000000004E-2</c:v>
                </c:pt>
                <c:pt idx="1063">
                  <c:v>2.6176543199999996E-2</c:v>
                </c:pt>
                <c:pt idx="1064">
                  <c:v>2.81360664E-2</c:v>
                </c:pt>
                <c:pt idx="1065">
                  <c:v>2.6253698399999994E-2</c:v>
                </c:pt>
                <c:pt idx="1066">
                  <c:v>2.62428912E-2</c:v>
                </c:pt>
                <c:pt idx="1067">
                  <c:v>2.6261632799999997E-2</c:v>
                </c:pt>
                <c:pt idx="1068">
                  <c:v>2.6261632799999997E-2</c:v>
                </c:pt>
                <c:pt idx="1069">
                  <c:v>2.6261632799999997E-2</c:v>
                </c:pt>
                <c:pt idx="1070">
                  <c:v>2.3067763200000001E-2</c:v>
                </c:pt>
                <c:pt idx="1071">
                  <c:v>2.5690766400000002E-2</c:v>
                </c:pt>
                <c:pt idx="1072">
                  <c:v>2.4414832800000001E-2</c:v>
                </c:pt>
                <c:pt idx="1073">
                  <c:v>2.4653275200000001E-2</c:v>
                </c:pt>
                <c:pt idx="1074">
                  <c:v>2.5651299600000003E-2</c:v>
                </c:pt>
                <c:pt idx="1075">
                  <c:v>2.5651299600000003E-2</c:v>
                </c:pt>
                <c:pt idx="1076">
                  <c:v>2.5651299600000003E-2</c:v>
                </c:pt>
                <c:pt idx="1077">
                  <c:v>2.5537482E-2</c:v>
                </c:pt>
                <c:pt idx="1078">
                  <c:v>2.5754651999999996E-2</c:v>
                </c:pt>
                <c:pt idx="1079">
                  <c:v>2.6320114800000002E-2</c:v>
                </c:pt>
                <c:pt idx="1080">
                  <c:v>2.5275783599999997E-2</c:v>
                </c:pt>
                <c:pt idx="1081">
                  <c:v>2.5118395200000004E-2</c:v>
                </c:pt>
                <c:pt idx="1082">
                  <c:v>2.5118395200000004E-2</c:v>
                </c:pt>
                <c:pt idx="1083">
                  <c:v>2.5118395200000004E-2</c:v>
                </c:pt>
                <c:pt idx="1084">
                  <c:v>2.5543022399999997E-2</c:v>
                </c:pt>
                <c:pt idx="1085">
                  <c:v>2.4812100000000004E-2</c:v>
                </c:pt>
                <c:pt idx="1086">
                  <c:v>2.5454307600000003E-2</c:v>
                </c:pt>
                <c:pt idx="1087">
                  <c:v>2.4397596000000001E-2</c:v>
                </c:pt>
                <c:pt idx="1088">
                  <c:v>2.5301912400000001E-2</c:v>
                </c:pt>
                <c:pt idx="1089">
                  <c:v>2.5301912400000001E-2</c:v>
                </c:pt>
                <c:pt idx="1090">
                  <c:v>2.5301912400000001E-2</c:v>
                </c:pt>
                <c:pt idx="1091">
                  <c:v>2.5261145999999998E-2</c:v>
                </c:pt>
                <c:pt idx="1092">
                  <c:v>2.4250536000000003E-2</c:v>
                </c:pt>
                <c:pt idx="1093">
                  <c:v>2.5791245999999997E-2</c:v>
                </c:pt>
                <c:pt idx="1094">
                  <c:v>2.5791245999999997E-2</c:v>
                </c:pt>
                <c:pt idx="1095">
                  <c:v>2.5791245999999997E-2</c:v>
                </c:pt>
                <c:pt idx="1096">
                  <c:v>2.5791245999999997E-2</c:v>
                </c:pt>
                <c:pt idx="1097">
                  <c:v>2.5791245999999997E-2</c:v>
                </c:pt>
                <c:pt idx="1098">
                  <c:v>2.04696576E-2</c:v>
                </c:pt>
                <c:pt idx="1099">
                  <c:v>2.0262337200000001E-2</c:v>
                </c:pt>
                <c:pt idx="1100">
                  <c:v>2.0746609200000002E-2</c:v>
                </c:pt>
                <c:pt idx="1101">
                  <c:v>2.02613112E-2</c:v>
                </c:pt>
                <c:pt idx="1102">
                  <c:v>2.0955366000000003E-2</c:v>
                </c:pt>
                <c:pt idx="1103">
                  <c:v>2.0955366000000003E-2</c:v>
                </c:pt>
                <c:pt idx="1104">
                  <c:v>2.0955366000000003E-2</c:v>
                </c:pt>
                <c:pt idx="1105">
                  <c:v>2.05574148E-2</c:v>
                </c:pt>
                <c:pt idx="1106">
                  <c:v>2.0525266800000001E-2</c:v>
                </c:pt>
                <c:pt idx="1107">
                  <c:v>2.0951125199999997E-2</c:v>
                </c:pt>
                <c:pt idx="1108">
                  <c:v>2.0815282800000001E-2</c:v>
                </c:pt>
                <c:pt idx="1109">
                  <c:v>2.16372456E-2</c:v>
                </c:pt>
                <c:pt idx="1110">
                  <c:v>2.16372456E-2</c:v>
                </c:pt>
                <c:pt idx="1111">
                  <c:v>2.16372456E-2</c:v>
                </c:pt>
                <c:pt idx="1112">
                  <c:v>2.18609136E-2</c:v>
                </c:pt>
                <c:pt idx="1113">
                  <c:v>2.1209950800000002E-2</c:v>
                </c:pt>
                <c:pt idx="1114">
                  <c:v>2.0970824399999997E-2</c:v>
                </c:pt>
                <c:pt idx="1115">
                  <c:v>2.12291028E-2</c:v>
                </c:pt>
                <c:pt idx="1116">
                  <c:v>2.1171304799999999E-2</c:v>
                </c:pt>
                <c:pt idx="1117">
                  <c:v>2.1171304799999999E-2</c:v>
                </c:pt>
                <c:pt idx="1118">
                  <c:v>2.1171304799999999E-2</c:v>
                </c:pt>
                <c:pt idx="1119">
                  <c:v>2.1202221599999994E-2</c:v>
                </c:pt>
                <c:pt idx="1120">
                  <c:v>2.1311114400000001E-2</c:v>
                </c:pt>
                <c:pt idx="1121">
                  <c:v>2.1734442E-2</c:v>
                </c:pt>
                <c:pt idx="1122">
                  <c:v>2.1845181600000003E-2</c:v>
                </c:pt>
                <c:pt idx="1123">
                  <c:v>2.2735886400000006E-2</c:v>
                </c:pt>
                <c:pt idx="1124">
                  <c:v>2.2735886400000006E-2</c:v>
                </c:pt>
                <c:pt idx="1125">
                  <c:v>2.2735886400000006E-2</c:v>
                </c:pt>
                <c:pt idx="1126">
                  <c:v>2.2785271199999999E-2</c:v>
                </c:pt>
                <c:pt idx="1127">
                  <c:v>2.3066189999999997E-2</c:v>
                </c:pt>
                <c:pt idx="1128">
                  <c:v>2.4720580799999996E-2</c:v>
                </c:pt>
                <c:pt idx="1129">
                  <c:v>2.3038146000000002E-2</c:v>
                </c:pt>
                <c:pt idx="1130">
                  <c:v>2.3984802E-2</c:v>
                </c:pt>
                <c:pt idx="1131">
                  <c:v>2.3984802E-2</c:v>
                </c:pt>
                <c:pt idx="1132">
                  <c:v>2.3984802E-2</c:v>
                </c:pt>
                <c:pt idx="1133">
                  <c:v>2.2396553999999999E-2</c:v>
                </c:pt>
                <c:pt idx="1134">
                  <c:v>2.2797583199999999E-2</c:v>
                </c:pt>
                <c:pt idx="1135">
                  <c:v>2.1301401599999999E-2</c:v>
                </c:pt>
                <c:pt idx="1136">
                  <c:v>2.1991626E-2</c:v>
                </c:pt>
                <c:pt idx="1137">
                  <c:v>2.15181612E-2</c:v>
                </c:pt>
                <c:pt idx="1138">
                  <c:v>2.15181612E-2</c:v>
                </c:pt>
                <c:pt idx="1139">
                  <c:v>2.15181612E-2</c:v>
                </c:pt>
                <c:pt idx="1140">
                  <c:v>2.1929929200000003E-2</c:v>
                </c:pt>
                <c:pt idx="1141">
                  <c:v>2.1107761199999998E-2</c:v>
                </c:pt>
                <c:pt idx="1142">
                  <c:v>2.2147509599999997E-2</c:v>
                </c:pt>
                <c:pt idx="1143">
                  <c:v>2.13923052E-2</c:v>
                </c:pt>
                <c:pt idx="1144">
                  <c:v>2.2137728400000001E-2</c:v>
                </c:pt>
                <c:pt idx="1145">
                  <c:v>2.2137728400000001E-2</c:v>
                </c:pt>
                <c:pt idx="1146">
                  <c:v>2.2137728400000001E-2</c:v>
                </c:pt>
                <c:pt idx="1147">
                  <c:v>2.2322545200000002E-2</c:v>
                </c:pt>
                <c:pt idx="1148">
                  <c:v>2.2313995199999995E-2</c:v>
                </c:pt>
                <c:pt idx="1149">
                  <c:v>2.1919258799999997E-2</c:v>
                </c:pt>
                <c:pt idx="1150">
                  <c:v>2.2491561599999998E-2</c:v>
                </c:pt>
                <c:pt idx="1151">
                  <c:v>2.1828560399999999E-2</c:v>
                </c:pt>
                <c:pt idx="1152">
                  <c:v>2.1828560399999999E-2</c:v>
                </c:pt>
                <c:pt idx="1153">
                  <c:v>2.1828560399999999E-2</c:v>
                </c:pt>
                <c:pt idx="1154">
                  <c:v>2.2403462399999997E-2</c:v>
                </c:pt>
                <c:pt idx="1155">
                  <c:v>2.2546281599999999E-2</c:v>
                </c:pt>
                <c:pt idx="1156">
                  <c:v>2.2013240400000002E-2</c:v>
                </c:pt>
                <c:pt idx="1157">
                  <c:v>2.21265792E-2</c:v>
                </c:pt>
                <c:pt idx="1158">
                  <c:v>2.3534456400000001E-2</c:v>
                </c:pt>
                <c:pt idx="1159">
                  <c:v>2.3534456400000001E-2</c:v>
                </c:pt>
                <c:pt idx="1160">
                  <c:v>2.3534456400000001E-2</c:v>
                </c:pt>
                <c:pt idx="1161">
                  <c:v>2.3019746399999999E-2</c:v>
                </c:pt>
                <c:pt idx="1162">
                  <c:v>2.3982818400000001E-2</c:v>
                </c:pt>
                <c:pt idx="1163">
                  <c:v>2.4041710799999998E-2</c:v>
                </c:pt>
                <c:pt idx="1164">
                  <c:v>2.3722624800000005E-2</c:v>
                </c:pt>
                <c:pt idx="1165">
                  <c:v>2.3795265599999997E-2</c:v>
                </c:pt>
                <c:pt idx="1166">
                  <c:v>2.3795265599999997E-2</c:v>
                </c:pt>
                <c:pt idx="1167">
                  <c:v>2.3795265599999997E-2</c:v>
                </c:pt>
                <c:pt idx="1168">
                  <c:v>2.37280284E-2</c:v>
                </c:pt>
                <c:pt idx="1169">
                  <c:v>2.4073927200000001E-2</c:v>
                </c:pt>
                <c:pt idx="1170">
                  <c:v>2.4465995999999997E-2</c:v>
                </c:pt>
                <c:pt idx="1171">
                  <c:v>2.3981245200000001E-2</c:v>
                </c:pt>
                <c:pt idx="1172">
                  <c:v>2.3939931599999995E-2</c:v>
                </c:pt>
                <c:pt idx="1173">
                  <c:v>2.3939931599999995E-2</c:v>
                </c:pt>
                <c:pt idx="1174">
                  <c:v>2.3939931599999995E-2</c:v>
                </c:pt>
                <c:pt idx="1175">
                  <c:v>2.4570648E-2</c:v>
                </c:pt>
                <c:pt idx="1176">
                  <c:v>2.4785287199999999E-2</c:v>
                </c:pt>
                <c:pt idx="1177">
                  <c:v>2.4526803600000001E-2</c:v>
                </c:pt>
                <c:pt idx="1178">
                  <c:v>2.5553966400000003E-2</c:v>
                </c:pt>
                <c:pt idx="1179">
                  <c:v>2.6119223999999996E-2</c:v>
                </c:pt>
                <c:pt idx="1180">
                  <c:v>2.6119223999999996E-2</c:v>
                </c:pt>
                <c:pt idx="1181">
                  <c:v>2.6119223999999996E-2</c:v>
                </c:pt>
                <c:pt idx="1182">
                  <c:v>2.5229203199999994E-2</c:v>
                </c:pt>
                <c:pt idx="1183">
                  <c:v>2.5372227599999998E-2</c:v>
                </c:pt>
                <c:pt idx="1184">
                  <c:v>2.6137897199999999E-2</c:v>
                </c:pt>
                <c:pt idx="1185">
                  <c:v>2.6280579599999999E-2</c:v>
                </c:pt>
                <c:pt idx="1186">
                  <c:v>2.6412181200000003E-2</c:v>
                </c:pt>
                <c:pt idx="1187">
                  <c:v>2.6412181200000003E-2</c:v>
                </c:pt>
                <c:pt idx="1188">
                  <c:v>2.6412181200000003E-2</c:v>
                </c:pt>
                <c:pt idx="1189">
                  <c:v>2.6697887999999996E-2</c:v>
                </c:pt>
                <c:pt idx="1190">
                  <c:v>2.7623613599999996E-2</c:v>
                </c:pt>
                <c:pt idx="1191">
                  <c:v>2.7600836400000002E-2</c:v>
                </c:pt>
                <c:pt idx="1192">
                  <c:v>2.8430460000000001E-2</c:v>
                </c:pt>
                <c:pt idx="1193">
                  <c:v>2.8722049200000002E-2</c:v>
                </c:pt>
                <c:pt idx="1194">
                  <c:v>2.8722049200000002E-2</c:v>
                </c:pt>
                <c:pt idx="1195">
                  <c:v>2.8722049200000002E-2</c:v>
                </c:pt>
                <c:pt idx="1196">
                  <c:v>2.96463384E-2</c:v>
                </c:pt>
                <c:pt idx="1197">
                  <c:v>2.9231971199999998E-2</c:v>
                </c:pt>
                <c:pt idx="1198">
                  <c:v>3.1197923999999998E-2</c:v>
                </c:pt>
                <c:pt idx="1199">
                  <c:v>3.1510033200000002E-2</c:v>
                </c:pt>
                <c:pt idx="1200">
                  <c:v>3.1275489600000005E-2</c:v>
                </c:pt>
                <c:pt idx="1201">
                  <c:v>3.1275489600000005E-2</c:v>
                </c:pt>
                <c:pt idx="1202">
                  <c:v>3.1275489600000005E-2</c:v>
                </c:pt>
                <c:pt idx="1203">
                  <c:v>3.4371341999999999E-2</c:v>
                </c:pt>
                <c:pt idx="1204">
                  <c:v>2.9388265199999999E-2</c:v>
                </c:pt>
                <c:pt idx="1205">
                  <c:v>3.1928230799999999E-2</c:v>
                </c:pt>
                <c:pt idx="1206">
                  <c:v>3.0643884E-2</c:v>
                </c:pt>
                <c:pt idx="1207">
                  <c:v>2.9340590399999998E-2</c:v>
                </c:pt>
                <c:pt idx="1208">
                  <c:v>2.9340590399999998E-2</c:v>
                </c:pt>
                <c:pt idx="1209">
                  <c:v>2.9340590399999998E-2</c:v>
                </c:pt>
                <c:pt idx="1210">
                  <c:v>3.0426098400000004E-2</c:v>
                </c:pt>
                <c:pt idx="1211">
                  <c:v>3.0112416000000003E-2</c:v>
                </c:pt>
                <c:pt idx="1212">
                  <c:v>3.0154824E-2</c:v>
                </c:pt>
                <c:pt idx="1213">
                  <c:v>3.0565908000000003E-2</c:v>
                </c:pt>
                <c:pt idx="1214">
                  <c:v>3.3039867600000002E-2</c:v>
                </c:pt>
                <c:pt idx="1215">
                  <c:v>3.3039867600000002E-2</c:v>
                </c:pt>
                <c:pt idx="1216">
                  <c:v>3.3039867600000002E-2</c:v>
                </c:pt>
                <c:pt idx="1217">
                  <c:v>3.2671602000000001E-2</c:v>
                </c:pt>
                <c:pt idx="1218">
                  <c:v>3.35641536E-2</c:v>
                </c:pt>
                <c:pt idx="1219">
                  <c:v>3.5240158799999997E-2</c:v>
                </c:pt>
                <c:pt idx="1220">
                  <c:v>3.6553712399999994E-2</c:v>
                </c:pt>
                <c:pt idx="1221">
                  <c:v>3.63403728E-2</c:v>
                </c:pt>
                <c:pt idx="1222">
                  <c:v>3.63403728E-2</c:v>
                </c:pt>
                <c:pt idx="1223">
                  <c:v>3.63403728E-2</c:v>
                </c:pt>
                <c:pt idx="1224">
                  <c:v>3.5504593199999997E-2</c:v>
                </c:pt>
                <c:pt idx="1225">
                  <c:v>3.60755964E-2</c:v>
                </c:pt>
                <c:pt idx="1226">
                  <c:v>3.3055462799999998E-2</c:v>
                </c:pt>
                <c:pt idx="1227">
                  <c:v>3.4009506000000002E-2</c:v>
                </c:pt>
                <c:pt idx="1228">
                  <c:v>3.5345289599999996E-2</c:v>
                </c:pt>
                <c:pt idx="1229">
                  <c:v>3.5345289599999996E-2</c:v>
                </c:pt>
                <c:pt idx="1230">
                  <c:v>3.5345289599999996E-2</c:v>
                </c:pt>
                <c:pt idx="1231">
                  <c:v>3.6258908399999998E-2</c:v>
                </c:pt>
                <c:pt idx="1232">
                  <c:v>3.6286473600000001E-2</c:v>
                </c:pt>
                <c:pt idx="1233">
                  <c:v>3.5839342800000007E-2</c:v>
                </c:pt>
                <c:pt idx="1234">
                  <c:v>3.7200981600000002E-2</c:v>
                </c:pt>
                <c:pt idx="1235">
                  <c:v>3.7519246799999996E-2</c:v>
                </c:pt>
                <c:pt idx="1236">
                  <c:v>3.7519246799999996E-2</c:v>
                </c:pt>
                <c:pt idx="1237">
                  <c:v>3.7519246799999996E-2</c:v>
                </c:pt>
                <c:pt idx="1238">
                  <c:v>3.82511268E-2</c:v>
                </c:pt>
                <c:pt idx="1239">
                  <c:v>3.6907613999999998E-2</c:v>
                </c:pt>
                <c:pt idx="1240">
                  <c:v>3.9622204799999998E-2</c:v>
                </c:pt>
                <c:pt idx="1241">
                  <c:v>3.9435609600000004E-2</c:v>
                </c:pt>
                <c:pt idx="1242">
                  <c:v>3.9101475599999998E-2</c:v>
                </c:pt>
                <c:pt idx="1243">
                  <c:v>3.9101475599999998E-2</c:v>
                </c:pt>
                <c:pt idx="1244">
                  <c:v>3.9101475599999998E-2</c:v>
                </c:pt>
                <c:pt idx="1245">
                  <c:v>3.9582737999999999E-2</c:v>
                </c:pt>
                <c:pt idx="1246">
                  <c:v>3.8477188799999999E-2</c:v>
                </c:pt>
                <c:pt idx="1247">
                  <c:v>4.0339515600000007E-2</c:v>
                </c:pt>
                <c:pt idx="1248">
                  <c:v>3.57488496E-2</c:v>
                </c:pt>
                <c:pt idx="1249">
                  <c:v>3.9809073599999995E-2</c:v>
                </c:pt>
                <c:pt idx="1250">
                  <c:v>3.9809073599999995E-2</c:v>
                </c:pt>
                <c:pt idx="1251">
                  <c:v>3.9809073599999995E-2</c:v>
                </c:pt>
                <c:pt idx="1252">
                  <c:v>4.1147046E-2</c:v>
                </c:pt>
                <c:pt idx="1253">
                  <c:v>4.0431650399999998E-2</c:v>
                </c:pt>
                <c:pt idx="1254">
                  <c:v>4.3705753199999996E-2</c:v>
                </c:pt>
                <c:pt idx="1255">
                  <c:v>4.4115469200000007E-2</c:v>
                </c:pt>
                <c:pt idx="1256">
                  <c:v>4.2314770799999998E-2</c:v>
                </c:pt>
                <c:pt idx="1257">
                  <c:v>4.2314770799999998E-2</c:v>
                </c:pt>
                <c:pt idx="1258">
                  <c:v>4.2314770799999998E-2</c:v>
                </c:pt>
                <c:pt idx="1259">
                  <c:v>4.2522706799999997E-2</c:v>
                </c:pt>
                <c:pt idx="1260">
                  <c:v>4.0715578799999999E-2</c:v>
                </c:pt>
                <c:pt idx="1261">
                  <c:v>4.3077430800000004E-2</c:v>
                </c:pt>
                <c:pt idx="1262">
                  <c:v>3.9554488800000003E-2</c:v>
                </c:pt>
                <c:pt idx="1263">
                  <c:v>3.8248117200000001E-2</c:v>
                </c:pt>
                <c:pt idx="1264">
                  <c:v>3.8248117200000001E-2</c:v>
                </c:pt>
                <c:pt idx="1265">
                  <c:v>3.8248117200000001E-2</c:v>
                </c:pt>
                <c:pt idx="1266">
                  <c:v>3.8779106399999999E-2</c:v>
                </c:pt>
                <c:pt idx="1267">
                  <c:v>3.5876005200000005E-2</c:v>
                </c:pt>
                <c:pt idx="1268">
                  <c:v>3.7101049200000007E-2</c:v>
                </c:pt>
                <c:pt idx="1269">
                  <c:v>3.48221664E-2</c:v>
                </c:pt>
                <c:pt idx="1270">
                  <c:v>3.4942550399999994E-2</c:v>
                </c:pt>
                <c:pt idx="1271">
                  <c:v>3.4942550399999994E-2</c:v>
                </c:pt>
                <c:pt idx="1272">
                  <c:v>3.4942550399999994E-2</c:v>
                </c:pt>
                <c:pt idx="1273">
                  <c:v>3.5411774399999998E-2</c:v>
                </c:pt>
                <c:pt idx="1274">
                  <c:v>3.4418059200000004E-2</c:v>
                </c:pt>
                <c:pt idx="1275">
                  <c:v>3.4885504800000001E-2</c:v>
                </c:pt>
                <c:pt idx="1276">
                  <c:v>3.2709085200000002E-2</c:v>
                </c:pt>
                <c:pt idx="1277">
                  <c:v>3.5482021200000005E-2</c:v>
                </c:pt>
                <c:pt idx="1278">
                  <c:v>3.5482021200000005E-2</c:v>
                </c:pt>
                <c:pt idx="1279">
                  <c:v>3.5482021200000005E-2</c:v>
                </c:pt>
                <c:pt idx="1280">
                  <c:v>3.2123376000000002E-2</c:v>
                </c:pt>
                <c:pt idx="1281">
                  <c:v>3.1823647199999999E-2</c:v>
                </c:pt>
                <c:pt idx="1282">
                  <c:v>3.2959839599999999E-2</c:v>
                </c:pt>
                <c:pt idx="1283">
                  <c:v>3.4172229600000006E-2</c:v>
                </c:pt>
                <c:pt idx="1284">
                  <c:v>3.1658187600000005E-2</c:v>
                </c:pt>
                <c:pt idx="1285">
                  <c:v>3.1658187600000005E-2</c:v>
                </c:pt>
                <c:pt idx="1286">
                  <c:v>3.1658187600000005E-2</c:v>
                </c:pt>
                <c:pt idx="1287">
                  <c:v>3.4669292399999996E-2</c:v>
                </c:pt>
                <c:pt idx="1288">
                  <c:v>3.2537401199999996E-2</c:v>
                </c:pt>
                <c:pt idx="1289">
                  <c:v>3.6032778000000001E-2</c:v>
                </c:pt>
                <c:pt idx="1290">
                  <c:v>3.3831734399999994E-2</c:v>
                </c:pt>
                <c:pt idx="1291">
                  <c:v>3.6997423199999997E-2</c:v>
                </c:pt>
                <c:pt idx="1292">
                  <c:v>3.6997423199999997E-2</c:v>
                </c:pt>
                <c:pt idx="1293">
                  <c:v>3.6997423199999997E-2</c:v>
                </c:pt>
                <c:pt idx="1294">
                  <c:v>3.6842633999999999E-2</c:v>
                </c:pt>
                <c:pt idx="1295">
                  <c:v>3.6622386E-2</c:v>
                </c:pt>
                <c:pt idx="1296">
                  <c:v>3.92642676E-2</c:v>
                </c:pt>
                <c:pt idx="1297">
                  <c:v>3.7602968399999999E-2</c:v>
                </c:pt>
                <c:pt idx="1298">
                  <c:v>4.0001482800000002E-2</c:v>
                </c:pt>
                <c:pt idx="1299">
                  <c:v>4.0001482800000002E-2</c:v>
                </c:pt>
                <c:pt idx="1300">
                  <c:v>4.0001482800000002E-2</c:v>
                </c:pt>
                <c:pt idx="1301">
                  <c:v>3.9414679200000004E-2</c:v>
                </c:pt>
                <c:pt idx="1302">
                  <c:v>4.0065778799999993E-2</c:v>
                </c:pt>
                <c:pt idx="1303">
                  <c:v>4.0071456000000005E-2</c:v>
                </c:pt>
                <c:pt idx="1304">
                  <c:v>4.07558664E-2</c:v>
                </c:pt>
                <c:pt idx="1305">
                  <c:v>4.0273167600000007E-2</c:v>
                </c:pt>
                <c:pt idx="1306">
                  <c:v>4.0273167600000007E-2</c:v>
                </c:pt>
                <c:pt idx="1307">
                  <c:v>4.0273167600000007E-2</c:v>
                </c:pt>
                <c:pt idx="1308">
                  <c:v>3.8950174800000001E-2</c:v>
                </c:pt>
                <c:pt idx="1309">
                  <c:v>3.8010564000000004E-2</c:v>
                </c:pt>
                <c:pt idx="1310">
                  <c:v>3.9089232000000002E-2</c:v>
                </c:pt>
                <c:pt idx="1311">
                  <c:v>3.7436687999999996E-2</c:v>
                </c:pt>
                <c:pt idx="1312">
                  <c:v>3.9225005999999993E-2</c:v>
                </c:pt>
                <c:pt idx="1313">
                  <c:v>3.9225005999999993E-2</c:v>
                </c:pt>
                <c:pt idx="1314">
                  <c:v>3.9225005999999993E-2</c:v>
                </c:pt>
                <c:pt idx="1315">
                  <c:v>3.7930330800000002E-2</c:v>
                </c:pt>
                <c:pt idx="1316">
                  <c:v>3.8927124E-2</c:v>
                </c:pt>
                <c:pt idx="1317">
                  <c:v>3.7691614800000002E-2</c:v>
                </c:pt>
                <c:pt idx="1318">
                  <c:v>3.8632114799999999E-2</c:v>
                </c:pt>
                <c:pt idx="1319">
                  <c:v>3.8715084000000004E-2</c:v>
                </c:pt>
                <c:pt idx="1320">
                  <c:v>3.8715084000000004E-2</c:v>
                </c:pt>
                <c:pt idx="1321">
                  <c:v>3.8715084000000004E-2</c:v>
                </c:pt>
                <c:pt idx="1322">
                  <c:v>4.1565585599999996E-2</c:v>
                </c:pt>
                <c:pt idx="1323">
                  <c:v>4.2111280799999998E-2</c:v>
                </c:pt>
                <c:pt idx="1324">
                  <c:v>4.0515098400000005E-2</c:v>
                </c:pt>
                <c:pt idx="1325">
                  <c:v>4.3123190400000004E-2</c:v>
                </c:pt>
                <c:pt idx="1326">
                  <c:v>4.3321071599999997E-2</c:v>
                </c:pt>
                <c:pt idx="1327">
                  <c:v>4.3321071599999997E-2</c:v>
                </c:pt>
                <c:pt idx="1328">
                  <c:v>4.3321071599999997E-2</c:v>
                </c:pt>
                <c:pt idx="1329">
                  <c:v>4.4079080399999998E-2</c:v>
                </c:pt>
                <c:pt idx="1330">
                  <c:v>4.3187007599999994E-2</c:v>
                </c:pt>
                <c:pt idx="1331">
                  <c:v>4.4627443200000005E-2</c:v>
                </c:pt>
                <c:pt idx="1332">
                  <c:v>4.3509034799999999E-2</c:v>
                </c:pt>
                <c:pt idx="1333">
                  <c:v>4.4014989599999998E-2</c:v>
                </c:pt>
                <c:pt idx="1334">
                  <c:v>4.4014989599999998E-2</c:v>
                </c:pt>
                <c:pt idx="1335">
                  <c:v>4.4014989599999998E-2</c:v>
                </c:pt>
                <c:pt idx="1336">
                  <c:v>4.5315410400000013E-2</c:v>
                </c:pt>
                <c:pt idx="1337">
                  <c:v>4.4988321600000006E-2</c:v>
                </c:pt>
                <c:pt idx="1338">
                  <c:v>4.6397977199999996E-2</c:v>
                </c:pt>
                <c:pt idx="1339">
                  <c:v>4.56996816E-2</c:v>
                </c:pt>
                <c:pt idx="1340">
                  <c:v>4.4693722800000002E-2</c:v>
                </c:pt>
                <c:pt idx="1341">
                  <c:v>4.4693722800000002E-2</c:v>
                </c:pt>
                <c:pt idx="1342">
                  <c:v>4.4693722800000002E-2</c:v>
                </c:pt>
                <c:pt idx="1343">
                  <c:v>4.6103036400000005E-2</c:v>
                </c:pt>
                <c:pt idx="1344">
                  <c:v>4.3753769999999997E-2</c:v>
                </c:pt>
                <c:pt idx="1345">
                  <c:v>4.2867032400000005E-2</c:v>
                </c:pt>
                <c:pt idx="1346">
                  <c:v>4.3494055199999999E-2</c:v>
                </c:pt>
                <c:pt idx="1347">
                  <c:v>4.1927284799999999E-2</c:v>
                </c:pt>
                <c:pt idx="1348">
                  <c:v>4.1927284799999999E-2</c:v>
                </c:pt>
                <c:pt idx="1349">
                  <c:v>4.1927284799999999E-2</c:v>
                </c:pt>
                <c:pt idx="1350">
                  <c:v>4.2305605199999999E-2</c:v>
                </c:pt>
                <c:pt idx="1351">
                  <c:v>4.2225303600000007E-2</c:v>
                </c:pt>
                <c:pt idx="1352">
                  <c:v>4.4616020399999998E-2</c:v>
                </c:pt>
                <c:pt idx="1353">
                  <c:v>4.1126731200000002E-2</c:v>
                </c:pt>
                <c:pt idx="1354">
                  <c:v>4.3858216800000002E-2</c:v>
                </c:pt>
                <c:pt idx="1355">
                  <c:v>4.3858216800000002E-2</c:v>
                </c:pt>
                <c:pt idx="1356">
                  <c:v>4.3858216800000002E-2</c:v>
                </c:pt>
                <c:pt idx="1357">
                  <c:v>4.3268335200000008E-2</c:v>
                </c:pt>
                <c:pt idx="1358">
                  <c:v>4.1278510800000001E-2</c:v>
                </c:pt>
                <c:pt idx="1359">
                  <c:v>4.0799505600000001E-2</c:v>
                </c:pt>
                <c:pt idx="1360">
                  <c:v>3.9330889199999997E-2</c:v>
                </c:pt>
                <c:pt idx="1361">
                  <c:v>3.96343116E-2</c:v>
                </c:pt>
                <c:pt idx="1362">
                  <c:v>3.96343116E-2</c:v>
                </c:pt>
                <c:pt idx="1363">
                  <c:v>3.96343116E-2</c:v>
                </c:pt>
                <c:pt idx="1364">
                  <c:v>3.7850166000000005E-2</c:v>
                </c:pt>
                <c:pt idx="1365">
                  <c:v>3.71857284E-2</c:v>
                </c:pt>
                <c:pt idx="1366">
                  <c:v>3.6954126000000004E-2</c:v>
                </c:pt>
                <c:pt idx="1367">
                  <c:v>3.5163892799999999E-2</c:v>
                </c:pt>
                <c:pt idx="1368">
                  <c:v>3.5841121199999999E-2</c:v>
                </c:pt>
                <c:pt idx="1369">
                  <c:v>3.5841121199999999E-2</c:v>
                </c:pt>
                <c:pt idx="1370">
                  <c:v>3.5841121199999999E-2</c:v>
                </c:pt>
                <c:pt idx="1371">
                  <c:v>3.4277428799999995E-2</c:v>
                </c:pt>
                <c:pt idx="1372">
                  <c:v>3.5520188400000006E-2</c:v>
                </c:pt>
                <c:pt idx="1373">
                  <c:v>3.4235362799999995E-2</c:v>
                </c:pt>
                <c:pt idx="1374">
                  <c:v>3.4921893599999997E-2</c:v>
                </c:pt>
                <c:pt idx="1375">
                  <c:v>3.53346192E-2</c:v>
                </c:pt>
                <c:pt idx="1376">
                  <c:v>3.53346192E-2</c:v>
                </c:pt>
                <c:pt idx="1377">
                  <c:v>3.53346192E-2</c:v>
                </c:pt>
                <c:pt idx="1378">
                  <c:v>3.5488998000000001E-2</c:v>
                </c:pt>
                <c:pt idx="1379">
                  <c:v>3.5519504399999999E-2</c:v>
                </c:pt>
                <c:pt idx="1380">
                  <c:v>3.4771140000000006E-2</c:v>
                </c:pt>
                <c:pt idx="1381">
                  <c:v>3.58801776E-2</c:v>
                </c:pt>
                <c:pt idx="1382">
                  <c:v>3.4808144400000005E-2</c:v>
                </c:pt>
                <c:pt idx="1383">
                  <c:v>3.4808144400000005E-2</c:v>
                </c:pt>
                <c:pt idx="1384">
                  <c:v>3.4808144400000005E-2</c:v>
                </c:pt>
                <c:pt idx="1385">
                  <c:v>3.4727911200000003E-2</c:v>
                </c:pt>
                <c:pt idx="1386">
                  <c:v>3.3891242400000007E-2</c:v>
                </c:pt>
                <c:pt idx="1387">
                  <c:v>3.3384466799999998E-2</c:v>
                </c:pt>
                <c:pt idx="1388">
                  <c:v>3.3359500799999997E-2</c:v>
                </c:pt>
                <c:pt idx="1389">
                  <c:v>3.1459348799999995E-2</c:v>
                </c:pt>
                <c:pt idx="1390">
                  <c:v>3.1459348799999995E-2</c:v>
                </c:pt>
                <c:pt idx="1391">
                  <c:v>3.1459348799999995E-2</c:v>
                </c:pt>
                <c:pt idx="1392">
                  <c:v>3.3154779599999996E-2</c:v>
                </c:pt>
                <c:pt idx="1393">
                  <c:v>3.20906808E-2</c:v>
                </c:pt>
                <c:pt idx="1394">
                  <c:v>3.1759830000000003E-2</c:v>
                </c:pt>
                <c:pt idx="1395">
                  <c:v>3.2294034000000006E-2</c:v>
                </c:pt>
                <c:pt idx="1396">
                  <c:v>3.2406415199999997E-2</c:v>
                </c:pt>
                <c:pt idx="1397">
                  <c:v>3.2406415199999997E-2</c:v>
                </c:pt>
                <c:pt idx="1398">
                  <c:v>3.2406415199999997E-2</c:v>
                </c:pt>
                <c:pt idx="1399">
                  <c:v>3.3929204400000003E-2</c:v>
                </c:pt>
                <c:pt idx="1400">
                  <c:v>3.1184791199999999E-2</c:v>
                </c:pt>
                <c:pt idx="1401">
                  <c:v>3.52004868E-2</c:v>
                </c:pt>
                <c:pt idx="1402">
                  <c:v>3.24226944E-2</c:v>
                </c:pt>
                <c:pt idx="1403">
                  <c:v>3.4935300000000002E-2</c:v>
                </c:pt>
                <c:pt idx="1404">
                  <c:v>3.4935300000000002E-2</c:v>
                </c:pt>
                <c:pt idx="1405">
                  <c:v>3.4935300000000002E-2</c:v>
                </c:pt>
                <c:pt idx="1406">
                  <c:v>3.5280241200000007E-2</c:v>
                </c:pt>
                <c:pt idx="1407">
                  <c:v>3.3551226000000003E-2</c:v>
                </c:pt>
                <c:pt idx="1408">
                  <c:v>3.5885170800000005E-2</c:v>
                </c:pt>
                <c:pt idx="1409">
                  <c:v>3.4751167200000002E-2</c:v>
                </c:pt>
                <c:pt idx="1410">
                  <c:v>3.1730759999999997E-2</c:v>
                </c:pt>
                <c:pt idx="1411">
                  <c:v>3.1730759999999997E-2</c:v>
                </c:pt>
                <c:pt idx="1412">
                  <c:v>3.1730759999999997E-2</c:v>
                </c:pt>
                <c:pt idx="1413">
                  <c:v>3.3362715599999995E-2</c:v>
                </c:pt>
                <c:pt idx="1414">
                  <c:v>3.3105805200000005E-2</c:v>
                </c:pt>
                <c:pt idx="1415">
                  <c:v>3.2381859600000007E-2</c:v>
                </c:pt>
                <c:pt idx="1416">
                  <c:v>3.3382551600000004E-2</c:v>
                </c:pt>
                <c:pt idx="1417">
                  <c:v>3.3062029200000002E-2</c:v>
                </c:pt>
                <c:pt idx="1418">
                  <c:v>3.3062029200000002E-2</c:v>
                </c:pt>
                <c:pt idx="1419">
                  <c:v>3.3062029200000002E-2</c:v>
                </c:pt>
                <c:pt idx="1420">
                  <c:v>3.4678936799999997E-2</c:v>
                </c:pt>
                <c:pt idx="1421">
                  <c:v>3.3871338000000001E-2</c:v>
                </c:pt>
                <c:pt idx="1422">
                  <c:v>3.5654389200000004E-2</c:v>
                </c:pt>
                <c:pt idx="1423">
                  <c:v>3.5369982000000008E-2</c:v>
                </c:pt>
                <c:pt idx="1424">
                  <c:v>3.6682030800000001E-2</c:v>
                </c:pt>
                <c:pt idx="1425">
                  <c:v>3.6682030800000001E-2</c:v>
                </c:pt>
                <c:pt idx="1426">
                  <c:v>3.6682030800000001E-2</c:v>
                </c:pt>
                <c:pt idx="1427">
                  <c:v>3.6834357599999999E-2</c:v>
                </c:pt>
                <c:pt idx="1428">
                  <c:v>3.66797736E-2</c:v>
                </c:pt>
                <c:pt idx="1429">
                  <c:v>3.5949672000000002E-2</c:v>
                </c:pt>
                <c:pt idx="1430">
                  <c:v>3.6715204799999998E-2</c:v>
                </c:pt>
                <c:pt idx="1431">
                  <c:v>3.4913480400000002E-2</c:v>
                </c:pt>
                <c:pt idx="1432">
                  <c:v>3.4913480400000002E-2</c:v>
                </c:pt>
                <c:pt idx="1433">
                  <c:v>3.4913480400000002E-2</c:v>
                </c:pt>
                <c:pt idx="1434">
                  <c:v>3.3862172400000001E-2</c:v>
                </c:pt>
                <c:pt idx="1435">
                  <c:v>3.3576807600000001E-2</c:v>
                </c:pt>
                <c:pt idx="1436">
                  <c:v>3.2820782399999998E-2</c:v>
                </c:pt>
                <c:pt idx="1437">
                  <c:v>3.3183644400000004E-2</c:v>
                </c:pt>
                <c:pt idx="1438">
                  <c:v>3.3666548399999996E-2</c:v>
                </c:pt>
                <c:pt idx="1439">
                  <c:v>3.3666548399999996E-2</c:v>
                </c:pt>
                <c:pt idx="1440">
                  <c:v>3.3666548399999996E-2</c:v>
                </c:pt>
                <c:pt idx="1441">
                  <c:v>3.6323956800000001E-2</c:v>
                </c:pt>
                <c:pt idx="1442">
                  <c:v>3.7043866799999998E-2</c:v>
                </c:pt>
                <c:pt idx="1443">
                  <c:v>3.5848439999999995E-2</c:v>
                </c:pt>
                <c:pt idx="1444">
                  <c:v>4.0491363599999997E-2</c:v>
                </c:pt>
                <c:pt idx="1445">
                  <c:v>3.6436611600000002E-2</c:v>
                </c:pt>
                <c:pt idx="1446">
                  <c:v>3.6436611600000002E-2</c:v>
                </c:pt>
                <c:pt idx="1447">
                  <c:v>3.6436611600000002E-2</c:v>
                </c:pt>
                <c:pt idx="1448">
                  <c:v>3.6346460400000002E-2</c:v>
                </c:pt>
                <c:pt idx="1449">
                  <c:v>3.5365809599999999E-2</c:v>
                </c:pt>
                <c:pt idx="1450">
                  <c:v>3.5831887200000002E-2</c:v>
                </c:pt>
                <c:pt idx="1451">
                  <c:v>3.2419821599999996E-2</c:v>
                </c:pt>
                <c:pt idx="1452">
                  <c:v>3.3583852800000008E-2</c:v>
                </c:pt>
                <c:pt idx="1453">
                  <c:v>3.3583852800000008E-2</c:v>
                </c:pt>
                <c:pt idx="1454">
                  <c:v>3.3583852800000008E-2</c:v>
                </c:pt>
                <c:pt idx="1455">
                  <c:v>3.1386229200000004E-2</c:v>
                </c:pt>
                <c:pt idx="1456">
                  <c:v>3.1573439999999994E-2</c:v>
                </c:pt>
                <c:pt idx="1457">
                  <c:v>3.0149420400000002E-2</c:v>
                </c:pt>
                <c:pt idx="1458">
                  <c:v>3.0149420400000002E-2</c:v>
                </c:pt>
                <c:pt idx="1459">
                  <c:v>3.0149420400000002E-2</c:v>
                </c:pt>
                <c:pt idx="1460">
                  <c:v>3.0149420400000002E-2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F8-4B05-B701-FA2F9F691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00_);\(&quot;$&quot;#,##0.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noFill/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</a:t>
            </a:r>
          </a:p>
          <a:p>
            <a:pPr algn="ctr">
              <a:defRPr/>
            </a:pPr>
            <a:r>
              <a:rPr lang="en-US"/>
              <a:t>Bitcoin Difficulty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Bitcoin Difficulty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ORDAM_ASIC_Pricing_Index!$A$3653:$A$5113</c:f>
              <c:numCache>
                <c:formatCode>m/d/yy;@</c:formatCode>
                <c:ptCount val="1461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  <c:pt idx="454">
                  <c:v>43920</c:v>
                </c:pt>
                <c:pt idx="455">
                  <c:v>43921</c:v>
                </c:pt>
                <c:pt idx="456">
                  <c:v>43922</c:v>
                </c:pt>
                <c:pt idx="457">
                  <c:v>43923</c:v>
                </c:pt>
                <c:pt idx="458">
                  <c:v>43924</c:v>
                </c:pt>
                <c:pt idx="459">
                  <c:v>43925</c:v>
                </c:pt>
                <c:pt idx="460">
                  <c:v>43926</c:v>
                </c:pt>
                <c:pt idx="461">
                  <c:v>43927</c:v>
                </c:pt>
                <c:pt idx="462">
                  <c:v>43928</c:v>
                </c:pt>
                <c:pt idx="463">
                  <c:v>43929</c:v>
                </c:pt>
                <c:pt idx="464">
                  <c:v>43930</c:v>
                </c:pt>
                <c:pt idx="465">
                  <c:v>43931</c:v>
                </c:pt>
                <c:pt idx="466">
                  <c:v>43932</c:v>
                </c:pt>
                <c:pt idx="467">
                  <c:v>43933</c:v>
                </c:pt>
                <c:pt idx="468">
                  <c:v>43934</c:v>
                </c:pt>
                <c:pt idx="469">
                  <c:v>43935</c:v>
                </c:pt>
                <c:pt idx="470">
                  <c:v>43936</c:v>
                </c:pt>
                <c:pt idx="471">
                  <c:v>43937</c:v>
                </c:pt>
                <c:pt idx="472">
                  <c:v>43938</c:v>
                </c:pt>
                <c:pt idx="473">
                  <c:v>43939</c:v>
                </c:pt>
                <c:pt idx="474">
                  <c:v>43940</c:v>
                </c:pt>
                <c:pt idx="475">
                  <c:v>43941</c:v>
                </c:pt>
                <c:pt idx="476">
                  <c:v>43942</c:v>
                </c:pt>
                <c:pt idx="477">
                  <c:v>43943</c:v>
                </c:pt>
                <c:pt idx="478">
                  <c:v>43944</c:v>
                </c:pt>
                <c:pt idx="479">
                  <c:v>43945</c:v>
                </c:pt>
                <c:pt idx="480">
                  <c:v>43946</c:v>
                </c:pt>
                <c:pt idx="481">
                  <c:v>43947</c:v>
                </c:pt>
                <c:pt idx="482">
                  <c:v>43948</c:v>
                </c:pt>
                <c:pt idx="483">
                  <c:v>43949</c:v>
                </c:pt>
                <c:pt idx="484">
                  <c:v>43950</c:v>
                </c:pt>
                <c:pt idx="485">
                  <c:v>43951</c:v>
                </c:pt>
                <c:pt idx="486">
                  <c:v>43952</c:v>
                </c:pt>
                <c:pt idx="487">
                  <c:v>43953</c:v>
                </c:pt>
                <c:pt idx="488">
                  <c:v>43954</c:v>
                </c:pt>
                <c:pt idx="489">
                  <c:v>43955</c:v>
                </c:pt>
                <c:pt idx="490">
                  <c:v>43956</c:v>
                </c:pt>
                <c:pt idx="491">
                  <c:v>43957</c:v>
                </c:pt>
                <c:pt idx="492">
                  <c:v>43958</c:v>
                </c:pt>
                <c:pt idx="493">
                  <c:v>43959</c:v>
                </c:pt>
                <c:pt idx="494">
                  <c:v>43960</c:v>
                </c:pt>
                <c:pt idx="495">
                  <c:v>43961</c:v>
                </c:pt>
                <c:pt idx="496">
                  <c:v>43962</c:v>
                </c:pt>
                <c:pt idx="497">
                  <c:v>43963</c:v>
                </c:pt>
                <c:pt idx="498">
                  <c:v>43964</c:v>
                </c:pt>
                <c:pt idx="499">
                  <c:v>43965</c:v>
                </c:pt>
                <c:pt idx="500">
                  <c:v>43966</c:v>
                </c:pt>
                <c:pt idx="501">
                  <c:v>43967</c:v>
                </c:pt>
                <c:pt idx="502">
                  <c:v>43968</c:v>
                </c:pt>
                <c:pt idx="503">
                  <c:v>43969</c:v>
                </c:pt>
                <c:pt idx="504">
                  <c:v>43970</c:v>
                </c:pt>
                <c:pt idx="505">
                  <c:v>43971</c:v>
                </c:pt>
                <c:pt idx="506">
                  <c:v>43972</c:v>
                </c:pt>
                <c:pt idx="507">
                  <c:v>43973</c:v>
                </c:pt>
                <c:pt idx="508">
                  <c:v>43974</c:v>
                </c:pt>
                <c:pt idx="509">
                  <c:v>43975</c:v>
                </c:pt>
                <c:pt idx="510">
                  <c:v>43976</c:v>
                </c:pt>
                <c:pt idx="511">
                  <c:v>43977</c:v>
                </c:pt>
                <c:pt idx="512">
                  <c:v>43978</c:v>
                </c:pt>
                <c:pt idx="513">
                  <c:v>43979</c:v>
                </c:pt>
                <c:pt idx="514">
                  <c:v>43980</c:v>
                </c:pt>
                <c:pt idx="515">
                  <c:v>43981</c:v>
                </c:pt>
                <c:pt idx="516">
                  <c:v>43982</c:v>
                </c:pt>
                <c:pt idx="517">
                  <c:v>43983</c:v>
                </c:pt>
                <c:pt idx="518">
                  <c:v>43984</c:v>
                </c:pt>
                <c:pt idx="519">
                  <c:v>43985</c:v>
                </c:pt>
                <c:pt idx="520">
                  <c:v>43986</c:v>
                </c:pt>
                <c:pt idx="521">
                  <c:v>43987</c:v>
                </c:pt>
                <c:pt idx="522">
                  <c:v>43988</c:v>
                </c:pt>
                <c:pt idx="523">
                  <c:v>43989</c:v>
                </c:pt>
                <c:pt idx="524">
                  <c:v>43990</c:v>
                </c:pt>
                <c:pt idx="525">
                  <c:v>43991</c:v>
                </c:pt>
                <c:pt idx="526">
                  <c:v>43992</c:v>
                </c:pt>
                <c:pt idx="527">
                  <c:v>43993</c:v>
                </c:pt>
                <c:pt idx="528">
                  <c:v>43994</c:v>
                </c:pt>
                <c:pt idx="529">
                  <c:v>43995</c:v>
                </c:pt>
                <c:pt idx="530">
                  <c:v>43996</c:v>
                </c:pt>
                <c:pt idx="531">
                  <c:v>43997</c:v>
                </c:pt>
                <c:pt idx="532">
                  <c:v>43998</c:v>
                </c:pt>
                <c:pt idx="533">
                  <c:v>43999</c:v>
                </c:pt>
                <c:pt idx="534">
                  <c:v>44000</c:v>
                </c:pt>
                <c:pt idx="535">
                  <c:v>44001</c:v>
                </c:pt>
                <c:pt idx="536">
                  <c:v>44002</c:v>
                </c:pt>
                <c:pt idx="537">
                  <c:v>44003</c:v>
                </c:pt>
                <c:pt idx="538">
                  <c:v>44004</c:v>
                </c:pt>
                <c:pt idx="539">
                  <c:v>44005</c:v>
                </c:pt>
                <c:pt idx="540">
                  <c:v>44006</c:v>
                </c:pt>
                <c:pt idx="541">
                  <c:v>44007</c:v>
                </c:pt>
                <c:pt idx="542">
                  <c:v>44008</c:v>
                </c:pt>
                <c:pt idx="543">
                  <c:v>44009</c:v>
                </c:pt>
                <c:pt idx="544">
                  <c:v>44010</c:v>
                </c:pt>
                <c:pt idx="545">
                  <c:v>44011</c:v>
                </c:pt>
                <c:pt idx="546">
                  <c:v>44012</c:v>
                </c:pt>
                <c:pt idx="547">
                  <c:v>44013</c:v>
                </c:pt>
                <c:pt idx="548">
                  <c:v>44014</c:v>
                </c:pt>
                <c:pt idx="549">
                  <c:v>44015</c:v>
                </c:pt>
                <c:pt idx="550">
                  <c:v>44016</c:v>
                </c:pt>
                <c:pt idx="551">
                  <c:v>44017</c:v>
                </c:pt>
                <c:pt idx="552">
                  <c:v>44018</c:v>
                </c:pt>
                <c:pt idx="553">
                  <c:v>44019</c:v>
                </c:pt>
                <c:pt idx="554">
                  <c:v>44020</c:v>
                </c:pt>
                <c:pt idx="555">
                  <c:v>44021</c:v>
                </c:pt>
                <c:pt idx="556">
                  <c:v>44022</c:v>
                </c:pt>
                <c:pt idx="557">
                  <c:v>44023</c:v>
                </c:pt>
                <c:pt idx="558">
                  <c:v>44024</c:v>
                </c:pt>
                <c:pt idx="559">
                  <c:v>44025</c:v>
                </c:pt>
                <c:pt idx="560">
                  <c:v>44026</c:v>
                </c:pt>
                <c:pt idx="561">
                  <c:v>44027</c:v>
                </c:pt>
                <c:pt idx="562">
                  <c:v>44028</c:v>
                </c:pt>
                <c:pt idx="563">
                  <c:v>44029</c:v>
                </c:pt>
                <c:pt idx="564">
                  <c:v>44030</c:v>
                </c:pt>
                <c:pt idx="565">
                  <c:v>44031</c:v>
                </c:pt>
                <c:pt idx="566">
                  <c:v>44032</c:v>
                </c:pt>
                <c:pt idx="567">
                  <c:v>44033</c:v>
                </c:pt>
                <c:pt idx="568">
                  <c:v>44034</c:v>
                </c:pt>
                <c:pt idx="569">
                  <c:v>44035</c:v>
                </c:pt>
                <c:pt idx="570">
                  <c:v>44036</c:v>
                </c:pt>
                <c:pt idx="571">
                  <c:v>44037</c:v>
                </c:pt>
                <c:pt idx="572">
                  <c:v>44038</c:v>
                </c:pt>
                <c:pt idx="573">
                  <c:v>44039</c:v>
                </c:pt>
                <c:pt idx="574">
                  <c:v>44040</c:v>
                </c:pt>
                <c:pt idx="575">
                  <c:v>44041</c:v>
                </c:pt>
                <c:pt idx="576">
                  <c:v>44042</c:v>
                </c:pt>
                <c:pt idx="577">
                  <c:v>44043</c:v>
                </c:pt>
                <c:pt idx="578">
                  <c:v>44044</c:v>
                </c:pt>
                <c:pt idx="579">
                  <c:v>44045</c:v>
                </c:pt>
                <c:pt idx="580">
                  <c:v>44046</c:v>
                </c:pt>
                <c:pt idx="581">
                  <c:v>44047</c:v>
                </c:pt>
                <c:pt idx="582">
                  <c:v>44048</c:v>
                </c:pt>
                <c:pt idx="583">
                  <c:v>44049</c:v>
                </c:pt>
                <c:pt idx="584">
                  <c:v>44050</c:v>
                </c:pt>
                <c:pt idx="585">
                  <c:v>44051</c:v>
                </c:pt>
                <c:pt idx="586">
                  <c:v>44052</c:v>
                </c:pt>
                <c:pt idx="587">
                  <c:v>44053</c:v>
                </c:pt>
                <c:pt idx="588">
                  <c:v>44054</c:v>
                </c:pt>
                <c:pt idx="589">
                  <c:v>44055</c:v>
                </c:pt>
                <c:pt idx="590">
                  <c:v>44056</c:v>
                </c:pt>
                <c:pt idx="591">
                  <c:v>44057</c:v>
                </c:pt>
                <c:pt idx="592">
                  <c:v>44058</c:v>
                </c:pt>
                <c:pt idx="593">
                  <c:v>44059</c:v>
                </c:pt>
                <c:pt idx="594">
                  <c:v>44060</c:v>
                </c:pt>
                <c:pt idx="595">
                  <c:v>44061</c:v>
                </c:pt>
                <c:pt idx="596">
                  <c:v>44062</c:v>
                </c:pt>
                <c:pt idx="597">
                  <c:v>44063</c:v>
                </c:pt>
                <c:pt idx="598">
                  <c:v>44064</c:v>
                </c:pt>
                <c:pt idx="599">
                  <c:v>44065</c:v>
                </c:pt>
                <c:pt idx="600">
                  <c:v>44066</c:v>
                </c:pt>
                <c:pt idx="601">
                  <c:v>44067</c:v>
                </c:pt>
                <c:pt idx="602">
                  <c:v>44068</c:v>
                </c:pt>
                <c:pt idx="603">
                  <c:v>44069</c:v>
                </c:pt>
                <c:pt idx="604">
                  <c:v>44070</c:v>
                </c:pt>
                <c:pt idx="605">
                  <c:v>44071</c:v>
                </c:pt>
                <c:pt idx="606">
                  <c:v>44072</c:v>
                </c:pt>
                <c:pt idx="607">
                  <c:v>44073</c:v>
                </c:pt>
                <c:pt idx="608">
                  <c:v>44074</c:v>
                </c:pt>
                <c:pt idx="609">
                  <c:v>44075</c:v>
                </c:pt>
                <c:pt idx="610">
                  <c:v>44076</c:v>
                </c:pt>
                <c:pt idx="611">
                  <c:v>44077</c:v>
                </c:pt>
                <c:pt idx="612">
                  <c:v>44078</c:v>
                </c:pt>
                <c:pt idx="613">
                  <c:v>44079</c:v>
                </c:pt>
                <c:pt idx="614">
                  <c:v>44080</c:v>
                </c:pt>
                <c:pt idx="615">
                  <c:v>44081</c:v>
                </c:pt>
                <c:pt idx="616">
                  <c:v>44082</c:v>
                </c:pt>
                <c:pt idx="617">
                  <c:v>44083</c:v>
                </c:pt>
                <c:pt idx="618">
                  <c:v>44084</c:v>
                </c:pt>
                <c:pt idx="619">
                  <c:v>44085</c:v>
                </c:pt>
                <c:pt idx="620">
                  <c:v>44086</c:v>
                </c:pt>
                <c:pt idx="621">
                  <c:v>44087</c:v>
                </c:pt>
                <c:pt idx="622">
                  <c:v>44088</c:v>
                </c:pt>
                <c:pt idx="623">
                  <c:v>44089</c:v>
                </c:pt>
                <c:pt idx="624">
                  <c:v>44090</c:v>
                </c:pt>
                <c:pt idx="625">
                  <c:v>44091</c:v>
                </c:pt>
                <c:pt idx="626">
                  <c:v>44092</c:v>
                </c:pt>
                <c:pt idx="627">
                  <c:v>44093</c:v>
                </c:pt>
                <c:pt idx="628">
                  <c:v>44094</c:v>
                </c:pt>
                <c:pt idx="629">
                  <c:v>44095</c:v>
                </c:pt>
                <c:pt idx="630">
                  <c:v>44096</c:v>
                </c:pt>
                <c:pt idx="631">
                  <c:v>44097</c:v>
                </c:pt>
                <c:pt idx="632">
                  <c:v>44098</c:v>
                </c:pt>
                <c:pt idx="633">
                  <c:v>44099</c:v>
                </c:pt>
                <c:pt idx="634">
                  <c:v>44100</c:v>
                </c:pt>
                <c:pt idx="635">
                  <c:v>44101</c:v>
                </c:pt>
                <c:pt idx="636">
                  <c:v>44102</c:v>
                </c:pt>
                <c:pt idx="637">
                  <c:v>44103</c:v>
                </c:pt>
                <c:pt idx="638">
                  <c:v>44104</c:v>
                </c:pt>
                <c:pt idx="639">
                  <c:v>44105</c:v>
                </c:pt>
                <c:pt idx="640">
                  <c:v>44106</c:v>
                </c:pt>
                <c:pt idx="641">
                  <c:v>44107</c:v>
                </c:pt>
                <c:pt idx="642">
                  <c:v>44108</c:v>
                </c:pt>
                <c:pt idx="643">
                  <c:v>44109</c:v>
                </c:pt>
                <c:pt idx="644">
                  <c:v>44110</c:v>
                </c:pt>
                <c:pt idx="645">
                  <c:v>44111</c:v>
                </c:pt>
                <c:pt idx="646">
                  <c:v>44112</c:v>
                </c:pt>
                <c:pt idx="647">
                  <c:v>44113</c:v>
                </c:pt>
                <c:pt idx="648">
                  <c:v>44114</c:v>
                </c:pt>
                <c:pt idx="649">
                  <c:v>44115</c:v>
                </c:pt>
                <c:pt idx="650">
                  <c:v>44116</c:v>
                </c:pt>
                <c:pt idx="651">
                  <c:v>44117</c:v>
                </c:pt>
                <c:pt idx="652">
                  <c:v>44118</c:v>
                </c:pt>
                <c:pt idx="653">
                  <c:v>44119</c:v>
                </c:pt>
                <c:pt idx="654">
                  <c:v>44120</c:v>
                </c:pt>
                <c:pt idx="655">
                  <c:v>44121</c:v>
                </c:pt>
                <c:pt idx="656">
                  <c:v>44122</c:v>
                </c:pt>
                <c:pt idx="657">
                  <c:v>44123</c:v>
                </c:pt>
                <c:pt idx="658">
                  <c:v>44124</c:v>
                </c:pt>
                <c:pt idx="659">
                  <c:v>44125</c:v>
                </c:pt>
                <c:pt idx="660">
                  <c:v>44126</c:v>
                </c:pt>
                <c:pt idx="661">
                  <c:v>44127</c:v>
                </c:pt>
                <c:pt idx="662">
                  <c:v>44128</c:v>
                </c:pt>
                <c:pt idx="663">
                  <c:v>44129</c:v>
                </c:pt>
                <c:pt idx="664">
                  <c:v>44130</c:v>
                </c:pt>
                <c:pt idx="665">
                  <c:v>44131</c:v>
                </c:pt>
                <c:pt idx="666">
                  <c:v>44132</c:v>
                </c:pt>
                <c:pt idx="667">
                  <c:v>44133</c:v>
                </c:pt>
                <c:pt idx="668">
                  <c:v>44134</c:v>
                </c:pt>
                <c:pt idx="669">
                  <c:v>44135</c:v>
                </c:pt>
                <c:pt idx="670">
                  <c:v>44136</c:v>
                </c:pt>
                <c:pt idx="671">
                  <c:v>44137</c:v>
                </c:pt>
                <c:pt idx="672">
                  <c:v>44138</c:v>
                </c:pt>
                <c:pt idx="673">
                  <c:v>44139</c:v>
                </c:pt>
                <c:pt idx="674">
                  <c:v>44140</c:v>
                </c:pt>
                <c:pt idx="675">
                  <c:v>44141</c:v>
                </c:pt>
                <c:pt idx="676">
                  <c:v>44142</c:v>
                </c:pt>
                <c:pt idx="677">
                  <c:v>44143</c:v>
                </c:pt>
                <c:pt idx="678">
                  <c:v>44144</c:v>
                </c:pt>
                <c:pt idx="679">
                  <c:v>44145</c:v>
                </c:pt>
                <c:pt idx="680">
                  <c:v>44146</c:v>
                </c:pt>
                <c:pt idx="681">
                  <c:v>44147</c:v>
                </c:pt>
                <c:pt idx="682">
                  <c:v>44148</c:v>
                </c:pt>
                <c:pt idx="683">
                  <c:v>44149</c:v>
                </c:pt>
                <c:pt idx="684">
                  <c:v>44150</c:v>
                </c:pt>
                <c:pt idx="685">
                  <c:v>44151</c:v>
                </c:pt>
                <c:pt idx="686">
                  <c:v>44152</c:v>
                </c:pt>
                <c:pt idx="687">
                  <c:v>44153</c:v>
                </c:pt>
                <c:pt idx="688">
                  <c:v>44154</c:v>
                </c:pt>
                <c:pt idx="689">
                  <c:v>44155</c:v>
                </c:pt>
                <c:pt idx="690">
                  <c:v>44156</c:v>
                </c:pt>
                <c:pt idx="691">
                  <c:v>44157</c:v>
                </c:pt>
                <c:pt idx="692">
                  <c:v>44158</c:v>
                </c:pt>
                <c:pt idx="693">
                  <c:v>44159</c:v>
                </c:pt>
                <c:pt idx="694">
                  <c:v>44160</c:v>
                </c:pt>
                <c:pt idx="695">
                  <c:v>44161</c:v>
                </c:pt>
                <c:pt idx="696">
                  <c:v>44162</c:v>
                </c:pt>
                <c:pt idx="697">
                  <c:v>44163</c:v>
                </c:pt>
                <c:pt idx="698">
                  <c:v>44164</c:v>
                </c:pt>
                <c:pt idx="699">
                  <c:v>44165</c:v>
                </c:pt>
                <c:pt idx="700">
                  <c:v>44166</c:v>
                </c:pt>
                <c:pt idx="701">
                  <c:v>44167</c:v>
                </c:pt>
                <c:pt idx="702">
                  <c:v>44168</c:v>
                </c:pt>
                <c:pt idx="703">
                  <c:v>44169</c:v>
                </c:pt>
                <c:pt idx="704">
                  <c:v>44170</c:v>
                </c:pt>
                <c:pt idx="705">
                  <c:v>44171</c:v>
                </c:pt>
                <c:pt idx="706">
                  <c:v>44172</c:v>
                </c:pt>
                <c:pt idx="707">
                  <c:v>44173</c:v>
                </c:pt>
                <c:pt idx="708">
                  <c:v>44174</c:v>
                </c:pt>
                <c:pt idx="709">
                  <c:v>44175</c:v>
                </c:pt>
                <c:pt idx="710">
                  <c:v>44176</c:v>
                </c:pt>
                <c:pt idx="711">
                  <c:v>44177</c:v>
                </c:pt>
                <c:pt idx="712">
                  <c:v>44178</c:v>
                </c:pt>
                <c:pt idx="713">
                  <c:v>44179</c:v>
                </c:pt>
                <c:pt idx="714">
                  <c:v>44180</c:v>
                </c:pt>
                <c:pt idx="715">
                  <c:v>44181</c:v>
                </c:pt>
                <c:pt idx="716">
                  <c:v>44182</c:v>
                </c:pt>
                <c:pt idx="717">
                  <c:v>44183</c:v>
                </c:pt>
                <c:pt idx="718">
                  <c:v>44184</c:v>
                </c:pt>
                <c:pt idx="719">
                  <c:v>44185</c:v>
                </c:pt>
                <c:pt idx="720">
                  <c:v>44186</c:v>
                </c:pt>
                <c:pt idx="721">
                  <c:v>44187</c:v>
                </c:pt>
                <c:pt idx="722">
                  <c:v>44188</c:v>
                </c:pt>
                <c:pt idx="723">
                  <c:v>44189</c:v>
                </c:pt>
                <c:pt idx="724">
                  <c:v>44190</c:v>
                </c:pt>
                <c:pt idx="725">
                  <c:v>44191</c:v>
                </c:pt>
                <c:pt idx="726">
                  <c:v>44192</c:v>
                </c:pt>
                <c:pt idx="727">
                  <c:v>44193</c:v>
                </c:pt>
                <c:pt idx="728">
                  <c:v>44194</c:v>
                </c:pt>
                <c:pt idx="729">
                  <c:v>44195</c:v>
                </c:pt>
                <c:pt idx="730">
                  <c:v>44196</c:v>
                </c:pt>
                <c:pt idx="731">
                  <c:v>44197</c:v>
                </c:pt>
                <c:pt idx="732">
                  <c:v>44198</c:v>
                </c:pt>
                <c:pt idx="733">
                  <c:v>44199</c:v>
                </c:pt>
                <c:pt idx="734">
                  <c:v>44200</c:v>
                </c:pt>
                <c:pt idx="735">
                  <c:v>44201</c:v>
                </c:pt>
                <c:pt idx="736">
                  <c:v>44202</c:v>
                </c:pt>
                <c:pt idx="737">
                  <c:v>44203</c:v>
                </c:pt>
                <c:pt idx="738">
                  <c:v>44204</c:v>
                </c:pt>
                <c:pt idx="739">
                  <c:v>44205</c:v>
                </c:pt>
                <c:pt idx="740">
                  <c:v>44206</c:v>
                </c:pt>
                <c:pt idx="741">
                  <c:v>44207</c:v>
                </c:pt>
                <c:pt idx="742">
                  <c:v>44208</c:v>
                </c:pt>
                <c:pt idx="743">
                  <c:v>44209</c:v>
                </c:pt>
                <c:pt idx="744">
                  <c:v>44210</c:v>
                </c:pt>
                <c:pt idx="745">
                  <c:v>44211</c:v>
                </c:pt>
                <c:pt idx="746">
                  <c:v>44212</c:v>
                </c:pt>
                <c:pt idx="747">
                  <c:v>44213</c:v>
                </c:pt>
                <c:pt idx="748">
                  <c:v>44214</c:v>
                </c:pt>
                <c:pt idx="749">
                  <c:v>44215</c:v>
                </c:pt>
                <c:pt idx="750">
                  <c:v>44216</c:v>
                </c:pt>
                <c:pt idx="751">
                  <c:v>44217</c:v>
                </c:pt>
                <c:pt idx="752">
                  <c:v>44218</c:v>
                </c:pt>
                <c:pt idx="753">
                  <c:v>44219</c:v>
                </c:pt>
                <c:pt idx="754">
                  <c:v>44220</c:v>
                </c:pt>
                <c:pt idx="755">
                  <c:v>44221</c:v>
                </c:pt>
                <c:pt idx="756">
                  <c:v>44222</c:v>
                </c:pt>
                <c:pt idx="757">
                  <c:v>44223</c:v>
                </c:pt>
                <c:pt idx="758">
                  <c:v>44224</c:v>
                </c:pt>
                <c:pt idx="759">
                  <c:v>44225</c:v>
                </c:pt>
                <c:pt idx="760">
                  <c:v>44226</c:v>
                </c:pt>
                <c:pt idx="761">
                  <c:v>44227</c:v>
                </c:pt>
                <c:pt idx="762">
                  <c:v>44228</c:v>
                </c:pt>
                <c:pt idx="763">
                  <c:v>44229</c:v>
                </c:pt>
                <c:pt idx="764">
                  <c:v>44230</c:v>
                </c:pt>
                <c:pt idx="765">
                  <c:v>44231</c:v>
                </c:pt>
                <c:pt idx="766">
                  <c:v>44232</c:v>
                </c:pt>
                <c:pt idx="767">
                  <c:v>44233</c:v>
                </c:pt>
                <c:pt idx="768">
                  <c:v>44234</c:v>
                </c:pt>
                <c:pt idx="769">
                  <c:v>44235</c:v>
                </c:pt>
                <c:pt idx="770">
                  <c:v>44236</c:v>
                </c:pt>
                <c:pt idx="771">
                  <c:v>44237</c:v>
                </c:pt>
                <c:pt idx="772">
                  <c:v>44238</c:v>
                </c:pt>
                <c:pt idx="773">
                  <c:v>44239</c:v>
                </c:pt>
                <c:pt idx="774">
                  <c:v>44240</c:v>
                </c:pt>
                <c:pt idx="775">
                  <c:v>44241</c:v>
                </c:pt>
                <c:pt idx="776">
                  <c:v>44242</c:v>
                </c:pt>
                <c:pt idx="777">
                  <c:v>44243</c:v>
                </c:pt>
                <c:pt idx="778">
                  <c:v>44244</c:v>
                </c:pt>
                <c:pt idx="779">
                  <c:v>44245</c:v>
                </c:pt>
                <c:pt idx="780">
                  <c:v>44246</c:v>
                </c:pt>
                <c:pt idx="781">
                  <c:v>44247</c:v>
                </c:pt>
                <c:pt idx="782">
                  <c:v>44248</c:v>
                </c:pt>
                <c:pt idx="783">
                  <c:v>44249</c:v>
                </c:pt>
                <c:pt idx="784">
                  <c:v>44250</c:v>
                </c:pt>
                <c:pt idx="785">
                  <c:v>44251</c:v>
                </c:pt>
                <c:pt idx="786">
                  <c:v>44252</c:v>
                </c:pt>
                <c:pt idx="787">
                  <c:v>44253</c:v>
                </c:pt>
                <c:pt idx="788">
                  <c:v>44254</c:v>
                </c:pt>
                <c:pt idx="789">
                  <c:v>44255</c:v>
                </c:pt>
                <c:pt idx="790">
                  <c:v>44256</c:v>
                </c:pt>
                <c:pt idx="791">
                  <c:v>44257</c:v>
                </c:pt>
                <c:pt idx="792">
                  <c:v>44258</c:v>
                </c:pt>
                <c:pt idx="793">
                  <c:v>44259</c:v>
                </c:pt>
                <c:pt idx="794">
                  <c:v>44260</c:v>
                </c:pt>
                <c:pt idx="795">
                  <c:v>44261</c:v>
                </c:pt>
                <c:pt idx="796">
                  <c:v>44262</c:v>
                </c:pt>
                <c:pt idx="797">
                  <c:v>44263</c:v>
                </c:pt>
                <c:pt idx="798">
                  <c:v>44264</c:v>
                </c:pt>
                <c:pt idx="799">
                  <c:v>44265</c:v>
                </c:pt>
                <c:pt idx="800">
                  <c:v>44266</c:v>
                </c:pt>
                <c:pt idx="801">
                  <c:v>44267</c:v>
                </c:pt>
                <c:pt idx="802">
                  <c:v>44268</c:v>
                </c:pt>
                <c:pt idx="803">
                  <c:v>44269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44275</c:v>
                </c:pt>
                <c:pt idx="810">
                  <c:v>44276</c:v>
                </c:pt>
                <c:pt idx="811">
                  <c:v>44277</c:v>
                </c:pt>
                <c:pt idx="812">
                  <c:v>44278</c:v>
                </c:pt>
                <c:pt idx="813">
                  <c:v>44279</c:v>
                </c:pt>
                <c:pt idx="814">
                  <c:v>44280</c:v>
                </c:pt>
                <c:pt idx="815">
                  <c:v>44281</c:v>
                </c:pt>
                <c:pt idx="816">
                  <c:v>44282</c:v>
                </c:pt>
                <c:pt idx="817">
                  <c:v>44283</c:v>
                </c:pt>
                <c:pt idx="818">
                  <c:v>44284</c:v>
                </c:pt>
                <c:pt idx="819">
                  <c:v>44285</c:v>
                </c:pt>
                <c:pt idx="820">
                  <c:v>44286</c:v>
                </c:pt>
                <c:pt idx="821">
                  <c:v>44287</c:v>
                </c:pt>
                <c:pt idx="822">
                  <c:v>44288</c:v>
                </c:pt>
                <c:pt idx="823">
                  <c:v>44289</c:v>
                </c:pt>
                <c:pt idx="824">
                  <c:v>44290</c:v>
                </c:pt>
                <c:pt idx="825">
                  <c:v>44291</c:v>
                </c:pt>
                <c:pt idx="826">
                  <c:v>44292</c:v>
                </c:pt>
                <c:pt idx="827">
                  <c:v>44293</c:v>
                </c:pt>
                <c:pt idx="828">
                  <c:v>44294</c:v>
                </c:pt>
                <c:pt idx="829">
                  <c:v>44295</c:v>
                </c:pt>
                <c:pt idx="830">
                  <c:v>44296</c:v>
                </c:pt>
                <c:pt idx="831">
                  <c:v>44297</c:v>
                </c:pt>
                <c:pt idx="832">
                  <c:v>44298</c:v>
                </c:pt>
                <c:pt idx="833">
                  <c:v>44299</c:v>
                </c:pt>
                <c:pt idx="834">
                  <c:v>44300</c:v>
                </c:pt>
                <c:pt idx="835">
                  <c:v>44301</c:v>
                </c:pt>
                <c:pt idx="836">
                  <c:v>44302</c:v>
                </c:pt>
                <c:pt idx="837">
                  <c:v>44303</c:v>
                </c:pt>
                <c:pt idx="838">
                  <c:v>44304</c:v>
                </c:pt>
                <c:pt idx="839">
                  <c:v>44305</c:v>
                </c:pt>
                <c:pt idx="840">
                  <c:v>44306</c:v>
                </c:pt>
                <c:pt idx="841">
                  <c:v>44307</c:v>
                </c:pt>
                <c:pt idx="842">
                  <c:v>44308</c:v>
                </c:pt>
                <c:pt idx="843">
                  <c:v>44309</c:v>
                </c:pt>
                <c:pt idx="844">
                  <c:v>44310</c:v>
                </c:pt>
                <c:pt idx="845">
                  <c:v>44311</c:v>
                </c:pt>
                <c:pt idx="846">
                  <c:v>44312</c:v>
                </c:pt>
                <c:pt idx="847">
                  <c:v>44313</c:v>
                </c:pt>
                <c:pt idx="848">
                  <c:v>44314</c:v>
                </c:pt>
                <c:pt idx="849">
                  <c:v>44315</c:v>
                </c:pt>
                <c:pt idx="850">
                  <c:v>44316</c:v>
                </c:pt>
                <c:pt idx="851">
                  <c:v>44317</c:v>
                </c:pt>
                <c:pt idx="852">
                  <c:v>44318</c:v>
                </c:pt>
                <c:pt idx="853">
                  <c:v>44319</c:v>
                </c:pt>
                <c:pt idx="854">
                  <c:v>44320</c:v>
                </c:pt>
                <c:pt idx="855">
                  <c:v>44321</c:v>
                </c:pt>
                <c:pt idx="856">
                  <c:v>44322</c:v>
                </c:pt>
                <c:pt idx="857">
                  <c:v>44323</c:v>
                </c:pt>
                <c:pt idx="858">
                  <c:v>44324</c:v>
                </c:pt>
                <c:pt idx="859">
                  <c:v>44325</c:v>
                </c:pt>
                <c:pt idx="860">
                  <c:v>44326</c:v>
                </c:pt>
                <c:pt idx="861">
                  <c:v>44327</c:v>
                </c:pt>
                <c:pt idx="862">
                  <c:v>44328</c:v>
                </c:pt>
                <c:pt idx="863">
                  <c:v>44329</c:v>
                </c:pt>
                <c:pt idx="864">
                  <c:v>44330</c:v>
                </c:pt>
                <c:pt idx="865">
                  <c:v>44331</c:v>
                </c:pt>
                <c:pt idx="866">
                  <c:v>44332</c:v>
                </c:pt>
                <c:pt idx="867">
                  <c:v>44333</c:v>
                </c:pt>
                <c:pt idx="868">
                  <c:v>44334</c:v>
                </c:pt>
                <c:pt idx="869">
                  <c:v>44335</c:v>
                </c:pt>
                <c:pt idx="870">
                  <c:v>44336</c:v>
                </c:pt>
                <c:pt idx="871">
                  <c:v>44337</c:v>
                </c:pt>
                <c:pt idx="872">
                  <c:v>44338</c:v>
                </c:pt>
                <c:pt idx="873">
                  <c:v>44339</c:v>
                </c:pt>
                <c:pt idx="874">
                  <c:v>44340</c:v>
                </c:pt>
                <c:pt idx="875">
                  <c:v>44341</c:v>
                </c:pt>
                <c:pt idx="876">
                  <c:v>44342</c:v>
                </c:pt>
                <c:pt idx="877">
                  <c:v>44343</c:v>
                </c:pt>
                <c:pt idx="878">
                  <c:v>44344</c:v>
                </c:pt>
                <c:pt idx="879">
                  <c:v>44345</c:v>
                </c:pt>
                <c:pt idx="880">
                  <c:v>44346</c:v>
                </c:pt>
                <c:pt idx="881">
                  <c:v>44347</c:v>
                </c:pt>
                <c:pt idx="882">
                  <c:v>44348</c:v>
                </c:pt>
                <c:pt idx="883">
                  <c:v>44349</c:v>
                </c:pt>
                <c:pt idx="884">
                  <c:v>44350</c:v>
                </c:pt>
                <c:pt idx="885">
                  <c:v>44351</c:v>
                </c:pt>
                <c:pt idx="886">
                  <c:v>44352</c:v>
                </c:pt>
                <c:pt idx="887">
                  <c:v>44353</c:v>
                </c:pt>
                <c:pt idx="888">
                  <c:v>44354</c:v>
                </c:pt>
                <c:pt idx="889">
                  <c:v>44355</c:v>
                </c:pt>
                <c:pt idx="890">
                  <c:v>44356</c:v>
                </c:pt>
                <c:pt idx="891">
                  <c:v>44357</c:v>
                </c:pt>
                <c:pt idx="892">
                  <c:v>44358</c:v>
                </c:pt>
                <c:pt idx="893">
                  <c:v>44359</c:v>
                </c:pt>
                <c:pt idx="894">
                  <c:v>44360</c:v>
                </c:pt>
                <c:pt idx="895">
                  <c:v>44361</c:v>
                </c:pt>
                <c:pt idx="896">
                  <c:v>44362</c:v>
                </c:pt>
                <c:pt idx="897">
                  <c:v>44363</c:v>
                </c:pt>
                <c:pt idx="898">
                  <c:v>44364</c:v>
                </c:pt>
                <c:pt idx="899">
                  <c:v>44365</c:v>
                </c:pt>
                <c:pt idx="900">
                  <c:v>44366</c:v>
                </c:pt>
                <c:pt idx="901">
                  <c:v>44367</c:v>
                </c:pt>
                <c:pt idx="902">
                  <c:v>44368</c:v>
                </c:pt>
                <c:pt idx="903">
                  <c:v>44369</c:v>
                </c:pt>
                <c:pt idx="904">
                  <c:v>44370</c:v>
                </c:pt>
                <c:pt idx="905">
                  <c:v>44371</c:v>
                </c:pt>
                <c:pt idx="906">
                  <c:v>44372</c:v>
                </c:pt>
                <c:pt idx="907">
                  <c:v>44373</c:v>
                </c:pt>
                <c:pt idx="908">
                  <c:v>44374</c:v>
                </c:pt>
                <c:pt idx="909">
                  <c:v>44375</c:v>
                </c:pt>
                <c:pt idx="910">
                  <c:v>44376</c:v>
                </c:pt>
                <c:pt idx="911">
                  <c:v>44377</c:v>
                </c:pt>
                <c:pt idx="912">
                  <c:v>44378</c:v>
                </c:pt>
                <c:pt idx="913">
                  <c:v>44379</c:v>
                </c:pt>
                <c:pt idx="914">
                  <c:v>44380</c:v>
                </c:pt>
                <c:pt idx="915">
                  <c:v>44381</c:v>
                </c:pt>
                <c:pt idx="916">
                  <c:v>44382</c:v>
                </c:pt>
                <c:pt idx="917">
                  <c:v>44383</c:v>
                </c:pt>
                <c:pt idx="918">
                  <c:v>44384</c:v>
                </c:pt>
                <c:pt idx="919">
                  <c:v>44385</c:v>
                </c:pt>
                <c:pt idx="920">
                  <c:v>44386</c:v>
                </c:pt>
                <c:pt idx="921">
                  <c:v>44387</c:v>
                </c:pt>
                <c:pt idx="922">
                  <c:v>44388</c:v>
                </c:pt>
                <c:pt idx="923">
                  <c:v>44389</c:v>
                </c:pt>
                <c:pt idx="924">
                  <c:v>44390</c:v>
                </c:pt>
                <c:pt idx="925">
                  <c:v>44391</c:v>
                </c:pt>
                <c:pt idx="926">
                  <c:v>44392</c:v>
                </c:pt>
                <c:pt idx="927">
                  <c:v>44393</c:v>
                </c:pt>
                <c:pt idx="928">
                  <c:v>44394</c:v>
                </c:pt>
                <c:pt idx="929">
                  <c:v>44395</c:v>
                </c:pt>
                <c:pt idx="930">
                  <c:v>44396</c:v>
                </c:pt>
                <c:pt idx="931">
                  <c:v>44397</c:v>
                </c:pt>
                <c:pt idx="932">
                  <c:v>44398</c:v>
                </c:pt>
                <c:pt idx="933">
                  <c:v>44399</c:v>
                </c:pt>
                <c:pt idx="934">
                  <c:v>44400</c:v>
                </c:pt>
                <c:pt idx="935">
                  <c:v>44401</c:v>
                </c:pt>
                <c:pt idx="936">
                  <c:v>44402</c:v>
                </c:pt>
                <c:pt idx="937">
                  <c:v>44403</c:v>
                </c:pt>
                <c:pt idx="938">
                  <c:v>44404</c:v>
                </c:pt>
                <c:pt idx="939">
                  <c:v>44405</c:v>
                </c:pt>
                <c:pt idx="940">
                  <c:v>44406</c:v>
                </c:pt>
                <c:pt idx="941">
                  <c:v>44407</c:v>
                </c:pt>
                <c:pt idx="942">
                  <c:v>44408</c:v>
                </c:pt>
                <c:pt idx="943">
                  <c:v>44409</c:v>
                </c:pt>
                <c:pt idx="944">
                  <c:v>44410</c:v>
                </c:pt>
                <c:pt idx="945">
                  <c:v>44411</c:v>
                </c:pt>
                <c:pt idx="946">
                  <c:v>44412</c:v>
                </c:pt>
                <c:pt idx="947">
                  <c:v>44413</c:v>
                </c:pt>
                <c:pt idx="948">
                  <c:v>44414</c:v>
                </c:pt>
                <c:pt idx="949">
                  <c:v>44415</c:v>
                </c:pt>
                <c:pt idx="950">
                  <c:v>44416</c:v>
                </c:pt>
                <c:pt idx="951">
                  <c:v>44417</c:v>
                </c:pt>
                <c:pt idx="952">
                  <c:v>44418</c:v>
                </c:pt>
                <c:pt idx="953">
                  <c:v>44419</c:v>
                </c:pt>
                <c:pt idx="954">
                  <c:v>44420</c:v>
                </c:pt>
                <c:pt idx="955">
                  <c:v>44421</c:v>
                </c:pt>
                <c:pt idx="956">
                  <c:v>44422</c:v>
                </c:pt>
                <c:pt idx="957">
                  <c:v>44423</c:v>
                </c:pt>
                <c:pt idx="958">
                  <c:v>44424</c:v>
                </c:pt>
                <c:pt idx="959">
                  <c:v>44425</c:v>
                </c:pt>
                <c:pt idx="960">
                  <c:v>44426</c:v>
                </c:pt>
                <c:pt idx="961">
                  <c:v>44427</c:v>
                </c:pt>
                <c:pt idx="962">
                  <c:v>44428</c:v>
                </c:pt>
                <c:pt idx="963">
                  <c:v>44429</c:v>
                </c:pt>
                <c:pt idx="964">
                  <c:v>44430</c:v>
                </c:pt>
                <c:pt idx="965">
                  <c:v>44431</c:v>
                </c:pt>
                <c:pt idx="966">
                  <c:v>44432</c:v>
                </c:pt>
                <c:pt idx="967">
                  <c:v>44433</c:v>
                </c:pt>
                <c:pt idx="968">
                  <c:v>44434</c:v>
                </c:pt>
                <c:pt idx="969">
                  <c:v>44435</c:v>
                </c:pt>
                <c:pt idx="970">
                  <c:v>44436</c:v>
                </c:pt>
                <c:pt idx="971">
                  <c:v>44437</c:v>
                </c:pt>
                <c:pt idx="972">
                  <c:v>44438</c:v>
                </c:pt>
                <c:pt idx="973">
                  <c:v>44439</c:v>
                </c:pt>
                <c:pt idx="974">
                  <c:v>44440</c:v>
                </c:pt>
                <c:pt idx="975">
                  <c:v>44441</c:v>
                </c:pt>
                <c:pt idx="976">
                  <c:v>44442</c:v>
                </c:pt>
                <c:pt idx="977">
                  <c:v>44443</c:v>
                </c:pt>
                <c:pt idx="978">
                  <c:v>44444</c:v>
                </c:pt>
                <c:pt idx="979">
                  <c:v>44445</c:v>
                </c:pt>
                <c:pt idx="980">
                  <c:v>44446</c:v>
                </c:pt>
                <c:pt idx="981">
                  <c:v>44447</c:v>
                </c:pt>
                <c:pt idx="982">
                  <c:v>44448</c:v>
                </c:pt>
                <c:pt idx="983">
                  <c:v>44449</c:v>
                </c:pt>
                <c:pt idx="984">
                  <c:v>44450</c:v>
                </c:pt>
                <c:pt idx="985">
                  <c:v>44451</c:v>
                </c:pt>
                <c:pt idx="986">
                  <c:v>44452</c:v>
                </c:pt>
                <c:pt idx="987">
                  <c:v>44453</c:v>
                </c:pt>
                <c:pt idx="988">
                  <c:v>44454</c:v>
                </c:pt>
                <c:pt idx="989">
                  <c:v>44455</c:v>
                </c:pt>
                <c:pt idx="990">
                  <c:v>44456</c:v>
                </c:pt>
                <c:pt idx="991">
                  <c:v>44457</c:v>
                </c:pt>
                <c:pt idx="992">
                  <c:v>44458</c:v>
                </c:pt>
                <c:pt idx="993">
                  <c:v>44459</c:v>
                </c:pt>
                <c:pt idx="994">
                  <c:v>44460</c:v>
                </c:pt>
                <c:pt idx="995">
                  <c:v>44461</c:v>
                </c:pt>
                <c:pt idx="996">
                  <c:v>44462</c:v>
                </c:pt>
                <c:pt idx="997">
                  <c:v>44463</c:v>
                </c:pt>
                <c:pt idx="998">
                  <c:v>44464</c:v>
                </c:pt>
                <c:pt idx="999">
                  <c:v>44465</c:v>
                </c:pt>
                <c:pt idx="1000">
                  <c:v>44466</c:v>
                </c:pt>
                <c:pt idx="1001">
                  <c:v>44467</c:v>
                </c:pt>
                <c:pt idx="1002">
                  <c:v>44468</c:v>
                </c:pt>
                <c:pt idx="1003">
                  <c:v>44469</c:v>
                </c:pt>
                <c:pt idx="1004">
                  <c:v>44470</c:v>
                </c:pt>
                <c:pt idx="1005">
                  <c:v>44471</c:v>
                </c:pt>
                <c:pt idx="1006">
                  <c:v>44472</c:v>
                </c:pt>
                <c:pt idx="1007">
                  <c:v>44473</c:v>
                </c:pt>
                <c:pt idx="1008">
                  <c:v>44474</c:v>
                </c:pt>
                <c:pt idx="1009">
                  <c:v>44475</c:v>
                </c:pt>
                <c:pt idx="1010">
                  <c:v>44476</c:v>
                </c:pt>
                <c:pt idx="1011">
                  <c:v>44477</c:v>
                </c:pt>
                <c:pt idx="1012">
                  <c:v>44478</c:v>
                </c:pt>
                <c:pt idx="1013">
                  <c:v>44479</c:v>
                </c:pt>
                <c:pt idx="1014">
                  <c:v>44480</c:v>
                </c:pt>
                <c:pt idx="1015">
                  <c:v>44481</c:v>
                </c:pt>
                <c:pt idx="1016">
                  <c:v>44482</c:v>
                </c:pt>
                <c:pt idx="1017">
                  <c:v>44483</c:v>
                </c:pt>
                <c:pt idx="1018">
                  <c:v>44484</c:v>
                </c:pt>
                <c:pt idx="1019">
                  <c:v>44485</c:v>
                </c:pt>
                <c:pt idx="1020">
                  <c:v>44486</c:v>
                </c:pt>
                <c:pt idx="1021">
                  <c:v>44487</c:v>
                </c:pt>
                <c:pt idx="1022">
                  <c:v>44488</c:v>
                </c:pt>
                <c:pt idx="1023">
                  <c:v>44489</c:v>
                </c:pt>
                <c:pt idx="1024">
                  <c:v>44490</c:v>
                </c:pt>
                <c:pt idx="1025">
                  <c:v>44491</c:v>
                </c:pt>
                <c:pt idx="1026">
                  <c:v>44492</c:v>
                </c:pt>
                <c:pt idx="1027">
                  <c:v>44493</c:v>
                </c:pt>
                <c:pt idx="1028">
                  <c:v>44494</c:v>
                </c:pt>
                <c:pt idx="1029">
                  <c:v>44495</c:v>
                </c:pt>
                <c:pt idx="1030">
                  <c:v>44496</c:v>
                </c:pt>
                <c:pt idx="1031">
                  <c:v>44497</c:v>
                </c:pt>
                <c:pt idx="1032">
                  <c:v>44498</c:v>
                </c:pt>
                <c:pt idx="1033">
                  <c:v>44499</c:v>
                </c:pt>
                <c:pt idx="1034">
                  <c:v>44500</c:v>
                </c:pt>
                <c:pt idx="1035">
                  <c:v>44501</c:v>
                </c:pt>
                <c:pt idx="1036">
                  <c:v>44502</c:v>
                </c:pt>
                <c:pt idx="1037">
                  <c:v>44503</c:v>
                </c:pt>
                <c:pt idx="1038">
                  <c:v>44504</c:v>
                </c:pt>
                <c:pt idx="1039">
                  <c:v>44505</c:v>
                </c:pt>
                <c:pt idx="1040">
                  <c:v>44506</c:v>
                </c:pt>
                <c:pt idx="1041">
                  <c:v>44507</c:v>
                </c:pt>
                <c:pt idx="1042">
                  <c:v>44508</c:v>
                </c:pt>
                <c:pt idx="1043">
                  <c:v>44509</c:v>
                </c:pt>
                <c:pt idx="1044">
                  <c:v>44510</c:v>
                </c:pt>
                <c:pt idx="1045">
                  <c:v>44511</c:v>
                </c:pt>
                <c:pt idx="1046">
                  <c:v>44512</c:v>
                </c:pt>
                <c:pt idx="1047">
                  <c:v>44513</c:v>
                </c:pt>
                <c:pt idx="1048">
                  <c:v>44514</c:v>
                </c:pt>
                <c:pt idx="1049">
                  <c:v>44515</c:v>
                </c:pt>
                <c:pt idx="1050">
                  <c:v>44516</c:v>
                </c:pt>
                <c:pt idx="1051">
                  <c:v>44517</c:v>
                </c:pt>
                <c:pt idx="1052">
                  <c:v>44518</c:v>
                </c:pt>
                <c:pt idx="1053">
                  <c:v>44519</c:v>
                </c:pt>
                <c:pt idx="1054">
                  <c:v>44520</c:v>
                </c:pt>
                <c:pt idx="1055">
                  <c:v>44521</c:v>
                </c:pt>
                <c:pt idx="1056">
                  <c:v>44522</c:v>
                </c:pt>
                <c:pt idx="1057">
                  <c:v>44523</c:v>
                </c:pt>
                <c:pt idx="1058">
                  <c:v>44524</c:v>
                </c:pt>
                <c:pt idx="1059">
                  <c:v>44525</c:v>
                </c:pt>
                <c:pt idx="1060">
                  <c:v>44526</c:v>
                </c:pt>
                <c:pt idx="1061">
                  <c:v>44527</c:v>
                </c:pt>
                <c:pt idx="1062">
                  <c:v>44528</c:v>
                </c:pt>
                <c:pt idx="1063">
                  <c:v>44529</c:v>
                </c:pt>
                <c:pt idx="1064">
                  <c:v>44530</c:v>
                </c:pt>
                <c:pt idx="1065">
                  <c:v>44531</c:v>
                </c:pt>
                <c:pt idx="1066">
                  <c:v>44532</c:v>
                </c:pt>
                <c:pt idx="1067">
                  <c:v>44533</c:v>
                </c:pt>
                <c:pt idx="1068">
                  <c:v>44534</c:v>
                </c:pt>
                <c:pt idx="1069">
                  <c:v>44535</c:v>
                </c:pt>
                <c:pt idx="1070">
                  <c:v>44536</c:v>
                </c:pt>
                <c:pt idx="1071">
                  <c:v>44537</c:v>
                </c:pt>
                <c:pt idx="1072">
                  <c:v>44538</c:v>
                </c:pt>
                <c:pt idx="1073">
                  <c:v>44539</c:v>
                </c:pt>
                <c:pt idx="1074">
                  <c:v>44540</c:v>
                </c:pt>
                <c:pt idx="1075">
                  <c:v>44541</c:v>
                </c:pt>
                <c:pt idx="1076">
                  <c:v>44542</c:v>
                </c:pt>
                <c:pt idx="1077">
                  <c:v>44543</c:v>
                </c:pt>
                <c:pt idx="1078">
                  <c:v>44544</c:v>
                </c:pt>
                <c:pt idx="1079">
                  <c:v>44545</c:v>
                </c:pt>
                <c:pt idx="1080">
                  <c:v>44546</c:v>
                </c:pt>
                <c:pt idx="1081">
                  <c:v>44547</c:v>
                </c:pt>
                <c:pt idx="1082">
                  <c:v>44548</c:v>
                </c:pt>
                <c:pt idx="1083">
                  <c:v>44549</c:v>
                </c:pt>
                <c:pt idx="1084">
                  <c:v>44550</c:v>
                </c:pt>
                <c:pt idx="1085">
                  <c:v>44551</c:v>
                </c:pt>
                <c:pt idx="1086">
                  <c:v>44552</c:v>
                </c:pt>
                <c:pt idx="1087">
                  <c:v>44553</c:v>
                </c:pt>
                <c:pt idx="1088">
                  <c:v>44554</c:v>
                </c:pt>
                <c:pt idx="1089">
                  <c:v>44555</c:v>
                </c:pt>
                <c:pt idx="1090">
                  <c:v>44556</c:v>
                </c:pt>
                <c:pt idx="1091">
                  <c:v>44557</c:v>
                </c:pt>
                <c:pt idx="1092">
                  <c:v>44558</c:v>
                </c:pt>
                <c:pt idx="1093">
                  <c:v>44559</c:v>
                </c:pt>
                <c:pt idx="1094">
                  <c:v>44560</c:v>
                </c:pt>
                <c:pt idx="1095">
                  <c:v>44561</c:v>
                </c:pt>
                <c:pt idx="1096">
                  <c:v>44562</c:v>
                </c:pt>
                <c:pt idx="1097">
                  <c:v>44563</c:v>
                </c:pt>
                <c:pt idx="1098">
                  <c:v>44564</c:v>
                </c:pt>
                <c:pt idx="1099">
                  <c:v>44565</c:v>
                </c:pt>
                <c:pt idx="1100">
                  <c:v>44566</c:v>
                </c:pt>
                <c:pt idx="1101">
                  <c:v>44567</c:v>
                </c:pt>
                <c:pt idx="1102">
                  <c:v>44568</c:v>
                </c:pt>
                <c:pt idx="1103">
                  <c:v>44569</c:v>
                </c:pt>
                <c:pt idx="1104">
                  <c:v>44570</c:v>
                </c:pt>
                <c:pt idx="1105">
                  <c:v>44571</c:v>
                </c:pt>
                <c:pt idx="1106">
                  <c:v>44572</c:v>
                </c:pt>
                <c:pt idx="1107">
                  <c:v>44573</c:v>
                </c:pt>
                <c:pt idx="1108">
                  <c:v>44574</c:v>
                </c:pt>
                <c:pt idx="1109">
                  <c:v>44575</c:v>
                </c:pt>
                <c:pt idx="1110">
                  <c:v>44576</c:v>
                </c:pt>
                <c:pt idx="1111">
                  <c:v>44577</c:v>
                </c:pt>
                <c:pt idx="1112">
                  <c:v>44578</c:v>
                </c:pt>
                <c:pt idx="1113">
                  <c:v>44579</c:v>
                </c:pt>
                <c:pt idx="1114">
                  <c:v>44580</c:v>
                </c:pt>
                <c:pt idx="1115">
                  <c:v>44581</c:v>
                </c:pt>
                <c:pt idx="1116">
                  <c:v>44582</c:v>
                </c:pt>
                <c:pt idx="1117">
                  <c:v>44583</c:v>
                </c:pt>
                <c:pt idx="1118">
                  <c:v>44584</c:v>
                </c:pt>
                <c:pt idx="1119">
                  <c:v>44585</c:v>
                </c:pt>
                <c:pt idx="1120">
                  <c:v>44586</c:v>
                </c:pt>
                <c:pt idx="1121">
                  <c:v>44587</c:v>
                </c:pt>
                <c:pt idx="1122">
                  <c:v>44588</c:v>
                </c:pt>
                <c:pt idx="1123">
                  <c:v>44589</c:v>
                </c:pt>
                <c:pt idx="1124">
                  <c:v>44590</c:v>
                </c:pt>
                <c:pt idx="1125">
                  <c:v>44591</c:v>
                </c:pt>
                <c:pt idx="1126">
                  <c:v>44592</c:v>
                </c:pt>
                <c:pt idx="1127">
                  <c:v>44593</c:v>
                </c:pt>
                <c:pt idx="1128">
                  <c:v>44594</c:v>
                </c:pt>
                <c:pt idx="1129">
                  <c:v>44595</c:v>
                </c:pt>
                <c:pt idx="1130">
                  <c:v>44596</c:v>
                </c:pt>
                <c:pt idx="1131">
                  <c:v>44597</c:v>
                </c:pt>
                <c:pt idx="1132">
                  <c:v>44598</c:v>
                </c:pt>
                <c:pt idx="1133">
                  <c:v>44599</c:v>
                </c:pt>
                <c:pt idx="1134">
                  <c:v>44600</c:v>
                </c:pt>
                <c:pt idx="1135">
                  <c:v>44601</c:v>
                </c:pt>
                <c:pt idx="1136">
                  <c:v>44602</c:v>
                </c:pt>
                <c:pt idx="1137">
                  <c:v>44603</c:v>
                </c:pt>
                <c:pt idx="1138">
                  <c:v>44604</c:v>
                </c:pt>
                <c:pt idx="1139">
                  <c:v>44605</c:v>
                </c:pt>
                <c:pt idx="1140">
                  <c:v>44606</c:v>
                </c:pt>
                <c:pt idx="1141">
                  <c:v>44607</c:v>
                </c:pt>
                <c:pt idx="1142">
                  <c:v>44608</c:v>
                </c:pt>
                <c:pt idx="1143">
                  <c:v>44609</c:v>
                </c:pt>
                <c:pt idx="1144">
                  <c:v>44610</c:v>
                </c:pt>
                <c:pt idx="1145">
                  <c:v>44611</c:v>
                </c:pt>
                <c:pt idx="1146">
                  <c:v>44612</c:v>
                </c:pt>
                <c:pt idx="1147">
                  <c:v>44613</c:v>
                </c:pt>
                <c:pt idx="1148">
                  <c:v>44614</c:v>
                </c:pt>
                <c:pt idx="1149">
                  <c:v>44615</c:v>
                </c:pt>
                <c:pt idx="1150">
                  <c:v>44616</c:v>
                </c:pt>
                <c:pt idx="1151">
                  <c:v>44617</c:v>
                </c:pt>
                <c:pt idx="1152">
                  <c:v>44618</c:v>
                </c:pt>
                <c:pt idx="1153">
                  <c:v>44619</c:v>
                </c:pt>
                <c:pt idx="1154">
                  <c:v>44620</c:v>
                </c:pt>
                <c:pt idx="1155">
                  <c:v>44621</c:v>
                </c:pt>
                <c:pt idx="1156">
                  <c:v>44622</c:v>
                </c:pt>
                <c:pt idx="1157">
                  <c:v>44623</c:v>
                </c:pt>
                <c:pt idx="1158">
                  <c:v>44624</c:v>
                </c:pt>
                <c:pt idx="1159">
                  <c:v>44625</c:v>
                </c:pt>
                <c:pt idx="1160">
                  <c:v>44626</c:v>
                </c:pt>
                <c:pt idx="1161">
                  <c:v>44627</c:v>
                </c:pt>
                <c:pt idx="1162">
                  <c:v>44628</c:v>
                </c:pt>
                <c:pt idx="1163">
                  <c:v>44629</c:v>
                </c:pt>
                <c:pt idx="1164">
                  <c:v>44630</c:v>
                </c:pt>
                <c:pt idx="1165">
                  <c:v>44631</c:v>
                </c:pt>
                <c:pt idx="1166">
                  <c:v>44632</c:v>
                </c:pt>
                <c:pt idx="1167">
                  <c:v>44633</c:v>
                </c:pt>
                <c:pt idx="1168">
                  <c:v>44634</c:v>
                </c:pt>
                <c:pt idx="1169">
                  <c:v>44635</c:v>
                </c:pt>
                <c:pt idx="1170">
                  <c:v>44636</c:v>
                </c:pt>
                <c:pt idx="1171">
                  <c:v>44637</c:v>
                </c:pt>
                <c:pt idx="1172">
                  <c:v>44638</c:v>
                </c:pt>
                <c:pt idx="1173">
                  <c:v>44639</c:v>
                </c:pt>
                <c:pt idx="1174">
                  <c:v>44640</c:v>
                </c:pt>
                <c:pt idx="1175">
                  <c:v>44641</c:v>
                </c:pt>
                <c:pt idx="1176">
                  <c:v>44642</c:v>
                </c:pt>
                <c:pt idx="1177">
                  <c:v>44643</c:v>
                </c:pt>
                <c:pt idx="1178">
                  <c:v>44644</c:v>
                </c:pt>
                <c:pt idx="1179">
                  <c:v>44645</c:v>
                </c:pt>
                <c:pt idx="1180">
                  <c:v>44646</c:v>
                </c:pt>
                <c:pt idx="1181">
                  <c:v>44647</c:v>
                </c:pt>
                <c:pt idx="1182">
                  <c:v>44648</c:v>
                </c:pt>
                <c:pt idx="1183">
                  <c:v>44649</c:v>
                </c:pt>
                <c:pt idx="1184">
                  <c:v>44650</c:v>
                </c:pt>
                <c:pt idx="1185">
                  <c:v>44651</c:v>
                </c:pt>
                <c:pt idx="1186">
                  <c:v>44652</c:v>
                </c:pt>
                <c:pt idx="1187">
                  <c:v>44653</c:v>
                </c:pt>
                <c:pt idx="1188">
                  <c:v>44654</c:v>
                </c:pt>
                <c:pt idx="1189">
                  <c:v>44655</c:v>
                </c:pt>
                <c:pt idx="1190">
                  <c:v>44656</c:v>
                </c:pt>
                <c:pt idx="1191">
                  <c:v>44657</c:v>
                </c:pt>
                <c:pt idx="1192">
                  <c:v>44658</c:v>
                </c:pt>
                <c:pt idx="1193">
                  <c:v>44659</c:v>
                </c:pt>
                <c:pt idx="1194">
                  <c:v>44660</c:v>
                </c:pt>
                <c:pt idx="1195">
                  <c:v>44661</c:v>
                </c:pt>
                <c:pt idx="1196">
                  <c:v>44662</c:v>
                </c:pt>
                <c:pt idx="1197">
                  <c:v>44663</c:v>
                </c:pt>
                <c:pt idx="1198">
                  <c:v>44664</c:v>
                </c:pt>
                <c:pt idx="1199">
                  <c:v>44665</c:v>
                </c:pt>
                <c:pt idx="1200">
                  <c:v>44666</c:v>
                </c:pt>
                <c:pt idx="1201">
                  <c:v>44667</c:v>
                </c:pt>
                <c:pt idx="1202">
                  <c:v>44668</c:v>
                </c:pt>
                <c:pt idx="1203">
                  <c:v>44669</c:v>
                </c:pt>
                <c:pt idx="1204">
                  <c:v>44670</c:v>
                </c:pt>
                <c:pt idx="1205">
                  <c:v>44671</c:v>
                </c:pt>
                <c:pt idx="1206">
                  <c:v>44672</c:v>
                </c:pt>
                <c:pt idx="1207">
                  <c:v>44673</c:v>
                </c:pt>
                <c:pt idx="1208">
                  <c:v>44674</c:v>
                </c:pt>
                <c:pt idx="1209">
                  <c:v>44675</c:v>
                </c:pt>
                <c:pt idx="1210">
                  <c:v>44676</c:v>
                </c:pt>
                <c:pt idx="1211">
                  <c:v>44677</c:v>
                </c:pt>
                <c:pt idx="1212">
                  <c:v>44678</c:v>
                </c:pt>
                <c:pt idx="1213">
                  <c:v>44679</c:v>
                </c:pt>
                <c:pt idx="1214">
                  <c:v>44680</c:v>
                </c:pt>
                <c:pt idx="1215">
                  <c:v>44681</c:v>
                </c:pt>
                <c:pt idx="1216">
                  <c:v>44682</c:v>
                </c:pt>
                <c:pt idx="1217">
                  <c:v>44683</c:v>
                </c:pt>
                <c:pt idx="1218">
                  <c:v>44684</c:v>
                </c:pt>
                <c:pt idx="1219">
                  <c:v>44685</c:v>
                </c:pt>
                <c:pt idx="1220">
                  <c:v>44686</c:v>
                </c:pt>
                <c:pt idx="1221">
                  <c:v>44687</c:v>
                </c:pt>
                <c:pt idx="1222">
                  <c:v>44688</c:v>
                </c:pt>
                <c:pt idx="1223">
                  <c:v>44689</c:v>
                </c:pt>
                <c:pt idx="1224">
                  <c:v>44690</c:v>
                </c:pt>
                <c:pt idx="1225">
                  <c:v>44691</c:v>
                </c:pt>
                <c:pt idx="1226">
                  <c:v>44692</c:v>
                </c:pt>
                <c:pt idx="1227">
                  <c:v>44693</c:v>
                </c:pt>
                <c:pt idx="1228">
                  <c:v>44694</c:v>
                </c:pt>
                <c:pt idx="1229">
                  <c:v>44695</c:v>
                </c:pt>
                <c:pt idx="1230">
                  <c:v>44696</c:v>
                </c:pt>
                <c:pt idx="1231">
                  <c:v>44697</c:v>
                </c:pt>
                <c:pt idx="1232">
                  <c:v>44698</c:v>
                </c:pt>
                <c:pt idx="1233">
                  <c:v>44699</c:v>
                </c:pt>
                <c:pt idx="1234">
                  <c:v>44700</c:v>
                </c:pt>
                <c:pt idx="1235">
                  <c:v>44701</c:v>
                </c:pt>
                <c:pt idx="1236">
                  <c:v>44702</c:v>
                </c:pt>
                <c:pt idx="1237">
                  <c:v>44703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44709</c:v>
                </c:pt>
                <c:pt idx="1244">
                  <c:v>44710</c:v>
                </c:pt>
                <c:pt idx="1245">
                  <c:v>44711</c:v>
                </c:pt>
                <c:pt idx="1246">
                  <c:v>44712</c:v>
                </c:pt>
                <c:pt idx="1247">
                  <c:v>44713</c:v>
                </c:pt>
                <c:pt idx="1248">
                  <c:v>44714</c:v>
                </c:pt>
                <c:pt idx="1249">
                  <c:v>44715</c:v>
                </c:pt>
                <c:pt idx="1250">
                  <c:v>44716</c:v>
                </c:pt>
                <c:pt idx="1251">
                  <c:v>44717</c:v>
                </c:pt>
                <c:pt idx="1252">
                  <c:v>44718</c:v>
                </c:pt>
                <c:pt idx="1253">
                  <c:v>44719</c:v>
                </c:pt>
                <c:pt idx="1254">
                  <c:v>44720</c:v>
                </c:pt>
                <c:pt idx="1255">
                  <c:v>44721</c:v>
                </c:pt>
                <c:pt idx="1256">
                  <c:v>44722</c:v>
                </c:pt>
                <c:pt idx="1257">
                  <c:v>44723</c:v>
                </c:pt>
                <c:pt idx="1258">
                  <c:v>44724</c:v>
                </c:pt>
                <c:pt idx="1259">
                  <c:v>44725</c:v>
                </c:pt>
                <c:pt idx="1260">
                  <c:v>44726</c:v>
                </c:pt>
                <c:pt idx="1261">
                  <c:v>44727</c:v>
                </c:pt>
                <c:pt idx="1262">
                  <c:v>44728</c:v>
                </c:pt>
                <c:pt idx="1263">
                  <c:v>44729</c:v>
                </c:pt>
                <c:pt idx="1264">
                  <c:v>44730</c:v>
                </c:pt>
                <c:pt idx="1265">
                  <c:v>44731</c:v>
                </c:pt>
                <c:pt idx="1266">
                  <c:v>44732</c:v>
                </c:pt>
                <c:pt idx="1267">
                  <c:v>44733</c:v>
                </c:pt>
                <c:pt idx="1268">
                  <c:v>44734</c:v>
                </c:pt>
                <c:pt idx="1269">
                  <c:v>44735</c:v>
                </c:pt>
                <c:pt idx="1270">
                  <c:v>44736</c:v>
                </c:pt>
                <c:pt idx="1271">
                  <c:v>44737</c:v>
                </c:pt>
                <c:pt idx="1272">
                  <c:v>44738</c:v>
                </c:pt>
                <c:pt idx="1273">
                  <c:v>44739</c:v>
                </c:pt>
                <c:pt idx="1274">
                  <c:v>44740</c:v>
                </c:pt>
                <c:pt idx="1275">
                  <c:v>44741</c:v>
                </c:pt>
                <c:pt idx="1276">
                  <c:v>44742</c:v>
                </c:pt>
                <c:pt idx="1277">
                  <c:v>44743</c:v>
                </c:pt>
                <c:pt idx="1278">
                  <c:v>44744</c:v>
                </c:pt>
                <c:pt idx="1279">
                  <c:v>44745</c:v>
                </c:pt>
                <c:pt idx="1280">
                  <c:v>44746</c:v>
                </c:pt>
                <c:pt idx="1281">
                  <c:v>44747</c:v>
                </c:pt>
                <c:pt idx="1282">
                  <c:v>44748</c:v>
                </c:pt>
                <c:pt idx="1283">
                  <c:v>44749</c:v>
                </c:pt>
                <c:pt idx="1284">
                  <c:v>44750</c:v>
                </c:pt>
                <c:pt idx="1285">
                  <c:v>44751</c:v>
                </c:pt>
                <c:pt idx="1286">
                  <c:v>44752</c:v>
                </c:pt>
                <c:pt idx="1287">
                  <c:v>44753</c:v>
                </c:pt>
                <c:pt idx="1288">
                  <c:v>44754</c:v>
                </c:pt>
                <c:pt idx="1289">
                  <c:v>44755</c:v>
                </c:pt>
                <c:pt idx="1290">
                  <c:v>44756</c:v>
                </c:pt>
                <c:pt idx="1291">
                  <c:v>44757</c:v>
                </c:pt>
                <c:pt idx="1292">
                  <c:v>44758</c:v>
                </c:pt>
                <c:pt idx="1293">
                  <c:v>44759</c:v>
                </c:pt>
                <c:pt idx="1294">
                  <c:v>44760</c:v>
                </c:pt>
                <c:pt idx="1295">
                  <c:v>44761</c:v>
                </c:pt>
                <c:pt idx="1296">
                  <c:v>44762</c:v>
                </c:pt>
                <c:pt idx="1297">
                  <c:v>44763</c:v>
                </c:pt>
                <c:pt idx="1298">
                  <c:v>44764</c:v>
                </c:pt>
                <c:pt idx="1299">
                  <c:v>44765</c:v>
                </c:pt>
                <c:pt idx="1300">
                  <c:v>44766</c:v>
                </c:pt>
                <c:pt idx="1301">
                  <c:v>44767</c:v>
                </c:pt>
                <c:pt idx="1302">
                  <c:v>44768</c:v>
                </c:pt>
                <c:pt idx="1303">
                  <c:v>44769</c:v>
                </c:pt>
                <c:pt idx="1304">
                  <c:v>44770</c:v>
                </c:pt>
                <c:pt idx="1305">
                  <c:v>44771</c:v>
                </c:pt>
                <c:pt idx="1306">
                  <c:v>44772</c:v>
                </c:pt>
                <c:pt idx="1307">
                  <c:v>44773</c:v>
                </c:pt>
                <c:pt idx="1308">
                  <c:v>44774</c:v>
                </c:pt>
                <c:pt idx="1309">
                  <c:v>44775</c:v>
                </c:pt>
                <c:pt idx="1310">
                  <c:v>44776</c:v>
                </c:pt>
                <c:pt idx="1311">
                  <c:v>44777</c:v>
                </c:pt>
                <c:pt idx="1312">
                  <c:v>44778</c:v>
                </c:pt>
                <c:pt idx="1313">
                  <c:v>44779</c:v>
                </c:pt>
                <c:pt idx="1314">
                  <c:v>44780</c:v>
                </c:pt>
                <c:pt idx="1315">
                  <c:v>44781</c:v>
                </c:pt>
                <c:pt idx="1316">
                  <c:v>44782</c:v>
                </c:pt>
                <c:pt idx="1317">
                  <c:v>44783</c:v>
                </c:pt>
                <c:pt idx="1318">
                  <c:v>44784</c:v>
                </c:pt>
                <c:pt idx="1319">
                  <c:v>44785</c:v>
                </c:pt>
                <c:pt idx="1320">
                  <c:v>44786</c:v>
                </c:pt>
                <c:pt idx="1321">
                  <c:v>44787</c:v>
                </c:pt>
                <c:pt idx="1322">
                  <c:v>44788</c:v>
                </c:pt>
                <c:pt idx="1323">
                  <c:v>44789</c:v>
                </c:pt>
                <c:pt idx="1324">
                  <c:v>44790</c:v>
                </c:pt>
                <c:pt idx="1325">
                  <c:v>44791</c:v>
                </c:pt>
                <c:pt idx="1326">
                  <c:v>44792</c:v>
                </c:pt>
                <c:pt idx="1327">
                  <c:v>44793</c:v>
                </c:pt>
                <c:pt idx="1328">
                  <c:v>44794</c:v>
                </c:pt>
                <c:pt idx="1329">
                  <c:v>44795</c:v>
                </c:pt>
                <c:pt idx="1330">
                  <c:v>44796</c:v>
                </c:pt>
                <c:pt idx="1331">
                  <c:v>44797</c:v>
                </c:pt>
                <c:pt idx="1332">
                  <c:v>44798</c:v>
                </c:pt>
                <c:pt idx="1333">
                  <c:v>44799</c:v>
                </c:pt>
                <c:pt idx="1334">
                  <c:v>44800</c:v>
                </c:pt>
                <c:pt idx="1335">
                  <c:v>44801</c:v>
                </c:pt>
                <c:pt idx="1336">
                  <c:v>44802</c:v>
                </c:pt>
                <c:pt idx="1337">
                  <c:v>44803</c:v>
                </c:pt>
                <c:pt idx="1338">
                  <c:v>44804</c:v>
                </c:pt>
                <c:pt idx="1339">
                  <c:v>44805</c:v>
                </c:pt>
                <c:pt idx="1340">
                  <c:v>44806</c:v>
                </c:pt>
                <c:pt idx="1341">
                  <c:v>44807</c:v>
                </c:pt>
                <c:pt idx="1342">
                  <c:v>44808</c:v>
                </c:pt>
                <c:pt idx="1343">
                  <c:v>44809</c:v>
                </c:pt>
                <c:pt idx="1344">
                  <c:v>44810</c:v>
                </c:pt>
                <c:pt idx="1345">
                  <c:v>44811</c:v>
                </c:pt>
                <c:pt idx="1346">
                  <c:v>44812</c:v>
                </c:pt>
                <c:pt idx="1347">
                  <c:v>44813</c:v>
                </c:pt>
                <c:pt idx="1348">
                  <c:v>44814</c:v>
                </c:pt>
                <c:pt idx="1349">
                  <c:v>44815</c:v>
                </c:pt>
                <c:pt idx="1350">
                  <c:v>44816</c:v>
                </c:pt>
                <c:pt idx="1351">
                  <c:v>44817</c:v>
                </c:pt>
                <c:pt idx="1352">
                  <c:v>44818</c:v>
                </c:pt>
                <c:pt idx="1353">
                  <c:v>44819</c:v>
                </c:pt>
                <c:pt idx="1354">
                  <c:v>44820</c:v>
                </c:pt>
                <c:pt idx="1355">
                  <c:v>44821</c:v>
                </c:pt>
                <c:pt idx="1356">
                  <c:v>44822</c:v>
                </c:pt>
                <c:pt idx="1357">
                  <c:v>44823</c:v>
                </c:pt>
                <c:pt idx="1358">
                  <c:v>44824</c:v>
                </c:pt>
                <c:pt idx="1359">
                  <c:v>44825</c:v>
                </c:pt>
                <c:pt idx="1360">
                  <c:v>44826</c:v>
                </c:pt>
                <c:pt idx="1361">
                  <c:v>44827</c:v>
                </c:pt>
                <c:pt idx="1362">
                  <c:v>44828</c:v>
                </c:pt>
                <c:pt idx="1363">
                  <c:v>44829</c:v>
                </c:pt>
                <c:pt idx="1364">
                  <c:v>44830</c:v>
                </c:pt>
                <c:pt idx="1365">
                  <c:v>44831</c:v>
                </c:pt>
                <c:pt idx="1366">
                  <c:v>44832</c:v>
                </c:pt>
                <c:pt idx="1367">
                  <c:v>44833</c:v>
                </c:pt>
                <c:pt idx="1368">
                  <c:v>44834</c:v>
                </c:pt>
                <c:pt idx="1369">
                  <c:v>44835</c:v>
                </c:pt>
                <c:pt idx="1370">
                  <c:v>44836</c:v>
                </c:pt>
                <c:pt idx="1371">
                  <c:v>44837</c:v>
                </c:pt>
                <c:pt idx="1372">
                  <c:v>44838</c:v>
                </c:pt>
                <c:pt idx="1373">
                  <c:v>44839</c:v>
                </c:pt>
                <c:pt idx="1374">
                  <c:v>44840</c:v>
                </c:pt>
                <c:pt idx="1375">
                  <c:v>44841</c:v>
                </c:pt>
                <c:pt idx="1376">
                  <c:v>44842</c:v>
                </c:pt>
                <c:pt idx="1377">
                  <c:v>44843</c:v>
                </c:pt>
                <c:pt idx="1378">
                  <c:v>44844</c:v>
                </c:pt>
                <c:pt idx="1379">
                  <c:v>44845</c:v>
                </c:pt>
                <c:pt idx="1380">
                  <c:v>44846</c:v>
                </c:pt>
                <c:pt idx="1381">
                  <c:v>44847</c:v>
                </c:pt>
                <c:pt idx="1382">
                  <c:v>44848</c:v>
                </c:pt>
                <c:pt idx="1383">
                  <c:v>44849</c:v>
                </c:pt>
                <c:pt idx="1384">
                  <c:v>44850</c:v>
                </c:pt>
                <c:pt idx="1385">
                  <c:v>44851</c:v>
                </c:pt>
                <c:pt idx="1386">
                  <c:v>44852</c:v>
                </c:pt>
                <c:pt idx="1387">
                  <c:v>44853</c:v>
                </c:pt>
                <c:pt idx="1388">
                  <c:v>44854</c:v>
                </c:pt>
                <c:pt idx="1389">
                  <c:v>44855</c:v>
                </c:pt>
                <c:pt idx="1390">
                  <c:v>44856</c:v>
                </c:pt>
                <c:pt idx="1391">
                  <c:v>44857</c:v>
                </c:pt>
                <c:pt idx="1392">
                  <c:v>44858</c:v>
                </c:pt>
                <c:pt idx="1393">
                  <c:v>44859</c:v>
                </c:pt>
                <c:pt idx="1394">
                  <c:v>44860</c:v>
                </c:pt>
                <c:pt idx="1395">
                  <c:v>44861</c:v>
                </c:pt>
                <c:pt idx="1396">
                  <c:v>44862</c:v>
                </c:pt>
                <c:pt idx="1397">
                  <c:v>44863</c:v>
                </c:pt>
                <c:pt idx="1398">
                  <c:v>44864</c:v>
                </c:pt>
                <c:pt idx="1399">
                  <c:v>44865</c:v>
                </c:pt>
                <c:pt idx="1400">
                  <c:v>44866</c:v>
                </c:pt>
                <c:pt idx="1401">
                  <c:v>44867</c:v>
                </c:pt>
                <c:pt idx="1402">
                  <c:v>44868</c:v>
                </c:pt>
                <c:pt idx="1403">
                  <c:v>44869</c:v>
                </c:pt>
                <c:pt idx="1404">
                  <c:v>44870</c:v>
                </c:pt>
                <c:pt idx="1405">
                  <c:v>44871</c:v>
                </c:pt>
                <c:pt idx="1406">
                  <c:v>44872</c:v>
                </c:pt>
                <c:pt idx="1407">
                  <c:v>44873</c:v>
                </c:pt>
                <c:pt idx="1408">
                  <c:v>44874</c:v>
                </c:pt>
                <c:pt idx="1409">
                  <c:v>44875</c:v>
                </c:pt>
                <c:pt idx="1410">
                  <c:v>44876</c:v>
                </c:pt>
                <c:pt idx="1411">
                  <c:v>44877</c:v>
                </c:pt>
                <c:pt idx="1412">
                  <c:v>44878</c:v>
                </c:pt>
                <c:pt idx="1413">
                  <c:v>44879</c:v>
                </c:pt>
                <c:pt idx="1414">
                  <c:v>44880</c:v>
                </c:pt>
                <c:pt idx="1415">
                  <c:v>44881</c:v>
                </c:pt>
                <c:pt idx="1416">
                  <c:v>44882</c:v>
                </c:pt>
                <c:pt idx="1417">
                  <c:v>44883</c:v>
                </c:pt>
                <c:pt idx="1418">
                  <c:v>44884</c:v>
                </c:pt>
                <c:pt idx="1419">
                  <c:v>44885</c:v>
                </c:pt>
                <c:pt idx="1420">
                  <c:v>44886</c:v>
                </c:pt>
                <c:pt idx="1421">
                  <c:v>44887</c:v>
                </c:pt>
                <c:pt idx="1422">
                  <c:v>44888</c:v>
                </c:pt>
                <c:pt idx="1423">
                  <c:v>44889</c:v>
                </c:pt>
                <c:pt idx="1424">
                  <c:v>44890</c:v>
                </c:pt>
                <c:pt idx="1425">
                  <c:v>44891</c:v>
                </c:pt>
                <c:pt idx="1426">
                  <c:v>44892</c:v>
                </c:pt>
                <c:pt idx="1427">
                  <c:v>44893</c:v>
                </c:pt>
                <c:pt idx="1428">
                  <c:v>44894</c:v>
                </c:pt>
                <c:pt idx="1429">
                  <c:v>44895</c:v>
                </c:pt>
                <c:pt idx="1430">
                  <c:v>44896</c:v>
                </c:pt>
                <c:pt idx="1431">
                  <c:v>44897</c:v>
                </c:pt>
                <c:pt idx="1432">
                  <c:v>44898</c:v>
                </c:pt>
                <c:pt idx="1433">
                  <c:v>44899</c:v>
                </c:pt>
                <c:pt idx="1434">
                  <c:v>44900</c:v>
                </c:pt>
                <c:pt idx="1435">
                  <c:v>44901</c:v>
                </c:pt>
                <c:pt idx="1436">
                  <c:v>44902</c:v>
                </c:pt>
                <c:pt idx="1437">
                  <c:v>44903</c:v>
                </c:pt>
                <c:pt idx="1438">
                  <c:v>44904</c:v>
                </c:pt>
                <c:pt idx="1439">
                  <c:v>44905</c:v>
                </c:pt>
                <c:pt idx="1440">
                  <c:v>44906</c:v>
                </c:pt>
                <c:pt idx="1441">
                  <c:v>44907</c:v>
                </c:pt>
                <c:pt idx="1442">
                  <c:v>44908</c:v>
                </c:pt>
                <c:pt idx="1443">
                  <c:v>44909</c:v>
                </c:pt>
                <c:pt idx="1444">
                  <c:v>44910</c:v>
                </c:pt>
                <c:pt idx="1445">
                  <c:v>44911</c:v>
                </c:pt>
                <c:pt idx="1446">
                  <c:v>44912</c:v>
                </c:pt>
                <c:pt idx="1447">
                  <c:v>44913</c:v>
                </c:pt>
                <c:pt idx="1448">
                  <c:v>44914</c:v>
                </c:pt>
                <c:pt idx="1449">
                  <c:v>44915</c:v>
                </c:pt>
                <c:pt idx="1450">
                  <c:v>44916</c:v>
                </c:pt>
                <c:pt idx="1451">
                  <c:v>44917</c:v>
                </c:pt>
                <c:pt idx="1452">
                  <c:v>44918</c:v>
                </c:pt>
                <c:pt idx="1453">
                  <c:v>44919</c:v>
                </c:pt>
                <c:pt idx="1454">
                  <c:v>44920</c:v>
                </c:pt>
                <c:pt idx="1455">
                  <c:v>44921</c:v>
                </c:pt>
                <c:pt idx="1456">
                  <c:v>44922</c:v>
                </c:pt>
                <c:pt idx="1457">
                  <c:v>44923</c:v>
                </c:pt>
                <c:pt idx="1458">
                  <c:v>44924</c:v>
                </c:pt>
                <c:pt idx="1459">
                  <c:v>44925</c:v>
                </c:pt>
                <c:pt idx="1460">
                  <c:v>44926</c:v>
                </c:pt>
              </c:numCache>
            </c:numRef>
          </c:cat>
          <c:val>
            <c:numRef>
              <c:f>ORDAM_ASIC_Pricing_Index!$E$3653:$E$5113</c:f>
              <c:numCache>
                <c:formatCode>#,##0_);\(#,##0\)</c:formatCode>
                <c:ptCount val="1461"/>
                <c:pt idx="0">
                  <c:v>5618595848853.2695</c:v>
                </c:pt>
                <c:pt idx="1">
                  <c:v>5618595848853.2695</c:v>
                </c:pt>
                <c:pt idx="2">
                  <c:v>5618595848853.2695</c:v>
                </c:pt>
                <c:pt idx="3">
                  <c:v>5618595848853.2695</c:v>
                </c:pt>
                <c:pt idx="4">
                  <c:v>5618595848853.2695</c:v>
                </c:pt>
                <c:pt idx="5">
                  <c:v>5618595848853.2695</c:v>
                </c:pt>
                <c:pt idx="6">
                  <c:v>5618595848853.2695</c:v>
                </c:pt>
                <c:pt idx="7">
                  <c:v>5618595848853.2695</c:v>
                </c:pt>
                <c:pt idx="8">
                  <c:v>5618595848853.2695</c:v>
                </c:pt>
                <c:pt idx="9">
                  <c:v>5618595848853.2695</c:v>
                </c:pt>
                <c:pt idx="10">
                  <c:v>5618595848853.2695</c:v>
                </c:pt>
                <c:pt idx="11">
                  <c:v>5618595848853.2695</c:v>
                </c:pt>
                <c:pt idx="12">
                  <c:v>5618595848853.2695</c:v>
                </c:pt>
                <c:pt idx="13">
                  <c:v>5883988430955.4004</c:v>
                </c:pt>
                <c:pt idx="14">
                  <c:v>5883988430955.4004</c:v>
                </c:pt>
                <c:pt idx="15">
                  <c:v>5883988430955.4004</c:v>
                </c:pt>
                <c:pt idx="16">
                  <c:v>5883988430955.4004</c:v>
                </c:pt>
                <c:pt idx="17">
                  <c:v>5883988430955.4004</c:v>
                </c:pt>
                <c:pt idx="18">
                  <c:v>5883988430955.4004</c:v>
                </c:pt>
                <c:pt idx="19">
                  <c:v>5883988430955.4004</c:v>
                </c:pt>
                <c:pt idx="20">
                  <c:v>5883988430955.4004</c:v>
                </c:pt>
                <c:pt idx="21">
                  <c:v>5883988430955.4004</c:v>
                </c:pt>
                <c:pt idx="22">
                  <c:v>5883988430955.4004</c:v>
                </c:pt>
                <c:pt idx="23">
                  <c:v>5883988430955.4004</c:v>
                </c:pt>
                <c:pt idx="24">
                  <c:v>5883988430955.4004</c:v>
                </c:pt>
                <c:pt idx="25">
                  <c:v>5883988430955.4004</c:v>
                </c:pt>
                <c:pt idx="26">
                  <c:v>5883988430955.4004</c:v>
                </c:pt>
                <c:pt idx="27">
                  <c:v>5814661935891.7998</c:v>
                </c:pt>
                <c:pt idx="28">
                  <c:v>5814661935891.7998</c:v>
                </c:pt>
                <c:pt idx="29">
                  <c:v>5814661935891.7998</c:v>
                </c:pt>
                <c:pt idx="30">
                  <c:v>5814661935891.7998</c:v>
                </c:pt>
                <c:pt idx="31">
                  <c:v>5814661935891.7998</c:v>
                </c:pt>
                <c:pt idx="32">
                  <c:v>5814661935891.7998</c:v>
                </c:pt>
                <c:pt idx="33">
                  <c:v>5814661935891.7998</c:v>
                </c:pt>
                <c:pt idx="34">
                  <c:v>5814661935891.7998</c:v>
                </c:pt>
                <c:pt idx="35">
                  <c:v>5814661935891.7998</c:v>
                </c:pt>
                <c:pt idx="36">
                  <c:v>5814661935891.7998</c:v>
                </c:pt>
                <c:pt idx="37">
                  <c:v>5814661935891.7998</c:v>
                </c:pt>
                <c:pt idx="38">
                  <c:v>5814661935891.7998</c:v>
                </c:pt>
                <c:pt idx="39">
                  <c:v>5814661935891.7998</c:v>
                </c:pt>
                <c:pt idx="40">
                  <c:v>6061518831027.2695</c:v>
                </c:pt>
                <c:pt idx="41">
                  <c:v>6061518831027.2695</c:v>
                </c:pt>
                <c:pt idx="42">
                  <c:v>6061518831027.2695</c:v>
                </c:pt>
                <c:pt idx="43">
                  <c:v>6061518831027.2695</c:v>
                </c:pt>
                <c:pt idx="44">
                  <c:v>6061518831027.2695</c:v>
                </c:pt>
                <c:pt idx="45">
                  <c:v>6061518831027.2695</c:v>
                </c:pt>
                <c:pt idx="46">
                  <c:v>6061518831027.2695</c:v>
                </c:pt>
                <c:pt idx="47">
                  <c:v>6061518831027.2695</c:v>
                </c:pt>
                <c:pt idx="48">
                  <c:v>6061518831027.2695</c:v>
                </c:pt>
                <c:pt idx="49">
                  <c:v>6061518831027.2695</c:v>
                </c:pt>
                <c:pt idx="50">
                  <c:v>6061518831027.2695</c:v>
                </c:pt>
                <c:pt idx="51">
                  <c:v>6061518831027.2695</c:v>
                </c:pt>
                <c:pt idx="52">
                  <c:v>6061518831027.2695</c:v>
                </c:pt>
                <c:pt idx="53">
                  <c:v>6061518831027.2695</c:v>
                </c:pt>
                <c:pt idx="54">
                  <c:v>6071846049920.75</c:v>
                </c:pt>
                <c:pt idx="55">
                  <c:v>6071846049920.75</c:v>
                </c:pt>
                <c:pt idx="56">
                  <c:v>6071846049920.75</c:v>
                </c:pt>
                <c:pt idx="57">
                  <c:v>6071846049920.75</c:v>
                </c:pt>
                <c:pt idx="58">
                  <c:v>6071846049920.75</c:v>
                </c:pt>
                <c:pt idx="59">
                  <c:v>6071846049920.75</c:v>
                </c:pt>
                <c:pt idx="60">
                  <c:v>6071846049920.75</c:v>
                </c:pt>
                <c:pt idx="61">
                  <c:v>6071846049920.75</c:v>
                </c:pt>
                <c:pt idx="62">
                  <c:v>6071846049920.75</c:v>
                </c:pt>
                <c:pt idx="63">
                  <c:v>6071846049920.75</c:v>
                </c:pt>
                <c:pt idx="64">
                  <c:v>6071846049920.75</c:v>
                </c:pt>
                <c:pt idx="65">
                  <c:v>6071846049920.75</c:v>
                </c:pt>
                <c:pt idx="66">
                  <c:v>6071846049920.75</c:v>
                </c:pt>
                <c:pt idx="67">
                  <c:v>6071846049920.75</c:v>
                </c:pt>
                <c:pt idx="68">
                  <c:v>6068891541676.5498</c:v>
                </c:pt>
                <c:pt idx="69">
                  <c:v>6068891541676.5498</c:v>
                </c:pt>
                <c:pt idx="70">
                  <c:v>6068891541676.5498</c:v>
                </c:pt>
                <c:pt idx="71">
                  <c:v>6068891541676.5498</c:v>
                </c:pt>
                <c:pt idx="72">
                  <c:v>6068891541676.5498</c:v>
                </c:pt>
                <c:pt idx="73">
                  <c:v>6068891541676.5498</c:v>
                </c:pt>
                <c:pt idx="74">
                  <c:v>6068891541676.5498</c:v>
                </c:pt>
                <c:pt idx="75">
                  <c:v>6068891541676.5498</c:v>
                </c:pt>
                <c:pt idx="76">
                  <c:v>6068891541676.5498</c:v>
                </c:pt>
                <c:pt idx="77">
                  <c:v>6068891541676.5498</c:v>
                </c:pt>
                <c:pt idx="78">
                  <c:v>6068891541676.5498</c:v>
                </c:pt>
                <c:pt idx="79">
                  <c:v>6068891541676.5498</c:v>
                </c:pt>
                <c:pt idx="80">
                  <c:v>6068891541676.5498</c:v>
                </c:pt>
                <c:pt idx="81">
                  <c:v>6068891541676.5498</c:v>
                </c:pt>
                <c:pt idx="82">
                  <c:v>6379265451411.0498</c:v>
                </c:pt>
                <c:pt idx="83">
                  <c:v>6379265451411.0498</c:v>
                </c:pt>
                <c:pt idx="84">
                  <c:v>6379265451411.0498</c:v>
                </c:pt>
                <c:pt idx="85">
                  <c:v>6379265451411.0498</c:v>
                </c:pt>
                <c:pt idx="86">
                  <c:v>6379265451411.0498</c:v>
                </c:pt>
                <c:pt idx="87">
                  <c:v>6379265451411.0498</c:v>
                </c:pt>
                <c:pt idx="88">
                  <c:v>6379265451411.0498</c:v>
                </c:pt>
                <c:pt idx="89">
                  <c:v>6379265451411.0498</c:v>
                </c:pt>
                <c:pt idx="90">
                  <c:v>6379265451411.0498</c:v>
                </c:pt>
                <c:pt idx="91">
                  <c:v>6379265451411.0498</c:v>
                </c:pt>
                <c:pt idx="92">
                  <c:v>6379265451411.0498</c:v>
                </c:pt>
                <c:pt idx="93">
                  <c:v>6379265451411.0498</c:v>
                </c:pt>
                <c:pt idx="94">
                  <c:v>6379265451411.0498</c:v>
                </c:pt>
                <c:pt idx="95">
                  <c:v>6393023717201.8604</c:v>
                </c:pt>
                <c:pt idx="96">
                  <c:v>6393023717201.8604</c:v>
                </c:pt>
                <c:pt idx="97">
                  <c:v>6393023717201.8604</c:v>
                </c:pt>
                <c:pt idx="98">
                  <c:v>6393023717201.8604</c:v>
                </c:pt>
                <c:pt idx="99">
                  <c:v>6393023717201.8604</c:v>
                </c:pt>
                <c:pt idx="100">
                  <c:v>6393023717201.8604</c:v>
                </c:pt>
                <c:pt idx="101">
                  <c:v>6393023717201.8604</c:v>
                </c:pt>
                <c:pt idx="102">
                  <c:v>6393023717201.8604</c:v>
                </c:pt>
                <c:pt idx="103">
                  <c:v>6393023717201.8604</c:v>
                </c:pt>
                <c:pt idx="104">
                  <c:v>6393023717201.8604</c:v>
                </c:pt>
                <c:pt idx="105">
                  <c:v>6393023717201.8604</c:v>
                </c:pt>
                <c:pt idx="106">
                  <c:v>6393023717201.8604</c:v>
                </c:pt>
                <c:pt idx="107">
                  <c:v>6393023717201.8604</c:v>
                </c:pt>
                <c:pt idx="108">
                  <c:v>6393023717201.8604</c:v>
                </c:pt>
                <c:pt idx="109">
                  <c:v>6393023717201.8604</c:v>
                </c:pt>
                <c:pt idx="110">
                  <c:v>6353030562983.9805</c:v>
                </c:pt>
                <c:pt idx="111">
                  <c:v>6353030562983.9805</c:v>
                </c:pt>
                <c:pt idx="112">
                  <c:v>6353030562983.9805</c:v>
                </c:pt>
                <c:pt idx="113">
                  <c:v>6353030562983.9805</c:v>
                </c:pt>
                <c:pt idx="114">
                  <c:v>6353030562983.9805</c:v>
                </c:pt>
                <c:pt idx="115">
                  <c:v>6353030562983.9805</c:v>
                </c:pt>
                <c:pt idx="116">
                  <c:v>6353030562983.9805</c:v>
                </c:pt>
                <c:pt idx="117">
                  <c:v>6353030562983.9805</c:v>
                </c:pt>
                <c:pt idx="118">
                  <c:v>6353030562983.9805</c:v>
                </c:pt>
                <c:pt idx="119">
                  <c:v>6353030562983.9805</c:v>
                </c:pt>
                <c:pt idx="120">
                  <c:v>6353030562983.9805</c:v>
                </c:pt>
                <c:pt idx="121">
                  <c:v>6353030562983.9805</c:v>
                </c:pt>
                <c:pt idx="122">
                  <c:v>6353030562983.9805</c:v>
                </c:pt>
                <c:pt idx="123">
                  <c:v>6702169884349.1699</c:v>
                </c:pt>
                <c:pt idx="124">
                  <c:v>6702169884349.1699</c:v>
                </c:pt>
                <c:pt idx="125">
                  <c:v>6702169884349.1699</c:v>
                </c:pt>
                <c:pt idx="126">
                  <c:v>6702169884349.1699</c:v>
                </c:pt>
                <c:pt idx="127">
                  <c:v>6702169884349.1699</c:v>
                </c:pt>
                <c:pt idx="128">
                  <c:v>6702169884349.1699</c:v>
                </c:pt>
                <c:pt idx="129">
                  <c:v>6702169884349.1699</c:v>
                </c:pt>
                <c:pt idx="130">
                  <c:v>6702169884349.1699</c:v>
                </c:pt>
                <c:pt idx="131">
                  <c:v>6702169884349.1699</c:v>
                </c:pt>
                <c:pt idx="132">
                  <c:v>6702169884349.1699</c:v>
                </c:pt>
                <c:pt idx="133">
                  <c:v>6702169884349.1699</c:v>
                </c:pt>
                <c:pt idx="134">
                  <c:v>6702169884349.1699</c:v>
                </c:pt>
                <c:pt idx="135">
                  <c:v>6702169884349.1699</c:v>
                </c:pt>
                <c:pt idx="136">
                  <c:v>6702169884349.1699</c:v>
                </c:pt>
                <c:pt idx="137">
                  <c:v>6704632680587.4102</c:v>
                </c:pt>
                <c:pt idx="138">
                  <c:v>6704632680587.4102</c:v>
                </c:pt>
                <c:pt idx="139">
                  <c:v>6704632680587.4102</c:v>
                </c:pt>
                <c:pt idx="140">
                  <c:v>6704632680587.4102</c:v>
                </c:pt>
                <c:pt idx="141">
                  <c:v>6704632680587.4102</c:v>
                </c:pt>
                <c:pt idx="142">
                  <c:v>6704632680587.4102</c:v>
                </c:pt>
                <c:pt idx="143">
                  <c:v>6704632680587.4102</c:v>
                </c:pt>
                <c:pt idx="144">
                  <c:v>6704632680587.4102</c:v>
                </c:pt>
                <c:pt idx="145">
                  <c:v>6704632680587.4102</c:v>
                </c:pt>
                <c:pt idx="146">
                  <c:v>6704632680587.4102</c:v>
                </c:pt>
                <c:pt idx="147">
                  <c:v>6704632680587.4102</c:v>
                </c:pt>
                <c:pt idx="148">
                  <c:v>6704632680587.4102</c:v>
                </c:pt>
                <c:pt idx="149">
                  <c:v>7459680720542.29</c:v>
                </c:pt>
                <c:pt idx="150">
                  <c:v>7459680720542.29</c:v>
                </c:pt>
                <c:pt idx="151">
                  <c:v>7459680720542.29</c:v>
                </c:pt>
                <c:pt idx="152">
                  <c:v>7459680720542.29</c:v>
                </c:pt>
                <c:pt idx="153">
                  <c:v>7459680720542.29</c:v>
                </c:pt>
                <c:pt idx="154">
                  <c:v>7459680720542.29</c:v>
                </c:pt>
                <c:pt idx="155">
                  <c:v>7459680720542.29</c:v>
                </c:pt>
                <c:pt idx="156">
                  <c:v>7459680720542.29</c:v>
                </c:pt>
                <c:pt idx="157">
                  <c:v>7459680720542.29</c:v>
                </c:pt>
                <c:pt idx="158">
                  <c:v>7459680720542.29</c:v>
                </c:pt>
                <c:pt idx="159">
                  <c:v>7459680720542.29</c:v>
                </c:pt>
                <c:pt idx="160">
                  <c:v>7459680720542.29</c:v>
                </c:pt>
                <c:pt idx="161">
                  <c:v>7459680720542.29</c:v>
                </c:pt>
                <c:pt idx="162">
                  <c:v>7459680720542.29</c:v>
                </c:pt>
                <c:pt idx="163">
                  <c:v>7459680720542.29</c:v>
                </c:pt>
                <c:pt idx="164">
                  <c:v>7409399249090.25</c:v>
                </c:pt>
                <c:pt idx="165">
                  <c:v>7409399249090.25</c:v>
                </c:pt>
                <c:pt idx="166">
                  <c:v>7409399249090.25</c:v>
                </c:pt>
                <c:pt idx="167">
                  <c:v>7409399249090.25</c:v>
                </c:pt>
                <c:pt idx="168">
                  <c:v>7409399249090.25</c:v>
                </c:pt>
                <c:pt idx="169">
                  <c:v>7409399249090.25</c:v>
                </c:pt>
                <c:pt idx="170">
                  <c:v>7409399249090.25</c:v>
                </c:pt>
                <c:pt idx="171">
                  <c:v>7409399249090.25</c:v>
                </c:pt>
                <c:pt idx="172">
                  <c:v>7409399249090.25</c:v>
                </c:pt>
                <c:pt idx="173">
                  <c:v>7409399249090.25</c:v>
                </c:pt>
                <c:pt idx="174">
                  <c:v>7409399249090.25</c:v>
                </c:pt>
                <c:pt idx="175">
                  <c:v>7409399249090.25</c:v>
                </c:pt>
                <c:pt idx="176">
                  <c:v>7409399249090.25</c:v>
                </c:pt>
                <c:pt idx="177">
                  <c:v>7934713219630.5996</c:v>
                </c:pt>
                <c:pt idx="178">
                  <c:v>7934713219630.5996</c:v>
                </c:pt>
                <c:pt idx="179">
                  <c:v>7934713219630.5996</c:v>
                </c:pt>
                <c:pt idx="180">
                  <c:v>7934713219630.5996</c:v>
                </c:pt>
                <c:pt idx="181">
                  <c:v>7934713219630.5996</c:v>
                </c:pt>
                <c:pt idx="182">
                  <c:v>7934713219630.5996</c:v>
                </c:pt>
                <c:pt idx="183">
                  <c:v>7934713219630.5996</c:v>
                </c:pt>
                <c:pt idx="184">
                  <c:v>7934713219630.5996</c:v>
                </c:pt>
                <c:pt idx="185">
                  <c:v>7934713219630.5996</c:v>
                </c:pt>
                <c:pt idx="186">
                  <c:v>7934713219630.5996</c:v>
                </c:pt>
                <c:pt idx="187">
                  <c:v>7934713219630.5996</c:v>
                </c:pt>
                <c:pt idx="188">
                  <c:v>7934713219630.5996</c:v>
                </c:pt>
                <c:pt idx="189">
                  <c:v>9064159826491.4102</c:v>
                </c:pt>
                <c:pt idx="190">
                  <c:v>9064159826491.4102</c:v>
                </c:pt>
                <c:pt idx="191">
                  <c:v>9064159826491.4102</c:v>
                </c:pt>
                <c:pt idx="192">
                  <c:v>9064159826491.4102</c:v>
                </c:pt>
                <c:pt idx="193">
                  <c:v>9064159826491.4102</c:v>
                </c:pt>
                <c:pt idx="194">
                  <c:v>9064159826491.4102</c:v>
                </c:pt>
                <c:pt idx="195">
                  <c:v>9064159826491.4102</c:v>
                </c:pt>
                <c:pt idx="196">
                  <c:v>9064159826491.4102</c:v>
                </c:pt>
                <c:pt idx="197">
                  <c:v>9064159826491.4102</c:v>
                </c:pt>
                <c:pt idx="198">
                  <c:v>9064159826491.4102</c:v>
                </c:pt>
                <c:pt idx="199">
                  <c:v>9064159826491.4102</c:v>
                </c:pt>
                <c:pt idx="200">
                  <c:v>9064159826491.4102</c:v>
                </c:pt>
                <c:pt idx="201">
                  <c:v>9064159826491.4102</c:v>
                </c:pt>
                <c:pt idx="202">
                  <c:v>9064159826491.4102</c:v>
                </c:pt>
                <c:pt idx="203">
                  <c:v>9013786945891.6797</c:v>
                </c:pt>
                <c:pt idx="204">
                  <c:v>9013786945891.6797</c:v>
                </c:pt>
                <c:pt idx="205">
                  <c:v>9013786945891.6797</c:v>
                </c:pt>
                <c:pt idx="206">
                  <c:v>9013786945891.6797</c:v>
                </c:pt>
                <c:pt idx="207">
                  <c:v>9013786945891.6797</c:v>
                </c:pt>
                <c:pt idx="208">
                  <c:v>9013786945891.6797</c:v>
                </c:pt>
                <c:pt idx="209">
                  <c:v>9013786945891.6797</c:v>
                </c:pt>
                <c:pt idx="210">
                  <c:v>9013786945891.6797</c:v>
                </c:pt>
                <c:pt idx="211">
                  <c:v>9013786945891.6797</c:v>
                </c:pt>
                <c:pt idx="212">
                  <c:v>9013786945891.6797</c:v>
                </c:pt>
                <c:pt idx="213">
                  <c:v>9013786945891.6797</c:v>
                </c:pt>
                <c:pt idx="214">
                  <c:v>9013786945891.6797</c:v>
                </c:pt>
                <c:pt idx="215">
                  <c:v>9013786945891.6797</c:v>
                </c:pt>
                <c:pt idx="216">
                  <c:v>9985348008059.5508</c:v>
                </c:pt>
                <c:pt idx="217">
                  <c:v>9985348008059.5508</c:v>
                </c:pt>
                <c:pt idx="218">
                  <c:v>9985348008059.5508</c:v>
                </c:pt>
                <c:pt idx="219">
                  <c:v>9985348008059.5508</c:v>
                </c:pt>
                <c:pt idx="220">
                  <c:v>9985348008059.5508</c:v>
                </c:pt>
                <c:pt idx="221">
                  <c:v>9985348008059.5508</c:v>
                </c:pt>
                <c:pt idx="222">
                  <c:v>9985348008059.5508</c:v>
                </c:pt>
                <c:pt idx="223">
                  <c:v>9985348008059.5508</c:v>
                </c:pt>
                <c:pt idx="224">
                  <c:v>9985348008059.5508</c:v>
                </c:pt>
                <c:pt idx="225">
                  <c:v>9985348008059.5508</c:v>
                </c:pt>
                <c:pt idx="226">
                  <c:v>9985348008059.5508</c:v>
                </c:pt>
                <c:pt idx="227">
                  <c:v>9985348008059.5508</c:v>
                </c:pt>
                <c:pt idx="228">
                  <c:v>9985348008059.5508</c:v>
                </c:pt>
                <c:pt idx="229">
                  <c:v>10183488432890</c:v>
                </c:pt>
                <c:pt idx="230">
                  <c:v>10183488432890</c:v>
                </c:pt>
                <c:pt idx="231">
                  <c:v>10183488432890</c:v>
                </c:pt>
                <c:pt idx="232">
                  <c:v>10183488432890</c:v>
                </c:pt>
                <c:pt idx="233">
                  <c:v>10183488432890</c:v>
                </c:pt>
                <c:pt idx="234">
                  <c:v>10183488432890</c:v>
                </c:pt>
                <c:pt idx="235">
                  <c:v>10183488432890</c:v>
                </c:pt>
                <c:pt idx="236">
                  <c:v>10183488432890</c:v>
                </c:pt>
                <c:pt idx="237">
                  <c:v>10183488432890</c:v>
                </c:pt>
                <c:pt idx="238">
                  <c:v>10183488432890</c:v>
                </c:pt>
                <c:pt idx="239">
                  <c:v>10183488432890</c:v>
                </c:pt>
                <c:pt idx="240">
                  <c:v>10183488432890</c:v>
                </c:pt>
                <c:pt idx="241">
                  <c:v>10183488432890</c:v>
                </c:pt>
                <c:pt idx="242">
                  <c:v>10183488432890</c:v>
                </c:pt>
                <c:pt idx="243">
                  <c:v>10771996663680.4</c:v>
                </c:pt>
                <c:pt idx="244">
                  <c:v>10771996663680.4</c:v>
                </c:pt>
                <c:pt idx="245">
                  <c:v>10771996663680.4</c:v>
                </c:pt>
                <c:pt idx="246">
                  <c:v>10771996663680.4</c:v>
                </c:pt>
                <c:pt idx="247">
                  <c:v>10771996663680.4</c:v>
                </c:pt>
                <c:pt idx="248">
                  <c:v>10771996663680.4</c:v>
                </c:pt>
                <c:pt idx="249">
                  <c:v>10771996663680.4</c:v>
                </c:pt>
                <c:pt idx="250">
                  <c:v>10771996663680.4</c:v>
                </c:pt>
                <c:pt idx="251">
                  <c:v>10771996663680.4</c:v>
                </c:pt>
                <c:pt idx="252">
                  <c:v>10771996663680.4</c:v>
                </c:pt>
                <c:pt idx="253">
                  <c:v>10771996663680.4</c:v>
                </c:pt>
                <c:pt idx="254">
                  <c:v>10771996663680.4</c:v>
                </c:pt>
                <c:pt idx="255">
                  <c:v>11890594958795.699</c:v>
                </c:pt>
                <c:pt idx="256">
                  <c:v>11890594958795.699</c:v>
                </c:pt>
                <c:pt idx="257">
                  <c:v>11890594958795.699</c:v>
                </c:pt>
                <c:pt idx="258">
                  <c:v>11890594958795.699</c:v>
                </c:pt>
                <c:pt idx="259">
                  <c:v>11890594958795.699</c:v>
                </c:pt>
                <c:pt idx="260">
                  <c:v>11890594958795.699</c:v>
                </c:pt>
                <c:pt idx="261">
                  <c:v>11890594958795.699</c:v>
                </c:pt>
                <c:pt idx="262">
                  <c:v>11890594958795.699</c:v>
                </c:pt>
                <c:pt idx="263">
                  <c:v>11890594958795.699</c:v>
                </c:pt>
                <c:pt idx="264">
                  <c:v>11890594958795.699</c:v>
                </c:pt>
                <c:pt idx="265">
                  <c:v>11890594958795.699</c:v>
                </c:pt>
                <c:pt idx="266">
                  <c:v>11890594958795.699</c:v>
                </c:pt>
                <c:pt idx="267">
                  <c:v>11890594958795.699</c:v>
                </c:pt>
                <c:pt idx="268">
                  <c:v>12759819404408.699</c:v>
                </c:pt>
                <c:pt idx="269">
                  <c:v>12759819404408.699</c:v>
                </c:pt>
                <c:pt idx="270">
                  <c:v>12759819404408.699</c:v>
                </c:pt>
                <c:pt idx="271">
                  <c:v>12759819404408.699</c:v>
                </c:pt>
                <c:pt idx="272">
                  <c:v>12759819404408.699</c:v>
                </c:pt>
                <c:pt idx="273">
                  <c:v>12759819404408.699</c:v>
                </c:pt>
                <c:pt idx="274">
                  <c:v>12759819404408.699</c:v>
                </c:pt>
                <c:pt idx="275">
                  <c:v>12759819404408.699</c:v>
                </c:pt>
                <c:pt idx="276">
                  <c:v>12759819404408.699</c:v>
                </c:pt>
                <c:pt idx="277">
                  <c:v>12759819404408.699</c:v>
                </c:pt>
                <c:pt idx="278">
                  <c:v>12759819404408.699</c:v>
                </c:pt>
                <c:pt idx="279">
                  <c:v>12759819404408.699</c:v>
                </c:pt>
                <c:pt idx="280">
                  <c:v>12759819404408.699</c:v>
                </c:pt>
                <c:pt idx="281">
                  <c:v>12759819404408.699</c:v>
                </c:pt>
                <c:pt idx="282">
                  <c:v>13008091666971.9</c:v>
                </c:pt>
                <c:pt idx="283">
                  <c:v>13008091666971.9</c:v>
                </c:pt>
                <c:pt idx="284">
                  <c:v>13008091666971.9</c:v>
                </c:pt>
                <c:pt idx="285">
                  <c:v>13008091666971.9</c:v>
                </c:pt>
                <c:pt idx="286">
                  <c:v>13008091666971.9</c:v>
                </c:pt>
                <c:pt idx="287">
                  <c:v>13008091666971.9</c:v>
                </c:pt>
                <c:pt idx="288">
                  <c:v>13008091666971.9</c:v>
                </c:pt>
                <c:pt idx="289">
                  <c:v>13008091666971.9</c:v>
                </c:pt>
                <c:pt idx="290">
                  <c:v>13008091666971.9</c:v>
                </c:pt>
                <c:pt idx="291">
                  <c:v>13008091666971.9</c:v>
                </c:pt>
                <c:pt idx="292">
                  <c:v>13008091666971.9</c:v>
                </c:pt>
                <c:pt idx="293">
                  <c:v>13008091666971.9</c:v>
                </c:pt>
                <c:pt idx="294">
                  <c:v>13008091666971.9</c:v>
                </c:pt>
                <c:pt idx="295">
                  <c:v>13691480038694.4</c:v>
                </c:pt>
                <c:pt idx="296">
                  <c:v>13691480038694.4</c:v>
                </c:pt>
                <c:pt idx="297">
                  <c:v>13691480038694.4</c:v>
                </c:pt>
                <c:pt idx="298">
                  <c:v>13691480038694.4</c:v>
                </c:pt>
                <c:pt idx="299">
                  <c:v>13691480038694.4</c:v>
                </c:pt>
                <c:pt idx="300">
                  <c:v>13691480038694.4</c:v>
                </c:pt>
                <c:pt idx="301">
                  <c:v>13691480038694.4</c:v>
                </c:pt>
                <c:pt idx="302">
                  <c:v>13691480038694.4</c:v>
                </c:pt>
                <c:pt idx="303">
                  <c:v>13691480038694.4</c:v>
                </c:pt>
                <c:pt idx="304">
                  <c:v>13691480038694.4</c:v>
                </c:pt>
                <c:pt idx="305">
                  <c:v>13691480038694.4</c:v>
                </c:pt>
                <c:pt idx="306">
                  <c:v>13691480038694.4</c:v>
                </c:pt>
                <c:pt idx="307">
                  <c:v>13691480038694.4</c:v>
                </c:pt>
                <c:pt idx="308">
                  <c:v>13691480038694.4</c:v>
                </c:pt>
                <c:pt idx="309">
                  <c:v>13691480038694.4</c:v>
                </c:pt>
                <c:pt idx="310">
                  <c:v>12720005267390.5</c:v>
                </c:pt>
                <c:pt idx="311">
                  <c:v>12720005267390.5</c:v>
                </c:pt>
                <c:pt idx="312">
                  <c:v>12720005267390.5</c:v>
                </c:pt>
                <c:pt idx="313">
                  <c:v>12720005267390.5</c:v>
                </c:pt>
                <c:pt idx="314">
                  <c:v>12720005267390.5</c:v>
                </c:pt>
                <c:pt idx="315">
                  <c:v>12720005267390.5</c:v>
                </c:pt>
                <c:pt idx="316">
                  <c:v>12720005267390.5</c:v>
                </c:pt>
                <c:pt idx="317">
                  <c:v>12720005267390.5</c:v>
                </c:pt>
                <c:pt idx="318">
                  <c:v>12720005267390.5</c:v>
                </c:pt>
                <c:pt idx="319">
                  <c:v>12720005267390.5</c:v>
                </c:pt>
                <c:pt idx="320">
                  <c:v>12720005267390.5</c:v>
                </c:pt>
                <c:pt idx="321">
                  <c:v>12720005267390.5</c:v>
                </c:pt>
                <c:pt idx="322">
                  <c:v>12720005267390.5</c:v>
                </c:pt>
                <c:pt idx="323">
                  <c:v>12720005267390.5</c:v>
                </c:pt>
                <c:pt idx="324">
                  <c:v>12973235968799.699</c:v>
                </c:pt>
                <c:pt idx="325">
                  <c:v>12973235968799.699</c:v>
                </c:pt>
                <c:pt idx="326">
                  <c:v>12973235968799.699</c:v>
                </c:pt>
                <c:pt idx="327">
                  <c:v>12973235968799.699</c:v>
                </c:pt>
                <c:pt idx="328">
                  <c:v>12973235968799.699</c:v>
                </c:pt>
                <c:pt idx="329">
                  <c:v>12973235968799.699</c:v>
                </c:pt>
                <c:pt idx="330">
                  <c:v>12973235968799.699</c:v>
                </c:pt>
                <c:pt idx="331">
                  <c:v>12973235968799.699</c:v>
                </c:pt>
                <c:pt idx="332">
                  <c:v>12973235968799.699</c:v>
                </c:pt>
                <c:pt idx="333">
                  <c:v>12973235968799.699</c:v>
                </c:pt>
                <c:pt idx="334">
                  <c:v>12973235968799.699</c:v>
                </c:pt>
                <c:pt idx="335">
                  <c:v>12973235968799.699</c:v>
                </c:pt>
                <c:pt idx="336">
                  <c:v>12973235968799.699</c:v>
                </c:pt>
                <c:pt idx="337">
                  <c:v>12973235968799.699</c:v>
                </c:pt>
                <c:pt idx="338">
                  <c:v>12876842089682.4</c:v>
                </c:pt>
                <c:pt idx="339">
                  <c:v>12876842089682.4</c:v>
                </c:pt>
                <c:pt idx="340">
                  <c:v>12876842089682.4</c:v>
                </c:pt>
                <c:pt idx="341">
                  <c:v>12876842089682.4</c:v>
                </c:pt>
                <c:pt idx="342">
                  <c:v>12876842089682.4</c:v>
                </c:pt>
                <c:pt idx="343">
                  <c:v>12876842089682.4</c:v>
                </c:pt>
                <c:pt idx="344">
                  <c:v>12876842089682.4</c:v>
                </c:pt>
                <c:pt idx="345">
                  <c:v>12876842089682.4</c:v>
                </c:pt>
                <c:pt idx="346">
                  <c:v>12876842089682.4</c:v>
                </c:pt>
                <c:pt idx="347">
                  <c:v>12876842089682.4</c:v>
                </c:pt>
                <c:pt idx="348">
                  <c:v>12876842089682.4</c:v>
                </c:pt>
                <c:pt idx="349">
                  <c:v>12876842089682.4</c:v>
                </c:pt>
                <c:pt idx="350">
                  <c:v>12876842089682.4</c:v>
                </c:pt>
                <c:pt idx="351">
                  <c:v>12876842089682.4</c:v>
                </c:pt>
                <c:pt idx="352">
                  <c:v>12948593420946.301</c:v>
                </c:pt>
                <c:pt idx="353">
                  <c:v>12948593420946.301</c:v>
                </c:pt>
                <c:pt idx="354">
                  <c:v>12948593420946.301</c:v>
                </c:pt>
                <c:pt idx="355">
                  <c:v>12948593420946.301</c:v>
                </c:pt>
                <c:pt idx="356">
                  <c:v>12948593420946.301</c:v>
                </c:pt>
                <c:pt idx="357">
                  <c:v>12948593420946.301</c:v>
                </c:pt>
                <c:pt idx="358">
                  <c:v>12948593420946.301</c:v>
                </c:pt>
                <c:pt idx="359">
                  <c:v>12948593420946.301</c:v>
                </c:pt>
                <c:pt idx="360">
                  <c:v>12948593420946.301</c:v>
                </c:pt>
                <c:pt idx="361">
                  <c:v>12948593420946.301</c:v>
                </c:pt>
                <c:pt idx="362">
                  <c:v>12948593420946.301</c:v>
                </c:pt>
                <c:pt idx="363">
                  <c:v>12948593420946.301</c:v>
                </c:pt>
                <c:pt idx="364">
                  <c:v>12948593420946.301</c:v>
                </c:pt>
                <c:pt idx="365">
                  <c:v>13798783827516.4</c:v>
                </c:pt>
                <c:pt idx="366">
                  <c:v>13798783827516.4</c:v>
                </c:pt>
                <c:pt idx="367">
                  <c:v>13798783827516.4</c:v>
                </c:pt>
                <c:pt idx="368">
                  <c:v>13798783827516.4</c:v>
                </c:pt>
                <c:pt idx="369">
                  <c:v>13798783827516.4</c:v>
                </c:pt>
                <c:pt idx="370">
                  <c:v>13798783827516.4</c:v>
                </c:pt>
                <c:pt idx="371">
                  <c:v>13798783827516.4</c:v>
                </c:pt>
                <c:pt idx="372">
                  <c:v>13798783827516.4</c:v>
                </c:pt>
                <c:pt idx="373">
                  <c:v>13798783827516.4</c:v>
                </c:pt>
                <c:pt idx="374">
                  <c:v>13798783827516.4</c:v>
                </c:pt>
                <c:pt idx="375">
                  <c:v>13798783827516.4</c:v>
                </c:pt>
                <c:pt idx="376">
                  <c:v>13798783827516.4</c:v>
                </c:pt>
                <c:pt idx="377">
                  <c:v>13798783827516.4</c:v>
                </c:pt>
                <c:pt idx="378">
                  <c:v>14776367535688.6</c:v>
                </c:pt>
                <c:pt idx="379">
                  <c:v>14776367535688.6</c:v>
                </c:pt>
                <c:pt idx="380">
                  <c:v>14776367535688.6</c:v>
                </c:pt>
                <c:pt idx="381">
                  <c:v>14776367535688.6</c:v>
                </c:pt>
                <c:pt idx="382">
                  <c:v>14776367535688.6</c:v>
                </c:pt>
                <c:pt idx="383">
                  <c:v>14776367535688.6</c:v>
                </c:pt>
                <c:pt idx="384">
                  <c:v>14776367535688.6</c:v>
                </c:pt>
                <c:pt idx="385">
                  <c:v>14776367535688.6</c:v>
                </c:pt>
                <c:pt idx="386">
                  <c:v>14776367535688.6</c:v>
                </c:pt>
                <c:pt idx="387">
                  <c:v>14776367535688.6</c:v>
                </c:pt>
                <c:pt idx="388">
                  <c:v>14776367535688.6</c:v>
                </c:pt>
                <c:pt idx="389">
                  <c:v>14776367535688.6</c:v>
                </c:pt>
                <c:pt idx="390">
                  <c:v>14776367535688.6</c:v>
                </c:pt>
                <c:pt idx="391">
                  <c:v>14776367535688.6</c:v>
                </c:pt>
                <c:pt idx="392">
                  <c:v>15466098935554.6</c:v>
                </c:pt>
                <c:pt idx="393">
                  <c:v>15466098935554.6</c:v>
                </c:pt>
                <c:pt idx="394">
                  <c:v>15466098935554.6</c:v>
                </c:pt>
                <c:pt idx="395">
                  <c:v>15466098935554.6</c:v>
                </c:pt>
                <c:pt idx="396">
                  <c:v>15466098935554.6</c:v>
                </c:pt>
                <c:pt idx="397">
                  <c:v>15466098935554.6</c:v>
                </c:pt>
                <c:pt idx="398">
                  <c:v>15466098935554.6</c:v>
                </c:pt>
                <c:pt idx="399">
                  <c:v>15466098935554.6</c:v>
                </c:pt>
                <c:pt idx="400">
                  <c:v>15466098935554.6</c:v>
                </c:pt>
                <c:pt idx="401">
                  <c:v>15466098935554.6</c:v>
                </c:pt>
                <c:pt idx="402">
                  <c:v>15466098935554.6</c:v>
                </c:pt>
                <c:pt idx="403">
                  <c:v>15466098935554.6</c:v>
                </c:pt>
                <c:pt idx="404">
                  <c:v>15466098935554.6</c:v>
                </c:pt>
                <c:pt idx="405">
                  <c:v>15466098935554.6</c:v>
                </c:pt>
                <c:pt idx="406">
                  <c:v>15546745765529.301</c:v>
                </c:pt>
                <c:pt idx="407">
                  <c:v>15546745765529.301</c:v>
                </c:pt>
                <c:pt idx="408">
                  <c:v>15546745765529.301</c:v>
                </c:pt>
                <c:pt idx="409">
                  <c:v>15546745765529.301</c:v>
                </c:pt>
                <c:pt idx="410">
                  <c:v>15546745765529.301</c:v>
                </c:pt>
                <c:pt idx="411">
                  <c:v>15546745765529.301</c:v>
                </c:pt>
                <c:pt idx="412">
                  <c:v>15546745765529.301</c:v>
                </c:pt>
                <c:pt idx="413">
                  <c:v>15546745765529.301</c:v>
                </c:pt>
                <c:pt idx="414">
                  <c:v>15546745765529.301</c:v>
                </c:pt>
                <c:pt idx="415">
                  <c:v>15546745765529.301</c:v>
                </c:pt>
                <c:pt idx="416">
                  <c:v>15546745765529.301</c:v>
                </c:pt>
                <c:pt idx="417">
                  <c:v>15546745765529.301</c:v>
                </c:pt>
                <c:pt idx="418">
                  <c:v>15546745765529.301</c:v>
                </c:pt>
                <c:pt idx="419">
                  <c:v>15546745765529.301</c:v>
                </c:pt>
                <c:pt idx="420">
                  <c:v>15486913440292.801</c:v>
                </c:pt>
                <c:pt idx="421">
                  <c:v>15486913440292.801</c:v>
                </c:pt>
                <c:pt idx="422">
                  <c:v>15486913440292.801</c:v>
                </c:pt>
                <c:pt idx="423">
                  <c:v>15486913440292.801</c:v>
                </c:pt>
                <c:pt idx="424">
                  <c:v>15486913440292.801</c:v>
                </c:pt>
                <c:pt idx="425">
                  <c:v>15486913440292.801</c:v>
                </c:pt>
                <c:pt idx="426">
                  <c:v>15486913440292.801</c:v>
                </c:pt>
                <c:pt idx="427">
                  <c:v>15486913440292.801</c:v>
                </c:pt>
                <c:pt idx="428">
                  <c:v>15486913440292.801</c:v>
                </c:pt>
                <c:pt idx="429">
                  <c:v>15486913440292.801</c:v>
                </c:pt>
                <c:pt idx="430">
                  <c:v>15486913440292.801</c:v>
                </c:pt>
                <c:pt idx="431">
                  <c:v>15486913440292.801</c:v>
                </c:pt>
                <c:pt idx="432">
                  <c:v>15486913440292.801</c:v>
                </c:pt>
                <c:pt idx="433">
                  <c:v>16552923967337.199</c:v>
                </c:pt>
                <c:pt idx="434">
                  <c:v>16552923967337.199</c:v>
                </c:pt>
                <c:pt idx="435">
                  <c:v>16552923967337.199</c:v>
                </c:pt>
                <c:pt idx="436">
                  <c:v>16552923967337.199</c:v>
                </c:pt>
                <c:pt idx="437">
                  <c:v>16552923967337.199</c:v>
                </c:pt>
                <c:pt idx="438">
                  <c:v>16552923967337.199</c:v>
                </c:pt>
                <c:pt idx="439">
                  <c:v>16552923967337.199</c:v>
                </c:pt>
                <c:pt idx="440">
                  <c:v>16552923967337.199</c:v>
                </c:pt>
                <c:pt idx="441">
                  <c:v>16552923967337.199</c:v>
                </c:pt>
                <c:pt idx="442">
                  <c:v>16552923967337.199</c:v>
                </c:pt>
                <c:pt idx="443">
                  <c:v>16552923967337.199</c:v>
                </c:pt>
                <c:pt idx="444">
                  <c:v>16552923967337.199</c:v>
                </c:pt>
                <c:pt idx="445">
                  <c:v>16552923967337.199</c:v>
                </c:pt>
                <c:pt idx="446">
                  <c:v>16552923967337.199</c:v>
                </c:pt>
                <c:pt idx="447">
                  <c:v>16552923967337.199</c:v>
                </c:pt>
                <c:pt idx="448">
                  <c:v>16552923967337.199</c:v>
                </c:pt>
                <c:pt idx="449">
                  <c:v>16552923967337.199</c:v>
                </c:pt>
                <c:pt idx="450">
                  <c:v>13912524048945.9</c:v>
                </c:pt>
                <c:pt idx="451">
                  <c:v>13912524048945.9</c:v>
                </c:pt>
                <c:pt idx="452">
                  <c:v>13912524048945.9</c:v>
                </c:pt>
                <c:pt idx="453">
                  <c:v>13912524048945.9</c:v>
                </c:pt>
                <c:pt idx="454">
                  <c:v>13912524048945.9</c:v>
                </c:pt>
                <c:pt idx="455">
                  <c:v>13912524048945.9</c:v>
                </c:pt>
                <c:pt idx="456">
                  <c:v>13912524048945.9</c:v>
                </c:pt>
                <c:pt idx="457">
                  <c:v>13912524048945.9</c:v>
                </c:pt>
                <c:pt idx="458">
                  <c:v>13912524048945.9</c:v>
                </c:pt>
                <c:pt idx="459">
                  <c:v>13912524048945.9</c:v>
                </c:pt>
                <c:pt idx="460">
                  <c:v>13912524048945.9</c:v>
                </c:pt>
                <c:pt idx="461">
                  <c:v>13912524048945.9</c:v>
                </c:pt>
                <c:pt idx="462">
                  <c:v>13912524048945.9</c:v>
                </c:pt>
                <c:pt idx="463">
                  <c:v>14715214060656.5</c:v>
                </c:pt>
                <c:pt idx="464">
                  <c:v>14715214060656.5</c:v>
                </c:pt>
                <c:pt idx="465">
                  <c:v>14715214060656.5</c:v>
                </c:pt>
                <c:pt idx="466">
                  <c:v>14715214060656.5</c:v>
                </c:pt>
                <c:pt idx="467">
                  <c:v>14715214060656.5</c:v>
                </c:pt>
                <c:pt idx="468">
                  <c:v>14715214060656.5</c:v>
                </c:pt>
                <c:pt idx="469">
                  <c:v>14715214060656.5</c:v>
                </c:pt>
                <c:pt idx="470">
                  <c:v>14715214060656.5</c:v>
                </c:pt>
                <c:pt idx="471">
                  <c:v>14715214060656.5</c:v>
                </c:pt>
                <c:pt idx="472">
                  <c:v>14715214060656.5</c:v>
                </c:pt>
                <c:pt idx="473">
                  <c:v>14715214060656.5</c:v>
                </c:pt>
                <c:pt idx="474">
                  <c:v>14715214060656.5</c:v>
                </c:pt>
                <c:pt idx="475">
                  <c:v>14715214060656.5</c:v>
                </c:pt>
                <c:pt idx="476">
                  <c:v>15958652328578.4</c:v>
                </c:pt>
                <c:pt idx="477">
                  <c:v>15958652328578.4</c:v>
                </c:pt>
                <c:pt idx="478">
                  <c:v>15958652328578.4</c:v>
                </c:pt>
                <c:pt idx="479">
                  <c:v>15958652328578.4</c:v>
                </c:pt>
                <c:pt idx="480">
                  <c:v>15958652328578.4</c:v>
                </c:pt>
                <c:pt idx="481">
                  <c:v>15958652328578.4</c:v>
                </c:pt>
                <c:pt idx="482">
                  <c:v>15958652328578.4</c:v>
                </c:pt>
                <c:pt idx="483">
                  <c:v>15958652328578.4</c:v>
                </c:pt>
                <c:pt idx="484">
                  <c:v>15958652328578.4</c:v>
                </c:pt>
                <c:pt idx="485">
                  <c:v>15958652328578.4</c:v>
                </c:pt>
                <c:pt idx="486">
                  <c:v>15958652328578.4</c:v>
                </c:pt>
                <c:pt idx="487">
                  <c:v>15958652328578.4</c:v>
                </c:pt>
                <c:pt idx="488">
                  <c:v>15958652328578.4</c:v>
                </c:pt>
                <c:pt idx="489">
                  <c:v>15958652328578.4</c:v>
                </c:pt>
                <c:pt idx="490">
                  <c:v>16104807485529.301</c:v>
                </c:pt>
                <c:pt idx="491">
                  <c:v>16104807485529.301</c:v>
                </c:pt>
                <c:pt idx="492">
                  <c:v>16104807485529.301</c:v>
                </c:pt>
                <c:pt idx="493">
                  <c:v>16104807485529.301</c:v>
                </c:pt>
                <c:pt idx="494">
                  <c:v>16104807485529.301</c:v>
                </c:pt>
                <c:pt idx="495">
                  <c:v>16104807485529.301</c:v>
                </c:pt>
                <c:pt idx="496">
                  <c:v>16104807485529.301</c:v>
                </c:pt>
                <c:pt idx="497">
                  <c:v>16104807485529.301</c:v>
                </c:pt>
                <c:pt idx="498">
                  <c:v>16104807485529.301</c:v>
                </c:pt>
                <c:pt idx="499">
                  <c:v>16104807485529.301</c:v>
                </c:pt>
                <c:pt idx="500">
                  <c:v>16104807485529.301</c:v>
                </c:pt>
                <c:pt idx="501">
                  <c:v>16104807485529.301</c:v>
                </c:pt>
                <c:pt idx="502">
                  <c:v>16104807485529.301</c:v>
                </c:pt>
                <c:pt idx="503">
                  <c:v>16104807485529.301</c:v>
                </c:pt>
                <c:pt idx="504">
                  <c:v>16104807485529.301</c:v>
                </c:pt>
                <c:pt idx="505">
                  <c:v>15138043247082.801</c:v>
                </c:pt>
                <c:pt idx="506">
                  <c:v>15138043247082.801</c:v>
                </c:pt>
                <c:pt idx="507">
                  <c:v>15138043247082.801</c:v>
                </c:pt>
                <c:pt idx="508">
                  <c:v>15138043247082.801</c:v>
                </c:pt>
                <c:pt idx="509">
                  <c:v>15138043247082.801</c:v>
                </c:pt>
                <c:pt idx="510">
                  <c:v>15138043247082.801</c:v>
                </c:pt>
                <c:pt idx="511">
                  <c:v>15138043247082.801</c:v>
                </c:pt>
                <c:pt idx="512">
                  <c:v>15138043247082.801</c:v>
                </c:pt>
                <c:pt idx="513">
                  <c:v>15138043247082.801</c:v>
                </c:pt>
                <c:pt idx="514">
                  <c:v>15138043247082.801</c:v>
                </c:pt>
                <c:pt idx="515">
                  <c:v>15138043247082.801</c:v>
                </c:pt>
                <c:pt idx="516">
                  <c:v>15138043247082.801</c:v>
                </c:pt>
                <c:pt idx="517">
                  <c:v>15138043247082.801</c:v>
                </c:pt>
                <c:pt idx="518">
                  <c:v>15138043247082.801</c:v>
                </c:pt>
                <c:pt idx="519">
                  <c:v>15138043247082.801</c:v>
                </c:pt>
                <c:pt idx="520">
                  <c:v>13732352106018.301</c:v>
                </c:pt>
                <c:pt idx="521">
                  <c:v>13732352106018.301</c:v>
                </c:pt>
                <c:pt idx="522">
                  <c:v>13732352106018.301</c:v>
                </c:pt>
                <c:pt idx="523">
                  <c:v>13732352106018.301</c:v>
                </c:pt>
                <c:pt idx="524">
                  <c:v>13732352106018.301</c:v>
                </c:pt>
                <c:pt idx="525">
                  <c:v>13732352106018.301</c:v>
                </c:pt>
                <c:pt idx="526">
                  <c:v>13732352106018.301</c:v>
                </c:pt>
                <c:pt idx="527">
                  <c:v>13732352106018.301</c:v>
                </c:pt>
                <c:pt idx="528">
                  <c:v>13732352106018.301</c:v>
                </c:pt>
                <c:pt idx="529">
                  <c:v>13732352106018.301</c:v>
                </c:pt>
                <c:pt idx="530">
                  <c:v>13732352106018.301</c:v>
                </c:pt>
                <c:pt idx="531">
                  <c:v>13732352106018.301</c:v>
                </c:pt>
                <c:pt idx="532">
                  <c:v>15784744305477.4</c:v>
                </c:pt>
                <c:pt idx="533">
                  <c:v>15784744305477.4</c:v>
                </c:pt>
                <c:pt idx="534">
                  <c:v>15784744305477.4</c:v>
                </c:pt>
                <c:pt idx="535">
                  <c:v>15784744305477.4</c:v>
                </c:pt>
                <c:pt idx="536">
                  <c:v>15784744305477.4</c:v>
                </c:pt>
                <c:pt idx="537">
                  <c:v>15784744305477.4</c:v>
                </c:pt>
                <c:pt idx="538">
                  <c:v>15784744305477.4</c:v>
                </c:pt>
                <c:pt idx="539">
                  <c:v>15784744305477.4</c:v>
                </c:pt>
                <c:pt idx="540">
                  <c:v>15784744305477.4</c:v>
                </c:pt>
                <c:pt idx="541">
                  <c:v>15784744305477.4</c:v>
                </c:pt>
                <c:pt idx="542">
                  <c:v>15784744305477.4</c:v>
                </c:pt>
                <c:pt idx="543">
                  <c:v>15784744305477.4</c:v>
                </c:pt>
                <c:pt idx="544">
                  <c:v>15784744305477.4</c:v>
                </c:pt>
                <c:pt idx="545">
                  <c:v>15784744305477.4</c:v>
                </c:pt>
                <c:pt idx="546">
                  <c:v>15784217546288.1</c:v>
                </c:pt>
                <c:pt idx="547">
                  <c:v>15784217546288.1</c:v>
                </c:pt>
                <c:pt idx="548">
                  <c:v>15784217546288.1</c:v>
                </c:pt>
                <c:pt idx="549">
                  <c:v>15784217546288.1</c:v>
                </c:pt>
                <c:pt idx="550">
                  <c:v>15784217546288.1</c:v>
                </c:pt>
                <c:pt idx="551">
                  <c:v>15784217546288.1</c:v>
                </c:pt>
                <c:pt idx="552">
                  <c:v>15784217546288.1</c:v>
                </c:pt>
                <c:pt idx="553">
                  <c:v>15784217546288.1</c:v>
                </c:pt>
                <c:pt idx="554">
                  <c:v>15784217546288.1</c:v>
                </c:pt>
                <c:pt idx="555">
                  <c:v>15784217546288.1</c:v>
                </c:pt>
                <c:pt idx="556">
                  <c:v>15784217546288.1</c:v>
                </c:pt>
                <c:pt idx="557">
                  <c:v>15784217546288.1</c:v>
                </c:pt>
                <c:pt idx="558">
                  <c:v>15784217546288.1</c:v>
                </c:pt>
                <c:pt idx="559">
                  <c:v>17345948872516</c:v>
                </c:pt>
                <c:pt idx="560">
                  <c:v>17345948872516</c:v>
                </c:pt>
                <c:pt idx="561">
                  <c:v>17345948872516</c:v>
                </c:pt>
                <c:pt idx="562">
                  <c:v>17345948872516</c:v>
                </c:pt>
                <c:pt idx="563">
                  <c:v>17345948872516</c:v>
                </c:pt>
                <c:pt idx="564">
                  <c:v>17345948872516</c:v>
                </c:pt>
                <c:pt idx="565">
                  <c:v>17345948872516</c:v>
                </c:pt>
                <c:pt idx="566">
                  <c:v>17345948872516</c:v>
                </c:pt>
                <c:pt idx="567">
                  <c:v>17345948872516</c:v>
                </c:pt>
                <c:pt idx="568">
                  <c:v>17345948872516</c:v>
                </c:pt>
                <c:pt idx="569">
                  <c:v>17345948872516</c:v>
                </c:pt>
                <c:pt idx="570">
                  <c:v>17345948872516</c:v>
                </c:pt>
                <c:pt idx="571">
                  <c:v>17345948872516</c:v>
                </c:pt>
                <c:pt idx="572">
                  <c:v>17345948872516</c:v>
                </c:pt>
                <c:pt idx="573">
                  <c:v>16847561611550.199</c:v>
                </c:pt>
                <c:pt idx="574">
                  <c:v>16847561611550.199</c:v>
                </c:pt>
                <c:pt idx="575">
                  <c:v>16847561611550.199</c:v>
                </c:pt>
                <c:pt idx="576">
                  <c:v>16847561611550.199</c:v>
                </c:pt>
                <c:pt idx="577">
                  <c:v>16847561611550.199</c:v>
                </c:pt>
                <c:pt idx="578">
                  <c:v>16847561611550.199</c:v>
                </c:pt>
                <c:pt idx="579">
                  <c:v>16847561611550.199</c:v>
                </c:pt>
                <c:pt idx="580">
                  <c:v>16847561611550.199</c:v>
                </c:pt>
                <c:pt idx="581">
                  <c:v>16847561611550.199</c:v>
                </c:pt>
                <c:pt idx="582">
                  <c:v>16847561611550.199</c:v>
                </c:pt>
                <c:pt idx="583">
                  <c:v>16847561611550.199</c:v>
                </c:pt>
                <c:pt idx="584">
                  <c:v>16847561611550.199</c:v>
                </c:pt>
                <c:pt idx="585">
                  <c:v>16847561611550.199</c:v>
                </c:pt>
                <c:pt idx="586">
                  <c:v>16847561611550.199</c:v>
                </c:pt>
                <c:pt idx="587">
                  <c:v>16947802333946.6</c:v>
                </c:pt>
                <c:pt idx="588">
                  <c:v>16947802333946.6</c:v>
                </c:pt>
                <c:pt idx="589">
                  <c:v>16947802333946.6</c:v>
                </c:pt>
                <c:pt idx="590">
                  <c:v>16947802333946.6</c:v>
                </c:pt>
                <c:pt idx="591">
                  <c:v>16947802333946.6</c:v>
                </c:pt>
                <c:pt idx="592">
                  <c:v>16947802333946.6</c:v>
                </c:pt>
                <c:pt idx="593">
                  <c:v>16947802333946.6</c:v>
                </c:pt>
                <c:pt idx="594">
                  <c:v>16947802333946.6</c:v>
                </c:pt>
                <c:pt idx="595">
                  <c:v>16947802333946.6</c:v>
                </c:pt>
                <c:pt idx="596">
                  <c:v>16947802333946.6</c:v>
                </c:pt>
                <c:pt idx="597">
                  <c:v>16947802333946.6</c:v>
                </c:pt>
                <c:pt idx="598">
                  <c:v>16947802333946.6</c:v>
                </c:pt>
                <c:pt idx="599">
                  <c:v>16947802333946.6</c:v>
                </c:pt>
                <c:pt idx="600">
                  <c:v>16947802333946.6</c:v>
                </c:pt>
                <c:pt idx="601">
                  <c:v>17557993035167.301</c:v>
                </c:pt>
                <c:pt idx="602">
                  <c:v>17557993035167.301</c:v>
                </c:pt>
                <c:pt idx="603">
                  <c:v>17557993035167.301</c:v>
                </c:pt>
                <c:pt idx="604">
                  <c:v>17557993035167.301</c:v>
                </c:pt>
                <c:pt idx="605">
                  <c:v>17557993035167.301</c:v>
                </c:pt>
                <c:pt idx="606">
                  <c:v>17557993035167.301</c:v>
                </c:pt>
                <c:pt idx="607">
                  <c:v>17557993035167.301</c:v>
                </c:pt>
                <c:pt idx="608">
                  <c:v>17557993035167.301</c:v>
                </c:pt>
                <c:pt idx="609">
                  <c:v>17557993035167.301</c:v>
                </c:pt>
                <c:pt idx="610">
                  <c:v>17557993035167.301</c:v>
                </c:pt>
                <c:pt idx="611">
                  <c:v>17557993035167.301</c:v>
                </c:pt>
                <c:pt idx="612">
                  <c:v>17557993035167.301</c:v>
                </c:pt>
                <c:pt idx="613">
                  <c:v>17557993035167.301</c:v>
                </c:pt>
                <c:pt idx="614">
                  <c:v>17557993035167.301</c:v>
                </c:pt>
                <c:pt idx="615">
                  <c:v>17345997805929</c:v>
                </c:pt>
                <c:pt idx="616">
                  <c:v>17345997805929</c:v>
                </c:pt>
                <c:pt idx="617">
                  <c:v>17345997805929</c:v>
                </c:pt>
                <c:pt idx="618">
                  <c:v>17345997805929</c:v>
                </c:pt>
                <c:pt idx="619">
                  <c:v>17345997805929</c:v>
                </c:pt>
                <c:pt idx="620">
                  <c:v>17345997805929</c:v>
                </c:pt>
                <c:pt idx="621">
                  <c:v>17345997805929</c:v>
                </c:pt>
                <c:pt idx="622">
                  <c:v>17345997805929</c:v>
                </c:pt>
                <c:pt idx="623">
                  <c:v>17345997805929</c:v>
                </c:pt>
                <c:pt idx="624">
                  <c:v>17345997805929</c:v>
                </c:pt>
                <c:pt idx="625">
                  <c:v>17345997805929</c:v>
                </c:pt>
                <c:pt idx="626">
                  <c:v>17345997805929</c:v>
                </c:pt>
                <c:pt idx="627">
                  <c:v>17345997805929</c:v>
                </c:pt>
                <c:pt idx="628">
                  <c:v>19314656404097</c:v>
                </c:pt>
                <c:pt idx="629">
                  <c:v>19314656404097</c:v>
                </c:pt>
                <c:pt idx="630">
                  <c:v>19314656404097</c:v>
                </c:pt>
                <c:pt idx="631">
                  <c:v>19314656404097</c:v>
                </c:pt>
                <c:pt idx="632">
                  <c:v>19314656404097</c:v>
                </c:pt>
                <c:pt idx="633">
                  <c:v>19314656404097</c:v>
                </c:pt>
                <c:pt idx="634">
                  <c:v>19314656404097</c:v>
                </c:pt>
                <c:pt idx="635">
                  <c:v>19314656404097</c:v>
                </c:pt>
                <c:pt idx="636">
                  <c:v>19314656404097</c:v>
                </c:pt>
                <c:pt idx="637">
                  <c:v>19314656404097</c:v>
                </c:pt>
                <c:pt idx="638">
                  <c:v>19314656404097</c:v>
                </c:pt>
                <c:pt idx="639">
                  <c:v>19314656404097</c:v>
                </c:pt>
                <c:pt idx="640">
                  <c:v>19314656404097</c:v>
                </c:pt>
                <c:pt idx="641">
                  <c:v>19314656404097</c:v>
                </c:pt>
                <c:pt idx="642">
                  <c:v>19298087186262.602</c:v>
                </c:pt>
                <c:pt idx="643">
                  <c:v>19298087186262.602</c:v>
                </c:pt>
                <c:pt idx="644">
                  <c:v>19298087186262.602</c:v>
                </c:pt>
                <c:pt idx="645">
                  <c:v>19298087186262.602</c:v>
                </c:pt>
                <c:pt idx="646">
                  <c:v>19298087186262.602</c:v>
                </c:pt>
                <c:pt idx="647">
                  <c:v>19298087186262.602</c:v>
                </c:pt>
                <c:pt idx="648">
                  <c:v>19298087186262.602</c:v>
                </c:pt>
                <c:pt idx="649">
                  <c:v>19298087186262.602</c:v>
                </c:pt>
                <c:pt idx="650">
                  <c:v>19298087186262.602</c:v>
                </c:pt>
                <c:pt idx="651">
                  <c:v>19298087186262.602</c:v>
                </c:pt>
                <c:pt idx="652">
                  <c:v>19298087186262.602</c:v>
                </c:pt>
                <c:pt idx="653">
                  <c:v>19298087186262.602</c:v>
                </c:pt>
                <c:pt idx="654">
                  <c:v>19298087186262.602</c:v>
                </c:pt>
                <c:pt idx="655">
                  <c:v>19997335994446.102</c:v>
                </c:pt>
                <c:pt idx="656">
                  <c:v>19997335994446.102</c:v>
                </c:pt>
                <c:pt idx="657">
                  <c:v>19997335994446.102</c:v>
                </c:pt>
                <c:pt idx="658">
                  <c:v>19997335994446.102</c:v>
                </c:pt>
                <c:pt idx="659">
                  <c:v>19997335994446.102</c:v>
                </c:pt>
                <c:pt idx="660">
                  <c:v>19997335994446.102</c:v>
                </c:pt>
                <c:pt idx="661">
                  <c:v>19997335994446.102</c:v>
                </c:pt>
                <c:pt idx="662">
                  <c:v>19997335994446.102</c:v>
                </c:pt>
                <c:pt idx="663">
                  <c:v>19997335994446.102</c:v>
                </c:pt>
                <c:pt idx="664">
                  <c:v>19997335994446.102</c:v>
                </c:pt>
                <c:pt idx="665">
                  <c:v>19997335994446.102</c:v>
                </c:pt>
                <c:pt idx="666">
                  <c:v>19997335994446.102</c:v>
                </c:pt>
                <c:pt idx="667">
                  <c:v>19997335994446.102</c:v>
                </c:pt>
                <c:pt idx="668">
                  <c:v>19997335994446.102</c:v>
                </c:pt>
                <c:pt idx="669">
                  <c:v>19997335994446.102</c:v>
                </c:pt>
                <c:pt idx="670">
                  <c:v>19997335994446.102</c:v>
                </c:pt>
                <c:pt idx="671">
                  <c:v>19997335994446.102</c:v>
                </c:pt>
                <c:pt idx="672">
                  <c:v>16787779609932.6</c:v>
                </c:pt>
                <c:pt idx="673">
                  <c:v>16787779609932.6</c:v>
                </c:pt>
                <c:pt idx="674">
                  <c:v>16787779609932.6</c:v>
                </c:pt>
                <c:pt idx="675">
                  <c:v>16787779609932.6</c:v>
                </c:pt>
                <c:pt idx="676">
                  <c:v>16787779609932.6</c:v>
                </c:pt>
                <c:pt idx="677">
                  <c:v>16787779609932.6</c:v>
                </c:pt>
                <c:pt idx="678">
                  <c:v>16787779609932.6</c:v>
                </c:pt>
                <c:pt idx="679">
                  <c:v>16787779609932.6</c:v>
                </c:pt>
                <c:pt idx="680">
                  <c:v>16787779609932.6</c:v>
                </c:pt>
                <c:pt idx="681">
                  <c:v>16787779609932.6</c:v>
                </c:pt>
                <c:pt idx="682">
                  <c:v>16787779609932.6</c:v>
                </c:pt>
                <c:pt idx="683">
                  <c:v>16787779609932.6</c:v>
                </c:pt>
                <c:pt idx="684">
                  <c:v>16787779609932.6</c:v>
                </c:pt>
                <c:pt idx="685">
                  <c:v>17596801059571.398</c:v>
                </c:pt>
                <c:pt idx="686">
                  <c:v>17596801059571.398</c:v>
                </c:pt>
                <c:pt idx="687">
                  <c:v>17596801059571.398</c:v>
                </c:pt>
                <c:pt idx="688">
                  <c:v>17596801059571.398</c:v>
                </c:pt>
                <c:pt idx="689">
                  <c:v>17596801059571.398</c:v>
                </c:pt>
                <c:pt idx="690">
                  <c:v>17596801059571.398</c:v>
                </c:pt>
                <c:pt idx="691">
                  <c:v>17596801059571.398</c:v>
                </c:pt>
                <c:pt idx="692">
                  <c:v>17596801059571.398</c:v>
                </c:pt>
                <c:pt idx="693">
                  <c:v>17596801059571.398</c:v>
                </c:pt>
                <c:pt idx="694">
                  <c:v>17596801059571.398</c:v>
                </c:pt>
                <c:pt idx="695">
                  <c:v>17596801059571.398</c:v>
                </c:pt>
                <c:pt idx="696">
                  <c:v>17596801059571.398</c:v>
                </c:pt>
                <c:pt idx="697">
                  <c:v>17596801059571.398</c:v>
                </c:pt>
                <c:pt idx="698">
                  <c:v>19157154724710.102</c:v>
                </c:pt>
                <c:pt idx="699">
                  <c:v>19157154724710.102</c:v>
                </c:pt>
                <c:pt idx="700">
                  <c:v>19157154724710.102</c:v>
                </c:pt>
                <c:pt idx="701">
                  <c:v>19157154724710.102</c:v>
                </c:pt>
                <c:pt idx="702">
                  <c:v>19157154724710.102</c:v>
                </c:pt>
                <c:pt idx="703">
                  <c:v>19157154724710.102</c:v>
                </c:pt>
                <c:pt idx="704">
                  <c:v>19157154724710.102</c:v>
                </c:pt>
                <c:pt idx="705">
                  <c:v>19157154724710.102</c:v>
                </c:pt>
                <c:pt idx="706">
                  <c:v>19157154724710.102</c:v>
                </c:pt>
                <c:pt idx="707">
                  <c:v>19157154724710.102</c:v>
                </c:pt>
                <c:pt idx="708">
                  <c:v>19157154724710.102</c:v>
                </c:pt>
                <c:pt idx="709">
                  <c:v>19157154724710.102</c:v>
                </c:pt>
                <c:pt idx="710">
                  <c:v>19157154724710.102</c:v>
                </c:pt>
                <c:pt idx="711">
                  <c:v>19157154724710.102</c:v>
                </c:pt>
                <c:pt idx="712">
                  <c:v>18670168558399.5</c:v>
                </c:pt>
                <c:pt idx="713">
                  <c:v>18670168558399.5</c:v>
                </c:pt>
                <c:pt idx="714">
                  <c:v>18670168558399.5</c:v>
                </c:pt>
                <c:pt idx="715">
                  <c:v>18670168558399.5</c:v>
                </c:pt>
                <c:pt idx="716">
                  <c:v>18670168558399.5</c:v>
                </c:pt>
                <c:pt idx="717">
                  <c:v>18670168558399.5</c:v>
                </c:pt>
                <c:pt idx="718">
                  <c:v>18670168558399.5</c:v>
                </c:pt>
                <c:pt idx="719">
                  <c:v>18670168558399.5</c:v>
                </c:pt>
                <c:pt idx="720">
                  <c:v>18670168558399.5</c:v>
                </c:pt>
                <c:pt idx="721">
                  <c:v>18670168558399.5</c:v>
                </c:pt>
                <c:pt idx="722">
                  <c:v>18670168558399.5</c:v>
                </c:pt>
                <c:pt idx="723">
                  <c:v>18670168558399.5</c:v>
                </c:pt>
                <c:pt idx="724">
                  <c:v>18670168558399.5</c:v>
                </c:pt>
                <c:pt idx="725">
                  <c:v>18670168558399.5</c:v>
                </c:pt>
                <c:pt idx="726">
                  <c:v>18599593048299.398</c:v>
                </c:pt>
                <c:pt idx="727">
                  <c:v>18599593048299.398</c:v>
                </c:pt>
                <c:pt idx="728">
                  <c:v>18599593048299.398</c:v>
                </c:pt>
                <c:pt idx="729">
                  <c:v>18599593048299.398</c:v>
                </c:pt>
                <c:pt idx="730">
                  <c:v>18599593048299.398</c:v>
                </c:pt>
                <c:pt idx="731">
                  <c:v>18599593048299.398</c:v>
                </c:pt>
                <c:pt idx="732">
                  <c:v>18599593048299.398</c:v>
                </c:pt>
                <c:pt idx="733">
                  <c:v>18599593048299.398</c:v>
                </c:pt>
                <c:pt idx="734">
                  <c:v>18599593048299.398</c:v>
                </c:pt>
                <c:pt idx="735">
                  <c:v>18599593048299.398</c:v>
                </c:pt>
                <c:pt idx="736">
                  <c:v>18599593048299.398</c:v>
                </c:pt>
                <c:pt idx="737">
                  <c:v>18599593048299.398</c:v>
                </c:pt>
                <c:pt idx="738">
                  <c:v>18599593048299.398</c:v>
                </c:pt>
                <c:pt idx="739">
                  <c:v>20607418304385.602</c:v>
                </c:pt>
                <c:pt idx="740">
                  <c:v>20607418304385.602</c:v>
                </c:pt>
                <c:pt idx="741">
                  <c:v>20607418304385.602</c:v>
                </c:pt>
                <c:pt idx="742">
                  <c:v>20607418304385.602</c:v>
                </c:pt>
                <c:pt idx="743">
                  <c:v>20607418304385.602</c:v>
                </c:pt>
                <c:pt idx="744">
                  <c:v>20607418304385.602</c:v>
                </c:pt>
                <c:pt idx="745">
                  <c:v>20607418304385.602</c:v>
                </c:pt>
                <c:pt idx="746">
                  <c:v>20607418304385.602</c:v>
                </c:pt>
                <c:pt idx="747">
                  <c:v>20607418304385.602</c:v>
                </c:pt>
                <c:pt idx="748">
                  <c:v>20607418304385.602</c:v>
                </c:pt>
                <c:pt idx="749">
                  <c:v>20607418304385.602</c:v>
                </c:pt>
                <c:pt idx="750">
                  <c:v>20607418304385.602</c:v>
                </c:pt>
                <c:pt idx="751">
                  <c:v>20607418304385.602</c:v>
                </c:pt>
                <c:pt idx="752">
                  <c:v>20607418304385.602</c:v>
                </c:pt>
                <c:pt idx="753">
                  <c:v>20823531150111.5</c:v>
                </c:pt>
                <c:pt idx="754">
                  <c:v>20823531150111.5</c:v>
                </c:pt>
                <c:pt idx="755">
                  <c:v>20823531150111.5</c:v>
                </c:pt>
                <c:pt idx="756">
                  <c:v>20823531150111.5</c:v>
                </c:pt>
                <c:pt idx="757">
                  <c:v>20823531150111.5</c:v>
                </c:pt>
                <c:pt idx="758">
                  <c:v>20823531150111.5</c:v>
                </c:pt>
                <c:pt idx="759">
                  <c:v>20823531150111.5</c:v>
                </c:pt>
                <c:pt idx="760">
                  <c:v>20823531150111.5</c:v>
                </c:pt>
                <c:pt idx="761">
                  <c:v>20823531150111.5</c:v>
                </c:pt>
                <c:pt idx="762">
                  <c:v>20823531150111.5</c:v>
                </c:pt>
                <c:pt idx="763">
                  <c:v>20823531150111.5</c:v>
                </c:pt>
                <c:pt idx="764">
                  <c:v>20823531150111.5</c:v>
                </c:pt>
                <c:pt idx="765">
                  <c:v>20823531150111.5</c:v>
                </c:pt>
                <c:pt idx="766">
                  <c:v>20823531150111.5</c:v>
                </c:pt>
                <c:pt idx="767">
                  <c:v>21434395961348.898</c:v>
                </c:pt>
                <c:pt idx="768">
                  <c:v>21434395961348.898</c:v>
                </c:pt>
                <c:pt idx="769">
                  <c:v>21434395961348.898</c:v>
                </c:pt>
                <c:pt idx="770">
                  <c:v>21434395961348.898</c:v>
                </c:pt>
                <c:pt idx="771">
                  <c:v>21434395961348.898</c:v>
                </c:pt>
                <c:pt idx="772">
                  <c:v>21434395961348.898</c:v>
                </c:pt>
                <c:pt idx="773">
                  <c:v>21434395961348.898</c:v>
                </c:pt>
                <c:pt idx="774">
                  <c:v>21434395961348.898</c:v>
                </c:pt>
                <c:pt idx="775">
                  <c:v>21434395961348.898</c:v>
                </c:pt>
                <c:pt idx="776">
                  <c:v>21434395961348.898</c:v>
                </c:pt>
                <c:pt idx="777">
                  <c:v>21434395961348.898</c:v>
                </c:pt>
                <c:pt idx="778">
                  <c:v>21434395961348.898</c:v>
                </c:pt>
                <c:pt idx="779">
                  <c:v>21434395961348.898</c:v>
                </c:pt>
                <c:pt idx="780">
                  <c:v>21724134900047.199</c:v>
                </c:pt>
                <c:pt idx="781">
                  <c:v>21724134900047.199</c:v>
                </c:pt>
                <c:pt idx="782">
                  <c:v>21724134900047.199</c:v>
                </c:pt>
                <c:pt idx="783">
                  <c:v>21724134900047.199</c:v>
                </c:pt>
                <c:pt idx="784">
                  <c:v>21724134900047.199</c:v>
                </c:pt>
                <c:pt idx="785">
                  <c:v>21724134900047.199</c:v>
                </c:pt>
                <c:pt idx="786">
                  <c:v>21724134900047.199</c:v>
                </c:pt>
                <c:pt idx="787">
                  <c:v>21724134900047.199</c:v>
                </c:pt>
                <c:pt idx="788">
                  <c:v>21724134900047.199</c:v>
                </c:pt>
                <c:pt idx="789">
                  <c:v>21724134900047.199</c:v>
                </c:pt>
                <c:pt idx="790">
                  <c:v>21724134900047.199</c:v>
                </c:pt>
                <c:pt idx="791">
                  <c:v>21724134900047.199</c:v>
                </c:pt>
                <c:pt idx="792">
                  <c:v>21724134900047.199</c:v>
                </c:pt>
                <c:pt idx="793">
                  <c:v>21724134900047.199</c:v>
                </c:pt>
                <c:pt idx="794">
                  <c:v>21724134900047.199</c:v>
                </c:pt>
                <c:pt idx="795">
                  <c:v>21448277761059.699</c:v>
                </c:pt>
                <c:pt idx="796">
                  <c:v>21448277761059.699</c:v>
                </c:pt>
                <c:pt idx="797">
                  <c:v>21448277761059.699</c:v>
                </c:pt>
                <c:pt idx="798">
                  <c:v>21448277761059.699</c:v>
                </c:pt>
                <c:pt idx="799">
                  <c:v>21448277761059.699</c:v>
                </c:pt>
                <c:pt idx="800">
                  <c:v>21448277761059.699</c:v>
                </c:pt>
                <c:pt idx="801">
                  <c:v>21448277761059.699</c:v>
                </c:pt>
                <c:pt idx="802">
                  <c:v>21448277761059.699</c:v>
                </c:pt>
                <c:pt idx="803">
                  <c:v>21448277761059.699</c:v>
                </c:pt>
                <c:pt idx="804">
                  <c:v>21448277761059.699</c:v>
                </c:pt>
                <c:pt idx="805">
                  <c:v>21448277761059.699</c:v>
                </c:pt>
                <c:pt idx="806">
                  <c:v>21448277761059.699</c:v>
                </c:pt>
                <c:pt idx="807">
                  <c:v>21448277761059.699</c:v>
                </c:pt>
                <c:pt idx="808">
                  <c:v>21865558044610.5</c:v>
                </c:pt>
                <c:pt idx="809">
                  <c:v>21865558044610.5</c:v>
                </c:pt>
                <c:pt idx="810">
                  <c:v>21865558044610.5</c:v>
                </c:pt>
                <c:pt idx="811">
                  <c:v>21865558044610.5</c:v>
                </c:pt>
                <c:pt idx="812">
                  <c:v>21865558044610.5</c:v>
                </c:pt>
                <c:pt idx="813">
                  <c:v>21865558044610.5</c:v>
                </c:pt>
                <c:pt idx="814">
                  <c:v>21865558044610.5</c:v>
                </c:pt>
                <c:pt idx="815">
                  <c:v>21865558044610.5</c:v>
                </c:pt>
                <c:pt idx="816">
                  <c:v>21865558044610.5</c:v>
                </c:pt>
                <c:pt idx="817">
                  <c:v>21865558044610.5</c:v>
                </c:pt>
                <c:pt idx="818">
                  <c:v>21865558044610.5</c:v>
                </c:pt>
                <c:pt idx="819">
                  <c:v>21865558044610.5</c:v>
                </c:pt>
                <c:pt idx="820">
                  <c:v>21865558044610.5</c:v>
                </c:pt>
                <c:pt idx="821">
                  <c:v>21865558044610.5</c:v>
                </c:pt>
                <c:pt idx="822">
                  <c:v>23137439666472</c:v>
                </c:pt>
                <c:pt idx="823">
                  <c:v>23137439666472</c:v>
                </c:pt>
                <c:pt idx="824">
                  <c:v>23137439666472</c:v>
                </c:pt>
                <c:pt idx="825">
                  <c:v>23137439666472</c:v>
                </c:pt>
                <c:pt idx="826">
                  <c:v>23137439666472</c:v>
                </c:pt>
                <c:pt idx="827">
                  <c:v>23137439666472</c:v>
                </c:pt>
                <c:pt idx="828">
                  <c:v>23137439666472</c:v>
                </c:pt>
                <c:pt idx="829">
                  <c:v>23137439666472</c:v>
                </c:pt>
                <c:pt idx="830">
                  <c:v>23137439666472</c:v>
                </c:pt>
                <c:pt idx="831">
                  <c:v>23137439666472</c:v>
                </c:pt>
                <c:pt idx="832">
                  <c:v>23137439666472</c:v>
                </c:pt>
                <c:pt idx="833">
                  <c:v>23137439666472</c:v>
                </c:pt>
                <c:pt idx="834">
                  <c:v>23137439666472</c:v>
                </c:pt>
                <c:pt idx="835">
                  <c:v>23581981443663.801</c:v>
                </c:pt>
                <c:pt idx="836">
                  <c:v>23581981443663.801</c:v>
                </c:pt>
                <c:pt idx="837">
                  <c:v>23581981443663.801</c:v>
                </c:pt>
                <c:pt idx="838">
                  <c:v>23581981443663.801</c:v>
                </c:pt>
                <c:pt idx="839">
                  <c:v>23581981443663.801</c:v>
                </c:pt>
                <c:pt idx="840">
                  <c:v>23581981443663.801</c:v>
                </c:pt>
                <c:pt idx="841">
                  <c:v>23581981443663.801</c:v>
                </c:pt>
                <c:pt idx="842">
                  <c:v>23581981443663.801</c:v>
                </c:pt>
                <c:pt idx="843">
                  <c:v>23581981443663.801</c:v>
                </c:pt>
                <c:pt idx="844">
                  <c:v>23581981443663.801</c:v>
                </c:pt>
                <c:pt idx="845">
                  <c:v>23581981443663.801</c:v>
                </c:pt>
                <c:pt idx="846">
                  <c:v>23581981443663.801</c:v>
                </c:pt>
                <c:pt idx="847">
                  <c:v>23581981443663.801</c:v>
                </c:pt>
                <c:pt idx="848">
                  <c:v>23581981443663.801</c:v>
                </c:pt>
                <c:pt idx="849">
                  <c:v>23581981443663.801</c:v>
                </c:pt>
                <c:pt idx="850">
                  <c:v>23581981443663.801</c:v>
                </c:pt>
                <c:pt idx="851">
                  <c:v>20608845737768.102</c:v>
                </c:pt>
                <c:pt idx="852">
                  <c:v>20608845737768.102</c:v>
                </c:pt>
                <c:pt idx="853">
                  <c:v>20608845737768.102</c:v>
                </c:pt>
                <c:pt idx="854">
                  <c:v>20608845737768.102</c:v>
                </c:pt>
                <c:pt idx="855">
                  <c:v>20608845737768.102</c:v>
                </c:pt>
                <c:pt idx="856">
                  <c:v>20608845737768.102</c:v>
                </c:pt>
                <c:pt idx="857">
                  <c:v>20608845737768.102</c:v>
                </c:pt>
                <c:pt idx="858">
                  <c:v>20608845737768.102</c:v>
                </c:pt>
                <c:pt idx="859">
                  <c:v>20608845737768.102</c:v>
                </c:pt>
                <c:pt idx="860">
                  <c:v>20608845737768.102</c:v>
                </c:pt>
                <c:pt idx="861">
                  <c:v>20608845737768.102</c:v>
                </c:pt>
                <c:pt idx="862">
                  <c:v>20608845737768.102</c:v>
                </c:pt>
                <c:pt idx="863">
                  <c:v>25046487590083.199</c:v>
                </c:pt>
                <c:pt idx="864">
                  <c:v>25046487590083.199</c:v>
                </c:pt>
                <c:pt idx="865">
                  <c:v>25046487590083.199</c:v>
                </c:pt>
                <c:pt idx="866">
                  <c:v>25046487590083.199</c:v>
                </c:pt>
                <c:pt idx="867">
                  <c:v>25046487590083.199</c:v>
                </c:pt>
                <c:pt idx="868">
                  <c:v>25046487590083.199</c:v>
                </c:pt>
                <c:pt idx="869">
                  <c:v>25046487590083.199</c:v>
                </c:pt>
                <c:pt idx="870">
                  <c:v>25046487590083.199</c:v>
                </c:pt>
                <c:pt idx="871">
                  <c:v>25046487590083.199</c:v>
                </c:pt>
                <c:pt idx="872">
                  <c:v>25046487590083.199</c:v>
                </c:pt>
                <c:pt idx="873">
                  <c:v>25046487590083.199</c:v>
                </c:pt>
                <c:pt idx="874">
                  <c:v>25046487590083.199</c:v>
                </c:pt>
                <c:pt idx="875">
                  <c:v>25046487590083.199</c:v>
                </c:pt>
                <c:pt idx="876">
                  <c:v>25046487590083.199</c:v>
                </c:pt>
                <c:pt idx="877">
                  <c:v>25046487590083.199</c:v>
                </c:pt>
                <c:pt idx="878">
                  <c:v>25046487590083.199</c:v>
                </c:pt>
                <c:pt idx="879">
                  <c:v>25046487590083.199</c:v>
                </c:pt>
                <c:pt idx="880">
                  <c:v>21047730572451.5</c:v>
                </c:pt>
                <c:pt idx="881">
                  <c:v>21047730572451.5</c:v>
                </c:pt>
                <c:pt idx="882">
                  <c:v>21047730572451.5</c:v>
                </c:pt>
                <c:pt idx="883">
                  <c:v>21047730572451.5</c:v>
                </c:pt>
                <c:pt idx="884">
                  <c:v>21047730572451.5</c:v>
                </c:pt>
                <c:pt idx="885">
                  <c:v>21047730572451.5</c:v>
                </c:pt>
                <c:pt idx="886">
                  <c:v>21047730572451.5</c:v>
                </c:pt>
                <c:pt idx="887">
                  <c:v>21047730572451.5</c:v>
                </c:pt>
                <c:pt idx="888">
                  <c:v>21047730572451.5</c:v>
                </c:pt>
                <c:pt idx="889">
                  <c:v>21047730572451.5</c:v>
                </c:pt>
                <c:pt idx="890">
                  <c:v>21047730572451.5</c:v>
                </c:pt>
                <c:pt idx="891">
                  <c:v>21047730572451.5</c:v>
                </c:pt>
                <c:pt idx="892">
                  <c:v>21047730572451.5</c:v>
                </c:pt>
                <c:pt idx="893">
                  <c:v>21047730572451.5</c:v>
                </c:pt>
                <c:pt idx="894">
                  <c:v>19932791027262.699</c:v>
                </c:pt>
                <c:pt idx="895">
                  <c:v>19932791027262.699</c:v>
                </c:pt>
                <c:pt idx="896">
                  <c:v>19932791027262.699</c:v>
                </c:pt>
                <c:pt idx="897">
                  <c:v>19932791027262.699</c:v>
                </c:pt>
                <c:pt idx="898">
                  <c:v>19932791027262.699</c:v>
                </c:pt>
                <c:pt idx="899">
                  <c:v>19932791027262.699</c:v>
                </c:pt>
                <c:pt idx="900">
                  <c:v>19932791027262.699</c:v>
                </c:pt>
                <c:pt idx="901">
                  <c:v>19932791027262.699</c:v>
                </c:pt>
                <c:pt idx="902">
                  <c:v>19932791027262.699</c:v>
                </c:pt>
                <c:pt idx="903">
                  <c:v>19932791027262.699</c:v>
                </c:pt>
                <c:pt idx="904">
                  <c:v>19932791027262.699</c:v>
                </c:pt>
                <c:pt idx="905">
                  <c:v>19932791027262.699</c:v>
                </c:pt>
                <c:pt idx="906">
                  <c:v>19932791027262.699</c:v>
                </c:pt>
                <c:pt idx="907">
                  <c:v>19932791027262.699</c:v>
                </c:pt>
                <c:pt idx="908">
                  <c:v>19932791027262.699</c:v>
                </c:pt>
                <c:pt idx="909">
                  <c:v>19932791027262.699</c:v>
                </c:pt>
                <c:pt idx="910">
                  <c:v>19932791027262.699</c:v>
                </c:pt>
                <c:pt idx="911">
                  <c:v>19932791027262.699</c:v>
                </c:pt>
                <c:pt idx="912">
                  <c:v>19932791027262.699</c:v>
                </c:pt>
                <c:pt idx="913">
                  <c:v>19932791027262.699</c:v>
                </c:pt>
                <c:pt idx="914">
                  <c:v>14363025673659.9</c:v>
                </c:pt>
                <c:pt idx="915">
                  <c:v>14363025673659.9</c:v>
                </c:pt>
                <c:pt idx="916">
                  <c:v>14363025673659.9</c:v>
                </c:pt>
                <c:pt idx="917">
                  <c:v>14363025673659.9</c:v>
                </c:pt>
                <c:pt idx="918">
                  <c:v>14363025673659.9</c:v>
                </c:pt>
                <c:pt idx="919">
                  <c:v>14363025673659.9</c:v>
                </c:pt>
                <c:pt idx="920">
                  <c:v>14363025673659.9</c:v>
                </c:pt>
                <c:pt idx="921">
                  <c:v>14363025673659.9</c:v>
                </c:pt>
                <c:pt idx="922">
                  <c:v>14363025673659.9</c:v>
                </c:pt>
                <c:pt idx="923">
                  <c:v>14363025673659.9</c:v>
                </c:pt>
                <c:pt idx="924">
                  <c:v>14363025673659.9</c:v>
                </c:pt>
                <c:pt idx="925">
                  <c:v>14363025673659.9</c:v>
                </c:pt>
                <c:pt idx="926">
                  <c:v>14363025673659.9</c:v>
                </c:pt>
                <c:pt idx="927">
                  <c:v>14363025673659.9</c:v>
                </c:pt>
                <c:pt idx="928">
                  <c:v>13672594272814.1</c:v>
                </c:pt>
                <c:pt idx="929">
                  <c:v>13672594272814.1</c:v>
                </c:pt>
                <c:pt idx="930">
                  <c:v>13672594272814.1</c:v>
                </c:pt>
                <c:pt idx="931">
                  <c:v>13672594272814.1</c:v>
                </c:pt>
                <c:pt idx="932">
                  <c:v>13672594272814.1</c:v>
                </c:pt>
                <c:pt idx="933">
                  <c:v>13672594272814.1</c:v>
                </c:pt>
                <c:pt idx="934">
                  <c:v>13672594272814.1</c:v>
                </c:pt>
                <c:pt idx="935">
                  <c:v>13672594272814.1</c:v>
                </c:pt>
                <c:pt idx="936">
                  <c:v>13672594272814.1</c:v>
                </c:pt>
                <c:pt idx="937">
                  <c:v>13672594272814.1</c:v>
                </c:pt>
                <c:pt idx="938">
                  <c:v>13672594272814.1</c:v>
                </c:pt>
                <c:pt idx="939">
                  <c:v>13672594272814.1</c:v>
                </c:pt>
                <c:pt idx="940">
                  <c:v>13672594272814.1</c:v>
                </c:pt>
                <c:pt idx="941">
                  <c:v>13672594272814.1</c:v>
                </c:pt>
                <c:pt idx="942">
                  <c:v>14496442856349.1</c:v>
                </c:pt>
                <c:pt idx="943">
                  <c:v>14496442856349.1</c:v>
                </c:pt>
                <c:pt idx="944">
                  <c:v>14496442856349.1</c:v>
                </c:pt>
                <c:pt idx="945">
                  <c:v>14496442856349.1</c:v>
                </c:pt>
                <c:pt idx="946">
                  <c:v>14496442856349.1</c:v>
                </c:pt>
                <c:pt idx="947">
                  <c:v>14496442856349.1</c:v>
                </c:pt>
                <c:pt idx="948">
                  <c:v>14496442856349.1</c:v>
                </c:pt>
                <c:pt idx="949">
                  <c:v>14496442856349.1</c:v>
                </c:pt>
                <c:pt idx="950">
                  <c:v>14496442856349.1</c:v>
                </c:pt>
                <c:pt idx="951">
                  <c:v>14496442856349.1</c:v>
                </c:pt>
                <c:pt idx="952">
                  <c:v>14496442856349.1</c:v>
                </c:pt>
                <c:pt idx="953">
                  <c:v>14496442856349.1</c:v>
                </c:pt>
                <c:pt idx="954">
                  <c:v>14496442856349.1</c:v>
                </c:pt>
                <c:pt idx="955">
                  <c:v>15556093717702.5</c:v>
                </c:pt>
                <c:pt idx="956">
                  <c:v>15556093717702.5</c:v>
                </c:pt>
                <c:pt idx="957">
                  <c:v>15556093717702.5</c:v>
                </c:pt>
                <c:pt idx="958">
                  <c:v>15556093717702.5</c:v>
                </c:pt>
                <c:pt idx="959">
                  <c:v>15556093717702.5</c:v>
                </c:pt>
                <c:pt idx="960">
                  <c:v>15556093717702.5</c:v>
                </c:pt>
                <c:pt idx="961">
                  <c:v>15556093717702.5</c:v>
                </c:pt>
                <c:pt idx="962">
                  <c:v>15556093717702.5</c:v>
                </c:pt>
                <c:pt idx="963">
                  <c:v>15556093717702.5</c:v>
                </c:pt>
                <c:pt idx="964">
                  <c:v>15556093717702.5</c:v>
                </c:pt>
                <c:pt idx="965">
                  <c:v>15556093717702.5</c:v>
                </c:pt>
                <c:pt idx="966">
                  <c:v>15556093717702.5</c:v>
                </c:pt>
                <c:pt idx="967">
                  <c:v>17615033039278.801</c:v>
                </c:pt>
                <c:pt idx="968">
                  <c:v>17615033039278.801</c:v>
                </c:pt>
                <c:pt idx="969">
                  <c:v>17615033039278.801</c:v>
                </c:pt>
                <c:pt idx="970">
                  <c:v>17615033039278.801</c:v>
                </c:pt>
                <c:pt idx="971">
                  <c:v>17615033039278.801</c:v>
                </c:pt>
                <c:pt idx="972">
                  <c:v>17615033039278.801</c:v>
                </c:pt>
                <c:pt idx="973">
                  <c:v>17615033039278.801</c:v>
                </c:pt>
                <c:pt idx="974">
                  <c:v>17615033039278.801</c:v>
                </c:pt>
                <c:pt idx="975">
                  <c:v>17615033039278.801</c:v>
                </c:pt>
                <c:pt idx="976">
                  <c:v>17615033039278.801</c:v>
                </c:pt>
                <c:pt idx="977">
                  <c:v>17615033039278.801</c:v>
                </c:pt>
                <c:pt idx="978">
                  <c:v>17615033039278.801</c:v>
                </c:pt>
                <c:pt idx="979">
                  <c:v>17615033039278.801</c:v>
                </c:pt>
                <c:pt idx="980">
                  <c:v>18415156832118.199</c:v>
                </c:pt>
                <c:pt idx="981">
                  <c:v>18415156832118.199</c:v>
                </c:pt>
                <c:pt idx="982">
                  <c:v>18415156832118.199</c:v>
                </c:pt>
                <c:pt idx="983">
                  <c:v>18415156832118.199</c:v>
                </c:pt>
                <c:pt idx="984">
                  <c:v>18415156832118.199</c:v>
                </c:pt>
                <c:pt idx="985">
                  <c:v>18415156832118.199</c:v>
                </c:pt>
                <c:pt idx="986">
                  <c:v>18415156832118.199</c:v>
                </c:pt>
                <c:pt idx="987">
                  <c:v>18415156832118.199</c:v>
                </c:pt>
                <c:pt idx="988">
                  <c:v>18415156832118.199</c:v>
                </c:pt>
                <c:pt idx="989">
                  <c:v>18415156832118.199</c:v>
                </c:pt>
                <c:pt idx="990">
                  <c:v>18415156832118.199</c:v>
                </c:pt>
                <c:pt idx="991">
                  <c:v>18415156832118.199</c:v>
                </c:pt>
                <c:pt idx="992">
                  <c:v>18415156832118.199</c:v>
                </c:pt>
                <c:pt idx="993">
                  <c:v>18415156832118.199</c:v>
                </c:pt>
                <c:pt idx="994">
                  <c:v>18997641161758.898</c:v>
                </c:pt>
                <c:pt idx="995">
                  <c:v>18997641161758.898</c:v>
                </c:pt>
                <c:pt idx="996">
                  <c:v>18997641161758.898</c:v>
                </c:pt>
                <c:pt idx="997">
                  <c:v>18997641161758.898</c:v>
                </c:pt>
                <c:pt idx="998">
                  <c:v>18997641161758.898</c:v>
                </c:pt>
                <c:pt idx="999">
                  <c:v>18997641161758.898</c:v>
                </c:pt>
                <c:pt idx="1000">
                  <c:v>18997641161758.898</c:v>
                </c:pt>
                <c:pt idx="1001">
                  <c:v>18997641161758.898</c:v>
                </c:pt>
                <c:pt idx="1002">
                  <c:v>18997641161758.898</c:v>
                </c:pt>
                <c:pt idx="1003">
                  <c:v>18997641161758.898</c:v>
                </c:pt>
                <c:pt idx="1004">
                  <c:v>18997641161758.898</c:v>
                </c:pt>
                <c:pt idx="1005">
                  <c:v>18997641161758.898</c:v>
                </c:pt>
                <c:pt idx="1006">
                  <c:v>18997641161758.898</c:v>
                </c:pt>
                <c:pt idx="1007">
                  <c:v>19893045048575.102</c:v>
                </c:pt>
                <c:pt idx="1008">
                  <c:v>19893045048575.102</c:v>
                </c:pt>
                <c:pt idx="1009">
                  <c:v>19893045048575.102</c:v>
                </c:pt>
                <c:pt idx="1010">
                  <c:v>19893045048575.102</c:v>
                </c:pt>
                <c:pt idx="1011">
                  <c:v>19893045048575.102</c:v>
                </c:pt>
                <c:pt idx="1012">
                  <c:v>19893045048575.102</c:v>
                </c:pt>
                <c:pt idx="1013">
                  <c:v>19893045048575.102</c:v>
                </c:pt>
                <c:pt idx="1014">
                  <c:v>19893045048575.102</c:v>
                </c:pt>
                <c:pt idx="1015">
                  <c:v>19893045048575.102</c:v>
                </c:pt>
                <c:pt idx="1016">
                  <c:v>19893045048575.102</c:v>
                </c:pt>
                <c:pt idx="1017">
                  <c:v>19893045048575.102</c:v>
                </c:pt>
                <c:pt idx="1018">
                  <c:v>19893045048575.102</c:v>
                </c:pt>
                <c:pt idx="1019">
                  <c:v>19893045048575.102</c:v>
                </c:pt>
                <c:pt idx="1020">
                  <c:v>19893045048575.102</c:v>
                </c:pt>
                <c:pt idx="1021">
                  <c:v>20082460130830.801</c:v>
                </c:pt>
                <c:pt idx="1022">
                  <c:v>20082460130830.801</c:v>
                </c:pt>
                <c:pt idx="1023">
                  <c:v>20082460130830.801</c:v>
                </c:pt>
                <c:pt idx="1024">
                  <c:v>20082460130830.801</c:v>
                </c:pt>
                <c:pt idx="1025">
                  <c:v>20082460130830.801</c:v>
                </c:pt>
                <c:pt idx="1026">
                  <c:v>20082460130830.801</c:v>
                </c:pt>
                <c:pt idx="1027">
                  <c:v>20082460130830.801</c:v>
                </c:pt>
                <c:pt idx="1028">
                  <c:v>20082460130830.801</c:v>
                </c:pt>
                <c:pt idx="1029">
                  <c:v>20082460130830.801</c:v>
                </c:pt>
                <c:pt idx="1030">
                  <c:v>20082460130830.801</c:v>
                </c:pt>
                <c:pt idx="1031">
                  <c:v>20082460130830.801</c:v>
                </c:pt>
                <c:pt idx="1032">
                  <c:v>20082460130830.801</c:v>
                </c:pt>
                <c:pt idx="1033">
                  <c:v>20082460130830.801</c:v>
                </c:pt>
                <c:pt idx="1034">
                  <c:v>21659344833264.801</c:v>
                </c:pt>
                <c:pt idx="1035">
                  <c:v>21659344833264.801</c:v>
                </c:pt>
                <c:pt idx="1036">
                  <c:v>21659344833264.801</c:v>
                </c:pt>
                <c:pt idx="1037">
                  <c:v>21659344833264.801</c:v>
                </c:pt>
                <c:pt idx="1038">
                  <c:v>21659344833264.801</c:v>
                </c:pt>
                <c:pt idx="1039">
                  <c:v>21659344833264.801</c:v>
                </c:pt>
                <c:pt idx="1040">
                  <c:v>21659344833264.801</c:v>
                </c:pt>
                <c:pt idx="1041">
                  <c:v>21659344833264.801</c:v>
                </c:pt>
                <c:pt idx="1042">
                  <c:v>21659344833264.801</c:v>
                </c:pt>
                <c:pt idx="1043">
                  <c:v>21659344833264.801</c:v>
                </c:pt>
                <c:pt idx="1044">
                  <c:v>21659344833264.801</c:v>
                </c:pt>
                <c:pt idx="1045">
                  <c:v>21659344833264.801</c:v>
                </c:pt>
                <c:pt idx="1046">
                  <c:v>21659344833264.801</c:v>
                </c:pt>
                <c:pt idx="1047">
                  <c:v>21659344833264.801</c:v>
                </c:pt>
                <c:pt idx="1048">
                  <c:v>22674148233453.102</c:v>
                </c:pt>
                <c:pt idx="1049">
                  <c:v>22674148233453.102</c:v>
                </c:pt>
                <c:pt idx="1050">
                  <c:v>22674148233453.102</c:v>
                </c:pt>
                <c:pt idx="1051">
                  <c:v>22674148233453.102</c:v>
                </c:pt>
                <c:pt idx="1052">
                  <c:v>22674148233453.102</c:v>
                </c:pt>
                <c:pt idx="1053">
                  <c:v>22674148233453.102</c:v>
                </c:pt>
                <c:pt idx="1054">
                  <c:v>22674148233453.102</c:v>
                </c:pt>
                <c:pt idx="1055">
                  <c:v>22674148233453.102</c:v>
                </c:pt>
                <c:pt idx="1056">
                  <c:v>22674148233453.102</c:v>
                </c:pt>
                <c:pt idx="1057">
                  <c:v>22674148233453.102</c:v>
                </c:pt>
                <c:pt idx="1058">
                  <c:v>22674148233453.102</c:v>
                </c:pt>
                <c:pt idx="1059">
                  <c:v>22674148233453.102</c:v>
                </c:pt>
                <c:pt idx="1060">
                  <c:v>22674148233453.102</c:v>
                </c:pt>
                <c:pt idx="1061">
                  <c:v>22674148233453.102</c:v>
                </c:pt>
                <c:pt idx="1062">
                  <c:v>22335659268936.301</c:v>
                </c:pt>
                <c:pt idx="1063">
                  <c:v>22335659268936.301</c:v>
                </c:pt>
                <c:pt idx="1064">
                  <c:v>22335659268936.301</c:v>
                </c:pt>
                <c:pt idx="1065">
                  <c:v>22335659268936.301</c:v>
                </c:pt>
                <c:pt idx="1066">
                  <c:v>22335659268936.301</c:v>
                </c:pt>
                <c:pt idx="1067">
                  <c:v>22335659268936.301</c:v>
                </c:pt>
                <c:pt idx="1068">
                  <c:v>22335659268936.301</c:v>
                </c:pt>
                <c:pt idx="1069">
                  <c:v>22335659268936.301</c:v>
                </c:pt>
                <c:pt idx="1070">
                  <c:v>22335659268936.301</c:v>
                </c:pt>
                <c:pt idx="1071">
                  <c:v>22335659268936.301</c:v>
                </c:pt>
                <c:pt idx="1072">
                  <c:v>22335659268936.301</c:v>
                </c:pt>
                <c:pt idx="1073">
                  <c:v>22335659268936.301</c:v>
                </c:pt>
                <c:pt idx="1074">
                  <c:v>22335659268936.301</c:v>
                </c:pt>
                <c:pt idx="1075">
                  <c:v>24195286980613.602</c:v>
                </c:pt>
                <c:pt idx="1076">
                  <c:v>24195286980613.602</c:v>
                </c:pt>
                <c:pt idx="1077">
                  <c:v>24195286980613.602</c:v>
                </c:pt>
                <c:pt idx="1078">
                  <c:v>24195286980613.602</c:v>
                </c:pt>
                <c:pt idx="1079">
                  <c:v>24195286980613.602</c:v>
                </c:pt>
                <c:pt idx="1080">
                  <c:v>24195286980613.602</c:v>
                </c:pt>
                <c:pt idx="1081">
                  <c:v>24195286980613.602</c:v>
                </c:pt>
                <c:pt idx="1082">
                  <c:v>24195286980613.602</c:v>
                </c:pt>
                <c:pt idx="1083">
                  <c:v>24195286980613.602</c:v>
                </c:pt>
                <c:pt idx="1084">
                  <c:v>24195286980613.602</c:v>
                </c:pt>
                <c:pt idx="1085">
                  <c:v>24195286980613.602</c:v>
                </c:pt>
                <c:pt idx="1086">
                  <c:v>24195286980613.602</c:v>
                </c:pt>
                <c:pt idx="1087">
                  <c:v>24195286980613.602</c:v>
                </c:pt>
                <c:pt idx="1088">
                  <c:v>24195286980613.602</c:v>
                </c:pt>
                <c:pt idx="1089">
                  <c:v>24272331996979.898</c:v>
                </c:pt>
                <c:pt idx="1090">
                  <c:v>24272331996979.898</c:v>
                </c:pt>
                <c:pt idx="1091">
                  <c:v>24272331996979.898</c:v>
                </c:pt>
                <c:pt idx="1092">
                  <c:v>24272331996979.898</c:v>
                </c:pt>
                <c:pt idx="1093">
                  <c:v>24272331996979.898</c:v>
                </c:pt>
                <c:pt idx="1094">
                  <c:v>24272331996979.898</c:v>
                </c:pt>
                <c:pt idx="1095">
                  <c:v>24272331996979.898</c:v>
                </c:pt>
                <c:pt idx="1096">
                  <c:v>24272331996979.898</c:v>
                </c:pt>
                <c:pt idx="1097">
                  <c:v>24272331996979.898</c:v>
                </c:pt>
                <c:pt idx="1098">
                  <c:v>24272331996979.898</c:v>
                </c:pt>
                <c:pt idx="1099">
                  <c:v>24272331996979.898</c:v>
                </c:pt>
                <c:pt idx="1100">
                  <c:v>24272331996979.898</c:v>
                </c:pt>
                <c:pt idx="1101">
                  <c:v>24272331996979.898</c:v>
                </c:pt>
                <c:pt idx="1102">
                  <c:v>24272331996979.898</c:v>
                </c:pt>
                <c:pt idx="1103">
                  <c:v>24371874614345.602</c:v>
                </c:pt>
                <c:pt idx="1104">
                  <c:v>24371874614345.602</c:v>
                </c:pt>
                <c:pt idx="1105">
                  <c:v>24371874614345.602</c:v>
                </c:pt>
                <c:pt idx="1106">
                  <c:v>24371874614345.602</c:v>
                </c:pt>
                <c:pt idx="1107">
                  <c:v>24371874614345.602</c:v>
                </c:pt>
                <c:pt idx="1108">
                  <c:v>24371874614345.602</c:v>
                </c:pt>
                <c:pt idx="1109">
                  <c:v>24371874614345.602</c:v>
                </c:pt>
                <c:pt idx="1110">
                  <c:v>24371874614345.602</c:v>
                </c:pt>
                <c:pt idx="1111">
                  <c:v>24371874614345.602</c:v>
                </c:pt>
                <c:pt idx="1112">
                  <c:v>24371874614345.602</c:v>
                </c:pt>
                <c:pt idx="1113">
                  <c:v>24371874614345.602</c:v>
                </c:pt>
                <c:pt idx="1114">
                  <c:v>24371874614345.602</c:v>
                </c:pt>
                <c:pt idx="1115">
                  <c:v>24371874614345.602</c:v>
                </c:pt>
                <c:pt idx="1116">
                  <c:v>26643185256535.398</c:v>
                </c:pt>
                <c:pt idx="1117">
                  <c:v>26643185256535.398</c:v>
                </c:pt>
                <c:pt idx="1118">
                  <c:v>26643185256535.398</c:v>
                </c:pt>
                <c:pt idx="1119">
                  <c:v>26643185256535.398</c:v>
                </c:pt>
                <c:pt idx="1120">
                  <c:v>26643185256535.398</c:v>
                </c:pt>
                <c:pt idx="1121">
                  <c:v>26643185256535.398</c:v>
                </c:pt>
                <c:pt idx="1122">
                  <c:v>26643185256535.398</c:v>
                </c:pt>
                <c:pt idx="1123">
                  <c:v>26643185256535.398</c:v>
                </c:pt>
                <c:pt idx="1124">
                  <c:v>26643185256535.398</c:v>
                </c:pt>
                <c:pt idx="1125">
                  <c:v>26643185256535.398</c:v>
                </c:pt>
                <c:pt idx="1126">
                  <c:v>26643185256535.398</c:v>
                </c:pt>
                <c:pt idx="1127">
                  <c:v>26643185256535.398</c:v>
                </c:pt>
                <c:pt idx="1128">
                  <c:v>26643185256535.398</c:v>
                </c:pt>
                <c:pt idx="1129">
                  <c:v>26643185256535.398</c:v>
                </c:pt>
                <c:pt idx="1130">
                  <c:v>26690525287405.5</c:v>
                </c:pt>
                <c:pt idx="1131">
                  <c:v>26690525287405.5</c:v>
                </c:pt>
                <c:pt idx="1132">
                  <c:v>26690525287405.5</c:v>
                </c:pt>
                <c:pt idx="1133">
                  <c:v>26690525287405.5</c:v>
                </c:pt>
                <c:pt idx="1134">
                  <c:v>26690525287405.5</c:v>
                </c:pt>
                <c:pt idx="1135">
                  <c:v>26690525287405.5</c:v>
                </c:pt>
                <c:pt idx="1136">
                  <c:v>26690525287405.5</c:v>
                </c:pt>
                <c:pt idx="1137">
                  <c:v>26690525287405.5</c:v>
                </c:pt>
                <c:pt idx="1138">
                  <c:v>26690525287405.5</c:v>
                </c:pt>
                <c:pt idx="1139">
                  <c:v>26690525287405.5</c:v>
                </c:pt>
                <c:pt idx="1140">
                  <c:v>26690525287405.5</c:v>
                </c:pt>
                <c:pt idx="1141">
                  <c:v>26690525287405.5</c:v>
                </c:pt>
                <c:pt idx="1142">
                  <c:v>26690525287405.5</c:v>
                </c:pt>
                <c:pt idx="1143">
                  <c:v>27967152532434.199</c:v>
                </c:pt>
                <c:pt idx="1144">
                  <c:v>27967152532434.199</c:v>
                </c:pt>
                <c:pt idx="1145">
                  <c:v>27967152532434.199</c:v>
                </c:pt>
                <c:pt idx="1146">
                  <c:v>27967152532434.199</c:v>
                </c:pt>
                <c:pt idx="1147">
                  <c:v>27967152532434.199</c:v>
                </c:pt>
                <c:pt idx="1148">
                  <c:v>27967152532434.199</c:v>
                </c:pt>
                <c:pt idx="1149">
                  <c:v>27967152532434.199</c:v>
                </c:pt>
                <c:pt idx="1150">
                  <c:v>27967152532434.199</c:v>
                </c:pt>
                <c:pt idx="1151">
                  <c:v>27967152532434.199</c:v>
                </c:pt>
                <c:pt idx="1152">
                  <c:v>27967152532434.199</c:v>
                </c:pt>
                <c:pt idx="1153">
                  <c:v>27967152532434.199</c:v>
                </c:pt>
                <c:pt idx="1154">
                  <c:v>27967152532434.199</c:v>
                </c:pt>
                <c:pt idx="1155">
                  <c:v>27967152532434.199</c:v>
                </c:pt>
                <c:pt idx="1156">
                  <c:v>27967152532434.199</c:v>
                </c:pt>
                <c:pt idx="1157">
                  <c:v>27550332084343.801</c:v>
                </c:pt>
                <c:pt idx="1158">
                  <c:v>27550332084343.801</c:v>
                </c:pt>
                <c:pt idx="1159">
                  <c:v>27550332084343.801</c:v>
                </c:pt>
                <c:pt idx="1160">
                  <c:v>27550332084343.801</c:v>
                </c:pt>
                <c:pt idx="1161">
                  <c:v>27550332084343.801</c:v>
                </c:pt>
                <c:pt idx="1162">
                  <c:v>27550332084343.801</c:v>
                </c:pt>
                <c:pt idx="1163">
                  <c:v>27550332084343.801</c:v>
                </c:pt>
                <c:pt idx="1164">
                  <c:v>27550332084343.801</c:v>
                </c:pt>
                <c:pt idx="1165">
                  <c:v>27550332084343.801</c:v>
                </c:pt>
                <c:pt idx="1166">
                  <c:v>27550332084343.801</c:v>
                </c:pt>
                <c:pt idx="1167">
                  <c:v>27550332084343.801</c:v>
                </c:pt>
                <c:pt idx="1168">
                  <c:v>27550332084343.801</c:v>
                </c:pt>
                <c:pt idx="1169">
                  <c:v>27550332084343.801</c:v>
                </c:pt>
                <c:pt idx="1170">
                  <c:v>27550332084343.801</c:v>
                </c:pt>
                <c:pt idx="1171">
                  <c:v>27452707696466.301</c:v>
                </c:pt>
                <c:pt idx="1172">
                  <c:v>27452707696466.301</c:v>
                </c:pt>
                <c:pt idx="1173">
                  <c:v>27452707696466.301</c:v>
                </c:pt>
                <c:pt idx="1174">
                  <c:v>27452707696466.301</c:v>
                </c:pt>
                <c:pt idx="1175">
                  <c:v>27452707696466.301</c:v>
                </c:pt>
                <c:pt idx="1176">
                  <c:v>27452707696466.301</c:v>
                </c:pt>
                <c:pt idx="1177">
                  <c:v>27452707696466.301</c:v>
                </c:pt>
                <c:pt idx="1178">
                  <c:v>27452707696466.301</c:v>
                </c:pt>
                <c:pt idx="1179">
                  <c:v>27452707696466.301</c:v>
                </c:pt>
                <c:pt idx="1180">
                  <c:v>27452707696466.301</c:v>
                </c:pt>
                <c:pt idx="1181">
                  <c:v>27452707696466.301</c:v>
                </c:pt>
                <c:pt idx="1182">
                  <c:v>27452707696466.301</c:v>
                </c:pt>
                <c:pt idx="1183">
                  <c:v>27452707696466.301</c:v>
                </c:pt>
                <c:pt idx="1184">
                  <c:v>27452707696466.301</c:v>
                </c:pt>
                <c:pt idx="1185">
                  <c:v>28587155782195.102</c:v>
                </c:pt>
                <c:pt idx="1186">
                  <c:v>28587155782195.102</c:v>
                </c:pt>
                <c:pt idx="1187">
                  <c:v>28587155782195.102</c:v>
                </c:pt>
                <c:pt idx="1188">
                  <c:v>28587155782195.102</c:v>
                </c:pt>
                <c:pt idx="1189">
                  <c:v>28587155782195.102</c:v>
                </c:pt>
                <c:pt idx="1190">
                  <c:v>28587155782195.102</c:v>
                </c:pt>
                <c:pt idx="1191">
                  <c:v>28587155782195.102</c:v>
                </c:pt>
                <c:pt idx="1192">
                  <c:v>28587155782195.102</c:v>
                </c:pt>
                <c:pt idx="1193">
                  <c:v>28587155782195.102</c:v>
                </c:pt>
                <c:pt idx="1194">
                  <c:v>28587155782195.102</c:v>
                </c:pt>
                <c:pt idx="1195">
                  <c:v>28587155782195.102</c:v>
                </c:pt>
                <c:pt idx="1196">
                  <c:v>28587155782195.102</c:v>
                </c:pt>
                <c:pt idx="1197">
                  <c:v>28587155782195.102</c:v>
                </c:pt>
                <c:pt idx="1198">
                  <c:v>28587155782195.102</c:v>
                </c:pt>
                <c:pt idx="1199">
                  <c:v>28225928151211.102</c:v>
                </c:pt>
                <c:pt idx="1200">
                  <c:v>28225928151211.102</c:v>
                </c:pt>
                <c:pt idx="1201">
                  <c:v>28225928151211.102</c:v>
                </c:pt>
                <c:pt idx="1202">
                  <c:v>28225928151211.102</c:v>
                </c:pt>
                <c:pt idx="1203">
                  <c:v>28225928151211.102</c:v>
                </c:pt>
                <c:pt idx="1204">
                  <c:v>28225928151211.102</c:v>
                </c:pt>
                <c:pt idx="1205">
                  <c:v>28225928151211.102</c:v>
                </c:pt>
                <c:pt idx="1206">
                  <c:v>28225928151211.102</c:v>
                </c:pt>
                <c:pt idx="1207">
                  <c:v>28225928151211.102</c:v>
                </c:pt>
                <c:pt idx="1208">
                  <c:v>28225928151211.102</c:v>
                </c:pt>
                <c:pt idx="1209">
                  <c:v>28225928151211.102</c:v>
                </c:pt>
                <c:pt idx="1210">
                  <c:v>28225928151211.102</c:v>
                </c:pt>
                <c:pt idx="1211">
                  <c:v>28225928151211.102</c:v>
                </c:pt>
                <c:pt idx="1212">
                  <c:v>29794407589312</c:v>
                </c:pt>
                <c:pt idx="1213">
                  <c:v>29794407589312</c:v>
                </c:pt>
                <c:pt idx="1214">
                  <c:v>29794407589312</c:v>
                </c:pt>
                <c:pt idx="1215">
                  <c:v>29794407589312</c:v>
                </c:pt>
                <c:pt idx="1216">
                  <c:v>29794407589312</c:v>
                </c:pt>
                <c:pt idx="1217">
                  <c:v>29794407589312</c:v>
                </c:pt>
                <c:pt idx="1218">
                  <c:v>29794407589312</c:v>
                </c:pt>
                <c:pt idx="1219">
                  <c:v>29794407589312</c:v>
                </c:pt>
                <c:pt idx="1220">
                  <c:v>29794407589312</c:v>
                </c:pt>
                <c:pt idx="1221">
                  <c:v>29794407589312</c:v>
                </c:pt>
                <c:pt idx="1222">
                  <c:v>29794407589312</c:v>
                </c:pt>
                <c:pt idx="1223">
                  <c:v>29794407589312</c:v>
                </c:pt>
                <c:pt idx="1224">
                  <c:v>29794407589312</c:v>
                </c:pt>
                <c:pt idx="1225">
                  <c:v>31251101365711.102</c:v>
                </c:pt>
                <c:pt idx="1226">
                  <c:v>31251101365711.102</c:v>
                </c:pt>
                <c:pt idx="1227">
                  <c:v>31251101365711.102</c:v>
                </c:pt>
                <c:pt idx="1228">
                  <c:v>31251101365711.102</c:v>
                </c:pt>
                <c:pt idx="1229">
                  <c:v>31251101365711.102</c:v>
                </c:pt>
                <c:pt idx="1230">
                  <c:v>31251101365711.102</c:v>
                </c:pt>
                <c:pt idx="1231">
                  <c:v>31251101365711.102</c:v>
                </c:pt>
                <c:pt idx="1232">
                  <c:v>31251101365711.102</c:v>
                </c:pt>
                <c:pt idx="1233">
                  <c:v>31251101365711.102</c:v>
                </c:pt>
                <c:pt idx="1234">
                  <c:v>31251101365711.102</c:v>
                </c:pt>
                <c:pt idx="1235">
                  <c:v>31251101365711.102</c:v>
                </c:pt>
                <c:pt idx="1236">
                  <c:v>31251101365711.102</c:v>
                </c:pt>
                <c:pt idx="1237">
                  <c:v>31251101365711.102</c:v>
                </c:pt>
                <c:pt idx="1238">
                  <c:v>31251101365711.102</c:v>
                </c:pt>
                <c:pt idx="1239">
                  <c:v>31251101365711.102</c:v>
                </c:pt>
                <c:pt idx="1240">
                  <c:v>29897409688833.602</c:v>
                </c:pt>
                <c:pt idx="1241">
                  <c:v>29897409688833.602</c:v>
                </c:pt>
                <c:pt idx="1242">
                  <c:v>29897409688833.602</c:v>
                </c:pt>
                <c:pt idx="1243">
                  <c:v>29897409688833.602</c:v>
                </c:pt>
                <c:pt idx="1244">
                  <c:v>29897409688833.602</c:v>
                </c:pt>
                <c:pt idx="1245">
                  <c:v>29897409688833.602</c:v>
                </c:pt>
                <c:pt idx="1246">
                  <c:v>29897409688833.602</c:v>
                </c:pt>
                <c:pt idx="1247">
                  <c:v>29897409688833.602</c:v>
                </c:pt>
                <c:pt idx="1248">
                  <c:v>29897409688833.602</c:v>
                </c:pt>
                <c:pt idx="1249">
                  <c:v>29897409688833.602</c:v>
                </c:pt>
                <c:pt idx="1250">
                  <c:v>29897409688833.602</c:v>
                </c:pt>
                <c:pt idx="1251">
                  <c:v>29897409688833.602</c:v>
                </c:pt>
                <c:pt idx="1252">
                  <c:v>29897409688833.602</c:v>
                </c:pt>
                <c:pt idx="1253">
                  <c:v>29897409688833.602</c:v>
                </c:pt>
                <c:pt idx="1254">
                  <c:v>30283293547736.602</c:v>
                </c:pt>
                <c:pt idx="1255">
                  <c:v>30283293547736.602</c:v>
                </c:pt>
                <c:pt idx="1256">
                  <c:v>30283293547736.602</c:v>
                </c:pt>
                <c:pt idx="1257">
                  <c:v>30283293547736.602</c:v>
                </c:pt>
                <c:pt idx="1258">
                  <c:v>30283293547736.602</c:v>
                </c:pt>
                <c:pt idx="1259">
                  <c:v>30283293547736.602</c:v>
                </c:pt>
                <c:pt idx="1260">
                  <c:v>30283293547736.602</c:v>
                </c:pt>
                <c:pt idx="1261">
                  <c:v>30283293547736.602</c:v>
                </c:pt>
                <c:pt idx="1262">
                  <c:v>30283293547736.602</c:v>
                </c:pt>
                <c:pt idx="1263">
                  <c:v>30283293547736.602</c:v>
                </c:pt>
                <c:pt idx="1264">
                  <c:v>30283293547736.602</c:v>
                </c:pt>
                <c:pt idx="1265">
                  <c:v>30283293547736.602</c:v>
                </c:pt>
                <c:pt idx="1266">
                  <c:v>30283293547736.602</c:v>
                </c:pt>
                <c:pt idx="1267">
                  <c:v>30283293547736.602</c:v>
                </c:pt>
                <c:pt idx="1268">
                  <c:v>29570168636357.898</c:v>
                </c:pt>
                <c:pt idx="1269">
                  <c:v>29570168636357.898</c:v>
                </c:pt>
                <c:pt idx="1270">
                  <c:v>29570168636357.898</c:v>
                </c:pt>
                <c:pt idx="1271">
                  <c:v>29570168636357.898</c:v>
                </c:pt>
                <c:pt idx="1272">
                  <c:v>29570168636357.898</c:v>
                </c:pt>
                <c:pt idx="1273">
                  <c:v>29570168636357.898</c:v>
                </c:pt>
                <c:pt idx="1274">
                  <c:v>29570168636357.898</c:v>
                </c:pt>
                <c:pt idx="1275">
                  <c:v>29570168636357.898</c:v>
                </c:pt>
                <c:pt idx="1276">
                  <c:v>29570168636357.898</c:v>
                </c:pt>
                <c:pt idx="1277">
                  <c:v>29570168636357.898</c:v>
                </c:pt>
                <c:pt idx="1278">
                  <c:v>29570168636357.898</c:v>
                </c:pt>
                <c:pt idx="1279">
                  <c:v>29570168636357.898</c:v>
                </c:pt>
                <c:pt idx="1280">
                  <c:v>29570168636357.898</c:v>
                </c:pt>
                <c:pt idx="1281">
                  <c:v>29570168636357.898</c:v>
                </c:pt>
                <c:pt idx="1282">
                  <c:v>29152798808271.801</c:v>
                </c:pt>
                <c:pt idx="1283">
                  <c:v>29152798808271.801</c:v>
                </c:pt>
                <c:pt idx="1284">
                  <c:v>29152798808271.801</c:v>
                </c:pt>
                <c:pt idx="1285">
                  <c:v>29152798808271.801</c:v>
                </c:pt>
                <c:pt idx="1286">
                  <c:v>29152798808271.801</c:v>
                </c:pt>
                <c:pt idx="1287">
                  <c:v>29152798808271.801</c:v>
                </c:pt>
                <c:pt idx="1288">
                  <c:v>29152798808271.801</c:v>
                </c:pt>
                <c:pt idx="1289">
                  <c:v>29152798808271.801</c:v>
                </c:pt>
                <c:pt idx="1290">
                  <c:v>29152798808271.801</c:v>
                </c:pt>
                <c:pt idx="1291">
                  <c:v>29152798808271.801</c:v>
                </c:pt>
                <c:pt idx="1292">
                  <c:v>29152798808271.801</c:v>
                </c:pt>
                <c:pt idx="1293">
                  <c:v>29152798808271.801</c:v>
                </c:pt>
                <c:pt idx="1294">
                  <c:v>29152798808271.801</c:v>
                </c:pt>
                <c:pt idx="1295">
                  <c:v>29152798808271.801</c:v>
                </c:pt>
                <c:pt idx="1296">
                  <c:v>29152798808271.801</c:v>
                </c:pt>
                <c:pt idx="1297">
                  <c:v>27692567959233.5</c:v>
                </c:pt>
                <c:pt idx="1298">
                  <c:v>27692567959233.5</c:v>
                </c:pt>
                <c:pt idx="1299">
                  <c:v>27692567959233.5</c:v>
                </c:pt>
                <c:pt idx="1300">
                  <c:v>27692567959233.5</c:v>
                </c:pt>
                <c:pt idx="1301">
                  <c:v>27692567959233.5</c:v>
                </c:pt>
                <c:pt idx="1302">
                  <c:v>27692567959233.5</c:v>
                </c:pt>
                <c:pt idx="1303">
                  <c:v>27692567959233.5</c:v>
                </c:pt>
                <c:pt idx="1304">
                  <c:v>27692567959233.5</c:v>
                </c:pt>
                <c:pt idx="1305">
                  <c:v>27692567959233.5</c:v>
                </c:pt>
                <c:pt idx="1306">
                  <c:v>27692567959233.5</c:v>
                </c:pt>
                <c:pt idx="1307">
                  <c:v>27692567959233.5</c:v>
                </c:pt>
                <c:pt idx="1308">
                  <c:v>27692567959233.5</c:v>
                </c:pt>
                <c:pt idx="1309">
                  <c:v>27692567959233.5</c:v>
                </c:pt>
                <c:pt idx="1310">
                  <c:v>27692567959233.5</c:v>
                </c:pt>
                <c:pt idx="1311">
                  <c:v>28174668481289.398</c:v>
                </c:pt>
                <c:pt idx="1312">
                  <c:v>28174668481289.398</c:v>
                </c:pt>
                <c:pt idx="1313">
                  <c:v>28174668481289.398</c:v>
                </c:pt>
                <c:pt idx="1314">
                  <c:v>28174668481289.398</c:v>
                </c:pt>
                <c:pt idx="1315">
                  <c:v>28174668481289.398</c:v>
                </c:pt>
                <c:pt idx="1316">
                  <c:v>28174668481289.398</c:v>
                </c:pt>
                <c:pt idx="1317">
                  <c:v>28174668481289.398</c:v>
                </c:pt>
                <c:pt idx="1318">
                  <c:v>28174668481289.398</c:v>
                </c:pt>
                <c:pt idx="1319">
                  <c:v>28174668481289.398</c:v>
                </c:pt>
                <c:pt idx="1320">
                  <c:v>28174668481289.398</c:v>
                </c:pt>
                <c:pt idx="1321">
                  <c:v>28174668481289.398</c:v>
                </c:pt>
                <c:pt idx="1322">
                  <c:v>28174668481289.398</c:v>
                </c:pt>
                <c:pt idx="1323">
                  <c:v>28174668481289.398</c:v>
                </c:pt>
                <c:pt idx="1324">
                  <c:v>28174668481289.398</c:v>
                </c:pt>
                <c:pt idx="1325">
                  <c:v>28351606743493.699</c:v>
                </c:pt>
                <c:pt idx="1326">
                  <c:v>28351606743493.699</c:v>
                </c:pt>
                <c:pt idx="1327">
                  <c:v>28351606743493.699</c:v>
                </c:pt>
                <c:pt idx="1328">
                  <c:v>28351606743493.699</c:v>
                </c:pt>
                <c:pt idx="1329">
                  <c:v>28351606743493.699</c:v>
                </c:pt>
                <c:pt idx="1330">
                  <c:v>28351606743493.699</c:v>
                </c:pt>
                <c:pt idx="1331">
                  <c:v>28351606743493.699</c:v>
                </c:pt>
                <c:pt idx="1332">
                  <c:v>28351606743493.699</c:v>
                </c:pt>
                <c:pt idx="1333">
                  <c:v>28351606743493.699</c:v>
                </c:pt>
                <c:pt idx="1334">
                  <c:v>28351606743493.699</c:v>
                </c:pt>
                <c:pt idx="1335">
                  <c:v>28351606743493.699</c:v>
                </c:pt>
                <c:pt idx="1336">
                  <c:v>28351606743493.699</c:v>
                </c:pt>
                <c:pt idx="1337">
                  <c:v>28351606743493.699</c:v>
                </c:pt>
                <c:pt idx="1338">
                  <c:v>30977051760460</c:v>
                </c:pt>
                <c:pt idx="1339">
                  <c:v>30977051760460</c:v>
                </c:pt>
                <c:pt idx="1340">
                  <c:v>30977051760460</c:v>
                </c:pt>
                <c:pt idx="1341">
                  <c:v>30977051760460</c:v>
                </c:pt>
                <c:pt idx="1342">
                  <c:v>30977051760460</c:v>
                </c:pt>
                <c:pt idx="1343">
                  <c:v>30977051760460</c:v>
                </c:pt>
                <c:pt idx="1344">
                  <c:v>30977051760460</c:v>
                </c:pt>
                <c:pt idx="1345">
                  <c:v>30977051760460</c:v>
                </c:pt>
                <c:pt idx="1346">
                  <c:v>30977051760460</c:v>
                </c:pt>
                <c:pt idx="1347">
                  <c:v>30977051760460</c:v>
                </c:pt>
                <c:pt idx="1348">
                  <c:v>30977051760460</c:v>
                </c:pt>
                <c:pt idx="1349">
                  <c:v>30977051760460</c:v>
                </c:pt>
                <c:pt idx="1350">
                  <c:v>30977051760460</c:v>
                </c:pt>
                <c:pt idx="1351">
                  <c:v>32045359565303.102</c:v>
                </c:pt>
                <c:pt idx="1352">
                  <c:v>32045359565303.102</c:v>
                </c:pt>
                <c:pt idx="1353">
                  <c:v>32045359565303.102</c:v>
                </c:pt>
                <c:pt idx="1354">
                  <c:v>32045359565303.102</c:v>
                </c:pt>
                <c:pt idx="1355">
                  <c:v>32045359565303.102</c:v>
                </c:pt>
                <c:pt idx="1356">
                  <c:v>32045359565303.102</c:v>
                </c:pt>
                <c:pt idx="1357">
                  <c:v>32045359565303.102</c:v>
                </c:pt>
                <c:pt idx="1358">
                  <c:v>32045359565303.102</c:v>
                </c:pt>
                <c:pt idx="1359">
                  <c:v>32045359565303.102</c:v>
                </c:pt>
                <c:pt idx="1360">
                  <c:v>32045359565303.102</c:v>
                </c:pt>
                <c:pt idx="1361">
                  <c:v>32045359565303.102</c:v>
                </c:pt>
                <c:pt idx="1362">
                  <c:v>32045359565303.102</c:v>
                </c:pt>
                <c:pt idx="1363">
                  <c:v>32045359565303.102</c:v>
                </c:pt>
                <c:pt idx="1364">
                  <c:v>32045359565303.102</c:v>
                </c:pt>
                <c:pt idx="1365">
                  <c:v>32045359565303.102</c:v>
                </c:pt>
                <c:pt idx="1366">
                  <c:v>31360548173144.801</c:v>
                </c:pt>
                <c:pt idx="1367">
                  <c:v>31360548173144.801</c:v>
                </c:pt>
                <c:pt idx="1368">
                  <c:v>31360548173144.801</c:v>
                </c:pt>
                <c:pt idx="1369">
                  <c:v>31360548173144.801</c:v>
                </c:pt>
                <c:pt idx="1370">
                  <c:v>31360548173144.801</c:v>
                </c:pt>
                <c:pt idx="1371">
                  <c:v>31360548173144.801</c:v>
                </c:pt>
                <c:pt idx="1372">
                  <c:v>31360548173144.801</c:v>
                </c:pt>
                <c:pt idx="1373">
                  <c:v>31360548173144.801</c:v>
                </c:pt>
                <c:pt idx="1374">
                  <c:v>31360548173144.801</c:v>
                </c:pt>
                <c:pt idx="1375">
                  <c:v>31360548173144.801</c:v>
                </c:pt>
                <c:pt idx="1376">
                  <c:v>31360548173144.801</c:v>
                </c:pt>
                <c:pt idx="1377">
                  <c:v>31360548173144.801</c:v>
                </c:pt>
                <c:pt idx="1378">
                  <c:v>35610794164371.602</c:v>
                </c:pt>
                <c:pt idx="1379">
                  <c:v>35610794164371.602</c:v>
                </c:pt>
                <c:pt idx="1380">
                  <c:v>35610794164371.602</c:v>
                </c:pt>
                <c:pt idx="1381">
                  <c:v>35610794164371.602</c:v>
                </c:pt>
                <c:pt idx="1382">
                  <c:v>35610794164371.602</c:v>
                </c:pt>
                <c:pt idx="1383">
                  <c:v>35610794164371.602</c:v>
                </c:pt>
                <c:pt idx="1384">
                  <c:v>35610794164371.602</c:v>
                </c:pt>
                <c:pt idx="1385">
                  <c:v>35610794164371.602</c:v>
                </c:pt>
                <c:pt idx="1386">
                  <c:v>35610794164371.602</c:v>
                </c:pt>
                <c:pt idx="1387">
                  <c:v>35610794164371.602</c:v>
                </c:pt>
                <c:pt idx="1388">
                  <c:v>35610794164371.602</c:v>
                </c:pt>
                <c:pt idx="1389">
                  <c:v>35610794164371.602</c:v>
                </c:pt>
                <c:pt idx="1390">
                  <c:v>35610794164371.602</c:v>
                </c:pt>
                <c:pt idx="1391">
                  <c:v>36835682546787.898</c:v>
                </c:pt>
                <c:pt idx="1392">
                  <c:v>36835682546787.898</c:v>
                </c:pt>
                <c:pt idx="1393">
                  <c:v>36835682546787.898</c:v>
                </c:pt>
                <c:pt idx="1394">
                  <c:v>36835682546787.898</c:v>
                </c:pt>
                <c:pt idx="1395">
                  <c:v>36835682546787.898</c:v>
                </c:pt>
                <c:pt idx="1396">
                  <c:v>36835682546787.898</c:v>
                </c:pt>
                <c:pt idx="1397">
                  <c:v>36835682546787.898</c:v>
                </c:pt>
                <c:pt idx="1398">
                  <c:v>36835682546787.898</c:v>
                </c:pt>
                <c:pt idx="1399">
                  <c:v>36835682546787.898</c:v>
                </c:pt>
                <c:pt idx="1400">
                  <c:v>36835682546787.898</c:v>
                </c:pt>
                <c:pt idx="1401">
                  <c:v>36835682546788</c:v>
                </c:pt>
                <c:pt idx="1402">
                  <c:v>36835682546788</c:v>
                </c:pt>
                <c:pt idx="1403">
                  <c:v>36835682546788</c:v>
                </c:pt>
                <c:pt idx="1404">
                  <c:v>36835682546788</c:v>
                </c:pt>
                <c:pt idx="1405">
                  <c:v>36835682546788</c:v>
                </c:pt>
                <c:pt idx="1406">
                  <c:v>36766791551487</c:v>
                </c:pt>
                <c:pt idx="1407">
                  <c:v>36762198818467</c:v>
                </c:pt>
                <c:pt idx="1408">
                  <c:v>36762198818467</c:v>
                </c:pt>
                <c:pt idx="1409">
                  <c:v>36762198818467</c:v>
                </c:pt>
                <c:pt idx="1410">
                  <c:v>36762198818467</c:v>
                </c:pt>
                <c:pt idx="1411">
                  <c:v>36762198818467</c:v>
                </c:pt>
                <c:pt idx="1412">
                  <c:v>36787241697311.398</c:v>
                </c:pt>
                <c:pt idx="1413">
                  <c:v>36787241697311.398</c:v>
                </c:pt>
                <c:pt idx="1414">
                  <c:v>36787241697311.398</c:v>
                </c:pt>
                <c:pt idx="1415">
                  <c:v>36787241697311.398</c:v>
                </c:pt>
                <c:pt idx="1416">
                  <c:v>36787241697311.398</c:v>
                </c:pt>
                <c:pt idx="1417">
                  <c:v>36787241697311.398</c:v>
                </c:pt>
                <c:pt idx="1418">
                  <c:v>36787241697311.398</c:v>
                </c:pt>
                <c:pt idx="1419">
                  <c:v>37020072340965.273</c:v>
                </c:pt>
                <c:pt idx="1420">
                  <c:v>37020072340965.273</c:v>
                </c:pt>
                <c:pt idx="1421">
                  <c:v>37020072340965.273</c:v>
                </c:pt>
                <c:pt idx="1422">
                  <c:v>37020072340965.273</c:v>
                </c:pt>
                <c:pt idx="1423">
                  <c:v>37020072340965.273</c:v>
                </c:pt>
                <c:pt idx="1424">
                  <c:v>37020072340965.273</c:v>
                </c:pt>
                <c:pt idx="1425">
                  <c:v>37020072340965.273</c:v>
                </c:pt>
                <c:pt idx="1426">
                  <c:v>37020072340965.273</c:v>
                </c:pt>
                <c:pt idx="1427">
                  <c:v>37020072340965.273</c:v>
                </c:pt>
                <c:pt idx="1428">
                  <c:v>37020072340965.273</c:v>
                </c:pt>
                <c:pt idx="1429">
                  <c:v>37020072340965.273</c:v>
                </c:pt>
                <c:pt idx="1430">
                  <c:v>37020072340965.273</c:v>
                </c:pt>
                <c:pt idx="1431">
                  <c:v>37020072340965.273</c:v>
                </c:pt>
                <c:pt idx="1432">
                  <c:v>37020072340965.297</c:v>
                </c:pt>
                <c:pt idx="1433">
                  <c:v>37020072340966.297</c:v>
                </c:pt>
                <c:pt idx="1434">
                  <c:v>34240000000000</c:v>
                </c:pt>
                <c:pt idx="1435">
                  <c:v>34240000000000</c:v>
                </c:pt>
                <c:pt idx="1436">
                  <c:v>34240000000000</c:v>
                </c:pt>
                <c:pt idx="1437">
                  <c:v>34240000000000</c:v>
                </c:pt>
                <c:pt idx="1438">
                  <c:v>34240000000000</c:v>
                </c:pt>
                <c:pt idx="1439">
                  <c:v>34240000000000</c:v>
                </c:pt>
                <c:pt idx="1440">
                  <c:v>34240000000000</c:v>
                </c:pt>
                <c:pt idx="1441">
                  <c:v>34240000000000</c:v>
                </c:pt>
                <c:pt idx="1442">
                  <c:v>34240000000001</c:v>
                </c:pt>
                <c:pt idx="1443">
                  <c:v>34240000000002</c:v>
                </c:pt>
                <c:pt idx="1444">
                  <c:v>34240000000003</c:v>
                </c:pt>
                <c:pt idx="1445">
                  <c:v>34240000000004</c:v>
                </c:pt>
                <c:pt idx="1446">
                  <c:v>34240000000005</c:v>
                </c:pt>
                <c:pt idx="1447">
                  <c:v>34240000000006</c:v>
                </c:pt>
                <c:pt idx="1448">
                  <c:v>35360000000000</c:v>
                </c:pt>
                <c:pt idx="1449">
                  <c:v>35360000000000</c:v>
                </c:pt>
                <c:pt idx="1450">
                  <c:v>35360000000000</c:v>
                </c:pt>
                <c:pt idx="1451">
                  <c:v>35360000000000</c:v>
                </c:pt>
                <c:pt idx="1452">
                  <c:v>35360000000000</c:v>
                </c:pt>
                <c:pt idx="1453">
                  <c:v>35360000000000</c:v>
                </c:pt>
                <c:pt idx="1454">
                  <c:v>35360000000000</c:v>
                </c:pt>
                <c:pt idx="1455">
                  <c:v>35360000000000</c:v>
                </c:pt>
                <c:pt idx="1456">
                  <c:v>35360000000000</c:v>
                </c:pt>
                <c:pt idx="1457">
                  <c:v>35360000000000</c:v>
                </c:pt>
                <c:pt idx="1458">
                  <c:v>35360000000000</c:v>
                </c:pt>
                <c:pt idx="1459">
                  <c:v>35360000000000</c:v>
                </c:pt>
                <c:pt idx="1460">
                  <c:v>35360000000000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D-4B32-9091-24803427B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noFill/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Greenidge (GREE) Senior Unsecured  $72mm 8.5% Pfd due 10/31/2026  </a:t>
            </a:r>
            <a:endParaRPr lang="en-US"/>
          </a:p>
        </c:rich>
      </c:tx>
      <c:layout>
        <c:manualLayout>
          <c:xMode val="edge"/>
          <c:yMode val="edge"/>
          <c:x val="0.23475519406447387"/>
          <c:y val="1.2121212121212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366945054153437E-2"/>
          <c:y val="0.10113513083591824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GREE Bond Price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Public_BondPx!$E$7:$E$263</c:f>
              <c:numCache>
                <c:formatCode>m/d/yyyy</c:formatCode>
                <c:ptCount val="257"/>
                <c:pt idx="0">
                  <c:v>0</c:v>
                </c:pt>
                <c:pt idx="1">
                  <c:v>44484</c:v>
                </c:pt>
                <c:pt idx="2">
                  <c:v>44487</c:v>
                </c:pt>
                <c:pt idx="3">
                  <c:v>44488</c:v>
                </c:pt>
                <c:pt idx="4">
                  <c:v>44489</c:v>
                </c:pt>
                <c:pt idx="5">
                  <c:v>44490</c:v>
                </c:pt>
                <c:pt idx="6">
                  <c:v>44491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44501</c:v>
                </c:pt>
                <c:pt idx="13">
                  <c:v>44502</c:v>
                </c:pt>
                <c:pt idx="14">
                  <c:v>44503</c:v>
                </c:pt>
                <c:pt idx="15">
                  <c:v>44504</c:v>
                </c:pt>
                <c:pt idx="16">
                  <c:v>44505</c:v>
                </c:pt>
                <c:pt idx="17">
                  <c:v>44508</c:v>
                </c:pt>
                <c:pt idx="18">
                  <c:v>44509</c:v>
                </c:pt>
                <c:pt idx="19">
                  <c:v>44510</c:v>
                </c:pt>
                <c:pt idx="20">
                  <c:v>44511</c:v>
                </c:pt>
                <c:pt idx="21">
                  <c:v>44512</c:v>
                </c:pt>
                <c:pt idx="22">
                  <c:v>44515</c:v>
                </c:pt>
                <c:pt idx="23">
                  <c:v>44516</c:v>
                </c:pt>
                <c:pt idx="24">
                  <c:v>44517</c:v>
                </c:pt>
                <c:pt idx="25">
                  <c:v>44518</c:v>
                </c:pt>
                <c:pt idx="26">
                  <c:v>44519</c:v>
                </c:pt>
                <c:pt idx="27">
                  <c:v>44522</c:v>
                </c:pt>
                <c:pt idx="28">
                  <c:v>44523</c:v>
                </c:pt>
                <c:pt idx="29">
                  <c:v>44524</c:v>
                </c:pt>
                <c:pt idx="30">
                  <c:v>44526</c:v>
                </c:pt>
                <c:pt idx="31">
                  <c:v>44529</c:v>
                </c:pt>
                <c:pt idx="32">
                  <c:v>44530</c:v>
                </c:pt>
                <c:pt idx="33">
                  <c:v>44531</c:v>
                </c:pt>
                <c:pt idx="34">
                  <c:v>44532</c:v>
                </c:pt>
                <c:pt idx="35">
                  <c:v>44533</c:v>
                </c:pt>
                <c:pt idx="36">
                  <c:v>44536</c:v>
                </c:pt>
                <c:pt idx="37">
                  <c:v>44537</c:v>
                </c:pt>
                <c:pt idx="38">
                  <c:v>44538</c:v>
                </c:pt>
                <c:pt idx="39">
                  <c:v>44539</c:v>
                </c:pt>
                <c:pt idx="40">
                  <c:v>44540</c:v>
                </c:pt>
                <c:pt idx="41">
                  <c:v>44543</c:v>
                </c:pt>
                <c:pt idx="42">
                  <c:v>44544</c:v>
                </c:pt>
                <c:pt idx="43">
                  <c:v>44545</c:v>
                </c:pt>
                <c:pt idx="44">
                  <c:v>44546</c:v>
                </c:pt>
                <c:pt idx="45">
                  <c:v>44547</c:v>
                </c:pt>
                <c:pt idx="46">
                  <c:v>44550</c:v>
                </c:pt>
                <c:pt idx="47">
                  <c:v>44551</c:v>
                </c:pt>
                <c:pt idx="48">
                  <c:v>44552</c:v>
                </c:pt>
                <c:pt idx="49">
                  <c:v>44553</c:v>
                </c:pt>
                <c:pt idx="50">
                  <c:v>44557</c:v>
                </c:pt>
                <c:pt idx="51">
                  <c:v>44558</c:v>
                </c:pt>
                <c:pt idx="52">
                  <c:v>44559</c:v>
                </c:pt>
                <c:pt idx="53">
                  <c:v>44560</c:v>
                </c:pt>
                <c:pt idx="54">
                  <c:v>44561</c:v>
                </c:pt>
                <c:pt idx="55">
                  <c:v>44564</c:v>
                </c:pt>
                <c:pt idx="56">
                  <c:v>44565</c:v>
                </c:pt>
                <c:pt idx="57">
                  <c:v>44566</c:v>
                </c:pt>
                <c:pt idx="58">
                  <c:v>44567</c:v>
                </c:pt>
                <c:pt idx="59">
                  <c:v>44568</c:v>
                </c:pt>
                <c:pt idx="60">
                  <c:v>44571</c:v>
                </c:pt>
                <c:pt idx="61">
                  <c:v>44572</c:v>
                </c:pt>
                <c:pt idx="62">
                  <c:v>44573</c:v>
                </c:pt>
                <c:pt idx="63">
                  <c:v>44574</c:v>
                </c:pt>
                <c:pt idx="64">
                  <c:v>44575</c:v>
                </c:pt>
                <c:pt idx="65">
                  <c:v>44579</c:v>
                </c:pt>
                <c:pt idx="66">
                  <c:v>44580</c:v>
                </c:pt>
                <c:pt idx="67">
                  <c:v>44581</c:v>
                </c:pt>
                <c:pt idx="68">
                  <c:v>44582</c:v>
                </c:pt>
                <c:pt idx="69">
                  <c:v>44585</c:v>
                </c:pt>
                <c:pt idx="70">
                  <c:v>44586</c:v>
                </c:pt>
                <c:pt idx="71">
                  <c:v>44587</c:v>
                </c:pt>
                <c:pt idx="72">
                  <c:v>44588</c:v>
                </c:pt>
                <c:pt idx="73">
                  <c:v>44589</c:v>
                </c:pt>
                <c:pt idx="74">
                  <c:v>44592</c:v>
                </c:pt>
                <c:pt idx="75">
                  <c:v>44593</c:v>
                </c:pt>
                <c:pt idx="76">
                  <c:v>44594</c:v>
                </c:pt>
                <c:pt idx="77">
                  <c:v>44595</c:v>
                </c:pt>
                <c:pt idx="78">
                  <c:v>44596</c:v>
                </c:pt>
                <c:pt idx="79">
                  <c:v>44599</c:v>
                </c:pt>
                <c:pt idx="80">
                  <c:v>44600</c:v>
                </c:pt>
                <c:pt idx="81">
                  <c:v>44601</c:v>
                </c:pt>
                <c:pt idx="82">
                  <c:v>44602</c:v>
                </c:pt>
                <c:pt idx="83">
                  <c:v>44603</c:v>
                </c:pt>
                <c:pt idx="84">
                  <c:v>44606</c:v>
                </c:pt>
                <c:pt idx="85">
                  <c:v>44607</c:v>
                </c:pt>
                <c:pt idx="86">
                  <c:v>44608</c:v>
                </c:pt>
                <c:pt idx="87">
                  <c:v>44609</c:v>
                </c:pt>
                <c:pt idx="88">
                  <c:v>44610</c:v>
                </c:pt>
                <c:pt idx="89">
                  <c:v>44614</c:v>
                </c:pt>
                <c:pt idx="90">
                  <c:v>44615</c:v>
                </c:pt>
                <c:pt idx="91">
                  <c:v>44616</c:v>
                </c:pt>
                <c:pt idx="92">
                  <c:v>44617</c:v>
                </c:pt>
                <c:pt idx="93">
                  <c:v>44620</c:v>
                </c:pt>
                <c:pt idx="94">
                  <c:v>44621</c:v>
                </c:pt>
                <c:pt idx="95">
                  <c:v>44622</c:v>
                </c:pt>
                <c:pt idx="96">
                  <c:v>44623</c:v>
                </c:pt>
                <c:pt idx="97">
                  <c:v>44624</c:v>
                </c:pt>
                <c:pt idx="98">
                  <c:v>44627</c:v>
                </c:pt>
                <c:pt idx="99">
                  <c:v>44628</c:v>
                </c:pt>
                <c:pt idx="100">
                  <c:v>44629</c:v>
                </c:pt>
                <c:pt idx="101">
                  <c:v>44630</c:v>
                </c:pt>
                <c:pt idx="102">
                  <c:v>44631</c:v>
                </c:pt>
                <c:pt idx="103">
                  <c:v>44634</c:v>
                </c:pt>
                <c:pt idx="104">
                  <c:v>44635</c:v>
                </c:pt>
                <c:pt idx="105">
                  <c:v>44636</c:v>
                </c:pt>
                <c:pt idx="106">
                  <c:v>44637</c:v>
                </c:pt>
                <c:pt idx="107">
                  <c:v>44638</c:v>
                </c:pt>
                <c:pt idx="108">
                  <c:v>44641</c:v>
                </c:pt>
                <c:pt idx="109">
                  <c:v>44642</c:v>
                </c:pt>
                <c:pt idx="110">
                  <c:v>44643</c:v>
                </c:pt>
                <c:pt idx="111">
                  <c:v>44644</c:v>
                </c:pt>
                <c:pt idx="112">
                  <c:v>44645</c:v>
                </c:pt>
                <c:pt idx="113">
                  <c:v>44648</c:v>
                </c:pt>
                <c:pt idx="114">
                  <c:v>44649</c:v>
                </c:pt>
                <c:pt idx="115">
                  <c:v>44650</c:v>
                </c:pt>
                <c:pt idx="116">
                  <c:v>44651</c:v>
                </c:pt>
                <c:pt idx="117">
                  <c:v>44652</c:v>
                </c:pt>
                <c:pt idx="118">
                  <c:v>44655</c:v>
                </c:pt>
                <c:pt idx="119">
                  <c:v>44656</c:v>
                </c:pt>
                <c:pt idx="120">
                  <c:v>44657</c:v>
                </c:pt>
                <c:pt idx="121">
                  <c:v>44658</c:v>
                </c:pt>
                <c:pt idx="122">
                  <c:v>44659</c:v>
                </c:pt>
                <c:pt idx="123">
                  <c:v>44662</c:v>
                </c:pt>
                <c:pt idx="124">
                  <c:v>44663</c:v>
                </c:pt>
                <c:pt idx="125">
                  <c:v>44664</c:v>
                </c:pt>
                <c:pt idx="126">
                  <c:v>44665</c:v>
                </c:pt>
                <c:pt idx="127">
                  <c:v>44669</c:v>
                </c:pt>
                <c:pt idx="128">
                  <c:v>44670</c:v>
                </c:pt>
                <c:pt idx="129">
                  <c:v>44671</c:v>
                </c:pt>
                <c:pt idx="130">
                  <c:v>44672</c:v>
                </c:pt>
                <c:pt idx="131">
                  <c:v>44673</c:v>
                </c:pt>
                <c:pt idx="132">
                  <c:v>44676</c:v>
                </c:pt>
                <c:pt idx="133">
                  <c:v>44677</c:v>
                </c:pt>
                <c:pt idx="134">
                  <c:v>44678</c:v>
                </c:pt>
                <c:pt idx="135">
                  <c:v>44679</c:v>
                </c:pt>
                <c:pt idx="136">
                  <c:v>44680</c:v>
                </c:pt>
                <c:pt idx="137">
                  <c:v>44683</c:v>
                </c:pt>
                <c:pt idx="138">
                  <c:v>44684</c:v>
                </c:pt>
                <c:pt idx="139">
                  <c:v>44685</c:v>
                </c:pt>
                <c:pt idx="140">
                  <c:v>44686</c:v>
                </c:pt>
                <c:pt idx="141">
                  <c:v>44687</c:v>
                </c:pt>
                <c:pt idx="142">
                  <c:v>44690</c:v>
                </c:pt>
                <c:pt idx="143">
                  <c:v>44691</c:v>
                </c:pt>
                <c:pt idx="144">
                  <c:v>44692</c:v>
                </c:pt>
                <c:pt idx="145">
                  <c:v>44693</c:v>
                </c:pt>
                <c:pt idx="146">
                  <c:v>44694</c:v>
                </c:pt>
                <c:pt idx="147">
                  <c:v>44697</c:v>
                </c:pt>
                <c:pt idx="148">
                  <c:v>44698</c:v>
                </c:pt>
                <c:pt idx="149">
                  <c:v>44699</c:v>
                </c:pt>
                <c:pt idx="150">
                  <c:v>44700</c:v>
                </c:pt>
                <c:pt idx="151">
                  <c:v>44701</c:v>
                </c:pt>
                <c:pt idx="152">
                  <c:v>44704</c:v>
                </c:pt>
                <c:pt idx="153">
                  <c:v>44705</c:v>
                </c:pt>
                <c:pt idx="154">
                  <c:v>44706</c:v>
                </c:pt>
                <c:pt idx="155">
                  <c:v>44707</c:v>
                </c:pt>
                <c:pt idx="156">
                  <c:v>44708</c:v>
                </c:pt>
                <c:pt idx="157">
                  <c:v>44712</c:v>
                </c:pt>
                <c:pt idx="158">
                  <c:v>44713</c:v>
                </c:pt>
                <c:pt idx="159">
                  <c:v>44714</c:v>
                </c:pt>
                <c:pt idx="160">
                  <c:v>44715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44725</c:v>
                </c:pt>
                <c:pt idx="166">
                  <c:v>44726</c:v>
                </c:pt>
                <c:pt idx="167">
                  <c:v>44727</c:v>
                </c:pt>
                <c:pt idx="168">
                  <c:v>44728</c:v>
                </c:pt>
                <c:pt idx="169">
                  <c:v>44729</c:v>
                </c:pt>
                <c:pt idx="170">
                  <c:v>44733</c:v>
                </c:pt>
                <c:pt idx="171">
                  <c:v>44734</c:v>
                </c:pt>
                <c:pt idx="172">
                  <c:v>44735</c:v>
                </c:pt>
                <c:pt idx="173">
                  <c:v>44736</c:v>
                </c:pt>
                <c:pt idx="174">
                  <c:v>44739</c:v>
                </c:pt>
                <c:pt idx="175">
                  <c:v>44740</c:v>
                </c:pt>
                <c:pt idx="176">
                  <c:v>44741</c:v>
                </c:pt>
                <c:pt idx="177">
                  <c:v>44742</c:v>
                </c:pt>
                <c:pt idx="178">
                  <c:v>44743</c:v>
                </c:pt>
                <c:pt idx="179">
                  <c:v>44747</c:v>
                </c:pt>
                <c:pt idx="180">
                  <c:v>44748</c:v>
                </c:pt>
                <c:pt idx="181">
                  <c:v>44749</c:v>
                </c:pt>
                <c:pt idx="182">
                  <c:v>44750</c:v>
                </c:pt>
                <c:pt idx="183">
                  <c:v>44753</c:v>
                </c:pt>
                <c:pt idx="184">
                  <c:v>44754</c:v>
                </c:pt>
                <c:pt idx="185">
                  <c:v>44755</c:v>
                </c:pt>
                <c:pt idx="186">
                  <c:v>44756</c:v>
                </c:pt>
                <c:pt idx="187">
                  <c:v>44757</c:v>
                </c:pt>
                <c:pt idx="188">
                  <c:v>44760</c:v>
                </c:pt>
                <c:pt idx="189">
                  <c:v>44761</c:v>
                </c:pt>
                <c:pt idx="190">
                  <c:v>44762</c:v>
                </c:pt>
                <c:pt idx="191">
                  <c:v>44763</c:v>
                </c:pt>
                <c:pt idx="192">
                  <c:v>44764</c:v>
                </c:pt>
                <c:pt idx="193">
                  <c:v>44767</c:v>
                </c:pt>
                <c:pt idx="194">
                  <c:v>44768</c:v>
                </c:pt>
                <c:pt idx="195">
                  <c:v>44769</c:v>
                </c:pt>
                <c:pt idx="196">
                  <c:v>44770</c:v>
                </c:pt>
                <c:pt idx="197">
                  <c:v>44771</c:v>
                </c:pt>
                <c:pt idx="198">
                  <c:v>44774</c:v>
                </c:pt>
                <c:pt idx="199">
                  <c:v>44775</c:v>
                </c:pt>
                <c:pt idx="200">
                  <c:v>44776</c:v>
                </c:pt>
                <c:pt idx="201">
                  <c:v>44777</c:v>
                </c:pt>
                <c:pt idx="202">
                  <c:v>44778</c:v>
                </c:pt>
                <c:pt idx="203">
                  <c:v>44781</c:v>
                </c:pt>
                <c:pt idx="204">
                  <c:v>44782</c:v>
                </c:pt>
                <c:pt idx="205">
                  <c:v>44783</c:v>
                </c:pt>
                <c:pt idx="206">
                  <c:v>44784</c:v>
                </c:pt>
                <c:pt idx="207">
                  <c:v>44785</c:v>
                </c:pt>
                <c:pt idx="208">
                  <c:v>44788</c:v>
                </c:pt>
                <c:pt idx="209">
                  <c:v>44789</c:v>
                </c:pt>
                <c:pt idx="210">
                  <c:v>44790</c:v>
                </c:pt>
                <c:pt idx="211">
                  <c:v>44791</c:v>
                </c:pt>
                <c:pt idx="212">
                  <c:v>44792</c:v>
                </c:pt>
                <c:pt idx="213">
                  <c:v>44795</c:v>
                </c:pt>
                <c:pt idx="214">
                  <c:v>44796</c:v>
                </c:pt>
                <c:pt idx="215">
                  <c:v>44797</c:v>
                </c:pt>
                <c:pt idx="216">
                  <c:v>44798</c:v>
                </c:pt>
                <c:pt idx="217">
                  <c:v>44799</c:v>
                </c:pt>
                <c:pt idx="218">
                  <c:v>44802</c:v>
                </c:pt>
                <c:pt idx="219">
                  <c:v>44803</c:v>
                </c:pt>
                <c:pt idx="220">
                  <c:v>44804</c:v>
                </c:pt>
                <c:pt idx="221">
                  <c:v>44805</c:v>
                </c:pt>
                <c:pt idx="222">
                  <c:v>44806</c:v>
                </c:pt>
                <c:pt idx="223">
                  <c:v>44810</c:v>
                </c:pt>
                <c:pt idx="224">
                  <c:v>44811</c:v>
                </c:pt>
                <c:pt idx="225">
                  <c:v>44812</c:v>
                </c:pt>
                <c:pt idx="226">
                  <c:v>44813</c:v>
                </c:pt>
                <c:pt idx="227">
                  <c:v>44816</c:v>
                </c:pt>
                <c:pt idx="228">
                  <c:v>44817</c:v>
                </c:pt>
                <c:pt idx="229">
                  <c:v>44818</c:v>
                </c:pt>
                <c:pt idx="230">
                  <c:v>44819</c:v>
                </c:pt>
                <c:pt idx="231">
                  <c:v>44820</c:v>
                </c:pt>
                <c:pt idx="232">
                  <c:v>44823</c:v>
                </c:pt>
                <c:pt idx="233">
                  <c:v>44824</c:v>
                </c:pt>
                <c:pt idx="234">
                  <c:v>44825</c:v>
                </c:pt>
                <c:pt idx="235">
                  <c:v>44826</c:v>
                </c:pt>
                <c:pt idx="236">
                  <c:v>44827</c:v>
                </c:pt>
                <c:pt idx="237">
                  <c:v>44830</c:v>
                </c:pt>
                <c:pt idx="238">
                  <c:v>44831</c:v>
                </c:pt>
                <c:pt idx="239">
                  <c:v>44832</c:v>
                </c:pt>
                <c:pt idx="240">
                  <c:v>44833</c:v>
                </c:pt>
                <c:pt idx="241">
                  <c:v>44834</c:v>
                </c:pt>
                <c:pt idx="242">
                  <c:v>44837</c:v>
                </c:pt>
                <c:pt idx="243">
                  <c:v>44838</c:v>
                </c:pt>
                <c:pt idx="244">
                  <c:v>44839</c:v>
                </c:pt>
                <c:pt idx="245">
                  <c:v>44840</c:v>
                </c:pt>
                <c:pt idx="246">
                  <c:v>44841</c:v>
                </c:pt>
                <c:pt idx="247">
                  <c:v>44844</c:v>
                </c:pt>
                <c:pt idx="248">
                  <c:v>44845</c:v>
                </c:pt>
                <c:pt idx="249">
                  <c:v>44846</c:v>
                </c:pt>
                <c:pt idx="250">
                  <c:v>44847</c:v>
                </c:pt>
                <c:pt idx="251">
                  <c:v>44848</c:v>
                </c:pt>
                <c:pt idx="252">
                  <c:v>44851</c:v>
                </c:pt>
                <c:pt idx="253">
                  <c:v>44852</c:v>
                </c:pt>
                <c:pt idx="254">
                  <c:v>44853</c:v>
                </c:pt>
                <c:pt idx="255">
                  <c:v>44854</c:v>
                </c:pt>
                <c:pt idx="256">
                  <c:v>44855</c:v>
                </c:pt>
              </c:numCache>
            </c:numRef>
          </c:cat>
          <c:val>
            <c:numRef>
              <c:f>Public_BondPx!$F$7:$F$271</c:f>
              <c:numCache>
                <c:formatCode>General</c:formatCode>
                <c:ptCount val="265"/>
                <c:pt idx="0">
                  <c:v>24.84</c:v>
                </c:pt>
                <c:pt idx="1">
                  <c:v>24.9</c:v>
                </c:pt>
                <c:pt idx="2">
                  <c:v>24.89</c:v>
                </c:pt>
                <c:pt idx="3">
                  <c:v>24.95</c:v>
                </c:pt>
                <c:pt idx="4">
                  <c:v>25.13</c:v>
                </c:pt>
                <c:pt idx="5">
                  <c:v>24.988</c:v>
                </c:pt>
                <c:pt idx="6">
                  <c:v>24.82</c:v>
                </c:pt>
                <c:pt idx="7">
                  <c:v>24.82</c:v>
                </c:pt>
                <c:pt idx="8">
                  <c:v>24.8</c:v>
                </c:pt>
                <c:pt idx="9">
                  <c:v>24.5</c:v>
                </c:pt>
                <c:pt idx="10">
                  <c:v>24.75</c:v>
                </c:pt>
                <c:pt idx="11">
                  <c:v>24.8</c:v>
                </c:pt>
                <c:pt idx="12">
                  <c:v>24.86</c:v>
                </c:pt>
                <c:pt idx="13">
                  <c:v>24.9</c:v>
                </c:pt>
                <c:pt idx="14">
                  <c:v>24.9</c:v>
                </c:pt>
                <c:pt idx="15">
                  <c:v>24.95</c:v>
                </c:pt>
                <c:pt idx="16">
                  <c:v>24.95</c:v>
                </c:pt>
                <c:pt idx="17">
                  <c:v>25</c:v>
                </c:pt>
                <c:pt idx="18">
                  <c:v>25</c:v>
                </c:pt>
                <c:pt idx="19">
                  <c:v>25.05</c:v>
                </c:pt>
                <c:pt idx="20">
                  <c:v>25.187999999999999</c:v>
                </c:pt>
                <c:pt idx="21">
                  <c:v>25.1</c:v>
                </c:pt>
                <c:pt idx="22">
                  <c:v>25.15</c:v>
                </c:pt>
                <c:pt idx="23">
                  <c:v>25.3</c:v>
                </c:pt>
                <c:pt idx="24">
                  <c:v>25.3</c:v>
                </c:pt>
                <c:pt idx="25">
                  <c:v>24.96</c:v>
                </c:pt>
                <c:pt idx="26">
                  <c:v>24.99</c:v>
                </c:pt>
                <c:pt idx="27">
                  <c:v>24.95</c:v>
                </c:pt>
                <c:pt idx="28">
                  <c:v>24.9</c:v>
                </c:pt>
                <c:pt idx="29">
                  <c:v>24.67</c:v>
                </c:pt>
                <c:pt idx="30">
                  <c:v>24.9</c:v>
                </c:pt>
                <c:pt idx="31">
                  <c:v>24.67</c:v>
                </c:pt>
                <c:pt idx="32">
                  <c:v>24.65</c:v>
                </c:pt>
                <c:pt idx="33">
                  <c:v>24.47</c:v>
                </c:pt>
                <c:pt idx="34">
                  <c:v>24.5</c:v>
                </c:pt>
                <c:pt idx="35">
                  <c:v>23.8</c:v>
                </c:pt>
                <c:pt idx="36">
                  <c:v>23.74</c:v>
                </c:pt>
                <c:pt idx="37">
                  <c:v>23.71</c:v>
                </c:pt>
                <c:pt idx="38">
                  <c:v>23.6</c:v>
                </c:pt>
                <c:pt idx="39">
                  <c:v>23.25</c:v>
                </c:pt>
                <c:pt idx="40">
                  <c:v>23</c:v>
                </c:pt>
                <c:pt idx="41">
                  <c:v>22.76</c:v>
                </c:pt>
                <c:pt idx="42">
                  <c:v>22.4</c:v>
                </c:pt>
                <c:pt idx="43">
                  <c:v>22.2</c:v>
                </c:pt>
                <c:pt idx="44">
                  <c:v>22.1</c:v>
                </c:pt>
                <c:pt idx="45">
                  <c:v>22.5</c:v>
                </c:pt>
                <c:pt idx="46">
                  <c:v>22.96</c:v>
                </c:pt>
                <c:pt idx="47">
                  <c:v>23.25</c:v>
                </c:pt>
                <c:pt idx="48">
                  <c:v>23.32</c:v>
                </c:pt>
                <c:pt idx="49">
                  <c:v>23.4</c:v>
                </c:pt>
                <c:pt idx="50">
                  <c:v>23.45</c:v>
                </c:pt>
                <c:pt idx="51">
                  <c:v>23.6</c:v>
                </c:pt>
                <c:pt idx="52">
                  <c:v>23.9</c:v>
                </c:pt>
                <c:pt idx="53">
                  <c:v>23.95</c:v>
                </c:pt>
                <c:pt idx="54">
                  <c:v>23.86</c:v>
                </c:pt>
                <c:pt idx="55">
                  <c:v>23.95</c:v>
                </c:pt>
                <c:pt idx="56">
                  <c:v>23.8</c:v>
                </c:pt>
                <c:pt idx="57">
                  <c:v>23.9</c:v>
                </c:pt>
                <c:pt idx="58">
                  <c:v>23.9</c:v>
                </c:pt>
                <c:pt idx="59">
                  <c:v>23.84</c:v>
                </c:pt>
                <c:pt idx="60">
                  <c:v>23.602</c:v>
                </c:pt>
                <c:pt idx="61">
                  <c:v>23.95</c:v>
                </c:pt>
                <c:pt idx="62">
                  <c:v>23.91</c:v>
                </c:pt>
                <c:pt idx="63">
                  <c:v>23.8</c:v>
                </c:pt>
                <c:pt idx="64">
                  <c:v>23.8</c:v>
                </c:pt>
                <c:pt idx="65">
                  <c:v>23.65</c:v>
                </c:pt>
                <c:pt idx="66">
                  <c:v>23.867999999999999</c:v>
                </c:pt>
                <c:pt idx="67">
                  <c:v>23.98</c:v>
                </c:pt>
                <c:pt idx="68">
                  <c:v>23</c:v>
                </c:pt>
                <c:pt idx="69">
                  <c:v>22.15</c:v>
                </c:pt>
                <c:pt idx="70">
                  <c:v>21.98</c:v>
                </c:pt>
                <c:pt idx="71">
                  <c:v>21.88</c:v>
                </c:pt>
                <c:pt idx="72">
                  <c:v>21.23</c:v>
                </c:pt>
                <c:pt idx="73">
                  <c:v>21.75</c:v>
                </c:pt>
                <c:pt idx="74">
                  <c:v>22.3</c:v>
                </c:pt>
                <c:pt idx="75">
                  <c:v>22.445</c:v>
                </c:pt>
                <c:pt idx="76">
                  <c:v>22.12</c:v>
                </c:pt>
                <c:pt idx="77">
                  <c:v>21.8</c:v>
                </c:pt>
                <c:pt idx="78">
                  <c:v>21.963999999999999</c:v>
                </c:pt>
                <c:pt idx="79">
                  <c:v>22.15</c:v>
                </c:pt>
                <c:pt idx="80">
                  <c:v>22.3</c:v>
                </c:pt>
                <c:pt idx="81">
                  <c:v>22.48</c:v>
                </c:pt>
                <c:pt idx="82">
                  <c:v>22.449000000000002</c:v>
                </c:pt>
                <c:pt idx="83">
                  <c:v>22.75</c:v>
                </c:pt>
                <c:pt idx="84">
                  <c:v>22.6</c:v>
                </c:pt>
                <c:pt idx="85">
                  <c:v>22.925000000000001</c:v>
                </c:pt>
                <c:pt idx="86">
                  <c:v>23.125</c:v>
                </c:pt>
                <c:pt idx="87">
                  <c:v>22.931999999999999</c:v>
                </c:pt>
                <c:pt idx="88">
                  <c:v>22.2</c:v>
                </c:pt>
                <c:pt idx="89">
                  <c:v>22.25</c:v>
                </c:pt>
                <c:pt idx="90">
                  <c:v>22</c:v>
                </c:pt>
                <c:pt idx="91">
                  <c:v>21.88</c:v>
                </c:pt>
                <c:pt idx="92">
                  <c:v>22.11</c:v>
                </c:pt>
                <c:pt idx="93">
                  <c:v>22.02</c:v>
                </c:pt>
                <c:pt idx="94">
                  <c:v>22.35</c:v>
                </c:pt>
                <c:pt idx="95">
                  <c:v>22.35</c:v>
                </c:pt>
                <c:pt idx="96">
                  <c:v>22.07</c:v>
                </c:pt>
                <c:pt idx="97">
                  <c:v>22</c:v>
                </c:pt>
                <c:pt idx="98">
                  <c:v>21.76</c:v>
                </c:pt>
                <c:pt idx="99">
                  <c:v>22.073</c:v>
                </c:pt>
                <c:pt idx="100">
                  <c:v>21.966999999999999</c:v>
                </c:pt>
                <c:pt idx="101">
                  <c:v>21.83</c:v>
                </c:pt>
                <c:pt idx="102">
                  <c:v>22</c:v>
                </c:pt>
                <c:pt idx="103">
                  <c:v>21.85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21.98</c:v>
                </c:pt>
                <c:pt idx="108">
                  <c:v>22.178999999999998</c:v>
                </c:pt>
                <c:pt idx="109">
                  <c:v>22.2</c:v>
                </c:pt>
                <c:pt idx="110">
                  <c:v>22.2</c:v>
                </c:pt>
                <c:pt idx="111">
                  <c:v>22.2</c:v>
                </c:pt>
                <c:pt idx="112">
                  <c:v>22.15</c:v>
                </c:pt>
                <c:pt idx="113">
                  <c:v>22.2</c:v>
                </c:pt>
                <c:pt idx="114">
                  <c:v>22.2</c:v>
                </c:pt>
                <c:pt idx="115">
                  <c:v>22.18</c:v>
                </c:pt>
                <c:pt idx="116">
                  <c:v>22.05</c:v>
                </c:pt>
                <c:pt idx="117">
                  <c:v>22.6</c:v>
                </c:pt>
                <c:pt idx="118">
                  <c:v>22.5</c:v>
                </c:pt>
                <c:pt idx="119">
                  <c:v>22.3</c:v>
                </c:pt>
                <c:pt idx="120">
                  <c:v>22.12</c:v>
                </c:pt>
                <c:pt idx="121">
                  <c:v>22</c:v>
                </c:pt>
                <c:pt idx="122">
                  <c:v>22.25</c:v>
                </c:pt>
                <c:pt idx="123">
                  <c:v>22.1</c:v>
                </c:pt>
                <c:pt idx="124">
                  <c:v>21.92</c:v>
                </c:pt>
                <c:pt idx="125">
                  <c:v>21.75</c:v>
                </c:pt>
                <c:pt idx="126">
                  <c:v>21.67</c:v>
                </c:pt>
                <c:pt idx="127">
                  <c:v>22</c:v>
                </c:pt>
                <c:pt idx="128">
                  <c:v>21.99</c:v>
                </c:pt>
                <c:pt idx="129">
                  <c:v>21.54</c:v>
                </c:pt>
                <c:pt idx="130">
                  <c:v>21.71</c:v>
                </c:pt>
                <c:pt idx="131">
                  <c:v>21.98</c:v>
                </c:pt>
                <c:pt idx="132">
                  <c:v>21.89</c:v>
                </c:pt>
                <c:pt idx="133">
                  <c:v>21.795000000000002</c:v>
                </c:pt>
                <c:pt idx="134">
                  <c:v>21.48</c:v>
                </c:pt>
                <c:pt idx="135">
                  <c:v>20.9</c:v>
                </c:pt>
                <c:pt idx="136">
                  <c:v>21.13</c:v>
                </c:pt>
                <c:pt idx="137">
                  <c:v>21.242999999999999</c:v>
                </c:pt>
                <c:pt idx="138">
                  <c:v>21.49</c:v>
                </c:pt>
                <c:pt idx="139">
                  <c:v>21.4</c:v>
                </c:pt>
                <c:pt idx="140">
                  <c:v>21.62</c:v>
                </c:pt>
                <c:pt idx="141">
                  <c:v>21.536000000000001</c:v>
                </c:pt>
                <c:pt idx="142">
                  <c:v>21.26</c:v>
                </c:pt>
                <c:pt idx="143">
                  <c:v>21.15</c:v>
                </c:pt>
                <c:pt idx="144">
                  <c:v>21</c:v>
                </c:pt>
                <c:pt idx="145">
                  <c:v>20.68</c:v>
                </c:pt>
                <c:pt idx="146">
                  <c:v>20.898</c:v>
                </c:pt>
                <c:pt idx="147">
                  <c:v>20.6</c:v>
                </c:pt>
                <c:pt idx="148">
                  <c:v>20.503</c:v>
                </c:pt>
                <c:pt idx="149">
                  <c:v>19.23</c:v>
                </c:pt>
                <c:pt idx="150">
                  <c:v>19.73</c:v>
                </c:pt>
                <c:pt idx="151">
                  <c:v>19.670000000000002</c:v>
                </c:pt>
                <c:pt idx="152">
                  <c:v>19.54</c:v>
                </c:pt>
                <c:pt idx="153">
                  <c:v>19.998999999999999</c:v>
                </c:pt>
                <c:pt idx="154">
                  <c:v>19.7</c:v>
                </c:pt>
                <c:pt idx="155">
                  <c:v>19.972999999999999</c:v>
                </c:pt>
                <c:pt idx="156">
                  <c:v>19.8</c:v>
                </c:pt>
                <c:pt idx="157">
                  <c:v>19.920000000000002</c:v>
                </c:pt>
                <c:pt idx="158">
                  <c:v>19.98</c:v>
                </c:pt>
                <c:pt idx="159">
                  <c:v>19.850000000000001</c:v>
                </c:pt>
                <c:pt idx="160">
                  <c:v>19.675000000000001</c:v>
                </c:pt>
                <c:pt idx="161">
                  <c:v>19.95</c:v>
                </c:pt>
                <c:pt idx="162">
                  <c:v>19.706</c:v>
                </c:pt>
                <c:pt idx="163">
                  <c:v>19.928999999999998</c:v>
                </c:pt>
                <c:pt idx="164">
                  <c:v>19.8</c:v>
                </c:pt>
                <c:pt idx="165">
                  <c:v>18.93</c:v>
                </c:pt>
                <c:pt idx="166">
                  <c:v>19</c:v>
                </c:pt>
                <c:pt idx="167">
                  <c:v>19</c:v>
                </c:pt>
                <c:pt idx="168">
                  <c:v>16.559999999999999</c:v>
                </c:pt>
                <c:pt idx="169">
                  <c:v>16.95</c:v>
                </c:pt>
                <c:pt idx="170">
                  <c:v>17.2</c:v>
                </c:pt>
                <c:pt idx="171">
                  <c:v>17</c:v>
                </c:pt>
                <c:pt idx="172">
                  <c:v>17.239000000000001</c:v>
                </c:pt>
                <c:pt idx="173">
                  <c:v>17.149999999999999</c:v>
                </c:pt>
                <c:pt idx="174">
                  <c:v>17.2</c:v>
                </c:pt>
                <c:pt idx="175">
                  <c:v>16.68</c:v>
                </c:pt>
                <c:pt idx="176">
                  <c:v>16.579999999999998</c:v>
                </c:pt>
                <c:pt idx="177">
                  <c:v>14.64</c:v>
                </c:pt>
                <c:pt idx="178">
                  <c:v>14</c:v>
                </c:pt>
                <c:pt idx="179">
                  <c:v>14.03</c:v>
                </c:pt>
                <c:pt idx="180">
                  <c:v>13.73</c:v>
                </c:pt>
                <c:pt idx="181">
                  <c:v>13.97</c:v>
                </c:pt>
                <c:pt idx="182">
                  <c:v>13.85</c:v>
                </c:pt>
                <c:pt idx="183">
                  <c:v>13.7</c:v>
                </c:pt>
                <c:pt idx="184">
                  <c:v>13.25</c:v>
                </c:pt>
                <c:pt idx="185">
                  <c:v>13.28</c:v>
                </c:pt>
                <c:pt idx="186">
                  <c:v>13.05</c:v>
                </c:pt>
                <c:pt idx="187">
                  <c:v>13</c:v>
                </c:pt>
                <c:pt idx="188">
                  <c:v>13.35</c:v>
                </c:pt>
                <c:pt idx="189">
                  <c:v>13.5</c:v>
                </c:pt>
                <c:pt idx="190">
                  <c:v>13.5</c:v>
                </c:pt>
                <c:pt idx="191">
                  <c:v>13.3</c:v>
                </c:pt>
                <c:pt idx="192">
                  <c:v>13.31</c:v>
                </c:pt>
                <c:pt idx="193">
                  <c:v>13.3</c:v>
                </c:pt>
                <c:pt idx="194">
                  <c:v>13.25</c:v>
                </c:pt>
                <c:pt idx="195">
                  <c:v>13.48</c:v>
                </c:pt>
                <c:pt idx="196">
                  <c:v>13.4</c:v>
                </c:pt>
                <c:pt idx="197">
                  <c:v>13.41</c:v>
                </c:pt>
                <c:pt idx="198">
                  <c:v>13.46</c:v>
                </c:pt>
                <c:pt idx="199">
                  <c:v>13.96</c:v>
                </c:pt>
                <c:pt idx="200">
                  <c:v>14.84</c:v>
                </c:pt>
                <c:pt idx="201">
                  <c:v>15.7</c:v>
                </c:pt>
                <c:pt idx="202">
                  <c:v>15.8</c:v>
                </c:pt>
                <c:pt idx="203">
                  <c:v>15.79</c:v>
                </c:pt>
                <c:pt idx="204">
                  <c:v>15.375</c:v>
                </c:pt>
                <c:pt idx="205">
                  <c:v>15.77</c:v>
                </c:pt>
                <c:pt idx="206">
                  <c:v>15.7</c:v>
                </c:pt>
                <c:pt idx="207">
                  <c:v>15.9</c:v>
                </c:pt>
                <c:pt idx="208">
                  <c:v>15.7</c:v>
                </c:pt>
                <c:pt idx="209">
                  <c:v>15.26</c:v>
                </c:pt>
                <c:pt idx="210">
                  <c:v>14.75</c:v>
                </c:pt>
                <c:pt idx="211">
                  <c:v>15.27</c:v>
                </c:pt>
                <c:pt idx="212">
                  <c:v>14.25</c:v>
                </c:pt>
                <c:pt idx="213">
                  <c:v>14.35</c:v>
                </c:pt>
                <c:pt idx="214">
                  <c:v>14.49</c:v>
                </c:pt>
                <c:pt idx="215">
                  <c:v>14.49</c:v>
                </c:pt>
                <c:pt idx="216">
                  <c:v>14.5</c:v>
                </c:pt>
                <c:pt idx="217">
                  <c:v>14.05</c:v>
                </c:pt>
                <c:pt idx="218">
                  <c:v>14</c:v>
                </c:pt>
                <c:pt idx="219">
                  <c:v>14.2</c:v>
                </c:pt>
                <c:pt idx="220">
                  <c:v>14.114000000000001</c:v>
                </c:pt>
                <c:pt idx="221">
                  <c:v>13.9</c:v>
                </c:pt>
                <c:pt idx="222">
                  <c:v>14</c:v>
                </c:pt>
                <c:pt idx="223">
                  <c:v>13.975</c:v>
                </c:pt>
                <c:pt idx="224">
                  <c:v>13.86</c:v>
                </c:pt>
                <c:pt idx="225">
                  <c:v>13.88</c:v>
                </c:pt>
                <c:pt idx="226">
                  <c:v>13.5</c:v>
                </c:pt>
                <c:pt idx="227">
                  <c:v>13.8</c:v>
                </c:pt>
                <c:pt idx="228">
                  <c:v>14</c:v>
                </c:pt>
                <c:pt idx="229">
                  <c:v>13.95</c:v>
                </c:pt>
                <c:pt idx="230">
                  <c:v>13.94</c:v>
                </c:pt>
                <c:pt idx="231">
                  <c:v>13.55</c:v>
                </c:pt>
                <c:pt idx="232">
                  <c:v>13.55</c:v>
                </c:pt>
                <c:pt idx="233">
                  <c:v>13.6</c:v>
                </c:pt>
                <c:pt idx="234">
                  <c:v>13.7</c:v>
                </c:pt>
                <c:pt idx="235">
                  <c:v>13.25</c:v>
                </c:pt>
                <c:pt idx="236">
                  <c:v>13.385</c:v>
                </c:pt>
                <c:pt idx="237">
                  <c:v>12.95</c:v>
                </c:pt>
                <c:pt idx="238">
                  <c:v>12.75</c:v>
                </c:pt>
                <c:pt idx="239">
                  <c:v>12.6</c:v>
                </c:pt>
                <c:pt idx="240">
                  <c:v>12.4</c:v>
                </c:pt>
                <c:pt idx="241">
                  <c:v>12.2</c:v>
                </c:pt>
                <c:pt idx="242">
                  <c:v>11.97</c:v>
                </c:pt>
                <c:pt idx="243">
                  <c:v>11.5</c:v>
                </c:pt>
                <c:pt idx="244">
                  <c:v>11.5</c:v>
                </c:pt>
                <c:pt idx="245">
                  <c:v>11</c:v>
                </c:pt>
                <c:pt idx="246">
                  <c:v>11.2</c:v>
                </c:pt>
                <c:pt idx="247">
                  <c:v>11.02</c:v>
                </c:pt>
                <c:pt idx="248">
                  <c:v>8.17</c:v>
                </c:pt>
                <c:pt idx="249">
                  <c:v>8.48</c:v>
                </c:pt>
                <c:pt idx="250">
                  <c:v>8</c:v>
                </c:pt>
                <c:pt idx="251">
                  <c:v>7.93</c:v>
                </c:pt>
                <c:pt idx="252">
                  <c:v>7.35</c:v>
                </c:pt>
                <c:pt idx="253">
                  <c:v>7.39</c:v>
                </c:pt>
                <c:pt idx="254">
                  <c:v>7.15</c:v>
                </c:pt>
                <c:pt idx="255">
                  <c:v>6.7</c:v>
                </c:pt>
                <c:pt idx="256">
                  <c:v>6.6520000000000001</c:v>
                </c:pt>
                <c:pt idx="257">
                  <c:v>6.29</c:v>
                </c:pt>
                <c:pt idx="258">
                  <c:v>6.8</c:v>
                </c:pt>
                <c:pt idx="259">
                  <c:v>6.8</c:v>
                </c:pt>
                <c:pt idx="260">
                  <c:v>7.12</c:v>
                </c:pt>
                <c:pt idx="261">
                  <c:v>7.07</c:v>
                </c:pt>
                <c:pt idx="262">
                  <c:v>5.85</c:v>
                </c:pt>
                <c:pt idx="263">
                  <c:v>5.87</c:v>
                </c:pt>
                <c:pt idx="264">
                  <c:v>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D0-4A10-9EA8-2FFEB953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15280"/>
        <c:axId val="1664308624"/>
      </c:lineChart>
      <c:lineChart>
        <c:grouping val="standard"/>
        <c:varyColors val="0"/>
        <c:ser>
          <c:idx val="1"/>
          <c:order val="1"/>
          <c:tx>
            <c:v>GREE Bond Yield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Public_BondPx!$E$7:$E$271</c:f>
              <c:numCache>
                <c:formatCode>m/d/yyyy</c:formatCode>
                <c:ptCount val="265"/>
                <c:pt idx="0">
                  <c:v>0</c:v>
                </c:pt>
                <c:pt idx="1">
                  <c:v>44484</c:v>
                </c:pt>
                <c:pt idx="2">
                  <c:v>44487</c:v>
                </c:pt>
                <c:pt idx="3">
                  <c:v>44488</c:v>
                </c:pt>
                <c:pt idx="4">
                  <c:v>44489</c:v>
                </c:pt>
                <c:pt idx="5">
                  <c:v>44490</c:v>
                </c:pt>
                <c:pt idx="6">
                  <c:v>44491</c:v>
                </c:pt>
                <c:pt idx="7">
                  <c:v>44494</c:v>
                </c:pt>
                <c:pt idx="8">
                  <c:v>44495</c:v>
                </c:pt>
                <c:pt idx="9">
                  <c:v>44496</c:v>
                </c:pt>
                <c:pt idx="10">
                  <c:v>44497</c:v>
                </c:pt>
                <c:pt idx="11">
                  <c:v>44498</c:v>
                </c:pt>
                <c:pt idx="12">
                  <c:v>44501</c:v>
                </c:pt>
                <c:pt idx="13">
                  <c:v>44502</c:v>
                </c:pt>
                <c:pt idx="14">
                  <c:v>44503</c:v>
                </c:pt>
                <c:pt idx="15">
                  <c:v>44504</c:v>
                </c:pt>
                <c:pt idx="16">
                  <c:v>44505</c:v>
                </c:pt>
                <c:pt idx="17">
                  <c:v>44508</c:v>
                </c:pt>
                <c:pt idx="18">
                  <c:v>44509</c:v>
                </c:pt>
                <c:pt idx="19">
                  <c:v>44510</c:v>
                </c:pt>
                <c:pt idx="20">
                  <c:v>44511</c:v>
                </c:pt>
                <c:pt idx="21">
                  <c:v>44512</c:v>
                </c:pt>
                <c:pt idx="22">
                  <c:v>44515</c:v>
                </c:pt>
                <c:pt idx="23">
                  <c:v>44516</c:v>
                </c:pt>
                <c:pt idx="24">
                  <c:v>44517</c:v>
                </c:pt>
                <c:pt idx="25">
                  <c:v>44518</c:v>
                </c:pt>
                <c:pt idx="26">
                  <c:v>44519</c:v>
                </c:pt>
                <c:pt idx="27">
                  <c:v>44522</c:v>
                </c:pt>
                <c:pt idx="28">
                  <c:v>44523</c:v>
                </c:pt>
                <c:pt idx="29">
                  <c:v>44524</c:v>
                </c:pt>
                <c:pt idx="30">
                  <c:v>44526</c:v>
                </c:pt>
                <c:pt idx="31">
                  <c:v>44529</c:v>
                </c:pt>
                <c:pt idx="32">
                  <c:v>44530</c:v>
                </c:pt>
                <c:pt idx="33">
                  <c:v>44531</c:v>
                </c:pt>
                <c:pt idx="34">
                  <c:v>44532</c:v>
                </c:pt>
                <c:pt idx="35">
                  <c:v>44533</c:v>
                </c:pt>
                <c:pt idx="36">
                  <c:v>44536</c:v>
                </c:pt>
                <c:pt idx="37">
                  <c:v>44537</c:v>
                </c:pt>
                <c:pt idx="38">
                  <c:v>44538</c:v>
                </c:pt>
                <c:pt idx="39">
                  <c:v>44539</c:v>
                </c:pt>
                <c:pt idx="40">
                  <c:v>44540</c:v>
                </c:pt>
                <c:pt idx="41">
                  <c:v>44543</c:v>
                </c:pt>
                <c:pt idx="42">
                  <c:v>44544</c:v>
                </c:pt>
                <c:pt idx="43">
                  <c:v>44545</c:v>
                </c:pt>
                <c:pt idx="44">
                  <c:v>44546</c:v>
                </c:pt>
                <c:pt idx="45">
                  <c:v>44547</c:v>
                </c:pt>
                <c:pt idx="46">
                  <c:v>44550</c:v>
                </c:pt>
                <c:pt idx="47">
                  <c:v>44551</c:v>
                </c:pt>
                <c:pt idx="48">
                  <c:v>44552</c:v>
                </c:pt>
                <c:pt idx="49">
                  <c:v>44553</c:v>
                </c:pt>
                <c:pt idx="50">
                  <c:v>44557</c:v>
                </c:pt>
                <c:pt idx="51">
                  <c:v>44558</c:v>
                </c:pt>
                <c:pt idx="52">
                  <c:v>44559</c:v>
                </c:pt>
                <c:pt idx="53">
                  <c:v>44560</c:v>
                </c:pt>
                <c:pt idx="54">
                  <c:v>44561</c:v>
                </c:pt>
                <c:pt idx="55">
                  <c:v>44564</c:v>
                </c:pt>
                <c:pt idx="56">
                  <c:v>44565</c:v>
                </c:pt>
                <c:pt idx="57">
                  <c:v>44566</c:v>
                </c:pt>
                <c:pt idx="58">
                  <c:v>44567</c:v>
                </c:pt>
                <c:pt idx="59">
                  <c:v>44568</c:v>
                </c:pt>
                <c:pt idx="60">
                  <c:v>44571</c:v>
                </c:pt>
                <c:pt idx="61">
                  <c:v>44572</c:v>
                </c:pt>
                <c:pt idx="62">
                  <c:v>44573</c:v>
                </c:pt>
                <c:pt idx="63">
                  <c:v>44574</c:v>
                </c:pt>
                <c:pt idx="64">
                  <c:v>44575</c:v>
                </c:pt>
                <c:pt idx="65">
                  <c:v>44579</c:v>
                </c:pt>
                <c:pt idx="66">
                  <c:v>44580</c:v>
                </c:pt>
                <c:pt idx="67">
                  <c:v>44581</c:v>
                </c:pt>
                <c:pt idx="68">
                  <c:v>44582</c:v>
                </c:pt>
                <c:pt idx="69">
                  <c:v>44585</c:v>
                </c:pt>
                <c:pt idx="70">
                  <c:v>44586</c:v>
                </c:pt>
                <c:pt idx="71">
                  <c:v>44587</c:v>
                </c:pt>
                <c:pt idx="72">
                  <c:v>44588</c:v>
                </c:pt>
                <c:pt idx="73">
                  <c:v>44589</c:v>
                </c:pt>
                <c:pt idx="74">
                  <c:v>44592</c:v>
                </c:pt>
                <c:pt idx="75">
                  <c:v>44593</c:v>
                </c:pt>
                <c:pt idx="76">
                  <c:v>44594</c:v>
                </c:pt>
                <c:pt idx="77">
                  <c:v>44595</c:v>
                </c:pt>
                <c:pt idx="78">
                  <c:v>44596</c:v>
                </c:pt>
                <c:pt idx="79">
                  <c:v>44599</c:v>
                </c:pt>
                <c:pt idx="80">
                  <c:v>44600</c:v>
                </c:pt>
                <c:pt idx="81">
                  <c:v>44601</c:v>
                </c:pt>
                <c:pt idx="82">
                  <c:v>44602</c:v>
                </c:pt>
                <c:pt idx="83">
                  <c:v>44603</c:v>
                </c:pt>
                <c:pt idx="84">
                  <c:v>44606</c:v>
                </c:pt>
                <c:pt idx="85">
                  <c:v>44607</c:v>
                </c:pt>
                <c:pt idx="86">
                  <c:v>44608</c:v>
                </c:pt>
                <c:pt idx="87">
                  <c:v>44609</c:v>
                </c:pt>
                <c:pt idx="88">
                  <c:v>44610</c:v>
                </c:pt>
                <c:pt idx="89">
                  <c:v>44614</c:v>
                </c:pt>
                <c:pt idx="90">
                  <c:v>44615</c:v>
                </c:pt>
                <c:pt idx="91">
                  <c:v>44616</c:v>
                </c:pt>
                <c:pt idx="92">
                  <c:v>44617</c:v>
                </c:pt>
                <c:pt idx="93">
                  <c:v>44620</c:v>
                </c:pt>
                <c:pt idx="94">
                  <c:v>44621</c:v>
                </c:pt>
                <c:pt idx="95">
                  <c:v>44622</c:v>
                </c:pt>
                <c:pt idx="96">
                  <c:v>44623</c:v>
                </c:pt>
                <c:pt idx="97">
                  <c:v>44624</c:v>
                </c:pt>
                <c:pt idx="98">
                  <c:v>44627</c:v>
                </c:pt>
                <c:pt idx="99">
                  <c:v>44628</c:v>
                </c:pt>
                <c:pt idx="100">
                  <c:v>44629</c:v>
                </c:pt>
                <c:pt idx="101">
                  <c:v>44630</c:v>
                </c:pt>
                <c:pt idx="102">
                  <c:v>44631</c:v>
                </c:pt>
                <c:pt idx="103">
                  <c:v>44634</c:v>
                </c:pt>
                <c:pt idx="104">
                  <c:v>44635</c:v>
                </c:pt>
                <c:pt idx="105">
                  <c:v>44636</c:v>
                </c:pt>
                <c:pt idx="106">
                  <c:v>44637</c:v>
                </c:pt>
                <c:pt idx="107">
                  <c:v>44638</c:v>
                </c:pt>
                <c:pt idx="108">
                  <c:v>44641</c:v>
                </c:pt>
                <c:pt idx="109">
                  <c:v>44642</c:v>
                </c:pt>
                <c:pt idx="110">
                  <c:v>44643</c:v>
                </c:pt>
                <c:pt idx="111">
                  <c:v>44644</c:v>
                </c:pt>
                <c:pt idx="112">
                  <c:v>44645</c:v>
                </c:pt>
                <c:pt idx="113">
                  <c:v>44648</c:v>
                </c:pt>
                <c:pt idx="114">
                  <c:v>44649</c:v>
                </c:pt>
                <c:pt idx="115">
                  <c:v>44650</c:v>
                </c:pt>
                <c:pt idx="116">
                  <c:v>44651</c:v>
                </c:pt>
                <c:pt idx="117">
                  <c:v>44652</c:v>
                </c:pt>
                <c:pt idx="118">
                  <c:v>44655</c:v>
                </c:pt>
                <c:pt idx="119">
                  <c:v>44656</c:v>
                </c:pt>
                <c:pt idx="120">
                  <c:v>44657</c:v>
                </c:pt>
                <c:pt idx="121">
                  <c:v>44658</c:v>
                </c:pt>
                <c:pt idx="122">
                  <c:v>44659</c:v>
                </c:pt>
                <c:pt idx="123">
                  <c:v>44662</c:v>
                </c:pt>
                <c:pt idx="124">
                  <c:v>44663</c:v>
                </c:pt>
                <c:pt idx="125">
                  <c:v>44664</c:v>
                </c:pt>
                <c:pt idx="126">
                  <c:v>44665</c:v>
                </c:pt>
                <c:pt idx="127">
                  <c:v>44669</c:v>
                </c:pt>
                <c:pt idx="128">
                  <c:v>44670</c:v>
                </c:pt>
                <c:pt idx="129">
                  <c:v>44671</c:v>
                </c:pt>
                <c:pt idx="130">
                  <c:v>44672</c:v>
                </c:pt>
                <c:pt idx="131">
                  <c:v>44673</c:v>
                </c:pt>
                <c:pt idx="132">
                  <c:v>44676</c:v>
                </c:pt>
                <c:pt idx="133">
                  <c:v>44677</c:v>
                </c:pt>
                <c:pt idx="134">
                  <c:v>44678</c:v>
                </c:pt>
                <c:pt idx="135">
                  <c:v>44679</c:v>
                </c:pt>
                <c:pt idx="136">
                  <c:v>44680</c:v>
                </c:pt>
                <c:pt idx="137">
                  <c:v>44683</c:v>
                </c:pt>
                <c:pt idx="138">
                  <c:v>44684</c:v>
                </c:pt>
                <c:pt idx="139">
                  <c:v>44685</c:v>
                </c:pt>
                <c:pt idx="140">
                  <c:v>44686</c:v>
                </c:pt>
                <c:pt idx="141">
                  <c:v>44687</c:v>
                </c:pt>
                <c:pt idx="142">
                  <c:v>44690</c:v>
                </c:pt>
                <c:pt idx="143">
                  <c:v>44691</c:v>
                </c:pt>
                <c:pt idx="144">
                  <c:v>44692</c:v>
                </c:pt>
                <c:pt idx="145">
                  <c:v>44693</c:v>
                </c:pt>
                <c:pt idx="146">
                  <c:v>44694</c:v>
                </c:pt>
                <c:pt idx="147">
                  <c:v>44697</c:v>
                </c:pt>
                <c:pt idx="148">
                  <c:v>44698</c:v>
                </c:pt>
                <c:pt idx="149">
                  <c:v>44699</c:v>
                </c:pt>
                <c:pt idx="150">
                  <c:v>44700</c:v>
                </c:pt>
                <c:pt idx="151">
                  <c:v>44701</c:v>
                </c:pt>
                <c:pt idx="152">
                  <c:v>44704</c:v>
                </c:pt>
                <c:pt idx="153">
                  <c:v>44705</c:v>
                </c:pt>
                <c:pt idx="154">
                  <c:v>44706</c:v>
                </c:pt>
                <c:pt idx="155">
                  <c:v>44707</c:v>
                </c:pt>
                <c:pt idx="156">
                  <c:v>44708</c:v>
                </c:pt>
                <c:pt idx="157">
                  <c:v>44712</c:v>
                </c:pt>
                <c:pt idx="158">
                  <c:v>44713</c:v>
                </c:pt>
                <c:pt idx="159">
                  <c:v>44714</c:v>
                </c:pt>
                <c:pt idx="160">
                  <c:v>44715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44725</c:v>
                </c:pt>
                <c:pt idx="166">
                  <c:v>44726</c:v>
                </c:pt>
                <c:pt idx="167">
                  <c:v>44727</c:v>
                </c:pt>
                <c:pt idx="168">
                  <c:v>44728</c:v>
                </c:pt>
                <c:pt idx="169">
                  <c:v>44729</c:v>
                </c:pt>
                <c:pt idx="170">
                  <c:v>44733</c:v>
                </c:pt>
                <c:pt idx="171">
                  <c:v>44734</c:v>
                </c:pt>
                <c:pt idx="172">
                  <c:v>44735</c:v>
                </c:pt>
                <c:pt idx="173">
                  <c:v>44736</c:v>
                </c:pt>
                <c:pt idx="174">
                  <c:v>44739</c:v>
                </c:pt>
                <c:pt idx="175">
                  <c:v>44740</c:v>
                </c:pt>
                <c:pt idx="176">
                  <c:v>44741</c:v>
                </c:pt>
                <c:pt idx="177">
                  <c:v>44742</c:v>
                </c:pt>
                <c:pt idx="178">
                  <c:v>44743</c:v>
                </c:pt>
                <c:pt idx="179">
                  <c:v>44747</c:v>
                </c:pt>
                <c:pt idx="180">
                  <c:v>44748</c:v>
                </c:pt>
                <c:pt idx="181">
                  <c:v>44749</c:v>
                </c:pt>
                <c:pt idx="182">
                  <c:v>44750</c:v>
                </c:pt>
                <c:pt idx="183">
                  <c:v>44753</c:v>
                </c:pt>
                <c:pt idx="184">
                  <c:v>44754</c:v>
                </c:pt>
                <c:pt idx="185">
                  <c:v>44755</c:v>
                </c:pt>
                <c:pt idx="186">
                  <c:v>44756</c:v>
                </c:pt>
                <c:pt idx="187">
                  <c:v>44757</c:v>
                </c:pt>
                <c:pt idx="188">
                  <c:v>44760</c:v>
                </c:pt>
                <c:pt idx="189">
                  <c:v>44761</c:v>
                </c:pt>
                <c:pt idx="190">
                  <c:v>44762</c:v>
                </c:pt>
                <c:pt idx="191">
                  <c:v>44763</c:v>
                </c:pt>
                <c:pt idx="192">
                  <c:v>44764</c:v>
                </c:pt>
                <c:pt idx="193">
                  <c:v>44767</c:v>
                </c:pt>
                <c:pt idx="194">
                  <c:v>44768</c:v>
                </c:pt>
                <c:pt idx="195">
                  <c:v>44769</c:v>
                </c:pt>
                <c:pt idx="196">
                  <c:v>44770</c:v>
                </c:pt>
                <c:pt idx="197">
                  <c:v>44771</c:v>
                </c:pt>
                <c:pt idx="198">
                  <c:v>44774</c:v>
                </c:pt>
                <c:pt idx="199">
                  <c:v>44775</c:v>
                </c:pt>
                <c:pt idx="200">
                  <c:v>44776</c:v>
                </c:pt>
                <c:pt idx="201">
                  <c:v>44777</c:v>
                </c:pt>
                <c:pt idx="202">
                  <c:v>44778</c:v>
                </c:pt>
                <c:pt idx="203">
                  <c:v>44781</c:v>
                </c:pt>
                <c:pt idx="204">
                  <c:v>44782</c:v>
                </c:pt>
                <c:pt idx="205">
                  <c:v>44783</c:v>
                </c:pt>
                <c:pt idx="206">
                  <c:v>44784</c:v>
                </c:pt>
                <c:pt idx="207">
                  <c:v>44785</c:v>
                </c:pt>
                <c:pt idx="208">
                  <c:v>44788</c:v>
                </c:pt>
                <c:pt idx="209">
                  <c:v>44789</c:v>
                </c:pt>
                <c:pt idx="210">
                  <c:v>44790</c:v>
                </c:pt>
                <c:pt idx="211">
                  <c:v>44791</c:v>
                </c:pt>
                <c:pt idx="212">
                  <c:v>44792</c:v>
                </c:pt>
                <c:pt idx="213">
                  <c:v>44795</c:v>
                </c:pt>
                <c:pt idx="214">
                  <c:v>44796</c:v>
                </c:pt>
                <c:pt idx="215">
                  <c:v>44797</c:v>
                </c:pt>
                <c:pt idx="216">
                  <c:v>44798</c:v>
                </c:pt>
                <c:pt idx="217">
                  <c:v>44799</c:v>
                </c:pt>
                <c:pt idx="218">
                  <c:v>44802</c:v>
                </c:pt>
                <c:pt idx="219">
                  <c:v>44803</c:v>
                </c:pt>
                <c:pt idx="220">
                  <c:v>44804</c:v>
                </c:pt>
                <c:pt idx="221">
                  <c:v>44805</c:v>
                </c:pt>
                <c:pt idx="222">
                  <c:v>44806</c:v>
                </c:pt>
                <c:pt idx="223">
                  <c:v>44810</c:v>
                </c:pt>
                <c:pt idx="224">
                  <c:v>44811</c:v>
                </c:pt>
                <c:pt idx="225">
                  <c:v>44812</c:v>
                </c:pt>
                <c:pt idx="226">
                  <c:v>44813</c:v>
                </c:pt>
                <c:pt idx="227">
                  <c:v>44816</c:v>
                </c:pt>
                <c:pt idx="228">
                  <c:v>44817</c:v>
                </c:pt>
                <c:pt idx="229">
                  <c:v>44818</c:v>
                </c:pt>
                <c:pt idx="230">
                  <c:v>44819</c:v>
                </c:pt>
                <c:pt idx="231">
                  <c:v>44820</c:v>
                </c:pt>
                <c:pt idx="232">
                  <c:v>44823</c:v>
                </c:pt>
                <c:pt idx="233">
                  <c:v>44824</c:v>
                </c:pt>
                <c:pt idx="234">
                  <c:v>44825</c:v>
                </c:pt>
                <c:pt idx="235">
                  <c:v>44826</c:v>
                </c:pt>
                <c:pt idx="236">
                  <c:v>44827</c:v>
                </c:pt>
                <c:pt idx="237">
                  <c:v>44830</c:v>
                </c:pt>
                <c:pt idx="238">
                  <c:v>44831</c:v>
                </c:pt>
                <c:pt idx="239">
                  <c:v>44832</c:v>
                </c:pt>
                <c:pt idx="240">
                  <c:v>44833</c:v>
                </c:pt>
                <c:pt idx="241">
                  <c:v>44834</c:v>
                </c:pt>
                <c:pt idx="242">
                  <c:v>44837</c:v>
                </c:pt>
                <c:pt idx="243">
                  <c:v>44838</c:v>
                </c:pt>
                <c:pt idx="244">
                  <c:v>44839</c:v>
                </c:pt>
                <c:pt idx="245">
                  <c:v>44840</c:v>
                </c:pt>
                <c:pt idx="246">
                  <c:v>44841</c:v>
                </c:pt>
                <c:pt idx="247">
                  <c:v>44844</c:v>
                </c:pt>
                <c:pt idx="248">
                  <c:v>44845</c:v>
                </c:pt>
                <c:pt idx="249">
                  <c:v>44846</c:v>
                </c:pt>
                <c:pt idx="250">
                  <c:v>44847</c:v>
                </c:pt>
                <c:pt idx="251">
                  <c:v>44848</c:v>
                </c:pt>
                <c:pt idx="252">
                  <c:v>44851</c:v>
                </c:pt>
                <c:pt idx="253">
                  <c:v>44852</c:v>
                </c:pt>
                <c:pt idx="254">
                  <c:v>44853</c:v>
                </c:pt>
                <c:pt idx="255">
                  <c:v>44854</c:v>
                </c:pt>
                <c:pt idx="256">
                  <c:v>44855</c:v>
                </c:pt>
                <c:pt idx="257">
                  <c:v>44858</c:v>
                </c:pt>
                <c:pt idx="258">
                  <c:v>44859</c:v>
                </c:pt>
                <c:pt idx="259">
                  <c:v>44860</c:v>
                </c:pt>
                <c:pt idx="260">
                  <c:v>44861</c:v>
                </c:pt>
                <c:pt idx="261">
                  <c:v>44862</c:v>
                </c:pt>
                <c:pt idx="262">
                  <c:v>44865</c:v>
                </c:pt>
                <c:pt idx="263">
                  <c:v>44866</c:v>
                </c:pt>
                <c:pt idx="264">
                  <c:v>44867</c:v>
                </c:pt>
              </c:numCache>
            </c:numRef>
          </c:cat>
          <c:val>
            <c:numRef>
              <c:f>Public_BondPx!$G$7:$G$271</c:f>
              <c:numCache>
                <c:formatCode>General</c:formatCode>
                <c:ptCount val="265"/>
                <c:pt idx="0">
                  <c:v>8.5890000000000004</c:v>
                </c:pt>
                <c:pt idx="1">
                  <c:v>8.5350000000000001</c:v>
                </c:pt>
                <c:pt idx="2">
                  <c:v>8.5510000000000002</c:v>
                </c:pt>
                <c:pt idx="3">
                  <c:v>8.4979999999999993</c:v>
                </c:pt>
                <c:pt idx="4">
                  <c:v>8.3260000000000005</c:v>
                </c:pt>
                <c:pt idx="5">
                  <c:v>8.4830000000000005</c:v>
                </c:pt>
                <c:pt idx="6">
                  <c:v>8.6549999999999994</c:v>
                </c:pt>
                <c:pt idx="7">
                  <c:v>8.6609999999999996</c:v>
                </c:pt>
                <c:pt idx="8">
                  <c:v>8.6869999999999994</c:v>
                </c:pt>
                <c:pt idx="9">
                  <c:v>8.9949999999999992</c:v>
                </c:pt>
                <c:pt idx="10">
                  <c:v>8.7550000000000008</c:v>
                </c:pt>
                <c:pt idx="11">
                  <c:v>8.7110000000000003</c:v>
                </c:pt>
                <c:pt idx="12">
                  <c:v>8.657</c:v>
                </c:pt>
                <c:pt idx="13">
                  <c:v>8.6229999999999993</c:v>
                </c:pt>
                <c:pt idx="14">
                  <c:v>8.6289999999999996</c:v>
                </c:pt>
                <c:pt idx="15">
                  <c:v>8.5960000000000001</c:v>
                </c:pt>
                <c:pt idx="16">
                  <c:v>8.6020000000000003</c:v>
                </c:pt>
                <c:pt idx="17">
                  <c:v>8.5579999999999998</c:v>
                </c:pt>
                <c:pt idx="18">
                  <c:v>8.57</c:v>
                </c:pt>
                <c:pt idx="19">
                  <c:v>8.5380000000000003</c:v>
                </c:pt>
                <c:pt idx="20">
                  <c:v>8.4</c:v>
                </c:pt>
                <c:pt idx="21">
                  <c:v>8.4939999999999998</c:v>
                </c:pt>
                <c:pt idx="22">
                  <c:v>8.4499999999999993</c:v>
                </c:pt>
                <c:pt idx="23">
                  <c:v>8.3070000000000004</c:v>
                </c:pt>
                <c:pt idx="24">
                  <c:v>8.3119999999999994</c:v>
                </c:pt>
                <c:pt idx="25">
                  <c:v>8.67</c:v>
                </c:pt>
                <c:pt idx="26">
                  <c:v>8.6449999999999996</c:v>
                </c:pt>
                <c:pt idx="27">
                  <c:v>8.6920000000000002</c:v>
                </c:pt>
                <c:pt idx="28">
                  <c:v>8.7539999999999996</c:v>
                </c:pt>
                <c:pt idx="29">
                  <c:v>9.0079999999999991</c:v>
                </c:pt>
                <c:pt idx="30">
                  <c:v>8.7789999999999999</c:v>
                </c:pt>
                <c:pt idx="31">
                  <c:v>9.02</c:v>
                </c:pt>
                <c:pt idx="32">
                  <c:v>9.0470000000000006</c:v>
                </c:pt>
                <c:pt idx="33">
                  <c:v>9.24</c:v>
                </c:pt>
                <c:pt idx="34">
                  <c:v>9.2279999999999998</c:v>
                </c:pt>
                <c:pt idx="35">
                  <c:v>9.9770000000000003</c:v>
                </c:pt>
                <c:pt idx="36">
                  <c:v>10.048999999999999</c:v>
                </c:pt>
                <c:pt idx="37">
                  <c:v>10.089</c:v>
                </c:pt>
                <c:pt idx="38">
                  <c:v>10.215999999999999</c:v>
                </c:pt>
                <c:pt idx="39">
                  <c:v>10.624000000000001</c:v>
                </c:pt>
                <c:pt idx="40">
                  <c:v>10.912000000000001</c:v>
                </c:pt>
                <c:pt idx="41">
                  <c:v>11.194000000000001</c:v>
                </c:pt>
                <c:pt idx="42">
                  <c:v>11.618</c:v>
                </c:pt>
                <c:pt idx="43">
                  <c:v>11.862</c:v>
                </c:pt>
                <c:pt idx="44">
                  <c:v>12.007</c:v>
                </c:pt>
                <c:pt idx="45">
                  <c:v>11.542999999999999</c:v>
                </c:pt>
                <c:pt idx="46">
                  <c:v>11.021000000000001</c:v>
                </c:pt>
                <c:pt idx="47">
                  <c:v>10.7</c:v>
                </c:pt>
                <c:pt idx="48">
                  <c:v>10.651999999999999</c:v>
                </c:pt>
                <c:pt idx="49">
                  <c:v>10.57</c:v>
                </c:pt>
                <c:pt idx="50">
                  <c:v>10.522</c:v>
                </c:pt>
                <c:pt idx="51">
                  <c:v>10.362</c:v>
                </c:pt>
                <c:pt idx="52">
                  <c:v>10.032</c:v>
                </c:pt>
                <c:pt idx="53">
                  <c:v>9.9990000000000006</c:v>
                </c:pt>
                <c:pt idx="54">
                  <c:v>10.105</c:v>
                </c:pt>
                <c:pt idx="55">
                  <c:v>10.013</c:v>
                </c:pt>
                <c:pt idx="56">
                  <c:v>10.185</c:v>
                </c:pt>
                <c:pt idx="57">
                  <c:v>10.082000000000001</c:v>
                </c:pt>
                <c:pt idx="58">
                  <c:v>10.103999999999999</c:v>
                </c:pt>
                <c:pt idx="59">
                  <c:v>10.178000000000001</c:v>
                </c:pt>
                <c:pt idx="60">
                  <c:v>10.451000000000001</c:v>
                </c:pt>
                <c:pt idx="61">
                  <c:v>10.071</c:v>
                </c:pt>
                <c:pt idx="62">
                  <c:v>9.5459999999999994</c:v>
                </c:pt>
                <c:pt idx="63">
                  <c:v>9.6920000000000002</c:v>
                </c:pt>
                <c:pt idx="64">
                  <c:v>9.6989999999999998</c:v>
                </c:pt>
                <c:pt idx="65">
                  <c:v>9.8689999999999998</c:v>
                </c:pt>
                <c:pt idx="66">
                  <c:v>9.6389999999999993</c:v>
                </c:pt>
                <c:pt idx="67">
                  <c:v>9.5380000000000003</c:v>
                </c:pt>
                <c:pt idx="68">
                  <c:v>10.631</c:v>
                </c:pt>
                <c:pt idx="69">
                  <c:v>11.625999999999999</c:v>
                </c:pt>
                <c:pt idx="70">
                  <c:v>11.837</c:v>
                </c:pt>
                <c:pt idx="71">
                  <c:v>11.967000000000001</c:v>
                </c:pt>
                <c:pt idx="72">
                  <c:v>12.785</c:v>
                </c:pt>
                <c:pt idx="73">
                  <c:v>12.151</c:v>
                </c:pt>
                <c:pt idx="74">
                  <c:v>11.497999999999999</c:v>
                </c:pt>
                <c:pt idx="75">
                  <c:v>11.335000000000001</c:v>
                </c:pt>
                <c:pt idx="76">
                  <c:v>11.728999999999999</c:v>
                </c:pt>
                <c:pt idx="77">
                  <c:v>12.143000000000001</c:v>
                </c:pt>
                <c:pt idx="78">
                  <c:v>11.952</c:v>
                </c:pt>
                <c:pt idx="79">
                  <c:v>11.736000000000001</c:v>
                </c:pt>
                <c:pt idx="80">
                  <c:v>11.565</c:v>
                </c:pt>
                <c:pt idx="81">
                  <c:v>11.36</c:v>
                </c:pt>
                <c:pt idx="82">
                  <c:v>11.422000000000001</c:v>
                </c:pt>
                <c:pt idx="83">
                  <c:v>11.074999999999999</c:v>
                </c:pt>
                <c:pt idx="84">
                  <c:v>11.259</c:v>
                </c:pt>
                <c:pt idx="85">
                  <c:v>10.888</c:v>
                </c:pt>
                <c:pt idx="86">
                  <c:v>10.664999999999999</c:v>
                </c:pt>
                <c:pt idx="87">
                  <c:v>10.919</c:v>
                </c:pt>
                <c:pt idx="88">
                  <c:v>11.795999999999999</c:v>
                </c:pt>
                <c:pt idx="89">
                  <c:v>11.744</c:v>
                </c:pt>
                <c:pt idx="90">
                  <c:v>12.057</c:v>
                </c:pt>
                <c:pt idx="91">
                  <c:v>12.231999999999999</c:v>
                </c:pt>
                <c:pt idx="92">
                  <c:v>11.976000000000001</c:v>
                </c:pt>
                <c:pt idx="93">
                  <c:v>12.095000000000001</c:v>
                </c:pt>
                <c:pt idx="94">
                  <c:v>11.701000000000001</c:v>
                </c:pt>
                <c:pt idx="95">
                  <c:v>11.71</c:v>
                </c:pt>
                <c:pt idx="96">
                  <c:v>12.079000000000001</c:v>
                </c:pt>
                <c:pt idx="97">
                  <c:v>12.173999999999999</c:v>
                </c:pt>
                <c:pt idx="98">
                  <c:v>12.483000000000001</c:v>
                </c:pt>
                <c:pt idx="99">
                  <c:v>12.102</c:v>
                </c:pt>
                <c:pt idx="100">
                  <c:v>12.242000000000001</c:v>
                </c:pt>
                <c:pt idx="101">
                  <c:v>12.442</c:v>
                </c:pt>
                <c:pt idx="102">
                  <c:v>12.238</c:v>
                </c:pt>
                <c:pt idx="103">
                  <c:v>12.435</c:v>
                </c:pt>
                <c:pt idx="104">
                  <c:v>12.257</c:v>
                </c:pt>
                <c:pt idx="105">
                  <c:v>12.266</c:v>
                </c:pt>
                <c:pt idx="106">
                  <c:v>12.294</c:v>
                </c:pt>
                <c:pt idx="107">
                  <c:v>12.327999999999999</c:v>
                </c:pt>
                <c:pt idx="108">
                  <c:v>12.089</c:v>
                </c:pt>
                <c:pt idx="109">
                  <c:v>12.071999999999999</c:v>
                </c:pt>
                <c:pt idx="110">
                  <c:v>12.081</c:v>
                </c:pt>
                <c:pt idx="111">
                  <c:v>12.108000000000001</c:v>
                </c:pt>
                <c:pt idx="112">
                  <c:v>12.18</c:v>
                </c:pt>
                <c:pt idx="113">
                  <c:v>12.127000000000001</c:v>
                </c:pt>
                <c:pt idx="114">
                  <c:v>12.127000000000001</c:v>
                </c:pt>
                <c:pt idx="115">
                  <c:v>12.161</c:v>
                </c:pt>
                <c:pt idx="116">
                  <c:v>12.352</c:v>
                </c:pt>
                <c:pt idx="117">
                  <c:v>11.677</c:v>
                </c:pt>
                <c:pt idx="118">
                  <c:v>11.808999999999999</c:v>
                </c:pt>
                <c:pt idx="119">
                  <c:v>12.066000000000001</c:v>
                </c:pt>
                <c:pt idx="120">
                  <c:v>12.301</c:v>
                </c:pt>
                <c:pt idx="121">
                  <c:v>12.481999999999999</c:v>
                </c:pt>
                <c:pt idx="122">
                  <c:v>12.175000000000001</c:v>
                </c:pt>
                <c:pt idx="123">
                  <c:v>12.374000000000001</c:v>
                </c:pt>
                <c:pt idx="124">
                  <c:v>11.945</c:v>
                </c:pt>
                <c:pt idx="125">
                  <c:v>12.194000000000001</c:v>
                </c:pt>
                <c:pt idx="126">
                  <c:v>12.305</c:v>
                </c:pt>
                <c:pt idx="127">
                  <c:v>11.898999999999999</c:v>
                </c:pt>
                <c:pt idx="128">
                  <c:v>11.920999999999999</c:v>
                </c:pt>
                <c:pt idx="129">
                  <c:v>12.497999999999999</c:v>
                </c:pt>
                <c:pt idx="130">
                  <c:v>12.31</c:v>
                </c:pt>
                <c:pt idx="131">
                  <c:v>11.978</c:v>
                </c:pt>
                <c:pt idx="132">
                  <c:v>12.1</c:v>
                </c:pt>
                <c:pt idx="133">
                  <c:v>12.23</c:v>
                </c:pt>
                <c:pt idx="134">
                  <c:v>12.641999999999999</c:v>
                </c:pt>
                <c:pt idx="135">
                  <c:v>13.433999999999999</c:v>
                </c:pt>
                <c:pt idx="136">
                  <c:v>13.138</c:v>
                </c:pt>
                <c:pt idx="137">
                  <c:v>13</c:v>
                </c:pt>
                <c:pt idx="138">
                  <c:v>12.686999999999999</c:v>
                </c:pt>
                <c:pt idx="139">
                  <c:v>12.813000000000001</c:v>
                </c:pt>
                <c:pt idx="140">
                  <c:v>12.557</c:v>
                </c:pt>
                <c:pt idx="141">
                  <c:v>12.676</c:v>
                </c:pt>
                <c:pt idx="142">
                  <c:v>13.047000000000001</c:v>
                </c:pt>
                <c:pt idx="143">
                  <c:v>13.202</c:v>
                </c:pt>
                <c:pt idx="144">
                  <c:v>13.413</c:v>
                </c:pt>
                <c:pt idx="145">
                  <c:v>13.879</c:v>
                </c:pt>
                <c:pt idx="146">
                  <c:v>13.593</c:v>
                </c:pt>
                <c:pt idx="147">
                  <c:v>14.01</c:v>
                </c:pt>
                <c:pt idx="148">
                  <c:v>14.154999999999999</c:v>
                </c:pt>
                <c:pt idx="149">
                  <c:v>16.004000000000001</c:v>
                </c:pt>
                <c:pt idx="150">
                  <c:v>15.301</c:v>
                </c:pt>
                <c:pt idx="151">
                  <c:v>15.401</c:v>
                </c:pt>
                <c:pt idx="152">
                  <c:v>15.605</c:v>
                </c:pt>
                <c:pt idx="153">
                  <c:v>14.946</c:v>
                </c:pt>
                <c:pt idx="154">
                  <c:v>15.393000000000001</c:v>
                </c:pt>
                <c:pt idx="155">
                  <c:v>15.032</c:v>
                </c:pt>
                <c:pt idx="156">
                  <c:v>15.295</c:v>
                </c:pt>
                <c:pt idx="157">
                  <c:v>15.132</c:v>
                </c:pt>
                <c:pt idx="158">
                  <c:v>15.057</c:v>
                </c:pt>
                <c:pt idx="159">
                  <c:v>15.282999999999999</c:v>
                </c:pt>
                <c:pt idx="160">
                  <c:v>15.553000000000001</c:v>
                </c:pt>
                <c:pt idx="161">
                  <c:v>15.173</c:v>
                </c:pt>
                <c:pt idx="162">
                  <c:v>15.542999999999999</c:v>
                </c:pt>
                <c:pt idx="163">
                  <c:v>15.250999999999999</c:v>
                </c:pt>
                <c:pt idx="164">
                  <c:v>15.454000000000001</c:v>
                </c:pt>
                <c:pt idx="165">
                  <c:v>16.79</c:v>
                </c:pt>
                <c:pt idx="166">
                  <c:v>16.693999999999999</c:v>
                </c:pt>
                <c:pt idx="167">
                  <c:v>16.707999999999998</c:v>
                </c:pt>
                <c:pt idx="168">
                  <c:v>20.917000000000002</c:v>
                </c:pt>
                <c:pt idx="169">
                  <c:v>20.22</c:v>
                </c:pt>
                <c:pt idx="170">
                  <c:v>19.79</c:v>
                </c:pt>
                <c:pt idx="171">
                  <c:v>20.164000000000001</c:v>
                </c:pt>
                <c:pt idx="172">
                  <c:v>19.786000000000001</c:v>
                </c:pt>
                <c:pt idx="173">
                  <c:v>19.960999999999999</c:v>
                </c:pt>
                <c:pt idx="174">
                  <c:v>19.888000000000002</c:v>
                </c:pt>
                <c:pt idx="175">
                  <c:v>20.850999999999999</c:v>
                </c:pt>
                <c:pt idx="176">
                  <c:v>21.055</c:v>
                </c:pt>
                <c:pt idx="177">
                  <c:v>25.064</c:v>
                </c:pt>
                <c:pt idx="178">
                  <c:v>26.533999999999999</c:v>
                </c:pt>
                <c:pt idx="179">
                  <c:v>26.488</c:v>
                </c:pt>
                <c:pt idx="180">
                  <c:v>27.219000000000001</c:v>
                </c:pt>
                <c:pt idx="181">
                  <c:v>26.722000000000001</c:v>
                </c:pt>
                <c:pt idx="182">
                  <c:v>27.029</c:v>
                </c:pt>
                <c:pt idx="183">
                  <c:v>27.411999999999999</c:v>
                </c:pt>
                <c:pt idx="184">
                  <c:v>27.256</c:v>
                </c:pt>
                <c:pt idx="185">
                  <c:v>27.207000000000001</c:v>
                </c:pt>
                <c:pt idx="186">
                  <c:v>27.835999999999999</c:v>
                </c:pt>
                <c:pt idx="187">
                  <c:v>27.983000000000001</c:v>
                </c:pt>
                <c:pt idx="188">
                  <c:v>27.155999999999999</c:v>
                </c:pt>
                <c:pt idx="189">
                  <c:v>26.823</c:v>
                </c:pt>
                <c:pt idx="190">
                  <c:v>26.846</c:v>
                </c:pt>
                <c:pt idx="191">
                  <c:v>27.393999999999998</c:v>
                </c:pt>
                <c:pt idx="192">
                  <c:v>27.393000000000001</c:v>
                </c:pt>
                <c:pt idx="193">
                  <c:v>27.440999999999999</c:v>
                </c:pt>
                <c:pt idx="194">
                  <c:v>27.585999999999999</c:v>
                </c:pt>
                <c:pt idx="195">
                  <c:v>27.056000000000001</c:v>
                </c:pt>
                <c:pt idx="196">
                  <c:v>27.294</c:v>
                </c:pt>
                <c:pt idx="197">
                  <c:v>27.294</c:v>
                </c:pt>
                <c:pt idx="198">
                  <c:v>27.196999999999999</c:v>
                </c:pt>
                <c:pt idx="199">
                  <c:v>26.047000000000001</c:v>
                </c:pt>
                <c:pt idx="200">
                  <c:v>24.123999999999999</c:v>
                </c:pt>
                <c:pt idx="201">
                  <c:v>22.411999999999999</c:v>
                </c:pt>
                <c:pt idx="202">
                  <c:v>22.231999999999999</c:v>
                </c:pt>
                <c:pt idx="203">
                  <c:v>22.271000000000001</c:v>
                </c:pt>
                <c:pt idx="204">
                  <c:v>23.126999999999999</c:v>
                </c:pt>
                <c:pt idx="205">
                  <c:v>22.349</c:v>
                </c:pt>
                <c:pt idx="206">
                  <c:v>22.545999999999999</c:v>
                </c:pt>
                <c:pt idx="207">
                  <c:v>22.166</c:v>
                </c:pt>
                <c:pt idx="208">
                  <c:v>22.584</c:v>
                </c:pt>
                <c:pt idx="209">
                  <c:v>23.504000000000001</c:v>
                </c:pt>
                <c:pt idx="210">
                  <c:v>24.61</c:v>
                </c:pt>
                <c:pt idx="211">
                  <c:v>23.564</c:v>
                </c:pt>
                <c:pt idx="212">
                  <c:v>25.812000000000001</c:v>
                </c:pt>
                <c:pt idx="213">
                  <c:v>25.606999999999999</c:v>
                </c:pt>
                <c:pt idx="214">
                  <c:v>25.314</c:v>
                </c:pt>
                <c:pt idx="215">
                  <c:v>25.335999999999999</c:v>
                </c:pt>
                <c:pt idx="216">
                  <c:v>25.381</c:v>
                </c:pt>
                <c:pt idx="217">
                  <c:v>26.434000000000001</c:v>
                </c:pt>
                <c:pt idx="218">
                  <c:v>26.550999999999998</c:v>
                </c:pt>
                <c:pt idx="219">
                  <c:v>26.109000000000002</c:v>
                </c:pt>
                <c:pt idx="220">
                  <c:v>26.332000000000001</c:v>
                </c:pt>
                <c:pt idx="221">
                  <c:v>26.93</c:v>
                </c:pt>
                <c:pt idx="222">
                  <c:v>26.716999999999999</c:v>
                </c:pt>
                <c:pt idx="223">
                  <c:v>26.8</c:v>
                </c:pt>
                <c:pt idx="224">
                  <c:v>27.099</c:v>
                </c:pt>
                <c:pt idx="225">
                  <c:v>27.123000000000001</c:v>
                </c:pt>
                <c:pt idx="226">
                  <c:v>28.077999999999999</c:v>
                </c:pt>
                <c:pt idx="227">
                  <c:v>27.366</c:v>
                </c:pt>
                <c:pt idx="228">
                  <c:v>26.908999999999999</c:v>
                </c:pt>
                <c:pt idx="229">
                  <c:v>27.053000000000001</c:v>
                </c:pt>
                <c:pt idx="230">
                  <c:v>27.15</c:v>
                </c:pt>
                <c:pt idx="231">
                  <c:v>28.132000000000001</c:v>
                </c:pt>
                <c:pt idx="232">
                  <c:v>28.158000000000001</c:v>
                </c:pt>
                <c:pt idx="233">
                  <c:v>28.058</c:v>
                </c:pt>
                <c:pt idx="234">
                  <c:v>27.835000000000001</c:v>
                </c:pt>
                <c:pt idx="235">
                  <c:v>29.052</c:v>
                </c:pt>
                <c:pt idx="236">
                  <c:v>28.731000000000002</c:v>
                </c:pt>
                <c:pt idx="237">
                  <c:v>29.896000000000001</c:v>
                </c:pt>
                <c:pt idx="238">
                  <c:v>30.463999999999999</c:v>
                </c:pt>
                <c:pt idx="239">
                  <c:v>30.905000000000001</c:v>
                </c:pt>
                <c:pt idx="240">
                  <c:v>31.555</c:v>
                </c:pt>
                <c:pt idx="241">
                  <c:v>32.159999999999997</c:v>
                </c:pt>
                <c:pt idx="242">
                  <c:v>32.868000000000002</c:v>
                </c:pt>
                <c:pt idx="243">
                  <c:v>34.341000000000001</c:v>
                </c:pt>
                <c:pt idx="244">
                  <c:v>34.374000000000002</c:v>
                </c:pt>
                <c:pt idx="245">
                  <c:v>36.137999999999998</c:v>
                </c:pt>
                <c:pt idx="246">
                  <c:v>35.509</c:v>
                </c:pt>
                <c:pt idx="247">
                  <c:v>36.106999999999999</c:v>
                </c:pt>
                <c:pt idx="248">
                  <c:v>47.838000000000001</c:v>
                </c:pt>
                <c:pt idx="249">
                  <c:v>43.951000000000001</c:v>
                </c:pt>
                <c:pt idx="250">
                  <c:v>46.301000000000002</c:v>
                </c:pt>
                <c:pt idx="251">
                  <c:v>46.686999999999998</c:v>
                </c:pt>
                <c:pt idx="252">
                  <c:v>49.707999999999998</c:v>
                </c:pt>
                <c:pt idx="253">
                  <c:v>49.543999999999997</c:v>
                </c:pt>
                <c:pt idx="254">
                  <c:v>50.914000000000001</c:v>
                </c:pt>
                <c:pt idx="255">
                  <c:v>53.728000000000002</c:v>
                </c:pt>
                <c:pt idx="256">
                  <c:v>54.082000000000001</c:v>
                </c:pt>
                <c:pt idx="257">
                  <c:v>56.491999999999997</c:v>
                </c:pt>
                <c:pt idx="258">
                  <c:v>53.289000000000001</c:v>
                </c:pt>
                <c:pt idx="259">
                  <c:v>53.347000000000001</c:v>
                </c:pt>
                <c:pt idx="260">
                  <c:v>51.572000000000003</c:v>
                </c:pt>
                <c:pt idx="261">
                  <c:v>51.914999999999999</c:v>
                </c:pt>
                <c:pt idx="262">
                  <c:v>60.021999999999998</c:v>
                </c:pt>
                <c:pt idx="263">
                  <c:v>59.94</c:v>
                </c:pt>
                <c:pt idx="264">
                  <c:v>67.838999999999999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D0-4A10-9EA8-2FFEB953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537247"/>
        <c:axId val="1702535167"/>
      </c:lineChart>
      <c:dateAx>
        <c:axId val="1664315280"/>
        <c:scaling>
          <c:orientation val="minMax"/>
        </c:scaling>
        <c:delete val="0"/>
        <c:axPos val="b"/>
        <c:numFmt formatCode="m/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1"/>
        <c:majorTimeUnit val="months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Bond</a:t>
                </a:r>
                <a:r>
                  <a:rPr lang="en-US" baseline="0"/>
                  <a:t> Price  ($)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661492121987771E-3"/>
              <c:y val="0.47143020758768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At val="44517"/>
        <c:crossBetween val="midCat"/>
      </c:valAx>
      <c:valAx>
        <c:axId val="170253516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537247"/>
        <c:crosses val="max"/>
        <c:crossBetween val="between"/>
      </c:valAx>
      <c:dateAx>
        <c:axId val="170253724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02535167"/>
        <c:crosses val="autoZero"/>
        <c:auto val="1"/>
        <c:lblOffset val="100"/>
        <c:baseTimeUnit val="days"/>
      </c:date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 River Digital Asset Management</a:t>
            </a:r>
          </a:p>
          <a:p>
            <a:pPr algn="ctr">
              <a:defRPr/>
            </a:pPr>
            <a:r>
              <a:rPr lang="en-US"/>
              <a:t>Public</a:t>
            </a:r>
            <a:r>
              <a:rPr lang="en-US" baseline="0"/>
              <a:t> Bitcoin Mining Index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65972373823719E-2"/>
          <c:y val="0.10719573689652429"/>
          <c:w val="0.91801115823040602"/>
          <c:h val="0.81406484050962924"/>
        </c:manualLayout>
      </c:layout>
      <c:lineChart>
        <c:grouping val="standard"/>
        <c:varyColors val="0"/>
        <c:ser>
          <c:idx val="0"/>
          <c:order val="0"/>
          <c:tx>
            <c:v>Public Bitcoin Mining Index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ERCOT_345kv_West_ATC!$J$7:$J$1000</c:f>
              <c:numCache>
                <c:formatCode>m/d/yyyy</c:formatCode>
                <c:ptCount val="994"/>
                <c:pt idx="0">
                  <c:v>0</c:v>
                </c:pt>
                <c:pt idx="1">
                  <c:v>44116</c:v>
                </c:pt>
                <c:pt idx="2">
                  <c:v>44117</c:v>
                </c:pt>
                <c:pt idx="3">
                  <c:v>44118</c:v>
                </c:pt>
                <c:pt idx="4">
                  <c:v>44119</c:v>
                </c:pt>
                <c:pt idx="5">
                  <c:v>44120</c:v>
                </c:pt>
                <c:pt idx="6">
                  <c:v>44123</c:v>
                </c:pt>
                <c:pt idx="7">
                  <c:v>44124</c:v>
                </c:pt>
                <c:pt idx="8">
                  <c:v>44125</c:v>
                </c:pt>
                <c:pt idx="9">
                  <c:v>44126</c:v>
                </c:pt>
                <c:pt idx="10">
                  <c:v>44127</c:v>
                </c:pt>
                <c:pt idx="11">
                  <c:v>44130</c:v>
                </c:pt>
                <c:pt idx="12">
                  <c:v>44131</c:v>
                </c:pt>
                <c:pt idx="13">
                  <c:v>44132</c:v>
                </c:pt>
                <c:pt idx="14">
                  <c:v>44133</c:v>
                </c:pt>
                <c:pt idx="15">
                  <c:v>44134</c:v>
                </c:pt>
                <c:pt idx="16">
                  <c:v>44137</c:v>
                </c:pt>
                <c:pt idx="17">
                  <c:v>44138</c:v>
                </c:pt>
                <c:pt idx="18">
                  <c:v>44139</c:v>
                </c:pt>
                <c:pt idx="19">
                  <c:v>44140</c:v>
                </c:pt>
                <c:pt idx="20">
                  <c:v>44141</c:v>
                </c:pt>
                <c:pt idx="21">
                  <c:v>44144</c:v>
                </c:pt>
                <c:pt idx="22">
                  <c:v>44145</c:v>
                </c:pt>
                <c:pt idx="23">
                  <c:v>44146</c:v>
                </c:pt>
                <c:pt idx="24">
                  <c:v>44147</c:v>
                </c:pt>
                <c:pt idx="25">
                  <c:v>44148</c:v>
                </c:pt>
                <c:pt idx="26">
                  <c:v>44151</c:v>
                </c:pt>
                <c:pt idx="27">
                  <c:v>44152</c:v>
                </c:pt>
                <c:pt idx="28">
                  <c:v>44153</c:v>
                </c:pt>
                <c:pt idx="29">
                  <c:v>44154</c:v>
                </c:pt>
                <c:pt idx="30">
                  <c:v>44155</c:v>
                </c:pt>
                <c:pt idx="31">
                  <c:v>44158</c:v>
                </c:pt>
                <c:pt idx="32">
                  <c:v>44159</c:v>
                </c:pt>
                <c:pt idx="33">
                  <c:v>44160</c:v>
                </c:pt>
                <c:pt idx="34">
                  <c:v>44161</c:v>
                </c:pt>
                <c:pt idx="35">
                  <c:v>44162</c:v>
                </c:pt>
                <c:pt idx="36">
                  <c:v>44165</c:v>
                </c:pt>
                <c:pt idx="37">
                  <c:v>44166</c:v>
                </c:pt>
                <c:pt idx="38">
                  <c:v>44167</c:v>
                </c:pt>
                <c:pt idx="39">
                  <c:v>44168</c:v>
                </c:pt>
                <c:pt idx="40">
                  <c:v>44169</c:v>
                </c:pt>
                <c:pt idx="41">
                  <c:v>44172</c:v>
                </c:pt>
                <c:pt idx="42">
                  <c:v>44173</c:v>
                </c:pt>
                <c:pt idx="43">
                  <c:v>44174</c:v>
                </c:pt>
                <c:pt idx="44">
                  <c:v>44175</c:v>
                </c:pt>
                <c:pt idx="45">
                  <c:v>44176</c:v>
                </c:pt>
                <c:pt idx="46">
                  <c:v>44179</c:v>
                </c:pt>
                <c:pt idx="47">
                  <c:v>44180</c:v>
                </c:pt>
                <c:pt idx="48">
                  <c:v>44181</c:v>
                </c:pt>
                <c:pt idx="49">
                  <c:v>44182</c:v>
                </c:pt>
                <c:pt idx="50">
                  <c:v>44183</c:v>
                </c:pt>
                <c:pt idx="51">
                  <c:v>44186</c:v>
                </c:pt>
                <c:pt idx="52">
                  <c:v>44187</c:v>
                </c:pt>
                <c:pt idx="53">
                  <c:v>44188</c:v>
                </c:pt>
                <c:pt idx="54">
                  <c:v>44189</c:v>
                </c:pt>
                <c:pt idx="55">
                  <c:v>44190</c:v>
                </c:pt>
                <c:pt idx="56">
                  <c:v>44193</c:v>
                </c:pt>
                <c:pt idx="57">
                  <c:v>44194</c:v>
                </c:pt>
                <c:pt idx="58">
                  <c:v>44195</c:v>
                </c:pt>
                <c:pt idx="59">
                  <c:v>44196</c:v>
                </c:pt>
                <c:pt idx="60">
                  <c:v>44197</c:v>
                </c:pt>
                <c:pt idx="61">
                  <c:v>44200</c:v>
                </c:pt>
                <c:pt idx="62">
                  <c:v>44201</c:v>
                </c:pt>
                <c:pt idx="63">
                  <c:v>44202</c:v>
                </c:pt>
                <c:pt idx="64">
                  <c:v>44203</c:v>
                </c:pt>
                <c:pt idx="65">
                  <c:v>44204</c:v>
                </c:pt>
                <c:pt idx="66">
                  <c:v>44207</c:v>
                </c:pt>
                <c:pt idx="67">
                  <c:v>44208</c:v>
                </c:pt>
                <c:pt idx="68">
                  <c:v>44209</c:v>
                </c:pt>
                <c:pt idx="69">
                  <c:v>44210</c:v>
                </c:pt>
                <c:pt idx="70">
                  <c:v>44211</c:v>
                </c:pt>
                <c:pt idx="71">
                  <c:v>44214</c:v>
                </c:pt>
                <c:pt idx="72">
                  <c:v>44215</c:v>
                </c:pt>
                <c:pt idx="73">
                  <c:v>44216</c:v>
                </c:pt>
                <c:pt idx="74">
                  <c:v>44217</c:v>
                </c:pt>
                <c:pt idx="75">
                  <c:v>44218</c:v>
                </c:pt>
                <c:pt idx="76">
                  <c:v>44221</c:v>
                </c:pt>
                <c:pt idx="77">
                  <c:v>44222</c:v>
                </c:pt>
                <c:pt idx="78">
                  <c:v>44223</c:v>
                </c:pt>
                <c:pt idx="79">
                  <c:v>44224</c:v>
                </c:pt>
                <c:pt idx="80">
                  <c:v>44225</c:v>
                </c:pt>
                <c:pt idx="81">
                  <c:v>44228</c:v>
                </c:pt>
                <c:pt idx="82">
                  <c:v>44229</c:v>
                </c:pt>
                <c:pt idx="83">
                  <c:v>44230</c:v>
                </c:pt>
                <c:pt idx="84">
                  <c:v>44231</c:v>
                </c:pt>
                <c:pt idx="85">
                  <c:v>44232</c:v>
                </c:pt>
                <c:pt idx="86">
                  <c:v>44235</c:v>
                </c:pt>
                <c:pt idx="87">
                  <c:v>44236</c:v>
                </c:pt>
                <c:pt idx="88">
                  <c:v>44237</c:v>
                </c:pt>
                <c:pt idx="89">
                  <c:v>44238</c:v>
                </c:pt>
                <c:pt idx="90">
                  <c:v>44239</c:v>
                </c:pt>
                <c:pt idx="91">
                  <c:v>44242</c:v>
                </c:pt>
                <c:pt idx="92">
                  <c:v>44243</c:v>
                </c:pt>
                <c:pt idx="93">
                  <c:v>44244</c:v>
                </c:pt>
                <c:pt idx="94">
                  <c:v>44245</c:v>
                </c:pt>
                <c:pt idx="95">
                  <c:v>44246</c:v>
                </c:pt>
                <c:pt idx="96">
                  <c:v>44249</c:v>
                </c:pt>
                <c:pt idx="97">
                  <c:v>44250</c:v>
                </c:pt>
                <c:pt idx="98">
                  <c:v>44251</c:v>
                </c:pt>
                <c:pt idx="99">
                  <c:v>44252</c:v>
                </c:pt>
                <c:pt idx="100">
                  <c:v>44253</c:v>
                </c:pt>
                <c:pt idx="101">
                  <c:v>44256</c:v>
                </c:pt>
                <c:pt idx="102">
                  <c:v>44257</c:v>
                </c:pt>
                <c:pt idx="103">
                  <c:v>44258</c:v>
                </c:pt>
                <c:pt idx="104">
                  <c:v>44259</c:v>
                </c:pt>
                <c:pt idx="105">
                  <c:v>44260</c:v>
                </c:pt>
                <c:pt idx="106">
                  <c:v>44263</c:v>
                </c:pt>
                <c:pt idx="107">
                  <c:v>44264</c:v>
                </c:pt>
                <c:pt idx="108">
                  <c:v>44265</c:v>
                </c:pt>
                <c:pt idx="109">
                  <c:v>44266</c:v>
                </c:pt>
                <c:pt idx="110">
                  <c:v>44267</c:v>
                </c:pt>
                <c:pt idx="111">
                  <c:v>44270</c:v>
                </c:pt>
                <c:pt idx="112">
                  <c:v>44271</c:v>
                </c:pt>
                <c:pt idx="113">
                  <c:v>44272</c:v>
                </c:pt>
                <c:pt idx="114">
                  <c:v>44273</c:v>
                </c:pt>
                <c:pt idx="115">
                  <c:v>44274</c:v>
                </c:pt>
                <c:pt idx="116">
                  <c:v>44277</c:v>
                </c:pt>
                <c:pt idx="117">
                  <c:v>44278</c:v>
                </c:pt>
                <c:pt idx="118">
                  <c:v>44279</c:v>
                </c:pt>
                <c:pt idx="119">
                  <c:v>44280</c:v>
                </c:pt>
                <c:pt idx="120">
                  <c:v>44281</c:v>
                </c:pt>
                <c:pt idx="121">
                  <c:v>44284</c:v>
                </c:pt>
                <c:pt idx="122">
                  <c:v>44285</c:v>
                </c:pt>
                <c:pt idx="123">
                  <c:v>44286</c:v>
                </c:pt>
                <c:pt idx="124">
                  <c:v>44287</c:v>
                </c:pt>
                <c:pt idx="125">
                  <c:v>44288</c:v>
                </c:pt>
                <c:pt idx="126">
                  <c:v>44291</c:v>
                </c:pt>
                <c:pt idx="127">
                  <c:v>44292</c:v>
                </c:pt>
                <c:pt idx="128">
                  <c:v>44293</c:v>
                </c:pt>
                <c:pt idx="129">
                  <c:v>44294</c:v>
                </c:pt>
                <c:pt idx="130">
                  <c:v>44295</c:v>
                </c:pt>
                <c:pt idx="131">
                  <c:v>44298</c:v>
                </c:pt>
                <c:pt idx="132">
                  <c:v>44299</c:v>
                </c:pt>
                <c:pt idx="133">
                  <c:v>44300</c:v>
                </c:pt>
                <c:pt idx="134">
                  <c:v>44301</c:v>
                </c:pt>
                <c:pt idx="135">
                  <c:v>44302</c:v>
                </c:pt>
                <c:pt idx="136">
                  <c:v>44305</c:v>
                </c:pt>
                <c:pt idx="137">
                  <c:v>44306</c:v>
                </c:pt>
                <c:pt idx="138">
                  <c:v>44307</c:v>
                </c:pt>
                <c:pt idx="139">
                  <c:v>44308</c:v>
                </c:pt>
                <c:pt idx="140">
                  <c:v>44309</c:v>
                </c:pt>
                <c:pt idx="141">
                  <c:v>44312</c:v>
                </c:pt>
                <c:pt idx="142">
                  <c:v>44313</c:v>
                </c:pt>
                <c:pt idx="143">
                  <c:v>44314</c:v>
                </c:pt>
                <c:pt idx="144">
                  <c:v>44315</c:v>
                </c:pt>
                <c:pt idx="145">
                  <c:v>44316</c:v>
                </c:pt>
                <c:pt idx="146">
                  <c:v>44319</c:v>
                </c:pt>
                <c:pt idx="147">
                  <c:v>44320</c:v>
                </c:pt>
                <c:pt idx="148">
                  <c:v>44321</c:v>
                </c:pt>
                <c:pt idx="149">
                  <c:v>44322</c:v>
                </c:pt>
                <c:pt idx="150">
                  <c:v>44323</c:v>
                </c:pt>
                <c:pt idx="151">
                  <c:v>44326</c:v>
                </c:pt>
                <c:pt idx="152">
                  <c:v>44327</c:v>
                </c:pt>
                <c:pt idx="153">
                  <c:v>44328</c:v>
                </c:pt>
                <c:pt idx="154">
                  <c:v>44329</c:v>
                </c:pt>
                <c:pt idx="155">
                  <c:v>44330</c:v>
                </c:pt>
                <c:pt idx="156">
                  <c:v>44333</c:v>
                </c:pt>
                <c:pt idx="157">
                  <c:v>44334</c:v>
                </c:pt>
                <c:pt idx="158">
                  <c:v>44335</c:v>
                </c:pt>
                <c:pt idx="159">
                  <c:v>44336</c:v>
                </c:pt>
                <c:pt idx="160">
                  <c:v>44337</c:v>
                </c:pt>
                <c:pt idx="161">
                  <c:v>44340</c:v>
                </c:pt>
                <c:pt idx="162">
                  <c:v>44341</c:v>
                </c:pt>
                <c:pt idx="163">
                  <c:v>44342</c:v>
                </c:pt>
                <c:pt idx="164">
                  <c:v>44343</c:v>
                </c:pt>
                <c:pt idx="165">
                  <c:v>44344</c:v>
                </c:pt>
                <c:pt idx="166">
                  <c:v>44347</c:v>
                </c:pt>
                <c:pt idx="167">
                  <c:v>44348</c:v>
                </c:pt>
                <c:pt idx="168">
                  <c:v>44349</c:v>
                </c:pt>
                <c:pt idx="169">
                  <c:v>44350</c:v>
                </c:pt>
                <c:pt idx="170">
                  <c:v>44351</c:v>
                </c:pt>
                <c:pt idx="171">
                  <c:v>44354</c:v>
                </c:pt>
                <c:pt idx="172">
                  <c:v>44355</c:v>
                </c:pt>
                <c:pt idx="173">
                  <c:v>44356</c:v>
                </c:pt>
                <c:pt idx="174">
                  <c:v>44357</c:v>
                </c:pt>
                <c:pt idx="175">
                  <c:v>44358</c:v>
                </c:pt>
                <c:pt idx="176">
                  <c:v>44361</c:v>
                </c:pt>
                <c:pt idx="177">
                  <c:v>44362</c:v>
                </c:pt>
                <c:pt idx="178">
                  <c:v>44363</c:v>
                </c:pt>
                <c:pt idx="179">
                  <c:v>44364</c:v>
                </c:pt>
                <c:pt idx="180">
                  <c:v>44365</c:v>
                </c:pt>
                <c:pt idx="181">
                  <c:v>44368</c:v>
                </c:pt>
                <c:pt idx="182">
                  <c:v>44369</c:v>
                </c:pt>
                <c:pt idx="183">
                  <c:v>44370</c:v>
                </c:pt>
                <c:pt idx="184">
                  <c:v>44371</c:v>
                </c:pt>
                <c:pt idx="185">
                  <c:v>44372</c:v>
                </c:pt>
                <c:pt idx="186">
                  <c:v>44375</c:v>
                </c:pt>
                <c:pt idx="187">
                  <c:v>44376</c:v>
                </c:pt>
                <c:pt idx="188">
                  <c:v>44377</c:v>
                </c:pt>
                <c:pt idx="189">
                  <c:v>44378</c:v>
                </c:pt>
                <c:pt idx="190">
                  <c:v>44379</c:v>
                </c:pt>
                <c:pt idx="191">
                  <c:v>44382</c:v>
                </c:pt>
                <c:pt idx="192">
                  <c:v>44383</c:v>
                </c:pt>
                <c:pt idx="193">
                  <c:v>44384</c:v>
                </c:pt>
                <c:pt idx="194">
                  <c:v>44385</c:v>
                </c:pt>
                <c:pt idx="195">
                  <c:v>44386</c:v>
                </c:pt>
                <c:pt idx="196">
                  <c:v>44389</c:v>
                </c:pt>
                <c:pt idx="197">
                  <c:v>44390</c:v>
                </c:pt>
                <c:pt idx="198">
                  <c:v>44391</c:v>
                </c:pt>
                <c:pt idx="199">
                  <c:v>44392</c:v>
                </c:pt>
                <c:pt idx="200">
                  <c:v>44393</c:v>
                </c:pt>
                <c:pt idx="201">
                  <c:v>44396</c:v>
                </c:pt>
                <c:pt idx="202">
                  <c:v>44397</c:v>
                </c:pt>
                <c:pt idx="203">
                  <c:v>44398</c:v>
                </c:pt>
                <c:pt idx="204">
                  <c:v>44399</c:v>
                </c:pt>
                <c:pt idx="205">
                  <c:v>44400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44410</c:v>
                </c:pt>
                <c:pt idx="212">
                  <c:v>44411</c:v>
                </c:pt>
                <c:pt idx="213">
                  <c:v>44412</c:v>
                </c:pt>
                <c:pt idx="214">
                  <c:v>44413</c:v>
                </c:pt>
                <c:pt idx="215">
                  <c:v>44414</c:v>
                </c:pt>
                <c:pt idx="216">
                  <c:v>44417</c:v>
                </c:pt>
                <c:pt idx="217">
                  <c:v>44418</c:v>
                </c:pt>
                <c:pt idx="218">
                  <c:v>44419</c:v>
                </c:pt>
                <c:pt idx="219">
                  <c:v>44420</c:v>
                </c:pt>
                <c:pt idx="220">
                  <c:v>44421</c:v>
                </c:pt>
                <c:pt idx="221">
                  <c:v>44424</c:v>
                </c:pt>
                <c:pt idx="222">
                  <c:v>44425</c:v>
                </c:pt>
                <c:pt idx="223">
                  <c:v>44426</c:v>
                </c:pt>
                <c:pt idx="224">
                  <c:v>44427</c:v>
                </c:pt>
                <c:pt idx="225">
                  <c:v>44428</c:v>
                </c:pt>
                <c:pt idx="226">
                  <c:v>44431</c:v>
                </c:pt>
                <c:pt idx="227">
                  <c:v>44432</c:v>
                </c:pt>
                <c:pt idx="228">
                  <c:v>44433</c:v>
                </c:pt>
                <c:pt idx="229">
                  <c:v>44434</c:v>
                </c:pt>
                <c:pt idx="230">
                  <c:v>44435</c:v>
                </c:pt>
                <c:pt idx="231">
                  <c:v>44438</c:v>
                </c:pt>
                <c:pt idx="232">
                  <c:v>44439</c:v>
                </c:pt>
                <c:pt idx="233">
                  <c:v>44440</c:v>
                </c:pt>
                <c:pt idx="234">
                  <c:v>44441</c:v>
                </c:pt>
                <c:pt idx="235">
                  <c:v>44442</c:v>
                </c:pt>
                <c:pt idx="236">
                  <c:v>44445</c:v>
                </c:pt>
                <c:pt idx="237">
                  <c:v>44446</c:v>
                </c:pt>
                <c:pt idx="238">
                  <c:v>44447</c:v>
                </c:pt>
                <c:pt idx="239">
                  <c:v>44448</c:v>
                </c:pt>
                <c:pt idx="240">
                  <c:v>44449</c:v>
                </c:pt>
                <c:pt idx="241">
                  <c:v>44452</c:v>
                </c:pt>
                <c:pt idx="242">
                  <c:v>44453</c:v>
                </c:pt>
                <c:pt idx="243">
                  <c:v>44454</c:v>
                </c:pt>
                <c:pt idx="244">
                  <c:v>44455</c:v>
                </c:pt>
                <c:pt idx="245">
                  <c:v>44456</c:v>
                </c:pt>
                <c:pt idx="246">
                  <c:v>44459</c:v>
                </c:pt>
                <c:pt idx="247">
                  <c:v>44460</c:v>
                </c:pt>
                <c:pt idx="248">
                  <c:v>44461</c:v>
                </c:pt>
                <c:pt idx="249">
                  <c:v>44462</c:v>
                </c:pt>
                <c:pt idx="250">
                  <c:v>44463</c:v>
                </c:pt>
                <c:pt idx="251">
                  <c:v>44466</c:v>
                </c:pt>
                <c:pt idx="252">
                  <c:v>44467</c:v>
                </c:pt>
                <c:pt idx="253">
                  <c:v>44468</c:v>
                </c:pt>
                <c:pt idx="254">
                  <c:v>44469</c:v>
                </c:pt>
                <c:pt idx="255">
                  <c:v>44470</c:v>
                </c:pt>
                <c:pt idx="256">
                  <c:v>44473</c:v>
                </c:pt>
                <c:pt idx="257">
                  <c:v>44474</c:v>
                </c:pt>
                <c:pt idx="258">
                  <c:v>44475</c:v>
                </c:pt>
                <c:pt idx="259">
                  <c:v>44476</c:v>
                </c:pt>
                <c:pt idx="260">
                  <c:v>44477</c:v>
                </c:pt>
                <c:pt idx="261">
                  <c:v>44480</c:v>
                </c:pt>
                <c:pt idx="262">
                  <c:v>44481</c:v>
                </c:pt>
                <c:pt idx="263">
                  <c:v>44482</c:v>
                </c:pt>
                <c:pt idx="264">
                  <c:v>44483</c:v>
                </c:pt>
                <c:pt idx="265">
                  <c:v>44484</c:v>
                </c:pt>
                <c:pt idx="266">
                  <c:v>44487</c:v>
                </c:pt>
                <c:pt idx="267">
                  <c:v>44488</c:v>
                </c:pt>
                <c:pt idx="268">
                  <c:v>44489</c:v>
                </c:pt>
                <c:pt idx="269">
                  <c:v>44490</c:v>
                </c:pt>
                <c:pt idx="270">
                  <c:v>44491</c:v>
                </c:pt>
                <c:pt idx="271">
                  <c:v>44494</c:v>
                </c:pt>
                <c:pt idx="272">
                  <c:v>44495</c:v>
                </c:pt>
                <c:pt idx="273">
                  <c:v>44496</c:v>
                </c:pt>
                <c:pt idx="274">
                  <c:v>44497</c:v>
                </c:pt>
                <c:pt idx="275">
                  <c:v>44498</c:v>
                </c:pt>
                <c:pt idx="276">
                  <c:v>44501</c:v>
                </c:pt>
                <c:pt idx="277">
                  <c:v>44502</c:v>
                </c:pt>
                <c:pt idx="278">
                  <c:v>44503</c:v>
                </c:pt>
                <c:pt idx="279">
                  <c:v>44504</c:v>
                </c:pt>
                <c:pt idx="280">
                  <c:v>44505</c:v>
                </c:pt>
                <c:pt idx="281">
                  <c:v>44508</c:v>
                </c:pt>
                <c:pt idx="282">
                  <c:v>44509</c:v>
                </c:pt>
                <c:pt idx="283">
                  <c:v>44510</c:v>
                </c:pt>
                <c:pt idx="284">
                  <c:v>44511</c:v>
                </c:pt>
                <c:pt idx="285">
                  <c:v>44512</c:v>
                </c:pt>
                <c:pt idx="286">
                  <c:v>44515</c:v>
                </c:pt>
                <c:pt idx="287">
                  <c:v>44516</c:v>
                </c:pt>
                <c:pt idx="288">
                  <c:v>44517</c:v>
                </c:pt>
                <c:pt idx="289">
                  <c:v>44518</c:v>
                </c:pt>
                <c:pt idx="290">
                  <c:v>44519</c:v>
                </c:pt>
                <c:pt idx="291">
                  <c:v>44522</c:v>
                </c:pt>
                <c:pt idx="292">
                  <c:v>44523</c:v>
                </c:pt>
                <c:pt idx="293">
                  <c:v>44524</c:v>
                </c:pt>
                <c:pt idx="294">
                  <c:v>44525</c:v>
                </c:pt>
                <c:pt idx="295">
                  <c:v>44526</c:v>
                </c:pt>
                <c:pt idx="296">
                  <c:v>44529</c:v>
                </c:pt>
                <c:pt idx="297">
                  <c:v>44530</c:v>
                </c:pt>
                <c:pt idx="298">
                  <c:v>44531</c:v>
                </c:pt>
                <c:pt idx="299">
                  <c:v>44532</c:v>
                </c:pt>
                <c:pt idx="300">
                  <c:v>44533</c:v>
                </c:pt>
                <c:pt idx="301">
                  <c:v>44536</c:v>
                </c:pt>
                <c:pt idx="302">
                  <c:v>44537</c:v>
                </c:pt>
                <c:pt idx="303">
                  <c:v>44538</c:v>
                </c:pt>
                <c:pt idx="304">
                  <c:v>44539</c:v>
                </c:pt>
                <c:pt idx="305">
                  <c:v>44540</c:v>
                </c:pt>
                <c:pt idx="306">
                  <c:v>44543</c:v>
                </c:pt>
                <c:pt idx="307">
                  <c:v>44544</c:v>
                </c:pt>
                <c:pt idx="308">
                  <c:v>44545</c:v>
                </c:pt>
                <c:pt idx="309">
                  <c:v>44546</c:v>
                </c:pt>
                <c:pt idx="310">
                  <c:v>44547</c:v>
                </c:pt>
                <c:pt idx="311">
                  <c:v>44550</c:v>
                </c:pt>
                <c:pt idx="312">
                  <c:v>44551</c:v>
                </c:pt>
                <c:pt idx="313">
                  <c:v>44552</c:v>
                </c:pt>
                <c:pt idx="314">
                  <c:v>44553</c:v>
                </c:pt>
                <c:pt idx="315">
                  <c:v>44554</c:v>
                </c:pt>
                <c:pt idx="316">
                  <c:v>44557</c:v>
                </c:pt>
                <c:pt idx="317">
                  <c:v>44558</c:v>
                </c:pt>
                <c:pt idx="318">
                  <c:v>44559</c:v>
                </c:pt>
                <c:pt idx="319">
                  <c:v>44560</c:v>
                </c:pt>
                <c:pt idx="320">
                  <c:v>44561</c:v>
                </c:pt>
                <c:pt idx="321">
                  <c:v>44564</c:v>
                </c:pt>
                <c:pt idx="322">
                  <c:v>44565</c:v>
                </c:pt>
                <c:pt idx="323">
                  <c:v>44566</c:v>
                </c:pt>
                <c:pt idx="324">
                  <c:v>44567</c:v>
                </c:pt>
                <c:pt idx="325">
                  <c:v>44568</c:v>
                </c:pt>
                <c:pt idx="326">
                  <c:v>44571</c:v>
                </c:pt>
                <c:pt idx="327">
                  <c:v>44572</c:v>
                </c:pt>
                <c:pt idx="328">
                  <c:v>44573</c:v>
                </c:pt>
                <c:pt idx="329">
                  <c:v>44574</c:v>
                </c:pt>
                <c:pt idx="330">
                  <c:v>44575</c:v>
                </c:pt>
                <c:pt idx="331">
                  <c:v>44578</c:v>
                </c:pt>
                <c:pt idx="332">
                  <c:v>44579</c:v>
                </c:pt>
                <c:pt idx="333">
                  <c:v>44580</c:v>
                </c:pt>
                <c:pt idx="334">
                  <c:v>44581</c:v>
                </c:pt>
                <c:pt idx="335">
                  <c:v>44582</c:v>
                </c:pt>
                <c:pt idx="336">
                  <c:v>44585</c:v>
                </c:pt>
                <c:pt idx="337">
                  <c:v>44586</c:v>
                </c:pt>
                <c:pt idx="338">
                  <c:v>44587</c:v>
                </c:pt>
                <c:pt idx="339">
                  <c:v>44588</c:v>
                </c:pt>
                <c:pt idx="340">
                  <c:v>44589</c:v>
                </c:pt>
                <c:pt idx="341">
                  <c:v>44592</c:v>
                </c:pt>
                <c:pt idx="342">
                  <c:v>44593</c:v>
                </c:pt>
                <c:pt idx="343">
                  <c:v>44594</c:v>
                </c:pt>
                <c:pt idx="344">
                  <c:v>44595</c:v>
                </c:pt>
                <c:pt idx="345">
                  <c:v>44596</c:v>
                </c:pt>
                <c:pt idx="346">
                  <c:v>44599</c:v>
                </c:pt>
                <c:pt idx="347">
                  <c:v>44600</c:v>
                </c:pt>
                <c:pt idx="348">
                  <c:v>44601</c:v>
                </c:pt>
                <c:pt idx="349">
                  <c:v>44602</c:v>
                </c:pt>
                <c:pt idx="350">
                  <c:v>44603</c:v>
                </c:pt>
                <c:pt idx="351">
                  <c:v>44606</c:v>
                </c:pt>
                <c:pt idx="352">
                  <c:v>44607</c:v>
                </c:pt>
                <c:pt idx="353">
                  <c:v>44608</c:v>
                </c:pt>
                <c:pt idx="354">
                  <c:v>44609</c:v>
                </c:pt>
                <c:pt idx="355">
                  <c:v>44610</c:v>
                </c:pt>
                <c:pt idx="356">
                  <c:v>44613</c:v>
                </c:pt>
                <c:pt idx="357">
                  <c:v>44614</c:v>
                </c:pt>
                <c:pt idx="358">
                  <c:v>44615</c:v>
                </c:pt>
                <c:pt idx="359">
                  <c:v>44616</c:v>
                </c:pt>
                <c:pt idx="360">
                  <c:v>44617</c:v>
                </c:pt>
                <c:pt idx="361">
                  <c:v>44620</c:v>
                </c:pt>
                <c:pt idx="362">
                  <c:v>44621</c:v>
                </c:pt>
                <c:pt idx="363">
                  <c:v>44622</c:v>
                </c:pt>
                <c:pt idx="364">
                  <c:v>44623</c:v>
                </c:pt>
                <c:pt idx="365">
                  <c:v>44624</c:v>
                </c:pt>
                <c:pt idx="366">
                  <c:v>44627</c:v>
                </c:pt>
                <c:pt idx="367">
                  <c:v>44628</c:v>
                </c:pt>
                <c:pt idx="368">
                  <c:v>44629</c:v>
                </c:pt>
                <c:pt idx="369">
                  <c:v>44630</c:v>
                </c:pt>
                <c:pt idx="370">
                  <c:v>44631</c:v>
                </c:pt>
                <c:pt idx="371">
                  <c:v>44634</c:v>
                </c:pt>
                <c:pt idx="372">
                  <c:v>44635</c:v>
                </c:pt>
                <c:pt idx="373">
                  <c:v>44636</c:v>
                </c:pt>
                <c:pt idx="374">
                  <c:v>44637</c:v>
                </c:pt>
                <c:pt idx="375">
                  <c:v>44638</c:v>
                </c:pt>
                <c:pt idx="376">
                  <c:v>44641</c:v>
                </c:pt>
                <c:pt idx="377">
                  <c:v>44642</c:v>
                </c:pt>
                <c:pt idx="378">
                  <c:v>44643</c:v>
                </c:pt>
                <c:pt idx="379">
                  <c:v>44644</c:v>
                </c:pt>
                <c:pt idx="380">
                  <c:v>44645</c:v>
                </c:pt>
                <c:pt idx="381">
                  <c:v>44648</c:v>
                </c:pt>
                <c:pt idx="382">
                  <c:v>44649</c:v>
                </c:pt>
                <c:pt idx="383">
                  <c:v>44650</c:v>
                </c:pt>
                <c:pt idx="384">
                  <c:v>44651</c:v>
                </c:pt>
                <c:pt idx="385">
                  <c:v>44652</c:v>
                </c:pt>
                <c:pt idx="386">
                  <c:v>44655</c:v>
                </c:pt>
                <c:pt idx="387">
                  <c:v>44656</c:v>
                </c:pt>
                <c:pt idx="388">
                  <c:v>44657</c:v>
                </c:pt>
                <c:pt idx="389">
                  <c:v>44658</c:v>
                </c:pt>
                <c:pt idx="390">
                  <c:v>44659</c:v>
                </c:pt>
                <c:pt idx="391">
                  <c:v>44662</c:v>
                </c:pt>
                <c:pt idx="392">
                  <c:v>44663</c:v>
                </c:pt>
                <c:pt idx="393">
                  <c:v>44664</c:v>
                </c:pt>
                <c:pt idx="394">
                  <c:v>44665</c:v>
                </c:pt>
                <c:pt idx="395">
                  <c:v>44666</c:v>
                </c:pt>
                <c:pt idx="396">
                  <c:v>44669</c:v>
                </c:pt>
                <c:pt idx="397">
                  <c:v>44670</c:v>
                </c:pt>
                <c:pt idx="398">
                  <c:v>44671</c:v>
                </c:pt>
                <c:pt idx="399">
                  <c:v>44672</c:v>
                </c:pt>
                <c:pt idx="400">
                  <c:v>44673</c:v>
                </c:pt>
                <c:pt idx="401">
                  <c:v>44676</c:v>
                </c:pt>
                <c:pt idx="402">
                  <c:v>44677</c:v>
                </c:pt>
                <c:pt idx="403">
                  <c:v>44678</c:v>
                </c:pt>
                <c:pt idx="404">
                  <c:v>44679</c:v>
                </c:pt>
                <c:pt idx="405">
                  <c:v>44680</c:v>
                </c:pt>
                <c:pt idx="406">
                  <c:v>44683</c:v>
                </c:pt>
                <c:pt idx="407">
                  <c:v>44684</c:v>
                </c:pt>
                <c:pt idx="408">
                  <c:v>44685</c:v>
                </c:pt>
                <c:pt idx="409">
                  <c:v>44686</c:v>
                </c:pt>
                <c:pt idx="410">
                  <c:v>44687</c:v>
                </c:pt>
                <c:pt idx="411">
                  <c:v>44690</c:v>
                </c:pt>
                <c:pt idx="412">
                  <c:v>44691</c:v>
                </c:pt>
                <c:pt idx="413">
                  <c:v>44692</c:v>
                </c:pt>
                <c:pt idx="414">
                  <c:v>44693</c:v>
                </c:pt>
                <c:pt idx="415">
                  <c:v>44694</c:v>
                </c:pt>
                <c:pt idx="416">
                  <c:v>44697</c:v>
                </c:pt>
                <c:pt idx="417">
                  <c:v>44698</c:v>
                </c:pt>
                <c:pt idx="418">
                  <c:v>44699</c:v>
                </c:pt>
                <c:pt idx="419">
                  <c:v>44700</c:v>
                </c:pt>
                <c:pt idx="420">
                  <c:v>44701</c:v>
                </c:pt>
                <c:pt idx="421">
                  <c:v>44704</c:v>
                </c:pt>
                <c:pt idx="422">
                  <c:v>44705</c:v>
                </c:pt>
                <c:pt idx="423">
                  <c:v>44706</c:v>
                </c:pt>
                <c:pt idx="424">
                  <c:v>44707</c:v>
                </c:pt>
                <c:pt idx="425">
                  <c:v>44708</c:v>
                </c:pt>
                <c:pt idx="426">
                  <c:v>44711</c:v>
                </c:pt>
                <c:pt idx="427">
                  <c:v>44712</c:v>
                </c:pt>
                <c:pt idx="428">
                  <c:v>44713</c:v>
                </c:pt>
                <c:pt idx="429">
                  <c:v>44714</c:v>
                </c:pt>
                <c:pt idx="430">
                  <c:v>44715</c:v>
                </c:pt>
                <c:pt idx="431">
                  <c:v>44718</c:v>
                </c:pt>
                <c:pt idx="432">
                  <c:v>44719</c:v>
                </c:pt>
                <c:pt idx="433">
                  <c:v>44720</c:v>
                </c:pt>
                <c:pt idx="434">
                  <c:v>44721</c:v>
                </c:pt>
                <c:pt idx="435">
                  <c:v>44722</c:v>
                </c:pt>
                <c:pt idx="436">
                  <c:v>44725</c:v>
                </c:pt>
                <c:pt idx="437">
                  <c:v>44726</c:v>
                </c:pt>
                <c:pt idx="438">
                  <c:v>44727</c:v>
                </c:pt>
                <c:pt idx="439">
                  <c:v>44728</c:v>
                </c:pt>
                <c:pt idx="440">
                  <c:v>44729</c:v>
                </c:pt>
                <c:pt idx="441">
                  <c:v>44732</c:v>
                </c:pt>
                <c:pt idx="442">
                  <c:v>44733</c:v>
                </c:pt>
                <c:pt idx="443">
                  <c:v>44734</c:v>
                </c:pt>
                <c:pt idx="444">
                  <c:v>44735</c:v>
                </c:pt>
                <c:pt idx="445">
                  <c:v>44736</c:v>
                </c:pt>
                <c:pt idx="446">
                  <c:v>44739</c:v>
                </c:pt>
                <c:pt idx="447">
                  <c:v>44740</c:v>
                </c:pt>
                <c:pt idx="448">
                  <c:v>44741</c:v>
                </c:pt>
                <c:pt idx="449">
                  <c:v>44742</c:v>
                </c:pt>
                <c:pt idx="450">
                  <c:v>44743</c:v>
                </c:pt>
                <c:pt idx="451">
                  <c:v>44746</c:v>
                </c:pt>
                <c:pt idx="452">
                  <c:v>44747</c:v>
                </c:pt>
                <c:pt idx="453">
                  <c:v>44748</c:v>
                </c:pt>
                <c:pt idx="454">
                  <c:v>44749</c:v>
                </c:pt>
                <c:pt idx="455">
                  <c:v>44750</c:v>
                </c:pt>
                <c:pt idx="456">
                  <c:v>44753</c:v>
                </c:pt>
                <c:pt idx="457">
                  <c:v>44754</c:v>
                </c:pt>
                <c:pt idx="458">
                  <c:v>44755</c:v>
                </c:pt>
                <c:pt idx="459">
                  <c:v>44756</c:v>
                </c:pt>
                <c:pt idx="460">
                  <c:v>44757</c:v>
                </c:pt>
                <c:pt idx="461">
                  <c:v>44760</c:v>
                </c:pt>
                <c:pt idx="462">
                  <c:v>44761</c:v>
                </c:pt>
                <c:pt idx="463">
                  <c:v>44762</c:v>
                </c:pt>
                <c:pt idx="464">
                  <c:v>44763</c:v>
                </c:pt>
                <c:pt idx="465">
                  <c:v>44764</c:v>
                </c:pt>
                <c:pt idx="466">
                  <c:v>44767</c:v>
                </c:pt>
                <c:pt idx="467">
                  <c:v>44768</c:v>
                </c:pt>
                <c:pt idx="468">
                  <c:v>44769</c:v>
                </c:pt>
                <c:pt idx="469">
                  <c:v>44770</c:v>
                </c:pt>
                <c:pt idx="470">
                  <c:v>44771</c:v>
                </c:pt>
                <c:pt idx="471">
                  <c:v>44774</c:v>
                </c:pt>
                <c:pt idx="472">
                  <c:v>44775</c:v>
                </c:pt>
                <c:pt idx="473">
                  <c:v>44776</c:v>
                </c:pt>
                <c:pt idx="474">
                  <c:v>44777</c:v>
                </c:pt>
                <c:pt idx="475">
                  <c:v>44778</c:v>
                </c:pt>
                <c:pt idx="476">
                  <c:v>44781</c:v>
                </c:pt>
                <c:pt idx="477">
                  <c:v>44782</c:v>
                </c:pt>
                <c:pt idx="478">
                  <c:v>44783</c:v>
                </c:pt>
                <c:pt idx="479">
                  <c:v>44784</c:v>
                </c:pt>
                <c:pt idx="480">
                  <c:v>44785</c:v>
                </c:pt>
                <c:pt idx="481">
                  <c:v>44788</c:v>
                </c:pt>
                <c:pt idx="482">
                  <c:v>44789</c:v>
                </c:pt>
                <c:pt idx="483">
                  <c:v>44790</c:v>
                </c:pt>
                <c:pt idx="484">
                  <c:v>44791</c:v>
                </c:pt>
                <c:pt idx="485">
                  <c:v>44792</c:v>
                </c:pt>
                <c:pt idx="486">
                  <c:v>44795</c:v>
                </c:pt>
                <c:pt idx="487">
                  <c:v>44796</c:v>
                </c:pt>
                <c:pt idx="488">
                  <c:v>44797</c:v>
                </c:pt>
                <c:pt idx="489">
                  <c:v>44798</c:v>
                </c:pt>
                <c:pt idx="490">
                  <c:v>44799</c:v>
                </c:pt>
                <c:pt idx="491">
                  <c:v>44802</c:v>
                </c:pt>
                <c:pt idx="492">
                  <c:v>44803</c:v>
                </c:pt>
                <c:pt idx="493">
                  <c:v>44804</c:v>
                </c:pt>
                <c:pt idx="494">
                  <c:v>44805</c:v>
                </c:pt>
                <c:pt idx="495">
                  <c:v>44806</c:v>
                </c:pt>
                <c:pt idx="496">
                  <c:v>44809</c:v>
                </c:pt>
                <c:pt idx="497">
                  <c:v>44810</c:v>
                </c:pt>
                <c:pt idx="498">
                  <c:v>44811</c:v>
                </c:pt>
                <c:pt idx="499">
                  <c:v>44812</c:v>
                </c:pt>
                <c:pt idx="500">
                  <c:v>44813</c:v>
                </c:pt>
                <c:pt idx="501">
                  <c:v>44816</c:v>
                </c:pt>
                <c:pt idx="502">
                  <c:v>44817</c:v>
                </c:pt>
                <c:pt idx="503">
                  <c:v>44818</c:v>
                </c:pt>
                <c:pt idx="504">
                  <c:v>44819</c:v>
                </c:pt>
                <c:pt idx="505">
                  <c:v>44820</c:v>
                </c:pt>
                <c:pt idx="506">
                  <c:v>44823</c:v>
                </c:pt>
                <c:pt idx="507">
                  <c:v>44824</c:v>
                </c:pt>
                <c:pt idx="508">
                  <c:v>44825</c:v>
                </c:pt>
                <c:pt idx="509">
                  <c:v>44826</c:v>
                </c:pt>
                <c:pt idx="510">
                  <c:v>44827</c:v>
                </c:pt>
                <c:pt idx="511">
                  <c:v>44830</c:v>
                </c:pt>
                <c:pt idx="512">
                  <c:v>44831</c:v>
                </c:pt>
                <c:pt idx="513">
                  <c:v>44832</c:v>
                </c:pt>
                <c:pt idx="514">
                  <c:v>44833</c:v>
                </c:pt>
                <c:pt idx="515">
                  <c:v>44834</c:v>
                </c:pt>
                <c:pt idx="516">
                  <c:v>44837</c:v>
                </c:pt>
                <c:pt idx="517">
                  <c:v>44838</c:v>
                </c:pt>
                <c:pt idx="518">
                  <c:v>44839</c:v>
                </c:pt>
                <c:pt idx="519">
                  <c:v>44840</c:v>
                </c:pt>
                <c:pt idx="520">
                  <c:v>44841</c:v>
                </c:pt>
                <c:pt idx="521">
                  <c:v>44844</c:v>
                </c:pt>
                <c:pt idx="522">
                  <c:v>44845</c:v>
                </c:pt>
                <c:pt idx="523">
                  <c:v>44846</c:v>
                </c:pt>
                <c:pt idx="524">
                  <c:v>44847</c:v>
                </c:pt>
                <c:pt idx="525">
                  <c:v>44848</c:v>
                </c:pt>
                <c:pt idx="526">
                  <c:v>44851</c:v>
                </c:pt>
                <c:pt idx="527">
                  <c:v>44852</c:v>
                </c:pt>
                <c:pt idx="528">
                  <c:v>44853</c:v>
                </c:pt>
                <c:pt idx="529">
                  <c:v>44854</c:v>
                </c:pt>
                <c:pt idx="530">
                  <c:v>44855</c:v>
                </c:pt>
                <c:pt idx="531">
                  <c:v>44858</c:v>
                </c:pt>
                <c:pt idx="532">
                  <c:v>44859</c:v>
                </c:pt>
                <c:pt idx="533">
                  <c:v>44860</c:v>
                </c:pt>
                <c:pt idx="534">
                  <c:v>44861</c:v>
                </c:pt>
                <c:pt idx="535">
                  <c:v>44862</c:v>
                </c:pt>
                <c:pt idx="536">
                  <c:v>44865</c:v>
                </c:pt>
                <c:pt idx="537">
                  <c:v>44866</c:v>
                </c:pt>
                <c:pt idx="538">
                  <c:v>44867</c:v>
                </c:pt>
                <c:pt idx="539">
                  <c:v>44868</c:v>
                </c:pt>
                <c:pt idx="540">
                  <c:v>44869</c:v>
                </c:pt>
                <c:pt idx="541">
                  <c:v>44872</c:v>
                </c:pt>
                <c:pt idx="542">
                  <c:v>44873</c:v>
                </c:pt>
                <c:pt idx="543">
                  <c:v>44874</c:v>
                </c:pt>
                <c:pt idx="544">
                  <c:v>44875</c:v>
                </c:pt>
                <c:pt idx="545">
                  <c:v>44876</c:v>
                </c:pt>
                <c:pt idx="546">
                  <c:v>44879</c:v>
                </c:pt>
                <c:pt idx="547">
                  <c:v>44880</c:v>
                </c:pt>
                <c:pt idx="548">
                  <c:v>44881</c:v>
                </c:pt>
                <c:pt idx="549">
                  <c:v>44882</c:v>
                </c:pt>
                <c:pt idx="550">
                  <c:v>44883</c:v>
                </c:pt>
                <c:pt idx="551">
                  <c:v>44886</c:v>
                </c:pt>
                <c:pt idx="552">
                  <c:v>44887</c:v>
                </c:pt>
                <c:pt idx="553">
                  <c:v>44888</c:v>
                </c:pt>
                <c:pt idx="554">
                  <c:v>44890</c:v>
                </c:pt>
                <c:pt idx="555">
                  <c:v>44893</c:v>
                </c:pt>
                <c:pt idx="556">
                  <c:v>44894</c:v>
                </c:pt>
                <c:pt idx="557">
                  <c:v>44895</c:v>
                </c:pt>
                <c:pt idx="558">
                  <c:v>44896</c:v>
                </c:pt>
                <c:pt idx="559">
                  <c:v>44897</c:v>
                </c:pt>
                <c:pt idx="560">
                  <c:v>44900</c:v>
                </c:pt>
                <c:pt idx="561">
                  <c:v>44901</c:v>
                </c:pt>
                <c:pt idx="562">
                  <c:v>44902</c:v>
                </c:pt>
                <c:pt idx="563">
                  <c:v>44903</c:v>
                </c:pt>
                <c:pt idx="564">
                  <c:v>44904</c:v>
                </c:pt>
                <c:pt idx="565">
                  <c:v>44907</c:v>
                </c:pt>
                <c:pt idx="566">
                  <c:v>44908</c:v>
                </c:pt>
                <c:pt idx="567">
                  <c:v>44909</c:v>
                </c:pt>
                <c:pt idx="568">
                  <c:v>44910</c:v>
                </c:pt>
                <c:pt idx="569">
                  <c:v>44911</c:v>
                </c:pt>
                <c:pt idx="570">
                  <c:v>44914</c:v>
                </c:pt>
                <c:pt idx="571">
                  <c:v>44915</c:v>
                </c:pt>
                <c:pt idx="572">
                  <c:v>44916</c:v>
                </c:pt>
                <c:pt idx="573">
                  <c:v>44917</c:v>
                </c:pt>
                <c:pt idx="574">
                  <c:v>44918</c:v>
                </c:pt>
                <c:pt idx="575">
                  <c:v>44922</c:v>
                </c:pt>
                <c:pt idx="576">
                  <c:v>44923</c:v>
                </c:pt>
                <c:pt idx="577">
                  <c:v>44924</c:v>
                </c:pt>
                <c:pt idx="578">
                  <c:v>44925</c:v>
                </c:pt>
                <c:pt idx="579">
                  <c:v>44929</c:v>
                </c:pt>
                <c:pt idx="580">
                  <c:v>44930</c:v>
                </c:pt>
                <c:pt idx="581">
                  <c:v>44931</c:v>
                </c:pt>
                <c:pt idx="582">
                  <c:v>44932</c:v>
                </c:pt>
                <c:pt idx="583">
                  <c:v>44935</c:v>
                </c:pt>
                <c:pt idx="584">
                  <c:v>44936</c:v>
                </c:pt>
                <c:pt idx="585">
                  <c:v>44937</c:v>
                </c:pt>
                <c:pt idx="586">
                  <c:v>44938</c:v>
                </c:pt>
                <c:pt idx="587">
                  <c:v>44939</c:v>
                </c:pt>
                <c:pt idx="588">
                  <c:v>44943</c:v>
                </c:pt>
                <c:pt idx="589">
                  <c:v>44944</c:v>
                </c:pt>
                <c:pt idx="590">
                  <c:v>44945</c:v>
                </c:pt>
                <c:pt idx="591">
                  <c:v>44946</c:v>
                </c:pt>
                <c:pt idx="592">
                  <c:v>44949</c:v>
                </c:pt>
                <c:pt idx="593">
                  <c:v>44950</c:v>
                </c:pt>
                <c:pt idx="594">
                  <c:v>44951</c:v>
                </c:pt>
              </c:numCache>
            </c:numRef>
          </c:cat>
          <c:val>
            <c:numRef>
              <c:f>ERCOT_345kv_West_ATC!$K$7:$K$1000</c:f>
              <c:numCache>
                <c:formatCode>"$"#,##0.00_);\("$"#,##0.00\)</c:formatCode>
                <c:ptCount val="994"/>
                <c:pt idx="0">
                  <c:v>160.4143</c:v>
                </c:pt>
                <c:pt idx="1">
                  <c:v>156.1892</c:v>
                </c:pt>
                <c:pt idx="2">
                  <c:v>156.35990000000001</c:v>
                </c:pt>
                <c:pt idx="3">
                  <c:v>157.6823</c:v>
                </c:pt>
                <c:pt idx="4">
                  <c:v>153.33670000000001</c:v>
                </c:pt>
                <c:pt idx="5">
                  <c:v>156.38120000000001</c:v>
                </c:pt>
                <c:pt idx="6">
                  <c:v>153.8776</c:v>
                </c:pt>
                <c:pt idx="7">
                  <c:v>154.06039999999999</c:v>
                </c:pt>
                <c:pt idx="8">
                  <c:v>155.13329999999999</c:v>
                </c:pt>
                <c:pt idx="9">
                  <c:v>156.4657</c:v>
                </c:pt>
                <c:pt idx="10">
                  <c:v>155.4598</c:v>
                </c:pt>
                <c:pt idx="11">
                  <c:v>151.73570000000001</c:v>
                </c:pt>
                <c:pt idx="12">
                  <c:v>153.38679999999999</c:v>
                </c:pt>
                <c:pt idx="13">
                  <c:v>147.5284</c:v>
                </c:pt>
                <c:pt idx="14">
                  <c:v>147.16669999999999</c:v>
                </c:pt>
                <c:pt idx="15">
                  <c:v>142.00620000000001</c:v>
                </c:pt>
                <c:pt idx="16">
                  <c:v>141.45240000000001</c:v>
                </c:pt>
                <c:pt idx="17">
                  <c:v>141.68559999999999</c:v>
                </c:pt>
                <c:pt idx="18">
                  <c:v>142.375</c:v>
                </c:pt>
                <c:pt idx="19">
                  <c:v>144.74629999999999</c:v>
                </c:pt>
                <c:pt idx="20">
                  <c:v>144.73339999999999</c:v>
                </c:pt>
                <c:pt idx="21">
                  <c:v>145.233</c:v>
                </c:pt>
                <c:pt idx="22">
                  <c:v>145.00190000000001</c:v>
                </c:pt>
                <c:pt idx="23">
                  <c:v>147.73820000000001</c:v>
                </c:pt>
                <c:pt idx="24">
                  <c:v>150.21539999999999</c:v>
                </c:pt>
                <c:pt idx="25">
                  <c:v>153.1669</c:v>
                </c:pt>
                <c:pt idx="26">
                  <c:v>156.1557</c:v>
                </c:pt>
                <c:pt idx="27">
                  <c:v>158.8304</c:v>
                </c:pt>
                <c:pt idx="28">
                  <c:v>158.06309999999999</c:v>
                </c:pt>
                <c:pt idx="29">
                  <c:v>162.27260000000001</c:v>
                </c:pt>
                <c:pt idx="30">
                  <c:v>167.70869999999999</c:v>
                </c:pt>
                <c:pt idx="31">
                  <c:v>261.62180000000001</c:v>
                </c:pt>
                <c:pt idx="32">
                  <c:v>248.42529999999999</c:v>
                </c:pt>
                <c:pt idx="33">
                  <c:v>255.7705</c:v>
                </c:pt>
                <c:pt idx="34">
                  <c:v>255.7705</c:v>
                </c:pt>
                <c:pt idx="35">
                  <c:v>238.01329999999999</c:v>
                </c:pt>
                <c:pt idx="36">
                  <c:v>237.6498</c:v>
                </c:pt>
                <c:pt idx="37">
                  <c:v>221.97669999999999</c:v>
                </c:pt>
                <c:pt idx="38">
                  <c:v>223.1848</c:v>
                </c:pt>
                <c:pt idx="39">
                  <c:v>216.89449999999999</c:v>
                </c:pt>
                <c:pt idx="40">
                  <c:v>216.9238</c:v>
                </c:pt>
                <c:pt idx="41">
                  <c:v>244.66460000000001</c:v>
                </c:pt>
                <c:pt idx="42">
                  <c:v>244.90280000000001</c:v>
                </c:pt>
                <c:pt idx="43">
                  <c:v>234.3639</c:v>
                </c:pt>
                <c:pt idx="44">
                  <c:v>243.9273</c:v>
                </c:pt>
                <c:pt idx="45">
                  <c:v>240.14840000000001</c:v>
                </c:pt>
                <c:pt idx="46">
                  <c:v>235.14699999999999</c:v>
                </c:pt>
                <c:pt idx="47">
                  <c:v>240.08199999999999</c:v>
                </c:pt>
                <c:pt idx="48">
                  <c:v>254.36269999999999</c:v>
                </c:pt>
                <c:pt idx="49">
                  <c:v>257.52289999999999</c:v>
                </c:pt>
                <c:pt idx="50">
                  <c:v>259.36880000000002</c:v>
                </c:pt>
                <c:pt idx="51">
                  <c:v>280.80739999999997</c:v>
                </c:pt>
                <c:pt idx="52">
                  <c:v>307.64030000000002</c:v>
                </c:pt>
                <c:pt idx="53">
                  <c:v>292.29989999999998</c:v>
                </c:pt>
                <c:pt idx="54">
                  <c:v>292.495</c:v>
                </c:pt>
                <c:pt idx="55">
                  <c:v>292.495</c:v>
                </c:pt>
                <c:pt idx="56">
                  <c:v>353.61579999999998</c:v>
                </c:pt>
                <c:pt idx="57">
                  <c:v>347.34</c:v>
                </c:pt>
                <c:pt idx="58">
                  <c:v>390.73599999999999</c:v>
                </c:pt>
                <c:pt idx="59">
                  <c:v>429.37970000000001</c:v>
                </c:pt>
                <c:pt idx="60">
                  <c:v>429.37970000000001</c:v>
                </c:pt>
                <c:pt idx="61">
                  <c:v>456.64449999999999</c:v>
                </c:pt>
                <c:pt idx="62">
                  <c:v>449.10660000000001</c:v>
                </c:pt>
                <c:pt idx="63">
                  <c:v>495.5727</c:v>
                </c:pt>
                <c:pt idx="64">
                  <c:v>519.7713</c:v>
                </c:pt>
                <c:pt idx="65">
                  <c:v>539.22410000000002</c:v>
                </c:pt>
                <c:pt idx="66">
                  <c:v>490.59399999999999</c:v>
                </c:pt>
                <c:pt idx="67">
                  <c:v>496.2192</c:v>
                </c:pt>
                <c:pt idx="68">
                  <c:v>498.99829999999997</c:v>
                </c:pt>
                <c:pt idx="69">
                  <c:v>549.47919999999999</c:v>
                </c:pt>
                <c:pt idx="70">
                  <c:v>523.48519999999996</c:v>
                </c:pt>
                <c:pt idx="71">
                  <c:v>523.48519999999996</c:v>
                </c:pt>
                <c:pt idx="72">
                  <c:v>509.13369999999998</c:v>
                </c:pt>
                <c:pt idx="73">
                  <c:v>498.72039999999998</c:v>
                </c:pt>
                <c:pt idx="74">
                  <c:v>482.81990000000002</c:v>
                </c:pt>
                <c:pt idx="75">
                  <c:v>508.01870000000002</c:v>
                </c:pt>
                <c:pt idx="76">
                  <c:v>504.30500000000001</c:v>
                </c:pt>
                <c:pt idx="77">
                  <c:v>509.4128</c:v>
                </c:pt>
                <c:pt idx="78">
                  <c:v>482.25560000000002</c:v>
                </c:pt>
                <c:pt idx="79">
                  <c:v>514.20910000000003</c:v>
                </c:pt>
                <c:pt idx="80">
                  <c:v>457.9828</c:v>
                </c:pt>
                <c:pt idx="81">
                  <c:v>466.80149999999998</c:v>
                </c:pt>
                <c:pt idx="82">
                  <c:v>500.94659999999999</c:v>
                </c:pt>
                <c:pt idx="83">
                  <c:v>508.90980000000002</c:v>
                </c:pt>
                <c:pt idx="84">
                  <c:v>520.23540000000003</c:v>
                </c:pt>
                <c:pt idx="85">
                  <c:v>505.65449999999998</c:v>
                </c:pt>
                <c:pt idx="86">
                  <c:v>597.24289999999996</c:v>
                </c:pt>
                <c:pt idx="87">
                  <c:v>696.3732</c:v>
                </c:pt>
                <c:pt idx="88">
                  <c:v>657.99069999999995</c:v>
                </c:pt>
                <c:pt idx="89">
                  <c:v>677.51229999999998</c:v>
                </c:pt>
                <c:pt idx="90">
                  <c:v>701.58029999999997</c:v>
                </c:pt>
                <c:pt idx="91">
                  <c:v>701.58029999999997</c:v>
                </c:pt>
                <c:pt idx="92">
                  <c:v>837.11530000000005</c:v>
                </c:pt>
                <c:pt idx="93">
                  <c:v>892.25869999999998</c:v>
                </c:pt>
                <c:pt idx="94">
                  <c:v>842.12199999999996</c:v>
                </c:pt>
                <c:pt idx="95">
                  <c:v>905.71460000000002</c:v>
                </c:pt>
                <c:pt idx="96">
                  <c:v>871.58590000000004</c:v>
                </c:pt>
                <c:pt idx="97">
                  <c:v>730.46190000000001</c:v>
                </c:pt>
                <c:pt idx="98">
                  <c:v>772.97080000000005</c:v>
                </c:pt>
                <c:pt idx="99">
                  <c:v>725.0249</c:v>
                </c:pt>
                <c:pt idx="100">
                  <c:v>721.07939999999996</c:v>
                </c:pt>
                <c:pt idx="101">
                  <c:v>804.78570000000002</c:v>
                </c:pt>
                <c:pt idx="102">
                  <c:v>764.70309999999995</c:v>
                </c:pt>
                <c:pt idx="103">
                  <c:v>738.03030000000001</c:v>
                </c:pt>
                <c:pt idx="104">
                  <c:v>638.97090000000003</c:v>
                </c:pt>
                <c:pt idx="105">
                  <c:v>648.1857</c:v>
                </c:pt>
                <c:pt idx="106">
                  <c:v>640.69680000000005</c:v>
                </c:pt>
                <c:pt idx="107">
                  <c:v>713.93870000000004</c:v>
                </c:pt>
                <c:pt idx="108">
                  <c:v>709.42439999999999</c:v>
                </c:pt>
                <c:pt idx="109">
                  <c:v>731.22640000000001</c:v>
                </c:pt>
                <c:pt idx="110">
                  <c:v>728.32460000000003</c:v>
                </c:pt>
                <c:pt idx="111">
                  <c:v>736.2885</c:v>
                </c:pt>
                <c:pt idx="112">
                  <c:v>704.90750000000003</c:v>
                </c:pt>
                <c:pt idx="113">
                  <c:v>781.06870000000004</c:v>
                </c:pt>
                <c:pt idx="114">
                  <c:v>726.05899999999997</c:v>
                </c:pt>
                <c:pt idx="115">
                  <c:v>769.63379999999995</c:v>
                </c:pt>
                <c:pt idx="116">
                  <c:v>742.67539999999997</c:v>
                </c:pt>
                <c:pt idx="117">
                  <c:v>689.87149999999997</c:v>
                </c:pt>
                <c:pt idx="118">
                  <c:v>641.83759999999995</c:v>
                </c:pt>
                <c:pt idx="119">
                  <c:v>644.95389999999998</c:v>
                </c:pt>
                <c:pt idx="120">
                  <c:v>648.16179999999997</c:v>
                </c:pt>
                <c:pt idx="121">
                  <c:v>635.27539999999999</c:v>
                </c:pt>
                <c:pt idx="122">
                  <c:v>671.70500000000004</c:v>
                </c:pt>
                <c:pt idx="123">
                  <c:v>695.77650000000006</c:v>
                </c:pt>
                <c:pt idx="124">
                  <c:v>710.15650000000005</c:v>
                </c:pt>
                <c:pt idx="125">
                  <c:v>710.15650000000005</c:v>
                </c:pt>
                <c:pt idx="126">
                  <c:v>684.09069999999997</c:v>
                </c:pt>
                <c:pt idx="127">
                  <c:v>669.31110000000001</c:v>
                </c:pt>
                <c:pt idx="128">
                  <c:v>644.5788</c:v>
                </c:pt>
                <c:pt idx="129">
                  <c:v>676.96680000000003</c:v>
                </c:pt>
                <c:pt idx="130">
                  <c:v>661.40480000000002</c:v>
                </c:pt>
                <c:pt idx="131">
                  <c:v>649.60969999999998</c:v>
                </c:pt>
                <c:pt idx="132">
                  <c:v>659.60339999999997</c:v>
                </c:pt>
                <c:pt idx="133">
                  <c:v>627.26660000000004</c:v>
                </c:pt>
                <c:pt idx="134">
                  <c:v>597.74699999999996</c:v>
                </c:pt>
                <c:pt idx="135">
                  <c:v>581.90239999999994</c:v>
                </c:pt>
                <c:pt idx="136">
                  <c:v>536.21169999999995</c:v>
                </c:pt>
                <c:pt idx="137">
                  <c:v>527.45799999999997</c:v>
                </c:pt>
                <c:pt idx="138">
                  <c:v>572.65710000000001</c:v>
                </c:pt>
                <c:pt idx="139">
                  <c:v>581.80169999999998</c:v>
                </c:pt>
                <c:pt idx="140">
                  <c:v>560.06020000000001</c:v>
                </c:pt>
                <c:pt idx="141">
                  <c:v>587.73789999999997</c:v>
                </c:pt>
                <c:pt idx="142">
                  <c:v>592.63469999999995</c:v>
                </c:pt>
                <c:pt idx="143">
                  <c:v>609.51520000000005</c:v>
                </c:pt>
                <c:pt idx="144">
                  <c:v>602.55520000000001</c:v>
                </c:pt>
                <c:pt idx="145">
                  <c:v>620.50130000000001</c:v>
                </c:pt>
                <c:pt idx="146">
                  <c:v>617.70450000000005</c:v>
                </c:pt>
                <c:pt idx="147">
                  <c:v>574.67920000000004</c:v>
                </c:pt>
                <c:pt idx="148">
                  <c:v>581.3193</c:v>
                </c:pt>
                <c:pt idx="149">
                  <c:v>549.50670000000002</c:v>
                </c:pt>
                <c:pt idx="150">
                  <c:v>564.63499999999999</c:v>
                </c:pt>
                <c:pt idx="151">
                  <c:v>539.90599999999995</c:v>
                </c:pt>
                <c:pt idx="152">
                  <c:v>534.60609999999997</c:v>
                </c:pt>
                <c:pt idx="153">
                  <c:v>515.07270000000005</c:v>
                </c:pt>
                <c:pt idx="154">
                  <c:v>495.96359999999999</c:v>
                </c:pt>
                <c:pt idx="155">
                  <c:v>527.86059999999998</c:v>
                </c:pt>
                <c:pt idx="156">
                  <c:v>508.27870000000001</c:v>
                </c:pt>
                <c:pt idx="157">
                  <c:v>517.87189999999998</c:v>
                </c:pt>
                <c:pt idx="158">
                  <c:v>475.72449999999998</c:v>
                </c:pt>
                <c:pt idx="159">
                  <c:v>496.88979999999998</c:v>
                </c:pt>
                <c:pt idx="160">
                  <c:v>451.8682</c:v>
                </c:pt>
                <c:pt idx="161">
                  <c:v>451.42529999999999</c:v>
                </c:pt>
                <c:pt idx="162">
                  <c:v>429.42380000000003</c:v>
                </c:pt>
                <c:pt idx="163">
                  <c:v>428.30419999999998</c:v>
                </c:pt>
                <c:pt idx="164">
                  <c:v>452.74400000000003</c:v>
                </c:pt>
                <c:pt idx="165">
                  <c:v>438.94940000000003</c:v>
                </c:pt>
                <c:pt idx="166">
                  <c:v>438.94940000000003</c:v>
                </c:pt>
                <c:pt idx="167">
                  <c:v>446.90870000000001</c:v>
                </c:pt>
                <c:pt idx="168">
                  <c:v>453.22910000000002</c:v>
                </c:pt>
                <c:pt idx="169">
                  <c:v>436.34219999999999</c:v>
                </c:pt>
                <c:pt idx="170">
                  <c:v>438.72390000000001</c:v>
                </c:pt>
                <c:pt idx="171">
                  <c:v>440.83819999999997</c:v>
                </c:pt>
                <c:pt idx="172">
                  <c:v>430.57580000000002</c:v>
                </c:pt>
                <c:pt idx="173">
                  <c:v>452.43970000000002</c:v>
                </c:pt>
                <c:pt idx="174">
                  <c:v>452.51740000000001</c:v>
                </c:pt>
                <c:pt idx="175">
                  <c:v>447.50549999999998</c:v>
                </c:pt>
                <c:pt idx="176">
                  <c:v>476.678</c:v>
                </c:pt>
                <c:pt idx="177">
                  <c:v>466.91480000000001</c:v>
                </c:pt>
                <c:pt idx="178">
                  <c:v>467.33069999999998</c:v>
                </c:pt>
                <c:pt idx="179">
                  <c:v>467.72739999999999</c:v>
                </c:pt>
                <c:pt idx="180">
                  <c:v>451.91539999999998</c:v>
                </c:pt>
                <c:pt idx="181">
                  <c:v>428.37430000000001</c:v>
                </c:pt>
                <c:pt idx="182">
                  <c:v>423.79349999999999</c:v>
                </c:pt>
                <c:pt idx="183">
                  <c:v>424.85399999999998</c:v>
                </c:pt>
                <c:pt idx="184">
                  <c:v>431.90269999999998</c:v>
                </c:pt>
                <c:pt idx="185">
                  <c:v>441.30290000000002</c:v>
                </c:pt>
                <c:pt idx="186">
                  <c:v>462.59710000000001</c:v>
                </c:pt>
                <c:pt idx="187">
                  <c:v>473.10759999999999</c:v>
                </c:pt>
                <c:pt idx="188">
                  <c:v>453.73579999999998</c:v>
                </c:pt>
                <c:pt idx="189">
                  <c:v>454.24079999999998</c:v>
                </c:pt>
                <c:pt idx="190">
                  <c:v>448.84640000000002</c:v>
                </c:pt>
                <c:pt idx="191">
                  <c:v>448.84640000000002</c:v>
                </c:pt>
                <c:pt idx="192">
                  <c:v>441.31220000000002</c:v>
                </c:pt>
                <c:pt idx="193">
                  <c:v>430.6146</c:v>
                </c:pt>
                <c:pt idx="194">
                  <c:v>415.76229999999998</c:v>
                </c:pt>
                <c:pt idx="195">
                  <c:v>427.12439999999998</c:v>
                </c:pt>
                <c:pt idx="196">
                  <c:v>404.29079999999999</c:v>
                </c:pt>
                <c:pt idx="197">
                  <c:v>398.46510000000001</c:v>
                </c:pt>
                <c:pt idx="198">
                  <c:v>390.39460000000003</c:v>
                </c:pt>
                <c:pt idx="199">
                  <c:v>380.47120000000001</c:v>
                </c:pt>
                <c:pt idx="200">
                  <c:v>367.76319999999998</c:v>
                </c:pt>
                <c:pt idx="201">
                  <c:v>362.88380000000001</c:v>
                </c:pt>
                <c:pt idx="202">
                  <c:v>376.67200000000003</c:v>
                </c:pt>
                <c:pt idx="203">
                  <c:v>389.46510000000001</c:v>
                </c:pt>
                <c:pt idx="204">
                  <c:v>385.98779999999999</c:v>
                </c:pt>
                <c:pt idx="205">
                  <c:v>385.6003</c:v>
                </c:pt>
                <c:pt idx="206">
                  <c:v>430.44330000000002</c:v>
                </c:pt>
                <c:pt idx="207">
                  <c:v>402.98950000000002</c:v>
                </c:pt>
                <c:pt idx="208">
                  <c:v>425.09800000000001</c:v>
                </c:pt>
                <c:pt idx="209">
                  <c:v>418.18349999999998</c:v>
                </c:pt>
                <c:pt idx="210">
                  <c:v>427.41050000000001</c:v>
                </c:pt>
                <c:pt idx="211">
                  <c:v>449.05770000000001</c:v>
                </c:pt>
                <c:pt idx="212">
                  <c:v>441.36790000000002</c:v>
                </c:pt>
                <c:pt idx="213">
                  <c:v>452.17529999999999</c:v>
                </c:pt>
                <c:pt idx="214">
                  <c:v>473.55430000000001</c:v>
                </c:pt>
                <c:pt idx="215">
                  <c:v>503.29</c:v>
                </c:pt>
                <c:pt idx="216">
                  <c:v>534.40470000000005</c:v>
                </c:pt>
                <c:pt idx="217">
                  <c:v>528.52599999999995</c:v>
                </c:pt>
                <c:pt idx="218">
                  <c:v>544.97280000000001</c:v>
                </c:pt>
                <c:pt idx="219">
                  <c:v>526.87220000000002</c:v>
                </c:pt>
                <c:pt idx="220">
                  <c:v>504.8014</c:v>
                </c:pt>
                <c:pt idx="221">
                  <c:v>490.1628</c:v>
                </c:pt>
                <c:pt idx="222">
                  <c:v>471.2919</c:v>
                </c:pt>
                <c:pt idx="223">
                  <c:v>463.59160000000003</c:v>
                </c:pt>
                <c:pt idx="224">
                  <c:v>478.86680000000001</c:v>
                </c:pt>
                <c:pt idx="225">
                  <c:v>501.68619999999999</c:v>
                </c:pt>
                <c:pt idx="226">
                  <c:v>517.43989999999997</c:v>
                </c:pt>
                <c:pt idx="227">
                  <c:v>523.59</c:v>
                </c:pt>
                <c:pt idx="228">
                  <c:v>532.9914</c:v>
                </c:pt>
                <c:pt idx="229">
                  <c:v>524.23839999999996</c:v>
                </c:pt>
                <c:pt idx="230">
                  <c:v>565.14300000000003</c:v>
                </c:pt>
                <c:pt idx="231">
                  <c:v>572.93409999999994</c:v>
                </c:pt>
                <c:pt idx="232">
                  <c:v>585.84050000000002</c:v>
                </c:pt>
                <c:pt idx="233">
                  <c:v>588.33500000000004</c:v>
                </c:pt>
                <c:pt idx="234">
                  <c:v>647.15329999999994</c:v>
                </c:pt>
                <c:pt idx="235">
                  <c:v>648.15470000000005</c:v>
                </c:pt>
                <c:pt idx="236">
                  <c:v>648.15470000000005</c:v>
                </c:pt>
                <c:pt idx="237">
                  <c:v>610.55769999999995</c:v>
                </c:pt>
                <c:pt idx="238">
                  <c:v>593.90089999999998</c:v>
                </c:pt>
                <c:pt idx="239">
                  <c:v>621.02919999999995</c:v>
                </c:pt>
                <c:pt idx="240">
                  <c:v>600.79610000000002</c:v>
                </c:pt>
                <c:pt idx="241">
                  <c:v>580.76739999999995</c:v>
                </c:pt>
                <c:pt idx="242">
                  <c:v>575.80229999999995</c:v>
                </c:pt>
                <c:pt idx="243">
                  <c:v>696.47829999999999</c:v>
                </c:pt>
                <c:pt idx="244">
                  <c:v>687.90239999999994</c:v>
                </c:pt>
                <c:pt idx="245">
                  <c:v>675.15980000000002</c:v>
                </c:pt>
                <c:pt idx="246">
                  <c:v>614.45079999999996</c:v>
                </c:pt>
                <c:pt idx="247">
                  <c:v>607.78750000000002</c:v>
                </c:pt>
                <c:pt idx="248">
                  <c:v>646.09580000000005</c:v>
                </c:pt>
                <c:pt idx="249">
                  <c:v>646.76319999999998</c:v>
                </c:pt>
                <c:pt idx="250">
                  <c:v>598.61530000000005</c:v>
                </c:pt>
                <c:pt idx="251">
                  <c:v>602.64599999999996</c:v>
                </c:pt>
                <c:pt idx="252">
                  <c:v>578.40459999999996</c:v>
                </c:pt>
                <c:pt idx="253">
                  <c:v>557.05740000000003</c:v>
                </c:pt>
                <c:pt idx="254">
                  <c:v>572.15989999999999</c:v>
                </c:pt>
                <c:pt idx="255">
                  <c:v>586.14880000000005</c:v>
                </c:pt>
                <c:pt idx="256">
                  <c:v>579.66830000000004</c:v>
                </c:pt>
                <c:pt idx="257">
                  <c:v>604.80579999999998</c:v>
                </c:pt>
                <c:pt idx="258">
                  <c:v>614.76229999999998</c:v>
                </c:pt>
                <c:pt idx="259">
                  <c:v>613.39769999999999</c:v>
                </c:pt>
                <c:pt idx="260">
                  <c:v>599.2912</c:v>
                </c:pt>
                <c:pt idx="261">
                  <c:v>611.95190000000002</c:v>
                </c:pt>
                <c:pt idx="262">
                  <c:v>583.86760000000004</c:v>
                </c:pt>
                <c:pt idx="263">
                  <c:v>602.03679999999997</c:v>
                </c:pt>
                <c:pt idx="264">
                  <c:v>599.91240000000005</c:v>
                </c:pt>
                <c:pt idx="265">
                  <c:v>629.31320000000005</c:v>
                </c:pt>
                <c:pt idx="266">
                  <c:v>634.96590000000003</c:v>
                </c:pt>
                <c:pt idx="267">
                  <c:v>703.48249999999996</c:v>
                </c:pt>
                <c:pt idx="268">
                  <c:v>761.572</c:v>
                </c:pt>
                <c:pt idx="269">
                  <c:v>720.35580000000004</c:v>
                </c:pt>
                <c:pt idx="270">
                  <c:v>689.64449999999999</c:v>
                </c:pt>
                <c:pt idx="271">
                  <c:v>716.61810000000003</c:v>
                </c:pt>
                <c:pt idx="272">
                  <c:v>709.70659999999998</c:v>
                </c:pt>
                <c:pt idx="273">
                  <c:v>683.005</c:v>
                </c:pt>
                <c:pt idx="274">
                  <c:v>694.45510000000002</c:v>
                </c:pt>
                <c:pt idx="275">
                  <c:v>732.17070000000001</c:v>
                </c:pt>
                <c:pt idx="276">
                  <c:v>753.59569999999997</c:v>
                </c:pt>
                <c:pt idx="277">
                  <c:v>798.20690000000002</c:v>
                </c:pt>
                <c:pt idx="278">
                  <c:v>811.05650000000003</c:v>
                </c:pt>
                <c:pt idx="279">
                  <c:v>774.22239999999999</c:v>
                </c:pt>
                <c:pt idx="280">
                  <c:v>770.63819999999998</c:v>
                </c:pt>
                <c:pt idx="281">
                  <c:v>818.84929999999997</c:v>
                </c:pt>
                <c:pt idx="282">
                  <c:v>828.9923</c:v>
                </c:pt>
                <c:pt idx="283">
                  <c:v>789.63490000000002</c:v>
                </c:pt>
                <c:pt idx="284">
                  <c:v>789.36300000000006</c:v>
                </c:pt>
                <c:pt idx="285">
                  <c:v>800.82569999999998</c:v>
                </c:pt>
                <c:pt idx="286">
                  <c:v>789.5471</c:v>
                </c:pt>
                <c:pt idx="287">
                  <c:v>792.96109999999999</c:v>
                </c:pt>
                <c:pt idx="288">
                  <c:v>773.88059999999996</c:v>
                </c:pt>
                <c:pt idx="289">
                  <c:v>729.10119999999995</c:v>
                </c:pt>
                <c:pt idx="290">
                  <c:v>769.12720000000002</c:v>
                </c:pt>
                <c:pt idx="291">
                  <c:v>726.41819999999996</c:v>
                </c:pt>
                <c:pt idx="292">
                  <c:v>724.15390000000002</c:v>
                </c:pt>
                <c:pt idx="293">
                  <c:v>720.41570000000002</c:v>
                </c:pt>
                <c:pt idx="294">
                  <c:v>720.41570000000002</c:v>
                </c:pt>
                <c:pt idx="295">
                  <c:v>696.91880000000003</c:v>
                </c:pt>
                <c:pt idx="296">
                  <c:v>700.08219999999994</c:v>
                </c:pt>
                <c:pt idx="297">
                  <c:v>686.94629999999995</c:v>
                </c:pt>
                <c:pt idx="298">
                  <c:v>667.18619999999999</c:v>
                </c:pt>
                <c:pt idx="299">
                  <c:v>650.12239999999997</c:v>
                </c:pt>
                <c:pt idx="300">
                  <c:v>590.07489999999996</c:v>
                </c:pt>
                <c:pt idx="301">
                  <c:v>587.32349999999997</c:v>
                </c:pt>
                <c:pt idx="302">
                  <c:v>615.96029999999996</c:v>
                </c:pt>
                <c:pt idx="303">
                  <c:v>614.82730000000004</c:v>
                </c:pt>
                <c:pt idx="304">
                  <c:v>582.13319999999999</c:v>
                </c:pt>
                <c:pt idx="305">
                  <c:v>570.9837</c:v>
                </c:pt>
                <c:pt idx="306">
                  <c:v>564.62400000000002</c:v>
                </c:pt>
                <c:pt idx="307">
                  <c:v>522.13189999999997</c:v>
                </c:pt>
                <c:pt idx="308">
                  <c:v>538.61490000000003</c:v>
                </c:pt>
                <c:pt idx="309">
                  <c:v>511.7174</c:v>
                </c:pt>
                <c:pt idx="310">
                  <c:v>504.70209999999997</c:v>
                </c:pt>
                <c:pt idx="311">
                  <c:v>482.23349999999999</c:v>
                </c:pt>
                <c:pt idx="312">
                  <c:v>499.88729999999998</c:v>
                </c:pt>
                <c:pt idx="313">
                  <c:v>493.89879999999999</c:v>
                </c:pt>
                <c:pt idx="314">
                  <c:v>531.25869999999998</c:v>
                </c:pt>
                <c:pt idx="315">
                  <c:v>531.25869999999998</c:v>
                </c:pt>
                <c:pt idx="316">
                  <c:v>527.3569</c:v>
                </c:pt>
                <c:pt idx="317">
                  <c:v>486.96080000000001</c:v>
                </c:pt>
                <c:pt idx="318">
                  <c:v>476.0822</c:v>
                </c:pt>
                <c:pt idx="319">
                  <c:v>482.77820000000003</c:v>
                </c:pt>
                <c:pt idx="320">
                  <c:v>476.80930000000001</c:v>
                </c:pt>
                <c:pt idx="321">
                  <c:v>481.98430000000002</c:v>
                </c:pt>
                <c:pt idx="322">
                  <c:v>474.83300000000003</c:v>
                </c:pt>
                <c:pt idx="323">
                  <c:v>444.65170000000001</c:v>
                </c:pt>
                <c:pt idx="324">
                  <c:v>435.625</c:v>
                </c:pt>
                <c:pt idx="325">
                  <c:v>427.19839999999999</c:v>
                </c:pt>
                <c:pt idx="326">
                  <c:v>415.8109</c:v>
                </c:pt>
                <c:pt idx="327">
                  <c:v>432.31060000000002</c:v>
                </c:pt>
                <c:pt idx="328">
                  <c:v>445.83089999999999</c:v>
                </c:pt>
                <c:pt idx="329">
                  <c:v>420.26310000000001</c:v>
                </c:pt>
                <c:pt idx="330">
                  <c:v>420.02330000000001</c:v>
                </c:pt>
                <c:pt idx="331">
                  <c:v>420.02330000000001</c:v>
                </c:pt>
                <c:pt idx="332">
                  <c:v>384.38740000000001</c:v>
                </c:pt>
                <c:pt idx="333">
                  <c:v>378.59179999999998</c:v>
                </c:pt>
                <c:pt idx="334">
                  <c:v>376.4708</c:v>
                </c:pt>
                <c:pt idx="335">
                  <c:v>327.07490000000001</c:v>
                </c:pt>
                <c:pt idx="336">
                  <c:v>320.8646</c:v>
                </c:pt>
                <c:pt idx="337">
                  <c:v>318.34649999999999</c:v>
                </c:pt>
                <c:pt idx="338">
                  <c:v>323.58109999999999</c:v>
                </c:pt>
                <c:pt idx="339">
                  <c:v>299.8655</c:v>
                </c:pt>
                <c:pt idx="340">
                  <c:v>315.47640000000001</c:v>
                </c:pt>
                <c:pt idx="341">
                  <c:v>346.7869</c:v>
                </c:pt>
                <c:pt idx="342">
                  <c:v>362.47300000000001</c:v>
                </c:pt>
                <c:pt idx="343">
                  <c:v>338.96</c:v>
                </c:pt>
                <c:pt idx="344">
                  <c:v>326.74360000000001</c:v>
                </c:pt>
                <c:pt idx="345">
                  <c:v>350.82310000000001</c:v>
                </c:pt>
                <c:pt idx="346">
                  <c:v>373.06029999999998</c:v>
                </c:pt>
                <c:pt idx="347">
                  <c:v>375.07139999999998</c:v>
                </c:pt>
                <c:pt idx="348">
                  <c:v>389.1628</c:v>
                </c:pt>
                <c:pt idx="349">
                  <c:v>384.96620000000001</c:v>
                </c:pt>
                <c:pt idx="350">
                  <c:v>364.71629999999999</c:v>
                </c:pt>
                <c:pt idx="351">
                  <c:v>355.11520000000002</c:v>
                </c:pt>
                <c:pt idx="352">
                  <c:v>379.44299999999998</c:v>
                </c:pt>
                <c:pt idx="353">
                  <c:v>369.3929</c:v>
                </c:pt>
                <c:pt idx="354">
                  <c:v>343.35649999999998</c:v>
                </c:pt>
                <c:pt idx="355">
                  <c:v>324.06450000000001</c:v>
                </c:pt>
                <c:pt idx="356">
                  <c:v>324.06450000000001</c:v>
                </c:pt>
                <c:pt idx="357">
                  <c:v>316.83510000000001</c:v>
                </c:pt>
                <c:pt idx="358">
                  <c:v>309.28739999999999</c:v>
                </c:pt>
                <c:pt idx="359">
                  <c:v>327.12490000000003</c:v>
                </c:pt>
                <c:pt idx="360">
                  <c:v>330.05770000000001</c:v>
                </c:pt>
                <c:pt idx="361">
                  <c:v>352.26600000000002</c:v>
                </c:pt>
                <c:pt idx="362">
                  <c:v>345.07159999999999</c:v>
                </c:pt>
                <c:pt idx="363">
                  <c:v>342.62569999999999</c:v>
                </c:pt>
                <c:pt idx="364">
                  <c:v>318.8587</c:v>
                </c:pt>
                <c:pt idx="365">
                  <c:v>295.80040000000002</c:v>
                </c:pt>
                <c:pt idx="366">
                  <c:v>279.24790000000002</c:v>
                </c:pt>
                <c:pt idx="367">
                  <c:v>290.01429999999999</c:v>
                </c:pt>
                <c:pt idx="368">
                  <c:v>317.01339999999999</c:v>
                </c:pt>
                <c:pt idx="369">
                  <c:v>311.77359999999999</c:v>
                </c:pt>
                <c:pt idx="370">
                  <c:v>301.01979999999998</c:v>
                </c:pt>
                <c:pt idx="371">
                  <c:v>281.33339999999998</c:v>
                </c:pt>
                <c:pt idx="372">
                  <c:v>286.4966</c:v>
                </c:pt>
                <c:pt idx="373">
                  <c:v>301.39229999999998</c:v>
                </c:pt>
                <c:pt idx="374">
                  <c:v>312.97000000000003</c:v>
                </c:pt>
                <c:pt idx="375">
                  <c:v>325.51170000000002</c:v>
                </c:pt>
                <c:pt idx="376">
                  <c:v>324.0847</c:v>
                </c:pt>
                <c:pt idx="377">
                  <c:v>334.32560000000001</c:v>
                </c:pt>
                <c:pt idx="378">
                  <c:v>332.95940000000002</c:v>
                </c:pt>
                <c:pt idx="379">
                  <c:v>347.55630000000002</c:v>
                </c:pt>
                <c:pt idx="380">
                  <c:v>341.52319999999997</c:v>
                </c:pt>
                <c:pt idx="381">
                  <c:v>362.22489999999999</c:v>
                </c:pt>
                <c:pt idx="382">
                  <c:v>362.92779999999999</c:v>
                </c:pt>
                <c:pt idx="383">
                  <c:v>340.43810000000002</c:v>
                </c:pt>
                <c:pt idx="384">
                  <c:v>328.18119999999999</c:v>
                </c:pt>
                <c:pt idx="385">
                  <c:v>335.0034</c:v>
                </c:pt>
                <c:pt idx="386">
                  <c:v>342.97539999999998</c:v>
                </c:pt>
                <c:pt idx="387">
                  <c:v>326.64760000000001</c:v>
                </c:pt>
                <c:pt idx="388">
                  <c:v>307.56299999999999</c:v>
                </c:pt>
                <c:pt idx="389">
                  <c:v>305.4074</c:v>
                </c:pt>
                <c:pt idx="390">
                  <c:v>294.19200000000001</c:v>
                </c:pt>
                <c:pt idx="391">
                  <c:v>288.35789999999997</c:v>
                </c:pt>
                <c:pt idx="392">
                  <c:v>275.19450000000001</c:v>
                </c:pt>
                <c:pt idx="393">
                  <c:v>288.6635</c:v>
                </c:pt>
                <c:pt idx="394">
                  <c:v>277.29399999999998</c:v>
                </c:pt>
                <c:pt idx="395">
                  <c:v>277.29399999999998</c:v>
                </c:pt>
                <c:pt idx="396">
                  <c:v>278.1225</c:v>
                </c:pt>
                <c:pt idx="397">
                  <c:v>276.3691</c:v>
                </c:pt>
                <c:pt idx="398">
                  <c:v>269.03570000000002</c:v>
                </c:pt>
                <c:pt idx="399">
                  <c:v>252.49590000000001</c:v>
                </c:pt>
                <c:pt idx="400">
                  <c:v>239.1096</c:v>
                </c:pt>
                <c:pt idx="401">
                  <c:v>239.46940000000001</c:v>
                </c:pt>
                <c:pt idx="402">
                  <c:v>224.3588</c:v>
                </c:pt>
                <c:pt idx="403">
                  <c:v>225.07220000000001</c:v>
                </c:pt>
                <c:pt idx="404">
                  <c:v>229.119</c:v>
                </c:pt>
                <c:pt idx="405">
                  <c:v>219.6748</c:v>
                </c:pt>
                <c:pt idx="406">
                  <c:v>225.89089999999999</c:v>
                </c:pt>
                <c:pt idx="407">
                  <c:v>223.54069999999999</c:v>
                </c:pt>
                <c:pt idx="408">
                  <c:v>232.74299999999999</c:v>
                </c:pt>
                <c:pt idx="409">
                  <c:v>213.02590000000001</c:v>
                </c:pt>
                <c:pt idx="410">
                  <c:v>204.40899999999999</c:v>
                </c:pt>
                <c:pt idx="411">
                  <c:v>177.3152</c:v>
                </c:pt>
                <c:pt idx="412">
                  <c:v>165.54400000000001</c:v>
                </c:pt>
                <c:pt idx="413">
                  <c:v>153.7902</c:v>
                </c:pt>
                <c:pt idx="414">
                  <c:v>155.5155</c:v>
                </c:pt>
                <c:pt idx="415">
                  <c:v>169.30119999999999</c:v>
                </c:pt>
                <c:pt idx="416">
                  <c:v>163.26230000000001</c:v>
                </c:pt>
                <c:pt idx="417">
                  <c:v>170.86439999999999</c:v>
                </c:pt>
                <c:pt idx="418">
                  <c:v>165.1848</c:v>
                </c:pt>
                <c:pt idx="419">
                  <c:v>173.72040000000001</c:v>
                </c:pt>
                <c:pt idx="420">
                  <c:v>169.1018</c:v>
                </c:pt>
                <c:pt idx="421">
                  <c:v>168.14060000000001</c:v>
                </c:pt>
                <c:pt idx="422">
                  <c:v>158.8526</c:v>
                </c:pt>
                <c:pt idx="423">
                  <c:v>160.8818</c:v>
                </c:pt>
                <c:pt idx="424">
                  <c:v>164.67609999999999</c:v>
                </c:pt>
                <c:pt idx="425">
                  <c:v>171.36840000000001</c:v>
                </c:pt>
                <c:pt idx="426">
                  <c:v>171.36840000000001</c:v>
                </c:pt>
                <c:pt idx="427">
                  <c:v>180.15639999999999</c:v>
                </c:pt>
                <c:pt idx="428">
                  <c:v>171.11009999999999</c:v>
                </c:pt>
                <c:pt idx="429">
                  <c:v>177.77979999999999</c:v>
                </c:pt>
                <c:pt idx="430">
                  <c:v>172.5967</c:v>
                </c:pt>
                <c:pt idx="431">
                  <c:v>168.81450000000001</c:v>
                </c:pt>
                <c:pt idx="432">
                  <c:v>166.72980000000001</c:v>
                </c:pt>
                <c:pt idx="433">
                  <c:v>163.95840000000001</c:v>
                </c:pt>
                <c:pt idx="434">
                  <c:v>154.07980000000001</c:v>
                </c:pt>
                <c:pt idx="435">
                  <c:v>148.44739999999999</c:v>
                </c:pt>
                <c:pt idx="436">
                  <c:v>124.4889</c:v>
                </c:pt>
                <c:pt idx="437">
                  <c:v>119.8481</c:v>
                </c:pt>
                <c:pt idx="438">
                  <c:v>122.2281</c:v>
                </c:pt>
                <c:pt idx="439">
                  <c:v>117.2711</c:v>
                </c:pt>
                <c:pt idx="440">
                  <c:v>116.0766</c:v>
                </c:pt>
                <c:pt idx="441">
                  <c:v>116.0766</c:v>
                </c:pt>
                <c:pt idx="442">
                  <c:v>119.9499</c:v>
                </c:pt>
                <c:pt idx="443">
                  <c:v>115.0804</c:v>
                </c:pt>
                <c:pt idx="444">
                  <c:v>111.4427</c:v>
                </c:pt>
                <c:pt idx="445">
                  <c:v>111.998</c:v>
                </c:pt>
                <c:pt idx="446">
                  <c:v>108.81359999999999</c:v>
                </c:pt>
                <c:pt idx="447">
                  <c:v>103.0317</c:v>
                </c:pt>
                <c:pt idx="448">
                  <c:v>98.190100000000001</c:v>
                </c:pt>
                <c:pt idx="449">
                  <c:v>95.273600000000002</c:v>
                </c:pt>
                <c:pt idx="450">
                  <c:v>97.148899999999998</c:v>
                </c:pt>
                <c:pt idx="451">
                  <c:v>97.148899999999998</c:v>
                </c:pt>
                <c:pt idx="452">
                  <c:v>104.1109</c:v>
                </c:pt>
                <c:pt idx="453">
                  <c:v>100.6296</c:v>
                </c:pt>
                <c:pt idx="454">
                  <c:v>111.1083</c:v>
                </c:pt>
                <c:pt idx="455">
                  <c:v>113.20820000000001</c:v>
                </c:pt>
                <c:pt idx="456">
                  <c:v>106.41840000000001</c:v>
                </c:pt>
                <c:pt idx="457">
                  <c:v>103.14660000000001</c:v>
                </c:pt>
                <c:pt idx="458">
                  <c:v>105.0607</c:v>
                </c:pt>
                <c:pt idx="459">
                  <c:v>103.8265</c:v>
                </c:pt>
                <c:pt idx="460">
                  <c:v>105.24250000000001</c:v>
                </c:pt>
                <c:pt idx="461">
                  <c:v>108.7255</c:v>
                </c:pt>
                <c:pt idx="462">
                  <c:v>119.1848</c:v>
                </c:pt>
                <c:pt idx="463">
                  <c:v>128.38740000000001</c:v>
                </c:pt>
                <c:pt idx="464">
                  <c:v>127.15770000000001</c:v>
                </c:pt>
                <c:pt idx="465">
                  <c:v>118.46599999999999</c:v>
                </c:pt>
                <c:pt idx="466">
                  <c:v>111.4092</c:v>
                </c:pt>
                <c:pt idx="467">
                  <c:v>104.5198</c:v>
                </c:pt>
                <c:pt idx="468">
                  <c:v>112.4053</c:v>
                </c:pt>
                <c:pt idx="469">
                  <c:v>116.11969999999999</c:v>
                </c:pt>
                <c:pt idx="470">
                  <c:v>117.8048</c:v>
                </c:pt>
                <c:pt idx="471">
                  <c:v>116.15949999999999</c:v>
                </c:pt>
                <c:pt idx="472">
                  <c:v>120.44119999999999</c:v>
                </c:pt>
                <c:pt idx="473">
                  <c:v>124.95440000000001</c:v>
                </c:pt>
                <c:pt idx="474">
                  <c:v>122.069</c:v>
                </c:pt>
                <c:pt idx="475">
                  <c:v>125.5868</c:v>
                </c:pt>
                <c:pt idx="476">
                  <c:v>132.94499999999999</c:v>
                </c:pt>
                <c:pt idx="477">
                  <c:v>126.3729</c:v>
                </c:pt>
                <c:pt idx="478">
                  <c:v>137.5966</c:v>
                </c:pt>
                <c:pt idx="479">
                  <c:v>140.9316</c:v>
                </c:pt>
                <c:pt idx="480">
                  <c:v>148.38919999999999</c:v>
                </c:pt>
                <c:pt idx="481">
                  <c:v>151.8364</c:v>
                </c:pt>
                <c:pt idx="482">
                  <c:v>138.10910000000001</c:v>
                </c:pt>
                <c:pt idx="483">
                  <c:v>127.51439999999999</c:v>
                </c:pt>
                <c:pt idx="484">
                  <c:v>123.3133</c:v>
                </c:pt>
                <c:pt idx="485">
                  <c:v>111.9397</c:v>
                </c:pt>
                <c:pt idx="486">
                  <c:v>108.58240000000001</c:v>
                </c:pt>
                <c:pt idx="487">
                  <c:v>109.633</c:v>
                </c:pt>
                <c:pt idx="488">
                  <c:v>111.8659</c:v>
                </c:pt>
                <c:pt idx="489">
                  <c:v>111.7248</c:v>
                </c:pt>
                <c:pt idx="490">
                  <c:v>105.39700000000001</c:v>
                </c:pt>
                <c:pt idx="491">
                  <c:v>104.95950000000001</c:v>
                </c:pt>
                <c:pt idx="492">
                  <c:v>102.5562</c:v>
                </c:pt>
                <c:pt idx="493">
                  <c:v>103.52290000000001</c:v>
                </c:pt>
                <c:pt idx="494">
                  <c:v>98.673299999999998</c:v>
                </c:pt>
                <c:pt idx="495">
                  <c:v>97.818399999999997</c:v>
                </c:pt>
                <c:pt idx="496">
                  <c:v>97.818399999999997</c:v>
                </c:pt>
                <c:pt idx="497">
                  <c:v>94.260599999999997</c:v>
                </c:pt>
                <c:pt idx="498">
                  <c:v>95.0471</c:v>
                </c:pt>
                <c:pt idx="499">
                  <c:v>100.0688</c:v>
                </c:pt>
                <c:pt idx="500">
                  <c:v>105.53789999999999</c:v>
                </c:pt>
                <c:pt idx="501">
                  <c:v>107.99120000000001</c:v>
                </c:pt>
                <c:pt idx="502">
                  <c:v>98.965999999999994</c:v>
                </c:pt>
                <c:pt idx="503">
                  <c:v>98.202699999999993</c:v>
                </c:pt>
                <c:pt idx="504">
                  <c:v>96.527000000000001</c:v>
                </c:pt>
                <c:pt idx="505">
                  <c:v>92.539000000000001</c:v>
                </c:pt>
                <c:pt idx="506">
                  <c:v>89.532200000000003</c:v>
                </c:pt>
                <c:pt idx="507">
                  <c:v>85.697100000000006</c:v>
                </c:pt>
                <c:pt idx="508">
                  <c:v>85.819400000000002</c:v>
                </c:pt>
                <c:pt idx="509">
                  <c:v>83.601200000000006</c:v>
                </c:pt>
                <c:pt idx="510">
                  <c:v>79.769000000000005</c:v>
                </c:pt>
                <c:pt idx="511">
                  <c:v>78.432199999999995</c:v>
                </c:pt>
                <c:pt idx="512">
                  <c:v>80.766599999999997</c:v>
                </c:pt>
                <c:pt idx="513">
                  <c:v>83.873000000000005</c:v>
                </c:pt>
                <c:pt idx="514">
                  <c:v>80.616500000000002</c:v>
                </c:pt>
                <c:pt idx="515">
                  <c:v>80.126499999999993</c:v>
                </c:pt>
                <c:pt idx="516">
                  <c:v>82.017099999999999</c:v>
                </c:pt>
                <c:pt idx="517">
                  <c:v>87.248699999999999</c:v>
                </c:pt>
                <c:pt idx="518">
                  <c:v>85.805999999999997</c:v>
                </c:pt>
                <c:pt idx="519">
                  <c:v>85.356899999999996</c:v>
                </c:pt>
                <c:pt idx="520">
                  <c:v>78.783900000000003</c:v>
                </c:pt>
                <c:pt idx="521">
                  <c:v>74.804199999999994</c:v>
                </c:pt>
                <c:pt idx="522">
                  <c:v>72.865200000000002</c:v>
                </c:pt>
                <c:pt idx="523">
                  <c:v>71.907499999999999</c:v>
                </c:pt>
                <c:pt idx="524">
                  <c:v>73.562899999999999</c:v>
                </c:pt>
                <c:pt idx="525">
                  <c:v>70.023099999999999</c:v>
                </c:pt>
                <c:pt idx="526">
                  <c:v>72.237399999999994</c:v>
                </c:pt>
                <c:pt idx="527">
                  <c:v>70.286799999999999</c:v>
                </c:pt>
                <c:pt idx="528">
                  <c:v>68.527900000000002</c:v>
                </c:pt>
                <c:pt idx="529">
                  <c:v>67.642300000000006</c:v>
                </c:pt>
                <c:pt idx="530">
                  <c:v>68.215199999999996</c:v>
                </c:pt>
                <c:pt idx="531">
                  <c:v>67.290599999999998</c:v>
                </c:pt>
                <c:pt idx="532">
                  <c:v>74.511200000000002</c:v>
                </c:pt>
                <c:pt idx="533">
                  <c:v>75.219700000000003</c:v>
                </c:pt>
                <c:pt idx="534">
                  <c:v>70.320800000000006</c:v>
                </c:pt>
                <c:pt idx="535">
                  <c:v>72.509299999999996</c:v>
                </c:pt>
                <c:pt idx="536">
                  <c:v>68.307400000000001</c:v>
                </c:pt>
                <c:pt idx="537">
                  <c:v>66.803700000000006</c:v>
                </c:pt>
                <c:pt idx="538">
                  <c:v>64.253799999999998</c:v>
                </c:pt>
                <c:pt idx="539">
                  <c:v>62.6524</c:v>
                </c:pt>
                <c:pt idx="540">
                  <c:v>64.0899</c:v>
                </c:pt>
                <c:pt idx="541">
                  <c:v>64.240099999999998</c:v>
                </c:pt>
                <c:pt idx="542">
                  <c:v>60.127299999999998</c:v>
                </c:pt>
                <c:pt idx="543">
                  <c:v>54.828099999999999</c:v>
                </c:pt>
                <c:pt idx="544">
                  <c:v>58.343899999999998</c:v>
                </c:pt>
                <c:pt idx="545">
                  <c:v>60.918399999999998</c:v>
                </c:pt>
                <c:pt idx="546">
                  <c:v>59.065800000000003</c:v>
                </c:pt>
                <c:pt idx="547">
                  <c:v>60.353000000000002</c:v>
                </c:pt>
                <c:pt idx="548">
                  <c:v>58.119</c:v>
                </c:pt>
                <c:pt idx="549">
                  <c:v>56.0989</c:v>
                </c:pt>
                <c:pt idx="550">
                  <c:v>54.457000000000001</c:v>
                </c:pt>
                <c:pt idx="551">
                  <c:v>50.7759</c:v>
                </c:pt>
                <c:pt idx="552">
                  <c:v>50.532600000000002</c:v>
                </c:pt>
                <c:pt idx="553">
                  <c:v>52.973599999999998</c:v>
                </c:pt>
                <c:pt idx="554">
                  <c:v>52.988799999999998</c:v>
                </c:pt>
                <c:pt idx="555">
                  <c:v>50.790300000000002</c:v>
                </c:pt>
                <c:pt idx="556">
                  <c:v>50.295200000000001</c:v>
                </c:pt>
                <c:pt idx="557">
                  <c:v>51.679299999999998</c:v>
                </c:pt>
                <c:pt idx="558">
                  <c:v>51.918599999999998</c:v>
                </c:pt>
                <c:pt idx="559">
                  <c:v>52.819699999999997</c:v>
                </c:pt>
                <c:pt idx="560">
                  <c:v>50.586199999999998</c:v>
                </c:pt>
                <c:pt idx="561">
                  <c:v>48.504199999999997</c:v>
                </c:pt>
                <c:pt idx="562">
                  <c:v>47.047699999999999</c:v>
                </c:pt>
                <c:pt idx="563">
                  <c:v>48.3596</c:v>
                </c:pt>
                <c:pt idx="564">
                  <c:v>48.061100000000003</c:v>
                </c:pt>
                <c:pt idx="565">
                  <c:v>46.660400000000003</c:v>
                </c:pt>
                <c:pt idx="566">
                  <c:v>45.924199999999999</c:v>
                </c:pt>
                <c:pt idx="567">
                  <c:v>45.9801</c:v>
                </c:pt>
                <c:pt idx="568">
                  <c:v>44.674999999999997</c:v>
                </c:pt>
                <c:pt idx="569">
                  <c:v>42.884</c:v>
                </c:pt>
                <c:pt idx="570">
                  <c:v>42.106000000000002</c:v>
                </c:pt>
                <c:pt idx="571">
                  <c:v>41.7575</c:v>
                </c:pt>
                <c:pt idx="572">
                  <c:v>41.362000000000002</c:v>
                </c:pt>
                <c:pt idx="573">
                  <c:v>40.488599999999998</c:v>
                </c:pt>
                <c:pt idx="574">
                  <c:v>57.048999999999999</c:v>
                </c:pt>
                <c:pt idx="575">
                  <c:v>54.169899999999998</c:v>
                </c:pt>
                <c:pt idx="576">
                  <c:v>55.0002</c:v>
                </c:pt>
                <c:pt idx="577">
                  <c:v>55.957299999999996</c:v>
                </c:pt>
                <c:pt idx="578">
                  <c:v>57.584699999999998</c:v>
                </c:pt>
                <c:pt idx="579">
                  <c:v>58.9238</c:v>
                </c:pt>
                <c:pt idx="580">
                  <c:v>64.037599999999998</c:v>
                </c:pt>
                <c:pt idx="581">
                  <c:v>65.876900000000006</c:v>
                </c:pt>
                <c:pt idx="582">
                  <c:v>65.342699999999994</c:v>
                </c:pt>
                <c:pt idx="583">
                  <c:v>71.451800000000006</c:v>
                </c:pt>
                <c:pt idx="584">
                  <c:v>75.686800000000005</c:v>
                </c:pt>
                <c:pt idx="585">
                  <c:v>73.250399999999999</c:v>
                </c:pt>
                <c:pt idx="586">
                  <c:v>83.405299999999997</c:v>
                </c:pt>
                <c:pt idx="587">
                  <c:v>96.462800000000001</c:v>
                </c:pt>
                <c:pt idx="588">
                  <c:v>116.438</c:v>
                </c:pt>
                <c:pt idx="589">
                  <c:v>106.4049</c:v>
                </c:pt>
                <c:pt idx="590">
                  <c:v>108.3169</c:v>
                </c:pt>
                <c:pt idx="591">
                  <c:v>111.44240000000001</c:v>
                </c:pt>
                <c:pt idx="592">
                  <c:v>114.4606</c:v>
                </c:pt>
                <c:pt idx="593">
                  <c:v>108.5026</c:v>
                </c:pt>
                <c:pt idx="594">
                  <c:v>101.6613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A-4C2E-ADDE-36DA2AB93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315280"/>
        <c:axId val="1664308624"/>
      </c:lineChart>
      <c:dateAx>
        <c:axId val="16643152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08624"/>
        <c:crosses val="autoZero"/>
        <c:auto val="1"/>
        <c:lblOffset val="100"/>
        <c:baseTimeUnit val="days"/>
        <c:majorUnit val="2"/>
      </c:dateAx>
      <c:valAx>
        <c:axId val="16643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5280"/>
        <c:crosses val="autoZero"/>
        <c:crossBetween val="between"/>
      </c:valAx>
      <c:spPr>
        <a:solidFill>
          <a:sysClr val="window" lastClr="FFFFFF"/>
        </a:solidFill>
        <a:ln w="25400">
          <a:solidFill>
            <a:schemeClr val="bg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chart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chart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A5088F-CAEE-4D5E-81A5-144783BB8227}">
  <sheetPr codeName="Chart4"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AEF590-1C42-4DE5-9056-B8B86324F6F6}">
  <sheetPr/>
  <sheetViews>
    <sheetView zoomScale="160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33BB63-0D76-497C-83F2-211104EA0803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8E9596-F2D0-4A76-BA1D-9BF07A2E4F0B}">
  <sheetPr/>
  <sheetViews>
    <sheetView zoomScale="112" workbookViewId="0" zoomToFit="1"/>
  </sheetViews>
  <pageMargins left="0.7" right="0.7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91A05D-01A5-4D88-B619-ED5D39367F81}">
  <sheetPr codeName="Chart8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18BC76-858D-498E-9305-7A643D674991}">
  <sheetPr codeName="Chart9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0238E2-7059-4521-B580-E81E4C8990A0}">
  <sheetPr codeName="Chart7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33835C7-6083-439E-B2CF-082468F3EB44}">
  <sheetPr codeName="Chart6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B4D1A9-E17F-48F9-A15D-598CE48D7161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648F39-68B7-4B2F-85B1-01398D745528}">
  <sheetPr codeName="Chart5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C3A799-8C43-47BF-9A6B-27B1536B14D4}">
  <sheetPr codeName="Chart10"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AD7ADF8-BD80-49AD-AEC6-C2696149E101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51276F-C5FA-4187-A666-43D4C0934678}">
  <sheetPr/>
  <sheetViews>
    <sheetView zoomScale="129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07A74-4F84-598A-DBB4-2566093F03B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24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09A18-FC04-ABF9-AF41-47726D525A3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0.80198</cdr:x>
      <cdr:y>0.73237</cdr:y>
    </cdr:from>
    <cdr:to>
      <cdr:x>0.97855</cdr:x>
      <cdr:y>0.83699</cdr:y>
    </cdr:to>
    <cdr:sp macro="" textlink="">
      <cdr:nvSpPr>
        <cdr:cNvPr id="2" name="Isosceles Triangle 1">
          <a:extLst xmlns:a="http://schemas.openxmlformats.org/drawingml/2006/main">
            <a:ext uri="{FF2B5EF4-FFF2-40B4-BE49-F238E27FC236}">
              <a16:creationId xmlns:a16="http://schemas.microsoft.com/office/drawing/2014/main" id="{2D058349-29F6-CAAF-CE4B-47BDEF388C0E}"/>
            </a:ext>
          </a:extLst>
        </cdr:cNvPr>
        <cdr:cNvSpPr/>
      </cdr:nvSpPr>
      <cdr:spPr>
        <a:xfrm xmlns:a="http://schemas.openxmlformats.org/drawingml/2006/main" rot="16200000">
          <a:off x="7379513" y="4164801"/>
          <a:ext cx="657196" cy="1528761"/>
        </a:xfrm>
        <a:prstGeom xmlns:a="http://schemas.openxmlformats.org/drawingml/2006/main" prst="triangle">
          <a:avLst>
            <a:gd name="adj" fmla="val 51852"/>
          </a:avLst>
        </a:prstGeom>
        <a:solidFill xmlns:a="http://schemas.openxmlformats.org/drawingml/2006/main">
          <a:schemeClr val="accent1">
            <a:alpha val="46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0.06157</cdr:x>
      <cdr:y>0.86953</cdr:y>
    </cdr:from>
    <cdr:to>
      <cdr:x>0.9796</cdr:x>
      <cdr:y>0.87006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4C6C2A1-4109-BB72-9C25-AC83F745D4F9}"/>
            </a:ext>
          </a:extLst>
        </cdr:cNvPr>
        <cdr:cNvCxnSpPr/>
      </cdr:nvCxnSpPr>
      <cdr:spPr>
        <a:xfrm xmlns:a="http://schemas.openxmlformats.org/drawingml/2006/main" flipV="1">
          <a:off x="533086" y="5462191"/>
          <a:ext cx="7948510" cy="326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</a:ln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0.80198</cdr:x>
      <cdr:y>0.78275</cdr:y>
    </cdr:from>
    <cdr:to>
      <cdr:x>0.97965</cdr:x>
      <cdr:y>0.82335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3A441265-6C70-F9F2-6376-5FC7597BC468}"/>
            </a:ext>
          </a:extLst>
        </cdr:cNvPr>
        <cdr:cNvCxnSpPr>
          <a:stCxn xmlns:a="http://schemas.openxmlformats.org/drawingml/2006/main" id="2" idx="0"/>
        </cdr:cNvCxnSpPr>
      </cdr:nvCxnSpPr>
      <cdr:spPr>
        <a:xfrm xmlns:a="http://schemas.openxmlformats.org/drawingml/2006/main">
          <a:off x="6943731" y="4917011"/>
          <a:ext cx="1538282" cy="255064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1">
              <a:lumMod val="50000"/>
            </a:schemeClr>
          </a:solidFill>
        </a:ln>
      </cdr:spPr>
      <cdr:style>
        <a:lnRef xmlns:a="http://schemas.openxmlformats.org/drawingml/2006/main" idx="1">
          <a:schemeClr val="accent4"/>
        </a:lnRef>
        <a:fillRef xmlns:a="http://schemas.openxmlformats.org/drawingml/2006/main" idx="0">
          <a:schemeClr val="accent4"/>
        </a:fillRef>
        <a:effectRef xmlns:a="http://schemas.openxmlformats.org/drawingml/2006/main" idx="0">
          <a:schemeClr val="accent4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0.15347</cdr:x>
      <cdr:y>0.11751</cdr:y>
    </cdr:from>
    <cdr:to>
      <cdr:x>0.24642</cdr:x>
      <cdr:y>0.14556</cdr:y>
    </cdr:to>
    <cdr:sp macro="" textlink="">
      <cdr:nvSpPr>
        <cdr:cNvPr id="9" name="Speech Bubble: Rectangle 8">
          <a:extLst xmlns:a="http://schemas.openxmlformats.org/drawingml/2006/main">
            <a:ext uri="{FF2B5EF4-FFF2-40B4-BE49-F238E27FC236}">
              <a16:creationId xmlns:a16="http://schemas.microsoft.com/office/drawing/2014/main" id="{6FFFA14C-70CF-9602-413F-7E90BDD57ECD}"/>
            </a:ext>
          </a:extLst>
        </cdr:cNvPr>
        <cdr:cNvSpPr/>
      </cdr:nvSpPr>
      <cdr:spPr>
        <a:xfrm xmlns:a="http://schemas.openxmlformats.org/drawingml/2006/main">
          <a:off x="1328739" y="738189"/>
          <a:ext cx="804862" cy="176212"/>
        </a:xfrm>
        <a:prstGeom xmlns:a="http://schemas.openxmlformats.org/drawingml/2006/main" prst="wedgeRectCallout">
          <a:avLst>
            <a:gd name="adj1" fmla="val -50463"/>
            <a:gd name="adj2" fmla="val 10285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 anchorCtr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$/BTC Doubles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0.19069</cdr:x>
      <cdr:y>0.43442</cdr:y>
    </cdr:from>
    <cdr:to>
      <cdr:x>0.31463</cdr:x>
      <cdr:y>0.46298</cdr:y>
    </cdr:to>
    <cdr:sp macro="" textlink="">
      <cdr:nvSpPr>
        <cdr:cNvPr id="11" name="Speech Bubble: Rectangle 10">
          <a:extLst xmlns:a="http://schemas.openxmlformats.org/drawingml/2006/main">
            <a:ext uri="{FF2B5EF4-FFF2-40B4-BE49-F238E27FC236}">
              <a16:creationId xmlns:a16="http://schemas.microsoft.com/office/drawing/2014/main" id="{8564BE7B-9FB2-2EA8-BFF7-3EFF501D41B9}"/>
            </a:ext>
          </a:extLst>
        </cdr:cNvPr>
        <cdr:cNvSpPr/>
      </cdr:nvSpPr>
      <cdr:spPr>
        <a:xfrm xmlns:a="http://schemas.openxmlformats.org/drawingml/2006/main">
          <a:off x="1650999" y="2728913"/>
          <a:ext cx="1073151" cy="179387"/>
        </a:xfrm>
        <a:prstGeom xmlns:a="http://schemas.openxmlformats.org/drawingml/2006/main" prst="wedgeRectCallout">
          <a:avLst>
            <a:gd name="adj1" fmla="val -50893"/>
            <a:gd name="adj2" fmla="val 15183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Aug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0.28089</cdr:x>
      <cdr:y>0.56558</cdr:y>
    </cdr:from>
    <cdr:to>
      <cdr:x>0.37789</cdr:x>
      <cdr:y>0.59186</cdr:y>
    </cdr:to>
    <cdr:sp macro="" textlink="">
      <cdr:nvSpPr>
        <cdr:cNvPr id="12" name="Speech Bubble: Rectangle 11">
          <a:extLst xmlns:a="http://schemas.openxmlformats.org/drawingml/2006/main">
            <a:ext uri="{FF2B5EF4-FFF2-40B4-BE49-F238E27FC236}">
              <a16:creationId xmlns:a16="http://schemas.microsoft.com/office/drawing/2014/main" id="{FE4E1238-3261-82A8-B450-FD1195AF3FD9}"/>
            </a:ext>
          </a:extLst>
        </cdr:cNvPr>
        <cdr:cNvSpPr/>
      </cdr:nvSpPr>
      <cdr:spPr>
        <a:xfrm xmlns:a="http://schemas.openxmlformats.org/drawingml/2006/main">
          <a:off x="2432050" y="3552825"/>
          <a:ext cx="839788" cy="165101"/>
        </a:xfrm>
        <a:prstGeom xmlns:a="http://schemas.openxmlformats.org/drawingml/2006/main" prst="wedgeRectCallout">
          <a:avLst>
            <a:gd name="adj1" fmla="val 7728"/>
            <a:gd name="adj2" fmla="val 135504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COVID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Swoon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0.32893</cdr:x>
      <cdr:y>0.37832</cdr:y>
    </cdr:from>
    <cdr:to>
      <cdr:x>0.43399</cdr:x>
      <cdr:y>0.40612</cdr:y>
    </cdr:to>
    <cdr:sp macro="" textlink="">
      <cdr:nvSpPr>
        <cdr:cNvPr id="13" name="Speech Bubble: Rectangle 12">
          <a:extLst xmlns:a="http://schemas.openxmlformats.org/drawingml/2006/main">
            <a:ext uri="{FF2B5EF4-FFF2-40B4-BE49-F238E27FC236}">
              <a16:creationId xmlns:a16="http://schemas.microsoft.com/office/drawing/2014/main" id="{887F8C6B-D14E-B223-26E0-42AD162768EA}"/>
            </a:ext>
          </a:extLst>
        </cdr:cNvPr>
        <cdr:cNvSpPr/>
      </cdr:nvSpPr>
      <cdr:spPr>
        <a:xfrm xmlns:a="http://schemas.openxmlformats.org/drawingml/2006/main">
          <a:off x="2847975" y="2376488"/>
          <a:ext cx="909638" cy="174625"/>
        </a:xfrm>
        <a:prstGeom xmlns:a="http://schemas.openxmlformats.org/drawingml/2006/main" prst="wedgeRectCallout">
          <a:avLst>
            <a:gd name="adj1" fmla="val 64588"/>
            <a:gd name="adj2" fmla="val 16466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Winter Storm Uri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0.27954</cdr:x>
      <cdr:y>0.61577</cdr:y>
    </cdr:from>
    <cdr:to>
      <cdr:x>0.39384</cdr:x>
      <cdr:y>0.62775</cdr:y>
    </cdr:to>
    <cdr:sp macro="" textlink="">
      <cdr:nvSpPr>
        <cdr:cNvPr id="14" name="Left Brace 13">
          <a:extLst xmlns:a="http://schemas.openxmlformats.org/drawingml/2006/main">
            <a:ext uri="{FF2B5EF4-FFF2-40B4-BE49-F238E27FC236}">
              <a16:creationId xmlns:a16="http://schemas.microsoft.com/office/drawing/2014/main" id="{6B3395DB-DF86-D030-C896-87D8E7FE6559}"/>
            </a:ext>
          </a:extLst>
        </cdr:cNvPr>
        <cdr:cNvSpPr/>
      </cdr:nvSpPr>
      <cdr:spPr>
        <a:xfrm xmlns:a="http://schemas.openxmlformats.org/drawingml/2006/main" rot="5400000">
          <a:off x="2877502" y="3410905"/>
          <a:ext cx="75248" cy="989647"/>
        </a:xfrm>
        <a:prstGeom xmlns:a="http://schemas.openxmlformats.org/drawingml/2006/main" prst="leftBrac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0.33883</cdr:x>
      <cdr:y>0.20217</cdr:y>
    </cdr:from>
    <cdr:to>
      <cdr:x>0.46956</cdr:x>
      <cdr:y>0.22997</cdr:y>
    </cdr:to>
    <cdr:sp macro="" textlink="">
      <cdr:nvSpPr>
        <cdr:cNvPr id="15" name="Speech Bubble: Rectangle 14">
          <a:extLst xmlns:a="http://schemas.openxmlformats.org/drawingml/2006/main">
            <a:ext uri="{FF2B5EF4-FFF2-40B4-BE49-F238E27FC236}">
              <a16:creationId xmlns:a16="http://schemas.microsoft.com/office/drawing/2014/main" id="{4F179FC0-4F07-DD2B-EBF4-E4E209B13B4D}"/>
            </a:ext>
          </a:extLst>
        </cdr:cNvPr>
        <cdr:cNvSpPr/>
      </cdr:nvSpPr>
      <cdr:spPr>
        <a:xfrm xmlns:a="http://schemas.openxmlformats.org/drawingml/2006/main">
          <a:off x="2933700" y="1270000"/>
          <a:ext cx="1131888" cy="174625"/>
        </a:xfrm>
        <a:prstGeom xmlns:a="http://schemas.openxmlformats.org/drawingml/2006/main" prst="wedgeRectCallout">
          <a:avLst>
            <a:gd name="adj1" fmla="val 64456"/>
            <a:gd name="adj2" fmla="val 221942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China Bans BTC Mining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0.53117</cdr:x>
      <cdr:y>0.11903</cdr:y>
    </cdr:from>
    <cdr:to>
      <cdr:x>0.74422</cdr:x>
      <cdr:y>0.18271</cdr:y>
    </cdr:to>
    <cdr:sp macro="" textlink="">
      <cdr:nvSpPr>
        <cdr:cNvPr id="16" name="Speech Bubble: Rectangle 15">
          <a:extLst xmlns:a="http://schemas.openxmlformats.org/drawingml/2006/main">
            <a:ext uri="{FF2B5EF4-FFF2-40B4-BE49-F238E27FC236}">
              <a16:creationId xmlns:a16="http://schemas.microsoft.com/office/drawing/2014/main" id="{77AE8AC3-266D-90E6-4E0B-60995A45711D}"/>
            </a:ext>
          </a:extLst>
        </cdr:cNvPr>
        <cdr:cNvSpPr/>
      </cdr:nvSpPr>
      <cdr:spPr>
        <a:xfrm xmlns:a="http://schemas.openxmlformats.org/drawingml/2006/main">
          <a:off x="4598986" y="747713"/>
          <a:ext cx="1844676" cy="400050"/>
        </a:xfrm>
        <a:prstGeom xmlns:a="http://schemas.openxmlformats.org/drawingml/2006/main" prst="wedgeRectCallout">
          <a:avLst>
            <a:gd name="adj1" fmla="val -35343"/>
            <a:gd name="adj2" fmla="val 97354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Peaks at $69k, Peak Mining Margins, SPAC/PIPE Frenzy, Record new equipment orders financed with debt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0.53502</cdr:x>
      <cdr:y>0.21582</cdr:y>
    </cdr:from>
    <cdr:to>
      <cdr:x>0.58746</cdr:x>
      <cdr:y>0.2231</cdr:y>
    </cdr:to>
    <cdr:sp macro="" textlink="">
      <cdr:nvSpPr>
        <cdr:cNvPr id="17" name="Left Brace 16">
          <a:extLst xmlns:a="http://schemas.openxmlformats.org/drawingml/2006/main">
            <a:ext uri="{FF2B5EF4-FFF2-40B4-BE49-F238E27FC236}">
              <a16:creationId xmlns:a16="http://schemas.microsoft.com/office/drawing/2014/main" id="{AC31607B-8DFE-F9E6-AC91-F5BA05CD61A3}"/>
            </a:ext>
          </a:extLst>
        </cdr:cNvPr>
        <cdr:cNvSpPr/>
      </cdr:nvSpPr>
      <cdr:spPr>
        <a:xfrm xmlns:a="http://schemas.openxmlformats.org/drawingml/2006/main" rot="5400000">
          <a:off x="4836478" y="1151573"/>
          <a:ext cx="45719" cy="454023"/>
        </a:xfrm>
        <a:prstGeom xmlns:a="http://schemas.openxmlformats.org/drawingml/2006/main" prst="leftBrac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0.68317</cdr:x>
      <cdr:y>0.60197</cdr:y>
    </cdr:from>
    <cdr:to>
      <cdr:x>0.76843</cdr:x>
      <cdr:y>0.64266</cdr:y>
    </cdr:to>
    <cdr:sp macro="" textlink="">
      <cdr:nvSpPr>
        <cdr:cNvPr id="18" name="Speech Bubble: Rectangle 17">
          <a:extLst xmlns:a="http://schemas.openxmlformats.org/drawingml/2006/main">
            <a:ext uri="{FF2B5EF4-FFF2-40B4-BE49-F238E27FC236}">
              <a16:creationId xmlns:a16="http://schemas.microsoft.com/office/drawing/2014/main" id="{358C5CE4-9E86-4924-C805-377D6433BA4F}"/>
            </a:ext>
          </a:extLst>
        </cdr:cNvPr>
        <cdr:cNvSpPr/>
      </cdr:nvSpPr>
      <cdr:spPr>
        <a:xfrm xmlns:a="http://schemas.openxmlformats.org/drawingml/2006/main">
          <a:off x="5915026" y="3781425"/>
          <a:ext cx="738188" cy="255585"/>
        </a:xfrm>
        <a:prstGeom xmlns:a="http://schemas.openxmlformats.org/drawingml/2006/main" prst="wedgeRectCallout">
          <a:avLst>
            <a:gd name="adj1" fmla="val -58024"/>
            <a:gd name="adj2" fmla="val 14773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Terra/LUNA/3AC/Celsius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0.69509</cdr:x>
      <cdr:y>0.767</cdr:y>
    </cdr:from>
    <cdr:to>
      <cdr:x>0.74477</cdr:x>
      <cdr:y>0.77938</cdr:y>
    </cdr:to>
    <cdr:sp macro="" textlink="">
      <cdr:nvSpPr>
        <cdr:cNvPr id="19" name="Left Brace 18">
          <a:extLst xmlns:a="http://schemas.openxmlformats.org/drawingml/2006/main">
            <a:ext uri="{FF2B5EF4-FFF2-40B4-BE49-F238E27FC236}">
              <a16:creationId xmlns:a16="http://schemas.microsoft.com/office/drawing/2014/main" id="{8B945261-24C9-348A-AC94-D88AABF1333E}"/>
            </a:ext>
          </a:extLst>
        </cdr:cNvPr>
        <cdr:cNvSpPr/>
      </cdr:nvSpPr>
      <cdr:spPr>
        <a:xfrm xmlns:a="http://schemas.openxmlformats.org/drawingml/2006/main" rot="5400000">
          <a:off x="6194426" y="4641854"/>
          <a:ext cx="77788" cy="430210"/>
        </a:xfrm>
        <a:prstGeom xmlns:a="http://schemas.openxmlformats.org/drawingml/2006/main" prst="leftBrace">
          <a:avLst/>
        </a:prstGeom>
        <a:ln xmlns:a="http://schemas.openxmlformats.org/drawingml/2006/main" w="12700"/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0.70774</cdr:x>
      <cdr:y>0.68309</cdr:y>
    </cdr:from>
    <cdr:to>
      <cdr:x>0.80088</cdr:x>
      <cdr:y>0.72403</cdr:y>
    </cdr:to>
    <cdr:sp macro="" textlink="">
      <cdr:nvSpPr>
        <cdr:cNvPr id="20" name="Speech Bubble: Rectangle 19">
          <a:extLst xmlns:a="http://schemas.openxmlformats.org/drawingml/2006/main">
            <a:ext uri="{FF2B5EF4-FFF2-40B4-BE49-F238E27FC236}">
              <a16:creationId xmlns:a16="http://schemas.microsoft.com/office/drawing/2014/main" id="{51BCFBA7-BC9A-9E21-3782-24C2A7EACB26}"/>
            </a:ext>
          </a:extLst>
        </cdr:cNvPr>
        <cdr:cNvSpPr/>
      </cdr:nvSpPr>
      <cdr:spPr>
        <a:xfrm xmlns:a="http://schemas.openxmlformats.org/drawingml/2006/main">
          <a:off x="6127749" y="4291013"/>
          <a:ext cx="806451" cy="257174"/>
        </a:xfrm>
        <a:prstGeom xmlns:a="http://schemas.openxmlformats.org/drawingml/2006/main" prst="wedgeRectCallout">
          <a:avLst>
            <a:gd name="adj1" fmla="val -36089"/>
            <a:gd name="adj2" fmla="val 14244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Summer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0.8062</cdr:x>
      <cdr:y>0.72378</cdr:y>
    </cdr:from>
    <cdr:to>
      <cdr:x>0.87789</cdr:x>
      <cdr:y>0.75158</cdr:y>
    </cdr:to>
    <cdr:sp macro="" textlink="">
      <cdr:nvSpPr>
        <cdr:cNvPr id="21" name="Speech Bubble: Rectangle 20">
          <a:extLst xmlns:a="http://schemas.openxmlformats.org/drawingml/2006/main">
            <a:ext uri="{FF2B5EF4-FFF2-40B4-BE49-F238E27FC236}">
              <a16:creationId xmlns:a16="http://schemas.microsoft.com/office/drawing/2014/main" id="{5BA77CF4-3A2D-09E1-80C0-C16BE2F5633F}"/>
            </a:ext>
          </a:extLst>
        </cdr:cNvPr>
        <cdr:cNvSpPr/>
      </cdr:nvSpPr>
      <cdr:spPr>
        <a:xfrm xmlns:a="http://schemas.openxmlformats.org/drawingml/2006/main">
          <a:off x="6980238" y="4546599"/>
          <a:ext cx="620713" cy="174625"/>
        </a:xfrm>
        <a:prstGeom xmlns:a="http://schemas.openxmlformats.org/drawingml/2006/main" prst="wedgeRectCallout">
          <a:avLst>
            <a:gd name="adj1" fmla="val -103356"/>
            <a:gd name="adj2" fmla="val 21375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FTX Fraud</a:t>
          </a:r>
          <a:endParaRPr lang="en-US" sz="800">
            <a:effectLst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87A76-1E26-09D6-90C3-3E1AE2E185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0.21392</cdr:x>
      <cdr:y>0.70423</cdr:y>
    </cdr:from>
    <cdr:to>
      <cdr:x>0.33784</cdr:x>
      <cdr:y>0.7328</cdr:y>
    </cdr:to>
    <cdr:sp macro="" textlink="">
      <cdr:nvSpPr>
        <cdr:cNvPr id="2" name="Speech Bubble: Rectangle 1">
          <a:extLst xmlns:a="http://schemas.openxmlformats.org/drawingml/2006/main">
            <a:ext uri="{FF2B5EF4-FFF2-40B4-BE49-F238E27FC236}">
              <a16:creationId xmlns:a16="http://schemas.microsoft.com/office/drawing/2014/main" id="{85A9BC80-A9A0-1BBC-58EF-634E04A3AC3F}"/>
            </a:ext>
          </a:extLst>
        </cdr:cNvPr>
        <cdr:cNvSpPr/>
      </cdr:nvSpPr>
      <cdr:spPr>
        <a:xfrm xmlns:a="http://schemas.openxmlformats.org/drawingml/2006/main">
          <a:off x="1852428" y="4421963"/>
          <a:ext cx="1073151" cy="179387"/>
        </a:xfrm>
        <a:prstGeom xmlns:a="http://schemas.openxmlformats.org/drawingml/2006/main" prst="wedgeRectCallout">
          <a:avLst>
            <a:gd name="adj1" fmla="val -50893"/>
            <a:gd name="adj2" fmla="val 15183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Aug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0.2794</cdr:x>
      <cdr:y>0.76726</cdr:y>
    </cdr:from>
    <cdr:to>
      <cdr:x>0.37638</cdr:x>
      <cdr:y>0.79356</cdr:y>
    </cdr:to>
    <cdr:sp macro="" textlink="">
      <cdr:nvSpPr>
        <cdr:cNvPr id="3" name="Speech Bubble: Rectangle 2">
          <a:extLst xmlns:a="http://schemas.openxmlformats.org/drawingml/2006/main">
            <a:ext uri="{FF2B5EF4-FFF2-40B4-BE49-F238E27FC236}">
              <a16:creationId xmlns:a16="http://schemas.microsoft.com/office/drawing/2014/main" id="{483C084E-62D8-69EC-A35B-AAFB545C9985}"/>
            </a:ext>
          </a:extLst>
        </cdr:cNvPr>
        <cdr:cNvSpPr/>
      </cdr:nvSpPr>
      <cdr:spPr>
        <a:xfrm xmlns:a="http://schemas.openxmlformats.org/drawingml/2006/main">
          <a:off x="2419497" y="4817730"/>
          <a:ext cx="839788" cy="165101"/>
        </a:xfrm>
        <a:prstGeom xmlns:a="http://schemas.openxmlformats.org/drawingml/2006/main" prst="wedgeRectCallout">
          <a:avLst>
            <a:gd name="adj1" fmla="val 1398"/>
            <a:gd name="adj2" fmla="val 314393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COVID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Swoon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0.39741</cdr:x>
      <cdr:y>0.31101</cdr:y>
    </cdr:from>
    <cdr:to>
      <cdr:x>0.50245</cdr:x>
      <cdr:y>0.33882</cdr:y>
    </cdr:to>
    <cdr:sp macro="" textlink="">
      <cdr:nvSpPr>
        <cdr:cNvPr id="4" name="Speech Bubble: Rectangle 3">
          <a:extLst xmlns:a="http://schemas.openxmlformats.org/drawingml/2006/main">
            <a:ext uri="{FF2B5EF4-FFF2-40B4-BE49-F238E27FC236}">
              <a16:creationId xmlns:a16="http://schemas.microsoft.com/office/drawing/2014/main" id="{F54EF041-D421-7DC7-2031-246164E7C84A}"/>
            </a:ext>
          </a:extLst>
        </cdr:cNvPr>
        <cdr:cNvSpPr/>
      </cdr:nvSpPr>
      <cdr:spPr>
        <a:xfrm xmlns:a="http://schemas.openxmlformats.org/drawingml/2006/main">
          <a:off x="3441405" y="1952846"/>
          <a:ext cx="909638" cy="174625"/>
        </a:xfrm>
        <a:prstGeom xmlns:a="http://schemas.openxmlformats.org/drawingml/2006/main" prst="wedgeRectCallout">
          <a:avLst>
            <a:gd name="adj1" fmla="val 64588"/>
            <a:gd name="adj2" fmla="val 16466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Winter Storm Uri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0.54884</cdr:x>
      <cdr:y>0.28373</cdr:y>
    </cdr:from>
    <cdr:to>
      <cdr:x>0.67955</cdr:x>
      <cdr:y>0.31154</cdr:y>
    </cdr:to>
    <cdr:sp macro="" textlink="">
      <cdr:nvSpPr>
        <cdr:cNvPr id="5" name="Speech Bubble: Rectangle 4">
          <a:extLst xmlns:a="http://schemas.openxmlformats.org/drawingml/2006/main">
            <a:ext uri="{FF2B5EF4-FFF2-40B4-BE49-F238E27FC236}">
              <a16:creationId xmlns:a16="http://schemas.microsoft.com/office/drawing/2014/main" id="{4E78BAB4-77C0-B4BD-DFE6-5385949BB255}"/>
            </a:ext>
          </a:extLst>
        </cdr:cNvPr>
        <cdr:cNvSpPr/>
      </cdr:nvSpPr>
      <cdr:spPr>
        <a:xfrm xmlns:a="http://schemas.openxmlformats.org/drawingml/2006/main">
          <a:off x="4752753" y="1781544"/>
          <a:ext cx="1131888" cy="174625"/>
        </a:xfrm>
        <a:prstGeom xmlns:a="http://schemas.openxmlformats.org/drawingml/2006/main" prst="wedgeRectCallout">
          <a:avLst>
            <a:gd name="adj1" fmla="val -34699"/>
            <a:gd name="adj2" fmla="val 59741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China Bans BTC Mining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0.6689</cdr:x>
      <cdr:y>0.21505</cdr:y>
    </cdr:from>
    <cdr:to>
      <cdr:x>0.88192</cdr:x>
      <cdr:y>0.27876</cdr:y>
    </cdr:to>
    <cdr:sp macro="" textlink="">
      <cdr:nvSpPr>
        <cdr:cNvPr id="6" name="Speech Bubble: Rectangle 5">
          <a:extLst xmlns:a="http://schemas.openxmlformats.org/drawingml/2006/main">
            <a:ext uri="{FF2B5EF4-FFF2-40B4-BE49-F238E27FC236}">
              <a16:creationId xmlns:a16="http://schemas.microsoft.com/office/drawing/2014/main" id="{292D0A0A-2C5B-0470-1F42-45F5A8A24F42}"/>
            </a:ext>
          </a:extLst>
        </cdr:cNvPr>
        <cdr:cNvSpPr/>
      </cdr:nvSpPr>
      <cdr:spPr>
        <a:xfrm xmlns:a="http://schemas.openxmlformats.org/drawingml/2006/main">
          <a:off x="5792382" y="1350335"/>
          <a:ext cx="1844676" cy="400050"/>
        </a:xfrm>
        <a:prstGeom xmlns:a="http://schemas.openxmlformats.org/drawingml/2006/main" prst="wedgeRectCallout">
          <a:avLst>
            <a:gd name="adj1" fmla="val -46230"/>
            <a:gd name="adj2" fmla="val 224338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Peaks at $69k, Peak Mining Margins, SPAC/PIPE Frenzy, Record new equipment orders financed with debt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0.72142</cdr:x>
      <cdr:y>0.44929</cdr:y>
    </cdr:from>
    <cdr:to>
      <cdr:x>0.80666</cdr:x>
      <cdr:y>0.49</cdr:y>
    </cdr:to>
    <cdr:sp macro="" textlink="">
      <cdr:nvSpPr>
        <cdr:cNvPr id="7" name="Speech Bubble: Rectangle 6">
          <a:extLst xmlns:a="http://schemas.openxmlformats.org/drawingml/2006/main">
            <a:ext uri="{FF2B5EF4-FFF2-40B4-BE49-F238E27FC236}">
              <a16:creationId xmlns:a16="http://schemas.microsoft.com/office/drawing/2014/main" id="{6E0AD52F-EF82-E3F2-D87B-33AF81615099}"/>
            </a:ext>
          </a:extLst>
        </cdr:cNvPr>
        <cdr:cNvSpPr/>
      </cdr:nvSpPr>
      <cdr:spPr>
        <a:xfrm xmlns:a="http://schemas.openxmlformats.org/drawingml/2006/main">
          <a:off x="6247218" y="2821172"/>
          <a:ext cx="738188" cy="255585"/>
        </a:xfrm>
        <a:prstGeom xmlns:a="http://schemas.openxmlformats.org/drawingml/2006/main" prst="wedgeRectCallout">
          <a:avLst>
            <a:gd name="adj1" fmla="val 16395"/>
            <a:gd name="adj2" fmla="val 325695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Terra/LUNA/3AC/Celsius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0.77735</cdr:x>
      <cdr:y>0.88109</cdr:y>
    </cdr:from>
    <cdr:to>
      <cdr:x>0.87048</cdr:x>
      <cdr:y>0.92205</cdr:y>
    </cdr:to>
    <cdr:sp macro="" textlink="">
      <cdr:nvSpPr>
        <cdr:cNvPr id="9" name="Speech Bubble: Rectangle 8">
          <a:extLst xmlns:a="http://schemas.openxmlformats.org/drawingml/2006/main">
            <a:ext uri="{FF2B5EF4-FFF2-40B4-BE49-F238E27FC236}">
              <a16:creationId xmlns:a16="http://schemas.microsoft.com/office/drawing/2014/main" id="{C8941D4C-840C-3897-111E-BD8FFDD7EE4B}"/>
            </a:ext>
          </a:extLst>
        </cdr:cNvPr>
        <cdr:cNvSpPr/>
      </cdr:nvSpPr>
      <cdr:spPr>
        <a:xfrm xmlns:a="http://schemas.openxmlformats.org/drawingml/2006/main">
          <a:off x="6731591" y="5532474"/>
          <a:ext cx="806451" cy="257174"/>
        </a:xfrm>
        <a:prstGeom xmlns:a="http://schemas.openxmlformats.org/drawingml/2006/main" prst="wedgeRectCallout">
          <a:avLst>
            <a:gd name="adj1" fmla="val 5662"/>
            <a:gd name="adj2" fmla="val -160742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Summer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0.83465</cdr:x>
      <cdr:y>0.60263</cdr:y>
    </cdr:from>
    <cdr:to>
      <cdr:x>0.90633</cdr:x>
      <cdr:y>0.63044</cdr:y>
    </cdr:to>
    <cdr:sp macro="" textlink="">
      <cdr:nvSpPr>
        <cdr:cNvPr id="10" name="Speech Bubble: Rectangle 9">
          <a:extLst xmlns:a="http://schemas.openxmlformats.org/drawingml/2006/main">
            <a:ext uri="{FF2B5EF4-FFF2-40B4-BE49-F238E27FC236}">
              <a16:creationId xmlns:a16="http://schemas.microsoft.com/office/drawing/2014/main" id="{EC3B1049-A8D1-0E3A-DD98-9D4BA319C683}"/>
            </a:ext>
          </a:extLst>
        </cdr:cNvPr>
        <cdr:cNvSpPr/>
      </cdr:nvSpPr>
      <cdr:spPr>
        <a:xfrm xmlns:a="http://schemas.openxmlformats.org/drawingml/2006/main">
          <a:off x="7227777" y="3784009"/>
          <a:ext cx="620713" cy="174625"/>
        </a:xfrm>
        <a:prstGeom xmlns:a="http://schemas.openxmlformats.org/drawingml/2006/main" prst="wedgeRectCallout">
          <a:avLst>
            <a:gd name="adj1" fmla="val 19406"/>
            <a:gd name="adj2" fmla="val 508050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FTX Fraud</a:t>
          </a:r>
          <a:endParaRPr lang="en-US" sz="800">
            <a:effectLst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CE40A-83EE-AEEF-6A60-01DD532825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0.21391</cdr:x>
      <cdr:y>0.72211</cdr:y>
    </cdr:from>
    <cdr:to>
      <cdr:x>0.33784</cdr:x>
      <cdr:y>0.75068</cdr:y>
    </cdr:to>
    <cdr:sp macro="" textlink="">
      <cdr:nvSpPr>
        <cdr:cNvPr id="2" name="Speech Bubble: Rectangle 1">
          <a:extLst xmlns:a="http://schemas.openxmlformats.org/drawingml/2006/main">
            <a:ext uri="{FF2B5EF4-FFF2-40B4-BE49-F238E27FC236}">
              <a16:creationId xmlns:a16="http://schemas.microsoft.com/office/drawing/2014/main" id="{72F373A1-50B3-27E5-39E0-50ABEE8443CC}"/>
            </a:ext>
          </a:extLst>
        </cdr:cNvPr>
        <cdr:cNvSpPr/>
      </cdr:nvSpPr>
      <cdr:spPr>
        <a:xfrm xmlns:a="http://schemas.openxmlformats.org/drawingml/2006/main">
          <a:off x="1852424" y="4534200"/>
          <a:ext cx="1073187" cy="179394"/>
        </a:xfrm>
        <a:prstGeom xmlns:a="http://schemas.openxmlformats.org/drawingml/2006/main" prst="wedgeRectCallout">
          <a:avLst>
            <a:gd name="adj1" fmla="val -50893"/>
            <a:gd name="adj2" fmla="val 15183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Aug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0.27394</cdr:x>
      <cdr:y>0.86886</cdr:y>
    </cdr:from>
    <cdr:to>
      <cdr:x>0.37092</cdr:x>
      <cdr:y>0.89515</cdr:y>
    </cdr:to>
    <cdr:sp macro="" textlink="">
      <cdr:nvSpPr>
        <cdr:cNvPr id="4" name="Speech Bubble: Rectangle 3">
          <a:extLst xmlns:a="http://schemas.openxmlformats.org/drawingml/2006/main">
            <a:ext uri="{FF2B5EF4-FFF2-40B4-BE49-F238E27FC236}">
              <a16:creationId xmlns:a16="http://schemas.microsoft.com/office/drawing/2014/main" id="{CDC68B42-2BBB-6A45-F6CF-43D86276EC8A}"/>
            </a:ext>
          </a:extLst>
        </cdr:cNvPr>
        <cdr:cNvSpPr/>
      </cdr:nvSpPr>
      <cdr:spPr>
        <a:xfrm xmlns:a="http://schemas.openxmlformats.org/drawingml/2006/main">
          <a:off x="2372229" y="5455683"/>
          <a:ext cx="839811" cy="165077"/>
        </a:xfrm>
        <a:prstGeom xmlns:a="http://schemas.openxmlformats.org/drawingml/2006/main" prst="wedgeRectCallout">
          <a:avLst>
            <a:gd name="adj1" fmla="val 9135"/>
            <a:gd name="adj2" fmla="val -215120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COVID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Swoon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0.39332</cdr:x>
      <cdr:y>0.4841</cdr:y>
    </cdr:from>
    <cdr:to>
      <cdr:x>0.49836</cdr:x>
      <cdr:y>0.51191</cdr:y>
    </cdr:to>
    <cdr:sp macro="" textlink="">
      <cdr:nvSpPr>
        <cdr:cNvPr id="5" name="Speech Bubble: Rectangle 4">
          <a:extLst xmlns:a="http://schemas.openxmlformats.org/drawingml/2006/main">
            <a:ext uri="{FF2B5EF4-FFF2-40B4-BE49-F238E27FC236}">
              <a16:creationId xmlns:a16="http://schemas.microsoft.com/office/drawing/2014/main" id="{AFB07ED1-DDD5-AF52-943C-E1AC3D474D7A}"/>
            </a:ext>
          </a:extLst>
        </cdr:cNvPr>
        <cdr:cNvSpPr/>
      </cdr:nvSpPr>
      <cdr:spPr>
        <a:xfrm xmlns:a="http://schemas.openxmlformats.org/drawingml/2006/main">
          <a:off x="3405963" y="3039730"/>
          <a:ext cx="909638" cy="174625"/>
        </a:xfrm>
        <a:prstGeom xmlns:a="http://schemas.openxmlformats.org/drawingml/2006/main" prst="wedgeRectCallout">
          <a:avLst>
            <a:gd name="adj1" fmla="val 64588"/>
            <a:gd name="adj2" fmla="val 16466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Winter Storm Uri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0.54748</cdr:x>
      <cdr:y>0.31947</cdr:y>
    </cdr:from>
    <cdr:to>
      <cdr:x>0.67819</cdr:x>
      <cdr:y>0.34728</cdr:y>
    </cdr:to>
    <cdr:sp macro="" textlink="">
      <cdr:nvSpPr>
        <cdr:cNvPr id="6" name="Speech Bubble: Rectangle 5">
          <a:extLst xmlns:a="http://schemas.openxmlformats.org/drawingml/2006/main">
            <a:ext uri="{FF2B5EF4-FFF2-40B4-BE49-F238E27FC236}">
              <a16:creationId xmlns:a16="http://schemas.microsoft.com/office/drawing/2014/main" id="{4FE08294-9B2C-F31B-858B-0D9AAD0C2F8B}"/>
            </a:ext>
          </a:extLst>
        </cdr:cNvPr>
        <cdr:cNvSpPr/>
      </cdr:nvSpPr>
      <cdr:spPr>
        <a:xfrm xmlns:a="http://schemas.openxmlformats.org/drawingml/2006/main">
          <a:off x="4740960" y="2006018"/>
          <a:ext cx="1131900" cy="174622"/>
        </a:xfrm>
        <a:prstGeom xmlns:a="http://schemas.openxmlformats.org/drawingml/2006/main" prst="wedgeRectCallout">
          <a:avLst>
            <a:gd name="adj1" fmla="val -33134"/>
            <a:gd name="adj2" fmla="val 296359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China Bans BTC Mining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0.68731</cdr:x>
      <cdr:y>0.28748</cdr:y>
    </cdr:from>
    <cdr:to>
      <cdr:x>0.90033</cdr:x>
      <cdr:y>0.35119</cdr:y>
    </cdr:to>
    <cdr:sp macro="" textlink="">
      <cdr:nvSpPr>
        <cdr:cNvPr id="7" name="Speech Bubble: Rectangle 6">
          <a:extLst xmlns:a="http://schemas.openxmlformats.org/drawingml/2006/main">
            <a:ext uri="{FF2B5EF4-FFF2-40B4-BE49-F238E27FC236}">
              <a16:creationId xmlns:a16="http://schemas.microsoft.com/office/drawing/2014/main" id="{C9819B1F-1DB1-B3C6-A39E-1346A239170C}"/>
            </a:ext>
          </a:extLst>
        </cdr:cNvPr>
        <cdr:cNvSpPr/>
      </cdr:nvSpPr>
      <cdr:spPr>
        <a:xfrm xmlns:a="http://schemas.openxmlformats.org/drawingml/2006/main">
          <a:off x="5951855" y="1805151"/>
          <a:ext cx="1844674" cy="400042"/>
        </a:xfrm>
        <a:prstGeom xmlns:a="http://schemas.openxmlformats.org/drawingml/2006/main" prst="wedgeRectCallout">
          <a:avLst>
            <a:gd name="adj1" fmla="val -54236"/>
            <a:gd name="adj2" fmla="val 97354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BTC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Peaks at $69k, Peak Mining Margins, SPAC/PIPE Frenzy, Record new equipment orders financed with debt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0.79168</cdr:x>
      <cdr:y>0.56595</cdr:y>
    </cdr:from>
    <cdr:to>
      <cdr:x>0.87692</cdr:x>
      <cdr:y>0.60665</cdr:y>
    </cdr:to>
    <cdr:sp macro="" textlink="">
      <cdr:nvSpPr>
        <cdr:cNvPr id="8" name="Speech Bubble: Rectangle 7">
          <a:extLst xmlns:a="http://schemas.openxmlformats.org/drawingml/2006/main">
            <a:ext uri="{FF2B5EF4-FFF2-40B4-BE49-F238E27FC236}">
              <a16:creationId xmlns:a16="http://schemas.microsoft.com/office/drawing/2014/main" id="{834E3DF8-F382-4048-22E8-68FFB6DC1A7A}"/>
            </a:ext>
          </a:extLst>
        </cdr:cNvPr>
        <cdr:cNvSpPr/>
      </cdr:nvSpPr>
      <cdr:spPr>
        <a:xfrm xmlns:a="http://schemas.openxmlformats.org/drawingml/2006/main">
          <a:off x="6855652" y="3553647"/>
          <a:ext cx="738147" cy="255560"/>
        </a:xfrm>
        <a:prstGeom xmlns:a="http://schemas.openxmlformats.org/drawingml/2006/main" prst="wedgeRectCallout">
          <a:avLst>
            <a:gd name="adj1" fmla="val -58024"/>
            <a:gd name="adj2" fmla="val 147736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Terra/LUNA/3AC/Celsius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0.80941</cdr:x>
      <cdr:y>0.66849</cdr:y>
    </cdr:from>
    <cdr:to>
      <cdr:x>0.90254</cdr:x>
      <cdr:y>0.70945</cdr:y>
    </cdr:to>
    <cdr:sp macro="" textlink="">
      <cdr:nvSpPr>
        <cdr:cNvPr id="9" name="Speech Bubble: Rectangle 8">
          <a:extLst xmlns:a="http://schemas.openxmlformats.org/drawingml/2006/main">
            <a:ext uri="{FF2B5EF4-FFF2-40B4-BE49-F238E27FC236}">
              <a16:creationId xmlns:a16="http://schemas.microsoft.com/office/drawing/2014/main" id="{0F0B6964-A8DE-0FBC-A784-912428E4A4DF}"/>
            </a:ext>
          </a:extLst>
        </cdr:cNvPr>
        <cdr:cNvSpPr/>
      </cdr:nvSpPr>
      <cdr:spPr>
        <a:xfrm xmlns:a="http://schemas.openxmlformats.org/drawingml/2006/main">
          <a:off x="7009185" y="4197506"/>
          <a:ext cx="806471" cy="257192"/>
        </a:xfrm>
        <a:prstGeom xmlns:a="http://schemas.openxmlformats.org/drawingml/2006/main" prst="wedgeRectCallout">
          <a:avLst>
            <a:gd name="adj1" fmla="val -41216"/>
            <a:gd name="adj2" fmla="val 197571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Texas Summer Pwr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Spike</a:t>
          </a:r>
          <a:endParaRPr lang="en-US" sz="800">
            <a:effectLst/>
          </a:endParaRPr>
        </a:p>
      </cdr:txBody>
    </cdr:sp>
  </cdr:relSizeAnchor>
  <cdr:relSizeAnchor xmlns:cdr="http://schemas.openxmlformats.org/drawingml/2006/chartDrawing">
    <cdr:from>
      <cdr:x>0.91514</cdr:x>
      <cdr:y>0.63274</cdr:y>
    </cdr:from>
    <cdr:to>
      <cdr:x>0.98682</cdr:x>
      <cdr:y>0.66055</cdr:y>
    </cdr:to>
    <cdr:sp macro="" textlink="">
      <cdr:nvSpPr>
        <cdr:cNvPr id="10" name="Speech Bubble: Rectangle 9">
          <a:extLst xmlns:a="http://schemas.openxmlformats.org/drawingml/2006/main">
            <a:ext uri="{FF2B5EF4-FFF2-40B4-BE49-F238E27FC236}">
              <a16:creationId xmlns:a16="http://schemas.microsoft.com/office/drawing/2014/main" id="{FAD30801-E31E-6947-19F7-6C19530368B5}"/>
            </a:ext>
          </a:extLst>
        </cdr:cNvPr>
        <cdr:cNvSpPr/>
      </cdr:nvSpPr>
      <cdr:spPr>
        <a:xfrm xmlns:a="http://schemas.openxmlformats.org/drawingml/2006/main">
          <a:off x="7924772" y="3973027"/>
          <a:ext cx="620722" cy="174623"/>
        </a:xfrm>
        <a:prstGeom xmlns:a="http://schemas.openxmlformats.org/drawingml/2006/main" prst="wedgeRectCallout">
          <a:avLst>
            <a:gd name="adj1" fmla="val -86226"/>
            <a:gd name="adj2" fmla="val 409957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anchor="ctr" anchorCtr="0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FTX Fraud</a:t>
          </a:r>
          <a:endParaRPr lang="en-US" sz="800">
            <a:effectLst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AAD56F-1079-FC4F-EB66-9951D6F4AC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B5454-4D88-B917-AEB1-E8D34DBCEFA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99F75-BBD8-AFAA-05A3-74C886E242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B7A9B-72C3-A39D-4575-55973C1624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282B8-E2C5-0CF6-86E7-7CDEE6ECBD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17235-144A-42A9-80E0-34C61D5032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FE81A-D38F-AF04-F18D-152EDAEFC85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300E0-AA3B-A767-566E-8145F1D232A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59628" cy="627911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2B722-28AA-7C87-E97D-739A600068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wilson\AppData\Roaming\Microsoft\Excel\ORDAM__PRICING_INDEXS_v5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AM_ASIC_Pricing_Index"/>
      <sheetName val="ERCOT_345kv_West_ATC"/>
      <sheetName val="ASIC_Value_Index"/>
      <sheetName val="Mining_HashSpread"/>
      <sheetName val="ERCOT_ATC_Power"/>
      <sheetName val="NYMEX_HenryHub_1YrStrip"/>
      <sheetName val="BTC_Hashrate"/>
      <sheetName val="BTC_Price"/>
      <sheetName val="BTC_Difficulty"/>
      <sheetName val="Public_BondPx"/>
      <sheetName val="MARA"/>
      <sheetName val="GREE"/>
      <sheetName val="BTC_Bloomberg_Universe"/>
      <sheetName val="PV_Remaining_BTC"/>
    </sheetNames>
    <sheetDataSet>
      <sheetData sheetId="0">
        <row r="3653">
          <cell r="A3653">
            <v>43466</v>
          </cell>
          <cell r="C3653">
            <v>3840.959249</v>
          </cell>
        </row>
        <row r="3654">
          <cell r="A3654">
            <v>43467</v>
          </cell>
          <cell r="C3654">
            <v>3943.289843</v>
          </cell>
        </row>
        <row r="3655">
          <cell r="A3655">
            <v>43468</v>
          </cell>
          <cell r="C3655">
            <v>3836.5580479999999</v>
          </cell>
        </row>
        <row r="3656">
          <cell r="A3656">
            <v>43469</v>
          </cell>
          <cell r="C3656">
            <v>3858.23828</v>
          </cell>
        </row>
        <row r="3657">
          <cell r="A3657">
            <v>43470</v>
          </cell>
          <cell r="C3657">
            <v>3841.0611699999999</v>
          </cell>
        </row>
        <row r="3658">
          <cell r="A3658">
            <v>43471</v>
          </cell>
          <cell r="C3658">
            <v>4076.2033200000001</v>
          </cell>
        </row>
        <row r="3659">
          <cell r="A3659">
            <v>43472</v>
          </cell>
          <cell r="C3659">
            <v>4024.462066</v>
          </cell>
        </row>
        <row r="3660">
          <cell r="A3660">
            <v>43473</v>
          </cell>
          <cell r="C3660">
            <v>4033.5547539999998</v>
          </cell>
        </row>
        <row r="3661">
          <cell r="A3661">
            <v>43474</v>
          </cell>
          <cell r="C3661">
            <v>4035.7129409999998</v>
          </cell>
        </row>
        <row r="3662">
          <cell r="A3662">
            <v>43475</v>
          </cell>
          <cell r="C3662">
            <v>3679.7934740000001</v>
          </cell>
        </row>
        <row r="3663">
          <cell r="A3663">
            <v>43476</v>
          </cell>
          <cell r="C3663">
            <v>3686.2199289999999</v>
          </cell>
        </row>
        <row r="3664">
          <cell r="A3664">
            <v>43477</v>
          </cell>
          <cell r="C3664">
            <v>3660.8992819999999</v>
          </cell>
        </row>
        <row r="3665">
          <cell r="A3665">
            <v>43478</v>
          </cell>
          <cell r="C3665">
            <v>3552.0091699999998</v>
          </cell>
        </row>
        <row r="3666">
          <cell r="A3666">
            <v>43479</v>
          </cell>
          <cell r="C3666">
            <v>3706.05222</v>
          </cell>
        </row>
        <row r="3667">
          <cell r="A3667">
            <v>43480</v>
          </cell>
          <cell r="C3667">
            <v>3629.3994899999998</v>
          </cell>
        </row>
        <row r="3668">
          <cell r="A3668">
            <v>43481</v>
          </cell>
          <cell r="C3668">
            <v>3656.4647749999999</v>
          </cell>
        </row>
        <row r="3669">
          <cell r="A3669">
            <v>43482</v>
          </cell>
          <cell r="C3669">
            <v>3679.812621</v>
          </cell>
        </row>
        <row r="3670">
          <cell r="A3670">
            <v>43483</v>
          </cell>
          <cell r="C3670">
            <v>3653.6664609999998</v>
          </cell>
        </row>
        <row r="3671">
          <cell r="A3671">
            <v>43484</v>
          </cell>
          <cell r="C3671">
            <v>3729.0822990000001</v>
          </cell>
        </row>
        <row r="3672">
          <cell r="A3672">
            <v>43485</v>
          </cell>
          <cell r="C3672">
            <v>3602.9466940000002</v>
          </cell>
        </row>
        <row r="3673">
          <cell r="A3673">
            <v>43486</v>
          </cell>
          <cell r="C3673">
            <v>3577.0258600000002</v>
          </cell>
        </row>
        <row r="3674">
          <cell r="A3674">
            <v>43487</v>
          </cell>
          <cell r="C3674">
            <v>3605.045654</v>
          </cell>
        </row>
        <row r="3675">
          <cell r="A3675">
            <v>43488</v>
          </cell>
          <cell r="C3675">
            <v>3585.1230660000001</v>
          </cell>
        </row>
        <row r="3676">
          <cell r="A3676">
            <v>43489</v>
          </cell>
          <cell r="C3676">
            <v>3605.0100029999999</v>
          </cell>
        </row>
        <row r="3677">
          <cell r="A3677">
            <v>43490</v>
          </cell>
          <cell r="C3677">
            <v>3602.068037</v>
          </cell>
        </row>
        <row r="3678">
          <cell r="A3678">
            <v>43491</v>
          </cell>
          <cell r="C3678">
            <v>3601.752156</v>
          </cell>
        </row>
        <row r="3679">
          <cell r="A3679">
            <v>43492</v>
          </cell>
          <cell r="C3679">
            <v>3586.6922159999999</v>
          </cell>
        </row>
        <row r="3680">
          <cell r="A3680">
            <v>43493</v>
          </cell>
          <cell r="C3680">
            <v>3472.3398050000001</v>
          </cell>
        </row>
        <row r="3681">
          <cell r="A3681">
            <v>43494</v>
          </cell>
          <cell r="C3681">
            <v>3447.03377</v>
          </cell>
        </row>
        <row r="3682">
          <cell r="A3682">
            <v>43495</v>
          </cell>
          <cell r="C3682">
            <v>3485.3190570000002</v>
          </cell>
        </row>
        <row r="3683">
          <cell r="A3683">
            <v>43496</v>
          </cell>
          <cell r="C3683">
            <v>3457.191859</v>
          </cell>
        </row>
        <row r="3684">
          <cell r="A3684">
            <v>43497</v>
          </cell>
          <cell r="C3684">
            <v>3488.654677</v>
          </cell>
        </row>
        <row r="3685">
          <cell r="A3685">
            <v>43498</v>
          </cell>
          <cell r="C3685">
            <v>3526.768521</v>
          </cell>
        </row>
        <row r="3686">
          <cell r="A3686">
            <v>43499</v>
          </cell>
          <cell r="C3686">
            <v>3461.496721</v>
          </cell>
        </row>
        <row r="3687">
          <cell r="A3687">
            <v>43500</v>
          </cell>
          <cell r="C3687">
            <v>3456.785374</v>
          </cell>
        </row>
        <row r="3688">
          <cell r="A3688">
            <v>43501</v>
          </cell>
          <cell r="C3688">
            <v>3460.724796</v>
          </cell>
        </row>
        <row r="3689">
          <cell r="A3689">
            <v>43502</v>
          </cell>
          <cell r="C3689">
            <v>3412.832645</v>
          </cell>
        </row>
        <row r="3690">
          <cell r="A3690">
            <v>43503</v>
          </cell>
          <cell r="C3690">
            <v>3400.6012540000002</v>
          </cell>
        </row>
        <row r="3691">
          <cell r="A3691">
            <v>43504</v>
          </cell>
          <cell r="C3691">
            <v>3661.6593389999998</v>
          </cell>
        </row>
        <row r="3692">
          <cell r="A3692">
            <v>43505</v>
          </cell>
          <cell r="C3692">
            <v>3671.810559</v>
          </cell>
        </row>
        <row r="3693">
          <cell r="A3693">
            <v>43506</v>
          </cell>
          <cell r="C3693">
            <v>3684.2495699999999</v>
          </cell>
        </row>
        <row r="3694">
          <cell r="A3694">
            <v>43507</v>
          </cell>
          <cell r="C3694">
            <v>3648.0933519999999</v>
          </cell>
        </row>
        <row r="3695">
          <cell r="A3695">
            <v>43508</v>
          </cell>
          <cell r="C3695">
            <v>3653.9911059999999</v>
          </cell>
        </row>
        <row r="3696">
          <cell r="A3696">
            <v>43509</v>
          </cell>
          <cell r="C3696">
            <v>3631.3432939999998</v>
          </cell>
        </row>
        <row r="3697">
          <cell r="A3697">
            <v>43510</v>
          </cell>
          <cell r="C3697">
            <v>3616.369686</v>
          </cell>
        </row>
        <row r="3698">
          <cell r="A3698">
            <v>43511</v>
          </cell>
          <cell r="C3698">
            <v>3623.2245189999999</v>
          </cell>
        </row>
        <row r="3699">
          <cell r="A3699">
            <v>43512</v>
          </cell>
          <cell r="C3699">
            <v>3631.0060739999999</v>
          </cell>
        </row>
        <row r="3700">
          <cell r="A3700">
            <v>43513</v>
          </cell>
          <cell r="C3700">
            <v>3677.1183540000002</v>
          </cell>
        </row>
        <row r="3701">
          <cell r="A3701">
            <v>43514</v>
          </cell>
          <cell r="C3701">
            <v>3915.1539299999999</v>
          </cell>
        </row>
        <row r="3702">
          <cell r="A3702">
            <v>43515</v>
          </cell>
          <cell r="C3702">
            <v>3946.1535450000001</v>
          </cell>
        </row>
        <row r="3703">
          <cell r="A3703">
            <v>43516</v>
          </cell>
          <cell r="C3703">
            <v>3996.902345</v>
          </cell>
        </row>
        <row r="3704">
          <cell r="A3704">
            <v>43517</v>
          </cell>
          <cell r="C3704">
            <v>3952.210364</v>
          </cell>
        </row>
        <row r="3705">
          <cell r="A3705">
            <v>43518</v>
          </cell>
          <cell r="C3705">
            <v>4002.2913309999999</v>
          </cell>
        </row>
        <row r="3706">
          <cell r="A3706">
            <v>43519</v>
          </cell>
          <cell r="C3706">
            <v>4145.9880910000002</v>
          </cell>
        </row>
        <row r="3707">
          <cell r="A3707">
            <v>43520</v>
          </cell>
          <cell r="C3707">
            <v>3814.9375749999999</v>
          </cell>
        </row>
        <row r="3708">
          <cell r="A3708">
            <v>43521</v>
          </cell>
          <cell r="C3708">
            <v>3884.9355580000001</v>
          </cell>
        </row>
        <row r="3709">
          <cell r="A3709">
            <v>43522</v>
          </cell>
          <cell r="C3709">
            <v>3857.5610769999998</v>
          </cell>
        </row>
        <row r="3710">
          <cell r="A3710">
            <v>43523</v>
          </cell>
          <cell r="C3710">
            <v>3851.023553</v>
          </cell>
        </row>
        <row r="3711">
          <cell r="A3711">
            <v>43524</v>
          </cell>
          <cell r="C3711">
            <v>3855.673781</v>
          </cell>
        </row>
        <row r="3712">
          <cell r="A3712">
            <v>43525</v>
          </cell>
          <cell r="C3712">
            <v>3861.8706929999998</v>
          </cell>
        </row>
        <row r="3713">
          <cell r="A3713">
            <v>43526</v>
          </cell>
          <cell r="C3713">
            <v>3867.5741819999998</v>
          </cell>
        </row>
        <row r="3714">
          <cell r="A3714">
            <v>43527</v>
          </cell>
          <cell r="C3714">
            <v>3845.5943109999998</v>
          </cell>
        </row>
        <row r="3715">
          <cell r="A3715">
            <v>43528</v>
          </cell>
          <cell r="C3715">
            <v>3761.0068590000001</v>
          </cell>
        </row>
        <row r="3716">
          <cell r="A3716">
            <v>43529</v>
          </cell>
          <cell r="C3716">
            <v>3894.0674739999999</v>
          </cell>
        </row>
        <row r="3717">
          <cell r="A3717">
            <v>43530</v>
          </cell>
          <cell r="C3717">
            <v>3905.4072230000002</v>
          </cell>
        </row>
        <row r="3718">
          <cell r="A3718">
            <v>43531</v>
          </cell>
          <cell r="C3718">
            <v>3911.0620829999998</v>
          </cell>
        </row>
        <row r="3719">
          <cell r="A3719">
            <v>43532</v>
          </cell>
          <cell r="C3719">
            <v>3898.2561649999998</v>
          </cell>
        </row>
        <row r="3720">
          <cell r="A3720">
            <v>43533</v>
          </cell>
          <cell r="C3720">
            <v>3960.9652569999998</v>
          </cell>
        </row>
        <row r="3721">
          <cell r="A3721">
            <v>43534</v>
          </cell>
          <cell r="C3721">
            <v>3953.8349280000002</v>
          </cell>
        </row>
        <row r="3722">
          <cell r="A3722">
            <v>43535</v>
          </cell>
          <cell r="C3722">
            <v>3906.1298630000001</v>
          </cell>
        </row>
        <row r="3723">
          <cell r="A3723">
            <v>43536</v>
          </cell>
          <cell r="C3723">
            <v>3911.2962050000001</v>
          </cell>
        </row>
        <row r="3724">
          <cell r="A3724">
            <v>43537</v>
          </cell>
          <cell r="C3724">
            <v>3906.5418909999999</v>
          </cell>
        </row>
        <row r="3725">
          <cell r="A3725">
            <v>43538</v>
          </cell>
          <cell r="C3725">
            <v>3913.5173679999998</v>
          </cell>
        </row>
        <row r="3726">
          <cell r="A3726">
            <v>43539</v>
          </cell>
          <cell r="C3726">
            <v>3958.6689839999999</v>
          </cell>
        </row>
        <row r="3727">
          <cell r="A3727">
            <v>43540</v>
          </cell>
          <cell r="C3727">
            <v>4048.9084990000001</v>
          </cell>
        </row>
        <row r="3728">
          <cell r="A3728">
            <v>43541</v>
          </cell>
          <cell r="C3728">
            <v>4028.8488830000001</v>
          </cell>
        </row>
        <row r="3729">
          <cell r="A3729">
            <v>43542</v>
          </cell>
          <cell r="C3729">
            <v>4034.6740829999999</v>
          </cell>
        </row>
        <row r="3730">
          <cell r="A3730">
            <v>43543</v>
          </cell>
          <cell r="C3730">
            <v>4070.4887859999999</v>
          </cell>
        </row>
        <row r="3731">
          <cell r="A3731">
            <v>43544</v>
          </cell>
          <cell r="C3731">
            <v>4086.3782430000001</v>
          </cell>
        </row>
        <row r="3732">
          <cell r="A3732">
            <v>43545</v>
          </cell>
          <cell r="C3732">
            <v>4031.4894469999999</v>
          </cell>
        </row>
        <row r="3733">
          <cell r="A3733">
            <v>43546</v>
          </cell>
          <cell r="C3733">
            <v>4023.9104349999998</v>
          </cell>
        </row>
        <row r="3734">
          <cell r="A3734">
            <v>43547</v>
          </cell>
          <cell r="C3734">
            <v>4036.576693</v>
          </cell>
        </row>
        <row r="3735">
          <cell r="A3735">
            <v>43548</v>
          </cell>
          <cell r="C3735">
            <v>4018.8696989999999</v>
          </cell>
        </row>
        <row r="3736">
          <cell r="A3736">
            <v>43549</v>
          </cell>
          <cell r="C3736">
            <v>3963.7839789999998</v>
          </cell>
        </row>
        <row r="3737">
          <cell r="A3737">
            <v>43550</v>
          </cell>
          <cell r="C3737">
            <v>3985.0808029999998</v>
          </cell>
        </row>
        <row r="3738">
          <cell r="A3738">
            <v>43551</v>
          </cell>
          <cell r="C3738">
            <v>4086.6778629999999</v>
          </cell>
        </row>
        <row r="3739">
          <cell r="A3739">
            <v>43552</v>
          </cell>
          <cell r="C3739">
            <v>4069.1071499999998</v>
          </cell>
        </row>
        <row r="3740">
          <cell r="A3740">
            <v>43553</v>
          </cell>
          <cell r="C3740">
            <v>4098.3745410000001</v>
          </cell>
        </row>
        <row r="3741">
          <cell r="A3741">
            <v>43554</v>
          </cell>
          <cell r="C3741">
            <v>4096.919637</v>
          </cell>
        </row>
        <row r="3742">
          <cell r="A3742">
            <v>43555</v>
          </cell>
          <cell r="C3742">
            <v>4104.2342330000001</v>
          </cell>
        </row>
        <row r="3743">
          <cell r="A3743">
            <v>43556</v>
          </cell>
          <cell r="C3743">
            <v>4157.4656990000003</v>
          </cell>
        </row>
        <row r="3744">
          <cell r="A3744">
            <v>43557</v>
          </cell>
          <cell r="C3744">
            <v>4886.7496970000002</v>
          </cell>
        </row>
        <row r="3745">
          <cell r="A3745">
            <v>43558</v>
          </cell>
          <cell r="C3745">
            <v>4971.3077409999996</v>
          </cell>
        </row>
        <row r="3746">
          <cell r="A3746">
            <v>43559</v>
          </cell>
          <cell r="C3746">
            <v>4922.7987880000001</v>
          </cell>
        </row>
        <row r="3747">
          <cell r="A3747">
            <v>43560</v>
          </cell>
          <cell r="C3747">
            <v>5036.7930239999996</v>
          </cell>
        </row>
        <row r="3748">
          <cell r="A3748">
            <v>43561</v>
          </cell>
          <cell r="C3748">
            <v>5062.7937609999999</v>
          </cell>
        </row>
        <row r="3749">
          <cell r="A3749">
            <v>43562</v>
          </cell>
          <cell r="C3749">
            <v>5198.8969900000002</v>
          </cell>
        </row>
        <row r="3750">
          <cell r="A3750">
            <v>43563</v>
          </cell>
          <cell r="C3750">
            <v>5289.9179809999996</v>
          </cell>
        </row>
        <row r="3751">
          <cell r="A3751">
            <v>43564</v>
          </cell>
          <cell r="C3751">
            <v>5204.9583780000003</v>
          </cell>
        </row>
        <row r="3752">
          <cell r="A3752">
            <v>43565</v>
          </cell>
          <cell r="C3752">
            <v>5325.0815549999998</v>
          </cell>
        </row>
        <row r="3753">
          <cell r="A3753">
            <v>43566</v>
          </cell>
          <cell r="C3753">
            <v>5064.4876720000002</v>
          </cell>
        </row>
        <row r="3754">
          <cell r="A3754">
            <v>43567</v>
          </cell>
          <cell r="C3754">
            <v>5088.8499730000003</v>
          </cell>
        </row>
        <row r="3755">
          <cell r="A3755">
            <v>43568</v>
          </cell>
          <cell r="C3755">
            <v>5096.5865629999998</v>
          </cell>
        </row>
        <row r="3756">
          <cell r="A3756">
            <v>43569</v>
          </cell>
          <cell r="C3756">
            <v>5167.3219829999998</v>
          </cell>
        </row>
        <row r="3757">
          <cell r="A3757">
            <v>43570</v>
          </cell>
          <cell r="C3757">
            <v>5066.1871549999996</v>
          </cell>
        </row>
        <row r="3758">
          <cell r="A3758">
            <v>43571</v>
          </cell>
          <cell r="C3758">
            <v>5237.5952090000001</v>
          </cell>
        </row>
        <row r="3759">
          <cell r="A3759">
            <v>43572</v>
          </cell>
          <cell r="C3759">
            <v>5251.6638000000003</v>
          </cell>
        </row>
        <row r="3760">
          <cell r="A3760">
            <v>43573</v>
          </cell>
          <cell r="C3760">
            <v>5299.1645950000002</v>
          </cell>
        </row>
        <row r="3761">
          <cell r="A3761">
            <v>43574</v>
          </cell>
          <cell r="C3761">
            <v>5305.4551369999999</v>
          </cell>
        </row>
        <row r="3762">
          <cell r="A3762">
            <v>43575</v>
          </cell>
          <cell r="C3762">
            <v>5337.3785180000004</v>
          </cell>
        </row>
        <row r="3763">
          <cell r="A3763">
            <v>43576</v>
          </cell>
          <cell r="C3763">
            <v>5314.5314529999996</v>
          </cell>
        </row>
        <row r="3764">
          <cell r="A3764">
            <v>43577</v>
          </cell>
          <cell r="C3764">
            <v>5399.711397</v>
          </cell>
        </row>
        <row r="3765">
          <cell r="A3765">
            <v>43578</v>
          </cell>
          <cell r="C3765">
            <v>5571.9772270000003</v>
          </cell>
        </row>
        <row r="3766">
          <cell r="A3766">
            <v>43579</v>
          </cell>
          <cell r="C3766">
            <v>5464.866642</v>
          </cell>
        </row>
        <row r="3767">
          <cell r="A3767">
            <v>43580</v>
          </cell>
          <cell r="C3767">
            <v>5210.593621</v>
          </cell>
        </row>
        <row r="3768">
          <cell r="A3768">
            <v>43581</v>
          </cell>
          <cell r="C3768">
            <v>5280.6148450000001</v>
          </cell>
        </row>
        <row r="3769">
          <cell r="A3769">
            <v>43582</v>
          </cell>
          <cell r="C3769">
            <v>5266.4581440000002</v>
          </cell>
        </row>
        <row r="3770">
          <cell r="A3770">
            <v>43583</v>
          </cell>
          <cell r="C3770">
            <v>5285.1390080000001</v>
          </cell>
        </row>
        <row r="3771">
          <cell r="A3771">
            <v>43584</v>
          </cell>
          <cell r="C3771">
            <v>5248.2042709999996</v>
          </cell>
        </row>
        <row r="3772">
          <cell r="A3772">
            <v>43585</v>
          </cell>
          <cell r="C3772">
            <v>5350.0325009999997</v>
          </cell>
        </row>
        <row r="3773">
          <cell r="A3773">
            <v>43586</v>
          </cell>
          <cell r="C3773">
            <v>5401.0296360000002</v>
          </cell>
        </row>
        <row r="3774">
          <cell r="A3774">
            <v>43587</v>
          </cell>
          <cell r="C3774">
            <v>5505.2836719999996</v>
          </cell>
        </row>
        <row r="3775">
          <cell r="A3775">
            <v>43588</v>
          </cell>
          <cell r="C3775">
            <v>5768.2894070000002</v>
          </cell>
        </row>
        <row r="3776">
          <cell r="A3776">
            <v>43589</v>
          </cell>
          <cell r="C3776">
            <v>5829.9390299999995</v>
          </cell>
        </row>
        <row r="3777">
          <cell r="A3777">
            <v>43590</v>
          </cell>
          <cell r="C3777">
            <v>5790.9987590000001</v>
          </cell>
        </row>
        <row r="3778">
          <cell r="A3778">
            <v>43591</v>
          </cell>
          <cell r="C3778">
            <v>5750.260655</v>
          </cell>
        </row>
        <row r="3779">
          <cell r="A3779">
            <v>43592</v>
          </cell>
          <cell r="C3779">
            <v>5843.4950660000004</v>
          </cell>
        </row>
        <row r="3780">
          <cell r="A3780">
            <v>43593</v>
          </cell>
          <cell r="C3780">
            <v>5983.7606130000004</v>
          </cell>
        </row>
        <row r="3781">
          <cell r="A3781">
            <v>43594</v>
          </cell>
          <cell r="C3781">
            <v>6174.1323480000001</v>
          </cell>
        </row>
        <row r="3782">
          <cell r="A3782">
            <v>43595</v>
          </cell>
          <cell r="C3782">
            <v>6379.2921180000003</v>
          </cell>
        </row>
        <row r="3783">
          <cell r="A3783">
            <v>43596</v>
          </cell>
          <cell r="C3783">
            <v>7212.2931790000002</v>
          </cell>
        </row>
        <row r="3784">
          <cell r="A3784">
            <v>43597</v>
          </cell>
          <cell r="C3784">
            <v>6972.3715229999998</v>
          </cell>
        </row>
        <row r="3785">
          <cell r="A3785">
            <v>43598</v>
          </cell>
          <cell r="C3785">
            <v>7807.1343809999998</v>
          </cell>
        </row>
        <row r="3786">
          <cell r="A3786">
            <v>43599</v>
          </cell>
          <cell r="C3786">
            <v>7994.4161560000002</v>
          </cell>
        </row>
        <row r="3787">
          <cell r="A3787">
            <v>43600</v>
          </cell>
          <cell r="C3787">
            <v>8205.1674949999997</v>
          </cell>
        </row>
        <row r="3788">
          <cell r="A3788">
            <v>43601</v>
          </cell>
          <cell r="C3788">
            <v>7883.3929049999997</v>
          </cell>
        </row>
        <row r="3789">
          <cell r="A3789">
            <v>43602</v>
          </cell>
          <cell r="C3789">
            <v>7332.3336280000003</v>
          </cell>
        </row>
        <row r="3790">
          <cell r="A3790">
            <v>43603</v>
          </cell>
          <cell r="C3790">
            <v>7272.8703649999998</v>
          </cell>
        </row>
        <row r="3791">
          <cell r="A3791">
            <v>43604</v>
          </cell>
          <cell r="C3791">
            <v>8197.0815500000008</v>
          </cell>
        </row>
        <row r="3792">
          <cell r="A3792">
            <v>43605</v>
          </cell>
          <cell r="C3792">
            <v>7977.2817279999999</v>
          </cell>
        </row>
        <row r="3793">
          <cell r="A3793">
            <v>43606</v>
          </cell>
          <cell r="C3793">
            <v>7964.087168</v>
          </cell>
        </row>
        <row r="3794">
          <cell r="A3794">
            <v>43607</v>
          </cell>
          <cell r="C3794">
            <v>7684.842146</v>
          </cell>
        </row>
        <row r="3795">
          <cell r="A3795">
            <v>43608</v>
          </cell>
          <cell r="C3795">
            <v>7881.8467209999999</v>
          </cell>
        </row>
        <row r="3796">
          <cell r="A3796">
            <v>43609</v>
          </cell>
          <cell r="C3796">
            <v>7987.3715659999998</v>
          </cell>
        </row>
        <row r="3797">
          <cell r="A3797">
            <v>43610</v>
          </cell>
          <cell r="C3797">
            <v>8052.5438590000003</v>
          </cell>
        </row>
        <row r="3798">
          <cell r="A3798">
            <v>43611</v>
          </cell>
          <cell r="C3798">
            <v>8674.0724030000001</v>
          </cell>
        </row>
        <row r="3799">
          <cell r="A3799">
            <v>43612</v>
          </cell>
          <cell r="C3799">
            <v>8802.7582000000002</v>
          </cell>
        </row>
        <row r="3800">
          <cell r="A3800">
            <v>43613</v>
          </cell>
          <cell r="C3800">
            <v>8719.9617359999993</v>
          </cell>
        </row>
        <row r="3801">
          <cell r="A3801">
            <v>43614</v>
          </cell>
          <cell r="C3801">
            <v>8658.6202159999993</v>
          </cell>
        </row>
        <row r="3802">
          <cell r="A3802">
            <v>43615</v>
          </cell>
          <cell r="C3802">
            <v>8313.2130539999998</v>
          </cell>
        </row>
        <row r="3803">
          <cell r="A3803">
            <v>43616</v>
          </cell>
          <cell r="C3803">
            <v>8584.037499</v>
          </cell>
        </row>
        <row r="3804">
          <cell r="A3804">
            <v>43617</v>
          </cell>
          <cell r="C3804">
            <v>8567.4957990000003</v>
          </cell>
        </row>
        <row r="3805">
          <cell r="A3805">
            <v>43618</v>
          </cell>
          <cell r="C3805">
            <v>8744.9985849999994</v>
          </cell>
        </row>
        <row r="3806">
          <cell r="A3806">
            <v>43619</v>
          </cell>
          <cell r="C3806">
            <v>8214.545016</v>
          </cell>
        </row>
        <row r="3807">
          <cell r="A3807">
            <v>43620</v>
          </cell>
          <cell r="C3807">
            <v>7694.7904630000003</v>
          </cell>
        </row>
        <row r="3808">
          <cell r="A3808">
            <v>43621</v>
          </cell>
          <cell r="C3808">
            <v>7820.497429</v>
          </cell>
        </row>
        <row r="3809">
          <cell r="A3809">
            <v>43622</v>
          </cell>
          <cell r="C3809">
            <v>7823.9682620000003</v>
          </cell>
        </row>
        <row r="3810">
          <cell r="A3810">
            <v>43623</v>
          </cell>
          <cell r="C3810">
            <v>8042.6245529999997</v>
          </cell>
        </row>
        <row r="3811">
          <cell r="A3811">
            <v>43624</v>
          </cell>
          <cell r="C3811">
            <v>7941.7591899999998</v>
          </cell>
        </row>
        <row r="3812">
          <cell r="A3812">
            <v>43625</v>
          </cell>
          <cell r="C3812">
            <v>7686.7051700000002</v>
          </cell>
        </row>
        <row r="3813">
          <cell r="A3813">
            <v>43626</v>
          </cell>
          <cell r="C3813">
            <v>7994.9166740000001</v>
          </cell>
        </row>
        <row r="3814">
          <cell r="A3814">
            <v>43627</v>
          </cell>
          <cell r="C3814">
            <v>7923.1955719999996</v>
          </cell>
        </row>
        <row r="3815">
          <cell r="A3815">
            <v>43628</v>
          </cell>
          <cell r="C3815">
            <v>8139.6123390000002</v>
          </cell>
        </row>
        <row r="3816">
          <cell r="A3816">
            <v>43629</v>
          </cell>
          <cell r="C3816">
            <v>8226.3949940000002</v>
          </cell>
        </row>
        <row r="3817">
          <cell r="A3817">
            <v>43630</v>
          </cell>
          <cell r="C3817">
            <v>8690.3978559999996</v>
          </cell>
        </row>
        <row r="3818">
          <cell r="A3818">
            <v>43631</v>
          </cell>
          <cell r="C3818">
            <v>8839.6942610000006</v>
          </cell>
        </row>
        <row r="3819">
          <cell r="A3819">
            <v>43632</v>
          </cell>
          <cell r="C3819">
            <v>8993.5198550000005</v>
          </cell>
        </row>
        <row r="3820">
          <cell r="A3820">
            <v>43633</v>
          </cell>
          <cell r="C3820">
            <v>9323.1887729999999</v>
          </cell>
        </row>
        <row r="3821">
          <cell r="A3821">
            <v>43634</v>
          </cell>
          <cell r="C3821">
            <v>9070.3517159999992</v>
          </cell>
        </row>
        <row r="3822">
          <cell r="A3822">
            <v>43635</v>
          </cell>
          <cell r="C3822">
            <v>9276.7718239999995</v>
          </cell>
        </row>
        <row r="3823">
          <cell r="A3823">
            <v>43636</v>
          </cell>
          <cell r="C3823">
            <v>9527.8533659999994</v>
          </cell>
        </row>
        <row r="3824">
          <cell r="A3824">
            <v>43637</v>
          </cell>
          <cell r="C3824">
            <v>10118.598529999999</v>
          </cell>
        </row>
        <row r="3825">
          <cell r="A3825">
            <v>43638</v>
          </cell>
          <cell r="C3825">
            <v>10694.29348</v>
          </cell>
        </row>
        <row r="3826">
          <cell r="A3826">
            <v>43639</v>
          </cell>
          <cell r="C3826">
            <v>10842.51483</v>
          </cell>
        </row>
        <row r="3827">
          <cell r="A3827">
            <v>43640</v>
          </cell>
          <cell r="C3827">
            <v>11006.987590000001</v>
          </cell>
        </row>
        <row r="3828">
          <cell r="A3828">
            <v>43641</v>
          </cell>
          <cell r="C3828">
            <v>11784.604170000001</v>
          </cell>
        </row>
        <row r="3829">
          <cell r="A3829">
            <v>43642</v>
          </cell>
          <cell r="C3829">
            <v>13003.32518</v>
          </cell>
        </row>
        <row r="3830">
          <cell r="A3830">
            <v>43643</v>
          </cell>
          <cell r="C3830">
            <v>11151.370800000001</v>
          </cell>
        </row>
        <row r="3831">
          <cell r="A3831">
            <v>43644</v>
          </cell>
          <cell r="C3831">
            <v>12392.329309999999</v>
          </cell>
        </row>
        <row r="3832">
          <cell r="A3832">
            <v>43645</v>
          </cell>
          <cell r="C3832">
            <v>11958.96514</v>
          </cell>
        </row>
        <row r="3833">
          <cell r="A3833">
            <v>43646</v>
          </cell>
          <cell r="C3833">
            <v>10817.56925</v>
          </cell>
        </row>
        <row r="3834">
          <cell r="A3834">
            <v>43647</v>
          </cell>
          <cell r="C3834">
            <v>10590.75807</v>
          </cell>
        </row>
        <row r="3835">
          <cell r="A3835">
            <v>43648</v>
          </cell>
          <cell r="C3835">
            <v>10810.49669</v>
          </cell>
        </row>
        <row r="3836">
          <cell r="A3836">
            <v>43649</v>
          </cell>
          <cell r="C3836">
            <v>11953.38797</v>
          </cell>
        </row>
        <row r="3837">
          <cell r="A3837">
            <v>43650</v>
          </cell>
          <cell r="C3837">
            <v>11212.610199999999</v>
          </cell>
        </row>
        <row r="3838">
          <cell r="A3838">
            <v>43651</v>
          </cell>
          <cell r="C3838">
            <v>10984.10578</v>
          </cell>
        </row>
        <row r="3839">
          <cell r="A3839">
            <v>43652</v>
          </cell>
          <cell r="C3839">
            <v>11209.211079999999</v>
          </cell>
        </row>
        <row r="3840">
          <cell r="A3840">
            <v>43653</v>
          </cell>
          <cell r="C3840">
            <v>11451.35039</v>
          </cell>
        </row>
        <row r="3841">
          <cell r="A3841">
            <v>43654</v>
          </cell>
          <cell r="C3841">
            <v>12285.73237</v>
          </cell>
        </row>
        <row r="3842">
          <cell r="A3842">
            <v>43655</v>
          </cell>
          <cell r="C3842">
            <v>12560.62725</v>
          </cell>
        </row>
        <row r="3843">
          <cell r="A3843">
            <v>43656</v>
          </cell>
          <cell r="C3843">
            <v>12152.58905</v>
          </cell>
        </row>
        <row r="3844">
          <cell r="A3844">
            <v>43657</v>
          </cell>
          <cell r="C3844">
            <v>11345.736730000001</v>
          </cell>
        </row>
        <row r="3845">
          <cell r="A3845">
            <v>43658</v>
          </cell>
          <cell r="C3845">
            <v>11816.42829</v>
          </cell>
        </row>
        <row r="3846">
          <cell r="A3846">
            <v>43659</v>
          </cell>
          <cell r="C3846">
            <v>11373.0447</v>
          </cell>
        </row>
        <row r="3847">
          <cell r="A3847">
            <v>43660</v>
          </cell>
          <cell r="C3847">
            <v>10258.343580000001</v>
          </cell>
        </row>
        <row r="3848">
          <cell r="A3848">
            <v>43661</v>
          </cell>
          <cell r="C3848">
            <v>10902.49409</v>
          </cell>
        </row>
        <row r="3849">
          <cell r="A3849">
            <v>43662</v>
          </cell>
          <cell r="C3849">
            <v>9493.3175599999995</v>
          </cell>
        </row>
        <row r="3850">
          <cell r="A3850">
            <v>43663</v>
          </cell>
          <cell r="C3850">
            <v>9694.4506860000001</v>
          </cell>
        </row>
        <row r="3851">
          <cell r="A3851">
            <v>43664</v>
          </cell>
          <cell r="C3851">
            <v>10663.331969999999</v>
          </cell>
        </row>
        <row r="3852">
          <cell r="A3852">
            <v>43665</v>
          </cell>
          <cell r="C3852">
            <v>10533.966839999999</v>
          </cell>
        </row>
        <row r="3853">
          <cell r="A3853">
            <v>43666</v>
          </cell>
          <cell r="C3853">
            <v>10770.40481</v>
          </cell>
        </row>
        <row r="3854">
          <cell r="A3854">
            <v>43667</v>
          </cell>
          <cell r="C3854">
            <v>10598.600560000001</v>
          </cell>
        </row>
        <row r="3855">
          <cell r="A3855">
            <v>43668</v>
          </cell>
          <cell r="C3855">
            <v>10339.53484</v>
          </cell>
        </row>
        <row r="3856">
          <cell r="A3856">
            <v>43669</v>
          </cell>
          <cell r="C3856">
            <v>9900.1097000000009</v>
          </cell>
        </row>
        <row r="3857">
          <cell r="A3857">
            <v>43670</v>
          </cell>
          <cell r="C3857">
            <v>9821.9930260000001</v>
          </cell>
        </row>
        <row r="3858">
          <cell r="A3858">
            <v>43671</v>
          </cell>
          <cell r="C3858">
            <v>9912.8091420000001</v>
          </cell>
        </row>
        <row r="3859">
          <cell r="A3859">
            <v>43672</v>
          </cell>
          <cell r="C3859">
            <v>9872.5147199999992</v>
          </cell>
        </row>
        <row r="3860">
          <cell r="A3860">
            <v>43673</v>
          </cell>
          <cell r="C3860">
            <v>9457.6032639999994</v>
          </cell>
        </row>
        <row r="3861">
          <cell r="A3861">
            <v>43674</v>
          </cell>
          <cell r="C3861">
            <v>9555.3675839999996</v>
          </cell>
        </row>
        <row r="3862">
          <cell r="A3862">
            <v>43675</v>
          </cell>
          <cell r="C3862">
            <v>9521.4919129999998</v>
          </cell>
        </row>
        <row r="3863">
          <cell r="A3863">
            <v>43676</v>
          </cell>
          <cell r="C3863">
            <v>9604.7420039999997</v>
          </cell>
        </row>
        <row r="3864">
          <cell r="A3864">
            <v>43677</v>
          </cell>
          <cell r="C3864">
            <v>10085.62775</v>
          </cell>
        </row>
        <row r="3865">
          <cell r="A3865">
            <v>43678</v>
          </cell>
          <cell r="C3865">
            <v>10399.66942</v>
          </cell>
        </row>
        <row r="3866">
          <cell r="A3866">
            <v>43679</v>
          </cell>
          <cell r="C3866">
            <v>10518.17468</v>
          </cell>
        </row>
        <row r="3867">
          <cell r="A3867">
            <v>43680</v>
          </cell>
          <cell r="C3867">
            <v>10821.72651</v>
          </cell>
        </row>
        <row r="3868">
          <cell r="A3868">
            <v>43681</v>
          </cell>
          <cell r="C3868">
            <v>10970.184219999999</v>
          </cell>
        </row>
        <row r="3869">
          <cell r="A3869">
            <v>43682</v>
          </cell>
          <cell r="C3869">
            <v>11805.65373</v>
          </cell>
        </row>
        <row r="3870">
          <cell r="A3870">
            <v>43683</v>
          </cell>
          <cell r="C3870">
            <v>11478.16935</v>
          </cell>
        </row>
        <row r="3871">
          <cell r="A3871">
            <v>43684</v>
          </cell>
          <cell r="C3871">
            <v>11941.968339999999</v>
          </cell>
        </row>
        <row r="3872">
          <cell r="A3872">
            <v>43685</v>
          </cell>
          <cell r="C3872">
            <v>11966.40741</v>
          </cell>
        </row>
        <row r="3873">
          <cell r="A3873">
            <v>43686</v>
          </cell>
          <cell r="C3873">
            <v>11862.936760000001</v>
          </cell>
        </row>
        <row r="3874">
          <cell r="A3874">
            <v>43687</v>
          </cell>
          <cell r="C3874">
            <v>11354.024219999999</v>
          </cell>
        </row>
        <row r="3875">
          <cell r="A3875">
            <v>43688</v>
          </cell>
          <cell r="C3875">
            <v>11523.579379999999</v>
          </cell>
        </row>
        <row r="3876">
          <cell r="A3876">
            <v>43689</v>
          </cell>
          <cell r="C3876">
            <v>11382.615959999999</v>
          </cell>
        </row>
        <row r="3877">
          <cell r="A3877">
            <v>43690</v>
          </cell>
          <cell r="C3877">
            <v>10895.83044</v>
          </cell>
        </row>
        <row r="3878">
          <cell r="A3878">
            <v>43691</v>
          </cell>
          <cell r="C3878">
            <v>10038.421710000001</v>
          </cell>
        </row>
        <row r="3879">
          <cell r="A3879">
            <v>43692</v>
          </cell>
          <cell r="C3879">
            <v>10311.54543</v>
          </cell>
        </row>
        <row r="3880">
          <cell r="A3880">
            <v>43693</v>
          </cell>
          <cell r="C3880">
            <v>10374.33935</v>
          </cell>
        </row>
        <row r="3881">
          <cell r="A3881">
            <v>43694</v>
          </cell>
          <cell r="C3881">
            <v>10231.743850000001</v>
          </cell>
        </row>
        <row r="3882">
          <cell r="A3882">
            <v>43695</v>
          </cell>
          <cell r="C3882">
            <v>10345.810380000001</v>
          </cell>
        </row>
        <row r="3883">
          <cell r="A3883">
            <v>43696</v>
          </cell>
          <cell r="C3883">
            <v>10916.05387</v>
          </cell>
        </row>
        <row r="3884">
          <cell r="A3884">
            <v>43697</v>
          </cell>
          <cell r="C3884">
            <v>10763.23263</v>
          </cell>
        </row>
        <row r="3885">
          <cell r="A3885">
            <v>43698</v>
          </cell>
          <cell r="C3885">
            <v>10138.049360000001</v>
          </cell>
        </row>
        <row r="3886">
          <cell r="A3886">
            <v>43699</v>
          </cell>
          <cell r="C3886">
            <v>10131.0561</v>
          </cell>
        </row>
        <row r="3887">
          <cell r="A3887">
            <v>43700</v>
          </cell>
          <cell r="C3887">
            <v>10407.965330000001</v>
          </cell>
        </row>
        <row r="3888">
          <cell r="A3888">
            <v>43701</v>
          </cell>
          <cell r="C3888">
            <v>10159.96054</v>
          </cell>
        </row>
        <row r="3889">
          <cell r="A3889">
            <v>43702</v>
          </cell>
          <cell r="C3889">
            <v>10138.517669999999</v>
          </cell>
        </row>
        <row r="3890">
          <cell r="A3890">
            <v>43703</v>
          </cell>
          <cell r="C3890">
            <v>10372.826300000001</v>
          </cell>
        </row>
        <row r="3891">
          <cell r="A3891">
            <v>43704</v>
          </cell>
          <cell r="C3891">
            <v>10185.499900000001</v>
          </cell>
        </row>
        <row r="3892">
          <cell r="A3892">
            <v>43705</v>
          </cell>
          <cell r="C3892">
            <v>9756.7857069999991</v>
          </cell>
        </row>
        <row r="3893">
          <cell r="A3893">
            <v>43706</v>
          </cell>
          <cell r="C3893">
            <v>9510.2005439999994</v>
          </cell>
        </row>
        <row r="3894">
          <cell r="A3894">
            <v>43707</v>
          </cell>
          <cell r="C3894">
            <v>9598.173648</v>
          </cell>
        </row>
        <row r="3895">
          <cell r="A3895">
            <v>43708</v>
          </cell>
          <cell r="C3895">
            <v>9630.5931959999998</v>
          </cell>
        </row>
        <row r="3896">
          <cell r="A3896">
            <v>43709</v>
          </cell>
          <cell r="C3896">
            <v>9757.9703179999997</v>
          </cell>
        </row>
        <row r="3897">
          <cell r="A3897">
            <v>43710</v>
          </cell>
          <cell r="C3897">
            <v>10346.76079</v>
          </cell>
        </row>
        <row r="3898">
          <cell r="A3898">
            <v>43711</v>
          </cell>
          <cell r="C3898">
            <v>10623.54012</v>
          </cell>
        </row>
        <row r="3899">
          <cell r="A3899">
            <v>43712</v>
          </cell>
          <cell r="C3899">
            <v>10594.493350000001</v>
          </cell>
        </row>
        <row r="3900">
          <cell r="A3900">
            <v>43713</v>
          </cell>
          <cell r="C3900">
            <v>10575.53328</v>
          </cell>
        </row>
        <row r="3901">
          <cell r="A3901">
            <v>43714</v>
          </cell>
          <cell r="C3901">
            <v>10353.30256</v>
          </cell>
        </row>
        <row r="3902">
          <cell r="A3902">
            <v>43715</v>
          </cell>
          <cell r="C3902">
            <v>10517.254779999999</v>
          </cell>
        </row>
        <row r="3903">
          <cell r="A3903">
            <v>43716</v>
          </cell>
          <cell r="C3903">
            <v>10441.27598</v>
          </cell>
        </row>
        <row r="3904">
          <cell r="A3904">
            <v>43717</v>
          </cell>
          <cell r="C3904">
            <v>10334.97416</v>
          </cell>
        </row>
        <row r="3905">
          <cell r="A3905">
            <v>43718</v>
          </cell>
          <cell r="C3905">
            <v>10115.97579</v>
          </cell>
        </row>
        <row r="3906">
          <cell r="A3906">
            <v>43719</v>
          </cell>
          <cell r="C3906">
            <v>10178.37189</v>
          </cell>
        </row>
        <row r="3907">
          <cell r="A3907">
            <v>43720</v>
          </cell>
          <cell r="C3907">
            <v>10410.1268</v>
          </cell>
        </row>
        <row r="3908">
          <cell r="A3908">
            <v>43721</v>
          </cell>
          <cell r="C3908">
            <v>10360.547280000001</v>
          </cell>
        </row>
        <row r="3909">
          <cell r="A3909">
            <v>43722</v>
          </cell>
          <cell r="C3909">
            <v>10358.04916</v>
          </cell>
        </row>
        <row r="3910">
          <cell r="A3910">
            <v>43723</v>
          </cell>
          <cell r="C3910">
            <v>10347.71291</v>
          </cell>
        </row>
        <row r="3911">
          <cell r="A3911">
            <v>43724</v>
          </cell>
          <cell r="C3911">
            <v>10276.79356</v>
          </cell>
        </row>
        <row r="3912">
          <cell r="A3912">
            <v>43725</v>
          </cell>
          <cell r="C3912">
            <v>10241.272150000001</v>
          </cell>
        </row>
        <row r="3913">
          <cell r="A3913">
            <v>43726</v>
          </cell>
          <cell r="C3913">
            <v>10198.24841</v>
          </cell>
        </row>
        <row r="3914">
          <cell r="A3914">
            <v>43727</v>
          </cell>
          <cell r="C3914">
            <v>10266.41497</v>
          </cell>
        </row>
        <row r="3915">
          <cell r="A3915">
            <v>43728</v>
          </cell>
          <cell r="C3915">
            <v>10181.641310000001</v>
          </cell>
        </row>
        <row r="3916">
          <cell r="A3916">
            <v>43729</v>
          </cell>
          <cell r="C3916">
            <v>10019.716909999999</v>
          </cell>
        </row>
        <row r="3917">
          <cell r="A3917">
            <v>43730</v>
          </cell>
          <cell r="C3917">
            <v>10070.392110000001</v>
          </cell>
        </row>
        <row r="3918">
          <cell r="A3918">
            <v>43731</v>
          </cell>
          <cell r="C3918">
            <v>9729.3237640000007</v>
          </cell>
        </row>
        <row r="3919">
          <cell r="A3919">
            <v>43732</v>
          </cell>
          <cell r="C3919">
            <v>8620.5664269999997</v>
          </cell>
        </row>
        <row r="3920">
          <cell r="A3920">
            <v>43733</v>
          </cell>
          <cell r="C3920">
            <v>8486.992972</v>
          </cell>
        </row>
        <row r="3921">
          <cell r="A3921">
            <v>43734</v>
          </cell>
          <cell r="C3921">
            <v>8118.967568</v>
          </cell>
        </row>
        <row r="3922">
          <cell r="A3922">
            <v>43735</v>
          </cell>
          <cell r="C3922">
            <v>8251.8455570000006</v>
          </cell>
        </row>
        <row r="3923">
          <cell r="A3923">
            <v>43736</v>
          </cell>
          <cell r="C3923">
            <v>8245.9151550000006</v>
          </cell>
        </row>
        <row r="3924">
          <cell r="A3924">
            <v>43737</v>
          </cell>
          <cell r="C3924">
            <v>8104.1856760000001</v>
          </cell>
        </row>
        <row r="3925">
          <cell r="A3925">
            <v>43738</v>
          </cell>
          <cell r="C3925">
            <v>8293.867741</v>
          </cell>
        </row>
        <row r="3926">
          <cell r="A3926">
            <v>43739</v>
          </cell>
          <cell r="C3926">
            <v>8343.2766809999994</v>
          </cell>
        </row>
        <row r="3927">
          <cell r="A3927">
            <v>43740</v>
          </cell>
          <cell r="C3927">
            <v>8393.0416449999993</v>
          </cell>
        </row>
        <row r="3928">
          <cell r="A3928">
            <v>43741</v>
          </cell>
          <cell r="C3928">
            <v>8259.9919790000004</v>
          </cell>
        </row>
        <row r="3929">
          <cell r="A3929">
            <v>43742</v>
          </cell>
          <cell r="C3929">
            <v>8205.939241</v>
          </cell>
        </row>
        <row r="3930">
          <cell r="A3930">
            <v>43743</v>
          </cell>
          <cell r="C3930">
            <v>8151.5005289999999</v>
          </cell>
        </row>
        <row r="3931">
          <cell r="A3931">
            <v>43744</v>
          </cell>
          <cell r="C3931">
            <v>7988.1559589999997</v>
          </cell>
        </row>
        <row r="3932">
          <cell r="A3932">
            <v>43745</v>
          </cell>
          <cell r="C3932">
            <v>8245.6229330000006</v>
          </cell>
        </row>
        <row r="3933">
          <cell r="A3933">
            <v>43746</v>
          </cell>
          <cell r="C3933">
            <v>8228.7831530000003</v>
          </cell>
        </row>
        <row r="3934">
          <cell r="A3934">
            <v>43747</v>
          </cell>
          <cell r="C3934">
            <v>8595.7398169999997</v>
          </cell>
        </row>
        <row r="3935">
          <cell r="A3935">
            <v>43748</v>
          </cell>
          <cell r="C3935">
            <v>8583.1788410000008</v>
          </cell>
        </row>
        <row r="3936">
          <cell r="A3936">
            <v>43749</v>
          </cell>
          <cell r="C3936">
            <v>8321.1187310000005</v>
          </cell>
        </row>
        <row r="3937">
          <cell r="A3937">
            <v>43750</v>
          </cell>
          <cell r="C3937">
            <v>8342.6955469999994</v>
          </cell>
        </row>
        <row r="3938">
          <cell r="A3938">
            <v>43751</v>
          </cell>
          <cell r="C3938">
            <v>8323.0826120000002</v>
          </cell>
        </row>
        <row r="3939">
          <cell r="A3939">
            <v>43752</v>
          </cell>
          <cell r="C3939">
            <v>8371.9891360000001</v>
          </cell>
        </row>
        <row r="3940">
          <cell r="A3940">
            <v>43753</v>
          </cell>
          <cell r="C3940">
            <v>8208.0334810000004</v>
          </cell>
        </row>
        <row r="3941">
          <cell r="A3941">
            <v>43754</v>
          </cell>
          <cell r="C3941">
            <v>8057.2956480000003</v>
          </cell>
        </row>
        <row r="3942">
          <cell r="A3942">
            <v>43755</v>
          </cell>
          <cell r="C3942">
            <v>8102.9528970000001</v>
          </cell>
        </row>
        <row r="3943">
          <cell r="A3943">
            <v>43756</v>
          </cell>
          <cell r="C3943">
            <v>7977.4188359999998</v>
          </cell>
        </row>
        <row r="3944">
          <cell r="A3944">
            <v>43757</v>
          </cell>
          <cell r="C3944">
            <v>7990.3125540000001</v>
          </cell>
        </row>
        <row r="3945">
          <cell r="A3945">
            <v>43758</v>
          </cell>
          <cell r="C3945">
            <v>8218.0728679999993</v>
          </cell>
        </row>
        <row r="3946">
          <cell r="A3946">
            <v>43759</v>
          </cell>
          <cell r="C3946">
            <v>8236.2773720000005</v>
          </cell>
        </row>
        <row r="3947">
          <cell r="A3947">
            <v>43760</v>
          </cell>
          <cell r="C3947">
            <v>8080.615667</v>
          </cell>
        </row>
        <row r="3948">
          <cell r="A3948">
            <v>43761</v>
          </cell>
          <cell r="C3948">
            <v>7506.1600420000004</v>
          </cell>
        </row>
        <row r="3949">
          <cell r="A3949">
            <v>43762</v>
          </cell>
          <cell r="C3949">
            <v>7497.3100690000001</v>
          </cell>
        </row>
        <row r="3950">
          <cell r="A3950">
            <v>43763</v>
          </cell>
          <cell r="C3950">
            <v>8656.1721980000002</v>
          </cell>
        </row>
        <row r="3951">
          <cell r="A3951">
            <v>43764</v>
          </cell>
          <cell r="C3951">
            <v>9248.6050969999997</v>
          </cell>
        </row>
        <row r="3952">
          <cell r="A3952">
            <v>43765</v>
          </cell>
          <cell r="C3952">
            <v>9559.529047</v>
          </cell>
        </row>
        <row r="3953">
          <cell r="A3953">
            <v>43766</v>
          </cell>
          <cell r="C3953">
            <v>9266.5414830000009</v>
          </cell>
        </row>
        <row r="3954">
          <cell r="A3954">
            <v>43767</v>
          </cell>
          <cell r="C3954">
            <v>9429.5642239999997</v>
          </cell>
        </row>
        <row r="3955">
          <cell r="A3955">
            <v>43768</v>
          </cell>
          <cell r="C3955">
            <v>9209.1400859999994</v>
          </cell>
        </row>
        <row r="3956">
          <cell r="A3956">
            <v>43769</v>
          </cell>
          <cell r="C3956">
            <v>9190.1593580000008</v>
          </cell>
        </row>
        <row r="3957">
          <cell r="A3957">
            <v>43770</v>
          </cell>
          <cell r="C3957">
            <v>9260.4172550000003</v>
          </cell>
        </row>
        <row r="3958">
          <cell r="A3958">
            <v>43771</v>
          </cell>
          <cell r="C3958">
            <v>9324.9296680000007</v>
          </cell>
        </row>
        <row r="3959">
          <cell r="A3959">
            <v>43772</v>
          </cell>
          <cell r="C3959">
            <v>9235.2052949999998</v>
          </cell>
        </row>
        <row r="3960">
          <cell r="A3960">
            <v>43773</v>
          </cell>
          <cell r="C3960">
            <v>9414.2706330000001</v>
          </cell>
        </row>
        <row r="3961">
          <cell r="A3961">
            <v>43774</v>
          </cell>
          <cell r="C3961">
            <v>9348.1292740000008</v>
          </cell>
        </row>
        <row r="3962">
          <cell r="A3962">
            <v>43775</v>
          </cell>
          <cell r="C3962">
            <v>9357.0143810000009</v>
          </cell>
        </row>
        <row r="3963">
          <cell r="A3963">
            <v>43776</v>
          </cell>
          <cell r="C3963">
            <v>9267.4794469999997</v>
          </cell>
        </row>
        <row r="3964">
          <cell r="A3964">
            <v>43777</v>
          </cell>
          <cell r="C3964">
            <v>8816.9508740000001</v>
          </cell>
        </row>
        <row r="3965">
          <cell r="A3965">
            <v>43778</v>
          </cell>
          <cell r="C3965">
            <v>8814.8826879999997</v>
          </cell>
        </row>
        <row r="3966">
          <cell r="A3966">
            <v>43779</v>
          </cell>
          <cell r="C3966">
            <v>9058.2260389999992</v>
          </cell>
        </row>
        <row r="3967">
          <cell r="A3967">
            <v>43780</v>
          </cell>
          <cell r="C3967">
            <v>8756.3173139999999</v>
          </cell>
        </row>
        <row r="3968">
          <cell r="A3968">
            <v>43781</v>
          </cell>
          <cell r="C3968">
            <v>8812.7186629999997</v>
          </cell>
        </row>
        <row r="3969">
          <cell r="A3969">
            <v>43782</v>
          </cell>
          <cell r="C3969">
            <v>8817.2615189999997</v>
          </cell>
        </row>
        <row r="3970">
          <cell r="A3970">
            <v>43783</v>
          </cell>
          <cell r="C3970">
            <v>8710.2850780000008</v>
          </cell>
        </row>
        <row r="3971">
          <cell r="A3971">
            <v>43784</v>
          </cell>
          <cell r="C3971">
            <v>8491.5573339999992</v>
          </cell>
        </row>
        <row r="3972">
          <cell r="A3972">
            <v>43785</v>
          </cell>
          <cell r="C3972">
            <v>8546.7319709999992</v>
          </cell>
        </row>
        <row r="3973">
          <cell r="A3973">
            <v>43786</v>
          </cell>
          <cell r="C3973">
            <v>8572.1850379999996</v>
          </cell>
        </row>
        <row r="3974">
          <cell r="A3974">
            <v>43787</v>
          </cell>
          <cell r="C3974">
            <v>8311.8108890000003</v>
          </cell>
        </row>
        <row r="3975">
          <cell r="A3975">
            <v>43788</v>
          </cell>
          <cell r="C3975">
            <v>8203.937398</v>
          </cell>
        </row>
        <row r="3976">
          <cell r="A3976">
            <v>43789</v>
          </cell>
          <cell r="C3976">
            <v>8027.7793940000001</v>
          </cell>
        </row>
        <row r="3977">
          <cell r="A3977">
            <v>43790</v>
          </cell>
          <cell r="C3977">
            <v>7640.6367680000003</v>
          </cell>
        </row>
        <row r="3978">
          <cell r="A3978">
            <v>43791</v>
          </cell>
          <cell r="C3978">
            <v>7304.9623629999996</v>
          </cell>
        </row>
        <row r="3979">
          <cell r="A3979">
            <v>43792</v>
          </cell>
          <cell r="C3979">
            <v>7384.6978550000003</v>
          </cell>
        </row>
        <row r="3980">
          <cell r="A3980">
            <v>43793</v>
          </cell>
          <cell r="C3980">
            <v>7046.1417460000002</v>
          </cell>
        </row>
        <row r="3981">
          <cell r="A3981">
            <v>43794</v>
          </cell>
          <cell r="C3981">
            <v>7150.1287140000004</v>
          </cell>
        </row>
        <row r="3982">
          <cell r="A3982">
            <v>43795</v>
          </cell>
          <cell r="C3982">
            <v>7223.0358260000003</v>
          </cell>
        </row>
        <row r="3983">
          <cell r="A3983">
            <v>43796</v>
          </cell>
          <cell r="C3983">
            <v>7539.3465100000003</v>
          </cell>
        </row>
        <row r="3984">
          <cell r="A3984">
            <v>43797</v>
          </cell>
          <cell r="C3984">
            <v>7465.225891</v>
          </cell>
        </row>
        <row r="3985">
          <cell r="A3985">
            <v>43798</v>
          </cell>
          <cell r="C3985">
            <v>7762.1795949999996</v>
          </cell>
        </row>
        <row r="3986">
          <cell r="A3986">
            <v>43799</v>
          </cell>
          <cell r="C3986">
            <v>7567.9749769999999</v>
          </cell>
        </row>
        <row r="3987">
          <cell r="A3987">
            <v>43800</v>
          </cell>
          <cell r="C3987">
            <v>7425.8576640000001</v>
          </cell>
        </row>
        <row r="3988">
          <cell r="A3988">
            <v>43801</v>
          </cell>
          <cell r="C3988">
            <v>7325.3348729999998</v>
          </cell>
        </row>
        <row r="3989">
          <cell r="A3989">
            <v>43802</v>
          </cell>
          <cell r="C3989">
            <v>7323.8121000000001</v>
          </cell>
        </row>
        <row r="3990">
          <cell r="A3990">
            <v>43803</v>
          </cell>
          <cell r="C3990">
            <v>7260.1000340000001</v>
          </cell>
        </row>
        <row r="3991">
          <cell r="A3991">
            <v>43804</v>
          </cell>
          <cell r="C3991">
            <v>7447.6673280000005</v>
          </cell>
        </row>
        <row r="3992">
          <cell r="A3992">
            <v>43805</v>
          </cell>
          <cell r="C3992">
            <v>7544.3790339999996</v>
          </cell>
        </row>
        <row r="3993">
          <cell r="A3993">
            <v>43806</v>
          </cell>
          <cell r="C3993">
            <v>7552.2996350000003</v>
          </cell>
        </row>
        <row r="3994">
          <cell r="A3994">
            <v>43807</v>
          </cell>
          <cell r="C3994">
            <v>7566.1817309999997</v>
          </cell>
        </row>
        <row r="3995">
          <cell r="A3995">
            <v>43808</v>
          </cell>
          <cell r="C3995">
            <v>7401.0115809999998</v>
          </cell>
        </row>
        <row r="3996">
          <cell r="A3996">
            <v>43809</v>
          </cell>
          <cell r="C3996">
            <v>7274.4626179999996</v>
          </cell>
        </row>
        <row r="3997">
          <cell r="A3997">
            <v>43810</v>
          </cell>
          <cell r="C3997">
            <v>7218.2564849999999</v>
          </cell>
        </row>
        <row r="3998">
          <cell r="A3998">
            <v>43811</v>
          </cell>
          <cell r="C3998">
            <v>7244.4894000000004</v>
          </cell>
        </row>
        <row r="3999">
          <cell r="A3999">
            <v>43812</v>
          </cell>
          <cell r="C3999">
            <v>7267.3591550000001</v>
          </cell>
        </row>
        <row r="4000">
          <cell r="A4000">
            <v>43813</v>
          </cell>
          <cell r="C4000">
            <v>7130.3579959999997</v>
          </cell>
        </row>
        <row r="4001">
          <cell r="A4001">
            <v>43814</v>
          </cell>
          <cell r="C4001">
            <v>7157.8299809999999</v>
          </cell>
        </row>
        <row r="4002">
          <cell r="A4002">
            <v>43815</v>
          </cell>
          <cell r="C4002">
            <v>6930.5058580000004</v>
          </cell>
        </row>
        <row r="4003">
          <cell r="A4003">
            <v>43816</v>
          </cell>
          <cell r="C4003">
            <v>6611.5104680000004</v>
          </cell>
        </row>
        <row r="4004">
          <cell r="A4004">
            <v>43817</v>
          </cell>
          <cell r="C4004">
            <v>7270.4696700000004</v>
          </cell>
        </row>
        <row r="4005">
          <cell r="A4005">
            <v>43818</v>
          </cell>
          <cell r="C4005">
            <v>7204.0210379999999</v>
          </cell>
        </row>
        <row r="4006">
          <cell r="A4006">
            <v>43819</v>
          </cell>
          <cell r="C4006">
            <v>7217.2697230000003</v>
          </cell>
        </row>
        <row r="4007">
          <cell r="A4007">
            <v>43820</v>
          </cell>
          <cell r="C4007">
            <v>7189.9063679999999</v>
          </cell>
        </row>
        <row r="4008">
          <cell r="A4008">
            <v>43821</v>
          </cell>
          <cell r="C4008">
            <v>7512.8006349999996</v>
          </cell>
        </row>
        <row r="4009">
          <cell r="A4009">
            <v>43822</v>
          </cell>
          <cell r="C4009">
            <v>7355.1683069999999</v>
          </cell>
        </row>
        <row r="4010">
          <cell r="A4010">
            <v>43823</v>
          </cell>
          <cell r="C4010">
            <v>7309.2139319999997</v>
          </cell>
        </row>
        <row r="4011">
          <cell r="A4011">
            <v>43824</v>
          </cell>
          <cell r="C4011">
            <v>7280.4524000000001</v>
          </cell>
        </row>
        <row r="4012">
          <cell r="A4012">
            <v>43825</v>
          </cell>
          <cell r="C4012">
            <v>7240.0270060000003</v>
          </cell>
        </row>
        <row r="4013">
          <cell r="A4013">
            <v>43826</v>
          </cell>
          <cell r="C4013">
            <v>7295.6072329999997</v>
          </cell>
        </row>
        <row r="4014">
          <cell r="A4014">
            <v>43827</v>
          </cell>
          <cell r="C4014">
            <v>7319.8908490000003</v>
          </cell>
        </row>
        <row r="4015">
          <cell r="A4015">
            <v>43828</v>
          </cell>
          <cell r="C4015">
            <v>7419.1794149999996</v>
          </cell>
        </row>
        <row r="4016">
          <cell r="A4016">
            <v>43829</v>
          </cell>
          <cell r="C4016">
            <v>7300.6742649999997</v>
          </cell>
        </row>
        <row r="4017">
          <cell r="A4017">
            <v>43830</v>
          </cell>
          <cell r="C4017">
            <v>7197.5271089999997</v>
          </cell>
        </row>
        <row r="4018">
          <cell r="A4018">
            <v>43831</v>
          </cell>
          <cell r="C4018">
            <v>7199.6611009999997</v>
          </cell>
        </row>
        <row r="4019">
          <cell r="A4019">
            <v>43832</v>
          </cell>
          <cell r="C4019">
            <v>6985.6590230000002</v>
          </cell>
        </row>
        <row r="4020">
          <cell r="A4020">
            <v>43833</v>
          </cell>
          <cell r="C4020">
            <v>7347.5973780000004</v>
          </cell>
        </row>
        <row r="4021">
          <cell r="A4021">
            <v>43834</v>
          </cell>
          <cell r="C4021">
            <v>7415.2024449999999</v>
          </cell>
        </row>
        <row r="4022">
          <cell r="A4022">
            <v>43835</v>
          </cell>
          <cell r="C4022">
            <v>7410.8125410000002</v>
          </cell>
        </row>
        <row r="4023">
          <cell r="A4023">
            <v>43836</v>
          </cell>
          <cell r="C4023">
            <v>7770.5284350000002</v>
          </cell>
        </row>
        <row r="4024">
          <cell r="A4024">
            <v>43837</v>
          </cell>
          <cell r="C4024">
            <v>8166.9630999999999</v>
          </cell>
        </row>
        <row r="4025">
          <cell r="A4025">
            <v>43838</v>
          </cell>
          <cell r="C4025">
            <v>8082.9505470000004</v>
          </cell>
        </row>
        <row r="4026">
          <cell r="A4026">
            <v>43839</v>
          </cell>
          <cell r="C4026">
            <v>7880.2882490000002</v>
          </cell>
        </row>
        <row r="4027">
          <cell r="A4027">
            <v>43840</v>
          </cell>
          <cell r="C4027">
            <v>8164.6557149999999</v>
          </cell>
        </row>
        <row r="4028">
          <cell r="A4028">
            <v>43841</v>
          </cell>
          <cell r="C4028">
            <v>8029.642108</v>
          </cell>
        </row>
        <row r="4029">
          <cell r="A4029">
            <v>43842</v>
          </cell>
          <cell r="C4029">
            <v>8185.6403700000001</v>
          </cell>
        </row>
        <row r="4030">
          <cell r="A4030">
            <v>43843</v>
          </cell>
          <cell r="C4030">
            <v>8148.3188609999997</v>
          </cell>
        </row>
        <row r="4031">
          <cell r="A4031">
            <v>43844</v>
          </cell>
          <cell r="C4031">
            <v>8827.7644259999997</v>
          </cell>
        </row>
        <row r="4032">
          <cell r="A4032">
            <v>43845</v>
          </cell>
          <cell r="C4032">
            <v>8807.0102750000005</v>
          </cell>
        </row>
        <row r="4033">
          <cell r="A4033">
            <v>43846</v>
          </cell>
          <cell r="C4033">
            <v>8723.7857660000009</v>
          </cell>
        </row>
        <row r="4034">
          <cell r="A4034">
            <v>43847</v>
          </cell>
          <cell r="C4034">
            <v>8929.0376780000006</v>
          </cell>
        </row>
        <row r="4035">
          <cell r="A4035">
            <v>43848</v>
          </cell>
          <cell r="C4035">
            <v>8942.8089029999992</v>
          </cell>
        </row>
        <row r="4036">
          <cell r="A4036">
            <v>43849</v>
          </cell>
          <cell r="C4036">
            <v>8706.2451299999993</v>
          </cell>
        </row>
        <row r="4037">
          <cell r="A4037">
            <v>43850</v>
          </cell>
          <cell r="C4037">
            <v>8657.6429389999994</v>
          </cell>
        </row>
        <row r="4038">
          <cell r="A4038">
            <v>43851</v>
          </cell>
          <cell r="C4038">
            <v>8745.8947879999996</v>
          </cell>
        </row>
        <row r="4039">
          <cell r="A4039">
            <v>43852</v>
          </cell>
          <cell r="C4039">
            <v>8680.8760419999999</v>
          </cell>
        </row>
        <row r="4040">
          <cell r="A4040">
            <v>43853</v>
          </cell>
          <cell r="C4040">
            <v>8406.5160680000008</v>
          </cell>
        </row>
        <row r="4041">
          <cell r="A4041">
            <v>43854</v>
          </cell>
          <cell r="C4041">
            <v>8445.4342820000002</v>
          </cell>
        </row>
        <row r="4042">
          <cell r="A4042">
            <v>43855</v>
          </cell>
          <cell r="C4042">
            <v>8367.8477729999995</v>
          </cell>
        </row>
        <row r="4043">
          <cell r="A4043">
            <v>43856</v>
          </cell>
          <cell r="C4043">
            <v>8596.8298329999998</v>
          </cell>
        </row>
        <row r="4044">
          <cell r="A4044">
            <v>43857</v>
          </cell>
          <cell r="C4044">
            <v>8909.8191779999997</v>
          </cell>
        </row>
        <row r="4045">
          <cell r="A4045">
            <v>43858</v>
          </cell>
          <cell r="C4045">
            <v>9358.5903170000001</v>
          </cell>
        </row>
        <row r="4046">
          <cell r="A4046">
            <v>43859</v>
          </cell>
          <cell r="C4046">
            <v>9316.6295040000005</v>
          </cell>
        </row>
        <row r="4047">
          <cell r="A4047">
            <v>43860</v>
          </cell>
          <cell r="C4047">
            <v>9508.9935949999999</v>
          </cell>
        </row>
        <row r="4048">
          <cell r="A4048">
            <v>43861</v>
          </cell>
          <cell r="C4048">
            <v>9350.5293650000003</v>
          </cell>
        </row>
        <row r="4049">
          <cell r="A4049">
            <v>43862</v>
          </cell>
          <cell r="C4049">
            <v>9392.8753680000009</v>
          </cell>
        </row>
        <row r="4050">
          <cell r="A4050">
            <v>43863</v>
          </cell>
          <cell r="C4050">
            <v>9344.3652930000007</v>
          </cell>
        </row>
        <row r="4051">
          <cell r="A4051">
            <v>43864</v>
          </cell>
          <cell r="C4051">
            <v>9293.5210889999998</v>
          </cell>
        </row>
        <row r="4052">
          <cell r="A4052">
            <v>43865</v>
          </cell>
          <cell r="C4052">
            <v>9180.9629669999995</v>
          </cell>
        </row>
        <row r="4053">
          <cell r="A4053">
            <v>43866</v>
          </cell>
          <cell r="C4053">
            <v>9613.4242890000005</v>
          </cell>
        </row>
        <row r="4054">
          <cell r="A4054">
            <v>43867</v>
          </cell>
          <cell r="C4054">
            <v>9729.8022309999997</v>
          </cell>
        </row>
        <row r="4055">
          <cell r="A4055">
            <v>43868</v>
          </cell>
          <cell r="C4055">
            <v>9790.3338459999995</v>
          </cell>
        </row>
        <row r="4056">
          <cell r="A4056">
            <v>43869</v>
          </cell>
          <cell r="C4056">
            <v>9866.5072440000004</v>
          </cell>
        </row>
        <row r="4057">
          <cell r="A4057">
            <v>43870</v>
          </cell>
          <cell r="C4057">
            <v>10119.124820000001</v>
          </cell>
        </row>
        <row r="4058">
          <cell r="A4058">
            <v>43871</v>
          </cell>
          <cell r="C4058">
            <v>9865.5926089999994</v>
          </cell>
        </row>
        <row r="4059">
          <cell r="A4059">
            <v>43872</v>
          </cell>
          <cell r="C4059">
            <v>10205.13236</v>
          </cell>
        </row>
        <row r="4060">
          <cell r="A4060">
            <v>43873</v>
          </cell>
          <cell r="C4060">
            <v>10322.716490000001</v>
          </cell>
        </row>
        <row r="4061">
          <cell r="A4061">
            <v>43874</v>
          </cell>
          <cell r="C4061">
            <v>10205.619210000001</v>
          </cell>
        </row>
        <row r="4062">
          <cell r="A4062">
            <v>43875</v>
          </cell>
          <cell r="C4062">
            <v>10300.05063</v>
          </cell>
        </row>
        <row r="4063">
          <cell r="A4063">
            <v>43876</v>
          </cell>
          <cell r="C4063">
            <v>9891.8365090000007</v>
          </cell>
        </row>
        <row r="4064">
          <cell r="A4064">
            <v>43877</v>
          </cell>
          <cell r="C4064">
            <v>9943.2599809999992</v>
          </cell>
        </row>
        <row r="4065">
          <cell r="A4065">
            <v>43878</v>
          </cell>
          <cell r="C4065">
            <v>9686.0492099999992</v>
          </cell>
        </row>
        <row r="4066">
          <cell r="A4066">
            <v>43879</v>
          </cell>
          <cell r="C4066">
            <v>10147.07264</v>
          </cell>
        </row>
        <row r="4067">
          <cell r="A4067">
            <v>43880</v>
          </cell>
          <cell r="C4067">
            <v>9635.0500869999996</v>
          </cell>
        </row>
        <row r="4068">
          <cell r="A4068">
            <v>43881</v>
          </cell>
          <cell r="C4068">
            <v>9618.2590650000002</v>
          </cell>
        </row>
        <row r="4069">
          <cell r="A4069">
            <v>43882</v>
          </cell>
          <cell r="C4069">
            <v>9690.9552870000007</v>
          </cell>
        </row>
        <row r="4070">
          <cell r="A4070">
            <v>43883</v>
          </cell>
          <cell r="C4070">
            <v>9660.9148879999993</v>
          </cell>
        </row>
        <row r="4071">
          <cell r="A4071">
            <v>43884</v>
          </cell>
          <cell r="C4071">
            <v>9920.8679670000001</v>
          </cell>
        </row>
        <row r="4072">
          <cell r="A4072">
            <v>43885</v>
          </cell>
          <cell r="C4072">
            <v>9645.39833</v>
          </cell>
        </row>
        <row r="4073">
          <cell r="A4073">
            <v>43886</v>
          </cell>
          <cell r="C4073">
            <v>9346.5334669999993</v>
          </cell>
        </row>
        <row r="4074">
          <cell r="A4074">
            <v>43887</v>
          </cell>
          <cell r="C4074">
            <v>8824.3312270000006</v>
          </cell>
        </row>
        <row r="4075">
          <cell r="A4075">
            <v>43888</v>
          </cell>
          <cell r="C4075">
            <v>8786.8789400000005</v>
          </cell>
        </row>
        <row r="4076">
          <cell r="A4076">
            <v>43889</v>
          </cell>
          <cell r="C4076">
            <v>8689.1152459999994</v>
          </cell>
        </row>
        <row r="4077">
          <cell r="A4077">
            <v>43890</v>
          </cell>
          <cell r="C4077">
            <v>8615.2277240000003</v>
          </cell>
        </row>
        <row r="4078">
          <cell r="A4078">
            <v>43891</v>
          </cell>
          <cell r="C4078">
            <v>8563.4116859999995</v>
          </cell>
        </row>
        <row r="4079">
          <cell r="A4079">
            <v>43892</v>
          </cell>
          <cell r="C4079">
            <v>8865.8395569999993</v>
          </cell>
        </row>
        <row r="4080">
          <cell r="A4080">
            <v>43893</v>
          </cell>
          <cell r="C4080">
            <v>8792.3517109999993</v>
          </cell>
        </row>
        <row r="4081">
          <cell r="A4081">
            <v>43894</v>
          </cell>
          <cell r="C4081">
            <v>8742.6116610000008</v>
          </cell>
        </row>
        <row r="4082">
          <cell r="A4082">
            <v>43895</v>
          </cell>
          <cell r="C4082">
            <v>9077.8794639999996</v>
          </cell>
        </row>
        <row r="4083">
          <cell r="A4083">
            <v>43896</v>
          </cell>
          <cell r="C4083">
            <v>9120.7484540000005</v>
          </cell>
        </row>
        <row r="4084">
          <cell r="A4084">
            <v>43897</v>
          </cell>
          <cell r="C4084">
            <v>8909.7582810000004</v>
          </cell>
        </row>
        <row r="4085">
          <cell r="A4085">
            <v>43898</v>
          </cell>
          <cell r="C4085">
            <v>8110.2560780000003</v>
          </cell>
        </row>
        <row r="4086">
          <cell r="A4086">
            <v>43899</v>
          </cell>
          <cell r="C4086">
            <v>7916.6221409999998</v>
          </cell>
        </row>
        <row r="4087">
          <cell r="A4087">
            <v>43900</v>
          </cell>
          <cell r="C4087">
            <v>7915.6175480000002</v>
          </cell>
        </row>
        <row r="4088">
          <cell r="A4088">
            <v>43901</v>
          </cell>
          <cell r="C4088">
            <v>7912.8153050000001</v>
          </cell>
        </row>
        <row r="4089">
          <cell r="A4089">
            <v>43902</v>
          </cell>
          <cell r="C4089">
            <v>4860.35383</v>
          </cell>
        </row>
        <row r="4090">
          <cell r="A4090">
            <v>43903</v>
          </cell>
          <cell r="C4090">
            <v>5547.0651610000004</v>
          </cell>
        </row>
        <row r="4091">
          <cell r="A4091">
            <v>43904</v>
          </cell>
          <cell r="C4091">
            <v>5195.8551749999997</v>
          </cell>
        </row>
        <row r="4092">
          <cell r="A4092">
            <v>43905</v>
          </cell>
          <cell r="C4092">
            <v>5391.0602490000001</v>
          </cell>
        </row>
        <row r="4093">
          <cell r="A4093">
            <v>43906</v>
          </cell>
          <cell r="C4093">
            <v>5014.8683039999996</v>
          </cell>
        </row>
        <row r="4094">
          <cell r="A4094">
            <v>43907</v>
          </cell>
          <cell r="C4094">
            <v>5237.762095</v>
          </cell>
        </row>
        <row r="4095">
          <cell r="A4095">
            <v>43908</v>
          </cell>
          <cell r="C4095">
            <v>5237.913861</v>
          </cell>
        </row>
        <row r="4096">
          <cell r="A4096">
            <v>43909</v>
          </cell>
          <cell r="C4096">
            <v>6193.2957699999997</v>
          </cell>
        </row>
        <row r="4097">
          <cell r="A4097">
            <v>43910</v>
          </cell>
          <cell r="C4097">
            <v>6186.2187199999998</v>
          </cell>
        </row>
        <row r="4098">
          <cell r="A4098">
            <v>43911</v>
          </cell>
          <cell r="C4098">
            <v>6172.9672780000001</v>
          </cell>
        </row>
        <row r="4099">
          <cell r="A4099">
            <v>43912</v>
          </cell>
          <cell r="C4099">
            <v>5833.5106100000003</v>
          </cell>
        </row>
        <row r="4100">
          <cell r="A4100">
            <v>43913</v>
          </cell>
          <cell r="C4100">
            <v>6431.8100379999996</v>
          </cell>
        </row>
        <row r="4101">
          <cell r="A4101">
            <v>43914</v>
          </cell>
          <cell r="C4101">
            <v>6732.6522150000001</v>
          </cell>
        </row>
        <row r="4102">
          <cell r="A4102">
            <v>43915</v>
          </cell>
          <cell r="C4102">
            <v>6677.0743249999996</v>
          </cell>
        </row>
        <row r="4103">
          <cell r="A4103">
            <v>43916</v>
          </cell>
          <cell r="C4103">
            <v>6718.9673149999999</v>
          </cell>
        </row>
        <row r="4104">
          <cell r="A4104">
            <v>43917</v>
          </cell>
          <cell r="C4104">
            <v>6470.8933589999997</v>
          </cell>
        </row>
        <row r="4105">
          <cell r="A4105">
            <v>43918</v>
          </cell>
          <cell r="C4105">
            <v>6241.5651250000001</v>
          </cell>
        </row>
        <row r="4106">
          <cell r="A4106">
            <v>43919</v>
          </cell>
          <cell r="C4106">
            <v>5929.6778839999997</v>
          </cell>
        </row>
        <row r="4107">
          <cell r="A4107">
            <v>43920</v>
          </cell>
          <cell r="C4107">
            <v>6447.7258000000002</v>
          </cell>
        </row>
        <row r="4108">
          <cell r="A4108">
            <v>43921</v>
          </cell>
          <cell r="C4108">
            <v>6443.31405</v>
          </cell>
        </row>
        <row r="4109">
          <cell r="A4109">
            <v>43922</v>
          </cell>
          <cell r="C4109">
            <v>6589.2491920000002</v>
          </cell>
        </row>
        <row r="4110">
          <cell r="A4110">
            <v>43923</v>
          </cell>
          <cell r="C4110">
            <v>6795.0429919999997</v>
          </cell>
        </row>
        <row r="4111">
          <cell r="A4111">
            <v>43924</v>
          </cell>
          <cell r="C4111">
            <v>6736.3638140000003</v>
          </cell>
        </row>
        <row r="4112">
          <cell r="A4112">
            <v>43925</v>
          </cell>
          <cell r="C4112">
            <v>6858.6970099999999</v>
          </cell>
        </row>
        <row r="4113">
          <cell r="A4113">
            <v>43926</v>
          </cell>
          <cell r="C4113">
            <v>6794.4745240000002</v>
          </cell>
        </row>
        <row r="4114">
          <cell r="A4114">
            <v>43927</v>
          </cell>
          <cell r="C4114">
            <v>7248.7241020000001</v>
          </cell>
        </row>
        <row r="4115">
          <cell r="A4115">
            <v>43928</v>
          </cell>
          <cell r="C4115">
            <v>7172.8782890000002</v>
          </cell>
        </row>
        <row r="4116">
          <cell r="A4116">
            <v>43929</v>
          </cell>
          <cell r="C4116">
            <v>7335.3697990000001</v>
          </cell>
        </row>
        <row r="4117">
          <cell r="A4117">
            <v>43930</v>
          </cell>
          <cell r="C4117">
            <v>7301.0127750000001</v>
          </cell>
        </row>
        <row r="4118">
          <cell r="A4118">
            <v>43931</v>
          </cell>
          <cell r="C4118">
            <v>6862.7879970000004</v>
          </cell>
        </row>
        <row r="4119">
          <cell r="A4119">
            <v>43932</v>
          </cell>
          <cell r="C4119">
            <v>6852.501921</v>
          </cell>
        </row>
        <row r="4120">
          <cell r="A4120">
            <v>43933</v>
          </cell>
          <cell r="C4120">
            <v>6998.3940060000004</v>
          </cell>
        </row>
        <row r="4121">
          <cell r="A4121">
            <v>43934</v>
          </cell>
          <cell r="C4121">
            <v>6845.0952690000004</v>
          </cell>
        </row>
        <row r="4122">
          <cell r="A4122">
            <v>43935</v>
          </cell>
          <cell r="C4122">
            <v>6841.2730460000002</v>
          </cell>
        </row>
        <row r="4123">
          <cell r="A4123">
            <v>43936</v>
          </cell>
          <cell r="C4123">
            <v>6643.9796159999996</v>
          </cell>
        </row>
        <row r="4124">
          <cell r="A4124">
            <v>43937</v>
          </cell>
          <cell r="C4124">
            <v>7106.0948470000003</v>
          </cell>
        </row>
        <row r="4125">
          <cell r="A4125">
            <v>43938</v>
          </cell>
          <cell r="C4125">
            <v>7098.686275</v>
          </cell>
        </row>
        <row r="4126">
          <cell r="A4126">
            <v>43939</v>
          </cell>
          <cell r="C4126">
            <v>7259.9029289999999</v>
          </cell>
        </row>
        <row r="4127">
          <cell r="A4127">
            <v>43940</v>
          </cell>
          <cell r="C4127">
            <v>7191.1131150000001</v>
          </cell>
        </row>
        <row r="4128">
          <cell r="A4128">
            <v>43941</v>
          </cell>
          <cell r="C4128">
            <v>6882.3401860000004</v>
          </cell>
        </row>
        <row r="4129">
          <cell r="A4129">
            <v>43942</v>
          </cell>
          <cell r="C4129">
            <v>6878.0377390000003</v>
          </cell>
        </row>
        <row r="4130">
          <cell r="A4130">
            <v>43943</v>
          </cell>
          <cell r="C4130">
            <v>7118.6833569999999</v>
          </cell>
        </row>
        <row r="4131">
          <cell r="A4131">
            <v>43944</v>
          </cell>
          <cell r="C4131">
            <v>7430.1650399999999</v>
          </cell>
        </row>
        <row r="4132">
          <cell r="A4132">
            <v>43945</v>
          </cell>
          <cell r="C4132">
            <v>7549.1333880000002</v>
          </cell>
        </row>
        <row r="4133">
          <cell r="A4133">
            <v>43946</v>
          </cell>
          <cell r="C4133">
            <v>7569.2379179999998</v>
          </cell>
        </row>
        <row r="4134">
          <cell r="A4134">
            <v>43947</v>
          </cell>
          <cell r="C4134">
            <v>7680.4828699999998</v>
          </cell>
        </row>
        <row r="4135">
          <cell r="A4135">
            <v>43948</v>
          </cell>
          <cell r="C4135">
            <v>7794.7139120000002</v>
          </cell>
        </row>
        <row r="4136">
          <cell r="A4136">
            <v>43949</v>
          </cell>
          <cell r="C4136">
            <v>7807.2968380000002</v>
          </cell>
        </row>
        <row r="4137">
          <cell r="A4137">
            <v>43950</v>
          </cell>
          <cell r="C4137">
            <v>8801.0377669999998</v>
          </cell>
        </row>
        <row r="4138">
          <cell r="A4138">
            <v>43951</v>
          </cell>
          <cell r="C4138">
            <v>8657.1939920000004</v>
          </cell>
        </row>
        <row r="4139">
          <cell r="A4139">
            <v>43952</v>
          </cell>
          <cell r="C4139">
            <v>8855.3202299999994</v>
          </cell>
        </row>
        <row r="4140">
          <cell r="A4140">
            <v>43953</v>
          </cell>
          <cell r="C4140">
            <v>8985.1708159999998</v>
          </cell>
        </row>
        <row r="4141">
          <cell r="A4141">
            <v>43954</v>
          </cell>
          <cell r="C4141">
            <v>8898.1224129999991</v>
          </cell>
        </row>
        <row r="4142">
          <cell r="A4142">
            <v>43955</v>
          </cell>
          <cell r="C4142">
            <v>8915.3626650000006</v>
          </cell>
        </row>
        <row r="4143">
          <cell r="A4143">
            <v>43956</v>
          </cell>
          <cell r="C4143">
            <v>8987.6101899999994</v>
          </cell>
        </row>
        <row r="4144">
          <cell r="A4144">
            <v>43957</v>
          </cell>
          <cell r="C4144">
            <v>9253.0762080000004</v>
          </cell>
        </row>
        <row r="4145">
          <cell r="A4145">
            <v>43958</v>
          </cell>
          <cell r="C4145">
            <v>9982.3230000000003</v>
          </cell>
        </row>
        <row r="4146">
          <cell r="A4146">
            <v>43959</v>
          </cell>
          <cell r="C4146">
            <v>9854.1592060000003</v>
          </cell>
        </row>
        <row r="4147">
          <cell r="A4147">
            <v>43960</v>
          </cell>
          <cell r="C4147">
            <v>9590.0633309999994</v>
          </cell>
        </row>
        <row r="4148">
          <cell r="A4148">
            <v>43961</v>
          </cell>
          <cell r="C4148">
            <v>8761.2997469999991</v>
          </cell>
        </row>
        <row r="4149">
          <cell r="A4149">
            <v>43962</v>
          </cell>
          <cell r="C4149">
            <v>8599.7819469999995</v>
          </cell>
        </row>
        <row r="4150">
          <cell r="A4150">
            <v>43963</v>
          </cell>
          <cell r="C4150">
            <v>8800.729722</v>
          </cell>
        </row>
        <row r="4151">
          <cell r="A4151">
            <v>43964</v>
          </cell>
          <cell r="C4151">
            <v>9274.8562029999994</v>
          </cell>
        </row>
        <row r="4152">
          <cell r="A4152">
            <v>43965</v>
          </cell>
          <cell r="C4152">
            <v>9742.7328529999995</v>
          </cell>
        </row>
        <row r="4153">
          <cell r="A4153">
            <v>43966</v>
          </cell>
          <cell r="C4153">
            <v>9324.7495589999999</v>
          </cell>
        </row>
        <row r="4154">
          <cell r="A4154">
            <v>43967</v>
          </cell>
          <cell r="C4154">
            <v>9378.124855</v>
          </cell>
        </row>
        <row r="4155">
          <cell r="A4155">
            <v>43968</v>
          </cell>
          <cell r="C4155">
            <v>9670.0267230000009</v>
          </cell>
        </row>
        <row r="4156">
          <cell r="A4156">
            <v>43969</v>
          </cell>
          <cell r="C4156">
            <v>9729.4652760000008</v>
          </cell>
        </row>
        <row r="4157">
          <cell r="A4157">
            <v>43970</v>
          </cell>
          <cell r="C4157">
            <v>9723.3113790000007</v>
          </cell>
        </row>
        <row r="4158">
          <cell r="A4158">
            <v>43971</v>
          </cell>
          <cell r="C4158">
            <v>9522.4676139999992</v>
          </cell>
        </row>
        <row r="4159">
          <cell r="A4159">
            <v>43972</v>
          </cell>
          <cell r="C4159">
            <v>9083.1273870000005</v>
          </cell>
        </row>
        <row r="4160">
          <cell r="A4160">
            <v>43973</v>
          </cell>
          <cell r="C4160">
            <v>9182.6397990000005</v>
          </cell>
        </row>
        <row r="4161">
          <cell r="A4161">
            <v>43974</v>
          </cell>
          <cell r="C4161">
            <v>9212.3836219999994</v>
          </cell>
        </row>
        <row r="4162">
          <cell r="A4162">
            <v>43975</v>
          </cell>
          <cell r="C4162">
            <v>8792.9574420000008</v>
          </cell>
        </row>
        <row r="4163">
          <cell r="A4163">
            <v>43976</v>
          </cell>
          <cell r="C4163">
            <v>8910.1406499999994</v>
          </cell>
        </row>
        <row r="4164">
          <cell r="A4164">
            <v>43977</v>
          </cell>
          <cell r="C4164">
            <v>8830.0083680000007</v>
          </cell>
        </row>
        <row r="4165">
          <cell r="A4165">
            <v>43978</v>
          </cell>
          <cell r="C4165">
            <v>9178.8408249999993</v>
          </cell>
        </row>
        <row r="4166">
          <cell r="A4166">
            <v>43979</v>
          </cell>
          <cell r="C4166">
            <v>9521.7710260000003</v>
          </cell>
        </row>
        <row r="4167">
          <cell r="A4167">
            <v>43980</v>
          </cell>
          <cell r="C4167">
            <v>9440.8814349999993</v>
          </cell>
        </row>
        <row r="4168">
          <cell r="A4168">
            <v>43981</v>
          </cell>
          <cell r="C4168">
            <v>9696.8079039999993</v>
          </cell>
        </row>
        <row r="4169">
          <cell r="A4169">
            <v>43982</v>
          </cell>
          <cell r="C4169">
            <v>9452.4540849999994</v>
          </cell>
        </row>
        <row r="4170">
          <cell r="A4170">
            <v>43983</v>
          </cell>
          <cell r="C4170">
            <v>10170.40991</v>
          </cell>
        </row>
        <row r="4171">
          <cell r="A4171">
            <v>43984</v>
          </cell>
          <cell r="C4171">
            <v>9532.1893490000002</v>
          </cell>
        </row>
        <row r="4172">
          <cell r="A4172">
            <v>43985</v>
          </cell>
          <cell r="C4172">
            <v>9646.2557319999996</v>
          </cell>
        </row>
        <row r="4173">
          <cell r="A4173">
            <v>43986</v>
          </cell>
          <cell r="C4173">
            <v>9803.7054850000004</v>
          </cell>
        </row>
        <row r="4174">
          <cell r="A4174">
            <v>43987</v>
          </cell>
          <cell r="C4174">
            <v>9667.0231380000005</v>
          </cell>
        </row>
        <row r="4175">
          <cell r="A4175">
            <v>43988</v>
          </cell>
          <cell r="C4175">
            <v>9650.3797520000007</v>
          </cell>
        </row>
        <row r="4176">
          <cell r="A4176">
            <v>43989</v>
          </cell>
          <cell r="C4176">
            <v>9759.6952110000002</v>
          </cell>
        </row>
        <row r="4177">
          <cell r="A4177">
            <v>43990</v>
          </cell>
          <cell r="C4177">
            <v>9770.6585090000008</v>
          </cell>
        </row>
        <row r="4178">
          <cell r="A4178">
            <v>43991</v>
          </cell>
          <cell r="C4178">
            <v>9795.6496150000003</v>
          </cell>
        </row>
        <row r="4179">
          <cell r="A4179">
            <v>43992</v>
          </cell>
          <cell r="C4179">
            <v>9870.7899030000008</v>
          </cell>
        </row>
        <row r="4180">
          <cell r="A4180">
            <v>43993</v>
          </cell>
          <cell r="C4180">
            <v>9324.4758419999998</v>
          </cell>
        </row>
        <row r="4181">
          <cell r="A4181">
            <v>43994</v>
          </cell>
          <cell r="C4181">
            <v>9481.7483890000003</v>
          </cell>
        </row>
        <row r="4182">
          <cell r="A4182">
            <v>43995</v>
          </cell>
          <cell r="C4182">
            <v>9474.7419229999996</v>
          </cell>
        </row>
        <row r="4183">
          <cell r="A4183">
            <v>43996</v>
          </cell>
          <cell r="C4183">
            <v>9386.7878920000003</v>
          </cell>
        </row>
        <row r="4184">
          <cell r="A4184">
            <v>43997</v>
          </cell>
          <cell r="C4184">
            <v>9454.1501580000004</v>
          </cell>
        </row>
        <row r="4185">
          <cell r="A4185">
            <v>43998</v>
          </cell>
          <cell r="C4185">
            <v>9540.6765140000007</v>
          </cell>
        </row>
        <row r="4186">
          <cell r="A4186">
            <v>43999</v>
          </cell>
          <cell r="C4186">
            <v>9483.1526880000001</v>
          </cell>
        </row>
        <row r="4187">
          <cell r="A4187">
            <v>44000</v>
          </cell>
          <cell r="C4187">
            <v>9412.435974</v>
          </cell>
        </row>
        <row r="4188">
          <cell r="A4188">
            <v>44001</v>
          </cell>
          <cell r="C4188">
            <v>9277.045161</v>
          </cell>
        </row>
        <row r="4189">
          <cell r="A4189">
            <v>44002</v>
          </cell>
          <cell r="C4189">
            <v>9335.1793930000003</v>
          </cell>
        </row>
        <row r="4190">
          <cell r="A4190">
            <v>44003</v>
          </cell>
          <cell r="C4190">
            <v>9301.3700439999993</v>
          </cell>
        </row>
        <row r="4191">
          <cell r="A4191">
            <v>44004</v>
          </cell>
          <cell r="C4191">
            <v>9649.2555240000002</v>
          </cell>
        </row>
        <row r="4192">
          <cell r="A4192">
            <v>44005</v>
          </cell>
          <cell r="C4192">
            <v>9628.6940379999996</v>
          </cell>
        </row>
        <row r="4193">
          <cell r="A4193">
            <v>44006</v>
          </cell>
          <cell r="C4193">
            <v>9308.9700219999995</v>
          </cell>
        </row>
        <row r="4194">
          <cell r="A4194">
            <v>44007</v>
          </cell>
          <cell r="C4194">
            <v>9265.1225539999996</v>
          </cell>
        </row>
        <row r="4195">
          <cell r="A4195">
            <v>44008</v>
          </cell>
          <cell r="C4195">
            <v>9165.4640089999994</v>
          </cell>
        </row>
        <row r="4196">
          <cell r="A4196">
            <v>44009</v>
          </cell>
          <cell r="C4196">
            <v>9050.0802129999993</v>
          </cell>
        </row>
        <row r="4197">
          <cell r="A4197">
            <v>44010</v>
          </cell>
          <cell r="C4197">
            <v>9155.7319590000006</v>
          </cell>
        </row>
        <row r="4198">
          <cell r="A4198">
            <v>44011</v>
          </cell>
          <cell r="C4198">
            <v>9200.4380390000006</v>
          </cell>
        </row>
        <row r="4199">
          <cell r="A4199">
            <v>44012</v>
          </cell>
          <cell r="C4199">
            <v>9138.2507810000006</v>
          </cell>
        </row>
        <row r="4200">
          <cell r="A4200">
            <v>44013</v>
          </cell>
          <cell r="C4200">
            <v>9228.1628939999991</v>
          </cell>
        </row>
        <row r="4201">
          <cell r="A4201">
            <v>44014</v>
          </cell>
          <cell r="C4201">
            <v>9123.4101539999992</v>
          </cell>
        </row>
        <row r="4202">
          <cell r="A4202">
            <v>44015</v>
          </cell>
          <cell r="C4202">
            <v>9087.3039110000009</v>
          </cell>
        </row>
        <row r="4203">
          <cell r="A4203">
            <v>44016</v>
          </cell>
          <cell r="C4203">
            <v>9116.0938430000006</v>
          </cell>
        </row>
        <row r="4204">
          <cell r="A4204">
            <v>44017</v>
          </cell>
          <cell r="C4204">
            <v>9075.6229309999999</v>
          </cell>
        </row>
        <row r="4205">
          <cell r="A4205">
            <v>44018</v>
          </cell>
          <cell r="C4205">
            <v>9294.8067890000002</v>
          </cell>
        </row>
        <row r="4206">
          <cell r="A4206">
            <v>44019</v>
          </cell>
          <cell r="C4206">
            <v>9254.8004400000009</v>
          </cell>
        </row>
        <row r="4207">
          <cell r="A4207">
            <v>44020</v>
          </cell>
          <cell r="C4207">
            <v>9425.3694890000006</v>
          </cell>
        </row>
        <row r="4208">
          <cell r="A4208">
            <v>44021</v>
          </cell>
          <cell r="C4208">
            <v>9294.7660350000006</v>
          </cell>
        </row>
        <row r="4209">
          <cell r="A4209">
            <v>44022</v>
          </cell>
          <cell r="C4209">
            <v>9278.8078669999995</v>
          </cell>
        </row>
        <row r="4210">
          <cell r="A4210">
            <v>44023</v>
          </cell>
          <cell r="C4210">
            <v>9240.3463269999993</v>
          </cell>
        </row>
        <row r="4211">
          <cell r="A4211">
            <v>44024</v>
          </cell>
          <cell r="C4211">
            <v>9276.4998500000002</v>
          </cell>
        </row>
        <row r="4212">
          <cell r="A4212">
            <v>44025</v>
          </cell>
          <cell r="C4212">
            <v>9243.6138549999996</v>
          </cell>
        </row>
        <row r="4213">
          <cell r="A4213">
            <v>44026</v>
          </cell>
          <cell r="C4213">
            <v>9243.2134160000005</v>
          </cell>
        </row>
        <row r="4214">
          <cell r="A4214">
            <v>44027</v>
          </cell>
          <cell r="C4214">
            <v>9192.8373680000004</v>
          </cell>
        </row>
        <row r="4215">
          <cell r="A4215">
            <v>44028</v>
          </cell>
          <cell r="C4215">
            <v>9137.2182560000001</v>
          </cell>
        </row>
        <row r="4216">
          <cell r="A4216">
            <v>44029</v>
          </cell>
          <cell r="C4216">
            <v>9149.9429540000001</v>
          </cell>
        </row>
        <row r="4217">
          <cell r="A4217">
            <v>44030</v>
          </cell>
          <cell r="C4217">
            <v>9158.5646269999997</v>
          </cell>
        </row>
        <row r="4218">
          <cell r="A4218">
            <v>44031</v>
          </cell>
          <cell r="C4218">
            <v>9185.4524029999993</v>
          </cell>
        </row>
        <row r="4219">
          <cell r="A4219">
            <v>44032</v>
          </cell>
          <cell r="C4219">
            <v>9177.8644829999994</v>
          </cell>
        </row>
        <row r="4220">
          <cell r="A4220">
            <v>44033</v>
          </cell>
          <cell r="C4220">
            <v>9374.7834590000002</v>
          </cell>
        </row>
        <row r="4221">
          <cell r="A4221">
            <v>44034</v>
          </cell>
          <cell r="C4221">
            <v>9525.3634500000007</v>
          </cell>
        </row>
        <row r="4222">
          <cell r="A4222">
            <v>44035</v>
          </cell>
          <cell r="C4222">
            <v>9579.9797699999999</v>
          </cell>
        </row>
        <row r="4223">
          <cell r="A4223">
            <v>44036</v>
          </cell>
          <cell r="C4223">
            <v>9537.7970760000007</v>
          </cell>
        </row>
        <row r="4224">
          <cell r="A4224">
            <v>44037</v>
          </cell>
          <cell r="C4224">
            <v>9677.1134970000003</v>
          </cell>
        </row>
        <row r="4225">
          <cell r="A4225">
            <v>44038</v>
          </cell>
          <cell r="C4225">
            <v>9906.3451939999995</v>
          </cell>
        </row>
        <row r="4226">
          <cell r="A4226">
            <v>44039</v>
          </cell>
          <cell r="C4226">
            <v>11023.434649999999</v>
          </cell>
        </row>
        <row r="4227">
          <cell r="A4227">
            <v>44040</v>
          </cell>
          <cell r="C4227">
            <v>10909.904699999999</v>
          </cell>
        </row>
        <row r="4228">
          <cell r="A4228">
            <v>44041</v>
          </cell>
          <cell r="C4228">
            <v>11098.410089999999</v>
          </cell>
        </row>
        <row r="4229">
          <cell r="A4229">
            <v>44042</v>
          </cell>
          <cell r="C4229">
            <v>11121.15876</v>
          </cell>
        </row>
        <row r="4230">
          <cell r="A4230">
            <v>44043</v>
          </cell>
          <cell r="C4230">
            <v>11332.40128</v>
          </cell>
        </row>
        <row r="4231">
          <cell r="A4231">
            <v>44044</v>
          </cell>
          <cell r="C4231">
            <v>11766.959559999999</v>
          </cell>
        </row>
        <row r="4232">
          <cell r="A4232">
            <v>44045</v>
          </cell>
          <cell r="C4232">
            <v>11059.31453</v>
          </cell>
        </row>
        <row r="4233">
          <cell r="A4233">
            <v>44046</v>
          </cell>
          <cell r="C4233">
            <v>11245.52404</v>
          </cell>
        </row>
        <row r="4234">
          <cell r="A4234">
            <v>44047</v>
          </cell>
          <cell r="C4234">
            <v>11207.648380000001</v>
          </cell>
        </row>
        <row r="4235">
          <cell r="A4235">
            <v>44048</v>
          </cell>
          <cell r="C4235">
            <v>11751.665580000001</v>
          </cell>
        </row>
        <row r="4236">
          <cell r="A4236">
            <v>44049</v>
          </cell>
          <cell r="C4236">
            <v>11785.140509999999</v>
          </cell>
        </row>
        <row r="4237">
          <cell r="A4237">
            <v>44050</v>
          </cell>
          <cell r="C4237">
            <v>11595.353059999999</v>
          </cell>
        </row>
        <row r="4238">
          <cell r="A4238">
            <v>44051</v>
          </cell>
          <cell r="C4238">
            <v>11745.840330000001</v>
          </cell>
        </row>
        <row r="4239">
          <cell r="A4239">
            <v>44052</v>
          </cell>
          <cell r="C4239">
            <v>11672.47861</v>
          </cell>
        </row>
        <row r="4240">
          <cell r="A4240">
            <v>44053</v>
          </cell>
          <cell r="C4240">
            <v>11872.122729999999</v>
          </cell>
        </row>
        <row r="4241">
          <cell r="A4241">
            <v>44054</v>
          </cell>
          <cell r="C4241">
            <v>11412.18255</v>
          </cell>
        </row>
        <row r="4242">
          <cell r="A4242">
            <v>44055</v>
          </cell>
          <cell r="C4242">
            <v>11576.87717</v>
          </cell>
        </row>
        <row r="4243">
          <cell r="A4243">
            <v>44056</v>
          </cell>
          <cell r="C4243">
            <v>11796.396189999999</v>
          </cell>
        </row>
        <row r="4244">
          <cell r="A4244">
            <v>44057</v>
          </cell>
          <cell r="C4244">
            <v>11772.9733</v>
          </cell>
        </row>
        <row r="4245">
          <cell r="A4245">
            <v>44058</v>
          </cell>
          <cell r="C4245">
            <v>11864.506310000001</v>
          </cell>
        </row>
        <row r="4246">
          <cell r="A4246">
            <v>44059</v>
          </cell>
          <cell r="C4246">
            <v>11895.15271</v>
          </cell>
        </row>
        <row r="4247">
          <cell r="A4247">
            <v>44060</v>
          </cell>
          <cell r="C4247">
            <v>12250.136399999999</v>
          </cell>
        </row>
        <row r="4248">
          <cell r="A4248">
            <v>44061</v>
          </cell>
          <cell r="C4248">
            <v>11988.745629999999</v>
          </cell>
        </row>
        <row r="4249">
          <cell r="A4249">
            <v>44062</v>
          </cell>
          <cell r="C4249">
            <v>11758.86457</v>
          </cell>
        </row>
        <row r="4250">
          <cell r="A4250">
            <v>44063</v>
          </cell>
          <cell r="C4250">
            <v>11881.721219999999</v>
          </cell>
        </row>
        <row r="4251">
          <cell r="A4251">
            <v>44064</v>
          </cell>
          <cell r="C4251">
            <v>11581.888720000001</v>
          </cell>
        </row>
        <row r="4252">
          <cell r="A4252">
            <v>44065</v>
          </cell>
          <cell r="C4252">
            <v>11689.40739</v>
          </cell>
        </row>
        <row r="4253">
          <cell r="A4253">
            <v>44066</v>
          </cell>
          <cell r="C4253">
            <v>11667.860559999999</v>
          </cell>
        </row>
        <row r="4254">
          <cell r="A4254">
            <v>44067</v>
          </cell>
          <cell r="C4254">
            <v>11778.41885</v>
          </cell>
        </row>
        <row r="4255">
          <cell r="A4255">
            <v>44068</v>
          </cell>
          <cell r="C4255">
            <v>11375.053959999999</v>
          </cell>
        </row>
        <row r="4256">
          <cell r="A4256">
            <v>44069</v>
          </cell>
          <cell r="C4256">
            <v>11487.557479999999</v>
          </cell>
        </row>
        <row r="4257">
          <cell r="A4257">
            <v>44070</v>
          </cell>
          <cell r="C4257">
            <v>11322.853590000001</v>
          </cell>
        </row>
        <row r="4258">
          <cell r="A4258">
            <v>44071</v>
          </cell>
          <cell r="C4258">
            <v>11539.834930000001</v>
          </cell>
        </row>
        <row r="4259">
          <cell r="A4259">
            <v>44072</v>
          </cell>
          <cell r="C4259">
            <v>11512.54285</v>
          </cell>
        </row>
        <row r="4260">
          <cell r="A4260">
            <v>44073</v>
          </cell>
          <cell r="C4260">
            <v>11711.53983</v>
          </cell>
        </row>
        <row r="4261">
          <cell r="A4261">
            <v>44074</v>
          </cell>
          <cell r="C4261">
            <v>11685.344810000001</v>
          </cell>
        </row>
        <row r="4262">
          <cell r="A4262">
            <v>44075</v>
          </cell>
          <cell r="C4262">
            <v>11968.967420000001</v>
          </cell>
        </row>
        <row r="4263">
          <cell r="A4263">
            <v>44076</v>
          </cell>
          <cell r="C4263">
            <v>11418.017980000001</v>
          </cell>
        </row>
        <row r="4264">
          <cell r="A4264">
            <v>44077</v>
          </cell>
          <cell r="C4264">
            <v>10238.457759999999</v>
          </cell>
        </row>
        <row r="4265">
          <cell r="A4265">
            <v>44078</v>
          </cell>
          <cell r="C4265">
            <v>10511.81388</v>
          </cell>
        </row>
        <row r="4266">
          <cell r="A4266">
            <v>44079</v>
          </cell>
          <cell r="C4266">
            <v>10169.567220000001</v>
          </cell>
        </row>
        <row r="4267">
          <cell r="A4267">
            <v>44080</v>
          </cell>
          <cell r="C4267">
            <v>10280.351699999999</v>
          </cell>
        </row>
        <row r="4268">
          <cell r="A4268">
            <v>44081</v>
          </cell>
          <cell r="C4268">
            <v>10369.56374</v>
          </cell>
        </row>
        <row r="4269">
          <cell r="A4269">
            <v>44082</v>
          </cell>
          <cell r="C4269">
            <v>10131.51665</v>
          </cell>
        </row>
        <row r="4270">
          <cell r="A4270">
            <v>44083</v>
          </cell>
          <cell r="C4270">
            <v>10242.34778</v>
          </cell>
        </row>
        <row r="4271">
          <cell r="A4271">
            <v>44084</v>
          </cell>
          <cell r="C4271">
            <v>10363.13904</v>
          </cell>
        </row>
        <row r="4272">
          <cell r="A4272">
            <v>44085</v>
          </cell>
          <cell r="C4272">
            <v>10400.91469</v>
          </cell>
        </row>
        <row r="4273">
          <cell r="A4273">
            <v>44086</v>
          </cell>
          <cell r="C4273">
            <v>10442.170599999999</v>
          </cell>
        </row>
        <row r="4274">
          <cell r="A4274">
            <v>44087</v>
          </cell>
          <cell r="C4274">
            <v>10323.755800000001</v>
          </cell>
        </row>
        <row r="4275">
          <cell r="A4275">
            <v>44088</v>
          </cell>
          <cell r="C4275">
            <v>10680.83743</v>
          </cell>
        </row>
        <row r="4276">
          <cell r="A4276">
            <v>44089</v>
          </cell>
          <cell r="C4276">
            <v>10796.950989999999</v>
          </cell>
        </row>
        <row r="4277">
          <cell r="A4277">
            <v>44090</v>
          </cell>
          <cell r="C4277">
            <v>10974.90489</v>
          </cell>
        </row>
        <row r="4278">
          <cell r="A4278">
            <v>44091</v>
          </cell>
          <cell r="C4278">
            <v>10948.98992</v>
          </cell>
        </row>
        <row r="4279">
          <cell r="A4279">
            <v>44092</v>
          </cell>
          <cell r="C4279">
            <v>10944.585800000001</v>
          </cell>
        </row>
        <row r="4280">
          <cell r="A4280">
            <v>44093</v>
          </cell>
          <cell r="C4280">
            <v>11094.34628</v>
          </cell>
        </row>
        <row r="4281">
          <cell r="A4281">
            <v>44094</v>
          </cell>
          <cell r="C4281">
            <v>10938.271290000001</v>
          </cell>
        </row>
        <row r="4282">
          <cell r="A4282">
            <v>44095</v>
          </cell>
          <cell r="C4282">
            <v>10462.259620000001</v>
          </cell>
        </row>
        <row r="4283">
          <cell r="A4283">
            <v>44096</v>
          </cell>
          <cell r="C4283">
            <v>10538.46032</v>
          </cell>
        </row>
        <row r="4284">
          <cell r="A4284">
            <v>44097</v>
          </cell>
          <cell r="C4284">
            <v>10225.86393</v>
          </cell>
        </row>
        <row r="4285">
          <cell r="A4285">
            <v>44098</v>
          </cell>
          <cell r="C4285">
            <v>10745.54862</v>
          </cell>
        </row>
        <row r="4286">
          <cell r="A4286">
            <v>44099</v>
          </cell>
          <cell r="C4286">
            <v>10702.290489999999</v>
          </cell>
        </row>
        <row r="4287">
          <cell r="A4287">
            <v>44100</v>
          </cell>
          <cell r="C4287">
            <v>10754.43751</v>
          </cell>
        </row>
        <row r="4288">
          <cell r="A4288">
            <v>44101</v>
          </cell>
          <cell r="C4288">
            <v>10774.42676</v>
          </cell>
        </row>
        <row r="4289">
          <cell r="A4289">
            <v>44102</v>
          </cell>
          <cell r="C4289">
            <v>10721.32704</v>
          </cell>
        </row>
        <row r="4290">
          <cell r="A4290">
            <v>44103</v>
          </cell>
          <cell r="C4290">
            <v>10848.83049</v>
          </cell>
        </row>
        <row r="4291">
          <cell r="A4291">
            <v>44104</v>
          </cell>
          <cell r="C4291">
            <v>10787.61787</v>
          </cell>
        </row>
        <row r="4292">
          <cell r="A4292">
            <v>44105</v>
          </cell>
          <cell r="C4292">
            <v>10623.330120000001</v>
          </cell>
        </row>
        <row r="4293">
          <cell r="A4293">
            <v>44106</v>
          </cell>
          <cell r="C4293">
            <v>10575.972669999999</v>
          </cell>
        </row>
        <row r="4294">
          <cell r="A4294">
            <v>44107</v>
          </cell>
          <cell r="C4294">
            <v>10549.3289</v>
          </cell>
        </row>
        <row r="4295">
          <cell r="A4295">
            <v>44108</v>
          </cell>
          <cell r="C4295">
            <v>10668.42729</v>
          </cell>
        </row>
        <row r="4296">
          <cell r="A4296">
            <v>44109</v>
          </cell>
          <cell r="C4296">
            <v>10793.33943</v>
          </cell>
        </row>
        <row r="4297">
          <cell r="A4297">
            <v>44110</v>
          </cell>
          <cell r="C4297">
            <v>10604.37298</v>
          </cell>
        </row>
        <row r="4298">
          <cell r="A4298">
            <v>44111</v>
          </cell>
          <cell r="C4298">
            <v>10669.00289</v>
          </cell>
        </row>
        <row r="4299">
          <cell r="A4299">
            <v>44112</v>
          </cell>
          <cell r="C4299">
            <v>10915.61117</v>
          </cell>
        </row>
        <row r="4300">
          <cell r="A4300">
            <v>44113</v>
          </cell>
          <cell r="C4300">
            <v>11064.45759</v>
          </cell>
        </row>
        <row r="4301">
          <cell r="A4301">
            <v>44114</v>
          </cell>
          <cell r="C4301">
            <v>11296.361430000001</v>
          </cell>
        </row>
        <row r="4302">
          <cell r="A4302">
            <v>44115</v>
          </cell>
          <cell r="C4302">
            <v>11384.21012</v>
          </cell>
        </row>
        <row r="4303">
          <cell r="A4303">
            <v>44116</v>
          </cell>
          <cell r="C4303">
            <v>11555.35238</v>
          </cell>
        </row>
        <row r="4304">
          <cell r="A4304">
            <v>44117</v>
          </cell>
          <cell r="C4304">
            <v>11425.8994</v>
          </cell>
        </row>
        <row r="4305">
          <cell r="A4305">
            <v>44118</v>
          </cell>
          <cell r="C4305">
            <v>11429.53053</v>
          </cell>
        </row>
        <row r="4306">
          <cell r="A4306">
            <v>44119</v>
          </cell>
          <cell r="C4306">
            <v>11495.13625</v>
          </cell>
        </row>
        <row r="4307">
          <cell r="A4307">
            <v>44120</v>
          </cell>
          <cell r="C4307">
            <v>11322.122100000001</v>
          </cell>
        </row>
        <row r="4308">
          <cell r="A4308">
            <v>44121</v>
          </cell>
          <cell r="C4308">
            <v>11357.5077</v>
          </cell>
        </row>
        <row r="4309">
          <cell r="A4309">
            <v>44122</v>
          </cell>
          <cell r="C4309">
            <v>11483.347449999999</v>
          </cell>
        </row>
        <row r="4310">
          <cell r="A4310">
            <v>44123</v>
          </cell>
          <cell r="C4310">
            <v>11742.05646</v>
          </cell>
        </row>
        <row r="4311">
          <cell r="A4311">
            <v>44124</v>
          </cell>
          <cell r="C4311">
            <v>11916.33447</v>
          </cell>
        </row>
        <row r="4312">
          <cell r="A4312">
            <v>44125</v>
          </cell>
          <cell r="C4312">
            <v>12823.721610000001</v>
          </cell>
        </row>
        <row r="4313">
          <cell r="A4313">
            <v>44126</v>
          </cell>
          <cell r="C4313">
            <v>12965.938910000001</v>
          </cell>
        </row>
        <row r="4314">
          <cell r="A4314">
            <v>44127</v>
          </cell>
          <cell r="C4314">
            <v>12928.42229</v>
          </cell>
        </row>
        <row r="4315">
          <cell r="A4315">
            <v>44128</v>
          </cell>
          <cell r="C4315">
            <v>13112.518309999999</v>
          </cell>
        </row>
        <row r="4316">
          <cell r="A4316">
            <v>44129</v>
          </cell>
          <cell r="C4316">
            <v>13025.15273</v>
          </cell>
        </row>
        <row r="4317">
          <cell r="A4317">
            <v>44130</v>
          </cell>
          <cell r="C4317">
            <v>13072.253430000001</v>
          </cell>
        </row>
        <row r="4318">
          <cell r="A4318">
            <v>44131</v>
          </cell>
          <cell r="C4318">
            <v>13638.61347</v>
          </cell>
        </row>
        <row r="4319">
          <cell r="A4319">
            <v>44132</v>
          </cell>
          <cell r="C4319">
            <v>13274.101549999999</v>
          </cell>
        </row>
        <row r="4320">
          <cell r="A4320">
            <v>44133</v>
          </cell>
          <cell r="C4320">
            <v>13449.31077</v>
          </cell>
        </row>
        <row r="4321">
          <cell r="A4321">
            <v>44134</v>
          </cell>
          <cell r="C4321">
            <v>13567.75109</v>
          </cell>
        </row>
        <row r="4322">
          <cell r="A4322">
            <v>44135</v>
          </cell>
          <cell r="C4322">
            <v>13779.026949999999</v>
          </cell>
        </row>
        <row r="4323">
          <cell r="A4323">
            <v>44136</v>
          </cell>
          <cell r="C4323">
            <v>13712.17923</v>
          </cell>
        </row>
        <row r="4324">
          <cell r="A4324">
            <v>44137</v>
          </cell>
          <cell r="C4324">
            <v>13558.75957</v>
          </cell>
        </row>
        <row r="4325">
          <cell r="A4325">
            <v>44138</v>
          </cell>
          <cell r="C4325">
            <v>13914.806920000001</v>
          </cell>
        </row>
        <row r="4326">
          <cell r="A4326">
            <v>44139</v>
          </cell>
          <cell r="C4326">
            <v>14127.434499999999</v>
          </cell>
        </row>
        <row r="4327">
          <cell r="A4327">
            <v>44140</v>
          </cell>
          <cell r="C4327">
            <v>15556.660669999999</v>
          </cell>
        </row>
        <row r="4328">
          <cell r="A4328">
            <v>44141</v>
          </cell>
          <cell r="C4328">
            <v>15552.789430000001</v>
          </cell>
        </row>
        <row r="4329">
          <cell r="A4329">
            <v>44142</v>
          </cell>
          <cell r="C4329">
            <v>14849.092329999999</v>
          </cell>
        </row>
        <row r="4330">
          <cell r="A4330">
            <v>44143</v>
          </cell>
          <cell r="C4330">
            <v>15486.128769999999</v>
          </cell>
        </row>
        <row r="4331">
          <cell r="A4331">
            <v>44144</v>
          </cell>
          <cell r="C4331">
            <v>15336.738600000001</v>
          </cell>
        </row>
        <row r="4332">
          <cell r="A4332">
            <v>44145</v>
          </cell>
          <cell r="C4332">
            <v>15289.794470000001</v>
          </cell>
        </row>
        <row r="4333">
          <cell r="A4333">
            <v>44146</v>
          </cell>
          <cell r="C4333">
            <v>15693.906870000001</v>
          </cell>
        </row>
        <row r="4334">
          <cell r="A4334">
            <v>44147</v>
          </cell>
          <cell r="C4334">
            <v>16281.414510000001</v>
          </cell>
        </row>
        <row r="4335">
          <cell r="A4335">
            <v>44148</v>
          </cell>
          <cell r="C4335">
            <v>16311.51332</v>
          </cell>
        </row>
        <row r="4336">
          <cell r="A4336">
            <v>44149</v>
          </cell>
          <cell r="C4336">
            <v>16075.452730000001</v>
          </cell>
        </row>
        <row r="4337">
          <cell r="A4337">
            <v>44150</v>
          </cell>
          <cell r="C4337">
            <v>15962.09895</v>
          </cell>
        </row>
        <row r="4338">
          <cell r="A4338">
            <v>44151</v>
          </cell>
          <cell r="C4338">
            <v>16709.612280000001</v>
          </cell>
        </row>
        <row r="4339">
          <cell r="A4339">
            <v>44152</v>
          </cell>
          <cell r="C4339">
            <v>17667.381590000001</v>
          </cell>
        </row>
        <row r="4340">
          <cell r="A4340">
            <v>44153</v>
          </cell>
          <cell r="C4340">
            <v>17812.233240000001</v>
          </cell>
        </row>
        <row r="4341">
          <cell r="A4341">
            <v>44154</v>
          </cell>
          <cell r="C4341">
            <v>17797.55269</v>
          </cell>
        </row>
        <row r="4342">
          <cell r="A4342">
            <v>44155</v>
          </cell>
          <cell r="C4342">
            <v>18624.91274</v>
          </cell>
        </row>
        <row r="4343">
          <cell r="A4343">
            <v>44156</v>
          </cell>
          <cell r="C4343">
            <v>18681.884740000001</v>
          </cell>
        </row>
        <row r="4344">
          <cell r="A4344">
            <v>44157</v>
          </cell>
          <cell r="C4344">
            <v>18406.83639</v>
          </cell>
        </row>
        <row r="4345">
          <cell r="A4345">
            <v>44158</v>
          </cell>
          <cell r="C4345">
            <v>18340.950919999999</v>
          </cell>
        </row>
        <row r="4346">
          <cell r="A4346">
            <v>44159</v>
          </cell>
          <cell r="C4346">
            <v>19081.113809999999</v>
          </cell>
        </row>
        <row r="4347">
          <cell r="A4347">
            <v>44160</v>
          </cell>
          <cell r="C4347">
            <v>18764.47654</v>
          </cell>
        </row>
        <row r="4348">
          <cell r="A4348">
            <v>44161</v>
          </cell>
          <cell r="C4348">
            <v>17106.290700000001</v>
          </cell>
        </row>
        <row r="4349">
          <cell r="A4349">
            <v>44162</v>
          </cell>
          <cell r="C4349">
            <v>17096.72453</v>
          </cell>
        </row>
        <row r="4350">
          <cell r="A4350">
            <v>44163</v>
          </cell>
          <cell r="C4350">
            <v>17714.060590000001</v>
          </cell>
        </row>
        <row r="4351">
          <cell r="A4351">
            <v>44164</v>
          </cell>
          <cell r="C4351">
            <v>18147.636460000002</v>
          </cell>
        </row>
        <row r="4352">
          <cell r="A4352">
            <v>44165</v>
          </cell>
          <cell r="C4352">
            <v>19689.810539999999</v>
          </cell>
        </row>
        <row r="4353">
          <cell r="A4353">
            <v>44166</v>
          </cell>
          <cell r="C4353">
            <v>18863.780859999999</v>
          </cell>
        </row>
        <row r="4354">
          <cell r="A4354">
            <v>44167</v>
          </cell>
          <cell r="C4354">
            <v>19196.437040000001</v>
          </cell>
        </row>
        <row r="4355">
          <cell r="A4355">
            <v>44168</v>
          </cell>
          <cell r="C4355">
            <v>19437.08166</v>
          </cell>
        </row>
        <row r="4356">
          <cell r="A4356">
            <v>44169</v>
          </cell>
          <cell r="C4356">
            <v>18756.34088</v>
          </cell>
        </row>
        <row r="4357">
          <cell r="A4357">
            <v>44170</v>
          </cell>
          <cell r="C4357">
            <v>19137.370640000001</v>
          </cell>
        </row>
        <row r="4358">
          <cell r="A4358">
            <v>44171</v>
          </cell>
          <cell r="C4358">
            <v>19331.057919999999</v>
          </cell>
        </row>
        <row r="4359">
          <cell r="A4359">
            <v>44172</v>
          </cell>
          <cell r="C4359">
            <v>19198.322189999999</v>
          </cell>
        </row>
        <row r="4360">
          <cell r="A4360">
            <v>44173</v>
          </cell>
          <cell r="C4360">
            <v>18327.694820000001</v>
          </cell>
        </row>
        <row r="4361">
          <cell r="A4361">
            <v>44174</v>
          </cell>
          <cell r="C4361">
            <v>18564.90437</v>
          </cell>
        </row>
        <row r="4362">
          <cell r="A4362">
            <v>44175</v>
          </cell>
          <cell r="C4362">
            <v>18272.716240000002</v>
          </cell>
        </row>
        <row r="4363">
          <cell r="A4363">
            <v>44176</v>
          </cell>
          <cell r="C4363">
            <v>18079.312129999998</v>
          </cell>
        </row>
        <row r="4364">
          <cell r="A4364">
            <v>44177</v>
          </cell>
          <cell r="C4364">
            <v>18799.924439999999</v>
          </cell>
        </row>
        <row r="4365">
          <cell r="A4365">
            <v>44178</v>
          </cell>
          <cell r="C4365">
            <v>19148.693459999999</v>
          </cell>
        </row>
        <row r="4366">
          <cell r="A4366">
            <v>44179</v>
          </cell>
          <cell r="C4366">
            <v>19246.47839</v>
          </cell>
        </row>
        <row r="4367">
          <cell r="A4367">
            <v>44180</v>
          </cell>
          <cell r="C4367">
            <v>19423.817419999999</v>
          </cell>
        </row>
        <row r="4368">
          <cell r="A4368">
            <v>44181</v>
          </cell>
          <cell r="C4368">
            <v>21344.96128</v>
          </cell>
        </row>
        <row r="4369">
          <cell r="A4369">
            <v>44182</v>
          </cell>
          <cell r="C4369">
            <v>22790.806540000001</v>
          </cell>
        </row>
        <row r="4370">
          <cell r="A4370">
            <v>44183</v>
          </cell>
          <cell r="C4370">
            <v>23078.76396</v>
          </cell>
        </row>
        <row r="4371">
          <cell r="A4371">
            <v>44184</v>
          </cell>
          <cell r="C4371">
            <v>23851.24251</v>
          </cell>
        </row>
        <row r="4372">
          <cell r="A4372">
            <v>44185</v>
          </cell>
          <cell r="C4372">
            <v>23549.78112</v>
          </cell>
        </row>
        <row r="4373">
          <cell r="A4373">
            <v>44186</v>
          </cell>
          <cell r="C4373">
            <v>22875.455699999999</v>
          </cell>
        </row>
        <row r="4374">
          <cell r="A4374">
            <v>44187</v>
          </cell>
          <cell r="C4374">
            <v>23758.93363</v>
          </cell>
        </row>
        <row r="4375">
          <cell r="A4375">
            <v>44188</v>
          </cell>
          <cell r="C4375">
            <v>23279.549289999999</v>
          </cell>
        </row>
        <row r="4376">
          <cell r="A4376">
            <v>44189</v>
          </cell>
          <cell r="C4376">
            <v>23764.753400000001</v>
          </cell>
        </row>
        <row r="4377">
          <cell r="A4377">
            <v>44190</v>
          </cell>
          <cell r="C4377">
            <v>24688.211520000001</v>
          </cell>
        </row>
        <row r="4378">
          <cell r="A4378">
            <v>44191</v>
          </cell>
          <cell r="C4378">
            <v>26440.2487</v>
          </cell>
        </row>
        <row r="4379">
          <cell r="A4379">
            <v>44192</v>
          </cell>
          <cell r="C4379">
            <v>26388.149460000001</v>
          </cell>
        </row>
        <row r="4380">
          <cell r="A4380">
            <v>44193</v>
          </cell>
          <cell r="C4380">
            <v>27098.95275</v>
          </cell>
        </row>
        <row r="4381">
          <cell r="A4381">
            <v>44194</v>
          </cell>
          <cell r="C4381">
            <v>27324.988109999998</v>
          </cell>
        </row>
        <row r="4382">
          <cell r="A4382">
            <v>44195</v>
          </cell>
          <cell r="C4382">
            <v>28827.007969999999</v>
          </cell>
        </row>
        <row r="4383">
          <cell r="A4383">
            <v>44196</v>
          </cell>
          <cell r="C4383">
            <v>28988.642489999998</v>
          </cell>
        </row>
        <row r="4384">
          <cell r="A4384">
            <v>44197</v>
          </cell>
          <cell r="C4384">
            <v>29354.31049</v>
          </cell>
        </row>
        <row r="4385">
          <cell r="A4385">
            <v>44198</v>
          </cell>
          <cell r="C4385">
            <v>32031.619709999999</v>
          </cell>
        </row>
        <row r="4386">
          <cell r="A4386">
            <v>44199</v>
          </cell>
          <cell r="C4386">
            <v>32939.05747</v>
          </cell>
        </row>
        <row r="4387">
          <cell r="A4387">
            <v>44200</v>
          </cell>
          <cell r="C4387">
            <v>31930.83941</v>
          </cell>
        </row>
        <row r="4388">
          <cell r="A4388">
            <v>44201</v>
          </cell>
          <cell r="C4388">
            <v>34070.20033</v>
          </cell>
        </row>
        <row r="4389">
          <cell r="A4389">
            <v>44202</v>
          </cell>
          <cell r="C4389">
            <v>36850.147149999997</v>
          </cell>
        </row>
        <row r="4390">
          <cell r="A4390">
            <v>44203</v>
          </cell>
          <cell r="C4390">
            <v>39241.936370000003</v>
          </cell>
        </row>
        <row r="4391">
          <cell r="A4391">
            <v>44204</v>
          </cell>
          <cell r="C4391">
            <v>40771.759460000001</v>
          </cell>
        </row>
        <row r="4392">
          <cell r="A4392">
            <v>44205</v>
          </cell>
          <cell r="C4392">
            <v>40388.873639999998</v>
          </cell>
        </row>
        <row r="4393">
          <cell r="A4393">
            <v>44206</v>
          </cell>
          <cell r="C4393">
            <v>38474.296069999997</v>
          </cell>
        </row>
        <row r="4394">
          <cell r="A4394">
            <v>44207</v>
          </cell>
          <cell r="C4394">
            <v>35603.363770000004</v>
          </cell>
        </row>
        <row r="4395">
          <cell r="A4395">
            <v>44208</v>
          </cell>
          <cell r="C4395">
            <v>33879.451430000001</v>
          </cell>
        </row>
        <row r="4396">
          <cell r="A4396">
            <v>44209</v>
          </cell>
          <cell r="C4396">
            <v>37320.808100000002</v>
          </cell>
        </row>
        <row r="4397">
          <cell r="A4397">
            <v>44210</v>
          </cell>
          <cell r="C4397">
            <v>39192.56323</v>
          </cell>
        </row>
        <row r="4398">
          <cell r="A4398">
            <v>44211</v>
          </cell>
          <cell r="C4398">
            <v>36732.762929999997</v>
          </cell>
        </row>
        <row r="4399">
          <cell r="A4399">
            <v>44212</v>
          </cell>
          <cell r="C4399">
            <v>36206.743419999999</v>
          </cell>
        </row>
        <row r="4400">
          <cell r="A4400">
            <v>44213</v>
          </cell>
          <cell r="C4400">
            <v>35774.023370000003</v>
          </cell>
        </row>
        <row r="4401">
          <cell r="A4401">
            <v>44214</v>
          </cell>
          <cell r="C4401">
            <v>36642.531889999998</v>
          </cell>
        </row>
        <row r="4402">
          <cell r="A4402">
            <v>44215</v>
          </cell>
          <cell r="C4402">
            <v>36072.634559999999</v>
          </cell>
        </row>
        <row r="4403">
          <cell r="A4403">
            <v>44216</v>
          </cell>
          <cell r="C4403">
            <v>35553.550810000001</v>
          </cell>
        </row>
        <row r="4404">
          <cell r="A4404">
            <v>44217</v>
          </cell>
          <cell r="C4404">
            <v>30818.599010000002</v>
          </cell>
        </row>
        <row r="4405">
          <cell r="A4405">
            <v>44218</v>
          </cell>
          <cell r="C4405">
            <v>33004.723330000001</v>
          </cell>
        </row>
        <row r="4406">
          <cell r="A4406">
            <v>44219</v>
          </cell>
          <cell r="C4406">
            <v>32057.57127</v>
          </cell>
        </row>
        <row r="4407">
          <cell r="A4407">
            <v>44220</v>
          </cell>
          <cell r="C4407">
            <v>32293.27015</v>
          </cell>
        </row>
        <row r="4408">
          <cell r="A4408">
            <v>44221</v>
          </cell>
          <cell r="C4408">
            <v>32368.115000000002</v>
          </cell>
        </row>
        <row r="4409">
          <cell r="A4409">
            <v>44222</v>
          </cell>
          <cell r="C4409">
            <v>32571.321690000001</v>
          </cell>
        </row>
        <row r="4410">
          <cell r="A4410">
            <v>44223</v>
          </cell>
          <cell r="C4410">
            <v>30438.366999999998</v>
          </cell>
        </row>
        <row r="4411">
          <cell r="A4411">
            <v>44224</v>
          </cell>
          <cell r="C4411">
            <v>33459.35125</v>
          </cell>
        </row>
        <row r="4412">
          <cell r="A4412">
            <v>44225</v>
          </cell>
          <cell r="C4412">
            <v>34318.528200000001</v>
          </cell>
        </row>
        <row r="4413">
          <cell r="A4413">
            <v>44226</v>
          </cell>
          <cell r="C4413">
            <v>34258.122909999998</v>
          </cell>
        </row>
        <row r="4414">
          <cell r="A4414">
            <v>44227</v>
          </cell>
          <cell r="C4414">
            <v>33108.296649999997</v>
          </cell>
        </row>
        <row r="4415">
          <cell r="A4415">
            <v>44228</v>
          </cell>
          <cell r="C4415">
            <v>33543.85974</v>
          </cell>
        </row>
        <row r="4416">
          <cell r="A4416">
            <v>44229</v>
          </cell>
          <cell r="C4416">
            <v>35524.11995</v>
          </cell>
        </row>
        <row r="4417">
          <cell r="A4417">
            <v>44230</v>
          </cell>
          <cell r="C4417">
            <v>37451.367469999997</v>
          </cell>
        </row>
        <row r="4418">
          <cell r="A4418">
            <v>44231</v>
          </cell>
          <cell r="C4418">
            <v>36924.742010000002</v>
          </cell>
        </row>
        <row r="4419">
          <cell r="A4419">
            <v>44232</v>
          </cell>
          <cell r="C4419">
            <v>38123.153539999999</v>
          </cell>
        </row>
        <row r="4420">
          <cell r="A4420">
            <v>44233</v>
          </cell>
          <cell r="C4420">
            <v>39271.996769999998</v>
          </cell>
        </row>
        <row r="4421">
          <cell r="A4421">
            <v>44234</v>
          </cell>
          <cell r="C4421">
            <v>38904.21415</v>
          </cell>
        </row>
        <row r="4422">
          <cell r="A4422">
            <v>44235</v>
          </cell>
          <cell r="C4422">
            <v>45981.864589999997</v>
          </cell>
        </row>
        <row r="4423">
          <cell r="A4423">
            <v>44236</v>
          </cell>
          <cell r="C4423">
            <v>46506.134810000003</v>
          </cell>
        </row>
        <row r="4424">
          <cell r="A4424">
            <v>44237</v>
          </cell>
          <cell r="C4424">
            <v>44886.381099999999</v>
          </cell>
        </row>
        <row r="4425">
          <cell r="A4425">
            <v>44238</v>
          </cell>
          <cell r="C4425">
            <v>47812.535329999999</v>
          </cell>
        </row>
        <row r="4426">
          <cell r="A4426">
            <v>44239</v>
          </cell>
          <cell r="C4426">
            <v>47482.861349999999</v>
          </cell>
        </row>
        <row r="4427">
          <cell r="A4427">
            <v>44240</v>
          </cell>
          <cell r="C4427">
            <v>47067.939140000002</v>
          </cell>
        </row>
        <row r="4428">
          <cell r="A4428">
            <v>44241</v>
          </cell>
          <cell r="C4428">
            <v>48747.452440000001</v>
          </cell>
        </row>
        <row r="4429">
          <cell r="A4429">
            <v>44242</v>
          </cell>
          <cell r="C4429">
            <v>47984.954749999997</v>
          </cell>
        </row>
        <row r="4430">
          <cell r="A4430">
            <v>44243</v>
          </cell>
          <cell r="C4430">
            <v>49175.900520000003</v>
          </cell>
        </row>
        <row r="4431">
          <cell r="A4431">
            <v>44244</v>
          </cell>
          <cell r="C4431">
            <v>52138.044990000002</v>
          </cell>
        </row>
        <row r="4432">
          <cell r="A4432">
            <v>44245</v>
          </cell>
          <cell r="C4432">
            <v>51649.575440000001</v>
          </cell>
        </row>
        <row r="4433">
          <cell r="A4433">
            <v>44246</v>
          </cell>
          <cell r="C4433">
            <v>55776.18881</v>
          </cell>
        </row>
        <row r="4434">
          <cell r="A4434">
            <v>44247</v>
          </cell>
          <cell r="C4434">
            <v>56134.544150000002</v>
          </cell>
        </row>
        <row r="4435">
          <cell r="A4435">
            <v>44248</v>
          </cell>
          <cell r="C4435">
            <v>57487.038070000002</v>
          </cell>
        </row>
        <row r="4436">
          <cell r="A4436">
            <v>44249</v>
          </cell>
          <cell r="C4436">
            <v>54092.688800000004</v>
          </cell>
        </row>
        <row r="4437">
          <cell r="A4437">
            <v>44250</v>
          </cell>
          <cell r="C4437">
            <v>48548.95721</v>
          </cell>
        </row>
        <row r="4438">
          <cell r="A4438">
            <v>44251</v>
          </cell>
          <cell r="C4438">
            <v>49652.010029999998</v>
          </cell>
        </row>
        <row r="4439">
          <cell r="A4439">
            <v>44252</v>
          </cell>
          <cell r="C4439">
            <v>47209.544070000004</v>
          </cell>
        </row>
        <row r="4440">
          <cell r="A4440">
            <v>44253</v>
          </cell>
          <cell r="C4440">
            <v>46243.95205</v>
          </cell>
        </row>
        <row r="4441">
          <cell r="A4441">
            <v>44254</v>
          </cell>
          <cell r="C4441">
            <v>46319.696389999997</v>
          </cell>
        </row>
        <row r="4442">
          <cell r="A4442">
            <v>44255</v>
          </cell>
          <cell r="C4442">
            <v>45119.125699999997</v>
          </cell>
        </row>
        <row r="4443">
          <cell r="A4443">
            <v>44256</v>
          </cell>
          <cell r="C4443">
            <v>49768.160349999998</v>
          </cell>
        </row>
        <row r="4444">
          <cell r="A4444">
            <v>44257</v>
          </cell>
          <cell r="C4444">
            <v>48401.732980000001</v>
          </cell>
        </row>
        <row r="4445">
          <cell r="A4445">
            <v>44258</v>
          </cell>
          <cell r="C4445">
            <v>50698.568339999998</v>
          </cell>
        </row>
        <row r="4446">
          <cell r="A4446">
            <v>44259</v>
          </cell>
          <cell r="C4446">
            <v>48515.770210000002</v>
          </cell>
        </row>
        <row r="4447">
          <cell r="A4447">
            <v>44260</v>
          </cell>
          <cell r="C4447">
            <v>48915.78959</v>
          </cell>
        </row>
        <row r="4448">
          <cell r="A4448">
            <v>44261</v>
          </cell>
          <cell r="C4448">
            <v>48905.879869999997</v>
          </cell>
        </row>
        <row r="4449">
          <cell r="A4449">
            <v>44262</v>
          </cell>
          <cell r="C4449">
            <v>51282.113700000002</v>
          </cell>
        </row>
        <row r="4450">
          <cell r="A4450">
            <v>44263</v>
          </cell>
          <cell r="C4450">
            <v>52307.860710000001</v>
          </cell>
        </row>
        <row r="4451">
          <cell r="A4451">
            <v>44264</v>
          </cell>
          <cell r="C4451">
            <v>54696.821819999997</v>
          </cell>
        </row>
        <row r="4452">
          <cell r="A4452">
            <v>44265</v>
          </cell>
          <cell r="C4452">
            <v>56128.767229999998</v>
          </cell>
        </row>
        <row r="4453">
          <cell r="A4453">
            <v>44266</v>
          </cell>
          <cell r="C4453">
            <v>57800.366710000002</v>
          </cell>
        </row>
        <row r="4454">
          <cell r="A4454">
            <v>44267</v>
          </cell>
          <cell r="C4454">
            <v>57372.329510000003</v>
          </cell>
        </row>
        <row r="4455">
          <cell r="A4455">
            <v>44268</v>
          </cell>
          <cell r="C4455">
            <v>61217.050880000003</v>
          </cell>
        </row>
        <row r="4456">
          <cell r="A4456">
            <v>44269</v>
          </cell>
          <cell r="C4456">
            <v>59728.593930000003</v>
          </cell>
        </row>
        <row r="4457">
          <cell r="A4457">
            <v>44270</v>
          </cell>
          <cell r="C4457">
            <v>55813.893600000003</v>
          </cell>
        </row>
        <row r="4458">
          <cell r="A4458">
            <v>44271</v>
          </cell>
          <cell r="C4458">
            <v>56488.622470000002</v>
          </cell>
        </row>
        <row r="4459">
          <cell r="A4459">
            <v>44272</v>
          </cell>
          <cell r="C4459">
            <v>58748.923540000003</v>
          </cell>
        </row>
        <row r="4460">
          <cell r="A4460">
            <v>44273</v>
          </cell>
          <cell r="C4460">
            <v>57887.881240000002</v>
          </cell>
        </row>
        <row r="4461">
          <cell r="A4461">
            <v>44274</v>
          </cell>
          <cell r="C4461">
            <v>58374.206859999998</v>
          </cell>
        </row>
        <row r="4462">
          <cell r="A4462">
            <v>44275</v>
          </cell>
          <cell r="C4462">
            <v>58443.521430000001</v>
          </cell>
        </row>
        <row r="4463">
          <cell r="A4463">
            <v>44276</v>
          </cell>
          <cell r="C4463">
            <v>57521.456709999999</v>
          </cell>
        </row>
        <row r="4464">
          <cell r="A4464">
            <v>44277</v>
          </cell>
          <cell r="C4464">
            <v>54608.259149999998</v>
          </cell>
        </row>
        <row r="4465">
          <cell r="A4465">
            <v>44278</v>
          </cell>
          <cell r="C4465">
            <v>54888.855369999997</v>
          </cell>
        </row>
        <row r="4466">
          <cell r="A4466">
            <v>44279</v>
          </cell>
          <cell r="C4466">
            <v>52774.26369</v>
          </cell>
        </row>
        <row r="4467">
          <cell r="A4467">
            <v>44280</v>
          </cell>
          <cell r="C4467">
            <v>51704.161930000002</v>
          </cell>
        </row>
        <row r="4468">
          <cell r="A4468">
            <v>44281</v>
          </cell>
          <cell r="C4468">
            <v>55137.313730000002</v>
          </cell>
        </row>
        <row r="4469">
          <cell r="A4469">
            <v>44282</v>
          </cell>
          <cell r="C4469">
            <v>56067.945549999997</v>
          </cell>
        </row>
        <row r="4470">
          <cell r="A4470">
            <v>44283</v>
          </cell>
          <cell r="C4470">
            <v>55991.201200000003</v>
          </cell>
        </row>
        <row r="4471">
          <cell r="A4471">
            <v>44284</v>
          </cell>
          <cell r="C4471">
            <v>57769.140119999996</v>
          </cell>
        </row>
        <row r="4472">
          <cell r="A4472">
            <v>44285</v>
          </cell>
          <cell r="C4472">
            <v>58937.638890000002</v>
          </cell>
        </row>
        <row r="4473">
          <cell r="A4473">
            <v>44286</v>
          </cell>
          <cell r="C4473">
            <v>58954.497009999999</v>
          </cell>
        </row>
        <row r="4474">
          <cell r="A4474">
            <v>44287</v>
          </cell>
          <cell r="C4474">
            <v>59118.97408</v>
          </cell>
        </row>
        <row r="4475">
          <cell r="A4475">
            <v>44288</v>
          </cell>
          <cell r="C4475">
            <v>59392.14948</v>
          </cell>
        </row>
        <row r="4476">
          <cell r="A4476">
            <v>44289</v>
          </cell>
          <cell r="C4476">
            <v>57642.970959999999</v>
          </cell>
        </row>
        <row r="4477">
          <cell r="A4477">
            <v>44290</v>
          </cell>
          <cell r="C4477">
            <v>58752.80659</v>
          </cell>
        </row>
        <row r="4478">
          <cell r="A4478">
            <v>44291</v>
          </cell>
          <cell r="C4478">
            <v>58898.765899999999</v>
          </cell>
        </row>
        <row r="4479">
          <cell r="A4479">
            <v>44292</v>
          </cell>
          <cell r="C4479">
            <v>58243.453939999999</v>
          </cell>
        </row>
        <row r="4480">
          <cell r="A4480">
            <v>44293</v>
          </cell>
          <cell r="C4480">
            <v>56219.3963</v>
          </cell>
        </row>
        <row r="4481">
          <cell r="A4481">
            <v>44294</v>
          </cell>
          <cell r="C4481">
            <v>58321.10714</v>
          </cell>
        </row>
        <row r="4482">
          <cell r="A4482">
            <v>44295</v>
          </cell>
          <cell r="C4482">
            <v>58245.002999999997</v>
          </cell>
        </row>
        <row r="4483">
          <cell r="A4483">
            <v>44296</v>
          </cell>
          <cell r="C4483">
            <v>59793.235410000001</v>
          </cell>
        </row>
        <row r="4484">
          <cell r="A4484">
            <v>44297</v>
          </cell>
          <cell r="C4484">
            <v>60226.423609999998</v>
          </cell>
        </row>
        <row r="4485">
          <cell r="A4485">
            <v>44298</v>
          </cell>
          <cell r="C4485">
            <v>59915.464469999999</v>
          </cell>
        </row>
        <row r="4486">
          <cell r="A4486">
            <v>44299</v>
          </cell>
          <cell r="C4486">
            <v>63603.708169999998</v>
          </cell>
        </row>
        <row r="4487">
          <cell r="A4487">
            <v>44300</v>
          </cell>
          <cell r="C4487">
            <v>62922.213179999999</v>
          </cell>
        </row>
        <row r="4488">
          <cell r="A4488">
            <v>44301</v>
          </cell>
          <cell r="C4488">
            <v>63285.56727</v>
          </cell>
        </row>
        <row r="4489">
          <cell r="A4489">
            <v>44302</v>
          </cell>
          <cell r="C4489">
            <v>61611.996809999997</v>
          </cell>
        </row>
        <row r="4490">
          <cell r="A4490">
            <v>44303</v>
          </cell>
          <cell r="C4490">
            <v>60803.846530000003</v>
          </cell>
        </row>
        <row r="4491">
          <cell r="A4491">
            <v>44304</v>
          </cell>
          <cell r="C4491">
            <v>56163.1054</v>
          </cell>
        </row>
        <row r="4492">
          <cell r="A4492">
            <v>44305</v>
          </cell>
          <cell r="C4492">
            <v>55657.839229999998</v>
          </cell>
        </row>
        <row r="4493">
          <cell r="A4493">
            <v>44306</v>
          </cell>
          <cell r="C4493">
            <v>56379.212480000002</v>
          </cell>
        </row>
        <row r="4494">
          <cell r="A4494">
            <v>44307</v>
          </cell>
          <cell r="C4494">
            <v>53861.436959999999</v>
          </cell>
        </row>
        <row r="4495">
          <cell r="A4495">
            <v>44308</v>
          </cell>
          <cell r="C4495">
            <v>51826.893539999997</v>
          </cell>
        </row>
        <row r="4496">
          <cell r="A4496">
            <v>44309</v>
          </cell>
          <cell r="C4496">
            <v>51027.733330000003</v>
          </cell>
        </row>
        <row r="4497">
          <cell r="A4497">
            <v>44310</v>
          </cell>
          <cell r="C4497">
            <v>50020.153420000002</v>
          </cell>
        </row>
        <row r="4498">
          <cell r="A4498">
            <v>44311</v>
          </cell>
          <cell r="C4498">
            <v>49039.86234</v>
          </cell>
        </row>
        <row r="4499">
          <cell r="A4499">
            <v>44312</v>
          </cell>
          <cell r="C4499">
            <v>54006.252009999997</v>
          </cell>
        </row>
        <row r="4500">
          <cell r="A4500">
            <v>44313</v>
          </cell>
          <cell r="C4500">
            <v>54981.47999</v>
          </cell>
        </row>
        <row r="4501">
          <cell r="A4501">
            <v>44314</v>
          </cell>
          <cell r="C4501">
            <v>54793.394529999998</v>
          </cell>
        </row>
        <row r="4502">
          <cell r="A4502">
            <v>44315</v>
          </cell>
          <cell r="C4502">
            <v>53558.662069999998</v>
          </cell>
        </row>
        <row r="4503">
          <cell r="A4503">
            <v>44316</v>
          </cell>
          <cell r="C4503">
            <v>57775.278149999998</v>
          </cell>
        </row>
        <row r="4504">
          <cell r="A4504">
            <v>44317</v>
          </cell>
          <cell r="C4504">
            <v>57811.517529999997</v>
          </cell>
        </row>
        <row r="4505">
          <cell r="A4505">
            <v>44318</v>
          </cell>
          <cell r="C4505">
            <v>56613.202649999999</v>
          </cell>
        </row>
        <row r="4506">
          <cell r="A4506">
            <v>44319</v>
          </cell>
          <cell r="C4506">
            <v>57200.291219999999</v>
          </cell>
        </row>
        <row r="4507">
          <cell r="A4507">
            <v>44320</v>
          </cell>
          <cell r="C4507">
            <v>53333.537750000003</v>
          </cell>
        </row>
        <row r="4508">
          <cell r="A4508">
            <v>44321</v>
          </cell>
          <cell r="C4508">
            <v>57424.005949999999</v>
          </cell>
        </row>
        <row r="4509">
          <cell r="A4509">
            <v>44322</v>
          </cell>
          <cell r="C4509">
            <v>56485.701300000001</v>
          </cell>
        </row>
        <row r="4510">
          <cell r="A4510">
            <v>44323</v>
          </cell>
          <cell r="C4510">
            <v>57369.557999999997</v>
          </cell>
        </row>
        <row r="4511">
          <cell r="A4511">
            <v>44324</v>
          </cell>
          <cell r="C4511">
            <v>58766.584869999999</v>
          </cell>
        </row>
        <row r="4512">
          <cell r="A4512">
            <v>44325</v>
          </cell>
          <cell r="C4512">
            <v>58218.566079999997</v>
          </cell>
        </row>
        <row r="4513">
          <cell r="A4513">
            <v>44326</v>
          </cell>
          <cell r="C4513">
            <v>55824.861669999998</v>
          </cell>
        </row>
        <row r="4514">
          <cell r="A4514">
            <v>44327</v>
          </cell>
          <cell r="C4514">
            <v>56714.088909999999</v>
          </cell>
        </row>
        <row r="4515">
          <cell r="A4515">
            <v>44328</v>
          </cell>
          <cell r="C4515">
            <v>49916.494500000001</v>
          </cell>
        </row>
        <row r="4516">
          <cell r="A4516">
            <v>44329</v>
          </cell>
          <cell r="C4516">
            <v>49729.302499999998</v>
          </cell>
        </row>
        <row r="4517">
          <cell r="A4517">
            <v>44330</v>
          </cell>
          <cell r="C4517">
            <v>49873.686390000003</v>
          </cell>
        </row>
        <row r="4518">
          <cell r="A4518">
            <v>44331</v>
          </cell>
          <cell r="C4518">
            <v>46803.830520000003</v>
          </cell>
        </row>
        <row r="4519">
          <cell r="A4519">
            <v>44332</v>
          </cell>
          <cell r="C4519">
            <v>46406.331539999999</v>
          </cell>
        </row>
        <row r="4520">
          <cell r="A4520">
            <v>44333</v>
          </cell>
          <cell r="C4520">
            <v>43382.147859999997</v>
          </cell>
        </row>
        <row r="4521">
          <cell r="A4521">
            <v>44334</v>
          </cell>
          <cell r="C4521">
            <v>42985.843099999998</v>
          </cell>
        </row>
        <row r="4522">
          <cell r="A4522">
            <v>44335</v>
          </cell>
          <cell r="C4522">
            <v>37151.953939999999</v>
          </cell>
        </row>
        <row r="4523">
          <cell r="A4523">
            <v>44336</v>
          </cell>
          <cell r="C4523">
            <v>40512.111080000002</v>
          </cell>
        </row>
        <row r="4524">
          <cell r="A4524">
            <v>44337</v>
          </cell>
          <cell r="C4524">
            <v>37273.442349999998</v>
          </cell>
        </row>
        <row r="4525">
          <cell r="A4525">
            <v>44338</v>
          </cell>
          <cell r="C4525">
            <v>37645.722150000001</v>
          </cell>
        </row>
        <row r="4526">
          <cell r="A4526">
            <v>44339</v>
          </cell>
          <cell r="C4526">
            <v>34888.678310000003</v>
          </cell>
        </row>
        <row r="4527">
          <cell r="A4527">
            <v>44340</v>
          </cell>
          <cell r="C4527">
            <v>38669.018450000003</v>
          </cell>
        </row>
        <row r="4528">
          <cell r="A4528">
            <v>44341</v>
          </cell>
          <cell r="C4528">
            <v>38211.785519999998</v>
          </cell>
        </row>
        <row r="4529">
          <cell r="A4529">
            <v>44342</v>
          </cell>
          <cell r="C4529">
            <v>39266.355349999998</v>
          </cell>
        </row>
        <row r="4530">
          <cell r="A4530">
            <v>44343</v>
          </cell>
          <cell r="C4530">
            <v>38530.139569999999</v>
          </cell>
        </row>
        <row r="4531">
          <cell r="A4531">
            <v>44344</v>
          </cell>
          <cell r="C4531">
            <v>35690.743560000003</v>
          </cell>
        </row>
        <row r="4532">
          <cell r="A4532">
            <v>44345</v>
          </cell>
          <cell r="C4532">
            <v>34613.063849999999</v>
          </cell>
        </row>
        <row r="4533">
          <cell r="A4533">
            <v>44346</v>
          </cell>
          <cell r="C4533">
            <v>35639.981449999999</v>
          </cell>
        </row>
        <row r="4534">
          <cell r="A4534">
            <v>44347</v>
          </cell>
          <cell r="C4534">
            <v>37317.2768</v>
          </cell>
        </row>
        <row r="4535">
          <cell r="A4535">
            <v>44348</v>
          </cell>
          <cell r="C4535">
            <v>36642.329590000001</v>
          </cell>
        </row>
        <row r="4536">
          <cell r="A4536">
            <v>44349</v>
          </cell>
          <cell r="C4536">
            <v>37659.807099999998</v>
          </cell>
        </row>
        <row r="4537">
          <cell r="A4537">
            <v>44350</v>
          </cell>
          <cell r="C4537">
            <v>39173.793290000001</v>
          </cell>
        </row>
        <row r="4538">
          <cell r="A4538">
            <v>44351</v>
          </cell>
          <cell r="C4538">
            <v>36975.006569999998</v>
          </cell>
        </row>
        <row r="4539">
          <cell r="A4539">
            <v>44352</v>
          </cell>
          <cell r="C4539">
            <v>35533.746590000002</v>
          </cell>
        </row>
        <row r="4540">
          <cell r="A4540">
            <v>44353</v>
          </cell>
          <cell r="C4540">
            <v>35797.42239</v>
          </cell>
        </row>
        <row r="4541">
          <cell r="A4541">
            <v>44354</v>
          </cell>
          <cell r="C4541">
            <v>33577.694230000001</v>
          </cell>
        </row>
        <row r="4542">
          <cell r="A4542">
            <v>44355</v>
          </cell>
          <cell r="C4542">
            <v>33452.002249999998</v>
          </cell>
        </row>
        <row r="4543">
          <cell r="A4543">
            <v>44356</v>
          </cell>
          <cell r="C4543">
            <v>37290.991779999997</v>
          </cell>
        </row>
        <row r="4544">
          <cell r="A4544">
            <v>44357</v>
          </cell>
          <cell r="C4544">
            <v>36744.739309999997</v>
          </cell>
        </row>
        <row r="4545">
          <cell r="A4545">
            <v>44358</v>
          </cell>
          <cell r="C4545">
            <v>37242.886910000001</v>
          </cell>
        </row>
        <row r="4546">
          <cell r="A4546">
            <v>44359</v>
          </cell>
          <cell r="C4546">
            <v>35512.900110000002</v>
          </cell>
        </row>
        <row r="4547">
          <cell r="A4547">
            <v>44360</v>
          </cell>
          <cell r="C4547">
            <v>39019.887419999999</v>
          </cell>
        </row>
        <row r="4548">
          <cell r="A4548">
            <v>44361</v>
          </cell>
          <cell r="C4548">
            <v>40536.096189999997</v>
          </cell>
        </row>
        <row r="4549">
          <cell r="A4549">
            <v>44362</v>
          </cell>
          <cell r="C4549">
            <v>40239.18806</v>
          </cell>
        </row>
        <row r="4550">
          <cell r="A4550">
            <v>44363</v>
          </cell>
          <cell r="C4550">
            <v>38287.52592</v>
          </cell>
        </row>
        <row r="4551">
          <cell r="A4551">
            <v>44364</v>
          </cell>
          <cell r="C4551">
            <v>38109.197079999998</v>
          </cell>
        </row>
        <row r="4552">
          <cell r="A4552">
            <v>44365</v>
          </cell>
          <cell r="C4552">
            <v>35713.843780000003</v>
          </cell>
        </row>
        <row r="4553">
          <cell r="A4553">
            <v>44366</v>
          </cell>
          <cell r="C4553">
            <v>35668.695879999999</v>
          </cell>
        </row>
        <row r="4554">
          <cell r="A4554">
            <v>44367</v>
          </cell>
          <cell r="C4554">
            <v>35704.620860000003</v>
          </cell>
        </row>
        <row r="4555">
          <cell r="A4555">
            <v>44368</v>
          </cell>
          <cell r="C4555">
            <v>31586.754529999998</v>
          </cell>
        </row>
        <row r="4556">
          <cell r="A4556">
            <v>44369</v>
          </cell>
          <cell r="C4556">
            <v>32477.421129999999</v>
          </cell>
        </row>
        <row r="4557">
          <cell r="A4557">
            <v>44370</v>
          </cell>
          <cell r="C4557">
            <v>33652.924149999999</v>
          </cell>
        </row>
        <row r="4558">
          <cell r="A4558">
            <v>44371</v>
          </cell>
          <cell r="C4558">
            <v>34629.991040000001</v>
          </cell>
        </row>
        <row r="4559">
          <cell r="A4559">
            <v>44372</v>
          </cell>
          <cell r="C4559">
            <v>31670.67254</v>
          </cell>
        </row>
        <row r="4560">
          <cell r="A4560">
            <v>44373</v>
          </cell>
          <cell r="C4560">
            <v>31982.570029999999</v>
          </cell>
        </row>
        <row r="4561">
          <cell r="A4561">
            <v>44374</v>
          </cell>
          <cell r="C4561">
            <v>34607.288970000001</v>
          </cell>
        </row>
        <row r="4562">
          <cell r="A4562">
            <v>44375</v>
          </cell>
          <cell r="C4562">
            <v>34408.646090000002</v>
          </cell>
        </row>
        <row r="4563">
          <cell r="A4563">
            <v>44376</v>
          </cell>
          <cell r="C4563">
            <v>35900.154329999998</v>
          </cell>
        </row>
        <row r="4564">
          <cell r="A4564">
            <v>44377</v>
          </cell>
          <cell r="C4564">
            <v>35024.606829999997</v>
          </cell>
        </row>
        <row r="4565">
          <cell r="A4565">
            <v>44378</v>
          </cell>
          <cell r="C4565">
            <v>33568.586430000003</v>
          </cell>
        </row>
        <row r="4566">
          <cell r="A4566">
            <v>44379</v>
          </cell>
          <cell r="C4566">
            <v>33933.601479999998</v>
          </cell>
        </row>
        <row r="4567">
          <cell r="A4567">
            <v>44380</v>
          </cell>
          <cell r="C4567">
            <v>34674.532469999998</v>
          </cell>
        </row>
        <row r="4568">
          <cell r="A4568">
            <v>44381</v>
          </cell>
          <cell r="C4568">
            <v>35285.096570000002</v>
          </cell>
        </row>
        <row r="4569">
          <cell r="A4569">
            <v>44382</v>
          </cell>
          <cell r="C4569">
            <v>33821.809119999998</v>
          </cell>
        </row>
        <row r="4570">
          <cell r="A4570">
            <v>44383</v>
          </cell>
          <cell r="C4570">
            <v>34158.921219999997</v>
          </cell>
        </row>
        <row r="4571">
          <cell r="A4571">
            <v>44384</v>
          </cell>
          <cell r="C4571">
            <v>33850.914089999998</v>
          </cell>
        </row>
        <row r="4572">
          <cell r="A4572">
            <v>44385</v>
          </cell>
          <cell r="C4572">
            <v>32847.396789999999</v>
          </cell>
        </row>
        <row r="4573">
          <cell r="A4573">
            <v>44386</v>
          </cell>
          <cell r="C4573">
            <v>33878.236859999997</v>
          </cell>
        </row>
        <row r="4574">
          <cell r="A4574">
            <v>44387</v>
          </cell>
          <cell r="C4574">
            <v>33517.873339999998</v>
          </cell>
        </row>
        <row r="4575">
          <cell r="A4575">
            <v>44388</v>
          </cell>
          <cell r="C4575">
            <v>34242.672509999997</v>
          </cell>
        </row>
        <row r="4576">
          <cell r="A4576">
            <v>44389</v>
          </cell>
          <cell r="C4576">
            <v>33186.376839999997</v>
          </cell>
        </row>
        <row r="4577">
          <cell r="A4577">
            <v>44390</v>
          </cell>
          <cell r="C4577">
            <v>32616.020909999999</v>
          </cell>
        </row>
        <row r="4578">
          <cell r="A4578">
            <v>44391</v>
          </cell>
          <cell r="C4578">
            <v>32808.315190000001</v>
          </cell>
        </row>
        <row r="4579">
          <cell r="A4579">
            <v>44392</v>
          </cell>
          <cell r="C4579">
            <v>31671.443050000002</v>
          </cell>
        </row>
        <row r="4580">
          <cell r="A4580">
            <v>44393</v>
          </cell>
          <cell r="C4580">
            <v>31426.89948</v>
          </cell>
        </row>
        <row r="4581">
          <cell r="A4581">
            <v>44394</v>
          </cell>
          <cell r="C4581">
            <v>31548.92296</v>
          </cell>
        </row>
        <row r="4582">
          <cell r="A4582">
            <v>44395</v>
          </cell>
          <cell r="C4582">
            <v>31814.348279999998</v>
          </cell>
        </row>
        <row r="4583">
          <cell r="A4583">
            <v>44396</v>
          </cell>
          <cell r="C4583">
            <v>30834.36839</v>
          </cell>
        </row>
        <row r="4584">
          <cell r="A4584">
            <v>44397</v>
          </cell>
          <cell r="C4584">
            <v>29783.011419999999</v>
          </cell>
        </row>
        <row r="4585">
          <cell r="A4585">
            <v>44398</v>
          </cell>
          <cell r="C4585">
            <v>32131.635490000001</v>
          </cell>
        </row>
        <row r="4586">
          <cell r="A4586">
            <v>44399</v>
          </cell>
          <cell r="C4586">
            <v>32328.20984</v>
          </cell>
        </row>
        <row r="4587">
          <cell r="A4587">
            <v>44400</v>
          </cell>
          <cell r="C4587">
            <v>33498.822500000002</v>
          </cell>
        </row>
        <row r="4588">
          <cell r="A4588">
            <v>44401</v>
          </cell>
          <cell r="C4588">
            <v>34265.556239999998</v>
          </cell>
        </row>
        <row r="4589">
          <cell r="A4589">
            <v>44402</v>
          </cell>
          <cell r="C4589">
            <v>35242.644359999998</v>
          </cell>
        </row>
        <row r="4590">
          <cell r="A4590">
            <v>44403</v>
          </cell>
          <cell r="C4590">
            <v>37401.188750000001</v>
          </cell>
        </row>
        <row r="4591">
          <cell r="A4591">
            <v>44404</v>
          </cell>
          <cell r="C4591">
            <v>39315.132250000002</v>
          </cell>
        </row>
        <row r="4592">
          <cell r="A4592">
            <v>44405</v>
          </cell>
          <cell r="C4592">
            <v>40021.27289</v>
          </cell>
        </row>
        <row r="4593">
          <cell r="A4593">
            <v>44406</v>
          </cell>
          <cell r="C4593">
            <v>40037.52162</v>
          </cell>
        </row>
        <row r="4594">
          <cell r="A4594">
            <v>44407</v>
          </cell>
          <cell r="C4594">
            <v>42080.754910000003</v>
          </cell>
        </row>
        <row r="4595">
          <cell r="A4595">
            <v>44408</v>
          </cell>
          <cell r="C4595">
            <v>41692.757319999997</v>
          </cell>
        </row>
        <row r="4596">
          <cell r="A4596">
            <v>44409</v>
          </cell>
          <cell r="C4596">
            <v>40135.332000000002</v>
          </cell>
        </row>
        <row r="4597">
          <cell r="A4597">
            <v>44410</v>
          </cell>
          <cell r="C4597">
            <v>39183.672449999998</v>
          </cell>
        </row>
        <row r="4598">
          <cell r="A4598">
            <v>44411</v>
          </cell>
          <cell r="C4598">
            <v>38160.716650000002</v>
          </cell>
        </row>
        <row r="4599">
          <cell r="A4599">
            <v>44412</v>
          </cell>
          <cell r="C4599">
            <v>39799.303769999999</v>
          </cell>
        </row>
        <row r="4600">
          <cell r="A4600">
            <v>44413</v>
          </cell>
          <cell r="C4600">
            <v>40854.599719999998</v>
          </cell>
        </row>
        <row r="4601">
          <cell r="A4601">
            <v>44414</v>
          </cell>
          <cell r="C4601">
            <v>42826.831259999999</v>
          </cell>
        </row>
        <row r="4602">
          <cell r="A4602">
            <v>44415</v>
          </cell>
          <cell r="C4602">
            <v>44689.860959999998</v>
          </cell>
        </row>
        <row r="4603">
          <cell r="A4603">
            <v>44416</v>
          </cell>
          <cell r="C4603">
            <v>43785.481820000001</v>
          </cell>
        </row>
        <row r="4604">
          <cell r="A4604">
            <v>44417</v>
          </cell>
          <cell r="C4604">
            <v>46284.973980000002</v>
          </cell>
        </row>
        <row r="4605">
          <cell r="A4605">
            <v>44418</v>
          </cell>
          <cell r="C4605">
            <v>45594.076269999998</v>
          </cell>
        </row>
        <row r="4606">
          <cell r="A4606">
            <v>44419</v>
          </cell>
          <cell r="C4606">
            <v>45593.635929999997</v>
          </cell>
        </row>
        <row r="4607">
          <cell r="A4607">
            <v>44420</v>
          </cell>
          <cell r="C4607">
            <v>44428.28847</v>
          </cell>
        </row>
        <row r="4608">
          <cell r="A4608">
            <v>44421</v>
          </cell>
          <cell r="C4608">
            <v>47831.976040000001</v>
          </cell>
        </row>
        <row r="4609">
          <cell r="A4609">
            <v>44422</v>
          </cell>
          <cell r="C4609">
            <v>47096.945659999998</v>
          </cell>
        </row>
        <row r="4610">
          <cell r="A4610">
            <v>44423</v>
          </cell>
          <cell r="C4610">
            <v>47064.630369999999</v>
          </cell>
        </row>
        <row r="4611">
          <cell r="A4611">
            <v>44424</v>
          </cell>
          <cell r="C4611">
            <v>46004.484080000002</v>
          </cell>
        </row>
        <row r="4612">
          <cell r="A4612">
            <v>44425</v>
          </cell>
          <cell r="C4612">
            <v>44695.357620000002</v>
          </cell>
        </row>
        <row r="4613">
          <cell r="A4613">
            <v>44426</v>
          </cell>
          <cell r="C4613">
            <v>44801.188719999998</v>
          </cell>
        </row>
        <row r="4614">
          <cell r="A4614">
            <v>44427</v>
          </cell>
          <cell r="C4614">
            <v>46717.578750000001</v>
          </cell>
        </row>
        <row r="4615">
          <cell r="A4615">
            <v>44428</v>
          </cell>
          <cell r="C4615">
            <v>49339.176039999998</v>
          </cell>
        </row>
        <row r="4616">
          <cell r="A4616">
            <v>44429</v>
          </cell>
          <cell r="C4616">
            <v>48905.490590000001</v>
          </cell>
        </row>
        <row r="4617">
          <cell r="A4617">
            <v>44430</v>
          </cell>
          <cell r="C4617">
            <v>49321.654049999997</v>
          </cell>
        </row>
        <row r="4618">
          <cell r="A4618">
            <v>44431</v>
          </cell>
          <cell r="C4618">
            <v>49546.147709999997</v>
          </cell>
        </row>
        <row r="4619">
          <cell r="A4619">
            <v>44432</v>
          </cell>
          <cell r="C4619">
            <v>47756.001880000003</v>
          </cell>
        </row>
        <row r="4620">
          <cell r="A4620">
            <v>44433</v>
          </cell>
          <cell r="C4620">
            <v>48961.767789999998</v>
          </cell>
        </row>
        <row r="4621">
          <cell r="A4621">
            <v>44434</v>
          </cell>
          <cell r="C4621">
            <v>46940.707649999997</v>
          </cell>
        </row>
        <row r="4622">
          <cell r="A4622">
            <v>44435</v>
          </cell>
          <cell r="C4622">
            <v>49024.030939999997</v>
          </cell>
        </row>
        <row r="4623">
          <cell r="A4623">
            <v>44436</v>
          </cell>
          <cell r="C4623">
            <v>48883.290139999997</v>
          </cell>
        </row>
        <row r="4624">
          <cell r="A4624">
            <v>44437</v>
          </cell>
          <cell r="C4624">
            <v>48947.258970000003</v>
          </cell>
        </row>
        <row r="4625">
          <cell r="A4625">
            <v>44438</v>
          </cell>
          <cell r="C4625">
            <v>47093.880920000003</v>
          </cell>
        </row>
        <row r="4626">
          <cell r="A4626">
            <v>44439</v>
          </cell>
          <cell r="C4626">
            <v>47238.22683</v>
          </cell>
        </row>
        <row r="4627">
          <cell r="A4627">
            <v>44440</v>
          </cell>
          <cell r="C4627">
            <v>48763.856440000003</v>
          </cell>
        </row>
        <row r="4628">
          <cell r="A4628">
            <v>44441</v>
          </cell>
          <cell r="C4628">
            <v>49341.853799999997</v>
          </cell>
        </row>
        <row r="4629">
          <cell r="A4629">
            <v>44442</v>
          </cell>
          <cell r="C4629">
            <v>50011.346810000003</v>
          </cell>
        </row>
        <row r="4630">
          <cell r="A4630">
            <v>44443</v>
          </cell>
          <cell r="C4630">
            <v>49951.924149999999</v>
          </cell>
        </row>
        <row r="4631">
          <cell r="A4631">
            <v>44444</v>
          </cell>
          <cell r="C4631">
            <v>51741.550779999998</v>
          </cell>
        </row>
        <row r="4632">
          <cell r="A4632">
            <v>44445</v>
          </cell>
          <cell r="C4632">
            <v>52610.541149999997</v>
          </cell>
        </row>
        <row r="4633">
          <cell r="A4633">
            <v>44446</v>
          </cell>
          <cell r="C4633">
            <v>46795.209110000003</v>
          </cell>
        </row>
        <row r="4634">
          <cell r="A4634">
            <v>44447</v>
          </cell>
          <cell r="C4634">
            <v>46039.082130000003</v>
          </cell>
        </row>
        <row r="4635">
          <cell r="A4635">
            <v>44448</v>
          </cell>
          <cell r="C4635">
            <v>46377.168740000001</v>
          </cell>
        </row>
        <row r="4636">
          <cell r="A4636">
            <v>44449</v>
          </cell>
          <cell r="C4636">
            <v>44888.12371</v>
          </cell>
        </row>
        <row r="4637">
          <cell r="A4637">
            <v>44450</v>
          </cell>
          <cell r="C4637">
            <v>45147.440360000001</v>
          </cell>
        </row>
        <row r="4638">
          <cell r="A4638">
            <v>44451</v>
          </cell>
          <cell r="C4638">
            <v>46082.231500000002</v>
          </cell>
        </row>
        <row r="4639">
          <cell r="A4639">
            <v>44452</v>
          </cell>
          <cell r="C4639">
            <v>45004.701970000002</v>
          </cell>
        </row>
        <row r="4640">
          <cell r="A4640">
            <v>44453</v>
          </cell>
          <cell r="C4640">
            <v>47031.16732</v>
          </cell>
        </row>
        <row r="4641">
          <cell r="A4641">
            <v>44454</v>
          </cell>
          <cell r="C4641">
            <v>48143.037450000003</v>
          </cell>
        </row>
        <row r="4642">
          <cell r="A4642">
            <v>44455</v>
          </cell>
          <cell r="C4642">
            <v>47799.185039999997</v>
          </cell>
        </row>
        <row r="4643">
          <cell r="A4643">
            <v>44456</v>
          </cell>
          <cell r="C4643">
            <v>47204.662660000002</v>
          </cell>
        </row>
        <row r="4644">
          <cell r="A4644">
            <v>44457</v>
          </cell>
          <cell r="C4644">
            <v>48234.215470000003</v>
          </cell>
        </row>
        <row r="4645">
          <cell r="A4645">
            <v>44458</v>
          </cell>
          <cell r="C4645">
            <v>47257.287040000003</v>
          </cell>
        </row>
        <row r="4646">
          <cell r="A4646">
            <v>44459</v>
          </cell>
          <cell r="C4646">
            <v>42907.065770000001</v>
          </cell>
        </row>
        <row r="4647">
          <cell r="A4647">
            <v>44460</v>
          </cell>
          <cell r="C4647">
            <v>40633.93434</v>
          </cell>
        </row>
        <row r="4648">
          <cell r="A4648">
            <v>44461</v>
          </cell>
          <cell r="C4648">
            <v>43569.176200000002</v>
          </cell>
        </row>
        <row r="4649">
          <cell r="A4649">
            <v>44462</v>
          </cell>
          <cell r="C4649">
            <v>44890.047469999998</v>
          </cell>
        </row>
        <row r="4650">
          <cell r="A4650">
            <v>44463</v>
          </cell>
          <cell r="C4650">
            <v>42796.243219999997</v>
          </cell>
        </row>
        <row r="4651">
          <cell r="A4651">
            <v>44464</v>
          </cell>
          <cell r="C4651">
            <v>42746.979220000001</v>
          </cell>
        </row>
        <row r="4652">
          <cell r="A4652">
            <v>44465</v>
          </cell>
          <cell r="C4652">
            <v>43247.456879999998</v>
          </cell>
        </row>
        <row r="4653">
          <cell r="A4653">
            <v>44466</v>
          </cell>
          <cell r="C4653">
            <v>42248.017720000003</v>
          </cell>
        </row>
        <row r="4654">
          <cell r="A4654">
            <v>44467</v>
          </cell>
          <cell r="C4654">
            <v>41032.261930000001</v>
          </cell>
        </row>
        <row r="4655">
          <cell r="A4655">
            <v>44468</v>
          </cell>
          <cell r="C4655">
            <v>41538.28299</v>
          </cell>
        </row>
        <row r="4656">
          <cell r="A4656">
            <v>44469</v>
          </cell>
          <cell r="C4656">
            <v>43750.871800000001</v>
          </cell>
        </row>
        <row r="4657">
          <cell r="A4657">
            <v>44470</v>
          </cell>
          <cell r="C4657">
            <v>48118.177710000004</v>
          </cell>
        </row>
        <row r="4658">
          <cell r="A4658">
            <v>44471</v>
          </cell>
          <cell r="C4658">
            <v>47756.254280000001</v>
          </cell>
        </row>
        <row r="4659">
          <cell r="A4659">
            <v>44472</v>
          </cell>
          <cell r="C4659">
            <v>48220.653039999997</v>
          </cell>
        </row>
        <row r="4660">
          <cell r="A4660">
            <v>44473</v>
          </cell>
          <cell r="C4660">
            <v>49080.669090000003</v>
          </cell>
        </row>
        <row r="4661">
          <cell r="A4661">
            <v>44474</v>
          </cell>
          <cell r="C4661">
            <v>51559.36204</v>
          </cell>
        </row>
        <row r="4662">
          <cell r="A4662">
            <v>44475</v>
          </cell>
          <cell r="C4662">
            <v>55431.027000000002</v>
          </cell>
        </row>
        <row r="4663">
          <cell r="A4663">
            <v>44476</v>
          </cell>
          <cell r="C4663">
            <v>53776.542869999997</v>
          </cell>
        </row>
        <row r="4664">
          <cell r="A4664">
            <v>44477</v>
          </cell>
          <cell r="C4664">
            <v>53884.290529999998</v>
          </cell>
        </row>
        <row r="4665">
          <cell r="A4665">
            <v>44478</v>
          </cell>
          <cell r="C4665">
            <v>55068.643550000001</v>
          </cell>
        </row>
        <row r="4666">
          <cell r="A4666">
            <v>44479</v>
          </cell>
          <cell r="C4666">
            <v>54675.093220000002</v>
          </cell>
        </row>
        <row r="4667">
          <cell r="A4667">
            <v>44480</v>
          </cell>
          <cell r="C4667">
            <v>57434.240989999998</v>
          </cell>
        </row>
        <row r="4668">
          <cell r="A4668">
            <v>44481</v>
          </cell>
          <cell r="C4668">
            <v>56064.769979999997</v>
          </cell>
        </row>
        <row r="4669">
          <cell r="A4669">
            <v>44482</v>
          </cell>
          <cell r="C4669">
            <v>57377.799180000002</v>
          </cell>
        </row>
        <row r="4670">
          <cell r="A4670">
            <v>44483</v>
          </cell>
          <cell r="C4670">
            <v>57354.32086</v>
          </cell>
        </row>
        <row r="4671">
          <cell r="A4671">
            <v>44484</v>
          </cell>
          <cell r="C4671">
            <v>61571.09491</v>
          </cell>
        </row>
        <row r="4672">
          <cell r="A4672">
            <v>44485</v>
          </cell>
          <cell r="C4672">
            <v>60890.142829999997</v>
          </cell>
        </row>
        <row r="4673">
          <cell r="A4673">
            <v>44486</v>
          </cell>
          <cell r="C4673">
            <v>61640.375110000001</v>
          </cell>
        </row>
        <row r="4674">
          <cell r="A4674">
            <v>44487</v>
          </cell>
          <cell r="C4674">
            <v>61975.546970000003</v>
          </cell>
        </row>
        <row r="4675">
          <cell r="A4675">
            <v>44488</v>
          </cell>
          <cell r="C4675">
            <v>64238.271110000001</v>
          </cell>
        </row>
        <row r="4676">
          <cell r="A4676">
            <v>44489</v>
          </cell>
          <cell r="C4676">
            <v>65996.566170000006</v>
          </cell>
        </row>
        <row r="4677">
          <cell r="A4677">
            <v>44490</v>
          </cell>
          <cell r="C4677">
            <v>62385.167070000003</v>
          </cell>
        </row>
        <row r="4678">
          <cell r="A4678">
            <v>44491</v>
          </cell>
          <cell r="C4678">
            <v>60703.429539999997</v>
          </cell>
        </row>
        <row r="4679">
          <cell r="A4679">
            <v>44492</v>
          </cell>
          <cell r="C4679">
            <v>61342.90825</v>
          </cell>
        </row>
        <row r="4680">
          <cell r="A4680">
            <v>44493</v>
          </cell>
          <cell r="C4680">
            <v>60881.947560000001</v>
          </cell>
        </row>
        <row r="4681">
          <cell r="A4681">
            <v>44494</v>
          </cell>
          <cell r="C4681">
            <v>62967.41302</v>
          </cell>
        </row>
        <row r="4682">
          <cell r="A4682">
            <v>44495</v>
          </cell>
          <cell r="C4682">
            <v>60449.355300000003</v>
          </cell>
        </row>
        <row r="4683">
          <cell r="A4683">
            <v>44496</v>
          </cell>
          <cell r="C4683">
            <v>58639.680460000003</v>
          </cell>
        </row>
        <row r="4684">
          <cell r="A4684">
            <v>44497</v>
          </cell>
          <cell r="C4684">
            <v>60572.271240000002</v>
          </cell>
        </row>
        <row r="4685">
          <cell r="A4685">
            <v>44498</v>
          </cell>
          <cell r="C4685">
            <v>62234.031009999999</v>
          </cell>
        </row>
        <row r="4686">
          <cell r="A4686">
            <v>44499</v>
          </cell>
          <cell r="C4686">
            <v>61735.370669999997</v>
          </cell>
        </row>
        <row r="4687">
          <cell r="A4687">
            <v>44500</v>
          </cell>
          <cell r="C4687">
            <v>61366.999880000003</v>
          </cell>
        </row>
        <row r="4688">
          <cell r="A4688">
            <v>44501</v>
          </cell>
          <cell r="C4688">
            <v>61058.226269999999</v>
          </cell>
        </row>
        <row r="4689">
          <cell r="A4689">
            <v>44502</v>
          </cell>
          <cell r="C4689">
            <v>63176.571790000002</v>
          </cell>
        </row>
        <row r="4690">
          <cell r="A4690">
            <v>44503</v>
          </cell>
          <cell r="C4690">
            <v>62999.1224</v>
          </cell>
        </row>
        <row r="4691">
          <cell r="A4691">
            <v>44504</v>
          </cell>
          <cell r="C4691">
            <v>61434.632819999999</v>
          </cell>
        </row>
        <row r="4692">
          <cell r="A4692">
            <v>44505</v>
          </cell>
          <cell r="C4692">
            <v>61121.310519999999</v>
          </cell>
        </row>
        <row r="4693">
          <cell r="A4693">
            <v>44506</v>
          </cell>
          <cell r="C4693">
            <v>61493.6639</v>
          </cell>
        </row>
        <row r="4694">
          <cell r="A4694">
            <v>44507</v>
          </cell>
          <cell r="C4694">
            <v>63252.424760000002</v>
          </cell>
        </row>
        <row r="4695">
          <cell r="A4695">
            <v>44508</v>
          </cell>
          <cell r="C4695">
            <v>67589.006580000001</v>
          </cell>
        </row>
        <row r="4696">
          <cell r="A4696">
            <v>44509</v>
          </cell>
          <cell r="C4696">
            <v>66945.698829999994</v>
          </cell>
        </row>
        <row r="4697">
          <cell r="A4697">
            <v>44510</v>
          </cell>
          <cell r="C4697">
            <v>64818.216030000003</v>
          </cell>
        </row>
        <row r="4698">
          <cell r="A4698">
            <v>44511</v>
          </cell>
          <cell r="C4698">
            <v>64816.134530000003</v>
          </cell>
        </row>
        <row r="4699">
          <cell r="A4699">
            <v>44512</v>
          </cell>
          <cell r="C4699">
            <v>64282.43806</v>
          </cell>
        </row>
        <row r="4700">
          <cell r="A4700">
            <v>44513</v>
          </cell>
          <cell r="C4700">
            <v>64468.222110000002</v>
          </cell>
        </row>
        <row r="4701">
          <cell r="A4701">
            <v>44514</v>
          </cell>
          <cell r="C4701">
            <v>65342.419900000001</v>
          </cell>
        </row>
        <row r="4702">
          <cell r="A4702">
            <v>44515</v>
          </cell>
          <cell r="C4702">
            <v>63743.399960000002</v>
          </cell>
        </row>
        <row r="4703">
          <cell r="A4703">
            <v>44516</v>
          </cell>
          <cell r="C4703">
            <v>60312.90236</v>
          </cell>
        </row>
        <row r="4704">
          <cell r="A4704">
            <v>44517</v>
          </cell>
          <cell r="C4704">
            <v>60357.171499999997</v>
          </cell>
        </row>
        <row r="4705">
          <cell r="A4705">
            <v>44518</v>
          </cell>
          <cell r="C4705">
            <v>56875.86578</v>
          </cell>
        </row>
        <row r="4706">
          <cell r="A4706">
            <v>44519</v>
          </cell>
          <cell r="C4706">
            <v>58130.998449999999</v>
          </cell>
        </row>
        <row r="4707">
          <cell r="A4707">
            <v>44520</v>
          </cell>
          <cell r="C4707">
            <v>59767.492400000003</v>
          </cell>
        </row>
        <row r="4708">
          <cell r="A4708">
            <v>44521</v>
          </cell>
          <cell r="C4708">
            <v>58653.937059999997</v>
          </cell>
        </row>
        <row r="4709">
          <cell r="A4709">
            <v>44522</v>
          </cell>
          <cell r="C4709">
            <v>56345.421340000001</v>
          </cell>
        </row>
        <row r="4710">
          <cell r="A4710">
            <v>44523</v>
          </cell>
          <cell r="C4710">
            <v>57599.536229999998</v>
          </cell>
        </row>
        <row r="4711">
          <cell r="A4711">
            <v>44524</v>
          </cell>
          <cell r="C4711">
            <v>57185.986380000002</v>
          </cell>
        </row>
        <row r="4712">
          <cell r="A4712">
            <v>44525</v>
          </cell>
          <cell r="C4712">
            <v>58927.89069</v>
          </cell>
        </row>
        <row r="4713">
          <cell r="A4713">
            <v>44526</v>
          </cell>
          <cell r="C4713">
            <v>53761.701719999997</v>
          </cell>
        </row>
        <row r="4714">
          <cell r="A4714">
            <v>44527</v>
          </cell>
          <cell r="C4714">
            <v>54542.063600000001</v>
          </cell>
        </row>
        <row r="4715">
          <cell r="A4715">
            <v>44528</v>
          </cell>
          <cell r="C4715">
            <v>57201.708019999998</v>
          </cell>
        </row>
        <row r="4716">
          <cell r="A4716">
            <v>44529</v>
          </cell>
          <cell r="C4716">
            <v>57816.065289999999</v>
          </cell>
        </row>
        <row r="4717">
          <cell r="A4717">
            <v>44530</v>
          </cell>
          <cell r="C4717">
            <v>56915.512210000001</v>
          </cell>
        </row>
        <row r="4718">
          <cell r="A4718">
            <v>44531</v>
          </cell>
          <cell r="C4718">
            <v>57182.676010000003</v>
          </cell>
        </row>
        <row r="4719">
          <cell r="A4719">
            <v>44532</v>
          </cell>
          <cell r="C4719">
            <v>56448.448680000001</v>
          </cell>
        </row>
        <row r="4720">
          <cell r="A4720">
            <v>44533</v>
          </cell>
          <cell r="C4720">
            <v>53765.796479999997</v>
          </cell>
        </row>
        <row r="4721">
          <cell r="A4721">
            <v>44534</v>
          </cell>
          <cell r="C4721">
            <v>48962.920989999999</v>
          </cell>
        </row>
        <row r="4722">
          <cell r="A4722">
            <v>44535</v>
          </cell>
          <cell r="C4722">
            <v>49174.902909999997</v>
          </cell>
        </row>
        <row r="4723">
          <cell r="A4723">
            <v>44536</v>
          </cell>
          <cell r="C4723">
            <v>50492.435599999997</v>
          </cell>
        </row>
        <row r="4724">
          <cell r="A4724">
            <v>44537</v>
          </cell>
          <cell r="C4724">
            <v>50592.088499999998</v>
          </cell>
        </row>
        <row r="4725">
          <cell r="A4725">
            <v>44538</v>
          </cell>
          <cell r="C4725">
            <v>50521.236400000002</v>
          </cell>
        </row>
        <row r="4726">
          <cell r="A4726">
            <v>44539</v>
          </cell>
          <cell r="C4726">
            <v>47911.076399999998</v>
          </cell>
        </row>
        <row r="4727">
          <cell r="A4727">
            <v>44540</v>
          </cell>
          <cell r="C4727">
            <v>47262.237439999997</v>
          </cell>
        </row>
        <row r="4728">
          <cell r="A4728">
            <v>44541</v>
          </cell>
          <cell r="C4728">
            <v>49354.087169999999</v>
          </cell>
        </row>
        <row r="4729">
          <cell r="A4729">
            <v>44542</v>
          </cell>
          <cell r="C4729">
            <v>50118.920960000003</v>
          </cell>
        </row>
        <row r="4730">
          <cell r="A4730">
            <v>44543</v>
          </cell>
          <cell r="C4730">
            <v>46762.482530000001</v>
          </cell>
        </row>
        <row r="4731">
          <cell r="A4731">
            <v>44544</v>
          </cell>
          <cell r="C4731">
            <v>48413.705650000004</v>
          </cell>
        </row>
        <row r="4732">
          <cell r="A4732">
            <v>44545</v>
          </cell>
          <cell r="C4732">
            <v>48819.849349999997</v>
          </cell>
        </row>
        <row r="4733">
          <cell r="A4733">
            <v>44546</v>
          </cell>
          <cell r="C4733">
            <v>47695.28039</v>
          </cell>
        </row>
        <row r="4734">
          <cell r="A4734">
            <v>44547</v>
          </cell>
          <cell r="C4734">
            <v>46326.919600000001</v>
          </cell>
        </row>
        <row r="4735">
          <cell r="A4735">
            <v>44548</v>
          </cell>
          <cell r="C4735">
            <v>46962.913339999999</v>
          </cell>
        </row>
        <row r="4736">
          <cell r="A4736">
            <v>44549</v>
          </cell>
          <cell r="C4736">
            <v>46791.896059999999</v>
          </cell>
        </row>
        <row r="4737">
          <cell r="A4737">
            <v>44550</v>
          </cell>
          <cell r="C4737">
            <v>46853.710630000001</v>
          </cell>
        </row>
        <row r="4738">
          <cell r="A4738">
            <v>44551</v>
          </cell>
          <cell r="C4738">
            <v>48957.193910000002</v>
          </cell>
        </row>
        <row r="4739">
          <cell r="A4739">
            <v>44552</v>
          </cell>
          <cell r="C4739">
            <v>48646.433380000002</v>
          </cell>
        </row>
        <row r="4740">
          <cell r="A4740">
            <v>44553</v>
          </cell>
          <cell r="C4740">
            <v>50770.61419</v>
          </cell>
        </row>
        <row r="4741">
          <cell r="A4741">
            <v>44554</v>
          </cell>
          <cell r="C4741">
            <v>50864.328950000003</v>
          </cell>
        </row>
        <row r="4742">
          <cell r="A4742">
            <v>44555</v>
          </cell>
          <cell r="C4742">
            <v>50649.926149999999</v>
          </cell>
        </row>
        <row r="4743">
          <cell r="A4743">
            <v>44556</v>
          </cell>
          <cell r="C4743">
            <v>50806.442179999998</v>
          </cell>
        </row>
        <row r="4744">
          <cell r="A4744">
            <v>44557</v>
          </cell>
          <cell r="C4744">
            <v>50610.9568</v>
          </cell>
        </row>
        <row r="4745">
          <cell r="A4745">
            <v>44558</v>
          </cell>
          <cell r="C4745">
            <v>47669.74037</v>
          </cell>
        </row>
        <row r="4746">
          <cell r="A4746">
            <v>44559</v>
          </cell>
          <cell r="C4746">
            <v>46407.59549</v>
          </cell>
        </row>
        <row r="4747">
          <cell r="A4747">
            <v>44560</v>
          </cell>
          <cell r="C4747">
            <v>47188.320549999997</v>
          </cell>
        </row>
        <row r="4748">
          <cell r="A4748">
            <v>44561</v>
          </cell>
          <cell r="C4748">
            <v>46328.943140000003</v>
          </cell>
        </row>
        <row r="4749">
          <cell r="A4749">
            <v>44562</v>
          </cell>
          <cell r="C4749">
            <v>47620.42381</v>
          </cell>
        </row>
        <row r="4750">
          <cell r="A4750">
            <v>44563</v>
          </cell>
          <cell r="C4750">
            <v>47344.843410000001</v>
          </cell>
        </row>
        <row r="4751">
          <cell r="A4751">
            <v>44564</v>
          </cell>
          <cell r="C4751">
            <v>46467.6158</v>
          </cell>
        </row>
        <row r="4752">
          <cell r="A4752">
            <v>44565</v>
          </cell>
          <cell r="C4752">
            <v>45926.761789999997</v>
          </cell>
        </row>
        <row r="4753">
          <cell r="A4753">
            <v>44566</v>
          </cell>
          <cell r="C4753">
            <v>43589.355680000001</v>
          </cell>
        </row>
        <row r="4754">
          <cell r="A4754">
            <v>44567</v>
          </cell>
          <cell r="C4754">
            <v>43154.455220000003</v>
          </cell>
        </row>
        <row r="4755">
          <cell r="A4755">
            <v>44568</v>
          </cell>
          <cell r="C4755">
            <v>41564.239009999998</v>
          </cell>
        </row>
        <row r="4756">
          <cell r="A4756">
            <v>44569</v>
          </cell>
          <cell r="C4756">
            <v>41744.057829999998</v>
          </cell>
        </row>
        <row r="4757">
          <cell r="A4757">
            <v>44570</v>
          </cell>
          <cell r="C4757">
            <v>41910.512269999999</v>
          </cell>
        </row>
        <row r="4758">
          <cell r="A4758">
            <v>44571</v>
          </cell>
          <cell r="C4758">
            <v>41820.017870000003</v>
          </cell>
        </row>
        <row r="4759">
          <cell r="A4759">
            <v>44572</v>
          </cell>
          <cell r="C4759">
            <v>42721.695480000002</v>
          </cell>
        </row>
        <row r="4760">
          <cell r="A4760">
            <v>44573</v>
          </cell>
          <cell r="C4760">
            <v>43935.643980000001</v>
          </cell>
        </row>
        <row r="4761">
          <cell r="A4761">
            <v>44574</v>
          </cell>
          <cell r="C4761">
            <v>42596.123379999997</v>
          </cell>
        </row>
        <row r="4762">
          <cell r="A4762">
            <v>44575</v>
          </cell>
          <cell r="C4762">
            <v>43101.336000000003</v>
          </cell>
        </row>
        <row r="4763">
          <cell r="A4763">
            <v>44576</v>
          </cell>
          <cell r="C4763">
            <v>43198.869859999999</v>
          </cell>
        </row>
        <row r="4764">
          <cell r="A4764">
            <v>44577</v>
          </cell>
          <cell r="C4764">
            <v>43122.787409999997</v>
          </cell>
        </row>
        <row r="4765">
          <cell r="A4765">
            <v>44578</v>
          </cell>
          <cell r="C4765">
            <v>42235.184849999998</v>
          </cell>
        </row>
        <row r="4766">
          <cell r="A4766">
            <v>44579</v>
          </cell>
          <cell r="C4766">
            <v>42372.553269999997</v>
          </cell>
        </row>
        <row r="4767">
          <cell r="A4767">
            <v>44580</v>
          </cell>
          <cell r="C4767">
            <v>41731.947919999999</v>
          </cell>
        </row>
        <row r="4768">
          <cell r="A4768">
            <v>44581</v>
          </cell>
          <cell r="C4768">
            <v>40706.931550000001</v>
          </cell>
        </row>
        <row r="4769">
          <cell r="A4769">
            <v>44582</v>
          </cell>
          <cell r="C4769">
            <v>36440.265769999998</v>
          </cell>
        </row>
        <row r="4770">
          <cell r="A4770">
            <v>44583</v>
          </cell>
          <cell r="C4770">
            <v>35036.944739999999</v>
          </cell>
        </row>
        <row r="4771">
          <cell r="A4771">
            <v>44584</v>
          </cell>
          <cell r="C4771">
            <v>36254.879860000001</v>
          </cell>
        </row>
        <row r="4772">
          <cell r="A4772">
            <v>44585</v>
          </cell>
          <cell r="C4772">
            <v>36656.19382</v>
          </cell>
        </row>
        <row r="4773">
          <cell r="A4773">
            <v>44586</v>
          </cell>
          <cell r="C4773">
            <v>36946.238279999998</v>
          </cell>
        </row>
        <row r="4774">
          <cell r="A4774">
            <v>44587</v>
          </cell>
          <cell r="C4774">
            <v>36851.369879999998</v>
          </cell>
        </row>
        <row r="4775">
          <cell r="A4775">
            <v>44588</v>
          </cell>
          <cell r="C4775">
            <v>37148.32228</v>
          </cell>
        </row>
        <row r="4776">
          <cell r="A4776">
            <v>44589</v>
          </cell>
          <cell r="C4776">
            <v>37789.478819999997</v>
          </cell>
        </row>
        <row r="4777">
          <cell r="A4777">
            <v>44590</v>
          </cell>
          <cell r="C4777">
            <v>38137.472699999998</v>
          </cell>
        </row>
        <row r="4778">
          <cell r="A4778">
            <v>44591</v>
          </cell>
          <cell r="C4778">
            <v>37936.328780000003</v>
          </cell>
        </row>
        <row r="4779">
          <cell r="A4779">
            <v>44592</v>
          </cell>
          <cell r="C4779">
            <v>38455.689659999996</v>
          </cell>
        </row>
        <row r="4780">
          <cell r="A4780">
            <v>44593</v>
          </cell>
          <cell r="C4780">
            <v>38784.5023</v>
          </cell>
        </row>
        <row r="4781">
          <cell r="A4781">
            <v>44594</v>
          </cell>
          <cell r="C4781">
            <v>36924.10239</v>
          </cell>
        </row>
        <row r="4782">
          <cell r="A4782">
            <v>44595</v>
          </cell>
          <cell r="C4782">
            <v>37018.587</v>
          </cell>
        </row>
        <row r="4783">
          <cell r="A4783">
            <v>44596</v>
          </cell>
          <cell r="C4783">
            <v>41516.072820000001</v>
          </cell>
        </row>
        <row r="4784">
          <cell r="A4784">
            <v>44597</v>
          </cell>
          <cell r="C4784">
            <v>41421.476430000002</v>
          </cell>
        </row>
        <row r="4785">
          <cell r="A4785">
            <v>44598</v>
          </cell>
          <cell r="C4785">
            <v>42411.104290000003</v>
          </cell>
        </row>
        <row r="4786">
          <cell r="A4786">
            <v>44599</v>
          </cell>
          <cell r="C4786">
            <v>43921.964379999998</v>
          </cell>
        </row>
        <row r="4787">
          <cell r="A4787">
            <v>44600</v>
          </cell>
          <cell r="C4787">
            <v>44110.31669</v>
          </cell>
        </row>
        <row r="4788">
          <cell r="A4788">
            <v>44601</v>
          </cell>
          <cell r="C4788">
            <v>44347.120929999997</v>
          </cell>
        </row>
        <row r="4789">
          <cell r="A4789">
            <v>44602</v>
          </cell>
          <cell r="C4789">
            <v>43548.071889999999</v>
          </cell>
        </row>
        <row r="4790">
          <cell r="A4790">
            <v>44603</v>
          </cell>
          <cell r="C4790">
            <v>42407.687660000003</v>
          </cell>
        </row>
        <row r="4791">
          <cell r="A4791">
            <v>44604</v>
          </cell>
          <cell r="C4791">
            <v>42198.751429999997</v>
          </cell>
        </row>
        <row r="4792">
          <cell r="A4792">
            <v>44605</v>
          </cell>
          <cell r="C4792">
            <v>42242.100149999998</v>
          </cell>
        </row>
        <row r="4793">
          <cell r="A4793">
            <v>44606</v>
          </cell>
          <cell r="C4793">
            <v>42601.715069999998</v>
          </cell>
        </row>
        <row r="4794">
          <cell r="A4794">
            <v>44607</v>
          </cell>
          <cell r="C4794">
            <v>44600.784169999999</v>
          </cell>
        </row>
        <row r="4795">
          <cell r="A4795">
            <v>44608</v>
          </cell>
          <cell r="C4795">
            <v>43980.514560000003</v>
          </cell>
        </row>
        <row r="4796">
          <cell r="A4796">
            <v>44609</v>
          </cell>
          <cell r="C4796">
            <v>40548.839849999997</v>
          </cell>
        </row>
        <row r="4797">
          <cell r="A4797">
            <v>44610</v>
          </cell>
          <cell r="C4797">
            <v>40031.590539999997</v>
          </cell>
        </row>
        <row r="4798">
          <cell r="A4798">
            <v>44611</v>
          </cell>
          <cell r="C4798">
            <v>40127.36922</v>
          </cell>
        </row>
        <row r="4799">
          <cell r="A4799">
            <v>44612</v>
          </cell>
          <cell r="C4799">
            <v>38460.391219999998</v>
          </cell>
        </row>
        <row r="4800">
          <cell r="A4800">
            <v>44613</v>
          </cell>
          <cell r="C4800">
            <v>37012.560640000003</v>
          </cell>
        </row>
        <row r="4801">
          <cell r="A4801">
            <v>44614</v>
          </cell>
          <cell r="C4801">
            <v>38314.649729999997</v>
          </cell>
        </row>
        <row r="4802">
          <cell r="A4802">
            <v>44615</v>
          </cell>
          <cell r="C4802">
            <v>37311.625610000003</v>
          </cell>
        </row>
        <row r="4803">
          <cell r="A4803">
            <v>44616</v>
          </cell>
          <cell r="C4803">
            <v>38305.927759999999</v>
          </cell>
        </row>
        <row r="4804">
          <cell r="A4804">
            <v>44617</v>
          </cell>
          <cell r="C4804">
            <v>39216.700440000001</v>
          </cell>
        </row>
        <row r="4805">
          <cell r="A4805">
            <v>44618</v>
          </cell>
          <cell r="C4805">
            <v>39048.12227</v>
          </cell>
        </row>
        <row r="4806">
          <cell r="A4806">
            <v>44619</v>
          </cell>
          <cell r="C4806">
            <v>37721.433420000001</v>
          </cell>
        </row>
        <row r="4807">
          <cell r="A4807">
            <v>44620</v>
          </cell>
          <cell r="C4807">
            <v>43204.601629999997</v>
          </cell>
        </row>
        <row r="4808">
          <cell r="A4808">
            <v>44621</v>
          </cell>
          <cell r="C4808">
            <v>44348.196430000004</v>
          </cell>
        </row>
        <row r="4809">
          <cell r="A4809">
            <v>44622</v>
          </cell>
          <cell r="C4809">
            <v>43936.40971</v>
          </cell>
        </row>
        <row r="4810">
          <cell r="A4810">
            <v>44623</v>
          </cell>
          <cell r="C4810">
            <v>42459.603770000002</v>
          </cell>
        </row>
        <row r="4811">
          <cell r="A4811">
            <v>44624</v>
          </cell>
          <cell r="C4811">
            <v>39146.884469999997</v>
          </cell>
        </row>
        <row r="4812">
          <cell r="A4812">
            <v>44625</v>
          </cell>
          <cell r="C4812">
            <v>39416.46269</v>
          </cell>
        </row>
        <row r="4813">
          <cell r="A4813">
            <v>44626</v>
          </cell>
          <cell r="C4813">
            <v>38423.61894</v>
          </cell>
        </row>
        <row r="4814">
          <cell r="A4814">
            <v>44627</v>
          </cell>
          <cell r="C4814">
            <v>38018.6495</v>
          </cell>
        </row>
        <row r="4815">
          <cell r="A4815">
            <v>44628</v>
          </cell>
          <cell r="C4815">
            <v>38726.302100000001</v>
          </cell>
        </row>
        <row r="4816">
          <cell r="A4816">
            <v>44629</v>
          </cell>
          <cell r="C4816">
            <v>41977.383459999997</v>
          </cell>
        </row>
        <row r="4817">
          <cell r="A4817">
            <v>44630</v>
          </cell>
          <cell r="C4817">
            <v>39455.231919999998</v>
          </cell>
        </row>
        <row r="4818">
          <cell r="A4818">
            <v>44631</v>
          </cell>
          <cell r="C4818">
            <v>38811.496339999998</v>
          </cell>
        </row>
        <row r="4819">
          <cell r="A4819">
            <v>44632</v>
          </cell>
          <cell r="C4819">
            <v>38934.94356</v>
          </cell>
        </row>
        <row r="4820">
          <cell r="A4820">
            <v>44633</v>
          </cell>
          <cell r="C4820">
            <v>37835.34057</v>
          </cell>
        </row>
        <row r="4821">
          <cell r="A4821">
            <v>44634</v>
          </cell>
          <cell r="C4821">
            <v>39618.093289999997</v>
          </cell>
        </row>
        <row r="4822">
          <cell r="A4822">
            <v>44635</v>
          </cell>
          <cell r="C4822">
            <v>39322.548490000001</v>
          </cell>
        </row>
        <row r="4823">
          <cell r="A4823">
            <v>44636</v>
          </cell>
          <cell r="C4823">
            <v>41144.926829999997</v>
          </cell>
        </row>
        <row r="4824">
          <cell r="A4824">
            <v>44637</v>
          </cell>
          <cell r="C4824">
            <v>40948.665659999999</v>
          </cell>
        </row>
        <row r="4825">
          <cell r="A4825">
            <v>44638</v>
          </cell>
          <cell r="C4825">
            <v>41819.071600000003</v>
          </cell>
        </row>
        <row r="4826">
          <cell r="A4826">
            <v>44639</v>
          </cell>
          <cell r="C4826">
            <v>42189.938520000003</v>
          </cell>
        </row>
        <row r="4827">
          <cell r="A4827">
            <v>44640</v>
          </cell>
          <cell r="C4827">
            <v>41245.06005</v>
          </cell>
        </row>
        <row r="4828">
          <cell r="A4828">
            <v>44641</v>
          </cell>
          <cell r="C4828">
            <v>41080.710489999998</v>
          </cell>
        </row>
        <row r="4829">
          <cell r="A4829">
            <v>44642</v>
          </cell>
          <cell r="C4829">
            <v>42356.043590000001</v>
          </cell>
        </row>
        <row r="4830">
          <cell r="A4830">
            <v>44643</v>
          </cell>
          <cell r="C4830">
            <v>42893.506679999999</v>
          </cell>
        </row>
        <row r="4831">
          <cell r="A4831">
            <v>44644</v>
          </cell>
          <cell r="C4831">
            <v>43957.608350000002</v>
          </cell>
        </row>
        <row r="4832">
          <cell r="A4832">
            <v>44645</v>
          </cell>
          <cell r="C4832">
            <v>44383.257129999998</v>
          </cell>
        </row>
        <row r="4833">
          <cell r="A4833">
            <v>44646</v>
          </cell>
          <cell r="C4833">
            <v>44521.223910000001</v>
          </cell>
        </row>
        <row r="4834">
          <cell r="A4834">
            <v>44647</v>
          </cell>
          <cell r="C4834">
            <v>46823.671759999997</v>
          </cell>
        </row>
        <row r="4835">
          <cell r="A4835">
            <v>44648</v>
          </cell>
          <cell r="C4835">
            <v>47063.114009999998</v>
          </cell>
        </row>
        <row r="4836">
          <cell r="A4836">
            <v>44649</v>
          </cell>
          <cell r="C4836">
            <v>47488.167079999999</v>
          </cell>
        </row>
        <row r="4837">
          <cell r="A4837">
            <v>44650</v>
          </cell>
          <cell r="C4837">
            <v>47098.903030000001</v>
          </cell>
        </row>
        <row r="4838">
          <cell r="A4838">
            <v>44651</v>
          </cell>
          <cell r="C4838">
            <v>45558.263590000002</v>
          </cell>
        </row>
        <row r="4839">
          <cell r="A4839">
            <v>44652</v>
          </cell>
          <cell r="C4839">
            <v>46259.21355</v>
          </cell>
        </row>
        <row r="4840">
          <cell r="A4840">
            <v>44653</v>
          </cell>
          <cell r="C4840">
            <v>45892.876980000001</v>
          </cell>
        </row>
        <row r="4841">
          <cell r="A4841">
            <v>44654</v>
          </cell>
          <cell r="C4841">
            <v>46440.887880000002</v>
          </cell>
        </row>
        <row r="4842">
          <cell r="A4842">
            <v>44655</v>
          </cell>
          <cell r="C4842">
            <v>46617.085579999999</v>
          </cell>
        </row>
        <row r="4843">
          <cell r="A4843">
            <v>44656</v>
          </cell>
          <cell r="C4843">
            <v>45581.293640000004</v>
          </cell>
        </row>
        <row r="4844">
          <cell r="A4844">
            <v>44657</v>
          </cell>
          <cell r="C4844">
            <v>43200.531450000002</v>
          </cell>
        </row>
        <row r="4845">
          <cell r="A4845">
            <v>44658</v>
          </cell>
          <cell r="C4845">
            <v>43526.58281</v>
          </cell>
        </row>
        <row r="4846">
          <cell r="A4846">
            <v>44659</v>
          </cell>
          <cell r="C4846">
            <v>42307.707150000002</v>
          </cell>
        </row>
        <row r="4847">
          <cell r="A4847">
            <v>44660</v>
          </cell>
          <cell r="C4847">
            <v>42772.670599999998</v>
          </cell>
        </row>
        <row r="4848">
          <cell r="A4848">
            <v>44661</v>
          </cell>
          <cell r="C4848">
            <v>42268.733030000003</v>
          </cell>
        </row>
        <row r="4849">
          <cell r="A4849">
            <v>44662</v>
          </cell>
          <cell r="C4849">
            <v>39506.753369999999</v>
          </cell>
        </row>
        <row r="4850">
          <cell r="A4850">
            <v>44663</v>
          </cell>
          <cell r="C4850">
            <v>40168.556329999999</v>
          </cell>
        </row>
        <row r="4851">
          <cell r="A4851">
            <v>44664</v>
          </cell>
          <cell r="C4851">
            <v>41161.498740000003</v>
          </cell>
        </row>
        <row r="4852">
          <cell r="A4852">
            <v>44665</v>
          </cell>
          <cell r="C4852">
            <v>39919.972099999999</v>
          </cell>
        </row>
        <row r="4853">
          <cell r="A4853">
            <v>44666</v>
          </cell>
          <cell r="C4853">
            <v>40546.284619999999</v>
          </cell>
        </row>
        <row r="4854">
          <cell r="A4854">
            <v>44667</v>
          </cell>
          <cell r="C4854">
            <v>40424.483289999996</v>
          </cell>
        </row>
        <row r="4855">
          <cell r="A4855">
            <v>44668</v>
          </cell>
          <cell r="C4855">
            <v>39722.815410000003</v>
          </cell>
        </row>
        <row r="4856">
          <cell r="A4856">
            <v>44669</v>
          </cell>
          <cell r="C4856">
            <v>40830.991979999999</v>
          </cell>
        </row>
        <row r="4857">
          <cell r="A4857">
            <v>44670</v>
          </cell>
          <cell r="C4857">
            <v>41502.282480000002</v>
          </cell>
        </row>
        <row r="4858">
          <cell r="A4858">
            <v>44671</v>
          </cell>
          <cell r="C4858">
            <v>41374.378199999999</v>
          </cell>
        </row>
        <row r="4859">
          <cell r="A4859">
            <v>44672</v>
          </cell>
          <cell r="C4859">
            <v>40527.364079999999</v>
          </cell>
        </row>
        <row r="4860">
          <cell r="A4860">
            <v>44673</v>
          </cell>
          <cell r="C4860">
            <v>39740.31985</v>
          </cell>
        </row>
        <row r="4861">
          <cell r="A4861">
            <v>44674</v>
          </cell>
          <cell r="C4861">
            <v>39486.728710000003</v>
          </cell>
        </row>
        <row r="4862">
          <cell r="A4862">
            <v>44675</v>
          </cell>
          <cell r="C4862">
            <v>39485.895750000003</v>
          </cell>
        </row>
        <row r="4863">
          <cell r="A4863">
            <v>44676</v>
          </cell>
          <cell r="C4863">
            <v>40480.774210000003</v>
          </cell>
        </row>
        <row r="4864">
          <cell r="A4864">
            <v>44677</v>
          </cell>
          <cell r="C4864">
            <v>38069.265429999999</v>
          </cell>
        </row>
        <row r="4865">
          <cell r="A4865">
            <v>44678</v>
          </cell>
          <cell r="C4865">
            <v>39240.469810000002</v>
          </cell>
        </row>
        <row r="4866">
          <cell r="A4866">
            <v>44679</v>
          </cell>
          <cell r="C4866">
            <v>39755.269130000001</v>
          </cell>
        </row>
        <row r="4867">
          <cell r="A4867">
            <v>44680</v>
          </cell>
          <cell r="C4867">
            <v>38600.153350000001</v>
          </cell>
        </row>
        <row r="4868">
          <cell r="A4868">
            <v>44681</v>
          </cell>
          <cell r="C4868">
            <v>37716.884480000001</v>
          </cell>
        </row>
        <row r="4869">
          <cell r="A4869">
            <v>44682</v>
          </cell>
          <cell r="C4869">
            <v>38480.583530000004</v>
          </cell>
        </row>
        <row r="4870">
          <cell r="A4870">
            <v>44683</v>
          </cell>
          <cell r="C4870">
            <v>38531.468719999997</v>
          </cell>
        </row>
        <row r="4871">
          <cell r="A4871">
            <v>44684</v>
          </cell>
          <cell r="C4871">
            <v>37751.445820000001</v>
          </cell>
        </row>
        <row r="4872">
          <cell r="A4872">
            <v>44685</v>
          </cell>
          <cell r="C4872">
            <v>39693.11146</v>
          </cell>
        </row>
        <row r="4873">
          <cell r="A4873">
            <v>44686</v>
          </cell>
          <cell r="C4873">
            <v>36566.416490000003</v>
          </cell>
        </row>
        <row r="4874">
          <cell r="A4874">
            <v>44687</v>
          </cell>
          <cell r="C4874">
            <v>36054.16012</v>
          </cell>
        </row>
        <row r="4875">
          <cell r="A4875">
            <v>44688</v>
          </cell>
          <cell r="C4875">
            <v>35542.908409999996</v>
          </cell>
        </row>
        <row r="4876">
          <cell r="A4876">
            <v>44689</v>
          </cell>
          <cell r="C4876">
            <v>33987.641360000001</v>
          </cell>
        </row>
        <row r="4877">
          <cell r="A4877">
            <v>44690</v>
          </cell>
          <cell r="C4877">
            <v>30384.579819999999</v>
          </cell>
        </row>
        <row r="4878">
          <cell r="A4878">
            <v>44691</v>
          </cell>
          <cell r="C4878">
            <v>31007.755089999999</v>
          </cell>
        </row>
        <row r="4879">
          <cell r="A4879">
            <v>44692</v>
          </cell>
          <cell r="C4879">
            <v>28900.18388</v>
          </cell>
        </row>
        <row r="4880">
          <cell r="A4880">
            <v>44693</v>
          </cell>
          <cell r="C4880">
            <v>29100.43246</v>
          </cell>
        </row>
        <row r="4881">
          <cell r="A4881">
            <v>44694</v>
          </cell>
          <cell r="C4881">
            <v>29260.85713</v>
          </cell>
        </row>
        <row r="4882">
          <cell r="A4882">
            <v>44695</v>
          </cell>
          <cell r="C4882">
            <v>30100.306059999999</v>
          </cell>
        </row>
        <row r="4883">
          <cell r="A4883">
            <v>44696</v>
          </cell>
          <cell r="C4883">
            <v>31300.556130000001</v>
          </cell>
        </row>
        <row r="4884">
          <cell r="A4884">
            <v>44697</v>
          </cell>
          <cell r="C4884">
            <v>29872.995470000002</v>
          </cell>
        </row>
        <row r="4885">
          <cell r="A4885">
            <v>44698</v>
          </cell>
          <cell r="C4885">
            <v>30440.965</v>
          </cell>
        </row>
        <row r="4886">
          <cell r="A4886">
            <v>44699</v>
          </cell>
          <cell r="C4886">
            <v>28762.383959999999</v>
          </cell>
        </row>
        <row r="4887">
          <cell r="A4887">
            <v>44700</v>
          </cell>
          <cell r="C4887">
            <v>30339.662179999999</v>
          </cell>
        </row>
        <row r="4888">
          <cell r="A4888">
            <v>44701</v>
          </cell>
          <cell r="C4888">
            <v>29214.744419999999</v>
          </cell>
        </row>
        <row r="4889">
          <cell r="A4889">
            <v>44702</v>
          </cell>
          <cell r="C4889">
            <v>29423.89719</v>
          </cell>
        </row>
        <row r="4890">
          <cell r="A4890">
            <v>44703</v>
          </cell>
          <cell r="C4890">
            <v>30340.598269999999</v>
          </cell>
        </row>
        <row r="4891">
          <cell r="A4891">
            <v>44704</v>
          </cell>
          <cell r="C4891">
            <v>29113.477500000001</v>
          </cell>
        </row>
        <row r="4892">
          <cell r="A4892">
            <v>44705</v>
          </cell>
          <cell r="C4892">
            <v>29659.863740000001</v>
          </cell>
        </row>
        <row r="4893">
          <cell r="A4893">
            <v>44706</v>
          </cell>
          <cell r="C4893">
            <v>29571.571670000001</v>
          </cell>
        </row>
        <row r="4894">
          <cell r="A4894">
            <v>44707</v>
          </cell>
          <cell r="C4894">
            <v>29337.480179999999</v>
          </cell>
        </row>
        <row r="4895">
          <cell r="A4895">
            <v>44708</v>
          </cell>
          <cell r="C4895">
            <v>28607.08077</v>
          </cell>
        </row>
        <row r="4896">
          <cell r="A4896">
            <v>44709</v>
          </cell>
          <cell r="C4896">
            <v>29030.561170000001</v>
          </cell>
        </row>
        <row r="4897">
          <cell r="A4897">
            <v>44710</v>
          </cell>
          <cell r="C4897">
            <v>29424.727879999999</v>
          </cell>
        </row>
        <row r="4898">
          <cell r="A4898">
            <v>44711</v>
          </cell>
          <cell r="C4898">
            <v>31703.036059999999</v>
          </cell>
        </row>
        <row r="4899">
          <cell r="A4899">
            <v>44712</v>
          </cell>
          <cell r="C4899">
            <v>31835.105080000001</v>
          </cell>
        </row>
        <row r="4900">
          <cell r="A4900">
            <v>44713</v>
          </cell>
          <cell r="C4900">
            <v>29791.517810000001</v>
          </cell>
        </row>
        <row r="4901">
          <cell r="A4901">
            <v>44714</v>
          </cell>
          <cell r="C4901">
            <v>30467.907060000001</v>
          </cell>
        </row>
        <row r="4902">
          <cell r="A4902">
            <v>44715</v>
          </cell>
          <cell r="C4902">
            <v>29715.66142</v>
          </cell>
        </row>
        <row r="4903">
          <cell r="A4903">
            <v>44716</v>
          </cell>
          <cell r="C4903">
            <v>29828.900900000001</v>
          </cell>
        </row>
        <row r="4904">
          <cell r="A4904">
            <v>44717</v>
          </cell>
          <cell r="C4904">
            <v>29902.225849999999</v>
          </cell>
        </row>
        <row r="4905">
          <cell r="A4905">
            <v>44718</v>
          </cell>
          <cell r="C4905">
            <v>31372.19094</v>
          </cell>
        </row>
        <row r="4906">
          <cell r="A4906">
            <v>44719</v>
          </cell>
          <cell r="C4906">
            <v>31164.901109999999</v>
          </cell>
        </row>
        <row r="4907">
          <cell r="A4907">
            <v>44720</v>
          </cell>
          <cell r="C4907">
            <v>30217.64286</v>
          </cell>
        </row>
        <row r="4908">
          <cell r="A4908">
            <v>44721</v>
          </cell>
          <cell r="C4908">
            <v>30112.468519999999</v>
          </cell>
        </row>
        <row r="4909">
          <cell r="A4909">
            <v>44722</v>
          </cell>
          <cell r="C4909">
            <v>29082.150030000001</v>
          </cell>
        </row>
        <row r="4910">
          <cell r="A4910">
            <v>44723</v>
          </cell>
          <cell r="C4910">
            <v>28359.078870000001</v>
          </cell>
        </row>
        <row r="4911">
          <cell r="A4911">
            <v>44724</v>
          </cell>
          <cell r="C4911">
            <v>26773.588380000001</v>
          </cell>
        </row>
        <row r="4912">
          <cell r="A4912">
            <v>44725</v>
          </cell>
          <cell r="C4912">
            <v>22499.379929999999</v>
          </cell>
        </row>
        <row r="4913">
          <cell r="A4913">
            <v>44726</v>
          </cell>
          <cell r="C4913">
            <v>22202.80373</v>
          </cell>
        </row>
        <row r="4914">
          <cell r="A4914">
            <v>44727</v>
          </cell>
          <cell r="C4914">
            <v>22567.626199999999</v>
          </cell>
        </row>
        <row r="4915">
          <cell r="A4915">
            <v>44728</v>
          </cell>
          <cell r="C4915">
            <v>20368.602770000001</v>
          </cell>
        </row>
        <row r="4916">
          <cell r="A4916">
            <v>44729</v>
          </cell>
          <cell r="C4916">
            <v>20468.64471</v>
          </cell>
        </row>
        <row r="4917">
          <cell r="A4917">
            <v>44730</v>
          </cell>
          <cell r="C4917">
            <v>19021.819039999998</v>
          </cell>
        </row>
        <row r="4918">
          <cell r="A4918">
            <v>44731</v>
          </cell>
          <cell r="C4918">
            <v>20526.509529999999</v>
          </cell>
        </row>
        <row r="4919">
          <cell r="A4919">
            <v>44732</v>
          </cell>
          <cell r="C4919">
            <v>20642.67008</v>
          </cell>
        </row>
        <row r="4920">
          <cell r="A4920">
            <v>44733</v>
          </cell>
          <cell r="C4920">
            <v>20722.602940000001</v>
          </cell>
        </row>
        <row r="4921">
          <cell r="A4921">
            <v>44734</v>
          </cell>
          <cell r="C4921">
            <v>19984.71687</v>
          </cell>
        </row>
        <row r="4922">
          <cell r="A4922">
            <v>44735</v>
          </cell>
          <cell r="C4922">
            <v>21080.309850000001</v>
          </cell>
        </row>
        <row r="4923">
          <cell r="A4923">
            <v>44736</v>
          </cell>
          <cell r="C4923">
            <v>21266.227729999999</v>
          </cell>
        </row>
        <row r="4924">
          <cell r="A4924">
            <v>44737</v>
          </cell>
          <cell r="C4924">
            <v>21481.26296</v>
          </cell>
        </row>
        <row r="4925">
          <cell r="A4925">
            <v>44738</v>
          </cell>
          <cell r="C4925">
            <v>21037.045129999999</v>
          </cell>
        </row>
        <row r="4926">
          <cell r="A4926">
            <v>44739</v>
          </cell>
          <cell r="C4926">
            <v>20739.18434</v>
          </cell>
        </row>
        <row r="4927">
          <cell r="A4927">
            <v>44740</v>
          </cell>
          <cell r="C4927">
            <v>20281.265090000001</v>
          </cell>
        </row>
        <row r="4928">
          <cell r="A4928">
            <v>44741</v>
          </cell>
          <cell r="C4928">
            <v>20089.31869</v>
          </cell>
        </row>
        <row r="4929">
          <cell r="A4929">
            <v>44742</v>
          </cell>
          <cell r="C4929">
            <v>19763.69528</v>
          </cell>
        </row>
        <row r="4930">
          <cell r="A4930">
            <v>44743</v>
          </cell>
          <cell r="C4930">
            <v>19329.323520000002</v>
          </cell>
        </row>
        <row r="4931">
          <cell r="A4931">
            <v>44744</v>
          </cell>
          <cell r="C4931">
            <v>19241.928100000001</v>
          </cell>
        </row>
        <row r="4932">
          <cell r="A4932">
            <v>44745</v>
          </cell>
          <cell r="C4932">
            <v>19298.57516</v>
          </cell>
        </row>
        <row r="4933">
          <cell r="A4933">
            <v>44746</v>
          </cell>
          <cell r="C4933">
            <v>20251.369449999998</v>
          </cell>
        </row>
        <row r="4934">
          <cell r="A4934">
            <v>44747</v>
          </cell>
          <cell r="C4934">
            <v>20176.558870000001</v>
          </cell>
        </row>
        <row r="4935">
          <cell r="A4935">
            <v>44748</v>
          </cell>
          <cell r="C4935">
            <v>20561.93633</v>
          </cell>
        </row>
        <row r="4936">
          <cell r="A4936">
            <v>44749</v>
          </cell>
          <cell r="C4936">
            <v>21645.87169</v>
          </cell>
        </row>
        <row r="4937">
          <cell r="A4937">
            <v>44750</v>
          </cell>
          <cell r="C4937">
            <v>21822.087780000002</v>
          </cell>
        </row>
        <row r="4938">
          <cell r="A4938">
            <v>44751</v>
          </cell>
          <cell r="C4938">
            <v>21588.652870000002</v>
          </cell>
        </row>
        <row r="4939">
          <cell r="A4939">
            <v>44752</v>
          </cell>
          <cell r="C4939">
            <v>20856.26441</v>
          </cell>
        </row>
        <row r="4940">
          <cell r="A4940">
            <v>44753</v>
          </cell>
          <cell r="C4940">
            <v>19991.536779999999</v>
          </cell>
        </row>
        <row r="4941">
          <cell r="A4941">
            <v>44754</v>
          </cell>
          <cell r="C4941">
            <v>19321.70595</v>
          </cell>
        </row>
        <row r="4942">
          <cell r="A4942">
            <v>44755</v>
          </cell>
          <cell r="C4942">
            <v>20196.93072</v>
          </cell>
        </row>
        <row r="4943">
          <cell r="A4943">
            <v>44756</v>
          </cell>
          <cell r="C4943">
            <v>20573.824809999998</v>
          </cell>
        </row>
        <row r="4944">
          <cell r="A4944">
            <v>44757</v>
          </cell>
          <cell r="C4944">
            <v>20828.231299999999</v>
          </cell>
        </row>
        <row r="4945">
          <cell r="A4945">
            <v>44758</v>
          </cell>
          <cell r="C4945">
            <v>21196.973529999999</v>
          </cell>
        </row>
        <row r="4946">
          <cell r="A4946">
            <v>44759</v>
          </cell>
          <cell r="C4946">
            <v>20824.42194</v>
          </cell>
        </row>
        <row r="4947">
          <cell r="A4947">
            <v>44760</v>
          </cell>
          <cell r="C4947">
            <v>22390.399829999998</v>
          </cell>
        </row>
        <row r="4948">
          <cell r="A4948">
            <v>44761</v>
          </cell>
          <cell r="C4948">
            <v>23396.615519999999</v>
          </cell>
        </row>
        <row r="4949">
          <cell r="A4949">
            <v>44762</v>
          </cell>
          <cell r="C4949">
            <v>23318.160459999999</v>
          </cell>
        </row>
        <row r="4950">
          <cell r="A4950">
            <v>44763</v>
          </cell>
          <cell r="C4950">
            <v>23157.53631</v>
          </cell>
        </row>
        <row r="4951">
          <cell r="A4951">
            <v>44764</v>
          </cell>
          <cell r="C4951">
            <v>22716.563630000001</v>
          </cell>
        </row>
        <row r="4952">
          <cell r="A4952">
            <v>44765</v>
          </cell>
          <cell r="C4952">
            <v>22479.522929999999</v>
          </cell>
        </row>
        <row r="4953">
          <cell r="A4953">
            <v>44766</v>
          </cell>
          <cell r="C4953">
            <v>22625.680260000001</v>
          </cell>
        </row>
        <row r="4954">
          <cell r="A4954">
            <v>44767</v>
          </cell>
          <cell r="C4954">
            <v>21387.866600000001</v>
          </cell>
        </row>
        <row r="4955">
          <cell r="A4955">
            <v>44768</v>
          </cell>
          <cell r="C4955">
            <v>21214.412250000001</v>
          </cell>
        </row>
        <row r="4956">
          <cell r="A4956">
            <v>44769</v>
          </cell>
          <cell r="C4956">
            <v>22905.32015</v>
          </cell>
        </row>
        <row r="4957">
          <cell r="A4957">
            <v>44770</v>
          </cell>
          <cell r="C4957">
            <v>23839.512030000002</v>
          </cell>
        </row>
        <row r="4958">
          <cell r="A4958">
            <v>44771</v>
          </cell>
          <cell r="C4958">
            <v>23813.79351</v>
          </cell>
        </row>
        <row r="4959">
          <cell r="A4959">
            <v>44772</v>
          </cell>
          <cell r="C4959">
            <v>23657.617289999998</v>
          </cell>
        </row>
        <row r="4960">
          <cell r="A4960">
            <v>44773</v>
          </cell>
          <cell r="C4960">
            <v>23341.207849999999</v>
          </cell>
        </row>
        <row r="4961">
          <cell r="A4961">
            <v>44774</v>
          </cell>
          <cell r="C4961">
            <v>23318.674129999999</v>
          </cell>
        </row>
        <row r="4962">
          <cell r="A4962">
            <v>44775</v>
          </cell>
          <cell r="C4962">
            <v>22981.640630000002</v>
          </cell>
        </row>
        <row r="4963">
          <cell r="A4963">
            <v>44776</v>
          </cell>
          <cell r="C4963">
            <v>22852.6944</v>
          </cell>
        </row>
        <row r="4964">
          <cell r="A4964">
            <v>44777</v>
          </cell>
          <cell r="C4964">
            <v>22640.39559</v>
          </cell>
        </row>
        <row r="4965">
          <cell r="A4965">
            <v>44778</v>
          </cell>
          <cell r="C4965">
            <v>23248.45393</v>
          </cell>
        </row>
        <row r="4966">
          <cell r="A4966">
            <v>44779</v>
          </cell>
          <cell r="C4966">
            <v>22968.076010000001</v>
          </cell>
        </row>
        <row r="4967">
          <cell r="A4967">
            <v>44780</v>
          </cell>
          <cell r="C4967">
            <v>23172.967970000002</v>
          </cell>
        </row>
        <row r="4968">
          <cell r="A4968">
            <v>44781</v>
          </cell>
          <cell r="C4968">
            <v>23801.349750000001</v>
          </cell>
        </row>
        <row r="4969">
          <cell r="A4969">
            <v>44782</v>
          </cell>
          <cell r="C4969">
            <v>23173.138370000001</v>
          </cell>
        </row>
        <row r="4970">
          <cell r="A4970">
            <v>44783</v>
          </cell>
          <cell r="C4970">
            <v>23933.801909999998</v>
          </cell>
        </row>
        <row r="4971">
          <cell r="A4971">
            <v>44784</v>
          </cell>
          <cell r="C4971">
            <v>23958.282429999999</v>
          </cell>
        </row>
        <row r="4972">
          <cell r="A4972">
            <v>44785</v>
          </cell>
          <cell r="C4972">
            <v>24404.61607</v>
          </cell>
        </row>
        <row r="4973">
          <cell r="A4973">
            <v>44786</v>
          </cell>
          <cell r="C4973">
            <v>24431.268670000001</v>
          </cell>
        </row>
        <row r="4974">
          <cell r="A4974">
            <v>44787</v>
          </cell>
          <cell r="C4974">
            <v>24325.840520000002</v>
          </cell>
        </row>
        <row r="4975">
          <cell r="A4975">
            <v>44788</v>
          </cell>
          <cell r="C4975">
            <v>24147.307820000002</v>
          </cell>
        </row>
        <row r="4976">
          <cell r="A4976">
            <v>44789</v>
          </cell>
          <cell r="C4976">
            <v>23892.48444</v>
          </cell>
        </row>
        <row r="4977">
          <cell r="A4977">
            <v>44790</v>
          </cell>
          <cell r="C4977">
            <v>23318.944339999998</v>
          </cell>
        </row>
        <row r="4978">
          <cell r="A4978">
            <v>44791</v>
          </cell>
          <cell r="C4978">
            <v>23217.331289999998</v>
          </cell>
        </row>
        <row r="4979">
          <cell r="A4979">
            <v>44792</v>
          </cell>
          <cell r="C4979">
            <v>20882.650710000002</v>
          </cell>
        </row>
        <row r="4980">
          <cell r="A4980">
            <v>44793</v>
          </cell>
          <cell r="C4980">
            <v>21169.076669999999</v>
          </cell>
        </row>
        <row r="4981">
          <cell r="A4981">
            <v>44794</v>
          </cell>
          <cell r="C4981">
            <v>21541.53183</v>
          </cell>
        </row>
        <row r="4982">
          <cell r="A4982">
            <v>44795</v>
          </cell>
          <cell r="C4982">
            <v>21371.395260000001</v>
          </cell>
        </row>
        <row r="4983">
          <cell r="A4983">
            <v>44796</v>
          </cell>
          <cell r="C4983">
            <v>21526.166499999999</v>
          </cell>
        </row>
        <row r="4984">
          <cell r="A4984">
            <v>44797</v>
          </cell>
          <cell r="C4984">
            <v>21399.625380000001</v>
          </cell>
        </row>
        <row r="4985">
          <cell r="A4985">
            <v>44798</v>
          </cell>
          <cell r="C4985">
            <v>21604.064569999999</v>
          </cell>
        </row>
        <row r="4986">
          <cell r="A4986">
            <v>44799</v>
          </cell>
          <cell r="C4986">
            <v>20233.205290000002</v>
          </cell>
        </row>
        <row r="4987">
          <cell r="A4987">
            <v>44800</v>
          </cell>
          <cell r="C4987">
            <v>20059.369460000002</v>
          </cell>
        </row>
        <row r="4988">
          <cell r="A4988">
            <v>44801</v>
          </cell>
          <cell r="C4988">
            <v>19649.71919</v>
          </cell>
        </row>
        <row r="4989">
          <cell r="A4989">
            <v>44802</v>
          </cell>
          <cell r="C4989">
            <v>20284.900679999999</v>
          </cell>
        </row>
        <row r="4990">
          <cell r="A4990">
            <v>44803</v>
          </cell>
          <cell r="C4990">
            <v>19790.327949999999</v>
          </cell>
        </row>
        <row r="4991">
          <cell r="A4991">
            <v>44804</v>
          </cell>
          <cell r="C4991">
            <v>20044.00764</v>
          </cell>
        </row>
        <row r="4992">
          <cell r="A4992">
            <v>44805</v>
          </cell>
          <cell r="C4992">
            <v>20114.411400000001</v>
          </cell>
        </row>
        <row r="4993">
          <cell r="A4993">
            <v>44806</v>
          </cell>
          <cell r="C4993">
            <v>19945.95174</v>
          </cell>
        </row>
        <row r="4994">
          <cell r="A4994">
            <v>44807</v>
          </cell>
          <cell r="C4994">
            <v>19815.04954</v>
          </cell>
        </row>
        <row r="4995">
          <cell r="A4995">
            <v>44808</v>
          </cell>
          <cell r="C4995">
            <v>19978.806659999998</v>
          </cell>
        </row>
        <row r="4996">
          <cell r="A4996">
            <v>44809</v>
          </cell>
          <cell r="C4996">
            <v>19832.617269999999</v>
          </cell>
        </row>
        <row r="4997">
          <cell r="A4997">
            <v>44810</v>
          </cell>
          <cell r="C4997">
            <v>18849.675360000001</v>
          </cell>
        </row>
        <row r="4998">
          <cell r="A4998">
            <v>44811</v>
          </cell>
          <cell r="C4998">
            <v>19290.038199999999</v>
          </cell>
        </row>
        <row r="4999">
          <cell r="A4999">
            <v>44812</v>
          </cell>
          <cell r="C4999">
            <v>19328.261129999999</v>
          </cell>
        </row>
        <row r="5000">
          <cell r="A5000">
            <v>44813</v>
          </cell>
          <cell r="C5000">
            <v>21366.231500000002</v>
          </cell>
        </row>
        <row r="5001">
          <cell r="A5001">
            <v>44814</v>
          </cell>
          <cell r="C5001">
            <v>21678.075430000001</v>
          </cell>
        </row>
        <row r="5002">
          <cell r="A5002">
            <v>44815</v>
          </cell>
          <cell r="C5002">
            <v>21766.327420000001</v>
          </cell>
        </row>
        <row r="5003">
          <cell r="A5003">
            <v>44816</v>
          </cell>
          <cell r="C5003">
            <v>22334.582419999999</v>
          </cell>
        </row>
        <row r="5004">
          <cell r="A5004">
            <v>44817</v>
          </cell>
          <cell r="C5004">
            <v>20189.698960000002</v>
          </cell>
        </row>
        <row r="5005">
          <cell r="A5005">
            <v>44818</v>
          </cell>
          <cell r="C5005">
            <v>20253.946039999999</v>
          </cell>
        </row>
        <row r="5006">
          <cell r="A5006">
            <v>44819</v>
          </cell>
          <cell r="C5006">
            <v>19713.198530000001</v>
          </cell>
        </row>
        <row r="5007">
          <cell r="A5007">
            <v>44820</v>
          </cell>
          <cell r="C5007">
            <v>19755.130499999999</v>
          </cell>
        </row>
        <row r="5008">
          <cell r="A5008">
            <v>44821</v>
          </cell>
          <cell r="C5008">
            <v>20132.063030000001</v>
          </cell>
        </row>
        <row r="5009">
          <cell r="A5009">
            <v>44822</v>
          </cell>
          <cell r="C5009">
            <v>19415.187720000002</v>
          </cell>
        </row>
        <row r="5010">
          <cell r="A5010">
            <v>44823</v>
          </cell>
          <cell r="C5010">
            <v>19562.552629999998</v>
          </cell>
        </row>
        <row r="5011">
          <cell r="A5011">
            <v>44824</v>
          </cell>
          <cell r="C5011">
            <v>18883.71862</v>
          </cell>
        </row>
        <row r="5012">
          <cell r="A5012">
            <v>44825</v>
          </cell>
          <cell r="C5012">
            <v>18536.027129999999</v>
          </cell>
        </row>
        <row r="5013">
          <cell r="A5013">
            <v>44826</v>
          </cell>
          <cell r="C5013">
            <v>19419.039990000001</v>
          </cell>
        </row>
        <row r="5014">
          <cell r="A5014">
            <v>44827</v>
          </cell>
          <cell r="C5014">
            <v>19305.217720000001</v>
          </cell>
        </row>
        <row r="5015">
          <cell r="A5015">
            <v>44828</v>
          </cell>
          <cell r="C5015">
            <v>18945.014360000001</v>
          </cell>
        </row>
        <row r="5016">
          <cell r="A5016">
            <v>44829</v>
          </cell>
          <cell r="C5016">
            <v>18794.861260000001</v>
          </cell>
        </row>
        <row r="5017">
          <cell r="A5017">
            <v>44830</v>
          </cell>
          <cell r="C5017">
            <v>19204.72162</v>
          </cell>
        </row>
        <row r="5018">
          <cell r="A5018">
            <v>44831</v>
          </cell>
          <cell r="C5018">
            <v>19114.073280000001</v>
          </cell>
        </row>
        <row r="5019">
          <cell r="A5019">
            <v>44832</v>
          </cell>
          <cell r="C5019">
            <v>19429.814119999999</v>
          </cell>
        </row>
        <row r="5020">
          <cell r="A5020">
            <v>44833</v>
          </cell>
          <cell r="C5020">
            <v>19542.477989999999</v>
          </cell>
        </row>
        <row r="5021">
          <cell r="A5021">
            <v>44834</v>
          </cell>
          <cell r="C5021">
            <v>19451.411179999999</v>
          </cell>
        </row>
        <row r="5022">
          <cell r="A5022">
            <v>44835</v>
          </cell>
          <cell r="C5022">
            <v>19309.761419999999</v>
          </cell>
        </row>
        <row r="5023">
          <cell r="A5023">
            <v>44836</v>
          </cell>
          <cell r="C5023">
            <v>19047.293140000002</v>
          </cell>
        </row>
        <row r="5024">
          <cell r="A5024">
            <v>44837</v>
          </cell>
          <cell r="C5024">
            <v>19623.384249999999</v>
          </cell>
        </row>
        <row r="5025">
          <cell r="A5025">
            <v>44838</v>
          </cell>
          <cell r="C5025">
            <v>20336.305250000001</v>
          </cell>
        </row>
        <row r="5026">
          <cell r="A5026">
            <v>44839</v>
          </cell>
          <cell r="C5026">
            <v>20166.131880000001</v>
          </cell>
        </row>
        <row r="5027">
          <cell r="A5027">
            <v>44840</v>
          </cell>
          <cell r="C5027">
            <v>19952.07891</v>
          </cell>
        </row>
        <row r="5028">
          <cell r="A5028">
            <v>44841</v>
          </cell>
          <cell r="C5028">
            <v>19545.950949999999</v>
          </cell>
        </row>
        <row r="5029">
          <cell r="A5029">
            <v>44842</v>
          </cell>
          <cell r="C5029">
            <v>19412.584279999999</v>
          </cell>
        </row>
        <row r="5030">
          <cell r="A5030">
            <v>44843</v>
          </cell>
          <cell r="C5030">
            <v>19443.801800000001</v>
          </cell>
        </row>
        <row r="5031">
          <cell r="A5031">
            <v>44844</v>
          </cell>
          <cell r="C5031">
            <v>19141.06149</v>
          </cell>
        </row>
        <row r="5032">
          <cell r="A5032">
            <v>44845</v>
          </cell>
          <cell r="C5032">
            <v>19049.863259999998</v>
          </cell>
        </row>
        <row r="5033">
          <cell r="A5033">
            <v>44846</v>
          </cell>
          <cell r="C5033">
            <v>19157.54077</v>
          </cell>
        </row>
        <row r="5034">
          <cell r="A5034">
            <v>44847</v>
          </cell>
          <cell r="C5034">
            <v>19385.411270000001</v>
          </cell>
        </row>
        <row r="5035">
          <cell r="A5035">
            <v>44848</v>
          </cell>
          <cell r="C5035">
            <v>19186.282340000002</v>
          </cell>
        </row>
        <row r="5036">
          <cell r="A5036">
            <v>44849</v>
          </cell>
          <cell r="C5036">
            <v>19066.57763</v>
          </cell>
        </row>
        <row r="5037">
          <cell r="A5037">
            <v>44850</v>
          </cell>
          <cell r="C5037">
            <v>19266.889579999999</v>
          </cell>
        </row>
        <row r="5038">
          <cell r="A5038">
            <v>44851</v>
          </cell>
          <cell r="C5038">
            <v>19552.72551</v>
          </cell>
        </row>
        <row r="5039">
          <cell r="A5039">
            <v>44852</v>
          </cell>
          <cell r="C5039">
            <v>19338.52277</v>
          </cell>
        </row>
        <row r="5040">
          <cell r="A5040">
            <v>44853</v>
          </cell>
          <cell r="C5040">
            <v>19137.395189999999</v>
          </cell>
        </row>
        <row r="5041">
          <cell r="A5041">
            <v>44854</v>
          </cell>
          <cell r="C5041">
            <v>19050.92297</v>
          </cell>
        </row>
        <row r="5042">
          <cell r="A5042">
            <v>44855</v>
          </cell>
          <cell r="C5042">
            <v>19175.577939999999</v>
          </cell>
        </row>
        <row r="5043">
          <cell r="A5043">
            <v>44856</v>
          </cell>
          <cell r="C5043">
            <v>19207.51325</v>
          </cell>
        </row>
        <row r="5044">
          <cell r="A5044">
            <v>44857</v>
          </cell>
          <cell r="C5044">
            <v>19569.500489999999</v>
          </cell>
        </row>
        <row r="5045">
          <cell r="A5045">
            <v>44858</v>
          </cell>
          <cell r="C5045">
            <v>19342.950499999999</v>
          </cell>
        </row>
        <row r="5046">
          <cell r="A5046">
            <v>44859</v>
          </cell>
          <cell r="C5046">
            <v>20100.3596</v>
          </cell>
        </row>
        <row r="5047">
          <cell r="A5047">
            <v>44860</v>
          </cell>
          <cell r="C5047">
            <v>20777.237870000001</v>
          </cell>
        </row>
        <row r="5048">
          <cell r="A5048">
            <v>44861</v>
          </cell>
          <cell r="C5048">
            <v>20285.275880000001</v>
          </cell>
        </row>
        <row r="5049">
          <cell r="A5049">
            <v>44862</v>
          </cell>
          <cell r="C5049">
            <v>20601.858820000001</v>
          </cell>
        </row>
        <row r="5050">
          <cell r="A5050">
            <v>44863</v>
          </cell>
          <cell r="C5050">
            <v>20817.570629999998</v>
          </cell>
        </row>
        <row r="5051">
          <cell r="A5051">
            <v>44864</v>
          </cell>
          <cell r="C5051">
            <v>20632.632180000001</v>
          </cell>
        </row>
        <row r="5052">
          <cell r="A5052">
            <v>44865</v>
          </cell>
          <cell r="C5052">
            <v>20499.21977</v>
          </cell>
        </row>
        <row r="5053">
          <cell r="A5053">
            <v>44866</v>
          </cell>
          <cell r="C5053">
            <v>20481.880369999999</v>
          </cell>
        </row>
        <row r="5054">
          <cell r="A5054">
            <v>44867</v>
          </cell>
          <cell r="C5054">
            <v>20162.893240000001</v>
          </cell>
        </row>
        <row r="5055">
          <cell r="A5055">
            <v>44868</v>
          </cell>
          <cell r="C5055">
            <v>20204.764510000001</v>
          </cell>
        </row>
        <row r="5056">
          <cell r="A5056">
            <v>44869</v>
          </cell>
          <cell r="C5056">
            <v>21149.027549999999</v>
          </cell>
        </row>
        <row r="5057">
          <cell r="A5057">
            <v>44870</v>
          </cell>
          <cell r="C5057">
            <v>21276.101569999999</v>
          </cell>
        </row>
        <row r="5058">
          <cell r="A5058">
            <v>44871</v>
          </cell>
          <cell r="C5058">
            <v>20932.956709999999</v>
          </cell>
        </row>
        <row r="5059">
          <cell r="A5059">
            <v>44872</v>
          </cell>
          <cell r="C5059">
            <v>20593.726760000001</v>
          </cell>
        </row>
        <row r="5060">
          <cell r="A5060">
            <v>44873</v>
          </cell>
          <cell r="C5060">
            <v>18534.268950000001</v>
          </cell>
        </row>
        <row r="5061">
          <cell r="A5061">
            <v>44874</v>
          </cell>
          <cell r="C5061">
            <v>15863.344440000001</v>
          </cell>
        </row>
        <row r="5062">
          <cell r="A5062">
            <v>44875</v>
          </cell>
          <cell r="C5062">
            <v>17571.845600000001</v>
          </cell>
        </row>
        <row r="5063">
          <cell r="A5063">
            <v>44876</v>
          </cell>
          <cell r="C5063">
            <v>17008.584599999998</v>
          </cell>
        </row>
        <row r="5064">
          <cell r="A5064">
            <v>44877</v>
          </cell>
          <cell r="C5064">
            <v>16798.105889999999</v>
          </cell>
        </row>
        <row r="5065">
          <cell r="A5065">
            <v>44878</v>
          </cell>
          <cell r="C5065">
            <v>16346.55941</v>
          </cell>
        </row>
        <row r="5066">
          <cell r="A5066">
            <v>44879</v>
          </cell>
          <cell r="C5066">
            <v>16634.915120000001</v>
          </cell>
        </row>
        <row r="5067">
          <cell r="A5067">
            <v>44880</v>
          </cell>
          <cell r="C5067">
            <v>16867.778750000001</v>
          </cell>
        </row>
        <row r="5068">
          <cell r="A5068">
            <v>44881</v>
          </cell>
          <cell r="C5068">
            <v>16663.078509999999</v>
          </cell>
        </row>
        <row r="5069">
          <cell r="A5069">
            <v>44882</v>
          </cell>
          <cell r="C5069">
            <v>16686.215769999999</v>
          </cell>
        </row>
        <row r="5070">
          <cell r="A5070">
            <v>44883</v>
          </cell>
          <cell r="C5070">
            <v>16695.351770000001</v>
          </cell>
        </row>
        <row r="5071">
          <cell r="A5071">
            <v>44884</v>
          </cell>
          <cell r="C5071">
            <v>16717.710299999999</v>
          </cell>
        </row>
        <row r="5072">
          <cell r="A5072">
            <v>44885</v>
          </cell>
          <cell r="C5072">
            <v>16287.91533</v>
          </cell>
        </row>
        <row r="5073">
          <cell r="A5073">
            <v>44886</v>
          </cell>
          <cell r="C5073">
            <v>15797.53062</v>
          </cell>
        </row>
        <row r="5074">
          <cell r="A5074">
            <v>44887</v>
          </cell>
          <cell r="C5074">
            <v>16178.8837</v>
          </cell>
        </row>
        <row r="5075">
          <cell r="A5075">
            <v>44888</v>
          </cell>
          <cell r="C5075">
            <v>16622.307379999998</v>
          </cell>
        </row>
        <row r="5076">
          <cell r="A5076">
            <v>44889</v>
          </cell>
          <cell r="C5076">
            <v>16589.33196</v>
          </cell>
        </row>
        <row r="5077">
          <cell r="A5077">
            <v>44890</v>
          </cell>
          <cell r="C5077">
            <v>16526.632320000001</v>
          </cell>
        </row>
        <row r="5078">
          <cell r="A5078">
            <v>44891</v>
          </cell>
          <cell r="C5078">
            <v>16470.607899999999</v>
          </cell>
        </row>
        <row r="5079">
          <cell r="A5079">
            <v>44892</v>
          </cell>
          <cell r="C5079">
            <v>16449.996950000001</v>
          </cell>
        </row>
        <row r="5080">
          <cell r="A5080">
            <v>44893</v>
          </cell>
          <cell r="C5080">
            <v>16221.61975</v>
          </cell>
        </row>
        <row r="5081">
          <cell r="A5081">
            <v>44894</v>
          </cell>
          <cell r="C5081">
            <v>16447.883989999998</v>
          </cell>
        </row>
        <row r="5082">
          <cell r="A5082">
            <v>44895</v>
          </cell>
          <cell r="C5082">
            <v>17178.315409999999</v>
          </cell>
        </row>
        <row r="5083">
          <cell r="A5083">
            <v>44896</v>
          </cell>
          <cell r="C5083">
            <v>16962.986400000002</v>
          </cell>
        </row>
        <row r="5084">
          <cell r="A5084">
            <v>44897</v>
          </cell>
          <cell r="C5084">
            <v>17014.59</v>
          </cell>
        </row>
        <row r="5085">
          <cell r="A5085">
            <v>44898</v>
          </cell>
          <cell r="C5085">
            <v>16950.39</v>
          </cell>
        </row>
        <row r="5086">
          <cell r="A5086">
            <v>44899</v>
          </cell>
          <cell r="C5086">
            <v>17114.59</v>
          </cell>
        </row>
        <row r="5087">
          <cell r="A5087">
            <v>44900</v>
          </cell>
          <cell r="C5087">
            <v>16972.240000000002</v>
          </cell>
        </row>
        <row r="5088">
          <cell r="A5088">
            <v>44901</v>
          </cell>
          <cell r="C5088">
            <v>16995.63</v>
          </cell>
        </row>
        <row r="5089">
          <cell r="A5089">
            <v>44902</v>
          </cell>
          <cell r="C5089">
            <v>16830.68</v>
          </cell>
        </row>
        <row r="5090">
          <cell r="A5090">
            <v>44903</v>
          </cell>
          <cell r="C5090">
            <v>17184.099999999999</v>
          </cell>
        </row>
        <row r="5091">
          <cell r="A5091">
            <v>44904</v>
          </cell>
          <cell r="C5091">
            <v>17129.349999999999</v>
          </cell>
        </row>
        <row r="5092">
          <cell r="A5092">
            <v>44905</v>
          </cell>
          <cell r="C5092">
            <v>17115.37</v>
          </cell>
        </row>
        <row r="5093">
          <cell r="A5093">
            <v>44906</v>
          </cell>
          <cell r="C5093">
            <v>17131.46</v>
          </cell>
        </row>
        <row r="5094">
          <cell r="A5094">
            <v>44907</v>
          </cell>
          <cell r="C5094">
            <v>17177.78</v>
          </cell>
        </row>
        <row r="5095">
          <cell r="A5095">
            <v>44908</v>
          </cell>
          <cell r="C5095">
            <v>17762</v>
          </cell>
        </row>
        <row r="5096">
          <cell r="A5096">
            <v>44909</v>
          </cell>
          <cell r="C5096">
            <v>17828.900000000001</v>
          </cell>
        </row>
        <row r="5097">
          <cell r="A5097">
            <v>44910</v>
          </cell>
          <cell r="C5097">
            <v>17399.63</v>
          </cell>
        </row>
        <row r="5098">
          <cell r="A5098">
            <v>44911</v>
          </cell>
          <cell r="C5098">
            <v>16837.95</v>
          </cell>
        </row>
        <row r="5099">
          <cell r="A5099">
            <v>44912</v>
          </cell>
          <cell r="C5099">
            <v>16715.5</v>
          </cell>
        </row>
        <row r="5100">
          <cell r="A5100">
            <v>44913</v>
          </cell>
          <cell r="C5100">
            <v>16753.05</v>
          </cell>
        </row>
        <row r="5101">
          <cell r="A5101">
            <v>44914</v>
          </cell>
          <cell r="C5101">
            <v>16586.82</v>
          </cell>
        </row>
        <row r="5102">
          <cell r="A5102">
            <v>44915</v>
          </cell>
          <cell r="C5102">
            <v>16881.54</v>
          </cell>
        </row>
        <row r="5103">
          <cell r="A5103">
            <v>44916</v>
          </cell>
          <cell r="C5103">
            <v>16793.099999999999</v>
          </cell>
        </row>
        <row r="5104">
          <cell r="A5104">
            <v>44917</v>
          </cell>
          <cell r="C5104">
            <v>16792.25</v>
          </cell>
        </row>
        <row r="5105">
          <cell r="A5105">
            <v>44918</v>
          </cell>
          <cell r="C5105">
            <v>16811.330000000002</v>
          </cell>
        </row>
        <row r="5106">
          <cell r="A5106">
            <v>44919</v>
          </cell>
          <cell r="C5106">
            <v>16829.82</v>
          </cell>
        </row>
        <row r="5107">
          <cell r="A5107">
            <v>44920</v>
          </cell>
          <cell r="C5107">
            <v>16830.25</v>
          </cell>
        </row>
        <row r="5108">
          <cell r="A5108">
            <v>44921</v>
          </cell>
          <cell r="C5108">
            <v>16833.009999999998</v>
          </cell>
        </row>
        <row r="5109">
          <cell r="A5109">
            <v>44922</v>
          </cell>
          <cell r="C5109">
            <v>16692.55</v>
          </cell>
        </row>
        <row r="5110">
          <cell r="A5110">
            <v>44923</v>
          </cell>
          <cell r="C5110">
            <v>16517.32</v>
          </cell>
        </row>
        <row r="5111">
          <cell r="A5111">
            <v>44924</v>
          </cell>
          <cell r="C5111">
            <v>16593.400000000001</v>
          </cell>
        </row>
        <row r="5112">
          <cell r="A5112">
            <v>44925</v>
          </cell>
          <cell r="C5112">
            <v>16579.060000000001</v>
          </cell>
        </row>
        <row r="5113">
          <cell r="A5113">
            <v>44926</v>
          </cell>
          <cell r="C5113">
            <v>16593.400000000001</v>
          </cell>
        </row>
        <row r="5114">
          <cell r="A5114">
            <v>44927</v>
          </cell>
          <cell r="C5114">
            <v>16579.060000000001</v>
          </cell>
        </row>
        <row r="5115">
          <cell r="A5115">
            <v>44928</v>
          </cell>
          <cell r="C5115">
            <v>16750.939999999999</v>
          </cell>
        </row>
        <row r="5116">
          <cell r="A5116">
            <v>44929</v>
          </cell>
          <cell r="C5116">
            <v>16661.86</v>
          </cell>
        </row>
        <row r="5117">
          <cell r="A5117">
            <v>44930</v>
          </cell>
          <cell r="C5117">
            <v>16821.82</v>
          </cell>
        </row>
        <row r="5118">
          <cell r="A5118">
            <v>44931</v>
          </cell>
          <cell r="C5118">
            <v>16844.62</v>
          </cell>
        </row>
        <row r="5119">
          <cell r="A5119">
            <v>44932</v>
          </cell>
          <cell r="C5119">
            <v>16927.86</v>
          </cell>
        </row>
        <row r="5120">
          <cell r="A5120">
            <v>44933</v>
          </cell>
          <cell r="C5120">
            <v>16938.55</v>
          </cell>
        </row>
        <row r="5121">
          <cell r="A5121">
            <v>44934</v>
          </cell>
          <cell r="C5121">
            <v>16956.66</v>
          </cell>
        </row>
        <row r="5122">
          <cell r="A5122">
            <v>44935</v>
          </cell>
          <cell r="C5122">
            <v>17181.34</v>
          </cell>
        </row>
        <row r="5123">
          <cell r="A5123">
            <v>44936</v>
          </cell>
          <cell r="C5123">
            <v>17466.71</v>
          </cell>
        </row>
        <row r="5124">
          <cell r="A5124">
            <v>44937</v>
          </cell>
          <cell r="C5124">
            <v>17353.53</v>
          </cell>
        </row>
        <row r="5125">
          <cell r="A5125">
            <v>44938</v>
          </cell>
        </row>
        <row r="5126">
          <cell r="A5126">
            <v>44939</v>
          </cell>
        </row>
        <row r="5127">
          <cell r="A5127">
            <v>44940</v>
          </cell>
        </row>
        <row r="5128">
          <cell r="A5128">
            <v>44941</v>
          </cell>
        </row>
        <row r="5129">
          <cell r="A5129">
            <v>44942</v>
          </cell>
        </row>
        <row r="5130">
          <cell r="A5130">
            <v>44943</v>
          </cell>
        </row>
        <row r="5131">
          <cell r="A5131">
            <v>44944</v>
          </cell>
        </row>
        <row r="5132">
          <cell r="A5132">
            <v>44945</v>
          </cell>
        </row>
        <row r="5133">
          <cell r="A5133">
            <v>44946</v>
          </cell>
        </row>
        <row r="5134">
          <cell r="A5134">
            <v>44947</v>
          </cell>
        </row>
        <row r="5135">
          <cell r="A5135">
            <v>44948</v>
          </cell>
        </row>
        <row r="5136">
          <cell r="A5136">
            <v>44949</v>
          </cell>
        </row>
        <row r="5137">
          <cell r="A5137">
            <v>44950</v>
          </cell>
        </row>
        <row r="5138">
          <cell r="A5138">
            <v>44951</v>
          </cell>
        </row>
        <row r="5139">
          <cell r="A5139">
            <v>44952</v>
          </cell>
        </row>
        <row r="5140">
          <cell r="A5140">
            <v>44953</v>
          </cell>
        </row>
        <row r="5141">
          <cell r="A5141">
            <v>44954</v>
          </cell>
        </row>
        <row r="5142">
          <cell r="A5142">
            <v>44955</v>
          </cell>
        </row>
        <row r="5143">
          <cell r="A5143">
            <v>44956</v>
          </cell>
        </row>
        <row r="5144">
          <cell r="A5144">
            <v>44957</v>
          </cell>
        </row>
        <row r="5145">
          <cell r="A5145">
            <v>44958</v>
          </cell>
        </row>
        <row r="5146">
          <cell r="A5146">
            <v>44959</v>
          </cell>
        </row>
        <row r="5147">
          <cell r="A5147">
            <v>44960</v>
          </cell>
        </row>
        <row r="5148">
          <cell r="A5148">
            <v>44961</v>
          </cell>
        </row>
        <row r="5149">
          <cell r="A5149">
            <v>44962</v>
          </cell>
        </row>
        <row r="5150">
          <cell r="A5150">
            <v>44963</v>
          </cell>
        </row>
        <row r="5151">
          <cell r="A5151">
            <v>44964</v>
          </cell>
        </row>
        <row r="5152">
          <cell r="A5152">
            <v>44965</v>
          </cell>
        </row>
        <row r="5153">
          <cell r="A5153">
            <v>44966</v>
          </cell>
        </row>
        <row r="5154">
          <cell r="A5154">
            <v>44967</v>
          </cell>
        </row>
        <row r="5155">
          <cell r="A5155">
            <v>44968</v>
          </cell>
        </row>
        <row r="5156">
          <cell r="A5156">
            <v>44969</v>
          </cell>
        </row>
        <row r="5157">
          <cell r="A5157">
            <v>44970</v>
          </cell>
        </row>
        <row r="5158">
          <cell r="A5158">
            <v>44971</v>
          </cell>
        </row>
        <row r="5159">
          <cell r="A5159">
            <v>44972</v>
          </cell>
        </row>
        <row r="5160">
          <cell r="A5160">
            <v>44973</v>
          </cell>
        </row>
        <row r="5161">
          <cell r="A5161">
            <v>44974</v>
          </cell>
        </row>
        <row r="5162">
          <cell r="A5162">
            <v>44975</v>
          </cell>
        </row>
        <row r="5163">
          <cell r="A5163">
            <v>44976</v>
          </cell>
        </row>
        <row r="5164">
          <cell r="A5164">
            <v>44977</v>
          </cell>
        </row>
        <row r="5165">
          <cell r="A5165">
            <v>44978</v>
          </cell>
        </row>
        <row r="5166">
          <cell r="A5166">
            <v>44979</v>
          </cell>
        </row>
        <row r="5167">
          <cell r="A5167">
            <v>44980</v>
          </cell>
        </row>
        <row r="5168">
          <cell r="A5168">
            <v>44981</v>
          </cell>
        </row>
        <row r="5169">
          <cell r="A5169">
            <v>44982</v>
          </cell>
        </row>
        <row r="5170">
          <cell r="A5170">
            <v>44983</v>
          </cell>
        </row>
        <row r="5171">
          <cell r="A5171">
            <v>44984</v>
          </cell>
        </row>
        <row r="5172">
          <cell r="A5172">
            <v>44985</v>
          </cell>
        </row>
        <row r="5173">
          <cell r="A5173">
            <v>44986</v>
          </cell>
        </row>
        <row r="5174">
          <cell r="A5174">
            <v>44987</v>
          </cell>
        </row>
        <row r="5175">
          <cell r="A5175">
            <v>44988</v>
          </cell>
        </row>
        <row r="5176">
          <cell r="A5176">
            <v>44989</v>
          </cell>
        </row>
        <row r="5177">
          <cell r="A5177">
            <v>44990</v>
          </cell>
        </row>
        <row r="5178">
          <cell r="A5178">
            <v>44991</v>
          </cell>
        </row>
        <row r="5179">
          <cell r="A5179">
            <v>44992</v>
          </cell>
        </row>
        <row r="5180">
          <cell r="A5180">
            <v>44993</v>
          </cell>
        </row>
        <row r="5181">
          <cell r="A5181">
            <v>44994</v>
          </cell>
        </row>
        <row r="5182">
          <cell r="A5182">
            <v>44995</v>
          </cell>
        </row>
        <row r="5183">
          <cell r="A5183">
            <v>44996</v>
          </cell>
        </row>
        <row r="5184">
          <cell r="A5184">
            <v>44997</v>
          </cell>
        </row>
        <row r="5185">
          <cell r="A5185">
            <v>44998</v>
          </cell>
        </row>
        <row r="5186">
          <cell r="A5186">
            <v>44999</v>
          </cell>
        </row>
        <row r="5187">
          <cell r="A5187">
            <v>45000</v>
          </cell>
        </row>
        <row r="5188">
          <cell r="A5188">
            <v>45001</v>
          </cell>
        </row>
        <row r="5189">
          <cell r="A5189">
            <v>45002</v>
          </cell>
        </row>
        <row r="5190">
          <cell r="A5190">
            <v>45003</v>
          </cell>
        </row>
        <row r="5191">
          <cell r="A5191">
            <v>45004</v>
          </cell>
        </row>
        <row r="5192">
          <cell r="A5192">
            <v>45005</v>
          </cell>
        </row>
        <row r="5193">
          <cell r="A5193">
            <v>45006</v>
          </cell>
        </row>
        <row r="5194">
          <cell r="A5194">
            <v>45007</v>
          </cell>
        </row>
        <row r="5195">
          <cell r="A5195">
            <v>45008</v>
          </cell>
        </row>
        <row r="5196">
          <cell r="A5196">
            <v>45009</v>
          </cell>
        </row>
        <row r="5197">
          <cell r="A5197">
            <v>45010</v>
          </cell>
        </row>
        <row r="5198">
          <cell r="A5198">
            <v>45011</v>
          </cell>
        </row>
        <row r="5199">
          <cell r="A5199">
            <v>45012</v>
          </cell>
        </row>
        <row r="5200">
          <cell r="A5200">
            <v>45013</v>
          </cell>
        </row>
        <row r="5201">
          <cell r="A5201">
            <v>45014</v>
          </cell>
        </row>
        <row r="5202">
          <cell r="A5202">
            <v>45015</v>
          </cell>
        </row>
        <row r="5203">
          <cell r="A5203">
            <v>45016</v>
          </cell>
        </row>
        <row r="5204">
          <cell r="A5204">
            <v>45017</v>
          </cell>
        </row>
        <row r="5205">
          <cell r="A5205">
            <v>45018</v>
          </cell>
        </row>
        <row r="5206">
          <cell r="A5206">
            <v>45019</v>
          </cell>
        </row>
        <row r="5207">
          <cell r="A5207">
            <v>45020</v>
          </cell>
        </row>
        <row r="5208">
          <cell r="A5208">
            <v>45021</v>
          </cell>
        </row>
        <row r="5209">
          <cell r="A5209">
            <v>45022</v>
          </cell>
        </row>
        <row r="5210">
          <cell r="A5210">
            <v>45023</v>
          </cell>
        </row>
        <row r="5211">
          <cell r="A5211">
            <v>45024</v>
          </cell>
        </row>
        <row r="5212">
          <cell r="A5212">
            <v>45025</v>
          </cell>
        </row>
        <row r="5213">
          <cell r="A5213">
            <v>45026</v>
          </cell>
        </row>
        <row r="5214">
          <cell r="A5214">
            <v>45027</v>
          </cell>
        </row>
        <row r="5215">
          <cell r="A5215">
            <v>45028</v>
          </cell>
        </row>
        <row r="5216">
          <cell r="A5216">
            <v>45029</v>
          </cell>
        </row>
        <row r="5217">
          <cell r="A5217">
            <v>45030</v>
          </cell>
        </row>
        <row r="5218">
          <cell r="A5218">
            <v>45031</v>
          </cell>
        </row>
        <row r="5219">
          <cell r="A5219">
            <v>45032</v>
          </cell>
        </row>
        <row r="5220">
          <cell r="A5220">
            <v>45033</v>
          </cell>
        </row>
        <row r="5221">
          <cell r="A5221">
            <v>45034</v>
          </cell>
        </row>
        <row r="5222">
          <cell r="A5222">
            <v>45035</v>
          </cell>
        </row>
        <row r="5223">
          <cell r="A5223">
            <v>45036</v>
          </cell>
        </row>
        <row r="5224">
          <cell r="A5224">
            <v>45037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ockchain.com/charts/difficulty" TargetMode="External"/><Relationship Id="rId2" Type="http://schemas.openxmlformats.org/officeDocument/2006/relationships/hyperlink" Target="https://www.blockchain.com/charts/hash-rate" TargetMode="External"/><Relationship Id="rId1" Type="http://schemas.openxmlformats.org/officeDocument/2006/relationships/hyperlink" Target="https://www.blockchain.com/charts/market-price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24B30-752F-4296-8CA7-3F757979D108}">
  <sheetPr codeName="Sheet1"/>
  <dimension ref="A1:AR5847"/>
  <sheetViews>
    <sheetView tabSelected="1" zoomScale="85" zoomScaleNormal="85" workbookViewId="0">
      <pane xSplit="1" ySplit="2" topLeftCell="B5087" activePane="bottomRight" state="frozen"/>
      <selection pane="bottomRight" activeCell="V4964" sqref="V4964"/>
      <selection pane="bottomLeft" activeCell="A3" sqref="A3"/>
      <selection pane="topRight" activeCell="B1" sqref="B1"/>
    </sheetView>
  </sheetViews>
  <sheetFormatPr defaultRowHeight="15"/>
  <cols>
    <col min="1" max="1" width="10.85546875" style="1" bestFit="1" customWidth="1"/>
    <col min="2" max="2" width="14.5703125" style="2" bestFit="1" customWidth="1"/>
    <col min="3" max="3" width="13.7109375" style="3" bestFit="1" customWidth="1"/>
    <col min="4" max="4" width="25.7109375" style="4" bestFit="1" customWidth="1"/>
    <col min="5" max="5" width="19.140625" style="4" bestFit="1" customWidth="1"/>
    <col min="6" max="6" width="22" style="3" bestFit="1" customWidth="1"/>
    <col min="7" max="7" width="20.42578125" style="3" bestFit="1" customWidth="1"/>
    <col min="8" max="8" width="2.7109375" style="4" customWidth="1"/>
    <col min="9" max="9" width="11.7109375" style="5" bestFit="1" customWidth="1"/>
    <col min="10" max="10" width="10.7109375" style="4" bestFit="1" customWidth="1"/>
    <col min="11" max="11" width="10.42578125" style="4" bestFit="1" customWidth="1"/>
    <col min="12" max="12" width="18.7109375" style="6" bestFit="1" customWidth="1"/>
    <col min="13" max="13" width="2.42578125" style="6" customWidth="1"/>
    <col min="14" max="14" width="18.7109375" style="16" bestFit="1" customWidth="1"/>
    <col min="15" max="15" width="28.7109375" bestFit="1" customWidth="1"/>
    <col min="16" max="16" width="2.28515625" customWidth="1"/>
    <col min="17" max="17" width="28.7109375" customWidth="1"/>
    <col min="18" max="18" width="28.140625" style="3" bestFit="1" customWidth="1"/>
    <col min="19" max="19" width="22.7109375" style="3" customWidth="1"/>
    <col min="20" max="20" width="26" style="69" bestFit="1" customWidth="1"/>
    <col min="21" max="21" width="2.7109375" customWidth="1"/>
    <col min="22" max="22" width="17.7109375" customWidth="1"/>
    <col min="23" max="23" width="16.28515625" customWidth="1"/>
    <col min="24" max="24" width="11.7109375" customWidth="1"/>
    <col min="26" max="26" width="19.42578125" bestFit="1" customWidth="1"/>
    <col min="27" max="27" width="21.5703125" bestFit="1" customWidth="1"/>
    <col min="28" max="28" width="15.42578125" bestFit="1" customWidth="1"/>
    <col min="29" max="29" width="15.42578125" style="71" bestFit="1" customWidth="1"/>
    <col min="31" max="31" width="2.7109375" customWidth="1"/>
    <col min="34" max="34" width="11" bestFit="1" customWidth="1"/>
    <col min="35" max="35" width="12.7109375" bestFit="1" customWidth="1"/>
    <col min="37" max="37" width="11.5703125" bestFit="1" customWidth="1"/>
    <col min="40" max="40" width="18.7109375" bestFit="1" customWidth="1"/>
    <col min="41" max="41" width="23.140625" bestFit="1" customWidth="1"/>
    <col min="42" max="42" width="34" bestFit="1" customWidth="1"/>
    <col min="43" max="43" width="9.85546875" bestFit="1" customWidth="1"/>
    <col min="44" max="44" width="12.7109375" bestFit="1" customWidth="1"/>
    <col min="45" max="65" width="12.5703125" bestFit="1" customWidth="1"/>
  </cols>
  <sheetData>
    <row r="1" spans="1:42" ht="15.75" thickBot="1">
      <c r="L1" s="16"/>
      <c r="N1" s="73" t="s">
        <v>0</v>
      </c>
      <c r="O1" s="73"/>
      <c r="P1" s="28"/>
      <c r="Q1" s="74" t="s">
        <v>1</v>
      </c>
      <c r="R1" s="74"/>
      <c r="S1" s="74"/>
      <c r="T1" s="74"/>
      <c r="V1" s="73" t="s">
        <v>2</v>
      </c>
      <c r="W1" s="73"/>
      <c r="X1" s="23" t="s">
        <v>3</v>
      </c>
      <c r="Y1" s="23" t="s">
        <v>4</v>
      </c>
      <c r="AF1" s="7" t="s">
        <v>5</v>
      </c>
      <c r="AG1" s="25">
        <v>0.01</v>
      </c>
      <c r="AI1" s="7" t="s">
        <v>6</v>
      </c>
      <c r="AJ1" s="25">
        <v>366</v>
      </c>
      <c r="AK1" s="7" t="s">
        <v>7</v>
      </c>
      <c r="AL1" s="25">
        <v>1</v>
      </c>
    </row>
    <row r="2" spans="1:42" ht="15.75" thickBot="1">
      <c r="A2" s="8" t="s">
        <v>8</v>
      </c>
      <c r="B2" s="9" t="s">
        <v>9</v>
      </c>
      <c r="C2" s="10" t="s">
        <v>10</v>
      </c>
      <c r="D2" s="11" t="s">
        <v>11</v>
      </c>
      <c r="E2" s="11" t="s">
        <v>12</v>
      </c>
      <c r="F2" s="10" t="s">
        <v>13</v>
      </c>
      <c r="G2" s="10" t="s">
        <v>14</v>
      </c>
      <c r="I2" s="5" t="s">
        <v>15</v>
      </c>
      <c r="J2" s="4" t="s">
        <v>16</v>
      </c>
      <c r="K2" s="4" t="s">
        <v>17</v>
      </c>
      <c r="L2" s="6" t="s">
        <v>18</v>
      </c>
      <c r="N2" s="21" t="s">
        <v>19</v>
      </c>
      <c r="Q2" s="21" t="s">
        <v>20</v>
      </c>
      <c r="R2" s="10" t="s">
        <v>21</v>
      </c>
      <c r="S2" s="10" t="s">
        <v>22</v>
      </c>
      <c r="T2" s="68" t="s">
        <v>23</v>
      </c>
      <c r="V2" s="21" t="s">
        <v>19</v>
      </c>
      <c r="X2" s="24">
        <f>AL2</f>
        <v>28.5</v>
      </c>
      <c r="Y2" s="27">
        <v>100</v>
      </c>
      <c r="Z2" s="12" t="s">
        <v>24</v>
      </c>
      <c r="AA2" s="12" t="s">
        <v>25</v>
      </c>
      <c r="AB2" s="12" t="s">
        <v>26</v>
      </c>
      <c r="AC2" s="72" t="s">
        <v>27</v>
      </c>
      <c r="AD2" s="12" t="s">
        <v>28</v>
      </c>
      <c r="AF2" s="7" t="s">
        <v>29</v>
      </c>
      <c r="AG2" s="25">
        <v>25.05</v>
      </c>
      <c r="AH2" s="13">
        <v>5.4600000000000002E-6</v>
      </c>
      <c r="AI2" s="7" t="s">
        <v>30</v>
      </c>
      <c r="AJ2" s="26">
        <v>5.5E-2</v>
      </c>
      <c r="AK2" s="7" t="s">
        <v>31</v>
      </c>
      <c r="AL2" s="25">
        <v>28.5</v>
      </c>
      <c r="AN2" t="s">
        <v>32</v>
      </c>
      <c r="AO2" t="s">
        <v>33</v>
      </c>
      <c r="AP2" s="67" t="s">
        <v>34</v>
      </c>
    </row>
    <row r="3" spans="1:42">
      <c r="A3" s="32">
        <v>39816</v>
      </c>
      <c r="B3" s="9">
        <v>50</v>
      </c>
      <c r="C3" s="10"/>
      <c r="D3" s="11"/>
      <c r="E3" s="11"/>
      <c r="F3" s="10"/>
      <c r="G3" s="10"/>
      <c r="I3" s="5">
        <f t="shared" ref="I3:I67" si="0">60/10</f>
        <v>6</v>
      </c>
      <c r="J3" s="4">
        <f t="shared" ref="J3:J67" si="1">I3*24</f>
        <v>144</v>
      </c>
      <c r="K3" s="4">
        <f t="shared" ref="K3" si="2">J3*B3</f>
        <v>7200</v>
      </c>
      <c r="N3" s="21"/>
      <c r="Q3" s="21"/>
      <c r="R3" s="10"/>
      <c r="S3" s="10"/>
      <c r="T3" s="68"/>
      <c r="V3" s="21"/>
      <c r="X3" s="35"/>
      <c r="Y3" s="36"/>
      <c r="Z3" s="12"/>
      <c r="AA3" s="12"/>
      <c r="AB3" s="12"/>
      <c r="AC3" s="72"/>
      <c r="AD3" s="12"/>
      <c r="AF3" s="29"/>
      <c r="AG3" s="30"/>
      <c r="AH3" s="29"/>
      <c r="AI3" s="29"/>
      <c r="AJ3" s="31"/>
      <c r="AK3" s="29"/>
      <c r="AL3" s="30"/>
    </row>
    <row r="4" spans="1:42">
      <c r="A4" s="32">
        <v>39817</v>
      </c>
      <c r="B4" s="9">
        <v>50</v>
      </c>
      <c r="C4" s="10"/>
      <c r="D4" s="11"/>
      <c r="E4" s="11"/>
      <c r="F4" s="10"/>
      <c r="G4" s="10"/>
      <c r="I4" s="5">
        <f t="shared" si="0"/>
        <v>6</v>
      </c>
      <c r="J4" s="4">
        <f t="shared" si="1"/>
        <v>144</v>
      </c>
      <c r="K4" s="4">
        <f t="shared" ref="K4:K67" si="3">J4*B4</f>
        <v>7200</v>
      </c>
      <c r="N4" s="21"/>
      <c r="Q4" s="21"/>
      <c r="R4" s="10"/>
      <c r="S4" s="10"/>
      <c r="T4" s="68"/>
      <c r="V4" s="21"/>
      <c r="X4" s="35"/>
      <c r="Y4" s="36"/>
      <c r="Z4" s="12"/>
      <c r="AA4" s="12"/>
      <c r="AB4" s="12"/>
      <c r="AC4" s="72"/>
      <c r="AD4" s="12"/>
      <c r="AF4" s="29"/>
      <c r="AG4" s="30"/>
      <c r="AH4" s="29"/>
      <c r="AI4" s="29"/>
      <c r="AJ4" s="31"/>
      <c r="AK4" s="29"/>
      <c r="AL4" s="30"/>
    </row>
    <row r="5" spans="1:42">
      <c r="A5" s="32">
        <v>39818</v>
      </c>
      <c r="B5" s="9">
        <v>50</v>
      </c>
      <c r="C5" s="10"/>
      <c r="D5" s="11"/>
      <c r="E5" s="11"/>
      <c r="F5" s="10"/>
      <c r="G5" s="10"/>
      <c r="I5" s="5">
        <f t="shared" si="0"/>
        <v>6</v>
      </c>
      <c r="J5" s="4">
        <f t="shared" si="1"/>
        <v>144</v>
      </c>
      <c r="K5" s="4">
        <f t="shared" si="3"/>
        <v>7200</v>
      </c>
      <c r="N5" s="21"/>
      <c r="Q5" s="21"/>
      <c r="R5" s="10"/>
      <c r="S5" s="10"/>
      <c r="T5" s="68"/>
      <c r="V5" s="21"/>
      <c r="X5" s="35"/>
      <c r="Y5" s="36"/>
      <c r="Z5" s="12"/>
      <c r="AA5" s="12"/>
      <c r="AB5" s="12"/>
      <c r="AC5" s="72"/>
      <c r="AD5" s="12"/>
      <c r="AF5" s="29"/>
      <c r="AG5" s="30"/>
      <c r="AH5" s="29"/>
      <c r="AI5" s="29"/>
      <c r="AJ5" s="31"/>
      <c r="AK5" s="29"/>
      <c r="AL5" s="30"/>
    </row>
    <row r="6" spans="1:42">
      <c r="A6" s="32">
        <v>39819</v>
      </c>
      <c r="B6" s="9">
        <v>50</v>
      </c>
      <c r="C6" s="10"/>
      <c r="D6" s="11"/>
      <c r="E6" s="11"/>
      <c r="F6" s="10"/>
      <c r="G6" s="10"/>
      <c r="I6" s="5">
        <f t="shared" si="0"/>
        <v>6</v>
      </c>
      <c r="J6" s="4">
        <f t="shared" si="1"/>
        <v>144</v>
      </c>
      <c r="K6" s="4">
        <f t="shared" si="3"/>
        <v>7200</v>
      </c>
      <c r="N6" s="21"/>
      <c r="Q6" s="21"/>
      <c r="R6" s="10"/>
      <c r="S6" s="10"/>
      <c r="T6" s="68"/>
      <c r="V6" s="21"/>
      <c r="X6" s="35"/>
      <c r="Y6" s="36"/>
      <c r="Z6" s="12"/>
      <c r="AA6" s="12"/>
      <c r="AB6" s="12"/>
      <c r="AC6" s="72"/>
      <c r="AD6" s="12"/>
      <c r="AF6" s="29"/>
      <c r="AG6" s="30"/>
      <c r="AH6" s="29"/>
      <c r="AI6" s="29"/>
      <c r="AJ6" s="31"/>
      <c r="AK6" s="29"/>
      <c r="AL6" s="30"/>
    </row>
    <row r="7" spans="1:42">
      <c r="A7" s="32">
        <v>39820</v>
      </c>
      <c r="B7" s="9">
        <v>50</v>
      </c>
      <c r="C7" s="10"/>
      <c r="D7" s="11"/>
      <c r="E7" s="11"/>
      <c r="F7" s="10"/>
      <c r="G7" s="10"/>
      <c r="I7" s="5">
        <f t="shared" si="0"/>
        <v>6</v>
      </c>
      <c r="J7" s="4">
        <f t="shared" si="1"/>
        <v>144</v>
      </c>
      <c r="K7" s="4">
        <f t="shared" si="3"/>
        <v>7200</v>
      </c>
      <c r="N7" s="21"/>
      <c r="Q7" s="21"/>
      <c r="R7" s="10"/>
      <c r="S7" s="10"/>
      <c r="T7" s="68"/>
      <c r="V7" s="21"/>
      <c r="X7" s="35"/>
      <c r="Y7" s="36"/>
      <c r="Z7" s="12"/>
      <c r="AA7" s="12"/>
      <c r="AB7" s="12"/>
      <c r="AC7" s="72"/>
      <c r="AD7" s="12"/>
      <c r="AF7" s="29"/>
      <c r="AG7" s="30"/>
      <c r="AH7" s="29"/>
      <c r="AI7" s="29"/>
      <c r="AJ7" s="31"/>
      <c r="AK7" s="29"/>
      <c r="AL7" s="30"/>
    </row>
    <row r="8" spans="1:42">
      <c r="A8" s="32">
        <v>39821</v>
      </c>
      <c r="B8" s="9">
        <v>50</v>
      </c>
      <c r="C8" s="10"/>
      <c r="D8" s="11"/>
      <c r="E8" s="11"/>
      <c r="F8" s="10"/>
      <c r="G8" s="10"/>
      <c r="I8" s="5">
        <f t="shared" si="0"/>
        <v>6</v>
      </c>
      <c r="J8" s="4">
        <f t="shared" si="1"/>
        <v>144</v>
      </c>
      <c r="K8" s="4">
        <f t="shared" si="3"/>
        <v>7200</v>
      </c>
      <c r="N8" s="21"/>
      <c r="Q8" s="21"/>
      <c r="R8" s="10"/>
      <c r="S8" s="10"/>
      <c r="T8" s="68"/>
      <c r="V8" s="21"/>
      <c r="X8" s="35"/>
      <c r="Y8" s="36"/>
      <c r="Z8" s="12"/>
      <c r="AA8" s="12"/>
      <c r="AB8" s="12"/>
      <c r="AC8" s="72"/>
      <c r="AD8" s="12"/>
      <c r="AF8" s="29"/>
      <c r="AG8" s="30"/>
      <c r="AH8" s="29"/>
      <c r="AI8" s="29"/>
      <c r="AJ8" s="31"/>
      <c r="AK8" s="29"/>
      <c r="AL8" s="30"/>
    </row>
    <row r="9" spans="1:42">
      <c r="A9" s="32">
        <v>39822</v>
      </c>
      <c r="B9" s="9">
        <v>50</v>
      </c>
      <c r="C9" s="10"/>
      <c r="D9" s="34"/>
      <c r="E9" s="11"/>
      <c r="F9" s="10"/>
      <c r="G9" s="10"/>
      <c r="I9" s="5">
        <f t="shared" si="0"/>
        <v>6</v>
      </c>
      <c r="J9" s="4">
        <f t="shared" si="1"/>
        <v>144</v>
      </c>
      <c r="K9" s="4">
        <f t="shared" si="3"/>
        <v>7200</v>
      </c>
      <c r="N9" s="21"/>
      <c r="Q9" s="21"/>
      <c r="R9" s="10"/>
      <c r="S9" s="10"/>
      <c r="T9" s="68"/>
      <c r="V9" s="21"/>
      <c r="X9" s="35"/>
      <c r="Y9" s="36"/>
      <c r="Z9" s="12"/>
      <c r="AA9" s="12"/>
      <c r="AB9" s="12"/>
      <c r="AC9" s="72"/>
      <c r="AD9" s="12"/>
      <c r="AF9" s="29"/>
      <c r="AG9" s="30"/>
      <c r="AH9" s="29"/>
      <c r="AI9" s="29"/>
      <c r="AJ9" s="31"/>
      <c r="AK9" s="29"/>
      <c r="AL9" s="30"/>
    </row>
    <row r="10" spans="1:42">
      <c r="A10" s="32">
        <v>39823</v>
      </c>
      <c r="B10" s="9">
        <v>50</v>
      </c>
      <c r="C10" s="10"/>
      <c r="D10" s="34"/>
      <c r="E10" s="11"/>
      <c r="F10" s="10"/>
      <c r="G10" s="10"/>
      <c r="I10" s="5">
        <f t="shared" si="0"/>
        <v>6</v>
      </c>
      <c r="J10" s="4">
        <f t="shared" si="1"/>
        <v>144</v>
      </c>
      <c r="K10" s="4">
        <f t="shared" si="3"/>
        <v>7200</v>
      </c>
      <c r="N10" s="21"/>
      <c r="Q10" s="21"/>
      <c r="R10" s="10"/>
      <c r="S10" s="10"/>
      <c r="T10" s="68"/>
      <c r="V10" s="21"/>
      <c r="X10" s="35"/>
      <c r="Y10" s="36"/>
      <c r="Z10" s="12"/>
      <c r="AA10" s="12"/>
      <c r="AB10" s="12"/>
      <c r="AC10" s="72"/>
      <c r="AD10" s="12"/>
      <c r="AF10" s="29"/>
      <c r="AG10" s="30"/>
      <c r="AH10" s="29"/>
      <c r="AI10" s="29"/>
      <c r="AJ10" s="31"/>
      <c r="AK10" s="29"/>
      <c r="AL10" s="30"/>
    </row>
    <row r="11" spans="1:42">
      <c r="A11" s="32">
        <v>39824</v>
      </c>
      <c r="B11" s="9">
        <v>50</v>
      </c>
      <c r="C11" s="10"/>
      <c r="D11" s="34"/>
      <c r="E11" s="11"/>
      <c r="F11" s="10"/>
      <c r="G11" s="10"/>
      <c r="I11" s="5">
        <f t="shared" si="0"/>
        <v>6</v>
      </c>
      <c r="J11" s="4">
        <f t="shared" si="1"/>
        <v>144</v>
      </c>
      <c r="K11" s="4">
        <f t="shared" si="3"/>
        <v>7200</v>
      </c>
      <c r="N11" s="21"/>
      <c r="Q11" s="21"/>
      <c r="R11" s="10"/>
      <c r="S11" s="10"/>
      <c r="T11" s="68"/>
      <c r="V11" s="21"/>
      <c r="X11" s="35"/>
      <c r="Y11" s="36"/>
      <c r="Z11" s="12"/>
      <c r="AA11" s="12"/>
      <c r="AB11" s="12"/>
      <c r="AC11" s="72"/>
      <c r="AD11" s="12"/>
      <c r="AF11" s="29"/>
      <c r="AG11" s="30"/>
      <c r="AH11" s="29"/>
      <c r="AI11" s="29"/>
      <c r="AJ11" s="31"/>
      <c r="AK11" s="29"/>
      <c r="AL11" s="30"/>
    </row>
    <row r="12" spans="1:42">
      <c r="A12" s="32">
        <v>39825</v>
      </c>
      <c r="B12" s="9">
        <v>50</v>
      </c>
      <c r="C12" s="10"/>
      <c r="D12" s="34"/>
      <c r="E12" s="11"/>
      <c r="F12" s="10"/>
      <c r="G12" s="10"/>
      <c r="I12" s="5">
        <f t="shared" si="0"/>
        <v>6</v>
      </c>
      <c r="J12" s="4">
        <f t="shared" si="1"/>
        <v>144</v>
      </c>
      <c r="K12" s="4">
        <f t="shared" si="3"/>
        <v>7200</v>
      </c>
      <c r="N12" s="21"/>
      <c r="Q12" s="21"/>
      <c r="R12" s="10"/>
      <c r="S12" s="10"/>
      <c r="T12" s="68"/>
      <c r="V12" s="21"/>
      <c r="X12" s="35"/>
      <c r="Y12" s="36"/>
      <c r="Z12" s="12"/>
      <c r="AA12" s="12"/>
      <c r="AB12" s="12"/>
      <c r="AC12" s="72"/>
      <c r="AD12" s="12"/>
      <c r="AF12" s="29"/>
      <c r="AG12" s="30"/>
      <c r="AH12" s="29"/>
      <c r="AI12" s="29"/>
      <c r="AJ12" s="31"/>
      <c r="AK12" s="29"/>
      <c r="AL12" s="30"/>
    </row>
    <row r="13" spans="1:42">
      <c r="A13" s="32">
        <v>39826</v>
      </c>
      <c r="B13" s="9">
        <v>50</v>
      </c>
      <c r="C13" s="10"/>
      <c r="D13" s="34"/>
      <c r="E13" s="11"/>
      <c r="F13" s="10"/>
      <c r="G13" s="10"/>
      <c r="I13" s="5">
        <f t="shared" si="0"/>
        <v>6</v>
      </c>
      <c r="J13" s="4">
        <f t="shared" si="1"/>
        <v>144</v>
      </c>
      <c r="K13" s="4">
        <f t="shared" si="3"/>
        <v>7200</v>
      </c>
      <c r="N13" s="21"/>
      <c r="Q13" s="21"/>
      <c r="R13" s="10"/>
      <c r="S13" s="10"/>
      <c r="T13" s="68"/>
      <c r="V13" s="21"/>
      <c r="X13" s="35"/>
      <c r="Y13" s="36"/>
      <c r="Z13" s="12"/>
      <c r="AA13" s="12"/>
      <c r="AB13" s="12"/>
      <c r="AC13" s="72"/>
      <c r="AD13" s="12"/>
      <c r="AF13" s="29"/>
      <c r="AG13" s="30"/>
      <c r="AH13" s="29"/>
      <c r="AI13" s="29"/>
      <c r="AJ13" s="31"/>
      <c r="AK13" s="29"/>
      <c r="AL13" s="30"/>
    </row>
    <row r="14" spans="1:42">
      <c r="A14" s="32">
        <v>39827</v>
      </c>
      <c r="B14" s="9">
        <v>50</v>
      </c>
      <c r="C14" s="10"/>
      <c r="D14" s="34"/>
      <c r="E14" s="11"/>
      <c r="F14" s="10"/>
      <c r="G14" s="10"/>
      <c r="I14" s="5">
        <f t="shared" si="0"/>
        <v>6</v>
      </c>
      <c r="J14" s="4">
        <f t="shared" si="1"/>
        <v>144</v>
      </c>
      <c r="K14" s="4">
        <f t="shared" si="3"/>
        <v>7200</v>
      </c>
      <c r="N14" s="21"/>
      <c r="Q14" s="21"/>
      <c r="R14" s="10"/>
      <c r="S14" s="10"/>
      <c r="T14" s="68"/>
      <c r="V14" s="21"/>
      <c r="X14" s="35"/>
      <c r="Y14" s="36"/>
      <c r="Z14" s="12"/>
      <c r="AA14" s="12"/>
      <c r="AB14" s="12"/>
      <c r="AC14" s="72"/>
      <c r="AD14" s="12"/>
      <c r="AF14" s="29"/>
      <c r="AG14" s="30"/>
      <c r="AH14" s="29"/>
      <c r="AI14" s="29"/>
      <c r="AJ14" s="31"/>
      <c r="AK14" s="29"/>
      <c r="AL14" s="30"/>
    </row>
    <row r="15" spans="1:42">
      <c r="A15" s="32">
        <v>39828</v>
      </c>
      <c r="B15" s="9">
        <v>50</v>
      </c>
      <c r="C15" s="10"/>
      <c r="D15" s="34"/>
      <c r="E15" s="11"/>
      <c r="F15" s="10"/>
      <c r="G15" s="10"/>
      <c r="I15" s="5">
        <f t="shared" si="0"/>
        <v>6</v>
      </c>
      <c r="J15" s="4">
        <f t="shared" si="1"/>
        <v>144</v>
      </c>
      <c r="K15" s="4">
        <f t="shared" si="3"/>
        <v>7200</v>
      </c>
      <c r="N15" s="21"/>
      <c r="Q15" s="21"/>
      <c r="R15" s="10"/>
      <c r="S15" s="10"/>
      <c r="T15" s="68"/>
      <c r="V15" s="21"/>
      <c r="X15" s="35"/>
      <c r="Y15" s="36"/>
      <c r="Z15" s="12"/>
      <c r="AA15" s="12"/>
      <c r="AB15" s="12"/>
      <c r="AC15" s="72"/>
      <c r="AD15" s="12"/>
      <c r="AF15" s="29"/>
      <c r="AG15" s="30"/>
      <c r="AH15" s="29"/>
      <c r="AI15" s="29"/>
      <c r="AJ15" s="31"/>
      <c r="AK15" s="29"/>
      <c r="AL15" s="30"/>
    </row>
    <row r="16" spans="1:42">
      <c r="A16" s="32">
        <v>39829</v>
      </c>
      <c r="B16" s="9">
        <v>50</v>
      </c>
      <c r="C16" s="10"/>
      <c r="D16" s="34"/>
      <c r="E16" s="11"/>
      <c r="F16" s="10"/>
      <c r="G16" s="10"/>
      <c r="I16" s="5">
        <f t="shared" si="0"/>
        <v>6</v>
      </c>
      <c r="J16" s="4">
        <f t="shared" si="1"/>
        <v>144</v>
      </c>
      <c r="K16" s="4">
        <f t="shared" si="3"/>
        <v>7200</v>
      </c>
      <c r="N16" s="21"/>
      <c r="Q16" s="21"/>
      <c r="R16" s="10"/>
      <c r="S16" s="10"/>
      <c r="T16" s="68"/>
      <c r="V16" s="21"/>
      <c r="X16" s="35"/>
      <c r="Y16" s="36"/>
      <c r="Z16" s="12"/>
      <c r="AA16" s="12"/>
      <c r="AB16" s="12"/>
      <c r="AC16" s="72"/>
      <c r="AD16" s="12"/>
      <c r="AF16" s="29"/>
      <c r="AG16" s="30"/>
      <c r="AH16" s="29"/>
      <c r="AI16" s="29"/>
      <c r="AJ16" s="31"/>
      <c r="AK16" s="29"/>
      <c r="AL16" s="30"/>
    </row>
    <row r="17" spans="1:38">
      <c r="A17" s="32">
        <v>39830</v>
      </c>
      <c r="B17" s="9">
        <v>50</v>
      </c>
      <c r="C17" s="10"/>
      <c r="D17" s="34"/>
      <c r="E17" s="11"/>
      <c r="F17" s="10"/>
      <c r="G17" s="10"/>
      <c r="I17" s="5">
        <f t="shared" si="0"/>
        <v>6</v>
      </c>
      <c r="J17" s="4">
        <f t="shared" si="1"/>
        <v>144</v>
      </c>
      <c r="K17" s="4">
        <f t="shared" si="3"/>
        <v>7200</v>
      </c>
      <c r="N17" s="21"/>
      <c r="Q17" s="21"/>
      <c r="R17" s="10"/>
      <c r="S17" s="10"/>
      <c r="T17" s="68"/>
      <c r="V17" s="21"/>
      <c r="X17" s="35"/>
      <c r="Y17" s="36"/>
      <c r="Z17" s="12"/>
      <c r="AA17" s="12"/>
      <c r="AB17" s="12"/>
      <c r="AC17" s="72"/>
      <c r="AD17" s="12"/>
      <c r="AF17" s="29"/>
      <c r="AG17" s="30"/>
      <c r="AH17" s="29"/>
      <c r="AI17" s="29"/>
      <c r="AJ17" s="31"/>
      <c r="AK17" s="29"/>
      <c r="AL17" s="30"/>
    </row>
    <row r="18" spans="1:38">
      <c r="A18" s="32">
        <v>39831</v>
      </c>
      <c r="B18" s="9">
        <v>50</v>
      </c>
      <c r="C18" s="10"/>
      <c r="D18" s="34"/>
      <c r="E18" s="11"/>
      <c r="F18" s="10"/>
      <c r="G18" s="10"/>
      <c r="I18" s="5">
        <f t="shared" si="0"/>
        <v>6</v>
      </c>
      <c r="J18" s="4">
        <f t="shared" si="1"/>
        <v>144</v>
      </c>
      <c r="K18" s="4">
        <f t="shared" si="3"/>
        <v>7200</v>
      </c>
      <c r="N18" s="21"/>
      <c r="Q18" s="21"/>
      <c r="R18" s="10"/>
      <c r="S18" s="10"/>
      <c r="T18" s="68"/>
      <c r="V18" s="21"/>
      <c r="X18" s="35"/>
      <c r="Y18" s="36"/>
      <c r="Z18" s="12"/>
      <c r="AA18" s="12"/>
      <c r="AB18" s="12"/>
      <c r="AC18" s="72"/>
      <c r="AD18" s="12"/>
      <c r="AF18" s="29"/>
      <c r="AG18" s="30"/>
      <c r="AH18" s="29"/>
      <c r="AI18" s="29"/>
      <c r="AJ18" s="31"/>
      <c r="AK18" s="29"/>
      <c r="AL18" s="30"/>
    </row>
    <row r="19" spans="1:38">
      <c r="A19" s="32">
        <v>39832</v>
      </c>
      <c r="B19" s="9">
        <v>50</v>
      </c>
      <c r="C19" s="10"/>
      <c r="D19" s="34"/>
      <c r="E19" s="11"/>
      <c r="F19" s="10"/>
      <c r="G19" s="10"/>
      <c r="I19" s="5">
        <f t="shared" si="0"/>
        <v>6</v>
      </c>
      <c r="J19" s="4">
        <f t="shared" si="1"/>
        <v>144</v>
      </c>
      <c r="K19" s="4">
        <f t="shared" si="3"/>
        <v>7200</v>
      </c>
      <c r="N19" s="21"/>
      <c r="Q19" s="21"/>
      <c r="R19" s="10"/>
      <c r="S19" s="10"/>
      <c r="T19" s="68"/>
      <c r="V19" s="21"/>
      <c r="X19" s="35"/>
      <c r="Y19" s="36"/>
      <c r="Z19" s="12"/>
      <c r="AA19" s="12"/>
      <c r="AB19" s="12"/>
      <c r="AC19" s="72"/>
      <c r="AD19" s="12"/>
      <c r="AF19" s="29"/>
      <c r="AG19" s="30"/>
      <c r="AH19" s="29"/>
      <c r="AI19" s="29"/>
      <c r="AJ19" s="31"/>
      <c r="AK19" s="29"/>
      <c r="AL19" s="30"/>
    </row>
    <row r="20" spans="1:38">
      <c r="A20" s="32">
        <v>39833</v>
      </c>
      <c r="B20" s="9">
        <v>50</v>
      </c>
      <c r="C20" s="10"/>
      <c r="D20" s="34"/>
      <c r="E20" s="11"/>
      <c r="F20" s="10"/>
      <c r="G20" s="10"/>
      <c r="I20" s="5">
        <f t="shared" si="0"/>
        <v>6</v>
      </c>
      <c r="J20" s="4">
        <f t="shared" si="1"/>
        <v>144</v>
      </c>
      <c r="K20" s="4">
        <f t="shared" si="3"/>
        <v>7200</v>
      </c>
      <c r="N20" s="21"/>
      <c r="Q20" s="21"/>
      <c r="R20" s="10"/>
      <c r="S20" s="10"/>
      <c r="T20" s="68"/>
      <c r="V20" s="21"/>
      <c r="X20" s="35"/>
      <c r="Y20" s="36"/>
      <c r="Z20" s="12"/>
      <c r="AA20" s="12"/>
      <c r="AB20" s="12"/>
      <c r="AC20" s="72"/>
      <c r="AD20" s="12"/>
      <c r="AF20" s="29"/>
      <c r="AG20" s="30"/>
      <c r="AH20" s="29"/>
      <c r="AI20" s="29"/>
      <c r="AJ20" s="31"/>
      <c r="AK20" s="29"/>
      <c r="AL20" s="30"/>
    </row>
    <row r="21" spans="1:38">
      <c r="A21" s="32">
        <v>39834</v>
      </c>
      <c r="B21" s="9">
        <v>50</v>
      </c>
      <c r="C21" s="10"/>
      <c r="D21" s="34"/>
      <c r="E21" s="11"/>
      <c r="F21" s="10"/>
      <c r="G21" s="10"/>
      <c r="I21" s="5">
        <f t="shared" si="0"/>
        <v>6</v>
      </c>
      <c r="J21" s="4">
        <f t="shared" si="1"/>
        <v>144</v>
      </c>
      <c r="K21" s="4">
        <f t="shared" si="3"/>
        <v>7200</v>
      </c>
      <c r="N21" s="21"/>
      <c r="Q21" s="21"/>
      <c r="R21" s="10"/>
      <c r="S21" s="10"/>
      <c r="T21" s="68"/>
      <c r="V21" s="21"/>
      <c r="X21" s="35"/>
      <c r="Y21" s="36"/>
      <c r="Z21" s="12"/>
      <c r="AA21" s="12"/>
      <c r="AB21" s="12"/>
      <c r="AC21" s="72"/>
      <c r="AD21" s="12"/>
      <c r="AF21" s="29"/>
      <c r="AG21" s="30"/>
      <c r="AH21" s="29"/>
      <c r="AI21" s="29"/>
      <c r="AJ21" s="31"/>
      <c r="AK21" s="29"/>
      <c r="AL21" s="30"/>
    </row>
    <row r="22" spans="1:38">
      <c r="A22" s="32">
        <v>39835</v>
      </c>
      <c r="B22" s="9">
        <v>50</v>
      </c>
      <c r="C22" s="10"/>
      <c r="D22" s="34"/>
      <c r="E22" s="11"/>
      <c r="F22" s="10"/>
      <c r="G22" s="10"/>
      <c r="I22" s="5">
        <f t="shared" si="0"/>
        <v>6</v>
      </c>
      <c r="J22" s="4">
        <f t="shared" si="1"/>
        <v>144</v>
      </c>
      <c r="K22" s="4">
        <f t="shared" si="3"/>
        <v>7200</v>
      </c>
      <c r="N22" s="21"/>
      <c r="Q22" s="21"/>
      <c r="R22" s="10"/>
      <c r="S22" s="10"/>
      <c r="T22" s="68"/>
      <c r="V22" s="21"/>
      <c r="X22" s="35"/>
      <c r="Y22" s="36"/>
      <c r="Z22" s="12"/>
      <c r="AA22" s="12"/>
      <c r="AB22" s="12"/>
      <c r="AC22" s="72"/>
      <c r="AD22" s="12"/>
      <c r="AF22" s="29"/>
      <c r="AG22" s="30"/>
      <c r="AH22" s="29"/>
      <c r="AI22" s="29"/>
      <c r="AJ22" s="31"/>
      <c r="AK22" s="29"/>
      <c r="AL22" s="30"/>
    </row>
    <row r="23" spans="1:38">
      <c r="A23" s="32">
        <v>39836</v>
      </c>
      <c r="B23" s="9">
        <v>50</v>
      </c>
      <c r="C23" s="10"/>
      <c r="D23" s="34"/>
      <c r="E23" s="11"/>
      <c r="F23" s="10"/>
      <c r="G23" s="10"/>
      <c r="I23" s="5">
        <f t="shared" si="0"/>
        <v>6</v>
      </c>
      <c r="J23" s="4">
        <f t="shared" si="1"/>
        <v>144</v>
      </c>
      <c r="K23" s="4">
        <f t="shared" si="3"/>
        <v>7200</v>
      </c>
      <c r="N23" s="21"/>
      <c r="Q23" s="21"/>
      <c r="R23" s="10"/>
      <c r="S23" s="10"/>
      <c r="T23" s="68"/>
      <c r="V23" s="21"/>
      <c r="X23" s="35"/>
      <c r="Y23" s="36"/>
      <c r="Z23" s="12"/>
      <c r="AA23" s="12"/>
      <c r="AB23" s="12"/>
      <c r="AC23" s="72"/>
      <c r="AD23" s="12"/>
      <c r="AF23" s="29"/>
      <c r="AG23" s="30"/>
      <c r="AH23" s="29"/>
      <c r="AI23" s="29"/>
      <c r="AJ23" s="31"/>
      <c r="AK23" s="29"/>
      <c r="AL23" s="30"/>
    </row>
    <row r="24" spans="1:38">
      <c r="A24" s="32">
        <v>39837</v>
      </c>
      <c r="B24" s="9">
        <v>50</v>
      </c>
      <c r="C24" s="10"/>
      <c r="D24" s="34"/>
      <c r="E24" s="11"/>
      <c r="F24" s="10"/>
      <c r="G24" s="10"/>
      <c r="I24" s="5">
        <f t="shared" si="0"/>
        <v>6</v>
      </c>
      <c r="J24" s="4">
        <f t="shared" si="1"/>
        <v>144</v>
      </c>
      <c r="K24" s="4">
        <f t="shared" si="3"/>
        <v>7200</v>
      </c>
      <c r="N24" s="21"/>
      <c r="Q24" s="21"/>
      <c r="R24" s="10"/>
      <c r="S24" s="10"/>
      <c r="T24" s="68"/>
      <c r="V24" s="21"/>
      <c r="X24" s="35"/>
      <c r="Y24" s="36"/>
      <c r="Z24" s="12"/>
      <c r="AA24" s="12"/>
      <c r="AB24" s="12"/>
      <c r="AC24" s="72"/>
      <c r="AD24" s="12"/>
      <c r="AF24" s="29"/>
      <c r="AG24" s="30"/>
      <c r="AH24" s="29"/>
      <c r="AI24" s="29"/>
      <c r="AJ24" s="31"/>
      <c r="AK24" s="29"/>
      <c r="AL24" s="30"/>
    </row>
    <row r="25" spans="1:38">
      <c r="A25" s="32">
        <v>39838</v>
      </c>
      <c r="B25" s="9">
        <v>50</v>
      </c>
      <c r="C25" s="10"/>
      <c r="D25" s="34"/>
      <c r="E25" s="11"/>
      <c r="F25" s="10"/>
      <c r="G25" s="10"/>
      <c r="I25" s="5">
        <f t="shared" si="0"/>
        <v>6</v>
      </c>
      <c r="J25" s="4">
        <f t="shared" si="1"/>
        <v>144</v>
      </c>
      <c r="K25" s="4">
        <f t="shared" si="3"/>
        <v>7200</v>
      </c>
      <c r="N25" s="21"/>
      <c r="Q25" s="21"/>
      <c r="R25" s="10"/>
      <c r="S25" s="10"/>
      <c r="T25" s="68"/>
      <c r="V25" s="21"/>
      <c r="X25" s="35"/>
      <c r="Y25" s="36"/>
      <c r="Z25" s="12"/>
      <c r="AA25" s="12"/>
      <c r="AB25" s="12"/>
      <c r="AC25" s="72"/>
      <c r="AD25" s="12"/>
      <c r="AF25" s="29"/>
      <c r="AG25" s="30"/>
      <c r="AH25" s="29"/>
      <c r="AI25" s="29"/>
      <c r="AJ25" s="31"/>
      <c r="AK25" s="29"/>
      <c r="AL25" s="30"/>
    </row>
    <row r="26" spans="1:38">
      <c r="A26" s="32">
        <v>39839</v>
      </c>
      <c r="B26" s="9">
        <v>50</v>
      </c>
      <c r="C26" s="10"/>
      <c r="D26" s="34"/>
      <c r="E26" s="11"/>
      <c r="F26" s="10"/>
      <c r="G26" s="10"/>
      <c r="I26" s="5">
        <f t="shared" si="0"/>
        <v>6</v>
      </c>
      <c r="J26" s="4">
        <f t="shared" si="1"/>
        <v>144</v>
      </c>
      <c r="K26" s="4">
        <f t="shared" si="3"/>
        <v>7200</v>
      </c>
      <c r="N26" s="21"/>
      <c r="Q26" s="21"/>
      <c r="R26" s="10"/>
      <c r="S26" s="10"/>
      <c r="T26" s="68"/>
      <c r="V26" s="21"/>
      <c r="X26" s="35"/>
      <c r="Y26" s="36"/>
      <c r="Z26" s="12"/>
      <c r="AA26" s="12"/>
      <c r="AB26" s="12"/>
      <c r="AC26" s="72"/>
      <c r="AD26" s="12"/>
      <c r="AF26" s="29"/>
      <c r="AG26" s="30"/>
      <c r="AH26" s="29"/>
      <c r="AI26" s="29"/>
      <c r="AJ26" s="31"/>
      <c r="AK26" s="29"/>
      <c r="AL26" s="30"/>
    </row>
    <row r="27" spans="1:38">
      <c r="A27" s="32">
        <v>39840</v>
      </c>
      <c r="B27" s="9">
        <v>50</v>
      </c>
      <c r="C27" s="10"/>
      <c r="D27" s="34"/>
      <c r="E27" s="11"/>
      <c r="F27" s="10"/>
      <c r="G27" s="10"/>
      <c r="I27" s="5">
        <f t="shared" si="0"/>
        <v>6</v>
      </c>
      <c r="J27" s="4">
        <f t="shared" si="1"/>
        <v>144</v>
      </c>
      <c r="K27" s="4">
        <f t="shared" si="3"/>
        <v>7200</v>
      </c>
      <c r="N27" s="21"/>
      <c r="Q27" s="21"/>
      <c r="R27" s="10"/>
      <c r="S27" s="10"/>
      <c r="T27" s="68"/>
      <c r="V27" s="21"/>
      <c r="X27" s="35"/>
      <c r="Y27" s="36"/>
      <c r="Z27" s="12"/>
      <c r="AA27" s="12"/>
      <c r="AB27" s="12"/>
      <c r="AC27" s="72"/>
      <c r="AD27" s="12"/>
      <c r="AF27" s="29"/>
      <c r="AG27" s="30"/>
      <c r="AH27" s="29"/>
      <c r="AI27" s="29"/>
      <c r="AJ27" s="31"/>
      <c r="AK27" s="29"/>
      <c r="AL27" s="30"/>
    </row>
    <row r="28" spans="1:38">
      <c r="A28" s="32">
        <v>39841</v>
      </c>
      <c r="B28" s="9">
        <v>50</v>
      </c>
      <c r="C28" s="10"/>
      <c r="D28" s="34"/>
      <c r="E28" s="11"/>
      <c r="F28" s="10"/>
      <c r="G28" s="10"/>
      <c r="I28" s="5">
        <f t="shared" si="0"/>
        <v>6</v>
      </c>
      <c r="J28" s="4">
        <f t="shared" si="1"/>
        <v>144</v>
      </c>
      <c r="K28" s="4">
        <f t="shared" si="3"/>
        <v>7200</v>
      </c>
      <c r="N28" s="21"/>
      <c r="Q28" s="21"/>
      <c r="R28" s="10"/>
      <c r="S28" s="10"/>
      <c r="T28" s="68"/>
      <c r="V28" s="21"/>
      <c r="X28" s="35"/>
      <c r="Y28" s="36"/>
      <c r="Z28" s="12"/>
      <c r="AA28" s="12"/>
      <c r="AB28" s="12"/>
      <c r="AC28" s="72"/>
      <c r="AD28" s="12"/>
      <c r="AF28" s="29"/>
      <c r="AG28" s="30"/>
      <c r="AH28" s="29"/>
      <c r="AI28" s="29"/>
      <c r="AJ28" s="31"/>
      <c r="AK28" s="29"/>
      <c r="AL28" s="30"/>
    </row>
    <row r="29" spans="1:38">
      <c r="A29" s="32">
        <v>39842</v>
      </c>
      <c r="B29" s="9">
        <v>50</v>
      </c>
      <c r="C29" s="10"/>
      <c r="D29" s="34"/>
      <c r="E29" s="11"/>
      <c r="F29" s="10"/>
      <c r="G29" s="10"/>
      <c r="I29" s="5">
        <f t="shared" si="0"/>
        <v>6</v>
      </c>
      <c r="J29" s="4">
        <f t="shared" si="1"/>
        <v>144</v>
      </c>
      <c r="K29" s="4">
        <f t="shared" si="3"/>
        <v>7200</v>
      </c>
      <c r="N29" s="21"/>
      <c r="Q29" s="21"/>
      <c r="R29" s="10"/>
      <c r="S29" s="10"/>
      <c r="T29" s="68"/>
      <c r="V29" s="21"/>
      <c r="X29" s="35"/>
      <c r="Y29" s="36"/>
      <c r="Z29" s="12"/>
      <c r="AA29" s="12"/>
      <c r="AB29" s="12"/>
      <c r="AC29" s="72"/>
      <c r="AD29" s="12"/>
      <c r="AF29" s="29"/>
      <c r="AG29" s="30"/>
      <c r="AH29" s="29"/>
      <c r="AI29" s="29"/>
      <c r="AJ29" s="31"/>
      <c r="AK29" s="29"/>
      <c r="AL29" s="30"/>
    </row>
    <row r="30" spans="1:38">
      <c r="A30" s="32">
        <v>39843</v>
      </c>
      <c r="B30" s="9">
        <v>50</v>
      </c>
      <c r="C30" s="10"/>
      <c r="D30" s="34"/>
      <c r="E30" s="11"/>
      <c r="F30" s="10"/>
      <c r="G30" s="10"/>
      <c r="I30" s="5">
        <f t="shared" si="0"/>
        <v>6</v>
      </c>
      <c r="J30" s="4">
        <f t="shared" si="1"/>
        <v>144</v>
      </c>
      <c r="K30" s="4">
        <f t="shared" si="3"/>
        <v>7200</v>
      </c>
      <c r="N30" s="21"/>
      <c r="Q30" s="21"/>
      <c r="R30" s="10"/>
      <c r="S30" s="10"/>
      <c r="T30" s="68"/>
      <c r="V30" s="21"/>
      <c r="X30" s="35"/>
      <c r="Y30" s="36"/>
      <c r="Z30" s="12"/>
      <c r="AA30" s="12"/>
      <c r="AB30" s="12"/>
      <c r="AC30" s="72"/>
      <c r="AD30" s="12"/>
      <c r="AF30" s="29"/>
      <c r="AG30" s="30"/>
      <c r="AH30" s="29"/>
      <c r="AI30" s="29"/>
      <c r="AJ30" s="31"/>
      <c r="AK30" s="29"/>
      <c r="AL30" s="30"/>
    </row>
    <row r="31" spans="1:38">
      <c r="A31" s="32">
        <v>39844</v>
      </c>
      <c r="B31" s="9">
        <v>50</v>
      </c>
      <c r="C31" s="10"/>
      <c r="D31" s="34"/>
      <c r="E31" s="11"/>
      <c r="F31" s="10"/>
      <c r="G31" s="10"/>
      <c r="I31" s="5">
        <f t="shared" si="0"/>
        <v>6</v>
      </c>
      <c r="J31" s="4">
        <f t="shared" si="1"/>
        <v>144</v>
      </c>
      <c r="K31" s="4">
        <f t="shared" si="3"/>
        <v>7200</v>
      </c>
      <c r="N31" s="21"/>
      <c r="Q31" s="21"/>
      <c r="R31" s="10"/>
      <c r="S31" s="10"/>
      <c r="T31" s="68"/>
      <c r="V31" s="21"/>
      <c r="X31" s="35"/>
      <c r="Y31" s="36"/>
      <c r="Z31" s="12"/>
      <c r="AA31" s="12"/>
      <c r="AB31" s="12"/>
      <c r="AC31" s="72"/>
      <c r="AD31" s="12"/>
      <c r="AF31" s="29"/>
      <c r="AG31" s="30"/>
      <c r="AH31" s="29"/>
      <c r="AI31" s="29"/>
      <c r="AJ31" s="31"/>
      <c r="AK31" s="29"/>
      <c r="AL31" s="30"/>
    </row>
    <row r="32" spans="1:38">
      <c r="A32" s="32">
        <v>39845</v>
      </c>
      <c r="B32" s="9">
        <v>50</v>
      </c>
      <c r="C32" s="10"/>
      <c r="D32" s="34"/>
      <c r="E32" s="11"/>
      <c r="F32" s="10"/>
      <c r="G32" s="10"/>
      <c r="I32" s="5">
        <f t="shared" si="0"/>
        <v>6</v>
      </c>
      <c r="J32" s="4">
        <f t="shared" si="1"/>
        <v>144</v>
      </c>
      <c r="K32" s="4">
        <f t="shared" si="3"/>
        <v>7200</v>
      </c>
      <c r="N32" s="21"/>
      <c r="Q32" s="21"/>
      <c r="R32" s="10"/>
      <c r="S32" s="10"/>
      <c r="T32" s="68"/>
      <c r="V32" s="21"/>
      <c r="X32" s="35"/>
      <c r="Y32" s="36"/>
      <c r="Z32" s="12"/>
      <c r="AA32" s="12"/>
      <c r="AB32" s="12"/>
      <c r="AC32" s="72"/>
      <c r="AD32" s="12"/>
      <c r="AF32" s="29"/>
      <c r="AG32" s="30"/>
      <c r="AH32" s="29"/>
      <c r="AI32" s="29"/>
      <c r="AJ32" s="31"/>
      <c r="AK32" s="29"/>
      <c r="AL32" s="30"/>
    </row>
    <row r="33" spans="1:38">
      <c r="A33" s="32">
        <v>39846</v>
      </c>
      <c r="B33" s="9">
        <v>50</v>
      </c>
      <c r="C33" s="10"/>
      <c r="D33" s="34"/>
      <c r="E33" s="11"/>
      <c r="F33" s="10"/>
      <c r="G33" s="10"/>
      <c r="I33" s="5">
        <f t="shared" si="0"/>
        <v>6</v>
      </c>
      <c r="J33" s="4">
        <f t="shared" si="1"/>
        <v>144</v>
      </c>
      <c r="K33" s="4">
        <f t="shared" si="3"/>
        <v>7200</v>
      </c>
      <c r="N33" s="21"/>
      <c r="Q33" s="21"/>
      <c r="R33" s="10"/>
      <c r="S33" s="10"/>
      <c r="T33" s="68"/>
      <c r="V33" s="21"/>
      <c r="X33" s="35"/>
      <c r="Y33" s="36"/>
      <c r="Z33" s="12"/>
      <c r="AA33" s="12"/>
      <c r="AB33" s="12"/>
      <c r="AC33" s="72"/>
      <c r="AD33" s="12"/>
      <c r="AF33" s="29"/>
      <c r="AG33" s="30"/>
      <c r="AH33" s="29"/>
      <c r="AI33" s="29"/>
      <c r="AJ33" s="31"/>
      <c r="AK33" s="29"/>
      <c r="AL33" s="30"/>
    </row>
    <row r="34" spans="1:38">
      <c r="A34" s="32">
        <v>39847</v>
      </c>
      <c r="B34" s="9">
        <v>50</v>
      </c>
      <c r="C34" s="10"/>
      <c r="D34" s="34"/>
      <c r="E34" s="11"/>
      <c r="F34" s="10"/>
      <c r="G34" s="10"/>
      <c r="I34" s="5">
        <f t="shared" si="0"/>
        <v>6</v>
      </c>
      <c r="J34" s="4">
        <f t="shared" si="1"/>
        <v>144</v>
      </c>
      <c r="K34" s="4">
        <f t="shared" si="3"/>
        <v>7200</v>
      </c>
      <c r="N34" s="21"/>
      <c r="Q34" s="21"/>
      <c r="R34" s="10"/>
      <c r="S34" s="10"/>
      <c r="T34" s="68"/>
      <c r="V34" s="21"/>
      <c r="X34" s="35"/>
      <c r="Y34" s="36"/>
      <c r="Z34" s="12"/>
      <c r="AA34" s="12"/>
      <c r="AB34" s="12"/>
      <c r="AC34" s="72"/>
      <c r="AD34" s="12"/>
      <c r="AF34" s="29"/>
      <c r="AG34" s="30"/>
      <c r="AH34" s="29"/>
      <c r="AI34" s="29"/>
      <c r="AJ34" s="31"/>
      <c r="AK34" s="29"/>
      <c r="AL34" s="30"/>
    </row>
    <row r="35" spans="1:38">
      <c r="A35" s="32">
        <v>39848</v>
      </c>
      <c r="B35" s="9">
        <v>50</v>
      </c>
      <c r="C35" s="10"/>
      <c r="D35" s="34"/>
      <c r="E35" s="11"/>
      <c r="F35" s="10"/>
      <c r="G35" s="10"/>
      <c r="I35" s="5">
        <f t="shared" si="0"/>
        <v>6</v>
      </c>
      <c r="J35" s="4">
        <f t="shared" si="1"/>
        <v>144</v>
      </c>
      <c r="K35" s="4">
        <f t="shared" si="3"/>
        <v>7200</v>
      </c>
      <c r="N35" s="21"/>
      <c r="Q35" s="21"/>
      <c r="R35" s="10"/>
      <c r="S35" s="10"/>
      <c r="T35" s="68"/>
      <c r="V35" s="21"/>
      <c r="X35" s="35"/>
      <c r="Y35" s="36"/>
      <c r="Z35" s="12"/>
      <c r="AA35" s="12"/>
      <c r="AB35" s="12"/>
      <c r="AC35" s="72"/>
      <c r="AD35" s="12"/>
      <c r="AF35" s="29"/>
      <c r="AG35" s="30"/>
      <c r="AH35" s="29"/>
      <c r="AI35" s="29"/>
      <c r="AJ35" s="31"/>
      <c r="AK35" s="29"/>
      <c r="AL35" s="30"/>
    </row>
    <row r="36" spans="1:38">
      <c r="A36" s="32">
        <v>39849</v>
      </c>
      <c r="B36" s="9">
        <v>50</v>
      </c>
      <c r="C36" s="10"/>
      <c r="D36" s="34"/>
      <c r="E36" s="11"/>
      <c r="F36" s="10"/>
      <c r="G36" s="10"/>
      <c r="I36" s="5">
        <f t="shared" si="0"/>
        <v>6</v>
      </c>
      <c r="J36" s="4">
        <f t="shared" si="1"/>
        <v>144</v>
      </c>
      <c r="K36" s="4">
        <f t="shared" si="3"/>
        <v>7200</v>
      </c>
      <c r="N36" s="21"/>
      <c r="Q36" s="21"/>
      <c r="R36" s="10"/>
      <c r="S36" s="10"/>
      <c r="T36" s="68"/>
      <c r="V36" s="21"/>
      <c r="X36" s="35"/>
      <c r="Y36" s="36"/>
      <c r="Z36" s="12"/>
      <c r="AA36" s="12"/>
      <c r="AB36" s="12"/>
      <c r="AC36" s="72"/>
      <c r="AD36" s="12"/>
      <c r="AF36" s="29"/>
      <c r="AG36" s="30"/>
      <c r="AH36" s="29"/>
      <c r="AI36" s="29"/>
      <c r="AJ36" s="31"/>
      <c r="AK36" s="29"/>
      <c r="AL36" s="30"/>
    </row>
    <row r="37" spans="1:38">
      <c r="A37" s="32">
        <v>39850</v>
      </c>
      <c r="B37" s="9">
        <v>50</v>
      </c>
      <c r="C37" s="10"/>
      <c r="D37" s="34"/>
      <c r="E37" s="11"/>
      <c r="F37" s="10"/>
      <c r="G37" s="10"/>
      <c r="I37" s="5">
        <f t="shared" si="0"/>
        <v>6</v>
      </c>
      <c r="J37" s="4">
        <f t="shared" si="1"/>
        <v>144</v>
      </c>
      <c r="K37" s="4">
        <f t="shared" si="3"/>
        <v>7200</v>
      </c>
      <c r="N37" s="21"/>
      <c r="Q37" s="21"/>
      <c r="R37" s="10"/>
      <c r="S37" s="10"/>
      <c r="T37" s="68"/>
      <c r="V37" s="21"/>
      <c r="X37" s="35"/>
      <c r="Y37" s="36"/>
      <c r="Z37" s="12"/>
      <c r="AA37" s="12"/>
      <c r="AB37" s="12"/>
      <c r="AC37" s="72"/>
      <c r="AD37" s="12"/>
      <c r="AF37" s="29"/>
      <c r="AG37" s="30"/>
      <c r="AH37" s="29"/>
      <c r="AI37" s="29"/>
      <c r="AJ37" s="31"/>
      <c r="AK37" s="29"/>
      <c r="AL37" s="30"/>
    </row>
    <row r="38" spans="1:38">
      <c r="A38" s="32">
        <v>39851</v>
      </c>
      <c r="B38" s="9">
        <v>50</v>
      </c>
      <c r="C38" s="10"/>
      <c r="D38" s="34"/>
      <c r="E38" s="11"/>
      <c r="F38" s="10"/>
      <c r="G38" s="10"/>
      <c r="I38" s="5">
        <f t="shared" si="0"/>
        <v>6</v>
      </c>
      <c r="J38" s="4">
        <f t="shared" si="1"/>
        <v>144</v>
      </c>
      <c r="K38" s="4">
        <f t="shared" si="3"/>
        <v>7200</v>
      </c>
      <c r="N38" s="21"/>
      <c r="Q38" s="21"/>
      <c r="R38" s="10"/>
      <c r="S38" s="10"/>
      <c r="T38" s="68"/>
      <c r="V38" s="21"/>
      <c r="X38" s="35"/>
      <c r="Y38" s="36"/>
      <c r="Z38" s="12"/>
      <c r="AA38" s="12"/>
      <c r="AB38" s="12"/>
      <c r="AC38" s="72"/>
      <c r="AD38" s="12"/>
      <c r="AF38" s="29"/>
      <c r="AG38" s="30"/>
      <c r="AH38" s="29"/>
      <c r="AI38" s="29"/>
      <c r="AJ38" s="31"/>
      <c r="AK38" s="29"/>
      <c r="AL38" s="30"/>
    </row>
    <row r="39" spans="1:38">
      <c r="A39" s="32">
        <v>39852</v>
      </c>
      <c r="B39" s="9">
        <v>50</v>
      </c>
      <c r="C39" s="10"/>
      <c r="D39" s="34"/>
      <c r="E39" s="11"/>
      <c r="F39" s="10"/>
      <c r="G39" s="10"/>
      <c r="I39" s="5">
        <f t="shared" si="0"/>
        <v>6</v>
      </c>
      <c r="J39" s="4">
        <f t="shared" si="1"/>
        <v>144</v>
      </c>
      <c r="K39" s="4">
        <f t="shared" si="3"/>
        <v>7200</v>
      </c>
      <c r="N39" s="21"/>
      <c r="Q39" s="21"/>
      <c r="R39" s="10"/>
      <c r="S39" s="10"/>
      <c r="T39" s="68"/>
      <c r="V39" s="21"/>
      <c r="X39" s="35"/>
      <c r="Y39" s="36"/>
      <c r="Z39" s="12"/>
      <c r="AA39" s="12"/>
      <c r="AB39" s="12"/>
      <c r="AC39" s="72"/>
      <c r="AD39" s="12"/>
      <c r="AF39" s="29"/>
      <c r="AG39" s="30"/>
      <c r="AH39" s="29"/>
      <c r="AI39" s="29"/>
      <c r="AJ39" s="31"/>
      <c r="AK39" s="29"/>
      <c r="AL39" s="30"/>
    </row>
    <row r="40" spans="1:38">
      <c r="A40" s="32">
        <v>39853</v>
      </c>
      <c r="B40" s="9">
        <v>50</v>
      </c>
      <c r="C40" s="10"/>
      <c r="D40" s="34"/>
      <c r="E40" s="11"/>
      <c r="F40" s="10"/>
      <c r="G40" s="10"/>
      <c r="I40" s="5">
        <f t="shared" si="0"/>
        <v>6</v>
      </c>
      <c r="J40" s="4">
        <f t="shared" si="1"/>
        <v>144</v>
      </c>
      <c r="K40" s="4">
        <f t="shared" si="3"/>
        <v>7200</v>
      </c>
      <c r="N40" s="21"/>
      <c r="Q40" s="21"/>
      <c r="R40" s="10"/>
      <c r="S40" s="10"/>
      <c r="T40" s="68"/>
      <c r="V40" s="21"/>
      <c r="X40" s="35"/>
      <c r="Y40" s="36"/>
      <c r="Z40" s="12"/>
      <c r="AA40" s="12"/>
      <c r="AB40" s="12"/>
      <c r="AC40" s="72"/>
      <c r="AD40" s="12"/>
      <c r="AF40" s="29"/>
      <c r="AG40" s="30"/>
      <c r="AH40" s="29"/>
      <c r="AI40" s="29"/>
      <c r="AJ40" s="31"/>
      <c r="AK40" s="29"/>
      <c r="AL40" s="30"/>
    </row>
    <row r="41" spans="1:38">
      <c r="A41" s="32">
        <v>39854</v>
      </c>
      <c r="B41" s="9">
        <v>50</v>
      </c>
      <c r="C41" s="10"/>
      <c r="D41" s="34"/>
      <c r="E41" s="11"/>
      <c r="F41" s="10"/>
      <c r="G41" s="10"/>
      <c r="I41" s="5">
        <f t="shared" si="0"/>
        <v>6</v>
      </c>
      <c r="J41" s="4">
        <f t="shared" si="1"/>
        <v>144</v>
      </c>
      <c r="K41" s="4">
        <f t="shared" si="3"/>
        <v>7200</v>
      </c>
      <c r="N41" s="21"/>
      <c r="Q41" s="21"/>
      <c r="R41" s="10"/>
      <c r="S41" s="10"/>
      <c r="T41" s="68"/>
      <c r="V41" s="21"/>
      <c r="X41" s="35"/>
      <c r="Y41" s="36"/>
      <c r="Z41" s="12"/>
      <c r="AA41" s="12"/>
      <c r="AB41" s="12"/>
      <c r="AC41" s="72"/>
      <c r="AD41" s="12"/>
      <c r="AF41" s="29"/>
      <c r="AG41" s="30"/>
      <c r="AH41" s="29"/>
      <c r="AI41" s="29"/>
      <c r="AJ41" s="31"/>
      <c r="AK41" s="29"/>
      <c r="AL41" s="30"/>
    </row>
    <row r="42" spans="1:38">
      <c r="A42" s="32">
        <v>39855</v>
      </c>
      <c r="B42" s="9">
        <v>50</v>
      </c>
      <c r="C42" s="10"/>
      <c r="D42" s="34"/>
      <c r="E42" s="11"/>
      <c r="F42" s="10"/>
      <c r="G42" s="10"/>
      <c r="I42" s="5">
        <f t="shared" si="0"/>
        <v>6</v>
      </c>
      <c r="J42" s="4">
        <f t="shared" si="1"/>
        <v>144</v>
      </c>
      <c r="K42" s="4">
        <f t="shared" si="3"/>
        <v>7200</v>
      </c>
      <c r="N42" s="21"/>
      <c r="Q42" s="21"/>
      <c r="R42" s="10"/>
      <c r="S42" s="10"/>
      <c r="T42" s="68"/>
      <c r="V42" s="21"/>
      <c r="X42" s="35"/>
      <c r="Y42" s="36"/>
      <c r="Z42" s="12"/>
      <c r="AA42" s="12"/>
      <c r="AB42" s="12"/>
      <c r="AC42" s="72"/>
      <c r="AD42" s="12"/>
      <c r="AF42" s="29"/>
      <c r="AG42" s="30"/>
      <c r="AH42" s="29"/>
      <c r="AI42" s="29"/>
      <c r="AJ42" s="31"/>
      <c r="AK42" s="29"/>
      <c r="AL42" s="30"/>
    </row>
    <row r="43" spans="1:38">
      <c r="A43" s="32">
        <v>39856</v>
      </c>
      <c r="B43" s="9">
        <v>50</v>
      </c>
      <c r="C43" s="10"/>
      <c r="D43" s="34"/>
      <c r="E43" s="11"/>
      <c r="F43" s="10"/>
      <c r="G43" s="10"/>
      <c r="I43" s="5">
        <f t="shared" si="0"/>
        <v>6</v>
      </c>
      <c r="J43" s="4">
        <f t="shared" si="1"/>
        <v>144</v>
      </c>
      <c r="K43" s="4">
        <f t="shared" si="3"/>
        <v>7200</v>
      </c>
      <c r="N43" s="21"/>
      <c r="Q43" s="21"/>
      <c r="R43" s="10"/>
      <c r="S43" s="10"/>
      <c r="T43" s="68"/>
      <c r="V43" s="21"/>
      <c r="X43" s="35"/>
      <c r="Y43" s="36"/>
      <c r="Z43" s="12"/>
      <c r="AA43" s="12"/>
      <c r="AB43" s="12"/>
      <c r="AC43" s="72"/>
      <c r="AD43" s="12"/>
      <c r="AF43" s="29"/>
      <c r="AG43" s="30"/>
      <c r="AH43" s="29"/>
      <c r="AI43" s="29"/>
      <c r="AJ43" s="31"/>
      <c r="AK43" s="29"/>
      <c r="AL43" s="30"/>
    </row>
    <row r="44" spans="1:38">
      <c r="A44" s="32">
        <v>39857</v>
      </c>
      <c r="B44" s="9">
        <v>50</v>
      </c>
      <c r="C44" s="10"/>
      <c r="D44" s="34"/>
      <c r="E44" s="11"/>
      <c r="F44" s="10"/>
      <c r="G44" s="10"/>
      <c r="I44" s="5">
        <f t="shared" si="0"/>
        <v>6</v>
      </c>
      <c r="J44" s="4">
        <f t="shared" si="1"/>
        <v>144</v>
      </c>
      <c r="K44" s="4">
        <f t="shared" si="3"/>
        <v>7200</v>
      </c>
      <c r="N44" s="21"/>
      <c r="Q44" s="21"/>
      <c r="R44" s="10"/>
      <c r="S44" s="10"/>
      <c r="T44" s="68"/>
      <c r="V44" s="21"/>
      <c r="X44" s="35"/>
      <c r="Y44" s="36"/>
      <c r="Z44" s="12"/>
      <c r="AA44" s="12"/>
      <c r="AB44" s="12"/>
      <c r="AC44" s="72"/>
      <c r="AD44" s="12"/>
      <c r="AF44" s="29"/>
      <c r="AG44" s="30"/>
      <c r="AH44" s="29"/>
      <c r="AI44" s="29"/>
      <c r="AJ44" s="31"/>
      <c r="AK44" s="29"/>
      <c r="AL44" s="30"/>
    </row>
    <row r="45" spans="1:38">
      <c r="A45" s="32">
        <v>39858</v>
      </c>
      <c r="B45" s="9">
        <v>50</v>
      </c>
      <c r="C45" s="10"/>
      <c r="D45" s="34"/>
      <c r="E45" s="11"/>
      <c r="F45" s="10"/>
      <c r="G45" s="10"/>
      <c r="I45" s="5">
        <f t="shared" si="0"/>
        <v>6</v>
      </c>
      <c r="J45" s="4">
        <f t="shared" si="1"/>
        <v>144</v>
      </c>
      <c r="K45" s="4">
        <f t="shared" si="3"/>
        <v>7200</v>
      </c>
      <c r="N45" s="21"/>
      <c r="Q45" s="21"/>
      <c r="R45" s="10"/>
      <c r="S45" s="10"/>
      <c r="T45" s="68"/>
      <c r="V45" s="21"/>
      <c r="X45" s="35"/>
      <c r="Y45" s="36"/>
      <c r="Z45" s="12"/>
      <c r="AA45" s="12"/>
      <c r="AB45" s="12"/>
      <c r="AC45" s="72"/>
      <c r="AD45" s="12"/>
      <c r="AF45" s="29"/>
      <c r="AG45" s="30"/>
      <c r="AH45" s="29"/>
      <c r="AI45" s="29"/>
      <c r="AJ45" s="31"/>
      <c r="AK45" s="29"/>
      <c r="AL45" s="30"/>
    </row>
    <row r="46" spans="1:38">
      <c r="A46" s="32">
        <v>39859</v>
      </c>
      <c r="B46" s="9">
        <v>50</v>
      </c>
      <c r="C46" s="10"/>
      <c r="D46" s="34"/>
      <c r="E46" s="11"/>
      <c r="F46" s="10"/>
      <c r="G46" s="10"/>
      <c r="I46" s="5">
        <f t="shared" si="0"/>
        <v>6</v>
      </c>
      <c r="J46" s="4">
        <f t="shared" si="1"/>
        <v>144</v>
      </c>
      <c r="K46" s="4">
        <f t="shared" si="3"/>
        <v>7200</v>
      </c>
      <c r="N46" s="21"/>
      <c r="Q46" s="21"/>
      <c r="R46" s="10"/>
      <c r="S46" s="10"/>
      <c r="T46" s="68"/>
      <c r="V46" s="21"/>
      <c r="X46" s="35"/>
      <c r="Y46" s="36"/>
      <c r="Z46" s="12"/>
      <c r="AA46" s="12"/>
      <c r="AB46" s="12"/>
      <c r="AC46" s="72"/>
      <c r="AD46" s="12"/>
      <c r="AF46" s="29"/>
      <c r="AG46" s="30"/>
      <c r="AH46" s="29"/>
      <c r="AI46" s="29"/>
      <c r="AJ46" s="31"/>
      <c r="AK46" s="29"/>
      <c r="AL46" s="30"/>
    </row>
    <row r="47" spans="1:38">
      <c r="A47" s="32">
        <v>39860</v>
      </c>
      <c r="B47" s="9">
        <v>50</v>
      </c>
      <c r="C47" s="10"/>
      <c r="D47" s="34"/>
      <c r="E47" s="11"/>
      <c r="F47" s="10"/>
      <c r="G47" s="10"/>
      <c r="I47" s="5">
        <f t="shared" si="0"/>
        <v>6</v>
      </c>
      <c r="J47" s="4">
        <f t="shared" si="1"/>
        <v>144</v>
      </c>
      <c r="K47" s="4">
        <f t="shared" si="3"/>
        <v>7200</v>
      </c>
      <c r="N47" s="21"/>
      <c r="Q47" s="21"/>
      <c r="R47" s="10"/>
      <c r="S47" s="10"/>
      <c r="T47" s="68"/>
      <c r="V47" s="21"/>
      <c r="X47" s="35"/>
      <c r="Y47" s="36"/>
      <c r="Z47" s="12"/>
      <c r="AA47" s="12"/>
      <c r="AB47" s="12"/>
      <c r="AC47" s="72"/>
      <c r="AD47" s="12"/>
      <c r="AF47" s="29"/>
      <c r="AG47" s="30"/>
      <c r="AH47" s="29"/>
      <c r="AI47" s="29"/>
      <c r="AJ47" s="31"/>
      <c r="AK47" s="29"/>
      <c r="AL47" s="30"/>
    </row>
    <row r="48" spans="1:38">
      <c r="A48" s="32">
        <v>39861</v>
      </c>
      <c r="B48" s="9">
        <v>50</v>
      </c>
      <c r="C48" s="10"/>
      <c r="D48" s="34"/>
      <c r="E48" s="11"/>
      <c r="F48" s="10"/>
      <c r="G48" s="10"/>
      <c r="I48" s="5">
        <f t="shared" si="0"/>
        <v>6</v>
      </c>
      <c r="J48" s="4">
        <f t="shared" si="1"/>
        <v>144</v>
      </c>
      <c r="K48" s="4">
        <f t="shared" si="3"/>
        <v>7200</v>
      </c>
      <c r="N48" s="21"/>
      <c r="Q48" s="21"/>
      <c r="R48" s="10"/>
      <c r="S48" s="10"/>
      <c r="T48" s="68"/>
      <c r="V48" s="21"/>
      <c r="X48" s="35"/>
      <c r="Y48" s="36"/>
      <c r="Z48" s="12"/>
      <c r="AA48" s="12"/>
      <c r="AB48" s="12"/>
      <c r="AC48" s="72"/>
      <c r="AD48" s="12"/>
      <c r="AF48" s="29"/>
      <c r="AG48" s="30"/>
      <c r="AH48" s="29"/>
      <c r="AI48" s="29"/>
      <c r="AJ48" s="31"/>
      <c r="AK48" s="29"/>
      <c r="AL48" s="30"/>
    </row>
    <row r="49" spans="1:38">
      <c r="A49" s="32">
        <v>39862</v>
      </c>
      <c r="B49" s="9">
        <v>50</v>
      </c>
      <c r="C49" s="10"/>
      <c r="D49" s="34"/>
      <c r="E49" s="11"/>
      <c r="F49" s="10"/>
      <c r="G49" s="10"/>
      <c r="I49" s="5">
        <f t="shared" si="0"/>
        <v>6</v>
      </c>
      <c r="J49" s="4">
        <f t="shared" si="1"/>
        <v>144</v>
      </c>
      <c r="K49" s="4">
        <f t="shared" si="3"/>
        <v>7200</v>
      </c>
      <c r="N49" s="21"/>
      <c r="Q49" s="21"/>
      <c r="R49" s="10"/>
      <c r="S49" s="10"/>
      <c r="T49" s="68"/>
      <c r="V49" s="21"/>
      <c r="X49" s="35"/>
      <c r="Y49" s="36"/>
      <c r="Z49" s="12"/>
      <c r="AA49" s="12"/>
      <c r="AB49" s="12"/>
      <c r="AC49" s="72"/>
      <c r="AD49" s="12"/>
      <c r="AF49" s="29"/>
      <c r="AG49" s="30"/>
      <c r="AH49" s="29"/>
      <c r="AI49" s="29"/>
      <c r="AJ49" s="31"/>
      <c r="AK49" s="29"/>
      <c r="AL49" s="30"/>
    </row>
    <row r="50" spans="1:38">
      <c r="A50" s="32">
        <v>39863</v>
      </c>
      <c r="B50" s="9">
        <v>50</v>
      </c>
      <c r="C50" s="10"/>
      <c r="D50" s="34"/>
      <c r="E50" s="11"/>
      <c r="F50" s="10"/>
      <c r="G50" s="10"/>
      <c r="I50" s="5">
        <f t="shared" si="0"/>
        <v>6</v>
      </c>
      <c r="J50" s="4">
        <f t="shared" si="1"/>
        <v>144</v>
      </c>
      <c r="K50" s="4">
        <f t="shared" si="3"/>
        <v>7200</v>
      </c>
      <c r="N50" s="21"/>
      <c r="Q50" s="21"/>
      <c r="R50" s="10"/>
      <c r="S50" s="10"/>
      <c r="T50" s="68"/>
      <c r="V50" s="21"/>
      <c r="X50" s="35"/>
      <c r="Y50" s="36"/>
      <c r="Z50" s="12"/>
      <c r="AA50" s="12"/>
      <c r="AB50" s="12"/>
      <c r="AC50" s="72"/>
      <c r="AD50" s="12"/>
      <c r="AF50" s="29"/>
      <c r="AG50" s="30"/>
      <c r="AH50" s="29"/>
      <c r="AI50" s="29"/>
      <c r="AJ50" s="31"/>
      <c r="AK50" s="29"/>
      <c r="AL50" s="30"/>
    </row>
    <row r="51" spans="1:38">
      <c r="A51" s="32">
        <v>39864</v>
      </c>
      <c r="B51" s="9">
        <v>50</v>
      </c>
      <c r="C51" s="10"/>
      <c r="D51" s="34"/>
      <c r="E51" s="11"/>
      <c r="F51" s="10"/>
      <c r="G51" s="10"/>
      <c r="I51" s="5">
        <f t="shared" si="0"/>
        <v>6</v>
      </c>
      <c r="J51" s="4">
        <f t="shared" si="1"/>
        <v>144</v>
      </c>
      <c r="K51" s="4">
        <f t="shared" si="3"/>
        <v>7200</v>
      </c>
      <c r="N51" s="21"/>
      <c r="Q51" s="21"/>
      <c r="R51" s="10"/>
      <c r="S51" s="10"/>
      <c r="T51" s="68"/>
      <c r="V51" s="21"/>
      <c r="X51" s="35"/>
      <c r="Y51" s="36"/>
      <c r="Z51" s="12"/>
      <c r="AA51" s="12"/>
      <c r="AB51" s="12"/>
      <c r="AC51" s="72"/>
      <c r="AD51" s="12"/>
      <c r="AF51" s="29"/>
      <c r="AG51" s="30"/>
      <c r="AH51" s="29"/>
      <c r="AI51" s="29"/>
      <c r="AJ51" s="31"/>
      <c r="AK51" s="29"/>
      <c r="AL51" s="30"/>
    </row>
    <row r="52" spans="1:38">
      <c r="A52" s="32">
        <v>39865</v>
      </c>
      <c r="B52" s="9">
        <v>50</v>
      </c>
      <c r="C52" s="10"/>
      <c r="D52" s="34"/>
      <c r="E52" s="11"/>
      <c r="F52" s="10"/>
      <c r="G52" s="10"/>
      <c r="I52" s="5">
        <f t="shared" si="0"/>
        <v>6</v>
      </c>
      <c r="J52" s="4">
        <f t="shared" si="1"/>
        <v>144</v>
      </c>
      <c r="K52" s="4">
        <f t="shared" si="3"/>
        <v>7200</v>
      </c>
      <c r="N52" s="21"/>
      <c r="Q52" s="21"/>
      <c r="R52" s="10"/>
      <c r="S52" s="10"/>
      <c r="T52" s="68"/>
      <c r="V52" s="21"/>
      <c r="X52" s="35"/>
      <c r="Y52" s="36"/>
      <c r="Z52" s="12"/>
      <c r="AA52" s="12"/>
      <c r="AB52" s="12"/>
      <c r="AC52" s="72"/>
      <c r="AD52" s="12"/>
      <c r="AF52" s="29"/>
      <c r="AG52" s="30"/>
      <c r="AH52" s="29"/>
      <c r="AI52" s="29"/>
      <c r="AJ52" s="31"/>
      <c r="AK52" s="29"/>
      <c r="AL52" s="30"/>
    </row>
    <row r="53" spans="1:38">
      <c r="A53" s="32">
        <v>39866</v>
      </c>
      <c r="B53" s="9">
        <v>50</v>
      </c>
      <c r="C53" s="10"/>
      <c r="D53" s="34"/>
      <c r="E53" s="11"/>
      <c r="F53" s="10"/>
      <c r="G53" s="10"/>
      <c r="I53" s="5">
        <f t="shared" si="0"/>
        <v>6</v>
      </c>
      <c r="J53" s="4">
        <f t="shared" si="1"/>
        <v>144</v>
      </c>
      <c r="K53" s="4">
        <f t="shared" si="3"/>
        <v>7200</v>
      </c>
      <c r="N53" s="21"/>
      <c r="Q53" s="21"/>
      <c r="R53" s="10"/>
      <c r="S53" s="10"/>
      <c r="T53" s="68"/>
      <c r="V53" s="21"/>
      <c r="X53" s="35"/>
      <c r="Y53" s="36"/>
      <c r="Z53" s="12"/>
      <c r="AA53" s="12"/>
      <c r="AB53" s="12"/>
      <c r="AC53" s="72"/>
      <c r="AD53" s="12"/>
      <c r="AF53" s="29"/>
      <c r="AG53" s="30"/>
      <c r="AH53" s="29"/>
      <c r="AI53" s="29"/>
      <c r="AJ53" s="31"/>
      <c r="AK53" s="29"/>
      <c r="AL53" s="30"/>
    </row>
    <row r="54" spans="1:38">
      <c r="A54" s="32">
        <v>39867</v>
      </c>
      <c r="B54" s="9">
        <v>50</v>
      </c>
      <c r="C54" s="10"/>
      <c r="D54" s="34"/>
      <c r="E54" s="11"/>
      <c r="F54" s="10"/>
      <c r="G54" s="10"/>
      <c r="I54" s="5">
        <f t="shared" si="0"/>
        <v>6</v>
      </c>
      <c r="J54" s="4">
        <f t="shared" si="1"/>
        <v>144</v>
      </c>
      <c r="K54" s="4">
        <f t="shared" si="3"/>
        <v>7200</v>
      </c>
      <c r="N54" s="21"/>
      <c r="Q54" s="21"/>
      <c r="R54" s="10"/>
      <c r="S54" s="10"/>
      <c r="T54" s="68"/>
      <c r="V54" s="21"/>
      <c r="X54" s="35"/>
      <c r="Y54" s="36"/>
      <c r="Z54" s="12"/>
      <c r="AA54" s="12"/>
      <c r="AB54" s="12"/>
      <c r="AC54" s="72"/>
      <c r="AD54" s="12"/>
      <c r="AF54" s="29"/>
      <c r="AG54" s="30"/>
      <c r="AH54" s="29"/>
      <c r="AI54" s="29"/>
      <c r="AJ54" s="31"/>
      <c r="AK54" s="29"/>
      <c r="AL54" s="30"/>
    </row>
    <row r="55" spans="1:38">
      <c r="A55" s="32">
        <v>39868</v>
      </c>
      <c r="B55" s="9">
        <v>50</v>
      </c>
      <c r="C55" s="10"/>
      <c r="D55" s="34"/>
      <c r="E55" s="11"/>
      <c r="F55" s="10"/>
      <c r="G55" s="10"/>
      <c r="I55" s="5">
        <f t="shared" si="0"/>
        <v>6</v>
      </c>
      <c r="J55" s="4">
        <f t="shared" si="1"/>
        <v>144</v>
      </c>
      <c r="K55" s="4">
        <f t="shared" si="3"/>
        <v>7200</v>
      </c>
      <c r="N55" s="21"/>
      <c r="Q55" s="21"/>
      <c r="R55" s="10"/>
      <c r="S55" s="10"/>
      <c r="T55" s="68"/>
      <c r="V55" s="21"/>
      <c r="X55" s="35"/>
      <c r="Y55" s="36"/>
      <c r="Z55" s="12"/>
      <c r="AA55" s="12"/>
      <c r="AB55" s="12"/>
      <c r="AC55" s="72"/>
      <c r="AD55" s="12"/>
      <c r="AF55" s="29"/>
      <c r="AG55" s="30"/>
      <c r="AH55" s="29"/>
      <c r="AI55" s="29"/>
      <c r="AJ55" s="31"/>
      <c r="AK55" s="29"/>
      <c r="AL55" s="30"/>
    </row>
    <row r="56" spans="1:38">
      <c r="A56" s="32">
        <v>39869</v>
      </c>
      <c r="B56" s="9">
        <v>50</v>
      </c>
      <c r="C56" s="10"/>
      <c r="D56" s="34"/>
      <c r="E56" s="11"/>
      <c r="F56" s="10"/>
      <c r="G56" s="10"/>
      <c r="I56" s="5">
        <f t="shared" si="0"/>
        <v>6</v>
      </c>
      <c r="J56" s="4">
        <f t="shared" si="1"/>
        <v>144</v>
      </c>
      <c r="K56" s="4">
        <f t="shared" si="3"/>
        <v>7200</v>
      </c>
      <c r="N56" s="21"/>
      <c r="Q56" s="21"/>
      <c r="R56" s="10"/>
      <c r="S56" s="10"/>
      <c r="T56" s="68"/>
      <c r="V56" s="21"/>
      <c r="X56" s="35"/>
      <c r="Y56" s="36"/>
      <c r="Z56" s="12"/>
      <c r="AA56" s="12"/>
      <c r="AB56" s="12"/>
      <c r="AC56" s="72"/>
      <c r="AD56" s="12"/>
      <c r="AF56" s="29"/>
      <c r="AG56" s="30"/>
      <c r="AH56" s="29"/>
      <c r="AI56" s="29"/>
      <c r="AJ56" s="31"/>
      <c r="AK56" s="29"/>
      <c r="AL56" s="30"/>
    </row>
    <row r="57" spans="1:38">
      <c r="A57" s="32">
        <v>39870</v>
      </c>
      <c r="B57" s="9">
        <v>50</v>
      </c>
      <c r="C57" s="10"/>
      <c r="D57" s="34"/>
      <c r="E57" s="11"/>
      <c r="F57" s="10"/>
      <c r="G57" s="10"/>
      <c r="I57" s="5">
        <f t="shared" si="0"/>
        <v>6</v>
      </c>
      <c r="J57" s="4">
        <f t="shared" si="1"/>
        <v>144</v>
      </c>
      <c r="K57" s="4">
        <f t="shared" si="3"/>
        <v>7200</v>
      </c>
      <c r="N57" s="21"/>
      <c r="Q57" s="21"/>
      <c r="R57" s="10"/>
      <c r="S57" s="10"/>
      <c r="T57" s="68"/>
      <c r="V57" s="21"/>
      <c r="X57" s="35"/>
      <c r="Y57" s="36"/>
      <c r="Z57" s="12"/>
      <c r="AA57" s="12"/>
      <c r="AB57" s="12"/>
      <c r="AC57" s="72"/>
      <c r="AD57" s="12"/>
      <c r="AF57" s="29"/>
      <c r="AG57" s="30"/>
      <c r="AH57" s="29"/>
      <c r="AI57" s="29"/>
      <c r="AJ57" s="31"/>
      <c r="AK57" s="29"/>
      <c r="AL57" s="30"/>
    </row>
    <row r="58" spans="1:38">
      <c r="A58" s="32">
        <v>39871</v>
      </c>
      <c r="B58" s="9">
        <v>50</v>
      </c>
      <c r="C58" s="10"/>
      <c r="D58" s="34"/>
      <c r="E58" s="11"/>
      <c r="F58" s="10"/>
      <c r="G58" s="10"/>
      <c r="I58" s="5">
        <f t="shared" si="0"/>
        <v>6</v>
      </c>
      <c r="J58" s="4">
        <f t="shared" si="1"/>
        <v>144</v>
      </c>
      <c r="K58" s="4">
        <f t="shared" si="3"/>
        <v>7200</v>
      </c>
      <c r="N58" s="21"/>
      <c r="Q58" s="21"/>
      <c r="R58" s="10"/>
      <c r="S58" s="10"/>
      <c r="T58" s="68"/>
      <c r="V58" s="21"/>
      <c r="X58" s="35"/>
      <c r="Y58" s="36"/>
      <c r="Z58" s="12"/>
      <c r="AA58" s="12"/>
      <c r="AB58" s="12"/>
      <c r="AC58" s="72"/>
      <c r="AD58" s="12"/>
      <c r="AF58" s="29"/>
      <c r="AG58" s="30"/>
      <c r="AH58" s="29"/>
      <c r="AI58" s="29"/>
      <c r="AJ58" s="31"/>
      <c r="AK58" s="29"/>
      <c r="AL58" s="30"/>
    </row>
    <row r="59" spans="1:38">
      <c r="A59" s="32">
        <v>39872</v>
      </c>
      <c r="B59" s="9">
        <v>50</v>
      </c>
      <c r="C59" s="10"/>
      <c r="D59" s="34"/>
      <c r="E59" s="11"/>
      <c r="F59" s="10"/>
      <c r="G59" s="10"/>
      <c r="I59" s="5">
        <f t="shared" si="0"/>
        <v>6</v>
      </c>
      <c r="J59" s="4">
        <f t="shared" si="1"/>
        <v>144</v>
      </c>
      <c r="K59" s="4">
        <f t="shared" si="3"/>
        <v>7200</v>
      </c>
      <c r="N59" s="21"/>
      <c r="Q59" s="21"/>
      <c r="R59" s="10"/>
      <c r="S59" s="10"/>
      <c r="T59" s="68"/>
      <c r="V59" s="21"/>
      <c r="X59" s="35"/>
      <c r="Y59" s="36"/>
      <c r="Z59" s="12"/>
      <c r="AA59" s="12"/>
      <c r="AB59" s="12"/>
      <c r="AC59" s="72"/>
      <c r="AD59" s="12"/>
      <c r="AF59" s="29"/>
      <c r="AG59" s="30"/>
      <c r="AH59" s="29"/>
      <c r="AI59" s="29"/>
      <c r="AJ59" s="31"/>
      <c r="AK59" s="29"/>
      <c r="AL59" s="30"/>
    </row>
    <row r="60" spans="1:38">
      <c r="A60" s="32">
        <v>39873</v>
      </c>
      <c r="B60" s="9">
        <v>50</v>
      </c>
      <c r="C60" s="10"/>
      <c r="D60" s="34"/>
      <c r="E60" s="11"/>
      <c r="F60" s="10"/>
      <c r="G60" s="10"/>
      <c r="I60" s="5">
        <f t="shared" si="0"/>
        <v>6</v>
      </c>
      <c r="J60" s="4">
        <f t="shared" si="1"/>
        <v>144</v>
      </c>
      <c r="K60" s="4">
        <f t="shared" si="3"/>
        <v>7200</v>
      </c>
      <c r="N60" s="21"/>
      <c r="Q60" s="21"/>
      <c r="R60" s="10"/>
      <c r="S60" s="10"/>
      <c r="T60" s="68"/>
      <c r="V60" s="21"/>
      <c r="X60" s="35"/>
      <c r="Y60" s="36"/>
      <c r="Z60" s="12"/>
      <c r="AA60" s="12"/>
      <c r="AB60" s="12"/>
      <c r="AC60" s="72"/>
      <c r="AD60" s="12"/>
      <c r="AF60" s="29"/>
      <c r="AG60" s="30"/>
      <c r="AH60" s="29"/>
      <c r="AI60" s="29"/>
      <c r="AJ60" s="31"/>
      <c r="AK60" s="29"/>
      <c r="AL60" s="30"/>
    </row>
    <row r="61" spans="1:38">
      <c r="A61" s="32">
        <v>39874</v>
      </c>
      <c r="B61" s="9">
        <v>50</v>
      </c>
      <c r="C61" s="10"/>
      <c r="D61" s="34"/>
      <c r="E61" s="11"/>
      <c r="F61" s="10"/>
      <c r="G61" s="10"/>
      <c r="I61" s="5">
        <f t="shared" si="0"/>
        <v>6</v>
      </c>
      <c r="J61" s="4">
        <f t="shared" si="1"/>
        <v>144</v>
      </c>
      <c r="K61" s="4">
        <f t="shared" si="3"/>
        <v>7200</v>
      </c>
      <c r="N61" s="21"/>
      <c r="Q61" s="21"/>
      <c r="R61" s="10"/>
      <c r="S61" s="10"/>
      <c r="T61" s="68"/>
      <c r="V61" s="21"/>
      <c r="X61" s="35"/>
      <c r="Y61" s="36"/>
      <c r="Z61" s="12"/>
      <c r="AA61" s="12"/>
      <c r="AB61" s="12"/>
      <c r="AC61" s="72"/>
      <c r="AD61" s="12"/>
      <c r="AF61" s="29"/>
      <c r="AG61" s="30"/>
      <c r="AH61" s="29"/>
      <c r="AI61" s="29"/>
      <c r="AJ61" s="31"/>
      <c r="AK61" s="29"/>
      <c r="AL61" s="30"/>
    </row>
    <row r="62" spans="1:38">
      <c r="A62" s="32">
        <v>39875</v>
      </c>
      <c r="B62" s="9">
        <v>50</v>
      </c>
      <c r="C62" s="10"/>
      <c r="D62" s="34"/>
      <c r="E62" s="11"/>
      <c r="F62" s="10"/>
      <c r="G62" s="10"/>
      <c r="I62" s="5">
        <f t="shared" si="0"/>
        <v>6</v>
      </c>
      <c r="J62" s="4">
        <f t="shared" si="1"/>
        <v>144</v>
      </c>
      <c r="K62" s="4">
        <f t="shared" si="3"/>
        <v>7200</v>
      </c>
      <c r="N62" s="21"/>
      <c r="Q62" s="21"/>
      <c r="R62" s="10"/>
      <c r="S62" s="10"/>
      <c r="T62" s="68"/>
      <c r="V62" s="21"/>
      <c r="X62" s="35"/>
      <c r="Y62" s="36"/>
      <c r="Z62" s="12"/>
      <c r="AA62" s="12"/>
      <c r="AB62" s="12"/>
      <c r="AC62" s="72"/>
      <c r="AD62" s="12"/>
      <c r="AF62" s="29"/>
      <c r="AG62" s="30"/>
      <c r="AH62" s="29"/>
      <c r="AI62" s="29"/>
      <c r="AJ62" s="31"/>
      <c r="AK62" s="29"/>
      <c r="AL62" s="30"/>
    </row>
    <row r="63" spans="1:38">
      <c r="A63" s="32">
        <v>39876</v>
      </c>
      <c r="B63" s="9">
        <v>50</v>
      </c>
      <c r="C63" s="10"/>
      <c r="D63" s="34"/>
      <c r="E63" s="11"/>
      <c r="F63" s="10"/>
      <c r="G63" s="10"/>
      <c r="I63" s="5">
        <f t="shared" si="0"/>
        <v>6</v>
      </c>
      <c r="J63" s="4">
        <f t="shared" si="1"/>
        <v>144</v>
      </c>
      <c r="K63" s="4">
        <f t="shared" si="3"/>
        <v>7200</v>
      </c>
      <c r="N63" s="21"/>
      <c r="Q63" s="21"/>
      <c r="R63" s="10"/>
      <c r="S63" s="10"/>
      <c r="T63" s="68"/>
      <c r="V63" s="21"/>
      <c r="X63" s="35"/>
      <c r="Y63" s="36"/>
      <c r="Z63" s="12"/>
      <c r="AA63" s="12"/>
      <c r="AB63" s="12"/>
      <c r="AC63" s="72"/>
      <c r="AD63" s="12"/>
      <c r="AF63" s="29"/>
      <c r="AG63" s="30"/>
      <c r="AH63" s="29"/>
      <c r="AI63" s="29"/>
      <c r="AJ63" s="31"/>
      <c r="AK63" s="29"/>
      <c r="AL63" s="30"/>
    </row>
    <row r="64" spans="1:38">
      <c r="A64" s="32">
        <v>39877</v>
      </c>
      <c r="B64" s="9">
        <v>50</v>
      </c>
      <c r="C64" s="10"/>
      <c r="D64" s="34"/>
      <c r="E64" s="11"/>
      <c r="F64" s="10"/>
      <c r="G64" s="10"/>
      <c r="I64" s="5">
        <f t="shared" si="0"/>
        <v>6</v>
      </c>
      <c r="J64" s="4">
        <f t="shared" si="1"/>
        <v>144</v>
      </c>
      <c r="K64" s="4">
        <f t="shared" si="3"/>
        <v>7200</v>
      </c>
      <c r="N64" s="21"/>
      <c r="Q64" s="21"/>
      <c r="R64" s="10"/>
      <c r="S64" s="10"/>
      <c r="T64" s="68"/>
      <c r="V64" s="21"/>
      <c r="X64" s="35"/>
      <c r="Y64" s="36"/>
      <c r="Z64" s="12"/>
      <c r="AA64" s="12"/>
      <c r="AB64" s="12"/>
      <c r="AC64" s="72"/>
      <c r="AD64" s="12"/>
      <c r="AF64" s="29"/>
      <c r="AG64" s="30"/>
      <c r="AH64" s="29"/>
      <c r="AI64" s="29"/>
      <c r="AJ64" s="31"/>
      <c r="AK64" s="29"/>
      <c r="AL64" s="30"/>
    </row>
    <row r="65" spans="1:38">
      <c r="A65" s="32">
        <v>39878</v>
      </c>
      <c r="B65" s="9">
        <v>50</v>
      </c>
      <c r="C65" s="10"/>
      <c r="D65" s="34"/>
      <c r="E65" s="11"/>
      <c r="F65" s="10"/>
      <c r="G65" s="10"/>
      <c r="I65" s="5">
        <f t="shared" si="0"/>
        <v>6</v>
      </c>
      <c r="J65" s="4">
        <f t="shared" si="1"/>
        <v>144</v>
      </c>
      <c r="K65" s="4">
        <f t="shared" si="3"/>
        <v>7200</v>
      </c>
      <c r="N65" s="21"/>
      <c r="Q65" s="21"/>
      <c r="R65" s="10"/>
      <c r="S65" s="10"/>
      <c r="T65" s="68"/>
      <c r="V65" s="21"/>
      <c r="X65" s="35"/>
      <c r="Y65" s="36"/>
      <c r="Z65" s="12"/>
      <c r="AA65" s="12"/>
      <c r="AB65" s="12"/>
      <c r="AC65" s="72"/>
      <c r="AD65" s="12"/>
      <c r="AF65" s="29"/>
      <c r="AG65" s="30"/>
      <c r="AH65" s="29"/>
      <c r="AI65" s="29"/>
      <c r="AJ65" s="31"/>
      <c r="AK65" s="29"/>
      <c r="AL65" s="30"/>
    </row>
    <row r="66" spans="1:38">
      <c r="A66" s="32">
        <v>39879</v>
      </c>
      <c r="B66" s="9">
        <v>50</v>
      </c>
      <c r="C66" s="10"/>
      <c r="D66" s="34"/>
      <c r="E66" s="11"/>
      <c r="F66" s="10"/>
      <c r="G66" s="10"/>
      <c r="I66" s="5">
        <f t="shared" si="0"/>
        <v>6</v>
      </c>
      <c r="J66" s="4">
        <f t="shared" si="1"/>
        <v>144</v>
      </c>
      <c r="K66" s="4">
        <f t="shared" si="3"/>
        <v>7200</v>
      </c>
      <c r="N66" s="21"/>
      <c r="Q66" s="21"/>
      <c r="R66" s="10"/>
      <c r="S66" s="10"/>
      <c r="T66" s="68"/>
      <c r="V66" s="21"/>
      <c r="X66" s="35"/>
      <c r="Y66" s="36"/>
      <c r="Z66" s="12"/>
      <c r="AA66" s="12"/>
      <c r="AB66" s="12"/>
      <c r="AC66" s="72"/>
      <c r="AD66" s="12"/>
      <c r="AF66" s="29"/>
      <c r="AG66" s="30"/>
      <c r="AH66" s="29"/>
      <c r="AI66" s="29"/>
      <c r="AJ66" s="31"/>
      <c r="AK66" s="29"/>
      <c r="AL66" s="30"/>
    </row>
    <row r="67" spans="1:38">
      <c r="A67" s="32">
        <v>39880</v>
      </c>
      <c r="B67" s="9">
        <v>50</v>
      </c>
      <c r="C67" s="10"/>
      <c r="D67" s="34"/>
      <c r="E67" s="11"/>
      <c r="F67" s="10"/>
      <c r="G67" s="10"/>
      <c r="I67" s="5">
        <f t="shared" si="0"/>
        <v>6</v>
      </c>
      <c r="J67" s="4">
        <f t="shared" si="1"/>
        <v>144</v>
      </c>
      <c r="K67" s="4">
        <f t="shared" si="3"/>
        <v>7200</v>
      </c>
      <c r="N67" s="21"/>
      <c r="Q67" s="21"/>
      <c r="R67" s="10"/>
      <c r="S67" s="10"/>
      <c r="T67" s="68"/>
      <c r="V67" s="21"/>
      <c r="X67" s="35"/>
      <c r="Y67" s="36"/>
      <c r="Z67" s="12"/>
      <c r="AA67" s="12"/>
      <c r="AB67" s="12"/>
      <c r="AC67" s="72"/>
      <c r="AD67" s="12"/>
      <c r="AF67" s="29"/>
      <c r="AG67" s="30"/>
      <c r="AH67" s="29"/>
      <c r="AI67" s="29"/>
      <c r="AJ67" s="31"/>
      <c r="AK67" s="29"/>
      <c r="AL67" s="30"/>
    </row>
    <row r="68" spans="1:38">
      <c r="A68" s="32">
        <v>39881</v>
      </c>
      <c r="B68" s="9">
        <v>50</v>
      </c>
      <c r="C68" s="10"/>
      <c r="D68" s="34"/>
      <c r="E68" s="11"/>
      <c r="F68" s="10"/>
      <c r="G68" s="10"/>
      <c r="I68" s="5">
        <f t="shared" ref="I68:I131" si="4">60/10</f>
        <v>6</v>
      </c>
      <c r="J68" s="4">
        <f t="shared" ref="J68:J131" si="5">I68*24</f>
        <v>144</v>
      </c>
      <c r="K68" s="4">
        <f t="shared" ref="K68:K131" si="6">J68*B68</f>
        <v>7200</v>
      </c>
      <c r="N68" s="21"/>
      <c r="Q68" s="21"/>
      <c r="R68" s="10"/>
      <c r="S68" s="10"/>
      <c r="T68" s="68"/>
      <c r="V68" s="21"/>
      <c r="X68" s="35"/>
      <c r="Y68" s="36"/>
      <c r="Z68" s="12"/>
      <c r="AA68" s="12"/>
      <c r="AB68" s="12"/>
      <c r="AC68" s="72"/>
      <c r="AD68" s="12"/>
      <c r="AF68" s="29"/>
      <c r="AG68" s="30"/>
      <c r="AH68" s="29"/>
      <c r="AI68" s="29"/>
      <c r="AJ68" s="31"/>
      <c r="AK68" s="29"/>
      <c r="AL68" s="30"/>
    </row>
    <row r="69" spans="1:38">
      <c r="A69" s="32">
        <v>39882</v>
      </c>
      <c r="B69" s="9">
        <v>50</v>
      </c>
      <c r="C69" s="10"/>
      <c r="D69" s="34"/>
      <c r="E69" s="11"/>
      <c r="F69" s="10"/>
      <c r="G69" s="10"/>
      <c r="I69" s="5">
        <f t="shared" si="4"/>
        <v>6</v>
      </c>
      <c r="J69" s="4">
        <f t="shared" si="5"/>
        <v>144</v>
      </c>
      <c r="K69" s="4">
        <f t="shared" si="6"/>
        <v>7200</v>
      </c>
      <c r="N69" s="21"/>
      <c r="Q69" s="21"/>
      <c r="R69" s="10"/>
      <c r="S69" s="10"/>
      <c r="T69" s="68"/>
      <c r="V69" s="21"/>
      <c r="X69" s="35"/>
      <c r="Y69" s="36"/>
      <c r="Z69" s="12"/>
      <c r="AA69" s="12"/>
      <c r="AB69" s="12"/>
      <c r="AC69" s="72"/>
      <c r="AD69" s="12"/>
      <c r="AF69" s="29"/>
      <c r="AG69" s="30"/>
      <c r="AH69" s="29"/>
      <c r="AI69" s="29"/>
      <c r="AJ69" s="31"/>
      <c r="AK69" s="29"/>
      <c r="AL69" s="30"/>
    </row>
    <row r="70" spans="1:38">
      <c r="A70" s="32">
        <v>39883</v>
      </c>
      <c r="B70" s="9">
        <v>50</v>
      </c>
      <c r="C70" s="10"/>
      <c r="D70" s="34"/>
      <c r="E70" s="11"/>
      <c r="F70" s="10"/>
      <c r="G70" s="10"/>
      <c r="I70" s="5">
        <f t="shared" si="4"/>
        <v>6</v>
      </c>
      <c r="J70" s="4">
        <f t="shared" si="5"/>
        <v>144</v>
      </c>
      <c r="K70" s="4">
        <f t="shared" si="6"/>
        <v>7200</v>
      </c>
      <c r="N70" s="21"/>
      <c r="Q70" s="21"/>
      <c r="R70" s="10"/>
      <c r="S70" s="10"/>
      <c r="T70" s="68"/>
      <c r="V70" s="21"/>
      <c r="X70" s="35"/>
      <c r="Y70" s="36"/>
      <c r="Z70" s="12"/>
      <c r="AA70" s="12"/>
      <c r="AB70" s="12"/>
      <c r="AC70" s="72"/>
      <c r="AD70" s="12"/>
      <c r="AF70" s="29"/>
      <c r="AG70" s="30"/>
      <c r="AH70" s="29"/>
      <c r="AI70" s="29"/>
      <c r="AJ70" s="31"/>
      <c r="AK70" s="29"/>
      <c r="AL70" s="30"/>
    </row>
    <row r="71" spans="1:38">
      <c r="A71" s="32">
        <v>39884</v>
      </c>
      <c r="B71" s="9">
        <v>50</v>
      </c>
      <c r="C71" s="10"/>
      <c r="D71" s="34"/>
      <c r="E71" s="11"/>
      <c r="F71" s="10"/>
      <c r="G71" s="10"/>
      <c r="I71" s="5">
        <f t="shared" si="4"/>
        <v>6</v>
      </c>
      <c r="J71" s="4">
        <f t="shared" si="5"/>
        <v>144</v>
      </c>
      <c r="K71" s="4">
        <f t="shared" si="6"/>
        <v>7200</v>
      </c>
      <c r="N71" s="21"/>
      <c r="Q71" s="21"/>
      <c r="R71" s="10"/>
      <c r="S71" s="10"/>
      <c r="T71" s="68"/>
      <c r="V71" s="21"/>
      <c r="X71" s="35"/>
      <c r="Y71" s="36"/>
      <c r="Z71" s="12"/>
      <c r="AA71" s="12"/>
      <c r="AB71" s="12"/>
      <c r="AC71" s="72"/>
      <c r="AD71" s="12"/>
      <c r="AF71" s="29"/>
      <c r="AG71" s="30"/>
      <c r="AH71" s="29"/>
      <c r="AI71" s="29"/>
      <c r="AJ71" s="31"/>
      <c r="AK71" s="29"/>
      <c r="AL71" s="30"/>
    </row>
    <row r="72" spans="1:38">
      <c r="A72" s="32">
        <v>39885</v>
      </c>
      <c r="B72" s="9">
        <v>50</v>
      </c>
      <c r="C72" s="10"/>
      <c r="D72" s="34"/>
      <c r="E72" s="11"/>
      <c r="F72" s="10"/>
      <c r="G72" s="10"/>
      <c r="I72" s="5">
        <f t="shared" si="4"/>
        <v>6</v>
      </c>
      <c r="J72" s="4">
        <f t="shared" si="5"/>
        <v>144</v>
      </c>
      <c r="K72" s="4">
        <f t="shared" si="6"/>
        <v>7200</v>
      </c>
      <c r="N72" s="21"/>
      <c r="Q72" s="21"/>
      <c r="R72" s="10"/>
      <c r="S72" s="10"/>
      <c r="T72" s="68"/>
      <c r="V72" s="21"/>
      <c r="X72" s="35"/>
      <c r="Y72" s="36"/>
      <c r="Z72" s="12"/>
      <c r="AA72" s="12"/>
      <c r="AB72" s="12"/>
      <c r="AC72" s="72"/>
      <c r="AD72" s="12"/>
      <c r="AF72" s="29"/>
      <c r="AG72" s="30"/>
      <c r="AH72" s="29"/>
      <c r="AI72" s="29"/>
      <c r="AJ72" s="31"/>
      <c r="AK72" s="29"/>
      <c r="AL72" s="30"/>
    </row>
    <row r="73" spans="1:38">
      <c r="A73" s="32">
        <v>39886</v>
      </c>
      <c r="B73" s="9">
        <v>50</v>
      </c>
      <c r="C73" s="10"/>
      <c r="D73" s="34"/>
      <c r="E73" s="11"/>
      <c r="F73" s="10"/>
      <c r="G73" s="10"/>
      <c r="I73" s="5">
        <f t="shared" si="4"/>
        <v>6</v>
      </c>
      <c r="J73" s="4">
        <f t="shared" si="5"/>
        <v>144</v>
      </c>
      <c r="K73" s="4">
        <f t="shared" si="6"/>
        <v>7200</v>
      </c>
      <c r="N73" s="21"/>
      <c r="Q73" s="21"/>
      <c r="R73" s="10"/>
      <c r="S73" s="10"/>
      <c r="T73" s="68"/>
      <c r="V73" s="21"/>
      <c r="X73" s="35"/>
      <c r="Y73" s="36"/>
      <c r="Z73" s="12"/>
      <c r="AA73" s="12"/>
      <c r="AB73" s="12"/>
      <c r="AC73" s="72"/>
      <c r="AD73" s="12"/>
      <c r="AF73" s="29"/>
      <c r="AG73" s="30"/>
      <c r="AH73" s="29"/>
      <c r="AI73" s="29"/>
      <c r="AJ73" s="31"/>
      <c r="AK73" s="29"/>
      <c r="AL73" s="30"/>
    </row>
    <row r="74" spans="1:38">
      <c r="A74" s="32">
        <v>39887</v>
      </c>
      <c r="B74" s="9">
        <v>50</v>
      </c>
      <c r="C74" s="10"/>
      <c r="D74" s="34"/>
      <c r="E74" s="11"/>
      <c r="F74" s="10"/>
      <c r="G74" s="10"/>
      <c r="I74" s="5">
        <f t="shared" si="4"/>
        <v>6</v>
      </c>
      <c r="J74" s="4">
        <f t="shared" si="5"/>
        <v>144</v>
      </c>
      <c r="K74" s="4">
        <f t="shared" si="6"/>
        <v>7200</v>
      </c>
      <c r="N74" s="21"/>
      <c r="Q74" s="21"/>
      <c r="R74" s="10"/>
      <c r="S74" s="10"/>
      <c r="T74" s="68"/>
      <c r="V74" s="21"/>
      <c r="X74" s="35"/>
      <c r="Y74" s="36"/>
      <c r="Z74" s="12"/>
      <c r="AA74" s="12"/>
      <c r="AB74" s="12"/>
      <c r="AC74" s="72"/>
      <c r="AD74" s="12"/>
      <c r="AF74" s="29"/>
      <c r="AG74" s="30"/>
      <c r="AH74" s="29"/>
      <c r="AI74" s="29"/>
      <c r="AJ74" s="31"/>
      <c r="AK74" s="29"/>
      <c r="AL74" s="30"/>
    </row>
    <row r="75" spans="1:38">
      <c r="A75" s="32">
        <v>39888</v>
      </c>
      <c r="B75" s="9">
        <v>50</v>
      </c>
      <c r="C75" s="10"/>
      <c r="D75" s="34"/>
      <c r="E75" s="11"/>
      <c r="F75" s="10"/>
      <c r="G75" s="10"/>
      <c r="I75" s="5">
        <f t="shared" si="4"/>
        <v>6</v>
      </c>
      <c r="J75" s="4">
        <f t="shared" si="5"/>
        <v>144</v>
      </c>
      <c r="K75" s="4">
        <f t="shared" si="6"/>
        <v>7200</v>
      </c>
      <c r="N75" s="21"/>
      <c r="Q75" s="21"/>
      <c r="R75" s="10"/>
      <c r="S75" s="10"/>
      <c r="T75" s="68"/>
      <c r="V75" s="21"/>
      <c r="X75" s="35"/>
      <c r="Y75" s="36"/>
      <c r="Z75" s="12"/>
      <c r="AA75" s="12"/>
      <c r="AB75" s="12"/>
      <c r="AC75" s="72"/>
      <c r="AD75" s="12"/>
      <c r="AF75" s="29"/>
      <c r="AG75" s="30"/>
      <c r="AH75" s="29"/>
      <c r="AI75" s="29"/>
      <c r="AJ75" s="31"/>
      <c r="AK75" s="29"/>
      <c r="AL75" s="30"/>
    </row>
    <row r="76" spans="1:38">
      <c r="A76" s="32">
        <v>39889</v>
      </c>
      <c r="B76" s="9">
        <v>50</v>
      </c>
      <c r="C76" s="10"/>
      <c r="D76" s="34"/>
      <c r="E76" s="11"/>
      <c r="F76" s="10"/>
      <c r="G76" s="10"/>
      <c r="I76" s="5">
        <f t="shared" si="4"/>
        <v>6</v>
      </c>
      <c r="J76" s="4">
        <f t="shared" si="5"/>
        <v>144</v>
      </c>
      <c r="K76" s="4">
        <f t="shared" si="6"/>
        <v>7200</v>
      </c>
      <c r="N76" s="21"/>
      <c r="Q76" s="21"/>
      <c r="R76" s="10"/>
      <c r="S76" s="10"/>
      <c r="T76" s="68"/>
      <c r="V76" s="21"/>
      <c r="X76" s="35"/>
      <c r="Y76" s="36"/>
      <c r="Z76" s="12"/>
      <c r="AA76" s="12"/>
      <c r="AB76" s="12"/>
      <c r="AC76" s="72"/>
      <c r="AD76" s="12"/>
      <c r="AF76" s="29"/>
      <c r="AG76" s="30"/>
      <c r="AH76" s="29"/>
      <c r="AI76" s="29"/>
      <c r="AJ76" s="31"/>
      <c r="AK76" s="29"/>
      <c r="AL76" s="30"/>
    </row>
    <row r="77" spans="1:38">
      <c r="A77" s="32">
        <v>39890</v>
      </c>
      <c r="B77" s="9">
        <v>50</v>
      </c>
      <c r="C77" s="10"/>
      <c r="D77" s="34"/>
      <c r="E77" s="11"/>
      <c r="F77" s="10"/>
      <c r="G77" s="10"/>
      <c r="I77" s="5">
        <f t="shared" si="4"/>
        <v>6</v>
      </c>
      <c r="J77" s="4">
        <f t="shared" si="5"/>
        <v>144</v>
      </c>
      <c r="K77" s="4">
        <f t="shared" si="6"/>
        <v>7200</v>
      </c>
      <c r="N77" s="21"/>
      <c r="Q77" s="21"/>
      <c r="R77" s="10"/>
      <c r="S77" s="10"/>
      <c r="T77" s="68"/>
      <c r="V77" s="21"/>
      <c r="X77" s="35"/>
      <c r="Y77" s="36"/>
      <c r="Z77" s="12"/>
      <c r="AA77" s="12"/>
      <c r="AB77" s="12"/>
      <c r="AC77" s="72"/>
      <c r="AD77" s="12"/>
      <c r="AF77" s="29"/>
      <c r="AG77" s="30"/>
      <c r="AH77" s="29"/>
      <c r="AI77" s="29"/>
      <c r="AJ77" s="31"/>
      <c r="AK77" s="29"/>
      <c r="AL77" s="30"/>
    </row>
    <row r="78" spans="1:38">
      <c r="A78" s="32">
        <v>39891</v>
      </c>
      <c r="B78" s="9">
        <v>50</v>
      </c>
      <c r="C78" s="10"/>
      <c r="D78" s="34"/>
      <c r="E78" s="11"/>
      <c r="F78" s="10"/>
      <c r="G78" s="10"/>
      <c r="I78" s="5">
        <f t="shared" si="4"/>
        <v>6</v>
      </c>
      <c r="J78" s="4">
        <f t="shared" si="5"/>
        <v>144</v>
      </c>
      <c r="K78" s="4">
        <f t="shared" si="6"/>
        <v>7200</v>
      </c>
      <c r="N78" s="21"/>
      <c r="Q78" s="21"/>
      <c r="R78" s="10"/>
      <c r="S78" s="10"/>
      <c r="T78" s="68"/>
      <c r="V78" s="21"/>
      <c r="X78" s="35"/>
      <c r="Y78" s="36"/>
      <c r="Z78" s="12"/>
      <c r="AA78" s="12"/>
      <c r="AB78" s="12"/>
      <c r="AC78" s="72"/>
      <c r="AD78" s="12"/>
      <c r="AF78" s="29"/>
      <c r="AG78" s="30"/>
      <c r="AH78" s="29"/>
      <c r="AI78" s="29"/>
      <c r="AJ78" s="31"/>
      <c r="AK78" s="29"/>
      <c r="AL78" s="30"/>
    </row>
    <row r="79" spans="1:38">
      <c r="A79" s="32">
        <v>39892</v>
      </c>
      <c r="B79" s="9">
        <v>50</v>
      </c>
      <c r="C79" s="10"/>
      <c r="D79" s="34"/>
      <c r="E79" s="11"/>
      <c r="F79" s="10"/>
      <c r="G79" s="10"/>
      <c r="I79" s="5">
        <f t="shared" si="4"/>
        <v>6</v>
      </c>
      <c r="J79" s="4">
        <f t="shared" si="5"/>
        <v>144</v>
      </c>
      <c r="K79" s="4">
        <f t="shared" si="6"/>
        <v>7200</v>
      </c>
      <c r="N79" s="21"/>
      <c r="Q79" s="21"/>
      <c r="R79" s="10"/>
      <c r="S79" s="10"/>
      <c r="T79" s="68"/>
      <c r="V79" s="21"/>
      <c r="X79" s="35"/>
      <c r="Y79" s="36"/>
      <c r="Z79" s="12"/>
      <c r="AA79" s="12"/>
      <c r="AB79" s="12"/>
      <c r="AC79" s="72"/>
      <c r="AD79" s="12"/>
      <c r="AF79" s="29"/>
      <c r="AG79" s="30"/>
      <c r="AH79" s="29"/>
      <c r="AI79" s="29"/>
      <c r="AJ79" s="31"/>
      <c r="AK79" s="29"/>
      <c r="AL79" s="30"/>
    </row>
    <row r="80" spans="1:38">
      <c r="A80" s="32">
        <v>39893</v>
      </c>
      <c r="B80" s="9">
        <v>50</v>
      </c>
      <c r="C80" s="10"/>
      <c r="D80" s="34"/>
      <c r="E80" s="11"/>
      <c r="F80" s="10"/>
      <c r="G80" s="10"/>
      <c r="I80" s="5">
        <f t="shared" si="4"/>
        <v>6</v>
      </c>
      <c r="J80" s="4">
        <f t="shared" si="5"/>
        <v>144</v>
      </c>
      <c r="K80" s="4">
        <f t="shared" si="6"/>
        <v>7200</v>
      </c>
      <c r="N80" s="21"/>
      <c r="Q80" s="21"/>
      <c r="R80" s="10"/>
      <c r="S80" s="10"/>
      <c r="T80" s="68"/>
      <c r="V80" s="21"/>
      <c r="X80" s="35"/>
      <c r="Y80" s="36"/>
      <c r="Z80" s="12"/>
      <c r="AA80" s="12"/>
      <c r="AB80" s="12"/>
      <c r="AC80" s="72"/>
      <c r="AD80" s="12"/>
      <c r="AF80" s="29"/>
      <c r="AG80" s="30"/>
      <c r="AH80" s="29"/>
      <c r="AI80" s="29"/>
      <c r="AJ80" s="31"/>
      <c r="AK80" s="29"/>
      <c r="AL80" s="30"/>
    </row>
    <row r="81" spans="1:38">
      <c r="A81" s="32">
        <v>39894</v>
      </c>
      <c r="B81" s="9">
        <v>50</v>
      </c>
      <c r="C81" s="10"/>
      <c r="D81" s="34"/>
      <c r="E81" s="11"/>
      <c r="F81" s="10"/>
      <c r="G81" s="10"/>
      <c r="I81" s="5">
        <f t="shared" si="4"/>
        <v>6</v>
      </c>
      <c r="J81" s="4">
        <f t="shared" si="5"/>
        <v>144</v>
      </c>
      <c r="K81" s="4">
        <f t="shared" si="6"/>
        <v>7200</v>
      </c>
      <c r="N81" s="21"/>
      <c r="Q81" s="21"/>
      <c r="R81" s="10"/>
      <c r="S81" s="10"/>
      <c r="T81" s="68"/>
      <c r="V81" s="21"/>
      <c r="X81" s="35"/>
      <c r="Y81" s="36"/>
      <c r="Z81" s="12"/>
      <c r="AA81" s="12"/>
      <c r="AB81" s="12"/>
      <c r="AC81" s="72"/>
      <c r="AD81" s="12"/>
      <c r="AF81" s="29"/>
      <c r="AG81" s="30"/>
      <c r="AH81" s="29"/>
      <c r="AI81" s="29"/>
      <c r="AJ81" s="31"/>
      <c r="AK81" s="29"/>
      <c r="AL81" s="30"/>
    </row>
    <row r="82" spans="1:38">
      <c r="A82" s="32">
        <v>39895</v>
      </c>
      <c r="B82" s="9">
        <v>50</v>
      </c>
      <c r="C82" s="10"/>
      <c r="D82" s="34"/>
      <c r="E82" s="11"/>
      <c r="F82" s="10"/>
      <c r="G82" s="10"/>
      <c r="I82" s="5">
        <f t="shared" si="4"/>
        <v>6</v>
      </c>
      <c r="J82" s="4">
        <f t="shared" si="5"/>
        <v>144</v>
      </c>
      <c r="K82" s="4">
        <f t="shared" si="6"/>
        <v>7200</v>
      </c>
      <c r="N82" s="21"/>
      <c r="Q82" s="21"/>
      <c r="R82" s="10"/>
      <c r="S82" s="10"/>
      <c r="T82" s="68"/>
      <c r="V82" s="21"/>
      <c r="X82" s="35"/>
      <c r="Y82" s="36"/>
      <c r="Z82" s="12"/>
      <c r="AA82" s="12"/>
      <c r="AB82" s="12"/>
      <c r="AC82" s="72"/>
      <c r="AD82" s="12"/>
      <c r="AF82" s="29"/>
      <c r="AG82" s="30"/>
      <c r="AH82" s="29"/>
      <c r="AI82" s="29"/>
      <c r="AJ82" s="31"/>
      <c r="AK82" s="29"/>
      <c r="AL82" s="30"/>
    </row>
    <row r="83" spans="1:38">
      <c r="A83" s="32">
        <v>39896</v>
      </c>
      <c r="B83" s="9">
        <v>50</v>
      </c>
      <c r="C83" s="10"/>
      <c r="D83" s="34"/>
      <c r="E83" s="11"/>
      <c r="F83" s="10"/>
      <c r="G83" s="10"/>
      <c r="I83" s="5">
        <f t="shared" si="4"/>
        <v>6</v>
      </c>
      <c r="J83" s="4">
        <f t="shared" si="5"/>
        <v>144</v>
      </c>
      <c r="K83" s="4">
        <f t="shared" si="6"/>
        <v>7200</v>
      </c>
      <c r="N83" s="21"/>
      <c r="Q83" s="21"/>
      <c r="R83" s="10"/>
      <c r="S83" s="10"/>
      <c r="T83" s="68"/>
      <c r="V83" s="21"/>
      <c r="X83" s="35"/>
      <c r="Y83" s="36"/>
      <c r="Z83" s="12"/>
      <c r="AA83" s="12"/>
      <c r="AB83" s="12"/>
      <c r="AC83" s="72"/>
      <c r="AD83" s="12"/>
      <c r="AF83" s="29"/>
      <c r="AG83" s="30"/>
      <c r="AH83" s="29"/>
      <c r="AI83" s="29"/>
      <c r="AJ83" s="31"/>
      <c r="AK83" s="29"/>
      <c r="AL83" s="30"/>
    </row>
    <row r="84" spans="1:38">
      <c r="A84" s="32">
        <v>39897</v>
      </c>
      <c r="B84" s="9">
        <v>50</v>
      </c>
      <c r="C84" s="10"/>
      <c r="D84" s="34"/>
      <c r="E84" s="11"/>
      <c r="F84" s="10"/>
      <c r="G84" s="10"/>
      <c r="I84" s="5">
        <f t="shared" si="4"/>
        <v>6</v>
      </c>
      <c r="J84" s="4">
        <f t="shared" si="5"/>
        <v>144</v>
      </c>
      <c r="K84" s="4">
        <f t="shared" si="6"/>
        <v>7200</v>
      </c>
      <c r="N84" s="21"/>
      <c r="Q84" s="21"/>
      <c r="R84" s="10"/>
      <c r="S84" s="10"/>
      <c r="T84" s="68"/>
      <c r="V84" s="21"/>
      <c r="X84" s="35"/>
      <c r="Y84" s="36"/>
      <c r="Z84" s="12"/>
      <c r="AA84" s="12"/>
      <c r="AB84" s="12"/>
      <c r="AC84" s="72"/>
      <c r="AD84" s="12"/>
      <c r="AF84" s="29"/>
      <c r="AG84" s="30"/>
      <c r="AH84" s="29"/>
      <c r="AI84" s="29"/>
      <c r="AJ84" s="31"/>
      <c r="AK84" s="29"/>
      <c r="AL84" s="30"/>
    </row>
    <row r="85" spans="1:38">
      <c r="A85" s="32">
        <v>39898</v>
      </c>
      <c r="B85" s="9">
        <v>50</v>
      </c>
      <c r="C85" s="10"/>
      <c r="D85" s="34"/>
      <c r="E85" s="11"/>
      <c r="F85" s="10"/>
      <c r="G85" s="10"/>
      <c r="I85" s="5">
        <f t="shared" si="4"/>
        <v>6</v>
      </c>
      <c r="J85" s="4">
        <f t="shared" si="5"/>
        <v>144</v>
      </c>
      <c r="K85" s="4">
        <f t="shared" si="6"/>
        <v>7200</v>
      </c>
      <c r="N85" s="21"/>
      <c r="Q85" s="21"/>
      <c r="R85" s="10"/>
      <c r="S85" s="10"/>
      <c r="T85" s="68"/>
      <c r="V85" s="21"/>
      <c r="X85" s="35"/>
      <c r="Y85" s="36"/>
      <c r="Z85" s="12"/>
      <c r="AA85" s="12"/>
      <c r="AB85" s="12"/>
      <c r="AC85" s="72"/>
      <c r="AD85" s="12"/>
      <c r="AF85" s="29"/>
      <c r="AG85" s="30"/>
      <c r="AH85" s="29"/>
      <c r="AI85" s="29"/>
      <c r="AJ85" s="31"/>
      <c r="AK85" s="29"/>
      <c r="AL85" s="30"/>
    </row>
    <row r="86" spans="1:38">
      <c r="A86" s="32">
        <v>39899</v>
      </c>
      <c r="B86" s="9">
        <v>50</v>
      </c>
      <c r="C86" s="10"/>
      <c r="D86" s="34"/>
      <c r="E86" s="11"/>
      <c r="F86" s="10"/>
      <c r="G86" s="10"/>
      <c r="I86" s="5">
        <f t="shared" si="4"/>
        <v>6</v>
      </c>
      <c r="J86" s="4">
        <f t="shared" si="5"/>
        <v>144</v>
      </c>
      <c r="K86" s="4">
        <f t="shared" si="6"/>
        <v>7200</v>
      </c>
      <c r="N86" s="21"/>
      <c r="Q86" s="21"/>
      <c r="R86" s="10"/>
      <c r="S86" s="10"/>
      <c r="T86" s="68"/>
      <c r="V86" s="21"/>
      <c r="X86" s="35"/>
      <c r="Y86" s="36"/>
      <c r="Z86" s="12"/>
      <c r="AA86" s="12"/>
      <c r="AB86" s="12"/>
      <c r="AC86" s="72"/>
      <c r="AD86" s="12"/>
      <c r="AF86" s="29"/>
      <c r="AG86" s="30"/>
      <c r="AH86" s="29"/>
      <c r="AI86" s="29"/>
      <c r="AJ86" s="31"/>
      <c r="AK86" s="29"/>
      <c r="AL86" s="30"/>
    </row>
    <row r="87" spans="1:38">
      <c r="A87" s="32">
        <v>39900</v>
      </c>
      <c r="B87" s="9">
        <v>50</v>
      </c>
      <c r="C87" s="10"/>
      <c r="D87" s="34"/>
      <c r="E87" s="11"/>
      <c r="F87" s="10"/>
      <c r="G87" s="10"/>
      <c r="I87" s="5">
        <f t="shared" si="4"/>
        <v>6</v>
      </c>
      <c r="J87" s="4">
        <f t="shared" si="5"/>
        <v>144</v>
      </c>
      <c r="K87" s="4">
        <f t="shared" si="6"/>
        <v>7200</v>
      </c>
      <c r="N87" s="21"/>
      <c r="Q87" s="21"/>
      <c r="R87" s="10"/>
      <c r="S87" s="10"/>
      <c r="T87" s="68"/>
      <c r="V87" s="21"/>
      <c r="X87" s="35"/>
      <c r="Y87" s="36"/>
      <c r="Z87" s="12"/>
      <c r="AA87" s="12"/>
      <c r="AB87" s="12"/>
      <c r="AC87" s="72"/>
      <c r="AD87" s="12"/>
      <c r="AF87" s="29"/>
      <c r="AG87" s="30"/>
      <c r="AH87" s="29"/>
      <c r="AI87" s="29"/>
      <c r="AJ87" s="31"/>
      <c r="AK87" s="29"/>
      <c r="AL87" s="30"/>
    </row>
    <row r="88" spans="1:38">
      <c r="A88" s="32">
        <v>39901</v>
      </c>
      <c r="B88" s="9">
        <v>50</v>
      </c>
      <c r="C88" s="10"/>
      <c r="D88" s="34"/>
      <c r="E88" s="11"/>
      <c r="F88" s="10"/>
      <c r="G88" s="10"/>
      <c r="I88" s="5">
        <f t="shared" si="4"/>
        <v>6</v>
      </c>
      <c r="J88" s="4">
        <f t="shared" si="5"/>
        <v>144</v>
      </c>
      <c r="K88" s="4">
        <f t="shared" si="6"/>
        <v>7200</v>
      </c>
      <c r="N88" s="21"/>
      <c r="Q88" s="21"/>
      <c r="R88" s="10"/>
      <c r="S88" s="10"/>
      <c r="T88" s="68"/>
      <c r="V88" s="21"/>
      <c r="X88" s="35"/>
      <c r="Y88" s="36"/>
      <c r="Z88" s="12"/>
      <c r="AA88" s="12"/>
      <c r="AB88" s="12"/>
      <c r="AC88" s="72"/>
      <c r="AD88" s="12"/>
      <c r="AF88" s="29"/>
      <c r="AG88" s="30"/>
      <c r="AH88" s="29"/>
      <c r="AI88" s="29"/>
      <c r="AJ88" s="31"/>
      <c r="AK88" s="29"/>
      <c r="AL88" s="30"/>
    </row>
    <row r="89" spans="1:38">
      <c r="A89" s="32">
        <v>39902</v>
      </c>
      <c r="B89" s="9">
        <v>50</v>
      </c>
      <c r="C89" s="10"/>
      <c r="D89" s="34"/>
      <c r="E89" s="11"/>
      <c r="F89" s="10"/>
      <c r="G89" s="10"/>
      <c r="I89" s="5">
        <f t="shared" si="4"/>
        <v>6</v>
      </c>
      <c r="J89" s="4">
        <f t="shared" si="5"/>
        <v>144</v>
      </c>
      <c r="K89" s="4">
        <f t="shared" si="6"/>
        <v>7200</v>
      </c>
      <c r="N89" s="21"/>
      <c r="Q89" s="21"/>
      <c r="R89" s="10"/>
      <c r="S89" s="10"/>
      <c r="T89" s="68"/>
      <c r="V89" s="21"/>
      <c r="X89" s="35"/>
      <c r="Y89" s="36"/>
      <c r="Z89" s="12"/>
      <c r="AA89" s="12"/>
      <c r="AB89" s="12"/>
      <c r="AC89" s="72"/>
      <c r="AD89" s="12"/>
      <c r="AF89" s="29"/>
      <c r="AG89" s="30"/>
      <c r="AH89" s="29"/>
      <c r="AI89" s="29"/>
      <c r="AJ89" s="31"/>
      <c r="AK89" s="29"/>
      <c r="AL89" s="30"/>
    </row>
    <row r="90" spans="1:38">
      <c r="A90" s="32">
        <v>39903</v>
      </c>
      <c r="B90" s="9">
        <v>50</v>
      </c>
      <c r="C90" s="10"/>
      <c r="D90" s="34"/>
      <c r="E90" s="11"/>
      <c r="F90" s="10"/>
      <c r="G90" s="10"/>
      <c r="I90" s="5">
        <f t="shared" si="4"/>
        <v>6</v>
      </c>
      <c r="J90" s="4">
        <f t="shared" si="5"/>
        <v>144</v>
      </c>
      <c r="K90" s="4">
        <f t="shared" si="6"/>
        <v>7200</v>
      </c>
      <c r="N90" s="21"/>
      <c r="Q90" s="21"/>
      <c r="R90" s="10"/>
      <c r="S90" s="10"/>
      <c r="T90" s="68"/>
      <c r="V90" s="21"/>
      <c r="X90" s="35"/>
      <c r="Y90" s="36"/>
      <c r="Z90" s="12"/>
      <c r="AA90" s="12"/>
      <c r="AB90" s="12"/>
      <c r="AC90" s="72"/>
      <c r="AD90" s="12"/>
      <c r="AF90" s="29"/>
      <c r="AG90" s="30"/>
      <c r="AH90" s="29"/>
      <c r="AI90" s="29"/>
      <c r="AJ90" s="31"/>
      <c r="AK90" s="29"/>
      <c r="AL90" s="30"/>
    </row>
    <row r="91" spans="1:38">
      <c r="A91" s="32">
        <v>39904</v>
      </c>
      <c r="B91" s="9">
        <v>50</v>
      </c>
      <c r="C91" s="10"/>
      <c r="D91" s="34"/>
      <c r="E91" s="11"/>
      <c r="F91" s="10"/>
      <c r="G91" s="10"/>
      <c r="I91" s="5">
        <f t="shared" si="4"/>
        <v>6</v>
      </c>
      <c r="J91" s="4">
        <f t="shared" si="5"/>
        <v>144</v>
      </c>
      <c r="K91" s="4">
        <f t="shared" si="6"/>
        <v>7200</v>
      </c>
      <c r="N91" s="21"/>
      <c r="Q91" s="21"/>
      <c r="R91" s="10"/>
      <c r="S91" s="10"/>
      <c r="T91" s="68"/>
      <c r="V91" s="21"/>
      <c r="X91" s="35"/>
      <c r="Y91" s="36"/>
      <c r="Z91" s="12"/>
      <c r="AA91" s="12"/>
      <c r="AB91" s="12"/>
      <c r="AC91" s="72"/>
      <c r="AD91" s="12"/>
      <c r="AF91" s="29"/>
      <c r="AG91" s="30"/>
      <c r="AH91" s="29"/>
      <c r="AI91" s="29"/>
      <c r="AJ91" s="31"/>
      <c r="AK91" s="29"/>
      <c r="AL91" s="30"/>
    </row>
    <row r="92" spans="1:38">
      <c r="A92" s="32">
        <v>39905</v>
      </c>
      <c r="B92" s="9">
        <v>50</v>
      </c>
      <c r="C92" s="10"/>
      <c r="D92" s="34"/>
      <c r="E92" s="11"/>
      <c r="F92" s="10"/>
      <c r="G92" s="10"/>
      <c r="I92" s="5">
        <f t="shared" si="4"/>
        <v>6</v>
      </c>
      <c r="J92" s="4">
        <f t="shared" si="5"/>
        <v>144</v>
      </c>
      <c r="K92" s="4">
        <f t="shared" si="6"/>
        <v>7200</v>
      </c>
      <c r="N92" s="21"/>
      <c r="Q92" s="21"/>
      <c r="R92" s="10"/>
      <c r="S92" s="10"/>
      <c r="T92" s="68"/>
      <c r="V92" s="21"/>
      <c r="X92" s="35"/>
      <c r="Y92" s="36"/>
      <c r="Z92" s="12"/>
      <c r="AA92" s="12"/>
      <c r="AB92" s="12"/>
      <c r="AC92" s="72"/>
      <c r="AD92" s="12"/>
      <c r="AF92" s="29"/>
      <c r="AG92" s="30"/>
      <c r="AH92" s="29"/>
      <c r="AI92" s="29"/>
      <c r="AJ92" s="31"/>
      <c r="AK92" s="29"/>
      <c r="AL92" s="30"/>
    </row>
    <row r="93" spans="1:38">
      <c r="A93" s="32">
        <v>39906</v>
      </c>
      <c r="B93" s="9">
        <v>50</v>
      </c>
      <c r="C93" s="10"/>
      <c r="D93" s="34"/>
      <c r="E93" s="11"/>
      <c r="F93" s="10"/>
      <c r="G93" s="10"/>
      <c r="I93" s="5">
        <f t="shared" si="4"/>
        <v>6</v>
      </c>
      <c r="J93" s="4">
        <f t="shared" si="5"/>
        <v>144</v>
      </c>
      <c r="K93" s="4">
        <f t="shared" si="6"/>
        <v>7200</v>
      </c>
      <c r="N93" s="21"/>
      <c r="Q93" s="21"/>
      <c r="R93" s="10"/>
      <c r="S93" s="10"/>
      <c r="T93" s="68"/>
      <c r="V93" s="21"/>
      <c r="X93" s="35"/>
      <c r="Y93" s="36"/>
      <c r="Z93" s="12"/>
      <c r="AA93" s="12"/>
      <c r="AB93" s="12"/>
      <c r="AC93" s="72"/>
      <c r="AD93" s="12"/>
      <c r="AF93" s="29"/>
      <c r="AG93" s="30"/>
      <c r="AH93" s="29"/>
      <c r="AI93" s="29"/>
      <c r="AJ93" s="31"/>
      <c r="AK93" s="29"/>
      <c r="AL93" s="30"/>
    </row>
    <row r="94" spans="1:38">
      <c r="A94" s="32">
        <v>39907</v>
      </c>
      <c r="B94" s="9">
        <v>50</v>
      </c>
      <c r="C94" s="10"/>
      <c r="D94" s="34"/>
      <c r="E94" s="11"/>
      <c r="F94" s="10"/>
      <c r="G94" s="10"/>
      <c r="I94" s="5">
        <f t="shared" si="4"/>
        <v>6</v>
      </c>
      <c r="J94" s="4">
        <f t="shared" si="5"/>
        <v>144</v>
      </c>
      <c r="K94" s="4">
        <f t="shared" si="6"/>
        <v>7200</v>
      </c>
      <c r="N94" s="21"/>
      <c r="Q94" s="21"/>
      <c r="R94" s="10"/>
      <c r="S94" s="10"/>
      <c r="T94" s="68"/>
      <c r="V94" s="21"/>
      <c r="X94" s="35"/>
      <c r="Y94" s="36"/>
      <c r="Z94" s="12"/>
      <c r="AA94" s="12"/>
      <c r="AB94" s="12"/>
      <c r="AC94" s="72"/>
      <c r="AD94" s="12"/>
      <c r="AF94" s="29"/>
      <c r="AG94" s="30"/>
      <c r="AH94" s="29"/>
      <c r="AI94" s="29"/>
      <c r="AJ94" s="31"/>
      <c r="AK94" s="29"/>
      <c r="AL94" s="30"/>
    </row>
    <row r="95" spans="1:38">
      <c r="A95" s="32">
        <v>39908</v>
      </c>
      <c r="B95" s="9">
        <v>50</v>
      </c>
      <c r="C95" s="10"/>
      <c r="D95" s="34"/>
      <c r="E95" s="11"/>
      <c r="F95" s="10"/>
      <c r="G95" s="10"/>
      <c r="I95" s="5">
        <f t="shared" si="4"/>
        <v>6</v>
      </c>
      <c r="J95" s="4">
        <f t="shared" si="5"/>
        <v>144</v>
      </c>
      <c r="K95" s="4">
        <f t="shared" si="6"/>
        <v>7200</v>
      </c>
      <c r="N95" s="21"/>
      <c r="Q95" s="21"/>
      <c r="R95" s="10"/>
      <c r="S95" s="10"/>
      <c r="T95" s="68"/>
      <c r="V95" s="21"/>
      <c r="X95" s="35"/>
      <c r="Y95" s="36"/>
      <c r="Z95" s="12"/>
      <c r="AA95" s="12"/>
      <c r="AB95" s="12"/>
      <c r="AC95" s="72"/>
      <c r="AD95" s="12"/>
      <c r="AF95" s="29"/>
      <c r="AG95" s="30"/>
      <c r="AH95" s="29"/>
      <c r="AI95" s="29"/>
      <c r="AJ95" s="31"/>
      <c r="AK95" s="29"/>
      <c r="AL95" s="30"/>
    </row>
    <row r="96" spans="1:38">
      <c r="A96" s="32">
        <v>39909</v>
      </c>
      <c r="B96" s="9">
        <v>50</v>
      </c>
      <c r="C96" s="10"/>
      <c r="D96" s="34"/>
      <c r="E96" s="11"/>
      <c r="F96" s="10"/>
      <c r="G96" s="10"/>
      <c r="I96" s="5">
        <f t="shared" si="4"/>
        <v>6</v>
      </c>
      <c r="J96" s="4">
        <f t="shared" si="5"/>
        <v>144</v>
      </c>
      <c r="K96" s="4">
        <f t="shared" si="6"/>
        <v>7200</v>
      </c>
      <c r="N96" s="21"/>
      <c r="Q96" s="21"/>
      <c r="R96" s="10"/>
      <c r="S96" s="10"/>
      <c r="T96" s="68"/>
      <c r="V96" s="21"/>
      <c r="X96" s="35"/>
      <c r="Y96" s="36"/>
      <c r="Z96" s="12"/>
      <c r="AA96" s="12"/>
      <c r="AB96" s="12"/>
      <c r="AC96" s="72"/>
      <c r="AD96" s="12"/>
      <c r="AF96" s="29"/>
      <c r="AG96" s="30"/>
      <c r="AH96" s="29"/>
      <c r="AI96" s="29"/>
      <c r="AJ96" s="31"/>
      <c r="AK96" s="29"/>
      <c r="AL96" s="30"/>
    </row>
    <row r="97" spans="1:38">
      <c r="A97" s="32">
        <v>39910</v>
      </c>
      <c r="B97" s="9">
        <v>50</v>
      </c>
      <c r="C97" s="10"/>
      <c r="D97" s="34"/>
      <c r="E97" s="11"/>
      <c r="F97" s="10"/>
      <c r="G97" s="10"/>
      <c r="I97" s="5">
        <f t="shared" si="4"/>
        <v>6</v>
      </c>
      <c r="J97" s="4">
        <f t="shared" si="5"/>
        <v>144</v>
      </c>
      <c r="K97" s="4">
        <f t="shared" si="6"/>
        <v>7200</v>
      </c>
      <c r="N97" s="21"/>
      <c r="Q97" s="21"/>
      <c r="R97" s="10"/>
      <c r="S97" s="10"/>
      <c r="T97" s="68"/>
      <c r="V97" s="21"/>
      <c r="X97" s="35"/>
      <c r="Y97" s="36"/>
      <c r="Z97" s="12"/>
      <c r="AA97" s="12"/>
      <c r="AB97" s="12"/>
      <c r="AC97" s="72"/>
      <c r="AD97" s="12"/>
      <c r="AF97" s="29"/>
      <c r="AG97" s="30"/>
      <c r="AH97" s="29"/>
      <c r="AI97" s="29"/>
      <c r="AJ97" s="31"/>
      <c r="AK97" s="29"/>
      <c r="AL97" s="30"/>
    </row>
    <row r="98" spans="1:38">
      <c r="A98" s="32">
        <v>39911</v>
      </c>
      <c r="B98" s="9">
        <v>50</v>
      </c>
      <c r="C98" s="10"/>
      <c r="D98" s="34"/>
      <c r="E98" s="11"/>
      <c r="F98" s="10"/>
      <c r="G98" s="10"/>
      <c r="I98" s="5">
        <f t="shared" si="4"/>
        <v>6</v>
      </c>
      <c r="J98" s="4">
        <f t="shared" si="5"/>
        <v>144</v>
      </c>
      <c r="K98" s="4">
        <f t="shared" si="6"/>
        <v>7200</v>
      </c>
      <c r="N98" s="21"/>
      <c r="Q98" s="21"/>
      <c r="R98" s="10"/>
      <c r="S98" s="10"/>
      <c r="T98" s="68"/>
      <c r="V98" s="21"/>
      <c r="X98" s="35"/>
      <c r="Y98" s="36"/>
      <c r="Z98" s="12"/>
      <c r="AA98" s="12"/>
      <c r="AB98" s="12"/>
      <c r="AC98" s="72"/>
      <c r="AD98" s="12"/>
      <c r="AF98" s="29"/>
      <c r="AG98" s="30"/>
      <c r="AH98" s="29"/>
      <c r="AI98" s="29"/>
      <c r="AJ98" s="31"/>
      <c r="AK98" s="29"/>
      <c r="AL98" s="30"/>
    </row>
    <row r="99" spans="1:38">
      <c r="A99" s="32">
        <v>39912</v>
      </c>
      <c r="B99" s="9">
        <v>50</v>
      </c>
      <c r="C99" s="10"/>
      <c r="D99" s="34"/>
      <c r="E99" s="11"/>
      <c r="F99" s="10"/>
      <c r="G99" s="10"/>
      <c r="I99" s="5">
        <f t="shared" si="4"/>
        <v>6</v>
      </c>
      <c r="J99" s="4">
        <f t="shared" si="5"/>
        <v>144</v>
      </c>
      <c r="K99" s="4">
        <f t="shared" si="6"/>
        <v>7200</v>
      </c>
      <c r="N99" s="21"/>
      <c r="Q99" s="21"/>
      <c r="R99" s="10"/>
      <c r="S99" s="10"/>
      <c r="T99" s="68"/>
      <c r="V99" s="21"/>
      <c r="X99" s="35"/>
      <c r="Y99" s="36"/>
      <c r="Z99" s="12"/>
      <c r="AA99" s="12"/>
      <c r="AB99" s="12"/>
      <c r="AC99" s="72"/>
      <c r="AD99" s="12"/>
      <c r="AF99" s="29"/>
      <c r="AG99" s="30"/>
      <c r="AH99" s="29"/>
      <c r="AI99" s="29"/>
      <c r="AJ99" s="31"/>
      <c r="AK99" s="29"/>
      <c r="AL99" s="30"/>
    </row>
    <row r="100" spans="1:38">
      <c r="A100" s="32">
        <v>39913</v>
      </c>
      <c r="B100" s="9">
        <v>50</v>
      </c>
      <c r="C100" s="10"/>
      <c r="D100" s="34"/>
      <c r="E100" s="11"/>
      <c r="F100" s="10"/>
      <c r="G100" s="10"/>
      <c r="I100" s="5">
        <f t="shared" si="4"/>
        <v>6</v>
      </c>
      <c r="J100" s="4">
        <f t="shared" si="5"/>
        <v>144</v>
      </c>
      <c r="K100" s="4">
        <f t="shared" si="6"/>
        <v>7200</v>
      </c>
      <c r="N100" s="21"/>
      <c r="Q100" s="21"/>
      <c r="R100" s="10"/>
      <c r="S100" s="10"/>
      <c r="T100" s="68"/>
      <c r="V100" s="21"/>
      <c r="X100" s="35"/>
      <c r="Y100" s="36"/>
      <c r="Z100" s="12"/>
      <c r="AA100" s="12"/>
      <c r="AB100" s="12"/>
      <c r="AC100" s="72"/>
      <c r="AD100" s="12"/>
      <c r="AF100" s="29"/>
      <c r="AG100" s="30"/>
      <c r="AH100" s="29"/>
      <c r="AI100" s="29"/>
      <c r="AJ100" s="31"/>
      <c r="AK100" s="29"/>
      <c r="AL100" s="30"/>
    </row>
    <row r="101" spans="1:38">
      <c r="A101" s="32">
        <v>39914</v>
      </c>
      <c r="B101" s="9">
        <v>50</v>
      </c>
      <c r="C101" s="10"/>
      <c r="D101" s="34"/>
      <c r="E101" s="11"/>
      <c r="F101" s="10"/>
      <c r="G101" s="10"/>
      <c r="I101" s="5">
        <f t="shared" si="4"/>
        <v>6</v>
      </c>
      <c r="J101" s="4">
        <f t="shared" si="5"/>
        <v>144</v>
      </c>
      <c r="K101" s="4">
        <f t="shared" si="6"/>
        <v>7200</v>
      </c>
      <c r="N101" s="21"/>
      <c r="Q101" s="21"/>
      <c r="R101" s="10"/>
      <c r="S101" s="10"/>
      <c r="T101" s="68"/>
      <c r="V101" s="21"/>
      <c r="X101" s="35"/>
      <c r="Y101" s="36"/>
      <c r="Z101" s="12"/>
      <c r="AA101" s="12"/>
      <c r="AB101" s="12"/>
      <c r="AC101" s="72"/>
      <c r="AD101" s="12"/>
      <c r="AF101" s="29"/>
      <c r="AG101" s="30"/>
      <c r="AH101" s="29"/>
      <c r="AI101" s="29"/>
      <c r="AJ101" s="31"/>
      <c r="AK101" s="29"/>
      <c r="AL101" s="30"/>
    </row>
    <row r="102" spans="1:38">
      <c r="A102" s="32">
        <v>39915</v>
      </c>
      <c r="B102" s="9">
        <v>50</v>
      </c>
      <c r="C102" s="10"/>
      <c r="D102" s="34"/>
      <c r="E102" s="11"/>
      <c r="F102" s="10"/>
      <c r="G102" s="10"/>
      <c r="I102" s="5">
        <f t="shared" si="4"/>
        <v>6</v>
      </c>
      <c r="J102" s="4">
        <f t="shared" si="5"/>
        <v>144</v>
      </c>
      <c r="K102" s="4">
        <f t="shared" si="6"/>
        <v>7200</v>
      </c>
      <c r="N102" s="21"/>
      <c r="Q102" s="21"/>
      <c r="R102" s="10"/>
      <c r="S102" s="10"/>
      <c r="T102" s="68"/>
      <c r="V102" s="21"/>
      <c r="X102" s="35"/>
      <c r="Y102" s="36"/>
      <c r="Z102" s="12"/>
      <c r="AA102" s="12"/>
      <c r="AB102" s="12"/>
      <c r="AC102" s="72"/>
      <c r="AD102" s="12"/>
      <c r="AF102" s="29"/>
      <c r="AG102" s="30"/>
      <c r="AH102" s="29"/>
      <c r="AI102" s="29"/>
      <c r="AJ102" s="31"/>
      <c r="AK102" s="29"/>
      <c r="AL102" s="30"/>
    </row>
    <row r="103" spans="1:38">
      <c r="A103" s="32">
        <v>39916</v>
      </c>
      <c r="B103" s="9">
        <v>50</v>
      </c>
      <c r="C103" s="10"/>
      <c r="D103" s="34"/>
      <c r="E103" s="11"/>
      <c r="F103" s="10"/>
      <c r="G103" s="10"/>
      <c r="I103" s="5">
        <f t="shared" si="4"/>
        <v>6</v>
      </c>
      <c r="J103" s="4">
        <f t="shared" si="5"/>
        <v>144</v>
      </c>
      <c r="K103" s="4">
        <f t="shared" si="6"/>
        <v>7200</v>
      </c>
      <c r="N103" s="21"/>
      <c r="Q103" s="21"/>
      <c r="R103" s="10"/>
      <c r="S103" s="10"/>
      <c r="T103" s="68"/>
      <c r="V103" s="21"/>
      <c r="X103" s="35"/>
      <c r="Y103" s="36"/>
      <c r="Z103" s="12"/>
      <c r="AA103" s="12"/>
      <c r="AB103" s="12"/>
      <c r="AC103" s="72"/>
      <c r="AD103" s="12"/>
      <c r="AF103" s="29"/>
      <c r="AG103" s="30"/>
      <c r="AH103" s="29"/>
      <c r="AI103" s="29"/>
      <c r="AJ103" s="31"/>
      <c r="AK103" s="29"/>
      <c r="AL103" s="30"/>
    </row>
    <row r="104" spans="1:38">
      <c r="A104" s="32">
        <v>39917</v>
      </c>
      <c r="B104" s="9">
        <v>50</v>
      </c>
      <c r="C104" s="10"/>
      <c r="D104" s="34"/>
      <c r="E104" s="11"/>
      <c r="F104" s="10"/>
      <c r="G104" s="10"/>
      <c r="I104" s="5">
        <f t="shared" si="4"/>
        <v>6</v>
      </c>
      <c r="J104" s="4">
        <f t="shared" si="5"/>
        <v>144</v>
      </c>
      <c r="K104" s="4">
        <f t="shared" si="6"/>
        <v>7200</v>
      </c>
      <c r="N104" s="21"/>
      <c r="Q104" s="21"/>
      <c r="R104" s="10"/>
      <c r="S104" s="10"/>
      <c r="T104" s="68"/>
      <c r="V104" s="21"/>
      <c r="X104" s="35"/>
      <c r="Y104" s="36"/>
      <c r="Z104" s="12"/>
      <c r="AA104" s="12"/>
      <c r="AB104" s="12"/>
      <c r="AC104" s="72"/>
      <c r="AD104" s="12"/>
      <c r="AF104" s="29"/>
      <c r="AG104" s="30"/>
      <c r="AH104" s="29"/>
      <c r="AI104" s="29"/>
      <c r="AJ104" s="31"/>
      <c r="AK104" s="29"/>
      <c r="AL104" s="30"/>
    </row>
    <row r="105" spans="1:38">
      <c r="A105" s="32">
        <v>39918</v>
      </c>
      <c r="B105" s="9">
        <v>50</v>
      </c>
      <c r="C105" s="10"/>
      <c r="D105" s="34"/>
      <c r="E105" s="11"/>
      <c r="F105" s="10"/>
      <c r="G105" s="10"/>
      <c r="I105" s="5">
        <f t="shared" si="4"/>
        <v>6</v>
      </c>
      <c r="J105" s="4">
        <f t="shared" si="5"/>
        <v>144</v>
      </c>
      <c r="K105" s="4">
        <f t="shared" si="6"/>
        <v>7200</v>
      </c>
      <c r="N105" s="21"/>
      <c r="Q105" s="21"/>
      <c r="R105" s="10"/>
      <c r="S105" s="10"/>
      <c r="T105" s="68"/>
      <c r="V105" s="21"/>
      <c r="X105" s="35"/>
      <c r="Y105" s="36"/>
      <c r="Z105" s="12"/>
      <c r="AA105" s="12"/>
      <c r="AB105" s="12"/>
      <c r="AC105" s="72"/>
      <c r="AD105" s="12"/>
      <c r="AF105" s="29"/>
      <c r="AG105" s="30"/>
      <c r="AH105" s="29"/>
      <c r="AI105" s="29"/>
      <c r="AJ105" s="31"/>
      <c r="AK105" s="29"/>
      <c r="AL105" s="30"/>
    </row>
    <row r="106" spans="1:38">
      <c r="A106" s="32">
        <v>39919</v>
      </c>
      <c r="B106" s="9">
        <v>50</v>
      </c>
      <c r="C106" s="10"/>
      <c r="D106" s="34"/>
      <c r="E106" s="11"/>
      <c r="F106" s="10"/>
      <c r="G106" s="10"/>
      <c r="I106" s="5">
        <f t="shared" si="4"/>
        <v>6</v>
      </c>
      <c r="J106" s="4">
        <f t="shared" si="5"/>
        <v>144</v>
      </c>
      <c r="K106" s="4">
        <f t="shared" si="6"/>
        <v>7200</v>
      </c>
      <c r="N106" s="21"/>
      <c r="Q106" s="21"/>
      <c r="R106" s="10"/>
      <c r="S106" s="10"/>
      <c r="T106" s="68"/>
      <c r="V106" s="21"/>
      <c r="X106" s="35"/>
      <c r="Y106" s="36"/>
      <c r="Z106" s="12"/>
      <c r="AA106" s="12"/>
      <c r="AB106" s="12"/>
      <c r="AC106" s="72"/>
      <c r="AD106" s="12"/>
      <c r="AF106" s="29"/>
      <c r="AG106" s="30"/>
      <c r="AH106" s="29"/>
      <c r="AI106" s="29"/>
      <c r="AJ106" s="31"/>
      <c r="AK106" s="29"/>
      <c r="AL106" s="30"/>
    </row>
    <row r="107" spans="1:38">
      <c r="A107" s="32">
        <v>39920</v>
      </c>
      <c r="B107" s="9">
        <v>50</v>
      </c>
      <c r="C107" s="10"/>
      <c r="D107" s="34"/>
      <c r="E107" s="11"/>
      <c r="F107" s="10"/>
      <c r="G107" s="10"/>
      <c r="I107" s="5">
        <f t="shared" si="4"/>
        <v>6</v>
      </c>
      <c r="J107" s="4">
        <f t="shared" si="5"/>
        <v>144</v>
      </c>
      <c r="K107" s="4">
        <f t="shared" si="6"/>
        <v>7200</v>
      </c>
      <c r="N107" s="21"/>
      <c r="Q107" s="21"/>
      <c r="R107" s="10"/>
      <c r="S107" s="10"/>
      <c r="T107" s="68"/>
      <c r="V107" s="21"/>
      <c r="X107" s="35"/>
      <c r="Y107" s="36"/>
      <c r="Z107" s="12"/>
      <c r="AA107" s="12"/>
      <c r="AB107" s="12"/>
      <c r="AC107" s="72"/>
      <c r="AD107" s="12"/>
      <c r="AF107" s="29"/>
      <c r="AG107" s="30"/>
      <c r="AH107" s="29"/>
      <c r="AI107" s="29"/>
      <c r="AJ107" s="31"/>
      <c r="AK107" s="29"/>
      <c r="AL107" s="30"/>
    </row>
    <row r="108" spans="1:38">
      <c r="A108" s="32">
        <v>39921</v>
      </c>
      <c r="B108" s="9">
        <v>50</v>
      </c>
      <c r="C108" s="10"/>
      <c r="D108" s="34"/>
      <c r="E108" s="11"/>
      <c r="F108" s="10"/>
      <c r="G108" s="10"/>
      <c r="I108" s="5">
        <f t="shared" si="4"/>
        <v>6</v>
      </c>
      <c r="J108" s="4">
        <f t="shared" si="5"/>
        <v>144</v>
      </c>
      <c r="K108" s="4">
        <f t="shared" si="6"/>
        <v>7200</v>
      </c>
      <c r="N108" s="21"/>
      <c r="Q108" s="21"/>
      <c r="R108" s="10"/>
      <c r="S108" s="10"/>
      <c r="T108" s="68"/>
      <c r="V108" s="21"/>
      <c r="X108" s="35"/>
      <c r="Y108" s="36"/>
      <c r="Z108" s="12"/>
      <c r="AA108" s="12"/>
      <c r="AB108" s="12"/>
      <c r="AC108" s="72"/>
      <c r="AD108" s="12"/>
      <c r="AF108" s="29"/>
      <c r="AG108" s="30"/>
      <c r="AH108" s="29"/>
      <c r="AI108" s="29"/>
      <c r="AJ108" s="31"/>
      <c r="AK108" s="29"/>
      <c r="AL108" s="30"/>
    </row>
    <row r="109" spans="1:38">
      <c r="A109" s="32">
        <v>39922</v>
      </c>
      <c r="B109" s="9">
        <v>50</v>
      </c>
      <c r="C109" s="10"/>
      <c r="D109" s="34"/>
      <c r="E109" s="11"/>
      <c r="F109" s="10"/>
      <c r="G109" s="10"/>
      <c r="I109" s="5">
        <f t="shared" si="4"/>
        <v>6</v>
      </c>
      <c r="J109" s="4">
        <f t="shared" si="5"/>
        <v>144</v>
      </c>
      <c r="K109" s="4">
        <f t="shared" si="6"/>
        <v>7200</v>
      </c>
      <c r="N109" s="21"/>
      <c r="Q109" s="21"/>
      <c r="R109" s="10"/>
      <c r="S109" s="10"/>
      <c r="T109" s="68"/>
      <c r="V109" s="21"/>
      <c r="X109" s="35"/>
      <c r="Y109" s="36"/>
      <c r="Z109" s="12"/>
      <c r="AA109" s="12"/>
      <c r="AB109" s="12"/>
      <c r="AC109" s="72"/>
      <c r="AD109" s="12"/>
      <c r="AF109" s="29"/>
      <c r="AG109" s="30"/>
      <c r="AH109" s="29"/>
      <c r="AI109" s="29"/>
      <c r="AJ109" s="31"/>
      <c r="AK109" s="29"/>
      <c r="AL109" s="30"/>
    </row>
    <row r="110" spans="1:38">
      <c r="A110" s="32">
        <v>39923</v>
      </c>
      <c r="B110" s="9">
        <v>50</v>
      </c>
      <c r="C110" s="10"/>
      <c r="D110" s="34"/>
      <c r="E110" s="11"/>
      <c r="F110" s="10"/>
      <c r="G110" s="10"/>
      <c r="I110" s="5">
        <f t="shared" si="4"/>
        <v>6</v>
      </c>
      <c r="J110" s="4">
        <f t="shared" si="5"/>
        <v>144</v>
      </c>
      <c r="K110" s="4">
        <f t="shared" si="6"/>
        <v>7200</v>
      </c>
      <c r="N110" s="21"/>
      <c r="Q110" s="21"/>
      <c r="R110" s="10"/>
      <c r="S110" s="10"/>
      <c r="T110" s="68"/>
      <c r="V110" s="21"/>
      <c r="X110" s="35"/>
      <c r="Y110" s="36"/>
      <c r="Z110" s="12"/>
      <c r="AA110" s="12"/>
      <c r="AB110" s="12"/>
      <c r="AC110" s="72"/>
      <c r="AD110" s="12"/>
      <c r="AF110" s="29"/>
      <c r="AG110" s="30"/>
      <c r="AH110" s="29"/>
      <c r="AI110" s="29"/>
      <c r="AJ110" s="31"/>
      <c r="AK110" s="29"/>
      <c r="AL110" s="30"/>
    </row>
    <row r="111" spans="1:38">
      <c r="A111" s="32">
        <v>39924</v>
      </c>
      <c r="B111" s="9">
        <v>50</v>
      </c>
      <c r="C111" s="10"/>
      <c r="D111" s="34"/>
      <c r="E111" s="11"/>
      <c r="F111" s="10"/>
      <c r="G111" s="10"/>
      <c r="I111" s="5">
        <f t="shared" si="4"/>
        <v>6</v>
      </c>
      <c r="J111" s="4">
        <f t="shared" si="5"/>
        <v>144</v>
      </c>
      <c r="K111" s="4">
        <f t="shared" si="6"/>
        <v>7200</v>
      </c>
      <c r="N111" s="21"/>
      <c r="Q111" s="21"/>
      <c r="R111" s="10"/>
      <c r="S111" s="10"/>
      <c r="T111" s="68"/>
      <c r="V111" s="21"/>
      <c r="X111" s="35"/>
      <c r="Y111" s="36"/>
      <c r="Z111" s="12"/>
      <c r="AA111" s="12"/>
      <c r="AB111" s="12"/>
      <c r="AC111" s="72"/>
      <c r="AD111" s="12"/>
      <c r="AF111" s="29"/>
      <c r="AG111" s="30"/>
      <c r="AH111" s="29"/>
      <c r="AI111" s="29"/>
      <c r="AJ111" s="31"/>
      <c r="AK111" s="29"/>
      <c r="AL111" s="30"/>
    </row>
    <row r="112" spans="1:38">
      <c r="A112" s="32">
        <v>39925</v>
      </c>
      <c r="B112" s="9">
        <v>50</v>
      </c>
      <c r="C112" s="10"/>
      <c r="D112" s="34"/>
      <c r="E112" s="11"/>
      <c r="F112" s="10"/>
      <c r="G112" s="10"/>
      <c r="I112" s="5">
        <f t="shared" si="4"/>
        <v>6</v>
      </c>
      <c r="J112" s="4">
        <f t="shared" si="5"/>
        <v>144</v>
      </c>
      <c r="K112" s="4">
        <f t="shared" si="6"/>
        <v>7200</v>
      </c>
      <c r="N112" s="21"/>
      <c r="Q112" s="21"/>
      <c r="R112" s="10"/>
      <c r="S112" s="10"/>
      <c r="T112" s="68"/>
      <c r="V112" s="21"/>
      <c r="X112" s="35"/>
      <c r="Y112" s="36"/>
      <c r="Z112" s="12"/>
      <c r="AA112" s="12"/>
      <c r="AB112" s="12"/>
      <c r="AC112" s="72"/>
      <c r="AD112" s="12"/>
      <c r="AF112" s="29"/>
      <c r="AG112" s="30"/>
      <c r="AH112" s="29"/>
      <c r="AI112" s="29"/>
      <c r="AJ112" s="31"/>
      <c r="AK112" s="29"/>
      <c r="AL112" s="30"/>
    </row>
    <row r="113" spans="1:38">
      <c r="A113" s="32">
        <v>39926</v>
      </c>
      <c r="B113" s="9">
        <v>50</v>
      </c>
      <c r="C113" s="10"/>
      <c r="D113" s="34"/>
      <c r="E113" s="11"/>
      <c r="F113" s="10"/>
      <c r="G113" s="10"/>
      <c r="I113" s="5">
        <f t="shared" si="4"/>
        <v>6</v>
      </c>
      <c r="J113" s="4">
        <f t="shared" si="5"/>
        <v>144</v>
      </c>
      <c r="K113" s="4">
        <f t="shared" si="6"/>
        <v>7200</v>
      </c>
      <c r="N113" s="21"/>
      <c r="Q113" s="21"/>
      <c r="R113" s="10"/>
      <c r="S113" s="10"/>
      <c r="T113" s="68"/>
      <c r="V113" s="21"/>
      <c r="X113" s="35"/>
      <c r="Y113" s="36"/>
      <c r="Z113" s="12"/>
      <c r="AA113" s="12"/>
      <c r="AB113" s="12"/>
      <c r="AC113" s="72"/>
      <c r="AD113" s="12"/>
      <c r="AF113" s="29"/>
      <c r="AG113" s="30"/>
      <c r="AH113" s="29"/>
      <c r="AI113" s="29"/>
      <c r="AJ113" s="31"/>
      <c r="AK113" s="29"/>
      <c r="AL113" s="30"/>
    </row>
    <row r="114" spans="1:38">
      <c r="A114" s="32">
        <v>39927</v>
      </c>
      <c r="B114" s="9">
        <v>50</v>
      </c>
      <c r="C114" s="10"/>
      <c r="D114" s="34"/>
      <c r="E114" s="11"/>
      <c r="F114" s="10"/>
      <c r="G114" s="10"/>
      <c r="I114" s="5">
        <f t="shared" si="4"/>
        <v>6</v>
      </c>
      <c r="J114" s="4">
        <f t="shared" si="5"/>
        <v>144</v>
      </c>
      <c r="K114" s="4">
        <f t="shared" si="6"/>
        <v>7200</v>
      </c>
      <c r="N114" s="21"/>
      <c r="Q114" s="21"/>
      <c r="R114" s="10"/>
      <c r="S114" s="10"/>
      <c r="T114" s="68"/>
      <c r="V114" s="21"/>
      <c r="X114" s="35"/>
      <c r="Y114" s="36"/>
      <c r="Z114" s="12"/>
      <c r="AA114" s="12"/>
      <c r="AB114" s="12"/>
      <c r="AC114" s="72"/>
      <c r="AD114" s="12"/>
      <c r="AF114" s="29"/>
      <c r="AG114" s="30"/>
      <c r="AH114" s="29"/>
      <c r="AI114" s="29"/>
      <c r="AJ114" s="31"/>
      <c r="AK114" s="29"/>
      <c r="AL114" s="30"/>
    </row>
    <row r="115" spans="1:38">
      <c r="A115" s="32">
        <v>39928</v>
      </c>
      <c r="B115" s="9">
        <v>50</v>
      </c>
      <c r="C115" s="10"/>
      <c r="D115" s="34"/>
      <c r="E115" s="11"/>
      <c r="F115" s="10"/>
      <c r="G115" s="10"/>
      <c r="I115" s="5">
        <f t="shared" si="4"/>
        <v>6</v>
      </c>
      <c r="J115" s="4">
        <f t="shared" si="5"/>
        <v>144</v>
      </c>
      <c r="K115" s="4">
        <f t="shared" si="6"/>
        <v>7200</v>
      </c>
      <c r="N115" s="21"/>
      <c r="Q115" s="21"/>
      <c r="R115" s="10"/>
      <c r="S115" s="10"/>
      <c r="T115" s="68"/>
      <c r="V115" s="21"/>
      <c r="X115" s="35"/>
      <c r="Y115" s="36"/>
      <c r="Z115" s="12"/>
      <c r="AA115" s="12"/>
      <c r="AB115" s="12"/>
      <c r="AC115" s="72"/>
      <c r="AD115" s="12"/>
      <c r="AF115" s="29"/>
      <c r="AG115" s="30"/>
      <c r="AH115" s="29"/>
      <c r="AI115" s="29"/>
      <c r="AJ115" s="31"/>
      <c r="AK115" s="29"/>
      <c r="AL115" s="30"/>
    </row>
    <row r="116" spans="1:38">
      <c r="A116" s="32">
        <v>39929</v>
      </c>
      <c r="B116" s="9">
        <v>50</v>
      </c>
      <c r="C116" s="10"/>
      <c r="D116" s="34"/>
      <c r="E116" s="11"/>
      <c r="F116" s="10"/>
      <c r="G116" s="10"/>
      <c r="I116" s="5">
        <f t="shared" si="4"/>
        <v>6</v>
      </c>
      <c r="J116" s="4">
        <f t="shared" si="5"/>
        <v>144</v>
      </c>
      <c r="K116" s="4">
        <f t="shared" si="6"/>
        <v>7200</v>
      </c>
      <c r="N116" s="21"/>
      <c r="Q116" s="21"/>
      <c r="R116" s="10"/>
      <c r="S116" s="10"/>
      <c r="T116" s="68"/>
      <c r="V116" s="21"/>
      <c r="X116" s="35"/>
      <c r="Y116" s="36"/>
      <c r="Z116" s="12"/>
      <c r="AA116" s="12"/>
      <c r="AB116" s="12"/>
      <c r="AC116" s="72"/>
      <c r="AD116" s="12"/>
      <c r="AF116" s="29"/>
      <c r="AG116" s="30"/>
      <c r="AH116" s="29"/>
      <c r="AI116" s="29"/>
      <c r="AJ116" s="31"/>
      <c r="AK116" s="29"/>
      <c r="AL116" s="30"/>
    </row>
    <row r="117" spans="1:38">
      <c r="A117" s="32">
        <v>39930</v>
      </c>
      <c r="B117" s="9">
        <v>50</v>
      </c>
      <c r="C117" s="10"/>
      <c r="D117" s="34"/>
      <c r="E117" s="11"/>
      <c r="F117" s="10"/>
      <c r="G117" s="10"/>
      <c r="I117" s="5">
        <f t="shared" si="4"/>
        <v>6</v>
      </c>
      <c r="J117" s="4">
        <f t="shared" si="5"/>
        <v>144</v>
      </c>
      <c r="K117" s="4">
        <f t="shared" si="6"/>
        <v>7200</v>
      </c>
      <c r="N117" s="21"/>
      <c r="Q117" s="21"/>
      <c r="R117" s="10"/>
      <c r="S117" s="10"/>
      <c r="T117" s="68"/>
      <c r="V117" s="21"/>
      <c r="X117" s="35"/>
      <c r="Y117" s="36"/>
      <c r="Z117" s="12"/>
      <c r="AA117" s="12"/>
      <c r="AB117" s="12"/>
      <c r="AC117" s="72"/>
      <c r="AD117" s="12"/>
      <c r="AF117" s="29"/>
      <c r="AG117" s="30"/>
      <c r="AH117" s="29"/>
      <c r="AI117" s="29"/>
      <c r="AJ117" s="31"/>
      <c r="AK117" s="29"/>
      <c r="AL117" s="30"/>
    </row>
    <row r="118" spans="1:38">
      <c r="A118" s="32">
        <v>39931</v>
      </c>
      <c r="B118" s="9">
        <v>50</v>
      </c>
      <c r="C118" s="10"/>
      <c r="D118" s="34"/>
      <c r="E118" s="11"/>
      <c r="F118" s="10"/>
      <c r="G118" s="10"/>
      <c r="I118" s="5">
        <f t="shared" si="4"/>
        <v>6</v>
      </c>
      <c r="J118" s="4">
        <f t="shared" si="5"/>
        <v>144</v>
      </c>
      <c r="K118" s="4">
        <f t="shared" si="6"/>
        <v>7200</v>
      </c>
      <c r="N118" s="21"/>
      <c r="Q118" s="21"/>
      <c r="R118" s="10"/>
      <c r="S118" s="10"/>
      <c r="T118" s="68"/>
      <c r="V118" s="21"/>
      <c r="X118" s="35"/>
      <c r="Y118" s="36"/>
      <c r="Z118" s="12"/>
      <c r="AA118" s="12"/>
      <c r="AB118" s="12"/>
      <c r="AC118" s="72"/>
      <c r="AD118" s="12"/>
      <c r="AF118" s="29"/>
      <c r="AG118" s="30"/>
      <c r="AH118" s="29"/>
      <c r="AI118" s="29"/>
      <c r="AJ118" s="31"/>
      <c r="AK118" s="29"/>
      <c r="AL118" s="30"/>
    </row>
    <row r="119" spans="1:38">
      <c r="A119" s="32">
        <v>39932</v>
      </c>
      <c r="B119" s="9">
        <v>50</v>
      </c>
      <c r="C119" s="10"/>
      <c r="D119" s="34"/>
      <c r="E119" s="11"/>
      <c r="F119" s="10"/>
      <c r="G119" s="10"/>
      <c r="I119" s="5">
        <f t="shared" si="4"/>
        <v>6</v>
      </c>
      <c r="J119" s="4">
        <f t="shared" si="5"/>
        <v>144</v>
      </c>
      <c r="K119" s="4">
        <f t="shared" si="6"/>
        <v>7200</v>
      </c>
      <c r="N119" s="21"/>
      <c r="Q119" s="21"/>
      <c r="R119" s="10"/>
      <c r="S119" s="10"/>
      <c r="T119" s="68"/>
      <c r="V119" s="21"/>
      <c r="X119" s="35"/>
      <c r="Y119" s="36"/>
      <c r="Z119" s="12"/>
      <c r="AA119" s="12"/>
      <c r="AB119" s="12"/>
      <c r="AC119" s="72"/>
      <c r="AD119" s="12"/>
      <c r="AF119" s="29"/>
      <c r="AG119" s="30"/>
      <c r="AH119" s="29"/>
      <c r="AI119" s="29"/>
      <c r="AJ119" s="31"/>
      <c r="AK119" s="29"/>
      <c r="AL119" s="30"/>
    </row>
    <row r="120" spans="1:38">
      <c r="A120" s="32">
        <v>39933</v>
      </c>
      <c r="B120" s="9">
        <v>50</v>
      </c>
      <c r="C120" s="10"/>
      <c r="D120" s="34"/>
      <c r="E120" s="11"/>
      <c r="F120" s="10"/>
      <c r="G120" s="10"/>
      <c r="I120" s="5">
        <f t="shared" si="4"/>
        <v>6</v>
      </c>
      <c r="J120" s="4">
        <f t="shared" si="5"/>
        <v>144</v>
      </c>
      <c r="K120" s="4">
        <f t="shared" si="6"/>
        <v>7200</v>
      </c>
      <c r="N120" s="21"/>
      <c r="Q120" s="21"/>
      <c r="R120" s="10"/>
      <c r="S120" s="10"/>
      <c r="T120" s="68"/>
      <c r="V120" s="21"/>
      <c r="X120" s="35"/>
      <c r="Y120" s="36"/>
      <c r="Z120" s="12"/>
      <c r="AA120" s="12"/>
      <c r="AB120" s="12"/>
      <c r="AC120" s="72"/>
      <c r="AD120" s="12"/>
      <c r="AF120" s="29"/>
      <c r="AG120" s="30"/>
      <c r="AH120" s="29"/>
      <c r="AI120" s="29"/>
      <c r="AJ120" s="31"/>
      <c r="AK120" s="29"/>
      <c r="AL120" s="30"/>
    </row>
    <row r="121" spans="1:38">
      <c r="A121" s="32">
        <v>39934</v>
      </c>
      <c r="B121" s="9">
        <v>50</v>
      </c>
      <c r="C121" s="10"/>
      <c r="D121" s="34"/>
      <c r="E121" s="11"/>
      <c r="F121" s="10"/>
      <c r="G121" s="10"/>
      <c r="I121" s="5">
        <f t="shared" si="4"/>
        <v>6</v>
      </c>
      <c r="J121" s="4">
        <f t="shared" si="5"/>
        <v>144</v>
      </c>
      <c r="K121" s="4">
        <f t="shared" si="6"/>
        <v>7200</v>
      </c>
      <c r="N121" s="21"/>
      <c r="Q121" s="21"/>
      <c r="R121" s="10"/>
      <c r="S121" s="10"/>
      <c r="T121" s="68"/>
      <c r="V121" s="21"/>
      <c r="X121" s="35"/>
      <c r="Y121" s="36"/>
      <c r="Z121" s="12"/>
      <c r="AA121" s="12"/>
      <c r="AB121" s="12"/>
      <c r="AC121" s="72"/>
      <c r="AD121" s="12"/>
      <c r="AF121" s="29"/>
      <c r="AG121" s="30"/>
      <c r="AH121" s="29"/>
      <c r="AI121" s="29"/>
      <c r="AJ121" s="31"/>
      <c r="AK121" s="29"/>
      <c r="AL121" s="30"/>
    </row>
    <row r="122" spans="1:38">
      <c r="A122" s="32">
        <v>39935</v>
      </c>
      <c r="B122" s="9">
        <v>50</v>
      </c>
      <c r="C122" s="10"/>
      <c r="D122" s="34"/>
      <c r="E122" s="11"/>
      <c r="F122" s="10"/>
      <c r="G122" s="10"/>
      <c r="I122" s="5">
        <f t="shared" si="4"/>
        <v>6</v>
      </c>
      <c r="J122" s="4">
        <f t="shared" si="5"/>
        <v>144</v>
      </c>
      <c r="K122" s="4">
        <f t="shared" si="6"/>
        <v>7200</v>
      </c>
      <c r="N122" s="21"/>
      <c r="Q122" s="21"/>
      <c r="R122" s="10"/>
      <c r="S122" s="10"/>
      <c r="T122" s="68"/>
      <c r="V122" s="21"/>
      <c r="X122" s="35"/>
      <c r="Y122" s="36"/>
      <c r="Z122" s="12"/>
      <c r="AA122" s="12"/>
      <c r="AB122" s="12"/>
      <c r="AC122" s="72"/>
      <c r="AD122" s="12"/>
      <c r="AF122" s="29"/>
      <c r="AG122" s="30"/>
      <c r="AH122" s="29"/>
      <c r="AI122" s="29"/>
      <c r="AJ122" s="31"/>
      <c r="AK122" s="29"/>
      <c r="AL122" s="30"/>
    </row>
    <row r="123" spans="1:38">
      <c r="A123" s="32">
        <v>39936</v>
      </c>
      <c r="B123" s="9">
        <v>50</v>
      </c>
      <c r="C123" s="10"/>
      <c r="D123" s="34"/>
      <c r="E123" s="11"/>
      <c r="F123" s="10"/>
      <c r="G123" s="10"/>
      <c r="I123" s="5">
        <f t="shared" si="4"/>
        <v>6</v>
      </c>
      <c r="J123" s="4">
        <f t="shared" si="5"/>
        <v>144</v>
      </c>
      <c r="K123" s="4">
        <f t="shared" si="6"/>
        <v>7200</v>
      </c>
      <c r="N123" s="21"/>
      <c r="Q123" s="21"/>
      <c r="R123" s="10"/>
      <c r="S123" s="10"/>
      <c r="T123" s="68"/>
      <c r="V123" s="21"/>
      <c r="X123" s="35"/>
      <c r="Y123" s="36"/>
      <c r="Z123" s="12"/>
      <c r="AA123" s="12"/>
      <c r="AB123" s="12"/>
      <c r="AC123" s="72"/>
      <c r="AD123" s="12"/>
      <c r="AF123" s="29"/>
      <c r="AG123" s="30"/>
      <c r="AH123" s="29"/>
      <c r="AI123" s="29"/>
      <c r="AJ123" s="31"/>
      <c r="AK123" s="29"/>
      <c r="AL123" s="30"/>
    </row>
    <row r="124" spans="1:38">
      <c r="A124" s="32">
        <v>39937</v>
      </c>
      <c r="B124" s="9">
        <v>50</v>
      </c>
      <c r="C124" s="10"/>
      <c r="D124" s="34"/>
      <c r="E124" s="11"/>
      <c r="F124" s="10"/>
      <c r="G124" s="10"/>
      <c r="I124" s="5">
        <f t="shared" si="4"/>
        <v>6</v>
      </c>
      <c r="J124" s="4">
        <f t="shared" si="5"/>
        <v>144</v>
      </c>
      <c r="K124" s="4">
        <f t="shared" si="6"/>
        <v>7200</v>
      </c>
      <c r="N124" s="21"/>
      <c r="Q124" s="21"/>
      <c r="R124" s="10"/>
      <c r="S124" s="10"/>
      <c r="T124" s="68"/>
      <c r="V124" s="21"/>
      <c r="X124" s="35"/>
      <c r="Y124" s="36"/>
      <c r="Z124" s="12"/>
      <c r="AA124" s="12"/>
      <c r="AB124" s="12"/>
      <c r="AC124" s="72"/>
      <c r="AD124" s="12"/>
      <c r="AF124" s="29"/>
      <c r="AG124" s="30"/>
      <c r="AH124" s="29"/>
      <c r="AI124" s="29"/>
      <c r="AJ124" s="31"/>
      <c r="AK124" s="29"/>
      <c r="AL124" s="30"/>
    </row>
    <row r="125" spans="1:38">
      <c r="A125" s="32">
        <v>39938</v>
      </c>
      <c r="B125" s="9">
        <v>50</v>
      </c>
      <c r="C125" s="10"/>
      <c r="D125" s="34"/>
      <c r="E125" s="11"/>
      <c r="F125" s="10"/>
      <c r="G125" s="10"/>
      <c r="I125" s="5">
        <f t="shared" si="4"/>
        <v>6</v>
      </c>
      <c r="J125" s="4">
        <f t="shared" si="5"/>
        <v>144</v>
      </c>
      <c r="K125" s="4">
        <f t="shared" si="6"/>
        <v>7200</v>
      </c>
      <c r="N125" s="21"/>
      <c r="Q125" s="21"/>
      <c r="R125" s="10"/>
      <c r="S125" s="10"/>
      <c r="T125" s="68"/>
      <c r="V125" s="21"/>
      <c r="X125" s="35"/>
      <c r="Y125" s="36"/>
      <c r="Z125" s="12"/>
      <c r="AA125" s="12"/>
      <c r="AB125" s="12"/>
      <c r="AC125" s="72"/>
      <c r="AD125" s="12"/>
      <c r="AF125" s="29"/>
      <c r="AG125" s="30"/>
      <c r="AH125" s="29"/>
      <c r="AI125" s="29"/>
      <c r="AJ125" s="31"/>
      <c r="AK125" s="29"/>
      <c r="AL125" s="30"/>
    </row>
    <row r="126" spans="1:38">
      <c r="A126" s="32">
        <v>39939</v>
      </c>
      <c r="B126" s="9">
        <v>50</v>
      </c>
      <c r="C126" s="10"/>
      <c r="D126" s="34"/>
      <c r="E126" s="11"/>
      <c r="F126" s="10"/>
      <c r="G126" s="10"/>
      <c r="I126" s="5">
        <f t="shared" si="4"/>
        <v>6</v>
      </c>
      <c r="J126" s="4">
        <f t="shared" si="5"/>
        <v>144</v>
      </c>
      <c r="K126" s="4">
        <f t="shared" si="6"/>
        <v>7200</v>
      </c>
      <c r="N126" s="21"/>
      <c r="Q126" s="21"/>
      <c r="R126" s="10"/>
      <c r="S126" s="10"/>
      <c r="T126" s="68"/>
      <c r="V126" s="21"/>
      <c r="X126" s="35"/>
      <c r="Y126" s="36"/>
      <c r="Z126" s="12"/>
      <c r="AA126" s="12"/>
      <c r="AB126" s="12"/>
      <c r="AC126" s="72"/>
      <c r="AD126" s="12"/>
      <c r="AF126" s="29"/>
      <c r="AG126" s="30"/>
      <c r="AH126" s="29"/>
      <c r="AI126" s="29"/>
      <c r="AJ126" s="31"/>
      <c r="AK126" s="29"/>
      <c r="AL126" s="30"/>
    </row>
    <row r="127" spans="1:38">
      <c r="A127" s="32">
        <v>39940</v>
      </c>
      <c r="B127" s="9">
        <v>50</v>
      </c>
      <c r="C127" s="10"/>
      <c r="D127" s="34"/>
      <c r="E127" s="11"/>
      <c r="F127" s="10"/>
      <c r="G127" s="10"/>
      <c r="I127" s="5">
        <f t="shared" si="4"/>
        <v>6</v>
      </c>
      <c r="J127" s="4">
        <f t="shared" si="5"/>
        <v>144</v>
      </c>
      <c r="K127" s="4">
        <f t="shared" si="6"/>
        <v>7200</v>
      </c>
      <c r="N127" s="21"/>
      <c r="Q127" s="21"/>
      <c r="R127" s="10"/>
      <c r="S127" s="10"/>
      <c r="T127" s="68"/>
      <c r="V127" s="21"/>
      <c r="X127" s="35"/>
      <c r="Y127" s="36"/>
      <c r="Z127" s="12"/>
      <c r="AA127" s="12"/>
      <c r="AB127" s="12"/>
      <c r="AC127" s="72"/>
      <c r="AD127" s="12"/>
      <c r="AF127" s="29"/>
      <c r="AG127" s="30"/>
      <c r="AH127" s="29"/>
      <c r="AI127" s="29"/>
      <c r="AJ127" s="31"/>
      <c r="AK127" s="29"/>
      <c r="AL127" s="30"/>
    </row>
    <row r="128" spans="1:38">
      <c r="A128" s="32">
        <v>39941</v>
      </c>
      <c r="B128" s="9">
        <v>50</v>
      </c>
      <c r="C128" s="10"/>
      <c r="D128" s="34"/>
      <c r="E128" s="11"/>
      <c r="F128" s="10"/>
      <c r="G128" s="10"/>
      <c r="I128" s="5">
        <f t="shared" si="4"/>
        <v>6</v>
      </c>
      <c r="J128" s="4">
        <f t="shared" si="5"/>
        <v>144</v>
      </c>
      <c r="K128" s="4">
        <f t="shared" si="6"/>
        <v>7200</v>
      </c>
      <c r="N128" s="21"/>
      <c r="Q128" s="21"/>
      <c r="R128" s="10"/>
      <c r="S128" s="10"/>
      <c r="T128" s="68"/>
      <c r="V128" s="21"/>
      <c r="X128" s="35"/>
      <c r="Y128" s="36"/>
      <c r="Z128" s="12"/>
      <c r="AA128" s="12"/>
      <c r="AB128" s="12"/>
      <c r="AC128" s="72"/>
      <c r="AD128" s="12"/>
      <c r="AF128" s="29"/>
      <c r="AG128" s="30"/>
      <c r="AH128" s="29"/>
      <c r="AI128" s="29"/>
      <c r="AJ128" s="31"/>
      <c r="AK128" s="29"/>
      <c r="AL128" s="30"/>
    </row>
    <row r="129" spans="1:38">
      <c r="A129" s="32">
        <v>39942</v>
      </c>
      <c r="B129" s="9">
        <v>50</v>
      </c>
      <c r="C129" s="10"/>
      <c r="D129" s="34"/>
      <c r="E129" s="11"/>
      <c r="F129" s="10"/>
      <c r="G129" s="10"/>
      <c r="I129" s="5">
        <f t="shared" si="4"/>
        <v>6</v>
      </c>
      <c r="J129" s="4">
        <f t="shared" si="5"/>
        <v>144</v>
      </c>
      <c r="K129" s="4">
        <f t="shared" si="6"/>
        <v>7200</v>
      </c>
      <c r="N129" s="21"/>
      <c r="Q129" s="21"/>
      <c r="R129" s="10"/>
      <c r="S129" s="10"/>
      <c r="T129" s="68"/>
      <c r="V129" s="21"/>
      <c r="X129" s="35"/>
      <c r="Y129" s="36"/>
      <c r="Z129" s="12"/>
      <c r="AA129" s="12"/>
      <c r="AB129" s="12"/>
      <c r="AC129" s="72"/>
      <c r="AD129" s="12"/>
      <c r="AF129" s="29"/>
      <c r="AG129" s="30"/>
      <c r="AH129" s="29"/>
      <c r="AI129" s="29"/>
      <c r="AJ129" s="31"/>
      <c r="AK129" s="29"/>
      <c r="AL129" s="30"/>
    </row>
    <row r="130" spans="1:38">
      <c r="A130" s="32">
        <v>39943</v>
      </c>
      <c r="B130" s="9">
        <v>50</v>
      </c>
      <c r="C130" s="10"/>
      <c r="D130" s="34"/>
      <c r="E130" s="11"/>
      <c r="F130" s="10"/>
      <c r="G130" s="10"/>
      <c r="I130" s="5">
        <f t="shared" si="4"/>
        <v>6</v>
      </c>
      <c r="J130" s="4">
        <f t="shared" si="5"/>
        <v>144</v>
      </c>
      <c r="K130" s="4">
        <f t="shared" si="6"/>
        <v>7200</v>
      </c>
      <c r="N130" s="21"/>
      <c r="Q130" s="21"/>
      <c r="R130" s="10"/>
      <c r="S130" s="10"/>
      <c r="T130" s="68"/>
      <c r="V130" s="21"/>
      <c r="X130" s="35"/>
      <c r="Y130" s="36"/>
      <c r="Z130" s="12"/>
      <c r="AA130" s="12"/>
      <c r="AB130" s="12"/>
      <c r="AC130" s="72"/>
      <c r="AD130" s="12"/>
      <c r="AF130" s="29"/>
      <c r="AG130" s="30"/>
      <c r="AH130" s="29"/>
      <c r="AI130" s="29"/>
      <c r="AJ130" s="31"/>
      <c r="AK130" s="29"/>
      <c r="AL130" s="30"/>
    </row>
    <row r="131" spans="1:38">
      <c r="A131" s="32">
        <v>39944</v>
      </c>
      <c r="B131" s="9">
        <v>50</v>
      </c>
      <c r="C131" s="10"/>
      <c r="D131" s="34"/>
      <c r="E131" s="11"/>
      <c r="F131" s="10"/>
      <c r="G131" s="10"/>
      <c r="I131" s="5">
        <f t="shared" si="4"/>
        <v>6</v>
      </c>
      <c r="J131" s="4">
        <f t="shared" si="5"/>
        <v>144</v>
      </c>
      <c r="K131" s="4">
        <f t="shared" si="6"/>
        <v>7200</v>
      </c>
      <c r="N131" s="21"/>
      <c r="Q131" s="21"/>
      <c r="R131" s="10"/>
      <c r="S131" s="10"/>
      <c r="T131" s="68"/>
      <c r="V131" s="21"/>
      <c r="X131" s="35"/>
      <c r="Y131" s="36"/>
      <c r="Z131" s="12"/>
      <c r="AA131" s="12"/>
      <c r="AB131" s="12"/>
      <c r="AC131" s="72"/>
      <c r="AD131" s="12"/>
      <c r="AF131" s="29"/>
      <c r="AG131" s="30"/>
      <c r="AH131" s="29"/>
      <c r="AI131" s="29"/>
      <c r="AJ131" s="31"/>
      <c r="AK131" s="29"/>
      <c r="AL131" s="30"/>
    </row>
    <row r="132" spans="1:38">
      <c r="A132" s="32">
        <v>39945</v>
      </c>
      <c r="B132" s="9">
        <v>50</v>
      </c>
      <c r="C132" s="10"/>
      <c r="D132" s="34"/>
      <c r="E132" s="11"/>
      <c r="F132" s="10"/>
      <c r="G132" s="10"/>
      <c r="I132" s="5">
        <f t="shared" ref="I132:I195" si="7">60/10</f>
        <v>6</v>
      </c>
      <c r="J132" s="4">
        <f t="shared" ref="J132:J195" si="8">I132*24</f>
        <v>144</v>
      </c>
      <c r="K132" s="4">
        <f t="shared" ref="K132:K195" si="9">J132*B132</f>
        <v>7200</v>
      </c>
      <c r="N132" s="21"/>
      <c r="Q132" s="21"/>
      <c r="R132" s="10"/>
      <c r="S132" s="10"/>
      <c r="T132" s="68"/>
      <c r="V132" s="21"/>
      <c r="X132" s="35"/>
      <c r="Y132" s="36"/>
      <c r="Z132" s="12"/>
      <c r="AA132" s="12"/>
      <c r="AB132" s="12"/>
      <c r="AC132" s="72"/>
      <c r="AD132" s="12"/>
      <c r="AF132" s="29"/>
      <c r="AG132" s="30"/>
      <c r="AH132" s="29"/>
      <c r="AI132" s="29"/>
      <c r="AJ132" s="31"/>
      <c r="AK132" s="29"/>
      <c r="AL132" s="30"/>
    </row>
    <row r="133" spans="1:38">
      <c r="A133" s="32">
        <v>39946</v>
      </c>
      <c r="B133" s="9">
        <v>50</v>
      </c>
      <c r="C133" s="10"/>
      <c r="D133" s="34"/>
      <c r="E133" s="11"/>
      <c r="F133" s="10"/>
      <c r="G133" s="10"/>
      <c r="I133" s="5">
        <f t="shared" si="7"/>
        <v>6</v>
      </c>
      <c r="J133" s="4">
        <f t="shared" si="8"/>
        <v>144</v>
      </c>
      <c r="K133" s="4">
        <f t="shared" si="9"/>
        <v>7200</v>
      </c>
      <c r="N133" s="21"/>
      <c r="Q133" s="21"/>
      <c r="R133" s="10"/>
      <c r="S133" s="10"/>
      <c r="T133" s="68"/>
      <c r="V133" s="21"/>
      <c r="X133" s="35"/>
      <c r="Y133" s="36"/>
      <c r="Z133" s="12"/>
      <c r="AA133" s="12"/>
      <c r="AB133" s="12"/>
      <c r="AC133" s="72"/>
      <c r="AD133" s="12"/>
      <c r="AF133" s="29"/>
      <c r="AG133" s="30"/>
      <c r="AH133" s="29"/>
      <c r="AI133" s="29"/>
      <c r="AJ133" s="31"/>
      <c r="AK133" s="29"/>
      <c r="AL133" s="30"/>
    </row>
    <row r="134" spans="1:38">
      <c r="A134" s="32">
        <v>39947</v>
      </c>
      <c r="B134" s="9">
        <v>50</v>
      </c>
      <c r="C134" s="10"/>
      <c r="D134" s="34"/>
      <c r="E134" s="11"/>
      <c r="F134" s="10"/>
      <c r="G134" s="10"/>
      <c r="I134" s="5">
        <f t="shared" si="7"/>
        <v>6</v>
      </c>
      <c r="J134" s="4">
        <f t="shared" si="8"/>
        <v>144</v>
      </c>
      <c r="K134" s="4">
        <f t="shared" si="9"/>
        <v>7200</v>
      </c>
      <c r="N134" s="21"/>
      <c r="Q134" s="21"/>
      <c r="R134" s="10"/>
      <c r="S134" s="10"/>
      <c r="T134" s="68"/>
      <c r="V134" s="21"/>
      <c r="X134" s="35"/>
      <c r="Y134" s="36"/>
      <c r="Z134" s="12"/>
      <c r="AA134" s="12"/>
      <c r="AB134" s="12"/>
      <c r="AC134" s="72"/>
      <c r="AD134" s="12"/>
      <c r="AF134" s="29"/>
      <c r="AG134" s="30"/>
      <c r="AH134" s="29"/>
      <c r="AI134" s="29"/>
      <c r="AJ134" s="31"/>
      <c r="AK134" s="29"/>
      <c r="AL134" s="30"/>
    </row>
    <row r="135" spans="1:38">
      <c r="A135" s="32">
        <v>39948</v>
      </c>
      <c r="B135" s="9">
        <v>50</v>
      </c>
      <c r="C135" s="10"/>
      <c r="D135" s="34"/>
      <c r="E135" s="11"/>
      <c r="F135" s="10"/>
      <c r="G135" s="10"/>
      <c r="I135" s="5">
        <f t="shared" si="7"/>
        <v>6</v>
      </c>
      <c r="J135" s="4">
        <f t="shared" si="8"/>
        <v>144</v>
      </c>
      <c r="K135" s="4">
        <f t="shared" si="9"/>
        <v>7200</v>
      </c>
      <c r="N135" s="21"/>
      <c r="Q135" s="21"/>
      <c r="R135" s="10"/>
      <c r="S135" s="10"/>
      <c r="T135" s="68"/>
      <c r="V135" s="21"/>
      <c r="X135" s="35"/>
      <c r="Y135" s="36"/>
      <c r="Z135" s="12"/>
      <c r="AA135" s="12"/>
      <c r="AB135" s="12"/>
      <c r="AC135" s="72"/>
      <c r="AD135" s="12"/>
      <c r="AF135" s="29"/>
      <c r="AG135" s="30"/>
      <c r="AH135" s="29"/>
      <c r="AI135" s="29"/>
      <c r="AJ135" s="31"/>
      <c r="AK135" s="29"/>
      <c r="AL135" s="30"/>
    </row>
    <row r="136" spans="1:38">
      <c r="A136" s="32">
        <v>39949</v>
      </c>
      <c r="B136" s="9">
        <v>50</v>
      </c>
      <c r="C136" s="10"/>
      <c r="D136" s="34"/>
      <c r="E136" s="11"/>
      <c r="F136" s="10"/>
      <c r="G136" s="10"/>
      <c r="I136" s="5">
        <f t="shared" si="7"/>
        <v>6</v>
      </c>
      <c r="J136" s="4">
        <f t="shared" si="8"/>
        <v>144</v>
      </c>
      <c r="K136" s="4">
        <f t="shared" si="9"/>
        <v>7200</v>
      </c>
      <c r="N136" s="21"/>
      <c r="Q136" s="21"/>
      <c r="R136" s="10"/>
      <c r="S136" s="10"/>
      <c r="T136" s="68"/>
      <c r="V136" s="21"/>
      <c r="X136" s="35"/>
      <c r="Y136" s="36"/>
      <c r="Z136" s="12"/>
      <c r="AA136" s="12"/>
      <c r="AB136" s="12"/>
      <c r="AC136" s="72"/>
      <c r="AD136" s="12"/>
      <c r="AF136" s="29"/>
      <c r="AG136" s="30"/>
      <c r="AH136" s="29"/>
      <c r="AI136" s="29"/>
      <c r="AJ136" s="31"/>
      <c r="AK136" s="29"/>
      <c r="AL136" s="30"/>
    </row>
    <row r="137" spans="1:38">
      <c r="A137" s="32">
        <v>39950</v>
      </c>
      <c r="B137" s="9">
        <v>50</v>
      </c>
      <c r="C137" s="10"/>
      <c r="D137" s="34"/>
      <c r="E137" s="11"/>
      <c r="F137" s="10"/>
      <c r="G137" s="10"/>
      <c r="I137" s="5">
        <f t="shared" si="7"/>
        <v>6</v>
      </c>
      <c r="J137" s="4">
        <f t="shared" si="8"/>
        <v>144</v>
      </c>
      <c r="K137" s="4">
        <f t="shared" si="9"/>
        <v>7200</v>
      </c>
      <c r="N137" s="21"/>
      <c r="Q137" s="21"/>
      <c r="R137" s="10"/>
      <c r="S137" s="10"/>
      <c r="T137" s="68"/>
      <c r="V137" s="21"/>
      <c r="X137" s="35"/>
      <c r="Y137" s="36"/>
      <c r="Z137" s="12"/>
      <c r="AA137" s="12"/>
      <c r="AB137" s="12"/>
      <c r="AC137" s="72"/>
      <c r="AD137" s="12"/>
      <c r="AF137" s="29"/>
      <c r="AG137" s="30"/>
      <c r="AH137" s="29"/>
      <c r="AI137" s="29"/>
      <c r="AJ137" s="31"/>
      <c r="AK137" s="29"/>
      <c r="AL137" s="30"/>
    </row>
    <row r="138" spans="1:38">
      <c r="A138" s="32">
        <v>39951</v>
      </c>
      <c r="B138" s="9">
        <v>50</v>
      </c>
      <c r="C138" s="10"/>
      <c r="D138" s="34"/>
      <c r="E138" s="11"/>
      <c r="F138" s="10"/>
      <c r="G138" s="10"/>
      <c r="I138" s="5">
        <f t="shared" si="7"/>
        <v>6</v>
      </c>
      <c r="J138" s="4">
        <f t="shared" si="8"/>
        <v>144</v>
      </c>
      <c r="K138" s="4">
        <f t="shared" si="9"/>
        <v>7200</v>
      </c>
      <c r="N138" s="21"/>
      <c r="Q138" s="21"/>
      <c r="R138" s="10"/>
      <c r="S138" s="10"/>
      <c r="T138" s="68"/>
      <c r="V138" s="21"/>
      <c r="X138" s="35"/>
      <c r="Y138" s="36"/>
      <c r="Z138" s="12"/>
      <c r="AA138" s="12"/>
      <c r="AB138" s="12"/>
      <c r="AC138" s="72"/>
      <c r="AD138" s="12"/>
      <c r="AF138" s="29"/>
      <c r="AG138" s="30"/>
      <c r="AH138" s="29"/>
      <c r="AI138" s="29"/>
      <c r="AJ138" s="31"/>
      <c r="AK138" s="29"/>
      <c r="AL138" s="30"/>
    </row>
    <row r="139" spans="1:38">
      <c r="A139" s="32">
        <v>39952</v>
      </c>
      <c r="B139" s="9">
        <v>50</v>
      </c>
      <c r="C139" s="10"/>
      <c r="D139" s="34"/>
      <c r="E139" s="11"/>
      <c r="F139" s="10"/>
      <c r="G139" s="10"/>
      <c r="I139" s="5">
        <f t="shared" si="7"/>
        <v>6</v>
      </c>
      <c r="J139" s="4">
        <f t="shared" si="8"/>
        <v>144</v>
      </c>
      <c r="K139" s="4">
        <f t="shared" si="9"/>
        <v>7200</v>
      </c>
      <c r="N139" s="21"/>
      <c r="Q139" s="21"/>
      <c r="R139" s="10"/>
      <c r="S139" s="10"/>
      <c r="T139" s="68"/>
      <c r="V139" s="21"/>
      <c r="X139" s="35"/>
      <c r="Y139" s="36"/>
      <c r="Z139" s="12"/>
      <c r="AA139" s="12"/>
      <c r="AB139" s="12"/>
      <c r="AC139" s="72"/>
      <c r="AD139" s="12"/>
      <c r="AF139" s="29"/>
      <c r="AG139" s="30"/>
      <c r="AH139" s="29"/>
      <c r="AI139" s="29"/>
      <c r="AJ139" s="31"/>
      <c r="AK139" s="29"/>
      <c r="AL139" s="30"/>
    </row>
    <row r="140" spans="1:38">
      <c r="A140" s="32">
        <v>39953</v>
      </c>
      <c r="B140" s="9">
        <v>50</v>
      </c>
      <c r="C140" s="10"/>
      <c r="D140" s="34"/>
      <c r="E140" s="11"/>
      <c r="F140" s="10"/>
      <c r="G140" s="10"/>
      <c r="I140" s="5">
        <f t="shared" si="7"/>
        <v>6</v>
      </c>
      <c r="J140" s="4">
        <f t="shared" si="8"/>
        <v>144</v>
      </c>
      <c r="K140" s="4">
        <f t="shared" si="9"/>
        <v>7200</v>
      </c>
      <c r="N140" s="21"/>
      <c r="Q140" s="21"/>
      <c r="R140" s="10"/>
      <c r="S140" s="10"/>
      <c r="T140" s="68"/>
      <c r="V140" s="21"/>
      <c r="X140" s="35"/>
      <c r="Y140" s="36"/>
      <c r="Z140" s="12"/>
      <c r="AA140" s="12"/>
      <c r="AB140" s="12"/>
      <c r="AC140" s="72"/>
      <c r="AD140" s="12"/>
      <c r="AF140" s="29"/>
      <c r="AG140" s="30"/>
      <c r="AH140" s="29"/>
      <c r="AI140" s="29"/>
      <c r="AJ140" s="31"/>
      <c r="AK140" s="29"/>
      <c r="AL140" s="30"/>
    </row>
    <row r="141" spans="1:38">
      <c r="A141" s="32">
        <v>39954</v>
      </c>
      <c r="B141" s="9">
        <v>50</v>
      </c>
      <c r="C141" s="10"/>
      <c r="D141" s="34"/>
      <c r="E141" s="11"/>
      <c r="F141" s="10"/>
      <c r="G141" s="10"/>
      <c r="I141" s="5">
        <f t="shared" si="7"/>
        <v>6</v>
      </c>
      <c r="J141" s="4">
        <f t="shared" si="8"/>
        <v>144</v>
      </c>
      <c r="K141" s="4">
        <f t="shared" si="9"/>
        <v>7200</v>
      </c>
      <c r="N141" s="21"/>
      <c r="Q141" s="21"/>
      <c r="R141" s="10"/>
      <c r="S141" s="10"/>
      <c r="T141" s="68"/>
      <c r="V141" s="21"/>
      <c r="X141" s="35"/>
      <c r="Y141" s="36"/>
      <c r="Z141" s="12"/>
      <c r="AA141" s="12"/>
      <c r="AB141" s="12"/>
      <c r="AC141" s="72"/>
      <c r="AD141" s="12"/>
      <c r="AF141" s="29"/>
      <c r="AG141" s="30"/>
      <c r="AH141" s="29"/>
      <c r="AI141" s="29"/>
      <c r="AJ141" s="31"/>
      <c r="AK141" s="29"/>
      <c r="AL141" s="30"/>
    </row>
    <row r="142" spans="1:38">
      <c r="A142" s="32">
        <v>39955</v>
      </c>
      <c r="B142" s="9">
        <v>50</v>
      </c>
      <c r="C142" s="10"/>
      <c r="D142" s="34"/>
      <c r="E142" s="11"/>
      <c r="F142" s="10"/>
      <c r="G142" s="10"/>
      <c r="I142" s="5">
        <f t="shared" si="7"/>
        <v>6</v>
      </c>
      <c r="J142" s="4">
        <f t="shared" si="8"/>
        <v>144</v>
      </c>
      <c r="K142" s="4">
        <f t="shared" si="9"/>
        <v>7200</v>
      </c>
      <c r="N142" s="21"/>
      <c r="Q142" s="21"/>
      <c r="R142" s="10"/>
      <c r="S142" s="10"/>
      <c r="T142" s="68"/>
      <c r="V142" s="21"/>
      <c r="X142" s="35"/>
      <c r="Y142" s="36"/>
      <c r="Z142" s="12"/>
      <c r="AA142" s="12"/>
      <c r="AB142" s="12"/>
      <c r="AC142" s="72"/>
      <c r="AD142" s="12"/>
      <c r="AF142" s="29"/>
      <c r="AG142" s="30"/>
      <c r="AH142" s="29"/>
      <c r="AI142" s="29"/>
      <c r="AJ142" s="31"/>
      <c r="AK142" s="29"/>
      <c r="AL142" s="30"/>
    </row>
    <row r="143" spans="1:38">
      <c r="A143" s="32">
        <v>39956</v>
      </c>
      <c r="B143" s="9">
        <v>50</v>
      </c>
      <c r="C143" s="10"/>
      <c r="D143" s="34"/>
      <c r="E143" s="11"/>
      <c r="F143" s="10"/>
      <c r="G143" s="10"/>
      <c r="I143" s="5">
        <f t="shared" si="7"/>
        <v>6</v>
      </c>
      <c r="J143" s="4">
        <f t="shared" si="8"/>
        <v>144</v>
      </c>
      <c r="K143" s="4">
        <f t="shared" si="9"/>
        <v>7200</v>
      </c>
      <c r="N143" s="21"/>
      <c r="Q143" s="21"/>
      <c r="R143" s="10"/>
      <c r="S143" s="10"/>
      <c r="T143" s="68"/>
      <c r="V143" s="21"/>
      <c r="X143" s="35"/>
      <c r="Y143" s="36"/>
      <c r="Z143" s="12"/>
      <c r="AA143" s="12"/>
      <c r="AB143" s="12"/>
      <c r="AC143" s="72"/>
      <c r="AD143" s="12"/>
      <c r="AF143" s="29"/>
      <c r="AG143" s="30"/>
      <c r="AH143" s="29"/>
      <c r="AI143" s="29"/>
      <c r="AJ143" s="31"/>
      <c r="AK143" s="29"/>
      <c r="AL143" s="30"/>
    </row>
    <row r="144" spans="1:38">
      <c r="A144" s="32">
        <v>39957</v>
      </c>
      <c r="B144" s="9">
        <v>50</v>
      </c>
      <c r="C144" s="10"/>
      <c r="D144" s="34"/>
      <c r="E144" s="11"/>
      <c r="F144" s="10"/>
      <c r="G144" s="10"/>
      <c r="I144" s="5">
        <f t="shared" si="7"/>
        <v>6</v>
      </c>
      <c r="J144" s="4">
        <f t="shared" si="8"/>
        <v>144</v>
      </c>
      <c r="K144" s="4">
        <f t="shared" si="9"/>
        <v>7200</v>
      </c>
      <c r="N144" s="21"/>
      <c r="Q144" s="21"/>
      <c r="R144" s="10"/>
      <c r="S144" s="10"/>
      <c r="T144" s="68"/>
      <c r="V144" s="21"/>
      <c r="X144" s="35"/>
      <c r="Y144" s="36"/>
      <c r="Z144" s="12"/>
      <c r="AA144" s="12"/>
      <c r="AB144" s="12"/>
      <c r="AC144" s="72"/>
      <c r="AD144" s="12"/>
      <c r="AF144" s="29"/>
      <c r="AG144" s="30"/>
      <c r="AH144" s="29"/>
      <c r="AI144" s="29"/>
      <c r="AJ144" s="31"/>
      <c r="AK144" s="29"/>
      <c r="AL144" s="30"/>
    </row>
    <row r="145" spans="1:38">
      <c r="A145" s="32">
        <v>39958</v>
      </c>
      <c r="B145" s="9">
        <v>50</v>
      </c>
      <c r="C145" s="10"/>
      <c r="D145" s="34"/>
      <c r="E145" s="11"/>
      <c r="F145" s="10"/>
      <c r="G145" s="10"/>
      <c r="I145" s="5">
        <f t="shared" si="7"/>
        <v>6</v>
      </c>
      <c r="J145" s="4">
        <f t="shared" si="8"/>
        <v>144</v>
      </c>
      <c r="K145" s="4">
        <f t="shared" si="9"/>
        <v>7200</v>
      </c>
      <c r="N145" s="21"/>
      <c r="Q145" s="21"/>
      <c r="R145" s="10"/>
      <c r="S145" s="10"/>
      <c r="T145" s="68"/>
      <c r="V145" s="21"/>
      <c r="X145" s="35"/>
      <c r="Y145" s="36"/>
      <c r="Z145" s="12"/>
      <c r="AA145" s="12"/>
      <c r="AB145" s="12"/>
      <c r="AC145" s="72"/>
      <c r="AD145" s="12"/>
      <c r="AF145" s="29"/>
      <c r="AG145" s="30"/>
      <c r="AH145" s="29"/>
      <c r="AI145" s="29"/>
      <c r="AJ145" s="31"/>
      <c r="AK145" s="29"/>
      <c r="AL145" s="30"/>
    </row>
    <row r="146" spans="1:38">
      <c r="A146" s="32">
        <v>39959</v>
      </c>
      <c r="B146" s="9">
        <v>50</v>
      </c>
      <c r="C146" s="10"/>
      <c r="D146" s="34"/>
      <c r="E146" s="11"/>
      <c r="F146" s="10"/>
      <c r="G146" s="10"/>
      <c r="I146" s="5">
        <f t="shared" si="7"/>
        <v>6</v>
      </c>
      <c r="J146" s="4">
        <f t="shared" si="8"/>
        <v>144</v>
      </c>
      <c r="K146" s="4">
        <f t="shared" si="9"/>
        <v>7200</v>
      </c>
      <c r="N146" s="21"/>
      <c r="Q146" s="21"/>
      <c r="R146" s="10"/>
      <c r="S146" s="10"/>
      <c r="T146" s="68"/>
      <c r="V146" s="21"/>
      <c r="X146" s="35"/>
      <c r="Y146" s="36"/>
      <c r="Z146" s="12"/>
      <c r="AA146" s="12"/>
      <c r="AB146" s="12"/>
      <c r="AC146" s="72"/>
      <c r="AD146" s="12"/>
      <c r="AF146" s="29"/>
      <c r="AG146" s="30"/>
      <c r="AH146" s="29"/>
      <c r="AI146" s="29"/>
      <c r="AJ146" s="31"/>
      <c r="AK146" s="29"/>
      <c r="AL146" s="30"/>
    </row>
    <row r="147" spans="1:38">
      <c r="A147" s="32">
        <v>39960</v>
      </c>
      <c r="B147" s="9">
        <v>50</v>
      </c>
      <c r="C147" s="10"/>
      <c r="D147" s="34"/>
      <c r="E147" s="11"/>
      <c r="F147" s="10"/>
      <c r="G147" s="10"/>
      <c r="I147" s="5">
        <f t="shared" si="7"/>
        <v>6</v>
      </c>
      <c r="J147" s="4">
        <f t="shared" si="8"/>
        <v>144</v>
      </c>
      <c r="K147" s="4">
        <f t="shared" si="9"/>
        <v>7200</v>
      </c>
      <c r="N147" s="21"/>
      <c r="Q147" s="21"/>
      <c r="R147" s="10"/>
      <c r="S147" s="10"/>
      <c r="T147" s="68"/>
      <c r="V147" s="21"/>
      <c r="X147" s="35"/>
      <c r="Y147" s="36"/>
      <c r="Z147" s="12"/>
      <c r="AA147" s="12"/>
      <c r="AB147" s="12"/>
      <c r="AC147" s="72"/>
      <c r="AD147" s="12"/>
      <c r="AF147" s="29"/>
      <c r="AG147" s="30"/>
      <c r="AH147" s="29"/>
      <c r="AI147" s="29"/>
      <c r="AJ147" s="31"/>
      <c r="AK147" s="29"/>
      <c r="AL147" s="30"/>
    </row>
    <row r="148" spans="1:38">
      <c r="A148" s="32">
        <v>39961</v>
      </c>
      <c r="B148" s="9">
        <v>50</v>
      </c>
      <c r="C148" s="10"/>
      <c r="D148" s="34"/>
      <c r="E148" s="11"/>
      <c r="F148" s="10"/>
      <c r="G148" s="10"/>
      <c r="I148" s="5">
        <f t="shared" si="7"/>
        <v>6</v>
      </c>
      <c r="J148" s="4">
        <f t="shared" si="8"/>
        <v>144</v>
      </c>
      <c r="K148" s="4">
        <f t="shared" si="9"/>
        <v>7200</v>
      </c>
      <c r="N148" s="21"/>
      <c r="Q148" s="21"/>
      <c r="R148" s="10"/>
      <c r="S148" s="10"/>
      <c r="T148" s="68"/>
      <c r="V148" s="21"/>
      <c r="X148" s="35"/>
      <c r="Y148" s="36"/>
      <c r="Z148" s="12"/>
      <c r="AA148" s="12"/>
      <c r="AB148" s="12"/>
      <c r="AC148" s="72"/>
      <c r="AD148" s="12"/>
      <c r="AF148" s="29"/>
      <c r="AG148" s="30"/>
      <c r="AH148" s="29"/>
      <c r="AI148" s="29"/>
      <c r="AJ148" s="31"/>
      <c r="AK148" s="29"/>
      <c r="AL148" s="30"/>
    </row>
    <row r="149" spans="1:38">
      <c r="A149" s="32">
        <v>39962</v>
      </c>
      <c r="B149" s="9">
        <v>50</v>
      </c>
      <c r="C149" s="10"/>
      <c r="D149" s="34"/>
      <c r="E149" s="11"/>
      <c r="F149" s="10"/>
      <c r="G149" s="10"/>
      <c r="I149" s="5">
        <f t="shared" si="7"/>
        <v>6</v>
      </c>
      <c r="J149" s="4">
        <f t="shared" si="8"/>
        <v>144</v>
      </c>
      <c r="K149" s="4">
        <f t="shared" si="9"/>
        <v>7200</v>
      </c>
      <c r="N149" s="21"/>
      <c r="Q149" s="21"/>
      <c r="R149" s="10"/>
      <c r="S149" s="10"/>
      <c r="T149" s="68"/>
      <c r="V149" s="21"/>
      <c r="X149" s="35"/>
      <c r="Y149" s="36"/>
      <c r="Z149" s="12"/>
      <c r="AA149" s="12"/>
      <c r="AB149" s="12"/>
      <c r="AC149" s="72"/>
      <c r="AD149" s="12"/>
      <c r="AF149" s="29"/>
      <c r="AG149" s="30"/>
      <c r="AH149" s="29"/>
      <c r="AI149" s="29"/>
      <c r="AJ149" s="31"/>
      <c r="AK149" s="29"/>
      <c r="AL149" s="30"/>
    </row>
    <row r="150" spans="1:38">
      <c r="A150" s="32">
        <v>39963</v>
      </c>
      <c r="B150" s="9">
        <v>50</v>
      </c>
      <c r="C150" s="10"/>
      <c r="D150" s="34"/>
      <c r="E150" s="11"/>
      <c r="F150" s="10"/>
      <c r="G150" s="10"/>
      <c r="I150" s="5">
        <f t="shared" si="7"/>
        <v>6</v>
      </c>
      <c r="J150" s="4">
        <f t="shared" si="8"/>
        <v>144</v>
      </c>
      <c r="K150" s="4">
        <f t="shared" si="9"/>
        <v>7200</v>
      </c>
      <c r="N150" s="21"/>
      <c r="Q150" s="21"/>
      <c r="R150" s="10"/>
      <c r="S150" s="10"/>
      <c r="T150" s="68"/>
      <c r="V150" s="21"/>
      <c r="X150" s="35"/>
      <c r="Y150" s="36"/>
      <c r="Z150" s="12"/>
      <c r="AA150" s="12"/>
      <c r="AB150" s="12"/>
      <c r="AC150" s="72"/>
      <c r="AD150" s="12"/>
      <c r="AF150" s="29"/>
      <c r="AG150" s="30"/>
      <c r="AH150" s="29"/>
      <c r="AI150" s="29"/>
      <c r="AJ150" s="31"/>
      <c r="AK150" s="29"/>
      <c r="AL150" s="30"/>
    </row>
    <row r="151" spans="1:38">
      <c r="A151" s="32">
        <v>39964</v>
      </c>
      <c r="B151" s="9">
        <v>50</v>
      </c>
      <c r="C151" s="10"/>
      <c r="D151" s="34"/>
      <c r="E151" s="11"/>
      <c r="F151" s="10"/>
      <c r="G151" s="10"/>
      <c r="I151" s="5">
        <f t="shared" si="7"/>
        <v>6</v>
      </c>
      <c r="J151" s="4">
        <f t="shared" si="8"/>
        <v>144</v>
      </c>
      <c r="K151" s="4">
        <f t="shared" si="9"/>
        <v>7200</v>
      </c>
      <c r="N151" s="21"/>
      <c r="Q151" s="21"/>
      <c r="R151" s="10"/>
      <c r="S151" s="10"/>
      <c r="T151" s="68"/>
      <c r="V151" s="21"/>
      <c r="X151" s="35"/>
      <c r="Y151" s="36"/>
      <c r="Z151" s="12"/>
      <c r="AA151" s="12"/>
      <c r="AB151" s="12"/>
      <c r="AC151" s="72"/>
      <c r="AD151" s="12"/>
      <c r="AF151" s="29"/>
      <c r="AG151" s="30"/>
      <c r="AH151" s="29"/>
      <c r="AI151" s="29"/>
      <c r="AJ151" s="31"/>
      <c r="AK151" s="29"/>
      <c r="AL151" s="30"/>
    </row>
    <row r="152" spans="1:38">
      <c r="A152" s="32">
        <v>39965</v>
      </c>
      <c r="B152" s="9">
        <v>50</v>
      </c>
      <c r="C152" s="10"/>
      <c r="D152" s="34"/>
      <c r="E152" s="11"/>
      <c r="F152" s="10"/>
      <c r="G152" s="10"/>
      <c r="I152" s="5">
        <f t="shared" si="7"/>
        <v>6</v>
      </c>
      <c r="J152" s="4">
        <f t="shared" si="8"/>
        <v>144</v>
      </c>
      <c r="K152" s="4">
        <f t="shared" si="9"/>
        <v>7200</v>
      </c>
      <c r="N152" s="21"/>
      <c r="Q152" s="21"/>
      <c r="R152" s="10"/>
      <c r="S152" s="10"/>
      <c r="T152" s="68"/>
      <c r="V152" s="21"/>
      <c r="X152" s="35"/>
      <c r="Y152" s="36"/>
      <c r="Z152" s="12"/>
      <c r="AA152" s="12"/>
      <c r="AB152" s="12"/>
      <c r="AC152" s="72"/>
      <c r="AD152" s="12"/>
      <c r="AF152" s="29"/>
      <c r="AG152" s="30"/>
      <c r="AH152" s="29"/>
      <c r="AI152" s="29"/>
      <c r="AJ152" s="31"/>
      <c r="AK152" s="29"/>
      <c r="AL152" s="30"/>
    </row>
    <row r="153" spans="1:38">
      <c r="A153" s="32">
        <v>39966</v>
      </c>
      <c r="B153" s="9">
        <v>50</v>
      </c>
      <c r="C153" s="10"/>
      <c r="D153" s="34"/>
      <c r="E153" s="11"/>
      <c r="F153" s="10"/>
      <c r="G153" s="10"/>
      <c r="I153" s="5">
        <f t="shared" si="7"/>
        <v>6</v>
      </c>
      <c r="J153" s="4">
        <f t="shared" si="8"/>
        <v>144</v>
      </c>
      <c r="K153" s="4">
        <f t="shared" si="9"/>
        <v>7200</v>
      </c>
      <c r="N153" s="21"/>
      <c r="Q153" s="21"/>
      <c r="R153" s="10"/>
      <c r="S153" s="10"/>
      <c r="T153" s="68"/>
      <c r="V153" s="21"/>
      <c r="X153" s="35"/>
      <c r="Y153" s="36"/>
      <c r="Z153" s="12"/>
      <c r="AA153" s="12"/>
      <c r="AB153" s="12"/>
      <c r="AC153" s="72"/>
      <c r="AD153" s="12"/>
      <c r="AF153" s="29"/>
      <c r="AG153" s="30"/>
      <c r="AH153" s="29"/>
      <c r="AI153" s="29"/>
      <c r="AJ153" s="31"/>
      <c r="AK153" s="29"/>
      <c r="AL153" s="30"/>
    </row>
    <row r="154" spans="1:38">
      <c r="A154" s="32">
        <v>39967</v>
      </c>
      <c r="B154" s="9">
        <v>50</v>
      </c>
      <c r="C154" s="10"/>
      <c r="D154" s="34"/>
      <c r="E154" s="11"/>
      <c r="F154" s="10"/>
      <c r="G154" s="10"/>
      <c r="I154" s="5">
        <f t="shared" si="7"/>
        <v>6</v>
      </c>
      <c r="J154" s="4">
        <f t="shared" si="8"/>
        <v>144</v>
      </c>
      <c r="K154" s="4">
        <f t="shared" si="9"/>
        <v>7200</v>
      </c>
      <c r="N154" s="21"/>
      <c r="Q154" s="21"/>
      <c r="R154" s="10"/>
      <c r="S154" s="10"/>
      <c r="T154" s="68"/>
      <c r="V154" s="21"/>
      <c r="X154" s="35"/>
      <c r="Y154" s="36"/>
      <c r="Z154" s="12"/>
      <c r="AA154" s="12"/>
      <c r="AB154" s="12"/>
      <c r="AC154" s="72"/>
      <c r="AD154" s="12"/>
      <c r="AF154" s="29"/>
      <c r="AG154" s="30"/>
      <c r="AH154" s="29"/>
      <c r="AI154" s="29"/>
      <c r="AJ154" s="31"/>
      <c r="AK154" s="29"/>
      <c r="AL154" s="30"/>
    </row>
    <row r="155" spans="1:38">
      <c r="A155" s="32">
        <v>39968</v>
      </c>
      <c r="B155" s="9">
        <v>50</v>
      </c>
      <c r="C155" s="10"/>
      <c r="D155" s="34"/>
      <c r="E155" s="11"/>
      <c r="F155" s="10"/>
      <c r="G155" s="10"/>
      <c r="I155" s="5">
        <f t="shared" si="7"/>
        <v>6</v>
      </c>
      <c r="J155" s="4">
        <f t="shared" si="8"/>
        <v>144</v>
      </c>
      <c r="K155" s="4">
        <f t="shared" si="9"/>
        <v>7200</v>
      </c>
      <c r="N155" s="21"/>
      <c r="Q155" s="21"/>
      <c r="R155" s="10"/>
      <c r="S155" s="10"/>
      <c r="T155" s="68"/>
      <c r="V155" s="21"/>
      <c r="X155" s="35"/>
      <c r="Y155" s="36"/>
      <c r="Z155" s="12"/>
      <c r="AA155" s="12"/>
      <c r="AB155" s="12"/>
      <c r="AC155" s="72"/>
      <c r="AD155" s="12"/>
      <c r="AF155" s="29"/>
      <c r="AG155" s="30"/>
      <c r="AH155" s="29"/>
      <c r="AI155" s="29"/>
      <c r="AJ155" s="31"/>
      <c r="AK155" s="29"/>
      <c r="AL155" s="30"/>
    </row>
    <row r="156" spans="1:38">
      <c r="A156" s="32">
        <v>39969</v>
      </c>
      <c r="B156" s="9">
        <v>50</v>
      </c>
      <c r="C156" s="10"/>
      <c r="D156" s="34"/>
      <c r="E156" s="11"/>
      <c r="F156" s="10"/>
      <c r="G156" s="10"/>
      <c r="I156" s="5">
        <f t="shared" si="7"/>
        <v>6</v>
      </c>
      <c r="J156" s="4">
        <f t="shared" si="8"/>
        <v>144</v>
      </c>
      <c r="K156" s="4">
        <f t="shared" si="9"/>
        <v>7200</v>
      </c>
      <c r="N156" s="21"/>
      <c r="Q156" s="21"/>
      <c r="R156" s="10"/>
      <c r="S156" s="10"/>
      <c r="T156" s="68"/>
      <c r="V156" s="21"/>
      <c r="X156" s="35"/>
      <c r="Y156" s="36"/>
      <c r="Z156" s="12"/>
      <c r="AA156" s="12"/>
      <c r="AB156" s="12"/>
      <c r="AC156" s="72"/>
      <c r="AD156" s="12"/>
      <c r="AF156" s="29"/>
      <c r="AG156" s="30"/>
      <c r="AH156" s="29"/>
      <c r="AI156" s="29"/>
      <c r="AJ156" s="31"/>
      <c r="AK156" s="29"/>
      <c r="AL156" s="30"/>
    </row>
    <row r="157" spans="1:38">
      <c r="A157" s="32">
        <v>39970</v>
      </c>
      <c r="B157" s="9">
        <v>50</v>
      </c>
      <c r="C157" s="10"/>
      <c r="D157" s="34"/>
      <c r="E157" s="11"/>
      <c r="F157" s="10"/>
      <c r="G157" s="10"/>
      <c r="I157" s="5">
        <f t="shared" si="7"/>
        <v>6</v>
      </c>
      <c r="J157" s="4">
        <f t="shared" si="8"/>
        <v>144</v>
      </c>
      <c r="K157" s="4">
        <f t="shared" si="9"/>
        <v>7200</v>
      </c>
      <c r="N157" s="21"/>
      <c r="Q157" s="21"/>
      <c r="R157" s="10"/>
      <c r="S157" s="10"/>
      <c r="T157" s="68"/>
      <c r="V157" s="21"/>
      <c r="X157" s="35"/>
      <c r="Y157" s="36"/>
      <c r="Z157" s="12"/>
      <c r="AA157" s="12"/>
      <c r="AB157" s="12"/>
      <c r="AC157" s="72"/>
      <c r="AD157" s="12"/>
      <c r="AF157" s="29"/>
      <c r="AG157" s="30"/>
      <c r="AH157" s="29"/>
      <c r="AI157" s="29"/>
      <c r="AJ157" s="31"/>
      <c r="AK157" s="29"/>
      <c r="AL157" s="30"/>
    </row>
    <row r="158" spans="1:38">
      <c r="A158" s="32">
        <v>39971</v>
      </c>
      <c r="B158" s="9">
        <v>50</v>
      </c>
      <c r="C158" s="10"/>
      <c r="D158" s="34"/>
      <c r="E158" s="11"/>
      <c r="F158" s="10"/>
      <c r="G158" s="10"/>
      <c r="I158" s="5">
        <f t="shared" si="7"/>
        <v>6</v>
      </c>
      <c r="J158" s="4">
        <f t="shared" si="8"/>
        <v>144</v>
      </c>
      <c r="K158" s="4">
        <f t="shared" si="9"/>
        <v>7200</v>
      </c>
      <c r="N158" s="21"/>
      <c r="Q158" s="21"/>
      <c r="R158" s="10"/>
      <c r="S158" s="10"/>
      <c r="T158" s="68"/>
      <c r="V158" s="21"/>
      <c r="X158" s="35"/>
      <c r="Y158" s="36"/>
      <c r="Z158" s="12"/>
      <c r="AA158" s="12"/>
      <c r="AB158" s="12"/>
      <c r="AC158" s="72"/>
      <c r="AD158" s="12"/>
      <c r="AF158" s="29"/>
      <c r="AG158" s="30"/>
      <c r="AH158" s="29"/>
      <c r="AI158" s="29"/>
      <c r="AJ158" s="31"/>
      <c r="AK158" s="29"/>
      <c r="AL158" s="30"/>
    </row>
    <row r="159" spans="1:38">
      <c r="A159" s="32">
        <v>39972</v>
      </c>
      <c r="B159" s="9">
        <v>50</v>
      </c>
      <c r="C159" s="10"/>
      <c r="D159" s="34"/>
      <c r="E159" s="11"/>
      <c r="F159" s="10"/>
      <c r="G159" s="10"/>
      <c r="I159" s="5">
        <f t="shared" si="7"/>
        <v>6</v>
      </c>
      <c r="J159" s="4">
        <f t="shared" si="8"/>
        <v>144</v>
      </c>
      <c r="K159" s="4">
        <f t="shared" si="9"/>
        <v>7200</v>
      </c>
      <c r="N159" s="21"/>
      <c r="Q159" s="21"/>
      <c r="R159" s="10"/>
      <c r="S159" s="10"/>
      <c r="T159" s="68"/>
      <c r="V159" s="21"/>
      <c r="X159" s="35"/>
      <c r="Y159" s="36"/>
      <c r="Z159" s="12"/>
      <c r="AA159" s="12"/>
      <c r="AB159" s="12"/>
      <c r="AC159" s="72"/>
      <c r="AD159" s="12"/>
      <c r="AF159" s="29"/>
      <c r="AG159" s="30"/>
      <c r="AH159" s="29"/>
      <c r="AI159" s="29"/>
      <c r="AJ159" s="31"/>
      <c r="AK159" s="29"/>
      <c r="AL159" s="30"/>
    </row>
    <row r="160" spans="1:38">
      <c r="A160" s="32">
        <v>39973</v>
      </c>
      <c r="B160" s="9">
        <v>50</v>
      </c>
      <c r="C160" s="10"/>
      <c r="D160" s="34"/>
      <c r="E160" s="11"/>
      <c r="F160" s="10"/>
      <c r="G160" s="10"/>
      <c r="I160" s="5">
        <f t="shared" si="7"/>
        <v>6</v>
      </c>
      <c r="J160" s="4">
        <f t="shared" si="8"/>
        <v>144</v>
      </c>
      <c r="K160" s="4">
        <f t="shared" si="9"/>
        <v>7200</v>
      </c>
      <c r="N160" s="21"/>
      <c r="Q160" s="21"/>
      <c r="R160" s="10"/>
      <c r="S160" s="10"/>
      <c r="T160" s="68"/>
      <c r="V160" s="21"/>
      <c r="X160" s="35"/>
      <c r="Y160" s="36"/>
      <c r="Z160" s="12"/>
      <c r="AA160" s="12"/>
      <c r="AB160" s="12"/>
      <c r="AC160" s="72"/>
      <c r="AD160" s="12"/>
      <c r="AF160" s="29"/>
      <c r="AG160" s="30"/>
      <c r="AH160" s="29"/>
      <c r="AI160" s="29"/>
      <c r="AJ160" s="31"/>
      <c r="AK160" s="29"/>
      <c r="AL160" s="30"/>
    </row>
    <row r="161" spans="1:38">
      <c r="A161" s="32">
        <v>39974</v>
      </c>
      <c r="B161" s="9">
        <v>50</v>
      </c>
      <c r="C161" s="10"/>
      <c r="D161" s="34"/>
      <c r="E161" s="11"/>
      <c r="F161" s="10"/>
      <c r="G161" s="10"/>
      <c r="I161" s="5">
        <f t="shared" si="7"/>
        <v>6</v>
      </c>
      <c r="J161" s="4">
        <f t="shared" si="8"/>
        <v>144</v>
      </c>
      <c r="K161" s="4">
        <f t="shared" si="9"/>
        <v>7200</v>
      </c>
      <c r="N161" s="21"/>
      <c r="Q161" s="21"/>
      <c r="R161" s="10"/>
      <c r="S161" s="10"/>
      <c r="T161" s="68"/>
      <c r="V161" s="21"/>
      <c r="X161" s="35"/>
      <c r="Y161" s="36"/>
      <c r="Z161" s="12"/>
      <c r="AA161" s="12"/>
      <c r="AB161" s="12"/>
      <c r="AC161" s="72"/>
      <c r="AD161" s="12"/>
      <c r="AF161" s="29"/>
      <c r="AG161" s="30"/>
      <c r="AH161" s="29"/>
      <c r="AI161" s="29"/>
      <c r="AJ161" s="31"/>
      <c r="AK161" s="29"/>
      <c r="AL161" s="30"/>
    </row>
    <row r="162" spans="1:38">
      <c r="A162" s="32">
        <v>39975</v>
      </c>
      <c r="B162" s="9">
        <v>50</v>
      </c>
      <c r="C162" s="10"/>
      <c r="D162" s="34"/>
      <c r="E162" s="11"/>
      <c r="F162" s="10"/>
      <c r="G162" s="10"/>
      <c r="I162" s="5">
        <f t="shared" si="7"/>
        <v>6</v>
      </c>
      <c r="J162" s="4">
        <f t="shared" si="8"/>
        <v>144</v>
      </c>
      <c r="K162" s="4">
        <f t="shared" si="9"/>
        <v>7200</v>
      </c>
      <c r="N162" s="21"/>
      <c r="Q162" s="21"/>
      <c r="R162" s="10"/>
      <c r="S162" s="10"/>
      <c r="T162" s="68"/>
      <c r="V162" s="21"/>
      <c r="X162" s="35"/>
      <c r="Y162" s="36"/>
      <c r="Z162" s="12"/>
      <c r="AA162" s="12"/>
      <c r="AB162" s="12"/>
      <c r="AC162" s="72"/>
      <c r="AD162" s="12"/>
      <c r="AF162" s="29"/>
      <c r="AG162" s="30"/>
      <c r="AH162" s="29"/>
      <c r="AI162" s="29"/>
      <c r="AJ162" s="31"/>
      <c r="AK162" s="29"/>
      <c r="AL162" s="30"/>
    </row>
    <row r="163" spans="1:38">
      <c r="A163" s="32">
        <v>39976</v>
      </c>
      <c r="B163" s="9">
        <v>50</v>
      </c>
      <c r="C163" s="10"/>
      <c r="D163" s="34"/>
      <c r="E163" s="11"/>
      <c r="F163" s="10"/>
      <c r="G163" s="10"/>
      <c r="I163" s="5">
        <f t="shared" si="7"/>
        <v>6</v>
      </c>
      <c r="J163" s="4">
        <f t="shared" si="8"/>
        <v>144</v>
      </c>
      <c r="K163" s="4">
        <f t="shared" si="9"/>
        <v>7200</v>
      </c>
      <c r="N163" s="21"/>
      <c r="Q163" s="21"/>
      <c r="R163" s="10"/>
      <c r="S163" s="10"/>
      <c r="T163" s="68"/>
      <c r="V163" s="21"/>
      <c r="X163" s="35"/>
      <c r="Y163" s="36"/>
      <c r="Z163" s="12"/>
      <c r="AA163" s="12"/>
      <c r="AB163" s="12"/>
      <c r="AC163" s="72"/>
      <c r="AD163" s="12"/>
      <c r="AF163" s="29"/>
      <c r="AG163" s="30"/>
      <c r="AH163" s="29"/>
      <c r="AI163" s="29"/>
      <c r="AJ163" s="31"/>
      <c r="AK163" s="29"/>
      <c r="AL163" s="30"/>
    </row>
    <row r="164" spans="1:38">
      <c r="A164" s="32">
        <v>39977</v>
      </c>
      <c r="B164" s="9">
        <v>50</v>
      </c>
      <c r="C164" s="10"/>
      <c r="D164" s="34"/>
      <c r="E164" s="11"/>
      <c r="F164" s="10"/>
      <c r="G164" s="10"/>
      <c r="I164" s="5">
        <f t="shared" si="7"/>
        <v>6</v>
      </c>
      <c r="J164" s="4">
        <f t="shared" si="8"/>
        <v>144</v>
      </c>
      <c r="K164" s="4">
        <f t="shared" si="9"/>
        <v>7200</v>
      </c>
      <c r="N164" s="21"/>
      <c r="Q164" s="21"/>
      <c r="R164" s="10"/>
      <c r="S164" s="10"/>
      <c r="T164" s="68"/>
      <c r="V164" s="21"/>
      <c r="X164" s="35"/>
      <c r="Y164" s="36"/>
      <c r="Z164" s="12"/>
      <c r="AA164" s="12"/>
      <c r="AB164" s="12"/>
      <c r="AC164" s="72"/>
      <c r="AD164" s="12"/>
      <c r="AF164" s="29"/>
      <c r="AG164" s="30"/>
      <c r="AH164" s="29"/>
      <c r="AI164" s="29"/>
      <c r="AJ164" s="31"/>
      <c r="AK164" s="29"/>
      <c r="AL164" s="30"/>
    </row>
    <row r="165" spans="1:38">
      <c r="A165" s="32">
        <v>39978</v>
      </c>
      <c r="B165" s="9">
        <v>50</v>
      </c>
      <c r="C165" s="10"/>
      <c r="D165" s="34"/>
      <c r="E165" s="11"/>
      <c r="F165" s="10"/>
      <c r="G165" s="10"/>
      <c r="I165" s="5">
        <f t="shared" si="7"/>
        <v>6</v>
      </c>
      <c r="J165" s="4">
        <f t="shared" si="8"/>
        <v>144</v>
      </c>
      <c r="K165" s="4">
        <f t="shared" si="9"/>
        <v>7200</v>
      </c>
      <c r="N165" s="21"/>
      <c r="Q165" s="21"/>
      <c r="R165" s="10"/>
      <c r="S165" s="10"/>
      <c r="T165" s="68"/>
      <c r="V165" s="21"/>
      <c r="X165" s="35"/>
      <c r="Y165" s="36"/>
      <c r="Z165" s="12"/>
      <c r="AA165" s="12"/>
      <c r="AB165" s="12"/>
      <c r="AC165" s="72"/>
      <c r="AD165" s="12"/>
      <c r="AF165" s="29"/>
      <c r="AG165" s="30"/>
      <c r="AH165" s="29"/>
      <c r="AI165" s="29"/>
      <c r="AJ165" s="31"/>
      <c r="AK165" s="29"/>
      <c r="AL165" s="30"/>
    </row>
    <row r="166" spans="1:38">
      <c r="A166" s="32">
        <v>39979</v>
      </c>
      <c r="B166" s="9">
        <v>50</v>
      </c>
      <c r="C166" s="10"/>
      <c r="D166" s="34"/>
      <c r="E166" s="11"/>
      <c r="F166" s="10"/>
      <c r="G166" s="10"/>
      <c r="I166" s="5">
        <f t="shared" si="7"/>
        <v>6</v>
      </c>
      <c r="J166" s="4">
        <f t="shared" si="8"/>
        <v>144</v>
      </c>
      <c r="K166" s="4">
        <f t="shared" si="9"/>
        <v>7200</v>
      </c>
      <c r="N166" s="21"/>
      <c r="Q166" s="21"/>
      <c r="R166" s="10"/>
      <c r="S166" s="10"/>
      <c r="T166" s="68"/>
      <c r="V166" s="21"/>
      <c r="X166" s="35"/>
      <c r="Y166" s="36"/>
      <c r="Z166" s="12"/>
      <c r="AA166" s="12"/>
      <c r="AB166" s="12"/>
      <c r="AC166" s="72"/>
      <c r="AD166" s="12"/>
      <c r="AF166" s="29"/>
      <c r="AG166" s="30"/>
      <c r="AH166" s="29"/>
      <c r="AI166" s="29"/>
      <c r="AJ166" s="31"/>
      <c r="AK166" s="29"/>
      <c r="AL166" s="30"/>
    </row>
    <row r="167" spans="1:38">
      <c r="A167" s="32">
        <v>39980</v>
      </c>
      <c r="B167" s="9">
        <v>50</v>
      </c>
      <c r="C167" s="10"/>
      <c r="D167" s="34"/>
      <c r="E167" s="11"/>
      <c r="F167" s="10"/>
      <c r="G167" s="10"/>
      <c r="I167" s="5">
        <f t="shared" si="7"/>
        <v>6</v>
      </c>
      <c r="J167" s="4">
        <f t="shared" si="8"/>
        <v>144</v>
      </c>
      <c r="K167" s="4">
        <f t="shared" si="9"/>
        <v>7200</v>
      </c>
      <c r="N167" s="21"/>
      <c r="Q167" s="21"/>
      <c r="R167" s="10"/>
      <c r="S167" s="10"/>
      <c r="T167" s="68"/>
      <c r="V167" s="21"/>
      <c r="X167" s="35"/>
      <c r="Y167" s="36"/>
      <c r="Z167" s="12"/>
      <c r="AA167" s="12"/>
      <c r="AB167" s="12"/>
      <c r="AC167" s="72"/>
      <c r="AD167" s="12"/>
      <c r="AF167" s="29"/>
      <c r="AG167" s="30"/>
      <c r="AH167" s="29"/>
      <c r="AI167" s="29"/>
      <c r="AJ167" s="31"/>
      <c r="AK167" s="29"/>
      <c r="AL167" s="30"/>
    </row>
    <row r="168" spans="1:38">
      <c r="A168" s="32">
        <v>39981</v>
      </c>
      <c r="B168" s="9">
        <v>50</v>
      </c>
      <c r="C168" s="10"/>
      <c r="D168" s="34"/>
      <c r="E168" s="11"/>
      <c r="F168" s="10"/>
      <c r="G168" s="10"/>
      <c r="I168" s="5">
        <f t="shared" si="7"/>
        <v>6</v>
      </c>
      <c r="J168" s="4">
        <f t="shared" si="8"/>
        <v>144</v>
      </c>
      <c r="K168" s="4">
        <f t="shared" si="9"/>
        <v>7200</v>
      </c>
      <c r="N168" s="21"/>
      <c r="Q168" s="21"/>
      <c r="R168" s="10"/>
      <c r="S168" s="10"/>
      <c r="T168" s="68"/>
      <c r="V168" s="21"/>
      <c r="X168" s="35"/>
      <c r="Y168" s="36"/>
      <c r="Z168" s="12"/>
      <c r="AA168" s="12"/>
      <c r="AB168" s="12"/>
      <c r="AC168" s="72"/>
      <c r="AD168" s="12"/>
      <c r="AF168" s="29"/>
      <c r="AG168" s="30"/>
      <c r="AH168" s="29"/>
      <c r="AI168" s="29"/>
      <c r="AJ168" s="31"/>
      <c r="AK168" s="29"/>
      <c r="AL168" s="30"/>
    </row>
    <row r="169" spans="1:38">
      <c r="A169" s="32">
        <v>39982</v>
      </c>
      <c r="B169" s="9">
        <v>50</v>
      </c>
      <c r="C169" s="10"/>
      <c r="D169" s="34"/>
      <c r="E169" s="11"/>
      <c r="F169" s="10"/>
      <c r="G169" s="10"/>
      <c r="I169" s="5">
        <f t="shared" si="7"/>
        <v>6</v>
      </c>
      <c r="J169" s="4">
        <f t="shared" si="8"/>
        <v>144</v>
      </c>
      <c r="K169" s="4">
        <f t="shared" si="9"/>
        <v>7200</v>
      </c>
      <c r="N169" s="21"/>
      <c r="Q169" s="21"/>
      <c r="R169" s="10"/>
      <c r="S169" s="10"/>
      <c r="T169" s="68"/>
      <c r="V169" s="21"/>
      <c r="X169" s="35"/>
      <c r="Y169" s="36"/>
      <c r="Z169" s="12"/>
      <c r="AA169" s="12"/>
      <c r="AB169" s="12"/>
      <c r="AC169" s="72"/>
      <c r="AD169" s="12"/>
      <c r="AF169" s="29"/>
      <c r="AG169" s="30"/>
      <c r="AH169" s="29"/>
      <c r="AI169" s="29"/>
      <c r="AJ169" s="31"/>
      <c r="AK169" s="29"/>
      <c r="AL169" s="30"/>
    </row>
    <row r="170" spans="1:38">
      <c r="A170" s="32">
        <v>39983</v>
      </c>
      <c r="B170" s="9">
        <v>50</v>
      </c>
      <c r="C170" s="10"/>
      <c r="D170" s="34"/>
      <c r="E170" s="11"/>
      <c r="F170" s="10"/>
      <c r="G170" s="10"/>
      <c r="I170" s="5">
        <f t="shared" si="7"/>
        <v>6</v>
      </c>
      <c r="J170" s="4">
        <f t="shared" si="8"/>
        <v>144</v>
      </c>
      <c r="K170" s="4">
        <f t="shared" si="9"/>
        <v>7200</v>
      </c>
      <c r="N170" s="21"/>
      <c r="Q170" s="21"/>
      <c r="R170" s="10"/>
      <c r="S170" s="10"/>
      <c r="T170" s="68"/>
      <c r="V170" s="21"/>
      <c r="X170" s="35"/>
      <c r="Y170" s="36"/>
      <c r="Z170" s="12"/>
      <c r="AA170" s="12"/>
      <c r="AB170" s="12"/>
      <c r="AC170" s="72"/>
      <c r="AD170" s="12"/>
      <c r="AF170" s="29"/>
      <c r="AG170" s="30"/>
      <c r="AH170" s="29"/>
      <c r="AI170" s="29"/>
      <c r="AJ170" s="31"/>
      <c r="AK170" s="29"/>
      <c r="AL170" s="30"/>
    </row>
    <row r="171" spans="1:38">
      <c r="A171" s="32">
        <v>39984</v>
      </c>
      <c r="B171" s="9">
        <v>50</v>
      </c>
      <c r="C171" s="10"/>
      <c r="D171" s="34"/>
      <c r="E171" s="11"/>
      <c r="F171" s="10"/>
      <c r="G171" s="10"/>
      <c r="I171" s="5">
        <f t="shared" si="7"/>
        <v>6</v>
      </c>
      <c r="J171" s="4">
        <f t="shared" si="8"/>
        <v>144</v>
      </c>
      <c r="K171" s="4">
        <f t="shared" si="9"/>
        <v>7200</v>
      </c>
      <c r="N171" s="21"/>
      <c r="Q171" s="21"/>
      <c r="R171" s="10"/>
      <c r="S171" s="10"/>
      <c r="T171" s="68"/>
      <c r="V171" s="21"/>
      <c r="X171" s="35"/>
      <c r="Y171" s="36"/>
      <c r="Z171" s="12"/>
      <c r="AA171" s="12"/>
      <c r="AB171" s="12"/>
      <c r="AC171" s="72"/>
      <c r="AD171" s="12"/>
      <c r="AF171" s="29"/>
      <c r="AG171" s="30"/>
      <c r="AH171" s="29"/>
      <c r="AI171" s="29"/>
      <c r="AJ171" s="31"/>
      <c r="AK171" s="29"/>
      <c r="AL171" s="30"/>
    </row>
    <row r="172" spans="1:38">
      <c r="A172" s="32">
        <v>39985</v>
      </c>
      <c r="B172" s="9">
        <v>50</v>
      </c>
      <c r="C172" s="10"/>
      <c r="D172" s="34"/>
      <c r="E172" s="11"/>
      <c r="F172" s="10"/>
      <c r="G172" s="10"/>
      <c r="I172" s="5">
        <f t="shared" si="7"/>
        <v>6</v>
      </c>
      <c r="J172" s="4">
        <f t="shared" si="8"/>
        <v>144</v>
      </c>
      <c r="K172" s="4">
        <f t="shared" si="9"/>
        <v>7200</v>
      </c>
      <c r="N172" s="21"/>
      <c r="Q172" s="21"/>
      <c r="R172" s="10"/>
      <c r="S172" s="10"/>
      <c r="T172" s="68"/>
      <c r="V172" s="21"/>
      <c r="X172" s="35"/>
      <c r="Y172" s="36"/>
      <c r="Z172" s="12"/>
      <c r="AA172" s="12"/>
      <c r="AB172" s="12"/>
      <c r="AC172" s="72"/>
      <c r="AD172" s="12"/>
      <c r="AF172" s="29"/>
      <c r="AG172" s="30"/>
      <c r="AH172" s="29"/>
      <c r="AI172" s="29"/>
      <c r="AJ172" s="31"/>
      <c r="AK172" s="29"/>
      <c r="AL172" s="30"/>
    </row>
    <row r="173" spans="1:38">
      <c r="A173" s="32">
        <v>39986</v>
      </c>
      <c r="B173" s="9">
        <v>50</v>
      </c>
      <c r="C173" s="10"/>
      <c r="D173" s="34"/>
      <c r="E173" s="11"/>
      <c r="F173" s="10"/>
      <c r="G173" s="10"/>
      <c r="I173" s="5">
        <f t="shared" si="7"/>
        <v>6</v>
      </c>
      <c r="J173" s="4">
        <f t="shared" si="8"/>
        <v>144</v>
      </c>
      <c r="K173" s="4">
        <f t="shared" si="9"/>
        <v>7200</v>
      </c>
      <c r="N173" s="21"/>
      <c r="Q173" s="21"/>
      <c r="R173" s="10"/>
      <c r="S173" s="10"/>
      <c r="T173" s="68"/>
      <c r="V173" s="21"/>
      <c r="X173" s="35"/>
      <c r="Y173" s="36"/>
      <c r="Z173" s="12"/>
      <c r="AA173" s="12"/>
      <c r="AB173" s="12"/>
      <c r="AC173" s="72"/>
      <c r="AD173" s="12"/>
      <c r="AF173" s="29"/>
      <c r="AG173" s="30"/>
      <c r="AH173" s="29"/>
      <c r="AI173" s="29"/>
      <c r="AJ173" s="31"/>
      <c r="AK173" s="29"/>
      <c r="AL173" s="30"/>
    </row>
    <row r="174" spans="1:38">
      <c r="A174" s="32">
        <v>39987</v>
      </c>
      <c r="B174" s="9">
        <v>50</v>
      </c>
      <c r="C174" s="10"/>
      <c r="D174" s="34"/>
      <c r="E174" s="11"/>
      <c r="F174" s="10"/>
      <c r="G174" s="10"/>
      <c r="I174" s="5">
        <f t="shared" si="7"/>
        <v>6</v>
      </c>
      <c r="J174" s="4">
        <f t="shared" si="8"/>
        <v>144</v>
      </c>
      <c r="K174" s="4">
        <f t="shared" si="9"/>
        <v>7200</v>
      </c>
      <c r="N174" s="21"/>
      <c r="Q174" s="21"/>
      <c r="R174" s="10"/>
      <c r="S174" s="10"/>
      <c r="T174" s="68"/>
      <c r="V174" s="21"/>
      <c r="X174" s="35"/>
      <c r="Y174" s="36"/>
      <c r="Z174" s="12"/>
      <c r="AA174" s="12"/>
      <c r="AB174" s="12"/>
      <c r="AC174" s="72"/>
      <c r="AD174" s="12"/>
      <c r="AF174" s="29"/>
      <c r="AG174" s="30"/>
      <c r="AH174" s="29"/>
      <c r="AI174" s="29"/>
      <c r="AJ174" s="31"/>
      <c r="AK174" s="29"/>
      <c r="AL174" s="30"/>
    </row>
    <row r="175" spans="1:38">
      <c r="A175" s="32">
        <v>39988</v>
      </c>
      <c r="B175" s="9">
        <v>50</v>
      </c>
      <c r="C175" s="10"/>
      <c r="D175" s="34"/>
      <c r="E175" s="11"/>
      <c r="F175" s="10"/>
      <c r="G175" s="10"/>
      <c r="I175" s="5">
        <f t="shared" si="7"/>
        <v>6</v>
      </c>
      <c r="J175" s="4">
        <f t="shared" si="8"/>
        <v>144</v>
      </c>
      <c r="K175" s="4">
        <f t="shared" si="9"/>
        <v>7200</v>
      </c>
      <c r="N175" s="21"/>
      <c r="Q175" s="21"/>
      <c r="R175" s="10"/>
      <c r="S175" s="10"/>
      <c r="T175" s="68"/>
      <c r="V175" s="21"/>
      <c r="X175" s="35"/>
      <c r="Y175" s="36"/>
      <c r="Z175" s="12"/>
      <c r="AA175" s="12"/>
      <c r="AB175" s="12"/>
      <c r="AC175" s="72"/>
      <c r="AD175" s="12"/>
      <c r="AF175" s="29"/>
      <c r="AG175" s="30"/>
      <c r="AH175" s="29"/>
      <c r="AI175" s="29"/>
      <c r="AJ175" s="31"/>
      <c r="AK175" s="29"/>
      <c r="AL175" s="30"/>
    </row>
    <row r="176" spans="1:38">
      <c r="A176" s="32">
        <v>39989</v>
      </c>
      <c r="B176" s="9">
        <v>50</v>
      </c>
      <c r="C176" s="10"/>
      <c r="D176" s="34"/>
      <c r="E176" s="11"/>
      <c r="F176" s="10"/>
      <c r="G176" s="10"/>
      <c r="I176" s="5">
        <f t="shared" si="7"/>
        <v>6</v>
      </c>
      <c r="J176" s="4">
        <f t="shared" si="8"/>
        <v>144</v>
      </c>
      <c r="K176" s="4">
        <f t="shared" si="9"/>
        <v>7200</v>
      </c>
      <c r="N176" s="21"/>
      <c r="Q176" s="21"/>
      <c r="R176" s="10"/>
      <c r="S176" s="10"/>
      <c r="T176" s="68"/>
      <c r="V176" s="21"/>
      <c r="X176" s="35"/>
      <c r="Y176" s="36"/>
      <c r="Z176" s="12"/>
      <c r="AA176" s="12"/>
      <c r="AB176" s="12"/>
      <c r="AC176" s="72"/>
      <c r="AD176" s="12"/>
      <c r="AF176" s="29"/>
      <c r="AG176" s="30"/>
      <c r="AH176" s="29"/>
      <c r="AI176" s="29"/>
      <c r="AJ176" s="31"/>
      <c r="AK176" s="29"/>
      <c r="AL176" s="30"/>
    </row>
    <row r="177" spans="1:38">
      <c r="A177" s="32">
        <v>39990</v>
      </c>
      <c r="B177" s="9">
        <v>50</v>
      </c>
      <c r="C177" s="10"/>
      <c r="D177" s="34"/>
      <c r="E177" s="11"/>
      <c r="F177" s="10"/>
      <c r="G177" s="10"/>
      <c r="I177" s="5">
        <f t="shared" si="7"/>
        <v>6</v>
      </c>
      <c r="J177" s="4">
        <f t="shared" si="8"/>
        <v>144</v>
      </c>
      <c r="K177" s="4">
        <f t="shared" si="9"/>
        <v>7200</v>
      </c>
      <c r="N177" s="21"/>
      <c r="Q177" s="21"/>
      <c r="R177" s="10"/>
      <c r="S177" s="10"/>
      <c r="T177" s="68"/>
      <c r="V177" s="21"/>
      <c r="X177" s="35"/>
      <c r="Y177" s="36"/>
      <c r="Z177" s="12"/>
      <c r="AA177" s="12"/>
      <c r="AB177" s="12"/>
      <c r="AC177" s="72"/>
      <c r="AD177" s="12"/>
      <c r="AF177" s="29"/>
      <c r="AG177" s="30"/>
      <c r="AH177" s="29"/>
      <c r="AI177" s="29"/>
      <c r="AJ177" s="31"/>
      <c r="AK177" s="29"/>
      <c r="AL177" s="30"/>
    </row>
    <row r="178" spans="1:38">
      <c r="A178" s="32">
        <v>39991</v>
      </c>
      <c r="B178" s="9">
        <v>50</v>
      </c>
      <c r="C178" s="10"/>
      <c r="D178" s="34"/>
      <c r="E178" s="11"/>
      <c r="F178" s="10"/>
      <c r="G178" s="10"/>
      <c r="I178" s="5">
        <f t="shared" si="7"/>
        <v>6</v>
      </c>
      <c r="J178" s="4">
        <f t="shared" si="8"/>
        <v>144</v>
      </c>
      <c r="K178" s="4">
        <f t="shared" si="9"/>
        <v>7200</v>
      </c>
      <c r="N178" s="21"/>
      <c r="Q178" s="21"/>
      <c r="R178" s="10"/>
      <c r="S178" s="10"/>
      <c r="T178" s="68"/>
      <c r="V178" s="21"/>
      <c r="X178" s="35"/>
      <c r="Y178" s="36"/>
      <c r="Z178" s="12"/>
      <c r="AA178" s="12"/>
      <c r="AB178" s="12"/>
      <c r="AC178" s="72"/>
      <c r="AD178" s="12"/>
      <c r="AF178" s="29"/>
      <c r="AG178" s="30"/>
      <c r="AH178" s="29"/>
      <c r="AI178" s="29"/>
      <c r="AJ178" s="31"/>
      <c r="AK178" s="29"/>
      <c r="AL178" s="30"/>
    </row>
    <row r="179" spans="1:38">
      <c r="A179" s="32">
        <v>39992</v>
      </c>
      <c r="B179" s="9">
        <v>50</v>
      </c>
      <c r="C179" s="10"/>
      <c r="D179" s="34"/>
      <c r="E179" s="11"/>
      <c r="F179" s="10"/>
      <c r="G179" s="10"/>
      <c r="I179" s="5">
        <f t="shared" si="7"/>
        <v>6</v>
      </c>
      <c r="J179" s="4">
        <f t="shared" si="8"/>
        <v>144</v>
      </c>
      <c r="K179" s="4">
        <f t="shared" si="9"/>
        <v>7200</v>
      </c>
      <c r="N179" s="21"/>
      <c r="Q179" s="21"/>
      <c r="R179" s="10"/>
      <c r="S179" s="10"/>
      <c r="T179" s="68"/>
      <c r="V179" s="21"/>
      <c r="X179" s="35"/>
      <c r="Y179" s="36"/>
      <c r="Z179" s="12"/>
      <c r="AA179" s="12"/>
      <c r="AB179" s="12"/>
      <c r="AC179" s="72"/>
      <c r="AD179" s="12"/>
      <c r="AF179" s="29"/>
      <c r="AG179" s="30"/>
      <c r="AH179" s="29"/>
      <c r="AI179" s="29"/>
      <c r="AJ179" s="31"/>
      <c r="AK179" s="29"/>
      <c r="AL179" s="30"/>
    </row>
    <row r="180" spans="1:38">
      <c r="A180" s="32">
        <v>39993</v>
      </c>
      <c r="B180" s="9">
        <v>50</v>
      </c>
      <c r="C180" s="10"/>
      <c r="D180" s="34"/>
      <c r="E180" s="11"/>
      <c r="F180" s="10"/>
      <c r="G180" s="10"/>
      <c r="I180" s="5">
        <f t="shared" si="7"/>
        <v>6</v>
      </c>
      <c r="J180" s="4">
        <f t="shared" si="8"/>
        <v>144</v>
      </c>
      <c r="K180" s="4">
        <f t="shared" si="9"/>
        <v>7200</v>
      </c>
      <c r="N180" s="21"/>
      <c r="Q180" s="21"/>
      <c r="R180" s="10"/>
      <c r="S180" s="10"/>
      <c r="T180" s="68"/>
      <c r="V180" s="21"/>
      <c r="X180" s="35"/>
      <c r="Y180" s="36"/>
      <c r="Z180" s="12"/>
      <c r="AA180" s="12"/>
      <c r="AB180" s="12"/>
      <c r="AC180" s="72"/>
      <c r="AD180" s="12"/>
      <c r="AF180" s="29"/>
      <c r="AG180" s="30"/>
      <c r="AH180" s="29"/>
      <c r="AI180" s="29"/>
      <c r="AJ180" s="31"/>
      <c r="AK180" s="29"/>
      <c r="AL180" s="30"/>
    </row>
    <row r="181" spans="1:38">
      <c r="A181" s="32">
        <v>39994</v>
      </c>
      <c r="B181" s="9">
        <v>50</v>
      </c>
      <c r="C181" s="10"/>
      <c r="D181" s="34"/>
      <c r="E181" s="11"/>
      <c r="F181" s="10"/>
      <c r="G181" s="10"/>
      <c r="I181" s="5">
        <f t="shared" si="7"/>
        <v>6</v>
      </c>
      <c r="J181" s="4">
        <f t="shared" si="8"/>
        <v>144</v>
      </c>
      <c r="K181" s="4">
        <f t="shared" si="9"/>
        <v>7200</v>
      </c>
      <c r="N181" s="21"/>
      <c r="Q181" s="21"/>
      <c r="R181" s="10"/>
      <c r="S181" s="10"/>
      <c r="T181" s="68"/>
      <c r="V181" s="21"/>
      <c r="X181" s="35"/>
      <c r="Y181" s="36"/>
      <c r="Z181" s="12"/>
      <c r="AA181" s="12"/>
      <c r="AB181" s="12"/>
      <c r="AC181" s="72"/>
      <c r="AD181" s="12"/>
      <c r="AF181" s="29"/>
      <c r="AG181" s="30"/>
      <c r="AH181" s="29"/>
      <c r="AI181" s="29"/>
      <c r="AJ181" s="31"/>
      <c r="AK181" s="29"/>
      <c r="AL181" s="30"/>
    </row>
    <row r="182" spans="1:38">
      <c r="A182" s="32">
        <v>39995</v>
      </c>
      <c r="B182" s="9">
        <v>50</v>
      </c>
      <c r="C182" s="10"/>
      <c r="D182" s="34"/>
      <c r="E182" s="11"/>
      <c r="F182" s="10"/>
      <c r="G182" s="10"/>
      <c r="I182" s="5">
        <f t="shared" si="7"/>
        <v>6</v>
      </c>
      <c r="J182" s="4">
        <f t="shared" si="8"/>
        <v>144</v>
      </c>
      <c r="K182" s="4">
        <f t="shared" si="9"/>
        <v>7200</v>
      </c>
      <c r="N182" s="21"/>
      <c r="Q182" s="21"/>
      <c r="R182" s="10"/>
      <c r="S182" s="10"/>
      <c r="T182" s="68"/>
      <c r="V182" s="21"/>
      <c r="X182" s="35"/>
      <c r="Y182" s="36"/>
      <c r="Z182" s="12"/>
      <c r="AA182" s="12"/>
      <c r="AB182" s="12"/>
      <c r="AC182" s="72"/>
      <c r="AD182" s="12"/>
      <c r="AF182" s="29"/>
      <c r="AG182" s="30"/>
      <c r="AH182" s="29"/>
      <c r="AI182" s="29"/>
      <c r="AJ182" s="31"/>
      <c r="AK182" s="29"/>
      <c r="AL182" s="30"/>
    </row>
    <row r="183" spans="1:38">
      <c r="A183" s="32">
        <v>39996</v>
      </c>
      <c r="B183" s="9">
        <v>50</v>
      </c>
      <c r="C183" s="10"/>
      <c r="D183" s="34"/>
      <c r="E183" s="11"/>
      <c r="F183" s="10"/>
      <c r="G183" s="10"/>
      <c r="I183" s="5">
        <f t="shared" si="7"/>
        <v>6</v>
      </c>
      <c r="J183" s="4">
        <f t="shared" si="8"/>
        <v>144</v>
      </c>
      <c r="K183" s="4">
        <f t="shared" si="9"/>
        <v>7200</v>
      </c>
      <c r="N183" s="21"/>
      <c r="Q183" s="21"/>
      <c r="R183" s="10"/>
      <c r="S183" s="10"/>
      <c r="T183" s="68"/>
      <c r="V183" s="21"/>
      <c r="X183" s="35"/>
      <c r="Y183" s="36"/>
      <c r="Z183" s="12"/>
      <c r="AA183" s="12"/>
      <c r="AB183" s="12"/>
      <c r="AC183" s="72"/>
      <c r="AD183" s="12"/>
      <c r="AF183" s="29"/>
      <c r="AG183" s="30"/>
      <c r="AH183" s="29"/>
      <c r="AI183" s="29"/>
      <c r="AJ183" s="31"/>
      <c r="AK183" s="29"/>
      <c r="AL183" s="30"/>
    </row>
    <row r="184" spans="1:38">
      <c r="A184" s="32">
        <v>39997</v>
      </c>
      <c r="B184" s="9">
        <v>50</v>
      </c>
      <c r="C184" s="10"/>
      <c r="D184" s="34"/>
      <c r="E184" s="11"/>
      <c r="F184" s="10"/>
      <c r="G184" s="10"/>
      <c r="I184" s="5">
        <f t="shared" si="7"/>
        <v>6</v>
      </c>
      <c r="J184" s="4">
        <f t="shared" si="8"/>
        <v>144</v>
      </c>
      <c r="K184" s="4">
        <f t="shared" si="9"/>
        <v>7200</v>
      </c>
      <c r="N184" s="21"/>
      <c r="Q184" s="21"/>
      <c r="R184" s="10"/>
      <c r="S184" s="10"/>
      <c r="T184" s="68"/>
      <c r="V184" s="21"/>
      <c r="X184" s="35"/>
      <c r="Y184" s="36"/>
      <c r="Z184" s="12"/>
      <c r="AA184" s="12"/>
      <c r="AB184" s="12"/>
      <c r="AC184" s="72"/>
      <c r="AD184" s="12"/>
      <c r="AF184" s="29"/>
      <c r="AG184" s="30"/>
      <c r="AH184" s="29"/>
      <c r="AI184" s="29"/>
      <c r="AJ184" s="31"/>
      <c r="AK184" s="29"/>
      <c r="AL184" s="30"/>
    </row>
    <row r="185" spans="1:38">
      <c r="A185" s="32">
        <v>39998</v>
      </c>
      <c r="B185" s="9">
        <v>50</v>
      </c>
      <c r="C185" s="10"/>
      <c r="D185" s="34"/>
      <c r="E185" s="11"/>
      <c r="F185" s="10"/>
      <c r="G185" s="10"/>
      <c r="I185" s="5">
        <f t="shared" si="7"/>
        <v>6</v>
      </c>
      <c r="J185" s="4">
        <f t="shared" si="8"/>
        <v>144</v>
      </c>
      <c r="K185" s="4">
        <f t="shared" si="9"/>
        <v>7200</v>
      </c>
      <c r="N185" s="21"/>
      <c r="Q185" s="21"/>
      <c r="R185" s="10"/>
      <c r="S185" s="10"/>
      <c r="T185" s="68"/>
      <c r="V185" s="21"/>
      <c r="X185" s="35"/>
      <c r="Y185" s="36"/>
      <c r="Z185" s="12"/>
      <c r="AA185" s="12"/>
      <c r="AB185" s="12"/>
      <c r="AC185" s="72"/>
      <c r="AD185" s="12"/>
      <c r="AF185" s="29"/>
      <c r="AG185" s="30"/>
      <c r="AH185" s="29"/>
      <c r="AI185" s="29"/>
      <c r="AJ185" s="31"/>
      <c r="AK185" s="29"/>
      <c r="AL185" s="30"/>
    </row>
    <row r="186" spans="1:38">
      <c r="A186" s="32">
        <v>39999</v>
      </c>
      <c r="B186" s="9">
        <v>50</v>
      </c>
      <c r="C186" s="10"/>
      <c r="D186" s="34"/>
      <c r="E186" s="11"/>
      <c r="F186" s="10"/>
      <c r="G186" s="10"/>
      <c r="I186" s="5">
        <f t="shared" si="7"/>
        <v>6</v>
      </c>
      <c r="J186" s="4">
        <f t="shared" si="8"/>
        <v>144</v>
      </c>
      <c r="K186" s="4">
        <f t="shared" si="9"/>
        <v>7200</v>
      </c>
      <c r="N186" s="21"/>
      <c r="Q186" s="21"/>
      <c r="R186" s="10"/>
      <c r="S186" s="10"/>
      <c r="T186" s="68"/>
      <c r="V186" s="21"/>
      <c r="X186" s="35"/>
      <c r="Y186" s="36"/>
      <c r="Z186" s="12"/>
      <c r="AA186" s="12"/>
      <c r="AB186" s="12"/>
      <c r="AC186" s="72"/>
      <c r="AD186" s="12"/>
      <c r="AF186" s="29"/>
      <c r="AG186" s="30"/>
      <c r="AH186" s="29"/>
      <c r="AI186" s="29"/>
      <c r="AJ186" s="31"/>
      <c r="AK186" s="29"/>
      <c r="AL186" s="30"/>
    </row>
    <row r="187" spans="1:38">
      <c r="A187" s="32">
        <v>40000</v>
      </c>
      <c r="B187" s="9">
        <v>50</v>
      </c>
      <c r="C187" s="10"/>
      <c r="D187" s="34"/>
      <c r="E187" s="11"/>
      <c r="F187" s="10"/>
      <c r="G187" s="10"/>
      <c r="I187" s="5">
        <f t="shared" si="7"/>
        <v>6</v>
      </c>
      <c r="J187" s="4">
        <f t="shared" si="8"/>
        <v>144</v>
      </c>
      <c r="K187" s="4">
        <f t="shared" si="9"/>
        <v>7200</v>
      </c>
      <c r="N187" s="21"/>
      <c r="Q187" s="21"/>
      <c r="R187" s="10"/>
      <c r="S187" s="10"/>
      <c r="T187" s="68"/>
      <c r="V187" s="21"/>
      <c r="X187" s="35"/>
      <c r="Y187" s="36"/>
      <c r="Z187" s="12"/>
      <c r="AA187" s="12"/>
      <c r="AB187" s="12"/>
      <c r="AC187" s="72"/>
      <c r="AD187" s="12"/>
      <c r="AF187" s="29"/>
      <c r="AG187" s="30"/>
      <c r="AH187" s="29"/>
      <c r="AI187" s="29"/>
      <c r="AJ187" s="31"/>
      <c r="AK187" s="29"/>
      <c r="AL187" s="30"/>
    </row>
    <row r="188" spans="1:38">
      <c r="A188" s="32">
        <v>40001</v>
      </c>
      <c r="B188" s="9">
        <v>50</v>
      </c>
      <c r="C188" s="10"/>
      <c r="D188" s="34"/>
      <c r="E188" s="11"/>
      <c r="F188" s="10"/>
      <c r="G188" s="10"/>
      <c r="I188" s="5">
        <f t="shared" si="7"/>
        <v>6</v>
      </c>
      <c r="J188" s="4">
        <f t="shared" si="8"/>
        <v>144</v>
      </c>
      <c r="K188" s="4">
        <f t="shared" si="9"/>
        <v>7200</v>
      </c>
      <c r="N188" s="21"/>
      <c r="Q188" s="21"/>
      <c r="R188" s="10"/>
      <c r="S188" s="10"/>
      <c r="T188" s="68"/>
      <c r="V188" s="21"/>
      <c r="X188" s="35"/>
      <c r="Y188" s="36"/>
      <c r="Z188" s="12"/>
      <c r="AA188" s="12"/>
      <c r="AB188" s="12"/>
      <c r="AC188" s="72"/>
      <c r="AD188" s="12"/>
      <c r="AF188" s="29"/>
      <c r="AG188" s="30"/>
      <c r="AH188" s="29"/>
      <c r="AI188" s="29"/>
      <c r="AJ188" s="31"/>
      <c r="AK188" s="29"/>
      <c r="AL188" s="30"/>
    </row>
    <row r="189" spans="1:38">
      <c r="A189" s="32">
        <v>40002</v>
      </c>
      <c r="B189" s="9">
        <v>50</v>
      </c>
      <c r="C189" s="10"/>
      <c r="D189" s="34"/>
      <c r="E189" s="11"/>
      <c r="F189" s="10"/>
      <c r="G189" s="10"/>
      <c r="I189" s="5">
        <f t="shared" si="7"/>
        <v>6</v>
      </c>
      <c r="J189" s="4">
        <f t="shared" si="8"/>
        <v>144</v>
      </c>
      <c r="K189" s="4">
        <f t="shared" si="9"/>
        <v>7200</v>
      </c>
      <c r="N189" s="21"/>
      <c r="Q189" s="21"/>
      <c r="R189" s="10"/>
      <c r="S189" s="10"/>
      <c r="T189" s="68"/>
      <c r="V189" s="21"/>
      <c r="X189" s="35"/>
      <c r="Y189" s="36"/>
      <c r="Z189" s="12"/>
      <c r="AA189" s="12"/>
      <c r="AB189" s="12"/>
      <c r="AC189" s="72"/>
      <c r="AD189" s="12"/>
      <c r="AF189" s="29"/>
      <c r="AG189" s="30"/>
      <c r="AH189" s="29"/>
      <c r="AI189" s="29"/>
      <c r="AJ189" s="31"/>
      <c r="AK189" s="29"/>
      <c r="AL189" s="30"/>
    </row>
    <row r="190" spans="1:38">
      <c r="A190" s="32">
        <v>40003</v>
      </c>
      <c r="B190" s="9">
        <v>50</v>
      </c>
      <c r="C190" s="10"/>
      <c r="D190" s="34"/>
      <c r="E190" s="11"/>
      <c r="F190" s="10"/>
      <c r="G190" s="10"/>
      <c r="I190" s="5">
        <f t="shared" si="7"/>
        <v>6</v>
      </c>
      <c r="J190" s="4">
        <f t="shared" si="8"/>
        <v>144</v>
      </c>
      <c r="K190" s="4">
        <f t="shared" si="9"/>
        <v>7200</v>
      </c>
      <c r="N190" s="21"/>
      <c r="Q190" s="21"/>
      <c r="R190" s="10"/>
      <c r="S190" s="10"/>
      <c r="T190" s="68"/>
      <c r="V190" s="21"/>
      <c r="X190" s="35"/>
      <c r="Y190" s="36"/>
      <c r="Z190" s="12"/>
      <c r="AA190" s="12"/>
      <c r="AB190" s="12"/>
      <c r="AC190" s="72"/>
      <c r="AD190" s="12"/>
      <c r="AF190" s="29"/>
      <c r="AG190" s="30"/>
      <c r="AH190" s="29"/>
      <c r="AI190" s="29"/>
      <c r="AJ190" s="31"/>
      <c r="AK190" s="29"/>
      <c r="AL190" s="30"/>
    </row>
    <row r="191" spans="1:38">
      <c r="A191" s="32">
        <v>40004</v>
      </c>
      <c r="B191" s="9">
        <v>50</v>
      </c>
      <c r="C191" s="10"/>
      <c r="D191" s="34"/>
      <c r="E191" s="11"/>
      <c r="F191" s="10"/>
      <c r="G191" s="10"/>
      <c r="I191" s="5">
        <f t="shared" si="7"/>
        <v>6</v>
      </c>
      <c r="J191" s="4">
        <f t="shared" si="8"/>
        <v>144</v>
      </c>
      <c r="K191" s="4">
        <f t="shared" si="9"/>
        <v>7200</v>
      </c>
      <c r="N191" s="21"/>
      <c r="Q191" s="21"/>
      <c r="R191" s="10"/>
      <c r="S191" s="10"/>
      <c r="T191" s="68"/>
      <c r="V191" s="21"/>
      <c r="X191" s="35"/>
      <c r="Y191" s="36"/>
      <c r="Z191" s="12"/>
      <c r="AA191" s="12"/>
      <c r="AB191" s="12"/>
      <c r="AC191" s="72"/>
      <c r="AD191" s="12"/>
      <c r="AF191" s="29"/>
      <c r="AG191" s="30"/>
      <c r="AH191" s="29"/>
      <c r="AI191" s="29"/>
      <c r="AJ191" s="31"/>
      <c r="AK191" s="29"/>
      <c r="AL191" s="30"/>
    </row>
    <row r="192" spans="1:38">
      <c r="A192" s="32">
        <v>40005</v>
      </c>
      <c r="B192" s="9">
        <v>50</v>
      </c>
      <c r="C192" s="10"/>
      <c r="D192" s="34"/>
      <c r="E192" s="11"/>
      <c r="F192" s="10"/>
      <c r="G192" s="10"/>
      <c r="I192" s="5">
        <f t="shared" si="7"/>
        <v>6</v>
      </c>
      <c r="J192" s="4">
        <f t="shared" si="8"/>
        <v>144</v>
      </c>
      <c r="K192" s="4">
        <f t="shared" si="9"/>
        <v>7200</v>
      </c>
      <c r="N192" s="21"/>
      <c r="Q192" s="21"/>
      <c r="R192" s="10"/>
      <c r="S192" s="10"/>
      <c r="T192" s="68"/>
      <c r="V192" s="21"/>
      <c r="X192" s="35"/>
      <c r="Y192" s="36"/>
      <c r="Z192" s="12"/>
      <c r="AA192" s="12"/>
      <c r="AB192" s="12"/>
      <c r="AC192" s="72"/>
      <c r="AD192" s="12"/>
      <c r="AF192" s="29"/>
      <c r="AG192" s="30"/>
      <c r="AH192" s="29"/>
      <c r="AI192" s="29"/>
      <c r="AJ192" s="31"/>
      <c r="AK192" s="29"/>
      <c r="AL192" s="30"/>
    </row>
    <row r="193" spans="1:38">
      <c r="A193" s="32">
        <v>40006</v>
      </c>
      <c r="B193" s="9">
        <v>50</v>
      </c>
      <c r="C193" s="10"/>
      <c r="D193" s="34"/>
      <c r="E193" s="11"/>
      <c r="F193" s="10"/>
      <c r="G193" s="10"/>
      <c r="I193" s="5">
        <f t="shared" si="7"/>
        <v>6</v>
      </c>
      <c r="J193" s="4">
        <f t="shared" si="8"/>
        <v>144</v>
      </c>
      <c r="K193" s="4">
        <f t="shared" si="9"/>
        <v>7200</v>
      </c>
      <c r="N193" s="21"/>
      <c r="Q193" s="21"/>
      <c r="R193" s="10"/>
      <c r="S193" s="10"/>
      <c r="T193" s="68"/>
      <c r="V193" s="21"/>
      <c r="X193" s="35"/>
      <c r="Y193" s="36"/>
      <c r="Z193" s="12"/>
      <c r="AA193" s="12"/>
      <c r="AB193" s="12"/>
      <c r="AC193" s="72"/>
      <c r="AD193" s="12"/>
      <c r="AF193" s="29"/>
      <c r="AG193" s="30"/>
      <c r="AH193" s="29"/>
      <c r="AI193" s="29"/>
      <c r="AJ193" s="31"/>
      <c r="AK193" s="29"/>
      <c r="AL193" s="30"/>
    </row>
    <row r="194" spans="1:38">
      <c r="A194" s="32">
        <v>40007</v>
      </c>
      <c r="B194" s="9">
        <v>50</v>
      </c>
      <c r="C194" s="10"/>
      <c r="D194" s="34"/>
      <c r="E194" s="11"/>
      <c r="F194" s="10"/>
      <c r="G194" s="10"/>
      <c r="I194" s="5">
        <f t="shared" si="7"/>
        <v>6</v>
      </c>
      <c r="J194" s="4">
        <f t="shared" si="8"/>
        <v>144</v>
      </c>
      <c r="K194" s="4">
        <f t="shared" si="9"/>
        <v>7200</v>
      </c>
      <c r="N194" s="21"/>
      <c r="Q194" s="21"/>
      <c r="R194" s="10"/>
      <c r="S194" s="10"/>
      <c r="T194" s="68"/>
      <c r="V194" s="21"/>
      <c r="X194" s="35"/>
      <c r="Y194" s="36"/>
      <c r="Z194" s="12"/>
      <c r="AA194" s="12"/>
      <c r="AB194" s="12"/>
      <c r="AC194" s="72"/>
      <c r="AD194" s="12"/>
      <c r="AF194" s="29"/>
      <c r="AG194" s="30"/>
      <c r="AH194" s="29"/>
      <c r="AI194" s="29"/>
      <c r="AJ194" s="31"/>
      <c r="AK194" s="29"/>
      <c r="AL194" s="30"/>
    </row>
    <row r="195" spans="1:38">
      <c r="A195" s="32">
        <v>40008</v>
      </c>
      <c r="B195" s="9">
        <v>50</v>
      </c>
      <c r="C195" s="10"/>
      <c r="D195" s="34"/>
      <c r="E195" s="11"/>
      <c r="F195" s="10"/>
      <c r="G195" s="10"/>
      <c r="I195" s="5">
        <f t="shared" si="7"/>
        <v>6</v>
      </c>
      <c r="J195" s="4">
        <f t="shared" si="8"/>
        <v>144</v>
      </c>
      <c r="K195" s="4">
        <f t="shared" si="9"/>
        <v>7200</v>
      </c>
      <c r="N195" s="21"/>
      <c r="Q195" s="21"/>
      <c r="R195" s="10"/>
      <c r="S195" s="10"/>
      <c r="T195" s="68"/>
      <c r="V195" s="21"/>
      <c r="X195" s="35"/>
      <c r="Y195" s="36"/>
      <c r="Z195" s="12"/>
      <c r="AA195" s="12"/>
      <c r="AB195" s="12"/>
      <c r="AC195" s="72"/>
      <c r="AD195" s="12"/>
      <c r="AF195" s="29"/>
      <c r="AG195" s="30"/>
      <c r="AH195" s="29"/>
      <c r="AI195" s="29"/>
      <c r="AJ195" s="31"/>
      <c r="AK195" s="29"/>
      <c r="AL195" s="30"/>
    </row>
    <row r="196" spans="1:38">
      <c r="A196" s="32">
        <v>40009</v>
      </c>
      <c r="B196" s="9">
        <v>50</v>
      </c>
      <c r="C196" s="10"/>
      <c r="D196" s="34"/>
      <c r="E196" s="11"/>
      <c r="F196" s="10"/>
      <c r="G196" s="10"/>
      <c r="I196" s="5">
        <f t="shared" ref="I196:I259" si="10">60/10</f>
        <v>6</v>
      </c>
      <c r="J196" s="4">
        <f t="shared" ref="J196:J259" si="11">I196*24</f>
        <v>144</v>
      </c>
      <c r="K196" s="4">
        <f t="shared" ref="K196:K259" si="12">J196*B196</f>
        <v>7200</v>
      </c>
      <c r="N196" s="21"/>
      <c r="Q196" s="21"/>
      <c r="R196" s="10"/>
      <c r="S196" s="10"/>
      <c r="T196" s="68"/>
      <c r="V196" s="21"/>
      <c r="X196" s="35"/>
      <c r="Y196" s="36"/>
      <c r="Z196" s="12"/>
      <c r="AA196" s="12"/>
      <c r="AB196" s="12"/>
      <c r="AC196" s="72"/>
      <c r="AD196" s="12"/>
      <c r="AF196" s="29"/>
      <c r="AG196" s="30"/>
      <c r="AH196" s="29"/>
      <c r="AI196" s="29"/>
      <c r="AJ196" s="31"/>
      <c r="AK196" s="29"/>
      <c r="AL196" s="30"/>
    </row>
    <row r="197" spans="1:38">
      <c r="A197" s="32">
        <v>40010</v>
      </c>
      <c r="B197" s="9">
        <v>50</v>
      </c>
      <c r="C197" s="10"/>
      <c r="D197" s="34"/>
      <c r="E197" s="11"/>
      <c r="F197" s="10"/>
      <c r="G197" s="10"/>
      <c r="I197" s="5">
        <f t="shared" si="10"/>
        <v>6</v>
      </c>
      <c r="J197" s="4">
        <f t="shared" si="11"/>
        <v>144</v>
      </c>
      <c r="K197" s="4">
        <f t="shared" si="12"/>
        <v>7200</v>
      </c>
      <c r="N197" s="21"/>
      <c r="Q197" s="21"/>
      <c r="R197" s="10"/>
      <c r="S197" s="10"/>
      <c r="T197" s="68"/>
      <c r="V197" s="21"/>
      <c r="X197" s="35"/>
      <c r="Y197" s="36"/>
      <c r="Z197" s="12"/>
      <c r="AA197" s="12"/>
      <c r="AB197" s="12"/>
      <c r="AC197" s="72"/>
      <c r="AD197" s="12"/>
      <c r="AF197" s="29"/>
      <c r="AG197" s="30"/>
      <c r="AH197" s="29"/>
      <c r="AI197" s="29"/>
      <c r="AJ197" s="31"/>
      <c r="AK197" s="29"/>
      <c r="AL197" s="30"/>
    </row>
    <row r="198" spans="1:38">
      <c r="A198" s="32">
        <v>40011</v>
      </c>
      <c r="B198" s="9">
        <v>50</v>
      </c>
      <c r="C198" s="10"/>
      <c r="D198" s="34"/>
      <c r="E198" s="11"/>
      <c r="F198" s="10"/>
      <c r="G198" s="10"/>
      <c r="I198" s="5">
        <f t="shared" si="10"/>
        <v>6</v>
      </c>
      <c r="J198" s="4">
        <f t="shared" si="11"/>
        <v>144</v>
      </c>
      <c r="K198" s="4">
        <f t="shared" si="12"/>
        <v>7200</v>
      </c>
      <c r="N198" s="21"/>
      <c r="Q198" s="21"/>
      <c r="R198" s="10"/>
      <c r="S198" s="10"/>
      <c r="T198" s="68"/>
      <c r="V198" s="21"/>
      <c r="X198" s="35"/>
      <c r="Y198" s="36"/>
      <c r="Z198" s="12"/>
      <c r="AA198" s="12"/>
      <c r="AB198" s="12"/>
      <c r="AC198" s="72"/>
      <c r="AD198" s="12"/>
      <c r="AF198" s="29"/>
      <c r="AG198" s="30"/>
      <c r="AH198" s="29"/>
      <c r="AI198" s="29"/>
      <c r="AJ198" s="31"/>
      <c r="AK198" s="29"/>
      <c r="AL198" s="30"/>
    </row>
    <row r="199" spans="1:38">
      <c r="A199" s="32">
        <v>40012</v>
      </c>
      <c r="B199" s="9">
        <v>50</v>
      </c>
      <c r="C199" s="10"/>
      <c r="D199" s="34"/>
      <c r="E199" s="11"/>
      <c r="F199" s="10"/>
      <c r="G199" s="10"/>
      <c r="I199" s="5">
        <f t="shared" si="10"/>
        <v>6</v>
      </c>
      <c r="J199" s="4">
        <f t="shared" si="11"/>
        <v>144</v>
      </c>
      <c r="K199" s="4">
        <f t="shared" si="12"/>
        <v>7200</v>
      </c>
      <c r="N199" s="21"/>
      <c r="Q199" s="21"/>
      <c r="R199" s="10"/>
      <c r="S199" s="10"/>
      <c r="T199" s="68"/>
      <c r="V199" s="21"/>
      <c r="X199" s="35"/>
      <c r="Y199" s="36"/>
      <c r="Z199" s="12"/>
      <c r="AA199" s="12"/>
      <c r="AB199" s="12"/>
      <c r="AC199" s="72"/>
      <c r="AD199" s="12"/>
      <c r="AF199" s="29"/>
      <c r="AG199" s="30"/>
      <c r="AH199" s="29"/>
      <c r="AI199" s="29"/>
      <c r="AJ199" s="31"/>
      <c r="AK199" s="29"/>
      <c r="AL199" s="30"/>
    </row>
    <row r="200" spans="1:38">
      <c r="A200" s="32">
        <v>40013</v>
      </c>
      <c r="B200" s="9">
        <v>50</v>
      </c>
      <c r="C200" s="10"/>
      <c r="D200" s="34"/>
      <c r="E200" s="11"/>
      <c r="F200" s="10"/>
      <c r="G200" s="10"/>
      <c r="I200" s="5">
        <f t="shared" si="10"/>
        <v>6</v>
      </c>
      <c r="J200" s="4">
        <f t="shared" si="11"/>
        <v>144</v>
      </c>
      <c r="K200" s="4">
        <f t="shared" si="12"/>
        <v>7200</v>
      </c>
      <c r="N200" s="21"/>
      <c r="Q200" s="21"/>
      <c r="R200" s="10"/>
      <c r="S200" s="10"/>
      <c r="T200" s="68"/>
      <c r="V200" s="21"/>
      <c r="X200" s="35"/>
      <c r="Y200" s="36"/>
      <c r="Z200" s="12"/>
      <c r="AA200" s="12"/>
      <c r="AB200" s="12"/>
      <c r="AC200" s="72"/>
      <c r="AD200" s="12"/>
      <c r="AF200" s="29"/>
      <c r="AG200" s="30"/>
      <c r="AH200" s="29"/>
      <c r="AI200" s="29"/>
      <c r="AJ200" s="31"/>
      <c r="AK200" s="29"/>
      <c r="AL200" s="30"/>
    </row>
    <row r="201" spans="1:38">
      <c r="A201" s="32">
        <v>40014</v>
      </c>
      <c r="B201" s="9">
        <v>50</v>
      </c>
      <c r="C201" s="10"/>
      <c r="D201" s="34"/>
      <c r="E201" s="11"/>
      <c r="F201" s="10"/>
      <c r="G201" s="10"/>
      <c r="I201" s="5">
        <f t="shared" si="10"/>
        <v>6</v>
      </c>
      <c r="J201" s="4">
        <f t="shared" si="11"/>
        <v>144</v>
      </c>
      <c r="K201" s="4">
        <f t="shared" si="12"/>
        <v>7200</v>
      </c>
      <c r="N201" s="21"/>
      <c r="Q201" s="21"/>
      <c r="R201" s="10"/>
      <c r="S201" s="10"/>
      <c r="T201" s="68"/>
      <c r="V201" s="21"/>
      <c r="X201" s="35"/>
      <c r="Y201" s="36"/>
      <c r="Z201" s="12"/>
      <c r="AA201" s="12"/>
      <c r="AB201" s="12"/>
      <c r="AC201" s="72"/>
      <c r="AD201" s="12"/>
      <c r="AF201" s="29"/>
      <c r="AG201" s="30"/>
      <c r="AH201" s="29"/>
      <c r="AI201" s="29"/>
      <c r="AJ201" s="31"/>
      <c r="AK201" s="29"/>
      <c r="AL201" s="30"/>
    </row>
    <row r="202" spans="1:38">
      <c r="A202" s="32">
        <v>40015</v>
      </c>
      <c r="B202" s="9">
        <v>50</v>
      </c>
      <c r="C202" s="10"/>
      <c r="D202" s="34"/>
      <c r="E202" s="11"/>
      <c r="F202" s="10"/>
      <c r="G202" s="10"/>
      <c r="I202" s="5">
        <f t="shared" si="10"/>
        <v>6</v>
      </c>
      <c r="J202" s="4">
        <f t="shared" si="11"/>
        <v>144</v>
      </c>
      <c r="K202" s="4">
        <f t="shared" si="12"/>
        <v>7200</v>
      </c>
      <c r="N202" s="21"/>
      <c r="Q202" s="21"/>
      <c r="R202" s="10"/>
      <c r="S202" s="10"/>
      <c r="T202" s="68"/>
      <c r="V202" s="21"/>
      <c r="X202" s="35"/>
      <c r="Y202" s="36"/>
      <c r="Z202" s="12"/>
      <c r="AA202" s="12"/>
      <c r="AB202" s="12"/>
      <c r="AC202" s="72"/>
      <c r="AD202" s="12"/>
      <c r="AF202" s="29"/>
      <c r="AG202" s="30"/>
      <c r="AH202" s="29"/>
      <c r="AI202" s="29"/>
      <c r="AJ202" s="31"/>
      <c r="AK202" s="29"/>
      <c r="AL202" s="30"/>
    </row>
    <row r="203" spans="1:38">
      <c r="A203" s="32">
        <v>40016</v>
      </c>
      <c r="B203" s="9">
        <v>50</v>
      </c>
      <c r="C203" s="10"/>
      <c r="D203" s="34"/>
      <c r="E203" s="11"/>
      <c r="F203" s="10"/>
      <c r="G203" s="10"/>
      <c r="I203" s="5">
        <f t="shared" si="10"/>
        <v>6</v>
      </c>
      <c r="J203" s="4">
        <f t="shared" si="11"/>
        <v>144</v>
      </c>
      <c r="K203" s="4">
        <f t="shared" si="12"/>
        <v>7200</v>
      </c>
      <c r="N203" s="21"/>
      <c r="Q203" s="21"/>
      <c r="R203" s="10"/>
      <c r="S203" s="10"/>
      <c r="T203" s="68"/>
      <c r="V203" s="21"/>
      <c r="X203" s="35"/>
      <c r="Y203" s="36"/>
      <c r="Z203" s="12"/>
      <c r="AA203" s="12"/>
      <c r="AB203" s="12"/>
      <c r="AC203" s="72"/>
      <c r="AD203" s="12"/>
      <c r="AF203" s="29"/>
      <c r="AG203" s="30"/>
      <c r="AH203" s="29"/>
      <c r="AI203" s="29"/>
      <c r="AJ203" s="31"/>
      <c r="AK203" s="29"/>
      <c r="AL203" s="30"/>
    </row>
    <row r="204" spans="1:38">
      <c r="A204" s="32">
        <v>40017</v>
      </c>
      <c r="B204" s="9">
        <v>50</v>
      </c>
      <c r="C204" s="10"/>
      <c r="D204" s="34"/>
      <c r="E204" s="11"/>
      <c r="F204" s="10"/>
      <c r="G204" s="10"/>
      <c r="I204" s="5">
        <f t="shared" si="10"/>
        <v>6</v>
      </c>
      <c r="J204" s="4">
        <f t="shared" si="11"/>
        <v>144</v>
      </c>
      <c r="K204" s="4">
        <f t="shared" si="12"/>
        <v>7200</v>
      </c>
      <c r="N204" s="21"/>
      <c r="Q204" s="21"/>
      <c r="R204" s="10"/>
      <c r="S204" s="10"/>
      <c r="T204" s="68"/>
      <c r="V204" s="21"/>
      <c r="X204" s="35"/>
      <c r="Y204" s="36"/>
      <c r="Z204" s="12"/>
      <c r="AA204" s="12"/>
      <c r="AB204" s="12"/>
      <c r="AC204" s="72"/>
      <c r="AD204" s="12"/>
      <c r="AF204" s="29"/>
      <c r="AG204" s="30"/>
      <c r="AH204" s="29"/>
      <c r="AI204" s="29"/>
      <c r="AJ204" s="31"/>
      <c r="AK204" s="29"/>
      <c r="AL204" s="30"/>
    </row>
    <row r="205" spans="1:38">
      <c r="A205" s="32">
        <v>40018</v>
      </c>
      <c r="B205" s="9">
        <v>50</v>
      </c>
      <c r="C205" s="10"/>
      <c r="D205" s="34"/>
      <c r="E205" s="11"/>
      <c r="F205" s="10"/>
      <c r="G205" s="10"/>
      <c r="I205" s="5">
        <f t="shared" si="10"/>
        <v>6</v>
      </c>
      <c r="J205" s="4">
        <f t="shared" si="11"/>
        <v>144</v>
      </c>
      <c r="K205" s="4">
        <f t="shared" si="12"/>
        <v>7200</v>
      </c>
      <c r="N205" s="21"/>
      <c r="Q205" s="21"/>
      <c r="R205" s="10"/>
      <c r="S205" s="10"/>
      <c r="T205" s="68"/>
      <c r="V205" s="21"/>
      <c r="X205" s="35"/>
      <c r="Y205" s="36"/>
      <c r="Z205" s="12"/>
      <c r="AA205" s="12"/>
      <c r="AB205" s="12"/>
      <c r="AC205" s="72"/>
      <c r="AD205" s="12"/>
      <c r="AF205" s="29"/>
      <c r="AG205" s="30"/>
      <c r="AH205" s="29"/>
      <c r="AI205" s="29"/>
      <c r="AJ205" s="31"/>
      <c r="AK205" s="29"/>
      <c r="AL205" s="30"/>
    </row>
    <row r="206" spans="1:38">
      <c r="A206" s="32">
        <v>40019</v>
      </c>
      <c r="B206" s="9">
        <v>50</v>
      </c>
      <c r="C206" s="10"/>
      <c r="D206" s="34"/>
      <c r="E206" s="11"/>
      <c r="F206" s="10"/>
      <c r="G206" s="10"/>
      <c r="I206" s="5">
        <f t="shared" si="10"/>
        <v>6</v>
      </c>
      <c r="J206" s="4">
        <f t="shared" si="11"/>
        <v>144</v>
      </c>
      <c r="K206" s="4">
        <f t="shared" si="12"/>
        <v>7200</v>
      </c>
      <c r="N206" s="21"/>
      <c r="Q206" s="21"/>
      <c r="R206" s="10"/>
      <c r="S206" s="10"/>
      <c r="T206" s="68"/>
      <c r="V206" s="21"/>
      <c r="X206" s="35"/>
      <c r="Y206" s="36"/>
      <c r="Z206" s="12"/>
      <c r="AA206" s="12"/>
      <c r="AB206" s="12"/>
      <c r="AC206" s="72"/>
      <c r="AD206" s="12"/>
      <c r="AF206" s="29"/>
      <c r="AG206" s="30"/>
      <c r="AH206" s="29"/>
      <c r="AI206" s="29"/>
      <c r="AJ206" s="31"/>
      <c r="AK206" s="29"/>
      <c r="AL206" s="30"/>
    </row>
    <row r="207" spans="1:38">
      <c r="A207" s="32">
        <v>40020</v>
      </c>
      <c r="B207" s="9">
        <v>50</v>
      </c>
      <c r="C207" s="10"/>
      <c r="D207" s="34"/>
      <c r="E207" s="11"/>
      <c r="F207" s="10"/>
      <c r="G207" s="10"/>
      <c r="I207" s="5">
        <f t="shared" si="10"/>
        <v>6</v>
      </c>
      <c r="J207" s="4">
        <f t="shared" si="11"/>
        <v>144</v>
      </c>
      <c r="K207" s="4">
        <f t="shared" si="12"/>
        <v>7200</v>
      </c>
      <c r="N207" s="21"/>
      <c r="Q207" s="21"/>
      <c r="R207" s="10"/>
      <c r="S207" s="10"/>
      <c r="T207" s="68"/>
      <c r="V207" s="21"/>
      <c r="X207" s="35"/>
      <c r="Y207" s="36"/>
      <c r="Z207" s="12"/>
      <c r="AA207" s="12"/>
      <c r="AB207" s="12"/>
      <c r="AC207" s="72"/>
      <c r="AD207" s="12"/>
      <c r="AF207" s="29"/>
      <c r="AG207" s="30"/>
      <c r="AH207" s="29"/>
      <c r="AI207" s="29"/>
      <c r="AJ207" s="31"/>
      <c r="AK207" s="29"/>
      <c r="AL207" s="30"/>
    </row>
    <row r="208" spans="1:38">
      <c r="A208" s="32">
        <v>40021</v>
      </c>
      <c r="B208" s="9">
        <v>50</v>
      </c>
      <c r="C208" s="10"/>
      <c r="D208" s="34"/>
      <c r="E208" s="11"/>
      <c r="F208" s="10"/>
      <c r="G208" s="10"/>
      <c r="I208" s="5">
        <f t="shared" si="10"/>
        <v>6</v>
      </c>
      <c r="J208" s="4">
        <f t="shared" si="11"/>
        <v>144</v>
      </c>
      <c r="K208" s="4">
        <f t="shared" si="12"/>
        <v>7200</v>
      </c>
      <c r="N208" s="21"/>
      <c r="Q208" s="21"/>
      <c r="R208" s="10"/>
      <c r="S208" s="10"/>
      <c r="T208" s="68"/>
      <c r="V208" s="21"/>
      <c r="X208" s="35"/>
      <c r="Y208" s="36"/>
      <c r="Z208" s="12"/>
      <c r="AA208" s="12"/>
      <c r="AB208" s="12"/>
      <c r="AC208" s="72"/>
      <c r="AD208" s="12"/>
      <c r="AF208" s="29"/>
      <c r="AG208" s="30"/>
      <c r="AH208" s="29"/>
      <c r="AI208" s="29"/>
      <c r="AJ208" s="31"/>
      <c r="AK208" s="29"/>
      <c r="AL208" s="30"/>
    </row>
    <row r="209" spans="1:38">
      <c r="A209" s="32">
        <v>40022</v>
      </c>
      <c r="B209" s="9">
        <v>50</v>
      </c>
      <c r="C209" s="10"/>
      <c r="D209" s="34"/>
      <c r="E209" s="11"/>
      <c r="F209" s="10"/>
      <c r="G209" s="10"/>
      <c r="I209" s="5">
        <f t="shared" si="10"/>
        <v>6</v>
      </c>
      <c r="J209" s="4">
        <f t="shared" si="11"/>
        <v>144</v>
      </c>
      <c r="K209" s="4">
        <f t="shared" si="12"/>
        <v>7200</v>
      </c>
      <c r="N209" s="21"/>
      <c r="Q209" s="21"/>
      <c r="R209" s="10"/>
      <c r="S209" s="10"/>
      <c r="T209" s="68"/>
      <c r="V209" s="21"/>
      <c r="X209" s="35"/>
      <c r="Y209" s="36"/>
      <c r="Z209" s="12"/>
      <c r="AA209" s="12"/>
      <c r="AB209" s="12"/>
      <c r="AC209" s="72"/>
      <c r="AD209" s="12"/>
      <c r="AF209" s="29"/>
      <c r="AG209" s="30"/>
      <c r="AH209" s="29"/>
      <c r="AI209" s="29"/>
      <c r="AJ209" s="31"/>
      <c r="AK209" s="29"/>
      <c r="AL209" s="30"/>
    </row>
    <row r="210" spans="1:38">
      <c r="A210" s="32">
        <v>40023</v>
      </c>
      <c r="B210" s="9">
        <v>50</v>
      </c>
      <c r="C210" s="10"/>
      <c r="D210" s="34"/>
      <c r="E210" s="11"/>
      <c r="F210" s="10"/>
      <c r="G210" s="10"/>
      <c r="I210" s="5">
        <f t="shared" si="10"/>
        <v>6</v>
      </c>
      <c r="J210" s="4">
        <f t="shared" si="11"/>
        <v>144</v>
      </c>
      <c r="K210" s="4">
        <f t="shared" si="12"/>
        <v>7200</v>
      </c>
      <c r="N210" s="21"/>
      <c r="Q210" s="21"/>
      <c r="R210" s="10"/>
      <c r="S210" s="10"/>
      <c r="T210" s="68"/>
      <c r="V210" s="21"/>
      <c r="X210" s="35"/>
      <c r="Y210" s="36"/>
      <c r="Z210" s="12"/>
      <c r="AA210" s="12"/>
      <c r="AB210" s="12"/>
      <c r="AC210" s="72"/>
      <c r="AD210" s="12"/>
      <c r="AF210" s="29"/>
      <c r="AG210" s="30"/>
      <c r="AH210" s="29"/>
      <c r="AI210" s="29"/>
      <c r="AJ210" s="31"/>
      <c r="AK210" s="29"/>
      <c r="AL210" s="30"/>
    </row>
    <row r="211" spans="1:38">
      <c r="A211" s="32">
        <v>40024</v>
      </c>
      <c r="B211" s="9">
        <v>50</v>
      </c>
      <c r="C211" s="10"/>
      <c r="D211" s="34"/>
      <c r="E211" s="11"/>
      <c r="F211" s="10"/>
      <c r="G211" s="10"/>
      <c r="I211" s="5">
        <f t="shared" si="10"/>
        <v>6</v>
      </c>
      <c r="J211" s="4">
        <f t="shared" si="11"/>
        <v>144</v>
      </c>
      <c r="K211" s="4">
        <f t="shared" si="12"/>
        <v>7200</v>
      </c>
      <c r="N211" s="21"/>
      <c r="Q211" s="21"/>
      <c r="R211" s="10"/>
      <c r="S211" s="10"/>
      <c r="T211" s="68"/>
      <c r="V211" s="21"/>
      <c r="X211" s="35"/>
      <c r="Y211" s="36"/>
      <c r="Z211" s="12"/>
      <c r="AA211" s="12"/>
      <c r="AB211" s="12"/>
      <c r="AC211" s="72"/>
      <c r="AD211" s="12"/>
      <c r="AF211" s="29"/>
      <c r="AG211" s="30"/>
      <c r="AH211" s="29"/>
      <c r="AI211" s="29"/>
      <c r="AJ211" s="31"/>
      <c r="AK211" s="29"/>
      <c r="AL211" s="30"/>
    </row>
    <row r="212" spans="1:38">
      <c r="A212" s="32">
        <v>40025</v>
      </c>
      <c r="B212" s="9">
        <v>50</v>
      </c>
      <c r="C212" s="10"/>
      <c r="D212" s="34"/>
      <c r="E212" s="11"/>
      <c r="F212" s="10"/>
      <c r="G212" s="10"/>
      <c r="I212" s="5">
        <f t="shared" si="10"/>
        <v>6</v>
      </c>
      <c r="J212" s="4">
        <f t="shared" si="11"/>
        <v>144</v>
      </c>
      <c r="K212" s="4">
        <f t="shared" si="12"/>
        <v>7200</v>
      </c>
      <c r="N212" s="21"/>
      <c r="Q212" s="21"/>
      <c r="R212" s="10"/>
      <c r="S212" s="10"/>
      <c r="T212" s="68"/>
      <c r="V212" s="21"/>
      <c r="X212" s="35"/>
      <c r="Y212" s="36"/>
      <c r="Z212" s="12"/>
      <c r="AA212" s="12"/>
      <c r="AB212" s="12"/>
      <c r="AC212" s="72"/>
      <c r="AD212" s="12"/>
      <c r="AF212" s="29"/>
      <c r="AG212" s="30"/>
      <c r="AH212" s="29"/>
      <c r="AI212" s="29"/>
      <c r="AJ212" s="31"/>
      <c r="AK212" s="29"/>
      <c r="AL212" s="30"/>
    </row>
    <row r="213" spans="1:38">
      <c r="A213" s="32">
        <v>40026</v>
      </c>
      <c r="B213" s="9">
        <v>50</v>
      </c>
      <c r="C213" s="10"/>
      <c r="D213" s="34"/>
      <c r="E213" s="11"/>
      <c r="F213" s="10"/>
      <c r="G213" s="10"/>
      <c r="I213" s="5">
        <f t="shared" si="10"/>
        <v>6</v>
      </c>
      <c r="J213" s="4">
        <f t="shared" si="11"/>
        <v>144</v>
      </c>
      <c r="K213" s="4">
        <f t="shared" si="12"/>
        <v>7200</v>
      </c>
      <c r="N213" s="21"/>
      <c r="Q213" s="21"/>
      <c r="R213" s="10"/>
      <c r="S213" s="10"/>
      <c r="T213" s="68"/>
      <c r="V213" s="21"/>
      <c r="X213" s="35"/>
      <c r="Y213" s="36"/>
      <c r="Z213" s="12"/>
      <c r="AA213" s="12"/>
      <c r="AB213" s="12"/>
      <c r="AC213" s="72"/>
      <c r="AD213" s="12"/>
      <c r="AF213" s="29"/>
      <c r="AG213" s="30"/>
      <c r="AH213" s="29"/>
      <c r="AI213" s="29"/>
      <c r="AJ213" s="31"/>
      <c r="AK213" s="29"/>
      <c r="AL213" s="30"/>
    </row>
    <row r="214" spans="1:38">
      <c r="A214" s="32">
        <v>40027</v>
      </c>
      <c r="B214" s="9">
        <v>50</v>
      </c>
      <c r="C214" s="10"/>
      <c r="D214" s="34"/>
      <c r="E214" s="11"/>
      <c r="F214" s="10"/>
      <c r="G214" s="10"/>
      <c r="I214" s="5">
        <f t="shared" si="10"/>
        <v>6</v>
      </c>
      <c r="J214" s="4">
        <f t="shared" si="11"/>
        <v>144</v>
      </c>
      <c r="K214" s="4">
        <f t="shared" si="12"/>
        <v>7200</v>
      </c>
      <c r="N214" s="21"/>
      <c r="Q214" s="21"/>
      <c r="R214" s="10"/>
      <c r="S214" s="10"/>
      <c r="T214" s="68"/>
      <c r="V214" s="21"/>
      <c r="X214" s="35"/>
      <c r="Y214" s="36"/>
      <c r="Z214" s="12"/>
      <c r="AA214" s="12"/>
      <c r="AB214" s="12"/>
      <c r="AC214" s="72"/>
      <c r="AD214" s="12"/>
      <c r="AF214" s="29"/>
      <c r="AG214" s="30"/>
      <c r="AH214" s="29"/>
      <c r="AI214" s="29"/>
      <c r="AJ214" s="31"/>
      <c r="AK214" s="29"/>
      <c r="AL214" s="30"/>
    </row>
    <row r="215" spans="1:38">
      <c r="A215" s="32">
        <v>40028</v>
      </c>
      <c r="B215" s="9">
        <v>50</v>
      </c>
      <c r="C215" s="10"/>
      <c r="D215" s="34"/>
      <c r="E215" s="11"/>
      <c r="F215" s="10"/>
      <c r="G215" s="10"/>
      <c r="I215" s="5">
        <f t="shared" si="10"/>
        <v>6</v>
      </c>
      <c r="J215" s="4">
        <f t="shared" si="11"/>
        <v>144</v>
      </c>
      <c r="K215" s="4">
        <f t="shared" si="12"/>
        <v>7200</v>
      </c>
      <c r="N215" s="21"/>
      <c r="Q215" s="21"/>
      <c r="R215" s="10"/>
      <c r="S215" s="10"/>
      <c r="T215" s="68"/>
      <c r="V215" s="21"/>
      <c r="X215" s="35"/>
      <c r="Y215" s="36"/>
      <c r="Z215" s="12"/>
      <c r="AA215" s="12"/>
      <c r="AB215" s="12"/>
      <c r="AC215" s="72"/>
      <c r="AD215" s="12"/>
      <c r="AF215" s="29"/>
      <c r="AG215" s="30"/>
      <c r="AH215" s="29"/>
      <c r="AI215" s="29"/>
      <c r="AJ215" s="31"/>
      <c r="AK215" s="29"/>
      <c r="AL215" s="30"/>
    </row>
    <row r="216" spans="1:38">
      <c r="A216" s="32">
        <v>40029</v>
      </c>
      <c r="B216" s="9">
        <v>50</v>
      </c>
      <c r="C216" s="10"/>
      <c r="D216" s="34"/>
      <c r="E216" s="11"/>
      <c r="F216" s="10"/>
      <c r="G216" s="10"/>
      <c r="I216" s="5">
        <f t="shared" si="10"/>
        <v>6</v>
      </c>
      <c r="J216" s="4">
        <f t="shared" si="11"/>
        <v>144</v>
      </c>
      <c r="K216" s="4">
        <f t="shared" si="12"/>
        <v>7200</v>
      </c>
      <c r="N216" s="21"/>
      <c r="Q216" s="21"/>
      <c r="R216" s="10"/>
      <c r="S216" s="10"/>
      <c r="T216" s="68"/>
      <c r="V216" s="21"/>
      <c r="X216" s="35"/>
      <c r="Y216" s="36"/>
      <c r="Z216" s="12"/>
      <c r="AA216" s="12"/>
      <c r="AB216" s="12"/>
      <c r="AC216" s="72"/>
      <c r="AD216" s="12"/>
      <c r="AF216" s="29"/>
      <c r="AG216" s="30"/>
      <c r="AH216" s="29"/>
      <c r="AI216" s="29"/>
      <c r="AJ216" s="31"/>
      <c r="AK216" s="29"/>
      <c r="AL216" s="30"/>
    </row>
    <row r="217" spans="1:38">
      <c r="A217" s="32">
        <v>40030</v>
      </c>
      <c r="B217" s="9">
        <v>50</v>
      </c>
      <c r="C217" s="10"/>
      <c r="D217" s="34"/>
      <c r="E217" s="11"/>
      <c r="F217" s="10"/>
      <c r="G217" s="10"/>
      <c r="I217" s="5">
        <f t="shared" si="10"/>
        <v>6</v>
      </c>
      <c r="J217" s="4">
        <f t="shared" si="11"/>
        <v>144</v>
      </c>
      <c r="K217" s="4">
        <f t="shared" si="12"/>
        <v>7200</v>
      </c>
      <c r="N217" s="21"/>
      <c r="Q217" s="21"/>
      <c r="R217" s="10"/>
      <c r="S217" s="10"/>
      <c r="T217" s="68"/>
      <c r="V217" s="21"/>
      <c r="X217" s="35"/>
      <c r="Y217" s="36"/>
      <c r="Z217" s="12"/>
      <c r="AA217" s="12"/>
      <c r="AB217" s="12"/>
      <c r="AC217" s="72"/>
      <c r="AD217" s="12"/>
      <c r="AF217" s="29"/>
      <c r="AG217" s="30"/>
      <c r="AH217" s="29"/>
      <c r="AI217" s="29"/>
      <c r="AJ217" s="31"/>
      <c r="AK217" s="29"/>
      <c r="AL217" s="30"/>
    </row>
    <row r="218" spans="1:38">
      <c r="A218" s="32">
        <v>40031</v>
      </c>
      <c r="B218" s="9">
        <v>50</v>
      </c>
      <c r="C218" s="10"/>
      <c r="D218" s="34"/>
      <c r="E218" s="11"/>
      <c r="F218" s="10"/>
      <c r="G218" s="10"/>
      <c r="I218" s="5">
        <f t="shared" si="10"/>
        <v>6</v>
      </c>
      <c r="J218" s="4">
        <f t="shared" si="11"/>
        <v>144</v>
      </c>
      <c r="K218" s="4">
        <f t="shared" si="12"/>
        <v>7200</v>
      </c>
      <c r="N218" s="21"/>
      <c r="Q218" s="21"/>
      <c r="R218" s="10"/>
      <c r="S218" s="10"/>
      <c r="T218" s="68"/>
      <c r="V218" s="21"/>
      <c r="X218" s="35"/>
      <c r="Y218" s="36"/>
      <c r="Z218" s="12"/>
      <c r="AA218" s="12"/>
      <c r="AB218" s="12"/>
      <c r="AC218" s="72"/>
      <c r="AD218" s="12"/>
      <c r="AF218" s="29"/>
      <c r="AG218" s="30"/>
      <c r="AH218" s="29"/>
      <c r="AI218" s="29"/>
      <c r="AJ218" s="31"/>
      <c r="AK218" s="29"/>
      <c r="AL218" s="30"/>
    </row>
    <row r="219" spans="1:38">
      <c r="A219" s="32">
        <v>40032</v>
      </c>
      <c r="B219" s="9">
        <v>50</v>
      </c>
      <c r="C219" s="10"/>
      <c r="D219" s="34"/>
      <c r="E219" s="11"/>
      <c r="F219" s="10"/>
      <c r="G219" s="10"/>
      <c r="I219" s="5">
        <f t="shared" si="10"/>
        <v>6</v>
      </c>
      <c r="J219" s="4">
        <f t="shared" si="11"/>
        <v>144</v>
      </c>
      <c r="K219" s="4">
        <f t="shared" si="12"/>
        <v>7200</v>
      </c>
      <c r="N219" s="21"/>
      <c r="Q219" s="21"/>
      <c r="R219" s="10"/>
      <c r="S219" s="10"/>
      <c r="T219" s="68"/>
      <c r="V219" s="21"/>
      <c r="X219" s="35"/>
      <c r="Y219" s="36"/>
      <c r="Z219" s="12"/>
      <c r="AA219" s="12"/>
      <c r="AB219" s="12"/>
      <c r="AC219" s="72"/>
      <c r="AD219" s="12"/>
      <c r="AF219" s="29"/>
      <c r="AG219" s="30"/>
      <c r="AH219" s="29"/>
      <c r="AI219" s="29"/>
      <c r="AJ219" s="31"/>
      <c r="AK219" s="29"/>
      <c r="AL219" s="30"/>
    </row>
    <row r="220" spans="1:38">
      <c r="A220" s="32">
        <v>40033</v>
      </c>
      <c r="B220" s="9">
        <v>50</v>
      </c>
      <c r="C220" s="10"/>
      <c r="D220" s="34"/>
      <c r="E220" s="11"/>
      <c r="F220" s="10"/>
      <c r="G220" s="10"/>
      <c r="I220" s="5">
        <f t="shared" si="10"/>
        <v>6</v>
      </c>
      <c r="J220" s="4">
        <f t="shared" si="11"/>
        <v>144</v>
      </c>
      <c r="K220" s="4">
        <f t="shared" si="12"/>
        <v>7200</v>
      </c>
      <c r="N220" s="21"/>
      <c r="Q220" s="21"/>
      <c r="R220" s="10"/>
      <c r="S220" s="10"/>
      <c r="T220" s="68"/>
      <c r="V220" s="21"/>
      <c r="X220" s="35"/>
      <c r="Y220" s="36"/>
      <c r="Z220" s="12"/>
      <c r="AA220" s="12"/>
      <c r="AB220" s="12"/>
      <c r="AC220" s="72"/>
      <c r="AD220" s="12"/>
      <c r="AF220" s="29"/>
      <c r="AG220" s="30"/>
      <c r="AH220" s="29"/>
      <c r="AI220" s="29"/>
      <c r="AJ220" s="31"/>
      <c r="AK220" s="29"/>
      <c r="AL220" s="30"/>
    </row>
    <row r="221" spans="1:38">
      <c r="A221" s="32">
        <v>40034</v>
      </c>
      <c r="B221" s="9">
        <v>50</v>
      </c>
      <c r="C221" s="10"/>
      <c r="D221" s="34"/>
      <c r="E221" s="11"/>
      <c r="F221" s="10"/>
      <c r="G221" s="10"/>
      <c r="I221" s="5">
        <f t="shared" si="10"/>
        <v>6</v>
      </c>
      <c r="J221" s="4">
        <f t="shared" si="11"/>
        <v>144</v>
      </c>
      <c r="K221" s="4">
        <f t="shared" si="12"/>
        <v>7200</v>
      </c>
      <c r="N221" s="21"/>
      <c r="Q221" s="21"/>
      <c r="R221" s="10"/>
      <c r="S221" s="10"/>
      <c r="T221" s="68"/>
      <c r="V221" s="21"/>
      <c r="X221" s="35"/>
      <c r="Y221" s="36"/>
      <c r="Z221" s="12"/>
      <c r="AA221" s="12"/>
      <c r="AB221" s="12"/>
      <c r="AC221" s="72"/>
      <c r="AD221" s="12"/>
      <c r="AF221" s="29"/>
      <c r="AG221" s="30"/>
      <c r="AH221" s="29"/>
      <c r="AI221" s="29"/>
      <c r="AJ221" s="31"/>
      <c r="AK221" s="29"/>
      <c r="AL221" s="30"/>
    </row>
    <row r="222" spans="1:38">
      <c r="A222" s="32">
        <v>40035</v>
      </c>
      <c r="B222" s="9">
        <v>50</v>
      </c>
      <c r="C222" s="10"/>
      <c r="D222" s="34"/>
      <c r="E222" s="11"/>
      <c r="F222" s="10"/>
      <c r="G222" s="10"/>
      <c r="I222" s="5">
        <f t="shared" si="10"/>
        <v>6</v>
      </c>
      <c r="J222" s="4">
        <f t="shared" si="11"/>
        <v>144</v>
      </c>
      <c r="K222" s="4">
        <f t="shared" si="12"/>
        <v>7200</v>
      </c>
      <c r="N222" s="21"/>
      <c r="Q222" s="21"/>
      <c r="R222" s="10"/>
      <c r="S222" s="10"/>
      <c r="T222" s="68"/>
      <c r="V222" s="21"/>
      <c r="X222" s="35"/>
      <c r="Y222" s="36"/>
      <c r="Z222" s="12"/>
      <c r="AA222" s="12"/>
      <c r="AB222" s="12"/>
      <c r="AC222" s="72"/>
      <c r="AD222" s="12"/>
      <c r="AF222" s="29"/>
      <c r="AG222" s="30"/>
      <c r="AH222" s="29"/>
      <c r="AI222" s="29"/>
      <c r="AJ222" s="31"/>
      <c r="AK222" s="29"/>
      <c r="AL222" s="30"/>
    </row>
    <row r="223" spans="1:38">
      <c r="A223" s="32">
        <v>40036</v>
      </c>
      <c r="B223" s="9">
        <v>50</v>
      </c>
      <c r="C223" s="10"/>
      <c r="D223" s="34"/>
      <c r="E223" s="11"/>
      <c r="F223" s="10"/>
      <c r="G223" s="10"/>
      <c r="I223" s="5">
        <f t="shared" si="10"/>
        <v>6</v>
      </c>
      <c r="J223" s="4">
        <f t="shared" si="11"/>
        <v>144</v>
      </c>
      <c r="K223" s="4">
        <f t="shared" si="12"/>
        <v>7200</v>
      </c>
      <c r="N223" s="21"/>
      <c r="Q223" s="21"/>
      <c r="R223" s="10"/>
      <c r="S223" s="10"/>
      <c r="T223" s="68"/>
      <c r="V223" s="21"/>
      <c r="X223" s="35"/>
      <c r="Y223" s="36"/>
      <c r="Z223" s="12"/>
      <c r="AA223" s="12"/>
      <c r="AB223" s="12"/>
      <c r="AC223" s="72"/>
      <c r="AD223" s="12"/>
      <c r="AF223" s="29"/>
      <c r="AG223" s="30"/>
      <c r="AH223" s="29"/>
      <c r="AI223" s="29"/>
      <c r="AJ223" s="31"/>
      <c r="AK223" s="29"/>
      <c r="AL223" s="30"/>
    </row>
    <row r="224" spans="1:38">
      <c r="A224" s="32">
        <v>40037</v>
      </c>
      <c r="B224" s="9">
        <v>50</v>
      </c>
      <c r="C224" s="10"/>
      <c r="D224" s="34"/>
      <c r="E224" s="11"/>
      <c r="F224" s="10"/>
      <c r="G224" s="10"/>
      <c r="I224" s="5">
        <f t="shared" si="10"/>
        <v>6</v>
      </c>
      <c r="J224" s="4">
        <f t="shared" si="11"/>
        <v>144</v>
      </c>
      <c r="K224" s="4">
        <f t="shared" si="12"/>
        <v>7200</v>
      </c>
      <c r="N224" s="21"/>
      <c r="Q224" s="21"/>
      <c r="R224" s="10"/>
      <c r="S224" s="10"/>
      <c r="T224" s="68"/>
      <c r="V224" s="21"/>
      <c r="X224" s="35"/>
      <c r="Y224" s="36"/>
      <c r="Z224" s="12"/>
      <c r="AA224" s="12"/>
      <c r="AB224" s="12"/>
      <c r="AC224" s="72"/>
      <c r="AD224" s="12"/>
      <c r="AF224" s="29"/>
      <c r="AG224" s="30"/>
      <c r="AH224" s="29"/>
      <c r="AI224" s="29"/>
      <c r="AJ224" s="31"/>
      <c r="AK224" s="29"/>
      <c r="AL224" s="30"/>
    </row>
    <row r="225" spans="1:38">
      <c r="A225" s="32">
        <v>40038</v>
      </c>
      <c r="B225" s="9">
        <v>50</v>
      </c>
      <c r="C225" s="10"/>
      <c r="D225" s="34"/>
      <c r="E225" s="11"/>
      <c r="F225" s="10"/>
      <c r="G225" s="10"/>
      <c r="I225" s="5">
        <f t="shared" si="10"/>
        <v>6</v>
      </c>
      <c r="J225" s="4">
        <f t="shared" si="11"/>
        <v>144</v>
      </c>
      <c r="K225" s="4">
        <f t="shared" si="12"/>
        <v>7200</v>
      </c>
      <c r="N225" s="21"/>
      <c r="Q225" s="21"/>
      <c r="R225" s="10"/>
      <c r="S225" s="10"/>
      <c r="T225" s="68"/>
      <c r="V225" s="21"/>
      <c r="X225" s="35"/>
      <c r="Y225" s="36"/>
      <c r="Z225" s="12"/>
      <c r="AA225" s="12"/>
      <c r="AB225" s="12"/>
      <c r="AC225" s="72"/>
      <c r="AD225" s="12"/>
      <c r="AF225" s="29"/>
      <c r="AG225" s="30"/>
      <c r="AH225" s="29"/>
      <c r="AI225" s="29"/>
      <c r="AJ225" s="31"/>
      <c r="AK225" s="29"/>
      <c r="AL225" s="30"/>
    </row>
    <row r="226" spans="1:38">
      <c r="A226" s="32">
        <v>40039</v>
      </c>
      <c r="B226" s="9">
        <v>50</v>
      </c>
      <c r="C226" s="10"/>
      <c r="D226" s="34"/>
      <c r="E226" s="11"/>
      <c r="F226" s="10"/>
      <c r="G226" s="10"/>
      <c r="I226" s="5">
        <f t="shared" si="10"/>
        <v>6</v>
      </c>
      <c r="J226" s="4">
        <f t="shared" si="11"/>
        <v>144</v>
      </c>
      <c r="K226" s="4">
        <f t="shared" si="12"/>
        <v>7200</v>
      </c>
      <c r="N226" s="21"/>
      <c r="Q226" s="21"/>
      <c r="R226" s="10"/>
      <c r="S226" s="10"/>
      <c r="T226" s="68"/>
      <c r="V226" s="21"/>
      <c r="X226" s="35"/>
      <c r="Y226" s="36"/>
      <c r="Z226" s="12"/>
      <c r="AA226" s="12"/>
      <c r="AB226" s="12"/>
      <c r="AC226" s="72"/>
      <c r="AD226" s="12"/>
      <c r="AF226" s="29"/>
      <c r="AG226" s="30"/>
      <c r="AH226" s="29"/>
      <c r="AI226" s="29"/>
      <c r="AJ226" s="31"/>
      <c r="AK226" s="29"/>
      <c r="AL226" s="30"/>
    </row>
    <row r="227" spans="1:38">
      <c r="A227" s="32">
        <v>40040</v>
      </c>
      <c r="B227" s="9">
        <v>50</v>
      </c>
      <c r="C227" s="10"/>
      <c r="D227" s="34"/>
      <c r="E227" s="11"/>
      <c r="F227" s="10"/>
      <c r="G227" s="10"/>
      <c r="I227" s="5">
        <f t="shared" si="10"/>
        <v>6</v>
      </c>
      <c r="J227" s="4">
        <f t="shared" si="11"/>
        <v>144</v>
      </c>
      <c r="K227" s="4">
        <f t="shared" si="12"/>
        <v>7200</v>
      </c>
      <c r="N227" s="21"/>
      <c r="Q227" s="21"/>
      <c r="R227" s="10"/>
      <c r="S227" s="10"/>
      <c r="T227" s="68"/>
      <c r="V227" s="21"/>
      <c r="X227" s="35"/>
      <c r="Y227" s="36"/>
      <c r="Z227" s="12"/>
      <c r="AA227" s="12"/>
      <c r="AB227" s="12"/>
      <c r="AC227" s="72"/>
      <c r="AD227" s="12"/>
      <c r="AF227" s="29"/>
      <c r="AG227" s="30"/>
      <c r="AH227" s="29"/>
      <c r="AI227" s="29"/>
      <c r="AJ227" s="31"/>
      <c r="AK227" s="29"/>
      <c r="AL227" s="30"/>
    </row>
    <row r="228" spans="1:38">
      <c r="A228" s="32">
        <v>40041</v>
      </c>
      <c r="B228" s="9">
        <v>50</v>
      </c>
      <c r="C228" s="10"/>
      <c r="D228" s="34"/>
      <c r="E228" s="11"/>
      <c r="F228" s="10"/>
      <c r="G228" s="10"/>
      <c r="I228" s="5">
        <f t="shared" si="10"/>
        <v>6</v>
      </c>
      <c r="J228" s="4">
        <f t="shared" si="11"/>
        <v>144</v>
      </c>
      <c r="K228" s="4">
        <f t="shared" si="12"/>
        <v>7200</v>
      </c>
      <c r="N228" s="21"/>
      <c r="Q228" s="21"/>
      <c r="R228" s="10"/>
      <c r="S228" s="10"/>
      <c r="T228" s="68"/>
      <c r="V228" s="21"/>
      <c r="X228" s="35"/>
      <c r="Y228" s="36"/>
      <c r="Z228" s="12"/>
      <c r="AA228" s="12"/>
      <c r="AB228" s="12"/>
      <c r="AC228" s="72"/>
      <c r="AD228" s="12"/>
      <c r="AF228" s="29"/>
      <c r="AG228" s="30"/>
      <c r="AH228" s="29"/>
      <c r="AI228" s="29"/>
      <c r="AJ228" s="31"/>
      <c r="AK228" s="29"/>
      <c r="AL228" s="30"/>
    </row>
    <row r="229" spans="1:38">
      <c r="A229" s="32">
        <v>40042</v>
      </c>
      <c r="B229" s="9">
        <v>50</v>
      </c>
      <c r="C229" s="10"/>
      <c r="D229" s="34"/>
      <c r="E229" s="11"/>
      <c r="F229" s="10"/>
      <c r="G229" s="10"/>
      <c r="I229" s="5">
        <f t="shared" si="10"/>
        <v>6</v>
      </c>
      <c r="J229" s="4">
        <f t="shared" si="11"/>
        <v>144</v>
      </c>
      <c r="K229" s="4">
        <f t="shared" si="12"/>
        <v>7200</v>
      </c>
      <c r="N229" s="21"/>
      <c r="Q229" s="21"/>
      <c r="R229" s="10"/>
      <c r="S229" s="10"/>
      <c r="T229" s="68"/>
      <c r="V229" s="21"/>
      <c r="X229" s="35"/>
      <c r="Y229" s="36"/>
      <c r="Z229" s="12"/>
      <c r="AA229" s="12"/>
      <c r="AB229" s="12"/>
      <c r="AC229" s="72"/>
      <c r="AD229" s="12"/>
      <c r="AF229" s="29"/>
      <c r="AG229" s="30"/>
      <c r="AH229" s="29"/>
      <c r="AI229" s="29"/>
      <c r="AJ229" s="31"/>
      <c r="AK229" s="29"/>
      <c r="AL229" s="30"/>
    </row>
    <row r="230" spans="1:38">
      <c r="A230" s="32">
        <v>40043</v>
      </c>
      <c r="B230" s="9">
        <v>50</v>
      </c>
      <c r="C230" s="10"/>
      <c r="D230" s="34"/>
      <c r="E230" s="11"/>
      <c r="F230" s="10"/>
      <c r="G230" s="10"/>
      <c r="I230" s="5">
        <f t="shared" si="10"/>
        <v>6</v>
      </c>
      <c r="J230" s="4">
        <f t="shared" si="11"/>
        <v>144</v>
      </c>
      <c r="K230" s="4">
        <f t="shared" si="12"/>
        <v>7200</v>
      </c>
      <c r="N230" s="21"/>
      <c r="Q230" s="21"/>
      <c r="R230" s="10"/>
      <c r="S230" s="10"/>
      <c r="T230" s="68"/>
      <c r="V230" s="21"/>
      <c r="X230" s="35"/>
      <c r="Y230" s="36"/>
      <c r="Z230" s="12"/>
      <c r="AA230" s="12"/>
      <c r="AB230" s="12"/>
      <c r="AC230" s="72"/>
      <c r="AD230" s="12"/>
      <c r="AF230" s="29"/>
      <c r="AG230" s="30"/>
      <c r="AH230" s="29"/>
      <c r="AI230" s="29"/>
      <c r="AJ230" s="31"/>
      <c r="AK230" s="29"/>
      <c r="AL230" s="30"/>
    </row>
    <row r="231" spans="1:38">
      <c r="A231" s="32">
        <v>40044</v>
      </c>
      <c r="B231" s="9">
        <v>50</v>
      </c>
      <c r="C231" s="10"/>
      <c r="D231" s="34"/>
      <c r="E231" s="11"/>
      <c r="F231" s="10"/>
      <c r="G231" s="10"/>
      <c r="I231" s="5">
        <f t="shared" si="10"/>
        <v>6</v>
      </c>
      <c r="J231" s="4">
        <f t="shared" si="11"/>
        <v>144</v>
      </c>
      <c r="K231" s="4">
        <f t="shared" si="12"/>
        <v>7200</v>
      </c>
      <c r="N231" s="21"/>
      <c r="Q231" s="21"/>
      <c r="R231" s="10"/>
      <c r="S231" s="10"/>
      <c r="T231" s="68"/>
      <c r="V231" s="21"/>
      <c r="X231" s="35"/>
      <c r="Y231" s="36"/>
      <c r="Z231" s="12"/>
      <c r="AA231" s="12"/>
      <c r="AB231" s="12"/>
      <c r="AC231" s="72"/>
      <c r="AD231" s="12"/>
      <c r="AF231" s="29"/>
      <c r="AG231" s="30"/>
      <c r="AH231" s="29"/>
      <c r="AI231" s="29"/>
      <c r="AJ231" s="31"/>
      <c r="AK231" s="29"/>
      <c r="AL231" s="30"/>
    </row>
    <row r="232" spans="1:38">
      <c r="A232" s="32">
        <v>40045</v>
      </c>
      <c r="B232" s="9">
        <v>50</v>
      </c>
      <c r="C232" s="10"/>
      <c r="D232" s="34"/>
      <c r="E232" s="11"/>
      <c r="F232" s="10"/>
      <c r="G232" s="10"/>
      <c r="I232" s="5">
        <f t="shared" si="10"/>
        <v>6</v>
      </c>
      <c r="J232" s="4">
        <f t="shared" si="11"/>
        <v>144</v>
      </c>
      <c r="K232" s="4">
        <f t="shared" si="12"/>
        <v>7200</v>
      </c>
      <c r="N232" s="21"/>
      <c r="Q232" s="21"/>
      <c r="R232" s="10"/>
      <c r="S232" s="10"/>
      <c r="T232" s="68"/>
      <c r="V232" s="21"/>
      <c r="X232" s="35"/>
      <c r="Y232" s="36"/>
      <c r="Z232" s="12"/>
      <c r="AA232" s="12"/>
      <c r="AB232" s="12"/>
      <c r="AC232" s="72"/>
      <c r="AD232" s="12"/>
      <c r="AF232" s="29"/>
      <c r="AG232" s="30"/>
      <c r="AH232" s="29"/>
      <c r="AI232" s="29"/>
      <c r="AJ232" s="31"/>
      <c r="AK232" s="29"/>
      <c r="AL232" s="30"/>
    </row>
    <row r="233" spans="1:38">
      <c r="A233" s="32">
        <v>40046</v>
      </c>
      <c r="B233" s="9">
        <v>50</v>
      </c>
      <c r="C233" s="10"/>
      <c r="D233" s="34"/>
      <c r="E233" s="11"/>
      <c r="F233" s="10"/>
      <c r="G233" s="10"/>
      <c r="I233" s="5">
        <f t="shared" si="10"/>
        <v>6</v>
      </c>
      <c r="J233" s="4">
        <f t="shared" si="11"/>
        <v>144</v>
      </c>
      <c r="K233" s="4">
        <f t="shared" si="12"/>
        <v>7200</v>
      </c>
      <c r="N233" s="21"/>
      <c r="Q233" s="21"/>
      <c r="R233" s="10"/>
      <c r="S233" s="10"/>
      <c r="T233" s="68"/>
      <c r="V233" s="21"/>
      <c r="X233" s="35"/>
      <c r="Y233" s="36"/>
      <c r="Z233" s="12"/>
      <c r="AA233" s="12"/>
      <c r="AB233" s="12"/>
      <c r="AC233" s="72"/>
      <c r="AD233" s="12"/>
      <c r="AF233" s="29"/>
      <c r="AG233" s="30"/>
      <c r="AH233" s="29"/>
      <c r="AI233" s="29"/>
      <c r="AJ233" s="31"/>
      <c r="AK233" s="29"/>
      <c r="AL233" s="30"/>
    </row>
    <row r="234" spans="1:38">
      <c r="A234" s="32">
        <v>40047</v>
      </c>
      <c r="B234" s="9">
        <v>50</v>
      </c>
      <c r="C234" s="10"/>
      <c r="D234" s="34"/>
      <c r="E234" s="11"/>
      <c r="F234" s="10"/>
      <c r="G234" s="10"/>
      <c r="I234" s="5">
        <f t="shared" si="10"/>
        <v>6</v>
      </c>
      <c r="J234" s="4">
        <f t="shared" si="11"/>
        <v>144</v>
      </c>
      <c r="K234" s="4">
        <f t="shared" si="12"/>
        <v>7200</v>
      </c>
      <c r="N234" s="21"/>
      <c r="Q234" s="21"/>
      <c r="R234" s="10"/>
      <c r="S234" s="10"/>
      <c r="T234" s="68"/>
      <c r="V234" s="21"/>
      <c r="X234" s="35"/>
      <c r="Y234" s="36"/>
      <c r="Z234" s="12"/>
      <c r="AA234" s="12"/>
      <c r="AB234" s="12"/>
      <c r="AC234" s="72"/>
      <c r="AD234" s="12"/>
      <c r="AF234" s="29"/>
      <c r="AG234" s="30"/>
      <c r="AH234" s="29"/>
      <c r="AI234" s="29"/>
      <c r="AJ234" s="31"/>
      <c r="AK234" s="29"/>
      <c r="AL234" s="30"/>
    </row>
    <row r="235" spans="1:38">
      <c r="A235" s="32">
        <v>40048</v>
      </c>
      <c r="B235" s="9">
        <v>50</v>
      </c>
      <c r="C235" s="10"/>
      <c r="D235" s="34"/>
      <c r="E235" s="11"/>
      <c r="F235" s="10"/>
      <c r="G235" s="10"/>
      <c r="I235" s="5">
        <f t="shared" si="10"/>
        <v>6</v>
      </c>
      <c r="J235" s="4">
        <f t="shared" si="11"/>
        <v>144</v>
      </c>
      <c r="K235" s="4">
        <f t="shared" si="12"/>
        <v>7200</v>
      </c>
      <c r="N235" s="21"/>
      <c r="Q235" s="21"/>
      <c r="R235" s="10"/>
      <c r="S235" s="10"/>
      <c r="T235" s="68"/>
      <c r="V235" s="21"/>
      <c r="X235" s="35"/>
      <c r="Y235" s="36"/>
      <c r="Z235" s="12"/>
      <c r="AA235" s="12"/>
      <c r="AB235" s="12"/>
      <c r="AC235" s="72"/>
      <c r="AD235" s="12"/>
      <c r="AF235" s="29"/>
      <c r="AG235" s="30"/>
      <c r="AH235" s="29"/>
      <c r="AI235" s="29"/>
      <c r="AJ235" s="31"/>
      <c r="AK235" s="29"/>
      <c r="AL235" s="30"/>
    </row>
    <row r="236" spans="1:38">
      <c r="A236" s="32">
        <v>40049</v>
      </c>
      <c r="B236" s="9">
        <v>50</v>
      </c>
      <c r="C236" s="10"/>
      <c r="D236" s="34"/>
      <c r="E236" s="11"/>
      <c r="F236" s="10"/>
      <c r="G236" s="10"/>
      <c r="I236" s="5">
        <f t="shared" si="10"/>
        <v>6</v>
      </c>
      <c r="J236" s="4">
        <f t="shared" si="11"/>
        <v>144</v>
      </c>
      <c r="K236" s="4">
        <f t="shared" si="12"/>
        <v>7200</v>
      </c>
      <c r="N236" s="21"/>
      <c r="Q236" s="21"/>
      <c r="R236" s="10"/>
      <c r="S236" s="10"/>
      <c r="T236" s="68"/>
      <c r="V236" s="21"/>
      <c r="X236" s="35"/>
      <c r="Y236" s="36"/>
      <c r="Z236" s="12"/>
      <c r="AA236" s="12"/>
      <c r="AB236" s="12"/>
      <c r="AC236" s="72"/>
      <c r="AD236" s="12"/>
      <c r="AF236" s="29"/>
      <c r="AG236" s="30"/>
      <c r="AH236" s="29"/>
      <c r="AI236" s="29"/>
      <c r="AJ236" s="31"/>
      <c r="AK236" s="29"/>
      <c r="AL236" s="30"/>
    </row>
    <row r="237" spans="1:38">
      <c r="A237" s="32">
        <v>40050</v>
      </c>
      <c r="B237" s="9">
        <v>50</v>
      </c>
      <c r="C237" s="10"/>
      <c r="D237" s="34"/>
      <c r="E237" s="11"/>
      <c r="F237" s="10"/>
      <c r="G237" s="10"/>
      <c r="I237" s="5">
        <f t="shared" si="10"/>
        <v>6</v>
      </c>
      <c r="J237" s="4">
        <f t="shared" si="11"/>
        <v>144</v>
      </c>
      <c r="K237" s="4">
        <f t="shared" si="12"/>
        <v>7200</v>
      </c>
      <c r="N237" s="21"/>
      <c r="Q237" s="21"/>
      <c r="R237" s="10"/>
      <c r="S237" s="10"/>
      <c r="T237" s="68"/>
      <c r="V237" s="21"/>
      <c r="X237" s="35"/>
      <c r="Y237" s="36"/>
      <c r="Z237" s="12"/>
      <c r="AA237" s="12"/>
      <c r="AB237" s="12"/>
      <c r="AC237" s="72"/>
      <c r="AD237" s="12"/>
      <c r="AF237" s="29"/>
      <c r="AG237" s="30"/>
      <c r="AH237" s="29"/>
      <c r="AI237" s="29"/>
      <c r="AJ237" s="31"/>
      <c r="AK237" s="29"/>
      <c r="AL237" s="30"/>
    </row>
    <row r="238" spans="1:38">
      <c r="A238" s="32">
        <v>40051</v>
      </c>
      <c r="B238" s="9">
        <v>50</v>
      </c>
      <c r="C238" s="10"/>
      <c r="D238" s="34"/>
      <c r="E238" s="11"/>
      <c r="F238" s="10"/>
      <c r="G238" s="10"/>
      <c r="I238" s="5">
        <f t="shared" si="10"/>
        <v>6</v>
      </c>
      <c r="J238" s="4">
        <f t="shared" si="11"/>
        <v>144</v>
      </c>
      <c r="K238" s="4">
        <f t="shared" si="12"/>
        <v>7200</v>
      </c>
      <c r="N238" s="21"/>
      <c r="Q238" s="21"/>
      <c r="R238" s="10"/>
      <c r="S238" s="10"/>
      <c r="T238" s="68"/>
      <c r="V238" s="21"/>
      <c r="X238" s="35"/>
      <c r="Y238" s="36"/>
      <c r="Z238" s="12"/>
      <c r="AA238" s="12"/>
      <c r="AB238" s="12"/>
      <c r="AC238" s="72"/>
      <c r="AD238" s="12"/>
      <c r="AF238" s="29"/>
      <c r="AG238" s="30"/>
      <c r="AH238" s="29"/>
      <c r="AI238" s="29"/>
      <c r="AJ238" s="31"/>
      <c r="AK238" s="29"/>
      <c r="AL238" s="30"/>
    </row>
    <row r="239" spans="1:38">
      <c r="A239" s="32">
        <v>40052</v>
      </c>
      <c r="B239" s="9">
        <v>50</v>
      </c>
      <c r="C239" s="10"/>
      <c r="D239" s="34"/>
      <c r="E239" s="11"/>
      <c r="F239" s="10"/>
      <c r="G239" s="10"/>
      <c r="I239" s="5">
        <f t="shared" si="10"/>
        <v>6</v>
      </c>
      <c r="J239" s="4">
        <f t="shared" si="11"/>
        <v>144</v>
      </c>
      <c r="K239" s="4">
        <f t="shared" si="12"/>
        <v>7200</v>
      </c>
      <c r="N239" s="21"/>
      <c r="Q239" s="21"/>
      <c r="R239" s="10"/>
      <c r="S239" s="10"/>
      <c r="T239" s="68"/>
      <c r="V239" s="21"/>
      <c r="X239" s="35"/>
      <c r="Y239" s="36"/>
      <c r="Z239" s="12"/>
      <c r="AA239" s="12"/>
      <c r="AB239" s="12"/>
      <c r="AC239" s="72"/>
      <c r="AD239" s="12"/>
      <c r="AF239" s="29"/>
      <c r="AG239" s="30"/>
      <c r="AH239" s="29"/>
      <c r="AI239" s="29"/>
      <c r="AJ239" s="31"/>
      <c r="AK239" s="29"/>
      <c r="AL239" s="30"/>
    </row>
    <row r="240" spans="1:38">
      <c r="A240" s="32">
        <v>40053</v>
      </c>
      <c r="B240" s="9">
        <v>50</v>
      </c>
      <c r="C240" s="10"/>
      <c r="D240" s="34"/>
      <c r="E240" s="11"/>
      <c r="F240" s="10"/>
      <c r="G240" s="10"/>
      <c r="I240" s="5">
        <f t="shared" si="10"/>
        <v>6</v>
      </c>
      <c r="J240" s="4">
        <f t="shared" si="11"/>
        <v>144</v>
      </c>
      <c r="K240" s="4">
        <f t="shared" si="12"/>
        <v>7200</v>
      </c>
      <c r="N240" s="21"/>
      <c r="Q240" s="21"/>
      <c r="R240" s="10"/>
      <c r="S240" s="10"/>
      <c r="T240" s="68"/>
      <c r="V240" s="21"/>
      <c r="X240" s="35"/>
      <c r="Y240" s="36"/>
      <c r="Z240" s="12"/>
      <c r="AA240" s="12"/>
      <c r="AB240" s="12"/>
      <c r="AC240" s="72"/>
      <c r="AD240" s="12"/>
      <c r="AF240" s="29"/>
      <c r="AG240" s="30"/>
      <c r="AH240" s="29"/>
      <c r="AI240" s="29"/>
      <c r="AJ240" s="31"/>
      <c r="AK240" s="29"/>
      <c r="AL240" s="30"/>
    </row>
    <row r="241" spans="1:38">
      <c r="A241" s="32">
        <v>40054</v>
      </c>
      <c r="B241" s="9">
        <v>50</v>
      </c>
      <c r="C241" s="10"/>
      <c r="D241" s="34"/>
      <c r="E241" s="11"/>
      <c r="F241" s="10"/>
      <c r="G241" s="10"/>
      <c r="I241" s="5">
        <f t="shared" si="10"/>
        <v>6</v>
      </c>
      <c r="J241" s="4">
        <f t="shared" si="11"/>
        <v>144</v>
      </c>
      <c r="K241" s="4">
        <f t="shared" si="12"/>
        <v>7200</v>
      </c>
      <c r="N241" s="21"/>
      <c r="Q241" s="21"/>
      <c r="R241" s="10"/>
      <c r="S241" s="10"/>
      <c r="T241" s="68"/>
      <c r="V241" s="21"/>
      <c r="X241" s="35"/>
      <c r="Y241" s="36"/>
      <c r="Z241" s="12"/>
      <c r="AA241" s="12"/>
      <c r="AB241" s="12"/>
      <c r="AC241" s="72"/>
      <c r="AD241" s="12"/>
      <c r="AF241" s="29"/>
      <c r="AG241" s="30"/>
      <c r="AH241" s="29"/>
      <c r="AI241" s="29"/>
      <c r="AJ241" s="31"/>
      <c r="AK241" s="29"/>
      <c r="AL241" s="30"/>
    </row>
    <row r="242" spans="1:38">
      <c r="A242" s="32">
        <v>40055</v>
      </c>
      <c r="B242" s="9">
        <v>50</v>
      </c>
      <c r="C242" s="10"/>
      <c r="D242" s="34"/>
      <c r="E242" s="11"/>
      <c r="F242" s="10"/>
      <c r="G242" s="10"/>
      <c r="I242" s="5">
        <f t="shared" si="10"/>
        <v>6</v>
      </c>
      <c r="J242" s="4">
        <f t="shared" si="11"/>
        <v>144</v>
      </c>
      <c r="K242" s="4">
        <f t="shared" si="12"/>
        <v>7200</v>
      </c>
      <c r="N242" s="21"/>
      <c r="Q242" s="21"/>
      <c r="R242" s="10"/>
      <c r="S242" s="10"/>
      <c r="T242" s="68"/>
      <c r="V242" s="21"/>
      <c r="X242" s="35"/>
      <c r="Y242" s="36"/>
      <c r="Z242" s="12"/>
      <c r="AA242" s="12"/>
      <c r="AB242" s="12"/>
      <c r="AC242" s="72"/>
      <c r="AD242" s="12"/>
      <c r="AF242" s="29"/>
      <c r="AG242" s="30"/>
      <c r="AH242" s="29"/>
      <c r="AI242" s="29"/>
      <c r="AJ242" s="31"/>
      <c r="AK242" s="29"/>
      <c r="AL242" s="30"/>
    </row>
    <row r="243" spans="1:38">
      <c r="A243" s="32">
        <v>40056</v>
      </c>
      <c r="B243" s="9">
        <v>50</v>
      </c>
      <c r="C243" s="10"/>
      <c r="D243" s="34"/>
      <c r="E243" s="11"/>
      <c r="F243" s="10"/>
      <c r="G243" s="10"/>
      <c r="I243" s="5">
        <f t="shared" si="10"/>
        <v>6</v>
      </c>
      <c r="J243" s="4">
        <f t="shared" si="11"/>
        <v>144</v>
      </c>
      <c r="K243" s="4">
        <f t="shared" si="12"/>
        <v>7200</v>
      </c>
      <c r="N243" s="21"/>
      <c r="Q243" s="21"/>
      <c r="R243" s="10"/>
      <c r="S243" s="10"/>
      <c r="T243" s="68"/>
      <c r="V243" s="21"/>
      <c r="X243" s="35"/>
      <c r="Y243" s="36"/>
      <c r="Z243" s="12"/>
      <c r="AA243" s="12"/>
      <c r="AB243" s="12"/>
      <c r="AC243" s="72"/>
      <c r="AD243" s="12"/>
      <c r="AF243" s="29"/>
      <c r="AG243" s="30"/>
      <c r="AH243" s="29"/>
      <c r="AI243" s="29"/>
      <c r="AJ243" s="31"/>
      <c r="AK243" s="29"/>
      <c r="AL243" s="30"/>
    </row>
    <row r="244" spans="1:38">
      <c r="A244" s="32">
        <v>40057</v>
      </c>
      <c r="B244" s="9">
        <v>50</v>
      </c>
      <c r="C244" s="10"/>
      <c r="D244" s="34"/>
      <c r="E244" s="11"/>
      <c r="F244" s="10"/>
      <c r="G244" s="10"/>
      <c r="I244" s="5">
        <f t="shared" si="10"/>
        <v>6</v>
      </c>
      <c r="J244" s="4">
        <f t="shared" si="11"/>
        <v>144</v>
      </c>
      <c r="K244" s="4">
        <f t="shared" si="12"/>
        <v>7200</v>
      </c>
      <c r="N244" s="21"/>
      <c r="Q244" s="21"/>
      <c r="R244" s="10"/>
      <c r="S244" s="10"/>
      <c r="T244" s="68"/>
      <c r="V244" s="21"/>
      <c r="X244" s="35"/>
      <c r="Y244" s="36"/>
      <c r="Z244" s="12"/>
      <c r="AA244" s="12"/>
      <c r="AB244" s="12"/>
      <c r="AC244" s="72"/>
      <c r="AD244" s="12"/>
      <c r="AF244" s="29"/>
      <c r="AG244" s="30"/>
      <c r="AH244" s="29"/>
      <c r="AI244" s="29"/>
      <c r="AJ244" s="31"/>
      <c r="AK244" s="29"/>
      <c r="AL244" s="30"/>
    </row>
    <row r="245" spans="1:38">
      <c r="A245" s="32">
        <v>40058</v>
      </c>
      <c r="B245" s="9">
        <v>50</v>
      </c>
      <c r="C245" s="10"/>
      <c r="D245" s="34"/>
      <c r="E245" s="11"/>
      <c r="F245" s="10"/>
      <c r="G245" s="10"/>
      <c r="I245" s="5">
        <f t="shared" si="10"/>
        <v>6</v>
      </c>
      <c r="J245" s="4">
        <f t="shared" si="11"/>
        <v>144</v>
      </c>
      <c r="K245" s="4">
        <f t="shared" si="12"/>
        <v>7200</v>
      </c>
      <c r="N245" s="21"/>
      <c r="Q245" s="21"/>
      <c r="R245" s="10"/>
      <c r="S245" s="10"/>
      <c r="T245" s="68"/>
      <c r="V245" s="21"/>
      <c r="X245" s="35"/>
      <c r="Y245" s="36"/>
      <c r="Z245" s="12"/>
      <c r="AA245" s="12"/>
      <c r="AB245" s="12"/>
      <c r="AC245" s="72"/>
      <c r="AD245" s="12"/>
      <c r="AF245" s="29"/>
      <c r="AG245" s="30"/>
      <c r="AH245" s="29"/>
      <c r="AI245" s="29"/>
      <c r="AJ245" s="31"/>
      <c r="AK245" s="29"/>
      <c r="AL245" s="30"/>
    </row>
    <row r="246" spans="1:38">
      <c r="A246" s="32">
        <v>40059</v>
      </c>
      <c r="B246" s="9">
        <v>50</v>
      </c>
      <c r="C246" s="10"/>
      <c r="D246" s="34"/>
      <c r="E246" s="11"/>
      <c r="F246" s="10"/>
      <c r="G246" s="10"/>
      <c r="I246" s="5">
        <f t="shared" si="10"/>
        <v>6</v>
      </c>
      <c r="J246" s="4">
        <f t="shared" si="11"/>
        <v>144</v>
      </c>
      <c r="K246" s="4">
        <f t="shared" si="12"/>
        <v>7200</v>
      </c>
      <c r="N246" s="21"/>
      <c r="Q246" s="21"/>
      <c r="R246" s="10"/>
      <c r="S246" s="10"/>
      <c r="T246" s="68"/>
      <c r="V246" s="21"/>
      <c r="X246" s="35"/>
      <c r="Y246" s="36"/>
      <c r="Z246" s="12"/>
      <c r="AA246" s="12"/>
      <c r="AB246" s="12"/>
      <c r="AC246" s="72"/>
      <c r="AD246" s="12"/>
      <c r="AF246" s="29"/>
      <c r="AG246" s="30"/>
      <c r="AH246" s="29"/>
      <c r="AI246" s="29"/>
      <c r="AJ246" s="31"/>
      <c r="AK246" s="29"/>
      <c r="AL246" s="30"/>
    </row>
    <row r="247" spans="1:38">
      <c r="A247" s="32">
        <v>40060</v>
      </c>
      <c r="B247" s="9">
        <v>50</v>
      </c>
      <c r="C247" s="10"/>
      <c r="D247" s="34"/>
      <c r="E247" s="11"/>
      <c r="F247" s="10"/>
      <c r="G247" s="10"/>
      <c r="I247" s="5">
        <f t="shared" si="10"/>
        <v>6</v>
      </c>
      <c r="J247" s="4">
        <f t="shared" si="11"/>
        <v>144</v>
      </c>
      <c r="K247" s="4">
        <f t="shared" si="12"/>
        <v>7200</v>
      </c>
      <c r="N247" s="21"/>
      <c r="Q247" s="21"/>
      <c r="R247" s="10"/>
      <c r="S247" s="10"/>
      <c r="T247" s="68"/>
      <c r="V247" s="21"/>
      <c r="X247" s="35"/>
      <c r="Y247" s="36"/>
      <c r="Z247" s="12"/>
      <c r="AA247" s="12"/>
      <c r="AB247" s="12"/>
      <c r="AC247" s="72"/>
      <c r="AD247" s="12"/>
      <c r="AF247" s="29"/>
      <c r="AG247" s="30"/>
      <c r="AH247" s="29"/>
      <c r="AI247" s="29"/>
      <c r="AJ247" s="31"/>
      <c r="AK247" s="29"/>
      <c r="AL247" s="30"/>
    </row>
    <row r="248" spans="1:38">
      <c r="A248" s="32">
        <v>40061</v>
      </c>
      <c r="B248" s="9">
        <v>50</v>
      </c>
      <c r="C248" s="10"/>
      <c r="D248" s="34"/>
      <c r="E248" s="11"/>
      <c r="F248" s="10"/>
      <c r="G248" s="10"/>
      <c r="I248" s="5">
        <f t="shared" si="10"/>
        <v>6</v>
      </c>
      <c r="J248" s="4">
        <f t="shared" si="11"/>
        <v>144</v>
      </c>
      <c r="K248" s="4">
        <f t="shared" si="12"/>
        <v>7200</v>
      </c>
      <c r="N248" s="21"/>
      <c r="Q248" s="21"/>
      <c r="R248" s="10"/>
      <c r="S248" s="10"/>
      <c r="T248" s="68"/>
      <c r="V248" s="21"/>
      <c r="X248" s="35"/>
      <c r="Y248" s="36"/>
      <c r="Z248" s="12"/>
      <c r="AA248" s="12"/>
      <c r="AB248" s="12"/>
      <c r="AC248" s="72"/>
      <c r="AD248" s="12"/>
      <c r="AF248" s="29"/>
      <c r="AG248" s="30"/>
      <c r="AH248" s="29"/>
      <c r="AI248" s="29"/>
      <c r="AJ248" s="31"/>
      <c r="AK248" s="29"/>
      <c r="AL248" s="30"/>
    </row>
    <row r="249" spans="1:38">
      <c r="A249" s="32">
        <v>40062</v>
      </c>
      <c r="B249" s="9">
        <v>50</v>
      </c>
      <c r="C249" s="10"/>
      <c r="D249" s="34"/>
      <c r="E249" s="11"/>
      <c r="F249" s="10"/>
      <c r="G249" s="10"/>
      <c r="I249" s="5">
        <f t="shared" si="10"/>
        <v>6</v>
      </c>
      <c r="J249" s="4">
        <f t="shared" si="11"/>
        <v>144</v>
      </c>
      <c r="K249" s="4">
        <f t="shared" si="12"/>
        <v>7200</v>
      </c>
      <c r="N249" s="21"/>
      <c r="Q249" s="21"/>
      <c r="R249" s="10"/>
      <c r="S249" s="10"/>
      <c r="T249" s="68"/>
      <c r="V249" s="21"/>
      <c r="X249" s="35"/>
      <c r="Y249" s="36"/>
      <c r="Z249" s="12"/>
      <c r="AA249" s="12"/>
      <c r="AB249" s="12"/>
      <c r="AC249" s="72"/>
      <c r="AD249" s="12"/>
      <c r="AF249" s="29"/>
      <c r="AG249" s="30"/>
      <c r="AH249" s="29"/>
      <c r="AI249" s="29"/>
      <c r="AJ249" s="31"/>
      <c r="AK249" s="29"/>
      <c r="AL249" s="30"/>
    </row>
    <row r="250" spans="1:38">
      <c r="A250" s="32">
        <v>40063</v>
      </c>
      <c r="B250" s="9">
        <v>50</v>
      </c>
      <c r="C250" s="10"/>
      <c r="D250" s="34"/>
      <c r="E250" s="11"/>
      <c r="F250" s="10"/>
      <c r="G250" s="10"/>
      <c r="I250" s="5">
        <f t="shared" si="10"/>
        <v>6</v>
      </c>
      <c r="J250" s="4">
        <f t="shared" si="11"/>
        <v>144</v>
      </c>
      <c r="K250" s="4">
        <f t="shared" si="12"/>
        <v>7200</v>
      </c>
      <c r="N250" s="21"/>
      <c r="Q250" s="21"/>
      <c r="R250" s="10"/>
      <c r="S250" s="10"/>
      <c r="T250" s="68"/>
      <c r="V250" s="21"/>
      <c r="X250" s="35"/>
      <c r="Y250" s="36"/>
      <c r="Z250" s="12"/>
      <c r="AA250" s="12"/>
      <c r="AB250" s="12"/>
      <c r="AC250" s="72"/>
      <c r="AD250" s="12"/>
      <c r="AF250" s="29"/>
      <c r="AG250" s="30"/>
      <c r="AH250" s="29"/>
      <c r="AI250" s="29"/>
      <c r="AJ250" s="31"/>
      <c r="AK250" s="29"/>
      <c r="AL250" s="30"/>
    </row>
    <row r="251" spans="1:38">
      <c r="A251" s="32">
        <v>40064</v>
      </c>
      <c r="B251" s="9">
        <v>50</v>
      </c>
      <c r="C251" s="10"/>
      <c r="D251" s="34"/>
      <c r="E251" s="11"/>
      <c r="F251" s="10"/>
      <c r="G251" s="10"/>
      <c r="I251" s="5">
        <f t="shared" si="10"/>
        <v>6</v>
      </c>
      <c r="J251" s="4">
        <f t="shared" si="11"/>
        <v>144</v>
      </c>
      <c r="K251" s="4">
        <f t="shared" si="12"/>
        <v>7200</v>
      </c>
      <c r="N251" s="21"/>
      <c r="Q251" s="21"/>
      <c r="R251" s="10"/>
      <c r="S251" s="10"/>
      <c r="T251" s="68"/>
      <c r="V251" s="21"/>
      <c r="X251" s="35"/>
      <c r="Y251" s="36"/>
      <c r="Z251" s="12"/>
      <c r="AA251" s="12"/>
      <c r="AB251" s="12"/>
      <c r="AC251" s="72"/>
      <c r="AD251" s="12"/>
      <c r="AF251" s="29"/>
      <c r="AG251" s="30"/>
      <c r="AH251" s="29"/>
      <c r="AI251" s="29"/>
      <c r="AJ251" s="31"/>
      <c r="AK251" s="29"/>
      <c r="AL251" s="30"/>
    </row>
    <row r="252" spans="1:38">
      <c r="A252" s="32">
        <v>40065</v>
      </c>
      <c r="B252" s="9">
        <v>50</v>
      </c>
      <c r="C252" s="10"/>
      <c r="D252" s="34"/>
      <c r="E252" s="11"/>
      <c r="F252" s="10"/>
      <c r="G252" s="10"/>
      <c r="I252" s="5">
        <f t="shared" si="10"/>
        <v>6</v>
      </c>
      <c r="J252" s="4">
        <f t="shared" si="11"/>
        <v>144</v>
      </c>
      <c r="K252" s="4">
        <f t="shared" si="12"/>
        <v>7200</v>
      </c>
      <c r="N252" s="21"/>
      <c r="Q252" s="21"/>
      <c r="R252" s="10"/>
      <c r="S252" s="10"/>
      <c r="T252" s="68"/>
      <c r="V252" s="21"/>
      <c r="X252" s="35"/>
      <c r="Y252" s="36"/>
      <c r="Z252" s="12"/>
      <c r="AA252" s="12"/>
      <c r="AB252" s="12"/>
      <c r="AC252" s="72"/>
      <c r="AD252" s="12"/>
      <c r="AF252" s="29"/>
      <c r="AG252" s="30"/>
      <c r="AH252" s="29"/>
      <c r="AI252" s="29"/>
      <c r="AJ252" s="31"/>
      <c r="AK252" s="29"/>
      <c r="AL252" s="30"/>
    </row>
    <row r="253" spans="1:38">
      <c r="A253" s="32">
        <v>40066</v>
      </c>
      <c r="B253" s="9">
        <v>50</v>
      </c>
      <c r="C253" s="10"/>
      <c r="D253" s="34"/>
      <c r="E253" s="11"/>
      <c r="F253" s="10"/>
      <c r="G253" s="10"/>
      <c r="I253" s="5">
        <f t="shared" si="10"/>
        <v>6</v>
      </c>
      <c r="J253" s="4">
        <f t="shared" si="11"/>
        <v>144</v>
      </c>
      <c r="K253" s="4">
        <f t="shared" si="12"/>
        <v>7200</v>
      </c>
      <c r="N253" s="21"/>
      <c r="Q253" s="21"/>
      <c r="R253" s="10"/>
      <c r="S253" s="10"/>
      <c r="T253" s="68"/>
      <c r="V253" s="21"/>
      <c r="X253" s="35"/>
      <c r="Y253" s="36"/>
      <c r="Z253" s="12"/>
      <c r="AA253" s="12"/>
      <c r="AB253" s="12"/>
      <c r="AC253" s="72"/>
      <c r="AD253" s="12"/>
      <c r="AF253" s="29"/>
      <c r="AG253" s="30"/>
      <c r="AH253" s="29"/>
      <c r="AI253" s="29"/>
      <c r="AJ253" s="31"/>
      <c r="AK253" s="29"/>
      <c r="AL253" s="30"/>
    </row>
    <row r="254" spans="1:38">
      <c r="A254" s="32">
        <v>40067</v>
      </c>
      <c r="B254" s="9">
        <v>50</v>
      </c>
      <c r="C254" s="10"/>
      <c r="D254" s="34"/>
      <c r="E254" s="11"/>
      <c r="F254" s="10"/>
      <c r="G254" s="10"/>
      <c r="I254" s="5">
        <f t="shared" si="10"/>
        <v>6</v>
      </c>
      <c r="J254" s="4">
        <f t="shared" si="11"/>
        <v>144</v>
      </c>
      <c r="K254" s="4">
        <f t="shared" si="12"/>
        <v>7200</v>
      </c>
      <c r="N254" s="21"/>
      <c r="Q254" s="21"/>
      <c r="R254" s="10"/>
      <c r="S254" s="10"/>
      <c r="T254" s="68"/>
      <c r="V254" s="21"/>
      <c r="X254" s="35"/>
      <c r="Y254" s="36"/>
      <c r="Z254" s="12"/>
      <c r="AA254" s="12"/>
      <c r="AB254" s="12"/>
      <c r="AC254" s="72"/>
      <c r="AD254" s="12"/>
      <c r="AF254" s="29"/>
      <c r="AG254" s="30"/>
      <c r="AH254" s="29"/>
      <c r="AI254" s="29"/>
      <c r="AJ254" s="31"/>
      <c r="AK254" s="29"/>
      <c r="AL254" s="30"/>
    </row>
    <row r="255" spans="1:38">
      <c r="A255" s="32">
        <v>40068</v>
      </c>
      <c r="B255" s="9">
        <v>50</v>
      </c>
      <c r="C255" s="10"/>
      <c r="D255" s="34"/>
      <c r="E255" s="11"/>
      <c r="F255" s="10"/>
      <c r="G255" s="10"/>
      <c r="I255" s="5">
        <f t="shared" si="10"/>
        <v>6</v>
      </c>
      <c r="J255" s="4">
        <f t="shared" si="11"/>
        <v>144</v>
      </c>
      <c r="K255" s="4">
        <f t="shared" si="12"/>
        <v>7200</v>
      </c>
      <c r="N255" s="21"/>
      <c r="Q255" s="21"/>
      <c r="R255" s="10"/>
      <c r="S255" s="10"/>
      <c r="T255" s="68"/>
      <c r="V255" s="21"/>
      <c r="X255" s="35"/>
      <c r="Y255" s="36"/>
      <c r="Z255" s="12"/>
      <c r="AA255" s="12"/>
      <c r="AB255" s="12"/>
      <c r="AC255" s="72"/>
      <c r="AD255" s="12"/>
      <c r="AF255" s="29"/>
      <c r="AG255" s="30"/>
      <c r="AH255" s="29"/>
      <c r="AI255" s="29"/>
      <c r="AJ255" s="31"/>
      <c r="AK255" s="29"/>
      <c r="AL255" s="30"/>
    </row>
    <row r="256" spans="1:38">
      <c r="A256" s="32">
        <v>40069</v>
      </c>
      <c r="B256" s="9">
        <v>50</v>
      </c>
      <c r="C256" s="10"/>
      <c r="D256" s="34"/>
      <c r="E256" s="11"/>
      <c r="F256" s="10"/>
      <c r="G256" s="10"/>
      <c r="I256" s="5">
        <f t="shared" si="10"/>
        <v>6</v>
      </c>
      <c r="J256" s="4">
        <f t="shared" si="11"/>
        <v>144</v>
      </c>
      <c r="K256" s="4">
        <f t="shared" si="12"/>
        <v>7200</v>
      </c>
      <c r="N256" s="21"/>
      <c r="Q256" s="21"/>
      <c r="R256" s="10"/>
      <c r="S256" s="10"/>
      <c r="T256" s="68"/>
      <c r="V256" s="21"/>
      <c r="X256" s="35"/>
      <c r="Y256" s="36"/>
      <c r="Z256" s="12"/>
      <c r="AA256" s="12"/>
      <c r="AB256" s="12"/>
      <c r="AC256" s="72"/>
      <c r="AD256" s="12"/>
      <c r="AF256" s="29"/>
      <c r="AG256" s="30"/>
      <c r="AH256" s="29"/>
      <c r="AI256" s="29"/>
      <c r="AJ256" s="31"/>
      <c r="AK256" s="29"/>
      <c r="AL256" s="30"/>
    </row>
    <row r="257" spans="1:38">
      <c r="A257" s="32">
        <v>40070</v>
      </c>
      <c r="B257" s="9">
        <v>50</v>
      </c>
      <c r="C257" s="10"/>
      <c r="D257" s="34"/>
      <c r="E257" s="11"/>
      <c r="F257" s="10"/>
      <c r="G257" s="10"/>
      <c r="I257" s="5">
        <f t="shared" si="10"/>
        <v>6</v>
      </c>
      <c r="J257" s="4">
        <f t="shared" si="11"/>
        <v>144</v>
      </c>
      <c r="K257" s="4">
        <f t="shared" si="12"/>
        <v>7200</v>
      </c>
      <c r="N257" s="21"/>
      <c r="Q257" s="21"/>
      <c r="R257" s="10"/>
      <c r="S257" s="10"/>
      <c r="T257" s="68"/>
      <c r="V257" s="21"/>
      <c r="X257" s="35"/>
      <c r="Y257" s="36"/>
      <c r="Z257" s="12"/>
      <c r="AA257" s="12"/>
      <c r="AB257" s="12"/>
      <c r="AC257" s="72"/>
      <c r="AD257" s="12"/>
      <c r="AF257" s="29"/>
      <c r="AG257" s="30"/>
      <c r="AH257" s="29"/>
      <c r="AI257" s="29"/>
      <c r="AJ257" s="31"/>
      <c r="AK257" s="29"/>
      <c r="AL257" s="30"/>
    </row>
    <row r="258" spans="1:38">
      <c r="A258" s="32">
        <v>40071</v>
      </c>
      <c r="B258" s="9">
        <v>50</v>
      </c>
      <c r="C258" s="10"/>
      <c r="D258" s="34"/>
      <c r="E258" s="11"/>
      <c r="F258" s="10"/>
      <c r="G258" s="10"/>
      <c r="I258" s="5">
        <f t="shared" si="10"/>
        <v>6</v>
      </c>
      <c r="J258" s="4">
        <f t="shared" si="11"/>
        <v>144</v>
      </c>
      <c r="K258" s="4">
        <f t="shared" si="12"/>
        <v>7200</v>
      </c>
      <c r="N258" s="21"/>
      <c r="Q258" s="21"/>
      <c r="R258" s="10"/>
      <c r="S258" s="10"/>
      <c r="T258" s="68"/>
      <c r="V258" s="21"/>
      <c r="X258" s="35"/>
      <c r="Y258" s="36"/>
      <c r="Z258" s="12"/>
      <c r="AA258" s="12"/>
      <c r="AB258" s="12"/>
      <c r="AC258" s="72"/>
      <c r="AD258" s="12"/>
      <c r="AF258" s="29"/>
      <c r="AG258" s="30"/>
      <c r="AH258" s="29"/>
      <c r="AI258" s="29"/>
      <c r="AJ258" s="31"/>
      <c r="AK258" s="29"/>
      <c r="AL258" s="30"/>
    </row>
    <row r="259" spans="1:38">
      <c r="A259" s="32">
        <v>40072</v>
      </c>
      <c r="B259" s="9">
        <v>50</v>
      </c>
      <c r="C259" s="10"/>
      <c r="D259" s="34"/>
      <c r="E259" s="11"/>
      <c r="F259" s="10"/>
      <c r="G259" s="10"/>
      <c r="I259" s="5">
        <f t="shared" si="10"/>
        <v>6</v>
      </c>
      <c r="J259" s="4">
        <f t="shared" si="11"/>
        <v>144</v>
      </c>
      <c r="K259" s="4">
        <f t="shared" si="12"/>
        <v>7200</v>
      </c>
      <c r="N259" s="21"/>
      <c r="Q259" s="21"/>
      <c r="R259" s="10"/>
      <c r="S259" s="10"/>
      <c r="T259" s="68"/>
      <c r="V259" s="21"/>
      <c r="X259" s="35"/>
      <c r="Y259" s="36"/>
      <c r="Z259" s="12"/>
      <c r="AA259" s="12"/>
      <c r="AB259" s="12"/>
      <c r="AC259" s="72"/>
      <c r="AD259" s="12"/>
      <c r="AF259" s="29"/>
      <c r="AG259" s="30"/>
      <c r="AH259" s="29"/>
      <c r="AI259" s="29"/>
      <c r="AJ259" s="31"/>
      <c r="AK259" s="29"/>
      <c r="AL259" s="30"/>
    </row>
    <row r="260" spans="1:38">
      <c r="A260" s="32">
        <v>40073</v>
      </c>
      <c r="B260" s="9">
        <v>50</v>
      </c>
      <c r="C260" s="10"/>
      <c r="D260" s="34"/>
      <c r="E260" s="11"/>
      <c r="F260" s="10"/>
      <c r="G260" s="10"/>
      <c r="I260" s="5">
        <f t="shared" ref="I260:I323" si="13">60/10</f>
        <v>6</v>
      </c>
      <c r="J260" s="4">
        <f t="shared" ref="J260:J323" si="14">I260*24</f>
        <v>144</v>
      </c>
      <c r="K260" s="4">
        <f t="shared" ref="K260:K323" si="15">J260*B260</f>
        <v>7200</v>
      </c>
      <c r="N260" s="21"/>
      <c r="Q260" s="21"/>
      <c r="R260" s="10"/>
      <c r="S260" s="10"/>
      <c r="T260" s="68"/>
      <c r="V260" s="21"/>
      <c r="X260" s="35"/>
      <c r="Y260" s="36"/>
      <c r="Z260" s="12"/>
      <c r="AA260" s="12"/>
      <c r="AB260" s="12"/>
      <c r="AC260" s="72"/>
      <c r="AD260" s="12"/>
      <c r="AF260" s="29"/>
      <c r="AG260" s="30"/>
      <c r="AH260" s="29"/>
      <c r="AI260" s="29"/>
      <c r="AJ260" s="31"/>
      <c r="AK260" s="29"/>
      <c r="AL260" s="30"/>
    </row>
    <row r="261" spans="1:38">
      <c r="A261" s="32">
        <v>40074</v>
      </c>
      <c r="B261" s="9">
        <v>50</v>
      </c>
      <c r="C261" s="10"/>
      <c r="D261" s="34"/>
      <c r="E261" s="11"/>
      <c r="F261" s="10"/>
      <c r="G261" s="10"/>
      <c r="I261" s="5">
        <f t="shared" si="13"/>
        <v>6</v>
      </c>
      <c r="J261" s="4">
        <f t="shared" si="14"/>
        <v>144</v>
      </c>
      <c r="K261" s="4">
        <f t="shared" si="15"/>
        <v>7200</v>
      </c>
      <c r="N261" s="21"/>
      <c r="Q261" s="21"/>
      <c r="R261" s="10"/>
      <c r="S261" s="10"/>
      <c r="T261" s="68"/>
      <c r="V261" s="21"/>
      <c r="X261" s="35"/>
      <c r="Y261" s="36"/>
      <c r="Z261" s="12"/>
      <c r="AA261" s="12"/>
      <c r="AB261" s="12"/>
      <c r="AC261" s="72"/>
      <c r="AD261" s="12"/>
      <c r="AF261" s="29"/>
      <c r="AG261" s="30"/>
      <c r="AH261" s="29"/>
      <c r="AI261" s="29"/>
      <c r="AJ261" s="31"/>
      <c r="AK261" s="29"/>
      <c r="AL261" s="30"/>
    </row>
    <row r="262" spans="1:38">
      <c r="A262" s="32">
        <v>40075</v>
      </c>
      <c r="B262" s="9">
        <v>50</v>
      </c>
      <c r="C262" s="10"/>
      <c r="D262" s="34"/>
      <c r="E262" s="11"/>
      <c r="F262" s="10"/>
      <c r="G262" s="10"/>
      <c r="I262" s="5">
        <f t="shared" si="13"/>
        <v>6</v>
      </c>
      <c r="J262" s="4">
        <f t="shared" si="14"/>
        <v>144</v>
      </c>
      <c r="K262" s="4">
        <f t="shared" si="15"/>
        <v>7200</v>
      </c>
      <c r="N262" s="21"/>
      <c r="Q262" s="21"/>
      <c r="R262" s="10"/>
      <c r="S262" s="10"/>
      <c r="T262" s="68"/>
      <c r="V262" s="21"/>
      <c r="X262" s="35"/>
      <c r="Y262" s="36"/>
      <c r="Z262" s="12"/>
      <c r="AA262" s="12"/>
      <c r="AB262" s="12"/>
      <c r="AC262" s="72"/>
      <c r="AD262" s="12"/>
      <c r="AF262" s="29"/>
      <c r="AG262" s="30"/>
      <c r="AH262" s="29"/>
      <c r="AI262" s="29"/>
      <c r="AJ262" s="31"/>
      <c r="AK262" s="29"/>
      <c r="AL262" s="30"/>
    </row>
    <row r="263" spans="1:38">
      <c r="A263" s="32">
        <v>40076</v>
      </c>
      <c r="B263" s="9">
        <v>50</v>
      </c>
      <c r="C263" s="10"/>
      <c r="D263" s="34"/>
      <c r="E263" s="11"/>
      <c r="F263" s="10"/>
      <c r="G263" s="10"/>
      <c r="I263" s="5">
        <f t="shared" si="13"/>
        <v>6</v>
      </c>
      <c r="J263" s="4">
        <f t="shared" si="14"/>
        <v>144</v>
      </c>
      <c r="K263" s="4">
        <f t="shared" si="15"/>
        <v>7200</v>
      </c>
      <c r="N263" s="21"/>
      <c r="Q263" s="21"/>
      <c r="R263" s="10"/>
      <c r="S263" s="10"/>
      <c r="T263" s="68"/>
      <c r="V263" s="21"/>
      <c r="X263" s="35"/>
      <c r="Y263" s="36"/>
      <c r="Z263" s="12"/>
      <c r="AA263" s="12"/>
      <c r="AB263" s="12"/>
      <c r="AC263" s="72"/>
      <c r="AD263" s="12"/>
      <c r="AF263" s="29"/>
      <c r="AG263" s="30"/>
      <c r="AH263" s="29"/>
      <c r="AI263" s="29"/>
      <c r="AJ263" s="31"/>
      <c r="AK263" s="29"/>
      <c r="AL263" s="30"/>
    </row>
    <row r="264" spans="1:38">
      <c r="A264" s="32">
        <v>40077</v>
      </c>
      <c r="B264" s="9">
        <v>50</v>
      </c>
      <c r="C264" s="10"/>
      <c r="D264" s="34"/>
      <c r="E264" s="11"/>
      <c r="F264" s="10"/>
      <c r="G264" s="10"/>
      <c r="I264" s="5">
        <f t="shared" si="13"/>
        <v>6</v>
      </c>
      <c r="J264" s="4">
        <f t="shared" si="14"/>
        <v>144</v>
      </c>
      <c r="K264" s="4">
        <f t="shared" si="15"/>
        <v>7200</v>
      </c>
      <c r="N264" s="21"/>
      <c r="Q264" s="21"/>
      <c r="R264" s="10"/>
      <c r="S264" s="10"/>
      <c r="T264" s="68"/>
      <c r="V264" s="21"/>
      <c r="X264" s="35"/>
      <c r="Y264" s="36"/>
      <c r="Z264" s="12"/>
      <c r="AA264" s="12"/>
      <c r="AB264" s="12"/>
      <c r="AC264" s="72"/>
      <c r="AD264" s="12"/>
      <c r="AF264" s="29"/>
      <c r="AG264" s="30"/>
      <c r="AH264" s="29"/>
      <c r="AI264" s="29"/>
      <c r="AJ264" s="31"/>
      <c r="AK264" s="29"/>
      <c r="AL264" s="30"/>
    </row>
    <row r="265" spans="1:38">
      <c r="A265" s="32">
        <v>40078</v>
      </c>
      <c r="B265" s="9">
        <v>50</v>
      </c>
      <c r="C265" s="10"/>
      <c r="D265" s="34"/>
      <c r="E265" s="11"/>
      <c r="F265" s="10"/>
      <c r="G265" s="10"/>
      <c r="I265" s="5">
        <f t="shared" si="13"/>
        <v>6</v>
      </c>
      <c r="J265" s="4">
        <f t="shared" si="14"/>
        <v>144</v>
      </c>
      <c r="K265" s="4">
        <f t="shared" si="15"/>
        <v>7200</v>
      </c>
      <c r="N265" s="21"/>
      <c r="Q265" s="21"/>
      <c r="R265" s="10"/>
      <c r="S265" s="10"/>
      <c r="T265" s="68"/>
      <c r="V265" s="21"/>
      <c r="X265" s="35"/>
      <c r="Y265" s="36"/>
      <c r="Z265" s="12"/>
      <c r="AA265" s="12"/>
      <c r="AB265" s="12"/>
      <c r="AC265" s="72"/>
      <c r="AD265" s="12"/>
      <c r="AF265" s="29"/>
      <c r="AG265" s="30"/>
      <c r="AH265" s="29"/>
      <c r="AI265" s="29"/>
      <c r="AJ265" s="31"/>
      <c r="AK265" s="29"/>
      <c r="AL265" s="30"/>
    </row>
    <row r="266" spans="1:38">
      <c r="A266" s="32">
        <v>40079</v>
      </c>
      <c r="B266" s="9">
        <v>50</v>
      </c>
      <c r="C266" s="10"/>
      <c r="D266" s="34"/>
      <c r="E266" s="11"/>
      <c r="F266" s="10"/>
      <c r="G266" s="10"/>
      <c r="I266" s="5">
        <f t="shared" si="13"/>
        <v>6</v>
      </c>
      <c r="J266" s="4">
        <f t="shared" si="14"/>
        <v>144</v>
      </c>
      <c r="K266" s="4">
        <f t="shared" si="15"/>
        <v>7200</v>
      </c>
      <c r="N266" s="21"/>
      <c r="Q266" s="21"/>
      <c r="R266" s="10"/>
      <c r="S266" s="10"/>
      <c r="T266" s="68"/>
      <c r="V266" s="21"/>
      <c r="X266" s="35"/>
      <c r="Y266" s="36"/>
      <c r="Z266" s="12"/>
      <c r="AA266" s="12"/>
      <c r="AB266" s="12"/>
      <c r="AC266" s="72"/>
      <c r="AD266" s="12"/>
      <c r="AF266" s="29"/>
      <c r="AG266" s="30"/>
      <c r="AH266" s="29"/>
      <c r="AI266" s="29"/>
      <c r="AJ266" s="31"/>
      <c r="AK266" s="29"/>
      <c r="AL266" s="30"/>
    </row>
    <row r="267" spans="1:38">
      <c r="A267" s="32">
        <v>40080</v>
      </c>
      <c r="B267" s="9">
        <v>50</v>
      </c>
      <c r="C267" s="10"/>
      <c r="D267" s="34"/>
      <c r="E267" s="11"/>
      <c r="F267" s="10"/>
      <c r="G267" s="10"/>
      <c r="I267" s="5">
        <f t="shared" si="13"/>
        <v>6</v>
      </c>
      <c r="J267" s="4">
        <f t="shared" si="14"/>
        <v>144</v>
      </c>
      <c r="K267" s="4">
        <f t="shared" si="15"/>
        <v>7200</v>
      </c>
      <c r="N267" s="21"/>
      <c r="Q267" s="21"/>
      <c r="R267" s="10"/>
      <c r="S267" s="10"/>
      <c r="T267" s="68"/>
      <c r="V267" s="21"/>
      <c r="X267" s="35"/>
      <c r="Y267" s="36"/>
      <c r="Z267" s="12"/>
      <c r="AA267" s="12"/>
      <c r="AB267" s="12"/>
      <c r="AC267" s="72"/>
      <c r="AD267" s="12"/>
      <c r="AF267" s="29"/>
      <c r="AG267" s="30"/>
      <c r="AH267" s="29"/>
      <c r="AI267" s="29"/>
      <c r="AJ267" s="31"/>
      <c r="AK267" s="29"/>
      <c r="AL267" s="30"/>
    </row>
    <row r="268" spans="1:38">
      <c r="A268" s="32">
        <v>40081</v>
      </c>
      <c r="B268" s="9">
        <v>50</v>
      </c>
      <c r="C268" s="10"/>
      <c r="D268" s="34"/>
      <c r="E268" s="11"/>
      <c r="F268" s="10"/>
      <c r="G268" s="10"/>
      <c r="I268" s="5">
        <f t="shared" si="13"/>
        <v>6</v>
      </c>
      <c r="J268" s="4">
        <f t="shared" si="14"/>
        <v>144</v>
      </c>
      <c r="K268" s="4">
        <f t="shared" si="15"/>
        <v>7200</v>
      </c>
      <c r="N268" s="21"/>
      <c r="Q268" s="21"/>
      <c r="R268" s="10"/>
      <c r="S268" s="10"/>
      <c r="T268" s="68"/>
      <c r="V268" s="21"/>
      <c r="X268" s="35"/>
      <c r="Y268" s="36"/>
      <c r="Z268" s="12"/>
      <c r="AA268" s="12"/>
      <c r="AB268" s="12"/>
      <c r="AC268" s="72"/>
      <c r="AD268" s="12"/>
      <c r="AF268" s="29"/>
      <c r="AG268" s="30"/>
      <c r="AH268" s="29"/>
      <c r="AI268" s="29"/>
      <c r="AJ268" s="31"/>
      <c r="AK268" s="29"/>
      <c r="AL268" s="30"/>
    </row>
    <row r="269" spans="1:38">
      <c r="A269" s="32">
        <v>40082</v>
      </c>
      <c r="B269" s="9">
        <v>50</v>
      </c>
      <c r="C269" s="10"/>
      <c r="D269" s="34"/>
      <c r="E269" s="11"/>
      <c r="F269" s="10"/>
      <c r="G269" s="10"/>
      <c r="I269" s="5">
        <f t="shared" si="13"/>
        <v>6</v>
      </c>
      <c r="J269" s="4">
        <f t="shared" si="14"/>
        <v>144</v>
      </c>
      <c r="K269" s="4">
        <f t="shared" si="15"/>
        <v>7200</v>
      </c>
      <c r="N269" s="21"/>
      <c r="Q269" s="21"/>
      <c r="R269" s="10"/>
      <c r="S269" s="10"/>
      <c r="T269" s="68"/>
      <c r="V269" s="21"/>
      <c r="X269" s="35"/>
      <c r="Y269" s="36"/>
      <c r="Z269" s="12"/>
      <c r="AA269" s="12"/>
      <c r="AB269" s="12"/>
      <c r="AC269" s="72"/>
      <c r="AD269" s="12"/>
      <c r="AF269" s="29"/>
      <c r="AG269" s="30"/>
      <c r="AH269" s="29"/>
      <c r="AI269" s="29"/>
      <c r="AJ269" s="31"/>
      <c r="AK269" s="29"/>
      <c r="AL269" s="30"/>
    </row>
    <row r="270" spans="1:38">
      <c r="A270" s="32">
        <v>40083</v>
      </c>
      <c r="B270" s="9">
        <v>50</v>
      </c>
      <c r="C270" s="10"/>
      <c r="D270" s="34"/>
      <c r="E270" s="11"/>
      <c r="F270" s="10"/>
      <c r="G270" s="10"/>
      <c r="I270" s="5">
        <f t="shared" si="13"/>
        <v>6</v>
      </c>
      <c r="J270" s="4">
        <f t="shared" si="14"/>
        <v>144</v>
      </c>
      <c r="K270" s="4">
        <f t="shared" si="15"/>
        <v>7200</v>
      </c>
      <c r="N270" s="21"/>
      <c r="Q270" s="21"/>
      <c r="R270" s="10"/>
      <c r="S270" s="10"/>
      <c r="T270" s="68"/>
      <c r="V270" s="21"/>
      <c r="X270" s="35"/>
      <c r="Y270" s="36"/>
      <c r="Z270" s="12"/>
      <c r="AA270" s="12"/>
      <c r="AB270" s="12"/>
      <c r="AC270" s="72"/>
      <c r="AD270" s="12"/>
      <c r="AF270" s="29"/>
      <c r="AG270" s="30"/>
      <c r="AH270" s="29"/>
      <c r="AI270" s="29"/>
      <c r="AJ270" s="31"/>
      <c r="AK270" s="29"/>
      <c r="AL270" s="30"/>
    </row>
    <row r="271" spans="1:38">
      <c r="A271" s="32">
        <v>40084</v>
      </c>
      <c r="B271" s="9">
        <v>50</v>
      </c>
      <c r="C271" s="10"/>
      <c r="D271" s="34"/>
      <c r="E271" s="11"/>
      <c r="F271" s="10"/>
      <c r="G271" s="10"/>
      <c r="I271" s="5">
        <f t="shared" si="13"/>
        <v>6</v>
      </c>
      <c r="J271" s="4">
        <f t="shared" si="14"/>
        <v>144</v>
      </c>
      <c r="K271" s="4">
        <f t="shared" si="15"/>
        <v>7200</v>
      </c>
      <c r="N271" s="21"/>
      <c r="Q271" s="21"/>
      <c r="R271" s="10"/>
      <c r="S271" s="10"/>
      <c r="T271" s="68"/>
      <c r="V271" s="21"/>
      <c r="X271" s="35"/>
      <c r="Y271" s="36"/>
      <c r="Z271" s="12"/>
      <c r="AA271" s="12"/>
      <c r="AB271" s="12"/>
      <c r="AC271" s="72"/>
      <c r="AD271" s="12"/>
      <c r="AF271" s="29"/>
      <c r="AG271" s="30"/>
      <c r="AH271" s="29"/>
      <c r="AI271" s="29"/>
      <c r="AJ271" s="31"/>
      <c r="AK271" s="29"/>
      <c r="AL271" s="30"/>
    </row>
    <row r="272" spans="1:38">
      <c r="A272" s="32">
        <v>40085</v>
      </c>
      <c r="B272" s="9">
        <v>50</v>
      </c>
      <c r="C272" s="10"/>
      <c r="D272" s="34"/>
      <c r="E272" s="11"/>
      <c r="F272" s="10"/>
      <c r="G272" s="10"/>
      <c r="I272" s="5">
        <f t="shared" si="13"/>
        <v>6</v>
      </c>
      <c r="J272" s="4">
        <f t="shared" si="14"/>
        <v>144</v>
      </c>
      <c r="K272" s="4">
        <f t="shared" si="15"/>
        <v>7200</v>
      </c>
      <c r="N272" s="21"/>
      <c r="Q272" s="21"/>
      <c r="R272" s="10"/>
      <c r="S272" s="10"/>
      <c r="T272" s="68"/>
      <c r="V272" s="21"/>
      <c r="X272" s="35"/>
      <c r="Y272" s="36"/>
      <c r="Z272" s="12"/>
      <c r="AA272" s="12"/>
      <c r="AB272" s="12"/>
      <c r="AC272" s="72"/>
      <c r="AD272" s="12"/>
      <c r="AF272" s="29"/>
      <c r="AG272" s="30"/>
      <c r="AH272" s="29"/>
      <c r="AI272" s="29"/>
      <c r="AJ272" s="31"/>
      <c r="AK272" s="29"/>
      <c r="AL272" s="30"/>
    </row>
    <row r="273" spans="1:38">
      <c r="A273" s="32">
        <v>40086</v>
      </c>
      <c r="B273" s="9">
        <v>50</v>
      </c>
      <c r="C273" s="10"/>
      <c r="D273" s="34"/>
      <c r="E273" s="11"/>
      <c r="F273" s="10"/>
      <c r="G273" s="10"/>
      <c r="I273" s="5">
        <f t="shared" si="13"/>
        <v>6</v>
      </c>
      <c r="J273" s="4">
        <f t="shared" si="14"/>
        <v>144</v>
      </c>
      <c r="K273" s="4">
        <f t="shared" si="15"/>
        <v>7200</v>
      </c>
      <c r="N273" s="21"/>
      <c r="Q273" s="21"/>
      <c r="R273" s="10"/>
      <c r="S273" s="10"/>
      <c r="T273" s="68"/>
      <c r="V273" s="21"/>
      <c r="X273" s="35"/>
      <c r="Y273" s="36"/>
      <c r="Z273" s="12"/>
      <c r="AA273" s="12"/>
      <c r="AB273" s="12"/>
      <c r="AC273" s="72"/>
      <c r="AD273" s="12"/>
      <c r="AF273" s="29"/>
      <c r="AG273" s="30"/>
      <c r="AH273" s="29"/>
      <c r="AI273" s="29"/>
      <c r="AJ273" s="31"/>
      <c r="AK273" s="29"/>
      <c r="AL273" s="30"/>
    </row>
    <row r="274" spans="1:38">
      <c r="A274" s="32">
        <v>40087</v>
      </c>
      <c r="B274" s="9">
        <v>50</v>
      </c>
      <c r="C274" s="10"/>
      <c r="D274" s="34"/>
      <c r="E274" s="11"/>
      <c r="F274" s="10"/>
      <c r="G274" s="10"/>
      <c r="I274" s="5">
        <f t="shared" si="13"/>
        <v>6</v>
      </c>
      <c r="J274" s="4">
        <f t="shared" si="14"/>
        <v>144</v>
      </c>
      <c r="K274" s="4">
        <f t="shared" si="15"/>
        <v>7200</v>
      </c>
      <c r="N274" s="21"/>
      <c r="Q274" s="21"/>
      <c r="R274" s="10"/>
      <c r="S274" s="10"/>
      <c r="T274" s="68"/>
      <c r="V274" s="21"/>
      <c r="X274" s="35"/>
      <c r="Y274" s="36"/>
      <c r="Z274" s="12"/>
      <c r="AA274" s="12"/>
      <c r="AB274" s="12"/>
      <c r="AC274" s="72"/>
      <c r="AD274" s="12"/>
      <c r="AF274" s="29"/>
      <c r="AG274" s="30"/>
      <c r="AH274" s="29"/>
      <c r="AI274" s="29"/>
      <c r="AJ274" s="31"/>
      <c r="AK274" s="29"/>
      <c r="AL274" s="30"/>
    </row>
    <row r="275" spans="1:38">
      <c r="A275" s="32">
        <v>40088</v>
      </c>
      <c r="B275" s="9">
        <v>50</v>
      </c>
      <c r="C275" s="10"/>
      <c r="D275" s="34"/>
      <c r="E275" s="11"/>
      <c r="F275" s="10"/>
      <c r="G275" s="10"/>
      <c r="I275" s="5">
        <f t="shared" si="13"/>
        <v>6</v>
      </c>
      <c r="J275" s="4">
        <f t="shared" si="14"/>
        <v>144</v>
      </c>
      <c r="K275" s="4">
        <f t="shared" si="15"/>
        <v>7200</v>
      </c>
      <c r="N275" s="21"/>
      <c r="Q275" s="21"/>
      <c r="R275" s="10"/>
      <c r="S275" s="10"/>
      <c r="T275" s="68"/>
      <c r="V275" s="21"/>
      <c r="X275" s="35"/>
      <c r="Y275" s="36"/>
      <c r="Z275" s="12"/>
      <c r="AA275" s="12"/>
      <c r="AB275" s="12"/>
      <c r="AC275" s="72"/>
      <c r="AD275" s="12"/>
      <c r="AF275" s="29"/>
      <c r="AG275" s="30"/>
      <c r="AH275" s="29"/>
      <c r="AI275" s="29"/>
      <c r="AJ275" s="31"/>
      <c r="AK275" s="29"/>
      <c r="AL275" s="30"/>
    </row>
    <row r="276" spans="1:38">
      <c r="A276" s="32">
        <v>40089</v>
      </c>
      <c r="B276" s="9">
        <v>50</v>
      </c>
      <c r="C276" s="10"/>
      <c r="D276" s="34"/>
      <c r="E276" s="11"/>
      <c r="F276" s="10"/>
      <c r="G276" s="10"/>
      <c r="I276" s="5">
        <f t="shared" si="13"/>
        <v>6</v>
      </c>
      <c r="J276" s="4">
        <f t="shared" si="14"/>
        <v>144</v>
      </c>
      <c r="K276" s="4">
        <f t="shared" si="15"/>
        <v>7200</v>
      </c>
      <c r="N276" s="21"/>
      <c r="Q276" s="21"/>
      <c r="R276" s="10"/>
      <c r="S276" s="10"/>
      <c r="T276" s="68"/>
      <c r="V276" s="21"/>
      <c r="X276" s="35"/>
      <c r="Y276" s="36"/>
      <c r="Z276" s="12"/>
      <c r="AA276" s="12"/>
      <c r="AB276" s="12"/>
      <c r="AC276" s="72"/>
      <c r="AD276" s="12"/>
      <c r="AF276" s="29"/>
      <c r="AG276" s="30"/>
      <c r="AH276" s="29"/>
      <c r="AI276" s="29"/>
      <c r="AJ276" s="31"/>
      <c r="AK276" s="29"/>
      <c r="AL276" s="30"/>
    </row>
    <row r="277" spans="1:38">
      <c r="A277" s="32">
        <v>40090</v>
      </c>
      <c r="B277" s="9">
        <v>50</v>
      </c>
      <c r="C277" s="10"/>
      <c r="D277" s="34"/>
      <c r="E277" s="11"/>
      <c r="F277" s="10"/>
      <c r="G277" s="10"/>
      <c r="I277" s="5">
        <f t="shared" si="13"/>
        <v>6</v>
      </c>
      <c r="J277" s="4">
        <f t="shared" si="14"/>
        <v>144</v>
      </c>
      <c r="K277" s="4">
        <f t="shared" si="15"/>
        <v>7200</v>
      </c>
      <c r="N277" s="21"/>
      <c r="Q277" s="21"/>
      <c r="R277" s="10"/>
      <c r="S277" s="10"/>
      <c r="T277" s="68"/>
      <c r="V277" s="21"/>
      <c r="X277" s="35"/>
      <c r="Y277" s="36"/>
      <c r="Z277" s="12"/>
      <c r="AA277" s="12"/>
      <c r="AB277" s="12"/>
      <c r="AC277" s="72"/>
      <c r="AD277" s="12"/>
      <c r="AF277" s="29"/>
      <c r="AG277" s="30"/>
      <c r="AH277" s="29"/>
      <c r="AI277" s="29"/>
      <c r="AJ277" s="31"/>
      <c r="AK277" s="29"/>
      <c r="AL277" s="30"/>
    </row>
    <row r="278" spans="1:38">
      <c r="A278" s="32">
        <v>40091</v>
      </c>
      <c r="B278" s="9">
        <v>50</v>
      </c>
      <c r="C278" s="10"/>
      <c r="D278" s="34"/>
      <c r="E278" s="11"/>
      <c r="F278" s="10"/>
      <c r="G278" s="10"/>
      <c r="I278" s="5">
        <f t="shared" si="13"/>
        <v>6</v>
      </c>
      <c r="J278" s="4">
        <f t="shared" si="14"/>
        <v>144</v>
      </c>
      <c r="K278" s="4">
        <f t="shared" si="15"/>
        <v>7200</v>
      </c>
      <c r="N278" s="21"/>
      <c r="Q278" s="21"/>
      <c r="R278" s="10"/>
      <c r="S278" s="10"/>
      <c r="T278" s="68"/>
      <c r="V278" s="21"/>
      <c r="X278" s="35"/>
      <c r="Y278" s="36"/>
      <c r="Z278" s="12"/>
      <c r="AA278" s="12"/>
      <c r="AB278" s="12"/>
      <c r="AC278" s="72"/>
      <c r="AD278" s="12"/>
      <c r="AF278" s="29"/>
      <c r="AG278" s="30"/>
      <c r="AH278" s="29"/>
      <c r="AI278" s="29"/>
      <c r="AJ278" s="31"/>
      <c r="AK278" s="29"/>
      <c r="AL278" s="30"/>
    </row>
    <row r="279" spans="1:38">
      <c r="A279" s="32">
        <v>40092</v>
      </c>
      <c r="B279" s="9">
        <v>50</v>
      </c>
      <c r="C279" s="10"/>
      <c r="D279" s="34"/>
      <c r="E279" s="11"/>
      <c r="F279" s="10"/>
      <c r="G279" s="10"/>
      <c r="I279" s="5">
        <f t="shared" si="13"/>
        <v>6</v>
      </c>
      <c r="J279" s="4">
        <f t="shared" si="14"/>
        <v>144</v>
      </c>
      <c r="K279" s="4">
        <f t="shared" si="15"/>
        <v>7200</v>
      </c>
      <c r="N279" s="21"/>
      <c r="Q279" s="21"/>
      <c r="R279" s="10"/>
      <c r="S279" s="10"/>
      <c r="T279" s="68"/>
      <c r="V279" s="21"/>
      <c r="X279" s="35"/>
      <c r="Y279" s="36"/>
      <c r="Z279" s="12"/>
      <c r="AA279" s="12"/>
      <c r="AB279" s="12"/>
      <c r="AC279" s="72"/>
      <c r="AD279" s="12"/>
      <c r="AF279" s="29"/>
      <c r="AG279" s="30"/>
      <c r="AH279" s="29"/>
      <c r="AI279" s="29"/>
      <c r="AJ279" s="31"/>
      <c r="AK279" s="29"/>
      <c r="AL279" s="30"/>
    </row>
    <row r="280" spans="1:38">
      <c r="A280" s="32">
        <v>40093</v>
      </c>
      <c r="B280" s="9">
        <v>50</v>
      </c>
      <c r="C280" s="10"/>
      <c r="D280" s="34"/>
      <c r="E280" s="11"/>
      <c r="F280" s="10"/>
      <c r="G280" s="10"/>
      <c r="I280" s="5">
        <f t="shared" si="13"/>
        <v>6</v>
      </c>
      <c r="J280" s="4">
        <f t="shared" si="14"/>
        <v>144</v>
      </c>
      <c r="K280" s="4">
        <f t="shared" si="15"/>
        <v>7200</v>
      </c>
      <c r="N280" s="21"/>
      <c r="Q280" s="21"/>
      <c r="R280" s="10"/>
      <c r="S280" s="10"/>
      <c r="T280" s="68"/>
      <c r="V280" s="21"/>
      <c r="X280" s="35"/>
      <c r="Y280" s="36"/>
      <c r="Z280" s="12"/>
      <c r="AA280" s="12"/>
      <c r="AB280" s="12"/>
      <c r="AC280" s="72"/>
      <c r="AD280" s="12"/>
      <c r="AF280" s="29"/>
      <c r="AG280" s="30"/>
      <c r="AH280" s="29"/>
      <c r="AI280" s="29"/>
      <c r="AJ280" s="31"/>
      <c r="AK280" s="29"/>
      <c r="AL280" s="30"/>
    </row>
    <row r="281" spans="1:38">
      <c r="A281" s="32">
        <v>40094</v>
      </c>
      <c r="B281" s="9">
        <v>50</v>
      </c>
      <c r="C281" s="10"/>
      <c r="D281" s="34"/>
      <c r="E281" s="11"/>
      <c r="F281" s="10"/>
      <c r="G281" s="10"/>
      <c r="I281" s="5">
        <f t="shared" si="13"/>
        <v>6</v>
      </c>
      <c r="J281" s="4">
        <f t="shared" si="14"/>
        <v>144</v>
      </c>
      <c r="K281" s="4">
        <f t="shared" si="15"/>
        <v>7200</v>
      </c>
      <c r="N281" s="21"/>
      <c r="Q281" s="21"/>
      <c r="R281" s="10"/>
      <c r="S281" s="10"/>
      <c r="T281" s="68"/>
      <c r="V281" s="21"/>
      <c r="X281" s="35"/>
      <c r="Y281" s="36"/>
      <c r="Z281" s="12"/>
      <c r="AA281" s="12"/>
      <c r="AB281" s="12"/>
      <c r="AC281" s="72"/>
      <c r="AD281" s="12"/>
      <c r="AF281" s="29"/>
      <c r="AG281" s="30"/>
      <c r="AH281" s="29"/>
      <c r="AI281" s="29"/>
      <c r="AJ281" s="31"/>
      <c r="AK281" s="29"/>
      <c r="AL281" s="30"/>
    </row>
    <row r="282" spans="1:38">
      <c r="A282" s="32">
        <v>40095</v>
      </c>
      <c r="B282" s="9">
        <v>50</v>
      </c>
      <c r="C282" s="10"/>
      <c r="D282" s="34"/>
      <c r="E282" s="11"/>
      <c r="F282" s="10"/>
      <c r="G282" s="10"/>
      <c r="I282" s="5">
        <f t="shared" si="13"/>
        <v>6</v>
      </c>
      <c r="J282" s="4">
        <f t="shared" si="14"/>
        <v>144</v>
      </c>
      <c r="K282" s="4">
        <f t="shared" si="15"/>
        <v>7200</v>
      </c>
      <c r="N282" s="21"/>
      <c r="Q282" s="21"/>
      <c r="R282" s="10"/>
      <c r="S282" s="10"/>
      <c r="T282" s="68"/>
      <c r="V282" s="21"/>
      <c r="X282" s="35"/>
      <c r="Y282" s="36"/>
      <c r="Z282" s="12"/>
      <c r="AA282" s="12"/>
      <c r="AB282" s="12"/>
      <c r="AC282" s="72"/>
      <c r="AD282" s="12"/>
      <c r="AF282" s="29"/>
      <c r="AG282" s="30"/>
      <c r="AH282" s="29"/>
      <c r="AI282" s="29"/>
      <c r="AJ282" s="31"/>
      <c r="AK282" s="29"/>
      <c r="AL282" s="30"/>
    </row>
    <row r="283" spans="1:38">
      <c r="A283" s="32">
        <v>40096</v>
      </c>
      <c r="B283" s="9">
        <v>50</v>
      </c>
      <c r="C283" s="10"/>
      <c r="D283" s="34"/>
      <c r="E283" s="11"/>
      <c r="F283" s="10"/>
      <c r="G283" s="10"/>
      <c r="I283" s="5">
        <f t="shared" si="13"/>
        <v>6</v>
      </c>
      <c r="J283" s="4">
        <f t="shared" si="14"/>
        <v>144</v>
      </c>
      <c r="K283" s="4">
        <f t="shared" si="15"/>
        <v>7200</v>
      </c>
      <c r="N283" s="21"/>
      <c r="Q283" s="21"/>
      <c r="R283" s="10"/>
      <c r="S283" s="10"/>
      <c r="T283" s="68"/>
      <c r="V283" s="21"/>
      <c r="X283" s="35"/>
      <c r="Y283" s="36"/>
      <c r="Z283" s="12"/>
      <c r="AA283" s="12"/>
      <c r="AB283" s="12"/>
      <c r="AC283" s="72"/>
      <c r="AD283" s="12"/>
      <c r="AF283" s="29"/>
      <c r="AG283" s="30"/>
      <c r="AH283" s="29"/>
      <c r="AI283" s="29"/>
      <c r="AJ283" s="31"/>
      <c r="AK283" s="29"/>
      <c r="AL283" s="30"/>
    </row>
    <row r="284" spans="1:38">
      <c r="A284" s="32">
        <v>40097</v>
      </c>
      <c r="B284" s="9">
        <v>50</v>
      </c>
      <c r="C284" s="10"/>
      <c r="D284" s="34"/>
      <c r="E284" s="11"/>
      <c r="F284" s="10"/>
      <c r="G284" s="10"/>
      <c r="I284" s="5">
        <f t="shared" si="13"/>
        <v>6</v>
      </c>
      <c r="J284" s="4">
        <f t="shared" si="14"/>
        <v>144</v>
      </c>
      <c r="K284" s="4">
        <f t="shared" si="15"/>
        <v>7200</v>
      </c>
      <c r="N284" s="21"/>
      <c r="Q284" s="21"/>
      <c r="R284" s="10"/>
      <c r="S284" s="10"/>
      <c r="T284" s="68"/>
      <c r="V284" s="21"/>
      <c r="X284" s="35"/>
      <c r="Y284" s="36"/>
      <c r="Z284" s="12"/>
      <c r="AA284" s="12"/>
      <c r="AB284" s="12"/>
      <c r="AC284" s="72"/>
      <c r="AD284" s="12"/>
      <c r="AF284" s="29"/>
      <c r="AG284" s="30"/>
      <c r="AH284" s="29"/>
      <c r="AI284" s="29"/>
      <c r="AJ284" s="31"/>
      <c r="AK284" s="29"/>
      <c r="AL284" s="30"/>
    </row>
    <row r="285" spans="1:38">
      <c r="A285" s="32">
        <v>40098</v>
      </c>
      <c r="B285" s="9">
        <v>50</v>
      </c>
      <c r="C285" s="10"/>
      <c r="D285" s="34"/>
      <c r="E285" s="11"/>
      <c r="F285" s="10"/>
      <c r="G285" s="10"/>
      <c r="I285" s="5">
        <f t="shared" si="13"/>
        <v>6</v>
      </c>
      <c r="J285" s="4">
        <f t="shared" si="14"/>
        <v>144</v>
      </c>
      <c r="K285" s="4">
        <f t="shared" si="15"/>
        <v>7200</v>
      </c>
      <c r="N285" s="21"/>
      <c r="Q285" s="21"/>
      <c r="R285" s="10"/>
      <c r="S285" s="10"/>
      <c r="T285" s="68"/>
      <c r="V285" s="21"/>
      <c r="X285" s="35"/>
      <c r="Y285" s="36"/>
      <c r="Z285" s="12"/>
      <c r="AA285" s="12"/>
      <c r="AB285" s="12"/>
      <c r="AC285" s="72"/>
      <c r="AD285" s="12"/>
      <c r="AF285" s="29"/>
      <c r="AG285" s="30"/>
      <c r="AH285" s="29"/>
      <c r="AI285" s="29"/>
      <c r="AJ285" s="31"/>
      <c r="AK285" s="29"/>
      <c r="AL285" s="30"/>
    </row>
    <row r="286" spans="1:38">
      <c r="A286" s="32">
        <v>40099</v>
      </c>
      <c r="B286" s="9">
        <v>50</v>
      </c>
      <c r="C286" s="10"/>
      <c r="D286" s="34"/>
      <c r="E286" s="11"/>
      <c r="F286" s="10"/>
      <c r="G286" s="10"/>
      <c r="I286" s="5">
        <f t="shared" si="13"/>
        <v>6</v>
      </c>
      <c r="J286" s="4">
        <f t="shared" si="14"/>
        <v>144</v>
      </c>
      <c r="K286" s="4">
        <f t="shared" si="15"/>
        <v>7200</v>
      </c>
      <c r="N286" s="21"/>
      <c r="Q286" s="21"/>
      <c r="R286" s="10"/>
      <c r="S286" s="10"/>
      <c r="T286" s="68"/>
      <c r="V286" s="21"/>
      <c r="X286" s="35"/>
      <c r="Y286" s="36"/>
      <c r="Z286" s="12"/>
      <c r="AA286" s="12"/>
      <c r="AB286" s="12"/>
      <c r="AC286" s="72"/>
      <c r="AD286" s="12"/>
      <c r="AF286" s="29"/>
      <c r="AG286" s="30"/>
      <c r="AH286" s="29"/>
      <c r="AI286" s="29"/>
      <c r="AJ286" s="31"/>
      <c r="AK286" s="29"/>
      <c r="AL286" s="30"/>
    </row>
    <row r="287" spans="1:38">
      <c r="A287" s="32">
        <v>40100</v>
      </c>
      <c r="B287" s="9">
        <v>50</v>
      </c>
      <c r="C287" s="10"/>
      <c r="D287" s="34"/>
      <c r="E287" s="11"/>
      <c r="F287" s="10"/>
      <c r="G287" s="10"/>
      <c r="I287" s="5">
        <f t="shared" si="13"/>
        <v>6</v>
      </c>
      <c r="J287" s="4">
        <f t="shared" si="14"/>
        <v>144</v>
      </c>
      <c r="K287" s="4">
        <f t="shared" si="15"/>
        <v>7200</v>
      </c>
      <c r="N287" s="21"/>
      <c r="Q287" s="21"/>
      <c r="R287" s="10"/>
      <c r="S287" s="10"/>
      <c r="T287" s="68"/>
      <c r="V287" s="21"/>
      <c r="X287" s="35"/>
      <c r="Y287" s="36"/>
      <c r="Z287" s="12"/>
      <c r="AA287" s="12"/>
      <c r="AB287" s="12"/>
      <c r="AC287" s="72"/>
      <c r="AD287" s="12"/>
      <c r="AF287" s="29"/>
      <c r="AG287" s="30"/>
      <c r="AH287" s="29"/>
      <c r="AI287" s="29"/>
      <c r="AJ287" s="31"/>
      <c r="AK287" s="29"/>
      <c r="AL287" s="30"/>
    </row>
    <row r="288" spans="1:38">
      <c r="A288" s="32">
        <v>40101</v>
      </c>
      <c r="B288" s="9">
        <v>50</v>
      </c>
      <c r="C288" s="10"/>
      <c r="D288" s="34"/>
      <c r="E288" s="11"/>
      <c r="F288" s="10"/>
      <c r="G288" s="10"/>
      <c r="I288" s="5">
        <f t="shared" si="13"/>
        <v>6</v>
      </c>
      <c r="J288" s="4">
        <f t="shared" si="14"/>
        <v>144</v>
      </c>
      <c r="K288" s="4">
        <f t="shared" si="15"/>
        <v>7200</v>
      </c>
      <c r="N288" s="21"/>
      <c r="Q288" s="21"/>
      <c r="R288" s="10"/>
      <c r="S288" s="10"/>
      <c r="T288" s="68"/>
      <c r="V288" s="21"/>
      <c r="X288" s="35"/>
      <c r="Y288" s="36"/>
      <c r="Z288" s="12"/>
      <c r="AA288" s="12"/>
      <c r="AB288" s="12"/>
      <c r="AC288" s="72"/>
      <c r="AD288" s="12"/>
      <c r="AF288" s="29"/>
      <c r="AG288" s="30"/>
      <c r="AH288" s="29"/>
      <c r="AI288" s="29"/>
      <c r="AJ288" s="31"/>
      <c r="AK288" s="29"/>
      <c r="AL288" s="30"/>
    </row>
    <row r="289" spans="1:38">
      <c r="A289" s="32">
        <v>40102</v>
      </c>
      <c r="B289" s="9">
        <v>50</v>
      </c>
      <c r="C289" s="10"/>
      <c r="D289" s="34"/>
      <c r="E289" s="11"/>
      <c r="F289" s="10"/>
      <c r="G289" s="10"/>
      <c r="I289" s="5">
        <f t="shared" si="13"/>
        <v>6</v>
      </c>
      <c r="J289" s="4">
        <f t="shared" si="14"/>
        <v>144</v>
      </c>
      <c r="K289" s="4">
        <f t="shared" si="15"/>
        <v>7200</v>
      </c>
      <c r="N289" s="21"/>
      <c r="Q289" s="21"/>
      <c r="R289" s="10"/>
      <c r="S289" s="10"/>
      <c r="T289" s="68"/>
      <c r="V289" s="21"/>
      <c r="X289" s="35"/>
      <c r="Y289" s="36"/>
      <c r="Z289" s="12"/>
      <c r="AA289" s="12"/>
      <c r="AB289" s="12"/>
      <c r="AC289" s="72"/>
      <c r="AD289" s="12"/>
      <c r="AF289" s="29"/>
      <c r="AG289" s="30"/>
      <c r="AH289" s="29"/>
      <c r="AI289" s="29"/>
      <c r="AJ289" s="31"/>
      <c r="AK289" s="29"/>
      <c r="AL289" s="30"/>
    </row>
    <row r="290" spans="1:38">
      <c r="A290" s="32">
        <v>40103</v>
      </c>
      <c r="B290" s="9">
        <v>50</v>
      </c>
      <c r="C290" s="10"/>
      <c r="D290" s="34"/>
      <c r="E290" s="11"/>
      <c r="F290" s="10"/>
      <c r="G290" s="10"/>
      <c r="I290" s="5">
        <f t="shared" si="13"/>
        <v>6</v>
      </c>
      <c r="J290" s="4">
        <f t="shared" si="14"/>
        <v>144</v>
      </c>
      <c r="K290" s="4">
        <f t="shared" si="15"/>
        <v>7200</v>
      </c>
      <c r="N290" s="21"/>
      <c r="Q290" s="21"/>
      <c r="R290" s="10"/>
      <c r="S290" s="10"/>
      <c r="T290" s="68"/>
      <c r="V290" s="21"/>
      <c r="X290" s="35"/>
      <c r="Y290" s="36"/>
      <c r="Z290" s="12"/>
      <c r="AA290" s="12"/>
      <c r="AB290" s="12"/>
      <c r="AC290" s="72"/>
      <c r="AD290" s="12"/>
      <c r="AF290" s="29"/>
      <c r="AG290" s="30"/>
      <c r="AH290" s="29"/>
      <c r="AI290" s="29"/>
      <c r="AJ290" s="31"/>
      <c r="AK290" s="29"/>
      <c r="AL290" s="30"/>
    </row>
    <row r="291" spans="1:38">
      <c r="A291" s="32">
        <v>40104</v>
      </c>
      <c r="B291" s="9">
        <v>50</v>
      </c>
      <c r="C291" s="10"/>
      <c r="D291" s="34"/>
      <c r="E291" s="11"/>
      <c r="F291" s="10"/>
      <c r="G291" s="10"/>
      <c r="I291" s="5">
        <f t="shared" si="13"/>
        <v>6</v>
      </c>
      <c r="J291" s="4">
        <f t="shared" si="14"/>
        <v>144</v>
      </c>
      <c r="K291" s="4">
        <f t="shared" si="15"/>
        <v>7200</v>
      </c>
      <c r="N291" s="21"/>
      <c r="Q291" s="21"/>
      <c r="R291" s="10"/>
      <c r="S291" s="10"/>
      <c r="T291" s="68"/>
      <c r="V291" s="21"/>
      <c r="X291" s="35"/>
      <c r="Y291" s="36"/>
      <c r="Z291" s="12"/>
      <c r="AA291" s="12"/>
      <c r="AB291" s="12"/>
      <c r="AC291" s="72"/>
      <c r="AD291" s="12"/>
      <c r="AF291" s="29"/>
      <c r="AG291" s="30"/>
      <c r="AH291" s="29"/>
      <c r="AI291" s="29"/>
      <c r="AJ291" s="31"/>
      <c r="AK291" s="29"/>
      <c r="AL291" s="30"/>
    </row>
    <row r="292" spans="1:38">
      <c r="A292" s="32">
        <v>40105</v>
      </c>
      <c r="B292" s="9">
        <v>50</v>
      </c>
      <c r="C292" s="10"/>
      <c r="D292" s="34"/>
      <c r="E292" s="11"/>
      <c r="F292" s="10"/>
      <c r="G292" s="10"/>
      <c r="I292" s="5">
        <f t="shared" si="13"/>
        <v>6</v>
      </c>
      <c r="J292" s="4">
        <f t="shared" si="14"/>
        <v>144</v>
      </c>
      <c r="K292" s="4">
        <f t="shared" si="15"/>
        <v>7200</v>
      </c>
      <c r="N292" s="21"/>
      <c r="Q292" s="21"/>
      <c r="R292" s="10"/>
      <c r="S292" s="10"/>
      <c r="T292" s="68"/>
      <c r="V292" s="21"/>
      <c r="X292" s="35"/>
      <c r="Y292" s="36"/>
      <c r="Z292" s="12"/>
      <c r="AA292" s="12"/>
      <c r="AB292" s="12"/>
      <c r="AC292" s="72"/>
      <c r="AD292" s="12"/>
      <c r="AF292" s="29"/>
      <c r="AG292" s="30"/>
      <c r="AH292" s="29"/>
      <c r="AI292" s="29"/>
      <c r="AJ292" s="31"/>
      <c r="AK292" s="29"/>
      <c r="AL292" s="30"/>
    </row>
    <row r="293" spans="1:38">
      <c r="A293" s="32">
        <v>40106</v>
      </c>
      <c r="B293" s="9">
        <v>50</v>
      </c>
      <c r="C293" s="10"/>
      <c r="D293" s="34"/>
      <c r="E293" s="11"/>
      <c r="F293" s="10"/>
      <c r="G293" s="10"/>
      <c r="I293" s="5">
        <f t="shared" si="13"/>
        <v>6</v>
      </c>
      <c r="J293" s="4">
        <f t="shared" si="14"/>
        <v>144</v>
      </c>
      <c r="K293" s="4">
        <f t="shared" si="15"/>
        <v>7200</v>
      </c>
      <c r="N293" s="21"/>
      <c r="Q293" s="21"/>
      <c r="R293" s="10"/>
      <c r="S293" s="10"/>
      <c r="T293" s="68"/>
      <c r="V293" s="21"/>
      <c r="X293" s="35"/>
      <c r="Y293" s="36"/>
      <c r="Z293" s="12"/>
      <c r="AA293" s="12"/>
      <c r="AB293" s="12"/>
      <c r="AC293" s="72"/>
      <c r="AD293" s="12"/>
      <c r="AF293" s="29"/>
      <c r="AG293" s="30"/>
      <c r="AH293" s="29"/>
      <c r="AI293" s="29"/>
      <c r="AJ293" s="31"/>
      <c r="AK293" s="29"/>
      <c r="AL293" s="30"/>
    </row>
    <row r="294" spans="1:38">
      <c r="A294" s="32">
        <v>40107</v>
      </c>
      <c r="B294" s="9">
        <v>50</v>
      </c>
      <c r="C294" s="10"/>
      <c r="D294" s="34"/>
      <c r="E294" s="11"/>
      <c r="F294" s="10"/>
      <c r="G294" s="10"/>
      <c r="I294" s="5">
        <f t="shared" si="13"/>
        <v>6</v>
      </c>
      <c r="J294" s="4">
        <f t="shared" si="14"/>
        <v>144</v>
      </c>
      <c r="K294" s="4">
        <f t="shared" si="15"/>
        <v>7200</v>
      </c>
      <c r="N294" s="21"/>
      <c r="Q294" s="21"/>
      <c r="R294" s="10"/>
      <c r="S294" s="10"/>
      <c r="T294" s="68"/>
      <c r="V294" s="21"/>
      <c r="X294" s="35"/>
      <c r="Y294" s="36"/>
      <c r="Z294" s="12"/>
      <c r="AA294" s="12"/>
      <c r="AB294" s="12"/>
      <c r="AC294" s="72"/>
      <c r="AD294" s="12"/>
      <c r="AF294" s="29"/>
      <c r="AG294" s="30"/>
      <c r="AH294" s="29"/>
      <c r="AI294" s="29"/>
      <c r="AJ294" s="31"/>
      <c r="AK294" s="29"/>
      <c r="AL294" s="30"/>
    </row>
    <row r="295" spans="1:38">
      <c r="A295" s="32">
        <v>40108</v>
      </c>
      <c r="B295" s="9">
        <v>50</v>
      </c>
      <c r="C295" s="10"/>
      <c r="D295" s="34"/>
      <c r="E295" s="11"/>
      <c r="F295" s="10"/>
      <c r="G295" s="10"/>
      <c r="I295" s="5">
        <f t="shared" si="13"/>
        <v>6</v>
      </c>
      <c r="J295" s="4">
        <f t="shared" si="14"/>
        <v>144</v>
      </c>
      <c r="K295" s="4">
        <f t="shared" si="15"/>
        <v>7200</v>
      </c>
      <c r="N295" s="21"/>
      <c r="Q295" s="21"/>
      <c r="R295" s="10"/>
      <c r="S295" s="10"/>
      <c r="T295" s="68"/>
      <c r="V295" s="21"/>
      <c r="X295" s="35"/>
      <c r="Y295" s="36"/>
      <c r="Z295" s="12"/>
      <c r="AA295" s="12"/>
      <c r="AB295" s="12"/>
      <c r="AC295" s="72"/>
      <c r="AD295" s="12"/>
      <c r="AF295" s="29"/>
      <c r="AG295" s="30"/>
      <c r="AH295" s="29"/>
      <c r="AI295" s="29"/>
      <c r="AJ295" s="31"/>
      <c r="AK295" s="29"/>
      <c r="AL295" s="30"/>
    </row>
    <row r="296" spans="1:38">
      <c r="A296" s="32">
        <v>40109</v>
      </c>
      <c r="B296" s="9">
        <v>50</v>
      </c>
      <c r="C296" s="10"/>
      <c r="D296" s="34"/>
      <c r="E296" s="11"/>
      <c r="F296" s="10"/>
      <c r="G296" s="10"/>
      <c r="I296" s="5">
        <f t="shared" si="13"/>
        <v>6</v>
      </c>
      <c r="J296" s="4">
        <f t="shared" si="14"/>
        <v>144</v>
      </c>
      <c r="K296" s="4">
        <f t="shared" si="15"/>
        <v>7200</v>
      </c>
      <c r="N296" s="21"/>
      <c r="Q296" s="21"/>
      <c r="R296" s="10"/>
      <c r="S296" s="10"/>
      <c r="T296" s="68"/>
      <c r="V296" s="21"/>
      <c r="X296" s="35"/>
      <c r="Y296" s="36"/>
      <c r="Z296" s="12"/>
      <c r="AA296" s="12"/>
      <c r="AB296" s="12"/>
      <c r="AC296" s="72"/>
      <c r="AD296" s="12"/>
      <c r="AF296" s="29"/>
      <c r="AG296" s="30"/>
      <c r="AH296" s="29"/>
      <c r="AI296" s="29"/>
      <c r="AJ296" s="31"/>
      <c r="AK296" s="29"/>
      <c r="AL296" s="30"/>
    </row>
    <row r="297" spans="1:38">
      <c r="A297" s="32">
        <v>40110</v>
      </c>
      <c r="B297" s="9">
        <v>50</v>
      </c>
      <c r="C297" s="10"/>
      <c r="D297" s="34"/>
      <c r="E297" s="11"/>
      <c r="F297" s="10"/>
      <c r="G297" s="10"/>
      <c r="I297" s="5">
        <f t="shared" si="13"/>
        <v>6</v>
      </c>
      <c r="J297" s="4">
        <f t="shared" si="14"/>
        <v>144</v>
      </c>
      <c r="K297" s="4">
        <f t="shared" si="15"/>
        <v>7200</v>
      </c>
      <c r="N297" s="21"/>
      <c r="Q297" s="21"/>
      <c r="R297" s="10"/>
      <c r="S297" s="10"/>
      <c r="T297" s="68"/>
      <c r="V297" s="21"/>
      <c r="X297" s="35"/>
      <c r="Y297" s="36"/>
      <c r="Z297" s="12"/>
      <c r="AA297" s="12"/>
      <c r="AB297" s="12"/>
      <c r="AC297" s="72"/>
      <c r="AD297" s="12"/>
      <c r="AF297" s="29"/>
      <c r="AG297" s="30"/>
      <c r="AH297" s="29"/>
      <c r="AI297" s="29"/>
      <c r="AJ297" s="31"/>
      <c r="AK297" s="29"/>
      <c r="AL297" s="30"/>
    </row>
    <row r="298" spans="1:38">
      <c r="A298" s="32">
        <v>40111</v>
      </c>
      <c r="B298" s="9">
        <v>50</v>
      </c>
      <c r="C298" s="10"/>
      <c r="D298" s="34"/>
      <c r="E298" s="11"/>
      <c r="F298" s="10"/>
      <c r="G298" s="10"/>
      <c r="I298" s="5">
        <f t="shared" si="13"/>
        <v>6</v>
      </c>
      <c r="J298" s="4">
        <f t="shared" si="14"/>
        <v>144</v>
      </c>
      <c r="K298" s="4">
        <f t="shared" si="15"/>
        <v>7200</v>
      </c>
      <c r="N298" s="21"/>
      <c r="Q298" s="21"/>
      <c r="R298" s="10"/>
      <c r="S298" s="10"/>
      <c r="T298" s="68"/>
      <c r="V298" s="21"/>
      <c r="X298" s="35"/>
      <c r="Y298" s="36"/>
      <c r="Z298" s="12"/>
      <c r="AA298" s="12"/>
      <c r="AB298" s="12"/>
      <c r="AC298" s="72"/>
      <c r="AD298" s="12"/>
      <c r="AF298" s="29"/>
      <c r="AG298" s="30"/>
      <c r="AH298" s="29"/>
      <c r="AI298" s="29"/>
      <c r="AJ298" s="31"/>
      <c r="AK298" s="29"/>
      <c r="AL298" s="30"/>
    </row>
    <row r="299" spans="1:38">
      <c r="A299" s="32">
        <v>40112</v>
      </c>
      <c r="B299" s="9">
        <v>50</v>
      </c>
      <c r="C299" s="10"/>
      <c r="D299" s="34"/>
      <c r="E299" s="11"/>
      <c r="F299" s="10"/>
      <c r="G299" s="10"/>
      <c r="I299" s="5">
        <f t="shared" si="13"/>
        <v>6</v>
      </c>
      <c r="J299" s="4">
        <f t="shared" si="14"/>
        <v>144</v>
      </c>
      <c r="K299" s="4">
        <f t="shared" si="15"/>
        <v>7200</v>
      </c>
      <c r="N299" s="21"/>
      <c r="Q299" s="21"/>
      <c r="R299" s="10"/>
      <c r="S299" s="10"/>
      <c r="T299" s="68"/>
      <c r="V299" s="21"/>
      <c r="X299" s="35"/>
      <c r="Y299" s="36"/>
      <c r="Z299" s="12"/>
      <c r="AA299" s="12"/>
      <c r="AB299" s="12"/>
      <c r="AC299" s="72"/>
      <c r="AD299" s="12"/>
      <c r="AF299" s="29"/>
      <c r="AG299" s="30"/>
      <c r="AH299" s="29"/>
      <c r="AI299" s="29"/>
      <c r="AJ299" s="31"/>
      <c r="AK299" s="29"/>
      <c r="AL299" s="30"/>
    </row>
    <row r="300" spans="1:38">
      <c r="A300" s="32">
        <v>40113</v>
      </c>
      <c r="B300" s="9">
        <v>50</v>
      </c>
      <c r="C300" s="10"/>
      <c r="D300" s="34"/>
      <c r="E300" s="11"/>
      <c r="F300" s="10"/>
      <c r="G300" s="10"/>
      <c r="I300" s="5">
        <f t="shared" si="13"/>
        <v>6</v>
      </c>
      <c r="J300" s="4">
        <f t="shared" si="14"/>
        <v>144</v>
      </c>
      <c r="K300" s="4">
        <f t="shared" si="15"/>
        <v>7200</v>
      </c>
      <c r="N300" s="21"/>
      <c r="Q300" s="21"/>
      <c r="R300" s="10"/>
      <c r="S300" s="10"/>
      <c r="T300" s="68"/>
      <c r="V300" s="21"/>
      <c r="X300" s="35"/>
      <c r="Y300" s="36"/>
      <c r="Z300" s="12"/>
      <c r="AA300" s="12"/>
      <c r="AB300" s="12"/>
      <c r="AC300" s="72"/>
      <c r="AD300" s="12"/>
      <c r="AF300" s="29"/>
      <c r="AG300" s="30"/>
      <c r="AH300" s="29"/>
      <c r="AI300" s="29"/>
      <c r="AJ300" s="31"/>
      <c r="AK300" s="29"/>
      <c r="AL300" s="30"/>
    </row>
    <row r="301" spans="1:38">
      <c r="A301" s="32">
        <v>40114</v>
      </c>
      <c r="B301" s="9">
        <v>50</v>
      </c>
      <c r="C301" s="10"/>
      <c r="D301" s="34"/>
      <c r="E301" s="11"/>
      <c r="F301" s="10"/>
      <c r="G301" s="10"/>
      <c r="I301" s="5">
        <f t="shared" si="13"/>
        <v>6</v>
      </c>
      <c r="J301" s="4">
        <f t="shared" si="14"/>
        <v>144</v>
      </c>
      <c r="K301" s="4">
        <f t="shared" si="15"/>
        <v>7200</v>
      </c>
      <c r="N301" s="21"/>
      <c r="Q301" s="21"/>
      <c r="R301" s="10"/>
      <c r="S301" s="10"/>
      <c r="T301" s="68"/>
      <c r="V301" s="21"/>
      <c r="X301" s="35"/>
      <c r="Y301" s="36"/>
      <c r="Z301" s="12"/>
      <c r="AA301" s="12"/>
      <c r="AB301" s="12"/>
      <c r="AC301" s="72"/>
      <c r="AD301" s="12"/>
      <c r="AF301" s="29"/>
      <c r="AG301" s="30"/>
      <c r="AH301" s="29"/>
      <c r="AI301" s="29"/>
      <c r="AJ301" s="31"/>
      <c r="AK301" s="29"/>
      <c r="AL301" s="30"/>
    </row>
    <row r="302" spans="1:38">
      <c r="A302" s="32">
        <v>40115</v>
      </c>
      <c r="B302" s="9">
        <v>50</v>
      </c>
      <c r="C302" s="10"/>
      <c r="D302" s="34"/>
      <c r="E302" s="11"/>
      <c r="F302" s="10"/>
      <c r="G302" s="10"/>
      <c r="I302" s="5">
        <f t="shared" si="13"/>
        <v>6</v>
      </c>
      <c r="J302" s="4">
        <f t="shared" si="14"/>
        <v>144</v>
      </c>
      <c r="K302" s="4">
        <f t="shared" si="15"/>
        <v>7200</v>
      </c>
      <c r="N302" s="21"/>
      <c r="Q302" s="21"/>
      <c r="R302" s="10"/>
      <c r="S302" s="10"/>
      <c r="T302" s="68"/>
      <c r="V302" s="21"/>
      <c r="X302" s="35"/>
      <c r="Y302" s="36"/>
      <c r="Z302" s="12"/>
      <c r="AA302" s="12"/>
      <c r="AB302" s="12"/>
      <c r="AC302" s="72"/>
      <c r="AD302" s="12"/>
      <c r="AF302" s="29"/>
      <c r="AG302" s="30"/>
      <c r="AH302" s="29"/>
      <c r="AI302" s="29"/>
      <c r="AJ302" s="31"/>
      <c r="AK302" s="29"/>
      <c r="AL302" s="30"/>
    </row>
    <row r="303" spans="1:38">
      <c r="A303" s="32">
        <v>40116</v>
      </c>
      <c r="B303" s="9">
        <v>50</v>
      </c>
      <c r="C303" s="10"/>
      <c r="D303" s="34"/>
      <c r="E303" s="11"/>
      <c r="F303" s="10"/>
      <c r="G303" s="10"/>
      <c r="I303" s="5">
        <f t="shared" si="13"/>
        <v>6</v>
      </c>
      <c r="J303" s="4">
        <f t="shared" si="14"/>
        <v>144</v>
      </c>
      <c r="K303" s="4">
        <f t="shared" si="15"/>
        <v>7200</v>
      </c>
      <c r="N303" s="21"/>
      <c r="Q303" s="21"/>
      <c r="R303" s="10"/>
      <c r="S303" s="10"/>
      <c r="T303" s="68"/>
      <c r="V303" s="21"/>
      <c r="X303" s="35"/>
      <c r="Y303" s="36"/>
      <c r="Z303" s="12"/>
      <c r="AA303" s="12"/>
      <c r="AB303" s="12"/>
      <c r="AC303" s="72"/>
      <c r="AD303" s="12"/>
      <c r="AF303" s="29"/>
      <c r="AG303" s="30"/>
      <c r="AH303" s="29"/>
      <c r="AI303" s="29"/>
      <c r="AJ303" s="31"/>
      <c r="AK303" s="29"/>
      <c r="AL303" s="30"/>
    </row>
    <row r="304" spans="1:38">
      <c r="A304" s="32">
        <v>40117</v>
      </c>
      <c r="B304" s="9">
        <v>50</v>
      </c>
      <c r="C304" s="10"/>
      <c r="D304" s="34"/>
      <c r="E304" s="11"/>
      <c r="F304" s="10"/>
      <c r="G304" s="10"/>
      <c r="I304" s="5">
        <f t="shared" si="13"/>
        <v>6</v>
      </c>
      <c r="J304" s="4">
        <f t="shared" si="14"/>
        <v>144</v>
      </c>
      <c r="K304" s="4">
        <f t="shared" si="15"/>
        <v>7200</v>
      </c>
      <c r="N304" s="21"/>
      <c r="Q304" s="21"/>
      <c r="R304" s="10"/>
      <c r="S304" s="10"/>
      <c r="T304" s="68"/>
      <c r="V304" s="21"/>
      <c r="X304" s="35"/>
      <c r="Y304" s="36"/>
      <c r="Z304" s="12"/>
      <c r="AA304" s="12"/>
      <c r="AB304" s="12"/>
      <c r="AC304" s="72"/>
      <c r="AD304" s="12"/>
      <c r="AF304" s="29"/>
      <c r="AG304" s="30"/>
      <c r="AH304" s="29"/>
      <c r="AI304" s="29"/>
      <c r="AJ304" s="31"/>
      <c r="AK304" s="29"/>
      <c r="AL304" s="30"/>
    </row>
    <row r="305" spans="1:38">
      <c r="A305" s="32">
        <v>40118</v>
      </c>
      <c r="B305" s="9">
        <v>50</v>
      </c>
      <c r="C305" s="10"/>
      <c r="D305" s="34"/>
      <c r="E305" s="11"/>
      <c r="F305" s="10"/>
      <c r="G305" s="10"/>
      <c r="I305" s="5">
        <f t="shared" si="13"/>
        <v>6</v>
      </c>
      <c r="J305" s="4">
        <f t="shared" si="14"/>
        <v>144</v>
      </c>
      <c r="K305" s="4">
        <f t="shared" si="15"/>
        <v>7200</v>
      </c>
      <c r="N305" s="21"/>
      <c r="Q305" s="21"/>
      <c r="R305" s="10"/>
      <c r="S305" s="10"/>
      <c r="T305" s="68"/>
      <c r="V305" s="21"/>
      <c r="X305" s="35"/>
      <c r="Y305" s="36"/>
      <c r="Z305" s="12"/>
      <c r="AA305" s="12"/>
      <c r="AB305" s="12"/>
      <c r="AC305" s="72"/>
      <c r="AD305" s="12"/>
      <c r="AF305" s="29"/>
      <c r="AG305" s="30"/>
      <c r="AH305" s="29"/>
      <c r="AI305" s="29"/>
      <c r="AJ305" s="31"/>
      <c r="AK305" s="29"/>
      <c r="AL305" s="30"/>
    </row>
    <row r="306" spans="1:38">
      <c r="A306" s="32">
        <v>40119</v>
      </c>
      <c r="B306" s="9">
        <v>50</v>
      </c>
      <c r="C306" s="10"/>
      <c r="D306" s="34"/>
      <c r="E306" s="11"/>
      <c r="F306" s="10"/>
      <c r="G306" s="10"/>
      <c r="I306" s="5">
        <f t="shared" si="13"/>
        <v>6</v>
      </c>
      <c r="J306" s="4">
        <f t="shared" si="14"/>
        <v>144</v>
      </c>
      <c r="K306" s="4">
        <f t="shared" si="15"/>
        <v>7200</v>
      </c>
      <c r="N306" s="21"/>
      <c r="Q306" s="21"/>
      <c r="R306" s="10"/>
      <c r="S306" s="10"/>
      <c r="T306" s="68"/>
      <c r="V306" s="21"/>
      <c r="X306" s="35"/>
      <c r="Y306" s="36"/>
      <c r="Z306" s="12"/>
      <c r="AA306" s="12"/>
      <c r="AB306" s="12"/>
      <c r="AC306" s="72"/>
      <c r="AD306" s="12"/>
      <c r="AF306" s="29"/>
      <c r="AG306" s="30"/>
      <c r="AH306" s="29"/>
      <c r="AI306" s="29"/>
      <c r="AJ306" s="31"/>
      <c r="AK306" s="29"/>
      <c r="AL306" s="30"/>
    </row>
    <row r="307" spans="1:38">
      <c r="A307" s="32">
        <v>40120</v>
      </c>
      <c r="B307" s="9">
        <v>50</v>
      </c>
      <c r="C307" s="10"/>
      <c r="D307" s="34"/>
      <c r="E307" s="11"/>
      <c r="F307" s="10"/>
      <c r="G307" s="10"/>
      <c r="I307" s="5">
        <f t="shared" si="13"/>
        <v>6</v>
      </c>
      <c r="J307" s="4">
        <f t="shared" si="14"/>
        <v>144</v>
      </c>
      <c r="K307" s="4">
        <f t="shared" si="15"/>
        <v>7200</v>
      </c>
      <c r="N307" s="21"/>
      <c r="Q307" s="21"/>
      <c r="R307" s="10"/>
      <c r="S307" s="10"/>
      <c r="T307" s="68"/>
      <c r="V307" s="21"/>
      <c r="X307" s="35"/>
      <c r="Y307" s="36"/>
      <c r="Z307" s="12"/>
      <c r="AA307" s="12"/>
      <c r="AB307" s="12"/>
      <c r="AC307" s="72"/>
      <c r="AD307" s="12"/>
      <c r="AF307" s="29"/>
      <c r="AG307" s="30"/>
      <c r="AH307" s="29"/>
      <c r="AI307" s="29"/>
      <c r="AJ307" s="31"/>
      <c r="AK307" s="29"/>
      <c r="AL307" s="30"/>
    </row>
    <row r="308" spans="1:38">
      <c r="A308" s="32">
        <v>40121</v>
      </c>
      <c r="B308" s="9">
        <v>50</v>
      </c>
      <c r="C308" s="10"/>
      <c r="D308" s="34"/>
      <c r="E308" s="11"/>
      <c r="F308" s="10"/>
      <c r="G308" s="10"/>
      <c r="I308" s="5">
        <f t="shared" si="13"/>
        <v>6</v>
      </c>
      <c r="J308" s="4">
        <f t="shared" si="14"/>
        <v>144</v>
      </c>
      <c r="K308" s="4">
        <f t="shared" si="15"/>
        <v>7200</v>
      </c>
      <c r="N308" s="21"/>
      <c r="Q308" s="21"/>
      <c r="R308" s="10"/>
      <c r="S308" s="10"/>
      <c r="T308" s="68"/>
      <c r="V308" s="21"/>
      <c r="X308" s="35"/>
      <c r="Y308" s="36"/>
      <c r="Z308" s="12"/>
      <c r="AA308" s="12"/>
      <c r="AB308" s="12"/>
      <c r="AC308" s="72"/>
      <c r="AD308" s="12"/>
      <c r="AF308" s="29"/>
      <c r="AG308" s="30"/>
      <c r="AH308" s="29"/>
      <c r="AI308" s="29"/>
      <c r="AJ308" s="31"/>
      <c r="AK308" s="29"/>
      <c r="AL308" s="30"/>
    </row>
    <row r="309" spans="1:38">
      <c r="A309" s="32">
        <v>40122</v>
      </c>
      <c r="B309" s="9">
        <v>50</v>
      </c>
      <c r="C309" s="10"/>
      <c r="D309" s="34"/>
      <c r="E309" s="11"/>
      <c r="F309" s="10"/>
      <c r="G309" s="10"/>
      <c r="I309" s="5">
        <f t="shared" si="13"/>
        <v>6</v>
      </c>
      <c r="J309" s="4">
        <f t="shared" si="14"/>
        <v>144</v>
      </c>
      <c r="K309" s="4">
        <f t="shared" si="15"/>
        <v>7200</v>
      </c>
      <c r="N309" s="21"/>
      <c r="Q309" s="21"/>
      <c r="R309" s="10"/>
      <c r="S309" s="10"/>
      <c r="T309" s="68"/>
      <c r="V309" s="21"/>
      <c r="X309" s="35"/>
      <c r="Y309" s="36"/>
      <c r="Z309" s="12"/>
      <c r="AA309" s="12"/>
      <c r="AB309" s="12"/>
      <c r="AC309" s="72"/>
      <c r="AD309" s="12"/>
      <c r="AF309" s="29"/>
      <c r="AG309" s="30"/>
      <c r="AH309" s="29"/>
      <c r="AI309" s="29"/>
      <c r="AJ309" s="31"/>
      <c r="AK309" s="29"/>
      <c r="AL309" s="30"/>
    </row>
    <row r="310" spans="1:38">
      <c r="A310" s="32">
        <v>40123</v>
      </c>
      <c r="B310" s="9">
        <v>50</v>
      </c>
      <c r="C310" s="10"/>
      <c r="D310" s="34"/>
      <c r="E310" s="11"/>
      <c r="F310" s="10"/>
      <c r="G310" s="10"/>
      <c r="I310" s="5">
        <f t="shared" si="13"/>
        <v>6</v>
      </c>
      <c r="J310" s="4">
        <f t="shared" si="14"/>
        <v>144</v>
      </c>
      <c r="K310" s="4">
        <f t="shared" si="15"/>
        <v>7200</v>
      </c>
      <c r="N310" s="21"/>
      <c r="Q310" s="21"/>
      <c r="R310" s="10"/>
      <c r="S310" s="10"/>
      <c r="T310" s="68"/>
      <c r="V310" s="21"/>
      <c r="X310" s="35"/>
      <c r="Y310" s="36"/>
      <c r="Z310" s="12"/>
      <c r="AA310" s="12"/>
      <c r="AB310" s="12"/>
      <c r="AC310" s="72"/>
      <c r="AD310" s="12"/>
      <c r="AF310" s="29"/>
      <c r="AG310" s="30"/>
      <c r="AH310" s="29"/>
      <c r="AI310" s="29"/>
      <c r="AJ310" s="31"/>
      <c r="AK310" s="29"/>
      <c r="AL310" s="30"/>
    </row>
    <row r="311" spans="1:38">
      <c r="A311" s="32">
        <v>40124</v>
      </c>
      <c r="B311" s="9">
        <v>50</v>
      </c>
      <c r="C311" s="10"/>
      <c r="D311" s="34"/>
      <c r="E311" s="11"/>
      <c r="F311" s="10"/>
      <c r="G311" s="10"/>
      <c r="I311" s="5">
        <f t="shared" si="13"/>
        <v>6</v>
      </c>
      <c r="J311" s="4">
        <f t="shared" si="14"/>
        <v>144</v>
      </c>
      <c r="K311" s="4">
        <f t="shared" si="15"/>
        <v>7200</v>
      </c>
      <c r="N311" s="21"/>
      <c r="Q311" s="21"/>
      <c r="R311" s="10"/>
      <c r="S311" s="10"/>
      <c r="T311" s="68"/>
      <c r="V311" s="21"/>
      <c r="X311" s="35"/>
      <c r="Y311" s="36"/>
      <c r="Z311" s="12"/>
      <c r="AA311" s="12"/>
      <c r="AB311" s="12"/>
      <c r="AC311" s="72"/>
      <c r="AD311" s="12"/>
      <c r="AF311" s="29"/>
      <c r="AG311" s="30"/>
      <c r="AH311" s="29"/>
      <c r="AI311" s="29"/>
      <c r="AJ311" s="31"/>
      <c r="AK311" s="29"/>
      <c r="AL311" s="30"/>
    </row>
    <row r="312" spans="1:38">
      <c r="A312" s="32">
        <v>40125</v>
      </c>
      <c r="B312" s="9">
        <v>50</v>
      </c>
      <c r="C312" s="10"/>
      <c r="D312" s="34"/>
      <c r="E312" s="11"/>
      <c r="F312" s="10"/>
      <c r="G312" s="10"/>
      <c r="I312" s="5">
        <f t="shared" si="13"/>
        <v>6</v>
      </c>
      <c r="J312" s="4">
        <f t="shared" si="14"/>
        <v>144</v>
      </c>
      <c r="K312" s="4">
        <f t="shared" si="15"/>
        <v>7200</v>
      </c>
      <c r="N312" s="21"/>
      <c r="Q312" s="21"/>
      <c r="R312" s="10"/>
      <c r="S312" s="10"/>
      <c r="T312" s="68"/>
      <c r="V312" s="21"/>
      <c r="X312" s="35"/>
      <c r="Y312" s="36"/>
      <c r="Z312" s="12"/>
      <c r="AA312" s="12"/>
      <c r="AB312" s="12"/>
      <c r="AC312" s="72"/>
      <c r="AD312" s="12"/>
      <c r="AF312" s="29"/>
      <c r="AG312" s="30"/>
      <c r="AH312" s="29"/>
      <c r="AI312" s="29"/>
      <c r="AJ312" s="31"/>
      <c r="AK312" s="29"/>
      <c r="AL312" s="30"/>
    </row>
    <row r="313" spans="1:38">
      <c r="A313" s="32">
        <v>40126</v>
      </c>
      <c r="B313" s="9">
        <v>50</v>
      </c>
      <c r="C313" s="10"/>
      <c r="D313" s="34"/>
      <c r="E313" s="11"/>
      <c r="F313" s="10"/>
      <c r="G313" s="10"/>
      <c r="I313" s="5">
        <f t="shared" si="13"/>
        <v>6</v>
      </c>
      <c r="J313" s="4">
        <f t="shared" si="14"/>
        <v>144</v>
      </c>
      <c r="K313" s="4">
        <f t="shared" si="15"/>
        <v>7200</v>
      </c>
      <c r="N313" s="21"/>
      <c r="Q313" s="21"/>
      <c r="R313" s="10"/>
      <c r="S313" s="10"/>
      <c r="T313" s="68"/>
      <c r="V313" s="21"/>
      <c r="X313" s="35"/>
      <c r="Y313" s="36"/>
      <c r="Z313" s="12"/>
      <c r="AA313" s="12"/>
      <c r="AB313" s="12"/>
      <c r="AC313" s="72"/>
      <c r="AD313" s="12"/>
      <c r="AF313" s="29"/>
      <c r="AG313" s="30"/>
      <c r="AH313" s="29"/>
      <c r="AI313" s="29"/>
      <c r="AJ313" s="31"/>
      <c r="AK313" s="29"/>
      <c r="AL313" s="30"/>
    </row>
    <row r="314" spans="1:38">
      <c r="A314" s="32">
        <v>40127</v>
      </c>
      <c r="B314" s="9">
        <v>50</v>
      </c>
      <c r="C314" s="10"/>
      <c r="D314" s="34"/>
      <c r="E314" s="11"/>
      <c r="F314" s="10"/>
      <c r="G314" s="10"/>
      <c r="I314" s="5">
        <f t="shared" si="13"/>
        <v>6</v>
      </c>
      <c r="J314" s="4">
        <f t="shared" si="14"/>
        <v>144</v>
      </c>
      <c r="K314" s="4">
        <f t="shared" si="15"/>
        <v>7200</v>
      </c>
      <c r="N314" s="21"/>
      <c r="Q314" s="21"/>
      <c r="R314" s="10"/>
      <c r="S314" s="10"/>
      <c r="T314" s="68"/>
      <c r="V314" s="21"/>
      <c r="X314" s="35"/>
      <c r="Y314" s="36"/>
      <c r="Z314" s="12"/>
      <c r="AA314" s="12"/>
      <c r="AB314" s="12"/>
      <c r="AC314" s="72"/>
      <c r="AD314" s="12"/>
      <c r="AF314" s="29"/>
      <c r="AG314" s="30"/>
      <c r="AH314" s="29"/>
      <c r="AI314" s="29"/>
      <c r="AJ314" s="31"/>
      <c r="AK314" s="29"/>
      <c r="AL314" s="30"/>
    </row>
    <row r="315" spans="1:38">
      <c r="A315" s="32">
        <v>40128</v>
      </c>
      <c r="B315" s="9">
        <v>50</v>
      </c>
      <c r="C315" s="10"/>
      <c r="D315" s="34"/>
      <c r="E315" s="11"/>
      <c r="F315" s="10"/>
      <c r="G315" s="10"/>
      <c r="I315" s="5">
        <f t="shared" si="13"/>
        <v>6</v>
      </c>
      <c r="J315" s="4">
        <f t="shared" si="14"/>
        <v>144</v>
      </c>
      <c r="K315" s="4">
        <f t="shared" si="15"/>
        <v>7200</v>
      </c>
      <c r="N315" s="21"/>
      <c r="Q315" s="21"/>
      <c r="R315" s="10"/>
      <c r="S315" s="10"/>
      <c r="T315" s="68"/>
      <c r="V315" s="21"/>
      <c r="X315" s="35"/>
      <c r="Y315" s="36"/>
      <c r="Z315" s="12"/>
      <c r="AA315" s="12"/>
      <c r="AB315" s="12"/>
      <c r="AC315" s="72"/>
      <c r="AD315" s="12"/>
      <c r="AF315" s="29"/>
      <c r="AG315" s="30"/>
      <c r="AH315" s="29"/>
      <c r="AI315" s="29"/>
      <c r="AJ315" s="31"/>
      <c r="AK315" s="29"/>
      <c r="AL315" s="30"/>
    </row>
    <row r="316" spans="1:38">
      <c r="A316" s="32">
        <v>40129</v>
      </c>
      <c r="B316" s="9">
        <v>50</v>
      </c>
      <c r="C316" s="10"/>
      <c r="D316" s="34"/>
      <c r="E316" s="11"/>
      <c r="F316" s="10"/>
      <c r="G316" s="10"/>
      <c r="I316" s="5">
        <f t="shared" si="13"/>
        <v>6</v>
      </c>
      <c r="J316" s="4">
        <f t="shared" si="14"/>
        <v>144</v>
      </c>
      <c r="K316" s="4">
        <f t="shared" si="15"/>
        <v>7200</v>
      </c>
      <c r="N316" s="21"/>
      <c r="Q316" s="21"/>
      <c r="R316" s="10"/>
      <c r="S316" s="10"/>
      <c r="T316" s="68"/>
      <c r="V316" s="21"/>
      <c r="X316" s="35"/>
      <c r="Y316" s="36"/>
      <c r="Z316" s="12"/>
      <c r="AA316" s="12"/>
      <c r="AB316" s="12"/>
      <c r="AC316" s="72"/>
      <c r="AD316" s="12"/>
      <c r="AF316" s="29"/>
      <c r="AG316" s="30"/>
      <c r="AH316" s="29"/>
      <c r="AI316" s="29"/>
      <c r="AJ316" s="31"/>
      <c r="AK316" s="29"/>
      <c r="AL316" s="30"/>
    </row>
    <row r="317" spans="1:38">
      <c r="A317" s="32">
        <v>40130</v>
      </c>
      <c r="B317" s="9">
        <v>50</v>
      </c>
      <c r="C317" s="10"/>
      <c r="D317" s="34"/>
      <c r="E317" s="11"/>
      <c r="F317" s="10"/>
      <c r="G317" s="10"/>
      <c r="I317" s="5">
        <f t="shared" si="13"/>
        <v>6</v>
      </c>
      <c r="J317" s="4">
        <f t="shared" si="14"/>
        <v>144</v>
      </c>
      <c r="K317" s="4">
        <f t="shared" si="15"/>
        <v>7200</v>
      </c>
      <c r="N317" s="21"/>
      <c r="Q317" s="21"/>
      <c r="R317" s="10"/>
      <c r="S317" s="10"/>
      <c r="T317" s="68"/>
      <c r="V317" s="21"/>
      <c r="X317" s="35"/>
      <c r="Y317" s="36"/>
      <c r="Z317" s="12"/>
      <c r="AA317" s="12"/>
      <c r="AB317" s="12"/>
      <c r="AC317" s="72"/>
      <c r="AD317" s="12"/>
      <c r="AF317" s="29"/>
      <c r="AG317" s="30"/>
      <c r="AH317" s="29"/>
      <c r="AI317" s="29"/>
      <c r="AJ317" s="31"/>
      <c r="AK317" s="29"/>
      <c r="AL317" s="30"/>
    </row>
    <row r="318" spans="1:38">
      <c r="A318" s="32">
        <v>40131</v>
      </c>
      <c r="B318" s="9">
        <v>50</v>
      </c>
      <c r="C318" s="10"/>
      <c r="D318" s="34"/>
      <c r="E318" s="11"/>
      <c r="F318" s="10"/>
      <c r="G318" s="10"/>
      <c r="I318" s="5">
        <f t="shared" si="13"/>
        <v>6</v>
      </c>
      <c r="J318" s="4">
        <f t="shared" si="14"/>
        <v>144</v>
      </c>
      <c r="K318" s="4">
        <f t="shared" si="15"/>
        <v>7200</v>
      </c>
      <c r="N318" s="21"/>
      <c r="Q318" s="21"/>
      <c r="R318" s="10"/>
      <c r="S318" s="10"/>
      <c r="T318" s="68"/>
      <c r="V318" s="21"/>
      <c r="X318" s="35"/>
      <c r="Y318" s="36"/>
      <c r="Z318" s="12"/>
      <c r="AA318" s="12"/>
      <c r="AB318" s="12"/>
      <c r="AC318" s="72"/>
      <c r="AD318" s="12"/>
      <c r="AF318" s="29"/>
      <c r="AG318" s="30"/>
      <c r="AH318" s="29"/>
      <c r="AI318" s="29"/>
      <c r="AJ318" s="31"/>
      <c r="AK318" s="29"/>
      <c r="AL318" s="30"/>
    </row>
    <row r="319" spans="1:38">
      <c r="A319" s="32">
        <v>40132</v>
      </c>
      <c r="B319" s="9">
        <v>50</v>
      </c>
      <c r="C319" s="10"/>
      <c r="D319" s="34"/>
      <c r="E319" s="11"/>
      <c r="F319" s="10"/>
      <c r="G319" s="10"/>
      <c r="I319" s="5">
        <f t="shared" si="13"/>
        <v>6</v>
      </c>
      <c r="J319" s="4">
        <f t="shared" si="14"/>
        <v>144</v>
      </c>
      <c r="K319" s="4">
        <f t="shared" si="15"/>
        <v>7200</v>
      </c>
      <c r="N319" s="21"/>
      <c r="Q319" s="21"/>
      <c r="R319" s="10"/>
      <c r="S319" s="10"/>
      <c r="T319" s="68"/>
      <c r="V319" s="21"/>
      <c r="X319" s="35"/>
      <c r="Y319" s="36"/>
      <c r="Z319" s="12"/>
      <c r="AA319" s="12"/>
      <c r="AB319" s="12"/>
      <c r="AC319" s="72"/>
      <c r="AD319" s="12"/>
      <c r="AF319" s="29"/>
      <c r="AG319" s="30"/>
      <c r="AH319" s="29"/>
      <c r="AI319" s="29"/>
      <c r="AJ319" s="31"/>
      <c r="AK319" s="29"/>
      <c r="AL319" s="30"/>
    </row>
    <row r="320" spans="1:38">
      <c r="A320" s="32">
        <v>40133</v>
      </c>
      <c r="B320" s="9">
        <v>50</v>
      </c>
      <c r="C320" s="10"/>
      <c r="D320" s="34"/>
      <c r="E320" s="11"/>
      <c r="F320" s="10"/>
      <c r="G320" s="10"/>
      <c r="I320" s="5">
        <f t="shared" si="13"/>
        <v>6</v>
      </c>
      <c r="J320" s="4">
        <f t="shared" si="14"/>
        <v>144</v>
      </c>
      <c r="K320" s="4">
        <f t="shared" si="15"/>
        <v>7200</v>
      </c>
      <c r="N320" s="21"/>
      <c r="Q320" s="21"/>
      <c r="R320" s="10"/>
      <c r="S320" s="10"/>
      <c r="T320" s="68"/>
      <c r="V320" s="21"/>
      <c r="X320" s="35"/>
      <c r="Y320" s="36"/>
      <c r="Z320" s="12"/>
      <c r="AA320" s="12"/>
      <c r="AB320" s="12"/>
      <c r="AC320" s="72"/>
      <c r="AD320" s="12"/>
      <c r="AF320" s="29"/>
      <c r="AG320" s="30"/>
      <c r="AH320" s="29"/>
      <c r="AI320" s="29"/>
      <c r="AJ320" s="31"/>
      <c r="AK320" s="29"/>
      <c r="AL320" s="30"/>
    </row>
    <row r="321" spans="1:38">
      <c r="A321" s="32">
        <v>40134</v>
      </c>
      <c r="B321" s="9">
        <v>50</v>
      </c>
      <c r="C321" s="10"/>
      <c r="D321" s="34"/>
      <c r="E321" s="11"/>
      <c r="F321" s="10"/>
      <c r="G321" s="10"/>
      <c r="I321" s="5">
        <f t="shared" si="13"/>
        <v>6</v>
      </c>
      <c r="J321" s="4">
        <f t="shared" si="14"/>
        <v>144</v>
      </c>
      <c r="K321" s="4">
        <f t="shared" si="15"/>
        <v>7200</v>
      </c>
      <c r="N321" s="21"/>
      <c r="Q321" s="21"/>
      <c r="R321" s="10"/>
      <c r="S321" s="10"/>
      <c r="T321" s="68"/>
      <c r="V321" s="21"/>
      <c r="X321" s="35"/>
      <c r="Y321" s="36"/>
      <c r="Z321" s="12"/>
      <c r="AA321" s="12"/>
      <c r="AB321" s="12"/>
      <c r="AC321" s="72"/>
      <c r="AD321" s="12"/>
      <c r="AF321" s="29"/>
      <c r="AG321" s="30"/>
      <c r="AH321" s="29"/>
      <c r="AI321" s="29"/>
      <c r="AJ321" s="31"/>
      <c r="AK321" s="29"/>
      <c r="AL321" s="30"/>
    </row>
    <row r="322" spans="1:38">
      <c r="A322" s="32">
        <v>40135</v>
      </c>
      <c r="B322" s="9">
        <v>50</v>
      </c>
      <c r="C322" s="10"/>
      <c r="D322" s="34"/>
      <c r="E322" s="11"/>
      <c r="F322" s="10"/>
      <c r="G322" s="10"/>
      <c r="I322" s="5">
        <f t="shared" si="13"/>
        <v>6</v>
      </c>
      <c r="J322" s="4">
        <f t="shared" si="14"/>
        <v>144</v>
      </c>
      <c r="K322" s="4">
        <f t="shared" si="15"/>
        <v>7200</v>
      </c>
      <c r="N322" s="21"/>
      <c r="Q322" s="21"/>
      <c r="R322" s="10"/>
      <c r="S322" s="10"/>
      <c r="T322" s="68"/>
      <c r="V322" s="21"/>
      <c r="X322" s="35"/>
      <c r="Y322" s="36"/>
      <c r="Z322" s="12"/>
      <c r="AA322" s="12"/>
      <c r="AB322" s="12"/>
      <c r="AC322" s="72"/>
      <c r="AD322" s="12"/>
      <c r="AF322" s="29"/>
      <c r="AG322" s="30"/>
      <c r="AH322" s="29"/>
      <c r="AI322" s="29"/>
      <c r="AJ322" s="31"/>
      <c r="AK322" s="29"/>
      <c r="AL322" s="30"/>
    </row>
    <row r="323" spans="1:38">
      <c r="A323" s="32">
        <v>40136</v>
      </c>
      <c r="B323" s="9">
        <v>50</v>
      </c>
      <c r="C323" s="10"/>
      <c r="D323" s="34"/>
      <c r="E323" s="11"/>
      <c r="F323" s="10"/>
      <c r="G323" s="10"/>
      <c r="I323" s="5">
        <f t="shared" si="13"/>
        <v>6</v>
      </c>
      <c r="J323" s="4">
        <f t="shared" si="14"/>
        <v>144</v>
      </c>
      <c r="K323" s="4">
        <f t="shared" si="15"/>
        <v>7200</v>
      </c>
      <c r="N323" s="21"/>
      <c r="Q323" s="21"/>
      <c r="R323" s="10"/>
      <c r="S323" s="10"/>
      <c r="T323" s="68"/>
      <c r="V323" s="21"/>
      <c r="X323" s="35"/>
      <c r="Y323" s="36"/>
      <c r="Z323" s="12"/>
      <c r="AA323" s="12"/>
      <c r="AB323" s="12"/>
      <c r="AC323" s="72"/>
      <c r="AD323" s="12"/>
      <c r="AF323" s="29"/>
      <c r="AG323" s="30"/>
      <c r="AH323" s="29"/>
      <c r="AI323" s="29"/>
      <c r="AJ323" s="31"/>
      <c r="AK323" s="29"/>
      <c r="AL323" s="30"/>
    </row>
    <row r="324" spans="1:38">
      <c r="A324" s="32">
        <v>40137</v>
      </c>
      <c r="B324" s="9">
        <v>50</v>
      </c>
      <c r="C324" s="10"/>
      <c r="D324" s="34"/>
      <c r="E324" s="11"/>
      <c r="F324" s="10"/>
      <c r="G324" s="10"/>
      <c r="I324" s="5">
        <f t="shared" ref="I324:I387" si="16">60/10</f>
        <v>6</v>
      </c>
      <c r="J324" s="4">
        <f t="shared" ref="J324:J387" si="17">I324*24</f>
        <v>144</v>
      </c>
      <c r="K324" s="4">
        <f t="shared" ref="K324:K387" si="18">J324*B324</f>
        <v>7200</v>
      </c>
      <c r="N324" s="21"/>
      <c r="Q324" s="21"/>
      <c r="R324" s="10"/>
      <c r="S324" s="10"/>
      <c r="T324" s="68"/>
      <c r="V324" s="21"/>
      <c r="X324" s="35"/>
      <c r="Y324" s="36"/>
      <c r="Z324" s="12"/>
      <c r="AA324" s="12"/>
      <c r="AB324" s="12"/>
      <c r="AC324" s="72"/>
      <c r="AD324" s="12"/>
      <c r="AF324" s="29"/>
      <c r="AG324" s="30"/>
      <c r="AH324" s="29"/>
      <c r="AI324" s="29"/>
      <c r="AJ324" s="31"/>
      <c r="AK324" s="29"/>
      <c r="AL324" s="30"/>
    </row>
    <row r="325" spans="1:38">
      <c r="A325" s="32">
        <v>40138</v>
      </c>
      <c r="B325" s="9">
        <v>50</v>
      </c>
      <c r="C325" s="10"/>
      <c r="D325" s="34"/>
      <c r="E325" s="11"/>
      <c r="F325" s="10"/>
      <c r="G325" s="10"/>
      <c r="I325" s="5">
        <f t="shared" si="16"/>
        <v>6</v>
      </c>
      <c r="J325" s="4">
        <f t="shared" si="17"/>
        <v>144</v>
      </c>
      <c r="K325" s="4">
        <f t="shared" si="18"/>
        <v>7200</v>
      </c>
      <c r="N325" s="21"/>
      <c r="Q325" s="21"/>
      <c r="R325" s="10"/>
      <c r="S325" s="10"/>
      <c r="T325" s="68"/>
      <c r="V325" s="21"/>
      <c r="X325" s="35"/>
      <c r="Y325" s="36"/>
      <c r="Z325" s="12"/>
      <c r="AA325" s="12"/>
      <c r="AB325" s="12"/>
      <c r="AC325" s="72"/>
      <c r="AD325" s="12"/>
      <c r="AF325" s="29"/>
      <c r="AG325" s="30"/>
      <c r="AH325" s="29"/>
      <c r="AI325" s="29"/>
      <c r="AJ325" s="31"/>
      <c r="AK325" s="29"/>
      <c r="AL325" s="30"/>
    </row>
    <row r="326" spans="1:38">
      <c r="A326" s="32">
        <v>40139</v>
      </c>
      <c r="B326" s="9">
        <v>50</v>
      </c>
      <c r="C326" s="10"/>
      <c r="D326" s="34"/>
      <c r="E326" s="11"/>
      <c r="F326" s="10"/>
      <c r="G326" s="10"/>
      <c r="I326" s="5">
        <f t="shared" si="16"/>
        <v>6</v>
      </c>
      <c r="J326" s="4">
        <f t="shared" si="17"/>
        <v>144</v>
      </c>
      <c r="K326" s="4">
        <f t="shared" si="18"/>
        <v>7200</v>
      </c>
      <c r="N326" s="21"/>
      <c r="Q326" s="21"/>
      <c r="R326" s="10"/>
      <c r="S326" s="10"/>
      <c r="T326" s="68"/>
      <c r="V326" s="21"/>
      <c r="X326" s="35"/>
      <c r="Y326" s="36"/>
      <c r="Z326" s="12"/>
      <c r="AA326" s="12"/>
      <c r="AB326" s="12"/>
      <c r="AC326" s="72"/>
      <c r="AD326" s="12"/>
      <c r="AF326" s="29"/>
      <c r="AG326" s="30"/>
      <c r="AH326" s="29"/>
      <c r="AI326" s="29"/>
      <c r="AJ326" s="31"/>
      <c r="AK326" s="29"/>
      <c r="AL326" s="30"/>
    </row>
    <row r="327" spans="1:38">
      <c r="A327" s="32">
        <v>40140</v>
      </c>
      <c r="B327" s="9">
        <v>50</v>
      </c>
      <c r="C327" s="10"/>
      <c r="D327" s="34"/>
      <c r="E327" s="11"/>
      <c r="F327" s="10"/>
      <c r="G327" s="10"/>
      <c r="I327" s="5">
        <f t="shared" si="16"/>
        <v>6</v>
      </c>
      <c r="J327" s="4">
        <f t="shared" si="17"/>
        <v>144</v>
      </c>
      <c r="K327" s="4">
        <f t="shared" si="18"/>
        <v>7200</v>
      </c>
      <c r="N327" s="21"/>
      <c r="Q327" s="21"/>
      <c r="R327" s="10"/>
      <c r="S327" s="10"/>
      <c r="T327" s="68"/>
      <c r="V327" s="21"/>
      <c r="X327" s="35"/>
      <c r="Y327" s="36"/>
      <c r="Z327" s="12"/>
      <c r="AA327" s="12"/>
      <c r="AB327" s="12"/>
      <c r="AC327" s="72"/>
      <c r="AD327" s="12"/>
      <c r="AF327" s="29"/>
      <c r="AG327" s="30"/>
      <c r="AH327" s="29"/>
      <c r="AI327" s="29"/>
      <c r="AJ327" s="31"/>
      <c r="AK327" s="29"/>
      <c r="AL327" s="30"/>
    </row>
    <row r="328" spans="1:38">
      <c r="A328" s="32">
        <v>40141</v>
      </c>
      <c r="B328" s="9">
        <v>50</v>
      </c>
      <c r="C328" s="10"/>
      <c r="D328" s="34"/>
      <c r="E328" s="11"/>
      <c r="F328" s="10"/>
      <c r="G328" s="10"/>
      <c r="I328" s="5">
        <f t="shared" si="16"/>
        <v>6</v>
      </c>
      <c r="J328" s="4">
        <f t="shared" si="17"/>
        <v>144</v>
      </c>
      <c r="K328" s="4">
        <f t="shared" si="18"/>
        <v>7200</v>
      </c>
      <c r="N328" s="21"/>
      <c r="Q328" s="21"/>
      <c r="R328" s="10"/>
      <c r="S328" s="10"/>
      <c r="T328" s="68"/>
      <c r="V328" s="21"/>
      <c r="X328" s="35"/>
      <c r="Y328" s="36"/>
      <c r="Z328" s="12"/>
      <c r="AA328" s="12"/>
      <c r="AB328" s="12"/>
      <c r="AC328" s="72"/>
      <c r="AD328" s="12"/>
      <c r="AF328" s="29"/>
      <c r="AG328" s="30"/>
      <c r="AH328" s="29"/>
      <c r="AI328" s="29"/>
      <c r="AJ328" s="31"/>
      <c r="AK328" s="29"/>
      <c r="AL328" s="30"/>
    </row>
    <row r="329" spans="1:38">
      <c r="A329" s="32">
        <v>40142</v>
      </c>
      <c r="B329" s="9">
        <v>50</v>
      </c>
      <c r="C329" s="10"/>
      <c r="D329" s="34"/>
      <c r="E329" s="11"/>
      <c r="F329" s="10"/>
      <c r="G329" s="10"/>
      <c r="I329" s="5">
        <f t="shared" si="16"/>
        <v>6</v>
      </c>
      <c r="J329" s="4">
        <f t="shared" si="17"/>
        <v>144</v>
      </c>
      <c r="K329" s="4">
        <f t="shared" si="18"/>
        <v>7200</v>
      </c>
      <c r="N329" s="21"/>
      <c r="Q329" s="21"/>
      <c r="R329" s="10"/>
      <c r="S329" s="10"/>
      <c r="T329" s="68"/>
      <c r="V329" s="21"/>
      <c r="X329" s="35"/>
      <c r="Y329" s="36"/>
      <c r="Z329" s="12"/>
      <c r="AA329" s="12"/>
      <c r="AB329" s="12"/>
      <c r="AC329" s="72"/>
      <c r="AD329" s="12"/>
      <c r="AF329" s="29"/>
      <c r="AG329" s="30"/>
      <c r="AH329" s="29"/>
      <c r="AI329" s="29"/>
      <c r="AJ329" s="31"/>
      <c r="AK329" s="29"/>
      <c r="AL329" s="30"/>
    </row>
    <row r="330" spans="1:38">
      <c r="A330" s="32">
        <v>40143</v>
      </c>
      <c r="B330" s="9">
        <v>50</v>
      </c>
      <c r="C330" s="10"/>
      <c r="D330" s="34"/>
      <c r="E330" s="11"/>
      <c r="F330" s="10"/>
      <c r="G330" s="10"/>
      <c r="I330" s="5">
        <f t="shared" si="16"/>
        <v>6</v>
      </c>
      <c r="J330" s="4">
        <f t="shared" si="17"/>
        <v>144</v>
      </c>
      <c r="K330" s="4">
        <f t="shared" si="18"/>
        <v>7200</v>
      </c>
      <c r="N330" s="21"/>
      <c r="Q330" s="21"/>
      <c r="R330" s="10"/>
      <c r="S330" s="10"/>
      <c r="T330" s="68"/>
      <c r="V330" s="21"/>
      <c r="X330" s="35"/>
      <c r="Y330" s="36"/>
      <c r="Z330" s="12"/>
      <c r="AA330" s="12"/>
      <c r="AB330" s="12"/>
      <c r="AC330" s="72"/>
      <c r="AD330" s="12"/>
      <c r="AF330" s="29"/>
      <c r="AG330" s="30"/>
      <c r="AH330" s="29"/>
      <c r="AI330" s="29"/>
      <c r="AJ330" s="31"/>
      <c r="AK330" s="29"/>
      <c r="AL330" s="30"/>
    </row>
    <row r="331" spans="1:38">
      <c r="A331" s="32">
        <v>40144</v>
      </c>
      <c r="B331" s="9">
        <v>50</v>
      </c>
      <c r="C331" s="10"/>
      <c r="D331" s="34"/>
      <c r="E331" s="11"/>
      <c r="F331" s="10"/>
      <c r="G331" s="10"/>
      <c r="I331" s="5">
        <f t="shared" si="16"/>
        <v>6</v>
      </c>
      <c r="J331" s="4">
        <f t="shared" si="17"/>
        <v>144</v>
      </c>
      <c r="K331" s="4">
        <f t="shared" si="18"/>
        <v>7200</v>
      </c>
      <c r="N331" s="21"/>
      <c r="Q331" s="21"/>
      <c r="R331" s="10"/>
      <c r="S331" s="10"/>
      <c r="T331" s="68"/>
      <c r="V331" s="21"/>
      <c r="X331" s="35"/>
      <c r="Y331" s="36"/>
      <c r="Z331" s="12"/>
      <c r="AA331" s="12"/>
      <c r="AB331" s="12"/>
      <c r="AC331" s="72"/>
      <c r="AD331" s="12"/>
      <c r="AF331" s="29"/>
      <c r="AG331" s="30"/>
      <c r="AH331" s="29"/>
      <c r="AI331" s="29"/>
      <c r="AJ331" s="31"/>
      <c r="AK331" s="29"/>
      <c r="AL331" s="30"/>
    </row>
    <row r="332" spans="1:38">
      <c r="A332" s="32">
        <v>40145</v>
      </c>
      <c r="B332" s="9">
        <v>50</v>
      </c>
      <c r="C332" s="10"/>
      <c r="D332" s="34"/>
      <c r="E332" s="11"/>
      <c r="F332" s="10"/>
      <c r="G332" s="10"/>
      <c r="I332" s="5">
        <f t="shared" si="16"/>
        <v>6</v>
      </c>
      <c r="J332" s="4">
        <f t="shared" si="17"/>
        <v>144</v>
      </c>
      <c r="K332" s="4">
        <f t="shared" si="18"/>
        <v>7200</v>
      </c>
      <c r="N332" s="21"/>
      <c r="Q332" s="21"/>
      <c r="R332" s="10"/>
      <c r="S332" s="10"/>
      <c r="T332" s="68"/>
      <c r="V332" s="21"/>
      <c r="X332" s="35"/>
      <c r="Y332" s="36"/>
      <c r="Z332" s="12"/>
      <c r="AA332" s="12"/>
      <c r="AB332" s="12"/>
      <c r="AC332" s="72"/>
      <c r="AD332" s="12"/>
      <c r="AF332" s="29"/>
      <c r="AG332" s="30"/>
      <c r="AH332" s="29"/>
      <c r="AI332" s="29"/>
      <c r="AJ332" s="31"/>
      <c r="AK332" s="29"/>
      <c r="AL332" s="30"/>
    </row>
    <row r="333" spans="1:38">
      <c r="A333" s="32">
        <v>40146</v>
      </c>
      <c r="B333" s="9">
        <v>50</v>
      </c>
      <c r="C333" s="10"/>
      <c r="D333" s="34"/>
      <c r="E333" s="11"/>
      <c r="F333" s="10"/>
      <c r="G333" s="10"/>
      <c r="I333" s="5">
        <f t="shared" si="16"/>
        <v>6</v>
      </c>
      <c r="J333" s="4">
        <f t="shared" si="17"/>
        <v>144</v>
      </c>
      <c r="K333" s="4">
        <f t="shared" si="18"/>
        <v>7200</v>
      </c>
      <c r="N333" s="21"/>
      <c r="Q333" s="21"/>
      <c r="R333" s="10"/>
      <c r="S333" s="10"/>
      <c r="T333" s="68"/>
      <c r="V333" s="21"/>
      <c r="X333" s="35"/>
      <c r="Y333" s="36"/>
      <c r="Z333" s="12"/>
      <c r="AA333" s="12"/>
      <c r="AB333" s="12"/>
      <c r="AC333" s="72"/>
      <c r="AD333" s="12"/>
      <c r="AF333" s="29"/>
      <c r="AG333" s="30"/>
      <c r="AH333" s="29"/>
      <c r="AI333" s="29"/>
      <c r="AJ333" s="31"/>
      <c r="AK333" s="29"/>
      <c r="AL333" s="30"/>
    </row>
    <row r="334" spans="1:38">
      <c r="A334" s="32">
        <v>40147</v>
      </c>
      <c r="B334" s="9">
        <v>50</v>
      </c>
      <c r="C334" s="10"/>
      <c r="D334" s="34"/>
      <c r="E334" s="11"/>
      <c r="F334" s="10"/>
      <c r="G334" s="10"/>
      <c r="I334" s="5">
        <f t="shared" si="16"/>
        <v>6</v>
      </c>
      <c r="J334" s="4">
        <f t="shared" si="17"/>
        <v>144</v>
      </c>
      <c r="K334" s="4">
        <f t="shared" si="18"/>
        <v>7200</v>
      </c>
      <c r="N334" s="21"/>
      <c r="Q334" s="21"/>
      <c r="R334" s="10"/>
      <c r="S334" s="10"/>
      <c r="T334" s="68"/>
      <c r="V334" s="21"/>
      <c r="X334" s="35"/>
      <c r="Y334" s="36"/>
      <c r="Z334" s="12"/>
      <c r="AA334" s="12"/>
      <c r="AB334" s="12"/>
      <c r="AC334" s="72"/>
      <c r="AD334" s="12"/>
      <c r="AF334" s="29"/>
      <c r="AG334" s="30"/>
      <c r="AH334" s="29"/>
      <c r="AI334" s="29"/>
      <c r="AJ334" s="31"/>
      <c r="AK334" s="29"/>
      <c r="AL334" s="30"/>
    </row>
    <row r="335" spans="1:38">
      <c r="A335" s="32">
        <v>40148</v>
      </c>
      <c r="B335" s="9">
        <v>50</v>
      </c>
      <c r="C335" s="10"/>
      <c r="D335" s="34"/>
      <c r="E335" s="11"/>
      <c r="F335" s="10"/>
      <c r="G335" s="10"/>
      <c r="I335" s="5">
        <f t="shared" si="16"/>
        <v>6</v>
      </c>
      <c r="J335" s="4">
        <f t="shared" si="17"/>
        <v>144</v>
      </c>
      <c r="K335" s="4">
        <f t="shared" si="18"/>
        <v>7200</v>
      </c>
      <c r="N335" s="21"/>
      <c r="Q335" s="21"/>
      <c r="R335" s="10"/>
      <c r="S335" s="10"/>
      <c r="T335" s="68"/>
      <c r="V335" s="21"/>
      <c r="X335" s="35"/>
      <c r="Y335" s="36"/>
      <c r="Z335" s="12"/>
      <c r="AA335" s="12"/>
      <c r="AB335" s="12"/>
      <c r="AC335" s="72"/>
      <c r="AD335" s="12"/>
      <c r="AF335" s="29"/>
      <c r="AG335" s="30"/>
      <c r="AH335" s="29"/>
      <c r="AI335" s="29"/>
      <c r="AJ335" s="31"/>
      <c r="AK335" s="29"/>
      <c r="AL335" s="30"/>
    </row>
    <row r="336" spans="1:38">
      <c r="A336" s="32">
        <v>40149</v>
      </c>
      <c r="B336" s="9">
        <v>50</v>
      </c>
      <c r="C336" s="10"/>
      <c r="D336" s="34"/>
      <c r="E336" s="11"/>
      <c r="F336" s="10"/>
      <c r="G336" s="10"/>
      <c r="I336" s="5">
        <f t="shared" si="16"/>
        <v>6</v>
      </c>
      <c r="J336" s="4">
        <f t="shared" si="17"/>
        <v>144</v>
      </c>
      <c r="K336" s="4">
        <f t="shared" si="18"/>
        <v>7200</v>
      </c>
      <c r="N336" s="21"/>
      <c r="Q336" s="21"/>
      <c r="R336" s="10"/>
      <c r="S336" s="10"/>
      <c r="T336" s="68"/>
      <c r="V336" s="21"/>
      <c r="X336" s="35"/>
      <c r="Y336" s="36"/>
      <c r="Z336" s="12"/>
      <c r="AA336" s="12"/>
      <c r="AB336" s="12"/>
      <c r="AC336" s="72"/>
      <c r="AD336" s="12"/>
      <c r="AF336" s="29"/>
      <c r="AG336" s="30"/>
      <c r="AH336" s="29"/>
      <c r="AI336" s="29"/>
      <c r="AJ336" s="31"/>
      <c r="AK336" s="29"/>
      <c r="AL336" s="30"/>
    </row>
    <row r="337" spans="1:38">
      <c r="A337" s="32">
        <v>40150</v>
      </c>
      <c r="B337" s="9">
        <v>50</v>
      </c>
      <c r="C337" s="10"/>
      <c r="D337" s="34"/>
      <c r="E337" s="11"/>
      <c r="F337" s="10"/>
      <c r="G337" s="10"/>
      <c r="I337" s="5">
        <f t="shared" si="16"/>
        <v>6</v>
      </c>
      <c r="J337" s="4">
        <f t="shared" si="17"/>
        <v>144</v>
      </c>
      <c r="K337" s="4">
        <f t="shared" si="18"/>
        <v>7200</v>
      </c>
      <c r="N337" s="21"/>
      <c r="Q337" s="21"/>
      <c r="R337" s="10"/>
      <c r="S337" s="10"/>
      <c r="T337" s="68"/>
      <c r="V337" s="21"/>
      <c r="X337" s="35"/>
      <c r="Y337" s="36"/>
      <c r="Z337" s="12"/>
      <c r="AA337" s="12"/>
      <c r="AB337" s="12"/>
      <c r="AC337" s="72"/>
      <c r="AD337" s="12"/>
      <c r="AF337" s="29"/>
      <c r="AG337" s="30"/>
      <c r="AH337" s="29"/>
      <c r="AI337" s="29"/>
      <c r="AJ337" s="31"/>
      <c r="AK337" s="29"/>
      <c r="AL337" s="30"/>
    </row>
    <row r="338" spans="1:38">
      <c r="A338" s="32">
        <v>40151</v>
      </c>
      <c r="B338" s="9">
        <v>50</v>
      </c>
      <c r="C338" s="10"/>
      <c r="D338" s="34"/>
      <c r="E338" s="11"/>
      <c r="F338" s="10"/>
      <c r="G338" s="10"/>
      <c r="I338" s="5">
        <f t="shared" si="16"/>
        <v>6</v>
      </c>
      <c r="J338" s="4">
        <f t="shared" si="17"/>
        <v>144</v>
      </c>
      <c r="K338" s="4">
        <f t="shared" si="18"/>
        <v>7200</v>
      </c>
      <c r="N338" s="21"/>
      <c r="Q338" s="21"/>
      <c r="R338" s="10"/>
      <c r="S338" s="10"/>
      <c r="T338" s="68"/>
      <c r="V338" s="21"/>
      <c r="X338" s="35"/>
      <c r="Y338" s="36"/>
      <c r="Z338" s="12"/>
      <c r="AA338" s="12"/>
      <c r="AB338" s="12"/>
      <c r="AC338" s="72"/>
      <c r="AD338" s="12"/>
      <c r="AF338" s="29"/>
      <c r="AG338" s="30"/>
      <c r="AH338" s="29"/>
      <c r="AI338" s="29"/>
      <c r="AJ338" s="31"/>
      <c r="AK338" s="29"/>
      <c r="AL338" s="30"/>
    </row>
    <row r="339" spans="1:38">
      <c r="A339" s="32">
        <v>40152</v>
      </c>
      <c r="B339" s="9">
        <v>50</v>
      </c>
      <c r="C339" s="10"/>
      <c r="D339" s="34"/>
      <c r="E339" s="11"/>
      <c r="F339" s="10"/>
      <c r="G339" s="10"/>
      <c r="I339" s="5">
        <f t="shared" si="16"/>
        <v>6</v>
      </c>
      <c r="J339" s="4">
        <f t="shared" si="17"/>
        <v>144</v>
      </c>
      <c r="K339" s="4">
        <f t="shared" si="18"/>
        <v>7200</v>
      </c>
      <c r="N339" s="21"/>
      <c r="Q339" s="21"/>
      <c r="R339" s="10"/>
      <c r="S339" s="10"/>
      <c r="T339" s="68"/>
      <c r="V339" s="21"/>
      <c r="X339" s="35"/>
      <c r="Y339" s="36"/>
      <c r="Z339" s="12"/>
      <c r="AA339" s="12"/>
      <c r="AB339" s="12"/>
      <c r="AC339" s="72"/>
      <c r="AD339" s="12"/>
      <c r="AF339" s="29"/>
      <c r="AG339" s="30"/>
      <c r="AH339" s="29"/>
      <c r="AI339" s="29"/>
      <c r="AJ339" s="31"/>
      <c r="AK339" s="29"/>
      <c r="AL339" s="30"/>
    </row>
    <row r="340" spans="1:38">
      <c r="A340" s="32">
        <v>40153</v>
      </c>
      <c r="B340" s="9">
        <v>50</v>
      </c>
      <c r="C340" s="10"/>
      <c r="D340" s="34"/>
      <c r="E340" s="11"/>
      <c r="F340" s="10"/>
      <c r="G340" s="10"/>
      <c r="I340" s="5">
        <f t="shared" si="16"/>
        <v>6</v>
      </c>
      <c r="J340" s="4">
        <f t="shared" si="17"/>
        <v>144</v>
      </c>
      <c r="K340" s="4">
        <f t="shared" si="18"/>
        <v>7200</v>
      </c>
      <c r="N340" s="21"/>
      <c r="Q340" s="21"/>
      <c r="R340" s="10"/>
      <c r="S340" s="10"/>
      <c r="T340" s="68"/>
      <c r="V340" s="21"/>
      <c r="X340" s="35"/>
      <c r="Y340" s="36"/>
      <c r="Z340" s="12"/>
      <c r="AA340" s="12"/>
      <c r="AB340" s="12"/>
      <c r="AC340" s="72"/>
      <c r="AD340" s="12"/>
      <c r="AF340" s="29"/>
      <c r="AG340" s="30"/>
      <c r="AH340" s="29"/>
      <c r="AI340" s="29"/>
      <c r="AJ340" s="31"/>
      <c r="AK340" s="29"/>
      <c r="AL340" s="30"/>
    </row>
    <row r="341" spans="1:38">
      <c r="A341" s="32">
        <v>40154</v>
      </c>
      <c r="B341" s="9">
        <v>50</v>
      </c>
      <c r="C341" s="10"/>
      <c r="D341" s="34"/>
      <c r="E341" s="11"/>
      <c r="F341" s="10"/>
      <c r="G341" s="10"/>
      <c r="I341" s="5">
        <f t="shared" si="16"/>
        <v>6</v>
      </c>
      <c r="J341" s="4">
        <f t="shared" si="17"/>
        <v>144</v>
      </c>
      <c r="K341" s="4">
        <f t="shared" si="18"/>
        <v>7200</v>
      </c>
      <c r="N341" s="21"/>
      <c r="Q341" s="21"/>
      <c r="R341" s="10"/>
      <c r="S341" s="10"/>
      <c r="T341" s="68"/>
      <c r="V341" s="21"/>
      <c r="X341" s="35"/>
      <c r="Y341" s="36"/>
      <c r="Z341" s="12"/>
      <c r="AA341" s="12"/>
      <c r="AB341" s="12"/>
      <c r="AC341" s="72"/>
      <c r="AD341" s="12"/>
      <c r="AF341" s="29"/>
      <c r="AG341" s="30"/>
      <c r="AH341" s="29"/>
      <c r="AI341" s="29"/>
      <c r="AJ341" s="31"/>
      <c r="AK341" s="29"/>
      <c r="AL341" s="30"/>
    </row>
    <row r="342" spans="1:38">
      <c r="A342" s="32">
        <v>40155</v>
      </c>
      <c r="B342" s="9">
        <v>50</v>
      </c>
      <c r="C342" s="10"/>
      <c r="D342" s="34"/>
      <c r="E342" s="11"/>
      <c r="F342" s="10"/>
      <c r="G342" s="10"/>
      <c r="I342" s="5">
        <f t="shared" si="16"/>
        <v>6</v>
      </c>
      <c r="J342" s="4">
        <f t="shared" si="17"/>
        <v>144</v>
      </c>
      <c r="K342" s="4">
        <f t="shared" si="18"/>
        <v>7200</v>
      </c>
      <c r="N342" s="21"/>
      <c r="Q342" s="21"/>
      <c r="R342" s="10"/>
      <c r="S342" s="10"/>
      <c r="T342" s="68"/>
      <c r="V342" s="21"/>
      <c r="X342" s="35"/>
      <c r="Y342" s="36"/>
      <c r="Z342" s="12"/>
      <c r="AA342" s="12"/>
      <c r="AB342" s="12"/>
      <c r="AC342" s="72"/>
      <c r="AD342" s="12"/>
      <c r="AF342" s="29"/>
      <c r="AG342" s="30"/>
      <c r="AH342" s="29"/>
      <c r="AI342" s="29"/>
      <c r="AJ342" s="31"/>
      <c r="AK342" s="29"/>
      <c r="AL342" s="30"/>
    </row>
    <row r="343" spans="1:38">
      <c r="A343" s="32">
        <v>40156</v>
      </c>
      <c r="B343" s="9">
        <v>50</v>
      </c>
      <c r="C343" s="10"/>
      <c r="D343" s="34"/>
      <c r="E343" s="11"/>
      <c r="F343" s="10"/>
      <c r="G343" s="10"/>
      <c r="I343" s="5">
        <f t="shared" si="16"/>
        <v>6</v>
      </c>
      <c r="J343" s="4">
        <f t="shared" si="17"/>
        <v>144</v>
      </c>
      <c r="K343" s="4">
        <f t="shared" si="18"/>
        <v>7200</v>
      </c>
      <c r="N343" s="21"/>
      <c r="Q343" s="21"/>
      <c r="R343" s="10"/>
      <c r="S343" s="10"/>
      <c r="T343" s="68"/>
      <c r="V343" s="21"/>
      <c r="X343" s="35"/>
      <c r="Y343" s="36"/>
      <c r="Z343" s="12"/>
      <c r="AA343" s="12"/>
      <c r="AB343" s="12"/>
      <c r="AC343" s="72"/>
      <c r="AD343" s="12"/>
      <c r="AF343" s="29"/>
      <c r="AG343" s="30"/>
      <c r="AH343" s="29"/>
      <c r="AI343" s="29"/>
      <c r="AJ343" s="31"/>
      <c r="AK343" s="29"/>
      <c r="AL343" s="30"/>
    </row>
    <row r="344" spans="1:38">
      <c r="A344" s="32">
        <v>40157</v>
      </c>
      <c r="B344" s="9">
        <v>50</v>
      </c>
      <c r="C344" s="10"/>
      <c r="D344" s="34"/>
      <c r="E344" s="11"/>
      <c r="F344" s="10"/>
      <c r="G344" s="10"/>
      <c r="I344" s="5">
        <f t="shared" si="16"/>
        <v>6</v>
      </c>
      <c r="J344" s="4">
        <f t="shared" si="17"/>
        <v>144</v>
      </c>
      <c r="K344" s="4">
        <f t="shared" si="18"/>
        <v>7200</v>
      </c>
      <c r="N344" s="21"/>
      <c r="Q344" s="21"/>
      <c r="R344" s="10"/>
      <c r="S344" s="10"/>
      <c r="T344" s="68"/>
      <c r="V344" s="21"/>
      <c r="X344" s="35"/>
      <c r="Y344" s="36"/>
      <c r="Z344" s="12"/>
      <c r="AA344" s="12"/>
      <c r="AB344" s="12"/>
      <c r="AC344" s="72"/>
      <c r="AD344" s="12"/>
      <c r="AF344" s="29"/>
      <c r="AG344" s="30"/>
      <c r="AH344" s="29"/>
      <c r="AI344" s="29"/>
      <c r="AJ344" s="31"/>
      <c r="AK344" s="29"/>
      <c r="AL344" s="30"/>
    </row>
    <row r="345" spans="1:38">
      <c r="A345" s="32">
        <v>40158</v>
      </c>
      <c r="B345" s="9">
        <v>50</v>
      </c>
      <c r="C345" s="10"/>
      <c r="D345" s="34"/>
      <c r="E345" s="11"/>
      <c r="F345" s="10"/>
      <c r="G345" s="10"/>
      <c r="I345" s="5">
        <f t="shared" si="16"/>
        <v>6</v>
      </c>
      <c r="J345" s="4">
        <f t="shared" si="17"/>
        <v>144</v>
      </c>
      <c r="K345" s="4">
        <f t="shared" si="18"/>
        <v>7200</v>
      </c>
      <c r="N345" s="21"/>
      <c r="Q345" s="21"/>
      <c r="R345" s="10"/>
      <c r="S345" s="10"/>
      <c r="T345" s="68"/>
      <c r="V345" s="21"/>
      <c r="X345" s="35"/>
      <c r="Y345" s="36"/>
      <c r="Z345" s="12"/>
      <c r="AA345" s="12"/>
      <c r="AB345" s="12"/>
      <c r="AC345" s="72"/>
      <c r="AD345" s="12"/>
      <c r="AF345" s="29"/>
      <c r="AG345" s="30"/>
      <c r="AH345" s="29"/>
      <c r="AI345" s="29"/>
      <c r="AJ345" s="31"/>
      <c r="AK345" s="29"/>
      <c r="AL345" s="30"/>
    </row>
    <row r="346" spans="1:38">
      <c r="A346" s="32">
        <v>40159</v>
      </c>
      <c r="B346" s="9">
        <v>50</v>
      </c>
      <c r="C346" s="10"/>
      <c r="D346" s="34"/>
      <c r="E346" s="11"/>
      <c r="F346" s="10"/>
      <c r="G346" s="10"/>
      <c r="I346" s="5">
        <f t="shared" si="16"/>
        <v>6</v>
      </c>
      <c r="J346" s="4">
        <f t="shared" si="17"/>
        <v>144</v>
      </c>
      <c r="K346" s="4">
        <f t="shared" si="18"/>
        <v>7200</v>
      </c>
      <c r="N346" s="21"/>
      <c r="Q346" s="21"/>
      <c r="R346" s="10"/>
      <c r="S346" s="10"/>
      <c r="T346" s="68"/>
      <c r="V346" s="21"/>
      <c r="X346" s="35"/>
      <c r="Y346" s="36"/>
      <c r="Z346" s="12"/>
      <c r="AA346" s="12"/>
      <c r="AB346" s="12"/>
      <c r="AC346" s="72"/>
      <c r="AD346" s="12"/>
      <c r="AF346" s="29"/>
      <c r="AG346" s="30"/>
      <c r="AH346" s="29"/>
      <c r="AI346" s="29"/>
      <c r="AJ346" s="31"/>
      <c r="AK346" s="29"/>
      <c r="AL346" s="30"/>
    </row>
    <row r="347" spans="1:38">
      <c r="A347" s="32">
        <v>40160</v>
      </c>
      <c r="B347" s="9">
        <v>50</v>
      </c>
      <c r="C347" s="10"/>
      <c r="D347" s="34"/>
      <c r="E347" s="11"/>
      <c r="F347" s="10"/>
      <c r="G347" s="10"/>
      <c r="I347" s="5">
        <f t="shared" si="16"/>
        <v>6</v>
      </c>
      <c r="J347" s="4">
        <f t="shared" si="17"/>
        <v>144</v>
      </c>
      <c r="K347" s="4">
        <f t="shared" si="18"/>
        <v>7200</v>
      </c>
      <c r="N347" s="21"/>
      <c r="Q347" s="21"/>
      <c r="R347" s="10"/>
      <c r="S347" s="10"/>
      <c r="T347" s="68"/>
      <c r="V347" s="21"/>
      <c r="X347" s="35"/>
      <c r="Y347" s="36"/>
      <c r="Z347" s="12"/>
      <c r="AA347" s="12"/>
      <c r="AB347" s="12"/>
      <c r="AC347" s="72"/>
      <c r="AD347" s="12"/>
      <c r="AF347" s="29"/>
      <c r="AG347" s="30"/>
      <c r="AH347" s="29"/>
      <c r="AI347" s="29"/>
      <c r="AJ347" s="31"/>
      <c r="AK347" s="29"/>
      <c r="AL347" s="30"/>
    </row>
    <row r="348" spans="1:38">
      <c r="A348" s="32">
        <v>40161</v>
      </c>
      <c r="B348" s="9">
        <v>50</v>
      </c>
      <c r="C348" s="10"/>
      <c r="D348" s="34"/>
      <c r="E348" s="11"/>
      <c r="F348" s="10"/>
      <c r="G348" s="10"/>
      <c r="I348" s="5">
        <f t="shared" si="16"/>
        <v>6</v>
      </c>
      <c r="J348" s="4">
        <f t="shared" si="17"/>
        <v>144</v>
      </c>
      <c r="K348" s="4">
        <f t="shared" si="18"/>
        <v>7200</v>
      </c>
      <c r="N348" s="21"/>
      <c r="Q348" s="21"/>
      <c r="R348" s="10"/>
      <c r="S348" s="10"/>
      <c r="T348" s="68"/>
      <c r="V348" s="21"/>
      <c r="X348" s="35"/>
      <c r="Y348" s="36"/>
      <c r="Z348" s="12"/>
      <c r="AA348" s="12"/>
      <c r="AB348" s="12"/>
      <c r="AC348" s="72"/>
      <c r="AD348" s="12"/>
      <c r="AF348" s="29"/>
      <c r="AG348" s="30"/>
      <c r="AH348" s="29"/>
      <c r="AI348" s="29"/>
      <c r="AJ348" s="31"/>
      <c r="AK348" s="29"/>
      <c r="AL348" s="30"/>
    </row>
    <row r="349" spans="1:38">
      <c r="A349" s="32">
        <v>40162</v>
      </c>
      <c r="B349" s="9">
        <v>50</v>
      </c>
      <c r="C349" s="10"/>
      <c r="D349" s="34"/>
      <c r="E349" s="11"/>
      <c r="F349" s="10"/>
      <c r="G349" s="10"/>
      <c r="I349" s="5">
        <f t="shared" si="16"/>
        <v>6</v>
      </c>
      <c r="J349" s="4">
        <f t="shared" si="17"/>
        <v>144</v>
      </c>
      <c r="K349" s="4">
        <f t="shared" si="18"/>
        <v>7200</v>
      </c>
      <c r="N349" s="21"/>
      <c r="Q349" s="21"/>
      <c r="R349" s="10"/>
      <c r="S349" s="10"/>
      <c r="T349" s="68"/>
      <c r="V349" s="21"/>
      <c r="X349" s="35"/>
      <c r="Y349" s="36"/>
      <c r="Z349" s="12"/>
      <c r="AA349" s="12"/>
      <c r="AB349" s="12"/>
      <c r="AC349" s="72"/>
      <c r="AD349" s="12"/>
      <c r="AF349" s="29"/>
      <c r="AG349" s="30"/>
      <c r="AH349" s="29"/>
      <c r="AI349" s="29"/>
      <c r="AJ349" s="31"/>
      <c r="AK349" s="29"/>
      <c r="AL349" s="30"/>
    </row>
    <row r="350" spans="1:38">
      <c r="A350" s="32">
        <v>40163</v>
      </c>
      <c r="B350" s="9">
        <v>50</v>
      </c>
      <c r="C350" s="10"/>
      <c r="D350" s="34"/>
      <c r="E350" s="11"/>
      <c r="F350" s="10"/>
      <c r="G350" s="10"/>
      <c r="I350" s="5">
        <f t="shared" si="16"/>
        <v>6</v>
      </c>
      <c r="J350" s="4">
        <f t="shared" si="17"/>
        <v>144</v>
      </c>
      <c r="K350" s="4">
        <f t="shared" si="18"/>
        <v>7200</v>
      </c>
      <c r="N350" s="21"/>
      <c r="Q350" s="21"/>
      <c r="R350" s="10"/>
      <c r="S350" s="10"/>
      <c r="T350" s="68"/>
      <c r="V350" s="21"/>
      <c r="X350" s="35"/>
      <c r="Y350" s="36"/>
      <c r="Z350" s="12"/>
      <c r="AA350" s="12"/>
      <c r="AB350" s="12"/>
      <c r="AC350" s="72"/>
      <c r="AD350" s="12"/>
      <c r="AF350" s="29"/>
      <c r="AG350" s="30"/>
      <c r="AH350" s="29"/>
      <c r="AI350" s="29"/>
      <c r="AJ350" s="31"/>
      <c r="AK350" s="29"/>
      <c r="AL350" s="30"/>
    </row>
    <row r="351" spans="1:38">
      <c r="A351" s="32">
        <v>40164</v>
      </c>
      <c r="B351" s="9">
        <v>50</v>
      </c>
      <c r="C351" s="10"/>
      <c r="D351" s="34"/>
      <c r="E351" s="11"/>
      <c r="F351" s="10"/>
      <c r="G351" s="10"/>
      <c r="I351" s="5">
        <f t="shared" si="16"/>
        <v>6</v>
      </c>
      <c r="J351" s="4">
        <f t="shared" si="17"/>
        <v>144</v>
      </c>
      <c r="K351" s="4">
        <f t="shared" si="18"/>
        <v>7200</v>
      </c>
      <c r="N351" s="21"/>
      <c r="Q351" s="21"/>
      <c r="R351" s="10"/>
      <c r="S351" s="10"/>
      <c r="T351" s="68"/>
      <c r="V351" s="21"/>
      <c r="X351" s="35"/>
      <c r="Y351" s="36"/>
      <c r="Z351" s="12"/>
      <c r="AA351" s="12"/>
      <c r="AB351" s="12"/>
      <c r="AC351" s="72"/>
      <c r="AD351" s="12"/>
      <c r="AF351" s="29"/>
      <c r="AG351" s="30"/>
      <c r="AH351" s="29"/>
      <c r="AI351" s="29"/>
      <c r="AJ351" s="31"/>
      <c r="AK351" s="29"/>
      <c r="AL351" s="30"/>
    </row>
    <row r="352" spans="1:38">
      <c r="A352" s="32">
        <v>40165</v>
      </c>
      <c r="B352" s="9">
        <v>50</v>
      </c>
      <c r="C352" s="10"/>
      <c r="D352" s="34"/>
      <c r="E352" s="11"/>
      <c r="F352" s="10"/>
      <c r="G352" s="10"/>
      <c r="I352" s="5">
        <f t="shared" si="16"/>
        <v>6</v>
      </c>
      <c r="J352" s="4">
        <f t="shared" si="17"/>
        <v>144</v>
      </c>
      <c r="K352" s="4">
        <f t="shared" si="18"/>
        <v>7200</v>
      </c>
      <c r="N352" s="21"/>
      <c r="Q352" s="21"/>
      <c r="R352" s="10"/>
      <c r="S352" s="10"/>
      <c r="T352" s="68"/>
      <c r="V352" s="21"/>
      <c r="X352" s="35"/>
      <c r="Y352" s="36"/>
      <c r="Z352" s="12"/>
      <c r="AA352" s="12"/>
      <c r="AB352" s="12"/>
      <c r="AC352" s="72"/>
      <c r="AD352" s="12"/>
      <c r="AF352" s="29"/>
      <c r="AG352" s="30"/>
      <c r="AH352" s="29"/>
      <c r="AI352" s="29"/>
      <c r="AJ352" s="31"/>
      <c r="AK352" s="29"/>
      <c r="AL352" s="30"/>
    </row>
    <row r="353" spans="1:38">
      <c r="A353" s="32">
        <v>40166</v>
      </c>
      <c r="B353" s="9">
        <v>50</v>
      </c>
      <c r="C353" s="10"/>
      <c r="D353" s="34"/>
      <c r="E353" s="11"/>
      <c r="F353" s="10"/>
      <c r="G353" s="10"/>
      <c r="I353" s="5">
        <f t="shared" si="16"/>
        <v>6</v>
      </c>
      <c r="J353" s="4">
        <f t="shared" si="17"/>
        <v>144</v>
      </c>
      <c r="K353" s="4">
        <f t="shared" si="18"/>
        <v>7200</v>
      </c>
      <c r="N353" s="21"/>
      <c r="Q353" s="21"/>
      <c r="R353" s="10"/>
      <c r="S353" s="10"/>
      <c r="T353" s="68"/>
      <c r="V353" s="21"/>
      <c r="X353" s="35"/>
      <c r="Y353" s="36"/>
      <c r="Z353" s="12"/>
      <c r="AA353" s="12"/>
      <c r="AB353" s="12"/>
      <c r="AC353" s="72"/>
      <c r="AD353" s="12"/>
      <c r="AF353" s="29"/>
      <c r="AG353" s="30"/>
      <c r="AH353" s="29"/>
      <c r="AI353" s="29"/>
      <c r="AJ353" s="31"/>
      <c r="AK353" s="29"/>
      <c r="AL353" s="30"/>
    </row>
    <row r="354" spans="1:38">
      <c r="A354" s="32">
        <v>40167</v>
      </c>
      <c r="B354" s="9">
        <v>50</v>
      </c>
      <c r="C354" s="10"/>
      <c r="D354" s="34"/>
      <c r="E354" s="11"/>
      <c r="F354" s="10"/>
      <c r="G354" s="10"/>
      <c r="I354" s="5">
        <f t="shared" si="16"/>
        <v>6</v>
      </c>
      <c r="J354" s="4">
        <f t="shared" si="17"/>
        <v>144</v>
      </c>
      <c r="K354" s="4">
        <f t="shared" si="18"/>
        <v>7200</v>
      </c>
      <c r="N354" s="21"/>
      <c r="Q354" s="21"/>
      <c r="R354" s="10"/>
      <c r="S354" s="10"/>
      <c r="T354" s="68"/>
      <c r="V354" s="21"/>
      <c r="X354" s="35"/>
      <c r="Y354" s="36"/>
      <c r="Z354" s="12"/>
      <c r="AA354" s="12"/>
      <c r="AB354" s="12"/>
      <c r="AC354" s="72"/>
      <c r="AD354" s="12"/>
      <c r="AF354" s="29"/>
      <c r="AG354" s="30"/>
      <c r="AH354" s="29"/>
      <c r="AI354" s="29"/>
      <c r="AJ354" s="31"/>
      <c r="AK354" s="29"/>
      <c r="AL354" s="30"/>
    </row>
    <row r="355" spans="1:38">
      <c r="A355" s="32">
        <v>40168</v>
      </c>
      <c r="B355" s="9">
        <v>50</v>
      </c>
      <c r="C355" s="10"/>
      <c r="D355" s="34"/>
      <c r="E355" s="11"/>
      <c r="F355" s="10"/>
      <c r="G355" s="10"/>
      <c r="I355" s="5">
        <f t="shared" si="16"/>
        <v>6</v>
      </c>
      <c r="J355" s="4">
        <f t="shared" si="17"/>
        <v>144</v>
      </c>
      <c r="K355" s="4">
        <f t="shared" si="18"/>
        <v>7200</v>
      </c>
      <c r="N355" s="21"/>
      <c r="Q355" s="21"/>
      <c r="R355" s="10"/>
      <c r="S355" s="10"/>
      <c r="T355" s="68"/>
      <c r="V355" s="21"/>
      <c r="X355" s="35"/>
      <c r="Y355" s="36"/>
      <c r="Z355" s="12"/>
      <c r="AA355" s="12"/>
      <c r="AB355" s="12"/>
      <c r="AC355" s="72"/>
      <c r="AD355" s="12"/>
      <c r="AF355" s="29"/>
      <c r="AG355" s="30"/>
      <c r="AH355" s="29"/>
      <c r="AI355" s="29"/>
      <c r="AJ355" s="31"/>
      <c r="AK355" s="29"/>
      <c r="AL355" s="30"/>
    </row>
    <row r="356" spans="1:38">
      <c r="A356" s="32">
        <v>40169</v>
      </c>
      <c r="B356" s="9">
        <v>50</v>
      </c>
      <c r="C356" s="10"/>
      <c r="D356" s="34"/>
      <c r="E356" s="11"/>
      <c r="F356" s="10"/>
      <c r="G356" s="10"/>
      <c r="I356" s="5">
        <f t="shared" si="16"/>
        <v>6</v>
      </c>
      <c r="J356" s="4">
        <f t="shared" si="17"/>
        <v>144</v>
      </c>
      <c r="K356" s="4">
        <f t="shared" si="18"/>
        <v>7200</v>
      </c>
      <c r="N356" s="21"/>
      <c r="Q356" s="21"/>
      <c r="R356" s="10"/>
      <c r="S356" s="10"/>
      <c r="T356" s="68"/>
      <c r="V356" s="21"/>
      <c r="X356" s="35"/>
      <c r="Y356" s="36"/>
      <c r="Z356" s="12"/>
      <c r="AA356" s="12"/>
      <c r="AB356" s="12"/>
      <c r="AC356" s="72"/>
      <c r="AD356" s="12"/>
      <c r="AF356" s="29"/>
      <c r="AG356" s="30"/>
      <c r="AH356" s="29"/>
      <c r="AI356" s="29"/>
      <c r="AJ356" s="31"/>
      <c r="AK356" s="29"/>
      <c r="AL356" s="30"/>
    </row>
    <row r="357" spans="1:38">
      <c r="A357" s="32">
        <v>40170</v>
      </c>
      <c r="B357" s="9">
        <v>50</v>
      </c>
      <c r="C357" s="10"/>
      <c r="D357" s="34"/>
      <c r="E357" s="11"/>
      <c r="F357" s="10"/>
      <c r="G357" s="10"/>
      <c r="I357" s="5">
        <f t="shared" si="16"/>
        <v>6</v>
      </c>
      <c r="J357" s="4">
        <f t="shared" si="17"/>
        <v>144</v>
      </c>
      <c r="K357" s="4">
        <f t="shared" si="18"/>
        <v>7200</v>
      </c>
      <c r="N357" s="21"/>
      <c r="Q357" s="21"/>
      <c r="R357" s="10"/>
      <c r="S357" s="10"/>
      <c r="T357" s="68"/>
      <c r="V357" s="21"/>
      <c r="X357" s="35"/>
      <c r="Y357" s="36"/>
      <c r="Z357" s="12"/>
      <c r="AA357" s="12"/>
      <c r="AB357" s="12"/>
      <c r="AC357" s="72"/>
      <c r="AD357" s="12"/>
      <c r="AF357" s="29"/>
      <c r="AG357" s="30"/>
      <c r="AH357" s="29"/>
      <c r="AI357" s="29"/>
      <c r="AJ357" s="31"/>
      <c r="AK357" s="29"/>
      <c r="AL357" s="30"/>
    </row>
    <row r="358" spans="1:38">
      <c r="A358" s="32">
        <v>40171</v>
      </c>
      <c r="B358" s="9">
        <v>50</v>
      </c>
      <c r="C358" s="10"/>
      <c r="D358" s="34"/>
      <c r="E358" s="11"/>
      <c r="F358" s="10"/>
      <c r="G358" s="10"/>
      <c r="I358" s="5">
        <f t="shared" si="16"/>
        <v>6</v>
      </c>
      <c r="J358" s="4">
        <f t="shared" si="17"/>
        <v>144</v>
      </c>
      <c r="K358" s="4">
        <f t="shared" si="18"/>
        <v>7200</v>
      </c>
      <c r="N358" s="21"/>
      <c r="Q358" s="21"/>
      <c r="R358" s="10"/>
      <c r="S358" s="10"/>
      <c r="T358" s="68"/>
      <c r="V358" s="21"/>
      <c r="X358" s="35"/>
      <c r="Y358" s="36"/>
      <c r="Z358" s="12"/>
      <c r="AA358" s="12"/>
      <c r="AB358" s="12"/>
      <c r="AC358" s="72"/>
      <c r="AD358" s="12"/>
      <c r="AF358" s="29"/>
      <c r="AG358" s="30"/>
      <c r="AH358" s="29"/>
      <c r="AI358" s="29"/>
      <c r="AJ358" s="31"/>
      <c r="AK358" s="29"/>
      <c r="AL358" s="30"/>
    </row>
    <row r="359" spans="1:38">
      <c r="A359" s="32">
        <v>40172</v>
      </c>
      <c r="B359" s="9">
        <v>50</v>
      </c>
      <c r="C359" s="10"/>
      <c r="D359" s="34"/>
      <c r="E359" s="11"/>
      <c r="F359" s="10"/>
      <c r="G359" s="10"/>
      <c r="I359" s="5">
        <f t="shared" si="16"/>
        <v>6</v>
      </c>
      <c r="J359" s="4">
        <f t="shared" si="17"/>
        <v>144</v>
      </c>
      <c r="K359" s="4">
        <f t="shared" si="18"/>
        <v>7200</v>
      </c>
      <c r="N359" s="21"/>
      <c r="Q359" s="21"/>
      <c r="R359" s="10"/>
      <c r="S359" s="10"/>
      <c r="T359" s="68"/>
      <c r="V359" s="21"/>
      <c r="X359" s="35"/>
      <c r="Y359" s="36"/>
      <c r="Z359" s="12"/>
      <c r="AA359" s="12"/>
      <c r="AB359" s="12"/>
      <c r="AC359" s="72"/>
      <c r="AD359" s="12"/>
      <c r="AF359" s="29"/>
      <c r="AG359" s="30"/>
      <c r="AH359" s="29"/>
      <c r="AI359" s="29"/>
      <c r="AJ359" s="31"/>
      <c r="AK359" s="29"/>
      <c r="AL359" s="30"/>
    </row>
    <row r="360" spans="1:38">
      <c r="A360" s="32">
        <v>40173</v>
      </c>
      <c r="B360" s="9">
        <v>50</v>
      </c>
      <c r="C360" s="10"/>
      <c r="D360" s="34"/>
      <c r="E360" s="11"/>
      <c r="F360" s="10"/>
      <c r="G360" s="10"/>
      <c r="I360" s="5">
        <f t="shared" si="16"/>
        <v>6</v>
      </c>
      <c r="J360" s="4">
        <f t="shared" si="17"/>
        <v>144</v>
      </c>
      <c r="K360" s="4">
        <f t="shared" si="18"/>
        <v>7200</v>
      </c>
      <c r="N360" s="21"/>
      <c r="Q360" s="21"/>
      <c r="R360" s="10"/>
      <c r="S360" s="10"/>
      <c r="T360" s="68"/>
      <c r="V360" s="21"/>
      <c r="X360" s="35"/>
      <c r="Y360" s="36"/>
      <c r="Z360" s="12"/>
      <c r="AA360" s="12"/>
      <c r="AB360" s="12"/>
      <c r="AC360" s="72"/>
      <c r="AD360" s="12"/>
      <c r="AF360" s="29"/>
      <c r="AG360" s="30"/>
      <c r="AH360" s="29"/>
      <c r="AI360" s="29"/>
      <c r="AJ360" s="31"/>
      <c r="AK360" s="29"/>
      <c r="AL360" s="30"/>
    </row>
    <row r="361" spans="1:38">
      <c r="A361" s="32">
        <v>40174</v>
      </c>
      <c r="B361" s="9">
        <v>50</v>
      </c>
      <c r="C361" s="10"/>
      <c r="D361" s="34"/>
      <c r="E361" s="11"/>
      <c r="F361" s="10"/>
      <c r="G361" s="10"/>
      <c r="I361" s="5">
        <f t="shared" si="16"/>
        <v>6</v>
      </c>
      <c r="J361" s="4">
        <f t="shared" si="17"/>
        <v>144</v>
      </c>
      <c r="K361" s="4">
        <f t="shared" si="18"/>
        <v>7200</v>
      </c>
      <c r="N361" s="21"/>
      <c r="Q361" s="21"/>
      <c r="R361" s="10"/>
      <c r="S361" s="10"/>
      <c r="T361" s="68"/>
      <c r="V361" s="21"/>
      <c r="X361" s="35"/>
      <c r="Y361" s="36"/>
      <c r="Z361" s="12"/>
      <c r="AA361" s="12"/>
      <c r="AB361" s="12"/>
      <c r="AC361" s="72"/>
      <c r="AD361" s="12"/>
      <c r="AF361" s="29"/>
      <c r="AG361" s="30"/>
      <c r="AH361" s="29"/>
      <c r="AI361" s="29"/>
      <c r="AJ361" s="31"/>
      <c r="AK361" s="29"/>
      <c r="AL361" s="30"/>
    </row>
    <row r="362" spans="1:38">
      <c r="A362" s="32">
        <v>40175</v>
      </c>
      <c r="B362" s="9">
        <v>50</v>
      </c>
      <c r="C362" s="10"/>
      <c r="D362" s="34"/>
      <c r="E362" s="11"/>
      <c r="F362" s="10"/>
      <c r="G362" s="10"/>
      <c r="I362" s="5">
        <f t="shared" si="16"/>
        <v>6</v>
      </c>
      <c r="J362" s="4">
        <f t="shared" si="17"/>
        <v>144</v>
      </c>
      <c r="K362" s="4">
        <f t="shared" si="18"/>
        <v>7200</v>
      </c>
      <c r="N362" s="21"/>
      <c r="Q362" s="21"/>
      <c r="R362" s="10"/>
      <c r="S362" s="10"/>
      <c r="T362" s="68"/>
      <c r="V362" s="21"/>
      <c r="X362" s="35"/>
      <c r="Y362" s="36"/>
      <c r="Z362" s="12"/>
      <c r="AA362" s="12"/>
      <c r="AB362" s="12"/>
      <c r="AC362" s="72"/>
      <c r="AD362" s="12"/>
      <c r="AF362" s="29"/>
      <c r="AG362" s="30"/>
      <c r="AH362" s="29"/>
      <c r="AI362" s="29"/>
      <c r="AJ362" s="31"/>
      <c r="AK362" s="29"/>
      <c r="AL362" s="30"/>
    </row>
    <row r="363" spans="1:38">
      <c r="A363" s="32">
        <v>40176</v>
      </c>
      <c r="B363" s="9">
        <v>50</v>
      </c>
      <c r="C363" s="10"/>
      <c r="D363" s="34"/>
      <c r="E363" s="11"/>
      <c r="F363" s="10"/>
      <c r="G363" s="10"/>
      <c r="I363" s="5">
        <f t="shared" si="16"/>
        <v>6</v>
      </c>
      <c r="J363" s="4">
        <f t="shared" si="17"/>
        <v>144</v>
      </c>
      <c r="K363" s="4">
        <f t="shared" si="18"/>
        <v>7200</v>
      </c>
      <c r="N363" s="21"/>
      <c r="Q363" s="21"/>
      <c r="R363" s="10"/>
      <c r="S363" s="10"/>
      <c r="T363" s="68"/>
      <c r="V363" s="21"/>
      <c r="X363" s="35"/>
      <c r="Y363" s="36"/>
      <c r="Z363" s="12"/>
      <c r="AA363" s="12"/>
      <c r="AB363" s="12"/>
      <c r="AC363" s="72"/>
      <c r="AD363" s="12"/>
      <c r="AF363" s="29"/>
      <c r="AG363" s="30"/>
      <c r="AH363" s="29"/>
      <c r="AI363" s="29"/>
      <c r="AJ363" s="31"/>
      <c r="AK363" s="29"/>
      <c r="AL363" s="30"/>
    </row>
    <row r="364" spans="1:38">
      <c r="A364" s="32">
        <v>40177</v>
      </c>
      <c r="B364" s="9">
        <v>50</v>
      </c>
      <c r="C364" s="10"/>
      <c r="D364" s="34"/>
      <c r="E364" s="11"/>
      <c r="F364" s="10"/>
      <c r="G364" s="10"/>
      <c r="I364" s="5">
        <f t="shared" si="16"/>
        <v>6</v>
      </c>
      <c r="J364" s="4">
        <f t="shared" si="17"/>
        <v>144</v>
      </c>
      <c r="K364" s="4">
        <f t="shared" si="18"/>
        <v>7200</v>
      </c>
      <c r="N364" s="21"/>
      <c r="Q364" s="21"/>
      <c r="R364" s="10"/>
      <c r="S364" s="10"/>
      <c r="T364" s="68"/>
      <c r="V364" s="21"/>
      <c r="X364" s="35"/>
      <c r="Y364" s="36"/>
      <c r="Z364" s="12"/>
      <c r="AA364" s="12"/>
      <c r="AB364" s="12"/>
      <c r="AC364" s="72"/>
      <c r="AD364" s="12"/>
      <c r="AF364" s="29"/>
      <c r="AG364" s="30"/>
      <c r="AH364" s="29"/>
      <c r="AI364" s="29"/>
      <c r="AJ364" s="31"/>
      <c r="AK364" s="29"/>
      <c r="AL364" s="30"/>
    </row>
    <row r="365" spans="1:38">
      <c r="A365" s="32">
        <v>40178</v>
      </c>
      <c r="B365" s="9">
        <v>50</v>
      </c>
      <c r="C365" s="10"/>
      <c r="D365" s="34"/>
      <c r="E365" s="11"/>
      <c r="F365" s="10"/>
      <c r="G365" s="10"/>
      <c r="I365" s="5">
        <f t="shared" si="16"/>
        <v>6</v>
      </c>
      <c r="J365" s="4">
        <f t="shared" si="17"/>
        <v>144</v>
      </c>
      <c r="K365" s="4">
        <f t="shared" si="18"/>
        <v>7200</v>
      </c>
      <c r="N365" s="21"/>
      <c r="Q365" s="21"/>
      <c r="R365" s="10"/>
      <c r="S365" s="10"/>
      <c r="T365" s="68"/>
      <c r="V365" s="21"/>
      <c r="X365" s="35"/>
      <c r="Y365" s="36"/>
      <c r="Z365" s="12"/>
      <c r="AA365" s="12"/>
      <c r="AB365" s="12"/>
      <c r="AC365" s="72"/>
      <c r="AD365" s="12"/>
      <c r="AF365" s="29"/>
      <c r="AG365" s="30"/>
      <c r="AH365" s="29"/>
      <c r="AI365" s="29"/>
      <c r="AJ365" s="31"/>
      <c r="AK365" s="29"/>
      <c r="AL365" s="30"/>
    </row>
    <row r="366" spans="1:38">
      <c r="A366" s="32">
        <v>40179</v>
      </c>
      <c r="B366" s="9">
        <v>50</v>
      </c>
      <c r="C366" s="10"/>
      <c r="D366" s="34"/>
      <c r="E366" s="11"/>
      <c r="F366" s="10"/>
      <c r="G366" s="10"/>
      <c r="I366" s="5">
        <f t="shared" si="16"/>
        <v>6</v>
      </c>
      <c r="J366" s="4">
        <f t="shared" si="17"/>
        <v>144</v>
      </c>
      <c r="K366" s="4">
        <f t="shared" si="18"/>
        <v>7200</v>
      </c>
      <c r="N366" s="21"/>
      <c r="Q366" s="21"/>
      <c r="R366" s="10"/>
      <c r="S366" s="10"/>
      <c r="T366" s="68"/>
      <c r="V366" s="21"/>
      <c r="X366" s="35"/>
      <c r="Y366" s="36"/>
      <c r="Z366" s="12"/>
      <c r="AA366" s="12"/>
      <c r="AB366" s="12"/>
      <c r="AC366" s="72"/>
      <c r="AD366" s="12"/>
      <c r="AF366" s="29"/>
      <c r="AG366" s="30"/>
      <c r="AH366" s="29"/>
      <c r="AI366" s="29"/>
      <c r="AJ366" s="31"/>
      <c r="AK366" s="29"/>
      <c r="AL366" s="30"/>
    </row>
    <row r="367" spans="1:38">
      <c r="A367" s="32">
        <v>40180</v>
      </c>
      <c r="B367" s="9">
        <v>50</v>
      </c>
      <c r="C367" s="10"/>
      <c r="D367" s="34"/>
      <c r="E367" s="11"/>
      <c r="F367" s="10"/>
      <c r="G367" s="10"/>
      <c r="I367" s="5">
        <f t="shared" si="16"/>
        <v>6</v>
      </c>
      <c r="J367" s="4">
        <f t="shared" si="17"/>
        <v>144</v>
      </c>
      <c r="K367" s="4">
        <f t="shared" si="18"/>
        <v>7200</v>
      </c>
      <c r="N367" s="21"/>
      <c r="Q367" s="21"/>
      <c r="R367" s="10"/>
      <c r="S367" s="10"/>
      <c r="T367" s="68"/>
      <c r="V367" s="21"/>
      <c r="X367" s="35"/>
      <c r="Y367" s="36"/>
      <c r="Z367" s="12"/>
      <c r="AA367" s="12"/>
      <c r="AB367" s="12"/>
      <c r="AC367" s="72"/>
      <c r="AD367" s="12"/>
      <c r="AF367" s="29"/>
      <c r="AG367" s="30"/>
      <c r="AH367" s="29"/>
      <c r="AI367" s="29"/>
      <c r="AJ367" s="31"/>
      <c r="AK367" s="29"/>
      <c r="AL367" s="30"/>
    </row>
    <row r="368" spans="1:38">
      <c r="A368" s="32">
        <v>40181</v>
      </c>
      <c r="B368" s="9">
        <v>50</v>
      </c>
      <c r="C368" s="10"/>
      <c r="D368" s="34"/>
      <c r="E368" s="11"/>
      <c r="F368" s="10"/>
      <c r="G368" s="10"/>
      <c r="I368" s="5">
        <f t="shared" si="16"/>
        <v>6</v>
      </c>
      <c r="J368" s="4">
        <f t="shared" si="17"/>
        <v>144</v>
      </c>
      <c r="K368" s="4">
        <f t="shared" si="18"/>
        <v>7200</v>
      </c>
      <c r="N368" s="21"/>
      <c r="Q368" s="21"/>
      <c r="R368" s="10"/>
      <c r="S368" s="10"/>
      <c r="T368" s="68"/>
      <c r="V368" s="21"/>
      <c r="X368" s="35"/>
      <c r="Y368" s="36"/>
      <c r="Z368" s="12"/>
      <c r="AA368" s="12"/>
      <c r="AB368" s="12"/>
      <c r="AC368" s="72"/>
      <c r="AD368" s="12"/>
      <c r="AF368" s="29"/>
      <c r="AG368" s="30"/>
      <c r="AH368" s="29"/>
      <c r="AI368" s="29"/>
      <c r="AJ368" s="31"/>
      <c r="AK368" s="29"/>
      <c r="AL368" s="30"/>
    </row>
    <row r="369" spans="1:38">
      <c r="A369" s="32">
        <v>40182</v>
      </c>
      <c r="B369" s="9">
        <v>50</v>
      </c>
      <c r="C369" s="10"/>
      <c r="D369" s="34"/>
      <c r="E369" s="11"/>
      <c r="F369" s="10"/>
      <c r="G369" s="10"/>
      <c r="I369" s="5">
        <f t="shared" si="16"/>
        <v>6</v>
      </c>
      <c r="J369" s="4">
        <f t="shared" si="17"/>
        <v>144</v>
      </c>
      <c r="K369" s="4">
        <f t="shared" si="18"/>
        <v>7200</v>
      </c>
      <c r="N369" s="21"/>
      <c r="Q369" s="21"/>
      <c r="R369" s="10"/>
      <c r="S369" s="10"/>
      <c r="T369" s="68"/>
      <c r="V369" s="21"/>
      <c r="X369" s="35"/>
      <c r="Y369" s="36"/>
      <c r="Z369" s="12"/>
      <c r="AA369" s="12"/>
      <c r="AB369" s="12"/>
      <c r="AC369" s="72"/>
      <c r="AD369" s="12"/>
      <c r="AF369" s="29"/>
      <c r="AG369" s="30"/>
      <c r="AH369" s="29"/>
      <c r="AI369" s="29"/>
      <c r="AJ369" s="31"/>
      <c r="AK369" s="29"/>
      <c r="AL369" s="30"/>
    </row>
    <row r="370" spans="1:38">
      <c r="A370" s="32">
        <v>40183</v>
      </c>
      <c r="B370" s="9">
        <v>50</v>
      </c>
      <c r="C370" s="10"/>
      <c r="D370" s="34"/>
      <c r="E370" s="11"/>
      <c r="F370" s="10"/>
      <c r="G370" s="10"/>
      <c r="I370" s="5">
        <f t="shared" si="16"/>
        <v>6</v>
      </c>
      <c r="J370" s="4">
        <f t="shared" si="17"/>
        <v>144</v>
      </c>
      <c r="K370" s="4">
        <f t="shared" si="18"/>
        <v>7200</v>
      </c>
      <c r="N370" s="21"/>
      <c r="Q370" s="21"/>
      <c r="R370" s="10"/>
      <c r="S370" s="10"/>
      <c r="T370" s="68"/>
      <c r="V370" s="21"/>
      <c r="X370" s="35"/>
      <c r="Y370" s="36"/>
      <c r="Z370" s="12"/>
      <c r="AA370" s="12"/>
      <c r="AB370" s="12"/>
      <c r="AC370" s="72"/>
      <c r="AD370" s="12"/>
      <c r="AF370" s="29"/>
      <c r="AG370" s="30"/>
      <c r="AH370" s="29"/>
      <c r="AI370" s="29"/>
      <c r="AJ370" s="31"/>
      <c r="AK370" s="29"/>
      <c r="AL370" s="30"/>
    </row>
    <row r="371" spans="1:38">
      <c r="A371" s="32">
        <v>40184</v>
      </c>
      <c r="B371" s="9">
        <v>50</v>
      </c>
      <c r="C371" s="10"/>
      <c r="D371" s="34"/>
      <c r="E371" s="11"/>
      <c r="F371" s="10"/>
      <c r="G371" s="10"/>
      <c r="I371" s="5">
        <f t="shared" si="16"/>
        <v>6</v>
      </c>
      <c r="J371" s="4">
        <f t="shared" si="17"/>
        <v>144</v>
      </c>
      <c r="K371" s="4">
        <f t="shared" si="18"/>
        <v>7200</v>
      </c>
      <c r="N371" s="21"/>
      <c r="Q371" s="21"/>
      <c r="R371" s="10"/>
      <c r="S371" s="10"/>
      <c r="T371" s="68"/>
      <c r="V371" s="21"/>
      <c r="X371" s="35"/>
      <c r="Y371" s="36"/>
      <c r="Z371" s="12"/>
      <c r="AA371" s="12"/>
      <c r="AB371" s="12"/>
      <c r="AC371" s="72"/>
      <c r="AD371" s="12"/>
      <c r="AF371" s="29"/>
      <c r="AG371" s="30"/>
      <c r="AH371" s="29"/>
      <c r="AI371" s="29"/>
      <c r="AJ371" s="31"/>
      <c r="AK371" s="29"/>
      <c r="AL371" s="30"/>
    </row>
    <row r="372" spans="1:38">
      <c r="A372" s="32">
        <v>40185</v>
      </c>
      <c r="B372" s="9">
        <v>50</v>
      </c>
      <c r="C372" s="10"/>
      <c r="D372" s="34"/>
      <c r="E372" s="11"/>
      <c r="F372" s="10"/>
      <c r="G372" s="10"/>
      <c r="I372" s="5">
        <f t="shared" si="16"/>
        <v>6</v>
      </c>
      <c r="J372" s="4">
        <f t="shared" si="17"/>
        <v>144</v>
      </c>
      <c r="K372" s="4">
        <f t="shared" si="18"/>
        <v>7200</v>
      </c>
      <c r="N372" s="21"/>
      <c r="Q372" s="21"/>
      <c r="R372" s="10"/>
      <c r="S372" s="10"/>
      <c r="T372" s="68"/>
      <c r="V372" s="21"/>
      <c r="X372" s="35"/>
      <c r="Y372" s="36"/>
      <c r="Z372" s="12"/>
      <c r="AA372" s="12"/>
      <c r="AB372" s="12"/>
      <c r="AC372" s="72"/>
      <c r="AD372" s="12"/>
      <c r="AF372" s="29"/>
      <c r="AG372" s="30"/>
      <c r="AH372" s="29"/>
      <c r="AI372" s="29"/>
      <c r="AJ372" s="31"/>
      <c r="AK372" s="29"/>
      <c r="AL372" s="30"/>
    </row>
    <row r="373" spans="1:38">
      <c r="A373" s="32">
        <v>40186</v>
      </c>
      <c r="B373" s="9">
        <v>50</v>
      </c>
      <c r="C373" s="10"/>
      <c r="D373" s="34"/>
      <c r="E373" s="11"/>
      <c r="F373" s="10"/>
      <c r="G373" s="10"/>
      <c r="I373" s="5">
        <f t="shared" si="16"/>
        <v>6</v>
      </c>
      <c r="J373" s="4">
        <f t="shared" si="17"/>
        <v>144</v>
      </c>
      <c r="K373" s="4">
        <f t="shared" si="18"/>
        <v>7200</v>
      </c>
      <c r="N373" s="21"/>
      <c r="Q373" s="21"/>
      <c r="R373" s="10"/>
      <c r="S373" s="10"/>
      <c r="T373" s="68"/>
      <c r="V373" s="21"/>
      <c r="X373" s="35"/>
      <c r="Y373" s="36"/>
      <c r="Z373" s="12"/>
      <c r="AA373" s="12"/>
      <c r="AB373" s="12"/>
      <c r="AC373" s="72"/>
      <c r="AD373" s="12"/>
      <c r="AF373" s="29"/>
      <c r="AG373" s="30"/>
      <c r="AH373" s="29"/>
      <c r="AI373" s="29"/>
      <c r="AJ373" s="31"/>
      <c r="AK373" s="29"/>
      <c r="AL373" s="30"/>
    </row>
    <row r="374" spans="1:38">
      <c r="A374" s="32">
        <v>40187</v>
      </c>
      <c r="B374" s="9">
        <v>50</v>
      </c>
      <c r="C374" s="10"/>
      <c r="D374" s="34"/>
      <c r="E374" s="11"/>
      <c r="F374" s="10"/>
      <c r="G374" s="10"/>
      <c r="I374" s="5">
        <f t="shared" si="16"/>
        <v>6</v>
      </c>
      <c r="J374" s="4">
        <f t="shared" si="17"/>
        <v>144</v>
      </c>
      <c r="K374" s="4">
        <f t="shared" si="18"/>
        <v>7200</v>
      </c>
      <c r="N374" s="21"/>
      <c r="Q374" s="21"/>
      <c r="R374" s="10"/>
      <c r="S374" s="10"/>
      <c r="T374" s="68"/>
      <c r="V374" s="21"/>
      <c r="X374" s="35"/>
      <c r="Y374" s="36"/>
      <c r="Z374" s="12"/>
      <c r="AA374" s="12"/>
      <c r="AB374" s="12"/>
      <c r="AC374" s="72"/>
      <c r="AD374" s="12"/>
      <c r="AF374" s="29"/>
      <c r="AG374" s="30"/>
      <c r="AH374" s="29"/>
      <c r="AI374" s="29"/>
      <c r="AJ374" s="31"/>
      <c r="AK374" s="29"/>
      <c r="AL374" s="30"/>
    </row>
    <row r="375" spans="1:38">
      <c r="A375" s="32">
        <v>40188</v>
      </c>
      <c r="B375" s="9">
        <v>50</v>
      </c>
      <c r="C375" s="10"/>
      <c r="D375" s="34"/>
      <c r="E375" s="11"/>
      <c r="F375" s="10"/>
      <c r="G375" s="10"/>
      <c r="I375" s="5">
        <f t="shared" si="16"/>
        <v>6</v>
      </c>
      <c r="J375" s="4">
        <f t="shared" si="17"/>
        <v>144</v>
      </c>
      <c r="K375" s="4">
        <f t="shared" si="18"/>
        <v>7200</v>
      </c>
      <c r="N375" s="21"/>
      <c r="Q375" s="21"/>
      <c r="R375" s="10"/>
      <c r="S375" s="10"/>
      <c r="T375" s="68"/>
      <c r="V375" s="21"/>
      <c r="X375" s="35"/>
      <c r="Y375" s="36"/>
      <c r="Z375" s="12"/>
      <c r="AA375" s="12"/>
      <c r="AB375" s="12"/>
      <c r="AC375" s="72"/>
      <c r="AD375" s="12"/>
      <c r="AF375" s="29"/>
      <c r="AG375" s="30"/>
      <c r="AH375" s="29"/>
      <c r="AI375" s="29"/>
      <c r="AJ375" s="31"/>
      <c r="AK375" s="29"/>
      <c r="AL375" s="30"/>
    </row>
    <row r="376" spans="1:38">
      <c r="A376" s="32">
        <v>40189</v>
      </c>
      <c r="B376" s="9">
        <v>50</v>
      </c>
      <c r="C376" s="10"/>
      <c r="D376" s="34"/>
      <c r="E376" s="11"/>
      <c r="F376" s="10"/>
      <c r="G376" s="10"/>
      <c r="I376" s="5">
        <f t="shared" si="16"/>
        <v>6</v>
      </c>
      <c r="J376" s="4">
        <f t="shared" si="17"/>
        <v>144</v>
      </c>
      <c r="K376" s="4">
        <f t="shared" si="18"/>
        <v>7200</v>
      </c>
      <c r="N376" s="21"/>
      <c r="Q376" s="21"/>
      <c r="R376" s="10"/>
      <c r="S376" s="10"/>
      <c r="T376" s="68"/>
      <c r="V376" s="21"/>
      <c r="X376" s="35"/>
      <c r="Y376" s="36"/>
      <c r="Z376" s="12"/>
      <c r="AA376" s="12"/>
      <c r="AB376" s="12"/>
      <c r="AC376" s="72"/>
      <c r="AD376" s="12"/>
      <c r="AF376" s="29"/>
      <c r="AG376" s="30"/>
      <c r="AH376" s="29"/>
      <c r="AI376" s="29"/>
      <c r="AJ376" s="31"/>
      <c r="AK376" s="29"/>
      <c r="AL376" s="30"/>
    </row>
    <row r="377" spans="1:38">
      <c r="A377" s="32">
        <v>40190</v>
      </c>
      <c r="B377" s="9">
        <v>50</v>
      </c>
      <c r="C377" s="10"/>
      <c r="D377" s="34"/>
      <c r="E377" s="11"/>
      <c r="F377" s="10"/>
      <c r="G377" s="10"/>
      <c r="I377" s="5">
        <f t="shared" si="16"/>
        <v>6</v>
      </c>
      <c r="J377" s="4">
        <f t="shared" si="17"/>
        <v>144</v>
      </c>
      <c r="K377" s="4">
        <f t="shared" si="18"/>
        <v>7200</v>
      </c>
      <c r="N377" s="21"/>
      <c r="Q377" s="21"/>
      <c r="R377" s="10"/>
      <c r="S377" s="10"/>
      <c r="T377" s="68"/>
      <c r="V377" s="21"/>
      <c r="X377" s="35"/>
      <c r="Y377" s="36"/>
      <c r="Z377" s="12"/>
      <c r="AA377" s="12"/>
      <c r="AB377" s="12"/>
      <c r="AC377" s="72"/>
      <c r="AD377" s="12"/>
      <c r="AF377" s="29"/>
      <c r="AG377" s="30"/>
      <c r="AH377" s="29"/>
      <c r="AI377" s="29"/>
      <c r="AJ377" s="31"/>
      <c r="AK377" s="29"/>
      <c r="AL377" s="30"/>
    </row>
    <row r="378" spans="1:38">
      <c r="A378" s="32">
        <v>40191</v>
      </c>
      <c r="B378" s="9">
        <v>50</v>
      </c>
      <c r="C378" s="10"/>
      <c r="D378" s="34"/>
      <c r="E378" s="11"/>
      <c r="F378" s="10"/>
      <c r="G378" s="10"/>
      <c r="I378" s="5">
        <f t="shared" si="16"/>
        <v>6</v>
      </c>
      <c r="J378" s="4">
        <f t="shared" si="17"/>
        <v>144</v>
      </c>
      <c r="K378" s="4">
        <f t="shared" si="18"/>
        <v>7200</v>
      </c>
      <c r="N378" s="21"/>
      <c r="Q378" s="21"/>
      <c r="R378" s="10"/>
      <c r="S378" s="10"/>
      <c r="T378" s="68"/>
      <c r="V378" s="21"/>
      <c r="X378" s="35"/>
      <c r="Y378" s="36"/>
      <c r="Z378" s="12"/>
      <c r="AA378" s="12"/>
      <c r="AB378" s="12"/>
      <c r="AC378" s="72"/>
      <c r="AD378" s="12"/>
      <c r="AF378" s="29"/>
      <c r="AG378" s="30"/>
      <c r="AH378" s="29"/>
      <c r="AI378" s="29"/>
      <c r="AJ378" s="31"/>
      <c r="AK378" s="29"/>
      <c r="AL378" s="30"/>
    </row>
    <row r="379" spans="1:38">
      <c r="A379" s="32">
        <v>40192</v>
      </c>
      <c r="B379" s="9">
        <v>50</v>
      </c>
      <c r="C379" s="10"/>
      <c r="D379" s="34"/>
      <c r="E379" s="11"/>
      <c r="F379" s="10"/>
      <c r="G379" s="10"/>
      <c r="I379" s="5">
        <f t="shared" si="16"/>
        <v>6</v>
      </c>
      <c r="J379" s="4">
        <f t="shared" si="17"/>
        <v>144</v>
      </c>
      <c r="K379" s="4">
        <f t="shared" si="18"/>
        <v>7200</v>
      </c>
      <c r="N379" s="21"/>
      <c r="Q379" s="21"/>
      <c r="R379" s="10"/>
      <c r="S379" s="10"/>
      <c r="T379" s="68"/>
      <c r="V379" s="21"/>
      <c r="X379" s="35"/>
      <c r="Y379" s="36"/>
      <c r="Z379" s="12"/>
      <c r="AA379" s="12"/>
      <c r="AB379" s="12"/>
      <c r="AC379" s="72"/>
      <c r="AD379" s="12"/>
      <c r="AF379" s="29"/>
      <c r="AG379" s="30"/>
      <c r="AH379" s="29"/>
      <c r="AI379" s="29"/>
      <c r="AJ379" s="31"/>
      <c r="AK379" s="29"/>
      <c r="AL379" s="30"/>
    </row>
    <row r="380" spans="1:38">
      <c r="A380" s="32">
        <v>40193</v>
      </c>
      <c r="B380" s="9">
        <v>50</v>
      </c>
      <c r="C380" s="10"/>
      <c r="D380" s="34"/>
      <c r="E380" s="11"/>
      <c r="F380" s="10"/>
      <c r="G380" s="10"/>
      <c r="I380" s="5">
        <f t="shared" si="16"/>
        <v>6</v>
      </c>
      <c r="J380" s="4">
        <f t="shared" si="17"/>
        <v>144</v>
      </c>
      <c r="K380" s="4">
        <f t="shared" si="18"/>
        <v>7200</v>
      </c>
      <c r="N380" s="21"/>
      <c r="Q380" s="21"/>
      <c r="R380" s="10"/>
      <c r="S380" s="10"/>
      <c r="T380" s="68"/>
      <c r="V380" s="21"/>
      <c r="X380" s="35"/>
      <c r="Y380" s="36"/>
      <c r="Z380" s="12"/>
      <c r="AA380" s="12"/>
      <c r="AB380" s="12"/>
      <c r="AC380" s="72"/>
      <c r="AD380" s="12"/>
      <c r="AF380" s="29"/>
      <c r="AG380" s="30"/>
      <c r="AH380" s="29"/>
      <c r="AI380" s="29"/>
      <c r="AJ380" s="31"/>
      <c r="AK380" s="29"/>
      <c r="AL380" s="30"/>
    </row>
    <row r="381" spans="1:38">
      <c r="A381" s="32">
        <v>40194</v>
      </c>
      <c r="B381" s="9">
        <v>50</v>
      </c>
      <c r="C381" s="10"/>
      <c r="D381" s="34"/>
      <c r="E381" s="11"/>
      <c r="F381" s="10"/>
      <c r="G381" s="10"/>
      <c r="I381" s="5">
        <f t="shared" si="16"/>
        <v>6</v>
      </c>
      <c r="J381" s="4">
        <f t="shared" si="17"/>
        <v>144</v>
      </c>
      <c r="K381" s="4">
        <f t="shared" si="18"/>
        <v>7200</v>
      </c>
      <c r="N381" s="21"/>
      <c r="Q381" s="21"/>
      <c r="R381" s="10"/>
      <c r="S381" s="10"/>
      <c r="T381" s="68"/>
      <c r="V381" s="21"/>
      <c r="X381" s="35"/>
      <c r="Y381" s="36"/>
      <c r="Z381" s="12"/>
      <c r="AA381" s="12"/>
      <c r="AB381" s="12"/>
      <c r="AC381" s="72"/>
      <c r="AD381" s="12"/>
      <c r="AF381" s="29"/>
      <c r="AG381" s="30"/>
      <c r="AH381" s="29"/>
      <c r="AI381" s="29"/>
      <c r="AJ381" s="31"/>
      <c r="AK381" s="29"/>
      <c r="AL381" s="30"/>
    </row>
    <row r="382" spans="1:38">
      <c r="A382" s="32">
        <v>40195</v>
      </c>
      <c r="B382" s="9">
        <v>50</v>
      </c>
      <c r="C382" s="10"/>
      <c r="D382" s="34"/>
      <c r="E382" s="11"/>
      <c r="F382" s="10"/>
      <c r="G382" s="10"/>
      <c r="I382" s="5">
        <f t="shared" si="16"/>
        <v>6</v>
      </c>
      <c r="J382" s="4">
        <f t="shared" si="17"/>
        <v>144</v>
      </c>
      <c r="K382" s="4">
        <f t="shared" si="18"/>
        <v>7200</v>
      </c>
      <c r="N382" s="21"/>
      <c r="Q382" s="21"/>
      <c r="R382" s="10"/>
      <c r="S382" s="10"/>
      <c r="T382" s="68"/>
      <c r="V382" s="21"/>
      <c r="X382" s="35"/>
      <c r="Y382" s="36"/>
      <c r="Z382" s="12"/>
      <c r="AA382" s="12"/>
      <c r="AB382" s="12"/>
      <c r="AC382" s="72"/>
      <c r="AD382" s="12"/>
      <c r="AF382" s="29"/>
      <c r="AG382" s="30"/>
      <c r="AH382" s="29"/>
      <c r="AI382" s="29"/>
      <c r="AJ382" s="31"/>
      <c r="AK382" s="29"/>
      <c r="AL382" s="30"/>
    </row>
    <row r="383" spans="1:38">
      <c r="A383" s="32">
        <v>40196</v>
      </c>
      <c r="B383" s="9">
        <v>50</v>
      </c>
      <c r="C383" s="10"/>
      <c r="D383" s="34"/>
      <c r="E383" s="11"/>
      <c r="F383" s="10"/>
      <c r="G383" s="10"/>
      <c r="I383" s="5">
        <f t="shared" si="16"/>
        <v>6</v>
      </c>
      <c r="J383" s="4">
        <f t="shared" si="17"/>
        <v>144</v>
      </c>
      <c r="K383" s="4">
        <f t="shared" si="18"/>
        <v>7200</v>
      </c>
      <c r="N383" s="21"/>
      <c r="Q383" s="21"/>
      <c r="R383" s="10"/>
      <c r="S383" s="10"/>
      <c r="T383" s="68"/>
      <c r="V383" s="21"/>
      <c r="X383" s="35"/>
      <c r="Y383" s="36"/>
      <c r="Z383" s="12"/>
      <c r="AA383" s="12"/>
      <c r="AB383" s="12"/>
      <c r="AC383" s="72"/>
      <c r="AD383" s="12"/>
      <c r="AF383" s="29"/>
      <c r="AG383" s="30"/>
      <c r="AH383" s="29"/>
      <c r="AI383" s="29"/>
      <c r="AJ383" s="31"/>
      <c r="AK383" s="29"/>
      <c r="AL383" s="30"/>
    </row>
    <row r="384" spans="1:38">
      <c r="A384" s="32">
        <v>40197</v>
      </c>
      <c r="B384" s="9">
        <v>50</v>
      </c>
      <c r="C384" s="10"/>
      <c r="D384" s="34"/>
      <c r="E384" s="11"/>
      <c r="F384" s="10"/>
      <c r="G384" s="10"/>
      <c r="I384" s="5">
        <f t="shared" si="16"/>
        <v>6</v>
      </c>
      <c r="J384" s="4">
        <f t="shared" si="17"/>
        <v>144</v>
      </c>
      <c r="K384" s="4">
        <f t="shared" si="18"/>
        <v>7200</v>
      </c>
      <c r="N384" s="21"/>
      <c r="Q384" s="21"/>
      <c r="R384" s="10"/>
      <c r="S384" s="10"/>
      <c r="T384" s="68"/>
      <c r="V384" s="21"/>
      <c r="X384" s="35"/>
      <c r="Y384" s="36"/>
      <c r="Z384" s="12"/>
      <c r="AA384" s="12"/>
      <c r="AB384" s="12"/>
      <c r="AC384" s="72"/>
      <c r="AD384" s="12"/>
      <c r="AF384" s="29"/>
      <c r="AG384" s="30"/>
      <c r="AH384" s="29"/>
      <c r="AI384" s="29"/>
      <c r="AJ384" s="31"/>
      <c r="AK384" s="29"/>
      <c r="AL384" s="30"/>
    </row>
    <row r="385" spans="1:38">
      <c r="A385" s="32">
        <v>40198</v>
      </c>
      <c r="B385" s="9">
        <v>50</v>
      </c>
      <c r="C385" s="10"/>
      <c r="D385" s="34"/>
      <c r="E385" s="11"/>
      <c r="F385" s="10"/>
      <c r="G385" s="10"/>
      <c r="I385" s="5">
        <f t="shared" si="16"/>
        <v>6</v>
      </c>
      <c r="J385" s="4">
        <f t="shared" si="17"/>
        <v>144</v>
      </c>
      <c r="K385" s="4">
        <f t="shared" si="18"/>
        <v>7200</v>
      </c>
      <c r="N385" s="21"/>
      <c r="Q385" s="21"/>
      <c r="R385" s="10"/>
      <c r="S385" s="10"/>
      <c r="T385" s="68"/>
      <c r="V385" s="21"/>
      <c r="X385" s="35"/>
      <c r="Y385" s="36"/>
      <c r="Z385" s="12"/>
      <c r="AA385" s="12"/>
      <c r="AB385" s="12"/>
      <c r="AC385" s="72"/>
      <c r="AD385" s="12"/>
      <c r="AF385" s="29"/>
      <c r="AG385" s="30"/>
      <c r="AH385" s="29"/>
      <c r="AI385" s="29"/>
      <c r="AJ385" s="31"/>
      <c r="AK385" s="29"/>
      <c r="AL385" s="30"/>
    </row>
    <row r="386" spans="1:38">
      <c r="A386" s="32">
        <v>40199</v>
      </c>
      <c r="B386" s="9">
        <v>50</v>
      </c>
      <c r="C386" s="10"/>
      <c r="D386" s="34"/>
      <c r="E386" s="11"/>
      <c r="F386" s="10"/>
      <c r="G386" s="10"/>
      <c r="I386" s="5">
        <f t="shared" si="16"/>
        <v>6</v>
      </c>
      <c r="J386" s="4">
        <f t="shared" si="17"/>
        <v>144</v>
      </c>
      <c r="K386" s="4">
        <f t="shared" si="18"/>
        <v>7200</v>
      </c>
      <c r="N386" s="21"/>
      <c r="Q386" s="21"/>
      <c r="R386" s="10"/>
      <c r="S386" s="10"/>
      <c r="T386" s="68"/>
      <c r="V386" s="21"/>
      <c r="X386" s="35"/>
      <c r="Y386" s="36"/>
      <c r="Z386" s="12"/>
      <c r="AA386" s="12"/>
      <c r="AB386" s="12"/>
      <c r="AC386" s="72"/>
      <c r="AD386" s="12"/>
      <c r="AF386" s="29"/>
      <c r="AG386" s="30"/>
      <c r="AH386" s="29"/>
      <c r="AI386" s="29"/>
      <c r="AJ386" s="31"/>
      <c r="AK386" s="29"/>
      <c r="AL386" s="30"/>
    </row>
    <row r="387" spans="1:38">
      <c r="A387" s="32">
        <v>40200</v>
      </c>
      <c r="B387" s="9">
        <v>50</v>
      </c>
      <c r="C387" s="10"/>
      <c r="D387" s="34"/>
      <c r="E387" s="11"/>
      <c r="F387" s="10"/>
      <c r="G387" s="10"/>
      <c r="I387" s="5">
        <f t="shared" si="16"/>
        <v>6</v>
      </c>
      <c r="J387" s="4">
        <f t="shared" si="17"/>
        <v>144</v>
      </c>
      <c r="K387" s="4">
        <f t="shared" si="18"/>
        <v>7200</v>
      </c>
      <c r="N387" s="21"/>
      <c r="Q387" s="21"/>
      <c r="R387" s="10"/>
      <c r="S387" s="10"/>
      <c r="T387" s="68"/>
      <c r="V387" s="21"/>
      <c r="X387" s="35"/>
      <c r="Y387" s="36"/>
      <c r="Z387" s="12"/>
      <c r="AA387" s="12"/>
      <c r="AB387" s="12"/>
      <c r="AC387" s="72"/>
      <c r="AD387" s="12"/>
      <c r="AF387" s="29"/>
      <c r="AG387" s="30"/>
      <c r="AH387" s="29"/>
      <c r="AI387" s="29"/>
      <c r="AJ387" s="31"/>
      <c r="AK387" s="29"/>
      <c r="AL387" s="30"/>
    </row>
    <row r="388" spans="1:38">
      <c r="A388" s="32">
        <v>40201</v>
      </c>
      <c r="B388" s="9">
        <v>50</v>
      </c>
      <c r="C388" s="10"/>
      <c r="D388" s="34"/>
      <c r="E388" s="11"/>
      <c r="F388" s="10"/>
      <c r="G388" s="10"/>
      <c r="I388" s="5">
        <f t="shared" ref="I388:I451" si="19">60/10</f>
        <v>6</v>
      </c>
      <c r="J388" s="4">
        <f t="shared" ref="J388:J451" si="20">I388*24</f>
        <v>144</v>
      </c>
      <c r="K388" s="4">
        <f t="shared" ref="K388:K451" si="21">J388*B388</f>
        <v>7200</v>
      </c>
      <c r="N388" s="21"/>
      <c r="Q388" s="21"/>
      <c r="R388" s="10"/>
      <c r="S388" s="10"/>
      <c r="T388" s="68"/>
      <c r="V388" s="21"/>
      <c r="X388" s="35"/>
      <c r="Y388" s="36"/>
      <c r="Z388" s="12"/>
      <c r="AA388" s="12"/>
      <c r="AB388" s="12"/>
      <c r="AC388" s="72"/>
      <c r="AD388" s="12"/>
      <c r="AF388" s="29"/>
      <c r="AG388" s="30"/>
      <c r="AH388" s="29"/>
      <c r="AI388" s="29"/>
      <c r="AJ388" s="31"/>
      <c r="AK388" s="29"/>
      <c r="AL388" s="30"/>
    </row>
    <row r="389" spans="1:38">
      <c r="A389" s="32">
        <v>40202</v>
      </c>
      <c r="B389" s="9">
        <v>50</v>
      </c>
      <c r="C389" s="10"/>
      <c r="D389" s="34"/>
      <c r="E389" s="11"/>
      <c r="F389" s="10"/>
      <c r="G389" s="10"/>
      <c r="I389" s="5">
        <f t="shared" si="19"/>
        <v>6</v>
      </c>
      <c r="J389" s="4">
        <f t="shared" si="20"/>
        <v>144</v>
      </c>
      <c r="K389" s="4">
        <f t="shared" si="21"/>
        <v>7200</v>
      </c>
      <c r="N389" s="21"/>
      <c r="Q389" s="21"/>
      <c r="R389" s="10"/>
      <c r="S389" s="10"/>
      <c r="T389" s="68"/>
      <c r="V389" s="21"/>
      <c r="X389" s="35"/>
      <c r="Y389" s="36"/>
      <c r="Z389" s="12"/>
      <c r="AA389" s="12"/>
      <c r="AB389" s="12"/>
      <c r="AC389" s="72"/>
      <c r="AD389" s="12"/>
      <c r="AF389" s="29"/>
      <c r="AG389" s="30"/>
      <c r="AH389" s="29"/>
      <c r="AI389" s="29"/>
      <c r="AJ389" s="31"/>
      <c r="AK389" s="29"/>
      <c r="AL389" s="30"/>
    </row>
    <row r="390" spans="1:38">
      <c r="A390" s="32">
        <v>40203</v>
      </c>
      <c r="B390" s="9">
        <v>50</v>
      </c>
      <c r="C390" s="10"/>
      <c r="D390" s="34"/>
      <c r="E390" s="11"/>
      <c r="F390" s="10"/>
      <c r="G390" s="10"/>
      <c r="I390" s="5">
        <f t="shared" si="19"/>
        <v>6</v>
      </c>
      <c r="J390" s="4">
        <f t="shared" si="20"/>
        <v>144</v>
      </c>
      <c r="K390" s="4">
        <f t="shared" si="21"/>
        <v>7200</v>
      </c>
      <c r="N390" s="21"/>
      <c r="Q390" s="21"/>
      <c r="R390" s="10"/>
      <c r="S390" s="10"/>
      <c r="T390" s="68"/>
      <c r="V390" s="21"/>
      <c r="X390" s="35"/>
      <c r="Y390" s="36"/>
      <c r="Z390" s="12"/>
      <c r="AA390" s="12"/>
      <c r="AB390" s="12"/>
      <c r="AC390" s="72"/>
      <c r="AD390" s="12"/>
      <c r="AF390" s="29"/>
      <c r="AG390" s="30"/>
      <c r="AH390" s="29"/>
      <c r="AI390" s="29"/>
      <c r="AJ390" s="31"/>
      <c r="AK390" s="29"/>
      <c r="AL390" s="30"/>
    </row>
    <row r="391" spans="1:38">
      <c r="A391" s="32">
        <v>40204</v>
      </c>
      <c r="B391" s="9">
        <v>50</v>
      </c>
      <c r="C391" s="10"/>
      <c r="D391" s="34"/>
      <c r="E391" s="11"/>
      <c r="F391" s="10"/>
      <c r="G391" s="10"/>
      <c r="I391" s="5">
        <f t="shared" si="19"/>
        <v>6</v>
      </c>
      <c r="J391" s="4">
        <f t="shared" si="20"/>
        <v>144</v>
      </c>
      <c r="K391" s="4">
        <f t="shared" si="21"/>
        <v>7200</v>
      </c>
      <c r="N391" s="21"/>
      <c r="Q391" s="21"/>
      <c r="R391" s="10"/>
      <c r="S391" s="10"/>
      <c r="T391" s="68"/>
      <c r="V391" s="21"/>
      <c r="X391" s="35"/>
      <c r="Y391" s="36"/>
      <c r="Z391" s="12"/>
      <c r="AA391" s="12"/>
      <c r="AB391" s="12"/>
      <c r="AC391" s="72"/>
      <c r="AD391" s="12"/>
      <c r="AF391" s="29"/>
      <c r="AG391" s="30"/>
      <c r="AH391" s="29"/>
      <c r="AI391" s="29"/>
      <c r="AJ391" s="31"/>
      <c r="AK391" s="29"/>
      <c r="AL391" s="30"/>
    </row>
    <row r="392" spans="1:38">
      <c r="A392" s="32">
        <v>40205</v>
      </c>
      <c r="B392" s="9">
        <v>50</v>
      </c>
      <c r="C392" s="10"/>
      <c r="D392" s="34"/>
      <c r="E392" s="11"/>
      <c r="F392" s="10"/>
      <c r="G392" s="10"/>
      <c r="I392" s="5">
        <f t="shared" si="19"/>
        <v>6</v>
      </c>
      <c r="J392" s="4">
        <f t="shared" si="20"/>
        <v>144</v>
      </c>
      <c r="K392" s="4">
        <f t="shared" si="21"/>
        <v>7200</v>
      </c>
      <c r="N392" s="21"/>
      <c r="Q392" s="21"/>
      <c r="R392" s="10"/>
      <c r="S392" s="10"/>
      <c r="T392" s="68"/>
      <c r="V392" s="21"/>
      <c r="X392" s="35"/>
      <c r="Y392" s="36"/>
      <c r="Z392" s="12"/>
      <c r="AA392" s="12"/>
      <c r="AB392" s="12"/>
      <c r="AC392" s="72"/>
      <c r="AD392" s="12"/>
      <c r="AF392" s="29"/>
      <c r="AG392" s="30"/>
      <c r="AH392" s="29"/>
      <c r="AI392" s="29"/>
      <c r="AJ392" s="31"/>
      <c r="AK392" s="29"/>
      <c r="AL392" s="30"/>
    </row>
    <row r="393" spans="1:38">
      <c r="A393" s="32">
        <v>40206</v>
      </c>
      <c r="B393" s="9">
        <v>50</v>
      </c>
      <c r="C393" s="10"/>
      <c r="D393" s="34"/>
      <c r="E393" s="11"/>
      <c r="F393" s="10"/>
      <c r="G393" s="10"/>
      <c r="I393" s="5">
        <f t="shared" si="19"/>
        <v>6</v>
      </c>
      <c r="J393" s="4">
        <f t="shared" si="20"/>
        <v>144</v>
      </c>
      <c r="K393" s="4">
        <f t="shared" si="21"/>
        <v>7200</v>
      </c>
      <c r="N393" s="21"/>
      <c r="Q393" s="21"/>
      <c r="R393" s="10"/>
      <c r="S393" s="10"/>
      <c r="T393" s="68"/>
      <c r="V393" s="21"/>
      <c r="X393" s="35"/>
      <c r="Y393" s="36"/>
      <c r="Z393" s="12"/>
      <c r="AA393" s="12"/>
      <c r="AB393" s="12"/>
      <c r="AC393" s="72"/>
      <c r="AD393" s="12"/>
      <c r="AF393" s="29"/>
      <c r="AG393" s="30"/>
      <c r="AH393" s="29"/>
      <c r="AI393" s="29"/>
      <c r="AJ393" s="31"/>
      <c r="AK393" s="29"/>
      <c r="AL393" s="30"/>
    </row>
    <row r="394" spans="1:38">
      <c r="A394" s="32">
        <v>40207</v>
      </c>
      <c r="B394" s="9">
        <v>50</v>
      </c>
      <c r="C394" s="10"/>
      <c r="D394" s="34"/>
      <c r="E394" s="11"/>
      <c r="F394" s="10"/>
      <c r="G394" s="10"/>
      <c r="I394" s="5">
        <f t="shared" si="19"/>
        <v>6</v>
      </c>
      <c r="J394" s="4">
        <f t="shared" si="20"/>
        <v>144</v>
      </c>
      <c r="K394" s="4">
        <f t="shared" si="21"/>
        <v>7200</v>
      </c>
      <c r="N394" s="21"/>
      <c r="Q394" s="21"/>
      <c r="R394" s="10"/>
      <c r="S394" s="10"/>
      <c r="T394" s="68"/>
      <c r="V394" s="21"/>
      <c r="X394" s="35"/>
      <c r="Y394" s="36"/>
      <c r="Z394" s="12"/>
      <c r="AA394" s="12"/>
      <c r="AB394" s="12"/>
      <c r="AC394" s="72"/>
      <c r="AD394" s="12"/>
      <c r="AF394" s="29"/>
      <c r="AG394" s="30"/>
      <c r="AH394" s="29"/>
      <c r="AI394" s="29"/>
      <c r="AJ394" s="31"/>
      <c r="AK394" s="29"/>
      <c r="AL394" s="30"/>
    </row>
    <row r="395" spans="1:38">
      <c r="A395" s="32">
        <v>40208</v>
      </c>
      <c r="B395" s="9">
        <v>50</v>
      </c>
      <c r="C395" s="10"/>
      <c r="D395" s="34"/>
      <c r="E395" s="11"/>
      <c r="F395" s="10"/>
      <c r="G395" s="10"/>
      <c r="I395" s="5">
        <f t="shared" si="19"/>
        <v>6</v>
      </c>
      <c r="J395" s="4">
        <f t="shared" si="20"/>
        <v>144</v>
      </c>
      <c r="K395" s="4">
        <f t="shared" si="21"/>
        <v>7200</v>
      </c>
      <c r="N395" s="21"/>
      <c r="Q395" s="21"/>
      <c r="R395" s="10"/>
      <c r="S395" s="10"/>
      <c r="T395" s="68"/>
      <c r="V395" s="21"/>
      <c r="X395" s="35"/>
      <c r="Y395" s="36"/>
      <c r="Z395" s="12"/>
      <c r="AA395" s="12"/>
      <c r="AB395" s="12"/>
      <c r="AC395" s="72"/>
      <c r="AD395" s="12"/>
      <c r="AF395" s="29"/>
      <c r="AG395" s="30"/>
      <c r="AH395" s="29"/>
      <c r="AI395" s="29"/>
      <c r="AJ395" s="31"/>
      <c r="AK395" s="29"/>
      <c r="AL395" s="30"/>
    </row>
    <row r="396" spans="1:38">
      <c r="A396" s="32">
        <v>40209</v>
      </c>
      <c r="B396" s="9">
        <v>50</v>
      </c>
      <c r="C396" s="10"/>
      <c r="D396" s="34"/>
      <c r="E396" s="11"/>
      <c r="F396" s="10"/>
      <c r="G396" s="10"/>
      <c r="I396" s="5">
        <f t="shared" si="19"/>
        <v>6</v>
      </c>
      <c r="J396" s="4">
        <f t="shared" si="20"/>
        <v>144</v>
      </c>
      <c r="K396" s="4">
        <f t="shared" si="21"/>
        <v>7200</v>
      </c>
      <c r="N396" s="21"/>
      <c r="Q396" s="21"/>
      <c r="R396" s="10"/>
      <c r="S396" s="10"/>
      <c r="T396" s="68"/>
      <c r="V396" s="21"/>
      <c r="X396" s="35"/>
      <c r="Y396" s="36"/>
      <c r="Z396" s="12"/>
      <c r="AA396" s="12"/>
      <c r="AB396" s="12"/>
      <c r="AC396" s="72"/>
      <c r="AD396" s="12"/>
      <c r="AF396" s="29"/>
      <c r="AG396" s="30"/>
      <c r="AH396" s="29"/>
      <c r="AI396" s="29"/>
      <c r="AJ396" s="31"/>
      <c r="AK396" s="29"/>
      <c r="AL396" s="30"/>
    </row>
    <row r="397" spans="1:38">
      <c r="A397" s="32">
        <v>40210</v>
      </c>
      <c r="B397" s="9">
        <v>50</v>
      </c>
      <c r="C397" s="10"/>
      <c r="D397" s="34"/>
      <c r="E397" s="11"/>
      <c r="F397" s="10"/>
      <c r="G397" s="10"/>
      <c r="I397" s="5">
        <f t="shared" si="19"/>
        <v>6</v>
      </c>
      <c r="J397" s="4">
        <f t="shared" si="20"/>
        <v>144</v>
      </c>
      <c r="K397" s="4">
        <f t="shared" si="21"/>
        <v>7200</v>
      </c>
      <c r="N397" s="21"/>
      <c r="Q397" s="21"/>
      <c r="R397" s="10"/>
      <c r="S397" s="10"/>
      <c r="T397" s="68"/>
      <c r="V397" s="21"/>
      <c r="X397" s="35"/>
      <c r="Y397" s="36"/>
      <c r="Z397" s="12"/>
      <c r="AA397" s="12"/>
      <c r="AB397" s="12"/>
      <c r="AC397" s="72"/>
      <c r="AD397" s="12"/>
      <c r="AF397" s="29"/>
      <c r="AG397" s="30"/>
      <c r="AH397" s="29"/>
      <c r="AI397" s="29"/>
      <c r="AJ397" s="31"/>
      <c r="AK397" s="29"/>
      <c r="AL397" s="30"/>
    </row>
    <row r="398" spans="1:38">
      <c r="A398" s="32">
        <v>40211</v>
      </c>
      <c r="B398" s="9">
        <v>50</v>
      </c>
      <c r="C398" s="10"/>
      <c r="D398" s="34"/>
      <c r="E398" s="11"/>
      <c r="F398" s="10"/>
      <c r="G398" s="10"/>
      <c r="I398" s="5">
        <f t="shared" si="19"/>
        <v>6</v>
      </c>
      <c r="J398" s="4">
        <f t="shared" si="20"/>
        <v>144</v>
      </c>
      <c r="K398" s="4">
        <f t="shared" si="21"/>
        <v>7200</v>
      </c>
      <c r="N398" s="21"/>
      <c r="Q398" s="21"/>
      <c r="R398" s="10"/>
      <c r="S398" s="10"/>
      <c r="T398" s="68"/>
      <c r="V398" s="21"/>
      <c r="X398" s="35"/>
      <c r="Y398" s="36"/>
      <c r="Z398" s="12"/>
      <c r="AA398" s="12"/>
      <c r="AB398" s="12"/>
      <c r="AC398" s="72"/>
      <c r="AD398" s="12"/>
      <c r="AF398" s="29"/>
      <c r="AG398" s="30"/>
      <c r="AH398" s="29"/>
      <c r="AI398" s="29"/>
      <c r="AJ398" s="31"/>
      <c r="AK398" s="29"/>
      <c r="AL398" s="30"/>
    </row>
    <row r="399" spans="1:38">
      <c r="A399" s="32">
        <v>40212</v>
      </c>
      <c r="B399" s="9">
        <v>50</v>
      </c>
      <c r="C399" s="10"/>
      <c r="D399" s="34"/>
      <c r="E399" s="11"/>
      <c r="F399" s="10"/>
      <c r="G399" s="10"/>
      <c r="I399" s="5">
        <f t="shared" si="19"/>
        <v>6</v>
      </c>
      <c r="J399" s="4">
        <f t="shared" si="20"/>
        <v>144</v>
      </c>
      <c r="K399" s="4">
        <f t="shared" si="21"/>
        <v>7200</v>
      </c>
      <c r="N399" s="21"/>
      <c r="Q399" s="21"/>
      <c r="R399" s="10"/>
      <c r="S399" s="10"/>
      <c r="T399" s="68"/>
      <c r="V399" s="21"/>
      <c r="X399" s="35"/>
      <c r="Y399" s="36"/>
      <c r="Z399" s="12"/>
      <c r="AA399" s="12"/>
      <c r="AB399" s="12"/>
      <c r="AC399" s="72"/>
      <c r="AD399" s="12"/>
      <c r="AF399" s="29"/>
      <c r="AG399" s="30"/>
      <c r="AH399" s="29"/>
      <c r="AI399" s="29"/>
      <c r="AJ399" s="31"/>
      <c r="AK399" s="29"/>
      <c r="AL399" s="30"/>
    </row>
    <row r="400" spans="1:38">
      <c r="A400" s="32">
        <v>40213</v>
      </c>
      <c r="B400" s="9">
        <v>50</v>
      </c>
      <c r="C400" s="10"/>
      <c r="D400" s="34"/>
      <c r="E400" s="11"/>
      <c r="F400" s="10"/>
      <c r="G400" s="10"/>
      <c r="I400" s="5">
        <f t="shared" si="19"/>
        <v>6</v>
      </c>
      <c r="J400" s="4">
        <f t="shared" si="20"/>
        <v>144</v>
      </c>
      <c r="K400" s="4">
        <f t="shared" si="21"/>
        <v>7200</v>
      </c>
      <c r="N400" s="21"/>
      <c r="Q400" s="21"/>
      <c r="R400" s="10"/>
      <c r="S400" s="10"/>
      <c r="T400" s="68"/>
      <c r="V400" s="21"/>
      <c r="X400" s="35"/>
      <c r="Y400" s="36"/>
      <c r="Z400" s="12"/>
      <c r="AA400" s="12"/>
      <c r="AB400" s="12"/>
      <c r="AC400" s="72"/>
      <c r="AD400" s="12"/>
      <c r="AF400" s="29"/>
      <c r="AG400" s="30"/>
      <c r="AH400" s="29"/>
      <c r="AI400" s="29"/>
      <c r="AJ400" s="31"/>
      <c r="AK400" s="29"/>
      <c r="AL400" s="30"/>
    </row>
    <row r="401" spans="1:38">
      <c r="A401" s="32">
        <v>40214</v>
      </c>
      <c r="B401" s="9">
        <v>50</v>
      </c>
      <c r="C401" s="10"/>
      <c r="D401" s="34"/>
      <c r="E401" s="11"/>
      <c r="F401" s="10"/>
      <c r="G401" s="10"/>
      <c r="I401" s="5">
        <f t="shared" si="19"/>
        <v>6</v>
      </c>
      <c r="J401" s="4">
        <f t="shared" si="20"/>
        <v>144</v>
      </c>
      <c r="K401" s="4">
        <f t="shared" si="21"/>
        <v>7200</v>
      </c>
      <c r="N401" s="21"/>
      <c r="Q401" s="21"/>
      <c r="R401" s="10"/>
      <c r="S401" s="10"/>
      <c r="T401" s="68"/>
      <c r="V401" s="21"/>
      <c r="X401" s="35"/>
      <c r="Y401" s="36"/>
      <c r="Z401" s="12"/>
      <c r="AA401" s="12"/>
      <c r="AB401" s="12"/>
      <c r="AC401" s="72"/>
      <c r="AD401" s="12"/>
      <c r="AF401" s="29"/>
      <c r="AG401" s="30"/>
      <c r="AH401" s="29"/>
      <c r="AI401" s="29"/>
      <c r="AJ401" s="31"/>
      <c r="AK401" s="29"/>
      <c r="AL401" s="30"/>
    </row>
    <row r="402" spans="1:38">
      <c r="A402" s="32">
        <v>40215</v>
      </c>
      <c r="B402" s="9">
        <v>50</v>
      </c>
      <c r="C402" s="10"/>
      <c r="D402" s="34"/>
      <c r="E402" s="11"/>
      <c r="F402" s="10"/>
      <c r="G402" s="10"/>
      <c r="I402" s="5">
        <f t="shared" si="19"/>
        <v>6</v>
      </c>
      <c r="J402" s="4">
        <f t="shared" si="20"/>
        <v>144</v>
      </c>
      <c r="K402" s="4">
        <f t="shared" si="21"/>
        <v>7200</v>
      </c>
      <c r="N402" s="21"/>
      <c r="Q402" s="21"/>
      <c r="R402" s="10"/>
      <c r="S402" s="10"/>
      <c r="T402" s="68"/>
      <c r="V402" s="21"/>
      <c r="X402" s="35"/>
      <c r="Y402" s="36"/>
      <c r="Z402" s="12"/>
      <c r="AA402" s="12"/>
      <c r="AB402" s="12"/>
      <c r="AC402" s="72"/>
      <c r="AD402" s="12"/>
      <c r="AF402" s="29"/>
      <c r="AG402" s="30"/>
      <c r="AH402" s="29"/>
      <c r="AI402" s="29"/>
      <c r="AJ402" s="31"/>
      <c r="AK402" s="29"/>
      <c r="AL402" s="30"/>
    </row>
    <row r="403" spans="1:38">
      <c r="A403" s="32">
        <v>40216</v>
      </c>
      <c r="B403" s="9">
        <v>50</v>
      </c>
      <c r="C403" s="10"/>
      <c r="D403" s="34"/>
      <c r="E403" s="11"/>
      <c r="F403" s="10"/>
      <c r="G403" s="10"/>
      <c r="I403" s="5">
        <f t="shared" si="19"/>
        <v>6</v>
      </c>
      <c r="J403" s="4">
        <f t="shared" si="20"/>
        <v>144</v>
      </c>
      <c r="K403" s="4">
        <f t="shared" si="21"/>
        <v>7200</v>
      </c>
      <c r="N403" s="21"/>
      <c r="Q403" s="21"/>
      <c r="R403" s="10"/>
      <c r="S403" s="10"/>
      <c r="T403" s="68"/>
      <c r="V403" s="21"/>
      <c r="X403" s="35"/>
      <c r="Y403" s="36"/>
      <c r="Z403" s="12"/>
      <c r="AA403" s="12"/>
      <c r="AB403" s="12"/>
      <c r="AC403" s="72"/>
      <c r="AD403" s="12"/>
      <c r="AF403" s="29"/>
      <c r="AG403" s="30"/>
      <c r="AH403" s="29"/>
      <c r="AI403" s="29"/>
      <c r="AJ403" s="31"/>
      <c r="AK403" s="29"/>
      <c r="AL403" s="30"/>
    </row>
    <row r="404" spans="1:38">
      <c r="A404" s="32">
        <v>40217</v>
      </c>
      <c r="B404" s="9">
        <v>50</v>
      </c>
      <c r="C404" s="10"/>
      <c r="D404" s="34"/>
      <c r="E404" s="11"/>
      <c r="F404" s="10"/>
      <c r="G404" s="10"/>
      <c r="I404" s="5">
        <f t="shared" si="19"/>
        <v>6</v>
      </c>
      <c r="J404" s="4">
        <f t="shared" si="20"/>
        <v>144</v>
      </c>
      <c r="K404" s="4">
        <f t="shared" si="21"/>
        <v>7200</v>
      </c>
      <c r="N404" s="21"/>
      <c r="Q404" s="21"/>
      <c r="R404" s="10"/>
      <c r="S404" s="10"/>
      <c r="T404" s="68"/>
      <c r="V404" s="21"/>
      <c r="X404" s="35"/>
      <c r="Y404" s="36"/>
      <c r="Z404" s="12"/>
      <c r="AA404" s="12"/>
      <c r="AB404" s="12"/>
      <c r="AC404" s="72"/>
      <c r="AD404" s="12"/>
      <c r="AF404" s="29"/>
      <c r="AG404" s="30"/>
      <c r="AH404" s="29"/>
      <c r="AI404" s="29"/>
      <c r="AJ404" s="31"/>
      <c r="AK404" s="29"/>
      <c r="AL404" s="30"/>
    </row>
    <row r="405" spans="1:38">
      <c r="A405" s="32">
        <v>40218</v>
      </c>
      <c r="B405" s="9">
        <v>50</v>
      </c>
      <c r="C405" s="10"/>
      <c r="D405" s="34"/>
      <c r="E405" s="11"/>
      <c r="F405" s="10"/>
      <c r="G405" s="10"/>
      <c r="I405" s="5">
        <f t="shared" si="19"/>
        <v>6</v>
      </c>
      <c r="J405" s="4">
        <f t="shared" si="20"/>
        <v>144</v>
      </c>
      <c r="K405" s="4">
        <f t="shared" si="21"/>
        <v>7200</v>
      </c>
      <c r="N405" s="21"/>
      <c r="Q405" s="21"/>
      <c r="R405" s="10"/>
      <c r="S405" s="10"/>
      <c r="T405" s="68"/>
      <c r="V405" s="21"/>
      <c r="X405" s="35"/>
      <c r="Y405" s="36"/>
      <c r="Z405" s="12"/>
      <c r="AA405" s="12"/>
      <c r="AB405" s="12"/>
      <c r="AC405" s="72"/>
      <c r="AD405" s="12"/>
      <c r="AF405" s="29"/>
      <c r="AG405" s="30"/>
      <c r="AH405" s="29"/>
      <c r="AI405" s="29"/>
      <c r="AJ405" s="31"/>
      <c r="AK405" s="29"/>
      <c r="AL405" s="30"/>
    </row>
    <row r="406" spans="1:38">
      <c r="A406" s="32">
        <v>40219</v>
      </c>
      <c r="B406" s="9">
        <v>50</v>
      </c>
      <c r="C406" s="10"/>
      <c r="D406" s="34"/>
      <c r="E406" s="11"/>
      <c r="F406" s="10"/>
      <c r="G406" s="10"/>
      <c r="I406" s="5">
        <f t="shared" si="19"/>
        <v>6</v>
      </c>
      <c r="J406" s="4">
        <f t="shared" si="20"/>
        <v>144</v>
      </c>
      <c r="K406" s="4">
        <f t="shared" si="21"/>
        <v>7200</v>
      </c>
      <c r="N406" s="21"/>
      <c r="Q406" s="21"/>
      <c r="R406" s="10"/>
      <c r="S406" s="10"/>
      <c r="T406" s="68"/>
      <c r="V406" s="21"/>
      <c r="X406" s="35"/>
      <c r="Y406" s="36"/>
      <c r="Z406" s="12"/>
      <c r="AA406" s="12"/>
      <c r="AB406" s="12"/>
      <c r="AC406" s="72"/>
      <c r="AD406" s="12"/>
      <c r="AF406" s="29"/>
      <c r="AG406" s="30"/>
      <c r="AH406" s="29"/>
      <c r="AI406" s="29"/>
      <c r="AJ406" s="31"/>
      <c r="AK406" s="29"/>
      <c r="AL406" s="30"/>
    </row>
    <row r="407" spans="1:38">
      <c r="A407" s="32">
        <v>40220</v>
      </c>
      <c r="B407" s="9">
        <v>50</v>
      </c>
      <c r="C407" s="10"/>
      <c r="D407" s="34"/>
      <c r="E407" s="11"/>
      <c r="F407" s="10"/>
      <c r="G407" s="10"/>
      <c r="I407" s="5">
        <f t="shared" si="19"/>
        <v>6</v>
      </c>
      <c r="J407" s="4">
        <f t="shared" si="20"/>
        <v>144</v>
      </c>
      <c r="K407" s="4">
        <f t="shared" si="21"/>
        <v>7200</v>
      </c>
      <c r="N407" s="21"/>
      <c r="Q407" s="21"/>
      <c r="R407" s="10"/>
      <c r="S407" s="10"/>
      <c r="T407" s="68"/>
      <c r="V407" s="21"/>
      <c r="X407" s="35"/>
      <c r="Y407" s="36"/>
      <c r="Z407" s="12"/>
      <c r="AA407" s="12"/>
      <c r="AB407" s="12"/>
      <c r="AC407" s="72"/>
      <c r="AD407" s="12"/>
      <c r="AF407" s="29"/>
      <c r="AG407" s="30"/>
      <c r="AH407" s="29"/>
      <c r="AI407" s="29"/>
      <c r="AJ407" s="31"/>
      <c r="AK407" s="29"/>
      <c r="AL407" s="30"/>
    </row>
    <row r="408" spans="1:38">
      <c r="A408" s="32">
        <v>40221</v>
      </c>
      <c r="B408" s="9">
        <v>50</v>
      </c>
      <c r="C408" s="10"/>
      <c r="D408" s="34"/>
      <c r="E408" s="11"/>
      <c r="F408" s="10"/>
      <c r="G408" s="10"/>
      <c r="I408" s="5">
        <f t="shared" si="19"/>
        <v>6</v>
      </c>
      <c r="J408" s="4">
        <f t="shared" si="20"/>
        <v>144</v>
      </c>
      <c r="K408" s="4">
        <f t="shared" si="21"/>
        <v>7200</v>
      </c>
      <c r="N408" s="21"/>
      <c r="Q408" s="21"/>
      <c r="R408" s="10"/>
      <c r="S408" s="10"/>
      <c r="T408" s="68"/>
      <c r="V408" s="21"/>
      <c r="X408" s="35"/>
      <c r="Y408" s="36"/>
      <c r="Z408" s="12"/>
      <c r="AA408" s="12"/>
      <c r="AB408" s="12"/>
      <c r="AC408" s="72"/>
      <c r="AD408" s="12"/>
      <c r="AF408" s="29"/>
      <c r="AG408" s="30"/>
      <c r="AH408" s="29"/>
      <c r="AI408" s="29"/>
      <c r="AJ408" s="31"/>
      <c r="AK408" s="29"/>
      <c r="AL408" s="30"/>
    </row>
    <row r="409" spans="1:38">
      <c r="A409" s="32">
        <v>40222</v>
      </c>
      <c r="B409" s="9">
        <v>50</v>
      </c>
      <c r="C409" s="10"/>
      <c r="D409" s="34"/>
      <c r="E409" s="11"/>
      <c r="F409" s="10"/>
      <c r="G409" s="10"/>
      <c r="I409" s="5">
        <f t="shared" si="19"/>
        <v>6</v>
      </c>
      <c r="J409" s="4">
        <f t="shared" si="20"/>
        <v>144</v>
      </c>
      <c r="K409" s="4">
        <f t="shared" si="21"/>
        <v>7200</v>
      </c>
      <c r="N409" s="21"/>
      <c r="Q409" s="21"/>
      <c r="R409" s="10"/>
      <c r="S409" s="10"/>
      <c r="T409" s="68"/>
      <c r="V409" s="21"/>
      <c r="X409" s="35"/>
      <c r="Y409" s="36"/>
      <c r="Z409" s="12"/>
      <c r="AA409" s="12"/>
      <c r="AB409" s="12"/>
      <c r="AC409" s="72"/>
      <c r="AD409" s="12"/>
      <c r="AF409" s="29"/>
      <c r="AG409" s="30"/>
      <c r="AH409" s="29"/>
      <c r="AI409" s="29"/>
      <c r="AJ409" s="31"/>
      <c r="AK409" s="29"/>
      <c r="AL409" s="30"/>
    </row>
    <row r="410" spans="1:38">
      <c r="A410" s="32">
        <v>40223</v>
      </c>
      <c r="B410" s="9">
        <v>50</v>
      </c>
      <c r="C410" s="10"/>
      <c r="D410" s="34"/>
      <c r="E410" s="11"/>
      <c r="F410" s="10"/>
      <c r="G410" s="10"/>
      <c r="I410" s="5">
        <f t="shared" si="19"/>
        <v>6</v>
      </c>
      <c r="J410" s="4">
        <f t="shared" si="20"/>
        <v>144</v>
      </c>
      <c r="K410" s="4">
        <f t="shared" si="21"/>
        <v>7200</v>
      </c>
      <c r="N410" s="21"/>
      <c r="Q410" s="21"/>
      <c r="R410" s="10"/>
      <c r="S410" s="10"/>
      <c r="T410" s="68"/>
      <c r="V410" s="21"/>
      <c r="X410" s="35"/>
      <c r="Y410" s="36"/>
      <c r="Z410" s="12"/>
      <c r="AA410" s="12"/>
      <c r="AB410" s="12"/>
      <c r="AC410" s="72"/>
      <c r="AD410" s="12"/>
      <c r="AF410" s="29"/>
      <c r="AG410" s="30"/>
      <c r="AH410" s="29"/>
      <c r="AI410" s="29"/>
      <c r="AJ410" s="31"/>
      <c r="AK410" s="29"/>
      <c r="AL410" s="30"/>
    </row>
    <row r="411" spans="1:38">
      <c r="A411" s="32">
        <v>40224</v>
      </c>
      <c r="B411" s="9">
        <v>50</v>
      </c>
      <c r="C411" s="10"/>
      <c r="D411" s="34"/>
      <c r="E411" s="11"/>
      <c r="F411" s="10"/>
      <c r="G411" s="10"/>
      <c r="I411" s="5">
        <f t="shared" si="19"/>
        <v>6</v>
      </c>
      <c r="J411" s="4">
        <f t="shared" si="20"/>
        <v>144</v>
      </c>
      <c r="K411" s="4">
        <f t="shared" si="21"/>
        <v>7200</v>
      </c>
      <c r="N411" s="21"/>
      <c r="Q411" s="21"/>
      <c r="R411" s="10"/>
      <c r="S411" s="10"/>
      <c r="T411" s="68"/>
      <c r="V411" s="21"/>
      <c r="X411" s="35"/>
      <c r="Y411" s="36"/>
      <c r="Z411" s="12"/>
      <c r="AA411" s="12"/>
      <c r="AB411" s="12"/>
      <c r="AC411" s="72"/>
      <c r="AD411" s="12"/>
      <c r="AF411" s="29"/>
      <c r="AG411" s="30"/>
      <c r="AH411" s="29"/>
      <c r="AI411" s="29"/>
      <c r="AJ411" s="31"/>
      <c r="AK411" s="29"/>
      <c r="AL411" s="30"/>
    </row>
    <row r="412" spans="1:38">
      <c r="A412" s="32">
        <v>40225</v>
      </c>
      <c r="B412" s="9">
        <v>50</v>
      </c>
      <c r="C412" s="10"/>
      <c r="D412" s="34"/>
      <c r="E412" s="11"/>
      <c r="F412" s="10"/>
      <c r="G412" s="10"/>
      <c r="I412" s="5">
        <f t="shared" si="19"/>
        <v>6</v>
      </c>
      <c r="J412" s="4">
        <f t="shared" si="20"/>
        <v>144</v>
      </c>
      <c r="K412" s="4">
        <f t="shared" si="21"/>
        <v>7200</v>
      </c>
      <c r="N412" s="21"/>
      <c r="Q412" s="21"/>
      <c r="R412" s="10"/>
      <c r="S412" s="10"/>
      <c r="T412" s="68"/>
      <c r="V412" s="21"/>
      <c r="X412" s="35"/>
      <c r="Y412" s="36"/>
      <c r="Z412" s="12"/>
      <c r="AA412" s="12"/>
      <c r="AB412" s="12"/>
      <c r="AC412" s="72"/>
      <c r="AD412" s="12"/>
      <c r="AF412" s="29"/>
      <c r="AG412" s="30"/>
      <c r="AH412" s="29"/>
      <c r="AI412" s="29"/>
      <c r="AJ412" s="31"/>
      <c r="AK412" s="29"/>
      <c r="AL412" s="30"/>
    </row>
    <row r="413" spans="1:38">
      <c r="A413" s="32">
        <v>40226</v>
      </c>
      <c r="B413" s="9">
        <v>50</v>
      </c>
      <c r="C413" s="10"/>
      <c r="D413" s="34"/>
      <c r="E413" s="11"/>
      <c r="F413" s="10"/>
      <c r="G413" s="10"/>
      <c r="I413" s="5">
        <f t="shared" si="19"/>
        <v>6</v>
      </c>
      <c r="J413" s="4">
        <f t="shared" si="20"/>
        <v>144</v>
      </c>
      <c r="K413" s="4">
        <f t="shared" si="21"/>
        <v>7200</v>
      </c>
      <c r="N413" s="21"/>
      <c r="Q413" s="21"/>
      <c r="R413" s="10"/>
      <c r="S413" s="10"/>
      <c r="T413" s="68"/>
      <c r="V413" s="21"/>
      <c r="X413" s="35"/>
      <c r="Y413" s="36"/>
      <c r="Z413" s="12"/>
      <c r="AA413" s="12"/>
      <c r="AB413" s="12"/>
      <c r="AC413" s="72"/>
      <c r="AD413" s="12"/>
      <c r="AF413" s="29"/>
      <c r="AG413" s="30"/>
      <c r="AH413" s="29"/>
      <c r="AI413" s="29"/>
      <c r="AJ413" s="31"/>
      <c r="AK413" s="29"/>
      <c r="AL413" s="30"/>
    </row>
    <row r="414" spans="1:38">
      <c r="A414" s="32">
        <v>40227</v>
      </c>
      <c r="B414" s="9">
        <v>50</v>
      </c>
      <c r="C414" s="10"/>
      <c r="D414" s="34"/>
      <c r="E414" s="11"/>
      <c r="F414" s="10"/>
      <c r="G414" s="10"/>
      <c r="I414" s="5">
        <f t="shared" si="19"/>
        <v>6</v>
      </c>
      <c r="J414" s="4">
        <f t="shared" si="20"/>
        <v>144</v>
      </c>
      <c r="K414" s="4">
        <f t="shared" si="21"/>
        <v>7200</v>
      </c>
      <c r="N414" s="21"/>
      <c r="Q414" s="21"/>
      <c r="R414" s="10"/>
      <c r="S414" s="10"/>
      <c r="T414" s="68"/>
      <c r="V414" s="21"/>
      <c r="X414" s="35"/>
      <c r="Y414" s="36"/>
      <c r="Z414" s="12"/>
      <c r="AA414" s="12"/>
      <c r="AB414" s="12"/>
      <c r="AC414" s="72"/>
      <c r="AD414" s="12"/>
      <c r="AF414" s="29"/>
      <c r="AG414" s="30"/>
      <c r="AH414" s="29"/>
      <c r="AI414" s="29"/>
      <c r="AJ414" s="31"/>
      <c r="AK414" s="29"/>
      <c r="AL414" s="30"/>
    </row>
    <row r="415" spans="1:38">
      <c r="A415" s="32">
        <v>40228</v>
      </c>
      <c r="B415" s="9">
        <v>50</v>
      </c>
      <c r="C415" s="10"/>
      <c r="D415" s="34"/>
      <c r="E415" s="11"/>
      <c r="F415" s="10"/>
      <c r="G415" s="10"/>
      <c r="I415" s="5">
        <f t="shared" si="19"/>
        <v>6</v>
      </c>
      <c r="J415" s="4">
        <f t="shared" si="20"/>
        <v>144</v>
      </c>
      <c r="K415" s="4">
        <f t="shared" si="21"/>
        <v>7200</v>
      </c>
      <c r="N415" s="21"/>
      <c r="Q415" s="21"/>
      <c r="R415" s="10"/>
      <c r="S415" s="10"/>
      <c r="T415" s="68"/>
      <c r="V415" s="21"/>
      <c r="X415" s="35"/>
      <c r="Y415" s="36"/>
      <c r="Z415" s="12"/>
      <c r="AA415" s="12"/>
      <c r="AB415" s="12"/>
      <c r="AC415" s="72"/>
      <c r="AD415" s="12"/>
      <c r="AF415" s="29"/>
      <c r="AG415" s="30"/>
      <c r="AH415" s="29"/>
      <c r="AI415" s="29"/>
      <c r="AJ415" s="31"/>
      <c r="AK415" s="29"/>
      <c r="AL415" s="30"/>
    </row>
    <row r="416" spans="1:38">
      <c r="A416" s="32">
        <v>40229</v>
      </c>
      <c r="B416" s="9">
        <v>50</v>
      </c>
      <c r="C416" s="10"/>
      <c r="D416" s="34"/>
      <c r="E416" s="11"/>
      <c r="F416" s="10"/>
      <c r="G416" s="10"/>
      <c r="I416" s="5">
        <f t="shared" si="19"/>
        <v>6</v>
      </c>
      <c r="J416" s="4">
        <f t="shared" si="20"/>
        <v>144</v>
      </c>
      <c r="K416" s="4">
        <f t="shared" si="21"/>
        <v>7200</v>
      </c>
      <c r="N416" s="21"/>
      <c r="Q416" s="21"/>
      <c r="R416" s="10"/>
      <c r="S416" s="10"/>
      <c r="T416" s="68"/>
      <c r="V416" s="21"/>
      <c r="X416" s="35"/>
      <c r="Y416" s="36"/>
      <c r="Z416" s="12"/>
      <c r="AA416" s="12"/>
      <c r="AB416" s="12"/>
      <c r="AC416" s="72"/>
      <c r="AD416" s="12"/>
      <c r="AF416" s="29"/>
      <c r="AG416" s="30"/>
      <c r="AH416" s="29"/>
      <c r="AI416" s="29"/>
      <c r="AJ416" s="31"/>
      <c r="AK416" s="29"/>
      <c r="AL416" s="30"/>
    </row>
    <row r="417" spans="1:38">
      <c r="A417" s="32">
        <v>40230</v>
      </c>
      <c r="B417" s="9">
        <v>50</v>
      </c>
      <c r="C417" s="10"/>
      <c r="D417" s="34"/>
      <c r="E417" s="11"/>
      <c r="F417" s="10"/>
      <c r="G417" s="10"/>
      <c r="I417" s="5">
        <f t="shared" si="19"/>
        <v>6</v>
      </c>
      <c r="J417" s="4">
        <f t="shared" si="20"/>
        <v>144</v>
      </c>
      <c r="K417" s="4">
        <f t="shared" si="21"/>
        <v>7200</v>
      </c>
      <c r="N417" s="21"/>
      <c r="Q417" s="21"/>
      <c r="R417" s="10"/>
      <c r="S417" s="10"/>
      <c r="T417" s="68"/>
      <c r="V417" s="21"/>
      <c r="X417" s="35"/>
      <c r="Y417" s="36"/>
      <c r="Z417" s="12"/>
      <c r="AA417" s="12"/>
      <c r="AB417" s="12"/>
      <c r="AC417" s="72"/>
      <c r="AD417" s="12"/>
      <c r="AF417" s="29"/>
      <c r="AG417" s="30"/>
      <c r="AH417" s="29"/>
      <c r="AI417" s="29"/>
      <c r="AJ417" s="31"/>
      <c r="AK417" s="29"/>
      <c r="AL417" s="30"/>
    </row>
    <row r="418" spans="1:38">
      <c r="A418" s="32">
        <v>40231</v>
      </c>
      <c r="B418" s="9">
        <v>50</v>
      </c>
      <c r="C418" s="10"/>
      <c r="D418" s="34"/>
      <c r="E418" s="11"/>
      <c r="F418" s="10"/>
      <c r="G418" s="10"/>
      <c r="I418" s="5">
        <f t="shared" si="19"/>
        <v>6</v>
      </c>
      <c r="J418" s="4">
        <f t="shared" si="20"/>
        <v>144</v>
      </c>
      <c r="K418" s="4">
        <f t="shared" si="21"/>
        <v>7200</v>
      </c>
      <c r="N418" s="21"/>
      <c r="Q418" s="21"/>
      <c r="R418" s="10"/>
      <c r="S418" s="10"/>
      <c r="T418" s="68"/>
      <c r="V418" s="21"/>
      <c r="X418" s="35"/>
      <c r="Y418" s="36"/>
      <c r="Z418" s="12"/>
      <c r="AA418" s="12"/>
      <c r="AB418" s="12"/>
      <c r="AC418" s="72"/>
      <c r="AD418" s="12"/>
      <c r="AF418" s="29"/>
      <c r="AG418" s="30"/>
      <c r="AH418" s="29"/>
      <c r="AI418" s="29"/>
      <c r="AJ418" s="31"/>
      <c r="AK418" s="29"/>
      <c r="AL418" s="30"/>
    </row>
    <row r="419" spans="1:38">
      <c r="A419" s="32">
        <v>40232</v>
      </c>
      <c r="B419" s="9">
        <v>50</v>
      </c>
      <c r="C419" s="10"/>
      <c r="D419" s="34"/>
      <c r="E419" s="11"/>
      <c r="F419" s="10"/>
      <c r="G419" s="10"/>
      <c r="I419" s="5">
        <f t="shared" si="19"/>
        <v>6</v>
      </c>
      <c r="J419" s="4">
        <f t="shared" si="20"/>
        <v>144</v>
      </c>
      <c r="K419" s="4">
        <f t="shared" si="21"/>
        <v>7200</v>
      </c>
      <c r="N419" s="21"/>
      <c r="Q419" s="21"/>
      <c r="R419" s="10"/>
      <c r="S419" s="10"/>
      <c r="T419" s="68"/>
      <c r="V419" s="21"/>
      <c r="X419" s="35"/>
      <c r="Y419" s="36"/>
      <c r="Z419" s="12"/>
      <c r="AA419" s="12"/>
      <c r="AB419" s="12"/>
      <c r="AC419" s="72"/>
      <c r="AD419" s="12"/>
      <c r="AF419" s="29"/>
      <c r="AG419" s="30"/>
      <c r="AH419" s="29"/>
      <c r="AI419" s="29"/>
      <c r="AJ419" s="31"/>
      <c r="AK419" s="29"/>
      <c r="AL419" s="30"/>
    </row>
    <row r="420" spans="1:38">
      <c r="A420" s="32">
        <v>40233</v>
      </c>
      <c r="B420" s="9">
        <v>50</v>
      </c>
      <c r="C420" s="10"/>
      <c r="D420" s="34"/>
      <c r="E420" s="11"/>
      <c r="F420" s="10"/>
      <c r="G420" s="10"/>
      <c r="I420" s="5">
        <f t="shared" si="19"/>
        <v>6</v>
      </c>
      <c r="J420" s="4">
        <f t="shared" si="20"/>
        <v>144</v>
      </c>
      <c r="K420" s="4">
        <f t="shared" si="21"/>
        <v>7200</v>
      </c>
      <c r="N420" s="21"/>
      <c r="Q420" s="21"/>
      <c r="R420" s="10"/>
      <c r="S420" s="10"/>
      <c r="T420" s="68"/>
      <c r="V420" s="21"/>
      <c r="X420" s="35"/>
      <c r="Y420" s="36"/>
      <c r="Z420" s="12"/>
      <c r="AA420" s="12"/>
      <c r="AB420" s="12"/>
      <c r="AC420" s="72"/>
      <c r="AD420" s="12"/>
      <c r="AF420" s="29"/>
      <c r="AG420" s="30"/>
      <c r="AH420" s="29"/>
      <c r="AI420" s="29"/>
      <c r="AJ420" s="31"/>
      <c r="AK420" s="29"/>
      <c r="AL420" s="30"/>
    </row>
    <row r="421" spans="1:38">
      <c r="A421" s="32">
        <v>40234</v>
      </c>
      <c r="B421" s="9">
        <v>50</v>
      </c>
      <c r="C421" s="10"/>
      <c r="D421" s="34"/>
      <c r="E421" s="11"/>
      <c r="F421" s="10"/>
      <c r="G421" s="10"/>
      <c r="I421" s="5">
        <f t="shared" si="19"/>
        <v>6</v>
      </c>
      <c r="J421" s="4">
        <f t="shared" si="20"/>
        <v>144</v>
      </c>
      <c r="K421" s="4">
        <f t="shared" si="21"/>
        <v>7200</v>
      </c>
      <c r="N421" s="21"/>
      <c r="Q421" s="21"/>
      <c r="R421" s="10"/>
      <c r="S421" s="10"/>
      <c r="T421" s="68"/>
      <c r="V421" s="21"/>
      <c r="X421" s="35"/>
      <c r="Y421" s="36"/>
      <c r="Z421" s="12"/>
      <c r="AA421" s="12"/>
      <c r="AB421" s="12"/>
      <c r="AC421" s="72"/>
      <c r="AD421" s="12"/>
      <c r="AF421" s="29"/>
      <c r="AG421" s="30"/>
      <c r="AH421" s="29"/>
      <c r="AI421" s="29"/>
      <c r="AJ421" s="31"/>
      <c r="AK421" s="29"/>
      <c r="AL421" s="30"/>
    </row>
    <row r="422" spans="1:38">
      <c r="A422" s="32">
        <v>40235</v>
      </c>
      <c r="B422" s="9">
        <v>50</v>
      </c>
      <c r="C422" s="10"/>
      <c r="D422" s="34"/>
      <c r="E422" s="11"/>
      <c r="F422" s="10"/>
      <c r="G422" s="10"/>
      <c r="I422" s="5">
        <f t="shared" si="19"/>
        <v>6</v>
      </c>
      <c r="J422" s="4">
        <f t="shared" si="20"/>
        <v>144</v>
      </c>
      <c r="K422" s="4">
        <f t="shared" si="21"/>
        <v>7200</v>
      </c>
      <c r="N422" s="21"/>
      <c r="Q422" s="21"/>
      <c r="R422" s="10"/>
      <c r="S422" s="10"/>
      <c r="T422" s="68"/>
      <c r="V422" s="21"/>
      <c r="X422" s="35"/>
      <c r="Y422" s="36"/>
      <c r="Z422" s="12"/>
      <c r="AA422" s="12"/>
      <c r="AB422" s="12"/>
      <c r="AC422" s="72"/>
      <c r="AD422" s="12"/>
      <c r="AF422" s="29"/>
      <c r="AG422" s="30"/>
      <c r="AH422" s="29"/>
      <c r="AI422" s="29"/>
      <c r="AJ422" s="31"/>
      <c r="AK422" s="29"/>
      <c r="AL422" s="30"/>
    </row>
    <row r="423" spans="1:38">
      <c r="A423" s="32">
        <v>40236</v>
      </c>
      <c r="B423" s="9">
        <v>50</v>
      </c>
      <c r="C423" s="10"/>
      <c r="D423" s="34"/>
      <c r="E423" s="11"/>
      <c r="F423" s="10"/>
      <c r="G423" s="10"/>
      <c r="I423" s="5">
        <f t="shared" si="19"/>
        <v>6</v>
      </c>
      <c r="J423" s="4">
        <f t="shared" si="20"/>
        <v>144</v>
      </c>
      <c r="K423" s="4">
        <f t="shared" si="21"/>
        <v>7200</v>
      </c>
      <c r="N423" s="21"/>
      <c r="Q423" s="21"/>
      <c r="R423" s="10"/>
      <c r="S423" s="10"/>
      <c r="T423" s="68"/>
      <c r="V423" s="21"/>
      <c r="X423" s="35"/>
      <c r="Y423" s="36"/>
      <c r="Z423" s="12"/>
      <c r="AA423" s="12"/>
      <c r="AB423" s="12"/>
      <c r="AC423" s="72"/>
      <c r="AD423" s="12"/>
      <c r="AF423" s="29"/>
      <c r="AG423" s="30"/>
      <c r="AH423" s="29"/>
      <c r="AI423" s="29"/>
      <c r="AJ423" s="31"/>
      <c r="AK423" s="29"/>
      <c r="AL423" s="30"/>
    </row>
    <row r="424" spans="1:38">
      <c r="A424" s="32">
        <v>40237</v>
      </c>
      <c r="B424" s="9">
        <v>50</v>
      </c>
      <c r="C424" s="10"/>
      <c r="D424" s="34"/>
      <c r="E424" s="11"/>
      <c r="F424" s="10"/>
      <c r="G424" s="10"/>
      <c r="I424" s="5">
        <f t="shared" si="19"/>
        <v>6</v>
      </c>
      <c r="J424" s="4">
        <f t="shared" si="20"/>
        <v>144</v>
      </c>
      <c r="K424" s="4">
        <f t="shared" si="21"/>
        <v>7200</v>
      </c>
      <c r="N424" s="21"/>
      <c r="Q424" s="21"/>
      <c r="R424" s="10"/>
      <c r="S424" s="10"/>
      <c r="T424" s="68"/>
      <c r="V424" s="21"/>
      <c r="X424" s="35"/>
      <c r="Y424" s="36"/>
      <c r="Z424" s="12"/>
      <c r="AA424" s="12"/>
      <c r="AB424" s="12"/>
      <c r="AC424" s="72"/>
      <c r="AD424" s="12"/>
      <c r="AF424" s="29"/>
      <c r="AG424" s="30"/>
      <c r="AH424" s="29"/>
      <c r="AI424" s="29"/>
      <c r="AJ424" s="31"/>
      <c r="AK424" s="29"/>
      <c r="AL424" s="30"/>
    </row>
    <row r="425" spans="1:38">
      <c r="A425" s="32">
        <v>40238</v>
      </c>
      <c r="B425" s="9">
        <v>50</v>
      </c>
      <c r="C425" s="10"/>
      <c r="D425" s="34"/>
      <c r="E425" s="11"/>
      <c r="F425" s="10"/>
      <c r="G425" s="10"/>
      <c r="I425" s="5">
        <f t="shared" si="19"/>
        <v>6</v>
      </c>
      <c r="J425" s="4">
        <f t="shared" si="20"/>
        <v>144</v>
      </c>
      <c r="K425" s="4">
        <f t="shared" si="21"/>
        <v>7200</v>
      </c>
      <c r="N425" s="21"/>
      <c r="Q425" s="21"/>
      <c r="R425" s="10"/>
      <c r="S425" s="10"/>
      <c r="T425" s="68"/>
      <c r="V425" s="21"/>
      <c r="X425" s="35"/>
      <c r="Y425" s="36"/>
      <c r="Z425" s="12"/>
      <c r="AA425" s="12"/>
      <c r="AB425" s="12"/>
      <c r="AC425" s="72"/>
      <c r="AD425" s="12"/>
      <c r="AF425" s="29"/>
      <c r="AG425" s="30"/>
      <c r="AH425" s="29"/>
      <c r="AI425" s="29"/>
      <c r="AJ425" s="31"/>
      <c r="AK425" s="29"/>
      <c r="AL425" s="30"/>
    </row>
    <row r="426" spans="1:38">
      <c r="A426" s="32">
        <v>40239</v>
      </c>
      <c r="B426" s="9">
        <v>50</v>
      </c>
      <c r="C426" s="10"/>
      <c r="D426" s="34"/>
      <c r="E426" s="11"/>
      <c r="F426" s="10"/>
      <c r="G426" s="10"/>
      <c r="I426" s="5">
        <f t="shared" si="19"/>
        <v>6</v>
      </c>
      <c r="J426" s="4">
        <f t="shared" si="20"/>
        <v>144</v>
      </c>
      <c r="K426" s="4">
        <f t="shared" si="21"/>
        <v>7200</v>
      </c>
      <c r="N426" s="21"/>
      <c r="Q426" s="21"/>
      <c r="R426" s="10"/>
      <c r="S426" s="10"/>
      <c r="T426" s="68"/>
      <c r="V426" s="21"/>
      <c r="X426" s="35"/>
      <c r="Y426" s="36"/>
      <c r="Z426" s="12"/>
      <c r="AA426" s="12"/>
      <c r="AB426" s="12"/>
      <c r="AC426" s="72"/>
      <c r="AD426" s="12"/>
      <c r="AF426" s="29"/>
      <c r="AG426" s="30"/>
      <c r="AH426" s="29"/>
      <c r="AI426" s="29"/>
      <c r="AJ426" s="31"/>
      <c r="AK426" s="29"/>
      <c r="AL426" s="30"/>
    </row>
    <row r="427" spans="1:38">
      <c r="A427" s="32">
        <v>40240</v>
      </c>
      <c r="B427" s="9">
        <v>50</v>
      </c>
      <c r="C427" s="10"/>
      <c r="D427" s="34"/>
      <c r="E427" s="11"/>
      <c r="F427" s="10"/>
      <c r="G427" s="10"/>
      <c r="I427" s="5">
        <f t="shared" si="19"/>
        <v>6</v>
      </c>
      <c r="J427" s="4">
        <f t="shared" si="20"/>
        <v>144</v>
      </c>
      <c r="K427" s="4">
        <f t="shared" si="21"/>
        <v>7200</v>
      </c>
      <c r="N427" s="21"/>
      <c r="Q427" s="21"/>
      <c r="R427" s="10"/>
      <c r="S427" s="10"/>
      <c r="T427" s="68"/>
      <c r="V427" s="21"/>
      <c r="X427" s="35"/>
      <c r="Y427" s="36"/>
      <c r="Z427" s="12"/>
      <c r="AA427" s="12"/>
      <c r="AB427" s="12"/>
      <c r="AC427" s="72"/>
      <c r="AD427" s="12"/>
      <c r="AF427" s="29"/>
      <c r="AG427" s="30"/>
      <c r="AH427" s="29"/>
      <c r="AI427" s="29"/>
      <c r="AJ427" s="31"/>
      <c r="AK427" s="29"/>
      <c r="AL427" s="30"/>
    </row>
    <row r="428" spans="1:38">
      <c r="A428" s="32">
        <v>40241</v>
      </c>
      <c r="B428" s="9">
        <v>50</v>
      </c>
      <c r="C428" s="10"/>
      <c r="D428" s="34"/>
      <c r="E428" s="11"/>
      <c r="F428" s="10"/>
      <c r="G428" s="10"/>
      <c r="I428" s="5">
        <f t="shared" si="19"/>
        <v>6</v>
      </c>
      <c r="J428" s="4">
        <f t="shared" si="20"/>
        <v>144</v>
      </c>
      <c r="K428" s="4">
        <f t="shared" si="21"/>
        <v>7200</v>
      </c>
      <c r="N428" s="21"/>
      <c r="Q428" s="21"/>
      <c r="R428" s="10"/>
      <c r="S428" s="10"/>
      <c r="T428" s="68"/>
      <c r="V428" s="21"/>
      <c r="X428" s="35"/>
      <c r="Y428" s="36"/>
      <c r="Z428" s="12"/>
      <c r="AA428" s="12"/>
      <c r="AB428" s="12"/>
      <c r="AC428" s="72"/>
      <c r="AD428" s="12"/>
      <c r="AF428" s="29"/>
      <c r="AG428" s="30"/>
      <c r="AH428" s="29"/>
      <c r="AI428" s="29"/>
      <c r="AJ428" s="31"/>
      <c r="AK428" s="29"/>
      <c r="AL428" s="30"/>
    </row>
    <row r="429" spans="1:38">
      <c r="A429" s="32">
        <v>40242</v>
      </c>
      <c r="B429" s="9">
        <v>50</v>
      </c>
      <c r="C429" s="10"/>
      <c r="D429" s="34"/>
      <c r="E429" s="11"/>
      <c r="F429" s="10"/>
      <c r="G429" s="10"/>
      <c r="I429" s="5">
        <f t="shared" si="19"/>
        <v>6</v>
      </c>
      <c r="J429" s="4">
        <f t="shared" si="20"/>
        <v>144</v>
      </c>
      <c r="K429" s="4">
        <f t="shared" si="21"/>
        <v>7200</v>
      </c>
      <c r="N429" s="21"/>
      <c r="Q429" s="21"/>
      <c r="R429" s="10"/>
      <c r="S429" s="10"/>
      <c r="T429" s="68"/>
      <c r="V429" s="21"/>
      <c r="X429" s="35"/>
      <c r="Y429" s="36"/>
      <c r="Z429" s="12"/>
      <c r="AA429" s="12"/>
      <c r="AB429" s="12"/>
      <c r="AC429" s="72"/>
      <c r="AD429" s="12"/>
      <c r="AF429" s="29"/>
      <c r="AG429" s="30"/>
      <c r="AH429" s="29"/>
      <c r="AI429" s="29"/>
      <c r="AJ429" s="31"/>
      <c r="AK429" s="29"/>
      <c r="AL429" s="30"/>
    </row>
    <row r="430" spans="1:38">
      <c r="A430" s="32">
        <v>40243</v>
      </c>
      <c r="B430" s="9">
        <v>50</v>
      </c>
      <c r="C430" s="10"/>
      <c r="D430" s="34"/>
      <c r="E430" s="11"/>
      <c r="F430" s="10"/>
      <c r="G430" s="10"/>
      <c r="I430" s="5">
        <f t="shared" si="19"/>
        <v>6</v>
      </c>
      <c r="J430" s="4">
        <f t="shared" si="20"/>
        <v>144</v>
      </c>
      <c r="K430" s="4">
        <f t="shared" si="21"/>
        <v>7200</v>
      </c>
      <c r="N430" s="21"/>
      <c r="Q430" s="21"/>
      <c r="R430" s="10"/>
      <c r="S430" s="10"/>
      <c r="T430" s="68"/>
      <c r="V430" s="21"/>
      <c r="X430" s="35"/>
      <c r="Y430" s="36"/>
      <c r="Z430" s="12"/>
      <c r="AA430" s="12"/>
      <c r="AB430" s="12"/>
      <c r="AC430" s="72"/>
      <c r="AD430" s="12"/>
      <c r="AF430" s="29"/>
      <c r="AG430" s="30"/>
      <c r="AH430" s="29"/>
      <c r="AI430" s="29"/>
      <c r="AJ430" s="31"/>
      <c r="AK430" s="29"/>
      <c r="AL430" s="30"/>
    </row>
    <row r="431" spans="1:38">
      <c r="A431" s="32">
        <v>40244</v>
      </c>
      <c r="B431" s="9">
        <v>50</v>
      </c>
      <c r="C431" s="10"/>
      <c r="D431" s="34"/>
      <c r="E431" s="11"/>
      <c r="F431" s="10"/>
      <c r="G431" s="10"/>
      <c r="I431" s="5">
        <f t="shared" si="19"/>
        <v>6</v>
      </c>
      <c r="J431" s="4">
        <f t="shared" si="20"/>
        <v>144</v>
      </c>
      <c r="K431" s="4">
        <f t="shared" si="21"/>
        <v>7200</v>
      </c>
      <c r="N431" s="21"/>
      <c r="Q431" s="21"/>
      <c r="R431" s="10"/>
      <c r="S431" s="10"/>
      <c r="T431" s="68"/>
      <c r="V431" s="21"/>
      <c r="X431" s="35"/>
      <c r="Y431" s="36"/>
      <c r="Z431" s="12"/>
      <c r="AA431" s="12"/>
      <c r="AB431" s="12"/>
      <c r="AC431" s="72"/>
      <c r="AD431" s="12"/>
      <c r="AF431" s="29"/>
      <c r="AG431" s="30"/>
      <c r="AH431" s="29"/>
      <c r="AI431" s="29"/>
      <c r="AJ431" s="31"/>
      <c r="AK431" s="29"/>
      <c r="AL431" s="30"/>
    </row>
    <row r="432" spans="1:38">
      <c r="A432" s="32">
        <v>40245</v>
      </c>
      <c r="B432" s="9">
        <v>50</v>
      </c>
      <c r="C432" s="10"/>
      <c r="D432" s="34"/>
      <c r="E432" s="11"/>
      <c r="F432" s="10"/>
      <c r="G432" s="10"/>
      <c r="I432" s="5">
        <f t="shared" si="19"/>
        <v>6</v>
      </c>
      <c r="J432" s="4">
        <f t="shared" si="20"/>
        <v>144</v>
      </c>
      <c r="K432" s="4">
        <f t="shared" si="21"/>
        <v>7200</v>
      </c>
      <c r="N432" s="21"/>
      <c r="Q432" s="21"/>
      <c r="R432" s="10"/>
      <c r="S432" s="10"/>
      <c r="T432" s="68"/>
      <c r="V432" s="21"/>
      <c r="X432" s="35"/>
      <c r="Y432" s="36"/>
      <c r="Z432" s="12"/>
      <c r="AA432" s="12"/>
      <c r="AB432" s="12"/>
      <c r="AC432" s="72"/>
      <c r="AD432" s="12"/>
      <c r="AF432" s="29"/>
      <c r="AG432" s="30"/>
      <c r="AH432" s="29"/>
      <c r="AI432" s="29"/>
      <c r="AJ432" s="31"/>
      <c r="AK432" s="29"/>
      <c r="AL432" s="30"/>
    </row>
    <row r="433" spans="1:38">
      <c r="A433" s="32">
        <v>40246</v>
      </c>
      <c r="B433" s="9">
        <v>50</v>
      </c>
      <c r="C433" s="10"/>
      <c r="D433" s="34"/>
      <c r="E433" s="11"/>
      <c r="F433" s="10"/>
      <c r="G433" s="10"/>
      <c r="I433" s="5">
        <f t="shared" si="19"/>
        <v>6</v>
      </c>
      <c r="J433" s="4">
        <f t="shared" si="20"/>
        <v>144</v>
      </c>
      <c r="K433" s="4">
        <f t="shared" si="21"/>
        <v>7200</v>
      </c>
      <c r="N433" s="21"/>
      <c r="Q433" s="21"/>
      <c r="R433" s="10"/>
      <c r="S433" s="10"/>
      <c r="T433" s="68"/>
      <c r="V433" s="21"/>
      <c r="X433" s="35"/>
      <c r="Y433" s="36"/>
      <c r="Z433" s="12"/>
      <c r="AA433" s="12"/>
      <c r="AB433" s="12"/>
      <c r="AC433" s="72"/>
      <c r="AD433" s="12"/>
      <c r="AF433" s="29"/>
      <c r="AG433" s="30"/>
      <c r="AH433" s="29"/>
      <c r="AI433" s="29"/>
      <c r="AJ433" s="31"/>
      <c r="AK433" s="29"/>
      <c r="AL433" s="30"/>
    </row>
    <row r="434" spans="1:38">
      <c r="A434" s="32">
        <v>40247</v>
      </c>
      <c r="B434" s="9">
        <v>50</v>
      </c>
      <c r="C434" s="10"/>
      <c r="D434" s="34"/>
      <c r="E434" s="11"/>
      <c r="F434" s="10"/>
      <c r="G434" s="10"/>
      <c r="I434" s="5">
        <f t="shared" si="19"/>
        <v>6</v>
      </c>
      <c r="J434" s="4">
        <f t="shared" si="20"/>
        <v>144</v>
      </c>
      <c r="K434" s="4">
        <f t="shared" si="21"/>
        <v>7200</v>
      </c>
      <c r="N434" s="21"/>
      <c r="Q434" s="21"/>
      <c r="R434" s="10"/>
      <c r="S434" s="10"/>
      <c r="T434" s="68"/>
      <c r="V434" s="21"/>
      <c r="X434" s="35"/>
      <c r="Y434" s="36"/>
      <c r="Z434" s="12"/>
      <c r="AA434" s="12"/>
      <c r="AB434" s="12"/>
      <c r="AC434" s="72"/>
      <c r="AD434" s="12"/>
      <c r="AF434" s="29"/>
      <c r="AG434" s="30"/>
      <c r="AH434" s="29"/>
      <c r="AI434" s="29"/>
      <c r="AJ434" s="31"/>
      <c r="AK434" s="29"/>
      <c r="AL434" s="30"/>
    </row>
    <row r="435" spans="1:38">
      <c r="A435" s="32">
        <v>40248</v>
      </c>
      <c r="B435" s="9">
        <v>50</v>
      </c>
      <c r="C435" s="10"/>
      <c r="D435" s="34"/>
      <c r="E435" s="11"/>
      <c r="F435" s="10"/>
      <c r="G435" s="10"/>
      <c r="I435" s="5">
        <f t="shared" si="19"/>
        <v>6</v>
      </c>
      <c r="J435" s="4">
        <f t="shared" si="20"/>
        <v>144</v>
      </c>
      <c r="K435" s="4">
        <f t="shared" si="21"/>
        <v>7200</v>
      </c>
      <c r="N435" s="21"/>
      <c r="Q435" s="21"/>
      <c r="R435" s="10"/>
      <c r="S435" s="10"/>
      <c r="T435" s="68"/>
      <c r="V435" s="21"/>
      <c r="X435" s="35"/>
      <c r="Y435" s="36"/>
      <c r="Z435" s="12"/>
      <c r="AA435" s="12"/>
      <c r="AB435" s="12"/>
      <c r="AC435" s="72"/>
      <c r="AD435" s="12"/>
      <c r="AF435" s="29"/>
      <c r="AG435" s="30"/>
      <c r="AH435" s="29"/>
      <c r="AI435" s="29"/>
      <c r="AJ435" s="31"/>
      <c r="AK435" s="29"/>
      <c r="AL435" s="30"/>
    </row>
    <row r="436" spans="1:38">
      <c r="A436" s="32">
        <v>40249</v>
      </c>
      <c r="B436" s="9">
        <v>50</v>
      </c>
      <c r="C436" s="10"/>
      <c r="D436" s="34"/>
      <c r="E436" s="11"/>
      <c r="F436" s="10"/>
      <c r="G436" s="10"/>
      <c r="I436" s="5">
        <f t="shared" si="19"/>
        <v>6</v>
      </c>
      <c r="J436" s="4">
        <f t="shared" si="20"/>
        <v>144</v>
      </c>
      <c r="K436" s="4">
        <f t="shared" si="21"/>
        <v>7200</v>
      </c>
      <c r="N436" s="21"/>
      <c r="Q436" s="21"/>
      <c r="R436" s="10"/>
      <c r="S436" s="10"/>
      <c r="T436" s="68"/>
      <c r="V436" s="21"/>
      <c r="X436" s="35"/>
      <c r="Y436" s="36"/>
      <c r="Z436" s="12"/>
      <c r="AA436" s="12"/>
      <c r="AB436" s="12"/>
      <c r="AC436" s="72"/>
      <c r="AD436" s="12"/>
      <c r="AF436" s="29"/>
      <c r="AG436" s="30"/>
      <c r="AH436" s="29"/>
      <c r="AI436" s="29"/>
      <c r="AJ436" s="31"/>
      <c r="AK436" s="29"/>
      <c r="AL436" s="30"/>
    </row>
    <row r="437" spans="1:38">
      <c r="A437" s="32">
        <v>40250</v>
      </c>
      <c r="B437" s="9">
        <v>50</v>
      </c>
      <c r="C437" s="10"/>
      <c r="D437" s="34"/>
      <c r="E437" s="11"/>
      <c r="F437" s="10"/>
      <c r="G437" s="10"/>
      <c r="I437" s="5">
        <f t="shared" si="19"/>
        <v>6</v>
      </c>
      <c r="J437" s="4">
        <f t="shared" si="20"/>
        <v>144</v>
      </c>
      <c r="K437" s="4">
        <f t="shared" si="21"/>
        <v>7200</v>
      </c>
      <c r="N437" s="21"/>
      <c r="Q437" s="21"/>
      <c r="R437" s="10"/>
      <c r="S437" s="10"/>
      <c r="T437" s="68"/>
      <c r="V437" s="21"/>
      <c r="X437" s="35"/>
      <c r="Y437" s="36"/>
      <c r="Z437" s="12"/>
      <c r="AA437" s="12"/>
      <c r="AB437" s="12"/>
      <c r="AC437" s="72"/>
      <c r="AD437" s="12"/>
      <c r="AF437" s="29"/>
      <c r="AG437" s="30"/>
      <c r="AH437" s="29"/>
      <c r="AI437" s="29"/>
      <c r="AJ437" s="31"/>
      <c r="AK437" s="29"/>
      <c r="AL437" s="30"/>
    </row>
    <row r="438" spans="1:38">
      <c r="A438" s="32">
        <v>40251</v>
      </c>
      <c r="B438" s="9">
        <v>50</v>
      </c>
      <c r="C438" s="10"/>
      <c r="D438" s="34"/>
      <c r="E438" s="11"/>
      <c r="F438" s="10"/>
      <c r="G438" s="10"/>
      <c r="I438" s="5">
        <f t="shared" si="19"/>
        <v>6</v>
      </c>
      <c r="J438" s="4">
        <f t="shared" si="20"/>
        <v>144</v>
      </c>
      <c r="K438" s="4">
        <f t="shared" si="21"/>
        <v>7200</v>
      </c>
      <c r="N438" s="21"/>
      <c r="Q438" s="21"/>
      <c r="R438" s="10"/>
      <c r="S438" s="10"/>
      <c r="T438" s="68"/>
      <c r="V438" s="21"/>
      <c r="X438" s="35"/>
      <c r="Y438" s="36"/>
      <c r="Z438" s="12"/>
      <c r="AA438" s="12"/>
      <c r="AB438" s="12"/>
      <c r="AC438" s="72"/>
      <c r="AD438" s="12"/>
      <c r="AF438" s="29"/>
      <c r="AG438" s="30"/>
      <c r="AH438" s="29"/>
      <c r="AI438" s="29"/>
      <c r="AJ438" s="31"/>
      <c r="AK438" s="29"/>
      <c r="AL438" s="30"/>
    </row>
    <row r="439" spans="1:38">
      <c r="A439" s="32">
        <v>40252</v>
      </c>
      <c r="B439" s="9">
        <v>50</v>
      </c>
      <c r="C439" s="10"/>
      <c r="D439" s="34"/>
      <c r="E439" s="11"/>
      <c r="F439" s="10"/>
      <c r="G439" s="10"/>
      <c r="I439" s="5">
        <f t="shared" si="19"/>
        <v>6</v>
      </c>
      <c r="J439" s="4">
        <f t="shared" si="20"/>
        <v>144</v>
      </c>
      <c r="K439" s="4">
        <f t="shared" si="21"/>
        <v>7200</v>
      </c>
      <c r="N439" s="21"/>
      <c r="Q439" s="21"/>
      <c r="R439" s="10"/>
      <c r="S439" s="10"/>
      <c r="T439" s="68"/>
      <c r="V439" s="21"/>
      <c r="X439" s="35"/>
      <c r="Y439" s="36"/>
      <c r="Z439" s="12"/>
      <c r="AA439" s="12"/>
      <c r="AB439" s="12"/>
      <c r="AC439" s="72"/>
      <c r="AD439" s="12"/>
      <c r="AF439" s="29"/>
      <c r="AG439" s="30"/>
      <c r="AH439" s="29"/>
      <c r="AI439" s="29"/>
      <c r="AJ439" s="31"/>
      <c r="AK439" s="29"/>
      <c r="AL439" s="30"/>
    </row>
    <row r="440" spans="1:38">
      <c r="A440" s="32">
        <v>40253</v>
      </c>
      <c r="B440" s="9">
        <v>50</v>
      </c>
      <c r="C440" s="10"/>
      <c r="D440" s="34"/>
      <c r="E440" s="11"/>
      <c r="F440" s="10"/>
      <c r="G440" s="10"/>
      <c r="I440" s="5">
        <f t="shared" si="19"/>
        <v>6</v>
      </c>
      <c r="J440" s="4">
        <f t="shared" si="20"/>
        <v>144</v>
      </c>
      <c r="K440" s="4">
        <f t="shared" si="21"/>
        <v>7200</v>
      </c>
      <c r="N440" s="21"/>
      <c r="Q440" s="21"/>
      <c r="R440" s="10"/>
      <c r="S440" s="10"/>
      <c r="T440" s="68"/>
      <c r="V440" s="21"/>
      <c r="X440" s="35"/>
      <c r="Y440" s="36"/>
      <c r="Z440" s="12"/>
      <c r="AA440" s="12"/>
      <c r="AB440" s="12"/>
      <c r="AC440" s="72"/>
      <c r="AD440" s="12"/>
      <c r="AF440" s="29"/>
      <c r="AG440" s="30"/>
      <c r="AH440" s="29"/>
      <c r="AI440" s="29"/>
      <c r="AJ440" s="31"/>
      <c r="AK440" s="29"/>
      <c r="AL440" s="30"/>
    </row>
    <row r="441" spans="1:38">
      <c r="A441" s="32">
        <v>40254</v>
      </c>
      <c r="B441" s="9">
        <v>50</v>
      </c>
      <c r="C441" s="10"/>
      <c r="D441" s="34"/>
      <c r="E441" s="11"/>
      <c r="F441" s="10"/>
      <c r="G441" s="10"/>
      <c r="I441" s="5">
        <f t="shared" si="19"/>
        <v>6</v>
      </c>
      <c r="J441" s="4">
        <f t="shared" si="20"/>
        <v>144</v>
      </c>
      <c r="K441" s="4">
        <f t="shared" si="21"/>
        <v>7200</v>
      </c>
      <c r="N441" s="21"/>
      <c r="Q441" s="21"/>
      <c r="R441" s="10"/>
      <c r="S441" s="10"/>
      <c r="T441" s="68"/>
      <c r="V441" s="21"/>
      <c r="X441" s="35"/>
      <c r="Y441" s="36"/>
      <c r="Z441" s="12"/>
      <c r="AA441" s="12"/>
      <c r="AB441" s="12"/>
      <c r="AC441" s="72"/>
      <c r="AD441" s="12"/>
      <c r="AF441" s="29"/>
      <c r="AG441" s="30"/>
      <c r="AH441" s="29"/>
      <c r="AI441" s="29"/>
      <c r="AJ441" s="31"/>
      <c r="AK441" s="29"/>
      <c r="AL441" s="30"/>
    </row>
    <row r="442" spans="1:38">
      <c r="A442" s="32">
        <v>40255</v>
      </c>
      <c r="B442" s="9">
        <v>50</v>
      </c>
      <c r="C442" s="10"/>
      <c r="D442" s="34"/>
      <c r="E442" s="11"/>
      <c r="F442" s="10"/>
      <c r="G442" s="10"/>
      <c r="I442" s="5">
        <f t="shared" si="19"/>
        <v>6</v>
      </c>
      <c r="J442" s="4">
        <f t="shared" si="20"/>
        <v>144</v>
      </c>
      <c r="K442" s="4">
        <f t="shared" si="21"/>
        <v>7200</v>
      </c>
      <c r="N442" s="21"/>
      <c r="Q442" s="21"/>
      <c r="R442" s="10"/>
      <c r="S442" s="10"/>
      <c r="T442" s="68"/>
      <c r="V442" s="21"/>
      <c r="X442" s="35"/>
      <c r="Y442" s="36"/>
      <c r="Z442" s="12"/>
      <c r="AA442" s="12"/>
      <c r="AB442" s="12"/>
      <c r="AC442" s="72"/>
      <c r="AD442" s="12"/>
      <c r="AF442" s="29"/>
      <c r="AG442" s="30"/>
      <c r="AH442" s="29"/>
      <c r="AI442" s="29"/>
      <c r="AJ442" s="31"/>
      <c r="AK442" s="29"/>
      <c r="AL442" s="30"/>
    </row>
    <row r="443" spans="1:38">
      <c r="A443" s="32">
        <v>40256</v>
      </c>
      <c r="B443" s="9">
        <v>50</v>
      </c>
      <c r="C443" s="10"/>
      <c r="D443" s="34"/>
      <c r="E443" s="11"/>
      <c r="F443" s="10"/>
      <c r="G443" s="10"/>
      <c r="I443" s="5">
        <f t="shared" si="19"/>
        <v>6</v>
      </c>
      <c r="J443" s="4">
        <f t="shared" si="20"/>
        <v>144</v>
      </c>
      <c r="K443" s="4">
        <f t="shared" si="21"/>
        <v>7200</v>
      </c>
      <c r="N443" s="21"/>
      <c r="Q443" s="21"/>
      <c r="R443" s="10"/>
      <c r="S443" s="10"/>
      <c r="T443" s="68"/>
      <c r="V443" s="21"/>
      <c r="X443" s="35"/>
      <c r="Y443" s="36"/>
      <c r="Z443" s="12"/>
      <c r="AA443" s="12"/>
      <c r="AB443" s="12"/>
      <c r="AC443" s="72"/>
      <c r="AD443" s="12"/>
      <c r="AF443" s="29"/>
      <c r="AG443" s="30"/>
      <c r="AH443" s="29"/>
      <c r="AI443" s="29"/>
      <c r="AJ443" s="31"/>
      <c r="AK443" s="29"/>
      <c r="AL443" s="30"/>
    </row>
    <row r="444" spans="1:38">
      <c r="A444" s="32">
        <v>40257</v>
      </c>
      <c r="B444" s="9">
        <v>50</v>
      </c>
      <c r="C444" s="10"/>
      <c r="D444" s="34"/>
      <c r="E444" s="11"/>
      <c r="F444" s="10"/>
      <c r="G444" s="10"/>
      <c r="I444" s="5">
        <f t="shared" si="19"/>
        <v>6</v>
      </c>
      <c r="J444" s="4">
        <f t="shared" si="20"/>
        <v>144</v>
      </c>
      <c r="K444" s="4">
        <f t="shared" si="21"/>
        <v>7200</v>
      </c>
      <c r="N444" s="21"/>
      <c r="Q444" s="21"/>
      <c r="R444" s="10"/>
      <c r="S444" s="10"/>
      <c r="T444" s="68"/>
      <c r="V444" s="21"/>
      <c r="X444" s="35"/>
      <c r="Y444" s="36"/>
      <c r="Z444" s="12"/>
      <c r="AA444" s="12"/>
      <c r="AB444" s="12"/>
      <c r="AC444" s="72"/>
      <c r="AD444" s="12"/>
      <c r="AF444" s="29"/>
      <c r="AG444" s="30"/>
      <c r="AH444" s="29"/>
      <c r="AI444" s="29"/>
      <c r="AJ444" s="31"/>
      <c r="AK444" s="29"/>
      <c r="AL444" s="30"/>
    </row>
    <row r="445" spans="1:38">
      <c r="A445" s="32">
        <v>40258</v>
      </c>
      <c r="B445" s="9">
        <v>50</v>
      </c>
      <c r="C445" s="10"/>
      <c r="D445" s="34"/>
      <c r="E445" s="11"/>
      <c r="F445" s="10"/>
      <c r="G445" s="10"/>
      <c r="I445" s="5">
        <f t="shared" si="19"/>
        <v>6</v>
      </c>
      <c r="J445" s="4">
        <f t="shared" si="20"/>
        <v>144</v>
      </c>
      <c r="K445" s="4">
        <f t="shared" si="21"/>
        <v>7200</v>
      </c>
      <c r="N445" s="21"/>
      <c r="Q445" s="21"/>
      <c r="R445" s="10"/>
      <c r="S445" s="10"/>
      <c r="T445" s="68"/>
      <c r="V445" s="21"/>
      <c r="X445" s="35"/>
      <c r="Y445" s="36"/>
      <c r="Z445" s="12"/>
      <c r="AA445" s="12"/>
      <c r="AB445" s="12"/>
      <c r="AC445" s="72"/>
      <c r="AD445" s="12"/>
      <c r="AF445" s="29"/>
      <c r="AG445" s="30"/>
      <c r="AH445" s="29"/>
      <c r="AI445" s="29"/>
      <c r="AJ445" s="31"/>
      <c r="AK445" s="29"/>
      <c r="AL445" s="30"/>
    </row>
    <row r="446" spans="1:38">
      <c r="A446" s="32">
        <v>40259</v>
      </c>
      <c r="B446" s="9">
        <v>50</v>
      </c>
      <c r="C446" s="10"/>
      <c r="D446" s="34"/>
      <c r="E446" s="11"/>
      <c r="F446" s="10"/>
      <c r="G446" s="10"/>
      <c r="I446" s="5">
        <f t="shared" si="19"/>
        <v>6</v>
      </c>
      <c r="J446" s="4">
        <f t="shared" si="20"/>
        <v>144</v>
      </c>
      <c r="K446" s="4">
        <f t="shared" si="21"/>
        <v>7200</v>
      </c>
      <c r="N446" s="21"/>
      <c r="Q446" s="21"/>
      <c r="R446" s="10"/>
      <c r="S446" s="10"/>
      <c r="T446" s="68"/>
      <c r="V446" s="21"/>
      <c r="X446" s="35"/>
      <c r="Y446" s="36"/>
      <c r="Z446" s="12"/>
      <c r="AA446" s="12"/>
      <c r="AB446" s="12"/>
      <c r="AC446" s="72"/>
      <c r="AD446" s="12"/>
      <c r="AF446" s="29"/>
      <c r="AG446" s="30"/>
      <c r="AH446" s="29"/>
      <c r="AI446" s="29"/>
      <c r="AJ446" s="31"/>
      <c r="AK446" s="29"/>
      <c r="AL446" s="30"/>
    </row>
    <row r="447" spans="1:38">
      <c r="A447" s="32">
        <v>40260</v>
      </c>
      <c r="B447" s="9">
        <v>50</v>
      </c>
      <c r="C447" s="10"/>
      <c r="D447" s="34"/>
      <c r="E447" s="11"/>
      <c r="F447" s="10"/>
      <c r="G447" s="10"/>
      <c r="I447" s="5">
        <f t="shared" si="19"/>
        <v>6</v>
      </c>
      <c r="J447" s="4">
        <f t="shared" si="20"/>
        <v>144</v>
      </c>
      <c r="K447" s="4">
        <f t="shared" si="21"/>
        <v>7200</v>
      </c>
      <c r="N447" s="21"/>
      <c r="Q447" s="21"/>
      <c r="R447" s="10"/>
      <c r="S447" s="10"/>
      <c r="T447" s="68"/>
      <c r="V447" s="21"/>
      <c r="X447" s="35"/>
      <c r="Y447" s="36"/>
      <c r="Z447" s="12"/>
      <c r="AA447" s="12"/>
      <c r="AB447" s="12"/>
      <c r="AC447" s="72"/>
      <c r="AD447" s="12"/>
      <c r="AF447" s="29"/>
      <c r="AG447" s="30"/>
      <c r="AH447" s="29"/>
      <c r="AI447" s="29"/>
      <c r="AJ447" s="31"/>
      <c r="AK447" s="29"/>
      <c r="AL447" s="30"/>
    </row>
    <row r="448" spans="1:38">
      <c r="A448" s="32">
        <v>40261</v>
      </c>
      <c r="B448" s="9">
        <v>50</v>
      </c>
      <c r="C448" s="10"/>
      <c r="D448" s="34"/>
      <c r="E448" s="11"/>
      <c r="F448" s="10"/>
      <c r="G448" s="10"/>
      <c r="I448" s="5">
        <f t="shared" si="19"/>
        <v>6</v>
      </c>
      <c r="J448" s="4">
        <f t="shared" si="20"/>
        <v>144</v>
      </c>
      <c r="K448" s="4">
        <f t="shared" si="21"/>
        <v>7200</v>
      </c>
      <c r="N448" s="21"/>
      <c r="Q448" s="21"/>
      <c r="R448" s="10"/>
      <c r="S448" s="10"/>
      <c r="T448" s="68"/>
      <c r="V448" s="21"/>
      <c r="X448" s="35"/>
      <c r="Y448" s="36"/>
      <c r="Z448" s="12"/>
      <c r="AA448" s="12"/>
      <c r="AB448" s="12"/>
      <c r="AC448" s="72"/>
      <c r="AD448" s="12"/>
      <c r="AF448" s="29"/>
      <c r="AG448" s="30"/>
      <c r="AH448" s="29"/>
      <c r="AI448" s="29"/>
      <c r="AJ448" s="31"/>
      <c r="AK448" s="29"/>
      <c r="AL448" s="30"/>
    </row>
    <row r="449" spans="1:38">
      <c r="A449" s="32">
        <v>40262</v>
      </c>
      <c r="B449" s="9">
        <v>50</v>
      </c>
      <c r="C449" s="10"/>
      <c r="D449" s="34"/>
      <c r="E449" s="11"/>
      <c r="F449" s="10"/>
      <c r="G449" s="10"/>
      <c r="I449" s="5">
        <f t="shared" si="19"/>
        <v>6</v>
      </c>
      <c r="J449" s="4">
        <f t="shared" si="20"/>
        <v>144</v>
      </c>
      <c r="K449" s="4">
        <f t="shared" si="21"/>
        <v>7200</v>
      </c>
      <c r="N449" s="21"/>
      <c r="Q449" s="21"/>
      <c r="R449" s="10"/>
      <c r="S449" s="10"/>
      <c r="T449" s="68"/>
      <c r="V449" s="21"/>
      <c r="X449" s="35"/>
      <c r="Y449" s="36"/>
      <c r="Z449" s="12"/>
      <c r="AA449" s="12"/>
      <c r="AB449" s="12"/>
      <c r="AC449" s="72"/>
      <c r="AD449" s="12"/>
      <c r="AF449" s="29"/>
      <c r="AG449" s="30"/>
      <c r="AH449" s="29"/>
      <c r="AI449" s="29"/>
      <c r="AJ449" s="31"/>
      <c r="AK449" s="29"/>
      <c r="AL449" s="30"/>
    </row>
    <row r="450" spans="1:38">
      <c r="A450" s="32">
        <v>40263</v>
      </c>
      <c r="B450" s="9">
        <v>50</v>
      </c>
      <c r="C450" s="10"/>
      <c r="D450" s="34"/>
      <c r="E450" s="11"/>
      <c r="F450" s="10"/>
      <c r="G450" s="10"/>
      <c r="I450" s="5">
        <f t="shared" si="19"/>
        <v>6</v>
      </c>
      <c r="J450" s="4">
        <f t="shared" si="20"/>
        <v>144</v>
      </c>
      <c r="K450" s="4">
        <f t="shared" si="21"/>
        <v>7200</v>
      </c>
      <c r="N450" s="21"/>
      <c r="Q450" s="21"/>
      <c r="R450" s="10"/>
      <c r="S450" s="10"/>
      <c r="T450" s="68"/>
      <c r="V450" s="21"/>
      <c r="X450" s="35"/>
      <c r="Y450" s="36"/>
      <c r="Z450" s="12"/>
      <c r="AA450" s="12"/>
      <c r="AB450" s="12"/>
      <c r="AC450" s="72"/>
      <c r="AD450" s="12"/>
      <c r="AF450" s="29"/>
      <c r="AG450" s="30"/>
      <c r="AH450" s="29"/>
      <c r="AI450" s="29"/>
      <c r="AJ450" s="31"/>
      <c r="AK450" s="29"/>
      <c r="AL450" s="30"/>
    </row>
    <row r="451" spans="1:38">
      <c r="A451" s="32">
        <v>40264</v>
      </c>
      <c r="B451" s="9">
        <v>50</v>
      </c>
      <c r="C451" s="10"/>
      <c r="D451" s="34"/>
      <c r="E451" s="11"/>
      <c r="F451" s="10"/>
      <c r="G451" s="10"/>
      <c r="I451" s="5">
        <f t="shared" si="19"/>
        <v>6</v>
      </c>
      <c r="J451" s="4">
        <f t="shared" si="20"/>
        <v>144</v>
      </c>
      <c r="K451" s="4">
        <f t="shared" si="21"/>
        <v>7200</v>
      </c>
      <c r="N451" s="21"/>
      <c r="Q451" s="21"/>
      <c r="R451" s="10"/>
      <c r="S451" s="10"/>
      <c r="T451" s="68"/>
      <c r="V451" s="21"/>
      <c r="X451" s="35"/>
      <c r="Y451" s="36"/>
      <c r="Z451" s="12"/>
      <c r="AA451" s="12"/>
      <c r="AB451" s="12"/>
      <c r="AC451" s="72"/>
      <c r="AD451" s="12"/>
      <c r="AF451" s="29"/>
      <c r="AG451" s="30"/>
      <c r="AH451" s="29"/>
      <c r="AI451" s="29"/>
      <c r="AJ451" s="31"/>
      <c r="AK451" s="29"/>
      <c r="AL451" s="30"/>
    </row>
    <row r="452" spans="1:38">
      <c r="A452" s="32">
        <v>40265</v>
      </c>
      <c r="B452" s="9">
        <v>50</v>
      </c>
      <c r="C452" s="10"/>
      <c r="D452" s="34"/>
      <c r="E452" s="11"/>
      <c r="F452" s="10"/>
      <c r="G452" s="10"/>
      <c r="I452" s="5">
        <f t="shared" ref="I452:I515" si="22">60/10</f>
        <v>6</v>
      </c>
      <c r="J452" s="4">
        <f t="shared" ref="J452:J515" si="23">I452*24</f>
        <v>144</v>
      </c>
      <c r="K452" s="4">
        <f t="shared" ref="K452:K515" si="24">J452*B452</f>
        <v>7200</v>
      </c>
      <c r="N452" s="21"/>
      <c r="Q452" s="21"/>
      <c r="R452" s="10"/>
      <c r="S452" s="10"/>
      <c r="T452" s="68"/>
      <c r="V452" s="21"/>
      <c r="X452" s="35"/>
      <c r="Y452" s="36"/>
      <c r="Z452" s="12"/>
      <c r="AA452" s="12"/>
      <c r="AB452" s="12"/>
      <c r="AC452" s="72"/>
      <c r="AD452" s="12"/>
      <c r="AF452" s="29"/>
      <c r="AG452" s="30"/>
      <c r="AH452" s="29"/>
      <c r="AI452" s="29"/>
      <c r="AJ452" s="31"/>
      <c r="AK452" s="29"/>
      <c r="AL452" s="30"/>
    </row>
    <row r="453" spans="1:38">
      <c r="A453" s="32">
        <v>40266</v>
      </c>
      <c r="B453" s="9">
        <v>50</v>
      </c>
      <c r="C453" s="10"/>
      <c r="D453" s="34"/>
      <c r="E453" s="11"/>
      <c r="F453" s="10"/>
      <c r="G453" s="10"/>
      <c r="I453" s="5">
        <f t="shared" si="22"/>
        <v>6</v>
      </c>
      <c r="J453" s="4">
        <f t="shared" si="23"/>
        <v>144</v>
      </c>
      <c r="K453" s="4">
        <f t="shared" si="24"/>
        <v>7200</v>
      </c>
      <c r="N453" s="21"/>
      <c r="Q453" s="21"/>
      <c r="R453" s="10"/>
      <c r="S453" s="10"/>
      <c r="T453" s="68"/>
      <c r="V453" s="21"/>
      <c r="X453" s="35"/>
      <c r="Y453" s="36"/>
      <c r="Z453" s="12"/>
      <c r="AA453" s="12"/>
      <c r="AB453" s="12"/>
      <c r="AC453" s="72"/>
      <c r="AD453" s="12"/>
      <c r="AF453" s="29"/>
      <c r="AG453" s="30"/>
      <c r="AH453" s="29"/>
      <c r="AI453" s="29"/>
      <c r="AJ453" s="31"/>
      <c r="AK453" s="29"/>
      <c r="AL453" s="30"/>
    </row>
    <row r="454" spans="1:38">
      <c r="A454" s="32">
        <v>40267</v>
      </c>
      <c r="B454" s="9">
        <v>50</v>
      </c>
      <c r="C454" s="10"/>
      <c r="D454" s="34"/>
      <c r="E454" s="11"/>
      <c r="F454" s="10"/>
      <c r="G454" s="10"/>
      <c r="I454" s="5">
        <f t="shared" si="22"/>
        <v>6</v>
      </c>
      <c r="J454" s="4">
        <f t="shared" si="23"/>
        <v>144</v>
      </c>
      <c r="K454" s="4">
        <f t="shared" si="24"/>
        <v>7200</v>
      </c>
      <c r="N454" s="21"/>
      <c r="Q454" s="21"/>
      <c r="R454" s="10"/>
      <c r="S454" s="10"/>
      <c r="T454" s="68"/>
      <c r="V454" s="21"/>
      <c r="X454" s="35"/>
      <c r="Y454" s="36"/>
      <c r="Z454" s="12"/>
      <c r="AA454" s="12"/>
      <c r="AB454" s="12"/>
      <c r="AC454" s="72"/>
      <c r="AD454" s="12"/>
      <c r="AF454" s="29"/>
      <c r="AG454" s="30"/>
      <c r="AH454" s="29"/>
      <c r="AI454" s="29"/>
      <c r="AJ454" s="31"/>
      <c r="AK454" s="29"/>
      <c r="AL454" s="30"/>
    </row>
    <row r="455" spans="1:38">
      <c r="A455" s="32">
        <v>40268</v>
      </c>
      <c r="B455" s="9">
        <v>50</v>
      </c>
      <c r="C455" s="10"/>
      <c r="D455" s="34"/>
      <c r="E455" s="11"/>
      <c r="F455" s="10"/>
      <c r="G455" s="10"/>
      <c r="I455" s="5">
        <f t="shared" si="22"/>
        <v>6</v>
      </c>
      <c r="J455" s="4">
        <f t="shared" si="23"/>
        <v>144</v>
      </c>
      <c r="K455" s="4">
        <f t="shared" si="24"/>
        <v>7200</v>
      </c>
      <c r="N455" s="21"/>
      <c r="Q455" s="21"/>
      <c r="R455" s="10"/>
      <c r="S455" s="10"/>
      <c r="T455" s="68"/>
      <c r="V455" s="21"/>
      <c r="X455" s="35"/>
      <c r="Y455" s="36"/>
      <c r="Z455" s="12"/>
      <c r="AA455" s="12"/>
      <c r="AB455" s="12"/>
      <c r="AC455" s="72"/>
      <c r="AD455" s="12"/>
      <c r="AF455" s="29"/>
      <c r="AG455" s="30"/>
      <c r="AH455" s="29"/>
      <c r="AI455" s="29"/>
      <c r="AJ455" s="31"/>
      <c r="AK455" s="29"/>
      <c r="AL455" s="30"/>
    </row>
    <row r="456" spans="1:38">
      <c r="A456" s="32">
        <v>40269</v>
      </c>
      <c r="B456" s="9">
        <v>50</v>
      </c>
      <c r="C456" s="10"/>
      <c r="D456" s="34"/>
      <c r="E456" s="11"/>
      <c r="F456" s="10"/>
      <c r="G456" s="10"/>
      <c r="I456" s="5">
        <f t="shared" si="22"/>
        <v>6</v>
      </c>
      <c r="J456" s="4">
        <f t="shared" si="23"/>
        <v>144</v>
      </c>
      <c r="K456" s="4">
        <f t="shared" si="24"/>
        <v>7200</v>
      </c>
      <c r="N456" s="21"/>
      <c r="Q456" s="21"/>
      <c r="R456" s="10"/>
      <c r="S456" s="10"/>
      <c r="T456" s="68"/>
      <c r="V456" s="21"/>
      <c r="X456" s="35"/>
      <c r="Y456" s="36"/>
      <c r="Z456" s="12"/>
      <c r="AA456" s="12"/>
      <c r="AB456" s="12"/>
      <c r="AC456" s="72"/>
      <c r="AD456" s="12"/>
      <c r="AF456" s="29"/>
      <c r="AG456" s="30"/>
      <c r="AH456" s="29"/>
      <c r="AI456" s="29"/>
      <c r="AJ456" s="31"/>
      <c r="AK456" s="29"/>
      <c r="AL456" s="30"/>
    </row>
    <row r="457" spans="1:38">
      <c r="A457" s="32">
        <v>40270</v>
      </c>
      <c r="B457" s="9">
        <v>50</v>
      </c>
      <c r="C457" s="10"/>
      <c r="D457" s="34"/>
      <c r="E457" s="11"/>
      <c r="F457" s="10"/>
      <c r="G457" s="10"/>
      <c r="I457" s="5">
        <f t="shared" si="22"/>
        <v>6</v>
      </c>
      <c r="J457" s="4">
        <f t="shared" si="23"/>
        <v>144</v>
      </c>
      <c r="K457" s="4">
        <f t="shared" si="24"/>
        <v>7200</v>
      </c>
      <c r="N457" s="21"/>
      <c r="Q457" s="21"/>
      <c r="R457" s="10"/>
      <c r="S457" s="10"/>
      <c r="T457" s="68"/>
      <c r="V457" s="21"/>
      <c r="X457" s="35"/>
      <c r="Y457" s="36"/>
      <c r="Z457" s="12"/>
      <c r="AA457" s="12"/>
      <c r="AB457" s="12"/>
      <c r="AC457" s="72"/>
      <c r="AD457" s="12"/>
      <c r="AF457" s="29"/>
      <c r="AG457" s="30"/>
      <c r="AH457" s="29"/>
      <c r="AI457" s="29"/>
      <c r="AJ457" s="31"/>
      <c r="AK457" s="29"/>
      <c r="AL457" s="30"/>
    </row>
    <row r="458" spans="1:38">
      <c r="A458" s="32">
        <v>40271</v>
      </c>
      <c r="B458" s="9">
        <v>50</v>
      </c>
      <c r="C458" s="10"/>
      <c r="D458" s="34"/>
      <c r="E458" s="11"/>
      <c r="F458" s="10"/>
      <c r="G458" s="10"/>
      <c r="I458" s="5">
        <f t="shared" si="22"/>
        <v>6</v>
      </c>
      <c r="J458" s="4">
        <f t="shared" si="23"/>
        <v>144</v>
      </c>
      <c r="K458" s="4">
        <f t="shared" si="24"/>
        <v>7200</v>
      </c>
      <c r="N458" s="21"/>
      <c r="Q458" s="21"/>
      <c r="R458" s="10"/>
      <c r="S458" s="10"/>
      <c r="T458" s="68"/>
      <c r="V458" s="21"/>
      <c r="X458" s="35"/>
      <c r="Y458" s="36"/>
      <c r="Z458" s="12"/>
      <c r="AA458" s="12"/>
      <c r="AB458" s="12"/>
      <c r="AC458" s="72"/>
      <c r="AD458" s="12"/>
      <c r="AF458" s="29"/>
      <c r="AG458" s="30"/>
      <c r="AH458" s="29"/>
      <c r="AI458" s="29"/>
      <c r="AJ458" s="31"/>
      <c r="AK458" s="29"/>
      <c r="AL458" s="30"/>
    </row>
    <row r="459" spans="1:38">
      <c r="A459" s="32">
        <v>40272</v>
      </c>
      <c r="B459" s="9">
        <v>50</v>
      </c>
      <c r="C459" s="10"/>
      <c r="D459" s="34"/>
      <c r="E459" s="11"/>
      <c r="F459" s="10"/>
      <c r="G459" s="10"/>
      <c r="I459" s="5">
        <f t="shared" si="22"/>
        <v>6</v>
      </c>
      <c r="J459" s="4">
        <f t="shared" si="23"/>
        <v>144</v>
      </c>
      <c r="K459" s="4">
        <f t="shared" si="24"/>
        <v>7200</v>
      </c>
      <c r="N459" s="21"/>
      <c r="Q459" s="21"/>
      <c r="R459" s="10"/>
      <c r="S459" s="10"/>
      <c r="T459" s="68"/>
      <c r="V459" s="21"/>
      <c r="X459" s="35"/>
      <c r="Y459" s="36"/>
      <c r="Z459" s="12"/>
      <c r="AA459" s="12"/>
      <c r="AB459" s="12"/>
      <c r="AC459" s="72"/>
      <c r="AD459" s="12"/>
      <c r="AF459" s="29"/>
      <c r="AG459" s="30"/>
      <c r="AH459" s="29"/>
      <c r="AI459" s="29"/>
      <c r="AJ459" s="31"/>
      <c r="AK459" s="29"/>
      <c r="AL459" s="30"/>
    </row>
    <row r="460" spans="1:38">
      <c r="A460" s="32">
        <v>40273</v>
      </c>
      <c r="B460" s="9">
        <v>50</v>
      </c>
      <c r="C460" s="10"/>
      <c r="D460" s="34"/>
      <c r="E460" s="11"/>
      <c r="F460" s="10"/>
      <c r="G460" s="10"/>
      <c r="I460" s="5">
        <f t="shared" si="22"/>
        <v>6</v>
      </c>
      <c r="J460" s="4">
        <f t="shared" si="23"/>
        <v>144</v>
      </c>
      <c r="K460" s="4">
        <f t="shared" si="24"/>
        <v>7200</v>
      </c>
      <c r="N460" s="21"/>
      <c r="Q460" s="21"/>
      <c r="R460" s="10"/>
      <c r="S460" s="10"/>
      <c r="T460" s="68"/>
      <c r="V460" s="21"/>
      <c r="X460" s="35"/>
      <c r="Y460" s="36"/>
      <c r="Z460" s="12"/>
      <c r="AA460" s="12"/>
      <c r="AB460" s="12"/>
      <c r="AC460" s="72"/>
      <c r="AD460" s="12"/>
      <c r="AF460" s="29"/>
      <c r="AG460" s="30"/>
      <c r="AH460" s="29"/>
      <c r="AI460" s="29"/>
      <c r="AJ460" s="31"/>
      <c r="AK460" s="29"/>
      <c r="AL460" s="30"/>
    </row>
    <row r="461" spans="1:38">
      <c r="A461" s="32">
        <v>40274</v>
      </c>
      <c r="B461" s="9">
        <v>50</v>
      </c>
      <c r="C461" s="10"/>
      <c r="D461" s="34"/>
      <c r="E461" s="11"/>
      <c r="F461" s="10"/>
      <c r="G461" s="10"/>
      <c r="I461" s="5">
        <f t="shared" si="22"/>
        <v>6</v>
      </c>
      <c r="J461" s="4">
        <f t="shared" si="23"/>
        <v>144</v>
      </c>
      <c r="K461" s="4">
        <f t="shared" si="24"/>
        <v>7200</v>
      </c>
      <c r="N461" s="21"/>
      <c r="Q461" s="21"/>
      <c r="R461" s="10"/>
      <c r="S461" s="10"/>
      <c r="T461" s="68"/>
      <c r="V461" s="21"/>
      <c r="X461" s="35"/>
      <c r="Y461" s="36"/>
      <c r="Z461" s="12"/>
      <c r="AA461" s="12"/>
      <c r="AB461" s="12"/>
      <c r="AC461" s="72"/>
      <c r="AD461" s="12"/>
      <c r="AF461" s="29"/>
      <c r="AG461" s="30"/>
      <c r="AH461" s="29"/>
      <c r="AI461" s="29"/>
      <c r="AJ461" s="31"/>
      <c r="AK461" s="29"/>
      <c r="AL461" s="30"/>
    </row>
    <row r="462" spans="1:38">
      <c r="A462" s="32">
        <v>40275</v>
      </c>
      <c r="B462" s="9">
        <v>50</v>
      </c>
      <c r="C462" s="10"/>
      <c r="D462" s="34"/>
      <c r="E462" s="11"/>
      <c r="F462" s="10"/>
      <c r="G462" s="10"/>
      <c r="I462" s="5">
        <f t="shared" si="22"/>
        <v>6</v>
      </c>
      <c r="J462" s="4">
        <f t="shared" si="23"/>
        <v>144</v>
      </c>
      <c r="K462" s="4">
        <f t="shared" si="24"/>
        <v>7200</v>
      </c>
      <c r="N462" s="21"/>
      <c r="Q462" s="21"/>
      <c r="R462" s="10"/>
      <c r="S462" s="10"/>
      <c r="T462" s="68"/>
      <c r="V462" s="21"/>
      <c r="X462" s="35"/>
      <c r="Y462" s="36"/>
      <c r="Z462" s="12"/>
      <c r="AA462" s="12"/>
      <c r="AB462" s="12"/>
      <c r="AC462" s="72"/>
      <c r="AD462" s="12"/>
      <c r="AF462" s="29"/>
      <c r="AG462" s="30"/>
      <c r="AH462" s="29"/>
      <c r="AI462" s="29"/>
      <c r="AJ462" s="31"/>
      <c r="AK462" s="29"/>
      <c r="AL462" s="30"/>
    </row>
    <row r="463" spans="1:38">
      <c r="A463" s="32">
        <v>40276</v>
      </c>
      <c r="B463" s="9">
        <v>50</v>
      </c>
      <c r="C463" s="10"/>
      <c r="D463" s="34"/>
      <c r="E463" s="11"/>
      <c r="F463" s="10"/>
      <c r="G463" s="10"/>
      <c r="I463" s="5">
        <f t="shared" si="22"/>
        <v>6</v>
      </c>
      <c r="J463" s="4">
        <f t="shared" si="23"/>
        <v>144</v>
      </c>
      <c r="K463" s="4">
        <f t="shared" si="24"/>
        <v>7200</v>
      </c>
      <c r="N463" s="21"/>
      <c r="Q463" s="21"/>
      <c r="R463" s="10"/>
      <c r="S463" s="10"/>
      <c r="T463" s="68"/>
      <c r="V463" s="21"/>
      <c r="X463" s="35"/>
      <c r="Y463" s="36"/>
      <c r="Z463" s="12"/>
      <c r="AA463" s="12"/>
      <c r="AB463" s="12"/>
      <c r="AC463" s="72"/>
      <c r="AD463" s="12"/>
      <c r="AF463" s="29"/>
      <c r="AG463" s="30"/>
      <c r="AH463" s="29"/>
      <c r="AI463" s="29"/>
      <c r="AJ463" s="31"/>
      <c r="AK463" s="29"/>
      <c r="AL463" s="30"/>
    </row>
    <row r="464" spans="1:38">
      <c r="A464" s="32">
        <v>40277</v>
      </c>
      <c r="B464" s="9">
        <v>50</v>
      </c>
      <c r="C464" s="10"/>
      <c r="D464" s="34"/>
      <c r="E464" s="11"/>
      <c r="F464" s="10"/>
      <c r="G464" s="10"/>
      <c r="I464" s="5">
        <f t="shared" si="22"/>
        <v>6</v>
      </c>
      <c r="J464" s="4">
        <f t="shared" si="23"/>
        <v>144</v>
      </c>
      <c r="K464" s="4">
        <f t="shared" si="24"/>
        <v>7200</v>
      </c>
      <c r="N464" s="21"/>
      <c r="Q464" s="21"/>
      <c r="R464" s="10"/>
      <c r="S464" s="10"/>
      <c r="T464" s="68"/>
      <c r="V464" s="21"/>
      <c r="X464" s="35"/>
      <c r="Y464" s="36"/>
      <c r="Z464" s="12"/>
      <c r="AA464" s="12"/>
      <c r="AB464" s="12"/>
      <c r="AC464" s="72"/>
      <c r="AD464" s="12"/>
      <c r="AF464" s="29"/>
      <c r="AG464" s="30"/>
      <c r="AH464" s="29"/>
      <c r="AI464" s="29"/>
      <c r="AJ464" s="31"/>
      <c r="AK464" s="29"/>
      <c r="AL464" s="30"/>
    </row>
    <row r="465" spans="1:38">
      <c r="A465" s="32">
        <v>40278</v>
      </c>
      <c r="B465" s="9">
        <v>50</v>
      </c>
      <c r="C465" s="10"/>
      <c r="D465" s="34"/>
      <c r="E465" s="11"/>
      <c r="F465" s="10"/>
      <c r="G465" s="10"/>
      <c r="I465" s="5">
        <f t="shared" si="22"/>
        <v>6</v>
      </c>
      <c r="J465" s="4">
        <f t="shared" si="23"/>
        <v>144</v>
      </c>
      <c r="K465" s="4">
        <f t="shared" si="24"/>
        <v>7200</v>
      </c>
      <c r="N465" s="21"/>
      <c r="Q465" s="21"/>
      <c r="R465" s="10"/>
      <c r="S465" s="10"/>
      <c r="T465" s="68"/>
      <c r="V465" s="21"/>
      <c r="X465" s="35"/>
      <c r="Y465" s="36"/>
      <c r="Z465" s="12"/>
      <c r="AA465" s="12"/>
      <c r="AB465" s="12"/>
      <c r="AC465" s="72"/>
      <c r="AD465" s="12"/>
      <c r="AF465" s="29"/>
      <c r="AG465" s="30"/>
      <c r="AH465" s="29"/>
      <c r="AI465" s="29"/>
      <c r="AJ465" s="31"/>
      <c r="AK465" s="29"/>
      <c r="AL465" s="30"/>
    </row>
    <row r="466" spans="1:38">
      <c r="A466" s="32">
        <v>40279</v>
      </c>
      <c r="B466" s="9">
        <v>50</v>
      </c>
      <c r="C466" s="10"/>
      <c r="D466" s="34"/>
      <c r="E466" s="11"/>
      <c r="F466" s="10"/>
      <c r="G466" s="10"/>
      <c r="I466" s="5">
        <f t="shared" si="22"/>
        <v>6</v>
      </c>
      <c r="J466" s="4">
        <f t="shared" si="23"/>
        <v>144</v>
      </c>
      <c r="K466" s="4">
        <f t="shared" si="24"/>
        <v>7200</v>
      </c>
      <c r="N466" s="21"/>
      <c r="Q466" s="21"/>
      <c r="R466" s="10"/>
      <c r="S466" s="10"/>
      <c r="T466" s="68"/>
      <c r="V466" s="21"/>
      <c r="X466" s="35"/>
      <c r="Y466" s="36"/>
      <c r="Z466" s="12"/>
      <c r="AA466" s="12"/>
      <c r="AB466" s="12"/>
      <c r="AC466" s="72"/>
      <c r="AD466" s="12"/>
      <c r="AF466" s="29"/>
      <c r="AG466" s="30"/>
      <c r="AH466" s="29"/>
      <c r="AI466" s="29"/>
      <c r="AJ466" s="31"/>
      <c r="AK466" s="29"/>
      <c r="AL466" s="30"/>
    </row>
    <row r="467" spans="1:38">
      <c r="A467" s="32">
        <v>40280</v>
      </c>
      <c r="B467" s="9">
        <v>50</v>
      </c>
      <c r="C467" s="10"/>
      <c r="D467" s="34"/>
      <c r="E467" s="11"/>
      <c r="F467" s="10"/>
      <c r="G467" s="10"/>
      <c r="I467" s="5">
        <f t="shared" si="22"/>
        <v>6</v>
      </c>
      <c r="J467" s="4">
        <f t="shared" si="23"/>
        <v>144</v>
      </c>
      <c r="K467" s="4">
        <f t="shared" si="24"/>
        <v>7200</v>
      </c>
      <c r="N467" s="21"/>
      <c r="Q467" s="21"/>
      <c r="R467" s="10"/>
      <c r="S467" s="10"/>
      <c r="T467" s="68"/>
      <c r="V467" s="21"/>
      <c r="X467" s="35"/>
      <c r="Y467" s="36"/>
      <c r="Z467" s="12"/>
      <c r="AA467" s="12"/>
      <c r="AB467" s="12"/>
      <c r="AC467" s="72"/>
      <c r="AD467" s="12"/>
      <c r="AF467" s="29"/>
      <c r="AG467" s="30"/>
      <c r="AH467" s="29"/>
      <c r="AI467" s="29"/>
      <c r="AJ467" s="31"/>
      <c r="AK467" s="29"/>
      <c r="AL467" s="30"/>
    </row>
    <row r="468" spans="1:38">
      <c r="A468" s="32">
        <v>40281</v>
      </c>
      <c r="B468" s="9">
        <v>50</v>
      </c>
      <c r="C468" s="10"/>
      <c r="D468" s="34"/>
      <c r="E468" s="11"/>
      <c r="F468" s="10"/>
      <c r="G468" s="10"/>
      <c r="I468" s="5">
        <f t="shared" si="22"/>
        <v>6</v>
      </c>
      <c r="J468" s="4">
        <f t="shared" si="23"/>
        <v>144</v>
      </c>
      <c r="K468" s="4">
        <f t="shared" si="24"/>
        <v>7200</v>
      </c>
      <c r="N468" s="21"/>
      <c r="Q468" s="21"/>
      <c r="R468" s="10"/>
      <c r="S468" s="10"/>
      <c r="T468" s="68"/>
      <c r="V468" s="21"/>
      <c r="X468" s="35"/>
      <c r="Y468" s="36"/>
      <c r="Z468" s="12"/>
      <c r="AA468" s="12"/>
      <c r="AB468" s="12"/>
      <c r="AC468" s="72"/>
      <c r="AD468" s="12"/>
      <c r="AF468" s="29"/>
      <c r="AG468" s="30"/>
      <c r="AH468" s="29"/>
      <c r="AI468" s="29"/>
      <c r="AJ468" s="31"/>
      <c r="AK468" s="29"/>
      <c r="AL468" s="30"/>
    </row>
    <row r="469" spans="1:38">
      <c r="A469" s="32">
        <v>40282</v>
      </c>
      <c r="B469" s="9">
        <v>50</v>
      </c>
      <c r="C469" s="10"/>
      <c r="D469" s="34"/>
      <c r="E469" s="11"/>
      <c r="F469" s="10"/>
      <c r="G469" s="10"/>
      <c r="I469" s="5">
        <f t="shared" si="22"/>
        <v>6</v>
      </c>
      <c r="J469" s="4">
        <f t="shared" si="23"/>
        <v>144</v>
      </c>
      <c r="K469" s="4">
        <f t="shared" si="24"/>
        <v>7200</v>
      </c>
      <c r="N469" s="21"/>
      <c r="Q469" s="21"/>
      <c r="R469" s="10"/>
      <c r="S469" s="10"/>
      <c r="T469" s="68"/>
      <c r="V469" s="21"/>
      <c r="X469" s="35"/>
      <c r="Y469" s="36"/>
      <c r="Z469" s="12"/>
      <c r="AA469" s="12"/>
      <c r="AB469" s="12"/>
      <c r="AC469" s="72"/>
      <c r="AD469" s="12"/>
      <c r="AF469" s="29"/>
      <c r="AG469" s="30"/>
      <c r="AH469" s="29"/>
      <c r="AI469" s="29"/>
      <c r="AJ469" s="31"/>
      <c r="AK469" s="29"/>
      <c r="AL469" s="30"/>
    </row>
    <row r="470" spans="1:38">
      <c r="A470" s="32">
        <v>40283</v>
      </c>
      <c r="B470" s="9">
        <v>50</v>
      </c>
      <c r="C470" s="10"/>
      <c r="D470" s="34"/>
      <c r="E470" s="11"/>
      <c r="F470" s="10"/>
      <c r="G470" s="10"/>
      <c r="I470" s="5">
        <f t="shared" si="22"/>
        <v>6</v>
      </c>
      <c r="J470" s="4">
        <f t="shared" si="23"/>
        <v>144</v>
      </c>
      <c r="K470" s="4">
        <f t="shared" si="24"/>
        <v>7200</v>
      </c>
      <c r="N470" s="21"/>
      <c r="Q470" s="21"/>
      <c r="R470" s="10"/>
      <c r="S470" s="10"/>
      <c r="T470" s="68"/>
      <c r="V470" s="21"/>
      <c r="X470" s="35"/>
      <c r="Y470" s="36"/>
      <c r="Z470" s="12"/>
      <c r="AA470" s="12"/>
      <c r="AB470" s="12"/>
      <c r="AC470" s="72"/>
      <c r="AD470" s="12"/>
      <c r="AF470" s="29"/>
      <c r="AG470" s="30"/>
      <c r="AH470" s="29"/>
      <c r="AI470" s="29"/>
      <c r="AJ470" s="31"/>
      <c r="AK470" s="29"/>
      <c r="AL470" s="30"/>
    </row>
    <row r="471" spans="1:38">
      <c r="A471" s="32">
        <v>40284</v>
      </c>
      <c r="B471" s="9">
        <v>50</v>
      </c>
      <c r="C471" s="10"/>
      <c r="D471" s="34"/>
      <c r="E471" s="11"/>
      <c r="F471" s="10"/>
      <c r="G471" s="10"/>
      <c r="I471" s="5">
        <f t="shared" si="22"/>
        <v>6</v>
      </c>
      <c r="J471" s="4">
        <f t="shared" si="23"/>
        <v>144</v>
      </c>
      <c r="K471" s="4">
        <f t="shared" si="24"/>
        <v>7200</v>
      </c>
      <c r="N471" s="21"/>
      <c r="Q471" s="21"/>
      <c r="R471" s="10"/>
      <c r="S471" s="10"/>
      <c r="T471" s="68"/>
      <c r="V471" s="21"/>
      <c r="X471" s="35"/>
      <c r="Y471" s="36"/>
      <c r="Z471" s="12"/>
      <c r="AA471" s="12"/>
      <c r="AB471" s="12"/>
      <c r="AC471" s="72"/>
      <c r="AD471" s="12"/>
      <c r="AF471" s="29"/>
      <c r="AG471" s="30"/>
      <c r="AH471" s="29"/>
      <c r="AI471" s="29"/>
      <c r="AJ471" s="31"/>
      <c r="AK471" s="29"/>
      <c r="AL471" s="30"/>
    </row>
    <row r="472" spans="1:38">
      <c r="A472" s="32">
        <v>40285</v>
      </c>
      <c r="B472" s="9">
        <v>50</v>
      </c>
      <c r="C472" s="10"/>
      <c r="D472" s="34"/>
      <c r="E472" s="11"/>
      <c r="F472" s="10"/>
      <c r="G472" s="10"/>
      <c r="I472" s="5">
        <f t="shared" si="22"/>
        <v>6</v>
      </c>
      <c r="J472" s="4">
        <f t="shared" si="23"/>
        <v>144</v>
      </c>
      <c r="K472" s="4">
        <f t="shared" si="24"/>
        <v>7200</v>
      </c>
      <c r="N472" s="21"/>
      <c r="Q472" s="21"/>
      <c r="R472" s="10"/>
      <c r="S472" s="10"/>
      <c r="T472" s="68"/>
      <c r="V472" s="21"/>
      <c r="X472" s="35"/>
      <c r="Y472" s="36"/>
      <c r="Z472" s="12"/>
      <c r="AA472" s="12"/>
      <c r="AB472" s="12"/>
      <c r="AC472" s="72"/>
      <c r="AD472" s="12"/>
      <c r="AF472" s="29"/>
      <c r="AG472" s="30"/>
      <c r="AH472" s="29"/>
      <c r="AI472" s="29"/>
      <c r="AJ472" s="31"/>
      <c r="AK472" s="29"/>
      <c r="AL472" s="30"/>
    </row>
    <row r="473" spans="1:38">
      <c r="A473" s="32">
        <v>40286</v>
      </c>
      <c r="B473" s="9">
        <v>50</v>
      </c>
      <c r="C473" s="10"/>
      <c r="D473" s="34"/>
      <c r="E473" s="11"/>
      <c r="F473" s="10"/>
      <c r="G473" s="10"/>
      <c r="I473" s="5">
        <f t="shared" si="22"/>
        <v>6</v>
      </c>
      <c r="J473" s="4">
        <f t="shared" si="23"/>
        <v>144</v>
      </c>
      <c r="K473" s="4">
        <f t="shared" si="24"/>
        <v>7200</v>
      </c>
      <c r="N473" s="21"/>
      <c r="Q473" s="21"/>
      <c r="R473" s="10"/>
      <c r="S473" s="10"/>
      <c r="T473" s="68"/>
      <c r="V473" s="21"/>
      <c r="X473" s="35"/>
      <c r="Y473" s="36"/>
      <c r="Z473" s="12"/>
      <c r="AA473" s="12"/>
      <c r="AB473" s="12"/>
      <c r="AC473" s="72"/>
      <c r="AD473" s="12"/>
      <c r="AF473" s="29"/>
      <c r="AG473" s="30"/>
      <c r="AH473" s="29"/>
      <c r="AI473" s="29"/>
      <c r="AJ473" s="31"/>
      <c r="AK473" s="29"/>
      <c r="AL473" s="30"/>
    </row>
    <row r="474" spans="1:38">
      <c r="A474" s="32">
        <v>40287</v>
      </c>
      <c r="B474" s="9">
        <v>50</v>
      </c>
      <c r="C474" s="10"/>
      <c r="D474" s="34"/>
      <c r="E474" s="11"/>
      <c r="F474" s="10"/>
      <c r="G474" s="10"/>
      <c r="I474" s="5">
        <f t="shared" si="22"/>
        <v>6</v>
      </c>
      <c r="J474" s="4">
        <f t="shared" si="23"/>
        <v>144</v>
      </c>
      <c r="K474" s="4">
        <f t="shared" si="24"/>
        <v>7200</v>
      </c>
      <c r="N474" s="21"/>
      <c r="Q474" s="21"/>
      <c r="R474" s="10"/>
      <c r="S474" s="10"/>
      <c r="T474" s="68"/>
      <c r="V474" s="21"/>
      <c r="X474" s="35"/>
      <c r="Y474" s="36"/>
      <c r="Z474" s="12"/>
      <c r="AA474" s="12"/>
      <c r="AB474" s="12"/>
      <c r="AC474" s="72"/>
      <c r="AD474" s="12"/>
      <c r="AF474" s="29"/>
      <c r="AG474" s="30"/>
      <c r="AH474" s="29"/>
      <c r="AI474" s="29"/>
      <c r="AJ474" s="31"/>
      <c r="AK474" s="29"/>
      <c r="AL474" s="30"/>
    </row>
    <row r="475" spans="1:38">
      <c r="A475" s="32">
        <v>40288</v>
      </c>
      <c r="B475" s="9">
        <v>50</v>
      </c>
      <c r="C475" s="10"/>
      <c r="D475" s="34"/>
      <c r="E475" s="11"/>
      <c r="F475" s="10"/>
      <c r="G475" s="10"/>
      <c r="I475" s="5">
        <f t="shared" si="22"/>
        <v>6</v>
      </c>
      <c r="J475" s="4">
        <f t="shared" si="23"/>
        <v>144</v>
      </c>
      <c r="K475" s="4">
        <f t="shared" si="24"/>
        <v>7200</v>
      </c>
      <c r="N475" s="21"/>
      <c r="Q475" s="21"/>
      <c r="R475" s="10"/>
      <c r="S475" s="10"/>
      <c r="T475" s="68"/>
      <c r="V475" s="21"/>
      <c r="X475" s="35"/>
      <c r="Y475" s="36"/>
      <c r="Z475" s="12"/>
      <c r="AA475" s="12"/>
      <c r="AB475" s="12"/>
      <c r="AC475" s="72"/>
      <c r="AD475" s="12"/>
      <c r="AF475" s="29"/>
      <c r="AG475" s="30"/>
      <c r="AH475" s="29"/>
      <c r="AI475" s="29"/>
      <c r="AJ475" s="31"/>
      <c r="AK475" s="29"/>
      <c r="AL475" s="30"/>
    </row>
    <row r="476" spans="1:38">
      <c r="A476" s="32">
        <v>40289</v>
      </c>
      <c r="B476" s="9">
        <v>50</v>
      </c>
      <c r="C476" s="10"/>
      <c r="D476" s="34"/>
      <c r="E476" s="11"/>
      <c r="F476" s="10"/>
      <c r="G476" s="10"/>
      <c r="I476" s="5">
        <f t="shared" si="22"/>
        <v>6</v>
      </c>
      <c r="J476" s="4">
        <f t="shared" si="23"/>
        <v>144</v>
      </c>
      <c r="K476" s="4">
        <f t="shared" si="24"/>
        <v>7200</v>
      </c>
      <c r="N476" s="21"/>
      <c r="Q476" s="21"/>
      <c r="R476" s="10"/>
      <c r="S476" s="10"/>
      <c r="T476" s="68"/>
      <c r="V476" s="21"/>
      <c r="X476" s="35"/>
      <c r="Y476" s="36"/>
      <c r="Z476" s="12"/>
      <c r="AA476" s="12"/>
      <c r="AB476" s="12"/>
      <c r="AC476" s="72"/>
      <c r="AD476" s="12"/>
      <c r="AF476" s="29"/>
      <c r="AG476" s="30"/>
      <c r="AH476" s="29"/>
      <c r="AI476" s="29"/>
      <c r="AJ476" s="31"/>
      <c r="AK476" s="29"/>
      <c r="AL476" s="30"/>
    </row>
    <row r="477" spans="1:38">
      <c r="A477" s="32">
        <v>40290</v>
      </c>
      <c r="B477" s="9">
        <v>50</v>
      </c>
      <c r="C477" s="10"/>
      <c r="D477" s="34"/>
      <c r="E477" s="11"/>
      <c r="F477" s="10"/>
      <c r="G477" s="10"/>
      <c r="I477" s="5">
        <f t="shared" si="22"/>
        <v>6</v>
      </c>
      <c r="J477" s="4">
        <f t="shared" si="23"/>
        <v>144</v>
      </c>
      <c r="K477" s="4">
        <f t="shared" si="24"/>
        <v>7200</v>
      </c>
      <c r="N477" s="21"/>
      <c r="Q477" s="21"/>
      <c r="R477" s="10"/>
      <c r="S477" s="10"/>
      <c r="T477" s="68"/>
      <c r="V477" s="21"/>
      <c r="X477" s="35"/>
      <c r="Y477" s="36"/>
      <c r="Z477" s="12"/>
      <c r="AA477" s="12"/>
      <c r="AB477" s="12"/>
      <c r="AC477" s="72"/>
      <c r="AD477" s="12"/>
      <c r="AF477" s="29"/>
      <c r="AG477" s="30"/>
      <c r="AH477" s="29"/>
      <c r="AI477" s="29"/>
      <c r="AJ477" s="31"/>
      <c r="AK477" s="29"/>
      <c r="AL477" s="30"/>
    </row>
    <row r="478" spans="1:38">
      <c r="A478" s="32">
        <v>40291</v>
      </c>
      <c r="B478" s="9">
        <v>50</v>
      </c>
      <c r="C478" s="10"/>
      <c r="D478" s="34"/>
      <c r="E478" s="11"/>
      <c r="F478" s="10"/>
      <c r="G478" s="10"/>
      <c r="I478" s="5">
        <f t="shared" si="22"/>
        <v>6</v>
      </c>
      <c r="J478" s="4">
        <f t="shared" si="23"/>
        <v>144</v>
      </c>
      <c r="K478" s="4">
        <f t="shared" si="24"/>
        <v>7200</v>
      </c>
      <c r="N478" s="21"/>
      <c r="Q478" s="21"/>
      <c r="R478" s="10"/>
      <c r="S478" s="10"/>
      <c r="T478" s="68"/>
      <c r="V478" s="21"/>
      <c r="X478" s="35"/>
      <c r="Y478" s="36"/>
      <c r="Z478" s="12"/>
      <c r="AA478" s="12"/>
      <c r="AB478" s="12"/>
      <c r="AC478" s="72"/>
      <c r="AD478" s="12"/>
      <c r="AF478" s="29"/>
      <c r="AG478" s="30"/>
      <c r="AH478" s="29"/>
      <c r="AI478" s="29"/>
      <c r="AJ478" s="31"/>
      <c r="AK478" s="29"/>
      <c r="AL478" s="30"/>
    </row>
    <row r="479" spans="1:38">
      <c r="A479" s="32">
        <v>40292</v>
      </c>
      <c r="B479" s="9">
        <v>50</v>
      </c>
      <c r="C479" s="10"/>
      <c r="D479" s="34"/>
      <c r="E479" s="11"/>
      <c r="F479" s="10"/>
      <c r="G479" s="10"/>
      <c r="I479" s="5">
        <f t="shared" si="22"/>
        <v>6</v>
      </c>
      <c r="J479" s="4">
        <f t="shared" si="23"/>
        <v>144</v>
      </c>
      <c r="K479" s="4">
        <f t="shared" si="24"/>
        <v>7200</v>
      </c>
      <c r="N479" s="21"/>
      <c r="Q479" s="21"/>
      <c r="R479" s="10"/>
      <c r="S479" s="10"/>
      <c r="T479" s="68"/>
      <c r="V479" s="21"/>
      <c r="X479" s="35"/>
      <c r="Y479" s="36"/>
      <c r="Z479" s="12"/>
      <c r="AA479" s="12"/>
      <c r="AB479" s="12"/>
      <c r="AC479" s="72"/>
      <c r="AD479" s="12"/>
      <c r="AF479" s="29"/>
      <c r="AG479" s="30"/>
      <c r="AH479" s="29"/>
      <c r="AI479" s="29"/>
      <c r="AJ479" s="31"/>
      <c r="AK479" s="29"/>
      <c r="AL479" s="30"/>
    </row>
    <row r="480" spans="1:38">
      <c r="A480" s="32">
        <v>40293</v>
      </c>
      <c r="B480" s="9">
        <v>50</v>
      </c>
      <c r="C480" s="10"/>
      <c r="D480" s="34"/>
      <c r="E480" s="11"/>
      <c r="F480" s="10"/>
      <c r="G480" s="10"/>
      <c r="I480" s="5">
        <f t="shared" si="22"/>
        <v>6</v>
      </c>
      <c r="J480" s="4">
        <f t="shared" si="23"/>
        <v>144</v>
      </c>
      <c r="K480" s="4">
        <f t="shared" si="24"/>
        <v>7200</v>
      </c>
      <c r="N480" s="21"/>
      <c r="Q480" s="21"/>
      <c r="R480" s="10"/>
      <c r="S480" s="10"/>
      <c r="T480" s="68"/>
      <c r="V480" s="21"/>
      <c r="X480" s="35"/>
      <c r="Y480" s="36"/>
      <c r="Z480" s="12"/>
      <c r="AA480" s="12"/>
      <c r="AB480" s="12"/>
      <c r="AC480" s="72"/>
      <c r="AD480" s="12"/>
      <c r="AF480" s="29"/>
      <c r="AG480" s="30"/>
      <c r="AH480" s="29"/>
      <c r="AI480" s="29"/>
      <c r="AJ480" s="31"/>
      <c r="AK480" s="29"/>
      <c r="AL480" s="30"/>
    </row>
    <row r="481" spans="1:38">
      <c r="A481" s="32">
        <v>40294</v>
      </c>
      <c r="B481" s="9">
        <v>50</v>
      </c>
      <c r="C481" s="10"/>
      <c r="D481" s="34"/>
      <c r="E481" s="11"/>
      <c r="F481" s="10"/>
      <c r="G481" s="10"/>
      <c r="I481" s="5">
        <f t="shared" si="22"/>
        <v>6</v>
      </c>
      <c r="J481" s="4">
        <f t="shared" si="23"/>
        <v>144</v>
      </c>
      <c r="K481" s="4">
        <f t="shared" si="24"/>
        <v>7200</v>
      </c>
      <c r="N481" s="21"/>
      <c r="Q481" s="21"/>
      <c r="R481" s="10"/>
      <c r="S481" s="10"/>
      <c r="T481" s="68"/>
      <c r="V481" s="21"/>
      <c r="X481" s="35"/>
      <c r="Y481" s="36"/>
      <c r="Z481" s="12"/>
      <c r="AA481" s="12"/>
      <c r="AB481" s="12"/>
      <c r="AC481" s="72"/>
      <c r="AD481" s="12"/>
      <c r="AF481" s="29"/>
      <c r="AG481" s="30"/>
      <c r="AH481" s="29"/>
      <c r="AI481" s="29"/>
      <c r="AJ481" s="31"/>
      <c r="AK481" s="29"/>
      <c r="AL481" s="30"/>
    </row>
    <row r="482" spans="1:38">
      <c r="A482" s="32">
        <v>40295</v>
      </c>
      <c r="B482" s="9">
        <v>50</v>
      </c>
      <c r="C482" s="10"/>
      <c r="D482" s="34"/>
      <c r="E482" s="11"/>
      <c r="F482" s="10"/>
      <c r="G482" s="10"/>
      <c r="I482" s="5">
        <f t="shared" si="22"/>
        <v>6</v>
      </c>
      <c r="J482" s="4">
        <f t="shared" si="23"/>
        <v>144</v>
      </c>
      <c r="K482" s="4">
        <f t="shared" si="24"/>
        <v>7200</v>
      </c>
      <c r="N482" s="21"/>
      <c r="Q482" s="21"/>
      <c r="R482" s="10"/>
      <c r="S482" s="10"/>
      <c r="T482" s="68"/>
      <c r="V482" s="21"/>
      <c r="X482" s="35"/>
      <c r="Y482" s="36"/>
      <c r="Z482" s="12"/>
      <c r="AA482" s="12"/>
      <c r="AB482" s="12"/>
      <c r="AC482" s="72"/>
      <c r="AD482" s="12"/>
      <c r="AF482" s="29"/>
      <c r="AG482" s="30"/>
      <c r="AH482" s="29"/>
      <c r="AI482" s="29"/>
      <c r="AJ482" s="31"/>
      <c r="AK482" s="29"/>
      <c r="AL482" s="30"/>
    </row>
    <row r="483" spans="1:38">
      <c r="A483" s="32">
        <v>40296</v>
      </c>
      <c r="B483" s="9">
        <v>50</v>
      </c>
      <c r="C483" s="10"/>
      <c r="D483" s="34"/>
      <c r="E483" s="11"/>
      <c r="F483" s="10"/>
      <c r="G483" s="10"/>
      <c r="I483" s="5">
        <f t="shared" si="22"/>
        <v>6</v>
      </c>
      <c r="J483" s="4">
        <f t="shared" si="23"/>
        <v>144</v>
      </c>
      <c r="K483" s="4">
        <f t="shared" si="24"/>
        <v>7200</v>
      </c>
      <c r="N483" s="21"/>
      <c r="Q483" s="21"/>
      <c r="R483" s="10"/>
      <c r="S483" s="10"/>
      <c r="T483" s="68"/>
      <c r="V483" s="21"/>
      <c r="X483" s="35"/>
      <c r="Y483" s="36"/>
      <c r="Z483" s="12"/>
      <c r="AA483" s="12"/>
      <c r="AB483" s="12"/>
      <c r="AC483" s="72"/>
      <c r="AD483" s="12"/>
      <c r="AF483" s="29"/>
      <c r="AG483" s="30"/>
      <c r="AH483" s="29"/>
      <c r="AI483" s="29"/>
      <c r="AJ483" s="31"/>
      <c r="AK483" s="29"/>
      <c r="AL483" s="30"/>
    </row>
    <row r="484" spans="1:38">
      <c r="A484" s="32">
        <v>40297</v>
      </c>
      <c r="B484" s="9">
        <v>50</v>
      </c>
      <c r="C484" s="10"/>
      <c r="D484" s="34"/>
      <c r="E484" s="11"/>
      <c r="F484" s="10"/>
      <c r="G484" s="10"/>
      <c r="I484" s="5">
        <f t="shared" si="22"/>
        <v>6</v>
      </c>
      <c r="J484" s="4">
        <f t="shared" si="23"/>
        <v>144</v>
      </c>
      <c r="K484" s="4">
        <f t="shared" si="24"/>
        <v>7200</v>
      </c>
      <c r="N484" s="21"/>
      <c r="Q484" s="21"/>
      <c r="R484" s="10"/>
      <c r="S484" s="10"/>
      <c r="T484" s="68"/>
      <c r="V484" s="21"/>
      <c r="X484" s="35"/>
      <c r="Y484" s="36"/>
      <c r="Z484" s="12"/>
      <c r="AA484" s="12"/>
      <c r="AB484" s="12"/>
      <c r="AC484" s="72"/>
      <c r="AD484" s="12"/>
      <c r="AF484" s="29"/>
      <c r="AG484" s="30"/>
      <c r="AH484" s="29"/>
      <c r="AI484" s="29"/>
      <c r="AJ484" s="31"/>
      <c r="AK484" s="29"/>
      <c r="AL484" s="30"/>
    </row>
    <row r="485" spans="1:38">
      <c r="A485" s="32">
        <v>40298</v>
      </c>
      <c r="B485" s="9">
        <v>50</v>
      </c>
      <c r="C485" s="10"/>
      <c r="D485" s="34"/>
      <c r="E485" s="11"/>
      <c r="F485" s="10"/>
      <c r="G485" s="10"/>
      <c r="I485" s="5">
        <f t="shared" si="22"/>
        <v>6</v>
      </c>
      <c r="J485" s="4">
        <f t="shared" si="23"/>
        <v>144</v>
      </c>
      <c r="K485" s="4">
        <f t="shared" si="24"/>
        <v>7200</v>
      </c>
      <c r="N485" s="21"/>
      <c r="Q485" s="21"/>
      <c r="R485" s="10"/>
      <c r="S485" s="10"/>
      <c r="T485" s="68"/>
      <c r="V485" s="21"/>
      <c r="X485" s="35"/>
      <c r="Y485" s="36"/>
      <c r="Z485" s="12"/>
      <c r="AA485" s="12"/>
      <c r="AB485" s="12"/>
      <c r="AC485" s="72"/>
      <c r="AD485" s="12"/>
      <c r="AF485" s="29"/>
      <c r="AG485" s="30"/>
      <c r="AH485" s="29"/>
      <c r="AI485" s="29"/>
      <c r="AJ485" s="31"/>
      <c r="AK485" s="29"/>
      <c r="AL485" s="30"/>
    </row>
    <row r="486" spans="1:38">
      <c r="A486" s="32">
        <v>40299</v>
      </c>
      <c r="B486" s="9">
        <v>50</v>
      </c>
      <c r="C486" s="10"/>
      <c r="D486" s="34"/>
      <c r="E486" s="11"/>
      <c r="F486" s="10"/>
      <c r="G486" s="10"/>
      <c r="I486" s="5">
        <f t="shared" si="22"/>
        <v>6</v>
      </c>
      <c r="J486" s="4">
        <f t="shared" si="23"/>
        <v>144</v>
      </c>
      <c r="K486" s="4">
        <f t="shared" si="24"/>
        <v>7200</v>
      </c>
      <c r="N486" s="21"/>
      <c r="Q486" s="21"/>
      <c r="R486" s="10"/>
      <c r="S486" s="10"/>
      <c r="T486" s="68"/>
      <c r="V486" s="21"/>
      <c r="X486" s="35"/>
      <c r="Y486" s="36"/>
      <c r="Z486" s="12"/>
      <c r="AA486" s="12"/>
      <c r="AB486" s="12"/>
      <c r="AC486" s="72"/>
      <c r="AD486" s="12"/>
      <c r="AF486" s="29"/>
      <c r="AG486" s="30"/>
      <c r="AH486" s="29"/>
      <c r="AI486" s="29"/>
      <c r="AJ486" s="31"/>
      <c r="AK486" s="29"/>
      <c r="AL486" s="30"/>
    </row>
    <row r="487" spans="1:38">
      <c r="A487" s="32">
        <v>40300</v>
      </c>
      <c r="B487" s="9">
        <v>50</v>
      </c>
      <c r="C487" s="10"/>
      <c r="D487" s="34"/>
      <c r="E487" s="11"/>
      <c r="F487" s="10"/>
      <c r="G487" s="10"/>
      <c r="I487" s="5">
        <f t="shared" si="22"/>
        <v>6</v>
      </c>
      <c r="J487" s="4">
        <f t="shared" si="23"/>
        <v>144</v>
      </c>
      <c r="K487" s="4">
        <f t="shared" si="24"/>
        <v>7200</v>
      </c>
      <c r="N487" s="21"/>
      <c r="Q487" s="21"/>
      <c r="R487" s="10"/>
      <c r="S487" s="10"/>
      <c r="T487" s="68"/>
      <c r="V487" s="21"/>
      <c r="X487" s="35"/>
      <c r="Y487" s="36"/>
      <c r="Z487" s="12"/>
      <c r="AA487" s="12"/>
      <c r="AB487" s="12"/>
      <c r="AC487" s="72"/>
      <c r="AD487" s="12"/>
      <c r="AF487" s="29"/>
      <c r="AG487" s="30"/>
      <c r="AH487" s="29"/>
      <c r="AI487" s="29"/>
      <c r="AJ487" s="31"/>
      <c r="AK487" s="29"/>
      <c r="AL487" s="30"/>
    </row>
    <row r="488" spans="1:38">
      <c r="A488" s="32">
        <v>40301</v>
      </c>
      <c r="B488" s="9">
        <v>50</v>
      </c>
      <c r="C488" s="10"/>
      <c r="D488" s="34"/>
      <c r="E488" s="11"/>
      <c r="F488" s="10"/>
      <c r="G488" s="10"/>
      <c r="I488" s="5">
        <f t="shared" si="22"/>
        <v>6</v>
      </c>
      <c r="J488" s="4">
        <f t="shared" si="23"/>
        <v>144</v>
      </c>
      <c r="K488" s="4">
        <f t="shared" si="24"/>
        <v>7200</v>
      </c>
      <c r="N488" s="21"/>
      <c r="Q488" s="21"/>
      <c r="R488" s="10"/>
      <c r="S488" s="10"/>
      <c r="T488" s="68"/>
      <c r="V488" s="21"/>
      <c r="X488" s="35"/>
      <c r="Y488" s="36"/>
      <c r="Z488" s="12"/>
      <c r="AA488" s="12"/>
      <c r="AB488" s="12"/>
      <c r="AC488" s="72"/>
      <c r="AD488" s="12"/>
      <c r="AF488" s="29"/>
      <c r="AG488" s="30"/>
      <c r="AH488" s="29"/>
      <c r="AI488" s="29"/>
      <c r="AJ488" s="31"/>
      <c r="AK488" s="29"/>
      <c r="AL488" s="30"/>
    </row>
    <row r="489" spans="1:38">
      <c r="A489" s="32">
        <v>40302</v>
      </c>
      <c r="B489" s="9">
        <v>50</v>
      </c>
      <c r="C489" s="10"/>
      <c r="D489" s="34"/>
      <c r="E489" s="11"/>
      <c r="F489" s="10"/>
      <c r="G489" s="10"/>
      <c r="I489" s="5">
        <f t="shared" si="22"/>
        <v>6</v>
      </c>
      <c r="J489" s="4">
        <f t="shared" si="23"/>
        <v>144</v>
      </c>
      <c r="K489" s="4">
        <f t="shared" si="24"/>
        <v>7200</v>
      </c>
      <c r="N489" s="21"/>
      <c r="Q489" s="21"/>
      <c r="R489" s="10"/>
      <c r="S489" s="10"/>
      <c r="T489" s="68"/>
      <c r="V489" s="21"/>
      <c r="X489" s="35"/>
      <c r="Y489" s="36"/>
      <c r="Z489" s="12"/>
      <c r="AA489" s="12"/>
      <c r="AB489" s="12"/>
      <c r="AC489" s="72"/>
      <c r="AD489" s="12"/>
      <c r="AF489" s="29"/>
      <c r="AG489" s="30"/>
      <c r="AH489" s="29"/>
      <c r="AI489" s="29"/>
      <c r="AJ489" s="31"/>
      <c r="AK489" s="29"/>
      <c r="AL489" s="30"/>
    </row>
    <row r="490" spans="1:38">
      <c r="A490" s="32">
        <v>40303</v>
      </c>
      <c r="B490" s="9">
        <v>50</v>
      </c>
      <c r="C490" s="10"/>
      <c r="D490" s="34"/>
      <c r="E490" s="11"/>
      <c r="F490" s="10"/>
      <c r="G490" s="10"/>
      <c r="I490" s="5">
        <f t="shared" si="22"/>
        <v>6</v>
      </c>
      <c r="J490" s="4">
        <f t="shared" si="23"/>
        <v>144</v>
      </c>
      <c r="K490" s="4">
        <f t="shared" si="24"/>
        <v>7200</v>
      </c>
      <c r="N490" s="21"/>
      <c r="Q490" s="21"/>
      <c r="R490" s="10"/>
      <c r="S490" s="10"/>
      <c r="T490" s="68"/>
      <c r="V490" s="21"/>
      <c r="X490" s="35"/>
      <c r="Y490" s="36"/>
      <c r="Z490" s="12"/>
      <c r="AA490" s="12"/>
      <c r="AB490" s="12"/>
      <c r="AC490" s="72"/>
      <c r="AD490" s="12"/>
      <c r="AF490" s="29"/>
      <c r="AG490" s="30"/>
      <c r="AH490" s="29"/>
      <c r="AI490" s="29"/>
      <c r="AJ490" s="31"/>
      <c r="AK490" s="29"/>
      <c r="AL490" s="30"/>
    </row>
    <row r="491" spans="1:38">
      <c r="A491" s="32">
        <v>40304</v>
      </c>
      <c r="B491" s="9">
        <v>50</v>
      </c>
      <c r="C491" s="10"/>
      <c r="D491" s="34"/>
      <c r="E491" s="11"/>
      <c r="F491" s="10"/>
      <c r="G491" s="10"/>
      <c r="I491" s="5">
        <f t="shared" si="22"/>
        <v>6</v>
      </c>
      <c r="J491" s="4">
        <f t="shared" si="23"/>
        <v>144</v>
      </c>
      <c r="K491" s="4">
        <f t="shared" si="24"/>
        <v>7200</v>
      </c>
      <c r="N491" s="21"/>
      <c r="Q491" s="21"/>
      <c r="R491" s="10"/>
      <c r="S491" s="10"/>
      <c r="T491" s="68"/>
      <c r="V491" s="21"/>
      <c r="X491" s="35"/>
      <c r="Y491" s="36"/>
      <c r="Z491" s="12"/>
      <c r="AA491" s="12"/>
      <c r="AB491" s="12"/>
      <c r="AC491" s="72"/>
      <c r="AD491" s="12"/>
      <c r="AF491" s="29"/>
      <c r="AG491" s="30"/>
      <c r="AH491" s="29"/>
      <c r="AI491" s="29"/>
      <c r="AJ491" s="31"/>
      <c r="AK491" s="29"/>
      <c r="AL491" s="30"/>
    </row>
    <row r="492" spans="1:38">
      <c r="A492" s="32">
        <v>40305</v>
      </c>
      <c r="B492" s="9">
        <v>50</v>
      </c>
      <c r="C492" s="10"/>
      <c r="D492" s="34"/>
      <c r="E492" s="11"/>
      <c r="F492" s="10"/>
      <c r="G492" s="10"/>
      <c r="I492" s="5">
        <f t="shared" si="22"/>
        <v>6</v>
      </c>
      <c r="J492" s="4">
        <f t="shared" si="23"/>
        <v>144</v>
      </c>
      <c r="K492" s="4">
        <f t="shared" si="24"/>
        <v>7200</v>
      </c>
      <c r="N492" s="21"/>
      <c r="Q492" s="21"/>
      <c r="R492" s="10"/>
      <c r="S492" s="10"/>
      <c r="T492" s="68"/>
      <c r="V492" s="21"/>
      <c r="X492" s="35"/>
      <c r="Y492" s="36"/>
      <c r="Z492" s="12"/>
      <c r="AA492" s="12"/>
      <c r="AB492" s="12"/>
      <c r="AC492" s="72"/>
      <c r="AD492" s="12"/>
      <c r="AF492" s="29"/>
      <c r="AG492" s="30"/>
      <c r="AH492" s="29"/>
      <c r="AI492" s="29"/>
      <c r="AJ492" s="31"/>
      <c r="AK492" s="29"/>
      <c r="AL492" s="30"/>
    </row>
    <row r="493" spans="1:38">
      <c r="A493" s="32">
        <v>40306</v>
      </c>
      <c r="B493" s="9">
        <v>50</v>
      </c>
      <c r="C493" s="10"/>
      <c r="D493" s="34"/>
      <c r="E493" s="11"/>
      <c r="F493" s="10"/>
      <c r="G493" s="10"/>
      <c r="I493" s="5">
        <f t="shared" si="22"/>
        <v>6</v>
      </c>
      <c r="J493" s="4">
        <f t="shared" si="23"/>
        <v>144</v>
      </c>
      <c r="K493" s="4">
        <f t="shared" si="24"/>
        <v>7200</v>
      </c>
      <c r="N493" s="21"/>
      <c r="Q493" s="21"/>
      <c r="R493" s="10"/>
      <c r="S493" s="10"/>
      <c r="T493" s="68"/>
      <c r="V493" s="21"/>
      <c r="X493" s="35"/>
      <c r="Y493" s="36"/>
      <c r="Z493" s="12"/>
      <c r="AA493" s="12"/>
      <c r="AB493" s="12"/>
      <c r="AC493" s="72"/>
      <c r="AD493" s="12"/>
      <c r="AF493" s="29"/>
      <c r="AG493" s="30"/>
      <c r="AH493" s="29"/>
      <c r="AI493" s="29"/>
      <c r="AJ493" s="31"/>
      <c r="AK493" s="29"/>
      <c r="AL493" s="30"/>
    </row>
    <row r="494" spans="1:38">
      <c r="A494" s="32">
        <v>40307</v>
      </c>
      <c r="B494" s="9">
        <v>50</v>
      </c>
      <c r="C494" s="10"/>
      <c r="D494" s="34"/>
      <c r="E494" s="11"/>
      <c r="F494" s="10"/>
      <c r="G494" s="10"/>
      <c r="I494" s="5">
        <f t="shared" si="22"/>
        <v>6</v>
      </c>
      <c r="J494" s="4">
        <f t="shared" si="23"/>
        <v>144</v>
      </c>
      <c r="K494" s="4">
        <f t="shared" si="24"/>
        <v>7200</v>
      </c>
      <c r="N494" s="21"/>
      <c r="Q494" s="21"/>
      <c r="R494" s="10"/>
      <c r="S494" s="10"/>
      <c r="T494" s="68"/>
      <c r="V494" s="21"/>
      <c r="X494" s="35"/>
      <c r="Y494" s="36"/>
      <c r="Z494" s="12"/>
      <c r="AA494" s="12"/>
      <c r="AB494" s="12"/>
      <c r="AC494" s="72"/>
      <c r="AD494" s="12"/>
      <c r="AF494" s="29"/>
      <c r="AG494" s="30"/>
      <c r="AH494" s="29"/>
      <c r="AI494" s="29"/>
      <c r="AJ494" s="31"/>
      <c r="AK494" s="29"/>
      <c r="AL494" s="30"/>
    </row>
    <row r="495" spans="1:38">
      <c r="A495" s="32">
        <v>40308</v>
      </c>
      <c r="B495" s="9">
        <v>50</v>
      </c>
      <c r="C495" s="10"/>
      <c r="D495" s="34"/>
      <c r="E495" s="11"/>
      <c r="F495" s="10"/>
      <c r="G495" s="10"/>
      <c r="I495" s="5">
        <f t="shared" si="22"/>
        <v>6</v>
      </c>
      <c r="J495" s="4">
        <f t="shared" si="23"/>
        <v>144</v>
      </c>
      <c r="K495" s="4">
        <f t="shared" si="24"/>
        <v>7200</v>
      </c>
      <c r="N495" s="21"/>
      <c r="Q495" s="21"/>
      <c r="R495" s="10"/>
      <c r="S495" s="10"/>
      <c r="T495" s="68"/>
      <c r="V495" s="21"/>
      <c r="X495" s="35"/>
      <c r="Y495" s="36"/>
      <c r="Z495" s="12"/>
      <c r="AA495" s="12"/>
      <c r="AB495" s="12"/>
      <c r="AC495" s="72"/>
      <c r="AD495" s="12"/>
      <c r="AF495" s="29"/>
      <c r="AG495" s="30"/>
      <c r="AH495" s="29"/>
      <c r="AI495" s="29"/>
      <c r="AJ495" s="31"/>
      <c r="AK495" s="29"/>
      <c r="AL495" s="30"/>
    </row>
    <row r="496" spans="1:38">
      <c r="A496" s="32">
        <v>40309</v>
      </c>
      <c r="B496" s="9">
        <v>50</v>
      </c>
      <c r="C496" s="10"/>
      <c r="D496" s="34"/>
      <c r="E496" s="11"/>
      <c r="F496" s="10"/>
      <c r="G496" s="10"/>
      <c r="I496" s="5">
        <f t="shared" si="22"/>
        <v>6</v>
      </c>
      <c r="J496" s="4">
        <f t="shared" si="23"/>
        <v>144</v>
      </c>
      <c r="K496" s="4">
        <f t="shared" si="24"/>
        <v>7200</v>
      </c>
      <c r="N496" s="21"/>
      <c r="Q496" s="21"/>
      <c r="R496" s="10"/>
      <c r="S496" s="10"/>
      <c r="T496" s="68"/>
      <c r="V496" s="21"/>
      <c r="X496" s="35"/>
      <c r="Y496" s="36"/>
      <c r="Z496" s="12"/>
      <c r="AA496" s="12"/>
      <c r="AB496" s="12"/>
      <c r="AC496" s="72"/>
      <c r="AD496" s="12"/>
      <c r="AF496" s="29"/>
      <c r="AG496" s="30"/>
      <c r="AH496" s="29"/>
      <c r="AI496" s="29"/>
      <c r="AJ496" s="31"/>
      <c r="AK496" s="29"/>
      <c r="AL496" s="30"/>
    </row>
    <row r="497" spans="1:38">
      <c r="A497" s="32">
        <v>40310</v>
      </c>
      <c r="B497" s="9">
        <v>50</v>
      </c>
      <c r="C497" s="10"/>
      <c r="D497" s="34"/>
      <c r="E497" s="11"/>
      <c r="F497" s="10"/>
      <c r="G497" s="10"/>
      <c r="I497" s="5">
        <f t="shared" si="22"/>
        <v>6</v>
      </c>
      <c r="J497" s="4">
        <f t="shared" si="23"/>
        <v>144</v>
      </c>
      <c r="K497" s="4">
        <f t="shared" si="24"/>
        <v>7200</v>
      </c>
      <c r="N497" s="21"/>
      <c r="Q497" s="21"/>
      <c r="R497" s="10"/>
      <c r="S497" s="10"/>
      <c r="T497" s="68"/>
      <c r="V497" s="21"/>
      <c r="X497" s="35"/>
      <c r="Y497" s="36"/>
      <c r="Z497" s="12"/>
      <c r="AA497" s="12"/>
      <c r="AB497" s="12"/>
      <c r="AC497" s="72"/>
      <c r="AD497" s="12"/>
      <c r="AF497" s="29"/>
      <c r="AG497" s="30"/>
      <c r="AH497" s="29"/>
      <c r="AI497" s="29"/>
      <c r="AJ497" s="31"/>
      <c r="AK497" s="29"/>
      <c r="AL497" s="30"/>
    </row>
    <row r="498" spans="1:38">
      <c r="A498" s="32">
        <v>40311</v>
      </c>
      <c r="B498" s="9">
        <v>50</v>
      </c>
      <c r="C498" s="10"/>
      <c r="D498" s="34"/>
      <c r="E498" s="11"/>
      <c r="F498" s="10"/>
      <c r="G498" s="10"/>
      <c r="I498" s="5">
        <f t="shared" si="22"/>
        <v>6</v>
      </c>
      <c r="J498" s="4">
        <f t="shared" si="23"/>
        <v>144</v>
      </c>
      <c r="K498" s="4">
        <f t="shared" si="24"/>
        <v>7200</v>
      </c>
      <c r="N498" s="21"/>
      <c r="Q498" s="21"/>
      <c r="R498" s="10"/>
      <c r="S498" s="10"/>
      <c r="T498" s="68"/>
      <c r="V498" s="21"/>
      <c r="X498" s="35"/>
      <c r="Y498" s="36"/>
      <c r="Z498" s="12"/>
      <c r="AA498" s="12"/>
      <c r="AB498" s="12"/>
      <c r="AC498" s="72"/>
      <c r="AD498" s="12"/>
      <c r="AF498" s="29"/>
      <c r="AG498" s="30"/>
      <c r="AH498" s="29"/>
      <c r="AI498" s="29"/>
      <c r="AJ498" s="31"/>
      <c r="AK498" s="29"/>
      <c r="AL498" s="30"/>
    </row>
    <row r="499" spans="1:38">
      <c r="A499" s="32">
        <v>40312</v>
      </c>
      <c r="B499" s="9">
        <v>50</v>
      </c>
      <c r="C499" s="10"/>
      <c r="D499" s="34"/>
      <c r="E499" s="11"/>
      <c r="F499" s="10"/>
      <c r="G499" s="10"/>
      <c r="I499" s="5">
        <f t="shared" si="22"/>
        <v>6</v>
      </c>
      <c r="J499" s="4">
        <f t="shared" si="23"/>
        <v>144</v>
      </c>
      <c r="K499" s="4">
        <f t="shared" si="24"/>
        <v>7200</v>
      </c>
      <c r="N499" s="21"/>
      <c r="Q499" s="21"/>
      <c r="R499" s="10"/>
      <c r="S499" s="10"/>
      <c r="T499" s="68"/>
      <c r="V499" s="21"/>
      <c r="X499" s="35"/>
      <c r="Y499" s="36"/>
      <c r="Z499" s="12"/>
      <c r="AA499" s="12"/>
      <c r="AB499" s="12"/>
      <c r="AC499" s="72"/>
      <c r="AD499" s="12"/>
      <c r="AF499" s="29"/>
      <c r="AG499" s="30"/>
      <c r="AH499" s="29"/>
      <c r="AI499" s="29"/>
      <c r="AJ499" s="31"/>
      <c r="AK499" s="29"/>
      <c r="AL499" s="30"/>
    </row>
    <row r="500" spans="1:38">
      <c r="A500" s="32">
        <v>40313</v>
      </c>
      <c r="B500" s="9">
        <v>50</v>
      </c>
      <c r="C500" s="10"/>
      <c r="D500" s="34"/>
      <c r="E500" s="11"/>
      <c r="F500" s="10"/>
      <c r="G500" s="10"/>
      <c r="I500" s="5">
        <f t="shared" si="22"/>
        <v>6</v>
      </c>
      <c r="J500" s="4">
        <f t="shared" si="23"/>
        <v>144</v>
      </c>
      <c r="K500" s="4">
        <f t="shared" si="24"/>
        <v>7200</v>
      </c>
      <c r="N500" s="21"/>
      <c r="Q500" s="21"/>
      <c r="R500" s="10"/>
      <c r="S500" s="10"/>
      <c r="T500" s="68"/>
      <c r="V500" s="21"/>
      <c r="X500" s="35"/>
      <c r="Y500" s="36"/>
      <c r="Z500" s="12"/>
      <c r="AA500" s="12"/>
      <c r="AB500" s="12"/>
      <c r="AC500" s="72"/>
      <c r="AD500" s="12"/>
      <c r="AF500" s="29"/>
      <c r="AG500" s="30"/>
      <c r="AH500" s="29"/>
      <c r="AI500" s="29"/>
      <c r="AJ500" s="31"/>
      <c r="AK500" s="29"/>
      <c r="AL500" s="30"/>
    </row>
    <row r="501" spans="1:38">
      <c r="A501" s="32">
        <v>40314</v>
      </c>
      <c r="B501" s="9">
        <v>50</v>
      </c>
      <c r="C501" s="10"/>
      <c r="D501" s="34"/>
      <c r="E501" s="11"/>
      <c r="F501" s="10"/>
      <c r="G501" s="10"/>
      <c r="I501" s="5">
        <f t="shared" si="22"/>
        <v>6</v>
      </c>
      <c r="J501" s="4">
        <f t="shared" si="23"/>
        <v>144</v>
      </c>
      <c r="K501" s="4">
        <f t="shared" si="24"/>
        <v>7200</v>
      </c>
      <c r="N501" s="21"/>
      <c r="Q501" s="21"/>
      <c r="R501" s="10"/>
      <c r="S501" s="10"/>
      <c r="T501" s="68"/>
      <c r="V501" s="21"/>
      <c r="X501" s="35"/>
      <c r="Y501" s="36"/>
      <c r="Z501" s="12"/>
      <c r="AA501" s="12"/>
      <c r="AB501" s="12"/>
      <c r="AC501" s="72"/>
      <c r="AD501" s="12"/>
      <c r="AF501" s="29"/>
      <c r="AG501" s="30"/>
      <c r="AH501" s="29"/>
      <c r="AI501" s="29"/>
      <c r="AJ501" s="31"/>
      <c r="AK501" s="29"/>
      <c r="AL501" s="30"/>
    </row>
    <row r="502" spans="1:38">
      <c r="A502" s="32">
        <v>40315</v>
      </c>
      <c r="B502" s="9">
        <v>50</v>
      </c>
      <c r="C502" s="10"/>
      <c r="D502" s="34"/>
      <c r="E502" s="11"/>
      <c r="F502" s="10"/>
      <c r="G502" s="10"/>
      <c r="I502" s="5">
        <f t="shared" si="22"/>
        <v>6</v>
      </c>
      <c r="J502" s="4">
        <f t="shared" si="23"/>
        <v>144</v>
      </c>
      <c r="K502" s="4">
        <f t="shared" si="24"/>
        <v>7200</v>
      </c>
      <c r="N502" s="21"/>
      <c r="Q502" s="21"/>
      <c r="R502" s="10"/>
      <c r="S502" s="10"/>
      <c r="T502" s="68"/>
      <c r="V502" s="21"/>
      <c r="X502" s="35"/>
      <c r="Y502" s="36"/>
      <c r="Z502" s="12"/>
      <c r="AA502" s="12"/>
      <c r="AB502" s="12"/>
      <c r="AC502" s="72"/>
      <c r="AD502" s="12"/>
      <c r="AF502" s="29"/>
      <c r="AG502" s="30"/>
      <c r="AH502" s="29"/>
      <c r="AI502" s="29"/>
      <c r="AJ502" s="31"/>
      <c r="AK502" s="29"/>
      <c r="AL502" s="30"/>
    </row>
    <row r="503" spans="1:38">
      <c r="A503" s="32">
        <v>40316</v>
      </c>
      <c r="B503" s="9">
        <v>50</v>
      </c>
      <c r="C503" s="10"/>
      <c r="D503" s="34"/>
      <c r="E503" s="11"/>
      <c r="F503" s="10"/>
      <c r="G503" s="10"/>
      <c r="I503" s="5">
        <f t="shared" si="22"/>
        <v>6</v>
      </c>
      <c r="J503" s="4">
        <f t="shared" si="23"/>
        <v>144</v>
      </c>
      <c r="K503" s="4">
        <f t="shared" si="24"/>
        <v>7200</v>
      </c>
      <c r="N503" s="21"/>
      <c r="Q503" s="21"/>
      <c r="R503" s="10"/>
      <c r="S503" s="10"/>
      <c r="T503" s="68"/>
      <c r="V503" s="21"/>
      <c r="X503" s="35"/>
      <c r="Y503" s="36"/>
      <c r="Z503" s="12"/>
      <c r="AA503" s="12"/>
      <c r="AB503" s="12"/>
      <c r="AC503" s="72"/>
      <c r="AD503" s="12"/>
      <c r="AF503" s="29"/>
      <c r="AG503" s="30"/>
      <c r="AH503" s="29"/>
      <c r="AI503" s="29"/>
      <c r="AJ503" s="31"/>
      <c r="AK503" s="29"/>
      <c r="AL503" s="30"/>
    </row>
    <row r="504" spans="1:38">
      <c r="A504" s="32">
        <v>40317</v>
      </c>
      <c r="B504" s="9">
        <v>50</v>
      </c>
      <c r="C504" s="10"/>
      <c r="D504" s="34"/>
      <c r="E504" s="11"/>
      <c r="F504" s="10"/>
      <c r="G504" s="10"/>
      <c r="I504" s="5">
        <f t="shared" si="22"/>
        <v>6</v>
      </c>
      <c r="J504" s="4">
        <f t="shared" si="23"/>
        <v>144</v>
      </c>
      <c r="K504" s="4">
        <f t="shared" si="24"/>
        <v>7200</v>
      </c>
      <c r="N504" s="21"/>
      <c r="Q504" s="21"/>
      <c r="R504" s="10"/>
      <c r="S504" s="10"/>
      <c r="T504" s="68"/>
      <c r="V504" s="21"/>
      <c r="X504" s="35"/>
      <c r="Y504" s="36"/>
      <c r="Z504" s="12"/>
      <c r="AA504" s="12"/>
      <c r="AB504" s="12"/>
      <c r="AC504" s="72"/>
      <c r="AD504" s="12"/>
      <c r="AF504" s="29"/>
      <c r="AG504" s="30"/>
      <c r="AH504" s="29"/>
      <c r="AI504" s="29"/>
      <c r="AJ504" s="31"/>
      <c r="AK504" s="29"/>
      <c r="AL504" s="30"/>
    </row>
    <row r="505" spans="1:38">
      <c r="A505" s="32">
        <v>40318</v>
      </c>
      <c r="B505" s="9">
        <v>50</v>
      </c>
      <c r="C505" s="10"/>
      <c r="D505" s="34"/>
      <c r="E505" s="11"/>
      <c r="F505" s="10"/>
      <c r="G505" s="10"/>
      <c r="I505" s="5">
        <f t="shared" si="22"/>
        <v>6</v>
      </c>
      <c r="J505" s="4">
        <f t="shared" si="23"/>
        <v>144</v>
      </c>
      <c r="K505" s="4">
        <f t="shared" si="24"/>
        <v>7200</v>
      </c>
      <c r="N505" s="21"/>
      <c r="Q505" s="21"/>
      <c r="R505" s="10"/>
      <c r="S505" s="10"/>
      <c r="T505" s="68"/>
      <c r="V505" s="21"/>
      <c r="X505" s="35"/>
      <c r="Y505" s="36"/>
      <c r="Z505" s="12"/>
      <c r="AA505" s="12"/>
      <c r="AB505" s="12"/>
      <c r="AC505" s="72"/>
      <c r="AD505" s="12"/>
      <c r="AF505" s="29"/>
      <c r="AG505" s="30"/>
      <c r="AH505" s="29"/>
      <c r="AI505" s="29"/>
      <c r="AJ505" s="31"/>
      <c r="AK505" s="29"/>
      <c r="AL505" s="30"/>
    </row>
    <row r="506" spans="1:38">
      <c r="A506" s="32">
        <v>40319</v>
      </c>
      <c r="B506" s="9">
        <v>50</v>
      </c>
      <c r="C506" s="10"/>
      <c r="D506" s="34"/>
      <c r="E506" s="11"/>
      <c r="F506" s="10"/>
      <c r="G506" s="10"/>
      <c r="I506" s="5">
        <f t="shared" si="22"/>
        <v>6</v>
      </c>
      <c r="J506" s="4">
        <f t="shared" si="23"/>
        <v>144</v>
      </c>
      <c r="K506" s="4">
        <f t="shared" si="24"/>
        <v>7200</v>
      </c>
      <c r="N506" s="21"/>
      <c r="Q506" s="21"/>
      <c r="R506" s="10"/>
      <c r="S506" s="10"/>
      <c r="T506" s="68"/>
      <c r="V506" s="21"/>
      <c r="X506" s="35"/>
      <c r="Y506" s="36"/>
      <c r="Z506" s="12"/>
      <c r="AA506" s="12"/>
      <c r="AB506" s="12"/>
      <c r="AC506" s="72"/>
      <c r="AD506" s="12"/>
      <c r="AF506" s="29"/>
      <c r="AG506" s="30"/>
      <c r="AH506" s="29"/>
      <c r="AI506" s="29"/>
      <c r="AJ506" s="31"/>
      <c r="AK506" s="29"/>
      <c r="AL506" s="30"/>
    </row>
    <row r="507" spans="1:38">
      <c r="A507" s="32">
        <v>40320</v>
      </c>
      <c r="B507" s="9">
        <v>50</v>
      </c>
      <c r="C507" s="10"/>
      <c r="D507" s="34"/>
      <c r="E507" s="11"/>
      <c r="F507" s="10"/>
      <c r="G507" s="10"/>
      <c r="I507" s="5">
        <f t="shared" si="22"/>
        <v>6</v>
      </c>
      <c r="J507" s="4">
        <f t="shared" si="23"/>
        <v>144</v>
      </c>
      <c r="K507" s="4">
        <f t="shared" si="24"/>
        <v>7200</v>
      </c>
      <c r="N507" s="21"/>
      <c r="Q507" s="21"/>
      <c r="R507" s="10"/>
      <c r="S507" s="10"/>
      <c r="T507" s="68"/>
      <c r="V507" s="21"/>
      <c r="X507" s="35"/>
      <c r="Y507" s="36"/>
      <c r="Z507" s="12"/>
      <c r="AA507" s="12"/>
      <c r="AB507" s="12"/>
      <c r="AC507" s="72"/>
      <c r="AD507" s="12"/>
      <c r="AF507" s="29"/>
      <c r="AG507" s="30"/>
      <c r="AH507" s="29"/>
      <c r="AI507" s="29"/>
      <c r="AJ507" s="31"/>
      <c r="AK507" s="29"/>
      <c r="AL507" s="30"/>
    </row>
    <row r="508" spans="1:38">
      <c r="A508" s="32">
        <v>40321</v>
      </c>
      <c r="B508" s="9">
        <v>50</v>
      </c>
      <c r="C508" s="10"/>
      <c r="D508" s="34"/>
      <c r="E508" s="11"/>
      <c r="F508" s="10"/>
      <c r="G508" s="10"/>
      <c r="I508" s="5">
        <f t="shared" si="22"/>
        <v>6</v>
      </c>
      <c r="J508" s="4">
        <f t="shared" si="23"/>
        <v>144</v>
      </c>
      <c r="K508" s="4">
        <f t="shared" si="24"/>
        <v>7200</v>
      </c>
      <c r="N508" s="21"/>
      <c r="Q508" s="21"/>
      <c r="R508" s="10"/>
      <c r="S508" s="10"/>
      <c r="T508" s="68"/>
      <c r="V508" s="21"/>
      <c r="X508" s="35"/>
      <c r="Y508" s="36"/>
      <c r="Z508" s="12"/>
      <c r="AA508" s="12"/>
      <c r="AB508" s="12"/>
      <c r="AC508" s="72"/>
      <c r="AD508" s="12"/>
      <c r="AF508" s="29"/>
      <c r="AG508" s="30"/>
      <c r="AH508" s="29"/>
      <c r="AI508" s="29"/>
      <c r="AJ508" s="31"/>
      <c r="AK508" s="29"/>
      <c r="AL508" s="30"/>
    </row>
    <row r="509" spans="1:38">
      <c r="A509" s="32">
        <v>40322</v>
      </c>
      <c r="B509" s="9">
        <v>50</v>
      </c>
      <c r="C509" s="10"/>
      <c r="D509" s="34"/>
      <c r="E509" s="11"/>
      <c r="F509" s="10"/>
      <c r="G509" s="10"/>
      <c r="I509" s="5">
        <f t="shared" si="22"/>
        <v>6</v>
      </c>
      <c r="J509" s="4">
        <f t="shared" si="23"/>
        <v>144</v>
      </c>
      <c r="K509" s="4">
        <f t="shared" si="24"/>
        <v>7200</v>
      </c>
      <c r="N509" s="21"/>
      <c r="Q509" s="21"/>
      <c r="R509" s="10"/>
      <c r="S509" s="10"/>
      <c r="T509" s="68"/>
      <c r="V509" s="21"/>
      <c r="X509" s="35"/>
      <c r="Y509" s="36"/>
      <c r="Z509" s="12"/>
      <c r="AA509" s="12"/>
      <c r="AB509" s="12"/>
      <c r="AC509" s="72"/>
      <c r="AD509" s="12"/>
      <c r="AF509" s="29"/>
      <c r="AG509" s="30"/>
      <c r="AH509" s="29"/>
      <c r="AI509" s="29"/>
      <c r="AJ509" s="31"/>
      <c r="AK509" s="29"/>
      <c r="AL509" s="30"/>
    </row>
    <row r="510" spans="1:38">
      <c r="A510" s="32">
        <v>40323</v>
      </c>
      <c r="B510" s="9">
        <v>50</v>
      </c>
      <c r="C510" s="10"/>
      <c r="D510" s="34"/>
      <c r="E510" s="11"/>
      <c r="F510" s="10"/>
      <c r="G510" s="10"/>
      <c r="I510" s="5">
        <f t="shared" si="22"/>
        <v>6</v>
      </c>
      <c r="J510" s="4">
        <f t="shared" si="23"/>
        <v>144</v>
      </c>
      <c r="K510" s="4">
        <f t="shared" si="24"/>
        <v>7200</v>
      </c>
      <c r="N510" s="21"/>
      <c r="Q510" s="21"/>
      <c r="R510" s="10"/>
      <c r="S510" s="10"/>
      <c r="T510" s="68"/>
      <c r="V510" s="21"/>
      <c r="X510" s="35"/>
      <c r="Y510" s="36"/>
      <c r="Z510" s="12"/>
      <c r="AA510" s="12"/>
      <c r="AB510" s="12"/>
      <c r="AC510" s="72"/>
      <c r="AD510" s="12"/>
      <c r="AF510" s="29"/>
      <c r="AG510" s="30"/>
      <c r="AH510" s="29"/>
      <c r="AI510" s="29"/>
      <c r="AJ510" s="31"/>
      <c r="AK510" s="29"/>
      <c r="AL510" s="30"/>
    </row>
    <row r="511" spans="1:38">
      <c r="A511" s="32">
        <v>40324</v>
      </c>
      <c r="B511" s="9">
        <v>50</v>
      </c>
      <c r="C511" s="10"/>
      <c r="D511" s="34"/>
      <c r="E511" s="11"/>
      <c r="F511" s="10"/>
      <c r="G511" s="10"/>
      <c r="I511" s="5">
        <f t="shared" si="22"/>
        <v>6</v>
      </c>
      <c r="J511" s="4">
        <f t="shared" si="23"/>
        <v>144</v>
      </c>
      <c r="K511" s="4">
        <f t="shared" si="24"/>
        <v>7200</v>
      </c>
      <c r="N511" s="21"/>
      <c r="Q511" s="21"/>
      <c r="R511" s="10"/>
      <c r="S511" s="10"/>
      <c r="T511" s="68"/>
      <c r="V511" s="21"/>
      <c r="X511" s="35"/>
      <c r="Y511" s="36"/>
      <c r="Z511" s="12"/>
      <c r="AA511" s="12"/>
      <c r="AB511" s="12"/>
      <c r="AC511" s="72"/>
      <c r="AD511" s="12"/>
      <c r="AF511" s="29"/>
      <c r="AG511" s="30"/>
      <c r="AH511" s="29"/>
      <c r="AI511" s="29"/>
      <c r="AJ511" s="31"/>
      <c r="AK511" s="29"/>
      <c r="AL511" s="30"/>
    </row>
    <row r="512" spans="1:38">
      <c r="A512" s="32">
        <v>40325</v>
      </c>
      <c r="B512" s="9">
        <v>50</v>
      </c>
      <c r="C512" s="10"/>
      <c r="D512" s="34"/>
      <c r="E512" s="11"/>
      <c r="F512" s="10"/>
      <c r="G512" s="10"/>
      <c r="I512" s="5">
        <f t="shared" si="22"/>
        <v>6</v>
      </c>
      <c r="J512" s="4">
        <f t="shared" si="23"/>
        <v>144</v>
      </c>
      <c r="K512" s="4">
        <f t="shared" si="24"/>
        <v>7200</v>
      </c>
      <c r="N512" s="21"/>
      <c r="Q512" s="21"/>
      <c r="R512" s="10"/>
      <c r="S512" s="10"/>
      <c r="T512" s="68"/>
      <c r="V512" s="21"/>
      <c r="X512" s="35"/>
      <c r="Y512" s="36"/>
      <c r="Z512" s="12"/>
      <c r="AA512" s="12"/>
      <c r="AB512" s="12"/>
      <c r="AC512" s="72"/>
      <c r="AD512" s="12"/>
      <c r="AF512" s="29"/>
      <c r="AG512" s="30"/>
      <c r="AH512" s="29"/>
      <c r="AI512" s="29"/>
      <c r="AJ512" s="31"/>
      <c r="AK512" s="29"/>
      <c r="AL512" s="30"/>
    </row>
    <row r="513" spans="1:38">
      <c r="A513" s="32">
        <v>40326</v>
      </c>
      <c r="B513" s="9">
        <v>50</v>
      </c>
      <c r="C513" s="10"/>
      <c r="D513" s="34"/>
      <c r="E513" s="11"/>
      <c r="F513" s="10"/>
      <c r="G513" s="10"/>
      <c r="I513" s="5">
        <f t="shared" si="22"/>
        <v>6</v>
      </c>
      <c r="J513" s="4">
        <f t="shared" si="23"/>
        <v>144</v>
      </c>
      <c r="K513" s="4">
        <f t="shared" si="24"/>
        <v>7200</v>
      </c>
      <c r="N513" s="21"/>
      <c r="Q513" s="21"/>
      <c r="R513" s="10"/>
      <c r="S513" s="10"/>
      <c r="T513" s="68"/>
      <c r="V513" s="21"/>
      <c r="X513" s="35"/>
      <c r="Y513" s="36"/>
      <c r="Z513" s="12"/>
      <c r="AA513" s="12"/>
      <c r="AB513" s="12"/>
      <c r="AC513" s="72"/>
      <c r="AD513" s="12"/>
      <c r="AF513" s="29"/>
      <c r="AG513" s="30"/>
      <c r="AH513" s="29"/>
      <c r="AI513" s="29"/>
      <c r="AJ513" s="31"/>
      <c r="AK513" s="29"/>
      <c r="AL513" s="30"/>
    </row>
    <row r="514" spans="1:38">
      <c r="A514" s="32">
        <v>40327</v>
      </c>
      <c r="B514" s="9">
        <v>50</v>
      </c>
      <c r="C514" s="10"/>
      <c r="D514" s="34"/>
      <c r="E514" s="11"/>
      <c r="F514" s="10"/>
      <c r="G514" s="10"/>
      <c r="I514" s="5">
        <f t="shared" si="22"/>
        <v>6</v>
      </c>
      <c r="J514" s="4">
        <f t="shared" si="23"/>
        <v>144</v>
      </c>
      <c r="K514" s="4">
        <f t="shared" si="24"/>
        <v>7200</v>
      </c>
      <c r="N514" s="21"/>
      <c r="Q514" s="21"/>
      <c r="R514" s="10"/>
      <c r="S514" s="10"/>
      <c r="T514" s="68"/>
      <c r="V514" s="21"/>
      <c r="X514" s="35"/>
      <c r="Y514" s="36"/>
      <c r="Z514" s="12"/>
      <c r="AA514" s="12"/>
      <c r="AB514" s="12"/>
      <c r="AC514" s="72"/>
      <c r="AD514" s="12"/>
      <c r="AF514" s="29"/>
      <c r="AG514" s="30"/>
      <c r="AH514" s="29"/>
      <c r="AI514" s="29"/>
      <c r="AJ514" s="31"/>
      <c r="AK514" s="29"/>
      <c r="AL514" s="30"/>
    </row>
    <row r="515" spans="1:38">
      <c r="A515" s="32">
        <v>40328</v>
      </c>
      <c r="B515" s="9">
        <v>50</v>
      </c>
      <c r="C515" s="10"/>
      <c r="D515" s="34"/>
      <c r="E515" s="11"/>
      <c r="F515" s="10"/>
      <c r="G515" s="10"/>
      <c r="I515" s="5">
        <f t="shared" si="22"/>
        <v>6</v>
      </c>
      <c r="J515" s="4">
        <f t="shared" si="23"/>
        <v>144</v>
      </c>
      <c r="K515" s="4">
        <f t="shared" si="24"/>
        <v>7200</v>
      </c>
      <c r="N515" s="21"/>
      <c r="Q515" s="21"/>
      <c r="R515" s="10"/>
      <c r="S515" s="10"/>
      <c r="T515" s="68"/>
      <c r="V515" s="21"/>
      <c r="X515" s="35"/>
      <c r="Y515" s="36"/>
      <c r="Z515" s="12"/>
      <c r="AA515" s="12"/>
      <c r="AB515" s="12"/>
      <c r="AC515" s="72"/>
      <c r="AD515" s="12"/>
      <c r="AF515" s="29"/>
      <c r="AG515" s="30"/>
      <c r="AH515" s="29"/>
      <c r="AI515" s="29"/>
      <c r="AJ515" s="31"/>
      <c r="AK515" s="29"/>
      <c r="AL515" s="30"/>
    </row>
    <row r="516" spans="1:38">
      <c r="A516" s="32">
        <v>40329</v>
      </c>
      <c r="B516" s="9">
        <v>50</v>
      </c>
      <c r="C516" s="10"/>
      <c r="D516" s="34"/>
      <c r="E516" s="11"/>
      <c r="F516" s="10"/>
      <c r="G516" s="10"/>
      <c r="I516" s="5">
        <f t="shared" ref="I516:I546" si="25">60/10</f>
        <v>6</v>
      </c>
      <c r="J516" s="4">
        <f t="shared" ref="J516:J546" si="26">I516*24</f>
        <v>144</v>
      </c>
      <c r="K516" s="4">
        <f t="shared" ref="K516:K546" si="27">J516*B516</f>
        <v>7200</v>
      </c>
      <c r="N516" s="21"/>
      <c r="Q516" s="21"/>
      <c r="R516" s="10"/>
      <c r="S516" s="10"/>
      <c r="T516" s="68"/>
      <c r="V516" s="21"/>
      <c r="X516" s="35"/>
      <c r="Y516" s="36"/>
      <c r="Z516" s="12"/>
      <c r="AA516" s="12"/>
      <c r="AB516" s="12"/>
      <c r="AC516" s="72"/>
      <c r="AD516" s="12"/>
      <c r="AF516" s="29"/>
      <c r="AG516" s="30"/>
      <c r="AH516" s="29"/>
      <c r="AI516" s="29"/>
      <c r="AJ516" s="31"/>
      <c r="AK516" s="29"/>
      <c r="AL516" s="30"/>
    </row>
    <row r="517" spans="1:38">
      <c r="A517" s="32">
        <v>40330</v>
      </c>
      <c r="B517" s="9">
        <v>50</v>
      </c>
      <c r="C517" s="10"/>
      <c r="D517" s="34"/>
      <c r="E517" s="11"/>
      <c r="F517" s="10"/>
      <c r="G517" s="10"/>
      <c r="I517" s="5">
        <f t="shared" si="25"/>
        <v>6</v>
      </c>
      <c r="J517" s="4">
        <f t="shared" si="26"/>
        <v>144</v>
      </c>
      <c r="K517" s="4">
        <f t="shared" si="27"/>
        <v>7200</v>
      </c>
      <c r="N517" s="21"/>
      <c r="Q517" s="21"/>
      <c r="R517" s="10"/>
      <c r="S517" s="10"/>
      <c r="T517" s="68"/>
      <c r="V517" s="21"/>
      <c r="X517" s="35"/>
      <c r="Y517" s="36"/>
      <c r="Z517" s="12"/>
      <c r="AA517" s="12"/>
      <c r="AB517" s="12"/>
      <c r="AC517" s="72"/>
      <c r="AD517" s="12"/>
      <c r="AF517" s="29"/>
      <c r="AG517" s="30"/>
      <c r="AH517" s="29"/>
      <c r="AI517" s="29"/>
      <c r="AJ517" s="31"/>
      <c r="AK517" s="29"/>
      <c r="AL517" s="30"/>
    </row>
    <row r="518" spans="1:38">
      <c r="A518" s="32">
        <v>40331</v>
      </c>
      <c r="B518" s="9">
        <v>50</v>
      </c>
      <c r="C518" s="10"/>
      <c r="D518" s="34"/>
      <c r="E518" s="11"/>
      <c r="F518" s="10"/>
      <c r="G518" s="10"/>
      <c r="I518" s="5">
        <f t="shared" si="25"/>
        <v>6</v>
      </c>
      <c r="J518" s="4">
        <f t="shared" si="26"/>
        <v>144</v>
      </c>
      <c r="K518" s="4">
        <f t="shared" si="27"/>
        <v>7200</v>
      </c>
      <c r="N518" s="21"/>
      <c r="Q518" s="21"/>
      <c r="R518" s="10"/>
      <c r="S518" s="10"/>
      <c r="T518" s="68"/>
      <c r="V518" s="21"/>
      <c r="X518" s="35"/>
      <c r="Y518" s="36"/>
      <c r="Z518" s="12"/>
      <c r="AA518" s="12"/>
      <c r="AB518" s="12"/>
      <c r="AC518" s="72"/>
      <c r="AD518" s="12"/>
      <c r="AF518" s="29"/>
      <c r="AG518" s="30"/>
      <c r="AH518" s="29"/>
      <c r="AI518" s="29"/>
      <c r="AJ518" s="31"/>
      <c r="AK518" s="29"/>
      <c r="AL518" s="30"/>
    </row>
    <row r="519" spans="1:38">
      <c r="A519" s="32">
        <v>40332</v>
      </c>
      <c r="B519" s="9">
        <v>50</v>
      </c>
      <c r="C519" s="10"/>
      <c r="D519" s="34"/>
      <c r="E519" s="11"/>
      <c r="F519" s="10"/>
      <c r="G519" s="10"/>
      <c r="I519" s="5">
        <f t="shared" si="25"/>
        <v>6</v>
      </c>
      <c r="J519" s="4">
        <f t="shared" si="26"/>
        <v>144</v>
      </c>
      <c r="K519" s="4">
        <f t="shared" si="27"/>
        <v>7200</v>
      </c>
      <c r="N519" s="21"/>
      <c r="Q519" s="21"/>
      <c r="R519" s="10"/>
      <c r="S519" s="10"/>
      <c r="T519" s="68"/>
      <c r="V519" s="21"/>
      <c r="X519" s="35"/>
      <c r="Y519" s="36"/>
      <c r="Z519" s="12"/>
      <c r="AA519" s="12"/>
      <c r="AB519" s="12"/>
      <c r="AC519" s="72"/>
      <c r="AD519" s="12"/>
      <c r="AF519" s="29"/>
      <c r="AG519" s="30"/>
      <c r="AH519" s="29"/>
      <c r="AI519" s="29"/>
      <c r="AJ519" s="31"/>
      <c r="AK519" s="29"/>
      <c r="AL519" s="30"/>
    </row>
    <row r="520" spans="1:38">
      <c r="A520" s="32">
        <v>40333</v>
      </c>
      <c r="B520" s="9">
        <v>50</v>
      </c>
      <c r="C520" s="10"/>
      <c r="D520" s="34"/>
      <c r="E520" s="11"/>
      <c r="F520" s="10"/>
      <c r="G520" s="10"/>
      <c r="I520" s="5">
        <f t="shared" si="25"/>
        <v>6</v>
      </c>
      <c r="J520" s="4">
        <f t="shared" si="26"/>
        <v>144</v>
      </c>
      <c r="K520" s="4">
        <f t="shared" si="27"/>
        <v>7200</v>
      </c>
      <c r="N520" s="21"/>
      <c r="Q520" s="21"/>
      <c r="R520" s="10"/>
      <c r="S520" s="10"/>
      <c r="T520" s="68"/>
      <c r="V520" s="21"/>
      <c r="X520" s="35"/>
      <c r="Y520" s="36"/>
      <c r="Z520" s="12"/>
      <c r="AA520" s="12"/>
      <c r="AB520" s="12"/>
      <c r="AC520" s="72"/>
      <c r="AD520" s="12"/>
      <c r="AF520" s="29"/>
      <c r="AG520" s="30"/>
      <c r="AH520" s="29"/>
      <c r="AI520" s="29"/>
      <c r="AJ520" s="31"/>
      <c r="AK520" s="29"/>
      <c r="AL520" s="30"/>
    </row>
    <row r="521" spans="1:38">
      <c r="A521" s="32">
        <v>40334</v>
      </c>
      <c r="B521" s="9">
        <v>50</v>
      </c>
      <c r="C521" s="10"/>
      <c r="D521" s="34"/>
      <c r="E521" s="11"/>
      <c r="F521" s="10"/>
      <c r="G521" s="10"/>
      <c r="I521" s="5">
        <f t="shared" si="25"/>
        <v>6</v>
      </c>
      <c r="J521" s="4">
        <f t="shared" si="26"/>
        <v>144</v>
      </c>
      <c r="K521" s="4">
        <f t="shared" si="27"/>
        <v>7200</v>
      </c>
      <c r="N521" s="21"/>
      <c r="Q521" s="21"/>
      <c r="R521" s="10"/>
      <c r="S521" s="10"/>
      <c r="T521" s="68"/>
      <c r="V521" s="21"/>
      <c r="X521" s="35"/>
      <c r="Y521" s="36"/>
      <c r="Z521" s="12"/>
      <c r="AA521" s="12"/>
      <c r="AB521" s="12"/>
      <c r="AC521" s="72"/>
      <c r="AD521" s="12"/>
      <c r="AF521" s="29"/>
      <c r="AG521" s="30"/>
      <c r="AH521" s="29"/>
      <c r="AI521" s="29"/>
      <c r="AJ521" s="31"/>
      <c r="AK521" s="29"/>
      <c r="AL521" s="30"/>
    </row>
    <row r="522" spans="1:38">
      <c r="A522" s="32">
        <v>40335</v>
      </c>
      <c r="B522" s="9">
        <v>50</v>
      </c>
      <c r="C522" s="10"/>
      <c r="D522" s="34"/>
      <c r="E522" s="11"/>
      <c r="F522" s="10"/>
      <c r="G522" s="10"/>
      <c r="I522" s="5">
        <f t="shared" si="25"/>
        <v>6</v>
      </c>
      <c r="J522" s="4">
        <f t="shared" si="26"/>
        <v>144</v>
      </c>
      <c r="K522" s="4">
        <f t="shared" si="27"/>
        <v>7200</v>
      </c>
      <c r="N522" s="21"/>
      <c r="Q522" s="21"/>
      <c r="R522" s="10"/>
      <c r="S522" s="10"/>
      <c r="T522" s="68"/>
      <c r="V522" s="21"/>
      <c r="X522" s="35"/>
      <c r="Y522" s="36"/>
      <c r="Z522" s="12"/>
      <c r="AA522" s="12"/>
      <c r="AB522" s="12"/>
      <c r="AC522" s="72"/>
      <c r="AD522" s="12"/>
      <c r="AF522" s="29"/>
      <c r="AG522" s="30"/>
      <c r="AH522" s="29"/>
      <c r="AI522" s="29"/>
      <c r="AJ522" s="31"/>
      <c r="AK522" s="29"/>
      <c r="AL522" s="30"/>
    </row>
    <row r="523" spans="1:38">
      <c r="A523" s="32">
        <v>40336</v>
      </c>
      <c r="B523" s="9">
        <v>50</v>
      </c>
      <c r="C523" s="10"/>
      <c r="D523" s="34"/>
      <c r="E523" s="11"/>
      <c r="F523" s="10"/>
      <c r="G523" s="10"/>
      <c r="I523" s="5">
        <f t="shared" si="25"/>
        <v>6</v>
      </c>
      <c r="J523" s="4">
        <f t="shared" si="26"/>
        <v>144</v>
      </c>
      <c r="K523" s="4">
        <f t="shared" si="27"/>
        <v>7200</v>
      </c>
      <c r="N523" s="21"/>
      <c r="Q523" s="21"/>
      <c r="R523" s="10"/>
      <c r="S523" s="10"/>
      <c r="T523" s="68"/>
      <c r="V523" s="21"/>
      <c r="X523" s="35"/>
      <c r="Y523" s="36"/>
      <c r="Z523" s="12"/>
      <c r="AA523" s="12"/>
      <c r="AB523" s="12"/>
      <c r="AC523" s="72"/>
      <c r="AD523" s="12"/>
      <c r="AF523" s="29"/>
      <c r="AG523" s="30"/>
      <c r="AH523" s="29"/>
      <c r="AI523" s="29"/>
      <c r="AJ523" s="31"/>
      <c r="AK523" s="29"/>
      <c r="AL523" s="30"/>
    </row>
    <row r="524" spans="1:38">
      <c r="A524" s="32">
        <v>40337</v>
      </c>
      <c r="B524" s="9">
        <v>50</v>
      </c>
      <c r="C524" s="10"/>
      <c r="D524" s="34"/>
      <c r="E524" s="11"/>
      <c r="F524" s="10"/>
      <c r="G524" s="10"/>
      <c r="I524" s="5">
        <f t="shared" si="25"/>
        <v>6</v>
      </c>
      <c r="J524" s="4">
        <f t="shared" si="26"/>
        <v>144</v>
      </c>
      <c r="K524" s="4">
        <f t="shared" si="27"/>
        <v>7200</v>
      </c>
      <c r="N524" s="21"/>
      <c r="Q524" s="21"/>
      <c r="R524" s="10"/>
      <c r="S524" s="10"/>
      <c r="T524" s="68"/>
      <c r="V524" s="21"/>
      <c r="X524" s="35"/>
      <c r="Y524" s="36"/>
      <c r="Z524" s="12"/>
      <c r="AA524" s="12"/>
      <c r="AB524" s="12"/>
      <c r="AC524" s="72"/>
      <c r="AD524" s="12"/>
      <c r="AF524" s="29"/>
      <c r="AG524" s="30"/>
      <c r="AH524" s="29"/>
      <c r="AI524" s="29"/>
      <c r="AJ524" s="31"/>
      <c r="AK524" s="29"/>
      <c r="AL524" s="30"/>
    </row>
    <row r="525" spans="1:38">
      <c r="A525" s="32">
        <v>40338</v>
      </c>
      <c r="B525" s="9">
        <v>50</v>
      </c>
      <c r="C525" s="10"/>
      <c r="D525" s="34"/>
      <c r="E525" s="11"/>
      <c r="F525" s="10"/>
      <c r="G525" s="10"/>
      <c r="I525" s="5">
        <f t="shared" si="25"/>
        <v>6</v>
      </c>
      <c r="J525" s="4">
        <f t="shared" si="26"/>
        <v>144</v>
      </c>
      <c r="K525" s="4">
        <f t="shared" si="27"/>
        <v>7200</v>
      </c>
      <c r="N525" s="21"/>
      <c r="Q525" s="21"/>
      <c r="R525" s="10"/>
      <c r="S525" s="10"/>
      <c r="T525" s="68"/>
      <c r="V525" s="21"/>
      <c r="X525" s="35"/>
      <c r="Y525" s="36"/>
      <c r="Z525" s="12"/>
      <c r="AA525" s="12"/>
      <c r="AB525" s="12"/>
      <c r="AC525" s="72"/>
      <c r="AD525" s="12"/>
      <c r="AF525" s="29"/>
      <c r="AG525" s="30"/>
      <c r="AH525" s="29"/>
      <c r="AI525" s="29"/>
      <c r="AJ525" s="31"/>
      <c r="AK525" s="29"/>
      <c r="AL525" s="30"/>
    </row>
    <row r="526" spans="1:38">
      <c r="A526" s="32">
        <v>40339</v>
      </c>
      <c r="B526" s="9">
        <v>50</v>
      </c>
      <c r="C526" s="10"/>
      <c r="D526" s="34"/>
      <c r="E526" s="11"/>
      <c r="F526" s="10"/>
      <c r="G526" s="10"/>
      <c r="I526" s="5">
        <f t="shared" si="25"/>
        <v>6</v>
      </c>
      <c r="J526" s="4">
        <f t="shared" si="26"/>
        <v>144</v>
      </c>
      <c r="K526" s="4">
        <f t="shared" si="27"/>
        <v>7200</v>
      </c>
      <c r="N526" s="21"/>
      <c r="Q526" s="21"/>
      <c r="R526" s="10"/>
      <c r="S526" s="10"/>
      <c r="T526" s="68"/>
      <c r="V526" s="21"/>
      <c r="X526" s="35"/>
      <c r="Y526" s="36"/>
      <c r="Z526" s="12"/>
      <c r="AA526" s="12"/>
      <c r="AB526" s="12"/>
      <c r="AC526" s="72"/>
      <c r="AD526" s="12"/>
      <c r="AF526" s="29"/>
      <c r="AG526" s="30"/>
      <c r="AH526" s="29"/>
      <c r="AI526" s="29"/>
      <c r="AJ526" s="31"/>
      <c r="AK526" s="29"/>
      <c r="AL526" s="30"/>
    </row>
    <row r="527" spans="1:38">
      <c r="A527" s="32">
        <v>40340</v>
      </c>
      <c r="B527" s="9">
        <v>50</v>
      </c>
      <c r="C527" s="10"/>
      <c r="D527" s="34"/>
      <c r="E527" s="11"/>
      <c r="F527" s="10"/>
      <c r="G527" s="10"/>
      <c r="I527" s="5">
        <f t="shared" si="25"/>
        <v>6</v>
      </c>
      <c r="J527" s="4">
        <f t="shared" si="26"/>
        <v>144</v>
      </c>
      <c r="K527" s="4">
        <f t="shared" si="27"/>
        <v>7200</v>
      </c>
      <c r="N527" s="21"/>
      <c r="Q527" s="21"/>
      <c r="R527" s="10"/>
      <c r="S527" s="10"/>
      <c r="T527" s="68"/>
      <c r="V527" s="21"/>
      <c r="X527" s="35"/>
      <c r="Y527" s="36"/>
      <c r="Z527" s="12"/>
      <c r="AA527" s="12"/>
      <c r="AB527" s="12"/>
      <c r="AC527" s="72"/>
      <c r="AD527" s="12"/>
      <c r="AF527" s="29"/>
      <c r="AG527" s="30"/>
      <c r="AH527" s="29"/>
      <c r="AI527" s="29"/>
      <c r="AJ527" s="31"/>
      <c r="AK527" s="29"/>
      <c r="AL527" s="30"/>
    </row>
    <row r="528" spans="1:38">
      <c r="A528" s="32">
        <v>40341</v>
      </c>
      <c r="B528" s="9">
        <v>50</v>
      </c>
      <c r="C528" s="10"/>
      <c r="D528" s="34"/>
      <c r="E528" s="11"/>
      <c r="F528" s="10"/>
      <c r="G528" s="10"/>
      <c r="I528" s="5">
        <f t="shared" si="25"/>
        <v>6</v>
      </c>
      <c r="J528" s="4">
        <f t="shared" si="26"/>
        <v>144</v>
      </c>
      <c r="K528" s="4">
        <f t="shared" si="27"/>
        <v>7200</v>
      </c>
      <c r="N528" s="21"/>
      <c r="Q528" s="21"/>
      <c r="R528" s="10"/>
      <c r="S528" s="10"/>
      <c r="T528" s="68"/>
      <c r="V528" s="21"/>
      <c r="X528" s="35"/>
      <c r="Y528" s="36"/>
      <c r="Z528" s="12"/>
      <c r="AA528" s="12"/>
      <c r="AB528" s="12"/>
      <c r="AC528" s="72"/>
      <c r="AD528" s="12"/>
      <c r="AF528" s="29"/>
      <c r="AG528" s="30"/>
      <c r="AH528" s="29"/>
      <c r="AI528" s="29"/>
      <c r="AJ528" s="31"/>
      <c r="AK528" s="29"/>
      <c r="AL528" s="30"/>
    </row>
    <row r="529" spans="1:38">
      <c r="A529" s="32">
        <v>40342</v>
      </c>
      <c r="B529" s="9">
        <v>50</v>
      </c>
      <c r="C529" s="10"/>
      <c r="D529" s="34"/>
      <c r="E529" s="11"/>
      <c r="F529" s="10"/>
      <c r="G529" s="10"/>
      <c r="I529" s="5">
        <f t="shared" si="25"/>
        <v>6</v>
      </c>
      <c r="J529" s="4">
        <f t="shared" si="26"/>
        <v>144</v>
      </c>
      <c r="K529" s="4">
        <f t="shared" si="27"/>
        <v>7200</v>
      </c>
      <c r="N529" s="21"/>
      <c r="Q529" s="21"/>
      <c r="R529" s="10"/>
      <c r="S529" s="10"/>
      <c r="T529" s="68"/>
      <c r="V529" s="21"/>
      <c r="X529" s="35"/>
      <c r="Y529" s="36"/>
      <c r="Z529" s="12"/>
      <c r="AA529" s="12"/>
      <c r="AB529" s="12"/>
      <c r="AC529" s="72"/>
      <c r="AD529" s="12"/>
      <c r="AF529" s="29"/>
      <c r="AG529" s="30"/>
      <c r="AH529" s="29"/>
      <c r="AI529" s="29"/>
      <c r="AJ529" s="31"/>
      <c r="AK529" s="29"/>
      <c r="AL529" s="30"/>
    </row>
    <row r="530" spans="1:38">
      <c r="A530" s="32">
        <v>40343</v>
      </c>
      <c r="B530" s="9">
        <v>50</v>
      </c>
      <c r="C530" s="10"/>
      <c r="D530" s="34"/>
      <c r="E530" s="11"/>
      <c r="F530" s="10"/>
      <c r="G530" s="10"/>
      <c r="I530" s="5">
        <f t="shared" si="25"/>
        <v>6</v>
      </c>
      <c r="J530" s="4">
        <f t="shared" si="26"/>
        <v>144</v>
      </c>
      <c r="K530" s="4">
        <f t="shared" si="27"/>
        <v>7200</v>
      </c>
      <c r="N530" s="21"/>
      <c r="Q530" s="21"/>
      <c r="R530" s="10"/>
      <c r="S530" s="10"/>
      <c r="T530" s="68"/>
      <c r="V530" s="21"/>
      <c r="X530" s="35"/>
      <c r="Y530" s="36"/>
      <c r="Z530" s="12"/>
      <c r="AA530" s="12"/>
      <c r="AB530" s="12"/>
      <c r="AC530" s="72"/>
      <c r="AD530" s="12"/>
      <c r="AF530" s="29"/>
      <c r="AG530" s="30"/>
      <c r="AH530" s="29"/>
      <c r="AI530" s="29"/>
      <c r="AJ530" s="31"/>
      <c r="AK530" s="29"/>
      <c r="AL530" s="30"/>
    </row>
    <row r="531" spans="1:38">
      <c r="A531" s="32">
        <v>40344</v>
      </c>
      <c r="B531" s="9">
        <v>50</v>
      </c>
      <c r="C531" s="10"/>
      <c r="D531" s="34"/>
      <c r="E531" s="11"/>
      <c r="F531" s="10"/>
      <c r="G531" s="10"/>
      <c r="I531" s="5">
        <f t="shared" si="25"/>
        <v>6</v>
      </c>
      <c r="J531" s="4">
        <f t="shared" si="26"/>
        <v>144</v>
      </c>
      <c r="K531" s="4">
        <f t="shared" si="27"/>
        <v>7200</v>
      </c>
      <c r="N531" s="21"/>
      <c r="Q531" s="21"/>
      <c r="R531" s="10"/>
      <c r="S531" s="10"/>
      <c r="T531" s="68"/>
      <c r="V531" s="21"/>
      <c r="X531" s="35"/>
      <c r="Y531" s="36"/>
      <c r="Z531" s="12"/>
      <c r="AA531" s="12"/>
      <c r="AB531" s="12"/>
      <c r="AC531" s="72"/>
      <c r="AD531" s="12"/>
      <c r="AF531" s="29"/>
      <c r="AG531" s="30"/>
      <c r="AH531" s="29"/>
      <c r="AI531" s="29"/>
      <c r="AJ531" s="31"/>
      <c r="AK531" s="29"/>
      <c r="AL531" s="30"/>
    </row>
    <row r="532" spans="1:38">
      <c r="A532" s="32">
        <v>40345</v>
      </c>
      <c r="B532" s="9">
        <v>50</v>
      </c>
      <c r="C532" s="10"/>
      <c r="D532" s="34"/>
      <c r="E532" s="11"/>
      <c r="F532" s="10"/>
      <c r="G532" s="10"/>
      <c r="I532" s="5">
        <f t="shared" si="25"/>
        <v>6</v>
      </c>
      <c r="J532" s="4">
        <f t="shared" si="26"/>
        <v>144</v>
      </c>
      <c r="K532" s="4">
        <f t="shared" si="27"/>
        <v>7200</v>
      </c>
      <c r="N532" s="21"/>
      <c r="Q532" s="21"/>
      <c r="R532" s="10"/>
      <c r="S532" s="10"/>
      <c r="T532" s="68"/>
      <c r="V532" s="21"/>
      <c r="X532" s="35"/>
      <c r="Y532" s="36"/>
      <c r="Z532" s="12"/>
      <c r="AA532" s="12"/>
      <c r="AB532" s="12"/>
      <c r="AC532" s="72"/>
      <c r="AD532" s="12"/>
      <c r="AF532" s="29"/>
      <c r="AG532" s="30"/>
      <c r="AH532" s="29"/>
      <c r="AI532" s="29"/>
      <c r="AJ532" s="31"/>
      <c r="AK532" s="29"/>
      <c r="AL532" s="30"/>
    </row>
    <row r="533" spans="1:38">
      <c r="A533" s="32">
        <v>40346</v>
      </c>
      <c r="B533" s="9">
        <v>50</v>
      </c>
      <c r="C533" s="10"/>
      <c r="D533" s="34"/>
      <c r="E533" s="11"/>
      <c r="F533" s="10"/>
      <c r="G533" s="10"/>
      <c r="I533" s="5">
        <f t="shared" si="25"/>
        <v>6</v>
      </c>
      <c r="J533" s="4">
        <f t="shared" si="26"/>
        <v>144</v>
      </c>
      <c r="K533" s="4">
        <f t="shared" si="27"/>
        <v>7200</v>
      </c>
      <c r="N533" s="21"/>
      <c r="Q533" s="21"/>
      <c r="R533" s="10"/>
      <c r="S533" s="10"/>
      <c r="T533" s="68"/>
      <c r="V533" s="21"/>
      <c r="X533" s="35"/>
      <c r="Y533" s="36"/>
      <c r="Z533" s="12"/>
      <c r="AA533" s="12"/>
      <c r="AB533" s="12"/>
      <c r="AC533" s="72"/>
      <c r="AD533" s="12"/>
      <c r="AF533" s="29"/>
      <c r="AG533" s="30"/>
      <c r="AH533" s="29"/>
      <c r="AI533" s="29"/>
      <c r="AJ533" s="31"/>
      <c r="AK533" s="29"/>
      <c r="AL533" s="30"/>
    </row>
    <row r="534" spans="1:38">
      <c r="A534" s="32">
        <v>40347</v>
      </c>
      <c r="B534" s="9">
        <v>50</v>
      </c>
      <c r="C534" s="10"/>
      <c r="D534" s="34"/>
      <c r="E534" s="11"/>
      <c r="F534" s="10"/>
      <c r="G534" s="10"/>
      <c r="I534" s="5">
        <f t="shared" si="25"/>
        <v>6</v>
      </c>
      <c r="J534" s="4">
        <f t="shared" si="26"/>
        <v>144</v>
      </c>
      <c r="K534" s="4">
        <f t="shared" si="27"/>
        <v>7200</v>
      </c>
      <c r="N534" s="21"/>
      <c r="Q534" s="21"/>
      <c r="R534" s="10"/>
      <c r="S534" s="10"/>
      <c r="T534" s="68"/>
      <c r="V534" s="21"/>
      <c r="X534" s="35"/>
      <c r="Y534" s="36"/>
      <c r="Z534" s="12"/>
      <c r="AA534" s="12"/>
      <c r="AB534" s="12"/>
      <c r="AC534" s="72"/>
      <c r="AD534" s="12"/>
      <c r="AF534" s="29"/>
      <c r="AG534" s="30"/>
      <c r="AH534" s="29"/>
      <c r="AI534" s="29"/>
      <c r="AJ534" s="31"/>
      <c r="AK534" s="29"/>
      <c r="AL534" s="30"/>
    </row>
    <row r="535" spans="1:38">
      <c r="A535" s="32">
        <v>40348</v>
      </c>
      <c r="B535" s="9">
        <v>50</v>
      </c>
      <c r="C535" s="10"/>
      <c r="D535" s="34"/>
      <c r="E535" s="11"/>
      <c r="F535" s="10"/>
      <c r="G535" s="10"/>
      <c r="I535" s="5">
        <f t="shared" si="25"/>
        <v>6</v>
      </c>
      <c r="J535" s="4">
        <f t="shared" si="26"/>
        <v>144</v>
      </c>
      <c r="K535" s="4">
        <f t="shared" si="27"/>
        <v>7200</v>
      </c>
      <c r="N535" s="21"/>
      <c r="Q535" s="21"/>
      <c r="R535" s="10"/>
      <c r="S535" s="10"/>
      <c r="T535" s="68"/>
      <c r="V535" s="21"/>
      <c r="X535" s="35"/>
      <c r="Y535" s="36"/>
      <c r="Z535" s="12"/>
      <c r="AA535" s="12"/>
      <c r="AB535" s="12"/>
      <c r="AC535" s="72"/>
      <c r="AD535" s="12"/>
      <c r="AF535" s="29"/>
      <c r="AG535" s="30"/>
      <c r="AH535" s="29"/>
      <c r="AI535" s="29"/>
      <c r="AJ535" s="31"/>
      <c r="AK535" s="29"/>
      <c r="AL535" s="30"/>
    </row>
    <row r="536" spans="1:38">
      <c r="A536" s="32">
        <v>40349</v>
      </c>
      <c r="B536" s="9">
        <v>50</v>
      </c>
      <c r="C536" s="10"/>
      <c r="D536" s="34"/>
      <c r="E536" s="11"/>
      <c r="F536" s="10"/>
      <c r="G536" s="10"/>
      <c r="I536" s="5">
        <f t="shared" si="25"/>
        <v>6</v>
      </c>
      <c r="J536" s="4">
        <f t="shared" si="26"/>
        <v>144</v>
      </c>
      <c r="K536" s="4">
        <f t="shared" si="27"/>
        <v>7200</v>
      </c>
      <c r="N536" s="21"/>
      <c r="Q536" s="21"/>
      <c r="R536" s="10"/>
      <c r="S536" s="10"/>
      <c r="T536" s="68"/>
      <c r="V536" s="21"/>
      <c r="X536" s="35"/>
      <c r="Y536" s="36"/>
      <c r="Z536" s="12"/>
      <c r="AA536" s="12"/>
      <c r="AB536" s="12"/>
      <c r="AC536" s="72"/>
      <c r="AD536" s="12"/>
      <c r="AF536" s="29"/>
      <c r="AG536" s="30"/>
      <c r="AH536" s="29"/>
      <c r="AI536" s="29"/>
      <c r="AJ536" s="31"/>
      <c r="AK536" s="29"/>
      <c r="AL536" s="30"/>
    </row>
    <row r="537" spans="1:38">
      <c r="A537" s="32">
        <v>40350</v>
      </c>
      <c r="B537" s="9">
        <v>50</v>
      </c>
      <c r="C537" s="10"/>
      <c r="D537" s="34"/>
      <c r="E537" s="11"/>
      <c r="F537" s="10"/>
      <c r="G537" s="10"/>
      <c r="I537" s="5">
        <f t="shared" si="25"/>
        <v>6</v>
      </c>
      <c r="J537" s="4">
        <f t="shared" si="26"/>
        <v>144</v>
      </c>
      <c r="K537" s="4">
        <f t="shared" si="27"/>
        <v>7200</v>
      </c>
      <c r="N537" s="21"/>
      <c r="Q537" s="21"/>
      <c r="R537" s="10"/>
      <c r="S537" s="10"/>
      <c r="T537" s="68"/>
      <c r="V537" s="21"/>
      <c r="X537" s="35"/>
      <c r="Y537" s="36"/>
      <c r="Z537" s="12"/>
      <c r="AA537" s="12"/>
      <c r="AB537" s="12"/>
      <c r="AC537" s="72"/>
      <c r="AD537" s="12"/>
      <c r="AF537" s="29"/>
      <c r="AG537" s="30"/>
      <c r="AH537" s="29"/>
      <c r="AI537" s="29"/>
      <c r="AJ537" s="31"/>
      <c r="AK537" s="29"/>
      <c r="AL537" s="30"/>
    </row>
    <row r="538" spans="1:38">
      <c r="A538" s="32">
        <v>40351</v>
      </c>
      <c r="B538" s="9">
        <v>50</v>
      </c>
      <c r="C538" s="10"/>
      <c r="D538" s="34"/>
      <c r="E538" s="11"/>
      <c r="F538" s="10"/>
      <c r="G538" s="10"/>
      <c r="I538" s="5">
        <f t="shared" si="25"/>
        <v>6</v>
      </c>
      <c r="J538" s="4">
        <f t="shared" si="26"/>
        <v>144</v>
      </c>
      <c r="K538" s="4">
        <f t="shared" si="27"/>
        <v>7200</v>
      </c>
      <c r="N538" s="21"/>
      <c r="Q538" s="21"/>
      <c r="R538" s="10"/>
      <c r="S538" s="10"/>
      <c r="T538" s="68"/>
      <c r="V538" s="21"/>
      <c r="X538" s="35"/>
      <c r="Y538" s="36"/>
      <c r="Z538" s="12"/>
      <c r="AA538" s="12"/>
      <c r="AB538" s="12"/>
      <c r="AC538" s="72"/>
      <c r="AD538" s="12"/>
      <c r="AF538" s="29"/>
      <c r="AG538" s="30"/>
      <c r="AH538" s="29"/>
      <c r="AI538" s="29"/>
      <c r="AJ538" s="31"/>
      <c r="AK538" s="29"/>
      <c r="AL538" s="30"/>
    </row>
    <row r="539" spans="1:38">
      <c r="A539" s="32">
        <v>40352</v>
      </c>
      <c r="B539" s="9">
        <v>50</v>
      </c>
      <c r="C539" s="10"/>
      <c r="D539" s="34"/>
      <c r="E539" s="11"/>
      <c r="F539" s="10"/>
      <c r="G539" s="10"/>
      <c r="I539" s="5">
        <f t="shared" si="25"/>
        <v>6</v>
      </c>
      <c r="J539" s="4">
        <f t="shared" si="26"/>
        <v>144</v>
      </c>
      <c r="K539" s="4">
        <f t="shared" si="27"/>
        <v>7200</v>
      </c>
      <c r="N539" s="21"/>
      <c r="Q539" s="21"/>
      <c r="R539" s="10"/>
      <c r="S539" s="10"/>
      <c r="T539" s="68"/>
      <c r="V539" s="21"/>
      <c r="X539" s="35"/>
      <c r="Y539" s="36"/>
      <c r="Z539" s="12"/>
      <c r="AA539" s="12"/>
      <c r="AB539" s="12"/>
      <c r="AC539" s="72"/>
      <c r="AD539" s="12"/>
      <c r="AF539" s="29"/>
      <c r="AG539" s="30"/>
      <c r="AH539" s="29"/>
      <c r="AI539" s="29"/>
      <c r="AJ539" s="31"/>
      <c r="AK539" s="29"/>
      <c r="AL539" s="30"/>
    </row>
    <row r="540" spans="1:38">
      <c r="A540" s="32">
        <v>40353</v>
      </c>
      <c r="B540" s="9">
        <v>50</v>
      </c>
      <c r="C540" s="10"/>
      <c r="D540" s="34"/>
      <c r="E540" s="11"/>
      <c r="F540" s="10"/>
      <c r="G540" s="10"/>
      <c r="I540" s="5">
        <f t="shared" si="25"/>
        <v>6</v>
      </c>
      <c r="J540" s="4">
        <f t="shared" si="26"/>
        <v>144</v>
      </c>
      <c r="K540" s="4">
        <f t="shared" si="27"/>
        <v>7200</v>
      </c>
      <c r="N540" s="21"/>
      <c r="Q540" s="21"/>
      <c r="R540" s="10"/>
      <c r="S540" s="10"/>
      <c r="T540" s="68"/>
      <c r="V540" s="21"/>
      <c r="X540" s="35"/>
      <c r="Y540" s="36"/>
      <c r="Z540" s="12"/>
      <c r="AA540" s="12"/>
      <c r="AB540" s="12"/>
      <c r="AC540" s="72"/>
      <c r="AD540" s="12"/>
      <c r="AF540" s="29"/>
      <c r="AG540" s="30"/>
      <c r="AH540" s="29"/>
      <c r="AI540" s="29"/>
      <c r="AJ540" s="31"/>
      <c r="AK540" s="29"/>
      <c r="AL540" s="30"/>
    </row>
    <row r="541" spans="1:38">
      <c r="A541" s="32">
        <v>40354</v>
      </c>
      <c r="B541" s="9">
        <v>50</v>
      </c>
      <c r="C541" s="10"/>
      <c r="D541" s="34"/>
      <c r="E541" s="11"/>
      <c r="F541" s="10"/>
      <c r="G541" s="10"/>
      <c r="I541" s="5">
        <f t="shared" si="25"/>
        <v>6</v>
      </c>
      <c r="J541" s="4">
        <f t="shared" si="26"/>
        <v>144</v>
      </c>
      <c r="K541" s="4">
        <f t="shared" si="27"/>
        <v>7200</v>
      </c>
      <c r="N541" s="21"/>
      <c r="Q541" s="21"/>
      <c r="R541" s="10"/>
      <c r="S541" s="10"/>
      <c r="T541" s="68"/>
      <c r="V541" s="21"/>
      <c r="X541" s="35"/>
      <c r="Y541" s="36"/>
      <c r="Z541" s="12"/>
      <c r="AA541" s="12"/>
      <c r="AB541" s="12"/>
      <c r="AC541" s="72"/>
      <c r="AD541" s="12"/>
      <c r="AF541" s="29"/>
      <c r="AG541" s="30"/>
      <c r="AH541" s="29"/>
      <c r="AI541" s="29"/>
      <c r="AJ541" s="31"/>
      <c r="AK541" s="29"/>
      <c r="AL541" s="30"/>
    </row>
    <row r="542" spans="1:38">
      <c r="A542" s="32">
        <v>40355</v>
      </c>
      <c r="B542" s="9">
        <v>50</v>
      </c>
      <c r="C542" s="10"/>
      <c r="D542" s="34"/>
      <c r="E542" s="11"/>
      <c r="F542" s="10"/>
      <c r="G542" s="10"/>
      <c r="I542" s="5">
        <f t="shared" si="25"/>
        <v>6</v>
      </c>
      <c r="J542" s="4">
        <f t="shared" si="26"/>
        <v>144</v>
      </c>
      <c r="K542" s="4">
        <f t="shared" si="27"/>
        <v>7200</v>
      </c>
      <c r="N542" s="21"/>
      <c r="Q542" s="21"/>
      <c r="R542" s="10"/>
      <c r="S542" s="10"/>
      <c r="T542" s="68"/>
      <c r="V542" s="21"/>
      <c r="X542" s="35"/>
      <c r="Y542" s="36"/>
      <c r="Z542" s="12"/>
      <c r="AA542" s="12"/>
      <c r="AB542" s="12"/>
      <c r="AC542" s="72"/>
      <c r="AD542" s="12"/>
      <c r="AF542" s="29"/>
      <c r="AG542" s="30"/>
      <c r="AH542" s="29"/>
      <c r="AI542" s="29"/>
      <c r="AJ542" s="31"/>
      <c r="AK542" s="29"/>
      <c r="AL542" s="30"/>
    </row>
    <row r="543" spans="1:38">
      <c r="A543" s="32">
        <v>40356</v>
      </c>
      <c r="B543" s="9">
        <v>50</v>
      </c>
      <c r="C543" s="10"/>
      <c r="D543" s="34"/>
      <c r="E543" s="11"/>
      <c r="F543" s="10"/>
      <c r="G543" s="10"/>
      <c r="I543" s="5">
        <f t="shared" si="25"/>
        <v>6</v>
      </c>
      <c r="J543" s="4">
        <f t="shared" si="26"/>
        <v>144</v>
      </c>
      <c r="K543" s="4">
        <f t="shared" si="27"/>
        <v>7200</v>
      </c>
      <c r="N543" s="21"/>
      <c r="Q543" s="21"/>
      <c r="R543" s="10"/>
      <c r="S543" s="10"/>
      <c r="T543" s="68"/>
      <c r="V543" s="21"/>
      <c r="X543" s="35"/>
      <c r="Y543" s="36"/>
      <c r="Z543" s="12"/>
      <c r="AA543" s="12"/>
      <c r="AB543" s="12"/>
      <c r="AC543" s="72"/>
      <c r="AD543" s="12"/>
      <c r="AF543" s="29"/>
      <c r="AG543" s="30"/>
      <c r="AH543" s="29"/>
      <c r="AI543" s="29"/>
      <c r="AJ543" s="31"/>
      <c r="AK543" s="29"/>
      <c r="AL543" s="30"/>
    </row>
    <row r="544" spans="1:38">
      <c r="A544" s="32">
        <v>40357</v>
      </c>
      <c r="B544" s="9">
        <v>50</v>
      </c>
      <c r="C544" s="10"/>
      <c r="D544" s="34"/>
      <c r="E544" s="11"/>
      <c r="F544" s="10"/>
      <c r="G544" s="10"/>
      <c r="I544" s="5">
        <f t="shared" si="25"/>
        <v>6</v>
      </c>
      <c r="J544" s="4">
        <f t="shared" si="26"/>
        <v>144</v>
      </c>
      <c r="K544" s="4">
        <f t="shared" si="27"/>
        <v>7200</v>
      </c>
      <c r="N544" s="21"/>
      <c r="Q544" s="21"/>
      <c r="R544" s="10"/>
      <c r="S544" s="10"/>
      <c r="T544" s="68"/>
      <c r="V544" s="21"/>
      <c r="X544" s="35"/>
      <c r="Y544" s="36"/>
      <c r="Z544" s="12"/>
      <c r="AA544" s="12"/>
      <c r="AB544" s="12"/>
      <c r="AC544" s="72"/>
      <c r="AD544" s="12"/>
      <c r="AF544" s="29"/>
      <c r="AG544" s="30"/>
      <c r="AH544" s="29"/>
      <c r="AI544" s="29"/>
      <c r="AJ544" s="31"/>
      <c r="AK544" s="29"/>
      <c r="AL544" s="30"/>
    </row>
    <row r="545" spans="1:38">
      <c r="A545" s="32">
        <v>40358</v>
      </c>
      <c r="B545" s="9">
        <v>50</v>
      </c>
      <c r="C545" s="10"/>
      <c r="D545" s="34"/>
      <c r="E545" s="11"/>
      <c r="F545" s="10"/>
      <c r="G545" s="10"/>
      <c r="I545" s="5">
        <f t="shared" si="25"/>
        <v>6</v>
      </c>
      <c r="J545" s="4">
        <f t="shared" si="26"/>
        <v>144</v>
      </c>
      <c r="K545" s="4">
        <f t="shared" si="27"/>
        <v>7200</v>
      </c>
      <c r="N545" s="21"/>
      <c r="Q545" s="21"/>
      <c r="R545" s="10"/>
      <c r="S545" s="10"/>
      <c r="T545" s="68"/>
      <c r="V545" s="21"/>
      <c r="X545" s="35"/>
      <c r="Y545" s="36"/>
      <c r="Z545" s="12"/>
      <c r="AA545" s="12"/>
      <c r="AB545" s="12"/>
      <c r="AC545" s="72"/>
      <c r="AD545" s="12"/>
      <c r="AF545" s="29"/>
      <c r="AG545" s="30"/>
      <c r="AH545" s="29"/>
      <c r="AI545" s="29"/>
      <c r="AJ545" s="31"/>
      <c r="AK545" s="29"/>
      <c r="AL545" s="30"/>
    </row>
    <row r="546" spans="1:38">
      <c r="A546" s="32">
        <v>40359</v>
      </c>
      <c r="B546" s="9">
        <v>50</v>
      </c>
      <c r="C546" s="10"/>
      <c r="D546" s="34"/>
      <c r="E546" s="11"/>
      <c r="F546" s="10"/>
      <c r="G546" s="10"/>
      <c r="I546" s="5">
        <f t="shared" si="25"/>
        <v>6</v>
      </c>
      <c r="J546" s="4">
        <f t="shared" si="26"/>
        <v>144</v>
      </c>
      <c r="K546" s="4">
        <f t="shared" si="27"/>
        <v>7200</v>
      </c>
      <c r="N546" s="21"/>
      <c r="Q546" s="21"/>
      <c r="R546" s="10"/>
      <c r="S546" s="10"/>
      <c r="T546" s="68"/>
      <c r="V546" s="21"/>
      <c r="X546" s="35"/>
      <c r="Y546" s="36"/>
      <c r="Z546" s="12"/>
      <c r="AA546" s="12"/>
      <c r="AB546" s="12"/>
      <c r="AC546" s="72"/>
      <c r="AD546" s="12"/>
      <c r="AF546" s="29"/>
      <c r="AG546" s="30"/>
      <c r="AH546" s="29"/>
      <c r="AI546" s="29"/>
      <c r="AJ546" s="31"/>
      <c r="AK546" s="29"/>
      <c r="AL546" s="30"/>
    </row>
    <row r="547" spans="1:38">
      <c r="A547" s="32">
        <v>40360</v>
      </c>
      <c r="B547" s="9">
        <v>50</v>
      </c>
      <c r="C547" s="33"/>
      <c r="D547" s="34">
        <f t="shared" ref="D547:D610" si="28">((2^256)/(2^208*65535)/600)*E547/(10^12)</f>
        <v>1.389070622467988E-4</v>
      </c>
      <c r="E547" s="34">
        <v>19.404796328382101</v>
      </c>
      <c r="F547" s="3" t="e">
        <f ca="1">VLOOKUP(A547,ERCOT_345kv_West_ATC!A:B,2)</f>
        <v>#N/A</v>
      </c>
      <c r="G547" s="3" t="e">
        <f ca="1">VLOOKUP(A547,ERCOT_345kv_West_ATC!G:H,2)</f>
        <v>#N/A</v>
      </c>
      <c r="I547" s="5">
        <f>60/10</f>
        <v>6</v>
      </c>
      <c r="J547" s="4">
        <f>I547*24</f>
        <v>144</v>
      </c>
      <c r="K547" s="4">
        <f>J547*B547</f>
        <v>7200</v>
      </c>
      <c r="L547" s="6">
        <f t="shared" ref="L547" si="29">K547*C547</f>
        <v>0</v>
      </c>
      <c r="N547" s="22">
        <f t="shared" ref="N547" si="30">L547/D547</f>
        <v>0</v>
      </c>
      <c r="O547" s="14">
        <f t="shared" ref="O547" si="31">(K547*100000000)/D547</f>
        <v>5183321771795608</v>
      </c>
      <c r="P547" s="14"/>
      <c r="Q547" s="22"/>
      <c r="V547" s="16"/>
      <c r="W547" s="16"/>
      <c r="X547" s="16"/>
      <c r="Z547" s="15"/>
      <c r="AA547" s="16"/>
      <c r="AB547" s="3"/>
      <c r="AC547" s="69"/>
      <c r="AD547" s="3"/>
      <c r="AF547" s="29"/>
      <c r="AG547" s="30"/>
      <c r="AH547" s="29"/>
      <c r="AI547" s="29"/>
      <c r="AJ547" s="31"/>
      <c r="AK547" s="29"/>
      <c r="AL547" s="30"/>
    </row>
    <row r="548" spans="1:38">
      <c r="A548" s="32">
        <v>40361</v>
      </c>
      <c r="B548" s="9">
        <v>50</v>
      </c>
      <c r="C548" s="33"/>
      <c r="D548" s="34">
        <f t="shared" si="28"/>
        <v>1.389070622467988E-4</v>
      </c>
      <c r="E548" s="34">
        <v>19.404796328382101</v>
      </c>
      <c r="F548" s="3" t="e">
        <f ca="1">VLOOKUP(A548,ERCOT_345kv_West_ATC!A:B,2)</f>
        <v>#N/A</v>
      </c>
      <c r="G548" s="3" t="e">
        <f ca="1">VLOOKUP(A548,ERCOT_345kv_West_ATC!G:H,2)</f>
        <v>#N/A</v>
      </c>
      <c r="I548" s="5">
        <f t="shared" ref="I548:I611" si="32">60/10</f>
        <v>6</v>
      </c>
      <c r="J548" s="4">
        <f t="shared" ref="J548:J611" si="33">I548*24</f>
        <v>144</v>
      </c>
      <c r="K548" s="4">
        <f t="shared" ref="K548:K569" si="34">J548*B548</f>
        <v>7200</v>
      </c>
      <c r="L548" s="6">
        <f t="shared" ref="L548:L569" si="35">K548*C548</f>
        <v>0</v>
      </c>
      <c r="N548" s="22">
        <f t="shared" ref="N548:N611" si="36">L548/D548</f>
        <v>0</v>
      </c>
      <c r="O548" s="14">
        <f t="shared" ref="O548:O611" si="37">(K548*100000000)/D548</f>
        <v>5183321771795608</v>
      </c>
      <c r="Q548" s="22"/>
      <c r="V548" s="16"/>
      <c r="W548" s="16"/>
      <c r="X548" s="16"/>
      <c r="Z548" s="15"/>
      <c r="AA548" s="16"/>
      <c r="AB548" s="3"/>
      <c r="AC548" s="69"/>
      <c r="AD548" s="3"/>
      <c r="AF548" s="29"/>
      <c r="AG548" s="30"/>
      <c r="AH548" s="29"/>
      <c r="AI548" s="29"/>
      <c r="AJ548" s="31"/>
      <c r="AK548" s="29"/>
      <c r="AL548" s="30"/>
    </row>
    <row r="549" spans="1:38">
      <c r="A549" s="32">
        <v>40362</v>
      </c>
      <c r="B549" s="9">
        <v>50</v>
      </c>
      <c r="C549" s="33"/>
      <c r="D549" s="34">
        <f t="shared" si="28"/>
        <v>1.389070622467988E-4</v>
      </c>
      <c r="E549" s="34">
        <v>19.404796328382101</v>
      </c>
      <c r="F549" s="3" t="e">
        <f ca="1">VLOOKUP(A549,ERCOT_345kv_West_ATC!A:B,2)</f>
        <v>#N/A</v>
      </c>
      <c r="G549" s="3" t="e">
        <f ca="1">VLOOKUP(A549,ERCOT_345kv_West_ATC!G:H,2)</f>
        <v>#N/A</v>
      </c>
      <c r="I549" s="5">
        <f t="shared" si="32"/>
        <v>6</v>
      </c>
      <c r="J549" s="4">
        <f t="shared" si="33"/>
        <v>144</v>
      </c>
      <c r="K549" s="4">
        <f t="shared" si="34"/>
        <v>7200</v>
      </c>
      <c r="L549" s="6">
        <f t="shared" si="35"/>
        <v>0</v>
      </c>
      <c r="N549" s="22">
        <f t="shared" si="36"/>
        <v>0</v>
      </c>
      <c r="O549" s="14">
        <f t="shared" si="37"/>
        <v>5183321771795608</v>
      </c>
      <c r="Q549" s="22"/>
      <c r="V549" s="16"/>
      <c r="W549" s="16"/>
      <c r="X549" s="16"/>
      <c r="Z549" s="15"/>
      <c r="AA549" s="16"/>
      <c r="AB549" s="3"/>
      <c r="AC549" s="69"/>
      <c r="AD549" s="3"/>
      <c r="AF549" s="29"/>
      <c r="AG549" s="30"/>
      <c r="AH549" s="29"/>
      <c r="AI549" s="29"/>
      <c r="AJ549" s="31"/>
      <c r="AK549" s="29"/>
      <c r="AL549" s="30"/>
    </row>
    <row r="550" spans="1:38">
      <c r="A550" s="32">
        <v>40363</v>
      </c>
      <c r="B550" s="9">
        <v>50</v>
      </c>
      <c r="C550" s="33"/>
      <c r="D550" s="34">
        <f t="shared" si="28"/>
        <v>1.389070622467988E-4</v>
      </c>
      <c r="E550" s="34">
        <v>19.404796328382101</v>
      </c>
      <c r="F550" s="3" t="e">
        <f ca="1">VLOOKUP(A550,ERCOT_345kv_West_ATC!A:B,2)</f>
        <v>#N/A</v>
      </c>
      <c r="G550" s="3" t="e">
        <f ca="1">VLOOKUP(A550,ERCOT_345kv_West_ATC!G:H,2)</f>
        <v>#N/A</v>
      </c>
      <c r="I550" s="5">
        <f t="shared" si="32"/>
        <v>6</v>
      </c>
      <c r="J550" s="4">
        <f t="shared" si="33"/>
        <v>144</v>
      </c>
      <c r="K550" s="4">
        <f t="shared" si="34"/>
        <v>7200</v>
      </c>
      <c r="L550" s="6">
        <f t="shared" si="35"/>
        <v>0</v>
      </c>
      <c r="N550" s="22">
        <f t="shared" si="36"/>
        <v>0</v>
      </c>
      <c r="O550" s="14">
        <f t="shared" si="37"/>
        <v>5183321771795608</v>
      </c>
      <c r="Q550" s="22"/>
      <c r="V550" s="16"/>
      <c r="W550" s="16"/>
      <c r="X550" s="16"/>
      <c r="Z550" s="15"/>
      <c r="AA550" s="16"/>
      <c r="AB550" s="3"/>
      <c r="AC550" s="69"/>
      <c r="AD550" s="3"/>
      <c r="AF550" s="29"/>
      <c r="AG550" s="30"/>
      <c r="AH550" s="29"/>
      <c r="AI550" s="29"/>
      <c r="AJ550" s="31"/>
      <c r="AK550" s="29"/>
      <c r="AL550" s="30"/>
    </row>
    <row r="551" spans="1:38">
      <c r="A551" s="32">
        <v>40364</v>
      </c>
      <c r="B551" s="9">
        <v>50</v>
      </c>
      <c r="C551" s="33"/>
      <c r="D551" s="34">
        <f t="shared" si="28"/>
        <v>1.389070622467988E-4</v>
      </c>
      <c r="E551" s="34">
        <v>19.404796328382101</v>
      </c>
      <c r="F551" s="3" t="e">
        <f ca="1">VLOOKUP(A551,ERCOT_345kv_West_ATC!A:B,2)</f>
        <v>#N/A</v>
      </c>
      <c r="G551" s="3" t="e">
        <f ca="1">VLOOKUP(A551,ERCOT_345kv_West_ATC!G:H,2)</f>
        <v>#N/A</v>
      </c>
      <c r="I551" s="5">
        <f t="shared" si="32"/>
        <v>6</v>
      </c>
      <c r="J551" s="4">
        <f t="shared" si="33"/>
        <v>144</v>
      </c>
      <c r="K551" s="4">
        <f t="shared" si="34"/>
        <v>7200</v>
      </c>
      <c r="L551" s="6">
        <f t="shared" si="35"/>
        <v>0</v>
      </c>
      <c r="N551" s="22">
        <f t="shared" si="36"/>
        <v>0</v>
      </c>
      <c r="O551" s="14">
        <f t="shared" si="37"/>
        <v>5183321771795608</v>
      </c>
      <c r="Q551" s="22"/>
      <c r="V551" s="16"/>
      <c r="W551" s="16"/>
      <c r="X551" s="16"/>
      <c r="Z551" s="15"/>
      <c r="AA551" s="16"/>
      <c r="AB551" s="3"/>
      <c r="AC551" s="69"/>
      <c r="AD551" s="3"/>
      <c r="AF551" s="29"/>
      <c r="AG551" s="30"/>
      <c r="AH551" s="29"/>
      <c r="AI551" s="29"/>
      <c r="AJ551" s="31"/>
      <c r="AK551" s="29"/>
      <c r="AL551" s="30"/>
    </row>
    <row r="552" spans="1:38">
      <c r="A552" s="32">
        <v>40365</v>
      </c>
      <c r="B552" s="9">
        <v>50</v>
      </c>
      <c r="C552" s="33"/>
      <c r="D552" s="34">
        <f t="shared" si="28"/>
        <v>1.6823111898191262E-4</v>
      </c>
      <c r="E552" s="34">
        <v>23.501257222903099</v>
      </c>
      <c r="F552" s="3" t="e">
        <f ca="1">VLOOKUP(A552,ERCOT_345kv_West_ATC!A:B,2)</f>
        <v>#N/A</v>
      </c>
      <c r="G552" s="3" t="e">
        <f ca="1">VLOOKUP(A552,ERCOT_345kv_West_ATC!G:H,2)</f>
        <v>#N/A</v>
      </c>
      <c r="I552" s="5">
        <f t="shared" si="32"/>
        <v>6</v>
      </c>
      <c r="J552" s="4">
        <f t="shared" si="33"/>
        <v>144</v>
      </c>
      <c r="K552" s="4">
        <f t="shared" si="34"/>
        <v>7200</v>
      </c>
      <c r="L552" s="6">
        <f t="shared" si="35"/>
        <v>0</v>
      </c>
      <c r="N552" s="22">
        <f t="shared" si="36"/>
        <v>0</v>
      </c>
      <c r="O552" s="14">
        <f t="shared" si="37"/>
        <v>4279826493203144.5</v>
      </c>
      <c r="Q552" s="22"/>
      <c r="V552" s="16"/>
      <c r="W552" s="16"/>
      <c r="X552" s="16"/>
      <c r="Z552" s="15"/>
      <c r="AA552" s="16"/>
      <c r="AB552" s="3"/>
      <c r="AC552" s="69"/>
      <c r="AD552" s="3"/>
      <c r="AF552" s="29"/>
      <c r="AG552" s="30"/>
      <c r="AH552" s="29"/>
      <c r="AI552" s="29"/>
      <c r="AJ552" s="31"/>
      <c r="AK552" s="29"/>
      <c r="AL552" s="30"/>
    </row>
    <row r="553" spans="1:38">
      <c r="A553" s="32">
        <v>40366</v>
      </c>
      <c r="B553" s="9">
        <v>50</v>
      </c>
      <c r="C553" s="33"/>
      <c r="D553" s="34">
        <f t="shared" si="28"/>
        <v>1.6823111898191262E-4</v>
      </c>
      <c r="E553" s="34">
        <v>23.501257222903099</v>
      </c>
      <c r="F553" s="3" t="e">
        <f ca="1">VLOOKUP(A553,ERCOT_345kv_West_ATC!A:B,2)</f>
        <v>#N/A</v>
      </c>
      <c r="G553" s="3" t="e">
        <f ca="1">VLOOKUP(A553,ERCOT_345kv_West_ATC!G:H,2)</f>
        <v>#N/A</v>
      </c>
      <c r="I553" s="5">
        <f t="shared" si="32"/>
        <v>6</v>
      </c>
      <c r="J553" s="4">
        <f t="shared" si="33"/>
        <v>144</v>
      </c>
      <c r="K553" s="4">
        <f t="shared" si="34"/>
        <v>7200</v>
      </c>
      <c r="L553" s="6">
        <f t="shared" si="35"/>
        <v>0</v>
      </c>
      <c r="N553" s="22">
        <f t="shared" si="36"/>
        <v>0</v>
      </c>
      <c r="O553" s="14">
        <f t="shared" si="37"/>
        <v>4279826493203144.5</v>
      </c>
      <c r="Q553" s="22"/>
      <c r="V553" s="16"/>
      <c r="W553" s="16"/>
      <c r="X553" s="16"/>
      <c r="Z553" s="15"/>
      <c r="AA553" s="16"/>
      <c r="AB553" s="3"/>
      <c r="AC553" s="69"/>
      <c r="AD553" s="3"/>
      <c r="AF553" s="29"/>
      <c r="AG553" s="30"/>
      <c r="AH553" s="29"/>
      <c r="AI553" s="29"/>
      <c r="AJ553" s="31"/>
      <c r="AK553" s="29"/>
      <c r="AL553" s="30"/>
    </row>
    <row r="554" spans="1:38">
      <c r="A554" s="32">
        <v>40367</v>
      </c>
      <c r="B554" s="9">
        <v>50</v>
      </c>
      <c r="C554" s="33"/>
      <c r="D554" s="34">
        <f t="shared" si="28"/>
        <v>1.6823111898191262E-4</v>
      </c>
      <c r="E554" s="34">
        <v>23.501257222903099</v>
      </c>
      <c r="F554" s="3" t="e">
        <f ca="1">VLOOKUP(A554,ERCOT_345kv_West_ATC!A:B,2)</f>
        <v>#N/A</v>
      </c>
      <c r="G554" s="3" t="e">
        <f ca="1">VLOOKUP(A554,ERCOT_345kv_West_ATC!G:H,2)</f>
        <v>#N/A</v>
      </c>
      <c r="I554" s="5">
        <f t="shared" si="32"/>
        <v>6</v>
      </c>
      <c r="J554" s="4">
        <f t="shared" si="33"/>
        <v>144</v>
      </c>
      <c r="K554" s="4">
        <f t="shared" si="34"/>
        <v>7200</v>
      </c>
      <c r="L554" s="6">
        <f t="shared" si="35"/>
        <v>0</v>
      </c>
      <c r="N554" s="22">
        <f t="shared" si="36"/>
        <v>0</v>
      </c>
      <c r="O554" s="14">
        <f t="shared" si="37"/>
        <v>4279826493203144.5</v>
      </c>
      <c r="Q554" s="22"/>
      <c r="V554" s="16"/>
      <c r="W554" s="16"/>
      <c r="X554" s="16"/>
      <c r="Z554" s="15"/>
      <c r="AA554" s="16"/>
      <c r="AB554" s="3"/>
      <c r="AC554" s="69"/>
      <c r="AD554" s="3"/>
      <c r="AF554" s="29"/>
      <c r="AG554" s="30"/>
      <c r="AH554" s="29"/>
      <c r="AI554" s="29"/>
      <c r="AJ554" s="31"/>
      <c r="AK554" s="29"/>
      <c r="AL554" s="30"/>
    </row>
    <row r="555" spans="1:38">
      <c r="A555" s="32">
        <v>40368</v>
      </c>
      <c r="B555" s="9">
        <v>50</v>
      </c>
      <c r="C555" s="33"/>
      <c r="D555" s="34">
        <f t="shared" si="28"/>
        <v>1.6823111898191262E-4</v>
      </c>
      <c r="E555" s="34">
        <v>23.501257222903099</v>
      </c>
      <c r="F555" s="3" t="e">
        <f ca="1">VLOOKUP(A555,ERCOT_345kv_West_ATC!A:B,2)</f>
        <v>#N/A</v>
      </c>
      <c r="G555" s="3" t="e">
        <f ca="1">VLOOKUP(A555,ERCOT_345kv_West_ATC!G:H,2)</f>
        <v>#N/A</v>
      </c>
      <c r="I555" s="5">
        <f t="shared" si="32"/>
        <v>6</v>
      </c>
      <c r="J555" s="4">
        <f t="shared" si="33"/>
        <v>144</v>
      </c>
      <c r="K555" s="4">
        <f t="shared" si="34"/>
        <v>7200</v>
      </c>
      <c r="L555" s="6">
        <f t="shared" si="35"/>
        <v>0</v>
      </c>
      <c r="N555" s="22">
        <f t="shared" si="36"/>
        <v>0</v>
      </c>
      <c r="O555" s="14">
        <f t="shared" si="37"/>
        <v>4279826493203144.5</v>
      </c>
      <c r="Q555" s="22"/>
      <c r="V555" s="16"/>
      <c r="W555" s="16"/>
      <c r="X555" s="16"/>
      <c r="Z555" s="15"/>
      <c r="AA555" s="16"/>
      <c r="AB555" s="3"/>
      <c r="AC555" s="69"/>
      <c r="AD555" s="3"/>
      <c r="AF555" s="29"/>
      <c r="AG555" s="30"/>
      <c r="AH555" s="29"/>
      <c r="AI555" s="29"/>
      <c r="AJ555" s="31"/>
      <c r="AK555" s="29"/>
      <c r="AL555" s="30"/>
    </row>
    <row r="556" spans="1:38">
      <c r="A556" s="32">
        <v>40369</v>
      </c>
      <c r="B556" s="9">
        <v>50</v>
      </c>
      <c r="C556" s="33"/>
      <c r="D556" s="34">
        <f t="shared" si="28"/>
        <v>1.6823111898191262E-4</v>
      </c>
      <c r="E556" s="34">
        <v>23.501257222903099</v>
      </c>
      <c r="F556" s="3" t="e">
        <f ca="1">VLOOKUP(A556,ERCOT_345kv_West_ATC!A:B,2)</f>
        <v>#N/A</v>
      </c>
      <c r="G556" s="3" t="e">
        <f ca="1">VLOOKUP(A556,ERCOT_345kv_West_ATC!G:H,2)</f>
        <v>#N/A</v>
      </c>
      <c r="I556" s="5">
        <f t="shared" si="32"/>
        <v>6</v>
      </c>
      <c r="J556" s="4">
        <f t="shared" si="33"/>
        <v>144</v>
      </c>
      <c r="K556" s="4">
        <f t="shared" si="34"/>
        <v>7200</v>
      </c>
      <c r="L556" s="6">
        <f t="shared" si="35"/>
        <v>0</v>
      </c>
      <c r="N556" s="22">
        <f t="shared" si="36"/>
        <v>0</v>
      </c>
      <c r="O556" s="14">
        <f t="shared" si="37"/>
        <v>4279826493203144.5</v>
      </c>
      <c r="Q556" s="22"/>
      <c r="V556" s="16"/>
      <c r="W556" s="16"/>
      <c r="X556" s="16"/>
      <c r="Z556" s="15"/>
      <c r="AA556" s="16"/>
      <c r="AB556" s="3"/>
      <c r="AC556" s="69"/>
      <c r="AD556" s="3"/>
      <c r="AF556" s="29"/>
      <c r="AG556" s="30"/>
      <c r="AH556" s="29"/>
      <c r="AI556" s="29"/>
      <c r="AJ556" s="31"/>
      <c r="AK556" s="29"/>
      <c r="AL556" s="30"/>
    </row>
    <row r="557" spans="1:38">
      <c r="A557" s="32">
        <v>40370</v>
      </c>
      <c r="B557" s="9">
        <v>50</v>
      </c>
      <c r="C557" s="33"/>
      <c r="D557" s="34">
        <f t="shared" si="28"/>
        <v>1.6823111898191262E-4</v>
      </c>
      <c r="E557" s="34">
        <v>23.501257222903099</v>
      </c>
      <c r="F557" s="3" t="e">
        <f ca="1">VLOOKUP(A557,ERCOT_345kv_West_ATC!A:B,2)</f>
        <v>#N/A</v>
      </c>
      <c r="G557" s="3" t="e">
        <f ca="1">VLOOKUP(A557,ERCOT_345kv_West_ATC!G:H,2)</f>
        <v>#N/A</v>
      </c>
      <c r="I557" s="5">
        <f t="shared" si="32"/>
        <v>6</v>
      </c>
      <c r="J557" s="4">
        <f t="shared" si="33"/>
        <v>144</v>
      </c>
      <c r="K557" s="4">
        <f t="shared" si="34"/>
        <v>7200</v>
      </c>
      <c r="L557" s="6">
        <f t="shared" si="35"/>
        <v>0</v>
      </c>
      <c r="N557" s="22">
        <f t="shared" si="36"/>
        <v>0</v>
      </c>
      <c r="O557" s="14">
        <f t="shared" si="37"/>
        <v>4279826493203144.5</v>
      </c>
      <c r="Q557" s="22"/>
      <c r="V557" s="16"/>
      <c r="W557" s="16"/>
      <c r="X557" s="16"/>
      <c r="Z557" s="15"/>
      <c r="AA557" s="16"/>
      <c r="AB557" s="3"/>
      <c r="AC557" s="69"/>
      <c r="AD557" s="3"/>
      <c r="AF557" s="29"/>
      <c r="AG557" s="30"/>
      <c r="AH557" s="29"/>
      <c r="AI557" s="29"/>
      <c r="AJ557" s="31"/>
      <c r="AK557" s="29"/>
      <c r="AL557" s="30"/>
    </row>
    <row r="558" spans="1:38">
      <c r="A558" s="32">
        <v>40371</v>
      </c>
      <c r="B558" s="9">
        <v>50</v>
      </c>
      <c r="C558" s="33"/>
      <c r="D558" s="34">
        <f t="shared" si="28"/>
        <v>1.6823111898191262E-4</v>
      </c>
      <c r="E558" s="34">
        <v>23.501257222903099</v>
      </c>
      <c r="F558" s="3" t="e">
        <f ca="1">VLOOKUP(A558,ERCOT_345kv_West_ATC!A:B,2)</f>
        <v>#N/A</v>
      </c>
      <c r="G558" s="3" t="e">
        <f ca="1">VLOOKUP(A558,ERCOT_345kv_West_ATC!G:H,2)</f>
        <v>#N/A</v>
      </c>
      <c r="I558" s="5">
        <f t="shared" si="32"/>
        <v>6</v>
      </c>
      <c r="J558" s="4">
        <f t="shared" si="33"/>
        <v>144</v>
      </c>
      <c r="K558" s="4">
        <f t="shared" si="34"/>
        <v>7200</v>
      </c>
      <c r="L558" s="6">
        <f t="shared" si="35"/>
        <v>0</v>
      </c>
      <c r="N558" s="22">
        <f t="shared" si="36"/>
        <v>0</v>
      </c>
      <c r="O558" s="14">
        <f t="shared" si="37"/>
        <v>4279826493203144.5</v>
      </c>
      <c r="Q558" s="22"/>
      <c r="V558" s="16"/>
      <c r="W558" s="16"/>
      <c r="X558" s="16"/>
      <c r="Z558" s="15"/>
      <c r="AA558" s="16"/>
      <c r="AB558" s="3"/>
      <c r="AC558" s="69"/>
      <c r="AD558" s="3"/>
      <c r="AF558" s="29"/>
      <c r="AG558" s="30"/>
      <c r="AH558" s="29"/>
      <c r="AI558" s="29"/>
      <c r="AJ558" s="31"/>
      <c r="AK558" s="29"/>
      <c r="AL558" s="30"/>
    </row>
    <row r="559" spans="1:38">
      <c r="A559" s="32">
        <v>40372</v>
      </c>
      <c r="B559" s="9">
        <v>50</v>
      </c>
      <c r="C559" s="33"/>
      <c r="D559" s="34">
        <f t="shared" si="28"/>
        <v>3.248893285122579E-4</v>
      </c>
      <c r="E559" s="34">
        <v>45.385822341012599</v>
      </c>
      <c r="F559" s="3" t="e">
        <f ca="1">VLOOKUP(A559,ERCOT_345kv_West_ATC!A:B,2)</f>
        <v>#N/A</v>
      </c>
      <c r="G559" s="3" t="e">
        <f ca="1">VLOOKUP(A559,ERCOT_345kv_West_ATC!G:H,2)</f>
        <v>#N/A</v>
      </c>
      <c r="I559" s="5">
        <f t="shared" si="32"/>
        <v>6</v>
      </c>
      <c r="J559" s="4">
        <f t="shared" si="33"/>
        <v>144</v>
      </c>
      <c r="K559" s="4">
        <f t="shared" si="34"/>
        <v>7200</v>
      </c>
      <c r="L559" s="6">
        <f t="shared" si="35"/>
        <v>0</v>
      </c>
      <c r="N559" s="22">
        <f t="shared" si="36"/>
        <v>0</v>
      </c>
      <c r="O559" s="14">
        <f t="shared" si="37"/>
        <v>2216139272093188.5</v>
      </c>
      <c r="Q559" s="22"/>
      <c r="V559" s="16"/>
      <c r="W559" s="16"/>
      <c r="X559" s="16"/>
      <c r="Z559" s="15"/>
      <c r="AA559" s="16"/>
      <c r="AB559" s="3"/>
      <c r="AC559" s="69"/>
      <c r="AD559" s="3"/>
      <c r="AF559" s="29"/>
      <c r="AG559" s="30"/>
      <c r="AH559" s="29"/>
      <c r="AI559" s="29"/>
      <c r="AJ559" s="31"/>
      <c r="AK559" s="29"/>
      <c r="AL559" s="30"/>
    </row>
    <row r="560" spans="1:38">
      <c r="A560" s="32">
        <v>40373</v>
      </c>
      <c r="B560" s="9">
        <v>50</v>
      </c>
      <c r="C560" s="33"/>
      <c r="D560" s="34">
        <f t="shared" si="28"/>
        <v>3.248893285122579E-4</v>
      </c>
      <c r="E560" s="34">
        <v>45.385822341012599</v>
      </c>
      <c r="F560" s="3" t="e">
        <f ca="1">VLOOKUP(A560,ERCOT_345kv_West_ATC!A:B,2)</f>
        <v>#N/A</v>
      </c>
      <c r="G560" s="3" t="e">
        <f ca="1">VLOOKUP(A560,ERCOT_345kv_West_ATC!G:H,2)</f>
        <v>#N/A</v>
      </c>
      <c r="I560" s="5">
        <f t="shared" si="32"/>
        <v>6</v>
      </c>
      <c r="J560" s="4">
        <f t="shared" si="33"/>
        <v>144</v>
      </c>
      <c r="K560" s="4">
        <f t="shared" si="34"/>
        <v>7200</v>
      </c>
      <c r="L560" s="6">
        <f t="shared" si="35"/>
        <v>0</v>
      </c>
      <c r="N560" s="22">
        <f t="shared" si="36"/>
        <v>0</v>
      </c>
      <c r="O560" s="14">
        <f t="shared" si="37"/>
        <v>2216139272093188.5</v>
      </c>
      <c r="Q560" s="22"/>
      <c r="V560" s="16"/>
      <c r="W560" s="16"/>
      <c r="X560" s="16"/>
      <c r="Z560" s="15"/>
      <c r="AA560" s="16"/>
      <c r="AB560" s="3"/>
      <c r="AC560" s="69"/>
      <c r="AD560" s="3"/>
      <c r="AF560" s="29"/>
      <c r="AG560" s="30"/>
      <c r="AH560" s="29"/>
      <c r="AI560" s="29"/>
      <c r="AJ560" s="31"/>
      <c r="AK560" s="29"/>
      <c r="AL560" s="30"/>
    </row>
    <row r="561" spans="1:38">
      <c r="A561" s="32">
        <v>40374</v>
      </c>
      <c r="B561" s="9">
        <v>50</v>
      </c>
      <c r="C561" s="33"/>
      <c r="D561" s="34">
        <f t="shared" si="28"/>
        <v>3.248893285122579E-4</v>
      </c>
      <c r="E561" s="34">
        <v>45.385822341012599</v>
      </c>
      <c r="F561" s="3" t="e">
        <f ca="1">VLOOKUP(A561,ERCOT_345kv_West_ATC!A:B,2)</f>
        <v>#N/A</v>
      </c>
      <c r="G561" s="3" t="e">
        <f ca="1">VLOOKUP(A561,ERCOT_345kv_West_ATC!G:H,2)</f>
        <v>#N/A</v>
      </c>
      <c r="I561" s="5">
        <f t="shared" si="32"/>
        <v>6</v>
      </c>
      <c r="J561" s="4">
        <f t="shared" si="33"/>
        <v>144</v>
      </c>
      <c r="K561" s="4">
        <f t="shared" si="34"/>
        <v>7200</v>
      </c>
      <c r="L561" s="6">
        <f t="shared" si="35"/>
        <v>0</v>
      </c>
      <c r="N561" s="22">
        <f t="shared" si="36"/>
        <v>0</v>
      </c>
      <c r="O561" s="14">
        <f t="shared" si="37"/>
        <v>2216139272093188.5</v>
      </c>
      <c r="Q561" s="22"/>
      <c r="V561" s="16"/>
      <c r="W561" s="16"/>
      <c r="X561" s="16"/>
      <c r="Z561" s="15"/>
      <c r="AA561" s="16"/>
      <c r="AB561" s="3"/>
      <c r="AC561" s="69"/>
      <c r="AD561" s="3"/>
      <c r="AF561" s="29"/>
      <c r="AG561" s="30"/>
      <c r="AH561" s="29"/>
      <c r="AI561" s="29"/>
      <c r="AJ561" s="31"/>
      <c r="AK561" s="29"/>
      <c r="AL561" s="30"/>
    </row>
    <row r="562" spans="1:38">
      <c r="A562" s="32">
        <v>40375</v>
      </c>
      <c r="B562" s="9">
        <v>50</v>
      </c>
      <c r="C562" s="33"/>
      <c r="D562" s="34">
        <f t="shared" si="28"/>
        <v>1.2995573140490285E-3</v>
      </c>
      <c r="E562" s="34">
        <v>181.54328936405</v>
      </c>
      <c r="F562" s="3" t="e">
        <f ca="1">VLOOKUP(A562,ERCOT_345kv_West_ATC!A:B,2)</f>
        <v>#N/A</v>
      </c>
      <c r="G562" s="3" t="e">
        <f ca="1">VLOOKUP(A562,ERCOT_345kv_West_ATC!G:H,2)</f>
        <v>#N/A</v>
      </c>
      <c r="I562" s="5">
        <f t="shared" si="32"/>
        <v>6</v>
      </c>
      <c r="J562" s="4">
        <f t="shared" si="33"/>
        <v>144</v>
      </c>
      <c r="K562" s="4">
        <f t="shared" si="34"/>
        <v>7200</v>
      </c>
      <c r="L562" s="6">
        <f t="shared" si="35"/>
        <v>0</v>
      </c>
      <c r="N562" s="22">
        <f t="shared" si="36"/>
        <v>0</v>
      </c>
      <c r="O562" s="14">
        <f t="shared" si="37"/>
        <v>554034818023298.44</v>
      </c>
      <c r="Q562" s="22"/>
      <c r="V562" s="16"/>
      <c r="W562" s="16"/>
      <c r="X562" s="16"/>
      <c r="Z562" s="15"/>
      <c r="AA562" s="16"/>
      <c r="AB562" s="3"/>
      <c r="AC562" s="69"/>
      <c r="AD562" s="3"/>
      <c r="AF562" s="29"/>
      <c r="AG562" s="30"/>
      <c r="AH562" s="29"/>
      <c r="AI562" s="29"/>
      <c r="AJ562" s="31"/>
      <c r="AK562" s="29"/>
      <c r="AL562" s="30"/>
    </row>
    <row r="563" spans="1:38">
      <c r="A563" s="32">
        <v>40376</v>
      </c>
      <c r="B563" s="9">
        <v>50</v>
      </c>
      <c r="C563" s="33">
        <v>4.9509999999999998E-2</v>
      </c>
      <c r="D563" s="34">
        <f t="shared" si="28"/>
        <v>1.2995573140490285E-3</v>
      </c>
      <c r="E563" s="34">
        <v>181.54328936405</v>
      </c>
      <c r="F563" s="3" t="e">
        <f ca="1">VLOOKUP(A563,ERCOT_345kv_West_ATC!A:B,2)</f>
        <v>#N/A</v>
      </c>
      <c r="G563" s="3" t="e">
        <f ca="1">VLOOKUP(A563,ERCOT_345kv_West_ATC!G:H,2)</f>
        <v>#N/A</v>
      </c>
      <c r="I563" s="5">
        <f t="shared" si="32"/>
        <v>6</v>
      </c>
      <c r="J563" s="4">
        <f t="shared" si="33"/>
        <v>144</v>
      </c>
      <c r="K563" s="4">
        <f t="shared" si="34"/>
        <v>7200</v>
      </c>
      <c r="L563" s="6">
        <f t="shared" si="35"/>
        <v>356.47199999999998</v>
      </c>
      <c r="N563" s="22">
        <f t="shared" si="36"/>
        <v>274302.638403335</v>
      </c>
      <c r="O563" s="14">
        <f t="shared" si="37"/>
        <v>554034818023298.44</v>
      </c>
      <c r="Q563" s="22"/>
      <c r="V563" s="16"/>
      <c r="W563" s="16"/>
      <c r="X563" s="16"/>
      <c r="Z563" s="15"/>
      <c r="AA563" s="16"/>
      <c r="AB563" s="3"/>
      <c r="AC563" s="69"/>
      <c r="AD563" s="3"/>
      <c r="AF563" s="29"/>
      <c r="AG563" s="30"/>
      <c r="AH563" s="29"/>
      <c r="AI563" s="29"/>
      <c r="AJ563" s="31"/>
      <c r="AK563" s="29"/>
      <c r="AL563" s="30"/>
    </row>
    <row r="564" spans="1:38">
      <c r="A564" s="32">
        <v>40377</v>
      </c>
      <c r="B564" s="9">
        <v>50</v>
      </c>
      <c r="C564" s="33">
        <v>8.584E-2</v>
      </c>
      <c r="D564" s="34">
        <f t="shared" si="28"/>
        <v>1.2995573140490285E-3</v>
      </c>
      <c r="E564" s="34">
        <v>181.54328936405</v>
      </c>
      <c r="F564" s="3" t="e">
        <f ca="1">VLOOKUP(A564,ERCOT_345kv_West_ATC!A:B,2)</f>
        <v>#N/A</v>
      </c>
      <c r="G564" s="3" t="e">
        <f ca="1">VLOOKUP(A564,ERCOT_345kv_West_ATC!G:H,2)</f>
        <v>#N/A</v>
      </c>
      <c r="I564" s="5">
        <f t="shared" si="32"/>
        <v>6</v>
      </c>
      <c r="J564" s="4">
        <f t="shared" si="33"/>
        <v>144</v>
      </c>
      <c r="K564" s="4">
        <f t="shared" si="34"/>
        <v>7200</v>
      </c>
      <c r="L564" s="6">
        <f t="shared" si="35"/>
        <v>618.048</v>
      </c>
      <c r="N564" s="22">
        <f t="shared" si="36"/>
        <v>475583.48779119935</v>
      </c>
      <c r="O564" s="14">
        <f t="shared" si="37"/>
        <v>554034818023298.44</v>
      </c>
      <c r="Q564" s="22"/>
      <c r="V564" s="16"/>
      <c r="W564" s="16"/>
      <c r="X564" s="16"/>
      <c r="Z564" s="15"/>
      <c r="AA564" s="16"/>
      <c r="AB564" s="3"/>
      <c r="AC564" s="69"/>
      <c r="AD564" s="3"/>
      <c r="AF564" s="29"/>
      <c r="AG564" s="30"/>
      <c r="AH564" s="29"/>
      <c r="AI564" s="29"/>
      <c r="AJ564" s="31"/>
      <c r="AK564" s="29"/>
      <c r="AL564" s="30"/>
    </row>
    <row r="565" spans="1:38">
      <c r="A565" s="32">
        <v>40378</v>
      </c>
      <c r="B565" s="9">
        <v>50</v>
      </c>
      <c r="C565" s="33">
        <v>8.0799999999999997E-2</v>
      </c>
      <c r="D565" s="34">
        <f t="shared" si="28"/>
        <v>1.2995573140490285E-3</v>
      </c>
      <c r="E565" s="34">
        <v>181.54328936405</v>
      </c>
      <c r="F565" s="3" t="e">
        <f ca="1">VLOOKUP(A565,ERCOT_345kv_West_ATC!A:B,2)</f>
        <v>#N/A</v>
      </c>
      <c r="G565" s="3" t="e">
        <f ca="1">VLOOKUP(A565,ERCOT_345kv_West_ATC!G:H,2)</f>
        <v>#N/A</v>
      </c>
      <c r="I565" s="5">
        <f t="shared" si="32"/>
        <v>6</v>
      </c>
      <c r="J565" s="4">
        <f t="shared" si="33"/>
        <v>144</v>
      </c>
      <c r="K565" s="4">
        <f t="shared" si="34"/>
        <v>7200</v>
      </c>
      <c r="L565" s="6">
        <f t="shared" si="35"/>
        <v>581.76</v>
      </c>
      <c r="N565" s="22">
        <f t="shared" si="36"/>
        <v>447660.13296282513</v>
      </c>
      <c r="O565" s="14">
        <f t="shared" si="37"/>
        <v>554034818023298.44</v>
      </c>
      <c r="Q565" s="22"/>
      <c r="V565" s="16"/>
      <c r="W565" s="16"/>
      <c r="X565" s="16"/>
      <c r="Z565" s="15"/>
      <c r="AA565" s="16"/>
      <c r="AB565" s="3"/>
      <c r="AC565" s="69"/>
      <c r="AD565" s="3"/>
      <c r="AF565" s="29"/>
      <c r="AG565" s="30"/>
      <c r="AH565" s="29"/>
      <c r="AI565" s="29"/>
      <c r="AJ565" s="31"/>
      <c r="AK565" s="29"/>
      <c r="AL565" s="30"/>
    </row>
    <row r="566" spans="1:38">
      <c r="A566" s="32">
        <v>40379</v>
      </c>
      <c r="B566" s="9">
        <v>50</v>
      </c>
      <c r="C566" s="33">
        <v>7.4733332999999999E-2</v>
      </c>
      <c r="D566" s="34">
        <f t="shared" si="28"/>
        <v>1.2995573140490285E-3</v>
      </c>
      <c r="E566" s="34">
        <v>181.54328936405</v>
      </c>
      <c r="F566" s="3" t="e">
        <f ca="1">VLOOKUP(A566,ERCOT_345kv_West_ATC!A:B,2)</f>
        <v>#N/A</v>
      </c>
      <c r="G566" s="3" t="e">
        <f ca="1">VLOOKUP(A566,ERCOT_345kv_West_ATC!G:H,2)</f>
        <v>#N/A</v>
      </c>
      <c r="I566" s="5">
        <f t="shared" si="32"/>
        <v>6</v>
      </c>
      <c r="J566" s="4">
        <f t="shared" si="33"/>
        <v>144</v>
      </c>
      <c r="K566" s="4">
        <f t="shared" si="34"/>
        <v>7200</v>
      </c>
      <c r="L566" s="6">
        <f t="shared" si="35"/>
        <v>538.07999759999996</v>
      </c>
      <c r="N566" s="22">
        <f t="shared" si="36"/>
        <v>414048.68548929557</v>
      </c>
      <c r="O566" s="14">
        <f t="shared" si="37"/>
        <v>554034818023298.44</v>
      </c>
      <c r="Q566" s="22"/>
      <c r="V566" s="16"/>
      <c r="W566" s="16"/>
      <c r="X566" s="16"/>
      <c r="Z566" s="15"/>
      <c r="AA566" s="16"/>
      <c r="AB566" s="3"/>
      <c r="AC566" s="69"/>
      <c r="AD566" s="3"/>
      <c r="AF566" s="29"/>
      <c r="AG566" s="30"/>
      <c r="AH566" s="29"/>
      <c r="AI566" s="29"/>
      <c r="AJ566" s="31"/>
      <c r="AK566" s="29"/>
      <c r="AL566" s="30"/>
    </row>
    <row r="567" spans="1:38">
      <c r="A567" s="32">
        <v>40380</v>
      </c>
      <c r="B567" s="9">
        <v>50</v>
      </c>
      <c r="C567" s="33">
        <v>7.9210000000000003E-2</v>
      </c>
      <c r="D567" s="34">
        <f t="shared" si="28"/>
        <v>1.2995573140490285E-3</v>
      </c>
      <c r="E567" s="34">
        <v>181.54328936405</v>
      </c>
      <c r="F567" s="3" t="e">
        <f ca="1">VLOOKUP(A567,ERCOT_345kv_West_ATC!A:B,2)</f>
        <v>#N/A</v>
      </c>
      <c r="G567" s="3" t="e">
        <f ca="1">VLOOKUP(A567,ERCOT_345kv_West_ATC!G:H,2)</f>
        <v>#N/A</v>
      </c>
      <c r="I567" s="5">
        <f t="shared" si="32"/>
        <v>6</v>
      </c>
      <c r="J567" s="4">
        <f t="shared" si="33"/>
        <v>144</v>
      </c>
      <c r="K567" s="4">
        <f t="shared" si="34"/>
        <v>7200</v>
      </c>
      <c r="L567" s="6">
        <f t="shared" si="35"/>
        <v>570.31200000000001</v>
      </c>
      <c r="N567" s="22">
        <f t="shared" si="36"/>
        <v>438850.97935625468</v>
      </c>
      <c r="O567" s="14">
        <f t="shared" si="37"/>
        <v>554034818023298.44</v>
      </c>
      <c r="Q567" s="22"/>
      <c r="V567" s="16"/>
      <c r="W567" s="16"/>
      <c r="X567" s="16"/>
      <c r="Z567" s="15"/>
      <c r="AA567" s="16"/>
      <c r="AB567" s="3"/>
      <c r="AC567" s="69"/>
      <c r="AD567" s="3"/>
      <c r="AF567" s="29"/>
      <c r="AG567" s="30"/>
      <c r="AH567" s="29"/>
      <c r="AI567" s="29"/>
      <c r="AJ567" s="31"/>
      <c r="AK567" s="29"/>
      <c r="AL567" s="30"/>
    </row>
    <row r="568" spans="1:38">
      <c r="A568" s="32">
        <v>40381</v>
      </c>
      <c r="B568" s="9">
        <v>50</v>
      </c>
      <c r="C568" s="33">
        <v>5.5945000000000002E-2</v>
      </c>
      <c r="D568" s="34">
        <f t="shared" si="28"/>
        <v>1.2995573140490285E-3</v>
      </c>
      <c r="E568" s="34">
        <v>181.54328936405</v>
      </c>
      <c r="F568" s="3" t="e">
        <f ca="1">VLOOKUP(A568,ERCOT_345kv_West_ATC!A:B,2)</f>
        <v>#N/A</v>
      </c>
      <c r="G568" s="3" t="e">
        <f ca="1">VLOOKUP(A568,ERCOT_345kv_West_ATC!G:H,2)</f>
        <v>#N/A</v>
      </c>
      <c r="I568" s="5">
        <f t="shared" si="32"/>
        <v>6</v>
      </c>
      <c r="J568" s="4">
        <f t="shared" si="33"/>
        <v>144</v>
      </c>
      <c r="K568" s="4">
        <f t="shared" si="34"/>
        <v>7200</v>
      </c>
      <c r="L568" s="6">
        <f t="shared" si="35"/>
        <v>402.80400000000003</v>
      </c>
      <c r="N568" s="22">
        <f t="shared" si="36"/>
        <v>309954.7789431343</v>
      </c>
      <c r="O568" s="14">
        <f t="shared" si="37"/>
        <v>554034818023298.44</v>
      </c>
      <c r="Q568" s="22"/>
      <c r="V568" s="16"/>
      <c r="W568" s="16"/>
      <c r="X568" s="16"/>
      <c r="Z568" s="15"/>
      <c r="AA568" s="16"/>
      <c r="AB568" s="3"/>
      <c r="AC568" s="69"/>
      <c r="AD568" s="3"/>
      <c r="AF568" s="29"/>
      <c r="AG568" s="30"/>
      <c r="AH568" s="29"/>
      <c r="AI568" s="29"/>
      <c r="AJ568" s="31"/>
      <c r="AK568" s="29"/>
      <c r="AL568" s="30"/>
    </row>
    <row r="569" spans="1:38">
      <c r="A569" s="32">
        <v>40382</v>
      </c>
      <c r="B569" s="9">
        <v>50</v>
      </c>
      <c r="C569" s="33">
        <v>6.2283333000000003E-2</v>
      </c>
      <c r="D569" s="34">
        <f t="shared" si="28"/>
        <v>1.2995573140490285E-3</v>
      </c>
      <c r="E569" s="34">
        <v>181.54328936405</v>
      </c>
      <c r="F569" s="3" t="e">
        <f ca="1">VLOOKUP(A569,ERCOT_345kv_West_ATC!A:B,2)</f>
        <v>#N/A</v>
      </c>
      <c r="G569" s="3" t="e">
        <f ca="1">VLOOKUP(A569,ERCOT_345kv_West_ATC!G:H,2)</f>
        <v>#N/A</v>
      </c>
      <c r="I569" s="5">
        <f t="shared" si="32"/>
        <v>6</v>
      </c>
      <c r="J569" s="4">
        <f t="shared" si="33"/>
        <v>144</v>
      </c>
      <c r="K569" s="4">
        <f t="shared" si="34"/>
        <v>7200</v>
      </c>
      <c r="L569" s="6">
        <f t="shared" si="35"/>
        <v>448.43999760000003</v>
      </c>
      <c r="N569" s="22">
        <f t="shared" si="36"/>
        <v>345071.350645395</v>
      </c>
      <c r="O569" s="14">
        <f t="shared" si="37"/>
        <v>554034818023298.44</v>
      </c>
      <c r="Q569" s="22"/>
      <c r="V569" s="16"/>
      <c r="W569" s="16"/>
      <c r="X569" s="16"/>
      <c r="Z569" s="15"/>
      <c r="AA569" s="16"/>
      <c r="AB569" s="3"/>
      <c r="AC569" s="69"/>
      <c r="AD569" s="3"/>
      <c r="AF569" s="29"/>
      <c r="AG569" s="30"/>
      <c r="AH569" s="29"/>
      <c r="AI569" s="29"/>
      <c r="AJ569" s="31"/>
      <c r="AK569" s="29"/>
      <c r="AL569" s="30"/>
    </row>
    <row r="570" spans="1:38">
      <c r="A570" s="32">
        <v>40383</v>
      </c>
      <c r="B570" s="9">
        <v>50</v>
      </c>
      <c r="C570" s="33">
        <v>5.4539999999999998E-2</v>
      </c>
      <c r="D570" s="34">
        <f t="shared" si="28"/>
        <v>1.2995573140490285E-3</v>
      </c>
      <c r="E570" s="34">
        <v>181.54328936405</v>
      </c>
      <c r="F570" s="3" t="e">
        <f ca="1">VLOOKUP(A570,ERCOT_345kv_West_ATC!A:B,2)</f>
        <v>#N/A</v>
      </c>
      <c r="G570" s="3" t="e">
        <f ca="1">VLOOKUP(A570,ERCOT_345kv_West_ATC!G:H,2)</f>
        <v>#N/A</v>
      </c>
      <c r="I570" s="5">
        <f t="shared" si="32"/>
        <v>6</v>
      </c>
      <c r="J570" s="4">
        <f t="shared" si="33"/>
        <v>144</v>
      </c>
      <c r="K570" s="4">
        <f t="shared" ref="K570:K633" si="38">J570*B570</f>
        <v>7200</v>
      </c>
      <c r="L570" s="6">
        <f t="shared" ref="L570:L633" si="39">K570*C570</f>
        <v>392.68799999999999</v>
      </c>
      <c r="N570" s="22">
        <f t="shared" si="36"/>
        <v>302170.58974990697</v>
      </c>
      <c r="O570" s="14">
        <f t="shared" si="37"/>
        <v>554034818023298.44</v>
      </c>
      <c r="Q570" s="22"/>
      <c r="V570" s="16"/>
      <c r="W570" s="16"/>
      <c r="X570" s="16"/>
      <c r="Z570" s="15"/>
      <c r="AA570" s="16"/>
      <c r="AB570" s="3"/>
      <c r="AC570" s="69"/>
      <c r="AD570" s="3"/>
      <c r="AF570" s="29"/>
      <c r="AG570" s="30"/>
      <c r="AH570" s="29"/>
      <c r="AI570" s="29"/>
      <c r="AJ570" s="31"/>
      <c r="AK570" s="29"/>
      <c r="AL570" s="30"/>
    </row>
    <row r="571" spans="1:38">
      <c r="A571" s="32">
        <v>40384</v>
      </c>
      <c r="B571" s="9">
        <v>50</v>
      </c>
      <c r="C571" s="33">
        <v>5.0500000000000003E-2</v>
      </c>
      <c r="D571" s="34">
        <f t="shared" si="28"/>
        <v>1.2995573140490285E-3</v>
      </c>
      <c r="E571" s="34">
        <v>181.54328936405</v>
      </c>
      <c r="F571" s="3" t="e">
        <f ca="1">VLOOKUP(A571,ERCOT_345kv_West_ATC!A:B,2)</f>
        <v>#N/A</v>
      </c>
      <c r="G571" s="3" t="e">
        <f ca="1">VLOOKUP(A571,ERCOT_345kv_West_ATC!G:H,2)</f>
        <v>#N/A</v>
      </c>
      <c r="I571" s="5">
        <f t="shared" si="32"/>
        <v>6</v>
      </c>
      <c r="J571" s="4">
        <f t="shared" si="33"/>
        <v>144</v>
      </c>
      <c r="K571" s="4">
        <f t="shared" si="38"/>
        <v>7200</v>
      </c>
      <c r="L571" s="6">
        <f t="shared" si="39"/>
        <v>363.6</v>
      </c>
      <c r="N571" s="22">
        <f t="shared" si="36"/>
        <v>279787.58310176572</v>
      </c>
      <c r="O571" s="14">
        <f t="shared" si="37"/>
        <v>554034818023298.44</v>
      </c>
      <c r="Q571" s="22"/>
      <c r="V571" s="16"/>
      <c r="W571" s="16"/>
      <c r="X571" s="16"/>
      <c r="Z571" s="15"/>
      <c r="AA571" s="16"/>
      <c r="AB571" s="3"/>
      <c r="AC571" s="69"/>
      <c r="AD571" s="3"/>
      <c r="AF571" s="29"/>
      <c r="AG571" s="30"/>
      <c r="AH571" s="29"/>
      <c r="AI571" s="29"/>
      <c r="AJ571" s="31"/>
      <c r="AK571" s="29"/>
      <c r="AL571" s="30"/>
    </row>
    <row r="572" spans="1:38">
      <c r="A572" s="32">
        <v>40385</v>
      </c>
      <c r="B572" s="9">
        <v>50</v>
      </c>
      <c r="C572" s="33">
        <v>5.6000000000000001E-2</v>
      </c>
      <c r="D572" s="34">
        <f t="shared" si="28"/>
        <v>1.2995573140490285E-3</v>
      </c>
      <c r="E572" s="34">
        <v>181.54328936405</v>
      </c>
      <c r="F572" s="3" t="e">
        <f ca="1">VLOOKUP(A572,ERCOT_345kv_West_ATC!A:B,2)</f>
        <v>#N/A</v>
      </c>
      <c r="G572" s="3" t="e">
        <f ca="1">VLOOKUP(A572,ERCOT_345kv_West_ATC!G:H,2)</f>
        <v>#N/A</v>
      </c>
      <c r="I572" s="5">
        <f t="shared" si="32"/>
        <v>6</v>
      </c>
      <c r="J572" s="4">
        <f t="shared" si="33"/>
        <v>144</v>
      </c>
      <c r="K572" s="4">
        <f t="shared" si="38"/>
        <v>7200</v>
      </c>
      <c r="L572" s="6">
        <f t="shared" si="39"/>
        <v>403.2</v>
      </c>
      <c r="N572" s="22">
        <f t="shared" si="36"/>
        <v>310259.49809304712</v>
      </c>
      <c r="O572" s="14">
        <f t="shared" si="37"/>
        <v>554034818023298.44</v>
      </c>
      <c r="Q572" s="22"/>
      <c r="V572" s="16"/>
      <c r="W572" s="16"/>
      <c r="X572" s="16"/>
      <c r="Z572" s="15"/>
      <c r="AA572" s="16"/>
      <c r="AB572" s="3"/>
      <c r="AC572" s="69"/>
      <c r="AD572" s="3"/>
      <c r="AF572" s="29"/>
      <c r="AG572" s="30"/>
      <c r="AH572" s="29"/>
      <c r="AI572" s="29"/>
      <c r="AJ572" s="31"/>
      <c r="AK572" s="29"/>
      <c r="AL572" s="30"/>
    </row>
    <row r="573" spans="1:38">
      <c r="A573" s="32">
        <v>40386</v>
      </c>
      <c r="B573" s="9">
        <v>50</v>
      </c>
      <c r="C573" s="33">
        <v>5.9844443999999997E-2</v>
      </c>
      <c r="D573" s="34">
        <f t="shared" si="28"/>
        <v>1.7481730190575134E-3</v>
      </c>
      <c r="E573" s="34">
        <v>244.21322309237499</v>
      </c>
      <c r="F573" s="3" t="e">
        <f ca="1">VLOOKUP(A573,ERCOT_345kv_West_ATC!A:B,2)</f>
        <v>#N/A</v>
      </c>
      <c r="G573" s="3" t="e">
        <f ca="1">VLOOKUP(A573,ERCOT_345kv_West_ATC!G:H,2)</f>
        <v>#N/A</v>
      </c>
      <c r="I573" s="5">
        <f t="shared" si="32"/>
        <v>6</v>
      </c>
      <c r="J573" s="4">
        <f t="shared" si="33"/>
        <v>144</v>
      </c>
      <c r="K573" s="4">
        <f t="shared" si="38"/>
        <v>7200</v>
      </c>
      <c r="L573" s="6">
        <f t="shared" si="39"/>
        <v>430.87999679999996</v>
      </c>
      <c r="N573" s="22">
        <f t="shared" si="36"/>
        <v>246474.45767827879</v>
      </c>
      <c r="O573" s="14">
        <f t="shared" si="37"/>
        <v>411858547266775.19</v>
      </c>
      <c r="Q573" s="22"/>
      <c r="V573" s="16"/>
      <c r="W573" s="16"/>
      <c r="X573" s="16"/>
      <c r="Z573" s="15"/>
      <c r="AA573" s="16"/>
      <c r="AB573" s="3"/>
      <c r="AC573" s="69"/>
      <c r="AD573" s="3"/>
      <c r="AF573" s="29"/>
      <c r="AG573" s="30"/>
      <c r="AH573" s="29"/>
      <c r="AI573" s="29"/>
      <c r="AJ573" s="31"/>
      <c r="AK573" s="29"/>
      <c r="AL573" s="30"/>
    </row>
    <row r="574" spans="1:38">
      <c r="A574" s="32">
        <v>40387</v>
      </c>
      <c r="B574" s="9">
        <v>50</v>
      </c>
      <c r="C574" s="33">
        <v>5.8900000000000001E-2</v>
      </c>
      <c r="D574" s="34">
        <f t="shared" si="28"/>
        <v>1.7481730190575134E-3</v>
      </c>
      <c r="E574" s="34">
        <v>244.21322309237499</v>
      </c>
      <c r="F574" s="3" t="e">
        <f ca="1">VLOOKUP(A574,ERCOT_345kv_West_ATC!A:B,2)</f>
        <v>#N/A</v>
      </c>
      <c r="G574" s="3" t="e">
        <f ca="1">VLOOKUP(A574,ERCOT_345kv_West_ATC!G:H,2)</f>
        <v>#N/A</v>
      </c>
      <c r="I574" s="5">
        <f t="shared" si="32"/>
        <v>6</v>
      </c>
      <c r="J574" s="4">
        <f t="shared" si="33"/>
        <v>144</v>
      </c>
      <c r="K574" s="4">
        <f t="shared" si="38"/>
        <v>7200</v>
      </c>
      <c r="L574" s="6">
        <f t="shared" si="39"/>
        <v>424.08</v>
      </c>
      <c r="N574" s="22">
        <f t="shared" si="36"/>
        <v>242584.6843401306</v>
      </c>
      <c r="O574" s="14">
        <f t="shared" si="37"/>
        <v>411858547266775.19</v>
      </c>
      <c r="Q574" s="22"/>
      <c r="V574" s="16"/>
      <c r="W574" s="16"/>
      <c r="X574" s="16"/>
      <c r="Z574" s="15"/>
      <c r="AA574" s="16"/>
      <c r="AB574" s="3"/>
      <c r="AC574" s="69"/>
      <c r="AD574" s="3"/>
      <c r="AF574" s="29"/>
      <c r="AG574" s="30"/>
      <c r="AH574" s="29"/>
      <c r="AI574" s="29"/>
      <c r="AJ574" s="31"/>
      <c r="AK574" s="29"/>
      <c r="AL574" s="30"/>
    </row>
    <row r="575" spans="1:38">
      <c r="A575" s="32">
        <v>40388</v>
      </c>
      <c r="B575" s="9">
        <v>50</v>
      </c>
      <c r="C575" s="33">
        <v>6.9199999999999998E-2</v>
      </c>
      <c r="D575" s="34">
        <f t="shared" si="28"/>
        <v>1.7481730190575134E-3</v>
      </c>
      <c r="E575" s="34">
        <v>244.21322309237499</v>
      </c>
      <c r="F575" s="3" t="e">
        <f ca="1">VLOOKUP(A575,ERCOT_345kv_West_ATC!A:B,2)</f>
        <v>#N/A</v>
      </c>
      <c r="G575" s="3" t="e">
        <f ca="1">VLOOKUP(A575,ERCOT_345kv_West_ATC!G:H,2)</f>
        <v>#N/A</v>
      </c>
      <c r="I575" s="5">
        <f t="shared" si="32"/>
        <v>6</v>
      </c>
      <c r="J575" s="4">
        <f t="shared" si="33"/>
        <v>144</v>
      </c>
      <c r="K575" s="4">
        <f t="shared" si="38"/>
        <v>7200</v>
      </c>
      <c r="L575" s="6">
        <f t="shared" si="39"/>
        <v>498.24</v>
      </c>
      <c r="N575" s="22">
        <f t="shared" si="36"/>
        <v>285006.11470860842</v>
      </c>
      <c r="O575" s="14">
        <f t="shared" si="37"/>
        <v>411858547266775.19</v>
      </c>
      <c r="Q575" s="22"/>
      <c r="V575" s="16"/>
      <c r="W575" s="16"/>
      <c r="X575" s="16"/>
      <c r="Z575" s="15"/>
      <c r="AA575" s="16"/>
      <c r="AB575" s="3"/>
      <c r="AC575" s="69"/>
      <c r="AD575" s="3"/>
      <c r="AF575" s="29"/>
      <c r="AG575" s="30"/>
      <c r="AH575" s="29"/>
      <c r="AI575" s="29"/>
      <c r="AJ575" s="31"/>
      <c r="AK575" s="29"/>
      <c r="AL575" s="30"/>
    </row>
    <row r="576" spans="1:38">
      <c r="A576" s="32">
        <v>40389</v>
      </c>
      <c r="B576" s="9">
        <v>50</v>
      </c>
      <c r="C576" s="33">
        <v>6.4283332999999998E-2</v>
      </c>
      <c r="D576" s="34">
        <f t="shared" si="28"/>
        <v>1.7481730190575134E-3</v>
      </c>
      <c r="E576" s="34">
        <v>244.21322309237499</v>
      </c>
      <c r="F576" s="3" t="e">
        <f ca="1">VLOOKUP(A576,ERCOT_345kv_West_ATC!A:B,2)</f>
        <v>#N/A</v>
      </c>
      <c r="G576" s="3" t="e">
        <f ca="1">VLOOKUP(A576,ERCOT_345kv_West_ATC!G:H,2)</f>
        <v>#N/A</v>
      </c>
      <c r="I576" s="5">
        <f t="shared" si="32"/>
        <v>6</v>
      </c>
      <c r="J576" s="4">
        <f t="shared" si="33"/>
        <v>144</v>
      </c>
      <c r="K576" s="4">
        <f t="shared" si="38"/>
        <v>7200</v>
      </c>
      <c r="L576" s="6">
        <f t="shared" si="39"/>
        <v>462.8399976</v>
      </c>
      <c r="N576" s="22">
        <f t="shared" si="36"/>
        <v>264756.40142846352</v>
      </c>
      <c r="O576" s="14">
        <f t="shared" si="37"/>
        <v>411858547266775.19</v>
      </c>
      <c r="Q576" s="22"/>
      <c r="V576" s="16"/>
      <c r="W576" s="16"/>
      <c r="X576" s="16"/>
      <c r="Z576" s="15"/>
      <c r="AA576" s="16"/>
      <c r="AB576" s="3"/>
      <c r="AC576" s="69"/>
      <c r="AD576" s="3"/>
      <c r="AF576" s="29"/>
      <c r="AG576" s="30"/>
      <c r="AH576" s="29"/>
      <c r="AI576" s="29"/>
      <c r="AJ576" s="31"/>
      <c r="AK576" s="29"/>
      <c r="AL576" s="30"/>
    </row>
    <row r="577" spans="1:38">
      <c r="A577" s="32">
        <v>40390</v>
      </c>
      <c r="B577" s="9">
        <v>50</v>
      </c>
      <c r="C577" s="33">
        <v>6.7849999999999994E-2</v>
      </c>
      <c r="D577" s="34">
        <f t="shared" si="28"/>
        <v>1.7481730190575134E-3</v>
      </c>
      <c r="E577" s="34">
        <v>244.21322309237499</v>
      </c>
      <c r="F577" s="3" t="e">
        <f ca="1">VLOOKUP(A577,ERCOT_345kv_West_ATC!A:B,2)</f>
        <v>#N/A</v>
      </c>
      <c r="G577" s="3" t="e">
        <f ca="1">VLOOKUP(A577,ERCOT_345kv_West_ATC!G:H,2)</f>
        <v>#N/A</v>
      </c>
      <c r="I577" s="5">
        <f t="shared" si="32"/>
        <v>6</v>
      </c>
      <c r="J577" s="4">
        <f t="shared" si="33"/>
        <v>144</v>
      </c>
      <c r="K577" s="4">
        <f t="shared" si="38"/>
        <v>7200</v>
      </c>
      <c r="L577" s="6">
        <f t="shared" si="39"/>
        <v>488.52</v>
      </c>
      <c r="N577" s="22">
        <f t="shared" si="36"/>
        <v>279446.02432050696</v>
      </c>
      <c r="O577" s="14">
        <f t="shared" si="37"/>
        <v>411858547266775.19</v>
      </c>
      <c r="Q577" s="22"/>
      <c r="V577" s="16"/>
      <c r="W577" s="16"/>
      <c r="X577" s="16"/>
      <c r="Z577" s="15"/>
      <c r="AA577" s="16"/>
      <c r="AB577" s="3"/>
      <c r="AC577" s="69"/>
      <c r="AD577" s="3"/>
      <c r="AF577" s="29"/>
      <c r="AG577" s="30"/>
      <c r="AH577" s="29"/>
      <c r="AI577" s="29"/>
      <c r="AJ577" s="31"/>
      <c r="AK577" s="29"/>
      <c r="AL577" s="30"/>
    </row>
    <row r="578" spans="1:38">
      <c r="A578" s="32">
        <v>40391</v>
      </c>
      <c r="B578" s="9">
        <v>50</v>
      </c>
      <c r="C578" s="33">
        <v>6.1100000000000002E-2</v>
      </c>
      <c r="D578" s="34">
        <f t="shared" si="28"/>
        <v>1.7481730190575134E-3</v>
      </c>
      <c r="E578" s="34">
        <v>244.21322309237499</v>
      </c>
      <c r="F578" s="3" t="e">
        <f ca="1">VLOOKUP(A578,ERCOT_345kv_West_ATC!A:B,2)</f>
        <v>#N/A</v>
      </c>
      <c r="G578" s="3" t="e">
        <f ca="1">VLOOKUP(A578,ERCOT_345kv_West_ATC!G:H,2)</f>
        <v>#N/A</v>
      </c>
      <c r="I578" s="5">
        <f t="shared" si="32"/>
        <v>6</v>
      </c>
      <c r="J578" s="4">
        <f t="shared" si="33"/>
        <v>144</v>
      </c>
      <c r="K578" s="4">
        <f t="shared" si="38"/>
        <v>7200</v>
      </c>
      <c r="L578" s="6">
        <f t="shared" si="39"/>
        <v>439.92</v>
      </c>
      <c r="N578" s="22">
        <f t="shared" si="36"/>
        <v>251645.57237999968</v>
      </c>
      <c r="O578" s="14">
        <f t="shared" si="37"/>
        <v>411858547266775.19</v>
      </c>
      <c r="Q578" s="22"/>
      <c r="V578" s="16"/>
      <c r="W578" s="16"/>
      <c r="X578" s="16"/>
      <c r="Z578" s="15"/>
      <c r="AA578" s="16"/>
      <c r="AB578" s="3"/>
      <c r="AC578" s="69"/>
      <c r="AD578" s="3"/>
      <c r="AF578" s="29"/>
      <c r="AG578" s="30"/>
      <c r="AH578" s="29"/>
      <c r="AI578" s="29"/>
      <c r="AJ578" s="31"/>
      <c r="AK578" s="29"/>
      <c r="AL578" s="30"/>
    </row>
    <row r="579" spans="1:38">
      <c r="A579" s="32">
        <v>40392</v>
      </c>
      <c r="B579" s="9">
        <v>50</v>
      </c>
      <c r="C579" s="33">
        <v>0.06</v>
      </c>
      <c r="D579" s="34">
        <f t="shared" si="28"/>
        <v>1.7481730190575134E-3</v>
      </c>
      <c r="E579" s="34">
        <v>244.21322309237499</v>
      </c>
      <c r="F579" s="3" t="e">
        <f ca="1">VLOOKUP(A579,ERCOT_345kv_West_ATC!A:B,2)</f>
        <v>#N/A</v>
      </c>
      <c r="G579" s="3" t="e">
        <f ca="1">VLOOKUP(A579,ERCOT_345kv_West_ATC!G:H,2)</f>
        <v>#N/A</v>
      </c>
      <c r="I579" s="5">
        <f t="shared" si="32"/>
        <v>6</v>
      </c>
      <c r="J579" s="4">
        <f t="shared" si="33"/>
        <v>144</v>
      </c>
      <c r="K579" s="4">
        <f t="shared" si="38"/>
        <v>7200</v>
      </c>
      <c r="L579" s="6">
        <f t="shared" si="39"/>
        <v>432</v>
      </c>
      <c r="N579" s="22">
        <f t="shared" si="36"/>
        <v>247115.12836006514</v>
      </c>
      <c r="O579" s="14">
        <f t="shared" si="37"/>
        <v>411858547266775.19</v>
      </c>
      <c r="Q579" s="22"/>
      <c r="V579" s="16"/>
      <c r="W579" s="16"/>
      <c r="X579" s="16"/>
      <c r="Z579" s="15"/>
      <c r="AA579" s="16"/>
      <c r="AB579" s="3"/>
      <c r="AC579" s="69"/>
      <c r="AD579" s="3"/>
      <c r="AF579" s="29"/>
      <c r="AG579" s="30"/>
      <c r="AH579" s="29"/>
      <c r="AI579" s="29"/>
      <c r="AJ579" s="31"/>
      <c r="AK579" s="29"/>
      <c r="AL579" s="30"/>
    </row>
    <row r="580" spans="1:38">
      <c r="A580" s="32">
        <v>40393</v>
      </c>
      <c r="B580" s="9">
        <v>50</v>
      </c>
      <c r="C580" s="33">
        <v>0.06</v>
      </c>
      <c r="D580" s="34">
        <f t="shared" si="28"/>
        <v>1.7481730190575134E-3</v>
      </c>
      <c r="E580" s="34">
        <v>244.21322309237499</v>
      </c>
      <c r="F580" s="3" t="e">
        <f ca="1">VLOOKUP(A580,ERCOT_345kv_West_ATC!A:B,2)</f>
        <v>#N/A</v>
      </c>
      <c r="G580" s="3" t="e">
        <f ca="1">VLOOKUP(A580,ERCOT_345kv_West_ATC!G:H,2)</f>
        <v>#N/A</v>
      </c>
      <c r="I580" s="5">
        <f t="shared" si="32"/>
        <v>6</v>
      </c>
      <c r="J580" s="4">
        <f t="shared" si="33"/>
        <v>144</v>
      </c>
      <c r="K580" s="4">
        <f t="shared" si="38"/>
        <v>7200</v>
      </c>
      <c r="L580" s="6">
        <f t="shared" si="39"/>
        <v>432</v>
      </c>
      <c r="N580" s="22">
        <f t="shared" si="36"/>
        <v>247115.12836006514</v>
      </c>
      <c r="O580" s="14">
        <f t="shared" si="37"/>
        <v>411858547266775.19</v>
      </c>
      <c r="Q580" s="22"/>
      <c r="V580" s="16"/>
      <c r="W580" s="16"/>
      <c r="X580" s="16"/>
      <c r="Z580" s="15"/>
      <c r="AA580" s="16"/>
      <c r="AB580" s="3"/>
      <c r="AC580" s="69"/>
      <c r="AD580" s="3"/>
      <c r="AF580" s="29"/>
      <c r="AG580" s="30"/>
      <c r="AH580" s="29"/>
      <c r="AI580" s="29"/>
      <c r="AJ580" s="31"/>
      <c r="AK580" s="29"/>
      <c r="AL580" s="30"/>
    </row>
    <row r="581" spans="1:38">
      <c r="A581" s="32">
        <v>40394</v>
      </c>
      <c r="B581" s="9">
        <v>50</v>
      </c>
      <c r="C581" s="33">
        <v>5.7950000000000002E-2</v>
      </c>
      <c r="D581" s="34">
        <f t="shared" si="28"/>
        <v>1.7481730190575134E-3</v>
      </c>
      <c r="E581" s="34">
        <v>244.21322309237499</v>
      </c>
      <c r="F581" s="3" t="e">
        <f ca="1">VLOOKUP(A581,ERCOT_345kv_West_ATC!A:B,2)</f>
        <v>#N/A</v>
      </c>
      <c r="G581" s="3" t="e">
        <f ca="1">VLOOKUP(A581,ERCOT_345kv_West_ATC!G:H,2)</f>
        <v>#N/A</v>
      </c>
      <c r="I581" s="5">
        <f t="shared" si="32"/>
        <v>6</v>
      </c>
      <c r="J581" s="4">
        <f t="shared" si="33"/>
        <v>144</v>
      </c>
      <c r="K581" s="4">
        <f t="shared" si="38"/>
        <v>7200</v>
      </c>
      <c r="L581" s="6">
        <f t="shared" si="39"/>
        <v>417.24</v>
      </c>
      <c r="N581" s="22">
        <f t="shared" si="36"/>
        <v>238672.02814109623</v>
      </c>
      <c r="O581" s="14">
        <f t="shared" si="37"/>
        <v>411858547266775.19</v>
      </c>
      <c r="Q581" s="22"/>
      <c r="V581" s="16"/>
      <c r="W581" s="16"/>
      <c r="X581" s="16"/>
      <c r="Z581" s="15"/>
      <c r="AA581" s="16"/>
      <c r="AB581" s="3"/>
      <c r="AC581" s="69"/>
      <c r="AD581" s="3"/>
      <c r="AF581" s="29"/>
      <c r="AG581" s="30"/>
      <c r="AH581" s="29"/>
      <c r="AI581" s="29"/>
      <c r="AJ581" s="31"/>
      <c r="AK581" s="29"/>
      <c r="AL581" s="30"/>
    </row>
    <row r="582" spans="1:38">
      <c r="A582" s="32">
        <v>40395</v>
      </c>
      <c r="B582" s="9">
        <v>50</v>
      </c>
      <c r="C582" s="33">
        <v>6.0999999999999999E-2</v>
      </c>
      <c r="D582" s="34">
        <f t="shared" si="28"/>
        <v>2.5209065924268097E-3</v>
      </c>
      <c r="E582" s="34">
        <v>352.16120906801001</v>
      </c>
      <c r="F582" s="3" t="e">
        <f ca="1">VLOOKUP(A582,ERCOT_345kv_West_ATC!A:B,2)</f>
        <v>#N/A</v>
      </c>
      <c r="G582" s="3" t="e">
        <f ca="1">VLOOKUP(A582,ERCOT_345kv_West_ATC!G:H,2)</f>
        <v>#N/A</v>
      </c>
      <c r="I582" s="5">
        <f t="shared" si="32"/>
        <v>6</v>
      </c>
      <c r="J582" s="4">
        <f t="shared" si="33"/>
        <v>144</v>
      </c>
      <c r="K582" s="4">
        <f t="shared" si="38"/>
        <v>7200</v>
      </c>
      <c r="L582" s="6">
        <f t="shared" si="39"/>
        <v>439.2</v>
      </c>
      <c r="N582" s="22">
        <f t="shared" si="36"/>
        <v>174223.03599801127</v>
      </c>
      <c r="O582" s="14">
        <f t="shared" si="37"/>
        <v>285611534422969.31</v>
      </c>
      <c r="Q582" s="22"/>
      <c r="V582" s="16"/>
      <c r="W582" s="16"/>
      <c r="X582" s="16"/>
      <c r="Z582" s="15"/>
      <c r="AA582" s="16"/>
      <c r="AB582" s="3"/>
      <c r="AC582" s="69"/>
      <c r="AD582" s="3"/>
      <c r="AF582" s="29"/>
      <c r="AG582" s="30"/>
      <c r="AH582" s="29"/>
      <c r="AI582" s="29"/>
      <c r="AJ582" s="31"/>
      <c r="AK582" s="29"/>
      <c r="AL582" s="30"/>
    </row>
    <row r="583" spans="1:38">
      <c r="A583" s="32">
        <v>40396</v>
      </c>
      <c r="B583" s="9">
        <v>50</v>
      </c>
      <c r="C583" s="33">
        <v>6.2100000000000002E-2</v>
      </c>
      <c r="D583" s="34">
        <f t="shared" si="28"/>
        <v>2.5209065924268097E-3</v>
      </c>
      <c r="E583" s="34">
        <v>352.16120906801001</v>
      </c>
      <c r="F583" s="3" t="e">
        <f ca="1">VLOOKUP(A583,ERCOT_345kv_West_ATC!A:B,2)</f>
        <v>#N/A</v>
      </c>
      <c r="G583" s="3" t="e">
        <f ca="1">VLOOKUP(A583,ERCOT_345kv_West_ATC!G:H,2)</f>
        <v>#N/A</v>
      </c>
      <c r="I583" s="5">
        <f t="shared" si="32"/>
        <v>6</v>
      </c>
      <c r="J583" s="4">
        <f t="shared" si="33"/>
        <v>144</v>
      </c>
      <c r="K583" s="4">
        <f t="shared" si="38"/>
        <v>7200</v>
      </c>
      <c r="L583" s="6">
        <f t="shared" si="39"/>
        <v>447.12</v>
      </c>
      <c r="N583" s="22">
        <f t="shared" si="36"/>
        <v>177364.76287666394</v>
      </c>
      <c r="O583" s="14">
        <f t="shared" si="37"/>
        <v>285611534422969.31</v>
      </c>
      <c r="Q583" s="22"/>
      <c r="V583" s="16"/>
      <c r="W583" s="16"/>
      <c r="X583" s="16"/>
      <c r="Z583" s="15"/>
      <c r="AA583" s="16"/>
      <c r="AB583" s="3"/>
      <c r="AC583" s="69"/>
      <c r="AD583" s="3"/>
      <c r="AF583" s="29"/>
      <c r="AG583" s="30"/>
      <c r="AH583" s="29"/>
      <c r="AI583" s="29"/>
      <c r="AJ583" s="31"/>
      <c r="AK583" s="29"/>
      <c r="AL583" s="30"/>
    </row>
    <row r="584" spans="1:38">
      <c r="A584" s="32">
        <v>40397</v>
      </c>
      <c r="B584" s="9">
        <v>50</v>
      </c>
      <c r="C584" s="33">
        <v>5.8999999999999997E-2</v>
      </c>
      <c r="D584" s="34">
        <f t="shared" si="28"/>
        <v>2.5209065924268097E-3</v>
      </c>
      <c r="E584" s="34">
        <v>352.16120906801001</v>
      </c>
      <c r="F584" s="3" t="e">
        <f ca="1">VLOOKUP(A584,ERCOT_345kv_West_ATC!A:B,2)</f>
        <v>#N/A</v>
      </c>
      <c r="G584" s="3" t="e">
        <f ca="1">VLOOKUP(A584,ERCOT_345kv_West_ATC!G:H,2)</f>
        <v>#N/A</v>
      </c>
      <c r="I584" s="5">
        <f t="shared" si="32"/>
        <v>6</v>
      </c>
      <c r="J584" s="4">
        <f t="shared" si="33"/>
        <v>144</v>
      </c>
      <c r="K584" s="4">
        <f t="shared" si="38"/>
        <v>7200</v>
      </c>
      <c r="L584" s="6">
        <f t="shared" si="39"/>
        <v>424.79999999999995</v>
      </c>
      <c r="N584" s="22">
        <f t="shared" si="36"/>
        <v>168510.80530955186</v>
      </c>
      <c r="O584" s="14">
        <f t="shared" si="37"/>
        <v>285611534422969.31</v>
      </c>
      <c r="Q584" s="22"/>
      <c r="V584" s="16"/>
      <c r="W584" s="16"/>
      <c r="X584" s="16"/>
      <c r="Z584" s="15"/>
      <c r="AA584" s="16"/>
      <c r="AB584" s="3"/>
      <c r="AC584" s="69"/>
      <c r="AD584" s="3"/>
      <c r="AF584" s="29"/>
      <c r="AG584" s="30"/>
      <c r="AH584" s="29"/>
      <c r="AI584" s="29"/>
      <c r="AJ584" s="31"/>
      <c r="AK584" s="29"/>
      <c r="AL584" s="30"/>
    </row>
    <row r="585" spans="1:38">
      <c r="A585" s="32">
        <v>40398</v>
      </c>
      <c r="B585" s="9">
        <v>50</v>
      </c>
      <c r="C585" s="33">
        <v>6.0900000000000003E-2</v>
      </c>
      <c r="D585" s="34">
        <f t="shared" si="28"/>
        <v>2.5209065924268097E-3</v>
      </c>
      <c r="E585" s="34">
        <v>352.16120906801001</v>
      </c>
      <c r="F585" s="3" t="e">
        <f ca="1">VLOOKUP(A585,ERCOT_345kv_West_ATC!A:B,2)</f>
        <v>#N/A</v>
      </c>
      <c r="G585" s="3" t="e">
        <f ca="1">VLOOKUP(A585,ERCOT_345kv_West_ATC!G:H,2)</f>
        <v>#N/A</v>
      </c>
      <c r="I585" s="5">
        <f t="shared" si="32"/>
        <v>6</v>
      </c>
      <c r="J585" s="4">
        <f t="shared" si="33"/>
        <v>144</v>
      </c>
      <c r="K585" s="4">
        <f t="shared" si="38"/>
        <v>7200</v>
      </c>
      <c r="L585" s="6">
        <f t="shared" si="39"/>
        <v>438.48</v>
      </c>
      <c r="N585" s="22">
        <f t="shared" si="36"/>
        <v>173937.42446358831</v>
      </c>
      <c r="O585" s="14">
        <f t="shared" si="37"/>
        <v>285611534422969.31</v>
      </c>
      <c r="Q585" s="22"/>
      <c r="V585" s="16"/>
      <c r="W585" s="16"/>
      <c r="X585" s="16"/>
      <c r="Z585" s="15"/>
      <c r="AA585" s="16"/>
      <c r="AB585" s="3"/>
      <c r="AC585" s="69"/>
      <c r="AD585" s="3"/>
      <c r="AF585" s="29"/>
      <c r="AG585" s="30"/>
      <c r="AH585" s="29"/>
      <c r="AI585" s="29"/>
      <c r="AJ585" s="31"/>
      <c r="AK585" s="29"/>
      <c r="AL585" s="30"/>
    </row>
    <row r="586" spans="1:38">
      <c r="A586" s="32">
        <v>40399</v>
      </c>
      <c r="B586" s="9">
        <v>50</v>
      </c>
      <c r="C586" s="33">
        <v>7.0999999999999994E-2</v>
      </c>
      <c r="D586" s="34">
        <f t="shared" si="28"/>
        <v>2.5209065924268097E-3</v>
      </c>
      <c r="E586" s="34">
        <v>352.16120906801001</v>
      </c>
      <c r="F586" s="3" t="e">
        <f ca="1">VLOOKUP(A586,ERCOT_345kv_West_ATC!A:B,2)</f>
        <v>#N/A</v>
      </c>
      <c r="G586" s="3" t="e">
        <f ca="1">VLOOKUP(A586,ERCOT_345kv_West_ATC!G:H,2)</f>
        <v>#N/A</v>
      </c>
      <c r="I586" s="5">
        <f t="shared" si="32"/>
        <v>6</v>
      </c>
      <c r="J586" s="4">
        <f t="shared" si="33"/>
        <v>144</v>
      </c>
      <c r="K586" s="4">
        <f t="shared" si="38"/>
        <v>7200</v>
      </c>
      <c r="L586" s="6">
        <f t="shared" si="39"/>
        <v>511.19999999999993</v>
      </c>
      <c r="N586" s="22">
        <f t="shared" si="36"/>
        <v>202784.18944030817</v>
      </c>
      <c r="O586" s="14">
        <f t="shared" si="37"/>
        <v>285611534422969.31</v>
      </c>
      <c r="Q586" s="22"/>
      <c r="V586" s="16"/>
      <c r="W586" s="16"/>
      <c r="X586" s="16"/>
      <c r="Z586" s="15"/>
      <c r="AA586" s="16"/>
      <c r="AB586" s="3"/>
      <c r="AC586" s="69"/>
      <c r="AD586" s="3"/>
      <c r="AF586" s="29"/>
      <c r="AG586" s="30"/>
      <c r="AH586" s="29"/>
      <c r="AI586" s="29"/>
      <c r="AJ586" s="31"/>
      <c r="AK586" s="29"/>
      <c r="AL586" s="30"/>
    </row>
    <row r="587" spans="1:38">
      <c r="A587" s="32">
        <v>40400</v>
      </c>
      <c r="B587" s="9">
        <v>50</v>
      </c>
      <c r="C587" s="33">
        <v>7.0000000000000007E-2</v>
      </c>
      <c r="D587" s="34">
        <f t="shared" si="28"/>
        <v>2.5209065924268097E-3</v>
      </c>
      <c r="E587" s="34">
        <v>352.16120906801001</v>
      </c>
      <c r="F587" s="3" t="e">
        <f ca="1">VLOOKUP(A587,ERCOT_345kv_West_ATC!A:B,2)</f>
        <v>#N/A</v>
      </c>
      <c r="G587" s="3" t="e">
        <f ca="1">VLOOKUP(A587,ERCOT_345kv_West_ATC!G:H,2)</f>
        <v>#N/A</v>
      </c>
      <c r="I587" s="5">
        <f t="shared" si="32"/>
        <v>6</v>
      </c>
      <c r="J587" s="4">
        <f t="shared" si="33"/>
        <v>144</v>
      </c>
      <c r="K587" s="4">
        <f t="shared" si="38"/>
        <v>7200</v>
      </c>
      <c r="L587" s="6">
        <f t="shared" si="39"/>
        <v>504.00000000000006</v>
      </c>
      <c r="N587" s="22">
        <f t="shared" si="36"/>
        <v>199928.07409607852</v>
      </c>
      <c r="O587" s="14">
        <f t="shared" si="37"/>
        <v>285611534422969.31</v>
      </c>
      <c r="Q587" s="22"/>
      <c r="V587" s="16"/>
      <c r="W587" s="16"/>
      <c r="X587" s="16"/>
      <c r="Z587" s="15"/>
      <c r="AA587" s="16"/>
      <c r="AB587" s="3"/>
      <c r="AC587" s="69"/>
      <c r="AD587" s="3"/>
      <c r="AF587" s="29"/>
      <c r="AG587" s="30"/>
      <c r="AH587" s="29"/>
      <c r="AI587" s="29"/>
      <c r="AJ587" s="31"/>
      <c r="AK587" s="29"/>
      <c r="AL587" s="30"/>
    </row>
    <row r="588" spans="1:38">
      <c r="A588" s="32">
        <v>40401</v>
      </c>
      <c r="B588" s="9">
        <v>50</v>
      </c>
      <c r="C588" s="33">
        <v>6.7000000000000004E-2</v>
      </c>
      <c r="D588" s="34">
        <f t="shared" si="28"/>
        <v>2.5209065924268097E-3</v>
      </c>
      <c r="E588" s="34">
        <v>352.16120906801001</v>
      </c>
      <c r="F588" s="3" t="e">
        <f ca="1">VLOOKUP(A588,ERCOT_345kv_West_ATC!A:B,2)</f>
        <v>#N/A</v>
      </c>
      <c r="G588" s="3" t="e">
        <f ca="1">VLOOKUP(A588,ERCOT_345kv_West_ATC!G:H,2)</f>
        <v>#N/A</v>
      </c>
      <c r="I588" s="5">
        <f t="shared" si="32"/>
        <v>6</v>
      </c>
      <c r="J588" s="4">
        <f t="shared" si="33"/>
        <v>144</v>
      </c>
      <c r="K588" s="4">
        <f t="shared" si="38"/>
        <v>7200</v>
      </c>
      <c r="L588" s="6">
        <f t="shared" si="39"/>
        <v>482.40000000000003</v>
      </c>
      <c r="N588" s="22">
        <f t="shared" si="36"/>
        <v>191359.72806338946</v>
      </c>
      <c r="O588" s="14">
        <f t="shared" si="37"/>
        <v>285611534422969.31</v>
      </c>
      <c r="Q588" s="22"/>
      <c r="V588" s="16"/>
      <c r="W588" s="16"/>
      <c r="X588" s="16"/>
      <c r="Z588" s="15"/>
      <c r="AA588" s="16"/>
      <c r="AB588" s="3"/>
      <c r="AC588" s="69"/>
      <c r="AD588" s="3"/>
      <c r="AF588" s="29"/>
      <c r="AG588" s="30"/>
      <c r="AH588" s="29"/>
      <c r="AI588" s="29"/>
      <c r="AJ588" s="31"/>
      <c r="AK588" s="29"/>
      <c r="AL588" s="30"/>
    </row>
    <row r="589" spans="1:38">
      <c r="A589" s="32">
        <v>40402</v>
      </c>
      <c r="B589" s="9">
        <v>50</v>
      </c>
      <c r="C589" s="33">
        <v>7.0000000000000007E-2</v>
      </c>
      <c r="D589" s="34">
        <f t="shared" si="28"/>
        <v>2.5209065924268097E-3</v>
      </c>
      <c r="E589" s="34">
        <v>352.16120906801001</v>
      </c>
      <c r="F589" s="3" t="e">
        <f ca="1">VLOOKUP(A589,ERCOT_345kv_West_ATC!A:B,2)</f>
        <v>#N/A</v>
      </c>
      <c r="G589" s="3" t="e">
        <f ca="1">VLOOKUP(A589,ERCOT_345kv_West_ATC!G:H,2)</f>
        <v>#N/A</v>
      </c>
      <c r="I589" s="5">
        <f t="shared" si="32"/>
        <v>6</v>
      </c>
      <c r="J589" s="4">
        <f t="shared" si="33"/>
        <v>144</v>
      </c>
      <c r="K589" s="4">
        <f t="shared" si="38"/>
        <v>7200</v>
      </c>
      <c r="L589" s="6">
        <f t="shared" si="39"/>
        <v>504.00000000000006</v>
      </c>
      <c r="N589" s="22">
        <f t="shared" si="36"/>
        <v>199928.07409607852</v>
      </c>
      <c r="O589" s="14">
        <f t="shared" si="37"/>
        <v>285611534422969.31</v>
      </c>
      <c r="Q589" s="22"/>
      <c r="V589" s="16"/>
      <c r="W589" s="16"/>
      <c r="X589" s="16"/>
      <c r="Z589" s="15"/>
      <c r="AA589" s="16"/>
      <c r="AB589" s="3"/>
      <c r="AC589" s="69"/>
      <c r="AD589" s="3"/>
      <c r="AF589" s="29"/>
      <c r="AG589" s="30"/>
      <c r="AH589" s="29"/>
      <c r="AI589" s="29"/>
      <c r="AJ589" s="31"/>
      <c r="AK589" s="29"/>
      <c r="AL589" s="30"/>
    </row>
    <row r="590" spans="1:38">
      <c r="A590" s="32">
        <v>40403</v>
      </c>
      <c r="B590" s="9">
        <v>50</v>
      </c>
      <c r="C590" s="33">
        <v>6.4500000000000002E-2</v>
      </c>
      <c r="D590" s="34">
        <f t="shared" si="28"/>
        <v>2.5209065924268097E-3</v>
      </c>
      <c r="E590" s="34">
        <v>352.16120906801001</v>
      </c>
      <c r="F590" s="3" t="e">
        <f ca="1">VLOOKUP(A590,ERCOT_345kv_West_ATC!A:B,2)</f>
        <v>#N/A</v>
      </c>
      <c r="G590" s="3" t="e">
        <f ca="1">VLOOKUP(A590,ERCOT_345kv_West_ATC!G:H,2)</f>
        <v>#N/A</v>
      </c>
      <c r="I590" s="5">
        <f t="shared" si="32"/>
        <v>6</v>
      </c>
      <c r="J590" s="4">
        <f t="shared" si="33"/>
        <v>144</v>
      </c>
      <c r="K590" s="4">
        <f t="shared" si="38"/>
        <v>7200</v>
      </c>
      <c r="L590" s="6">
        <f t="shared" si="39"/>
        <v>464.40000000000003</v>
      </c>
      <c r="N590" s="22">
        <f t="shared" si="36"/>
        <v>184219.4397028152</v>
      </c>
      <c r="O590" s="14">
        <f t="shared" si="37"/>
        <v>285611534422969.31</v>
      </c>
      <c r="Q590" s="22"/>
      <c r="V590" s="16"/>
      <c r="W590" s="16"/>
      <c r="X590" s="16"/>
      <c r="Z590" s="15"/>
      <c r="AA590" s="16"/>
      <c r="AB590" s="3"/>
      <c r="AC590" s="69"/>
      <c r="AD590" s="3"/>
      <c r="AF590" s="29"/>
      <c r="AG590" s="30"/>
      <c r="AH590" s="29"/>
      <c r="AI590" s="29"/>
      <c r="AJ590" s="31"/>
      <c r="AK590" s="29"/>
      <c r="AL590" s="30"/>
    </row>
    <row r="591" spans="1:38">
      <c r="A591" s="32">
        <v>40404</v>
      </c>
      <c r="B591" s="9">
        <v>50</v>
      </c>
      <c r="C591" s="33">
        <v>6.7000000000000004E-2</v>
      </c>
      <c r="D591" s="34">
        <f t="shared" si="28"/>
        <v>2.5209065924268097E-3</v>
      </c>
      <c r="E591" s="34">
        <v>352.16120906801001</v>
      </c>
      <c r="F591" s="3" t="e">
        <f ca="1">VLOOKUP(A591,ERCOT_345kv_West_ATC!A:B,2)</f>
        <v>#N/A</v>
      </c>
      <c r="G591" s="3" t="e">
        <f ca="1">VLOOKUP(A591,ERCOT_345kv_West_ATC!G:H,2)</f>
        <v>#N/A</v>
      </c>
      <c r="I591" s="5">
        <f t="shared" si="32"/>
        <v>6</v>
      </c>
      <c r="J591" s="4">
        <f t="shared" si="33"/>
        <v>144</v>
      </c>
      <c r="K591" s="4">
        <f t="shared" si="38"/>
        <v>7200</v>
      </c>
      <c r="L591" s="6">
        <f t="shared" si="39"/>
        <v>482.40000000000003</v>
      </c>
      <c r="N591" s="22">
        <f t="shared" si="36"/>
        <v>191359.72806338946</v>
      </c>
      <c r="O591" s="14">
        <f t="shared" si="37"/>
        <v>285611534422969.31</v>
      </c>
      <c r="Q591" s="22"/>
      <c r="V591" s="16"/>
      <c r="W591" s="16"/>
      <c r="X591" s="16"/>
      <c r="Z591" s="15"/>
      <c r="AA591" s="16"/>
      <c r="AB591" s="3"/>
      <c r="AC591" s="69"/>
      <c r="AD591" s="3"/>
      <c r="AF591" s="29"/>
      <c r="AG591" s="30"/>
      <c r="AH591" s="29"/>
      <c r="AI591" s="29"/>
      <c r="AJ591" s="31"/>
      <c r="AK591" s="29"/>
      <c r="AL591" s="30"/>
    </row>
    <row r="592" spans="1:38">
      <c r="A592" s="32">
        <v>40405</v>
      </c>
      <c r="B592" s="9">
        <v>50</v>
      </c>
      <c r="C592" s="33">
        <v>6.5290000000000001E-2</v>
      </c>
      <c r="D592" s="34">
        <f t="shared" si="28"/>
        <v>3.6634735544876207E-3</v>
      </c>
      <c r="E592" s="34">
        <v>511.77353425660402</v>
      </c>
      <c r="F592" s="3" t="e">
        <f ca="1">VLOOKUP(A592,ERCOT_345kv_West_ATC!A:B,2)</f>
        <v>#N/A</v>
      </c>
      <c r="G592" s="3" t="e">
        <f ca="1">VLOOKUP(A592,ERCOT_345kv_West_ATC!G:H,2)</f>
        <v>#N/A</v>
      </c>
      <c r="I592" s="5">
        <f t="shared" si="32"/>
        <v>6</v>
      </c>
      <c r="J592" s="4">
        <f t="shared" si="33"/>
        <v>144</v>
      </c>
      <c r="K592" s="4">
        <f t="shared" si="38"/>
        <v>7200</v>
      </c>
      <c r="L592" s="6">
        <f t="shared" si="39"/>
        <v>470.08800000000002</v>
      </c>
      <c r="N592" s="22">
        <f t="shared" si="36"/>
        <v>128317.56337483574</v>
      </c>
      <c r="O592" s="14">
        <f t="shared" si="37"/>
        <v>196534788443614.22</v>
      </c>
      <c r="Q592" s="22"/>
      <c r="V592" s="16"/>
      <c r="W592" s="16"/>
      <c r="X592" s="16"/>
      <c r="Z592" s="15"/>
      <c r="AA592" s="16"/>
      <c r="AB592" s="3"/>
      <c r="AC592" s="69"/>
      <c r="AD592" s="3"/>
      <c r="AF592" s="29"/>
      <c r="AG592" s="30"/>
      <c r="AH592" s="29"/>
      <c r="AI592" s="29"/>
      <c r="AJ592" s="31"/>
      <c r="AK592" s="29"/>
      <c r="AL592" s="30"/>
    </row>
    <row r="593" spans="1:38">
      <c r="A593" s="32">
        <v>40406</v>
      </c>
      <c r="B593" s="9">
        <v>50</v>
      </c>
      <c r="C593" s="33">
        <v>6.5500000000000003E-2</v>
      </c>
      <c r="D593" s="34">
        <f t="shared" si="28"/>
        <v>3.6634735544876207E-3</v>
      </c>
      <c r="E593" s="34">
        <v>511.77353425660402</v>
      </c>
      <c r="F593" s="3" t="e">
        <f ca="1">VLOOKUP(A593,ERCOT_345kv_West_ATC!A:B,2)</f>
        <v>#N/A</v>
      </c>
      <c r="G593" s="3" t="e">
        <f ca="1">VLOOKUP(A593,ERCOT_345kv_West_ATC!G:H,2)</f>
        <v>#N/A</v>
      </c>
      <c r="I593" s="5">
        <f t="shared" si="32"/>
        <v>6</v>
      </c>
      <c r="J593" s="4">
        <f t="shared" si="33"/>
        <v>144</v>
      </c>
      <c r="K593" s="4">
        <f t="shared" si="38"/>
        <v>7200</v>
      </c>
      <c r="L593" s="6">
        <f t="shared" si="39"/>
        <v>471.6</v>
      </c>
      <c r="N593" s="22">
        <f t="shared" si="36"/>
        <v>128730.28643056733</v>
      </c>
      <c r="O593" s="14">
        <f t="shared" si="37"/>
        <v>196534788443614.22</v>
      </c>
      <c r="Q593" s="22"/>
      <c r="V593" s="16"/>
      <c r="W593" s="16"/>
      <c r="X593" s="16"/>
      <c r="Z593" s="15"/>
      <c r="AA593" s="16"/>
      <c r="AB593" s="3"/>
      <c r="AC593" s="69"/>
      <c r="AD593" s="3"/>
      <c r="AF593" s="29"/>
      <c r="AG593" s="30"/>
      <c r="AH593" s="29"/>
      <c r="AI593" s="29"/>
      <c r="AJ593" s="31"/>
      <c r="AK593" s="29"/>
      <c r="AL593" s="30"/>
    </row>
    <row r="594" spans="1:38">
      <c r="A594" s="32">
        <v>40407</v>
      </c>
      <c r="B594" s="9">
        <v>50</v>
      </c>
      <c r="C594" s="33">
        <v>7.0000000000000007E-2</v>
      </c>
      <c r="D594" s="34">
        <f t="shared" si="28"/>
        <v>3.6634735544876207E-3</v>
      </c>
      <c r="E594" s="34">
        <v>511.77353425660402</v>
      </c>
      <c r="F594" s="3" t="e">
        <f ca="1">VLOOKUP(A594,ERCOT_345kv_West_ATC!A:B,2)</f>
        <v>#N/A</v>
      </c>
      <c r="G594" s="3" t="e">
        <f ca="1">VLOOKUP(A594,ERCOT_345kv_West_ATC!G:H,2)</f>
        <v>#N/A</v>
      </c>
      <c r="I594" s="5">
        <f t="shared" si="32"/>
        <v>6</v>
      </c>
      <c r="J594" s="4">
        <f t="shared" si="33"/>
        <v>144</v>
      </c>
      <c r="K594" s="4">
        <f t="shared" si="38"/>
        <v>7200</v>
      </c>
      <c r="L594" s="6">
        <f t="shared" si="39"/>
        <v>504.00000000000006</v>
      </c>
      <c r="N594" s="22">
        <f t="shared" si="36"/>
        <v>137574.35191052998</v>
      </c>
      <c r="O594" s="14">
        <f t="shared" si="37"/>
        <v>196534788443614.22</v>
      </c>
      <c r="Q594" s="22"/>
      <c r="V594" s="16"/>
      <c r="W594" s="16"/>
      <c r="X594" s="16"/>
      <c r="Z594" s="15"/>
      <c r="AA594" s="16"/>
      <c r="AB594" s="3"/>
      <c r="AC594" s="69"/>
      <c r="AD594" s="3"/>
      <c r="AF594" s="29"/>
      <c r="AG594" s="30"/>
      <c r="AH594" s="29"/>
      <c r="AI594" s="29"/>
      <c r="AJ594" s="31"/>
      <c r="AK594" s="29"/>
      <c r="AL594" s="30"/>
    </row>
    <row r="595" spans="1:38">
      <c r="A595" s="32">
        <v>40408</v>
      </c>
      <c r="B595" s="9">
        <v>50</v>
      </c>
      <c r="C595" s="33">
        <v>6.8000000000000005E-2</v>
      </c>
      <c r="D595" s="34">
        <f t="shared" si="28"/>
        <v>3.6634735544876207E-3</v>
      </c>
      <c r="E595" s="34">
        <v>511.77353425660402</v>
      </c>
      <c r="F595" s="3" t="e">
        <f ca="1">VLOOKUP(A595,ERCOT_345kv_West_ATC!A:B,2)</f>
        <v>#N/A</v>
      </c>
      <c r="G595" s="3" t="e">
        <f ca="1">VLOOKUP(A595,ERCOT_345kv_West_ATC!G:H,2)</f>
        <v>#N/A</v>
      </c>
      <c r="I595" s="5">
        <f t="shared" si="32"/>
        <v>6</v>
      </c>
      <c r="J595" s="4">
        <f t="shared" si="33"/>
        <v>144</v>
      </c>
      <c r="K595" s="4">
        <f t="shared" si="38"/>
        <v>7200</v>
      </c>
      <c r="L595" s="6">
        <f t="shared" si="39"/>
        <v>489.6</v>
      </c>
      <c r="N595" s="22">
        <f t="shared" si="36"/>
        <v>133643.65614165767</v>
      </c>
      <c r="O595" s="14">
        <f t="shared" si="37"/>
        <v>196534788443614.22</v>
      </c>
      <c r="Q595" s="22"/>
      <c r="V595" s="16"/>
      <c r="W595" s="16"/>
      <c r="X595" s="16"/>
      <c r="Z595" s="15"/>
      <c r="AA595" s="16"/>
      <c r="AB595" s="3"/>
      <c r="AC595" s="69"/>
      <c r="AD595" s="3"/>
      <c r="AF595" s="29"/>
      <c r="AG595" s="30"/>
      <c r="AH595" s="29"/>
      <c r="AI595" s="29"/>
      <c r="AJ595" s="31"/>
      <c r="AK595" s="29"/>
      <c r="AL595" s="30"/>
    </row>
    <row r="596" spans="1:38">
      <c r="A596" s="32">
        <v>40409</v>
      </c>
      <c r="B596" s="9">
        <v>50</v>
      </c>
      <c r="C596" s="33">
        <v>6.6699999999999995E-2</v>
      </c>
      <c r="D596" s="34">
        <f t="shared" si="28"/>
        <v>3.6634735544876207E-3</v>
      </c>
      <c r="E596" s="34">
        <v>511.77353425660402</v>
      </c>
      <c r="F596" s="3" t="e">
        <f ca="1">VLOOKUP(A596,ERCOT_345kv_West_ATC!A:B,2)</f>
        <v>#N/A</v>
      </c>
      <c r="G596" s="3" t="e">
        <f ca="1">VLOOKUP(A596,ERCOT_345kv_West_ATC!G:H,2)</f>
        <v>#N/A</v>
      </c>
      <c r="I596" s="5">
        <f t="shared" si="32"/>
        <v>6</v>
      </c>
      <c r="J596" s="4">
        <f t="shared" si="33"/>
        <v>144</v>
      </c>
      <c r="K596" s="4">
        <f t="shared" si="38"/>
        <v>7200</v>
      </c>
      <c r="L596" s="6">
        <f t="shared" si="39"/>
        <v>480.23999999999995</v>
      </c>
      <c r="N596" s="22">
        <f t="shared" si="36"/>
        <v>131088.70389189068</v>
      </c>
      <c r="O596" s="14">
        <f t="shared" si="37"/>
        <v>196534788443614.22</v>
      </c>
      <c r="Q596" s="22"/>
      <c r="V596" s="16"/>
      <c r="W596" s="16"/>
      <c r="X596" s="16"/>
      <c r="Z596" s="15"/>
      <c r="AA596" s="16"/>
      <c r="AB596" s="3"/>
      <c r="AC596" s="69"/>
      <c r="AD596" s="3"/>
      <c r="AF596" s="29"/>
      <c r="AG596" s="30"/>
      <c r="AH596" s="29"/>
      <c r="AI596" s="29"/>
      <c r="AJ596" s="31"/>
      <c r="AK596" s="29"/>
      <c r="AL596" s="30"/>
    </row>
    <row r="597" spans="1:38">
      <c r="A597" s="32">
        <v>40410</v>
      </c>
      <c r="B597" s="9">
        <v>50</v>
      </c>
      <c r="C597" s="33">
        <v>6.5500000000000003E-2</v>
      </c>
      <c r="D597" s="34">
        <f t="shared" si="28"/>
        <v>3.6634735544876207E-3</v>
      </c>
      <c r="E597" s="34">
        <v>511.77353425660402</v>
      </c>
      <c r="F597" s="3" t="e">
        <f ca="1">VLOOKUP(A597,ERCOT_345kv_West_ATC!A:B,2)</f>
        <v>#N/A</v>
      </c>
      <c r="G597" s="3" t="e">
        <f ca="1">VLOOKUP(A597,ERCOT_345kv_West_ATC!G:H,2)</f>
        <v>#N/A</v>
      </c>
      <c r="I597" s="5">
        <f t="shared" si="32"/>
        <v>6</v>
      </c>
      <c r="J597" s="4">
        <f t="shared" si="33"/>
        <v>144</v>
      </c>
      <c r="K597" s="4">
        <f t="shared" si="38"/>
        <v>7200</v>
      </c>
      <c r="L597" s="6">
        <f t="shared" si="39"/>
        <v>471.6</v>
      </c>
      <c r="N597" s="22">
        <f t="shared" si="36"/>
        <v>128730.28643056733</v>
      </c>
      <c r="O597" s="14">
        <f t="shared" si="37"/>
        <v>196534788443614.22</v>
      </c>
      <c r="Q597" s="22"/>
      <c r="V597" s="16"/>
      <c r="W597" s="16"/>
      <c r="X597" s="16"/>
      <c r="Z597" s="15"/>
      <c r="AA597" s="16"/>
      <c r="AB597" s="3"/>
      <c r="AC597" s="69"/>
      <c r="AD597" s="3"/>
      <c r="AF597" s="29"/>
      <c r="AG597" s="30"/>
      <c r="AH597" s="29"/>
      <c r="AI597" s="29"/>
      <c r="AJ597" s="31"/>
      <c r="AK597" s="29"/>
      <c r="AL597" s="30"/>
    </row>
    <row r="598" spans="1:38">
      <c r="A598" s="32">
        <v>40411</v>
      </c>
      <c r="B598" s="9">
        <v>50</v>
      </c>
      <c r="C598" s="33">
        <v>6.6400000000000001E-2</v>
      </c>
      <c r="D598" s="34">
        <f t="shared" si="28"/>
        <v>3.6634735544876207E-3</v>
      </c>
      <c r="E598" s="34">
        <v>511.77353425660402</v>
      </c>
      <c r="F598" s="3" t="e">
        <f ca="1">VLOOKUP(A598,ERCOT_345kv_West_ATC!A:B,2)</f>
        <v>#N/A</v>
      </c>
      <c r="G598" s="3" t="e">
        <f ca="1">VLOOKUP(A598,ERCOT_345kv_West_ATC!G:H,2)</f>
        <v>#N/A</v>
      </c>
      <c r="I598" s="5">
        <f t="shared" si="32"/>
        <v>6</v>
      </c>
      <c r="J598" s="4">
        <f t="shared" si="33"/>
        <v>144</v>
      </c>
      <c r="K598" s="4">
        <f t="shared" si="38"/>
        <v>7200</v>
      </c>
      <c r="L598" s="6">
        <f t="shared" si="39"/>
        <v>478.08</v>
      </c>
      <c r="N598" s="22">
        <f t="shared" si="36"/>
        <v>130499.09952655985</v>
      </c>
      <c r="O598" s="14">
        <f t="shared" si="37"/>
        <v>196534788443614.22</v>
      </c>
      <c r="Q598" s="22"/>
      <c r="V598" s="16"/>
      <c r="W598" s="16"/>
      <c r="X598" s="16"/>
      <c r="Z598" s="15"/>
      <c r="AA598" s="16"/>
      <c r="AB598" s="3"/>
      <c r="AC598" s="69"/>
      <c r="AD598" s="3"/>
      <c r="AF598" s="29"/>
      <c r="AG598" s="30"/>
      <c r="AH598" s="29"/>
      <c r="AI598" s="29"/>
      <c r="AJ598" s="31"/>
      <c r="AK598" s="29"/>
      <c r="AL598" s="30"/>
    </row>
    <row r="599" spans="1:38">
      <c r="A599" s="32">
        <v>40412</v>
      </c>
      <c r="B599" s="9">
        <v>50</v>
      </c>
      <c r="C599" s="33">
        <v>6.6000000000000003E-2</v>
      </c>
      <c r="D599" s="34">
        <f t="shared" si="28"/>
        <v>3.6634735544876207E-3</v>
      </c>
      <c r="E599" s="34">
        <v>511.77353425660402</v>
      </c>
      <c r="F599" s="3" t="e">
        <f ca="1">VLOOKUP(A599,ERCOT_345kv_West_ATC!A:B,2)</f>
        <v>#N/A</v>
      </c>
      <c r="G599" s="3" t="e">
        <f ca="1">VLOOKUP(A599,ERCOT_345kv_West_ATC!G:H,2)</f>
        <v>#N/A</v>
      </c>
      <c r="I599" s="5">
        <f t="shared" si="32"/>
        <v>6</v>
      </c>
      <c r="J599" s="4">
        <f t="shared" si="33"/>
        <v>144</v>
      </c>
      <c r="K599" s="4">
        <f t="shared" si="38"/>
        <v>7200</v>
      </c>
      <c r="L599" s="6">
        <f t="shared" si="39"/>
        <v>475.20000000000005</v>
      </c>
      <c r="N599" s="22">
        <f t="shared" si="36"/>
        <v>129712.96037278541</v>
      </c>
      <c r="O599" s="14">
        <f t="shared" si="37"/>
        <v>196534788443614.22</v>
      </c>
      <c r="Q599" s="22"/>
      <c r="V599" s="16"/>
      <c r="W599" s="16"/>
      <c r="X599" s="16"/>
      <c r="Z599" s="15"/>
      <c r="AA599" s="16"/>
      <c r="AB599" s="3"/>
      <c r="AC599" s="69"/>
      <c r="AD599" s="3"/>
      <c r="AF599" s="29"/>
      <c r="AG599" s="30"/>
      <c r="AH599" s="29"/>
      <c r="AI599" s="29"/>
      <c r="AJ599" s="31"/>
      <c r="AK599" s="29"/>
      <c r="AL599" s="30"/>
    </row>
    <row r="600" spans="1:38">
      <c r="A600" s="32">
        <v>40413</v>
      </c>
      <c r="B600" s="9">
        <v>50</v>
      </c>
      <c r="C600" s="33">
        <v>6.4909999999999995E-2</v>
      </c>
      <c r="D600" s="34">
        <f t="shared" si="28"/>
        <v>3.6634735544876207E-3</v>
      </c>
      <c r="E600" s="34">
        <v>511.77353425660402</v>
      </c>
      <c r="F600" s="3" t="e">
        <f ca="1">VLOOKUP(A600,ERCOT_345kv_West_ATC!A:B,2)</f>
        <v>#N/A</v>
      </c>
      <c r="G600" s="3" t="e">
        <f ca="1">VLOOKUP(A600,ERCOT_345kv_West_ATC!G:H,2)</f>
        <v>#N/A</v>
      </c>
      <c r="I600" s="5">
        <f t="shared" si="32"/>
        <v>6</v>
      </c>
      <c r="J600" s="4">
        <f t="shared" si="33"/>
        <v>144</v>
      </c>
      <c r="K600" s="4">
        <f t="shared" si="38"/>
        <v>7200</v>
      </c>
      <c r="L600" s="6">
        <f t="shared" si="39"/>
        <v>467.35199999999998</v>
      </c>
      <c r="N600" s="22">
        <f t="shared" si="36"/>
        <v>127570.73117874999</v>
      </c>
      <c r="O600" s="14">
        <f t="shared" si="37"/>
        <v>196534788443614.22</v>
      </c>
      <c r="Q600" s="22"/>
      <c r="V600" s="16"/>
      <c r="W600" s="16"/>
      <c r="X600" s="16"/>
      <c r="Z600" s="15"/>
      <c r="AA600" s="16"/>
      <c r="AB600" s="3"/>
      <c r="AC600" s="69"/>
      <c r="AD600" s="3"/>
      <c r="AF600" s="29"/>
      <c r="AG600" s="30"/>
      <c r="AH600" s="29"/>
      <c r="AI600" s="29"/>
      <c r="AJ600" s="31"/>
      <c r="AK600" s="29"/>
      <c r="AL600" s="30"/>
    </row>
    <row r="601" spans="1:38">
      <c r="A601" s="32">
        <v>40414</v>
      </c>
      <c r="B601" s="9">
        <v>50</v>
      </c>
      <c r="C601" s="33">
        <v>6.5000000000000002E-2</v>
      </c>
      <c r="D601" s="34">
        <f t="shared" si="28"/>
        <v>3.6634735544876207E-3</v>
      </c>
      <c r="E601" s="34">
        <v>511.77353425660402</v>
      </c>
      <c r="F601" s="3" t="e">
        <f ca="1">VLOOKUP(A601,ERCOT_345kv_West_ATC!A:B,2)</f>
        <v>#N/A</v>
      </c>
      <c r="G601" s="3" t="e">
        <f ca="1">VLOOKUP(A601,ERCOT_345kv_West_ATC!G:H,2)</f>
        <v>#N/A</v>
      </c>
      <c r="I601" s="5">
        <f t="shared" si="32"/>
        <v>6</v>
      </c>
      <c r="J601" s="4">
        <f t="shared" si="33"/>
        <v>144</v>
      </c>
      <c r="K601" s="4">
        <f t="shared" si="38"/>
        <v>7200</v>
      </c>
      <c r="L601" s="6">
        <f t="shared" si="39"/>
        <v>468</v>
      </c>
      <c r="N601" s="22">
        <f t="shared" si="36"/>
        <v>127747.61248834924</v>
      </c>
      <c r="O601" s="14">
        <f t="shared" si="37"/>
        <v>196534788443614.22</v>
      </c>
      <c r="Q601" s="22"/>
      <c r="V601" s="16"/>
      <c r="W601" s="16"/>
      <c r="X601" s="16"/>
      <c r="Z601" s="15"/>
      <c r="AA601" s="16"/>
      <c r="AB601" s="3"/>
      <c r="AC601" s="69"/>
      <c r="AD601" s="3"/>
      <c r="AF601" s="29"/>
      <c r="AG601" s="30"/>
      <c r="AH601" s="29"/>
      <c r="AI601" s="29"/>
      <c r="AJ601" s="31"/>
      <c r="AK601" s="29"/>
      <c r="AL601" s="30"/>
    </row>
    <row r="602" spans="1:38">
      <c r="A602" s="32">
        <v>40415</v>
      </c>
      <c r="B602" s="9">
        <v>50</v>
      </c>
      <c r="C602" s="33">
        <v>6.4799999999999996E-2</v>
      </c>
      <c r="D602" s="34">
        <f t="shared" si="28"/>
        <v>3.6634735544876207E-3</v>
      </c>
      <c r="E602" s="34">
        <v>511.77353425660402</v>
      </c>
      <c r="F602" s="3" t="e">
        <f ca="1">VLOOKUP(A602,ERCOT_345kv_West_ATC!A:B,2)</f>
        <v>#N/A</v>
      </c>
      <c r="G602" s="3" t="e">
        <f ca="1">VLOOKUP(A602,ERCOT_345kv_West_ATC!G:H,2)</f>
        <v>#N/A</v>
      </c>
      <c r="I602" s="5">
        <f t="shared" si="32"/>
        <v>6</v>
      </c>
      <c r="J602" s="4">
        <f t="shared" si="33"/>
        <v>144</v>
      </c>
      <c r="K602" s="4">
        <f t="shared" si="38"/>
        <v>7200</v>
      </c>
      <c r="L602" s="6">
        <f t="shared" si="39"/>
        <v>466.56</v>
      </c>
      <c r="N602" s="22">
        <f t="shared" si="36"/>
        <v>127354.54291146202</v>
      </c>
      <c r="O602" s="14">
        <f t="shared" si="37"/>
        <v>196534788443614.22</v>
      </c>
      <c r="Q602" s="22"/>
      <c r="V602" s="16"/>
      <c r="W602" s="16"/>
      <c r="X602" s="16"/>
      <c r="Z602" s="15"/>
      <c r="AA602" s="16"/>
      <c r="AB602" s="3"/>
      <c r="AC602" s="69"/>
      <c r="AD602" s="3"/>
      <c r="AF602" s="29"/>
      <c r="AG602" s="30"/>
      <c r="AH602" s="29"/>
      <c r="AI602" s="29"/>
      <c r="AJ602" s="31"/>
      <c r="AK602" s="29"/>
      <c r="AL602" s="30"/>
    </row>
    <row r="603" spans="1:38">
      <c r="A603" s="32">
        <v>40416</v>
      </c>
      <c r="B603" s="9">
        <v>50</v>
      </c>
      <c r="C603" s="33">
        <v>6.4000000000000001E-2</v>
      </c>
      <c r="D603" s="34">
        <f t="shared" si="28"/>
        <v>4.4624457671685073E-3</v>
      </c>
      <c r="E603" s="34">
        <v>623.38695986892697</v>
      </c>
      <c r="F603" s="3" t="e">
        <f ca="1">VLOOKUP(A603,ERCOT_345kv_West_ATC!A:B,2)</f>
        <v>#N/A</v>
      </c>
      <c r="G603" s="3" t="e">
        <f ca="1">VLOOKUP(A603,ERCOT_345kv_West_ATC!G:H,2)</f>
        <v>#N/A</v>
      </c>
      <c r="I603" s="5">
        <f t="shared" si="32"/>
        <v>6</v>
      </c>
      <c r="J603" s="4">
        <f t="shared" si="33"/>
        <v>144</v>
      </c>
      <c r="K603" s="4">
        <f t="shared" si="38"/>
        <v>7200</v>
      </c>
      <c r="L603" s="6">
        <f t="shared" si="39"/>
        <v>460.8</v>
      </c>
      <c r="N603" s="22">
        <f t="shared" si="36"/>
        <v>103261.75914343602</v>
      </c>
      <c r="O603" s="14">
        <f t="shared" si="37"/>
        <v>161346498661618.78</v>
      </c>
      <c r="Q603" s="22"/>
      <c r="V603" s="16"/>
      <c r="W603" s="16"/>
      <c r="X603" s="16"/>
      <c r="Z603" s="15"/>
      <c r="AA603" s="16"/>
      <c r="AB603" s="3"/>
      <c r="AC603" s="69"/>
      <c r="AD603" s="3"/>
      <c r="AF603" s="29"/>
      <c r="AG603" s="30"/>
      <c r="AH603" s="29"/>
      <c r="AI603" s="29"/>
      <c r="AJ603" s="31"/>
      <c r="AK603" s="29"/>
      <c r="AL603" s="30"/>
    </row>
    <row r="604" spans="1:38">
      <c r="A604" s="32">
        <v>40417</v>
      </c>
      <c r="B604" s="9">
        <v>50</v>
      </c>
      <c r="C604" s="33">
        <v>6.5000000000000002E-2</v>
      </c>
      <c r="D604" s="34">
        <f t="shared" si="28"/>
        <v>4.4624457671685073E-3</v>
      </c>
      <c r="E604" s="34">
        <v>623.38695986892697</v>
      </c>
      <c r="F604" s="3" t="e">
        <f ca="1">VLOOKUP(A604,ERCOT_345kv_West_ATC!A:B,2)</f>
        <v>#N/A</v>
      </c>
      <c r="G604" s="3" t="e">
        <f ca="1">VLOOKUP(A604,ERCOT_345kv_West_ATC!G:H,2)</f>
        <v>#N/A</v>
      </c>
      <c r="I604" s="5">
        <f t="shared" si="32"/>
        <v>6</v>
      </c>
      <c r="J604" s="4">
        <f t="shared" si="33"/>
        <v>144</v>
      </c>
      <c r="K604" s="4">
        <f t="shared" si="38"/>
        <v>7200</v>
      </c>
      <c r="L604" s="6">
        <f t="shared" si="39"/>
        <v>468</v>
      </c>
      <c r="N604" s="22">
        <f t="shared" si="36"/>
        <v>104875.22413005221</v>
      </c>
      <c r="O604" s="14">
        <f t="shared" si="37"/>
        <v>161346498661618.78</v>
      </c>
      <c r="Q604" s="22"/>
      <c r="V604" s="16"/>
      <c r="W604" s="16"/>
      <c r="X604" s="16"/>
      <c r="Z604" s="15"/>
      <c r="AA604" s="16"/>
      <c r="AB604" s="3"/>
      <c r="AC604" s="69"/>
      <c r="AD604" s="3"/>
      <c r="AF604" s="29"/>
      <c r="AG604" s="30"/>
      <c r="AH604" s="29"/>
      <c r="AI604" s="29"/>
      <c r="AJ604" s="31"/>
      <c r="AK604" s="29"/>
      <c r="AL604" s="30"/>
    </row>
    <row r="605" spans="1:38">
      <c r="A605" s="32">
        <v>40418</v>
      </c>
      <c r="B605" s="9">
        <v>50</v>
      </c>
      <c r="C605" s="33">
        <v>6.4600000000000005E-2</v>
      </c>
      <c r="D605" s="34">
        <f t="shared" si="28"/>
        <v>4.4624457671685073E-3</v>
      </c>
      <c r="E605" s="34">
        <v>623.38695986892697</v>
      </c>
      <c r="F605" s="3" t="e">
        <f ca="1">VLOOKUP(A605,ERCOT_345kv_West_ATC!A:B,2)</f>
        <v>#N/A</v>
      </c>
      <c r="G605" s="3" t="e">
        <f ca="1">VLOOKUP(A605,ERCOT_345kv_West_ATC!G:H,2)</f>
        <v>#N/A</v>
      </c>
      <c r="I605" s="5">
        <f t="shared" si="32"/>
        <v>6</v>
      </c>
      <c r="J605" s="4">
        <f t="shared" si="33"/>
        <v>144</v>
      </c>
      <c r="K605" s="4">
        <f t="shared" si="38"/>
        <v>7200</v>
      </c>
      <c r="L605" s="6">
        <f t="shared" si="39"/>
        <v>465.12000000000006</v>
      </c>
      <c r="N605" s="22">
        <f t="shared" si="36"/>
        <v>104229.83813540575</v>
      </c>
      <c r="O605" s="14">
        <f t="shared" si="37"/>
        <v>161346498661618.78</v>
      </c>
      <c r="Q605" s="22"/>
      <c r="V605" s="16"/>
      <c r="W605" s="16"/>
      <c r="X605" s="16"/>
      <c r="Z605" s="15"/>
      <c r="AA605" s="16"/>
      <c r="AB605" s="3"/>
      <c r="AC605" s="69"/>
      <c r="AD605" s="3"/>
      <c r="AF605" s="29"/>
      <c r="AG605" s="30"/>
      <c r="AH605" s="29"/>
      <c r="AI605" s="29"/>
      <c r="AJ605" s="31"/>
      <c r="AK605" s="29"/>
      <c r="AL605" s="30"/>
    </row>
    <row r="606" spans="1:38">
      <c r="A606" s="32">
        <v>40419</v>
      </c>
      <c r="B606" s="9">
        <v>50</v>
      </c>
      <c r="C606" s="33">
        <v>6.4000000000000001E-2</v>
      </c>
      <c r="D606" s="34">
        <f t="shared" si="28"/>
        <v>4.4624457671685073E-3</v>
      </c>
      <c r="E606" s="34">
        <v>623.38695986892697</v>
      </c>
      <c r="F606" s="3" t="e">
        <f ca="1">VLOOKUP(A606,ERCOT_345kv_West_ATC!A:B,2)</f>
        <v>#N/A</v>
      </c>
      <c r="G606" s="3" t="e">
        <f ca="1">VLOOKUP(A606,ERCOT_345kv_West_ATC!G:H,2)</f>
        <v>#N/A</v>
      </c>
      <c r="I606" s="5">
        <f t="shared" si="32"/>
        <v>6</v>
      </c>
      <c r="J606" s="4">
        <f t="shared" si="33"/>
        <v>144</v>
      </c>
      <c r="K606" s="4">
        <f t="shared" si="38"/>
        <v>7200</v>
      </c>
      <c r="L606" s="6">
        <f t="shared" si="39"/>
        <v>460.8</v>
      </c>
      <c r="N606" s="22">
        <f t="shared" si="36"/>
        <v>103261.75914343602</v>
      </c>
      <c r="O606" s="14">
        <f t="shared" si="37"/>
        <v>161346498661618.78</v>
      </c>
      <c r="Q606" s="22"/>
      <c r="V606" s="16"/>
      <c r="W606" s="16"/>
      <c r="X606" s="16"/>
      <c r="Z606" s="15"/>
      <c r="AA606" s="16"/>
      <c r="AB606" s="3"/>
      <c r="AC606" s="69"/>
      <c r="AD606" s="3"/>
      <c r="AF606" s="29"/>
      <c r="AG606" s="30"/>
      <c r="AH606" s="29"/>
      <c r="AI606" s="29"/>
      <c r="AJ606" s="31"/>
      <c r="AK606" s="29"/>
      <c r="AL606" s="30"/>
    </row>
    <row r="607" spans="1:38">
      <c r="A607" s="32">
        <v>40420</v>
      </c>
      <c r="B607" s="9">
        <v>50</v>
      </c>
      <c r="C607" s="33">
        <v>6.497E-2</v>
      </c>
      <c r="D607" s="34">
        <f t="shared" si="28"/>
        <v>4.4624457671685073E-3</v>
      </c>
      <c r="E607" s="34">
        <v>623.38695986892697</v>
      </c>
      <c r="F607" s="3" t="e">
        <f ca="1">VLOOKUP(A607,ERCOT_345kv_West_ATC!A:B,2)</f>
        <v>#N/A</v>
      </c>
      <c r="G607" s="3" t="e">
        <f ca="1">VLOOKUP(A607,ERCOT_345kv_West_ATC!G:H,2)</f>
        <v>#N/A</v>
      </c>
      <c r="I607" s="5">
        <f t="shared" si="32"/>
        <v>6</v>
      </c>
      <c r="J607" s="4">
        <f t="shared" si="33"/>
        <v>144</v>
      </c>
      <c r="K607" s="4">
        <f t="shared" si="38"/>
        <v>7200</v>
      </c>
      <c r="L607" s="6">
        <f t="shared" si="39"/>
        <v>467.78399999999999</v>
      </c>
      <c r="N607" s="22">
        <f t="shared" si="36"/>
        <v>104826.82018045372</v>
      </c>
      <c r="O607" s="14">
        <f t="shared" si="37"/>
        <v>161346498661618.78</v>
      </c>
      <c r="Q607" s="22"/>
      <c r="V607" s="16"/>
      <c r="W607" s="16"/>
      <c r="X607" s="16"/>
      <c r="Z607" s="15"/>
      <c r="AA607" s="16"/>
      <c r="AB607" s="3"/>
      <c r="AC607" s="69"/>
      <c r="AD607" s="3"/>
      <c r="AF607" s="29"/>
      <c r="AG607" s="30"/>
      <c r="AH607" s="29"/>
      <c r="AI607" s="29"/>
      <c r="AJ607" s="31"/>
      <c r="AK607" s="29"/>
      <c r="AL607" s="30"/>
    </row>
    <row r="608" spans="1:38">
      <c r="A608" s="32">
        <v>40421</v>
      </c>
      <c r="B608" s="9">
        <v>50</v>
      </c>
      <c r="C608" s="33">
        <v>0.06</v>
      </c>
      <c r="D608" s="34">
        <f t="shared" si="28"/>
        <v>4.4624457671685073E-3</v>
      </c>
      <c r="E608" s="34">
        <v>623.38695986892697</v>
      </c>
      <c r="F608" s="3" t="e">
        <f ca="1">VLOOKUP(A608,ERCOT_345kv_West_ATC!A:B,2)</f>
        <v>#N/A</v>
      </c>
      <c r="G608" s="3" t="e">
        <f ca="1">VLOOKUP(A608,ERCOT_345kv_West_ATC!G:H,2)</f>
        <v>#N/A</v>
      </c>
      <c r="I608" s="5">
        <f t="shared" si="32"/>
        <v>6</v>
      </c>
      <c r="J608" s="4">
        <f t="shared" si="33"/>
        <v>144</v>
      </c>
      <c r="K608" s="4">
        <f t="shared" si="38"/>
        <v>7200</v>
      </c>
      <c r="L608" s="6">
        <f t="shared" si="39"/>
        <v>432</v>
      </c>
      <c r="N608" s="22">
        <f t="shared" si="36"/>
        <v>96807.899196971281</v>
      </c>
      <c r="O608" s="14">
        <f t="shared" si="37"/>
        <v>161346498661618.78</v>
      </c>
      <c r="Q608" s="22"/>
      <c r="V608" s="16"/>
      <c r="W608" s="16"/>
      <c r="X608" s="16"/>
      <c r="Z608" s="15"/>
      <c r="AA608" s="16"/>
      <c r="AB608" s="3"/>
      <c r="AC608" s="69"/>
      <c r="AD608" s="3"/>
      <c r="AF608" s="29"/>
      <c r="AG608" s="30"/>
      <c r="AH608" s="29"/>
      <c r="AI608" s="29"/>
      <c r="AJ608" s="31"/>
      <c r="AK608" s="29"/>
      <c r="AL608" s="30"/>
    </row>
    <row r="609" spans="1:38">
      <c r="A609" s="32">
        <v>40422</v>
      </c>
      <c r="B609" s="9">
        <v>50</v>
      </c>
      <c r="C609" s="33">
        <v>6.2300000000000001E-2</v>
      </c>
      <c r="D609" s="34">
        <f t="shared" si="28"/>
        <v>4.4624457671685073E-3</v>
      </c>
      <c r="E609" s="34">
        <v>623.38695986892697</v>
      </c>
      <c r="F609" s="3" t="e">
        <f ca="1">VLOOKUP(A609,ERCOT_345kv_West_ATC!A:B,2)</f>
        <v>#N/A</v>
      </c>
      <c r="G609" s="3" t="e">
        <f ca="1">VLOOKUP(A609,ERCOT_345kv_West_ATC!G:H,2)</f>
        <v>#N/A</v>
      </c>
      <c r="I609" s="5">
        <f t="shared" si="32"/>
        <v>6</v>
      </c>
      <c r="J609" s="4">
        <f t="shared" si="33"/>
        <v>144</v>
      </c>
      <c r="K609" s="4">
        <f t="shared" si="38"/>
        <v>7200</v>
      </c>
      <c r="L609" s="6">
        <f t="shared" si="39"/>
        <v>448.56</v>
      </c>
      <c r="N609" s="22">
        <f t="shared" si="36"/>
        <v>100518.8686661885</v>
      </c>
      <c r="O609" s="14">
        <f t="shared" si="37"/>
        <v>161346498661618.78</v>
      </c>
      <c r="Q609" s="22"/>
      <c r="V609" s="16"/>
      <c r="W609" s="16"/>
      <c r="X609" s="16"/>
      <c r="Z609" s="15"/>
      <c r="AA609" s="16"/>
      <c r="AB609" s="3"/>
      <c r="AC609" s="69"/>
      <c r="AD609" s="3"/>
      <c r="AF609" s="29"/>
      <c r="AG609" s="30"/>
      <c r="AH609" s="29"/>
      <c r="AI609" s="29"/>
      <c r="AJ609" s="31"/>
      <c r="AK609" s="29"/>
      <c r="AL609" s="30"/>
    </row>
    <row r="610" spans="1:38">
      <c r="A610" s="32">
        <v>40423</v>
      </c>
      <c r="B610" s="9">
        <v>50</v>
      </c>
      <c r="C610" s="33">
        <v>6.3100000000000003E-2</v>
      </c>
      <c r="D610" s="34">
        <f t="shared" si="28"/>
        <v>4.4624457671685073E-3</v>
      </c>
      <c r="E610" s="34">
        <v>623.38695986892697</v>
      </c>
      <c r="F610" s="3" t="e">
        <f ca="1">VLOOKUP(A610,ERCOT_345kv_West_ATC!A:B,2)</f>
        <v>#N/A</v>
      </c>
      <c r="G610" s="3" t="e">
        <f ca="1">VLOOKUP(A610,ERCOT_345kv_West_ATC!G:H,2)</f>
        <v>#N/A</v>
      </c>
      <c r="I610" s="5">
        <f t="shared" si="32"/>
        <v>6</v>
      </c>
      <c r="J610" s="4">
        <f t="shared" si="33"/>
        <v>144</v>
      </c>
      <c r="K610" s="4">
        <f t="shared" si="38"/>
        <v>7200</v>
      </c>
      <c r="L610" s="6">
        <f t="shared" si="39"/>
        <v>454.32000000000005</v>
      </c>
      <c r="N610" s="22">
        <f t="shared" si="36"/>
        <v>101809.64065548147</v>
      </c>
      <c r="O610" s="14">
        <f t="shared" si="37"/>
        <v>161346498661618.78</v>
      </c>
      <c r="Q610" s="22"/>
      <c r="V610" s="16"/>
      <c r="W610" s="16"/>
      <c r="X610" s="16"/>
      <c r="Z610" s="15"/>
      <c r="AA610" s="16"/>
      <c r="AB610" s="3"/>
      <c r="AC610" s="69"/>
      <c r="AD610" s="3"/>
      <c r="AF610" s="29"/>
      <c r="AG610" s="30"/>
      <c r="AH610" s="29"/>
      <c r="AI610" s="29"/>
      <c r="AJ610" s="31"/>
      <c r="AK610" s="29"/>
      <c r="AL610" s="30"/>
    </row>
    <row r="611" spans="1:38">
      <c r="A611" s="32">
        <v>40424</v>
      </c>
      <c r="B611" s="9">
        <v>50</v>
      </c>
      <c r="C611" s="33">
        <v>6.0850000000000001E-2</v>
      </c>
      <c r="D611" s="34">
        <f t="shared" ref="D611:D674" si="40">((2^256)/(2^208*65535)/600)*E611/(10^12)</f>
        <v>4.4624457671685073E-3</v>
      </c>
      <c r="E611" s="34">
        <v>623.38695986892697</v>
      </c>
      <c r="F611" s="3" t="e">
        <f ca="1">VLOOKUP(A611,ERCOT_345kv_West_ATC!A:B,2)</f>
        <v>#N/A</v>
      </c>
      <c r="G611" s="3" t="e">
        <f ca="1">VLOOKUP(A611,ERCOT_345kv_West_ATC!G:H,2)</f>
        <v>#N/A</v>
      </c>
      <c r="I611" s="5">
        <f t="shared" si="32"/>
        <v>6</v>
      </c>
      <c r="J611" s="4">
        <f t="shared" si="33"/>
        <v>144</v>
      </c>
      <c r="K611" s="4">
        <f t="shared" si="38"/>
        <v>7200</v>
      </c>
      <c r="L611" s="6">
        <f t="shared" si="39"/>
        <v>438.12</v>
      </c>
      <c r="N611" s="22">
        <f t="shared" si="36"/>
        <v>98179.344435595034</v>
      </c>
      <c r="O611" s="14">
        <f t="shared" si="37"/>
        <v>161346498661618.78</v>
      </c>
      <c r="Q611" s="22"/>
      <c r="V611" s="16"/>
      <c r="W611" s="16"/>
      <c r="X611" s="16"/>
      <c r="Z611" s="15"/>
      <c r="AA611" s="16"/>
      <c r="AB611" s="3"/>
      <c r="AC611" s="69"/>
      <c r="AD611" s="3"/>
      <c r="AF611" s="29"/>
      <c r="AG611" s="30"/>
      <c r="AH611" s="29"/>
      <c r="AI611" s="29"/>
      <c r="AJ611" s="31"/>
      <c r="AK611" s="29"/>
      <c r="AL611" s="30"/>
    </row>
    <row r="612" spans="1:38">
      <c r="A612" s="32">
        <v>40425</v>
      </c>
      <c r="B612" s="9">
        <v>50</v>
      </c>
      <c r="C612" s="33">
        <v>6.2379999999999998E-2</v>
      </c>
      <c r="D612" s="34">
        <f t="shared" si="40"/>
        <v>4.4624457671685073E-3</v>
      </c>
      <c r="E612" s="34">
        <v>623.38695986892697</v>
      </c>
      <c r="F612" s="3" t="e">
        <f ca="1">VLOOKUP(A612,ERCOT_345kv_West_ATC!A:B,2)</f>
        <v>#N/A</v>
      </c>
      <c r="G612" s="3" t="e">
        <f ca="1">VLOOKUP(A612,ERCOT_345kv_West_ATC!G:H,2)</f>
        <v>#N/A</v>
      </c>
      <c r="I612" s="5">
        <f t="shared" ref="I612:I675" si="41">60/10</f>
        <v>6</v>
      </c>
      <c r="J612" s="4">
        <f t="shared" ref="J612:J675" si="42">I612*24</f>
        <v>144</v>
      </c>
      <c r="K612" s="4">
        <f t="shared" si="38"/>
        <v>7200</v>
      </c>
      <c r="L612" s="6">
        <f t="shared" si="39"/>
        <v>449.13599999999997</v>
      </c>
      <c r="N612" s="22">
        <f t="shared" ref="N612:N675" si="43">L612/D612</f>
        <v>100647.9458651178</v>
      </c>
      <c r="O612" s="14">
        <f t="shared" ref="O612:O675" si="44">(K612*100000000)/D612</f>
        <v>161346498661618.78</v>
      </c>
      <c r="Q612" s="22"/>
      <c r="V612" s="16"/>
      <c r="W612" s="16"/>
      <c r="X612" s="16"/>
      <c r="Z612" s="15"/>
      <c r="AA612" s="16"/>
      <c r="AB612" s="3"/>
      <c r="AC612" s="69"/>
      <c r="AD612" s="3"/>
      <c r="AF612" s="29"/>
      <c r="AG612" s="30"/>
      <c r="AH612" s="29"/>
      <c r="AI612" s="29"/>
      <c r="AJ612" s="31"/>
      <c r="AK612" s="29"/>
      <c r="AL612" s="30"/>
    </row>
    <row r="613" spans="1:38">
      <c r="A613" s="32">
        <v>40426</v>
      </c>
      <c r="B613" s="9">
        <v>50</v>
      </c>
      <c r="C613" s="33">
        <v>6.1600000000000002E-2</v>
      </c>
      <c r="D613" s="34">
        <f t="shared" si="40"/>
        <v>4.4624457671685073E-3</v>
      </c>
      <c r="E613" s="34">
        <v>623.38695986892697</v>
      </c>
      <c r="F613" s="3" t="e">
        <f ca="1">VLOOKUP(A613,ERCOT_345kv_West_ATC!A:B,2)</f>
        <v>#N/A</v>
      </c>
      <c r="G613" s="3" t="e">
        <f ca="1">VLOOKUP(A613,ERCOT_345kv_West_ATC!G:H,2)</f>
        <v>#N/A</v>
      </c>
      <c r="I613" s="5">
        <f t="shared" si="41"/>
        <v>6</v>
      </c>
      <c r="J613" s="4">
        <f t="shared" si="42"/>
        <v>144</v>
      </c>
      <c r="K613" s="4">
        <f t="shared" si="38"/>
        <v>7200</v>
      </c>
      <c r="L613" s="6">
        <f t="shared" si="39"/>
        <v>443.52000000000004</v>
      </c>
      <c r="N613" s="22">
        <f t="shared" si="43"/>
        <v>99389.443175557186</v>
      </c>
      <c r="O613" s="14">
        <f t="shared" si="44"/>
        <v>161346498661618.78</v>
      </c>
      <c r="Q613" s="22"/>
      <c r="V613" s="16"/>
      <c r="W613" s="16"/>
      <c r="X613" s="16"/>
      <c r="Z613" s="15"/>
      <c r="AA613" s="16"/>
      <c r="AB613" s="3"/>
      <c r="AC613" s="69"/>
      <c r="AD613" s="3"/>
      <c r="AF613" s="29"/>
      <c r="AG613" s="30"/>
      <c r="AH613" s="29"/>
      <c r="AI613" s="29"/>
      <c r="AJ613" s="31"/>
      <c r="AK613" s="29"/>
      <c r="AL613" s="30"/>
    </row>
    <row r="614" spans="1:38">
      <c r="A614" s="32">
        <v>40427</v>
      </c>
      <c r="B614" s="9">
        <v>50</v>
      </c>
      <c r="C614" s="33">
        <v>6.1600000000000002E-2</v>
      </c>
      <c r="D614" s="34">
        <f t="shared" si="40"/>
        <v>4.4624457671685073E-3</v>
      </c>
      <c r="E614" s="34">
        <v>623.38695986892697</v>
      </c>
      <c r="F614" s="3" t="e">
        <f ca="1">VLOOKUP(A614,ERCOT_345kv_West_ATC!A:B,2)</f>
        <v>#N/A</v>
      </c>
      <c r="G614" s="3" t="e">
        <f ca="1">VLOOKUP(A614,ERCOT_345kv_West_ATC!G:H,2)</f>
        <v>#N/A</v>
      </c>
      <c r="I614" s="5">
        <f t="shared" si="41"/>
        <v>6</v>
      </c>
      <c r="J614" s="4">
        <f t="shared" si="42"/>
        <v>144</v>
      </c>
      <c r="K614" s="4">
        <f t="shared" si="38"/>
        <v>7200</v>
      </c>
      <c r="L614" s="6">
        <f t="shared" si="39"/>
        <v>443.52000000000004</v>
      </c>
      <c r="N614" s="22">
        <f t="shared" si="43"/>
        <v>99389.443175557186</v>
      </c>
      <c r="O614" s="14">
        <f t="shared" si="44"/>
        <v>161346498661618.78</v>
      </c>
      <c r="Q614" s="22"/>
      <c r="V614" s="16"/>
      <c r="W614" s="16"/>
      <c r="X614" s="16"/>
      <c r="Z614" s="15"/>
      <c r="AA614" s="16"/>
      <c r="AB614" s="3"/>
      <c r="AC614" s="69"/>
      <c r="AD614" s="3"/>
      <c r="AF614" s="29"/>
      <c r="AG614" s="30"/>
      <c r="AH614" s="29"/>
      <c r="AI614" s="29"/>
      <c r="AJ614" s="31"/>
      <c r="AK614" s="29"/>
      <c r="AL614" s="30"/>
    </row>
    <row r="615" spans="1:38">
      <c r="A615" s="32">
        <v>40428</v>
      </c>
      <c r="B615" s="9">
        <v>50</v>
      </c>
      <c r="C615" s="33">
        <v>6.1504999999999997E-2</v>
      </c>
      <c r="D615" s="34">
        <f t="shared" si="40"/>
        <v>4.4624457671685073E-3</v>
      </c>
      <c r="E615" s="34">
        <v>623.38695986892697</v>
      </c>
      <c r="F615" s="3" t="e">
        <f ca="1">VLOOKUP(A615,ERCOT_345kv_West_ATC!A:B,2)</f>
        <v>#N/A</v>
      </c>
      <c r="G615" s="3" t="e">
        <f ca="1">VLOOKUP(A615,ERCOT_345kv_West_ATC!G:H,2)</f>
        <v>#N/A</v>
      </c>
      <c r="I615" s="5">
        <f t="shared" si="41"/>
        <v>6</v>
      </c>
      <c r="J615" s="4">
        <f t="shared" si="42"/>
        <v>144</v>
      </c>
      <c r="K615" s="4">
        <f t="shared" si="38"/>
        <v>7200</v>
      </c>
      <c r="L615" s="6">
        <f t="shared" si="39"/>
        <v>442.83599999999996</v>
      </c>
      <c r="N615" s="22">
        <f t="shared" si="43"/>
        <v>99236.164001828627</v>
      </c>
      <c r="O615" s="14">
        <f t="shared" si="44"/>
        <v>161346498661618.78</v>
      </c>
      <c r="Q615" s="22"/>
      <c r="V615" s="16"/>
      <c r="W615" s="16"/>
      <c r="X615" s="16"/>
      <c r="Z615" s="15"/>
      <c r="AA615" s="16"/>
      <c r="AB615" s="3"/>
      <c r="AC615" s="69"/>
      <c r="AD615" s="3"/>
      <c r="AF615" s="29"/>
      <c r="AG615" s="30"/>
      <c r="AH615" s="29"/>
      <c r="AI615" s="29"/>
      <c r="AJ615" s="31"/>
      <c r="AK615" s="29"/>
      <c r="AL615" s="30"/>
    </row>
    <row r="616" spans="1:38">
      <c r="A616" s="32">
        <v>40429</v>
      </c>
      <c r="B616" s="9">
        <v>50</v>
      </c>
      <c r="C616" s="33">
        <v>6.1495000000000001E-2</v>
      </c>
      <c r="D616" s="34">
        <f t="shared" si="40"/>
        <v>5.1031064990000432E-3</v>
      </c>
      <c r="E616" s="34">
        <v>712.88486455209704</v>
      </c>
      <c r="F616" s="3" t="e">
        <f ca="1">VLOOKUP(A616,ERCOT_345kv_West_ATC!A:B,2)</f>
        <v>#N/A</v>
      </c>
      <c r="G616" s="3" t="e">
        <f ca="1">VLOOKUP(A616,ERCOT_345kv_West_ATC!G:H,2)</f>
        <v>#N/A</v>
      </c>
      <c r="I616" s="5">
        <f t="shared" si="41"/>
        <v>6</v>
      </c>
      <c r="J616" s="4">
        <f t="shared" si="42"/>
        <v>144</v>
      </c>
      <c r="K616" s="4">
        <f t="shared" si="38"/>
        <v>7200</v>
      </c>
      <c r="L616" s="6">
        <f t="shared" si="39"/>
        <v>442.76400000000001</v>
      </c>
      <c r="N616" s="22">
        <f t="shared" si="43"/>
        <v>86763.62135235859</v>
      </c>
      <c r="O616" s="14">
        <f t="shared" si="44"/>
        <v>141090529884313.5</v>
      </c>
      <c r="Q616" s="22"/>
      <c r="V616" s="16"/>
      <c r="W616" s="16"/>
      <c r="X616" s="16"/>
      <c r="Z616" s="15"/>
      <c r="AA616" s="16"/>
      <c r="AB616" s="3"/>
      <c r="AC616" s="69"/>
      <c r="AD616" s="3"/>
      <c r="AF616" s="29"/>
      <c r="AG616" s="30"/>
      <c r="AH616" s="29"/>
      <c r="AI616" s="29"/>
      <c r="AJ616" s="31"/>
      <c r="AK616" s="29"/>
      <c r="AL616" s="30"/>
    </row>
    <row r="617" spans="1:38">
      <c r="A617" s="32">
        <v>40430</v>
      </c>
      <c r="B617" s="9">
        <v>50</v>
      </c>
      <c r="C617" s="33">
        <v>6.1109999999999998E-2</v>
      </c>
      <c r="D617" s="34">
        <f t="shared" si="40"/>
        <v>5.1031064990000432E-3</v>
      </c>
      <c r="E617" s="34">
        <v>712.88486455209704</v>
      </c>
      <c r="F617" s="3" t="e">
        <f ca="1">VLOOKUP(A617,ERCOT_345kv_West_ATC!A:B,2)</f>
        <v>#N/A</v>
      </c>
      <c r="G617" s="3" t="e">
        <f ca="1">VLOOKUP(A617,ERCOT_345kv_West_ATC!G:H,2)</f>
        <v>#N/A</v>
      </c>
      <c r="I617" s="5">
        <f t="shared" si="41"/>
        <v>6</v>
      </c>
      <c r="J617" s="4">
        <f t="shared" si="42"/>
        <v>144</v>
      </c>
      <c r="K617" s="4">
        <f t="shared" si="38"/>
        <v>7200</v>
      </c>
      <c r="L617" s="6">
        <f t="shared" si="39"/>
        <v>439.99199999999996</v>
      </c>
      <c r="N617" s="22">
        <f t="shared" si="43"/>
        <v>86220.422812303965</v>
      </c>
      <c r="O617" s="14">
        <f t="shared" si="44"/>
        <v>141090529884313.5</v>
      </c>
      <c r="Q617" s="22"/>
      <c r="V617" s="16"/>
      <c r="W617" s="16"/>
      <c r="X617" s="16"/>
      <c r="Z617" s="15"/>
      <c r="AA617" s="16"/>
      <c r="AB617" s="3"/>
      <c r="AC617" s="69"/>
      <c r="AD617" s="3"/>
      <c r="AF617" s="29"/>
      <c r="AG617" s="30"/>
      <c r="AH617" s="29"/>
      <c r="AI617" s="29"/>
      <c r="AJ617" s="31"/>
      <c r="AK617" s="29"/>
      <c r="AL617" s="30"/>
    </row>
    <row r="618" spans="1:38">
      <c r="A618" s="32">
        <v>40431</v>
      </c>
      <c r="B618" s="9">
        <v>50</v>
      </c>
      <c r="C618" s="33">
        <v>6.1800000000000001E-2</v>
      </c>
      <c r="D618" s="34">
        <f t="shared" si="40"/>
        <v>5.1031064990000432E-3</v>
      </c>
      <c r="E618" s="34">
        <v>712.88486455209704</v>
      </c>
      <c r="F618" s="3" t="e">
        <f ca="1">VLOOKUP(A618,ERCOT_345kv_West_ATC!A:B,2)</f>
        <v>#N/A</v>
      </c>
      <c r="G618" s="3" t="e">
        <f ca="1">VLOOKUP(A618,ERCOT_345kv_West_ATC!G:H,2)</f>
        <v>#N/A</v>
      </c>
      <c r="I618" s="5">
        <f t="shared" si="41"/>
        <v>6</v>
      </c>
      <c r="J618" s="4">
        <f t="shared" si="42"/>
        <v>144</v>
      </c>
      <c r="K618" s="4">
        <f t="shared" si="38"/>
        <v>7200</v>
      </c>
      <c r="L618" s="6">
        <f t="shared" si="39"/>
        <v>444.96</v>
      </c>
      <c r="N618" s="22">
        <f t="shared" si="43"/>
        <v>87193.947468505736</v>
      </c>
      <c r="O618" s="14">
        <f t="shared" si="44"/>
        <v>141090529884313.5</v>
      </c>
      <c r="Q618" s="22"/>
      <c r="V618" s="16"/>
      <c r="W618" s="16"/>
      <c r="X618" s="16"/>
      <c r="Z618" s="15"/>
      <c r="AA618" s="16"/>
      <c r="AB618" s="3"/>
      <c r="AC618" s="69"/>
      <c r="AD618" s="3"/>
      <c r="AF618" s="29"/>
      <c r="AG618" s="30"/>
      <c r="AH618" s="29"/>
      <c r="AI618" s="29"/>
      <c r="AJ618" s="31"/>
      <c r="AK618" s="29"/>
      <c r="AL618" s="30"/>
    </row>
    <row r="619" spans="1:38">
      <c r="A619" s="32">
        <v>40432</v>
      </c>
      <c r="B619" s="9">
        <v>50</v>
      </c>
      <c r="C619" s="33">
        <v>6.3659999999999994E-2</v>
      </c>
      <c r="D619" s="34">
        <f t="shared" si="40"/>
        <v>5.1031064990000432E-3</v>
      </c>
      <c r="E619" s="34">
        <v>712.88486455209704</v>
      </c>
      <c r="F619" s="3" t="e">
        <f ca="1">VLOOKUP(A619,ERCOT_345kv_West_ATC!A:B,2)</f>
        <v>#N/A</v>
      </c>
      <c r="G619" s="3" t="e">
        <f ca="1">VLOOKUP(A619,ERCOT_345kv_West_ATC!G:H,2)</f>
        <v>#N/A</v>
      </c>
      <c r="I619" s="5">
        <f t="shared" si="41"/>
        <v>6</v>
      </c>
      <c r="J619" s="4">
        <f t="shared" si="42"/>
        <v>144</v>
      </c>
      <c r="K619" s="4">
        <f t="shared" si="38"/>
        <v>7200</v>
      </c>
      <c r="L619" s="6">
        <f t="shared" si="39"/>
        <v>458.35199999999998</v>
      </c>
      <c r="N619" s="22">
        <f t="shared" si="43"/>
        <v>89818.231324353968</v>
      </c>
      <c r="O619" s="14">
        <f t="shared" si="44"/>
        <v>141090529884313.5</v>
      </c>
      <c r="Q619" s="22"/>
      <c r="V619" s="16"/>
      <c r="W619" s="16"/>
      <c r="X619" s="16"/>
      <c r="Z619" s="15"/>
      <c r="AA619" s="16"/>
      <c r="AB619" s="3"/>
      <c r="AC619" s="69"/>
      <c r="AD619" s="3"/>
      <c r="AF619" s="29"/>
      <c r="AG619" s="30"/>
      <c r="AH619" s="29"/>
      <c r="AI619" s="29"/>
      <c r="AJ619" s="31"/>
      <c r="AK619" s="29"/>
      <c r="AL619" s="30"/>
    </row>
    <row r="620" spans="1:38">
      <c r="A620" s="32">
        <v>40433</v>
      </c>
      <c r="B620" s="9">
        <v>50</v>
      </c>
      <c r="C620" s="33">
        <v>6.1499999999999999E-2</v>
      </c>
      <c r="D620" s="34">
        <f t="shared" si="40"/>
        <v>5.1031064990000432E-3</v>
      </c>
      <c r="E620" s="34">
        <v>712.88486455209704</v>
      </c>
      <c r="F620" s="3" t="e">
        <f ca="1">VLOOKUP(A620,ERCOT_345kv_West_ATC!A:B,2)</f>
        <v>#N/A</v>
      </c>
      <c r="G620" s="3" t="e">
        <f ca="1">VLOOKUP(A620,ERCOT_345kv_West_ATC!G:H,2)</f>
        <v>#N/A</v>
      </c>
      <c r="I620" s="5">
        <f t="shared" si="41"/>
        <v>6</v>
      </c>
      <c r="J620" s="4">
        <f t="shared" si="42"/>
        <v>144</v>
      </c>
      <c r="K620" s="4">
        <f t="shared" si="38"/>
        <v>7200</v>
      </c>
      <c r="L620" s="6">
        <f t="shared" si="39"/>
        <v>442.8</v>
      </c>
      <c r="N620" s="22">
        <f t="shared" si="43"/>
        <v>86770.675878852795</v>
      </c>
      <c r="O620" s="14">
        <f t="shared" si="44"/>
        <v>141090529884313.5</v>
      </c>
      <c r="Q620" s="22"/>
      <c r="V620" s="16"/>
      <c r="W620" s="16"/>
      <c r="X620" s="16"/>
      <c r="Z620" s="15"/>
      <c r="AA620" s="16"/>
      <c r="AB620" s="3"/>
      <c r="AC620" s="69"/>
      <c r="AD620" s="3"/>
      <c r="AF620" s="29"/>
      <c r="AG620" s="30"/>
      <c r="AH620" s="29"/>
      <c r="AI620" s="29"/>
      <c r="AJ620" s="31"/>
      <c r="AK620" s="29"/>
      <c r="AL620" s="30"/>
    </row>
    <row r="621" spans="1:38">
      <c r="A621" s="32">
        <v>40434</v>
      </c>
      <c r="B621" s="9">
        <v>50</v>
      </c>
      <c r="C621" s="33">
        <v>6.2179999999999999E-2</v>
      </c>
      <c r="D621" s="34">
        <f t="shared" si="40"/>
        <v>5.1031064990000432E-3</v>
      </c>
      <c r="E621" s="34">
        <v>712.88486455209704</v>
      </c>
      <c r="F621" s="3" t="e">
        <f ca="1">VLOOKUP(A621,ERCOT_345kv_West_ATC!A:B,2)</f>
        <v>#N/A</v>
      </c>
      <c r="G621" s="3" t="e">
        <f ca="1">VLOOKUP(A621,ERCOT_345kv_West_ATC!G:H,2)</f>
        <v>#N/A</v>
      </c>
      <c r="I621" s="5">
        <f t="shared" si="41"/>
        <v>6</v>
      </c>
      <c r="J621" s="4">
        <f t="shared" si="42"/>
        <v>144</v>
      </c>
      <c r="K621" s="4">
        <f t="shared" si="38"/>
        <v>7200</v>
      </c>
      <c r="L621" s="6">
        <f t="shared" si="39"/>
        <v>447.69599999999997</v>
      </c>
      <c r="N621" s="22">
        <f t="shared" si="43"/>
        <v>87730.091482066127</v>
      </c>
      <c r="O621" s="14">
        <f t="shared" si="44"/>
        <v>141090529884313.5</v>
      </c>
      <c r="Q621" s="22"/>
      <c r="V621" s="16"/>
      <c r="W621" s="16"/>
      <c r="X621" s="16"/>
      <c r="Z621" s="15"/>
      <c r="AA621" s="16"/>
      <c r="AB621" s="3"/>
      <c r="AC621" s="69"/>
      <c r="AD621" s="3"/>
      <c r="AF621" s="29"/>
      <c r="AG621" s="30"/>
      <c r="AH621" s="29"/>
      <c r="AI621" s="29"/>
      <c r="AJ621" s="31"/>
      <c r="AK621" s="29"/>
      <c r="AL621" s="30"/>
    </row>
    <row r="622" spans="1:38">
      <c r="A622" s="32">
        <v>40435</v>
      </c>
      <c r="B622" s="9">
        <v>50</v>
      </c>
      <c r="C622" s="33">
        <v>6.1990000000000003E-2</v>
      </c>
      <c r="D622" s="34">
        <f t="shared" si="40"/>
        <v>5.1031064990000432E-3</v>
      </c>
      <c r="E622" s="34">
        <v>712.88486455209704</v>
      </c>
      <c r="F622" s="3" t="e">
        <f ca="1">VLOOKUP(A622,ERCOT_345kv_West_ATC!A:B,2)</f>
        <v>#N/A</v>
      </c>
      <c r="G622" s="3" t="e">
        <f ca="1">VLOOKUP(A622,ERCOT_345kv_West_ATC!G:H,2)</f>
        <v>#N/A</v>
      </c>
      <c r="I622" s="5">
        <f t="shared" si="41"/>
        <v>6</v>
      </c>
      <c r="J622" s="4">
        <f t="shared" si="42"/>
        <v>144</v>
      </c>
      <c r="K622" s="4">
        <f t="shared" si="38"/>
        <v>7200</v>
      </c>
      <c r="L622" s="6">
        <f t="shared" si="39"/>
        <v>446.32800000000003</v>
      </c>
      <c r="N622" s="22">
        <f t="shared" si="43"/>
        <v>87462.019475285939</v>
      </c>
      <c r="O622" s="14">
        <f t="shared" si="44"/>
        <v>141090529884313.5</v>
      </c>
      <c r="Q622" s="22"/>
      <c r="V622" s="16"/>
      <c r="W622" s="16"/>
      <c r="X622" s="16"/>
      <c r="Z622" s="15"/>
      <c r="AA622" s="16"/>
      <c r="AB622" s="3"/>
      <c r="AC622" s="69"/>
      <c r="AD622" s="3"/>
      <c r="AF622" s="29"/>
      <c r="AG622" s="30"/>
      <c r="AH622" s="29"/>
      <c r="AI622" s="29"/>
      <c r="AJ622" s="31"/>
      <c r="AK622" s="29"/>
      <c r="AL622" s="30"/>
    </row>
    <row r="623" spans="1:38">
      <c r="A623" s="32">
        <v>40436</v>
      </c>
      <c r="B623" s="9">
        <v>50</v>
      </c>
      <c r="C623" s="33">
        <v>6.0400000000000002E-2</v>
      </c>
      <c r="D623" s="34">
        <f t="shared" si="40"/>
        <v>5.1031064990000432E-3</v>
      </c>
      <c r="E623" s="34">
        <v>712.88486455209704</v>
      </c>
      <c r="F623" s="3" t="e">
        <f ca="1">VLOOKUP(A623,ERCOT_345kv_West_ATC!A:B,2)</f>
        <v>#N/A</v>
      </c>
      <c r="G623" s="3" t="e">
        <f ca="1">VLOOKUP(A623,ERCOT_345kv_West_ATC!G:H,2)</f>
        <v>#N/A</v>
      </c>
      <c r="I623" s="5">
        <f t="shared" si="41"/>
        <v>6</v>
      </c>
      <c r="J623" s="4">
        <f t="shared" si="42"/>
        <v>144</v>
      </c>
      <c r="K623" s="4">
        <f t="shared" si="38"/>
        <v>7200</v>
      </c>
      <c r="L623" s="6">
        <f t="shared" si="39"/>
        <v>434.88</v>
      </c>
      <c r="N623" s="22">
        <f t="shared" si="43"/>
        <v>85218.680050125346</v>
      </c>
      <c r="O623" s="14">
        <f t="shared" si="44"/>
        <v>141090529884313.5</v>
      </c>
      <c r="Q623" s="22"/>
      <c r="V623" s="16"/>
      <c r="W623" s="16"/>
      <c r="X623" s="16"/>
      <c r="Z623" s="15"/>
      <c r="AA623" s="16"/>
      <c r="AB623" s="3"/>
      <c r="AC623" s="69"/>
      <c r="AD623" s="3"/>
      <c r="AF623" s="29"/>
      <c r="AG623" s="30"/>
      <c r="AH623" s="29"/>
      <c r="AI623" s="29"/>
      <c r="AJ623" s="31"/>
      <c r="AK623" s="29"/>
      <c r="AL623" s="30"/>
    </row>
    <row r="624" spans="1:38">
      <c r="A624" s="32">
        <v>40437</v>
      </c>
      <c r="B624" s="9">
        <v>50</v>
      </c>
      <c r="C624" s="33">
        <v>6.1800000000000001E-2</v>
      </c>
      <c r="D624" s="34">
        <f t="shared" si="40"/>
        <v>5.1031064990000432E-3</v>
      </c>
      <c r="E624" s="34">
        <v>712.88486455209704</v>
      </c>
      <c r="F624" s="3" t="e">
        <f ca="1">VLOOKUP(A624,ERCOT_345kv_West_ATC!A:B,2)</f>
        <v>#N/A</v>
      </c>
      <c r="G624" s="3" t="e">
        <f ca="1">VLOOKUP(A624,ERCOT_345kv_West_ATC!G:H,2)</f>
        <v>#N/A</v>
      </c>
      <c r="I624" s="5">
        <f t="shared" si="41"/>
        <v>6</v>
      </c>
      <c r="J624" s="4">
        <f t="shared" si="42"/>
        <v>144</v>
      </c>
      <c r="K624" s="4">
        <f t="shared" si="38"/>
        <v>7200</v>
      </c>
      <c r="L624" s="6">
        <f t="shared" si="39"/>
        <v>444.96</v>
      </c>
      <c r="N624" s="22">
        <f t="shared" si="43"/>
        <v>87193.947468505736</v>
      </c>
      <c r="O624" s="14">
        <f t="shared" si="44"/>
        <v>141090529884313.5</v>
      </c>
      <c r="Q624" s="22"/>
      <c r="V624" s="16"/>
      <c r="W624" s="16"/>
      <c r="X624" s="16"/>
      <c r="Z624" s="15"/>
      <c r="AA624" s="16"/>
      <c r="AB624" s="3"/>
      <c r="AC624" s="69"/>
      <c r="AD624" s="3"/>
      <c r="AF624" s="29"/>
      <c r="AG624" s="30"/>
      <c r="AH624" s="29"/>
      <c r="AI624" s="29"/>
      <c r="AJ624" s="31"/>
      <c r="AK624" s="29"/>
      <c r="AL624" s="30"/>
    </row>
    <row r="625" spans="1:38">
      <c r="A625" s="32">
        <v>40438</v>
      </c>
      <c r="B625" s="9">
        <v>50</v>
      </c>
      <c r="C625" s="33">
        <v>5.9380000000000002E-2</v>
      </c>
      <c r="D625" s="34">
        <f t="shared" si="40"/>
        <v>5.1031064990000432E-3</v>
      </c>
      <c r="E625" s="34">
        <v>712.88486455209704</v>
      </c>
      <c r="F625" s="3" t="e">
        <f ca="1">VLOOKUP(A625,ERCOT_345kv_West_ATC!A:B,2)</f>
        <v>#N/A</v>
      </c>
      <c r="G625" s="3" t="e">
        <f ca="1">VLOOKUP(A625,ERCOT_345kv_West_ATC!G:H,2)</f>
        <v>#N/A</v>
      </c>
      <c r="I625" s="5">
        <f t="shared" si="41"/>
        <v>6</v>
      </c>
      <c r="J625" s="4">
        <f t="shared" si="42"/>
        <v>144</v>
      </c>
      <c r="K625" s="4">
        <f t="shared" si="38"/>
        <v>7200</v>
      </c>
      <c r="L625" s="6">
        <f t="shared" si="39"/>
        <v>427.536</v>
      </c>
      <c r="N625" s="22">
        <f t="shared" si="43"/>
        <v>83779.556645305347</v>
      </c>
      <c r="O625" s="14">
        <f t="shared" si="44"/>
        <v>141090529884313.5</v>
      </c>
      <c r="Q625" s="22"/>
      <c r="V625" s="16"/>
      <c r="W625" s="16"/>
      <c r="X625" s="16"/>
      <c r="Z625" s="15"/>
      <c r="AA625" s="16"/>
      <c r="AB625" s="3"/>
      <c r="AC625" s="69"/>
      <c r="AD625" s="3"/>
      <c r="AF625" s="29"/>
      <c r="AG625" s="30"/>
      <c r="AH625" s="29"/>
      <c r="AI625" s="29"/>
      <c r="AJ625" s="31"/>
      <c r="AK625" s="29"/>
      <c r="AL625" s="30"/>
    </row>
    <row r="626" spans="1:38">
      <c r="A626" s="32">
        <v>40439</v>
      </c>
      <c r="B626" s="9">
        <v>50</v>
      </c>
      <c r="C626" s="33">
        <v>6.0999999999999999E-2</v>
      </c>
      <c r="D626" s="34">
        <f t="shared" si="40"/>
        <v>5.1031064990000432E-3</v>
      </c>
      <c r="E626" s="34">
        <v>712.88486455209704</v>
      </c>
      <c r="F626" s="3" t="e">
        <f ca="1">VLOOKUP(A626,ERCOT_345kv_West_ATC!A:B,2)</f>
        <v>#N/A</v>
      </c>
      <c r="G626" s="3" t="e">
        <f ca="1">VLOOKUP(A626,ERCOT_345kv_West_ATC!G:H,2)</f>
        <v>#N/A</v>
      </c>
      <c r="I626" s="5">
        <f t="shared" si="41"/>
        <v>6</v>
      </c>
      <c r="J626" s="4">
        <f t="shared" si="42"/>
        <v>144</v>
      </c>
      <c r="K626" s="4">
        <f t="shared" si="38"/>
        <v>7200</v>
      </c>
      <c r="L626" s="6">
        <f t="shared" si="39"/>
        <v>439.2</v>
      </c>
      <c r="N626" s="22">
        <f t="shared" si="43"/>
        <v>86065.223229431227</v>
      </c>
      <c r="O626" s="14">
        <f t="shared" si="44"/>
        <v>141090529884313.5</v>
      </c>
      <c r="Q626" s="22"/>
      <c r="V626" s="16"/>
      <c r="W626" s="16"/>
      <c r="X626" s="16"/>
      <c r="Z626" s="15"/>
      <c r="AA626" s="16"/>
      <c r="AB626" s="3"/>
      <c r="AC626" s="69"/>
      <c r="AD626" s="3"/>
      <c r="AF626" s="29"/>
      <c r="AG626" s="30"/>
      <c r="AH626" s="29"/>
      <c r="AI626" s="29"/>
      <c r="AJ626" s="31"/>
      <c r="AK626" s="29"/>
      <c r="AL626" s="30"/>
    </row>
    <row r="627" spans="1:38">
      <c r="A627" s="32">
        <v>40440</v>
      </c>
      <c r="B627" s="9">
        <v>50</v>
      </c>
      <c r="C627" s="33">
        <v>6.2700000000000006E-2</v>
      </c>
      <c r="D627" s="34">
        <f t="shared" si="40"/>
        <v>6.5701886150445555E-3</v>
      </c>
      <c r="E627" s="34">
        <v>917.83074130151101</v>
      </c>
      <c r="F627" s="3" t="e">
        <f ca="1">VLOOKUP(A627,ERCOT_345kv_West_ATC!A:B,2)</f>
        <v>#N/A</v>
      </c>
      <c r="G627" s="3" t="e">
        <f ca="1">VLOOKUP(A627,ERCOT_345kv_West_ATC!G:H,2)</f>
        <v>#N/A</v>
      </c>
      <c r="I627" s="5">
        <f t="shared" si="41"/>
        <v>6</v>
      </c>
      <c r="J627" s="4">
        <f t="shared" si="42"/>
        <v>144</v>
      </c>
      <c r="K627" s="4">
        <f t="shared" si="38"/>
        <v>7200</v>
      </c>
      <c r="L627" s="6">
        <f t="shared" si="39"/>
        <v>451.44000000000005</v>
      </c>
      <c r="N627" s="22">
        <f t="shared" si="43"/>
        <v>68710.356193775515</v>
      </c>
      <c r="O627" s="14">
        <f t="shared" si="44"/>
        <v>109585895045893.95</v>
      </c>
      <c r="Q627" s="22"/>
      <c r="V627" s="16"/>
      <c r="W627" s="16"/>
      <c r="X627" s="16"/>
      <c r="Z627" s="15"/>
      <c r="AA627" s="16"/>
      <c r="AB627" s="3"/>
      <c r="AC627" s="69"/>
      <c r="AD627" s="3"/>
      <c r="AF627" s="29"/>
      <c r="AG627" s="30"/>
      <c r="AH627" s="29"/>
      <c r="AI627" s="29"/>
      <c r="AJ627" s="31"/>
      <c r="AK627" s="29"/>
      <c r="AL627" s="30"/>
    </row>
    <row r="628" spans="1:38">
      <c r="A628" s="32">
        <v>40441</v>
      </c>
      <c r="B628" s="9">
        <v>50</v>
      </c>
      <c r="C628" s="33">
        <v>6.2100000000000002E-2</v>
      </c>
      <c r="D628" s="34">
        <f t="shared" si="40"/>
        <v>6.5701886150445555E-3</v>
      </c>
      <c r="E628" s="34">
        <v>917.83074130151101</v>
      </c>
      <c r="F628" s="3" t="e">
        <f ca="1">VLOOKUP(A628,ERCOT_345kv_West_ATC!A:B,2)</f>
        <v>#N/A</v>
      </c>
      <c r="G628" s="3" t="e">
        <f ca="1">VLOOKUP(A628,ERCOT_345kv_West_ATC!G:H,2)</f>
        <v>#N/A</v>
      </c>
      <c r="I628" s="5">
        <f t="shared" si="41"/>
        <v>6</v>
      </c>
      <c r="J628" s="4">
        <f t="shared" si="42"/>
        <v>144</v>
      </c>
      <c r="K628" s="4">
        <f t="shared" si="38"/>
        <v>7200</v>
      </c>
      <c r="L628" s="6">
        <f t="shared" si="39"/>
        <v>447.12</v>
      </c>
      <c r="N628" s="22">
        <f t="shared" si="43"/>
        <v>68052.840823500141</v>
      </c>
      <c r="O628" s="14">
        <f t="shared" si="44"/>
        <v>109585895045893.95</v>
      </c>
      <c r="Q628" s="22"/>
      <c r="V628" s="16"/>
      <c r="W628" s="16"/>
      <c r="X628" s="16"/>
      <c r="Z628" s="15"/>
      <c r="AA628" s="16"/>
      <c r="AB628" s="3"/>
      <c r="AC628" s="69"/>
      <c r="AD628" s="3"/>
      <c r="AF628" s="29"/>
      <c r="AG628" s="30"/>
      <c r="AH628" s="29"/>
      <c r="AI628" s="29"/>
      <c r="AJ628" s="31"/>
      <c r="AK628" s="29"/>
      <c r="AL628" s="30"/>
    </row>
    <row r="629" spans="1:38">
      <c r="A629" s="32">
        <v>40442</v>
      </c>
      <c r="B629" s="9">
        <v>50</v>
      </c>
      <c r="C629" s="33">
        <v>6.2649999999999997E-2</v>
      </c>
      <c r="D629" s="34">
        <f t="shared" si="40"/>
        <v>6.5701886150445555E-3</v>
      </c>
      <c r="E629" s="34">
        <v>917.83074130151101</v>
      </c>
      <c r="F629" s="3" t="e">
        <f ca="1">VLOOKUP(A629,ERCOT_345kv_West_ATC!A:B,2)</f>
        <v>#N/A</v>
      </c>
      <c r="G629" s="3" t="e">
        <f ca="1">VLOOKUP(A629,ERCOT_345kv_West_ATC!G:H,2)</f>
        <v>#N/A</v>
      </c>
      <c r="I629" s="5">
        <f t="shared" si="41"/>
        <v>6</v>
      </c>
      <c r="J629" s="4">
        <f t="shared" si="42"/>
        <v>144</v>
      </c>
      <c r="K629" s="4">
        <f t="shared" si="38"/>
        <v>7200</v>
      </c>
      <c r="L629" s="6">
        <f t="shared" si="39"/>
        <v>451.08</v>
      </c>
      <c r="N629" s="22">
        <f t="shared" si="43"/>
        <v>68655.563246252554</v>
      </c>
      <c r="O629" s="14">
        <f t="shared" si="44"/>
        <v>109585895045893.95</v>
      </c>
      <c r="Q629" s="22"/>
      <c r="V629" s="16"/>
      <c r="W629" s="16"/>
      <c r="X629" s="16"/>
      <c r="Z629" s="15"/>
      <c r="AA629" s="16"/>
      <c r="AB629" s="3"/>
      <c r="AC629" s="69"/>
      <c r="AD629" s="3"/>
      <c r="AF629" s="29"/>
      <c r="AG629" s="30"/>
      <c r="AH629" s="29"/>
      <c r="AI629" s="29"/>
      <c r="AJ629" s="31"/>
      <c r="AK629" s="29"/>
      <c r="AL629" s="30"/>
    </row>
    <row r="630" spans="1:38">
      <c r="A630" s="32">
        <v>40443</v>
      </c>
      <c r="B630" s="9">
        <v>50</v>
      </c>
      <c r="C630" s="33">
        <v>6.2038000000000003E-2</v>
      </c>
      <c r="D630" s="34">
        <f t="shared" si="40"/>
        <v>6.5701886150445555E-3</v>
      </c>
      <c r="E630" s="34">
        <v>917.83074130151101</v>
      </c>
      <c r="F630" s="3" t="e">
        <f ca="1">VLOOKUP(A630,ERCOT_345kv_West_ATC!A:B,2)</f>
        <v>#N/A</v>
      </c>
      <c r="G630" s="3" t="e">
        <f ca="1">VLOOKUP(A630,ERCOT_345kv_West_ATC!G:H,2)</f>
        <v>#N/A</v>
      </c>
      <c r="I630" s="5">
        <f t="shared" si="41"/>
        <v>6</v>
      </c>
      <c r="J630" s="4">
        <f t="shared" si="42"/>
        <v>144</v>
      </c>
      <c r="K630" s="4">
        <f t="shared" si="38"/>
        <v>7200</v>
      </c>
      <c r="L630" s="6">
        <f t="shared" si="39"/>
        <v>446.67360000000002</v>
      </c>
      <c r="N630" s="22">
        <f t="shared" si="43"/>
        <v>67984.897568571687</v>
      </c>
      <c r="O630" s="14">
        <f t="shared" si="44"/>
        <v>109585895045893.95</v>
      </c>
      <c r="Q630" s="22"/>
      <c r="V630" s="16"/>
      <c r="W630" s="16"/>
      <c r="X630" s="16"/>
      <c r="Z630" s="15"/>
      <c r="AA630" s="16"/>
      <c r="AB630" s="3"/>
      <c r="AC630" s="69"/>
      <c r="AD630" s="3"/>
      <c r="AF630" s="29"/>
      <c r="AG630" s="30"/>
      <c r="AH630" s="29"/>
      <c r="AI630" s="29"/>
      <c r="AJ630" s="31"/>
      <c r="AK630" s="29"/>
      <c r="AL630" s="30"/>
    </row>
    <row r="631" spans="1:38">
      <c r="A631" s="32">
        <v>40444</v>
      </c>
      <c r="B631" s="9">
        <v>50</v>
      </c>
      <c r="C631" s="33">
        <v>6.2309999999999997E-2</v>
      </c>
      <c r="D631" s="34">
        <f t="shared" si="40"/>
        <v>6.5701886150445555E-3</v>
      </c>
      <c r="E631" s="34">
        <v>917.83074130151101</v>
      </c>
      <c r="F631" s="3" t="e">
        <f ca="1">VLOOKUP(A631,ERCOT_345kv_West_ATC!A:B,2)</f>
        <v>#N/A</v>
      </c>
      <c r="G631" s="3" t="e">
        <f ca="1">VLOOKUP(A631,ERCOT_345kv_West_ATC!G:H,2)</f>
        <v>#N/A</v>
      </c>
      <c r="I631" s="5">
        <f t="shared" si="41"/>
        <v>6</v>
      </c>
      <c r="J631" s="4">
        <f t="shared" si="42"/>
        <v>144</v>
      </c>
      <c r="K631" s="4">
        <f t="shared" si="38"/>
        <v>7200</v>
      </c>
      <c r="L631" s="6">
        <f t="shared" si="39"/>
        <v>448.63200000000001</v>
      </c>
      <c r="N631" s="22">
        <f t="shared" si="43"/>
        <v>68282.971203096517</v>
      </c>
      <c r="O631" s="14">
        <f t="shared" si="44"/>
        <v>109585895045893.95</v>
      </c>
      <c r="Q631" s="22"/>
      <c r="V631" s="16"/>
      <c r="W631" s="16"/>
      <c r="X631" s="16"/>
      <c r="Z631" s="15"/>
      <c r="AA631" s="16"/>
      <c r="AB631" s="3"/>
      <c r="AC631" s="69"/>
      <c r="AD631" s="3"/>
      <c r="AF631" s="29"/>
      <c r="AG631" s="30"/>
      <c r="AH631" s="29"/>
      <c r="AI631" s="29"/>
      <c r="AJ631" s="31"/>
      <c r="AK631" s="29"/>
      <c r="AL631" s="30"/>
    </row>
    <row r="632" spans="1:38">
      <c r="A632" s="32">
        <v>40445</v>
      </c>
      <c r="B632" s="9">
        <v>50</v>
      </c>
      <c r="C632" s="33">
        <v>6.2199999999999998E-2</v>
      </c>
      <c r="D632" s="34">
        <f t="shared" si="40"/>
        <v>6.5701886150445555E-3</v>
      </c>
      <c r="E632" s="34">
        <v>917.83074130151101</v>
      </c>
      <c r="F632" s="3" t="e">
        <f ca="1">VLOOKUP(A632,ERCOT_345kv_West_ATC!A:B,2)</f>
        <v>#N/A</v>
      </c>
      <c r="G632" s="3" t="e">
        <f ca="1">VLOOKUP(A632,ERCOT_345kv_West_ATC!G:H,2)</f>
        <v>#N/A</v>
      </c>
      <c r="I632" s="5">
        <f t="shared" si="41"/>
        <v>6</v>
      </c>
      <c r="J632" s="4">
        <f t="shared" si="42"/>
        <v>144</v>
      </c>
      <c r="K632" s="4">
        <f t="shared" si="38"/>
        <v>7200</v>
      </c>
      <c r="L632" s="6">
        <f t="shared" si="39"/>
        <v>447.84</v>
      </c>
      <c r="N632" s="22">
        <f t="shared" si="43"/>
        <v>68162.426718546034</v>
      </c>
      <c r="O632" s="14">
        <f t="shared" si="44"/>
        <v>109585895045893.95</v>
      </c>
      <c r="Q632" s="22"/>
      <c r="V632" s="16"/>
      <c r="W632" s="16"/>
      <c r="X632" s="16"/>
      <c r="Z632" s="15"/>
      <c r="AA632" s="16"/>
      <c r="AB632" s="3"/>
      <c r="AC632" s="69"/>
      <c r="AD632" s="3"/>
      <c r="AF632" s="29"/>
      <c r="AG632" s="30"/>
      <c r="AH632" s="29"/>
      <c r="AI632" s="29"/>
      <c r="AJ632" s="31"/>
      <c r="AK632" s="29"/>
      <c r="AL632" s="30"/>
    </row>
    <row r="633" spans="1:38">
      <c r="A633" s="32">
        <v>40446</v>
      </c>
      <c r="B633" s="9">
        <v>50</v>
      </c>
      <c r="C633" s="33">
        <v>6.2019999999999999E-2</v>
      </c>
      <c r="D633" s="34">
        <f t="shared" si="40"/>
        <v>6.5701886150445555E-3</v>
      </c>
      <c r="E633" s="34">
        <v>917.83074130151101</v>
      </c>
      <c r="F633" s="3" t="e">
        <f ca="1">VLOOKUP(A633,ERCOT_345kv_West_ATC!A:B,2)</f>
        <v>#N/A</v>
      </c>
      <c r="G633" s="3" t="e">
        <f ca="1">VLOOKUP(A633,ERCOT_345kv_West_ATC!G:H,2)</f>
        <v>#N/A</v>
      </c>
      <c r="I633" s="5">
        <f t="shared" si="41"/>
        <v>6</v>
      </c>
      <c r="J633" s="4">
        <f t="shared" si="42"/>
        <v>144</v>
      </c>
      <c r="K633" s="4">
        <f t="shared" si="38"/>
        <v>7200</v>
      </c>
      <c r="L633" s="6">
        <f t="shared" si="39"/>
        <v>446.54399999999998</v>
      </c>
      <c r="N633" s="22">
        <f t="shared" si="43"/>
        <v>67965.172107463426</v>
      </c>
      <c r="O633" s="14">
        <f t="shared" si="44"/>
        <v>109585895045893.95</v>
      </c>
      <c r="Q633" s="22"/>
      <c r="V633" s="16"/>
      <c r="W633" s="16"/>
      <c r="X633" s="16"/>
      <c r="Z633" s="15"/>
      <c r="AA633" s="16"/>
      <c r="AB633" s="3"/>
      <c r="AC633" s="69"/>
      <c r="AD633" s="3"/>
      <c r="AF633" s="29"/>
      <c r="AG633" s="30"/>
      <c r="AH633" s="29"/>
      <c r="AI633" s="29"/>
      <c r="AJ633" s="31"/>
      <c r="AK633" s="29"/>
      <c r="AL633" s="30"/>
    </row>
    <row r="634" spans="1:38">
      <c r="A634" s="32">
        <v>40447</v>
      </c>
      <c r="B634" s="9">
        <v>50</v>
      </c>
      <c r="C634" s="33">
        <v>6.2190000000000002E-2</v>
      </c>
      <c r="D634" s="34">
        <f t="shared" si="40"/>
        <v>6.5701886150445555E-3</v>
      </c>
      <c r="E634" s="34">
        <v>917.83074130151101</v>
      </c>
      <c r="F634" s="3" t="e">
        <f ca="1">VLOOKUP(A634,ERCOT_345kv_West_ATC!A:B,2)</f>
        <v>#N/A</v>
      </c>
      <c r="G634" s="3" t="e">
        <f ca="1">VLOOKUP(A634,ERCOT_345kv_West_ATC!G:H,2)</f>
        <v>#N/A</v>
      </c>
      <c r="I634" s="5">
        <f t="shared" si="41"/>
        <v>6</v>
      </c>
      <c r="J634" s="4">
        <f t="shared" si="42"/>
        <v>144</v>
      </c>
      <c r="K634" s="4">
        <f t="shared" ref="K634:K697" si="45">J634*B634</f>
        <v>7200</v>
      </c>
      <c r="L634" s="6">
        <f t="shared" ref="L634:L697" si="46">K634*C634</f>
        <v>447.76800000000003</v>
      </c>
      <c r="N634" s="22">
        <f t="shared" si="43"/>
        <v>68151.468129041459</v>
      </c>
      <c r="O634" s="14">
        <f t="shared" si="44"/>
        <v>109585895045893.95</v>
      </c>
      <c r="Q634" s="22"/>
      <c r="V634" s="16"/>
      <c r="W634" s="16"/>
      <c r="X634" s="16"/>
      <c r="Z634" s="15"/>
      <c r="AA634" s="16"/>
      <c r="AB634" s="3"/>
      <c r="AC634" s="69"/>
      <c r="AD634" s="3"/>
      <c r="AF634" s="29"/>
      <c r="AG634" s="30"/>
      <c r="AH634" s="29"/>
      <c r="AI634" s="29"/>
      <c r="AJ634" s="31"/>
      <c r="AK634" s="29"/>
      <c r="AL634" s="30"/>
    </row>
    <row r="635" spans="1:38">
      <c r="A635" s="32">
        <v>40448</v>
      </c>
      <c r="B635" s="9">
        <v>50</v>
      </c>
      <c r="C635" s="33">
        <v>6.2199999999999998E-2</v>
      </c>
      <c r="D635" s="34">
        <f t="shared" si="40"/>
        <v>6.5701886150445555E-3</v>
      </c>
      <c r="E635" s="34">
        <v>917.83074130151101</v>
      </c>
      <c r="F635" s="3" t="e">
        <f ca="1">VLOOKUP(A635,ERCOT_345kv_West_ATC!A:B,2)</f>
        <v>#N/A</v>
      </c>
      <c r="G635" s="3" t="e">
        <f ca="1">VLOOKUP(A635,ERCOT_345kv_West_ATC!G:H,2)</f>
        <v>#N/A</v>
      </c>
      <c r="I635" s="5">
        <f t="shared" si="41"/>
        <v>6</v>
      </c>
      <c r="J635" s="4">
        <f t="shared" si="42"/>
        <v>144</v>
      </c>
      <c r="K635" s="4">
        <f t="shared" si="45"/>
        <v>7200</v>
      </c>
      <c r="L635" s="6">
        <f t="shared" si="46"/>
        <v>447.84</v>
      </c>
      <c r="N635" s="22">
        <f t="shared" si="43"/>
        <v>68162.426718546034</v>
      </c>
      <c r="O635" s="14">
        <f t="shared" si="44"/>
        <v>109585895045893.95</v>
      </c>
      <c r="Q635" s="22"/>
      <c r="V635" s="16"/>
      <c r="W635" s="16"/>
      <c r="X635" s="16"/>
      <c r="Z635" s="15"/>
      <c r="AA635" s="16"/>
      <c r="AB635" s="3"/>
      <c r="AC635" s="69"/>
      <c r="AD635" s="3"/>
      <c r="AF635" s="29"/>
      <c r="AG635" s="30"/>
      <c r="AH635" s="29"/>
      <c r="AI635" s="29"/>
      <c r="AJ635" s="31"/>
      <c r="AK635" s="29"/>
      <c r="AL635" s="30"/>
    </row>
    <row r="636" spans="1:38">
      <c r="A636" s="32">
        <v>40449</v>
      </c>
      <c r="B636" s="9">
        <v>50</v>
      </c>
      <c r="C636" s="33">
        <v>6.1905000000000002E-2</v>
      </c>
      <c r="D636" s="34">
        <f t="shared" si="40"/>
        <v>9.4395519355057432E-3</v>
      </c>
      <c r="E636" s="34">
        <v>1318.67005015359</v>
      </c>
      <c r="F636" s="3" t="e">
        <f ca="1">VLOOKUP(A636,ERCOT_345kv_West_ATC!A:B,2)</f>
        <v>#N/A</v>
      </c>
      <c r="G636" s="3" t="e">
        <f ca="1">VLOOKUP(A636,ERCOT_345kv_West_ATC!G:H,2)</f>
        <v>#N/A</v>
      </c>
      <c r="I636" s="5">
        <f t="shared" si="41"/>
        <v>6</v>
      </c>
      <c r="J636" s="4">
        <f t="shared" si="42"/>
        <v>144</v>
      </c>
      <c r="K636" s="4">
        <f t="shared" si="45"/>
        <v>7200</v>
      </c>
      <c r="L636" s="6">
        <f t="shared" si="46"/>
        <v>445.71600000000001</v>
      </c>
      <c r="N636" s="22">
        <f t="shared" si="43"/>
        <v>47217.919139095226</v>
      </c>
      <c r="O636" s="14">
        <f t="shared" si="44"/>
        <v>76274806783127.734</v>
      </c>
      <c r="Q636" s="22"/>
      <c r="V636" s="16"/>
      <c r="W636" s="16"/>
      <c r="X636" s="16"/>
      <c r="Z636" s="15"/>
      <c r="AA636" s="16"/>
      <c r="AB636" s="3"/>
      <c r="AC636" s="69"/>
      <c r="AD636" s="3"/>
      <c r="AF636" s="29"/>
      <c r="AG636" s="30"/>
      <c r="AH636" s="29"/>
      <c r="AI636" s="29"/>
      <c r="AJ636" s="31"/>
      <c r="AK636" s="29"/>
      <c r="AL636" s="30"/>
    </row>
    <row r="637" spans="1:38">
      <c r="A637" s="32">
        <v>40450</v>
      </c>
      <c r="B637" s="9">
        <v>50</v>
      </c>
      <c r="C637" s="33">
        <v>6.1830000000000003E-2</v>
      </c>
      <c r="D637" s="34">
        <f t="shared" si="40"/>
        <v>9.4395519355057432E-3</v>
      </c>
      <c r="E637" s="34">
        <v>1318.67005015359</v>
      </c>
      <c r="F637" s="3" t="e">
        <f ca="1">VLOOKUP(A637,ERCOT_345kv_West_ATC!A:B,2)</f>
        <v>#N/A</v>
      </c>
      <c r="G637" s="3" t="e">
        <f ca="1">VLOOKUP(A637,ERCOT_345kv_West_ATC!G:H,2)</f>
        <v>#N/A</v>
      </c>
      <c r="I637" s="5">
        <f t="shared" si="41"/>
        <v>6</v>
      </c>
      <c r="J637" s="4">
        <f t="shared" si="42"/>
        <v>144</v>
      </c>
      <c r="K637" s="4">
        <f t="shared" si="45"/>
        <v>7200</v>
      </c>
      <c r="L637" s="6">
        <f t="shared" si="46"/>
        <v>445.17600000000004</v>
      </c>
      <c r="N637" s="22">
        <f t="shared" si="43"/>
        <v>47160.71303400788</v>
      </c>
      <c r="O637" s="14">
        <f t="shared" si="44"/>
        <v>76274806783127.734</v>
      </c>
      <c r="Q637" s="22"/>
      <c r="V637" s="16"/>
      <c r="W637" s="16"/>
      <c r="X637" s="16"/>
      <c r="Z637" s="15"/>
      <c r="AA637" s="16"/>
      <c r="AB637" s="3"/>
      <c r="AC637" s="69"/>
      <c r="AD637" s="3"/>
      <c r="AF637" s="29"/>
      <c r="AG637" s="30"/>
      <c r="AH637" s="29"/>
      <c r="AI637" s="29"/>
      <c r="AJ637" s="31"/>
      <c r="AK637" s="29"/>
      <c r="AL637" s="30"/>
    </row>
    <row r="638" spans="1:38">
      <c r="A638" s="32">
        <v>40451</v>
      </c>
      <c r="B638" s="9">
        <v>50</v>
      </c>
      <c r="C638" s="33">
        <v>6.1899999999999997E-2</v>
      </c>
      <c r="D638" s="34">
        <f t="shared" si="40"/>
        <v>9.4395519355057432E-3</v>
      </c>
      <c r="E638" s="34">
        <v>1318.67005015359</v>
      </c>
      <c r="F638" s="3" t="e">
        <f ca="1">VLOOKUP(A638,ERCOT_345kv_West_ATC!A:B,2)</f>
        <v>#N/A</v>
      </c>
      <c r="G638" s="3" t="e">
        <f ca="1">VLOOKUP(A638,ERCOT_345kv_West_ATC!G:H,2)</f>
        <v>#N/A</v>
      </c>
      <c r="I638" s="5">
        <f t="shared" si="41"/>
        <v>6</v>
      </c>
      <c r="J638" s="4">
        <f t="shared" si="42"/>
        <v>144</v>
      </c>
      <c r="K638" s="4">
        <f t="shared" si="45"/>
        <v>7200</v>
      </c>
      <c r="L638" s="6">
        <f t="shared" si="46"/>
        <v>445.67999999999995</v>
      </c>
      <c r="N638" s="22">
        <f t="shared" si="43"/>
        <v>47214.105398756059</v>
      </c>
      <c r="O638" s="14">
        <f t="shared" si="44"/>
        <v>76274806783127.734</v>
      </c>
      <c r="Q638" s="22"/>
      <c r="V638" s="16"/>
      <c r="W638" s="16"/>
      <c r="X638" s="16"/>
      <c r="Z638" s="15"/>
      <c r="AA638" s="16"/>
      <c r="AB638" s="3"/>
      <c r="AC638" s="69"/>
      <c r="AD638" s="3"/>
      <c r="AF638" s="29"/>
      <c r="AG638" s="30"/>
      <c r="AH638" s="29"/>
      <c r="AI638" s="29"/>
      <c r="AJ638" s="31"/>
      <c r="AK638" s="29"/>
      <c r="AL638" s="30"/>
    </row>
    <row r="639" spans="1:38">
      <c r="A639" s="32">
        <v>40452</v>
      </c>
      <c r="B639" s="9">
        <v>50</v>
      </c>
      <c r="C639" s="33">
        <v>6.1969999999999997E-2</v>
      </c>
      <c r="D639" s="34">
        <f t="shared" si="40"/>
        <v>9.4395519355057432E-3</v>
      </c>
      <c r="E639" s="34">
        <v>1318.67005015359</v>
      </c>
      <c r="F639" s="3" t="e">
        <f ca="1">VLOOKUP(A639,ERCOT_345kv_West_ATC!A:B,2)</f>
        <v>#N/A</v>
      </c>
      <c r="G639" s="3" t="e">
        <f ca="1">VLOOKUP(A639,ERCOT_345kv_West_ATC!G:H,2)</f>
        <v>#N/A</v>
      </c>
      <c r="I639" s="5">
        <f t="shared" si="41"/>
        <v>6</v>
      </c>
      <c r="J639" s="4">
        <f t="shared" si="42"/>
        <v>144</v>
      </c>
      <c r="K639" s="4">
        <f t="shared" si="45"/>
        <v>7200</v>
      </c>
      <c r="L639" s="6">
        <f t="shared" si="46"/>
        <v>446.18399999999997</v>
      </c>
      <c r="N639" s="22">
        <f t="shared" si="43"/>
        <v>47267.497763504252</v>
      </c>
      <c r="O639" s="14">
        <f t="shared" si="44"/>
        <v>76274806783127.734</v>
      </c>
      <c r="Q639" s="22"/>
      <c r="V639" s="16"/>
      <c r="W639" s="16"/>
      <c r="X639" s="16"/>
      <c r="Z639" s="15"/>
      <c r="AA639" s="16"/>
      <c r="AB639" s="3"/>
      <c r="AC639" s="69"/>
      <c r="AD639" s="3"/>
      <c r="AF639" s="29"/>
      <c r="AG639" s="30"/>
      <c r="AH639" s="29"/>
      <c r="AI639" s="29"/>
      <c r="AJ639" s="31"/>
      <c r="AK639" s="29"/>
      <c r="AL639" s="30"/>
    </row>
    <row r="640" spans="1:38">
      <c r="A640" s="32">
        <v>40453</v>
      </c>
      <c r="B640" s="9">
        <v>50</v>
      </c>
      <c r="C640" s="33">
        <v>6.1400000000000003E-2</v>
      </c>
      <c r="D640" s="34">
        <f t="shared" si="40"/>
        <v>9.4395519355057432E-3</v>
      </c>
      <c r="E640" s="34">
        <v>1318.67005015359</v>
      </c>
      <c r="F640" s="3" t="e">
        <f ca="1">VLOOKUP(A640,ERCOT_345kv_West_ATC!A:B,2)</f>
        <v>#N/A</v>
      </c>
      <c r="G640" s="3" t="e">
        <f ca="1">VLOOKUP(A640,ERCOT_345kv_West_ATC!G:H,2)</f>
        <v>#N/A</v>
      </c>
      <c r="I640" s="5">
        <f t="shared" si="41"/>
        <v>6</v>
      </c>
      <c r="J640" s="4">
        <f t="shared" si="42"/>
        <v>144</v>
      </c>
      <c r="K640" s="4">
        <f t="shared" si="45"/>
        <v>7200</v>
      </c>
      <c r="L640" s="6">
        <f t="shared" si="46"/>
        <v>442.08000000000004</v>
      </c>
      <c r="N640" s="22">
        <f t="shared" si="43"/>
        <v>46832.731364840431</v>
      </c>
      <c r="O640" s="14">
        <f t="shared" si="44"/>
        <v>76274806783127.734</v>
      </c>
      <c r="Q640" s="22"/>
      <c r="V640" s="16"/>
      <c r="W640" s="16"/>
      <c r="X640" s="16"/>
      <c r="Z640" s="15"/>
      <c r="AA640" s="16"/>
      <c r="AB640" s="3"/>
      <c r="AC640" s="69"/>
      <c r="AD640" s="3"/>
      <c r="AF640" s="29"/>
      <c r="AG640" s="30"/>
      <c r="AH640" s="29"/>
      <c r="AI640" s="29"/>
      <c r="AJ640" s="31"/>
      <c r="AK640" s="29"/>
      <c r="AL640" s="30"/>
    </row>
    <row r="641" spans="1:38">
      <c r="A641" s="32">
        <v>40454</v>
      </c>
      <c r="B641" s="9">
        <v>50</v>
      </c>
      <c r="C641" s="33">
        <v>6.1109999999999998E-2</v>
      </c>
      <c r="D641" s="34">
        <f t="shared" si="40"/>
        <v>9.4395519355057432E-3</v>
      </c>
      <c r="E641" s="34">
        <v>1318.67005015359</v>
      </c>
      <c r="F641" s="3" t="e">
        <f ca="1">VLOOKUP(A641,ERCOT_345kv_West_ATC!A:B,2)</f>
        <v>#N/A</v>
      </c>
      <c r="G641" s="3" t="e">
        <f ca="1">VLOOKUP(A641,ERCOT_345kv_West_ATC!G:H,2)</f>
        <v>#N/A</v>
      </c>
      <c r="I641" s="5">
        <f t="shared" si="41"/>
        <v>6</v>
      </c>
      <c r="J641" s="4">
        <f t="shared" si="42"/>
        <v>144</v>
      </c>
      <c r="K641" s="4">
        <f t="shared" si="45"/>
        <v>7200</v>
      </c>
      <c r="L641" s="6">
        <f t="shared" si="46"/>
        <v>439.99199999999996</v>
      </c>
      <c r="N641" s="22">
        <f t="shared" si="43"/>
        <v>46611.534425169353</v>
      </c>
      <c r="O641" s="14">
        <f t="shared" si="44"/>
        <v>76274806783127.734</v>
      </c>
      <c r="Q641" s="22"/>
      <c r="V641" s="16"/>
      <c r="W641" s="16"/>
      <c r="X641" s="16"/>
      <c r="Z641" s="15"/>
      <c r="AA641" s="16"/>
      <c r="AB641" s="3"/>
      <c r="AC641" s="69"/>
      <c r="AD641" s="3"/>
      <c r="AF641" s="29"/>
      <c r="AG641" s="30"/>
      <c r="AH641" s="29"/>
      <c r="AI641" s="29"/>
      <c r="AJ641" s="31"/>
      <c r="AK641" s="29"/>
      <c r="AL641" s="30"/>
    </row>
    <row r="642" spans="1:38">
      <c r="A642" s="32">
        <v>40455</v>
      </c>
      <c r="B642" s="9">
        <v>50</v>
      </c>
      <c r="C642" s="33">
        <v>6.1289999999999997E-2</v>
      </c>
      <c r="D642" s="34">
        <f t="shared" si="40"/>
        <v>9.4395519355057432E-3</v>
      </c>
      <c r="E642" s="34">
        <v>1318.67005015359</v>
      </c>
      <c r="F642" s="3" t="e">
        <f ca="1">VLOOKUP(A642,ERCOT_345kv_West_ATC!A:B,2)</f>
        <v>#N/A</v>
      </c>
      <c r="G642" s="3" t="e">
        <f ca="1">VLOOKUP(A642,ERCOT_345kv_West_ATC!G:H,2)</f>
        <v>#N/A</v>
      </c>
      <c r="I642" s="5">
        <f t="shared" si="41"/>
        <v>6</v>
      </c>
      <c r="J642" s="4">
        <f t="shared" si="42"/>
        <v>144</v>
      </c>
      <c r="K642" s="4">
        <f t="shared" si="45"/>
        <v>7200</v>
      </c>
      <c r="L642" s="6">
        <f t="shared" si="46"/>
        <v>441.28799999999995</v>
      </c>
      <c r="N642" s="22">
        <f t="shared" si="43"/>
        <v>46748.829077378985</v>
      </c>
      <c r="O642" s="14">
        <f t="shared" si="44"/>
        <v>76274806783127.734</v>
      </c>
      <c r="Q642" s="22"/>
      <c r="V642" s="16"/>
      <c r="W642" s="16"/>
      <c r="X642" s="16"/>
      <c r="Z642" s="15"/>
      <c r="AA642" s="16"/>
      <c r="AB642" s="3"/>
      <c r="AC642" s="69"/>
      <c r="AD642" s="3"/>
      <c r="AF642" s="29"/>
      <c r="AG642" s="30"/>
      <c r="AH642" s="29"/>
      <c r="AI642" s="29"/>
      <c r="AJ642" s="31"/>
      <c r="AK642" s="29"/>
      <c r="AL642" s="30"/>
    </row>
    <row r="643" spans="1:38">
      <c r="A643" s="32">
        <v>40456</v>
      </c>
      <c r="B643" s="9">
        <v>50</v>
      </c>
      <c r="C643" s="33">
        <v>6.1400000000000003E-2</v>
      </c>
      <c r="D643" s="34">
        <f t="shared" si="40"/>
        <v>9.4395519355057432E-3</v>
      </c>
      <c r="E643" s="34">
        <v>1318.67005015359</v>
      </c>
      <c r="F643" s="3" t="e">
        <f ca="1">VLOOKUP(A643,ERCOT_345kv_West_ATC!A:B,2)</f>
        <v>#N/A</v>
      </c>
      <c r="G643" s="3" t="e">
        <f ca="1">VLOOKUP(A643,ERCOT_345kv_West_ATC!G:H,2)</f>
        <v>#N/A</v>
      </c>
      <c r="I643" s="5">
        <f t="shared" si="41"/>
        <v>6</v>
      </c>
      <c r="J643" s="4">
        <f t="shared" si="42"/>
        <v>144</v>
      </c>
      <c r="K643" s="4">
        <f t="shared" si="45"/>
        <v>7200</v>
      </c>
      <c r="L643" s="6">
        <f t="shared" si="46"/>
        <v>442.08000000000004</v>
      </c>
      <c r="N643" s="22">
        <f t="shared" si="43"/>
        <v>46832.731364840431</v>
      </c>
      <c r="O643" s="14">
        <f t="shared" si="44"/>
        <v>76274806783127.734</v>
      </c>
      <c r="Q643" s="22"/>
      <c r="V643" s="16"/>
      <c r="W643" s="16"/>
      <c r="X643" s="16"/>
      <c r="Z643" s="15"/>
      <c r="AA643" s="16"/>
      <c r="AB643" s="3"/>
      <c r="AC643" s="69"/>
      <c r="AD643" s="3"/>
      <c r="AF643" s="29"/>
      <c r="AG643" s="30"/>
      <c r="AH643" s="29"/>
      <c r="AI643" s="29"/>
      <c r="AJ643" s="31"/>
      <c r="AK643" s="29"/>
      <c r="AL643" s="30"/>
    </row>
    <row r="644" spans="1:38">
      <c r="A644" s="32">
        <v>40457</v>
      </c>
      <c r="B644" s="9">
        <v>50</v>
      </c>
      <c r="C644" s="33">
        <v>6.2976667E-2</v>
      </c>
      <c r="D644" s="34">
        <f t="shared" si="40"/>
        <v>9.4395519355057432E-3</v>
      </c>
      <c r="E644" s="34">
        <v>1318.67005015359</v>
      </c>
      <c r="F644" s="3" t="e">
        <f ca="1">VLOOKUP(A644,ERCOT_345kv_West_ATC!A:B,2)</f>
        <v>#N/A</v>
      </c>
      <c r="G644" s="3" t="e">
        <f ca="1">VLOOKUP(A644,ERCOT_345kv_West_ATC!G:H,2)</f>
        <v>#N/A</v>
      </c>
      <c r="I644" s="5">
        <f t="shared" si="41"/>
        <v>6</v>
      </c>
      <c r="J644" s="4">
        <f t="shared" si="42"/>
        <v>144</v>
      </c>
      <c r="K644" s="4">
        <f t="shared" si="45"/>
        <v>7200</v>
      </c>
      <c r="L644" s="6">
        <f t="shared" si="46"/>
        <v>453.43200239999999</v>
      </c>
      <c r="N644" s="22">
        <f t="shared" si="43"/>
        <v>48035.331072703768</v>
      </c>
      <c r="O644" s="14">
        <f t="shared" si="44"/>
        <v>76274806783127.734</v>
      </c>
      <c r="Q644" s="22"/>
      <c r="V644" s="16"/>
      <c r="W644" s="16"/>
      <c r="X644" s="16"/>
      <c r="Z644" s="15"/>
      <c r="AA644" s="16"/>
      <c r="AB644" s="3"/>
      <c r="AC644" s="69"/>
      <c r="AD644" s="3"/>
      <c r="AF644" s="29"/>
      <c r="AG644" s="30"/>
      <c r="AH644" s="29"/>
      <c r="AI644" s="29"/>
      <c r="AJ644" s="31"/>
      <c r="AK644" s="29"/>
      <c r="AL644" s="30"/>
    </row>
    <row r="645" spans="1:38">
      <c r="A645" s="32">
        <v>40458</v>
      </c>
      <c r="B645" s="9">
        <v>50</v>
      </c>
      <c r="C645" s="33">
        <v>6.7000000000000004E-2</v>
      </c>
      <c r="D645" s="34">
        <f t="shared" si="40"/>
        <v>9.4395519355057432E-3</v>
      </c>
      <c r="E645" s="34">
        <v>1318.67005015359</v>
      </c>
      <c r="F645" s="3" t="e">
        <f ca="1">VLOOKUP(A645,ERCOT_345kv_West_ATC!A:B,2)</f>
        <v>#N/A</v>
      </c>
      <c r="G645" s="3" t="e">
        <f ca="1">VLOOKUP(A645,ERCOT_345kv_West_ATC!G:H,2)</f>
        <v>#N/A</v>
      </c>
      <c r="I645" s="5">
        <f t="shared" si="41"/>
        <v>6</v>
      </c>
      <c r="J645" s="4">
        <f t="shared" si="42"/>
        <v>144</v>
      </c>
      <c r="K645" s="4">
        <f t="shared" si="45"/>
        <v>7200</v>
      </c>
      <c r="L645" s="6">
        <f t="shared" si="46"/>
        <v>482.40000000000003</v>
      </c>
      <c r="N645" s="22">
        <f t="shared" si="43"/>
        <v>51104.120544695586</v>
      </c>
      <c r="O645" s="14">
        <f t="shared" si="44"/>
        <v>76274806783127.734</v>
      </c>
      <c r="Q645" s="22"/>
      <c r="V645" s="16"/>
      <c r="W645" s="16"/>
      <c r="X645" s="16"/>
      <c r="Z645" s="15"/>
      <c r="AA645" s="16"/>
      <c r="AB645" s="3"/>
      <c r="AC645" s="69"/>
      <c r="AD645" s="3"/>
      <c r="AF645" s="29"/>
      <c r="AG645" s="30"/>
      <c r="AH645" s="29"/>
      <c r="AI645" s="29"/>
      <c r="AJ645" s="31"/>
      <c r="AK645" s="29"/>
      <c r="AL645" s="30"/>
    </row>
    <row r="646" spans="1:38">
      <c r="A646" s="32">
        <v>40459</v>
      </c>
      <c r="B646" s="9">
        <v>50</v>
      </c>
      <c r="C646" s="33">
        <v>8.4925E-2</v>
      </c>
      <c r="D646" s="34">
        <f t="shared" si="40"/>
        <v>9.4395519355057432E-3</v>
      </c>
      <c r="E646" s="34">
        <v>1318.67005015359</v>
      </c>
      <c r="F646" s="3" t="e">
        <f ca="1">VLOOKUP(A646,ERCOT_345kv_West_ATC!A:B,2)</f>
        <v>#N/A</v>
      </c>
      <c r="G646" s="3" t="e">
        <f ca="1">VLOOKUP(A646,ERCOT_345kv_West_ATC!G:H,2)</f>
        <v>#N/A</v>
      </c>
      <c r="I646" s="5">
        <f t="shared" si="41"/>
        <v>6</v>
      </c>
      <c r="J646" s="4">
        <f t="shared" si="42"/>
        <v>144</v>
      </c>
      <c r="K646" s="4">
        <f t="shared" si="45"/>
        <v>7200</v>
      </c>
      <c r="L646" s="6">
        <f t="shared" si="46"/>
        <v>611.46</v>
      </c>
      <c r="N646" s="22">
        <f t="shared" si="43"/>
        <v>64776.379660571234</v>
      </c>
      <c r="O646" s="14">
        <f t="shared" si="44"/>
        <v>76274806783127.734</v>
      </c>
      <c r="Q646" s="22"/>
      <c r="V646" s="16"/>
      <c r="W646" s="16"/>
      <c r="X646" s="16"/>
      <c r="Z646" s="15"/>
      <c r="AA646" s="16"/>
      <c r="AB646" s="3"/>
      <c r="AC646" s="69"/>
      <c r="AD646" s="3"/>
      <c r="AF646" s="29"/>
      <c r="AG646" s="30"/>
      <c r="AH646" s="29"/>
      <c r="AI646" s="29"/>
      <c r="AJ646" s="31"/>
      <c r="AK646" s="29"/>
      <c r="AL646" s="30"/>
    </row>
    <row r="647" spans="1:38">
      <c r="A647" s="32">
        <v>40460</v>
      </c>
      <c r="B647" s="9">
        <v>50</v>
      </c>
      <c r="C647" s="33">
        <v>9.3799999999999994E-2</v>
      </c>
      <c r="D647" s="34">
        <f t="shared" si="40"/>
        <v>9.4395519355057432E-3</v>
      </c>
      <c r="E647" s="34">
        <v>1318.67005015359</v>
      </c>
      <c r="F647" s="3" t="e">
        <f ca="1">VLOOKUP(A647,ERCOT_345kv_West_ATC!A:B,2)</f>
        <v>#N/A</v>
      </c>
      <c r="G647" s="3" t="e">
        <f ca="1">VLOOKUP(A647,ERCOT_345kv_West_ATC!G:H,2)</f>
        <v>#N/A</v>
      </c>
      <c r="I647" s="5">
        <f t="shared" si="41"/>
        <v>6</v>
      </c>
      <c r="J647" s="4">
        <f t="shared" si="42"/>
        <v>144</v>
      </c>
      <c r="K647" s="4">
        <f t="shared" si="45"/>
        <v>7200</v>
      </c>
      <c r="L647" s="6">
        <f t="shared" si="46"/>
        <v>675.36</v>
      </c>
      <c r="N647" s="22">
        <f t="shared" si="43"/>
        <v>71545.768762573818</v>
      </c>
      <c r="O647" s="14">
        <f t="shared" si="44"/>
        <v>76274806783127.734</v>
      </c>
      <c r="Q647" s="22"/>
      <c r="V647" s="16"/>
      <c r="W647" s="16"/>
      <c r="X647" s="16"/>
      <c r="Z647" s="15"/>
      <c r="AA647" s="16"/>
      <c r="AB647" s="3"/>
      <c r="AC647" s="69"/>
      <c r="AD647" s="3"/>
      <c r="AF647" s="29"/>
      <c r="AG647" s="30"/>
      <c r="AH647" s="29"/>
      <c r="AI647" s="29"/>
      <c r="AJ647" s="31"/>
      <c r="AK647" s="29"/>
      <c r="AL647" s="30"/>
    </row>
    <row r="648" spans="1:38">
      <c r="A648" s="32">
        <v>40461</v>
      </c>
      <c r="B648" s="9">
        <v>50</v>
      </c>
      <c r="C648" s="33">
        <v>9.6500000000000002E-2</v>
      </c>
      <c r="D648" s="34">
        <f t="shared" si="40"/>
        <v>9.4395519355057432E-3</v>
      </c>
      <c r="E648" s="34">
        <v>1318.67005015359</v>
      </c>
      <c r="F648" s="3" t="e">
        <f ca="1">VLOOKUP(A648,ERCOT_345kv_West_ATC!A:B,2)</f>
        <v>#N/A</v>
      </c>
      <c r="G648" s="3" t="e">
        <f ca="1">VLOOKUP(A648,ERCOT_345kv_West_ATC!G:H,2)</f>
        <v>#N/A</v>
      </c>
      <c r="I648" s="5">
        <f t="shared" si="41"/>
        <v>6</v>
      </c>
      <c r="J648" s="4">
        <f t="shared" si="42"/>
        <v>144</v>
      </c>
      <c r="K648" s="4">
        <f t="shared" si="45"/>
        <v>7200</v>
      </c>
      <c r="L648" s="6">
        <f t="shared" si="46"/>
        <v>694.80000000000007</v>
      </c>
      <c r="N648" s="22">
        <f t="shared" si="43"/>
        <v>73605.188545718265</v>
      </c>
      <c r="O648" s="14">
        <f t="shared" si="44"/>
        <v>76274806783127.734</v>
      </c>
      <c r="Q648" s="22"/>
      <c r="V648" s="16"/>
      <c r="W648" s="16"/>
      <c r="X648" s="16"/>
      <c r="Z648" s="15"/>
      <c r="AA648" s="16"/>
      <c r="AB648" s="3"/>
      <c r="AC648" s="69"/>
      <c r="AD648" s="3"/>
      <c r="AF648" s="29"/>
      <c r="AG648" s="30"/>
      <c r="AH648" s="29"/>
      <c r="AI648" s="29"/>
      <c r="AJ648" s="31"/>
      <c r="AK648" s="29"/>
      <c r="AL648" s="30"/>
    </row>
    <row r="649" spans="1:38">
      <c r="A649" s="32">
        <v>40462</v>
      </c>
      <c r="B649" s="9">
        <v>50</v>
      </c>
      <c r="C649" s="33">
        <v>9.5000000000000001E-2</v>
      </c>
      <c r="D649" s="34">
        <f t="shared" si="40"/>
        <v>9.4395519355057432E-3</v>
      </c>
      <c r="E649" s="34">
        <v>1318.67005015359</v>
      </c>
      <c r="F649" s="3" t="e">
        <f ca="1">VLOOKUP(A649,ERCOT_345kv_West_ATC!A:B,2)</f>
        <v>#N/A</v>
      </c>
      <c r="G649" s="3" t="e">
        <f ca="1">VLOOKUP(A649,ERCOT_345kv_West_ATC!G:H,2)</f>
        <v>#N/A</v>
      </c>
      <c r="I649" s="5">
        <f t="shared" si="41"/>
        <v>6</v>
      </c>
      <c r="J649" s="4">
        <f t="shared" si="42"/>
        <v>144</v>
      </c>
      <c r="K649" s="4">
        <f t="shared" si="45"/>
        <v>7200</v>
      </c>
      <c r="L649" s="6">
        <f t="shared" si="46"/>
        <v>684</v>
      </c>
      <c r="N649" s="22">
        <f t="shared" si="43"/>
        <v>72461.066443971344</v>
      </c>
      <c r="O649" s="14">
        <f t="shared" si="44"/>
        <v>76274806783127.734</v>
      </c>
      <c r="Q649" s="22"/>
      <c r="V649" s="16"/>
      <c r="W649" s="16"/>
      <c r="X649" s="16"/>
      <c r="Z649" s="15"/>
      <c r="AA649" s="16"/>
      <c r="AB649" s="3"/>
      <c r="AC649" s="69"/>
      <c r="AD649" s="3"/>
      <c r="AF649" s="29"/>
      <c r="AG649" s="30"/>
      <c r="AH649" s="29"/>
      <c r="AI649" s="29"/>
      <c r="AJ649" s="31"/>
      <c r="AK649" s="29"/>
      <c r="AL649" s="30"/>
    </row>
    <row r="650" spans="1:38">
      <c r="A650" s="32">
        <v>40463</v>
      </c>
      <c r="B650" s="9">
        <v>50</v>
      </c>
      <c r="C650" s="33">
        <v>9.4899999999999998E-2</v>
      </c>
      <c r="D650" s="34">
        <f t="shared" si="40"/>
        <v>9.8644603560567555E-3</v>
      </c>
      <c r="E650" s="34">
        <v>1378.0281650373199</v>
      </c>
      <c r="F650" s="3" t="e">
        <f ca="1">VLOOKUP(A650,ERCOT_345kv_West_ATC!A:B,2)</f>
        <v>#N/A</v>
      </c>
      <c r="G650" s="3" t="e">
        <f ca="1">VLOOKUP(A650,ERCOT_345kv_West_ATC!G:H,2)</f>
        <v>#N/A</v>
      </c>
      <c r="I650" s="5">
        <f t="shared" si="41"/>
        <v>6</v>
      </c>
      <c r="J650" s="4">
        <f t="shared" si="42"/>
        <v>144</v>
      </c>
      <c r="K650" s="4">
        <f t="shared" si="45"/>
        <v>7200</v>
      </c>
      <c r="L650" s="6">
        <f t="shared" si="46"/>
        <v>683.28</v>
      </c>
      <c r="N650" s="22">
        <f t="shared" si="43"/>
        <v>69266.840286956765</v>
      </c>
      <c r="O650" s="14">
        <f t="shared" si="44"/>
        <v>72989294296055.609</v>
      </c>
      <c r="Q650" s="22"/>
      <c r="V650" s="16"/>
      <c r="W650" s="16"/>
      <c r="X650" s="16"/>
      <c r="Z650" s="15"/>
      <c r="AA650" s="16"/>
      <c r="AB650" s="3"/>
      <c r="AC650" s="69"/>
      <c r="AD650" s="3"/>
      <c r="AF650" s="29"/>
      <c r="AG650" s="30"/>
      <c r="AH650" s="29"/>
      <c r="AI650" s="29"/>
      <c r="AJ650" s="31"/>
      <c r="AK650" s="29"/>
      <c r="AL650" s="30"/>
    </row>
    <row r="651" spans="1:38">
      <c r="A651" s="32">
        <v>40464</v>
      </c>
      <c r="B651" s="9">
        <v>50</v>
      </c>
      <c r="C651" s="33">
        <v>0.105</v>
      </c>
      <c r="D651" s="34">
        <f t="shared" si="40"/>
        <v>9.8644603560567555E-3</v>
      </c>
      <c r="E651" s="34">
        <v>1378.0281650373199</v>
      </c>
      <c r="F651" s="3" t="e">
        <f ca="1">VLOOKUP(A651,ERCOT_345kv_West_ATC!A:B,2)</f>
        <v>#N/A</v>
      </c>
      <c r="G651" s="3" t="e">
        <f ca="1">VLOOKUP(A651,ERCOT_345kv_West_ATC!G:H,2)</f>
        <v>#N/A</v>
      </c>
      <c r="I651" s="5">
        <f t="shared" si="41"/>
        <v>6</v>
      </c>
      <c r="J651" s="4">
        <f t="shared" si="42"/>
        <v>144</v>
      </c>
      <c r="K651" s="4">
        <f t="shared" si="45"/>
        <v>7200</v>
      </c>
      <c r="L651" s="6">
        <f t="shared" si="46"/>
        <v>756</v>
      </c>
      <c r="N651" s="22">
        <f t="shared" si="43"/>
        <v>76638.759010858383</v>
      </c>
      <c r="O651" s="14">
        <f t="shared" si="44"/>
        <v>72989294296055.609</v>
      </c>
      <c r="Q651" s="22"/>
      <c r="V651" s="16"/>
      <c r="W651" s="16"/>
      <c r="X651" s="16"/>
      <c r="Z651" s="15"/>
      <c r="AA651" s="16"/>
      <c r="AB651" s="3"/>
      <c r="AC651" s="69"/>
      <c r="AD651" s="3"/>
      <c r="AF651" s="29"/>
      <c r="AG651" s="30"/>
      <c r="AH651" s="29"/>
      <c r="AI651" s="29"/>
      <c r="AJ651" s="31"/>
      <c r="AK651" s="29"/>
      <c r="AL651" s="30"/>
    </row>
    <row r="652" spans="1:38">
      <c r="A652" s="32">
        <v>40465</v>
      </c>
      <c r="B652" s="9">
        <v>50</v>
      </c>
      <c r="C652" s="33">
        <v>0.10199999999999999</v>
      </c>
      <c r="D652" s="34">
        <f t="shared" si="40"/>
        <v>9.8644603560567555E-3</v>
      </c>
      <c r="E652" s="34">
        <v>1378.0281650373199</v>
      </c>
      <c r="F652" s="3" t="e">
        <f ca="1">VLOOKUP(A652,ERCOT_345kv_West_ATC!A:B,2)</f>
        <v>#N/A</v>
      </c>
      <c r="G652" s="3" t="e">
        <f ca="1">VLOOKUP(A652,ERCOT_345kv_West_ATC!G:H,2)</f>
        <v>#N/A</v>
      </c>
      <c r="I652" s="5">
        <f t="shared" si="41"/>
        <v>6</v>
      </c>
      <c r="J652" s="4">
        <f t="shared" si="42"/>
        <v>144</v>
      </c>
      <c r="K652" s="4">
        <f t="shared" si="45"/>
        <v>7200</v>
      </c>
      <c r="L652" s="6">
        <f t="shared" si="46"/>
        <v>734.4</v>
      </c>
      <c r="N652" s="22">
        <f t="shared" si="43"/>
        <v>74449.080181976722</v>
      </c>
      <c r="O652" s="14">
        <f t="shared" si="44"/>
        <v>72989294296055.609</v>
      </c>
      <c r="Q652" s="22"/>
      <c r="V652" s="16"/>
      <c r="W652" s="16"/>
      <c r="X652" s="16"/>
      <c r="Z652" s="15"/>
      <c r="AA652" s="16"/>
      <c r="AB652" s="3"/>
      <c r="AC652" s="69"/>
      <c r="AD652" s="3"/>
      <c r="AF652" s="29"/>
      <c r="AG652" s="30"/>
      <c r="AH652" s="29"/>
      <c r="AI652" s="29"/>
      <c r="AJ652" s="31"/>
      <c r="AK652" s="29"/>
      <c r="AL652" s="30"/>
    </row>
    <row r="653" spans="1:38">
      <c r="A653" s="32">
        <v>40466</v>
      </c>
      <c r="B653" s="9">
        <v>50</v>
      </c>
      <c r="C653" s="33">
        <v>0.105</v>
      </c>
      <c r="D653" s="34">
        <f t="shared" si="40"/>
        <v>9.8644603560567555E-3</v>
      </c>
      <c r="E653" s="34">
        <v>1378.0281650373199</v>
      </c>
      <c r="F653" s="3" t="e">
        <f ca="1">VLOOKUP(A653,ERCOT_345kv_West_ATC!A:B,2)</f>
        <v>#N/A</v>
      </c>
      <c r="G653" s="3" t="e">
        <f ca="1">VLOOKUP(A653,ERCOT_345kv_West_ATC!G:H,2)</f>
        <v>#N/A</v>
      </c>
      <c r="I653" s="5">
        <f t="shared" si="41"/>
        <v>6</v>
      </c>
      <c r="J653" s="4">
        <f t="shared" si="42"/>
        <v>144</v>
      </c>
      <c r="K653" s="4">
        <f t="shared" si="45"/>
        <v>7200</v>
      </c>
      <c r="L653" s="6">
        <f t="shared" si="46"/>
        <v>756</v>
      </c>
      <c r="N653" s="22">
        <f t="shared" si="43"/>
        <v>76638.759010858383</v>
      </c>
      <c r="O653" s="14">
        <f t="shared" si="44"/>
        <v>72989294296055.609</v>
      </c>
      <c r="Q653" s="22"/>
      <c r="V653" s="16"/>
      <c r="W653" s="16"/>
      <c r="X653" s="16"/>
      <c r="Z653" s="15"/>
      <c r="AA653" s="16"/>
      <c r="AB653" s="3"/>
      <c r="AC653" s="69"/>
      <c r="AD653" s="3"/>
      <c r="AF653" s="29"/>
      <c r="AG653" s="30"/>
      <c r="AH653" s="29"/>
      <c r="AI653" s="29"/>
      <c r="AJ653" s="31"/>
      <c r="AK653" s="29"/>
      <c r="AL653" s="30"/>
    </row>
    <row r="654" spans="1:38">
      <c r="A654" s="32">
        <v>40467</v>
      </c>
      <c r="B654" s="9">
        <v>50</v>
      </c>
      <c r="C654" s="33">
        <v>0.10100000000000001</v>
      </c>
      <c r="D654" s="34">
        <f t="shared" si="40"/>
        <v>9.8644603560567555E-3</v>
      </c>
      <c r="E654" s="34">
        <v>1378.0281650373199</v>
      </c>
      <c r="F654" s="3" t="e">
        <f ca="1">VLOOKUP(A654,ERCOT_345kv_West_ATC!A:B,2)</f>
        <v>#N/A</v>
      </c>
      <c r="G654" s="3" t="e">
        <f ca="1">VLOOKUP(A654,ERCOT_345kv_West_ATC!G:H,2)</f>
        <v>#N/A</v>
      </c>
      <c r="I654" s="5">
        <f t="shared" si="41"/>
        <v>6</v>
      </c>
      <c r="J654" s="4">
        <f t="shared" si="42"/>
        <v>144</v>
      </c>
      <c r="K654" s="4">
        <f t="shared" si="45"/>
        <v>7200</v>
      </c>
      <c r="L654" s="6">
        <f t="shared" si="46"/>
        <v>727.2</v>
      </c>
      <c r="N654" s="22">
        <f t="shared" si="43"/>
        <v>73719.187239016173</v>
      </c>
      <c r="O654" s="14">
        <f t="shared" si="44"/>
        <v>72989294296055.609</v>
      </c>
      <c r="Q654" s="22"/>
      <c r="V654" s="16"/>
      <c r="W654" s="16"/>
      <c r="X654" s="16"/>
      <c r="Z654" s="15"/>
      <c r="AA654" s="16"/>
      <c r="AB654" s="3"/>
      <c r="AC654" s="69"/>
      <c r="AD654" s="3"/>
      <c r="AF654" s="29"/>
      <c r="AG654" s="30"/>
      <c r="AH654" s="29"/>
      <c r="AI654" s="29"/>
      <c r="AJ654" s="31"/>
      <c r="AK654" s="29"/>
      <c r="AL654" s="30"/>
    </row>
    <row r="655" spans="1:38">
      <c r="A655" s="32">
        <v>40468</v>
      </c>
      <c r="B655" s="9">
        <v>50</v>
      </c>
      <c r="C655" s="33">
        <v>0.10199999999999999</v>
      </c>
      <c r="D655" s="34">
        <f t="shared" si="40"/>
        <v>9.8644603560567555E-3</v>
      </c>
      <c r="E655" s="34">
        <v>1378.0281650373199</v>
      </c>
      <c r="F655" s="3" t="e">
        <f ca="1">VLOOKUP(A655,ERCOT_345kv_West_ATC!A:B,2)</f>
        <v>#N/A</v>
      </c>
      <c r="G655" s="3" t="e">
        <f ca="1">VLOOKUP(A655,ERCOT_345kv_West_ATC!G:H,2)</f>
        <v>#N/A</v>
      </c>
      <c r="I655" s="5">
        <f t="shared" si="41"/>
        <v>6</v>
      </c>
      <c r="J655" s="4">
        <f t="shared" si="42"/>
        <v>144</v>
      </c>
      <c r="K655" s="4">
        <f t="shared" si="45"/>
        <v>7200</v>
      </c>
      <c r="L655" s="6">
        <f t="shared" si="46"/>
        <v>734.4</v>
      </c>
      <c r="N655" s="22">
        <f t="shared" si="43"/>
        <v>74449.080181976722</v>
      </c>
      <c r="O655" s="14">
        <f t="shared" si="44"/>
        <v>72989294296055.609</v>
      </c>
      <c r="Q655" s="22"/>
      <c r="V655" s="16"/>
      <c r="W655" s="16"/>
      <c r="X655" s="16"/>
      <c r="Z655" s="15"/>
      <c r="AA655" s="16"/>
      <c r="AB655" s="3"/>
      <c r="AC655" s="69"/>
      <c r="AD655" s="3"/>
      <c r="AF655" s="29"/>
      <c r="AG655" s="30"/>
      <c r="AH655" s="29"/>
      <c r="AI655" s="29"/>
      <c r="AJ655" s="31"/>
      <c r="AK655" s="29"/>
      <c r="AL655" s="30"/>
    </row>
    <row r="656" spans="1:38">
      <c r="A656" s="32">
        <v>40469</v>
      </c>
      <c r="B656" s="9">
        <v>50</v>
      </c>
      <c r="C656" s="33">
        <v>0.1024</v>
      </c>
      <c r="D656" s="34">
        <f t="shared" si="40"/>
        <v>9.8644603560567555E-3</v>
      </c>
      <c r="E656" s="34">
        <v>1378.0281650373199</v>
      </c>
      <c r="F656" s="3" t="e">
        <f ca="1">VLOOKUP(A656,ERCOT_345kv_West_ATC!A:B,2)</f>
        <v>#N/A</v>
      </c>
      <c r="G656" s="3" t="e">
        <f ca="1">VLOOKUP(A656,ERCOT_345kv_West_ATC!G:H,2)</f>
        <v>#N/A</v>
      </c>
      <c r="I656" s="5">
        <f t="shared" si="41"/>
        <v>6</v>
      </c>
      <c r="J656" s="4">
        <f t="shared" si="42"/>
        <v>144</v>
      </c>
      <c r="K656" s="4">
        <f t="shared" si="45"/>
        <v>7200</v>
      </c>
      <c r="L656" s="6">
        <f t="shared" si="46"/>
        <v>737.28000000000009</v>
      </c>
      <c r="N656" s="22">
        <f t="shared" si="43"/>
        <v>74741.037359160953</v>
      </c>
      <c r="O656" s="14">
        <f t="shared" si="44"/>
        <v>72989294296055.609</v>
      </c>
      <c r="Q656" s="22"/>
      <c r="V656" s="16"/>
      <c r="W656" s="16"/>
      <c r="X656" s="16"/>
      <c r="Z656" s="15"/>
      <c r="AA656" s="16"/>
      <c r="AB656" s="3"/>
      <c r="AC656" s="69"/>
      <c r="AD656" s="3"/>
      <c r="AF656" s="29"/>
      <c r="AG656" s="30"/>
      <c r="AH656" s="29"/>
      <c r="AI656" s="29"/>
      <c r="AJ656" s="31"/>
      <c r="AK656" s="29"/>
      <c r="AL656" s="30"/>
    </row>
    <row r="657" spans="1:38">
      <c r="A657" s="32">
        <v>40470</v>
      </c>
      <c r="B657" s="9">
        <v>50</v>
      </c>
      <c r="C657" s="33">
        <v>9.715E-2</v>
      </c>
      <c r="D657" s="34">
        <f t="shared" si="40"/>
        <v>9.8644603560567555E-3</v>
      </c>
      <c r="E657" s="34">
        <v>1378.0281650373199</v>
      </c>
      <c r="F657" s="3" t="e">
        <f ca="1">VLOOKUP(A657,ERCOT_345kv_West_ATC!A:B,2)</f>
        <v>#N/A</v>
      </c>
      <c r="G657" s="3" t="e">
        <f ca="1">VLOOKUP(A657,ERCOT_345kv_West_ATC!G:H,2)</f>
        <v>#N/A</v>
      </c>
      <c r="I657" s="5">
        <f t="shared" si="41"/>
        <v>6</v>
      </c>
      <c r="J657" s="4">
        <f t="shared" si="42"/>
        <v>144</v>
      </c>
      <c r="K657" s="4">
        <f t="shared" si="45"/>
        <v>7200</v>
      </c>
      <c r="L657" s="6">
        <f t="shared" si="46"/>
        <v>699.48</v>
      </c>
      <c r="N657" s="22">
        <f t="shared" si="43"/>
        <v>70909.099408618029</v>
      </c>
      <c r="O657" s="14">
        <f t="shared" si="44"/>
        <v>72989294296055.609</v>
      </c>
      <c r="Q657" s="22"/>
      <c r="V657" s="16"/>
      <c r="W657" s="16"/>
      <c r="X657" s="16"/>
      <c r="Z657" s="15"/>
      <c r="AA657" s="16"/>
      <c r="AB657" s="3"/>
      <c r="AC657" s="69"/>
      <c r="AD657" s="3"/>
      <c r="AF657" s="29"/>
      <c r="AG657" s="30"/>
      <c r="AH657" s="29"/>
      <c r="AI657" s="29"/>
      <c r="AJ657" s="31"/>
      <c r="AK657" s="29"/>
      <c r="AL657" s="30"/>
    </row>
    <row r="658" spans="1:38">
      <c r="A658" s="32">
        <v>40471</v>
      </c>
      <c r="B658" s="9">
        <v>50</v>
      </c>
      <c r="C658" s="33">
        <v>9.9000000000000005E-2</v>
      </c>
      <c r="D658" s="34">
        <f t="shared" si="40"/>
        <v>9.8644603560567555E-3</v>
      </c>
      <c r="E658" s="34">
        <v>1378.0281650373199</v>
      </c>
      <c r="F658" s="3" t="e">
        <f ca="1">VLOOKUP(A658,ERCOT_345kv_West_ATC!A:B,2)</f>
        <v>#N/A</v>
      </c>
      <c r="G658" s="3" t="e">
        <f ca="1">VLOOKUP(A658,ERCOT_345kv_West_ATC!G:H,2)</f>
        <v>#N/A</v>
      </c>
      <c r="I658" s="5">
        <f t="shared" si="41"/>
        <v>6</v>
      </c>
      <c r="J658" s="4">
        <f t="shared" si="42"/>
        <v>144</v>
      </c>
      <c r="K658" s="4">
        <f t="shared" si="45"/>
        <v>7200</v>
      </c>
      <c r="L658" s="6">
        <f t="shared" si="46"/>
        <v>712.80000000000007</v>
      </c>
      <c r="N658" s="22">
        <f t="shared" si="43"/>
        <v>72259.401353095061</v>
      </c>
      <c r="O658" s="14">
        <f t="shared" si="44"/>
        <v>72989294296055.609</v>
      </c>
      <c r="Q658" s="22"/>
      <c r="V658" s="16"/>
      <c r="W658" s="16"/>
      <c r="X658" s="16"/>
      <c r="Z658" s="15"/>
      <c r="AA658" s="16"/>
      <c r="AB658" s="3"/>
      <c r="AC658" s="69"/>
      <c r="AD658" s="3"/>
      <c r="AF658" s="29"/>
      <c r="AG658" s="30"/>
      <c r="AH658" s="29"/>
      <c r="AI658" s="29"/>
      <c r="AJ658" s="31"/>
      <c r="AK658" s="29"/>
      <c r="AL658" s="30"/>
    </row>
    <row r="659" spans="1:38">
      <c r="A659" s="32">
        <v>40472</v>
      </c>
      <c r="B659" s="9">
        <v>50</v>
      </c>
      <c r="C659" s="33">
        <v>0.107</v>
      </c>
      <c r="D659" s="34">
        <f t="shared" si="40"/>
        <v>1.5383532090049076E-2</v>
      </c>
      <c r="E659" s="34">
        <v>2149.02181494672</v>
      </c>
      <c r="F659" s="3" t="e">
        <f ca="1">VLOOKUP(A659,ERCOT_345kv_West_ATC!A:B,2)</f>
        <v>#N/A</v>
      </c>
      <c r="G659" s="3" t="e">
        <f ca="1">VLOOKUP(A659,ERCOT_345kv_West_ATC!G:H,2)</f>
        <v>#N/A</v>
      </c>
      <c r="I659" s="5">
        <f t="shared" si="41"/>
        <v>6</v>
      </c>
      <c r="J659" s="4">
        <f t="shared" si="42"/>
        <v>144</v>
      </c>
      <c r="K659" s="4">
        <f t="shared" si="45"/>
        <v>7200</v>
      </c>
      <c r="L659" s="6">
        <f t="shared" si="46"/>
        <v>770.4</v>
      </c>
      <c r="N659" s="22">
        <f t="shared" si="43"/>
        <v>50079.526307117565</v>
      </c>
      <c r="O659" s="14">
        <f t="shared" si="44"/>
        <v>46803295614128.57</v>
      </c>
      <c r="Q659" s="22"/>
      <c r="V659" s="16"/>
      <c r="W659" s="16"/>
      <c r="X659" s="16"/>
      <c r="Z659" s="15"/>
      <c r="AA659" s="16"/>
      <c r="AB659" s="3"/>
      <c r="AC659" s="69"/>
      <c r="AD659" s="3"/>
      <c r="AF659" s="29"/>
      <c r="AG659" s="30"/>
      <c r="AH659" s="29"/>
      <c r="AI659" s="29"/>
      <c r="AJ659" s="31"/>
      <c r="AK659" s="29"/>
      <c r="AL659" s="30"/>
    </row>
    <row r="660" spans="1:38">
      <c r="A660" s="32">
        <v>40473</v>
      </c>
      <c r="B660" s="9">
        <v>50</v>
      </c>
      <c r="C660" s="33">
        <v>0.106</v>
      </c>
      <c r="D660" s="34">
        <f t="shared" si="40"/>
        <v>1.5383532090049076E-2</v>
      </c>
      <c r="E660" s="34">
        <v>2149.02181494672</v>
      </c>
      <c r="F660" s="3" t="e">
        <f ca="1">VLOOKUP(A660,ERCOT_345kv_West_ATC!A:B,2)</f>
        <v>#N/A</v>
      </c>
      <c r="G660" s="3" t="e">
        <f ca="1">VLOOKUP(A660,ERCOT_345kv_West_ATC!G:H,2)</f>
        <v>#N/A</v>
      </c>
      <c r="I660" s="5">
        <f t="shared" si="41"/>
        <v>6</v>
      </c>
      <c r="J660" s="4">
        <f t="shared" si="42"/>
        <v>144</v>
      </c>
      <c r="K660" s="4">
        <f t="shared" si="45"/>
        <v>7200</v>
      </c>
      <c r="L660" s="6">
        <f t="shared" si="46"/>
        <v>763.19999999999993</v>
      </c>
      <c r="N660" s="22">
        <f t="shared" si="43"/>
        <v>49611.493350976278</v>
      </c>
      <c r="O660" s="14">
        <f t="shared" si="44"/>
        <v>46803295614128.57</v>
      </c>
      <c r="Q660" s="22"/>
      <c r="V660" s="16"/>
      <c r="W660" s="16"/>
      <c r="X660" s="16"/>
      <c r="Z660" s="15"/>
      <c r="AA660" s="16"/>
      <c r="AB660" s="3"/>
      <c r="AC660" s="69"/>
      <c r="AD660" s="3"/>
      <c r="AF660" s="29"/>
      <c r="AG660" s="30"/>
      <c r="AH660" s="29"/>
      <c r="AI660" s="29"/>
      <c r="AJ660" s="31"/>
      <c r="AK660" s="29"/>
      <c r="AL660" s="30"/>
    </row>
    <row r="661" spans="1:38">
      <c r="A661" s="32">
        <v>40474</v>
      </c>
      <c r="B661" s="9">
        <v>50</v>
      </c>
      <c r="C661" s="33">
        <v>0.104995</v>
      </c>
      <c r="D661" s="34">
        <f t="shared" si="40"/>
        <v>1.5383532090049076E-2</v>
      </c>
      <c r="E661" s="34">
        <v>2149.02181494672</v>
      </c>
      <c r="F661" s="3" t="e">
        <f ca="1">VLOOKUP(A661,ERCOT_345kv_West_ATC!A:B,2)</f>
        <v>#N/A</v>
      </c>
      <c r="G661" s="3" t="e">
        <f ca="1">VLOOKUP(A661,ERCOT_345kv_West_ATC!G:H,2)</f>
        <v>#N/A</v>
      </c>
      <c r="I661" s="5">
        <f t="shared" si="41"/>
        <v>6</v>
      </c>
      <c r="J661" s="4">
        <f t="shared" si="42"/>
        <v>144</v>
      </c>
      <c r="K661" s="4">
        <f t="shared" si="45"/>
        <v>7200</v>
      </c>
      <c r="L661" s="6">
        <f t="shared" si="46"/>
        <v>755.96400000000006</v>
      </c>
      <c r="N661" s="22">
        <f t="shared" si="43"/>
        <v>49141.120230054294</v>
      </c>
      <c r="O661" s="14">
        <f t="shared" si="44"/>
        <v>46803295614128.57</v>
      </c>
      <c r="Q661" s="22"/>
      <c r="V661" s="16"/>
      <c r="W661" s="16"/>
      <c r="X661" s="16"/>
      <c r="Z661" s="15"/>
      <c r="AA661" s="16"/>
      <c r="AB661" s="3"/>
      <c r="AC661" s="69"/>
      <c r="AD661" s="3"/>
      <c r="AF661" s="29"/>
      <c r="AG661" s="30"/>
      <c r="AH661" s="29"/>
      <c r="AI661" s="29"/>
      <c r="AJ661" s="31"/>
      <c r="AK661" s="29"/>
      <c r="AL661" s="30"/>
    </row>
    <row r="662" spans="1:38">
      <c r="A662" s="32">
        <v>40475</v>
      </c>
      <c r="B662" s="9">
        <v>50</v>
      </c>
      <c r="C662" s="33">
        <v>0.11501</v>
      </c>
      <c r="D662" s="34">
        <f t="shared" si="40"/>
        <v>1.5383532090049076E-2</v>
      </c>
      <c r="E662" s="34">
        <v>2149.02181494672</v>
      </c>
      <c r="F662" s="3" t="e">
        <f ca="1">VLOOKUP(A662,ERCOT_345kv_West_ATC!A:B,2)</f>
        <v>#N/A</v>
      </c>
      <c r="G662" s="3" t="e">
        <f ca="1">VLOOKUP(A662,ERCOT_345kv_West_ATC!G:H,2)</f>
        <v>#N/A</v>
      </c>
      <c r="I662" s="5">
        <f t="shared" si="41"/>
        <v>6</v>
      </c>
      <c r="J662" s="4">
        <f t="shared" si="42"/>
        <v>144</v>
      </c>
      <c r="K662" s="4">
        <f t="shared" si="45"/>
        <v>7200</v>
      </c>
      <c r="L662" s="6">
        <f t="shared" si="46"/>
        <v>828.072</v>
      </c>
      <c r="N662" s="22">
        <f t="shared" si="43"/>
        <v>53828.470285809264</v>
      </c>
      <c r="O662" s="14">
        <f t="shared" si="44"/>
        <v>46803295614128.57</v>
      </c>
      <c r="Q662" s="22"/>
      <c r="V662" s="16"/>
      <c r="W662" s="16"/>
      <c r="X662" s="16"/>
      <c r="Z662" s="15"/>
      <c r="AA662" s="16"/>
      <c r="AB662" s="3"/>
      <c r="AC662" s="69"/>
      <c r="AD662" s="3"/>
      <c r="AF662" s="29"/>
      <c r="AG662" s="30"/>
      <c r="AH662" s="29"/>
      <c r="AI662" s="29"/>
      <c r="AJ662" s="31"/>
      <c r="AK662" s="29"/>
      <c r="AL662" s="30"/>
    </row>
    <row r="663" spans="1:38">
      <c r="A663" s="32">
        <v>40476</v>
      </c>
      <c r="B663" s="9">
        <v>50</v>
      </c>
      <c r="C663" s="33">
        <v>0.13200000000000001</v>
      </c>
      <c r="D663" s="34">
        <f t="shared" si="40"/>
        <v>1.5383532090049076E-2</v>
      </c>
      <c r="E663" s="34">
        <v>2149.02181494672</v>
      </c>
      <c r="F663" s="3" t="e">
        <f ca="1">VLOOKUP(A663,ERCOT_345kv_West_ATC!A:B,2)</f>
        <v>#N/A</v>
      </c>
      <c r="G663" s="3" t="e">
        <f ca="1">VLOOKUP(A663,ERCOT_345kv_West_ATC!G:H,2)</f>
        <v>#N/A</v>
      </c>
      <c r="I663" s="5">
        <f t="shared" si="41"/>
        <v>6</v>
      </c>
      <c r="J663" s="4">
        <f t="shared" si="42"/>
        <v>144</v>
      </c>
      <c r="K663" s="4">
        <f t="shared" si="45"/>
        <v>7200</v>
      </c>
      <c r="L663" s="6">
        <f t="shared" si="46"/>
        <v>950.40000000000009</v>
      </c>
      <c r="N663" s="22">
        <f t="shared" si="43"/>
        <v>61780.350210649718</v>
      </c>
      <c r="O663" s="14">
        <f t="shared" si="44"/>
        <v>46803295614128.57</v>
      </c>
      <c r="Q663" s="22"/>
      <c r="V663" s="16"/>
      <c r="W663" s="16"/>
      <c r="X663" s="16"/>
      <c r="Z663" s="15"/>
      <c r="AA663" s="16"/>
      <c r="AB663" s="3"/>
      <c r="AC663" s="69"/>
      <c r="AD663" s="3"/>
      <c r="AF663" s="29"/>
      <c r="AG663" s="30"/>
      <c r="AH663" s="29"/>
      <c r="AI663" s="29"/>
      <c r="AJ663" s="31"/>
      <c r="AK663" s="29"/>
      <c r="AL663" s="30"/>
    </row>
    <row r="664" spans="1:38">
      <c r="A664" s="32">
        <v>40477</v>
      </c>
      <c r="B664" s="9">
        <v>50</v>
      </c>
      <c r="C664" s="33">
        <v>0.15029999999999999</v>
      </c>
      <c r="D664" s="34">
        <f t="shared" si="40"/>
        <v>1.5383532090049076E-2</v>
      </c>
      <c r="E664" s="34">
        <v>2149.02181494672</v>
      </c>
      <c r="F664" s="3" t="e">
        <f ca="1">VLOOKUP(A664,ERCOT_345kv_West_ATC!A:B,2)</f>
        <v>#N/A</v>
      </c>
      <c r="G664" s="3" t="e">
        <f ca="1">VLOOKUP(A664,ERCOT_345kv_West_ATC!G:H,2)</f>
        <v>#N/A</v>
      </c>
      <c r="I664" s="5">
        <f t="shared" si="41"/>
        <v>6</v>
      </c>
      <c r="J664" s="4">
        <f t="shared" si="42"/>
        <v>144</v>
      </c>
      <c r="K664" s="4">
        <f t="shared" si="45"/>
        <v>7200</v>
      </c>
      <c r="L664" s="6">
        <f t="shared" si="46"/>
        <v>1082.1599999999999</v>
      </c>
      <c r="N664" s="22">
        <f t="shared" si="43"/>
        <v>70345.353308035235</v>
      </c>
      <c r="O664" s="14">
        <f t="shared" si="44"/>
        <v>46803295614128.57</v>
      </c>
      <c r="Q664" s="22"/>
      <c r="V664" s="16"/>
      <c r="W664" s="16"/>
      <c r="X664" s="16"/>
      <c r="Z664" s="15"/>
      <c r="AA664" s="16"/>
      <c r="AB664" s="3"/>
      <c r="AC664" s="69"/>
      <c r="AD664" s="3"/>
      <c r="AF664" s="29"/>
      <c r="AG664" s="30"/>
      <c r="AH664" s="29"/>
      <c r="AI664" s="29"/>
      <c r="AJ664" s="31"/>
      <c r="AK664" s="29"/>
      <c r="AL664" s="30"/>
    </row>
    <row r="665" spans="1:38">
      <c r="A665" s="32">
        <v>40478</v>
      </c>
      <c r="B665" s="9">
        <v>50</v>
      </c>
      <c r="C665" s="33">
        <v>0.18770000000000001</v>
      </c>
      <c r="D665" s="34">
        <f t="shared" si="40"/>
        <v>1.5383532090049076E-2</v>
      </c>
      <c r="E665" s="34">
        <v>2149.02181494672</v>
      </c>
      <c r="F665" s="3" t="e">
        <f ca="1">VLOOKUP(A665,ERCOT_345kv_West_ATC!A:B,2)</f>
        <v>#N/A</v>
      </c>
      <c r="G665" s="3" t="e">
        <f ca="1">VLOOKUP(A665,ERCOT_345kv_West_ATC!G:H,2)</f>
        <v>#N/A</v>
      </c>
      <c r="I665" s="5">
        <f t="shared" si="41"/>
        <v>6</v>
      </c>
      <c r="J665" s="4">
        <f t="shared" si="42"/>
        <v>144</v>
      </c>
      <c r="K665" s="4">
        <f t="shared" si="45"/>
        <v>7200</v>
      </c>
      <c r="L665" s="6">
        <f t="shared" si="46"/>
        <v>1351.44</v>
      </c>
      <c r="N665" s="22">
        <f t="shared" si="43"/>
        <v>87849.785867719329</v>
      </c>
      <c r="O665" s="14">
        <f t="shared" si="44"/>
        <v>46803295614128.57</v>
      </c>
      <c r="Q665" s="22"/>
      <c r="V665" s="16"/>
      <c r="W665" s="16"/>
      <c r="X665" s="16"/>
      <c r="Z665" s="15"/>
      <c r="AA665" s="16"/>
      <c r="AB665" s="3"/>
      <c r="AC665" s="69"/>
      <c r="AD665" s="3"/>
      <c r="AF665" s="29"/>
      <c r="AG665" s="30"/>
      <c r="AH665" s="29"/>
      <c r="AI665" s="29"/>
      <c r="AJ665" s="31"/>
      <c r="AK665" s="29"/>
      <c r="AL665" s="30"/>
    </row>
    <row r="666" spans="1:38">
      <c r="A666" s="32">
        <v>40479</v>
      </c>
      <c r="B666" s="9">
        <v>50</v>
      </c>
      <c r="C666" s="33">
        <v>0.1731</v>
      </c>
      <c r="D666" s="34">
        <f t="shared" si="40"/>
        <v>1.5383532090049076E-2</v>
      </c>
      <c r="E666" s="34">
        <v>2149.02181494672</v>
      </c>
      <c r="F666" s="3" t="e">
        <f ca="1">VLOOKUP(A666,ERCOT_345kv_West_ATC!A:B,2)</f>
        <v>#N/A</v>
      </c>
      <c r="G666" s="3" t="e">
        <f ca="1">VLOOKUP(A666,ERCOT_345kv_West_ATC!G:H,2)</f>
        <v>#N/A</v>
      </c>
      <c r="I666" s="5">
        <f t="shared" si="41"/>
        <v>6</v>
      </c>
      <c r="J666" s="4">
        <f t="shared" si="42"/>
        <v>144</v>
      </c>
      <c r="K666" s="4">
        <f t="shared" si="45"/>
        <v>7200</v>
      </c>
      <c r="L666" s="6">
        <f t="shared" si="46"/>
        <v>1246.32</v>
      </c>
      <c r="N666" s="22">
        <f t="shared" si="43"/>
        <v>81016.504708056542</v>
      </c>
      <c r="O666" s="14">
        <f t="shared" si="44"/>
        <v>46803295614128.57</v>
      </c>
      <c r="Q666" s="22"/>
      <c r="V666" s="16"/>
      <c r="W666" s="16"/>
      <c r="X666" s="16"/>
      <c r="Z666" s="15"/>
      <c r="AA666" s="16"/>
      <c r="AB666" s="3"/>
      <c r="AC666" s="69"/>
      <c r="AD666" s="3"/>
      <c r="AF666" s="29"/>
      <c r="AG666" s="30"/>
      <c r="AH666" s="29"/>
      <c r="AI666" s="29"/>
      <c r="AJ666" s="31"/>
      <c r="AK666" s="29"/>
      <c r="AL666" s="30"/>
    </row>
    <row r="667" spans="1:38">
      <c r="A667" s="32">
        <v>40480</v>
      </c>
      <c r="B667" s="9">
        <v>50</v>
      </c>
      <c r="C667" s="33">
        <v>0.19</v>
      </c>
      <c r="D667" s="34">
        <f t="shared" si="40"/>
        <v>1.5383532090049076E-2</v>
      </c>
      <c r="E667" s="34">
        <v>2149.02181494672</v>
      </c>
      <c r="F667" s="3" t="e">
        <f ca="1">VLOOKUP(A667,ERCOT_345kv_West_ATC!A:B,2)</f>
        <v>#N/A</v>
      </c>
      <c r="G667" s="3" t="e">
        <f ca="1">VLOOKUP(A667,ERCOT_345kv_West_ATC!G:H,2)</f>
        <v>#N/A</v>
      </c>
      <c r="I667" s="5">
        <f t="shared" si="41"/>
        <v>6</v>
      </c>
      <c r="J667" s="4">
        <f t="shared" si="42"/>
        <v>144</v>
      </c>
      <c r="K667" s="4">
        <f t="shared" si="45"/>
        <v>7200</v>
      </c>
      <c r="L667" s="6">
        <f t="shared" si="46"/>
        <v>1368</v>
      </c>
      <c r="N667" s="22">
        <f t="shared" si="43"/>
        <v>88926.261666844279</v>
      </c>
      <c r="O667" s="14">
        <f t="shared" si="44"/>
        <v>46803295614128.57</v>
      </c>
      <c r="Q667" s="22"/>
      <c r="V667" s="16"/>
      <c r="W667" s="16"/>
      <c r="X667" s="16"/>
      <c r="Z667" s="15"/>
      <c r="AA667" s="16"/>
      <c r="AB667" s="3"/>
      <c r="AC667" s="69"/>
      <c r="AD667" s="3"/>
      <c r="AF667" s="29"/>
      <c r="AG667" s="30"/>
      <c r="AH667" s="29"/>
      <c r="AI667" s="29"/>
      <c r="AJ667" s="31"/>
      <c r="AK667" s="29"/>
      <c r="AL667" s="30"/>
    </row>
    <row r="668" spans="1:38">
      <c r="A668" s="32">
        <v>40481</v>
      </c>
      <c r="B668" s="9">
        <v>50</v>
      </c>
      <c r="C668" s="33">
        <v>0.19889999999999999</v>
      </c>
      <c r="D668" s="34">
        <f t="shared" si="40"/>
        <v>2.213185242552668E-2</v>
      </c>
      <c r="E668" s="34">
        <v>3091.7368904117898</v>
      </c>
      <c r="F668" s="3" t="e">
        <f ca="1">VLOOKUP(A668,ERCOT_345kv_West_ATC!A:B,2)</f>
        <v>#N/A</v>
      </c>
      <c r="G668" s="3" t="e">
        <f ca="1">VLOOKUP(A668,ERCOT_345kv_West_ATC!G:H,2)</f>
        <v>#N/A</v>
      </c>
      <c r="I668" s="5">
        <f t="shared" si="41"/>
        <v>6</v>
      </c>
      <c r="J668" s="4">
        <f t="shared" si="42"/>
        <v>144</v>
      </c>
      <c r="K668" s="4">
        <f t="shared" si="45"/>
        <v>7200</v>
      </c>
      <c r="L668" s="6">
        <f t="shared" si="46"/>
        <v>1432.08</v>
      </c>
      <c r="N668" s="22">
        <f t="shared" si="43"/>
        <v>64706.739068450122</v>
      </c>
      <c r="O668" s="14">
        <f t="shared" si="44"/>
        <v>32532297168652.652</v>
      </c>
      <c r="Q668" s="22"/>
      <c r="V668" s="16"/>
      <c r="W668" s="16"/>
      <c r="X668" s="16"/>
      <c r="Z668" s="15"/>
      <c r="AA668" s="16"/>
      <c r="AB668" s="3"/>
      <c r="AC668" s="69"/>
      <c r="AD668" s="3"/>
      <c r="AF668" s="29"/>
      <c r="AG668" s="30"/>
      <c r="AH668" s="29"/>
      <c r="AI668" s="29"/>
      <c r="AJ668" s="31"/>
      <c r="AK668" s="29"/>
      <c r="AL668" s="30"/>
    </row>
    <row r="669" spans="1:38">
      <c r="A669" s="32">
        <v>40482</v>
      </c>
      <c r="B669" s="9">
        <v>50</v>
      </c>
      <c r="C669" s="33">
        <v>0.1925</v>
      </c>
      <c r="D669" s="34">
        <f t="shared" si="40"/>
        <v>2.213185242552668E-2</v>
      </c>
      <c r="E669" s="34">
        <v>3091.7368904117898</v>
      </c>
      <c r="F669" s="3" t="e">
        <f ca="1">VLOOKUP(A669,ERCOT_345kv_West_ATC!A:B,2)</f>
        <v>#N/A</v>
      </c>
      <c r="G669" s="3" t="e">
        <f ca="1">VLOOKUP(A669,ERCOT_345kv_West_ATC!G:H,2)</f>
        <v>#N/A</v>
      </c>
      <c r="I669" s="5">
        <f t="shared" si="41"/>
        <v>6</v>
      </c>
      <c r="J669" s="4">
        <f t="shared" si="42"/>
        <v>144</v>
      </c>
      <c r="K669" s="4">
        <f t="shared" si="45"/>
        <v>7200</v>
      </c>
      <c r="L669" s="6">
        <f t="shared" si="46"/>
        <v>1386</v>
      </c>
      <c r="N669" s="22">
        <f t="shared" si="43"/>
        <v>62624.672049656358</v>
      </c>
      <c r="O669" s="14">
        <f t="shared" si="44"/>
        <v>32532297168652.652</v>
      </c>
      <c r="Q669" s="22"/>
      <c r="V669" s="16"/>
      <c r="W669" s="16"/>
      <c r="X669" s="16"/>
      <c r="Z669" s="15"/>
      <c r="AA669" s="16"/>
      <c r="AB669" s="3"/>
      <c r="AC669" s="69"/>
      <c r="AD669" s="3"/>
      <c r="AF669" s="29"/>
      <c r="AG669" s="30"/>
      <c r="AH669" s="29"/>
      <c r="AI669" s="29"/>
      <c r="AJ669" s="31"/>
      <c r="AK669" s="29"/>
      <c r="AL669" s="30"/>
    </row>
    <row r="670" spans="1:38">
      <c r="A670" s="32">
        <v>40483</v>
      </c>
      <c r="B670" s="9">
        <v>50</v>
      </c>
      <c r="C670" s="33">
        <v>0.19550000000000001</v>
      </c>
      <c r="D670" s="34">
        <f t="shared" si="40"/>
        <v>2.213185242552668E-2</v>
      </c>
      <c r="E670" s="34">
        <v>3091.7368904117898</v>
      </c>
      <c r="F670" s="3" t="e">
        <f ca="1">VLOOKUP(A670,ERCOT_345kv_West_ATC!A:B,2)</f>
        <v>#N/A</v>
      </c>
      <c r="G670" s="3" t="e">
        <f ca="1">VLOOKUP(A670,ERCOT_345kv_West_ATC!G:H,2)</f>
        <v>#N/A</v>
      </c>
      <c r="I670" s="5">
        <f t="shared" si="41"/>
        <v>6</v>
      </c>
      <c r="J670" s="4">
        <f t="shared" si="42"/>
        <v>144</v>
      </c>
      <c r="K670" s="4">
        <f t="shared" si="45"/>
        <v>7200</v>
      </c>
      <c r="L670" s="6">
        <f t="shared" si="46"/>
        <v>1407.6000000000001</v>
      </c>
      <c r="N670" s="22">
        <f t="shared" si="43"/>
        <v>63600.640964715945</v>
      </c>
      <c r="O670" s="14">
        <f t="shared" si="44"/>
        <v>32532297168652.652</v>
      </c>
      <c r="Q670" s="22"/>
      <c r="V670" s="16"/>
      <c r="W670" s="16"/>
      <c r="X670" s="16"/>
      <c r="Z670" s="15"/>
      <c r="AA670" s="16"/>
      <c r="AB670" s="3"/>
      <c r="AC670" s="69"/>
      <c r="AD670" s="3"/>
      <c r="AF670" s="29"/>
      <c r="AG670" s="30"/>
      <c r="AH670" s="29"/>
      <c r="AI670" s="29"/>
      <c r="AJ670" s="31"/>
      <c r="AK670" s="29"/>
      <c r="AL670" s="30"/>
    </row>
    <row r="671" spans="1:38">
      <c r="A671" s="32">
        <v>40484</v>
      </c>
      <c r="B671" s="9">
        <v>50</v>
      </c>
      <c r="C671" s="33">
        <v>0.1938</v>
      </c>
      <c r="D671" s="34">
        <f t="shared" si="40"/>
        <v>2.213185242552668E-2</v>
      </c>
      <c r="E671" s="34">
        <v>3091.7368904117898</v>
      </c>
      <c r="F671" s="3" t="e">
        <f ca="1">VLOOKUP(A671,ERCOT_345kv_West_ATC!A:B,2)</f>
        <v>#N/A</v>
      </c>
      <c r="G671" s="3" t="e">
        <f ca="1">VLOOKUP(A671,ERCOT_345kv_West_ATC!G:H,2)</f>
        <v>#N/A</v>
      </c>
      <c r="I671" s="5">
        <f t="shared" si="41"/>
        <v>6</v>
      </c>
      <c r="J671" s="4">
        <f t="shared" si="42"/>
        <v>144</v>
      </c>
      <c r="K671" s="4">
        <f t="shared" si="45"/>
        <v>7200</v>
      </c>
      <c r="L671" s="6">
        <f t="shared" si="46"/>
        <v>1395.36</v>
      </c>
      <c r="N671" s="22">
        <f t="shared" si="43"/>
        <v>63047.591912848839</v>
      </c>
      <c r="O671" s="14">
        <f t="shared" si="44"/>
        <v>32532297168652.652</v>
      </c>
      <c r="Q671" s="22"/>
      <c r="V671" s="16"/>
      <c r="W671" s="16"/>
      <c r="X671" s="16"/>
      <c r="Z671" s="15"/>
      <c r="AA671" s="16"/>
      <c r="AB671" s="3"/>
      <c r="AC671" s="69"/>
      <c r="AD671" s="3"/>
      <c r="AF671" s="29"/>
      <c r="AG671" s="30"/>
      <c r="AH671" s="29"/>
      <c r="AI671" s="29"/>
      <c r="AJ671" s="31"/>
      <c r="AK671" s="29"/>
      <c r="AL671" s="30"/>
    </row>
    <row r="672" spans="1:38">
      <c r="A672" s="32">
        <v>40485</v>
      </c>
      <c r="B672" s="9">
        <v>50</v>
      </c>
      <c r="C672" s="33">
        <v>0.19309999999999999</v>
      </c>
      <c r="D672" s="34">
        <f t="shared" si="40"/>
        <v>2.213185242552668E-2</v>
      </c>
      <c r="E672" s="34">
        <v>3091.7368904117898</v>
      </c>
      <c r="F672" s="3" t="e">
        <f ca="1">VLOOKUP(A672,ERCOT_345kv_West_ATC!A:B,2)</f>
        <v>#N/A</v>
      </c>
      <c r="G672" s="3" t="e">
        <f ca="1">VLOOKUP(A672,ERCOT_345kv_West_ATC!G:H,2)</f>
        <v>#N/A</v>
      </c>
      <c r="I672" s="5">
        <f t="shared" si="41"/>
        <v>6</v>
      </c>
      <c r="J672" s="4">
        <f t="shared" si="42"/>
        <v>144</v>
      </c>
      <c r="K672" s="4">
        <f t="shared" si="45"/>
        <v>7200</v>
      </c>
      <c r="L672" s="6">
        <f t="shared" si="46"/>
        <v>1390.32</v>
      </c>
      <c r="N672" s="22">
        <f t="shared" si="43"/>
        <v>62819.865832668271</v>
      </c>
      <c r="O672" s="14">
        <f t="shared" si="44"/>
        <v>32532297168652.652</v>
      </c>
      <c r="Q672" s="22"/>
      <c r="V672" s="16"/>
      <c r="W672" s="16"/>
      <c r="X672" s="16"/>
      <c r="Z672" s="15"/>
      <c r="AA672" s="16"/>
      <c r="AB672" s="3"/>
      <c r="AC672" s="69"/>
      <c r="AD672" s="3"/>
      <c r="AF672" s="29"/>
      <c r="AG672" s="30"/>
      <c r="AH672" s="29"/>
      <c r="AI672" s="29"/>
      <c r="AJ672" s="31"/>
      <c r="AK672" s="29"/>
      <c r="AL672" s="30"/>
    </row>
    <row r="673" spans="1:38">
      <c r="A673" s="32">
        <v>40486</v>
      </c>
      <c r="B673" s="9">
        <v>50</v>
      </c>
      <c r="C673" s="33">
        <v>0.23</v>
      </c>
      <c r="D673" s="34">
        <f t="shared" si="40"/>
        <v>2.213185242552668E-2</v>
      </c>
      <c r="E673" s="34">
        <v>3091.7368904117898</v>
      </c>
      <c r="F673" s="3" t="e">
        <f ca="1">VLOOKUP(A673,ERCOT_345kv_West_ATC!A:B,2)</f>
        <v>#N/A</v>
      </c>
      <c r="G673" s="3" t="e">
        <f ca="1">VLOOKUP(A673,ERCOT_345kv_West_ATC!G:H,2)</f>
        <v>#N/A</v>
      </c>
      <c r="I673" s="5">
        <f t="shared" si="41"/>
        <v>6</v>
      </c>
      <c r="J673" s="4">
        <f t="shared" si="42"/>
        <v>144</v>
      </c>
      <c r="K673" s="4">
        <f t="shared" si="45"/>
        <v>7200</v>
      </c>
      <c r="L673" s="6">
        <f t="shared" si="46"/>
        <v>1656</v>
      </c>
      <c r="N673" s="22">
        <f t="shared" si="43"/>
        <v>74824.283487901106</v>
      </c>
      <c r="O673" s="14">
        <f t="shared" si="44"/>
        <v>32532297168652.652</v>
      </c>
      <c r="Q673" s="22"/>
      <c r="V673" s="16"/>
      <c r="W673" s="16"/>
      <c r="X673" s="16"/>
      <c r="Z673" s="15"/>
      <c r="AA673" s="16"/>
      <c r="AB673" s="3"/>
      <c r="AC673" s="69"/>
      <c r="AD673" s="3"/>
      <c r="AF673" s="29"/>
      <c r="AG673" s="30"/>
      <c r="AH673" s="29"/>
      <c r="AI673" s="29"/>
      <c r="AJ673" s="31"/>
      <c r="AK673" s="29"/>
      <c r="AL673" s="30"/>
    </row>
    <row r="674" spans="1:38">
      <c r="A674" s="32">
        <v>40487</v>
      </c>
      <c r="B674" s="9">
        <v>50</v>
      </c>
      <c r="C674" s="33">
        <v>0.26390000000000002</v>
      </c>
      <c r="D674" s="34">
        <f t="shared" si="40"/>
        <v>2.213185242552668E-2</v>
      </c>
      <c r="E674" s="34">
        <v>3091.7368904117898</v>
      </c>
      <c r="F674" s="3" t="e">
        <f ca="1">VLOOKUP(A674,ERCOT_345kv_West_ATC!A:B,2)</f>
        <v>#N/A</v>
      </c>
      <c r="G674" s="3" t="e">
        <f ca="1">VLOOKUP(A674,ERCOT_345kv_West_ATC!G:H,2)</f>
        <v>#N/A</v>
      </c>
      <c r="I674" s="5">
        <f t="shared" si="41"/>
        <v>6</v>
      </c>
      <c r="J674" s="4">
        <f t="shared" si="42"/>
        <v>144</v>
      </c>
      <c r="K674" s="4">
        <f t="shared" si="45"/>
        <v>7200</v>
      </c>
      <c r="L674" s="6">
        <f t="shared" si="46"/>
        <v>1900.0800000000002</v>
      </c>
      <c r="N674" s="22">
        <f t="shared" si="43"/>
        <v>85852.732228074368</v>
      </c>
      <c r="O674" s="14">
        <f t="shared" si="44"/>
        <v>32532297168652.652</v>
      </c>
      <c r="Q674" s="22"/>
      <c r="V674" s="16"/>
      <c r="W674" s="16"/>
      <c r="X674" s="16"/>
      <c r="Z674" s="15"/>
      <c r="AA674" s="16"/>
      <c r="AB674" s="3"/>
      <c r="AC674" s="69"/>
      <c r="AD674" s="3"/>
      <c r="AF674" s="29"/>
      <c r="AG674" s="30"/>
      <c r="AH674" s="29"/>
      <c r="AI674" s="29"/>
      <c r="AJ674" s="31"/>
      <c r="AK674" s="29"/>
      <c r="AL674" s="30"/>
    </row>
    <row r="675" spans="1:38">
      <c r="A675" s="32">
        <v>40488</v>
      </c>
      <c r="B675" s="9">
        <v>50</v>
      </c>
      <c r="C675" s="33">
        <v>0.38</v>
      </c>
      <c r="D675" s="34">
        <f t="shared" ref="D675:D738" si="47">((2^256)/(2^208*65535)/600)*E675/(10^12)</f>
        <v>2.213185242552668E-2</v>
      </c>
      <c r="E675" s="34">
        <v>3091.7368904117898</v>
      </c>
      <c r="F675" s="3" t="e">
        <f ca="1">VLOOKUP(A675,ERCOT_345kv_West_ATC!A:B,2)</f>
        <v>#N/A</v>
      </c>
      <c r="G675" s="3" t="e">
        <f ca="1">VLOOKUP(A675,ERCOT_345kv_West_ATC!G:H,2)</f>
        <v>#N/A</v>
      </c>
      <c r="I675" s="5">
        <f t="shared" si="41"/>
        <v>6</v>
      </c>
      <c r="J675" s="4">
        <f t="shared" si="42"/>
        <v>144</v>
      </c>
      <c r="K675" s="4">
        <f t="shared" si="45"/>
        <v>7200</v>
      </c>
      <c r="L675" s="6">
        <f t="shared" si="46"/>
        <v>2736</v>
      </c>
      <c r="N675" s="22">
        <f t="shared" si="43"/>
        <v>123622.72924088009</v>
      </c>
      <c r="O675" s="14">
        <f t="shared" si="44"/>
        <v>32532297168652.652</v>
      </c>
      <c r="Q675" s="22"/>
      <c r="V675" s="16"/>
      <c r="W675" s="16"/>
      <c r="X675" s="16"/>
      <c r="Z675" s="15"/>
      <c r="AA675" s="16"/>
      <c r="AB675" s="3"/>
      <c r="AC675" s="69"/>
      <c r="AD675" s="3"/>
      <c r="AF675" s="29"/>
      <c r="AG675" s="30"/>
      <c r="AH675" s="29"/>
      <c r="AI675" s="29"/>
      <c r="AJ675" s="31"/>
      <c r="AK675" s="29"/>
      <c r="AL675" s="30"/>
    </row>
    <row r="676" spans="1:38">
      <c r="A676" s="32">
        <v>40489</v>
      </c>
      <c r="B676" s="9">
        <v>50</v>
      </c>
      <c r="C676" s="33">
        <v>0.34</v>
      </c>
      <c r="D676" s="34">
        <f t="shared" si="47"/>
        <v>2.213185242552668E-2</v>
      </c>
      <c r="E676" s="34">
        <v>3091.7368904117898</v>
      </c>
      <c r="F676" s="3" t="e">
        <f ca="1">VLOOKUP(A676,ERCOT_345kv_West_ATC!A:B,2)</f>
        <v>#N/A</v>
      </c>
      <c r="G676" s="3" t="e">
        <f ca="1">VLOOKUP(A676,ERCOT_345kv_West_ATC!G:H,2)</f>
        <v>#N/A</v>
      </c>
      <c r="I676" s="5">
        <f t="shared" ref="I676:I739" si="48">60/10</f>
        <v>6</v>
      </c>
      <c r="J676" s="4">
        <f t="shared" ref="J676:J739" si="49">I676*24</f>
        <v>144</v>
      </c>
      <c r="K676" s="4">
        <f t="shared" si="45"/>
        <v>7200</v>
      </c>
      <c r="L676" s="6">
        <f t="shared" si="46"/>
        <v>2448</v>
      </c>
      <c r="N676" s="22">
        <f t="shared" ref="N676:N739" si="50">L676/D676</f>
        <v>110609.81037341902</v>
      </c>
      <c r="O676" s="14">
        <f t="shared" ref="O676:O739" si="51">(K676*100000000)/D676</f>
        <v>32532297168652.652</v>
      </c>
      <c r="Q676" s="22"/>
      <c r="V676" s="16"/>
      <c r="W676" s="16"/>
      <c r="X676" s="16"/>
      <c r="Z676" s="15"/>
      <c r="AA676" s="16"/>
      <c r="AB676" s="3"/>
      <c r="AC676" s="69"/>
      <c r="AD676" s="3"/>
      <c r="AF676" s="29"/>
      <c r="AG676" s="30"/>
      <c r="AH676" s="29"/>
      <c r="AI676" s="29"/>
      <c r="AJ676" s="31"/>
      <c r="AK676" s="29"/>
      <c r="AL676" s="30"/>
    </row>
    <row r="677" spans="1:38">
      <c r="A677" s="32">
        <v>40490</v>
      </c>
      <c r="B677" s="9">
        <v>50</v>
      </c>
      <c r="C677" s="33">
        <v>0.24299999999999999</v>
      </c>
      <c r="D677" s="34">
        <f t="shared" si="47"/>
        <v>2.213185242552668E-2</v>
      </c>
      <c r="E677" s="34">
        <v>3091.7368904117898</v>
      </c>
      <c r="F677" s="3" t="e">
        <f ca="1">VLOOKUP(A677,ERCOT_345kv_West_ATC!A:B,2)</f>
        <v>#N/A</v>
      </c>
      <c r="G677" s="3" t="e">
        <f ca="1">VLOOKUP(A677,ERCOT_345kv_West_ATC!G:H,2)</f>
        <v>#N/A</v>
      </c>
      <c r="I677" s="5">
        <f t="shared" si="48"/>
        <v>6</v>
      </c>
      <c r="J677" s="4">
        <f t="shared" si="49"/>
        <v>144</v>
      </c>
      <c r="K677" s="4">
        <f t="shared" si="45"/>
        <v>7200</v>
      </c>
      <c r="L677" s="6">
        <f t="shared" si="46"/>
        <v>1749.6</v>
      </c>
      <c r="N677" s="22">
        <f t="shared" si="50"/>
        <v>79053.482119825945</v>
      </c>
      <c r="O677" s="14">
        <f t="shared" si="51"/>
        <v>32532297168652.652</v>
      </c>
      <c r="Q677" s="22"/>
      <c r="V677" s="16"/>
      <c r="W677" s="16"/>
      <c r="X677" s="16"/>
      <c r="Z677" s="15"/>
      <c r="AA677" s="16"/>
      <c r="AB677" s="3"/>
      <c r="AC677" s="69"/>
      <c r="AD677" s="3"/>
      <c r="AF677" s="29"/>
      <c r="AG677" s="30"/>
      <c r="AH677" s="29"/>
      <c r="AI677" s="29"/>
      <c r="AJ677" s="31"/>
      <c r="AK677" s="29"/>
      <c r="AL677" s="30"/>
    </row>
    <row r="678" spans="1:38">
      <c r="A678" s="32">
        <v>40491</v>
      </c>
      <c r="B678" s="9">
        <v>50</v>
      </c>
      <c r="C678" s="33">
        <v>0.21</v>
      </c>
      <c r="D678" s="34">
        <f t="shared" si="47"/>
        <v>3.2472980305946864E-2</v>
      </c>
      <c r="E678" s="34">
        <v>4536.3537232750296</v>
      </c>
      <c r="F678" s="3" t="e">
        <f ca="1">VLOOKUP(A678,ERCOT_345kv_West_ATC!A:B,2)</f>
        <v>#N/A</v>
      </c>
      <c r="G678" s="3" t="e">
        <f ca="1">VLOOKUP(A678,ERCOT_345kv_West_ATC!G:H,2)</f>
        <v>#N/A</v>
      </c>
      <c r="I678" s="5">
        <f t="shared" si="48"/>
        <v>6</v>
      </c>
      <c r="J678" s="4">
        <f t="shared" si="49"/>
        <v>144</v>
      </c>
      <c r="K678" s="4">
        <f t="shared" si="45"/>
        <v>7200</v>
      </c>
      <c r="L678" s="6">
        <f t="shared" si="46"/>
        <v>1512</v>
      </c>
      <c r="N678" s="22">
        <f t="shared" si="50"/>
        <v>46561.787238330675</v>
      </c>
      <c r="O678" s="14">
        <f t="shared" si="51"/>
        <v>22172279637300.32</v>
      </c>
      <c r="Q678" s="22"/>
      <c r="V678" s="16"/>
      <c r="W678" s="16"/>
      <c r="X678" s="16"/>
      <c r="Z678" s="15"/>
      <c r="AA678" s="16"/>
      <c r="AB678" s="3"/>
      <c r="AC678" s="69"/>
      <c r="AD678" s="3"/>
      <c r="AF678" s="29"/>
      <c r="AG678" s="30"/>
      <c r="AH678" s="29"/>
      <c r="AI678" s="29"/>
      <c r="AJ678" s="31"/>
      <c r="AK678" s="29"/>
      <c r="AL678" s="30"/>
    </row>
    <row r="679" spans="1:38">
      <c r="A679" s="32">
        <v>40492</v>
      </c>
      <c r="B679" s="9">
        <v>50</v>
      </c>
      <c r="C679" s="33">
        <v>0.23619999999999999</v>
      </c>
      <c r="D679" s="34">
        <f t="shared" si="47"/>
        <v>3.2472980305946864E-2</v>
      </c>
      <c r="E679" s="34">
        <v>4536.3537232750296</v>
      </c>
      <c r="F679" s="3" t="e">
        <f ca="1">VLOOKUP(A679,ERCOT_345kv_West_ATC!A:B,2)</f>
        <v>#N/A</v>
      </c>
      <c r="G679" s="3" t="e">
        <f ca="1">VLOOKUP(A679,ERCOT_345kv_West_ATC!G:H,2)</f>
        <v>#N/A</v>
      </c>
      <c r="I679" s="5">
        <f t="shared" si="48"/>
        <v>6</v>
      </c>
      <c r="J679" s="4">
        <f t="shared" si="49"/>
        <v>144</v>
      </c>
      <c r="K679" s="4">
        <f t="shared" si="45"/>
        <v>7200</v>
      </c>
      <c r="L679" s="6">
        <f t="shared" si="46"/>
        <v>1700.6399999999999</v>
      </c>
      <c r="N679" s="22">
        <f t="shared" si="50"/>
        <v>52370.924503303359</v>
      </c>
      <c r="O679" s="14">
        <f t="shared" si="51"/>
        <v>22172279637300.32</v>
      </c>
      <c r="Q679" s="22"/>
      <c r="V679" s="16"/>
      <c r="W679" s="16"/>
      <c r="X679" s="16"/>
      <c r="Z679" s="15"/>
      <c r="AA679" s="16"/>
      <c r="AB679" s="3"/>
      <c r="AC679" s="69"/>
      <c r="AD679" s="3"/>
      <c r="AF679" s="29"/>
      <c r="AG679" s="30"/>
      <c r="AH679" s="29"/>
      <c r="AI679" s="29"/>
      <c r="AJ679" s="31"/>
      <c r="AK679" s="29"/>
      <c r="AL679" s="30"/>
    </row>
    <row r="680" spans="1:38">
      <c r="A680" s="32">
        <v>40493</v>
      </c>
      <c r="B680" s="9">
        <v>50</v>
      </c>
      <c r="C680" s="33">
        <v>0.22309999999999999</v>
      </c>
      <c r="D680" s="34">
        <f t="shared" si="47"/>
        <v>3.2472980305946864E-2</v>
      </c>
      <c r="E680" s="34">
        <v>4536.3537232750296</v>
      </c>
      <c r="F680" s="3" t="e">
        <f ca="1">VLOOKUP(A680,ERCOT_345kv_West_ATC!A:B,2)</f>
        <v>#N/A</v>
      </c>
      <c r="G680" s="3" t="e">
        <f ca="1">VLOOKUP(A680,ERCOT_345kv_West_ATC!G:H,2)</f>
        <v>#N/A</v>
      </c>
      <c r="I680" s="5">
        <f t="shared" si="48"/>
        <v>6</v>
      </c>
      <c r="J680" s="4">
        <f t="shared" si="49"/>
        <v>144</v>
      </c>
      <c r="K680" s="4">
        <f t="shared" si="45"/>
        <v>7200</v>
      </c>
      <c r="L680" s="6">
        <f t="shared" si="46"/>
        <v>1606.32</v>
      </c>
      <c r="N680" s="22">
        <f t="shared" si="50"/>
        <v>49466.355870817017</v>
      </c>
      <c r="O680" s="14">
        <f t="shared" si="51"/>
        <v>22172279637300.32</v>
      </c>
      <c r="Q680" s="22"/>
      <c r="V680" s="16"/>
      <c r="W680" s="16"/>
      <c r="X680" s="16"/>
      <c r="Z680" s="15"/>
      <c r="AA680" s="16"/>
      <c r="AB680" s="3"/>
      <c r="AC680" s="69"/>
      <c r="AD680" s="3"/>
      <c r="AF680" s="29"/>
      <c r="AG680" s="30"/>
      <c r="AH680" s="29"/>
      <c r="AI680" s="29"/>
      <c r="AJ680" s="31"/>
      <c r="AK680" s="29"/>
      <c r="AL680" s="30"/>
    </row>
    <row r="681" spans="1:38">
      <c r="A681" s="32">
        <v>40494</v>
      </c>
      <c r="B681" s="9">
        <v>50</v>
      </c>
      <c r="C681" s="33">
        <v>0.26819999999999999</v>
      </c>
      <c r="D681" s="34">
        <f t="shared" si="47"/>
        <v>3.2472980305946864E-2</v>
      </c>
      <c r="E681" s="34">
        <v>4536.3537232750296</v>
      </c>
      <c r="F681" s="3" t="e">
        <f ca="1">VLOOKUP(A681,ERCOT_345kv_West_ATC!A:B,2)</f>
        <v>#N/A</v>
      </c>
      <c r="G681" s="3" t="e">
        <f ca="1">VLOOKUP(A681,ERCOT_345kv_West_ATC!G:H,2)</f>
        <v>#N/A</v>
      </c>
      <c r="I681" s="5">
        <f t="shared" si="48"/>
        <v>6</v>
      </c>
      <c r="J681" s="4">
        <f t="shared" si="49"/>
        <v>144</v>
      </c>
      <c r="K681" s="4">
        <f t="shared" si="45"/>
        <v>7200</v>
      </c>
      <c r="L681" s="6">
        <f t="shared" si="46"/>
        <v>1931.04</v>
      </c>
      <c r="N681" s="22">
        <f t="shared" si="50"/>
        <v>59466.053987239458</v>
      </c>
      <c r="O681" s="14">
        <f t="shared" si="51"/>
        <v>22172279637300.32</v>
      </c>
      <c r="Q681" s="22"/>
      <c r="V681" s="16"/>
      <c r="W681" s="16"/>
      <c r="X681" s="16"/>
      <c r="Z681" s="15"/>
      <c r="AA681" s="16"/>
      <c r="AB681" s="3"/>
      <c r="AC681" s="69"/>
      <c r="AD681" s="3"/>
      <c r="AF681" s="29"/>
      <c r="AG681" s="30"/>
      <c r="AH681" s="29"/>
      <c r="AI681" s="29"/>
      <c r="AJ681" s="31"/>
      <c r="AK681" s="29"/>
      <c r="AL681" s="30"/>
    </row>
    <row r="682" spans="1:38">
      <c r="A682" s="32">
        <v>40495</v>
      </c>
      <c r="B682" s="9">
        <v>50</v>
      </c>
      <c r="C682" s="33">
        <v>0.27600000000000002</v>
      </c>
      <c r="D682" s="34">
        <f t="shared" si="47"/>
        <v>3.2472980305946864E-2</v>
      </c>
      <c r="E682" s="34">
        <v>4536.3537232750296</v>
      </c>
      <c r="F682" s="3" t="e">
        <f ca="1">VLOOKUP(A682,ERCOT_345kv_West_ATC!A:B,2)</f>
        <v>#N/A</v>
      </c>
      <c r="G682" s="3" t="e">
        <f ca="1">VLOOKUP(A682,ERCOT_345kv_West_ATC!G:H,2)</f>
        <v>#N/A</v>
      </c>
      <c r="I682" s="5">
        <f t="shared" si="48"/>
        <v>6</v>
      </c>
      <c r="J682" s="4">
        <f t="shared" si="49"/>
        <v>144</v>
      </c>
      <c r="K682" s="4">
        <f t="shared" si="45"/>
        <v>7200</v>
      </c>
      <c r="L682" s="6">
        <f t="shared" si="46"/>
        <v>1987.2000000000003</v>
      </c>
      <c r="N682" s="22">
        <f t="shared" si="50"/>
        <v>61195.491798948897</v>
      </c>
      <c r="O682" s="14">
        <f t="shared" si="51"/>
        <v>22172279637300.32</v>
      </c>
      <c r="Q682" s="22"/>
      <c r="V682" s="16"/>
      <c r="W682" s="16"/>
      <c r="X682" s="16"/>
      <c r="Z682" s="15"/>
      <c r="AA682" s="16"/>
      <c r="AB682" s="3"/>
      <c r="AC682" s="69"/>
      <c r="AD682" s="3"/>
      <c r="AF682" s="29"/>
      <c r="AG682" s="30"/>
      <c r="AH682" s="29"/>
      <c r="AI682" s="29"/>
      <c r="AJ682" s="31"/>
      <c r="AK682" s="29"/>
      <c r="AL682" s="30"/>
    </row>
    <row r="683" spans="1:38">
      <c r="A683" s="32">
        <v>40496</v>
      </c>
      <c r="B683" s="9">
        <v>50</v>
      </c>
      <c r="C683" s="33">
        <v>0.27904000000000001</v>
      </c>
      <c r="D683" s="34">
        <f t="shared" si="47"/>
        <v>3.2472980305946864E-2</v>
      </c>
      <c r="E683" s="34">
        <v>4536.3537232750296</v>
      </c>
      <c r="F683" s="3" t="e">
        <f ca="1">VLOOKUP(A683,ERCOT_345kv_West_ATC!A:B,2)</f>
        <v>#N/A</v>
      </c>
      <c r="G683" s="3" t="e">
        <f ca="1">VLOOKUP(A683,ERCOT_345kv_West_ATC!G:H,2)</f>
        <v>#N/A</v>
      </c>
      <c r="I683" s="5">
        <f t="shared" si="48"/>
        <v>6</v>
      </c>
      <c r="J683" s="4">
        <f t="shared" si="49"/>
        <v>144</v>
      </c>
      <c r="K683" s="4">
        <f t="shared" si="45"/>
        <v>7200</v>
      </c>
      <c r="L683" s="6">
        <f t="shared" si="46"/>
        <v>2009.088</v>
      </c>
      <c r="N683" s="22">
        <f t="shared" si="50"/>
        <v>61869.529099922816</v>
      </c>
      <c r="O683" s="14">
        <f t="shared" si="51"/>
        <v>22172279637300.32</v>
      </c>
      <c r="Q683" s="22"/>
      <c r="V683" s="16"/>
      <c r="W683" s="16"/>
      <c r="X683" s="16"/>
      <c r="Z683" s="15"/>
      <c r="AA683" s="16"/>
      <c r="AB683" s="3"/>
      <c r="AC683" s="69"/>
      <c r="AD683" s="3"/>
      <c r="AF683" s="29"/>
      <c r="AG683" s="30"/>
      <c r="AH683" s="29"/>
      <c r="AI683" s="29"/>
      <c r="AJ683" s="31"/>
      <c r="AK683" s="29"/>
      <c r="AL683" s="30"/>
    </row>
    <row r="684" spans="1:38">
      <c r="A684" s="32">
        <v>40497</v>
      </c>
      <c r="B684" s="9">
        <v>50</v>
      </c>
      <c r="C684" s="33">
        <v>0.26819999999999999</v>
      </c>
      <c r="D684" s="34">
        <f t="shared" si="47"/>
        <v>3.2472980305946864E-2</v>
      </c>
      <c r="E684" s="34">
        <v>4536.3537232750296</v>
      </c>
      <c r="F684" s="3" t="e">
        <f ca="1">VLOOKUP(A684,ERCOT_345kv_West_ATC!A:B,2)</f>
        <v>#N/A</v>
      </c>
      <c r="G684" s="3" t="e">
        <f ca="1">VLOOKUP(A684,ERCOT_345kv_West_ATC!G:H,2)</f>
        <v>#N/A</v>
      </c>
      <c r="I684" s="5">
        <f t="shared" si="48"/>
        <v>6</v>
      </c>
      <c r="J684" s="4">
        <f t="shared" si="49"/>
        <v>144</v>
      </c>
      <c r="K684" s="4">
        <f t="shared" si="45"/>
        <v>7200</v>
      </c>
      <c r="L684" s="6">
        <f t="shared" si="46"/>
        <v>1931.04</v>
      </c>
      <c r="N684" s="22">
        <f t="shared" si="50"/>
        <v>59466.053987239458</v>
      </c>
      <c r="O684" s="14">
        <f t="shared" si="51"/>
        <v>22172279637300.32</v>
      </c>
      <c r="Q684" s="22"/>
      <c r="V684" s="16"/>
      <c r="W684" s="16"/>
      <c r="X684" s="16"/>
      <c r="Z684" s="15"/>
      <c r="AA684" s="16"/>
      <c r="AB684" s="3"/>
      <c r="AC684" s="69"/>
      <c r="AD684" s="3"/>
      <c r="AF684" s="29"/>
      <c r="AG684" s="30"/>
      <c r="AH684" s="29"/>
      <c r="AI684" s="29"/>
      <c r="AJ684" s="31"/>
      <c r="AK684" s="29"/>
      <c r="AL684" s="30"/>
    </row>
    <row r="685" spans="1:38">
      <c r="A685" s="32">
        <v>40498</v>
      </c>
      <c r="B685" s="9">
        <v>50</v>
      </c>
      <c r="C685" s="33">
        <v>0.22500000000000001</v>
      </c>
      <c r="D685" s="34">
        <f t="shared" si="47"/>
        <v>3.2472980305946864E-2</v>
      </c>
      <c r="E685" s="34">
        <v>4536.3537232750296</v>
      </c>
      <c r="F685" s="3" t="e">
        <f ca="1">VLOOKUP(A685,ERCOT_345kv_West_ATC!A:B,2)</f>
        <v>#N/A</v>
      </c>
      <c r="G685" s="3" t="e">
        <f ca="1">VLOOKUP(A685,ERCOT_345kv_West_ATC!G:H,2)</f>
        <v>#N/A</v>
      </c>
      <c r="I685" s="5">
        <f t="shared" si="48"/>
        <v>6</v>
      </c>
      <c r="J685" s="4">
        <f t="shared" si="49"/>
        <v>144</v>
      </c>
      <c r="K685" s="4">
        <f t="shared" si="45"/>
        <v>7200</v>
      </c>
      <c r="L685" s="6">
        <f t="shared" si="46"/>
        <v>1620</v>
      </c>
      <c r="N685" s="22">
        <f t="shared" si="50"/>
        <v>49887.629183925725</v>
      </c>
      <c r="O685" s="14">
        <f t="shared" si="51"/>
        <v>22172279637300.32</v>
      </c>
      <c r="Q685" s="22"/>
      <c r="V685" s="16"/>
      <c r="W685" s="16"/>
      <c r="X685" s="16"/>
      <c r="Z685" s="15"/>
      <c r="AA685" s="16"/>
      <c r="AB685" s="3"/>
      <c r="AC685" s="69"/>
      <c r="AD685" s="3"/>
      <c r="AF685" s="29"/>
      <c r="AG685" s="30"/>
      <c r="AH685" s="29"/>
      <c r="AI685" s="29"/>
      <c r="AJ685" s="31"/>
      <c r="AK685" s="29"/>
      <c r="AL685" s="30"/>
    </row>
    <row r="686" spans="1:38">
      <c r="A686" s="32">
        <v>40499</v>
      </c>
      <c r="B686" s="9">
        <v>50</v>
      </c>
      <c r="C686" s="33">
        <v>0.24736666700000001</v>
      </c>
      <c r="D686" s="34">
        <f t="shared" si="47"/>
        <v>3.2472980305946864E-2</v>
      </c>
      <c r="E686" s="34">
        <v>4536.3537232750296</v>
      </c>
      <c r="F686" s="3" t="e">
        <f ca="1">VLOOKUP(A686,ERCOT_345kv_West_ATC!A:B,2)</f>
        <v>#N/A</v>
      </c>
      <c r="G686" s="3" t="e">
        <f ca="1">VLOOKUP(A686,ERCOT_345kv_West_ATC!G:H,2)</f>
        <v>#N/A</v>
      </c>
      <c r="I686" s="5">
        <f t="shared" si="48"/>
        <v>6</v>
      </c>
      <c r="J686" s="4">
        <f t="shared" si="49"/>
        <v>144</v>
      </c>
      <c r="K686" s="4">
        <f t="shared" si="45"/>
        <v>7200</v>
      </c>
      <c r="L686" s="6">
        <f t="shared" si="46"/>
        <v>1781.0400024</v>
      </c>
      <c r="N686" s="22">
        <f t="shared" si="50"/>
        <v>54846.829136709493</v>
      </c>
      <c r="O686" s="14">
        <f t="shared" si="51"/>
        <v>22172279637300.32</v>
      </c>
      <c r="Q686" s="22"/>
      <c r="V686" s="16"/>
      <c r="W686" s="16"/>
      <c r="X686" s="16"/>
      <c r="Z686" s="15"/>
      <c r="AA686" s="16"/>
      <c r="AB686" s="3"/>
      <c r="AC686" s="69"/>
      <c r="AD686" s="3"/>
      <c r="AF686" s="29"/>
      <c r="AG686" s="30"/>
      <c r="AH686" s="29"/>
      <c r="AI686" s="29"/>
      <c r="AJ686" s="31"/>
      <c r="AK686" s="29"/>
      <c r="AL686" s="30"/>
    </row>
    <row r="687" spans="1:38">
      <c r="A687" s="32">
        <v>40500</v>
      </c>
      <c r="B687" s="9">
        <v>50</v>
      </c>
      <c r="C687" s="33">
        <v>0.26779999999999998</v>
      </c>
      <c r="D687" s="34">
        <f t="shared" si="47"/>
        <v>4.9155925263702209E-2</v>
      </c>
      <c r="E687" s="34">
        <v>6866.8986489727304</v>
      </c>
      <c r="F687" s="3" t="e">
        <f ca="1">VLOOKUP(A687,ERCOT_345kv_West_ATC!A:B,2)</f>
        <v>#N/A</v>
      </c>
      <c r="G687" s="3" t="e">
        <f ca="1">VLOOKUP(A687,ERCOT_345kv_West_ATC!G:H,2)</f>
        <v>#N/A</v>
      </c>
      <c r="I687" s="5">
        <f t="shared" si="48"/>
        <v>6</v>
      </c>
      <c r="J687" s="4">
        <f t="shared" si="49"/>
        <v>144</v>
      </c>
      <c r="K687" s="4">
        <f t="shared" si="45"/>
        <v>7200</v>
      </c>
      <c r="L687" s="6">
        <f t="shared" si="46"/>
        <v>1928.1599999999999</v>
      </c>
      <c r="N687" s="22">
        <f t="shared" si="50"/>
        <v>39225.383097890634</v>
      </c>
      <c r="O687" s="14">
        <f t="shared" si="51"/>
        <v>14647267773670.889</v>
      </c>
      <c r="Q687" s="22"/>
      <c r="V687" s="16"/>
      <c r="W687" s="16"/>
      <c r="X687" s="16"/>
      <c r="Z687" s="15"/>
      <c r="AA687" s="16"/>
      <c r="AB687" s="3"/>
      <c r="AC687" s="69"/>
      <c r="AD687" s="3"/>
      <c r="AF687" s="29"/>
      <c r="AG687" s="30"/>
      <c r="AH687" s="29"/>
      <c r="AI687" s="29"/>
      <c r="AJ687" s="31"/>
      <c r="AK687" s="29"/>
      <c r="AL687" s="30"/>
    </row>
    <row r="688" spans="1:38">
      <c r="A688" s="32">
        <v>40501</v>
      </c>
      <c r="B688" s="9">
        <v>50</v>
      </c>
      <c r="C688" s="33">
        <v>0.2752</v>
      </c>
      <c r="D688" s="34">
        <f t="shared" si="47"/>
        <v>4.9155925263702209E-2</v>
      </c>
      <c r="E688" s="34">
        <v>6866.8986489727304</v>
      </c>
      <c r="F688" s="3" t="e">
        <f ca="1">VLOOKUP(A688,ERCOT_345kv_West_ATC!A:B,2)</f>
        <v>#N/A</v>
      </c>
      <c r="G688" s="3" t="e">
        <f ca="1">VLOOKUP(A688,ERCOT_345kv_West_ATC!G:H,2)</f>
        <v>#N/A</v>
      </c>
      <c r="I688" s="5">
        <f t="shared" si="48"/>
        <v>6</v>
      </c>
      <c r="J688" s="4">
        <f t="shared" si="49"/>
        <v>144</v>
      </c>
      <c r="K688" s="4">
        <f t="shared" si="45"/>
        <v>7200</v>
      </c>
      <c r="L688" s="6">
        <f t="shared" si="46"/>
        <v>1981.44</v>
      </c>
      <c r="N688" s="22">
        <f t="shared" si="50"/>
        <v>40309.280913142284</v>
      </c>
      <c r="O688" s="14">
        <f t="shared" si="51"/>
        <v>14647267773670.889</v>
      </c>
      <c r="Q688" s="22"/>
      <c r="V688" s="16"/>
      <c r="W688" s="16"/>
      <c r="X688" s="16"/>
      <c r="Z688" s="15"/>
      <c r="AA688" s="16"/>
      <c r="AB688" s="3"/>
      <c r="AC688" s="69"/>
      <c r="AD688" s="3"/>
      <c r="AF688" s="29"/>
      <c r="AG688" s="30"/>
      <c r="AH688" s="29"/>
      <c r="AI688" s="29"/>
      <c r="AJ688" s="31"/>
      <c r="AK688" s="29"/>
      <c r="AL688" s="30"/>
    </row>
    <row r="689" spans="1:38">
      <c r="A689" s="32">
        <v>40502</v>
      </c>
      <c r="B689" s="9">
        <v>50</v>
      </c>
      <c r="C689" s="33">
        <v>0.28395500000000001</v>
      </c>
      <c r="D689" s="34">
        <f t="shared" si="47"/>
        <v>4.9155925263702209E-2</v>
      </c>
      <c r="E689" s="34">
        <v>6866.8986489727304</v>
      </c>
      <c r="F689" s="3" t="e">
        <f ca="1">VLOOKUP(A689,ERCOT_345kv_West_ATC!A:B,2)</f>
        <v>#N/A</v>
      </c>
      <c r="G689" s="3" t="e">
        <f ca="1">VLOOKUP(A689,ERCOT_345kv_West_ATC!G:H,2)</f>
        <v>#N/A</v>
      </c>
      <c r="I689" s="5">
        <f t="shared" si="48"/>
        <v>6</v>
      </c>
      <c r="J689" s="4">
        <f t="shared" si="49"/>
        <v>144</v>
      </c>
      <c r="K689" s="4">
        <f t="shared" si="45"/>
        <v>7200</v>
      </c>
      <c r="L689" s="6">
        <f t="shared" si="46"/>
        <v>2044.4760000000001</v>
      </c>
      <c r="N689" s="22">
        <f t="shared" si="50"/>
        <v>41591.649206727168</v>
      </c>
      <c r="O689" s="14">
        <f t="shared" si="51"/>
        <v>14647267773670.889</v>
      </c>
      <c r="Q689" s="22"/>
      <c r="V689" s="16"/>
      <c r="W689" s="16"/>
      <c r="X689" s="16"/>
      <c r="Z689" s="15"/>
      <c r="AA689" s="16"/>
      <c r="AB689" s="3"/>
      <c r="AC689" s="69"/>
      <c r="AD689" s="3"/>
      <c r="AF689" s="29"/>
      <c r="AG689" s="30"/>
      <c r="AH689" s="29"/>
      <c r="AI689" s="29"/>
      <c r="AJ689" s="31"/>
      <c r="AK689" s="29"/>
      <c r="AL689" s="30"/>
    </row>
    <row r="690" spans="1:38">
      <c r="A690" s="32">
        <v>40503</v>
      </c>
      <c r="B690" s="9">
        <v>50</v>
      </c>
      <c r="C690" s="33">
        <v>0.27675</v>
      </c>
      <c r="D690" s="34">
        <f t="shared" si="47"/>
        <v>4.9155925263702209E-2</v>
      </c>
      <c r="E690" s="34">
        <v>6866.8986489727304</v>
      </c>
      <c r="F690" s="3" t="e">
        <f ca="1">VLOOKUP(A690,ERCOT_345kv_West_ATC!A:B,2)</f>
        <v>#N/A</v>
      </c>
      <c r="G690" s="3" t="e">
        <f ca="1">VLOOKUP(A690,ERCOT_345kv_West_ATC!G:H,2)</f>
        <v>#N/A</v>
      </c>
      <c r="I690" s="5">
        <f t="shared" si="48"/>
        <v>6</v>
      </c>
      <c r="J690" s="4">
        <f t="shared" si="49"/>
        <v>144</v>
      </c>
      <c r="K690" s="4">
        <f t="shared" si="45"/>
        <v>7200</v>
      </c>
      <c r="L690" s="6">
        <f t="shared" si="46"/>
        <v>1992.6</v>
      </c>
      <c r="N690" s="22">
        <f t="shared" si="50"/>
        <v>40536.313563634183</v>
      </c>
      <c r="O690" s="14">
        <f t="shared" si="51"/>
        <v>14647267773670.889</v>
      </c>
      <c r="Q690" s="22"/>
      <c r="V690" s="16"/>
      <c r="W690" s="16"/>
      <c r="X690" s="16"/>
      <c r="Z690" s="15"/>
      <c r="AA690" s="16"/>
      <c r="AB690" s="3"/>
      <c r="AC690" s="69"/>
      <c r="AD690" s="3"/>
      <c r="AF690" s="29"/>
      <c r="AG690" s="30"/>
      <c r="AH690" s="29"/>
      <c r="AI690" s="29"/>
      <c r="AJ690" s="31"/>
      <c r="AK690" s="29"/>
      <c r="AL690" s="30"/>
    </row>
    <row r="691" spans="1:38">
      <c r="A691" s="32">
        <v>40504</v>
      </c>
      <c r="B691" s="9">
        <v>50</v>
      </c>
      <c r="C691" s="33">
        <v>0.2843</v>
      </c>
      <c r="D691" s="34">
        <f t="shared" si="47"/>
        <v>4.9155925263702209E-2</v>
      </c>
      <c r="E691" s="34">
        <v>6866.8986489727304</v>
      </c>
      <c r="F691" s="3" t="e">
        <f ca="1">VLOOKUP(A691,ERCOT_345kv_West_ATC!A:B,2)</f>
        <v>#N/A</v>
      </c>
      <c r="G691" s="3" t="e">
        <f ca="1">VLOOKUP(A691,ERCOT_345kv_West_ATC!G:H,2)</f>
        <v>#N/A</v>
      </c>
      <c r="I691" s="5">
        <f t="shared" si="48"/>
        <v>6</v>
      </c>
      <c r="J691" s="4">
        <f t="shared" si="49"/>
        <v>144</v>
      </c>
      <c r="K691" s="4">
        <f t="shared" si="45"/>
        <v>7200</v>
      </c>
      <c r="L691" s="6">
        <f t="shared" si="46"/>
        <v>2046.96</v>
      </c>
      <c r="N691" s="22">
        <f t="shared" si="50"/>
        <v>41642.182280546338</v>
      </c>
      <c r="O691" s="14">
        <f t="shared" si="51"/>
        <v>14647267773670.889</v>
      </c>
      <c r="Q691" s="22"/>
      <c r="V691" s="16"/>
      <c r="W691" s="16"/>
      <c r="X691" s="16"/>
      <c r="Z691" s="15"/>
      <c r="AA691" s="16"/>
      <c r="AB691" s="3"/>
      <c r="AC691" s="69"/>
      <c r="AD691" s="3"/>
      <c r="AF691" s="29"/>
      <c r="AG691" s="30"/>
      <c r="AH691" s="29"/>
      <c r="AI691" s="29"/>
      <c r="AJ691" s="31"/>
      <c r="AK691" s="29"/>
      <c r="AL691" s="30"/>
    </row>
    <row r="692" spans="1:38">
      <c r="A692" s="32">
        <v>40505</v>
      </c>
      <c r="B692" s="9">
        <v>50</v>
      </c>
      <c r="C692" s="33">
        <v>0.28294999999999998</v>
      </c>
      <c r="D692" s="34">
        <f t="shared" si="47"/>
        <v>4.9155925263702209E-2</v>
      </c>
      <c r="E692" s="34">
        <v>6866.8986489727304</v>
      </c>
      <c r="F692" s="3" t="e">
        <f ca="1">VLOOKUP(A692,ERCOT_345kv_West_ATC!A:B,2)</f>
        <v>#N/A</v>
      </c>
      <c r="G692" s="3" t="e">
        <f ca="1">VLOOKUP(A692,ERCOT_345kv_West_ATC!G:H,2)</f>
        <v>#N/A</v>
      </c>
      <c r="I692" s="5">
        <f t="shared" si="48"/>
        <v>6</v>
      </c>
      <c r="J692" s="4">
        <f t="shared" si="49"/>
        <v>144</v>
      </c>
      <c r="K692" s="4">
        <f t="shared" si="45"/>
        <v>7200</v>
      </c>
      <c r="L692" s="6">
        <f t="shared" si="46"/>
        <v>2037.2399999999998</v>
      </c>
      <c r="N692" s="22">
        <f t="shared" si="50"/>
        <v>41444.444165601773</v>
      </c>
      <c r="O692" s="14">
        <f t="shared" si="51"/>
        <v>14647267773670.889</v>
      </c>
      <c r="Q692" s="22"/>
      <c r="V692" s="16"/>
      <c r="W692" s="16"/>
      <c r="X692" s="16"/>
      <c r="Z692" s="15"/>
      <c r="AA692" s="16"/>
      <c r="AB692" s="3"/>
      <c r="AC692" s="69"/>
      <c r="AD692" s="3"/>
      <c r="AF692" s="29"/>
      <c r="AG692" s="30"/>
      <c r="AH692" s="29"/>
      <c r="AI692" s="29"/>
      <c r="AJ692" s="31"/>
      <c r="AK692" s="29"/>
      <c r="AL692" s="30"/>
    </row>
    <row r="693" spans="1:38">
      <c r="A693" s="32">
        <v>40506</v>
      </c>
      <c r="B693" s="9">
        <v>50</v>
      </c>
      <c r="C693" s="33">
        <v>0.28299000000000002</v>
      </c>
      <c r="D693" s="34">
        <f t="shared" si="47"/>
        <v>4.9155925263702209E-2</v>
      </c>
      <c r="E693" s="34">
        <v>6866.8986489727304</v>
      </c>
      <c r="F693" s="3" t="e">
        <f ca="1">VLOOKUP(A693,ERCOT_345kv_West_ATC!A:B,2)</f>
        <v>#N/A</v>
      </c>
      <c r="G693" s="3" t="e">
        <f ca="1">VLOOKUP(A693,ERCOT_345kv_West_ATC!G:H,2)</f>
        <v>#N/A</v>
      </c>
      <c r="I693" s="5">
        <f t="shared" si="48"/>
        <v>6</v>
      </c>
      <c r="J693" s="4">
        <f t="shared" si="49"/>
        <v>144</v>
      </c>
      <c r="K693" s="4">
        <f t="shared" si="45"/>
        <v>7200</v>
      </c>
      <c r="L693" s="6">
        <f t="shared" si="46"/>
        <v>2037.5280000000002</v>
      </c>
      <c r="N693" s="22">
        <f t="shared" si="50"/>
        <v>41450.303072711249</v>
      </c>
      <c r="O693" s="14">
        <f t="shared" si="51"/>
        <v>14647267773670.889</v>
      </c>
      <c r="Q693" s="22"/>
      <c r="V693" s="16"/>
      <c r="W693" s="16"/>
      <c r="X693" s="16"/>
      <c r="Z693" s="15"/>
      <c r="AA693" s="16"/>
      <c r="AB693" s="3"/>
      <c r="AC693" s="69"/>
      <c r="AD693" s="3"/>
      <c r="AF693" s="29"/>
      <c r="AG693" s="30"/>
      <c r="AH693" s="29"/>
      <c r="AI693" s="29"/>
      <c r="AJ693" s="31"/>
      <c r="AK693" s="29"/>
      <c r="AL693" s="30"/>
    </row>
    <row r="694" spans="1:38">
      <c r="A694" s="32">
        <v>40507</v>
      </c>
      <c r="B694" s="9">
        <v>50</v>
      </c>
      <c r="C694" s="33">
        <v>0.28000000000000003</v>
      </c>
      <c r="D694" s="34">
        <f t="shared" si="47"/>
        <v>4.9155925263702209E-2</v>
      </c>
      <c r="E694" s="34">
        <v>6866.8986489727304</v>
      </c>
      <c r="F694" s="3" t="e">
        <f ca="1">VLOOKUP(A694,ERCOT_345kv_West_ATC!A:B,2)</f>
        <v>#N/A</v>
      </c>
      <c r="G694" s="3" t="e">
        <f ca="1">VLOOKUP(A694,ERCOT_345kv_West_ATC!G:H,2)</f>
        <v>#N/A</v>
      </c>
      <c r="I694" s="5">
        <f t="shared" si="48"/>
        <v>6</v>
      </c>
      <c r="J694" s="4">
        <f t="shared" si="49"/>
        <v>144</v>
      </c>
      <c r="K694" s="4">
        <f t="shared" si="45"/>
        <v>7200</v>
      </c>
      <c r="L694" s="6">
        <f t="shared" si="46"/>
        <v>2016.0000000000002</v>
      </c>
      <c r="N694" s="22">
        <f t="shared" si="50"/>
        <v>41012.349766278494</v>
      </c>
      <c r="O694" s="14">
        <f t="shared" si="51"/>
        <v>14647267773670.889</v>
      </c>
      <c r="Q694" s="22"/>
      <c r="V694" s="16"/>
      <c r="W694" s="16"/>
      <c r="X694" s="16"/>
      <c r="Z694" s="15"/>
      <c r="AA694" s="16"/>
      <c r="AB694" s="3"/>
      <c r="AC694" s="69"/>
      <c r="AD694" s="3"/>
      <c r="AF694" s="29"/>
      <c r="AG694" s="30"/>
      <c r="AH694" s="29"/>
      <c r="AI694" s="29"/>
      <c r="AJ694" s="31"/>
      <c r="AK694" s="29"/>
      <c r="AL694" s="30"/>
    </row>
    <row r="695" spans="1:38">
      <c r="A695" s="32">
        <v>40508</v>
      </c>
      <c r="B695" s="9">
        <v>50</v>
      </c>
      <c r="C695" s="33">
        <v>0.28439999999999999</v>
      </c>
      <c r="D695" s="34">
        <f t="shared" si="47"/>
        <v>4.9155925263702209E-2</v>
      </c>
      <c r="E695" s="34">
        <v>6866.8986489727304</v>
      </c>
      <c r="F695" s="3" t="e">
        <f ca="1">VLOOKUP(A695,ERCOT_345kv_West_ATC!A:B,2)</f>
        <v>#N/A</v>
      </c>
      <c r="G695" s="3" t="e">
        <f ca="1">VLOOKUP(A695,ERCOT_345kv_West_ATC!G:H,2)</f>
        <v>#N/A</v>
      </c>
      <c r="I695" s="5">
        <f t="shared" si="48"/>
        <v>6</v>
      </c>
      <c r="J695" s="4">
        <f t="shared" si="49"/>
        <v>144</v>
      </c>
      <c r="K695" s="4">
        <f t="shared" si="45"/>
        <v>7200</v>
      </c>
      <c r="L695" s="6">
        <f t="shared" si="46"/>
        <v>2047.6799999999998</v>
      </c>
      <c r="N695" s="22">
        <f t="shared" si="50"/>
        <v>41656.829548319998</v>
      </c>
      <c r="O695" s="14">
        <f t="shared" si="51"/>
        <v>14647267773670.889</v>
      </c>
      <c r="Q695" s="22"/>
      <c r="V695" s="16"/>
      <c r="W695" s="16"/>
      <c r="X695" s="16"/>
      <c r="Z695" s="15"/>
      <c r="AA695" s="16"/>
      <c r="AB695" s="3"/>
      <c r="AC695" s="69"/>
      <c r="AD695" s="3"/>
      <c r="AF695" s="29"/>
      <c r="AG695" s="30"/>
      <c r="AH695" s="29"/>
      <c r="AI695" s="29"/>
      <c r="AJ695" s="31"/>
      <c r="AK695" s="29"/>
      <c r="AL695" s="30"/>
    </row>
    <row r="696" spans="1:38">
      <c r="A696" s="32">
        <v>40509</v>
      </c>
      <c r="B696" s="9">
        <v>50</v>
      </c>
      <c r="C696" s="33">
        <v>0.28299999999999997</v>
      </c>
      <c r="D696" s="34">
        <f t="shared" si="47"/>
        <v>4.9155925263702209E-2</v>
      </c>
      <c r="E696" s="34">
        <v>6866.8986489727304</v>
      </c>
      <c r="F696" s="3" t="e">
        <f ca="1">VLOOKUP(A696,ERCOT_345kv_West_ATC!A:B,2)</f>
        <v>#N/A</v>
      </c>
      <c r="G696" s="3" t="e">
        <f ca="1">VLOOKUP(A696,ERCOT_345kv_West_ATC!G:H,2)</f>
        <v>#N/A</v>
      </c>
      <c r="I696" s="5">
        <f t="shared" si="48"/>
        <v>6</v>
      </c>
      <c r="J696" s="4">
        <f t="shared" si="49"/>
        <v>144</v>
      </c>
      <c r="K696" s="4">
        <f t="shared" si="45"/>
        <v>7200</v>
      </c>
      <c r="L696" s="6">
        <f t="shared" si="46"/>
        <v>2037.6</v>
      </c>
      <c r="N696" s="22">
        <f t="shared" si="50"/>
        <v>41451.767799488611</v>
      </c>
      <c r="O696" s="14">
        <f t="shared" si="51"/>
        <v>14647267773670.889</v>
      </c>
      <c r="Q696" s="22"/>
      <c r="V696" s="16"/>
      <c r="W696" s="16"/>
      <c r="X696" s="16"/>
      <c r="Z696" s="15"/>
      <c r="AA696" s="16"/>
      <c r="AB696" s="3"/>
      <c r="AC696" s="69"/>
      <c r="AD696" s="3"/>
      <c r="AF696" s="29"/>
      <c r="AG696" s="30"/>
      <c r="AH696" s="29"/>
      <c r="AI696" s="29"/>
      <c r="AJ696" s="31"/>
      <c r="AK696" s="29"/>
      <c r="AL696" s="30"/>
    </row>
    <row r="697" spans="1:38">
      <c r="A697" s="32">
        <v>40510</v>
      </c>
      <c r="B697" s="9">
        <v>50</v>
      </c>
      <c r="C697" s="33">
        <v>0.27108196699999998</v>
      </c>
      <c r="D697" s="34">
        <f t="shared" si="47"/>
        <v>4.9155925263702209E-2</v>
      </c>
      <c r="E697" s="34">
        <v>6866.8986489727304</v>
      </c>
      <c r="F697" s="3" t="e">
        <f ca="1">VLOOKUP(A697,ERCOT_345kv_West_ATC!A:B,2)</f>
        <v>#N/A</v>
      </c>
      <c r="G697" s="3" t="e">
        <f ca="1">VLOOKUP(A697,ERCOT_345kv_West_ATC!G:H,2)</f>
        <v>#N/A</v>
      </c>
      <c r="I697" s="5">
        <f t="shared" si="48"/>
        <v>6</v>
      </c>
      <c r="J697" s="4">
        <f t="shared" si="49"/>
        <v>144</v>
      </c>
      <c r="K697" s="4">
        <f t="shared" si="45"/>
        <v>7200</v>
      </c>
      <c r="L697" s="6">
        <f t="shared" si="46"/>
        <v>1951.7901623999999</v>
      </c>
      <c r="N697" s="22">
        <f t="shared" si="50"/>
        <v>39706.101592624145</v>
      </c>
      <c r="O697" s="14">
        <f t="shared" si="51"/>
        <v>14647267773670.889</v>
      </c>
      <c r="Q697" s="22"/>
      <c r="V697" s="16"/>
      <c r="W697" s="16"/>
      <c r="X697" s="16"/>
      <c r="Z697" s="15"/>
      <c r="AA697" s="16"/>
      <c r="AB697" s="3"/>
      <c r="AC697" s="69"/>
      <c r="AD697" s="3"/>
      <c r="AF697" s="29"/>
      <c r="AG697" s="30"/>
      <c r="AH697" s="29"/>
      <c r="AI697" s="29"/>
      <c r="AJ697" s="31"/>
      <c r="AK697" s="29"/>
      <c r="AL697" s="30"/>
    </row>
    <row r="698" spans="1:38">
      <c r="A698" s="32">
        <v>40511</v>
      </c>
      <c r="B698" s="9">
        <v>50</v>
      </c>
      <c r="C698" s="33">
        <v>0.23305000000000001</v>
      </c>
      <c r="D698" s="34">
        <f t="shared" si="47"/>
        <v>4.9155925263702209E-2</v>
      </c>
      <c r="E698" s="34">
        <v>6866.8986489727304</v>
      </c>
      <c r="F698" s="3" t="e">
        <f ca="1">VLOOKUP(A698,ERCOT_345kv_West_ATC!A:B,2)</f>
        <v>#N/A</v>
      </c>
      <c r="G698" s="3" t="e">
        <f ca="1">VLOOKUP(A698,ERCOT_345kv_West_ATC!G:H,2)</f>
        <v>#N/A</v>
      </c>
      <c r="I698" s="5">
        <f t="shared" si="48"/>
        <v>6</v>
      </c>
      <c r="J698" s="4">
        <f t="shared" si="49"/>
        <v>144</v>
      </c>
      <c r="K698" s="4">
        <f t="shared" ref="K698:K761" si="52">J698*B698</f>
        <v>7200</v>
      </c>
      <c r="L698" s="6">
        <f t="shared" ref="L698:L761" si="53">K698*C698</f>
        <v>1677.96</v>
      </c>
      <c r="N698" s="22">
        <f t="shared" si="50"/>
        <v>34135.457546540005</v>
      </c>
      <c r="O698" s="14">
        <f t="shared" si="51"/>
        <v>14647267773670.889</v>
      </c>
      <c r="Q698" s="22"/>
      <c r="V698" s="16"/>
      <c r="W698" s="16"/>
      <c r="X698" s="16"/>
      <c r="Z698" s="15"/>
      <c r="AA698" s="16"/>
      <c r="AB698" s="3"/>
      <c r="AC698" s="69"/>
      <c r="AD698" s="3"/>
      <c r="AF698" s="29"/>
      <c r="AG698" s="30"/>
      <c r="AH698" s="29"/>
      <c r="AI698" s="29"/>
      <c r="AJ698" s="31"/>
      <c r="AK698" s="29"/>
      <c r="AL698" s="30"/>
    </row>
    <row r="699" spans="1:38">
      <c r="A699" s="32">
        <v>40512</v>
      </c>
      <c r="B699" s="9">
        <v>50</v>
      </c>
      <c r="C699" s="33">
        <v>0.2082</v>
      </c>
      <c r="D699" s="34">
        <f t="shared" si="47"/>
        <v>5.7826856440288739E-2</v>
      </c>
      <c r="E699" s="34">
        <v>8078.1952579250801</v>
      </c>
      <c r="F699" s="3" t="e">
        <f ca="1">VLOOKUP(A699,ERCOT_345kv_West_ATC!A:B,2)</f>
        <v>#N/A</v>
      </c>
      <c r="G699" s="3" t="e">
        <f ca="1">VLOOKUP(A699,ERCOT_345kv_West_ATC!G:H,2)</f>
        <v>#N/A</v>
      </c>
      <c r="I699" s="5">
        <f t="shared" si="48"/>
        <v>6</v>
      </c>
      <c r="J699" s="4">
        <f t="shared" si="49"/>
        <v>144</v>
      </c>
      <c r="K699" s="4">
        <f t="shared" si="52"/>
        <v>7200</v>
      </c>
      <c r="L699" s="6">
        <f t="shared" si="53"/>
        <v>1499.04</v>
      </c>
      <c r="N699" s="22">
        <f t="shared" si="50"/>
        <v>25922.903167802131</v>
      </c>
      <c r="O699" s="14">
        <f t="shared" si="51"/>
        <v>12450962136312.262</v>
      </c>
      <c r="Q699" s="22"/>
      <c r="V699" s="16"/>
      <c r="W699" s="16"/>
      <c r="X699" s="16"/>
      <c r="Z699" s="15"/>
      <c r="AA699" s="16"/>
      <c r="AB699" s="3"/>
      <c r="AC699" s="69"/>
      <c r="AD699" s="3"/>
      <c r="AF699" s="29"/>
      <c r="AG699" s="30"/>
      <c r="AH699" s="29"/>
      <c r="AI699" s="29"/>
      <c r="AJ699" s="31"/>
      <c r="AK699" s="29"/>
      <c r="AL699" s="30"/>
    </row>
    <row r="700" spans="1:38">
      <c r="A700" s="32">
        <v>40513</v>
      </c>
      <c r="B700" s="9">
        <v>50</v>
      </c>
      <c r="C700" s="33">
        <v>0.22750000000000001</v>
      </c>
      <c r="D700" s="34">
        <f t="shared" si="47"/>
        <v>5.7826856440288739E-2</v>
      </c>
      <c r="E700" s="34">
        <v>8078.1952579250801</v>
      </c>
      <c r="F700" s="3" t="e">
        <f ca="1">VLOOKUP(A700,ERCOT_345kv_West_ATC!A:B,2)</f>
        <v>#N/A</v>
      </c>
      <c r="G700" s="3" t="e">
        <f ca="1">VLOOKUP(A700,ERCOT_345kv_West_ATC!G:H,2)</f>
        <v>#N/A</v>
      </c>
      <c r="I700" s="5">
        <f t="shared" si="48"/>
        <v>6</v>
      </c>
      <c r="J700" s="4">
        <f t="shared" si="49"/>
        <v>144</v>
      </c>
      <c r="K700" s="4">
        <f t="shared" si="52"/>
        <v>7200</v>
      </c>
      <c r="L700" s="6">
        <f t="shared" si="53"/>
        <v>1638</v>
      </c>
      <c r="N700" s="22">
        <f t="shared" si="50"/>
        <v>28325.938860110396</v>
      </c>
      <c r="O700" s="14">
        <f t="shared" si="51"/>
        <v>12450962136312.262</v>
      </c>
      <c r="Q700" s="22"/>
      <c r="V700" s="16"/>
      <c r="W700" s="16"/>
      <c r="X700" s="16"/>
      <c r="Z700" s="15"/>
      <c r="AA700" s="16"/>
      <c r="AB700" s="3"/>
      <c r="AC700" s="69"/>
      <c r="AD700" s="3"/>
      <c r="AF700" s="29"/>
      <c r="AG700" s="30"/>
      <c r="AH700" s="29"/>
      <c r="AI700" s="29"/>
      <c r="AJ700" s="31"/>
      <c r="AK700" s="29"/>
      <c r="AL700" s="30"/>
    </row>
    <row r="701" spans="1:38">
      <c r="A701" s="32">
        <v>40514</v>
      </c>
      <c r="B701" s="9">
        <v>50</v>
      </c>
      <c r="C701" s="33">
        <v>0.255</v>
      </c>
      <c r="D701" s="34">
        <f t="shared" si="47"/>
        <v>5.7826856440288739E-2</v>
      </c>
      <c r="E701" s="34">
        <v>8078.1952579250801</v>
      </c>
      <c r="F701" s="3" t="e">
        <f ca="1">VLOOKUP(A701,ERCOT_345kv_West_ATC!A:B,2)</f>
        <v>#N/A</v>
      </c>
      <c r="G701" s="3" t="e">
        <f ca="1">VLOOKUP(A701,ERCOT_345kv_West_ATC!G:H,2)</f>
        <v>#N/A</v>
      </c>
      <c r="I701" s="5">
        <f t="shared" si="48"/>
        <v>6</v>
      </c>
      <c r="J701" s="4">
        <f t="shared" si="49"/>
        <v>144</v>
      </c>
      <c r="K701" s="4">
        <f t="shared" si="52"/>
        <v>7200</v>
      </c>
      <c r="L701" s="6">
        <f t="shared" si="53"/>
        <v>1836</v>
      </c>
      <c r="N701" s="22">
        <f t="shared" si="50"/>
        <v>31749.953447596268</v>
      </c>
      <c r="O701" s="14">
        <f t="shared" si="51"/>
        <v>12450962136312.262</v>
      </c>
      <c r="Q701" s="22"/>
      <c r="V701" s="16"/>
      <c r="W701" s="16"/>
      <c r="X701" s="16"/>
      <c r="Z701" s="15"/>
      <c r="AA701" s="16"/>
      <c r="AB701" s="3"/>
      <c r="AC701" s="69"/>
      <c r="AD701" s="3"/>
      <c r="AF701" s="29"/>
      <c r="AG701" s="30"/>
      <c r="AH701" s="29"/>
      <c r="AI701" s="29"/>
      <c r="AJ701" s="31"/>
      <c r="AK701" s="29"/>
      <c r="AL701" s="30"/>
    </row>
    <row r="702" spans="1:38">
      <c r="A702" s="32">
        <v>40515</v>
      </c>
      <c r="B702" s="9">
        <v>50</v>
      </c>
      <c r="C702" s="33">
        <v>0.25105</v>
      </c>
      <c r="D702" s="34">
        <f t="shared" si="47"/>
        <v>5.7826856440288739E-2</v>
      </c>
      <c r="E702" s="34">
        <v>8078.1952579250801</v>
      </c>
      <c r="F702" s="3" t="e">
        <f ca="1">VLOOKUP(A702,ERCOT_345kv_West_ATC!A:B,2)</f>
        <v>#N/A</v>
      </c>
      <c r="G702" s="3" t="e">
        <f ca="1">VLOOKUP(A702,ERCOT_345kv_West_ATC!G:H,2)</f>
        <v>#N/A</v>
      </c>
      <c r="I702" s="5">
        <f t="shared" si="48"/>
        <v>6</v>
      </c>
      <c r="J702" s="4">
        <f t="shared" si="49"/>
        <v>144</v>
      </c>
      <c r="K702" s="4">
        <f t="shared" si="52"/>
        <v>7200</v>
      </c>
      <c r="L702" s="6">
        <f t="shared" si="53"/>
        <v>1807.56</v>
      </c>
      <c r="N702" s="22">
        <f t="shared" si="50"/>
        <v>31258.140443211934</v>
      </c>
      <c r="O702" s="14">
        <f t="shared" si="51"/>
        <v>12450962136312.262</v>
      </c>
      <c r="Q702" s="22"/>
      <c r="V702" s="16"/>
      <c r="W702" s="16"/>
      <c r="X702" s="16"/>
      <c r="Z702" s="15"/>
      <c r="AA702" s="16"/>
      <c r="AB702" s="3"/>
      <c r="AC702" s="69"/>
      <c r="AD702" s="3"/>
      <c r="AF702" s="29"/>
      <c r="AG702" s="30"/>
      <c r="AH702" s="29"/>
      <c r="AI702" s="29"/>
      <c r="AJ702" s="31"/>
      <c r="AK702" s="29"/>
      <c r="AL702" s="30"/>
    </row>
    <row r="703" spans="1:38">
      <c r="A703" s="32">
        <v>40516</v>
      </c>
      <c r="B703" s="9">
        <v>50</v>
      </c>
      <c r="C703" s="33">
        <v>0.20599999999999999</v>
      </c>
      <c r="D703" s="34">
        <f t="shared" si="47"/>
        <v>5.7826856440288739E-2</v>
      </c>
      <c r="E703" s="34">
        <v>8078.1952579250801</v>
      </c>
      <c r="F703" s="3" t="e">
        <f ca="1">VLOOKUP(A703,ERCOT_345kv_West_ATC!A:B,2)</f>
        <v>#N/A</v>
      </c>
      <c r="G703" s="3" t="e">
        <f ca="1">VLOOKUP(A703,ERCOT_345kv_West_ATC!G:H,2)</f>
        <v>#N/A</v>
      </c>
      <c r="I703" s="5">
        <f t="shared" si="48"/>
        <v>6</v>
      </c>
      <c r="J703" s="4">
        <f t="shared" si="49"/>
        <v>144</v>
      </c>
      <c r="K703" s="4">
        <f t="shared" si="52"/>
        <v>7200</v>
      </c>
      <c r="L703" s="6">
        <f t="shared" si="53"/>
        <v>1483.1999999999998</v>
      </c>
      <c r="N703" s="22">
        <f t="shared" si="50"/>
        <v>25648.982000803258</v>
      </c>
      <c r="O703" s="14">
        <f t="shared" si="51"/>
        <v>12450962136312.262</v>
      </c>
      <c r="Q703" s="22"/>
      <c r="V703" s="16"/>
      <c r="W703" s="16"/>
      <c r="X703" s="16"/>
      <c r="Z703" s="15"/>
      <c r="AA703" s="16"/>
      <c r="AB703" s="3"/>
      <c r="AC703" s="69"/>
      <c r="AD703" s="3"/>
      <c r="AF703" s="29"/>
      <c r="AG703" s="30"/>
      <c r="AH703" s="29"/>
      <c r="AI703" s="29"/>
      <c r="AJ703" s="31"/>
      <c r="AK703" s="29"/>
      <c r="AL703" s="30"/>
    </row>
    <row r="704" spans="1:38">
      <c r="A704" s="32">
        <v>40517</v>
      </c>
      <c r="B704" s="9">
        <v>50</v>
      </c>
      <c r="C704" s="33">
        <v>0.19500000000000001</v>
      </c>
      <c r="D704" s="34">
        <f t="shared" si="47"/>
        <v>5.7826856440288739E-2</v>
      </c>
      <c r="E704" s="34">
        <v>8078.1952579250801</v>
      </c>
      <c r="F704" s="3" t="e">
        <f ca="1">VLOOKUP(A704,ERCOT_345kv_West_ATC!A:B,2)</f>
        <v>#N/A</v>
      </c>
      <c r="G704" s="3" t="e">
        <f ca="1">VLOOKUP(A704,ERCOT_345kv_West_ATC!G:H,2)</f>
        <v>#N/A</v>
      </c>
      <c r="I704" s="5">
        <f t="shared" si="48"/>
        <v>6</v>
      </c>
      <c r="J704" s="4">
        <f t="shared" si="49"/>
        <v>144</v>
      </c>
      <c r="K704" s="4">
        <f t="shared" si="52"/>
        <v>7200</v>
      </c>
      <c r="L704" s="6">
        <f t="shared" si="53"/>
        <v>1404</v>
      </c>
      <c r="N704" s="22">
        <f t="shared" si="50"/>
        <v>24279.376165808913</v>
      </c>
      <c r="O704" s="14">
        <f t="shared" si="51"/>
        <v>12450962136312.262</v>
      </c>
      <c r="Q704" s="22"/>
      <c r="V704" s="16"/>
      <c r="W704" s="16"/>
      <c r="X704" s="16"/>
      <c r="Z704" s="15"/>
      <c r="AA704" s="16"/>
      <c r="AB704" s="3"/>
      <c r="AC704" s="69"/>
      <c r="AD704" s="3"/>
      <c r="AF704" s="29"/>
      <c r="AG704" s="30"/>
      <c r="AH704" s="29"/>
      <c r="AI704" s="29"/>
      <c r="AJ704" s="31"/>
      <c r="AK704" s="29"/>
      <c r="AL704" s="30"/>
    </row>
    <row r="705" spans="1:38">
      <c r="A705" s="32">
        <v>40518</v>
      </c>
      <c r="B705" s="9">
        <v>50</v>
      </c>
      <c r="C705" s="33">
        <v>0.20399999999999999</v>
      </c>
      <c r="D705" s="34">
        <f t="shared" si="47"/>
        <v>5.7826856440288739E-2</v>
      </c>
      <c r="E705" s="34">
        <v>8078.1952579250801</v>
      </c>
      <c r="F705" s="3" t="e">
        <f ca="1">VLOOKUP(A705,ERCOT_345kv_West_ATC!A:B,2)</f>
        <v>#N/A</v>
      </c>
      <c r="G705" s="3" t="e">
        <f ca="1">VLOOKUP(A705,ERCOT_345kv_West_ATC!G:H,2)</f>
        <v>#N/A</v>
      </c>
      <c r="I705" s="5">
        <f t="shared" si="48"/>
        <v>6</v>
      </c>
      <c r="J705" s="4">
        <f t="shared" si="49"/>
        <v>144</v>
      </c>
      <c r="K705" s="4">
        <f t="shared" si="52"/>
        <v>7200</v>
      </c>
      <c r="L705" s="6">
        <f t="shared" si="53"/>
        <v>1468.8</v>
      </c>
      <c r="N705" s="22">
        <f t="shared" si="50"/>
        <v>25399.962758077014</v>
      </c>
      <c r="O705" s="14">
        <f t="shared" si="51"/>
        <v>12450962136312.262</v>
      </c>
      <c r="Q705" s="22"/>
      <c r="V705" s="16"/>
      <c r="W705" s="16"/>
      <c r="X705" s="16"/>
      <c r="Z705" s="15"/>
      <c r="AA705" s="16"/>
      <c r="AB705" s="3"/>
      <c r="AC705" s="69"/>
      <c r="AD705" s="3"/>
      <c r="AF705" s="29"/>
      <c r="AG705" s="30"/>
      <c r="AH705" s="29"/>
      <c r="AI705" s="29"/>
      <c r="AJ705" s="31"/>
      <c r="AK705" s="29"/>
      <c r="AL705" s="30"/>
    </row>
    <row r="706" spans="1:38">
      <c r="A706" s="32">
        <v>40519</v>
      </c>
      <c r="B706" s="9">
        <v>50</v>
      </c>
      <c r="C706" s="33">
        <v>0.2366</v>
      </c>
      <c r="D706" s="34">
        <f t="shared" si="47"/>
        <v>5.7826856440288739E-2</v>
      </c>
      <c r="E706" s="34">
        <v>8078.1952579250801</v>
      </c>
      <c r="F706" s="3" t="e">
        <f ca="1">VLOOKUP(A706,ERCOT_345kv_West_ATC!A:B,2)</f>
        <v>#N/A</v>
      </c>
      <c r="G706" s="3" t="e">
        <f ca="1">VLOOKUP(A706,ERCOT_345kv_West_ATC!G:H,2)</f>
        <v>#N/A</v>
      </c>
      <c r="I706" s="5">
        <f t="shared" si="48"/>
        <v>6</v>
      </c>
      <c r="J706" s="4">
        <f t="shared" si="49"/>
        <v>144</v>
      </c>
      <c r="K706" s="4">
        <f t="shared" si="52"/>
        <v>7200</v>
      </c>
      <c r="L706" s="6">
        <f t="shared" si="53"/>
        <v>1703.52</v>
      </c>
      <c r="N706" s="22">
        <f t="shared" si="50"/>
        <v>29458.976414514815</v>
      </c>
      <c r="O706" s="14">
        <f t="shared" si="51"/>
        <v>12450962136312.262</v>
      </c>
      <c r="Q706" s="22"/>
      <c r="V706" s="16"/>
      <c r="W706" s="16"/>
      <c r="X706" s="16"/>
      <c r="Z706" s="15"/>
      <c r="AA706" s="16"/>
      <c r="AB706" s="3"/>
      <c r="AC706" s="69"/>
      <c r="AD706" s="3"/>
      <c r="AF706" s="29"/>
      <c r="AG706" s="30"/>
      <c r="AH706" s="29"/>
      <c r="AI706" s="29"/>
      <c r="AJ706" s="31"/>
      <c r="AK706" s="29"/>
      <c r="AL706" s="30"/>
    </row>
    <row r="707" spans="1:38">
      <c r="A707" s="32">
        <v>40520</v>
      </c>
      <c r="B707" s="9">
        <v>50</v>
      </c>
      <c r="C707" s="33">
        <v>0.23880000000000001</v>
      </c>
      <c r="D707" s="34">
        <f t="shared" si="47"/>
        <v>5.7826856440288739E-2</v>
      </c>
      <c r="E707" s="34">
        <v>8078.1952579250801</v>
      </c>
      <c r="F707" s="3" t="e">
        <f ca="1">VLOOKUP(A707,ERCOT_345kv_West_ATC!A:B,2)</f>
        <v>#N/A</v>
      </c>
      <c r="G707" s="3" t="e">
        <f ca="1">VLOOKUP(A707,ERCOT_345kv_West_ATC!G:H,2)</f>
        <v>#N/A</v>
      </c>
      <c r="I707" s="5">
        <f t="shared" si="48"/>
        <v>6</v>
      </c>
      <c r="J707" s="4">
        <f t="shared" si="49"/>
        <v>144</v>
      </c>
      <c r="K707" s="4">
        <f t="shared" si="52"/>
        <v>7200</v>
      </c>
      <c r="L707" s="6">
        <f t="shared" si="53"/>
        <v>1719.3600000000001</v>
      </c>
      <c r="N707" s="22">
        <f t="shared" si="50"/>
        <v>29732.897581513684</v>
      </c>
      <c r="O707" s="14">
        <f t="shared" si="51"/>
        <v>12450962136312.262</v>
      </c>
      <c r="Q707" s="22"/>
      <c r="V707" s="16"/>
      <c r="W707" s="16"/>
      <c r="X707" s="16"/>
      <c r="Z707" s="15"/>
      <c r="AA707" s="16"/>
      <c r="AB707" s="3"/>
      <c r="AC707" s="69"/>
      <c r="AD707" s="3"/>
      <c r="AF707" s="29"/>
      <c r="AG707" s="30"/>
      <c r="AH707" s="29"/>
      <c r="AI707" s="29"/>
      <c r="AJ707" s="31"/>
      <c r="AK707" s="29"/>
      <c r="AL707" s="30"/>
    </row>
    <row r="708" spans="1:38">
      <c r="A708" s="32">
        <v>40521</v>
      </c>
      <c r="B708" s="9">
        <v>50</v>
      </c>
      <c r="C708" s="33">
        <v>0.192105</v>
      </c>
      <c r="D708" s="34">
        <f t="shared" si="47"/>
        <v>8.7704568734528005E-2</v>
      </c>
      <c r="E708" s="34">
        <v>12251.9997603745</v>
      </c>
      <c r="F708" s="3" t="e">
        <f ca="1">VLOOKUP(A708,ERCOT_345kv_West_ATC!A:B,2)</f>
        <v>#N/A</v>
      </c>
      <c r="G708" s="3" t="e">
        <f ca="1">VLOOKUP(A708,ERCOT_345kv_West_ATC!G:H,2)</f>
        <v>#N/A</v>
      </c>
      <c r="I708" s="5">
        <f t="shared" si="48"/>
        <v>6</v>
      </c>
      <c r="J708" s="4">
        <f t="shared" si="49"/>
        <v>144</v>
      </c>
      <c r="K708" s="4">
        <f t="shared" si="52"/>
        <v>7200</v>
      </c>
      <c r="L708" s="6">
        <f t="shared" si="53"/>
        <v>1383.1559999999999</v>
      </c>
      <c r="N708" s="22">
        <f t="shared" si="50"/>
        <v>15770.626547251599</v>
      </c>
      <c r="O708" s="14">
        <f t="shared" si="51"/>
        <v>8209378489498.7637</v>
      </c>
      <c r="Q708" s="22"/>
      <c r="V708" s="16"/>
      <c r="W708" s="16"/>
      <c r="X708" s="16"/>
      <c r="Z708" s="15"/>
      <c r="AA708" s="16"/>
      <c r="AB708" s="3"/>
      <c r="AC708" s="69"/>
      <c r="AD708" s="3"/>
      <c r="AF708" s="29"/>
      <c r="AG708" s="30"/>
      <c r="AH708" s="29"/>
      <c r="AI708" s="29"/>
      <c r="AJ708" s="31"/>
      <c r="AK708" s="29"/>
      <c r="AL708" s="30"/>
    </row>
    <row r="709" spans="1:38">
      <c r="A709" s="32">
        <v>40522</v>
      </c>
      <c r="B709" s="9">
        <v>50</v>
      </c>
      <c r="C709" s="33">
        <v>0.20385</v>
      </c>
      <c r="D709" s="34">
        <f t="shared" si="47"/>
        <v>8.7704568734528005E-2</v>
      </c>
      <c r="E709" s="34">
        <v>12251.9997603745</v>
      </c>
      <c r="F709" s="3" t="e">
        <f ca="1">VLOOKUP(A709,ERCOT_345kv_West_ATC!A:B,2)</f>
        <v>#N/A</v>
      </c>
      <c r="G709" s="3" t="e">
        <f ca="1">VLOOKUP(A709,ERCOT_345kv_West_ATC!G:H,2)</f>
        <v>#N/A</v>
      </c>
      <c r="I709" s="5">
        <f t="shared" si="48"/>
        <v>6</v>
      </c>
      <c r="J709" s="4">
        <f t="shared" si="49"/>
        <v>144</v>
      </c>
      <c r="K709" s="4">
        <f t="shared" si="52"/>
        <v>7200</v>
      </c>
      <c r="L709" s="6">
        <f t="shared" si="53"/>
        <v>1467.72</v>
      </c>
      <c r="N709" s="22">
        <f t="shared" si="50"/>
        <v>16734.818050843231</v>
      </c>
      <c r="O709" s="14">
        <f t="shared" si="51"/>
        <v>8209378489498.7637</v>
      </c>
      <c r="Q709" s="22"/>
      <c r="V709" s="16"/>
      <c r="W709" s="16"/>
      <c r="X709" s="16"/>
      <c r="Z709" s="15"/>
      <c r="AA709" s="16"/>
      <c r="AB709" s="3"/>
      <c r="AC709" s="69"/>
      <c r="AD709" s="3"/>
      <c r="AF709" s="29"/>
      <c r="AG709" s="30"/>
      <c r="AH709" s="29"/>
      <c r="AI709" s="29"/>
      <c r="AJ709" s="31"/>
      <c r="AK709" s="29"/>
      <c r="AL709" s="30"/>
    </row>
    <row r="710" spans="1:38">
      <c r="A710" s="32">
        <v>40523</v>
      </c>
      <c r="B710" s="9">
        <v>50</v>
      </c>
      <c r="C710" s="33">
        <v>0.22800000000000001</v>
      </c>
      <c r="D710" s="34">
        <f t="shared" si="47"/>
        <v>8.7704568734528005E-2</v>
      </c>
      <c r="E710" s="34">
        <v>12251.9997603745</v>
      </c>
      <c r="F710" s="3" t="e">
        <f ca="1">VLOOKUP(A710,ERCOT_345kv_West_ATC!A:B,2)</f>
        <v>#N/A</v>
      </c>
      <c r="G710" s="3" t="e">
        <f ca="1">VLOOKUP(A710,ERCOT_345kv_West_ATC!G:H,2)</f>
        <v>#N/A</v>
      </c>
      <c r="I710" s="5">
        <f t="shared" si="48"/>
        <v>6</v>
      </c>
      <c r="J710" s="4">
        <f t="shared" si="49"/>
        <v>144</v>
      </c>
      <c r="K710" s="4">
        <f t="shared" si="52"/>
        <v>7200</v>
      </c>
      <c r="L710" s="6">
        <f t="shared" si="53"/>
        <v>1641.6000000000001</v>
      </c>
      <c r="N710" s="22">
        <f t="shared" si="50"/>
        <v>18717.382956057183</v>
      </c>
      <c r="O710" s="14">
        <f t="shared" si="51"/>
        <v>8209378489498.7637</v>
      </c>
      <c r="Q710" s="22"/>
      <c r="V710" s="16"/>
      <c r="W710" s="16"/>
      <c r="X710" s="16"/>
      <c r="Z710" s="15"/>
      <c r="AA710" s="16"/>
      <c r="AB710" s="3"/>
      <c r="AC710" s="69"/>
      <c r="AD710" s="3"/>
      <c r="AF710" s="29"/>
      <c r="AG710" s="30"/>
      <c r="AH710" s="29"/>
      <c r="AI710" s="29"/>
      <c r="AJ710" s="31"/>
      <c r="AK710" s="29"/>
      <c r="AL710" s="30"/>
    </row>
    <row r="711" spans="1:38">
      <c r="A711" s="32">
        <v>40524</v>
      </c>
      <c r="B711" s="9">
        <v>50</v>
      </c>
      <c r="C711" s="33">
        <v>0.22</v>
      </c>
      <c r="D711" s="34">
        <f t="shared" si="47"/>
        <v>8.7704568734528005E-2</v>
      </c>
      <c r="E711" s="34">
        <v>12251.9997603745</v>
      </c>
      <c r="F711" s="3" t="e">
        <f ca="1">VLOOKUP(A711,ERCOT_345kv_West_ATC!A:B,2)</f>
        <v>#N/A</v>
      </c>
      <c r="G711" s="3" t="e">
        <f ca="1">VLOOKUP(A711,ERCOT_345kv_West_ATC!G:H,2)</f>
        <v>#N/A</v>
      </c>
      <c r="I711" s="5">
        <f t="shared" si="48"/>
        <v>6</v>
      </c>
      <c r="J711" s="4">
        <f t="shared" si="49"/>
        <v>144</v>
      </c>
      <c r="K711" s="4">
        <f t="shared" si="52"/>
        <v>7200</v>
      </c>
      <c r="L711" s="6">
        <f t="shared" si="53"/>
        <v>1584</v>
      </c>
      <c r="N711" s="22">
        <f t="shared" si="50"/>
        <v>18060.632676897279</v>
      </c>
      <c r="O711" s="14">
        <f t="shared" si="51"/>
        <v>8209378489498.7637</v>
      </c>
      <c r="Q711" s="22"/>
      <c r="V711" s="16"/>
      <c r="W711" s="16"/>
      <c r="X711" s="16"/>
      <c r="Z711" s="15"/>
      <c r="AA711" s="16"/>
      <c r="AB711" s="3"/>
      <c r="AC711" s="69"/>
      <c r="AD711" s="3"/>
      <c r="AF711" s="29"/>
      <c r="AG711" s="30"/>
      <c r="AH711" s="29"/>
      <c r="AI711" s="29"/>
      <c r="AJ711" s="31"/>
      <c r="AK711" s="29"/>
      <c r="AL711" s="30"/>
    </row>
    <row r="712" spans="1:38">
      <c r="A712" s="32">
        <v>40525</v>
      </c>
      <c r="B712" s="9">
        <v>50</v>
      </c>
      <c r="C712" s="33">
        <v>0.22989999999999999</v>
      </c>
      <c r="D712" s="34">
        <f t="shared" si="47"/>
        <v>8.7704568734528005E-2</v>
      </c>
      <c r="E712" s="34">
        <v>12251.9997603745</v>
      </c>
      <c r="F712" s="3" t="e">
        <f ca="1">VLOOKUP(A712,ERCOT_345kv_West_ATC!A:B,2)</f>
        <v>#N/A</v>
      </c>
      <c r="G712" s="3" t="e">
        <f ca="1">VLOOKUP(A712,ERCOT_345kv_West_ATC!G:H,2)</f>
        <v>#N/A</v>
      </c>
      <c r="I712" s="5">
        <f t="shared" si="48"/>
        <v>6</v>
      </c>
      <c r="J712" s="4">
        <f t="shared" si="49"/>
        <v>144</v>
      </c>
      <c r="K712" s="4">
        <f t="shared" si="52"/>
        <v>7200</v>
      </c>
      <c r="L712" s="6">
        <f t="shared" si="53"/>
        <v>1655.28</v>
      </c>
      <c r="N712" s="22">
        <f t="shared" si="50"/>
        <v>18873.361147357657</v>
      </c>
      <c r="O712" s="14">
        <f t="shared" si="51"/>
        <v>8209378489498.7637</v>
      </c>
      <c r="Q712" s="22"/>
      <c r="V712" s="16"/>
      <c r="W712" s="16"/>
      <c r="X712" s="16"/>
      <c r="Z712" s="15"/>
      <c r="AA712" s="16"/>
      <c r="AB712" s="3"/>
      <c r="AC712" s="69"/>
      <c r="AD712" s="3"/>
      <c r="AF712" s="29"/>
      <c r="AG712" s="30"/>
      <c r="AH712" s="29"/>
      <c r="AI712" s="29"/>
      <c r="AJ712" s="31"/>
      <c r="AK712" s="29"/>
      <c r="AL712" s="30"/>
    </row>
    <row r="713" spans="1:38">
      <c r="A713" s="32">
        <v>40526</v>
      </c>
      <c r="B713" s="9">
        <v>50</v>
      </c>
      <c r="C713" s="33">
        <v>0.24668999999999999</v>
      </c>
      <c r="D713" s="34">
        <f t="shared" si="47"/>
        <v>8.7704568734528005E-2</v>
      </c>
      <c r="E713" s="34">
        <v>12251.9997603745</v>
      </c>
      <c r="F713" s="3" t="e">
        <f ca="1">VLOOKUP(A713,ERCOT_345kv_West_ATC!A:B,2)</f>
        <v>#N/A</v>
      </c>
      <c r="G713" s="3" t="e">
        <f ca="1">VLOOKUP(A713,ERCOT_345kv_West_ATC!G:H,2)</f>
        <v>#N/A</v>
      </c>
      <c r="I713" s="5">
        <f t="shared" si="48"/>
        <v>6</v>
      </c>
      <c r="J713" s="4">
        <f t="shared" si="49"/>
        <v>144</v>
      </c>
      <c r="K713" s="4">
        <f t="shared" si="52"/>
        <v>7200</v>
      </c>
      <c r="L713" s="6">
        <f t="shared" si="53"/>
        <v>1776.1679999999999</v>
      </c>
      <c r="N713" s="22">
        <f t="shared" si="50"/>
        <v>20251.715795744498</v>
      </c>
      <c r="O713" s="14">
        <f t="shared" si="51"/>
        <v>8209378489498.7637</v>
      </c>
      <c r="Q713" s="22"/>
      <c r="V713" s="16"/>
      <c r="W713" s="16"/>
      <c r="X713" s="16"/>
      <c r="Z713" s="15"/>
      <c r="AA713" s="16"/>
      <c r="AB713" s="3"/>
      <c r="AC713" s="69"/>
      <c r="AD713" s="3"/>
      <c r="AF713" s="29"/>
      <c r="AG713" s="30"/>
      <c r="AH713" s="29"/>
      <c r="AI713" s="29"/>
      <c r="AJ713" s="31"/>
      <c r="AK713" s="29"/>
      <c r="AL713" s="30"/>
    </row>
    <row r="714" spans="1:38">
      <c r="A714" s="32">
        <v>40527</v>
      </c>
      <c r="B714" s="9">
        <v>50</v>
      </c>
      <c r="C714" s="33">
        <v>0.24</v>
      </c>
      <c r="D714" s="34">
        <f t="shared" si="47"/>
        <v>8.7704568734528005E-2</v>
      </c>
      <c r="E714" s="34">
        <v>12251.9997603745</v>
      </c>
      <c r="F714" s="3" t="e">
        <f ca="1">VLOOKUP(A714,ERCOT_345kv_West_ATC!A:B,2)</f>
        <v>#N/A</v>
      </c>
      <c r="G714" s="3" t="e">
        <f ca="1">VLOOKUP(A714,ERCOT_345kv_West_ATC!G:H,2)</f>
        <v>#N/A</v>
      </c>
      <c r="I714" s="5">
        <f t="shared" si="48"/>
        <v>6</v>
      </c>
      <c r="J714" s="4">
        <f t="shared" si="49"/>
        <v>144</v>
      </c>
      <c r="K714" s="4">
        <f t="shared" si="52"/>
        <v>7200</v>
      </c>
      <c r="L714" s="6">
        <f t="shared" si="53"/>
        <v>1728</v>
      </c>
      <c r="N714" s="22">
        <f t="shared" si="50"/>
        <v>19702.508374797031</v>
      </c>
      <c r="O714" s="14">
        <f t="shared" si="51"/>
        <v>8209378489498.7637</v>
      </c>
      <c r="Q714" s="22"/>
      <c r="V714" s="16"/>
      <c r="W714" s="16"/>
      <c r="X714" s="16"/>
      <c r="Z714" s="15"/>
      <c r="AA714" s="16"/>
      <c r="AB714" s="3"/>
      <c r="AC714" s="69"/>
      <c r="AD714" s="3"/>
      <c r="AF714" s="29"/>
      <c r="AG714" s="30"/>
      <c r="AH714" s="29"/>
      <c r="AI714" s="29"/>
      <c r="AJ714" s="31"/>
      <c r="AK714" s="29"/>
      <c r="AL714" s="30"/>
    </row>
    <row r="715" spans="1:38">
      <c r="A715" s="32">
        <v>40528</v>
      </c>
      <c r="B715" s="9">
        <v>50</v>
      </c>
      <c r="C715" s="33">
        <v>0.24995999999999999</v>
      </c>
      <c r="D715" s="34">
        <f t="shared" si="47"/>
        <v>8.7704568734528005E-2</v>
      </c>
      <c r="E715" s="34">
        <v>12251.9997603745</v>
      </c>
      <c r="F715" s="3" t="e">
        <f ca="1">VLOOKUP(A715,ERCOT_345kv_West_ATC!A:B,2)</f>
        <v>#N/A</v>
      </c>
      <c r="G715" s="3" t="e">
        <f ca="1">VLOOKUP(A715,ERCOT_345kv_West_ATC!G:H,2)</f>
        <v>#N/A</v>
      </c>
      <c r="I715" s="5">
        <f t="shared" si="48"/>
        <v>6</v>
      </c>
      <c r="J715" s="4">
        <f t="shared" si="49"/>
        <v>144</v>
      </c>
      <c r="K715" s="4">
        <f t="shared" si="52"/>
        <v>7200</v>
      </c>
      <c r="L715" s="6">
        <f t="shared" si="53"/>
        <v>1799.712</v>
      </c>
      <c r="N715" s="22">
        <f t="shared" si="50"/>
        <v>20520.162472351109</v>
      </c>
      <c r="O715" s="14">
        <f t="shared" si="51"/>
        <v>8209378489498.7637</v>
      </c>
      <c r="Q715" s="22"/>
      <c r="V715" s="16"/>
      <c r="W715" s="16"/>
      <c r="X715" s="16"/>
      <c r="Z715" s="15"/>
      <c r="AA715" s="16"/>
      <c r="AB715" s="3"/>
      <c r="AC715" s="69"/>
      <c r="AD715" s="3"/>
      <c r="AF715" s="29"/>
      <c r="AG715" s="30"/>
      <c r="AH715" s="29"/>
      <c r="AI715" s="29"/>
      <c r="AJ715" s="31"/>
      <c r="AK715" s="29"/>
      <c r="AL715" s="30"/>
    </row>
    <row r="716" spans="1:38">
      <c r="A716" s="32">
        <v>40529</v>
      </c>
      <c r="B716" s="9">
        <v>50</v>
      </c>
      <c r="C716" s="33">
        <v>0.24</v>
      </c>
      <c r="D716" s="34">
        <f t="shared" si="47"/>
        <v>8.7704568734528005E-2</v>
      </c>
      <c r="E716" s="34">
        <v>12251.9997603745</v>
      </c>
      <c r="F716" s="3" t="e">
        <f ca="1">VLOOKUP(A716,ERCOT_345kv_West_ATC!A:B,2)</f>
        <v>#N/A</v>
      </c>
      <c r="G716" s="3" t="e">
        <f ca="1">VLOOKUP(A716,ERCOT_345kv_West_ATC!G:H,2)</f>
        <v>#N/A</v>
      </c>
      <c r="I716" s="5">
        <f t="shared" si="48"/>
        <v>6</v>
      </c>
      <c r="J716" s="4">
        <f t="shared" si="49"/>
        <v>144</v>
      </c>
      <c r="K716" s="4">
        <f t="shared" si="52"/>
        <v>7200</v>
      </c>
      <c r="L716" s="6">
        <f t="shared" si="53"/>
        <v>1728</v>
      </c>
      <c r="N716" s="22">
        <f t="shared" si="50"/>
        <v>19702.508374797031</v>
      </c>
      <c r="O716" s="14">
        <f t="shared" si="51"/>
        <v>8209378489498.7637</v>
      </c>
      <c r="Q716" s="22"/>
      <c r="V716" s="16"/>
      <c r="W716" s="16"/>
      <c r="X716" s="16"/>
      <c r="Z716" s="15"/>
      <c r="AA716" s="16"/>
      <c r="AB716" s="3"/>
      <c r="AC716" s="69"/>
      <c r="AD716" s="3"/>
      <c r="AF716" s="29"/>
      <c r="AG716" s="30"/>
      <c r="AH716" s="29"/>
      <c r="AI716" s="29"/>
      <c r="AJ716" s="31"/>
      <c r="AK716" s="29"/>
      <c r="AL716" s="30"/>
    </row>
    <row r="717" spans="1:38">
      <c r="A717" s="32">
        <v>40530</v>
      </c>
      <c r="B717" s="9">
        <v>50</v>
      </c>
      <c r="C717" s="33">
        <v>0.24099999999999999</v>
      </c>
      <c r="D717" s="34">
        <f t="shared" si="47"/>
        <v>8.7704568734528005E-2</v>
      </c>
      <c r="E717" s="34">
        <v>12251.9997603745</v>
      </c>
      <c r="F717" s="3" t="e">
        <f ca="1">VLOOKUP(A717,ERCOT_345kv_West_ATC!A:B,2)</f>
        <v>#N/A</v>
      </c>
      <c r="G717" s="3" t="e">
        <f ca="1">VLOOKUP(A717,ERCOT_345kv_West_ATC!G:H,2)</f>
        <v>#N/A</v>
      </c>
      <c r="I717" s="5">
        <f t="shared" si="48"/>
        <v>6</v>
      </c>
      <c r="J717" s="4">
        <f t="shared" si="49"/>
        <v>144</v>
      </c>
      <c r="K717" s="4">
        <f t="shared" si="52"/>
        <v>7200</v>
      </c>
      <c r="L717" s="6">
        <f t="shared" si="53"/>
        <v>1735.2</v>
      </c>
      <c r="N717" s="22">
        <f t="shared" si="50"/>
        <v>19784.602159692022</v>
      </c>
      <c r="O717" s="14">
        <f t="shared" si="51"/>
        <v>8209378489498.7637</v>
      </c>
      <c r="Q717" s="22"/>
      <c r="V717" s="16"/>
      <c r="W717" s="16"/>
      <c r="X717" s="16"/>
      <c r="Z717" s="15"/>
      <c r="AA717" s="16"/>
      <c r="AB717" s="3"/>
      <c r="AC717" s="69"/>
      <c r="AD717" s="3"/>
      <c r="AF717" s="29"/>
      <c r="AG717" s="30"/>
      <c r="AH717" s="29"/>
      <c r="AI717" s="29"/>
      <c r="AJ717" s="31"/>
      <c r="AK717" s="29"/>
      <c r="AL717" s="30"/>
    </row>
    <row r="718" spans="1:38">
      <c r="A718" s="32">
        <v>40531</v>
      </c>
      <c r="B718" s="9">
        <v>50</v>
      </c>
      <c r="C718" s="33">
        <v>0.24010000000000001</v>
      </c>
      <c r="D718" s="34">
        <f t="shared" si="47"/>
        <v>8.7704568734528005E-2</v>
      </c>
      <c r="E718" s="34">
        <v>12251.9997603745</v>
      </c>
      <c r="F718" s="3" t="e">
        <f ca="1">VLOOKUP(A718,ERCOT_345kv_West_ATC!A:B,2)</f>
        <v>#N/A</v>
      </c>
      <c r="G718" s="3" t="e">
        <f ca="1">VLOOKUP(A718,ERCOT_345kv_West_ATC!G:H,2)</f>
        <v>#N/A</v>
      </c>
      <c r="I718" s="5">
        <f t="shared" si="48"/>
        <v>6</v>
      </c>
      <c r="J718" s="4">
        <f t="shared" si="49"/>
        <v>144</v>
      </c>
      <c r="K718" s="4">
        <f t="shared" si="52"/>
        <v>7200</v>
      </c>
      <c r="L718" s="6">
        <f t="shared" si="53"/>
        <v>1728.72</v>
      </c>
      <c r="N718" s="22">
        <f t="shared" si="50"/>
        <v>19710.717753286532</v>
      </c>
      <c r="O718" s="14">
        <f t="shared" si="51"/>
        <v>8209378489498.7637</v>
      </c>
      <c r="Q718" s="22"/>
      <c r="V718" s="16"/>
      <c r="W718" s="16"/>
      <c r="X718" s="16"/>
      <c r="Z718" s="15"/>
      <c r="AA718" s="16"/>
      <c r="AB718" s="3"/>
      <c r="AC718" s="69"/>
      <c r="AD718" s="3"/>
      <c r="AF718" s="29"/>
      <c r="AG718" s="30"/>
      <c r="AH718" s="29"/>
      <c r="AI718" s="29"/>
      <c r="AJ718" s="31"/>
      <c r="AK718" s="29"/>
      <c r="AL718" s="30"/>
    </row>
    <row r="719" spans="1:38">
      <c r="A719" s="32">
        <v>40532</v>
      </c>
      <c r="B719" s="9">
        <v>50</v>
      </c>
      <c r="C719" s="33">
        <v>0.26700000000000002</v>
      </c>
      <c r="D719" s="34">
        <f t="shared" si="47"/>
        <v>8.7704568734528005E-2</v>
      </c>
      <c r="E719" s="34">
        <v>12251.9997603745</v>
      </c>
      <c r="F719" s="3" t="e">
        <f ca="1">VLOOKUP(A719,ERCOT_345kv_West_ATC!A:B,2)</f>
        <v>#N/A</v>
      </c>
      <c r="G719" s="3" t="e">
        <f ca="1">VLOOKUP(A719,ERCOT_345kv_West_ATC!G:H,2)</f>
        <v>#N/A</v>
      </c>
      <c r="I719" s="5">
        <f t="shared" si="48"/>
        <v>6</v>
      </c>
      <c r="J719" s="4">
        <f t="shared" si="49"/>
        <v>144</v>
      </c>
      <c r="K719" s="4">
        <f t="shared" si="52"/>
        <v>7200</v>
      </c>
      <c r="L719" s="6">
        <f t="shared" si="53"/>
        <v>1922.4</v>
      </c>
      <c r="N719" s="22">
        <f t="shared" si="50"/>
        <v>21919.040566961699</v>
      </c>
      <c r="O719" s="14">
        <f t="shared" si="51"/>
        <v>8209378489498.7637</v>
      </c>
      <c r="Q719" s="22"/>
      <c r="V719" s="16"/>
      <c r="W719" s="16"/>
      <c r="X719" s="16"/>
      <c r="Z719" s="15"/>
      <c r="AA719" s="16"/>
      <c r="AB719" s="3"/>
      <c r="AC719" s="69"/>
      <c r="AD719" s="3"/>
      <c r="AF719" s="29"/>
      <c r="AG719" s="30"/>
      <c r="AH719" s="29"/>
      <c r="AI719" s="29"/>
      <c r="AJ719" s="31"/>
      <c r="AK719" s="29"/>
      <c r="AL719" s="30"/>
    </row>
    <row r="720" spans="1:38">
      <c r="A720" s="32">
        <v>40533</v>
      </c>
      <c r="B720" s="9">
        <v>50</v>
      </c>
      <c r="C720" s="33">
        <v>0.24</v>
      </c>
      <c r="D720" s="34">
        <f t="shared" si="47"/>
        <v>0.10368325483327687</v>
      </c>
      <c r="E720" s="34">
        <v>14484.162361225401</v>
      </c>
      <c r="F720" s="3" t="e">
        <f ca="1">VLOOKUP(A720,ERCOT_345kv_West_ATC!A:B,2)</f>
        <v>#N/A</v>
      </c>
      <c r="G720" s="3" t="e">
        <f ca="1">VLOOKUP(A720,ERCOT_345kv_West_ATC!G:H,2)</f>
        <v>#N/A</v>
      </c>
      <c r="I720" s="5">
        <f t="shared" si="48"/>
        <v>6</v>
      </c>
      <c r="J720" s="4">
        <f t="shared" si="49"/>
        <v>144</v>
      </c>
      <c r="K720" s="4">
        <f t="shared" si="52"/>
        <v>7200</v>
      </c>
      <c r="L720" s="6">
        <f t="shared" si="53"/>
        <v>1728</v>
      </c>
      <c r="N720" s="22">
        <f t="shared" si="50"/>
        <v>16666.143465293713</v>
      </c>
      <c r="O720" s="14">
        <f t="shared" si="51"/>
        <v>6944226443872.3799</v>
      </c>
      <c r="Q720" s="22"/>
      <c r="V720" s="16"/>
      <c r="W720" s="16"/>
      <c r="X720" s="16"/>
      <c r="Z720" s="15"/>
      <c r="AA720" s="16"/>
      <c r="AB720" s="3"/>
      <c r="AC720" s="69"/>
      <c r="AD720" s="3"/>
      <c r="AF720" s="29"/>
      <c r="AG720" s="30"/>
      <c r="AH720" s="29"/>
      <c r="AI720" s="29"/>
      <c r="AJ720" s="31"/>
      <c r="AK720" s="29"/>
      <c r="AL720" s="30"/>
    </row>
    <row r="721" spans="1:38">
      <c r="A721" s="32">
        <v>40534</v>
      </c>
      <c r="B721" s="9">
        <v>50</v>
      </c>
      <c r="C721" s="33">
        <v>0.25</v>
      </c>
      <c r="D721" s="34">
        <f t="shared" si="47"/>
        <v>0.10368325483327687</v>
      </c>
      <c r="E721" s="34">
        <v>14484.162361225401</v>
      </c>
      <c r="F721" s="3" t="e">
        <f ca="1">VLOOKUP(A721,ERCOT_345kv_West_ATC!A:B,2)</f>
        <v>#N/A</v>
      </c>
      <c r="G721" s="3" t="e">
        <f ca="1">VLOOKUP(A721,ERCOT_345kv_West_ATC!G:H,2)</f>
        <v>#N/A</v>
      </c>
      <c r="I721" s="5">
        <f t="shared" si="48"/>
        <v>6</v>
      </c>
      <c r="J721" s="4">
        <f t="shared" si="49"/>
        <v>144</v>
      </c>
      <c r="K721" s="4">
        <f t="shared" si="52"/>
        <v>7200</v>
      </c>
      <c r="L721" s="6">
        <f t="shared" si="53"/>
        <v>1800</v>
      </c>
      <c r="N721" s="22">
        <f t="shared" si="50"/>
        <v>17360.566109680949</v>
      </c>
      <c r="O721" s="14">
        <f t="shared" si="51"/>
        <v>6944226443872.3799</v>
      </c>
      <c r="Q721" s="22"/>
      <c r="V721" s="16"/>
      <c r="W721" s="16"/>
      <c r="X721" s="16"/>
      <c r="Z721" s="15"/>
      <c r="AA721" s="16"/>
      <c r="AB721" s="3"/>
      <c r="AC721" s="69"/>
      <c r="AD721" s="3"/>
      <c r="AF721" s="29"/>
      <c r="AG721" s="30"/>
      <c r="AH721" s="29"/>
      <c r="AI721" s="29"/>
      <c r="AJ721" s="31"/>
      <c r="AK721" s="29"/>
      <c r="AL721" s="30"/>
    </row>
    <row r="722" spans="1:38">
      <c r="A722" s="32">
        <v>40535</v>
      </c>
      <c r="B722" s="9">
        <v>50</v>
      </c>
      <c r="C722" s="33">
        <v>0.24875249999999999</v>
      </c>
      <c r="D722" s="34">
        <f t="shared" si="47"/>
        <v>0.10368325483327687</v>
      </c>
      <c r="E722" s="34">
        <v>14484.162361225401</v>
      </c>
      <c r="F722" s="3" t="e">
        <f ca="1">VLOOKUP(A722,ERCOT_345kv_West_ATC!A:B,2)</f>
        <v>#N/A</v>
      </c>
      <c r="G722" s="3" t="e">
        <f ca="1">VLOOKUP(A722,ERCOT_345kv_West_ATC!G:H,2)</f>
        <v>#N/A</v>
      </c>
      <c r="I722" s="5">
        <f t="shared" si="48"/>
        <v>6</v>
      </c>
      <c r="J722" s="4">
        <f t="shared" si="49"/>
        <v>144</v>
      </c>
      <c r="K722" s="4">
        <f t="shared" si="52"/>
        <v>7200</v>
      </c>
      <c r="L722" s="6">
        <f t="shared" si="53"/>
        <v>1791.0179999999998</v>
      </c>
      <c r="N722" s="22">
        <f t="shared" si="50"/>
        <v>17273.936884793642</v>
      </c>
      <c r="O722" s="14">
        <f t="shared" si="51"/>
        <v>6944226443872.3799</v>
      </c>
      <c r="Q722" s="22"/>
      <c r="V722" s="16"/>
      <c r="W722" s="16"/>
      <c r="X722" s="16"/>
      <c r="Z722" s="15"/>
      <c r="AA722" s="16"/>
      <c r="AB722" s="3"/>
      <c r="AC722" s="69"/>
      <c r="AD722" s="3"/>
      <c r="AF722" s="29"/>
      <c r="AG722" s="30"/>
      <c r="AH722" s="29"/>
      <c r="AI722" s="29"/>
      <c r="AJ722" s="31"/>
      <c r="AK722" s="29"/>
      <c r="AL722" s="30"/>
    </row>
    <row r="723" spans="1:38">
      <c r="A723" s="32">
        <v>40536</v>
      </c>
      <c r="B723" s="9">
        <v>50</v>
      </c>
      <c r="C723" s="33">
        <v>0.248</v>
      </c>
      <c r="D723" s="34">
        <f t="shared" si="47"/>
        <v>0.10368325483327687</v>
      </c>
      <c r="E723" s="34">
        <v>14484.162361225401</v>
      </c>
      <c r="F723" s="3" t="e">
        <f ca="1">VLOOKUP(A723,ERCOT_345kv_West_ATC!A:B,2)</f>
        <v>#N/A</v>
      </c>
      <c r="G723" s="3" t="e">
        <f ca="1">VLOOKUP(A723,ERCOT_345kv_West_ATC!G:H,2)</f>
        <v>#N/A</v>
      </c>
      <c r="I723" s="5">
        <f t="shared" si="48"/>
        <v>6</v>
      </c>
      <c r="J723" s="4">
        <f t="shared" si="49"/>
        <v>144</v>
      </c>
      <c r="K723" s="4">
        <f t="shared" si="52"/>
        <v>7200</v>
      </c>
      <c r="L723" s="6">
        <f t="shared" si="53"/>
        <v>1785.6</v>
      </c>
      <c r="N723" s="22">
        <f t="shared" si="50"/>
        <v>17221.681580803503</v>
      </c>
      <c r="O723" s="14">
        <f t="shared" si="51"/>
        <v>6944226443872.3799</v>
      </c>
      <c r="Q723" s="22"/>
      <c r="V723" s="16"/>
      <c r="W723" s="16"/>
      <c r="X723" s="16"/>
      <c r="Z723" s="15"/>
      <c r="AA723" s="16"/>
      <c r="AB723" s="3"/>
      <c r="AC723" s="69"/>
      <c r="AD723" s="3"/>
      <c r="AF723" s="29"/>
      <c r="AG723" s="30"/>
      <c r="AH723" s="29"/>
      <c r="AI723" s="29"/>
      <c r="AJ723" s="31"/>
      <c r="AK723" s="29"/>
      <c r="AL723" s="30"/>
    </row>
    <row r="724" spans="1:38">
      <c r="A724" s="32">
        <v>40537</v>
      </c>
      <c r="B724" s="9">
        <v>50</v>
      </c>
      <c r="C724" s="33">
        <v>0.24990000000000001</v>
      </c>
      <c r="D724" s="34">
        <f t="shared" si="47"/>
        <v>0.10368325483327687</v>
      </c>
      <c r="E724" s="34">
        <v>14484.162361225401</v>
      </c>
      <c r="F724" s="3" t="e">
        <f ca="1">VLOOKUP(A724,ERCOT_345kv_West_ATC!A:B,2)</f>
        <v>#N/A</v>
      </c>
      <c r="G724" s="3" t="e">
        <f ca="1">VLOOKUP(A724,ERCOT_345kv_West_ATC!G:H,2)</f>
        <v>#N/A</v>
      </c>
      <c r="I724" s="5">
        <f t="shared" si="48"/>
        <v>6</v>
      </c>
      <c r="J724" s="4">
        <f t="shared" si="49"/>
        <v>144</v>
      </c>
      <c r="K724" s="4">
        <f t="shared" si="52"/>
        <v>7200</v>
      </c>
      <c r="L724" s="6">
        <f t="shared" si="53"/>
        <v>1799.28</v>
      </c>
      <c r="N724" s="22">
        <f t="shared" si="50"/>
        <v>17353.62188323708</v>
      </c>
      <c r="O724" s="14">
        <f t="shared" si="51"/>
        <v>6944226443872.3799</v>
      </c>
      <c r="Q724" s="22"/>
      <c r="V724" s="16"/>
      <c r="W724" s="16"/>
      <c r="X724" s="16"/>
      <c r="Z724" s="15"/>
      <c r="AA724" s="16"/>
      <c r="AB724" s="3"/>
      <c r="AC724" s="69"/>
      <c r="AD724" s="3"/>
      <c r="AF724" s="29"/>
      <c r="AG724" s="30"/>
      <c r="AH724" s="29"/>
      <c r="AI724" s="29"/>
      <c r="AJ724" s="31"/>
      <c r="AK724" s="29"/>
      <c r="AL724" s="30"/>
    </row>
    <row r="725" spans="1:38">
      <c r="A725" s="32">
        <v>40538</v>
      </c>
      <c r="B725" s="9">
        <v>50</v>
      </c>
      <c r="C725" s="33">
        <v>0.26500000000000001</v>
      </c>
      <c r="D725" s="34">
        <f t="shared" si="47"/>
        <v>0.10368325483327687</v>
      </c>
      <c r="E725" s="34">
        <v>14484.162361225401</v>
      </c>
      <c r="F725" s="3" t="e">
        <f ca="1">VLOOKUP(A725,ERCOT_345kv_West_ATC!A:B,2)</f>
        <v>#N/A</v>
      </c>
      <c r="G725" s="3" t="e">
        <f ca="1">VLOOKUP(A725,ERCOT_345kv_West_ATC!G:H,2)</f>
        <v>#N/A</v>
      </c>
      <c r="I725" s="5">
        <f t="shared" si="48"/>
        <v>6</v>
      </c>
      <c r="J725" s="4">
        <f t="shared" si="49"/>
        <v>144</v>
      </c>
      <c r="K725" s="4">
        <f t="shared" si="52"/>
        <v>7200</v>
      </c>
      <c r="L725" s="6">
        <f t="shared" si="53"/>
        <v>1908</v>
      </c>
      <c r="N725" s="22">
        <f t="shared" si="50"/>
        <v>18402.200076261808</v>
      </c>
      <c r="O725" s="14">
        <f t="shared" si="51"/>
        <v>6944226443872.3799</v>
      </c>
      <c r="Q725" s="22"/>
      <c r="V725" s="16"/>
      <c r="W725" s="16"/>
      <c r="X725" s="16"/>
      <c r="Z725" s="15"/>
      <c r="AA725" s="16"/>
      <c r="AB725" s="3"/>
      <c r="AC725" s="69"/>
      <c r="AD725" s="3"/>
      <c r="AF725" s="29"/>
      <c r="AG725" s="30"/>
      <c r="AH725" s="29"/>
      <c r="AI725" s="29"/>
      <c r="AJ725" s="31"/>
      <c r="AK725" s="29"/>
      <c r="AL725" s="30"/>
    </row>
    <row r="726" spans="1:38">
      <c r="A726" s="32">
        <v>40539</v>
      </c>
      <c r="B726" s="9">
        <v>50</v>
      </c>
      <c r="C726" s="33">
        <v>0.26500000000000001</v>
      </c>
      <c r="D726" s="34">
        <f t="shared" si="47"/>
        <v>0.10368325483327687</v>
      </c>
      <c r="E726" s="34">
        <v>14484.162361225401</v>
      </c>
      <c r="F726" s="3" t="e">
        <f ca="1">VLOOKUP(A726,ERCOT_345kv_West_ATC!A:B,2)</f>
        <v>#N/A</v>
      </c>
      <c r="G726" s="3" t="e">
        <f ca="1">VLOOKUP(A726,ERCOT_345kv_West_ATC!G:H,2)</f>
        <v>#N/A</v>
      </c>
      <c r="I726" s="5">
        <f t="shared" si="48"/>
        <v>6</v>
      </c>
      <c r="J726" s="4">
        <f t="shared" si="49"/>
        <v>144</v>
      </c>
      <c r="K726" s="4">
        <f t="shared" si="52"/>
        <v>7200</v>
      </c>
      <c r="L726" s="6">
        <f t="shared" si="53"/>
        <v>1908</v>
      </c>
      <c r="N726" s="22">
        <f t="shared" si="50"/>
        <v>18402.200076261808</v>
      </c>
      <c r="O726" s="14">
        <f t="shared" si="51"/>
        <v>6944226443872.3799</v>
      </c>
      <c r="Q726" s="22"/>
      <c r="V726" s="16"/>
      <c r="W726" s="16"/>
      <c r="X726" s="16"/>
      <c r="Z726" s="15"/>
      <c r="AA726" s="16"/>
      <c r="AB726" s="3"/>
      <c r="AC726" s="69"/>
      <c r="AD726" s="3"/>
      <c r="AF726" s="29"/>
      <c r="AG726" s="30"/>
      <c r="AH726" s="29"/>
      <c r="AI726" s="29"/>
      <c r="AJ726" s="31"/>
      <c r="AK726" s="29"/>
      <c r="AL726" s="30"/>
    </row>
    <row r="727" spans="1:38">
      <c r="A727" s="32">
        <v>40540</v>
      </c>
      <c r="B727" s="9">
        <v>50</v>
      </c>
      <c r="C727" s="33">
        <v>0.28100000000000003</v>
      </c>
      <c r="D727" s="34">
        <f t="shared" si="47"/>
        <v>0.10368325483327687</v>
      </c>
      <c r="E727" s="34">
        <v>14484.162361225401</v>
      </c>
      <c r="F727" s="3" t="e">
        <f ca="1">VLOOKUP(A727,ERCOT_345kv_West_ATC!A:B,2)</f>
        <v>#N/A</v>
      </c>
      <c r="G727" s="3" t="e">
        <f ca="1">VLOOKUP(A727,ERCOT_345kv_West_ATC!G:H,2)</f>
        <v>#N/A</v>
      </c>
      <c r="I727" s="5">
        <f t="shared" si="48"/>
        <v>6</v>
      </c>
      <c r="J727" s="4">
        <f t="shared" si="49"/>
        <v>144</v>
      </c>
      <c r="K727" s="4">
        <f t="shared" si="52"/>
        <v>7200</v>
      </c>
      <c r="L727" s="6">
        <f t="shared" si="53"/>
        <v>2023.2000000000003</v>
      </c>
      <c r="N727" s="22">
        <f t="shared" si="50"/>
        <v>19513.27630728139</v>
      </c>
      <c r="O727" s="14">
        <f t="shared" si="51"/>
        <v>6944226443872.3799</v>
      </c>
      <c r="Q727" s="22"/>
      <c r="V727" s="16"/>
      <c r="W727" s="16"/>
      <c r="X727" s="16"/>
      <c r="Z727" s="15"/>
      <c r="AA727" s="16"/>
      <c r="AB727" s="3"/>
      <c r="AC727" s="69"/>
      <c r="AD727" s="3"/>
      <c r="AF727" s="29"/>
      <c r="AG727" s="30"/>
      <c r="AH727" s="29"/>
      <c r="AI727" s="29"/>
      <c r="AJ727" s="31"/>
      <c r="AK727" s="29"/>
      <c r="AL727" s="30"/>
    </row>
    <row r="728" spans="1:38">
      <c r="A728" s="32">
        <v>40541</v>
      </c>
      <c r="B728" s="9">
        <v>50</v>
      </c>
      <c r="C728" s="33">
        <v>0.29980000000000001</v>
      </c>
      <c r="D728" s="34">
        <f t="shared" si="47"/>
        <v>0.10368325483327687</v>
      </c>
      <c r="E728" s="34">
        <v>14484.162361225401</v>
      </c>
      <c r="F728" s="3" t="e">
        <f ca="1">VLOOKUP(A728,ERCOT_345kv_West_ATC!A:B,2)</f>
        <v>#N/A</v>
      </c>
      <c r="G728" s="3" t="e">
        <f ca="1">VLOOKUP(A728,ERCOT_345kv_West_ATC!G:H,2)</f>
        <v>#N/A</v>
      </c>
      <c r="I728" s="5">
        <f t="shared" si="48"/>
        <v>6</v>
      </c>
      <c r="J728" s="4">
        <f t="shared" si="49"/>
        <v>144</v>
      </c>
      <c r="K728" s="4">
        <f t="shared" si="52"/>
        <v>7200</v>
      </c>
      <c r="L728" s="6">
        <f t="shared" si="53"/>
        <v>2158.56</v>
      </c>
      <c r="N728" s="22">
        <f t="shared" si="50"/>
        <v>20818.790878729396</v>
      </c>
      <c r="O728" s="14">
        <f t="shared" si="51"/>
        <v>6944226443872.3799</v>
      </c>
      <c r="Q728" s="22"/>
      <c r="V728" s="16"/>
      <c r="W728" s="16"/>
      <c r="X728" s="16"/>
      <c r="Z728" s="15"/>
      <c r="AA728" s="16"/>
      <c r="AB728" s="3"/>
      <c r="AC728" s="69"/>
      <c r="AD728" s="3"/>
      <c r="AF728" s="29"/>
      <c r="AG728" s="30"/>
      <c r="AH728" s="29"/>
      <c r="AI728" s="29"/>
      <c r="AJ728" s="31"/>
      <c r="AK728" s="29"/>
      <c r="AL728" s="30"/>
    </row>
    <row r="729" spans="1:38">
      <c r="A729" s="32">
        <v>40542</v>
      </c>
      <c r="B729" s="9">
        <v>50</v>
      </c>
      <c r="C729" s="33">
        <v>0.3</v>
      </c>
      <c r="D729" s="34">
        <f t="shared" si="47"/>
        <v>0.10368325483327687</v>
      </c>
      <c r="E729" s="34">
        <v>14484.162361225401</v>
      </c>
      <c r="F729" s="3" t="e">
        <f ca="1">VLOOKUP(A729,ERCOT_345kv_West_ATC!A:B,2)</f>
        <v>#N/A</v>
      </c>
      <c r="G729" s="3" t="e">
        <f ca="1">VLOOKUP(A729,ERCOT_345kv_West_ATC!G:H,2)</f>
        <v>#N/A</v>
      </c>
      <c r="I729" s="5">
        <f t="shared" si="48"/>
        <v>6</v>
      </c>
      <c r="J729" s="4">
        <f t="shared" si="49"/>
        <v>144</v>
      </c>
      <c r="K729" s="4">
        <f t="shared" si="52"/>
        <v>7200</v>
      </c>
      <c r="L729" s="6">
        <f t="shared" si="53"/>
        <v>2160</v>
      </c>
      <c r="N729" s="22">
        <f t="shared" si="50"/>
        <v>20832.679331617142</v>
      </c>
      <c r="O729" s="14">
        <f t="shared" si="51"/>
        <v>6944226443872.3799</v>
      </c>
      <c r="Q729" s="22"/>
      <c r="V729" s="16"/>
      <c r="W729" s="16"/>
      <c r="X729" s="16"/>
      <c r="Z729" s="15"/>
      <c r="AA729" s="16"/>
      <c r="AB729" s="3"/>
      <c r="AC729" s="69"/>
      <c r="AD729" s="3"/>
      <c r="AF729" s="29"/>
      <c r="AG729" s="30"/>
      <c r="AH729" s="29"/>
      <c r="AI729" s="29"/>
      <c r="AJ729" s="31"/>
      <c r="AK729" s="29"/>
      <c r="AL729" s="30"/>
    </row>
    <row r="730" spans="1:38">
      <c r="A730" s="32">
        <v>40543</v>
      </c>
      <c r="B730" s="9">
        <v>50</v>
      </c>
      <c r="C730" s="33">
        <v>0.3</v>
      </c>
      <c r="D730" s="34">
        <f t="shared" si="47"/>
        <v>0.10368325483327687</v>
      </c>
      <c r="E730" s="34">
        <v>14484.162361225401</v>
      </c>
      <c r="F730" s="3" t="e">
        <f ca="1">VLOOKUP(A730,ERCOT_345kv_West_ATC!A:B,2)</f>
        <v>#N/A</v>
      </c>
      <c r="G730" s="3" t="e">
        <f ca="1">VLOOKUP(A730,ERCOT_345kv_West_ATC!G:H,2)</f>
        <v>#N/A</v>
      </c>
      <c r="I730" s="5">
        <f t="shared" si="48"/>
        <v>6</v>
      </c>
      <c r="J730" s="4">
        <f t="shared" si="49"/>
        <v>144</v>
      </c>
      <c r="K730" s="4">
        <f t="shared" si="52"/>
        <v>7200</v>
      </c>
      <c r="L730" s="6">
        <f t="shared" si="53"/>
        <v>2160</v>
      </c>
      <c r="N730" s="22">
        <f t="shared" si="50"/>
        <v>20832.679331617142</v>
      </c>
      <c r="O730" s="14">
        <f t="shared" si="51"/>
        <v>6944226443872.3799</v>
      </c>
      <c r="Q730" s="22"/>
      <c r="V730" s="16"/>
      <c r="W730" s="16"/>
      <c r="X730" s="16"/>
      <c r="Z730" s="15"/>
      <c r="AA730" s="16"/>
      <c r="AB730" s="3"/>
      <c r="AC730" s="69"/>
      <c r="AD730" s="3"/>
      <c r="AF730" s="29"/>
      <c r="AG730" s="30"/>
      <c r="AH730" s="29"/>
      <c r="AI730" s="29"/>
      <c r="AJ730" s="31"/>
      <c r="AK730" s="29"/>
      <c r="AL730" s="30"/>
    </row>
    <row r="731" spans="1:38">
      <c r="A731" s="32">
        <v>40544</v>
      </c>
      <c r="B731" s="9">
        <v>50</v>
      </c>
      <c r="C731" s="33">
        <v>0.3</v>
      </c>
      <c r="D731" s="34">
        <f t="shared" si="47"/>
        <v>0.10368325483327687</v>
      </c>
      <c r="E731" s="34">
        <v>14484.162361225401</v>
      </c>
      <c r="F731" s="3" t="e">
        <f ca="1">VLOOKUP(A731,ERCOT_345kv_West_ATC!A:B,2)</f>
        <v>#N/A</v>
      </c>
      <c r="G731" s="3" t="e">
        <f ca="1">VLOOKUP(A731,ERCOT_345kv_West_ATC!G:H,2)</f>
        <v>#N/A</v>
      </c>
      <c r="I731" s="5">
        <f t="shared" si="48"/>
        <v>6</v>
      </c>
      <c r="J731" s="4">
        <f t="shared" si="49"/>
        <v>144</v>
      </c>
      <c r="K731" s="4">
        <f t="shared" si="52"/>
        <v>7200</v>
      </c>
      <c r="L731" s="6">
        <f t="shared" si="53"/>
        <v>2160</v>
      </c>
      <c r="N731" s="22">
        <f t="shared" si="50"/>
        <v>20832.679331617142</v>
      </c>
      <c r="O731" s="14">
        <f t="shared" si="51"/>
        <v>6944226443872.3799</v>
      </c>
      <c r="Q731" s="22"/>
      <c r="V731" s="16"/>
      <c r="W731" s="16"/>
      <c r="X731" s="16"/>
      <c r="Z731" s="15"/>
      <c r="AA731" s="16"/>
      <c r="AB731" s="3"/>
      <c r="AC731" s="69"/>
      <c r="AD731" s="3"/>
      <c r="AF731" s="29"/>
      <c r="AG731" s="30"/>
      <c r="AH731" s="29"/>
      <c r="AI731" s="29"/>
      <c r="AJ731" s="31"/>
      <c r="AK731" s="29"/>
      <c r="AL731" s="30"/>
    </row>
    <row r="732" spans="1:38">
      <c r="A732" s="32">
        <v>40545</v>
      </c>
      <c r="B732" s="9">
        <v>50</v>
      </c>
      <c r="C732" s="33">
        <v>0.29997000000000001</v>
      </c>
      <c r="D732" s="34">
        <f t="shared" si="47"/>
        <v>0.10368325483327687</v>
      </c>
      <c r="E732" s="34">
        <v>14484.162361225401</v>
      </c>
      <c r="F732" s="3" t="e">
        <f ca="1">VLOOKUP(A732,ERCOT_345kv_West_ATC!A:B,2)</f>
        <v>#N/A</v>
      </c>
      <c r="G732" s="3" t="e">
        <f ca="1">VLOOKUP(A732,ERCOT_345kv_West_ATC!G:H,2)</f>
        <v>#N/A</v>
      </c>
      <c r="I732" s="5">
        <f t="shared" si="48"/>
        <v>6</v>
      </c>
      <c r="J732" s="4">
        <f t="shared" si="49"/>
        <v>144</v>
      </c>
      <c r="K732" s="4">
        <f t="shared" si="52"/>
        <v>7200</v>
      </c>
      <c r="L732" s="6">
        <f t="shared" si="53"/>
        <v>2159.7840000000001</v>
      </c>
      <c r="N732" s="22">
        <f t="shared" si="50"/>
        <v>20830.596063683981</v>
      </c>
      <c r="O732" s="14">
        <f t="shared" si="51"/>
        <v>6944226443872.3799</v>
      </c>
      <c r="Q732" s="22"/>
      <c r="V732" s="16"/>
      <c r="W732" s="16"/>
      <c r="X732" s="16"/>
      <c r="Z732" s="15"/>
      <c r="AA732" s="16"/>
      <c r="AB732" s="3"/>
      <c r="AC732" s="69"/>
      <c r="AD732" s="3"/>
      <c r="AF732" s="29"/>
      <c r="AG732" s="30"/>
      <c r="AH732" s="29"/>
      <c r="AI732" s="29"/>
      <c r="AJ732" s="31"/>
      <c r="AK732" s="29"/>
      <c r="AL732" s="30"/>
    </row>
    <row r="733" spans="1:38">
      <c r="A733" s="32">
        <v>40546</v>
      </c>
      <c r="B733" s="9">
        <v>50</v>
      </c>
      <c r="C733" s="33">
        <v>0.29499999999999998</v>
      </c>
      <c r="D733" s="34">
        <f t="shared" si="47"/>
        <v>0.11673484725418679</v>
      </c>
      <c r="E733" s="34">
        <v>16307.420938523899</v>
      </c>
      <c r="F733" s="3" t="e">
        <f ca="1">VLOOKUP(A733,ERCOT_345kv_West_ATC!A:B,2)</f>
        <v>#N/A</v>
      </c>
      <c r="G733" s="3" t="e">
        <f ca="1">VLOOKUP(A733,ERCOT_345kv_West_ATC!G:H,2)</f>
        <v>#N/A</v>
      </c>
      <c r="I733" s="5">
        <f t="shared" si="48"/>
        <v>6</v>
      </c>
      <c r="J733" s="4">
        <f t="shared" si="49"/>
        <v>144</v>
      </c>
      <c r="K733" s="4">
        <f t="shared" si="52"/>
        <v>7200</v>
      </c>
      <c r="L733" s="6">
        <f t="shared" si="53"/>
        <v>2124</v>
      </c>
      <c r="N733" s="22">
        <f t="shared" si="50"/>
        <v>18195.08098875609</v>
      </c>
      <c r="O733" s="14">
        <f t="shared" si="51"/>
        <v>6167824063985.1152</v>
      </c>
      <c r="Q733" s="22"/>
      <c r="V733" s="16"/>
      <c r="W733" s="16"/>
      <c r="X733" s="16"/>
      <c r="Z733" s="15"/>
      <c r="AA733" s="16"/>
      <c r="AB733" s="3"/>
      <c r="AC733" s="69"/>
      <c r="AD733" s="3"/>
      <c r="AF733" s="29"/>
      <c r="AG733" s="30"/>
      <c r="AH733" s="29"/>
      <c r="AI733" s="29"/>
      <c r="AJ733" s="31"/>
      <c r="AK733" s="29"/>
      <c r="AL733" s="30"/>
    </row>
    <row r="734" spans="1:38">
      <c r="A734" s="32">
        <v>40547</v>
      </c>
      <c r="B734" s="9">
        <v>50</v>
      </c>
      <c r="C734" s="33">
        <v>0.29894999999999999</v>
      </c>
      <c r="D734" s="34">
        <f t="shared" si="47"/>
        <v>0.11673484725418679</v>
      </c>
      <c r="E734" s="34">
        <v>16307.420938523899</v>
      </c>
      <c r="F734" s="3" t="e">
        <f ca="1">VLOOKUP(A734,ERCOT_345kv_West_ATC!A:B,2)</f>
        <v>#N/A</v>
      </c>
      <c r="G734" s="3" t="e">
        <f ca="1">VLOOKUP(A734,ERCOT_345kv_West_ATC!G:H,2)</f>
        <v>#N/A</v>
      </c>
      <c r="I734" s="5">
        <f t="shared" si="48"/>
        <v>6</v>
      </c>
      <c r="J734" s="4">
        <f t="shared" si="49"/>
        <v>144</v>
      </c>
      <c r="K734" s="4">
        <f t="shared" si="52"/>
        <v>7200</v>
      </c>
      <c r="L734" s="6">
        <f t="shared" si="53"/>
        <v>2152.44</v>
      </c>
      <c r="N734" s="22">
        <f t="shared" si="50"/>
        <v>18438.710039283502</v>
      </c>
      <c r="O734" s="14">
        <f t="shared" si="51"/>
        <v>6167824063985.1152</v>
      </c>
      <c r="Q734" s="22"/>
      <c r="V734" s="16"/>
      <c r="W734" s="16"/>
      <c r="X734" s="16"/>
      <c r="Z734" s="15"/>
      <c r="AA734" s="16"/>
      <c r="AB734" s="3"/>
      <c r="AC734" s="69"/>
      <c r="AD734" s="3"/>
      <c r="AF734" s="29"/>
      <c r="AG734" s="30"/>
      <c r="AH734" s="29"/>
      <c r="AI734" s="29"/>
      <c r="AJ734" s="31"/>
      <c r="AK734" s="29"/>
      <c r="AL734" s="30"/>
    </row>
    <row r="735" spans="1:38">
      <c r="A735" s="32">
        <v>40548</v>
      </c>
      <c r="B735" s="9">
        <v>50</v>
      </c>
      <c r="C735" s="33">
        <v>0.29892000000000002</v>
      </c>
      <c r="D735" s="34">
        <f t="shared" si="47"/>
        <v>0.11673484725418679</v>
      </c>
      <c r="E735" s="34">
        <v>16307.420938523899</v>
      </c>
      <c r="F735" s="3" t="e">
        <f ca="1">VLOOKUP(A735,ERCOT_345kv_West_ATC!A:B,2)</f>
        <v>#N/A</v>
      </c>
      <c r="G735" s="3" t="e">
        <f ca="1">VLOOKUP(A735,ERCOT_345kv_West_ATC!G:H,2)</f>
        <v>#N/A</v>
      </c>
      <c r="I735" s="5">
        <f t="shared" si="48"/>
        <v>6</v>
      </c>
      <c r="J735" s="4">
        <f t="shared" si="49"/>
        <v>144</v>
      </c>
      <c r="K735" s="4">
        <f t="shared" si="52"/>
        <v>7200</v>
      </c>
      <c r="L735" s="6">
        <f t="shared" si="53"/>
        <v>2152.2240000000002</v>
      </c>
      <c r="N735" s="22">
        <f t="shared" si="50"/>
        <v>18436.859692064307</v>
      </c>
      <c r="O735" s="14">
        <f t="shared" si="51"/>
        <v>6167824063985.1152</v>
      </c>
      <c r="Q735" s="22"/>
      <c r="V735" s="16"/>
      <c r="W735" s="16"/>
      <c r="X735" s="16"/>
      <c r="Z735" s="15"/>
      <c r="AA735" s="16"/>
      <c r="AB735" s="3"/>
      <c r="AC735" s="69"/>
      <c r="AD735" s="3"/>
      <c r="AF735" s="29"/>
      <c r="AG735" s="30"/>
      <c r="AH735" s="29"/>
      <c r="AI735" s="29"/>
      <c r="AJ735" s="31"/>
      <c r="AK735" s="29"/>
      <c r="AL735" s="30"/>
    </row>
    <row r="736" spans="1:38">
      <c r="A736" s="32">
        <v>40549</v>
      </c>
      <c r="B736" s="9">
        <v>50</v>
      </c>
      <c r="C736" s="33">
        <v>0.29799999999999999</v>
      </c>
      <c r="D736" s="34">
        <f t="shared" si="47"/>
        <v>0.11673484725418679</v>
      </c>
      <c r="E736" s="34">
        <v>16307.420938523899</v>
      </c>
      <c r="F736" s="3" t="e">
        <f ca="1">VLOOKUP(A736,ERCOT_345kv_West_ATC!A:B,2)</f>
        <v>#N/A</v>
      </c>
      <c r="G736" s="3" t="e">
        <f ca="1">VLOOKUP(A736,ERCOT_345kv_West_ATC!G:H,2)</f>
        <v>#N/A</v>
      </c>
      <c r="I736" s="5">
        <f t="shared" si="48"/>
        <v>6</v>
      </c>
      <c r="J736" s="4">
        <f t="shared" si="49"/>
        <v>144</v>
      </c>
      <c r="K736" s="4">
        <f t="shared" si="52"/>
        <v>7200</v>
      </c>
      <c r="L736" s="6">
        <f t="shared" si="53"/>
        <v>2145.6</v>
      </c>
      <c r="N736" s="22">
        <f t="shared" si="50"/>
        <v>18380.115710675644</v>
      </c>
      <c r="O736" s="14">
        <f t="shared" si="51"/>
        <v>6167824063985.1152</v>
      </c>
      <c r="Q736" s="22"/>
      <c r="V736" s="16"/>
      <c r="W736" s="16"/>
      <c r="X736" s="16"/>
      <c r="Z736" s="15"/>
      <c r="AA736" s="16"/>
      <c r="AB736" s="3"/>
      <c r="AC736" s="69"/>
      <c r="AD736" s="3"/>
      <c r="AF736" s="29"/>
      <c r="AG736" s="30"/>
      <c r="AH736" s="29"/>
      <c r="AI736" s="29"/>
      <c r="AJ736" s="31"/>
      <c r="AK736" s="29"/>
      <c r="AL736" s="30"/>
    </row>
    <row r="737" spans="1:38">
      <c r="A737" s="32">
        <v>40550</v>
      </c>
      <c r="B737" s="9">
        <v>50</v>
      </c>
      <c r="C737" s="33">
        <v>0.32</v>
      </c>
      <c r="D737" s="34">
        <f t="shared" si="47"/>
        <v>0.11673484725418679</v>
      </c>
      <c r="E737" s="34">
        <v>16307.420938523899</v>
      </c>
      <c r="F737" s="3" t="e">
        <f ca="1">VLOOKUP(A737,ERCOT_345kv_West_ATC!A:B,2)</f>
        <v>#N/A</v>
      </c>
      <c r="G737" s="3" t="e">
        <f ca="1">VLOOKUP(A737,ERCOT_345kv_West_ATC!G:H,2)</f>
        <v>#N/A</v>
      </c>
      <c r="I737" s="5">
        <f t="shared" si="48"/>
        <v>6</v>
      </c>
      <c r="J737" s="4">
        <f t="shared" si="49"/>
        <v>144</v>
      </c>
      <c r="K737" s="4">
        <f t="shared" si="52"/>
        <v>7200</v>
      </c>
      <c r="L737" s="6">
        <f t="shared" si="53"/>
        <v>2304</v>
      </c>
      <c r="N737" s="22">
        <f t="shared" si="50"/>
        <v>19737.037004752368</v>
      </c>
      <c r="O737" s="14">
        <f t="shared" si="51"/>
        <v>6167824063985.1152</v>
      </c>
      <c r="Q737" s="22"/>
      <c r="V737" s="16"/>
      <c r="W737" s="16"/>
      <c r="X737" s="16"/>
      <c r="Z737" s="15"/>
      <c r="AA737" s="16"/>
      <c r="AB737" s="3"/>
      <c r="AC737" s="69"/>
      <c r="AD737" s="3"/>
      <c r="AF737" s="29"/>
      <c r="AG737" s="30"/>
      <c r="AH737" s="29"/>
      <c r="AI737" s="29"/>
      <c r="AJ737" s="31"/>
      <c r="AK737" s="29"/>
      <c r="AL737" s="30"/>
    </row>
    <row r="738" spans="1:38">
      <c r="A738" s="32">
        <v>40551</v>
      </c>
      <c r="B738" s="9">
        <v>50</v>
      </c>
      <c r="C738" s="33">
        <v>0.32290000000000002</v>
      </c>
      <c r="D738" s="34">
        <f t="shared" si="47"/>
        <v>0.11673484725418679</v>
      </c>
      <c r="E738" s="34">
        <v>16307.420938523899</v>
      </c>
      <c r="F738" s="3" t="e">
        <f ca="1">VLOOKUP(A738,ERCOT_345kv_West_ATC!A:B,2)</f>
        <v>#N/A</v>
      </c>
      <c r="G738" s="3" t="e">
        <f ca="1">VLOOKUP(A738,ERCOT_345kv_West_ATC!G:H,2)</f>
        <v>#N/A</v>
      </c>
      <c r="I738" s="5">
        <f t="shared" si="48"/>
        <v>6</v>
      </c>
      <c r="J738" s="4">
        <f t="shared" si="49"/>
        <v>144</v>
      </c>
      <c r="K738" s="4">
        <f t="shared" si="52"/>
        <v>7200</v>
      </c>
      <c r="L738" s="6">
        <f t="shared" si="53"/>
        <v>2324.88</v>
      </c>
      <c r="N738" s="22">
        <f t="shared" si="50"/>
        <v>19915.903902607937</v>
      </c>
      <c r="O738" s="14">
        <f t="shared" si="51"/>
        <v>6167824063985.1152</v>
      </c>
      <c r="Q738" s="22"/>
      <c r="V738" s="16"/>
      <c r="W738" s="16"/>
      <c r="X738" s="16"/>
      <c r="Z738" s="15"/>
      <c r="AA738" s="16"/>
      <c r="AB738" s="3"/>
      <c r="AC738" s="69"/>
      <c r="AD738" s="3"/>
      <c r="AF738" s="29"/>
      <c r="AG738" s="30"/>
      <c r="AH738" s="29"/>
      <c r="AI738" s="29"/>
      <c r="AJ738" s="31"/>
      <c r="AK738" s="29"/>
      <c r="AL738" s="30"/>
    </row>
    <row r="739" spans="1:38">
      <c r="A739" s="32">
        <v>40552</v>
      </c>
      <c r="B739" s="9">
        <v>50</v>
      </c>
      <c r="C739" s="33">
        <v>0.32300000000000001</v>
      </c>
      <c r="D739" s="34">
        <f t="shared" ref="D739:D802" si="54">((2^256)/(2^208*65535)/600)*E739/(10^12)</f>
        <v>0.11673484725418679</v>
      </c>
      <c r="E739" s="34">
        <v>16307.420938523899</v>
      </c>
      <c r="F739" s="3" t="e">
        <f ca="1">VLOOKUP(A739,ERCOT_345kv_West_ATC!A:B,2)</f>
        <v>#N/A</v>
      </c>
      <c r="G739" s="3" t="e">
        <f ca="1">VLOOKUP(A739,ERCOT_345kv_West_ATC!G:H,2)</f>
        <v>#N/A</v>
      </c>
      <c r="I739" s="5">
        <f t="shared" si="48"/>
        <v>6</v>
      </c>
      <c r="J739" s="4">
        <f t="shared" si="49"/>
        <v>144</v>
      </c>
      <c r="K739" s="4">
        <f t="shared" si="52"/>
        <v>7200</v>
      </c>
      <c r="L739" s="6">
        <f t="shared" si="53"/>
        <v>2325.6</v>
      </c>
      <c r="N739" s="22">
        <f t="shared" si="50"/>
        <v>19922.071726671922</v>
      </c>
      <c r="O739" s="14">
        <f t="shared" si="51"/>
        <v>6167824063985.1152</v>
      </c>
      <c r="Q739" s="22"/>
      <c r="V739" s="16"/>
      <c r="W739" s="16"/>
      <c r="X739" s="16"/>
      <c r="Z739" s="15"/>
      <c r="AA739" s="16"/>
      <c r="AB739" s="3"/>
      <c r="AC739" s="69"/>
      <c r="AD739" s="3"/>
      <c r="AF739" s="29"/>
      <c r="AG739" s="30"/>
      <c r="AH739" s="29"/>
      <c r="AI739" s="29"/>
      <c r="AJ739" s="31"/>
      <c r="AK739" s="29"/>
      <c r="AL739" s="30"/>
    </row>
    <row r="740" spans="1:38">
      <c r="A740" s="32">
        <v>40553</v>
      </c>
      <c r="B740" s="9">
        <v>50</v>
      </c>
      <c r="C740" s="33">
        <v>0.32658999999999999</v>
      </c>
      <c r="D740" s="34">
        <f t="shared" si="54"/>
        <v>0.11673484725418679</v>
      </c>
      <c r="E740" s="34">
        <v>16307.420938523899</v>
      </c>
      <c r="F740" s="3" t="e">
        <f ca="1">VLOOKUP(A740,ERCOT_345kv_West_ATC!A:B,2)</f>
        <v>#N/A</v>
      </c>
      <c r="G740" s="3" t="e">
        <f ca="1">VLOOKUP(A740,ERCOT_345kv_West_ATC!G:H,2)</f>
        <v>#N/A</v>
      </c>
      <c r="I740" s="5">
        <f t="shared" ref="I740:I803" si="55">60/10</f>
        <v>6</v>
      </c>
      <c r="J740" s="4">
        <f t="shared" ref="J740:J803" si="56">I740*24</f>
        <v>144</v>
      </c>
      <c r="K740" s="4">
        <f t="shared" si="52"/>
        <v>7200</v>
      </c>
      <c r="L740" s="6">
        <f t="shared" si="53"/>
        <v>2351.4479999999999</v>
      </c>
      <c r="N740" s="22">
        <f t="shared" ref="N740:N803" si="57">L740/D740</f>
        <v>20143.496610568985</v>
      </c>
      <c r="O740" s="14">
        <f t="shared" ref="O740:O803" si="58">(K740*100000000)/D740</f>
        <v>6167824063985.1152</v>
      </c>
      <c r="Q740" s="22"/>
      <c r="V740" s="16"/>
      <c r="W740" s="16"/>
      <c r="X740" s="16"/>
      <c r="Z740" s="15"/>
      <c r="AA740" s="16"/>
      <c r="AB740" s="3"/>
      <c r="AC740" s="69"/>
      <c r="AD740" s="3"/>
      <c r="AF740" s="29"/>
      <c r="AG740" s="30"/>
      <c r="AH740" s="29"/>
      <c r="AI740" s="29"/>
      <c r="AJ740" s="31"/>
      <c r="AK740" s="29"/>
      <c r="AL740" s="30"/>
    </row>
    <row r="741" spans="1:38">
      <c r="A741" s="32">
        <v>40554</v>
      </c>
      <c r="B741" s="9">
        <v>50</v>
      </c>
      <c r="C741" s="33">
        <v>0.32658999999999999</v>
      </c>
      <c r="D741" s="34">
        <f t="shared" si="54"/>
        <v>0.11673484725418679</v>
      </c>
      <c r="E741" s="34">
        <v>16307.420938523899</v>
      </c>
      <c r="F741" s="3" t="e">
        <f ca="1">VLOOKUP(A741,ERCOT_345kv_West_ATC!A:B,2)</f>
        <v>#N/A</v>
      </c>
      <c r="G741" s="3">
        <f>VLOOKUP(A741,ERCOT_345kv_West_ATC!G:H,2)</f>
        <v>5.1219999999999999</v>
      </c>
      <c r="I741" s="5">
        <f t="shared" si="55"/>
        <v>6</v>
      </c>
      <c r="J741" s="4">
        <f t="shared" si="56"/>
        <v>144</v>
      </c>
      <c r="K741" s="4">
        <f t="shared" si="52"/>
        <v>7200</v>
      </c>
      <c r="L741" s="6">
        <f t="shared" si="53"/>
        <v>2351.4479999999999</v>
      </c>
      <c r="N741" s="22">
        <f t="shared" si="57"/>
        <v>20143.496610568985</v>
      </c>
      <c r="O741" s="14">
        <f t="shared" si="58"/>
        <v>6167824063985.1152</v>
      </c>
      <c r="Q741" s="22"/>
      <c r="V741" s="16"/>
      <c r="W741" s="16"/>
      <c r="X741" s="16"/>
      <c r="Z741" s="15"/>
      <c r="AA741" s="16"/>
      <c r="AB741" s="3"/>
      <c r="AC741" s="69"/>
      <c r="AD741" s="3"/>
      <c r="AF741" s="29"/>
      <c r="AG741" s="30"/>
      <c r="AH741" s="29"/>
      <c r="AI741" s="29"/>
      <c r="AJ741" s="31"/>
      <c r="AK741" s="29"/>
      <c r="AL741" s="30"/>
    </row>
    <row r="742" spans="1:38">
      <c r="A742" s="32">
        <v>40555</v>
      </c>
      <c r="B742" s="9">
        <v>50</v>
      </c>
      <c r="C742" s="33">
        <v>0.31879999999999997</v>
      </c>
      <c r="D742" s="34">
        <f t="shared" si="54"/>
        <v>0.11673484725418679</v>
      </c>
      <c r="E742" s="34">
        <v>16307.420938523899</v>
      </c>
      <c r="F742" s="3" t="e">
        <f ca="1">VLOOKUP(A742,ERCOT_345kv_West_ATC!A:B,2)</f>
        <v>#N/A</v>
      </c>
      <c r="G742" s="3">
        <f>VLOOKUP(A742,ERCOT_345kv_West_ATC!G:H,2)</f>
        <v>5.085</v>
      </c>
      <c r="I742" s="5">
        <f t="shared" si="55"/>
        <v>6</v>
      </c>
      <c r="J742" s="4">
        <f t="shared" si="56"/>
        <v>144</v>
      </c>
      <c r="K742" s="4">
        <f t="shared" si="52"/>
        <v>7200</v>
      </c>
      <c r="L742" s="6">
        <f t="shared" si="53"/>
        <v>2295.3599999999997</v>
      </c>
      <c r="N742" s="22">
        <f t="shared" si="57"/>
        <v>19663.023115984543</v>
      </c>
      <c r="O742" s="14">
        <f t="shared" si="58"/>
        <v>6167824063985.1152</v>
      </c>
      <c r="Q742" s="22"/>
      <c r="V742" s="16"/>
      <c r="W742" s="16"/>
      <c r="X742" s="16"/>
      <c r="Z742" s="15"/>
      <c r="AA742" s="16"/>
      <c r="AB742" s="3"/>
      <c r="AC742" s="69"/>
      <c r="AD742" s="3"/>
      <c r="AF742" s="29"/>
      <c r="AG742" s="30"/>
      <c r="AH742" s="29"/>
      <c r="AI742" s="29"/>
      <c r="AJ742" s="31"/>
      <c r="AK742" s="29"/>
      <c r="AL742" s="30"/>
    </row>
    <row r="743" spans="1:38">
      <c r="A743" s="32">
        <v>40556</v>
      </c>
      <c r="B743" s="9">
        <v>50</v>
      </c>
      <c r="C743" s="33">
        <v>0.31759999999999999</v>
      </c>
      <c r="D743" s="34">
        <f t="shared" si="54"/>
        <v>0.11673484725418679</v>
      </c>
      <c r="E743" s="34">
        <v>16307.420938523899</v>
      </c>
      <c r="F743" s="3" t="e">
        <f ca="1">VLOOKUP(A743,ERCOT_345kv_West_ATC!A:B,2)</f>
        <v>#N/A</v>
      </c>
      <c r="G743" s="3">
        <f>VLOOKUP(A743,ERCOT_345kv_West_ATC!G:H,2)</f>
        <v>4.9969999999999999</v>
      </c>
      <c r="I743" s="5">
        <f t="shared" si="55"/>
        <v>6</v>
      </c>
      <c r="J743" s="4">
        <f t="shared" si="56"/>
        <v>144</v>
      </c>
      <c r="K743" s="4">
        <f t="shared" si="52"/>
        <v>7200</v>
      </c>
      <c r="L743" s="6">
        <f t="shared" si="53"/>
        <v>2286.7199999999998</v>
      </c>
      <c r="N743" s="22">
        <f t="shared" si="57"/>
        <v>19589.009227216724</v>
      </c>
      <c r="O743" s="14">
        <f t="shared" si="58"/>
        <v>6167824063985.1152</v>
      </c>
      <c r="Q743" s="22"/>
      <c r="V743" s="16"/>
      <c r="W743" s="16"/>
      <c r="X743" s="16"/>
      <c r="Z743" s="15"/>
      <c r="AA743" s="16"/>
      <c r="AB743" s="3"/>
      <c r="AC743" s="69"/>
      <c r="AD743" s="3"/>
      <c r="AF743" s="29"/>
      <c r="AG743" s="30"/>
      <c r="AH743" s="29"/>
      <c r="AI743" s="29"/>
      <c r="AJ743" s="31"/>
      <c r="AK743" s="29"/>
      <c r="AL743" s="30"/>
    </row>
    <row r="744" spans="1:38">
      <c r="A744" s="32">
        <v>40557</v>
      </c>
      <c r="B744" s="9">
        <v>50</v>
      </c>
      <c r="C744" s="33">
        <v>0.4</v>
      </c>
      <c r="D744" s="34">
        <f t="shared" si="54"/>
        <v>0.11673484725418679</v>
      </c>
      <c r="E744" s="34">
        <v>16307.420938523899</v>
      </c>
      <c r="F744" s="3" t="e">
        <f ca="1">VLOOKUP(A744,ERCOT_345kv_West_ATC!A:B,2)</f>
        <v>#N/A</v>
      </c>
      <c r="G744" s="3">
        <f>VLOOKUP(A744,ERCOT_345kv_West_ATC!G:H,2)</f>
        <v>5.0679999999999996</v>
      </c>
      <c r="I744" s="5">
        <f t="shared" si="55"/>
        <v>6</v>
      </c>
      <c r="J744" s="4">
        <f t="shared" si="56"/>
        <v>144</v>
      </c>
      <c r="K744" s="4">
        <f t="shared" si="52"/>
        <v>7200</v>
      </c>
      <c r="L744" s="6">
        <f t="shared" si="53"/>
        <v>2880</v>
      </c>
      <c r="N744" s="22">
        <f t="shared" si="57"/>
        <v>24671.296255940462</v>
      </c>
      <c r="O744" s="14">
        <f t="shared" si="58"/>
        <v>6167824063985.1152</v>
      </c>
      <c r="Q744" s="22"/>
      <c r="V744" s="16"/>
      <c r="W744" s="16"/>
      <c r="X744" s="16"/>
      <c r="Z744" s="15"/>
      <c r="AA744" s="16"/>
      <c r="AB744" s="3"/>
      <c r="AC744" s="69"/>
      <c r="AD744" s="3"/>
      <c r="AF744" s="29"/>
      <c r="AG744" s="30"/>
      <c r="AH744" s="29"/>
      <c r="AI744" s="29"/>
      <c r="AJ744" s="31"/>
      <c r="AK744" s="29"/>
      <c r="AL744" s="30"/>
    </row>
    <row r="745" spans="1:38">
      <c r="A745" s="32">
        <v>40558</v>
      </c>
      <c r="B745" s="9">
        <v>50</v>
      </c>
      <c r="C745" s="33">
        <v>0.38600000000000001</v>
      </c>
      <c r="D745" s="34">
        <f t="shared" si="54"/>
        <v>0.13198381337922074</v>
      </c>
      <c r="E745" s="34">
        <v>18437.644392166199</v>
      </c>
      <c r="F745" s="3" t="e">
        <f ca="1">VLOOKUP(A745,ERCOT_345kv_West_ATC!A:B,2)</f>
        <v>#N/A</v>
      </c>
      <c r="G745" s="3">
        <f>VLOOKUP(A745,ERCOT_345kv_West_ATC!G:H,2)</f>
        <v>5.0679999999999996</v>
      </c>
      <c r="I745" s="5">
        <f t="shared" si="55"/>
        <v>6</v>
      </c>
      <c r="J745" s="4">
        <f t="shared" si="56"/>
        <v>144</v>
      </c>
      <c r="K745" s="4">
        <f t="shared" si="52"/>
        <v>7200</v>
      </c>
      <c r="L745" s="6">
        <f t="shared" si="53"/>
        <v>2779.2000000000003</v>
      </c>
      <c r="N745" s="22">
        <f t="shared" si="57"/>
        <v>21057.127604085061</v>
      </c>
      <c r="O745" s="14">
        <f t="shared" si="58"/>
        <v>5455214405203.3828</v>
      </c>
      <c r="Q745" s="22"/>
      <c r="V745" s="16"/>
      <c r="W745" s="16"/>
      <c r="X745" s="16"/>
      <c r="Z745" s="15"/>
      <c r="AA745" s="16"/>
      <c r="AB745" s="3"/>
      <c r="AC745" s="69"/>
      <c r="AD745" s="3"/>
      <c r="AF745" s="29"/>
      <c r="AG745" s="30"/>
      <c r="AH745" s="29"/>
      <c r="AI745" s="29"/>
      <c r="AJ745" s="31"/>
      <c r="AK745" s="29"/>
      <c r="AL745" s="30"/>
    </row>
    <row r="746" spans="1:38">
      <c r="A746" s="32">
        <v>40559</v>
      </c>
      <c r="B746" s="9">
        <v>50</v>
      </c>
      <c r="C746" s="33">
        <v>0.38679000000000002</v>
      </c>
      <c r="D746" s="34">
        <f t="shared" si="54"/>
        <v>0.13198381337922074</v>
      </c>
      <c r="E746" s="34">
        <v>18437.644392166199</v>
      </c>
      <c r="F746" s="3" t="e">
        <f ca="1">VLOOKUP(A746,ERCOT_345kv_West_ATC!A:B,2)</f>
        <v>#N/A</v>
      </c>
      <c r="G746" s="3">
        <f>VLOOKUP(A746,ERCOT_345kv_West_ATC!G:H,2)</f>
        <v>5.0679999999999996</v>
      </c>
      <c r="I746" s="5">
        <f t="shared" si="55"/>
        <v>6</v>
      </c>
      <c r="J746" s="4">
        <f t="shared" si="56"/>
        <v>144</v>
      </c>
      <c r="K746" s="4">
        <f t="shared" si="52"/>
        <v>7200</v>
      </c>
      <c r="L746" s="6">
        <f t="shared" si="53"/>
        <v>2784.8880000000004</v>
      </c>
      <c r="N746" s="22">
        <f t="shared" si="57"/>
        <v>21100.223797886167</v>
      </c>
      <c r="O746" s="14">
        <f t="shared" si="58"/>
        <v>5455214405203.3828</v>
      </c>
      <c r="Q746" s="22"/>
      <c r="V746" s="16"/>
      <c r="W746" s="16"/>
      <c r="X746" s="16"/>
      <c r="Z746" s="15"/>
      <c r="AA746" s="16"/>
      <c r="AB746" s="3"/>
      <c r="AC746" s="69"/>
      <c r="AD746" s="3"/>
      <c r="AF746" s="29"/>
      <c r="AG746" s="30"/>
      <c r="AH746" s="29"/>
      <c r="AI746" s="29"/>
      <c r="AJ746" s="31"/>
      <c r="AK746" s="29"/>
      <c r="AL746" s="30"/>
    </row>
    <row r="747" spans="1:38">
      <c r="A747" s="32">
        <v>40560</v>
      </c>
      <c r="B747" s="9">
        <v>50</v>
      </c>
      <c r="C747" s="33">
        <v>0.34949999999999998</v>
      </c>
      <c r="D747" s="34">
        <f t="shared" si="54"/>
        <v>0.13198381337922074</v>
      </c>
      <c r="E747" s="34">
        <v>18437.644392166199</v>
      </c>
      <c r="F747" s="3" t="e">
        <f ca="1">VLOOKUP(A747,ERCOT_345kv_West_ATC!A:B,2)</f>
        <v>#N/A</v>
      </c>
      <c r="G747" s="3">
        <f>VLOOKUP(A747,ERCOT_345kv_West_ATC!G:H,2)</f>
        <v>5.0890000000000004</v>
      </c>
      <c r="I747" s="5">
        <f t="shared" si="55"/>
        <v>6</v>
      </c>
      <c r="J747" s="4">
        <f t="shared" si="56"/>
        <v>144</v>
      </c>
      <c r="K747" s="4">
        <f t="shared" si="52"/>
        <v>7200</v>
      </c>
      <c r="L747" s="6">
        <f t="shared" si="53"/>
        <v>2516.3999999999996</v>
      </c>
      <c r="N747" s="22">
        <f t="shared" si="57"/>
        <v>19065.97434618582</v>
      </c>
      <c r="O747" s="14">
        <f t="shared" si="58"/>
        <v>5455214405203.3828</v>
      </c>
      <c r="Q747" s="22"/>
      <c r="V747" s="16"/>
      <c r="W747" s="16"/>
      <c r="X747" s="16"/>
      <c r="Z747" s="15"/>
      <c r="AA747" s="16"/>
      <c r="AB747" s="3"/>
      <c r="AC747" s="69"/>
      <c r="AD747" s="3"/>
      <c r="AF747" s="29"/>
      <c r="AG747" s="30"/>
      <c r="AH747" s="29"/>
      <c r="AI747" s="29"/>
      <c r="AJ747" s="31"/>
      <c r="AK747" s="29"/>
      <c r="AL747" s="30"/>
    </row>
    <row r="748" spans="1:38">
      <c r="A748" s="32">
        <v>40561</v>
      </c>
      <c r="B748" s="9">
        <v>50</v>
      </c>
      <c r="C748" s="33">
        <v>0.31298999999999999</v>
      </c>
      <c r="D748" s="34">
        <f t="shared" si="54"/>
        <v>0.13198381337922074</v>
      </c>
      <c r="E748" s="34">
        <v>18437.644392166199</v>
      </c>
      <c r="F748" s="3" t="e">
        <f ca="1">VLOOKUP(A748,ERCOT_345kv_West_ATC!A:B,2)</f>
        <v>#N/A</v>
      </c>
      <c r="G748" s="3">
        <f>VLOOKUP(A748,ERCOT_345kv_West_ATC!G:H,2)</f>
        <v>5.0519999999999996</v>
      </c>
      <c r="I748" s="5">
        <f t="shared" si="55"/>
        <v>6</v>
      </c>
      <c r="J748" s="4">
        <f t="shared" si="56"/>
        <v>144</v>
      </c>
      <c r="K748" s="4">
        <f t="shared" si="52"/>
        <v>7200</v>
      </c>
      <c r="L748" s="6">
        <f t="shared" si="53"/>
        <v>2253.5279999999998</v>
      </c>
      <c r="N748" s="22">
        <f t="shared" si="57"/>
        <v>17074.275566846067</v>
      </c>
      <c r="O748" s="14">
        <f t="shared" si="58"/>
        <v>5455214405203.3828</v>
      </c>
      <c r="Q748" s="22"/>
      <c r="V748" s="16"/>
      <c r="W748" s="16"/>
      <c r="X748" s="16"/>
      <c r="Z748" s="15"/>
      <c r="AA748" s="16"/>
      <c r="AB748" s="3"/>
      <c r="AC748" s="69"/>
      <c r="AD748" s="3"/>
      <c r="AF748" s="29"/>
      <c r="AG748" s="30"/>
      <c r="AH748" s="29"/>
      <c r="AI748" s="29"/>
      <c r="AJ748" s="31"/>
      <c r="AK748" s="29"/>
      <c r="AL748" s="30"/>
    </row>
    <row r="749" spans="1:38">
      <c r="A749" s="32">
        <v>40562</v>
      </c>
      <c r="B749" s="9">
        <v>50</v>
      </c>
      <c r="C749" s="33">
        <v>0.31298999999999999</v>
      </c>
      <c r="D749" s="34">
        <f t="shared" si="54"/>
        <v>0.13198381337922074</v>
      </c>
      <c r="E749" s="34">
        <v>18437.644392166199</v>
      </c>
      <c r="F749" s="3" t="e">
        <f ca="1">VLOOKUP(A749,ERCOT_345kv_West_ATC!A:B,2)</f>
        <v>#N/A</v>
      </c>
      <c r="G749" s="3">
        <f>VLOOKUP(A749,ERCOT_345kv_West_ATC!G:H,2)</f>
        <v>5.0839999999999996</v>
      </c>
      <c r="I749" s="5">
        <f t="shared" si="55"/>
        <v>6</v>
      </c>
      <c r="J749" s="4">
        <f t="shared" si="56"/>
        <v>144</v>
      </c>
      <c r="K749" s="4">
        <f t="shared" si="52"/>
        <v>7200</v>
      </c>
      <c r="L749" s="6">
        <f t="shared" si="53"/>
        <v>2253.5279999999998</v>
      </c>
      <c r="N749" s="22">
        <f t="shared" si="57"/>
        <v>17074.275566846067</v>
      </c>
      <c r="O749" s="14">
        <f t="shared" si="58"/>
        <v>5455214405203.3828</v>
      </c>
      <c r="Q749" s="22"/>
      <c r="V749" s="16"/>
      <c r="W749" s="16"/>
      <c r="X749" s="16"/>
      <c r="Z749" s="15"/>
      <c r="AA749" s="16"/>
      <c r="AB749" s="3"/>
      <c r="AC749" s="69"/>
      <c r="AD749" s="3"/>
      <c r="AF749" s="29"/>
      <c r="AG749" s="30"/>
      <c r="AH749" s="29"/>
      <c r="AI749" s="29"/>
      <c r="AJ749" s="31"/>
      <c r="AK749" s="29"/>
      <c r="AL749" s="30"/>
    </row>
    <row r="750" spans="1:38">
      <c r="A750" s="32">
        <v>40563</v>
      </c>
      <c r="B750" s="9">
        <v>50</v>
      </c>
      <c r="C750" s="33">
        <v>0.39</v>
      </c>
      <c r="D750" s="34">
        <f t="shared" si="54"/>
        <v>0.13198381337922074</v>
      </c>
      <c r="E750" s="34">
        <v>18437.644392166199</v>
      </c>
      <c r="F750" s="3" t="e">
        <f ca="1">VLOOKUP(A750,ERCOT_345kv_West_ATC!A:B,2)</f>
        <v>#N/A</v>
      </c>
      <c r="G750" s="3">
        <f>VLOOKUP(A750,ERCOT_345kv_West_ATC!G:H,2)</f>
        <v>5.1180000000000003</v>
      </c>
      <c r="I750" s="5">
        <f t="shared" si="55"/>
        <v>6</v>
      </c>
      <c r="J750" s="4">
        <f t="shared" si="56"/>
        <v>144</v>
      </c>
      <c r="K750" s="4">
        <f t="shared" si="52"/>
        <v>7200</v>
      </c>
      <c r="L750" s="6">
        <f t="shared" si="53"/>
        <v>2808</v>
      </c>
      <c r="N750" s="22">
        <f t="shared" si="57"/>
        <v>21275.336180293194</v>
      </c>
      <c r="O750" s="14">
        <f t="shared" si="58"/>
        <v>5455214405203.3828</v>
      </c>
      <c r="Q750" s="22"/>
      <c r="V750" s="16"/>
      <c r="W750" s="16"/>
      <c r="X750" s="16"/>
      <c r="Z750" s="15"/>
      <c r="AA750" s="16"/>
      <c r="AB750" s="3"/>
      <c r="AC750" s="69"/>
      <c r="AD750" s="3"/>
      <c r="AF750" s="29"/>
      <c r="AG750" s="30"/>
      <c r="AH750" s="29"/>
      <c r="AI750" s="29"/>
      <c r="AJ750" s="31"/>
      <c r="AK750" s="29"/>
      <c r="AL750" s="30"/>
    </row>
    <row r="751" spans="1:38">
      <c r="A751" s="32">
        <v>40564</v>
      </c>
      <c r="B751" s="9">
        <v>50</v>
      </c>
      <c r="C751" s="33">
        <v>0.41990499999999997</v>
      </c>
      <c r="D751" s="34">
        <f t="shared" si="54"/>
        <v>0.13198381337922074</v>
      </c>
      <c r="E751" s="34">
        <v>18437.644392166199</v>
      </c>
      <c r="F751" s="3" t="e">
        <f ca="1">VLOOKUP(A751,ERCOT_345kv_West_ATC!A:B,2)</f>
        <v>#N/A</v>
      </c>
      <c r="G751" s="3">
        <f>VLOOKUP(A751,ERCOT_345kv_West_ATC!G:H,2)</f>
        <v>5.1109999999999998</v>
      </c>
      <c r="I751" s="5">
        <f t="shared" si="55"/>
        <v>6</v>
      </c>
      <c r="J751" s="4">
        <f t="shared" si="56"/>
        <v>144</v>
      </c>
      <c r="K751" s="4">
        <f t="shared" si="52"/>
        <v>7200</v>
      </c>
      <c r="L751" s="6">
        <f t="shared" si="53"/>
        <v>3023.3159999999998</v>
      </c>
      <c r="N751" s="22">
        <f t="shared" si="57"/>
        <v>22906.718048169263</v>
      </c>
      <c r="O751" s="14">
        <f t="shared" si="58"/>
        <v>5455214405203.3828</v>
      </c>
      <c r="Q751" s="22"/>
      <c r="V751" s="16"/>
      <c r="W751" s="16"/>
      <c r="X751" s="16"/>
      <c r="Z751" s="15"/>
      <c r="AA751" s="16"/>
      <c r="AB751" s="3"/>
      <c r="AC751" s="69"/>
      <c r="AD751" s="3"/>
      <c r="AF751" s="29"/>
      <c r="AG751" s="30"/>
      <c r="AH751" s="29"/>
      <c r="AI751" s="29"/>
      <c r="AJ751" s="31"/>
      <c r="AK751" s="29"/>
      <c r="AL751" s="30"/>
    </row>
    <row r="752" spans="1:38">
      <c r="A752" s="32">
        <v>40565</v>
      </c>
      <c r="B752" s="9">
        <v>50</v>
      </c>
      <c r="C752" s="33">
        <v>0.44399</v>
      </c>
      <c r="D752" s="34">
        <f t="shared" si="54"/>
        <v>0.13198381337922074</v>
      </c>
      <c r="E752" s="34">
        <v>18437.644392166199</v>
      </c>
      <c r="F752" s="3" t="e">
        <f ca="1">VLOOKUP(A752,ERCOT_345kv_West_ATC!A:B,2)</f>
        <v>#N/A</v>
      </c>
      <c r="G752" s="3">
        <f>VLOOKUP(A752,ERCOT_345kv_West_ATC!G:H,2)</f>
        <v>5.1109999999999998</v>
      </c>
      <c r="I752" s="5">
        <f t="shared" si="55"/>
        <v>6</v>
      </c>
      <c r="J752" s="4">
        <f t="shared" si="56"/>
        <v>144</v>
      </c>
      <c r="K752" s="4">
        <f t="shared" si="52"/>
        <v>7200</v>
      </c>
      <c r="L752" s="6">
        <f t="shared" si="53"/>
        <v>3196.7280000000001</v>
      </c>
      <c r="N752" s="22">
        <f t="shared" si="57"/>
        <v>24220.6064376625</v>
      </c>
      <c r="O752" s="14">
        <f t="shared" si="58"/>
        <v>5455214405203.3828</v>
      </c>
      <c r="Q752" s="22"/>
      <c r="V752" s="16"/>
      <c r="W752" s="16"/>
      <c r="X752" s="16"/>
      <c r="Z752" s="15"/>
      <c r="AA752" s="16"/>
      <c r="AB752" s="3"/>
      <c r="AC752" s="69"/>
      <c r="AD752" s="3"/>
      <c r="AF752" s="29"/>
      <c r="AG752" s="30"/>
      <c r="AH752" s="29"/>
      <c r="AI752" s="29"/>
      <c r="AJ752" s="31"/>
      <c r="AK752" s="29"/>
      <c r="AL752" s="30"/>
    </row>
    <row r="753" spans="1:38">
      <c r="A753" s="32">
        <v>40566</v>
      </c>
      <c r="B753" s="9">
        <v>50</v>
      </c>
      <c r="C753" s="33">
        <v>0.44240000000000002</v>
      </c>
      <c r="D753" s="34">
        <f t="shared" si="54"/>
        <v>0.13198381337922074</v>
      </c>
      <c r="E753" s="34">
        <v>18437.644392166199</v>
      </c>
      <c r="F753" s="3" t="e">
        <f ca="1">VLOOKUP(A753,ERCOT_345kv_West_ATC!A:B,2)</f>
        <v>#N/A</v>
      </c>
      <c r="G753" s="3">
        <f>VLOOKUP(A753,ERCOT_345kv_West_ATC!G:H,2)</f>
        <v>5.1109999999999998</v>
      </c>
      <c r="I753" s="5">
        <f t="shared" si="55"/>
        <v>6</v>
      </c>
      <c r="J753" s="4">
        <f t="shared" si="56"/>
        <v>144</v>
      </c>
      <c r="K753" s="4">
        <f t="shared" si="52"/>
        <v>7200</v>
      </c>
      <c r="L753" s="6">
        <f t="shared" si="53"/>
        <v>3185.28</v>
      </c>
      <c r="N753" s="22">
        <f t="shared" si="57"/>
        <v>24133.868528619769</v>
      </c>
      <c r="O753" s="14">
        <f t="shared" si="58"/>
        <v>5455214405203.3828</v>
      </c>
      <c r="Q753" s="22"/>
      <c r="V753" s="16"/>
      <c r="W753" s="16"/>
      <c r="X753" s="16"/>
      <c r="Z753" s="15"/>
      <c r="AA753" s="16"/>
      <c r="AB753" s="3"/>
      <c r="AC753" s="69"/>
      <c r="AD753" s="3"/>
      <c r="AF753" s="29"/>
      <c r="AG753" s="30"/>
      <c r="AH753" s="29"/>
      <c r="AI753" s="29"/>
      <c r="AJ753" s="31"/>
      <c r="AK753" s="29"/>
      <c r="AL753" s="30"/>
    </row>
    <row r="754" spans="1:38">
      <c r="A754" s="32">
        <v>40567</v>
      </c>
      <c r="B754" s="9">
        <v>50</v>
      </c>
      <c r="C754" s="33">
        <v>0.4199</v>
      </c>
      <c r="D754" s="34">
        <f t="shared" si="54"/>
        <v>0.13198381337922074</v>
      </c>
      <c r="E754" s="34">
        <v>18437.644392166199</v>
      </c>
      <c r="F754" s="3" t="e">
        <f ca="1">VLOOKUP(A754,ERCOT_345kv_West_ATC!A:B,2)</f>
        <v>#N/A</v>
      </c>
      <c r="G754" s="3">
        <f>VLOOKUP(A754,ERCOT_345kv_West_ATC!G:H,2)</f>
        <v>5.0640000000000001</v>
      </c>
      <c r="I754" s="5">
        <f t="shared" si="55"/>
        <v>6</v>
      </c>
      <c r="J754" s="4">
        <f t="shared" si="56"/>
        <v>144</v>
      </c>
      <c r="K754" s="4">
        <f t="shared" si="52"/>
        <v>7200</v>
      </c>
      <c r="L754" s="6">
        <f t="shared" si="53"/>
        <v>3023.2799999999997</v>
      </c>
      <c r="N754" s="22">
        <f t="shared" si="57"/>
        <v>22906.445287449005</v>
      </c>
      <c r="O754" s="14">
        <f t="shared" si="58"/>
        <v>5455214405203.3828</v>
      </c>
      <c r="Q754" s="22"/>
      <c r="V754" s="16"/>
      <c r="W754" s="16"/>
      <c r="X754" s="16"/>
      <c r="Z754" s="15"/>
      <c r="AA754" s="16"/>
      <c r="AB754" s="3"/>
      <c r="AC754" s="69"/>
      <c r="AD754" s="3"/>
      <c r="AF754" s="29"/>
      <c r="AG754" s="30"/>
      <c r="AH754" s="29"/>
      <c r="AI754" s="29"/>
      <c r="AJ754" s="31"/>
      <c r="AK754" s="29"/>
      <c r="AL754" s="30"/>
    </row>
    <row r="755" spans="1:38">
      <c r="A755" s="32">
        <v>40568</v>
      </c>
      <c r="B755" s="9">
        <v>50</v>
      </c>
      <c r="C755" s="33">
        <v>0.41</v>
      </c>
      <c r="D755" s="34">
        <f t="shared" si="54"/>
        <v>0.13198381337922074</v>
      </c>
      <c r="E755" s="34">
        <v>18437.644392166199</v>
      </c>
      <c r="F755" s="3" t="e">
        <f ca="1">VLOOKUP(A755,ERCOT_345kv_West_ATC!A:B,2)</f>
        <v>#N/A</v>
      </c>
      <c r="G755" s="3">
        <f>VLOOKUP(A755,ERCOT_345kv_West_ATC!G:H,2)</f>
        <v>5.0179999999999998</v>
      </c>
      <c r="I755" s="5">
        <f t="shared" si="55"/>
        <v>6</v>
      </c>
      <c r="J755" s="4">
        <f t="shared" si="56"/>
        <v>144</v>
      </c>
      <c r="K755" s="4">
        <f t="shared" si="52"/>
        <v>7200</v>
      </c>
      <c r="L755" s="6">
        <f t="shared" si="53"/>
        <v>2952</v>
      </c>
      <c r="N755" s="22">
        <f t="shared" si="57"/>
        <v>22366.379061333872</v>
      </c>
      <c r="O755" s="14">
        <f t="shared" si="58"/>
        <v>5455214405203.3828</v>
      </c>
      <c r="Q755" s="22"/>
      <c r="V755" s="16"/>
      <c r="W755" s="16"/>
      <c r="X755" s="16"/>
      <c r="Z755" s="15"/>
      <c r="AA755" s="16"/>
      <c r="AB755" s="3"/>
      <c r="AC755" s="69"/>
      <c r="AD755" s="3"/>
      <c r="AF755" s="29"/>
      <c r="AG755" s="30"/>
      <c r="AH755" s="29"/>
      <c r="AI755" s="29"/>
      <c r="AJ755" s="31"/>
      <c r="AK755" s="29"/>
      <c r="AL755" s="30"/>
    </row>
    <row r="756" spans="1:38">
      <c r="A756" s="32">
        <v>40569</v>
      </c>
      <c r="B756" s="9">
        <v>50</v>
      </c>
      <c r="C756" s="33">
        <v>0.41366999999999998</v>
      </c>
      <c r="D756" s="34">
        <f t="shared" si="54"/>
        <v>0.13198381337922074</v>
      </c>
      <c r="E756" s="34">
        <v>18437.644392166199</v>
      </c>
      <c r="F756" s="3" t="e">
        <f ca="1">VLOOKUP(A756,ERCOT_345kv_West_ATC!A:B,2)</f>
        <v>#N/A</v>
      </c>
      <c r="G756" s="3">
        <f>VLOOKUP(A756,ERCOT_345kv_West_ATC!G:H,2)</f>
        <v>5.0229999999999997</v>
      </c>
      <c r="I756" s="5">
        <f t="shared" si="55"/>
        <v>6</v>
      </c>
      <c r="J756" s="4">
        <f t="shared" si="56"/>
        <v>144</v>
      </c>
      <c r="K756" s="4">
        <f t="shared" si="52"/>
        <v>7200</v>
      </c>
      <c r="L756" s="6">
        <f t="shared" si="53"/>
        <v>2978.424</v>
      </c>
      <c r="N756" s="22">
        <f t="shared" si="57"/>
        <v>22566.585430004834</v>
      </c>
      <c r="O756" s="14">
        <f t="shared" si="58"/>
        <v>5455214405203.3828</v>
      </c>
      <c r="Q756" s="22"/>
      <c r="V756" s="16"/>
      <c r="W756" s="16"/>
      <c r="X756" s="16"/>
      <c r="Z756" s="15"/>
      <c r="AA756" s="16"/>
      <c r="AB756" s="3"/>
      <c r="AC756" s="69"/>
      <c r="AD756" s="3"/>
      <c r="AF756" s="29"/>
      <c r="AG756" s="30"/>
      <c r="AH756" s="29"/>
      <c r="AI756" s="29"/>
      <c r="AJ756" s="31"/>
      <c r="AK756" s="29"/>
      <c r="AL756" s="30"/>
    </row>
    <row r="757" spans="1:38">
      <c r="A757" s="32">
        <v>40570</v>
      </c>
      <c r="B757" s="9">
        <v>50</v>
      </c>
      <c r="C757" s="33">
        <v>0.42120000000000002</v>
      </c>
      <c r="D757" s="34">
        <f t="shared" si="54"/>
        <v>0.1575731676320003</v>
      </c>
      <c r="E757" s="34">
        <v>22012.3813379938</v>
      </c>
      <c r="F757" s="3" t="e">
        <f ca="1">VLOOKUP(A757,ERCOT_345kv_West_ATC!A:B,2)</f>
        <v>#N/A</v>
      </c>
      <c r="G757" s="3">
        <f>VLOOKUP(A757,ERCOT_345kv_West_ATC!G:H,2)</f>
        <v>4.9189999999999996</v>
      </c>
      <c r="I757" s="5">
        <f t="shared" si="55"/>
        <v>6</v>
      </c>
      <c r="J757" s="4">
        <f t="shared" si="56"/>
        <v>144</v>
      </c>
      <c r="K757" s="4">
        <f t="shared" si="52"/>
        <v>7200</v>
      </c>
      <c r="L757" s="6">
        <f t="shared" si="53"/>
        <v>3032.6400000000003</v>
      </c>
      <c r="N757" s="22">
        <f t="shared" si="57"/>
        <v>19245.916329374628</v>
      </c>
      <c r="O757" s="14">
        <f t="shared" si="58"/>
        <v>4569305871171.5635</v>
      </c>
      <c r="Q757" s="22"/>
      <c r="V757" s="16"/>
      <c r="W757" s="16"/>
      <c r="X757" s="16"/>
      <c r="Z757" s="15"/>
      <c r="AA757" s="16"/>
      <c r="AB757" s="3"/>
      <c r="AC757" s="69"/>
      <c r="AD757" s="3"/>
      <c r="AF757" s="29"/>
      <c r="AG757" s="30"/>
      <c r="AH757" s="29"/>
      <c r="AI757" s="29"/>
      <c r="AJ757" s="31"/>
      <c r="AK757" s="29"/>
      <c r="AL757" s="30"/>
    </row>
    <row r="758" spans="1:38">
      <c r="A758" s="32">
        <v>40571</v>
      </c>
      <c r="B758" s="9">
        <v>50</v>
      </c>
      <c r="C758" s="33">
        <v>0.44600000000000001</v>
      </c>
      <c r="D758" s="34">
        <f t="shared" si="54"/>
        <v>0.1575731676320003</v>
      </c>
      <c r="E758" s="34">
        <v>22012.3813379938</v>
      </c>
      <c r="F758" s="3" t="e">
        <f ca="1">VLOOKUP(A758,ERCOT_345kv_West_ATC!A:B,2)</f>
        <v>#N/A</v>
      </c>
      <c r="G758" s="3">
        <f>VLOOKUP(A758,ERCOT_345kv_West_ATC!G:H,2)</f>
        <v>4.9279999999999999</v>
      </c>
      <c r="I758" s="5">
        <f t="shared" si="55"/>
        <v>6</v>
      </c>
      <c r="J758" s="4">
        <f t="shared" si="56"/>
        <v>144</v>
      </c>
      <c r="K758" s="4">
        <f t="shared" si="52"/>
        <v>7200</v>
      </c>
      <c r="L758" s="6">
        <f t="shared" si="53"/>
        <v>3211.2000000000003</v>
      </c>
      <c r="N758" s="22">
        <f t="shared" si="57"/>
        <v>20379.104185425178</v>
      </c>
      <c r="O758" s="14">
        <f t="shared" si="58"/>
        <v>4569305871171.5635</v>
      </c>
      <c r="Q758" s="22"/>
      <c r="V758" s="16"/>
      <c r="W758" s="16"/>
      <c r="X758" s="16"/>
      <c r="Z758" s="15"/>
      <c r="AA758" s="16"/>
      <c r="AB758" s="3"/>
      <c r="AC758" s="69"/>
      <c r="AD758" s="3"/>
      <c r="AF758" s="29"/>
      <c r="AG758" s="30"/>
      <c r="AH758" s="29"/>
      <c r="AI758" s="29"/>
      <c r="AJ758" s="31"/>
      <c r="AK758" s="29"/>
      <c r="AL758" s="30"/>
    </row>
    <row r="759" spans="1:38">
      <c r="A759" s="32">
        <v>40572</v>
      </c>
      <c r="B759" s="9">
        <v>50</v>
      </c>
      <c r="C759" s="33">
        <v>0.439</v>
      </c>
      <c r="D759" s="34">
        <f t="shared" si="54"/>
        <v>0.1575731676320003</v>
      </c>
      <c r="E759" s="34">
        <v>22012.3813379938</v>
      </c>
      <c r="F759" s="3" t="e">
        <f ca="1">VLOOKUP(A759,ERCOT_345kv_West_ATC!A:B,2)</f>
        <v>#N/A</v>
      </c>
      <c r="G759" s="3">
        <f>VLOOKUP(A759,ERCOT_345kv_West_ATC!G:H,2)</f>
        <v>4.9279999999999999</v>
      </c>
      <c r="I759" s="5">
        <f t="shared" si="55"/>
        <v>6</v>
      </c>
      <c r="J759" s="4">
        <f t="shared" si="56"/>
        <v>144</v>
      </c>
      <c r="K759" s="4">
        <f t="shared" si="52"/>
        <v>7200</v>
      </c>
      <c r="L759" s="6">
        <f t="shared" si="53"/>
        <v>3160.8</v>
      </c>
      <c r="N759" s="22">
        <f t="shared" si="57"/>
        <v>20059.252774443168</v>
      </c>
      <c r="O759" s="14">
        <f t="shared" si="58"/>
        <v>4569305871171.5635</v>
      </c>
      <c r="Q759" s="22"/>
      <c r="V759" s="16"/>
      <c r="W759" s="16"/>
      <c r="X759" s="16"/>
      <c r="Z759" s="15"/>
      <c r="AA759" s="16"/>
      <c r="AB759" s="3"/>
      <c r="AC759" s="69"/>
      <c r="AD759" s="3"/>
      <c r="AF759" s="29"/>
      <c r="AG759" s="30"/>
      <c r="AH759" s="29"/>
      <c r="AI759" s="29"/>
      <c r="AJ759" s="31"/>
      <c r="AK759" s="29"/>
      <c r="AL759" s="30"/>
    </row>
    <row r="760" spans="1:38">
      <c r="A760" s="32">
        <v>40573</v>
      </c>
      <c r="B760" s="9">
        <v>50</v>
      </c>
      <c r="C760" s="33">
        <v>0.47985</v>
      </c>
      <c r="D760" s="34">
        <f t="shared" si="54"/>
        <v>0.1575731676320003</v>
      </c>
      <c r="E760" s="34">
        <v>22012.3813379938</v>
      </c>
      <c r="F760" s="3" t="e">
        <f ca="1">VLOOKUP(A760,ERCOT_345kv_West_ATC!A:B,2)</f>
        <v>#N/A</v>
      </c>
      <c r="G760" s="3">
        <f>VLOOKUP(A760,ERCOT_345kv_West_ATC!G:H,2)</f>
        <v>4.9279999999999999</v>
      </c>
      <c r="I760" s="5">
        <f t="shared" si="55"/>
        <v>6</v>
      </c>
      <c r="J760" s="4">
        <f t="shared" si="56"/>
        <v>144</v>
      </c>
      <c r="K760" s="4">
        <f t="shared" si="52"/>
        <v>7200</v>
      </c>
      <c r="L760" s="6">
        <f t="shared" si="53"/>
        <v>3454.92</v>
      </c>
      <c r="N760" s="22">
        <f t="shared" si="57"/>
        <v>21925.814222816749</v>
      </c>
      <c r="O760" s="14">
        <f t="shared" si="58"/>
        <v>4569305871171.5635</v>
      </c>
      <c r="Q760" s="22"/>
      <c r="V760" s="16"/>
      <c r="W760" s="16"/>
      <c r="X760" s="16"/>
      <c r="Z760" s="15"/>
      <c r="AA760" s="16"/>
      <c r="AB760" s="3"/>
      <c r="AC760" s="69"/>
      <c r="AD760" s="3"/>
      <c r="AF760" s="29"/>
      <c r="AG760" s="30"/>
      <c r="AH760" s="29"/>
      <c r="AI760" s="29"/>
      <c r="AJ760" s="31"/>
      <c r="AK760" s="29"/>
      <c r="AL760" s="30"/>
    </row>
    <row r="761" spans="1:38">
      <c r="A761" s="32">
        <v>40574</v>
      </c>
      <c r="B761" s="9">
        <v>50</v>
      </c>
      <c r="C761" s="33">
        <v>0.55010000000000003</v>
      </c>
      <c r="D761" s="34">
        <f t="shared" si="54"/>
        <v>0.1575731676320003</v>
      </c>
      <c r="E761" s="34">
        <v>22012.3813379938</v>
      </c>
      <c r="F761" s="3" t="e">
        <f ca="1">VLOOKUP(A761,ERCOT_345kv_West_ATC!A:B,2)</f>
        <v>#N/A</v>
      </c>
      <c r="G761" s="3">
        <f>VLOOKUP(A761,ERCOT_345kv_West_ATC!G:H,2)</f>
        <v>4.9820000000000002</v>
      </c>
      <c r="I761" s="5">
        <f t="shared" si="55"/>
        <v>6</v>
      </c>
      <c r="J761" s="4">
        <f t="shared" si="56"/>
        <v>144</v>
      </c>
      <c r="K761" s="4">
        <f t="shared" si="52"/>
        <v>7200</v>
      </c>
      <c r="L761" s="6">
        <f t="shared" si="53"/>
        <v>3960.7200000000003</v>
      </c>
      <c r="N761" s="22">
        <f t="shared" si="57"/>
        <v>25135.751597314775</v>
      </c>
      <c r="O761" s="14">
        <f t="shared" si="58"/>
        <v>4569305871171.5635</v>
      </c>
      <c r="Q761" s="22"/>
      <c r="V761" s="16"/>
      <c r="W761" s="16"/>
      <c r="X761" s="16"/>
      <c r="Z761" s="15"/>
      <c r="AA761" s="16"/>
      <c r="AB761" s="3"/>
      <c r="AC761" s="69"/>
      <c r="AD761" s="3"/>
      <c r="AF761" s="29"/>
      <c r="AG761" s="30"/>
      <c r="AH761" s="29"/>
      <c r="AI761" s="29"/>
      <c r="AJ761" s="31"/>
      <c r="AK761" s="29"/>
      <c r="AL761" s="30"/>
    </row>
    <row r="762" spans="1:38">
      <c r="A762" s="32">
        <v>40575</v>
      </c>
      <c r="B762" s="9">
        <v>50</v>
      </c>
      <c r="C762" s="33">
        <v>0.70772999999999997</v>
      </c>
      <c r="D762" s="34">
        <f t="shared" si="54"/>
        <v>0.1575731676320003</v>
      </c>
      <c r="E762" s="34">
        <v>22012.3813379938</v>
      </c>
      <c r="F762" s="3" t="e">
        <f ca="1">VLOOKUP(A762,ERCOT_345kv_West_ATC!A:B,2)</f>
        <v>#N/A</v>
      </c>
      <c r="G762" s="3">
        <f>VLOOKUP(A762,ERCOT_345kv_West_ATC!G:H,2)</f>
        <v>4.9669999999999996</v>
      </c>
      <c r="I762" s="5">
        <f t="shared" si="55"/>
        <v>6</v>
      </c>
      <c r="J762" s="4">
        <f t="shared" si="56"/>
        <v>144</v>
      </c>
      <c r="K762" s="4">
        <f t="shared" ref="K762:K825" si="59">J762*B762</f>
        <v>7200</v>
      </c>
      <c r="L762" s="6">
        <f t="shared" ref="L762:L825" si="60">K762*C762</f>
        <v>5095.6559999999999</v>
      </c>
      <c r="N762" s="22">
        <f t="shared" si="57"/>
        <v>32338.348442042508</v>
      </c>
      <c r="O762" s="14">
        <f t="shared" si="58"/>
        <v>4569305871171.5635</v>
      </c>
      <c r="Q762" s="22"/>
      <c r="V762" s="16"/>
      <c r="W762" s="16"/>
      <c r="X762" s="16"/>
      <c r="Z762" s="15"/>
      <c r="AA762" s="16"/>
      <c r="AB762" s="3"/>
      <c r="AC762" s="69"/>
      <c r="AD762" s="3"/>
      <c r="AF762" s="29"/>
      <c r="AG762" s="30"/>
      <c r="AH762" s="29"/>
      <c r="AI762" s="29"/>
      <c r="AJ762" s="31"/>
      <c r="AK762" s="29"/>
      <c r="AL762" s="30"/>
    </row>
    <row r="763" spans="1:38">
      <c r="A763" s="32">
        <v>40576</v>
      </c>
      <c r="B763" s="9">
        <v>50</v>
      </c>
      <c r="C763" s="33">
        <v>0.71599999999999997</v>
      </c>
      <c r="D763" s="34">
        <f t="shared" si="54"/>
        <v>0.1575731676320003</v>
      </c>
      <c r="E763" s="34">
        <v>22012.3813379938</v>
      </c>
      <c r="F763" s="3" t="e">
        <f ca="1">VLOOKUP(A763,ERCOT_345kv_West_ATC!A:B,2)</f>
        <v>#N/A</v>
      </c>
      <c r="G763" s="3">
        <f>VLOOKUP(A763,ERCOT_345kv_West_ATC!G:H,2)</f>
        <v>5.008</v>
      </c>
      <c r="I763" s="5">
        <f t="shared" si="55"/>
        <v>6</v>
      </c>
      <c r="J763" s="4">
        <f t="shared" si="56"/>
        <v>144</v>
      </c>
      <c r="K763" s="4">
        <f t="shared" si="59"/>
        <v>7200</v>
      </c>
      <c r="L763" s="6">
        <f t="shared" si="60"/>
        <v>5155.2</v>
      </c>
      <c r="N763" s="22">
        <f t="shared" si="57"/>
        <v>32716.230037588397</v>
      </c>
      <c r="O763" s="14">
        <f t="shared" si="58"/>
        <v>4569305871171.5635</v>
      </c>
      <c r="Q763" s="22"/>
      <c r="V763" s="16"/>
      <c r="W763" s="16"/>
      <c r="X763" s="16"/>
      <c r="Z763" s="15"/>
      <c r="AA763" s="16"/>
      <c r="AB763" s="3"/>
      <c r="AC763" s="69"/>
      <c r="AD763" s="3"/>
      <c r="AF763" s="29"/>
      <c r="AG763" s="30"/>
      <c r="AH763" s="29"/>
      <c r="AI763" s="29"/>
      <c r="AJ763" s="31"/>
      <c r="AK763" s="29"/>
      <c r="AL763" s="30"/>
    </row>
    <row r="764" spans="1:38">
      <c r="A764" s="32">
        <v>40577</v>
      </c>
      <c r="B764" s="9">
        <v>50</v>
      </c>
      <c r="C764" s="33">
        <v>0.69638999999999995</v>
      </c>
      <c r="D764" s="34">
        <f t="shared" si="54"/>
        <v>0.1575731676320003</v>
      </c>
      <c r="E764" s="34">
        <v>22012.3813379938</v>
      </c>
      <c r="F764" s="3" t="e">
        <f ca="1">VLOOKUP(A764,ERCOT_345kv_West_ATC!A:B,2)</f>
        <v>#N/A</v>
      </c>
      <c r="G764" s="3">
        <f>VLOOKUP(A764,ERCOT_345kv_West_ATC!G:H,2)</f>
        <v>4.9889999999999999</v>
      </c>
      <c r="I764" s="5">
        <f t="shared" si="55"/>
        <v>6</v>
      </c>
      <c r="J764" s="4">
        <f t="shared" si="56"/>
        <v>144</v>
      </c>
      <c r="K764" s="4">
        <f t="shared" si="59"/>
        <v>7200</v>
      </c>
      <c r="L764" s="6">
        <f t="shared" si="60"/>
        <v>5014.0079999999998</v>
      </c>
      <c r="N764" s="22">
        <f t="shared" si="57"/>
        <v>31820.189156251654</v>
      </c>
      <c r="O764" s="14">
        <f t="shared" si="58"/>
        <v>4569305871171.5635</v>
      </c>
      <c r="Q764" s="22"/>
      <c r="V764" s="16"/>
      <c r="W764" s="16"/>
      <c r="X764" s="16"/>
      <c r="Z764" s="15"/>
      <c r="AA764" s="16"/>
      <c r="AB764" s="3"/>
      <c r="AC764" s="69"/>
      <c r="AD764" s="3"/>
      <c r="AF764" s="29"/>
      <c r="AG764" s="30"/>
      <c r="AH764" s="29"/>
      <c r="AI764" s="29"/>
      <c r="AJ764" s="31"/>
      <c r="AK764" s="29"/>
      <c r="AL764" s="30"/>
    </row>
    <row r="765" spans="1:38">
      <c r="A765" s="32">
        <v>40578</v>
      </c>
      <c r="B765" s="9">
        <v>50</v>
      </c>
      <c r="C765" s="33">
        <v>0.81100000000000005</v>
      </c>
      <c r="D765" s="34">
        <f t="shared" si="54"/>
        <v>0.1575731676320003</v>
      </c>
      <c r="E765" s="34">
        <v>22012.3813379938</v>
      </c>
      <c r="F765" s="3" t="e">
        <f ca="1">VLOOKUP(A765,ERCOT_345kv_West_ATC!A:B,2)</f>
        <v>#N/A</v>
      </c>
      <c r="G765" s="3">
        <f>VLOOKUP(A765,ERCOT_345kv_West_ATC!G:H,2)</f>
        <v>4.9989999999999997</v>
      </c>
      <c r="I765" s="5">
        <f t="shared" si="55"/>
        <v>6</v>
      </c>
      <c r="J765" s="4">
        <f t="shared" si="56"/>
        <v>144</v>
      </c>
      <c r="K765" s="4">
        <f t="shared" si="59"/>
        <v>7200</v>
      </c>
      <c r="L765" s="6">
        <f t="shared" si="60"/>
        <v>5839.2000000000007</v>
      </c>
      <c r="N765" s="22">
        <f t="shared" si="57"/>
        <v>37057.070615201388</v>
      </c>
      <c r="O765" s="14">
        <f t="shared" si="58"/>
        <v>4569305871171.5635</v>
      </c>
      <c r="Q765" s="22"/>
      <c r="V765" s="16"/>
      <c r="W765" s="16"/>
      <c r="X765" s="16"/>
      <c r="Z765" s="15"/>
      <c r="AA765" s="16"/>
      <c r="AB765" s="3"/>
      <c r="AC765" s="69"/>
      <c r="AD765" s="3"/>
      <c r="AF765" s="29"/>
      <c r="AG765" s="30"/>
      <c r="AH765" s="29"/>
      <c r="AI765" s="29"/>
      <c r="AJ765" s="31"/>
      <c r="AK765" s="29"/>
      <c r="AL765" s="30"/>
    </row>
    <row r="766" spans="1:38">
      <c r="A766" s="32">
        <v>40579</v>
      </c>
      <c r="B766" s="9">
        <v>50</v>
      </c>
      <c r="C766" s="33">
        <v>0.90734999999999999</v>
      </c>
      <c r="D766" s="34">
        <f t="shared" si="54"/>
        <v>0.1575731676320003</v>
      </c>
      <c r="E766" s="34">
        <v>22012.3813379938</v>
      </c>
      <c r="F766" s="3" t="e">
        <f ca="1">VLOOKUP(A766,ERCOT_345kv_West_ATC!A:B,2)</f>
        <v>#N/A</v>
      </c>
      <c r="G766" s="3">
        <f>VLOOKUP(A766,ERCOT_345kv_West_ATC!G:H,2)</f>
        <v>4.9989999999999997</v>
      </c>
      <c r="I766" s="5">
        <f t="shared" si="55"/>
        <v>6</v>
      </c>
      <c r="J766" s="4">
        <f t="shared" si="56"/>
        <v>144</v>
      </c>
      <c r="K766" s="4">
        <f t="shared" si="59"/>
        <v>7200</v>
      </c>
      <c r="L766" s="6">
        <f t="shared" si="60"/>
        <v>6532.92</v>
      </c>
      <c r="N766" s="22">
        <f t="shared" si="57"/>
        <v>41459.596822075182</v>
      </c>
      <c r="O766" s="14">
        <f t="shared" si="58"/>
        <v>4569305871171.5635</v>
      </c>
      <c r="Q766" s="22"/>
      <c r="V766" s="16"/>
      <c r="W766" s="16"/>
      <c r="X766" s="16"/>
      <c r="Z766" s="15"/>
      <c r="AA766" s="16"/>
      <c r="AB766" s="3"/>
      <c r="AC766" s="69"/>
      <c r="AD766" s="3"/>
      <c r="AF766" s="29"/>
      <c r="AG766" s="30"/>
      <c r="AH766" s="29"/>
      <c r="AI766" s="29"/>
      <c r="AJ766" s="31"/>
      <c r="AK766" s="29"/>
      <c r="AL766" s="30"/>
    </row>
    <row r="767" spans="1:38">
      <c r="A767" s="32">
        <v>40580</v>
      </c>
      <c r="B767" s="9">
        <v>50</v>
      </c>
      <c r="C767" s="33">
        <v>0.89680000000000004</v>
      </c>
      <c r="D767" s="34">
        <f t="shared" si="54"/>
        <v>0.1575731676320003</v>
      </c>
      <c r="E767" s="34">
        <v>22012.3813379938</v>
      </c>
      <c r="F767" s="3" t="e">
        <f ca="1">VLOOKUP(A767,ERCOT_345kv_West_ATC!A:B,2)</f>
        <v>#N/A</v>
      </c>
      <c r="G767" s="3">
        <f>VLOOKUP(A767,ERCOT_345kv_West_ATC!G:H,2)</f>
        <v>4.9989999999999997</v>
      </c>
      <c r="I767" s="5">
        <f t="shared" si="55"/>
        <v>6</v>
      </c>
      <c r="J767" s="4">
        <f t="shared" si="56"/>
        <v>144</v>
      </c>
      <c r="K767" s="4">
        <f t="shared" si="59"/>
        <v>7200</v>
      </c>
      <c r="L767" s="6">
        <f t="shared" si="60"/>
        <v>6456.96</v>
      </c>
      <c r="N767" s="22">
        <f t="shared" si="57"/>
        <v>40977.535052666586</v>
      </c>
      <c r="O767" s="14">
        <f t="shared" si="58"/>
        <v>4569305871171.5635</v>
      </c>
      <c r="Q767" s="22"/>
      <c r="V767" s="16"/>
      <c r="W767" s="16"/>
      <c r="X767" s="16"/>
      <c r="Z767" s="15"/>
      <c r="AA767" s="16"/>
      <c r="AB767" s="3"/>
      <c r="AC767" s="69"/>
      <c r="AD767" s="3"/>
      <c r="AF767" s="29"/>
      <c r="AG767" s="30"/>
      <c r="AH767" s="29"/>
      <c r="AI767" s="29"/>
      <c r="AJ767" s="31"/>
      <c r="AK767" s="29"/>
      <c r="AL767" s="30"/>
    </row>
    <row r="768" spans="1:38">
      <c r="A768" s="32">
        <v>40581</v>
      </c>
      <c r="B768" s="9">
        <v>50</v>
      </c>
      <c r="C768" s="33">
        <v>0.89</v>
      </c>
      <c r="D768" s="34">
        <f t="shared" si="54"/>
        <v>0.1575731676320003</v>
      </c>
      <c r="E768" s="34">
        <v>22012.3813379938</v>
      </c>
      <c r="F768" s="3" t="e">
        <f ca="1">VLOOKUP(A768,ERCOT_345kv_West_ATC!A:B,2)</f>
        <v>#N/A</v>
      </c>
      <c r="G768" s="3">
        <f>VLOOKUP(A768,ERCOT_345kv_West_ATC!G:H,2)</f>
        <v>4.8730000000000002</v>
      </c>
      <c r="I768" s="5">
        <f t="shared" si="55"/>
        <v>6</v>
      </c>
      <c r="J768" s="4">
        <f t="shared" si="56"/>
        <v>144</v>
      </c>
      <c r="K768" s="4">
        <f t="shared" si="59"/>
        <v>7200</v>
      </c>
      <c r="L768" s="6">
        <f t="shared" si="60"/>
        <v>6408</v>
      </c>
      <c r="N768" s="22">
        <f t="shared" si="57"/>
        <v>40666.822253426915</v>
      </c>
      <c r="O768" s="14">
        <f t="shared" si="58"/>
        <v>4569305871171.5635</v>
      </c>
      <c r="Q768" s="22"/>
      <c r="V768" s="16"/>
      <c r="W768" s="16"/>
      <c r="X768" s="16"/>
      <c r="Z768" s="15"/>
      <c r="AA768" s="16"/>
      <c r="AB768" s="3"/>
      <c r="AC768" s="69"/>
      <c r="AD768" s="3"/>
      <c r="AF768" s="29"/>
      <c r="AG768" s="30"/>
      <c r="AH768" s="29"/>
      <c r="AI768" s="29"/>
      <c r="AJ768" s="31"/>
      <c r="AK768" s="29"/>
      <c r="AL768" s="30"/>
    </row>
    <row r="769" spans="1:38">
      <c r="A769" s="32">
        <v>40582</v>
      </c>
      <c r="B769" s="9">
        <v>50</v>
      </c>
      <c r="C769" s="33">
        <v>0.91800000000000004</v>
      </c>
      <c r="D769" s="34">
        <f t="shared" si="54"/>
        <v>0.1861029131377499</v>
      </c>
      <c r="E769" s="34">
        <v>25997.8799288144</v>
      </c>
      <c r="F769" s="3" t="e">
        <f ca="1">VLOOKUP(A769,ERCOT_345kv_West_ATC!A:B,2)</f>
        <v>#N/A</v>
      </c>
      <c r="G769" s="3">
        <f>VLOOKUP(A769,ERCOT_345kv_West_ATC!G:H,2)</f>
        <v>4.8390000000000004</v>
      </c>
      <c r="I769" s="5">
        <f t="shared" si="55"/>
        <v>6</v>
      </c>
      <c r="J769" s="4">
        <f t="shared" si="56"/>
        <v>144</v>
      </c>
      <c r="K769" s="4">
        <f t="shared" si="59"/>
        <v>7200</v>
      </c>
      <c r="L769" s="6">
        <f t="shared" si="60"/>
        <v>6609.6</v>
      </c>
      <c r="N769" s="22">
        <f t="shared" si="57"/>
        <v>35515.833086974293</v>
      </c>
      <c r="O769" s="14">
        <f t="shared" si="58"/>
        <v>3868827133657.3301</v>
      </c>
      <c r="Q769" s="22"/>
      <c r="V769" s="16"/>
      <c r="W769" s="16"/>
      <c r="X769" s="16"/>
      <c r="Z769" s="15"/>
      <c r="AA769" s="16"/>
      <c r="AB769" s="3"/>
      <c r="AC769" s="69"/>
      <c r="AD769" s="3"/>
      <c r="AF769" s="29"/>
      <c r="AG769" s="30"/>
      <c r="AH769" s="29"/>
      <c r="AI769" s="29"/>
      <c r="AJ769" s="31"/>
      <c r="AK769" s="29"/>
      <c r="AL769" s="30"/>
    </row>
    <row r="770" spans="1:38">
      <c r="A770" s="32">
        <v>40583</v>
      </c>
      <c r="B770" s="9">
        <v>50</v>
      </c>
      <c r="C770" s="33">
        <v>1.084495</v>
      </c>
      <c r="D770" s="34">
        <f t="shared" si="54"/>
        <v>0.1861029131377499</v>
      </c>
      <c r="E770" s="34">
        <v>25997.8799288144</v>
      </c>
      <c r="F770" s="3" t="e">
        <f ca="1">VLOOKUP(A770,ERCOT_345kv_West_ATC!A:B,2)</f>
        <v>#N/A</v>
      </c>
      <c r="G770" s="3">
        <f>VLOOKUP(A770,ERCOT_345kv_West_ATC!G:H,2)</f>
        <v>4.8620000000000001</v>
      </c>
      <c r="I770" s="5">
        <f t="shared" si="55"/>
        <v>6</v>
      </c>
      <c r="J770" s="4">
        <f t="shared" si="56"/>
        <v>144</v>
      </c>
      <c r="K770" s="4">
        <f t="shared" si="59"/>
        <v>7200</v>
      </c>
      <c r="L770" s="6">
        <f t="shared" si="60"/>
        <v>7808.3639999999996</v>
      </c>
      <c r="N770" s="22">
        <f t="shared" si="57"/>
        <v>41957.236823157058</v>
      </c>
      <c r="O770" s="14">
        <f t="shared" si="58"/>
        <v>3868827133657.3301</v>
      </c>
      <c r="Q770" s="22"/>
      <c r="V770" s="16"/>
      <c r="W770" s="16"/>
      <c r="X770" s="16"/>
      <c r="Z770" s="15"/>
      <c r="AA770" s="16"/>
      <c r="AB770" s="3"/>
      <c r="AC770" s="69"/>
      <c r="AD770" s="3"/>
      <c r="AF770" s="29"/>
      <c r="AG770" s="30"/>
      <c r="AH770" s="29"/>
      <c r="AI770" s="29"/>
      <c r="AJ770" s="31"/>
      <c r="AK770" s="29"/>
      <c r="AL770" s="30"/>
    </row>
    <row r="771" spans="1:38">
      <c r="A771" s="32">
        <v>40584</v>
      </c>
      <c r="B771" s="9">
        <v>50</v>
      </c>
      <c r="C771" s="33">
        <v>0.97515499999999999</v>
      </c>
      <c r="D771" s="34">
        <f t="shared" si="54"/>
        <v>0.1861029131377499</v>
      </c>
      <c r="E771" s="34">
        <v>25997.8799288144</v>
      </c>
      <c r="F771" s="3" t="e">
        <f ca="1">VLOOKUP(A771,ERCOT_345kv_West_ATC!A:B,2)</f>
        <v>#N/A</v>
      </c>
      <c r="G771" s="3">
        <f>VLOOKUP(A771,ERCOT_345kv_West_ATC!G:H,2)</f>
        <v>4.7919999999999998</v>
      </c>
      <c r="I771" s="5">
        <f t="shared" si="55"/>
        <v>6</v>
      </c>
      <c r="J771" s="4">
        <f t="shared" si="56"/>
        <v>144</v>
      </c>
      <c r="K771" s="4">
        <f t="shared" si="59"/>
        <v>7200</v>
      </c>
      <c r="L771" s="6">
        <f t="shared" si="60"/>
        <v>7021.116</v>
      </c>
      <c r="N771" s="22">
        <f t="shared" si="57"/>
        <v>37727.061235216133</v>
      </c>
      <c r="O771" s="14">
        <f t="shared" si="58"/>
        <v>3868827133657.3301</v>
      </c>
      <c r="Q771" s="22"/>
      <c r="V771" s="16"/>
      <c r="W771" s="16"/>
      <c r="X771" s="16"/>
      <c r="Z771" s="15"/>
      <c r="AA771" s="16"/>
      <c r="AB771" s="3"/>
      <c r="AC771" s="69"/>
      <c r="AD771" s="3"/>
      <c r="AF771" s="29"/>
      <c r="AG771" s="30"/>
      <c r="AH771" s="29"/>
      <c r="AI771" s="29"/>
      <c r="AJ771" s="31"/>
      <c r="AK771" s="29"/>
      <c r="AL771" s="30"/>
    </row>
    <row r="772" spans="1:38">
      <c r="A772" s="32">
        <v>40585</v>
      </c>
      <c r="B772" s="9">
        <v>50</v>
      </c>
      <c r="C772" s="33">
        <v>1.0700050000000001</v>
      </c>
      <c r="D772" s="34">
        <f t="shared" si="54"/>
        <v>0.1861029131377499</v>
      </c>
      <c r="E772" s="34">
        <v>25997.8799288144</v>
      </c>
      <c r="F772" s="3" t="e">
        <f ca="1">VLOOKUP(A772,ERCOT_345kv_West_ATC!A:B,2)</f>
        <v>#N/A</v>
      </c>
      <c r="G772" s="3">
        <f>VLOOKUP(A772,ERCOT_345kv_West_ATC!G:H,2)</f>
        <v>4.774</v>
      </c>
      <c r="I772" s="5">
        <f t="shared" si="55"/>
        <v>6</v>
      </c>
      <c r="J772" s="4">
        <f t="shared" si="56"/>
        <v>144</v>
      </c>
      <c r="K772" s="4">
        <f t="shared" si="59"/>
        <v>7200</v>
      </c>
      <c r="L772" s="6">
        <f t="shared" si="60"/>
        <v>7704.036000000001</v>
      </c>
      <c r="N772" s="22">
        <f t="shared" si="57"/>
        <v>41396.643771490119</v>
      </c>
      <c r="O772" s="14">
        <f t="shared" si="58"/>
        <v>3868827133657.3301</v>
      </c>
      <c r="Q772" s="22"/>
      <c r="V772" s="16"/>
      <c r="W772" s="16"/>
      <c r="X772" s="16"/>
      <c r="Z772" s="15"/>
      <c r="AA772" s="16"/>
      <c r="AB772" s="3"/>
      <c r="AC772" s="69"/>
      <c r="AD772" s="3"/>
      <c r="AF772" s="29"/>
      <c r="AG772" s="30"/>
      <c r="AH772" s="29"/>
      <c r="AI772" s="29"/>
      <c r="AJ772" s="31"/>
      <c r="AK772" s="29"/>
      <c r="AL772" s="30"/>
    </row>
    <row r="773" spans="1:38">
      <c r="A773" s="32">
        <v>40586</v>
      </c>
      <c r="B773" s="9">
        <v>50</v>
      </c>
      <c r="C773" s="33">
        <v>1.0799000000000001</v>
      </c>
      <c r="D773" s="34">
        <f t="shared" si="54"/>
        <v>0.1861029131377499</v>
      </c>
      <c r="E773" s="34">
        <v>25997.8799288144</v>
      </c>
      <c r="F773" s="3" t="e">
        <f ca="1">VLOOKUP(A773,ERCOT_345kv_West_ATC!A:B,2)</f>
        <v>#N/A</v>
      </c>
      <c r="G773" s="3">
        <f>VLOOKUP(A773,ERCOT_345kv_West_ATC!G:H,2)</f>
        <v>4.774</v>
      </c>
      <c r="I773" s="5">
        <f t="shared" si="55"/>
        <v>6</v>
      </c>
      <c r="J773" s="4">
        <f t="shared" si="56"/>
        <v>144</v>
      </c>
      <c r="K773" s="4">
        <f t="shared" si="59"/>
        <v>7200</v>
      </c>
      <c r="L773" s="6">
        <f t="shared" si="60"/>
        <v>7775.2800000000007</v>
      </c>
      <c r="N773" s="22">
        <f t="shared" si="57"/>
        <v>41779.464216365508</v>
      </c>
      <c r="O773" s="14">
        <f t="shared" si="58"/>
        <v>3868827133657.3301</v>
      </c>
      <c r="Q773" s="22"/>
      <c r="V773" s="16"/>
      <c r="W773" s="16"/>
      <c r="X773" s="16"/>
      <c r="Z773" s="15"/>
      <c r="AA773" s="16"/>
      <c r="AB773" s="3"/>
      <c r="AC773" s="69"/>
      <c r="AD773" s="3"/>
      <c r="AF773" s="29"/>
      <c r="AG773" s="30"/>
      <c r="AH773" s="29"/>
      <c r="AI773" s="29"/>
      <c r="AJ773" s="31"/>
      <c r="AK773" s="29"/>
      <c r="AL773" s="30"/>
    </row>
    <row r="774" spans="1:38">
      <c r="A774" s="32">
        <v>40587</v>
      </c>
      <c r="B774" s="9">
        <v>50</v>
      </c>
      <c r="C774" s="33">
        <v>1.05</v>
      </c>
      <c r="D774" s="34">
        <f t="shared" si="54"/>
        <v>0.1861029131377499</v>
      </c>
      <c r="E774" s="34">
        <v>25997.8799288144</v>
      </c>
      <c r="F774" s="3" t="e">
        <f ca="1">VLOOKUP(A774,ERCOT_345kv_West_ATC!A:B,2)</f>
        <v>#N/A</v>
      </c>
      <c r="G774" s="3">
        <f>VLOOKUP(A774,ERCOT_345kv_West_ATC!G:H,2)</f>
        <v>4.774</v>
      </c>
      <c r="I774" s="5">
        <f t="shared" si="55"/>
        <v>6</v>
      </c>
      <c r="J774" s="4">
        <f t="shared" si="56"/>
        <v>144</v>
      </c>
      <c r="K774" s="4">
        <f t="shared" si="59"/>
        <v>7200</v>
      </c>
      <c r="L774" s="6">
        <f t="shared" si="60"/>
        <v>7560</v>
      </c>
      <c r="N774" s="22">
        <f t="shared" si="57"/>
        <v>40622.684903401961</v>
      </c>
      <c r="O774" s="14">
        <f t="shared" si="58"/>
        <v>3868827133657.3301</v>
      </c>
      <c r="Q774" s="22"/>
      <c r="V774" s="16"/>
      <c r="W774" s="16"/>
      <c r="X774" s="16"/>
      <c r="Z774" s="15"/>
      <c r="AA774" s="16"/>
      <c r="AB774" s="3"/>
      <c r="AC774" s="69"/>
      <c r="AD774" s="3"/>
      <c r="AF774" s="29"/>
      <c r="AG774" s="30"/>
      <c r="AH774" s="29"/>
      <c r="AI774" s="29"/>
      <c r="AJ774" s="31"/>
      <c r="AK774" s="29"/>
      <c r="AL774" s="30"/>
    </row>
    <row r="775" spans="1:38">
      <c r="A775" s="32">
        <v>40588</v>
      </c>
      <c r="B775" s="9">
        <v>50</v>
      </c>
      <c r="C775" s="33">
        <v>1.075336667</v>
      </c>
      <c r="D775" s="34">
        <f t="shared" si="54"/>
        <v>0.1861029131377499</v>
      </c>
      <c r="E775" s="34">
        <v>25997.8799288144</v>
      </c>
      <c r="F775" s="3" t="e">
        <f ca="1">VLOOKUP(A775,ERCOT_345kv_West_ATC!A:B,2)</f>
        <v>#N/A</v>
      </c>
      <c r="G775" s="3">
        <f>VLOOKUP(A775,ERCOT_345kv_West_ATC!G:H,2)</f>
        <v>4.7389999999999999</v>
      </c>
      <c r="I775" s="5">
        <f t="shared" si="55"/>
        <v>6</v>
      </c>
      <c r="J775" s="4">
        <f t="shared" si="56"/>
        <v>144</v>
      </c>
      <c r="K775" s="4">
        <f t="shared" si="59"/>
        <v>7200</v>
      </c>
      <c r="L775" s="6">
        <f t="shared" si="60"/>
        <v>7742.4240024000001</v>
      </c>
      <c r="N775" s="22">
        <f t="shared" si="57"/>
        <v>41602.916751062367</v>
      </c>
      <c r="O775" s="14">
        <f t="shared" si="58"/>
        <v>3868827133657.3301</v>
      </c>
      <c r="Q775" s="22"/>
      <c r="V775" s="16"/>
      <c r="W775" s="16"/>
      <c r="X775" s="16"/>
      <c r="Z775" s="15"/>
      <c r="AA775" s="16"/>
      <c r="AB775" s="3"/>
      <c r="AC775" s="69"/>
      <c r="AD775" s="3"/>
      <c r="AF775" s="29"/>
      <c r="AG775" s="30"/>
      <c r="AH775" s="29"/>
      <c r="AI775" s="29"/>
      <c r="AJ775" s="31"/>
      <c r="AK775" s="29"/>
      <c r="AL775" s="30"/>
    </row>
    <row r="776" spans="1:38">
      <c r="A776" s="32">
        <v>40589</v>
      </c>
      <c r="B776" s="9">
        <v>50</v>
      </c>
      <c r="C776" s="33">
        <v>1.05</v>
      </c>
      <c r="D776" s="34">
        <f t="shared" si="54"/>
        <v>0.1861029131377499</v>
      </c>
      <c r="E776" s="34">
        <v>25997.8799288144</v>
      </c>
      <c r="F776" s="3" t="e">
        <f ca="1">VLOOKUP(A776,ERCOT_345kv_West_ATC!A:B,2)</f>
        <v>#N/A</v>
      </c>
      <c r="G776" s="3">
        <f>VLOOKUP(A776,ERCOT_345kv_West_ATC!G:H,2)</f>
        <v>4.7889999999999997</v>
      </c>
      <c r="I776" s="5">
        <f t="shared" si="55"/>
        <v>6</v>
      </c>
      <c r="J776" s="4">
        <f t="shared" si="56"/>
        <v>144</v>
      </c>
      <c r="K776" s="4">
        <f t="shared" si="59"/>
        <v>7200</v>
      </c>
      <c r="L776" s="6">
        <f t="shared" si="60"/>
        <v>7560</v>
      </c>
      <c r="N776" s="22">
        <f t="shared" si="57"/>
        <v>40622.684903401961</v>
      </c>
      <c r="O776" s="14">
        <f t="shared" si="58"/>
        <v>3868827133657.3301</v>
      </c>
      <c r="Q776" s="22"/>
      <c r="V776" s="16"/>
      <c r="W776" s="16"/>
      <c r="X776" s="16"/>
      <c r="Z776" s="15"/>
      <c r="AA776" s="16"/>
      <c r="AB776" s="3"/>
      <c r="AC776" s="69"/>
      <c r="AD776" s="3"/>
      <c r="AF776" s="29"/>
      <c r="AG776" s="30"/>
      <c r="AH776" s="29"/>
      <c r="AI776" s="29"/>
      <c r="AJ776" s="31"/>
      <c r="AK776" s="29"/>
      <c r="AL776" s="30"/>
    </row>
    <row r="777" spans="1:38">
      <c r="A777" s="32">
        <v>40590</v>
      </c>
      <c r="B777" s="9">
        <v>50</v>
      </c>
      <c r="C777" s="33">
        <v>1.028624</v>
      </c>
      <c r="D777" s="34">
        <f t="shared" si="54"/>
        <v>0.1861029131377499</v>
      </c>
      <c r="E777" s="34">
        <v>25997.8799288144</v>
      </c>
      <c r="F777" s="3" t="e">
        <f ca="1">VLOOKUP(A777,ERCOT_345kv_West_ATC!A:B,2)</f>
        <v>#N/A</v>
      </c>
      <c r="G777" s="3">
        <f>VLOOKUP(A777,ERCOT_345kv_West_ATC!G:H,2)</f>
        <v>4.726</v>
      </c>
      <c r="I777" s="5">
        <f t="shared" si="55"/>
        <v>6</v>
      </c>
      <c r="J777" s="4">
        <f t="shared" si="56"/>
        <v>144</v>
      </c>
      <c r="K777" s="4">
        <f t="shared" si="59"/>
        <v>7200</v>
      </c>
      <c r="L777" s="6">
        <f t="shared" si="60"/>
        <v>7406.0927999999994</v>
      </c>
      <c r="N777" s="22">
        <f t="shared" si="57"/>
        <v>39795.684415311371</v>
      </c>
      <c r="O777" s="14">
        <f t="shared" si="58"/>
        <v>3868827133657.3301</v>
      </c>
      <c r="Q777" s="22"/>
      <c r="V777" s="16"/>
      <c r="W777" s="16"/>
      <c r="X777" s="16"/>
      <c r="Z777" s="15"/>
      <c r="AA777" s="16"/>
      <c r="AB777" s="3"/>
      <c r="AC777" s="69"/>
      <c r="AD777" s="3"/>
      <c r="AF777" s="29"/>
      <c r="AG777" s="30"/>
      <c r="AH777" s="29"/>
      <c r="AI777" s="29"/>
      <c r="AJ777" s="31"/>
      <c r="AK777" s="29"/>
      <c r="AL777" s="30"/>
    </row>
    <row r="778" spans="1:38">
      <c r="A778" s="32">
        <v>40591</v>
      </c>
      <c r="B778" s="9">
        <v>50</v>
      </c>
      <c r="C778" s="33">
        <v>1.04</v>
      </c>
      <c r="D778" s="34">
        <f t="shared" si="54"/>
        <v>0.1861029131377499</v>
      </c>
      <c r="E778" s="34">
        <v>25997.8799288144</v>
      </c>
      <c r="F778" s="3" t="e">
        <f ca="1">VLOOKUP(A778,ERCOT_345kv_West_ATC!A:B,2)</f>
        <v>#N/A</v>
      </c>
      <c r="G778" s="3">
        <f>VLOOKUP(A778,ERCOT_345kv_West_ATC!G:H,2)</f>
        <v>4.694</v>
      </c>
      <c r="I778" s="5">
        <f t="shared" si="55"/>
        <v>6</v>
      </c>
      <c r="J778" s="4">
        <f t="shared" si="56"/>
        <v>144</v>
      </c>
      <c r="K778" s="4">
        <f t="shared" si="59"/>
        <v>7200</v>
      </c>
      <c r="L778" s="6">
        <f t="shared" si="60"/>
        <v>7488</v>
      </c>
      <c r="N778" s="22">
        <f t="shared" si="57"/>
        <v>40235.802190036229</v>
      </c>
      <c r="O778" s="14">
        <f t="shared" si="58"/>
        <v>3868827133657.3301</v>
      </c>
      <c r="Q778" s="22"/>
      <c r="V778" s="16"/>
      <c r="W778" s="16"/>
      <c r="X778" s="16"/>
      <c r="Z778" s="15"/>
      <c r="AA778" s="16"/>
      <c r="AB778" s="3"/>
      <c r="AC778" s="69"/>
      <c r="AD778" s="3"/>
      <c r="AF778" s="29"/>
      <c r="AG778" s="30"/>
      <c r="AH778" s="29"/>
      <c r="AI778" s="29"/>
      <c r="AJ778" s="31"/>
      <c r="AK778" s="29"/>
      <c r="AL778" s="30"/>
    </row>
    <row r="779" spans="1:38">
      <c r="A779" s="32">
        <v>40592</v>
      </c>
      <c r="B779" s="9">
        <v>50</v>
      </c>
      <c r="C779" s="33">
        <v>0.89890000000000003</v>
      </c>
      <c r="D779" s="34">
        <f t="shared" si="54"/>
        <v>0.26099401905110925</v>
      </c>
      <c r="E779" s="34">
        <v>36459.886925075101</v>
      </c>
      <c r="F779" s="3" t="e">
        <f ca="1">VLOOKUP(A779,ERCOT_345kv_West_ATC!A:B,2)</f>
        <v>#N/A</v>
      </c>
      <c r="G779" s="3">
        <f>VLOOKUP(A779,ERCOT_345kv_West_ATC!G:H,2)</f>
        <v>4.7169999999999996</v>
      </c>
      <c r="I779" s="5">
        <f t="shared" si="55"/>
        <v>6</v>
      </c>
      <c r="J779" s="4">
        <f t="shared" si="56"/>
        <v>144</v>
      </c>
      <c r="K779" s="4">
        <f t="shared" si="59"/>
        <v>7200</v>
      </c>
      <c r="L779" s="6">
        <f t="shared" si="60"/>
        <v>6472.08</v>
      </c>
      <c r="N779" s="22">
        <f t="shared" si="57"/>
        <v>24797.809633839166</v>
      </c>
      <c r="O779" s="14">
        <f t="shared" si="58"/>
        <v>2758683906312.0664</v>
      </c>
      <c r="Q779" s="22"/>
      <c r="V779" s="16"/>
      <c r="W779" s="16"/>
      <c r="X779" s="16"/>
      <c r="Z779" s="15"/>
      <c r="AA779" s="16"/>
      <c r="AB779" s="3"/>
      <c r="AC779" s="69"/>
      <c r="AD779" s="3"/>
      <c r="AF779" s="29"/>
      <c r="AG779" s="30"/>
      <c r="AH779" s="29"/>
      <c r="AI779" s="29"/>
      <c r="AJ779" s="31"/>
      <c r="AK779" s="29"/>
      <c r="AL779" s="30"/>
    </row>
    <row r="780" spans="1:38">
      <c r="A780" s="32">
        <v>40593</v>
      </c>
      <c r="B780" s="9">
        <v>50</v>
      </c>
      <c r="C780" s="33">
        <v>0.94898000000000005</v>
      </c>
      <c r="D780" s="34">
        <f t="shared" si="54"/>
        <v>0.26099401905110925</v>
      </c>
      <c r="E780" s="34">
        <v>36459.886925075101</v>
      </c>
      <c r="F780" s="3" t="e">
        <f ca="1">VLOOKUP(A780,ERCOT_345kv_West_ATC!A:B,2)</f>
        <v>#N/A</v>
      </c>
      <c r="G780" s="3">
        <f>VLOOKUP(A780,ERCOT_345kv_West_ATC!G:H,2)</f>
        <v>4.7169999999999996</v>
      </c>
      <c r="I780" s="5">
        <f t="shared" si="55"/>
        <v>6</v>
      </c>
      <c r="J780" s="4">
        <f t="shared" si="56"/>
        <v>144</v>
      </c>
      <c r="K780" s="4">
        <f t="shared" si="59"/>
        <v>7200</v>
      </c>
      <c r="L780" s="6">
        <f t="shared" si="60"/>
        <v>6832.6559999999999</v>
      </c>
      <c r="N780" s="22">
        <f t="shared" si="57"/>
        <v>26179.358534120249</v>
      </c>
      <c r="O780" s="14">
        <f t="shared" si="58"/>
        <v>2758683906312.0664</v>
      </c>
      <c r="Q780" s="22"/>
      <c r="V780" s="16"/>
      <c r="W780" s="16"/>
      <c r="X780" s="16"/>
      <c r="Z780" s="15"/>
      <c r="AA780" s="16"/>
      <c r="AB780" s="3"/>
      <c r="AC780" s="69"/>
      <c r="AD780" s="3"/>
      <c r="AF780" s="29"/>
      <c r="AG780" s="30"/>
      <c r="AH780" s="29"/>
      <c r="AI780" s="29"/>
      <c r="AJ780" s="31"/>
      <c r="AK780" s="29"/>
      <c r="AL780" s="30"/>
    </row>
    <row r="781" spans="1:38">
      <c r="A781" s="32">
        <v>40594</v>
      </c>
      <c r="B781" s="9">
        <v>50</v>
      </c>
      <c r="C781" s="33">
        <v>0.85</v>
      </c>
      <c r="D781" s="34">
        <f t="shared" si="54"/>
        <v>0.26099401905110925</v>
      </c>
      <c r="E781" s="34">
        <v>36459.886925075101</v>
      </c>
      <c r="F781" s="3" t="e">
        <f ca="1">VLOOKUP(A781,ERCOT_345kv_West_ATC!A:B,2)</f>
        <v>#N/A</v>
      </c>
      <c r="G781" s="3">
        <f>VLOOKUP(A781,ERCOT_345kv_West_ATC!G:H,2)</f>
        <v>4.7169999999999996</v>
      </c>
      <c r="I781" s="5">
        <f t="shared" si="55"/>
        <v>6</v>
      </c>
      <c r="J781" s="4">
        <f t="shared" si="56"/>
        <v>144</v>
      </c>
      <c r="K781" s="4">
        <f t="shared" si="59"/>
        <v>7200</v>
      </c>
      <c r="L781" s="6">
        <f t="shared" si="60"/>
        <v>6120</v>
      </c>
      <c r="N781" s="22">
        <f t="shared" si="57"/>
        <v>23448.813203652568</v>
      </c>
      <c r="O781" s="14">
        <f t="shared" si="58"/>
        <v>2758683906312.0664</v>
      </c>
      <c r="Q781" s="22"/>
      <c r="V781" s="16"/>
      <c r="W781" s="16"/>
      <c r="X781" s="16"/>
      <c r="Z781" s="15"/>
      <c r="AA781" s="16"/>
      <c r="AB781" s="3"/>
      <c r="AC781" s="69"/>
      <c r="AD781" s="3"/>
      <c r="AF781" s="29"/>
      <c r="AG781" s="30"/>
      <c r="AH781" s="29"/>
      <c r="AI781" s="29"/>
      <c r="AJ781" s="31"/>
      <c r="AK781" s="29"/>
      <c r="AL781" s="30"/>
    </row>
    <row r="782" spans="1:38">
      <c r="A782" s="32">
        <v>40595</v>
      </c>
      <c r="B782" s="9">
        <v>50</v>
      </c>
      <c r="C782" s="33">
        <v>0.83450000000000002</v>
      </c>
      <c r="D782" s="34">
        <f t="shared" si="54"/>
        <v>0.26099401905110925</v>
      </c>
      <c r="E782" s="34">
        <v>36459.886925075101</v>
      </c>
      <c r="F782" s="3" t="e">
        <f ca="1">VLOOKUP(A782,ERCOT_345kv_West_ATC!A:B,2)</f>
        <v>#N/A</v>
      </c>
      <c r="G782" s="3">
        <f>VLOOKUP(A782,ERCOT_345kv_West_ATC!G:H,2)</f>
        <v>4.7750000000000004</v>
      </c>
      <c r="I782" s="5">
        <f t="shared" si="55"/>
        <v>6</v>
      </c>
      <c r="J782" s="4">
        <f t="shared" si="56"/>
        <v>144</v>
      </c>
      <c r="K782" s="4">
        <f t="shared" si="59"/>
        <v>7200</v>
      </c>
      <c r="L782" s="6">
        <f t="shared" si="60"/>
        <v>6008.4000000000005</v>
      </c>
      <c r="N782" s="22">
        <f t="shared" si="57"/>
        <v>23021.217198174199</v>
      </c>
      <c r="O782" s="14">
        <f t="shared" si="58"/>
        <v>2758683906312.0664</v>
      </c>
      <c r="Q782" s="22"/>
      <c r="V782" s="16"/>
      <c r="W782" s="16"/>
      <c r="X782" s="16"/>
      <c r="Z782" s="15"/>
      <c r="AA782" s="16"/>
      <c r="AB782" s="3"/>
      <c r="AC782" s="69"/>
      <c r="AD782" s="3"/>
      <c r="AF782" s="29"/>
      <c r="AG782" s="30"/>
      <c r="AH782" s="29"/>
      <c r="AI782" s="29"/>
      <c r="AJ782" s="31"/>
      <c r="AK782" s="29"/>
      <c r="AL782" s="30"/>
    </row>
    <row r="783" spans="1:38">
      <c r="A783" s="32">
        <v>40596</v>
      </c>
      <c r="B783" s="9">
        <v>50</v>
      </c>
      <c r="C783" s="33">
        <v>0.87022999999999995</v>
      </c>
      <c r="D783" s="34">
        <f t="shared" si="54"/>
        <v>0.26099401905110925</v>
      </c>
      <c r="E783" s="34">
        <v>36459.886925075101</v>
      </c>
      <c r="F783" s="3" t="e">
        <f ca="1">VLOOKUP(A783,ERCOT_345kv_West_ATC!A:B,2)</f>
        <v>#N/A</v>
      </c>
      <c r="G783" s="3">
        <f>VLOOKUP(A783,ERCOT_345kv_West_ATC!G:H,2)</f>
        <v>4.7329999999999997</v>
      </c>
      <c r="I783" s="5">
        <f t="shared" si="55"/>
        <v>6</v>
      </c>
      <c r="J783" s="4">
        <f t="shared" si="56"/>
        <v>144</v>
      </c>
      <c r="K783" s="4">
        <f t="shared" si="59"/>
        <v>7200</v>
      </c>
      <c r="L783" s="6">
        <f t="shared" si="60"/>
        <v>6265.6559999999999</v>
      </c>
      <c r="N783" s="22">
        <f t="shared" si="57"/>
        <v>24006.894957899498</v>
      </c>
      <c r="O783" s="14">
        <f t="shared" si="58"/>
        <v>2758683906312.0664</v>
      </c>
      <c r="Q783" s="22"/>
      <c r="V783" s="16"/>
      <c r="W783" s="16"/>
      <c r="X783" s="16"/>
      <c r="Z783" s="15"/>
      <c r="AA783" s="16"/>
      <c r="AB783" s="3"/>
      <c r="AC783" s="69"/>
      <c r="AD783" s="3"/>
      <c r="AF783" s="29"/>
      <c r="AG783" s="30"/>
      <c r="AH783" s="29"/>
      <c r="AI783" s="29"/>
      <c r="AJ783" s="31"/>
      <c r="AK783" s="29"/>
      <c r="AL783" s="30"/>
    </row>
    <row r="784" spans="1:38">
      <c r="A784" s="32">
        <v>40597</v>
      </c>
      <c r="B784" s="9">
        <v>50</v>
      </c>
      <c r="C784" s="33">
        <v>0.9</v>
      </c>
      <c r="D784" s="34">
        <f t="shared" si="54"/>
        <v>0.26099401905110925</v>
      </c>
      <c r="E784" s="34">
        <v>36459.886925075101</v>
      </c>
      <c r="F784" s="3" t="e">
        <f ca="1">VLOOKUP(A784,ERCOT_345kv_West_ATC!A:B,2)</f>
        <v>#N/A</v>
      </c>
      <c r="G784" s="3">
        <f>VLOOKUP(A784,ERCOT_345kv_West_ATC!G:H,2)</f>
        <v>4.7530000000000001</v>
      </c>
      <c r="I784" s="5">
        <f t="shared" si="55"/>
        <v>6</v>
      </c>
      <c r="J784" s="4">
        <f t="shared" si="56"/>
        <v>144</v>
      </c>
      <c r="K784" s="4">
        <f t="shared" si="59"/>
        <v>7200</v>
      </c>
      <c r="L784" s="6">
        <f t="shared" si="60"/>
        <v>6480</v>
      </c>
      <c r="N784" s="22">
        <f t="shared" si="57"/>
        <v>24828.1551568086</v>
      </c>
      <c r="O784" s="14">
        <f t="shared" si="58"/>
        <v>2758683906312.0664</v>
      </c>
      <c r="Q784" s="22"/>
      <c r="V784" s="16"/>
      <c r="W784" s="16"/>
      <c r="X784" s="16"/>
      <c r="Z784" s="15"/>
      <c r="AA784" s="16"/>
      <c r="AB784" s="3"/>
      <c r="AC784" s="69"/>
      <c r="AD784" s="3"/>
      <c r="AF784" s="29"/>
      <c r="AG784" s="30"/>
      <c r="AH784" s="29"/>
      <c r="AI784" s="29"/>
      <c r="AJ784" s="31"/>
      <c r="AK784" s="29"/>
      <c r="AL784" s="30"/>
    </row>
    <row r="785" spans="1:38">
      <c r="A785" s="32">
        <v>40598</v>
      </c>
      <c r="B785" s="9">
        <v>50</v>
      </c>
      <c r="C785" s="33">
        <v>0.99371500000000001</v>
      </c>
      <c r="D785" s="34">
        <f t="shared" si="54"/>
        <v>0.26099401905110925</v>
      </c>
      <c r="E785" s="34">
        <v>36459.886925075101</v>
      </c>
      <c r="F785" s="3" t="e">
        <f ca="1">VLOOKUP(A785,ERCOT_345kv_West_ATC!A:B,2)</f>
        <v>#N/A</v>
      </c>
      <c r="G785" s="3">
        <f>VLOOKUP(A785,ERCOT_345kv_West_ATC!G:H,2)</f>
        <v>4.718</v>
      </c>
      <c r="I785" s="5">
        <f t="shared" si="55"/>
        <v>6</v>
      </c>
      <c r="J785" s="4">
        <f t="shared" si="56"/>
        <v>144</v>
      </c>
      <c r="K785" s="4">
        <f t="shared" si="59"/>
        <v>7200</v>
      </c>
      <c r="L785" s="6">
        <f t="shared" si="60"/>
        <v>7154.7480000000005</v>
      </c>
      <c r="N785" s="22">
        <f t="shared" si="57"/>
        <v>27413.455779608954</v>
      </c>
      <c r="O785" s="14">
        <f t="shared" si="58"/>
        <v>2758683906312.0664</v>
      </c>
      <c r="Q785" s="22"/>
      <c r="V785" s="16"/>
      <c r="W785" s="16"/>
      <c r="X785" s="16"/>
      <c r="Z785" s="15"/>
      <c r="AA785" s="16"/>
      <c r="AB785" s="3"/>
      <c r="AC785" s="69"/>
      <c r="AD785" s="3"/>
      <c r="AF785" s="29"/>
      <c r="AG785" s="30"/>
      <c r="AH785" s="29"/>
      <c r="AI785" s="29"/>
      <c r="AJ785" s="31"/>
      <c r="AK785" s="29"/>
      <c r="AL785" s="30"/>
    </row>
    <row r="786" spans="1:38">
      <c r="A786" s="32">
        <v>40599</v>
      </c>
      <c r="B786" s="9">
        <v>50</v>
      </c>
      <c r="C786" s="33">
        <v>0.91110000000000002</v>
      </c>
      <c r="D786" s="34">
        <f t="shared" si="54"/>
        <v>0.26099401905110925</v>
      </c>
      <c r="E786" s="34">
        <v>36459.886925075101</v>
      </c>
      <c r="F786" s="3" t="e">
        <f ca="1">VLOOKUP(A786,ERCOT_345kv_West_ATC!A:B,2)</f>
        <v>#N/A</v>
      </c>
      <c r="G786" s="3">
        <f>VLOOKUP(A786,ERCOT_345kv_West_ATC!G:H,2)</f>
        <v>4.8179999999999996</v>
      </c>
      <c r="I786" s="5">
        <f t="shared" si="55"/>
        <v>6</v>
      </c>
      <c r="J786" s="4">
        <f t="shared" si="56"/>
        <v>144</v>
      </c>
      <c r="K786" s="4">
        <f t="shared" si="59"/>
        <v>7200</v>
      </c>
      <c r="L786" s="6">
        <f t="shared" si="60"/>
        <v>6559.92</v>
      </c>
      <c r="N786" s="22">
        <f t="shared" si="57"/>
        <v>25134.369070409241</v>
      </c>
      <c r="O786" s="14">
        <f t="shared" si="58"/>
        <v>2758683906312.0664</v>
      </c>
      <c r="Q786" s="22"/>
      <c r="V786" s="16"/>
      <c r="W786" s="16"/>
      <c r="X786" s="16"/>
      <c r="Z786" s="15"/>
      <c r="AA786" s="16"/>
      <c r="AB786" s="3"/>
      <c r="AC786" s="69"/>
      <c r="AD786" s="3"/>
      <c r="AF786" s="29"/>
      <c r="AG786" s="30"/>
      <c r="AH786" s="29"/>
      <c r="AI786" s="29"/>
      <c r="AJ786" s="31"/>
      <c r="AK786" s="29"/>
      <c r="AL786" s="30"/>
    </row>
    <row r="787" spans="1:38">
      <c r="A787" s="32">
        <v>40600</v>
      </c>
      <c r="B787" s="9">
        <v>50</v>
      </c>
      <c r="C787" s="33">
        <v>0.95799999999999996</v>
      </c>
      <c r="D787" s="34">
        <f t="shared" si="54"/>
        <v>0.26099401905110925</v>
      </c>
      <c r="E787" s="34">
        <v>36459.886925075101</v>
      </c>
      <c r="F787" s="3" t="e">
        <f ca="1">VLOOKUP(A787,ERCOT_345kv_West_ATC!A:B,2)</f>
        <v>#N/A</v>
      </c>
      <c r="G787" s="3">
        <f>VLOOKUP(A787,ERCOT_345kv_West_ATC!G:H,2)</f>
        <v>4.8179999999999996</v>
      </c>
      <c r="I787" s="5">
        <f t="shared" si="55"/>
        <v>6</v>
      </c>
      <c r="J787" s="4">
        <f t="shared" si="56"/>
        <v>144</v>
      </c>
      <c r="K787" s="4">
        <f t="shared" si="59"/>
        <v>7200</v>
      </c>
      <c r="L787" s="6">
        <f t="shared" si="60"/>
        <v>6897.5999999999995</v>
      </c>
      <c r="N787" s="22">
        <f t="shared" si="57"/>
        <v>26428.191822469595</v>
      </c>
      <c r="O787" s="14">
        <f t="shared" si="58"/>
        <v>2758683906312.0664</v>
      </c>
      <c r="Q787" s="22"/>
      <c r="V787" s="16"/>
      <c r="W787" s="16"/>
      <c r="X787" s="16"/>
      <c r="Z787" s="15"/>
      <c r="AA787" s="16"/>
      <c r="AB787" s="3"/>
      <c r="AC787" s="69"/>
      <c r="AD787" s="3"/>
      <c r="AF787" s="29"/>
      <c r="AG787" s="30"/>
      <c r="AH787" s="29"/>
      <c r="AI787" s="29"/>
      <c r="AJ787" s="31"/>
      <c r="AK787" s="29"/>
      <c r="AL787" s="30"/>
    </row>
    <row r="788" spans="1:38">
      <c r="A788" s="32">
        <v>40601</v>
      </c>
      <c r="B788" s="9">
        <v>50</v>
      </c>
      <c r="C788" s="33">
        <v>0.89</v>
      </c>
      <c r="D788" s="34">
        <f t="shared" si="54"/>
        <v>0.39793134254258361</v>
      </c>
      <c r="E788" s="34">
        <v>55589.518126868599</v>
      </c>
      <c r="F788" s="3" t="e">
        <f ca="1">VLOOKUP(A788,ERCOT_345kv_West_ATC!A:B,2)</f>
        <v>#N/A</v>
      </c>
      <c r="G788" s="3">
        <f>VLOOKUP(A788,ERCOT_345kv_West_ATC!G:H,2)</f>
        <v>4.8179999999999996</v>
      </c>
      <c r="I788" s="5">
        <f t="shared" si="55"/>
        <v>6</v>
      </c>
      <c r="J788" s="4">
        <f t="shared" si="56"/>
        <v>144</v>
      </c>
      <c r="K788" s="4">
        <f t="shared" si="59"/>
        <v>7200</v>
      </c>
      <c r="L788" s="6">
        <f t="shared" si="60"/>
        <v>6408</v>
      </c>
      <c r="N788" s="22">
        <f t="shared" si="57"/>
        <v>16103.280427864926</v>
      </c>
      <c r="O788" s="14">
        <f t="shared" si="58"/>
        <v>1809357351445.4973</v>
      </c>
      <c r="Q788" s="22"/>
      <c r="V788" s="16"/>
      <c r="W788" s="16"/>
      <c r="X788" s="16"/>
      <c r="Z788" s="15"/>
      <c r="AA788" s="16"/>
      <c r="AB788" s="3"/>
      <c r="AC788" s="69"/>
      <c r="AD788" s="3"/>
      <c r="AF788" s="29"/>
      <c r="AG788" s="30"/>
      <c r="AH788" s="29"/>
      <c r="AI788" s="29"/>
      <c r="AJ788" s="31"/>
      <c r="AK788" s="29"/>
      <c r="AL788" s="30"/>
    </row>
    <row r="789" spans="1:38">
      <c r="A789" s="32">
        <v>40602</v>
      </c>
      <c r="B789" s="9">
        <v>50</v>
      </c>
      <c r="C789" s="33">
        <v>0.87009999999999998</v>
      </c>
      <c r="D789" s="34">
        <f t="shared" si="54"/>
        <v>0.39793134254258361</v>
      </c>
      <c r="E789" s="34">
        <v>55589.518126868599</v>
      </c>
      <c r="F789" s="3" t="e">
        <f ca="1">VLOOKUP(A789,ERCOT_345kv_West_ATC!A:B,2)</f>
        <v>#N/A</v>
      </c>
      <c r="G789" s="3">
        <f>VLOOKUP(A789,ERCOT_345kv_West_ATC!G:H,2)</f>
        <v>4.8819999999999997</v>
      </c>
      <c r="I789" s="5">
        <f t="shared" si="55"/>
        <v>6</v>
      </c>
      <c r="J789" s="4">
        <f t="shared" si="56"/>
        <v>144</v>
      </c>
      <c r="K789" s="4">
        <f t="shared" si="59"/>
        <v>7200</v>
      </c>
      <c r="L789" s="6">
        <f t="shared" si="60"/>
        <v>6264.72</v>
      </c>
      <c r="N789" s="22">
        <f t="shared" si="57"/>
        <v>15743.218314927271</v>
      </c>
      <c r="O789" s="14">
        <f t="shared" si="58"/>
        <v>1809357351445.4973</v>
      </c>
      <c r="Q789" s="22"/>
      <c r="V789" s="16"/>
      <c r="W789" s="16"/>
      <c r="X789" s="16"/>
      <c r="Z789" s="15"/>
      <c r="AA789" s="16"/>
      <c r="AB789" s="3"/>
      <c r="AC789" s="69"/>
      <c r="AD789" s="3"/>
      <c r="AF789" s="29"/>
      <c r="AG789" s="30"/>
      <c r="AH789" s="29"/>
      <c r="AI789" s="29"/>
      <c r="AJ789" s="31"/>
      <c r="AK789" s="29"/>
      <c r="AL789" s="30"/>
    </row>
    <row r="790" spans="1:38">
      <c r="A790" s="32">
        <v>40603</v>
      </c>
      <c r="B790" s="9">
        <v>50</v>
      </c>
      <c r="C790" s="33">
        <v>0.92022000000000004</v>
      </c>
      <c r="D790" s="34">
        <f t="shared" si="54"/>
        <v>0.39793134254258361</v>
      </c>
      <c r="E790" s="34">
        <v>55589.518126868599</v>
      </c>
      <c r="F790" s="3" t="e">
        <f ca="1">VLOOKUP(A790,ERCOT_345kv_West_ATC!A:B,2)</f>
        <v>#N/A</v>
      </c>
      <c r="G790" s="3">
        <f>VLOOKUP(A790,ERCOT_345kv_West_ATC!G:H,2)</f>
        <v>4.7389999999999999</v>
      </c>
      <c r="I790" s="5">
        <f t="shared" si="55"/>
        <v>6</v>
      </c>
      <c r="J790" s="4">
        <f t="shared" si="56"/>
        <v>144</v>
      </c>
      <c r="K790" s="4">
        <f t="shared" si="59"/>
        <v>7200</v>
      </c>
      <c r="L790" s="6">
        <f t="shared" si="60"/>
        <v>6625.5839999999998</v>
      </c>
      <c r="N790" s="22">
        <f t="shared" si="57"/>
        <v>16650.068219471756</v>
      </c>
      <c r="O790" s="14">
        <f t="shared" si="58"/>
        <v>1809357351445.4973</v>
      </c>
      <c r="Q790" s="22"/>
      <c r="V790" s="16"/>
      <c r="W790" s="16"/>
      <c r="X790" s="16"/>
      <c r="Z790" s="15"/>
      <c r="AA790" s="16"/>
      <c r="AB790" s="3"/>
      <c r="AC790" s="69"/>
      <c r="AD790" s="3"/>
      <c r="AF790" s="29"/>
      <c r="AG790" s="30"/>
      <c r="AH790" s="29"/>
      <c r="AI790" s="29"/>
      <c r="AJ790" s="31"/>
      <c r="AK790" s="29"/>
      <c r="AL790" s="30"/>
    </row>
    <row r="791" spans="1:38">
      <c r="A791" s="32">
        <v>40604</v>
      </c>
      <c r="B791" s="9">
        <v>50</v>
      </c>
      <c r="C791" s="33">
        <v>0.93989999999999996</v>
      </c>
      <c r="D791" s="34">
        <f t="shared" si="54"/>
        <v>0.39793134254258361</v>
      </c>
      <c r="E791" s="34">
        <v>55589.518126868599</v>
      </c>
      <c r="F791" s="3" t="e">
        <f ca="1">VLOOKUP(A791,ERCOT_345kv_West_ATC!A:B,2)</f>
        <v>#N/A</v>
      </c>
      <c r="G791" s="3">
        <f>VLOOKUP(A791,ERCOT_345kv_West_ATC!G:H,2)</f>
        <v>4.7119999999999997</v>
      </c>
      <c r="I791" s="5">
        <f t="shared" si="55"/>
        <v>6</v>
      </c>
      <c r="J791" s="4">
        <f t="shared" si="56"/>
        <v>144</v>
      </c>
      <c r="K791" s="4">
        <f t="shared" si="59"/>
        <v>7200</v>
      </c>
      <c r="L791" s="6">
        <f t="shared" si="60"/>
        <v>6767.28</v>
      </c>
      <c r="N791" s="22">
        <f t="shared" si="57"/>
        <v>17006.149746236228</v>
      </c>
      <c r="O791" s="14">
        <f t="shared" si="58"/>
        <v>1809357351445.4973</v>
      </c>
      <c r="Q791" s="22"/>
      <c r="V791" s="16"/>
      <c r="W791" s="16"/>
      <c r="X791" s="16"/>
      <c r="Z791" s="15"/>
      <c r="AA791" s="16"/>
      <c r="AB791" s="3"/>
      <c r="AC791" s="69"/>
      <c r="AD791" s="3"/>
      <c r="AF791" s="29"/>
      <c r="AG791" s="30"/>
      <c r="AH791" s="29"/>
      <c r="AI791" s="29"/>
      <c r="AJ791" s="31"/>
      <c r="AK791" s="29"/>
      <c r="AL791" s="30"/>
    </row>
    <row r="792" spans="1:38">
      <c r="A792" s="32">
        <v>40605</v>
      </c>
      <c r="B792" s="9">
        <v>50</v>
      </c>
      <c r="C792" s="33">
        <v>0.93908999999999998</v>
      </c>
      <c r="D792" s="34">
        <f t="shared" si="54"/>
        <v>0.39793134254258361</v>
      </c>
      <c r="E792" s="34">
        <v>55589.518126868599</v>
      </c>
      <c r="F792" s="3" t="e">
        <f ca="1">VLOOKUP(A792,ERCOT_345kv_West_ATC!A:B,2)</f>
        <v>#N/A</v>
      </c>
      <c r="G792" s="3">
        <f>VLOOKUP(A792,ERCOT_345kv_West_ATC!G:H,2)</f>
        <v>4.6749999999999998</v>
      </c>
      <c r="I792" s="5">
        <f t="shared" si="55"/>
        <v>6</v>
      </c>
      <c r="J792" s="4">
        <f t="shared" si="56"/>
        <v>144</v>
      </c>
      <c r="K792" s="4">
        <f t="shared" si="59"/>
        <v>7200</v>
      </c>
      <c r="L792" s="6">
        <f t="shared" si="60"/>
        <v>6761.4479999999994</v>
      </c>
      <c r="N792" s="22">
        <f t="shared" si="57"/>
        <v>16991.493951689517</v>
      </c>
      <c r="O792" s="14">
        <f t="shared" si="58"/>
        <v>1809357351445.4973</v>
      </c>
      <c r="Q792" s="22"/>
      <c r="V792" s="16"/>
      <c r="W792" s="16"/>
      <c r="X792" s="16"/>
      <c r="Z792" s="15"/>
      <c r="AA792" s="16"/>
      <c r="AB792" s="3"/>
      <c r="AC792" s="69"/>
      <c r="AD792" s="3"/>
      <c r="AF792" s="29"/>
      <c r="AG792" s="30"/>
      <c r="AH792" s="29"/>
      <c r="AI792" s="29"/>
      <c r="AJ792" s="31"/>
      <c r="AK792" s="29"/>
      <c r="AL792" s="30"/>
    </row>
    <row r="793" spans="1:38">
      <c r="A793" s="32">
        <v>40606</v>
      </c>
      <c r="B793" s="9">
        <v>50</v>
      </c>
      <c r="C793" s="33">
        <v>0.9012</v>
      </c>
      <c r="D793" s="34">
        <f t="shared" si="54"/>
        <v>0.39793134254258361</v>
      </c>
      <c r="E793" s="34">
        <v>55589.518126868599</v>
      </c>
      <c r="F793" s="3" t="e">
        <f ca="1">VLOOKUP(A793,ERCOT_345kv_West_ATC!A:B,2)</f>
        <v>#N/A</v>
      </c>
      <c r="G793" s="3">
        <f>VLOOKUP(A793,ERCOT_345kv_West_ATC!G:H,2)</f>
        <v>4.7069999999999999</v>
      </c>
      <c r="I793" s="5">
        <f t="shared" si="55"/>
        <v>6</v>
      </c>
      <c r="J793" s="4">
        <f t="shared" si="56"/>
        <v>144</v>
      </c>
      <c r="K793" s="4">
        <f t="shared" si="59"/>
        <v>7200</v>
      </c>
      <c r="L793" s="6">
        <f t="shared" si="60"/>
        <v>6488.64</v>
      </c>
      <c r="N793" s="22">
        <f t="shared" si="57"/>
        <v>16305.928451226822</v>
      </c>
      <c r="O793" s="14">
        <f t="shared" si="58"/>
        <v>1809357351445.4973</v>
      </c>
      <c r="Q793" s="22"/>
      <c r="V793" s="16"/>
      <c r="W793" s="16"/>
      <c r="X793" s="16"/>
      <c r="Z793" s="15"/>
      <c r="AA793" s="16"/>
      <c r="AB793" s="3"/>
      <c r="AC793" s="69"/>
      <c r="AD793" s="3"/>
      <c r="AF793" s="29"/>
      <c r="AG793" s="30"/>
      <c r="AH793" s="29"/>
      <c r="AI793" s="29"/>
      <c r="AJ793" s="31"/>
      <c r="AK793" s="29"/>
      <c r="AL793" s="30"/>
    </row>
    <row r="794" spans="1:38">
      <c r="A794" s="32">
        <v>40607</v>
      </c>
      <c r="B794" s="9">
        <v>50</v>
      </c>
      <c r="C794" s="33">
        <v>0.9103</v>
      </c>
      <c r="D794" s="34">
        <f t="shared" si="54"/>
        <v>0.39793134254258361</v>
      </c>
      <c r="E794" s="34">
        <v>55589.518126868599</v>
      </c>
      <c r="F794" s="3" t="e">
        <f ca="1">VLOOKUP(A794,ERCOT_345kv_West_ATC!A:B,2)</f>
        <v>#N/A</v>
      </c>
      <c r="G794" s="3">
        <f>VLOOKUP(A794,ERCOT_345kv_West_ATC!G:H,2)</f>
        <v>4.7069999999999999</v>
      </c>
      <c r="I794" s="5">
        <f t="shared" si="55"/>
        <v>6</v>
      </c>
      <c r="J794" s="4">
        <f t="shared" si="56"/>
        <v>144</v>
      </c>
      <c r="K794" s="4">
        <f t="shared" si="59"/>
        <v>7200</v>
      </c>
      <c r="L794" s="6">
        <f t="shared" si="60"/>
        <v>6554.16</v>
      </c>
      <c r="N794" s="22">
        <f t="shared" si="57"/>
        <v>16470.57997020836</v>
      </c>
      <c r="O794" s="14">
        <f t="shared" si="58"/>
        <v>1809357351445.4973</v>
      </c>
      <c r="Q794" s="22"/>
      <c r="V794" s="16"/>
      <c r="W794" s="16"/>
      <c r="X794" s="16"/>
      <c r="Z794" s="15"/>
      <c r="AA794" s="16"/>
      <c r="AB794" s="3"/>
      <c r="AC794" s="69"/>
      <c r="AD794" s="3"/>
      <c r="AF794" s="29"/>
      <c r="AG794" s="30"/>
      <c r="AH794" s="29"/>
      <c r="AI794" s="29"/>
      <c r="AJ794" s="31"/>
      <c r="AK794" s="29"/>
      <c r="AL794" s="30"/>
    </row>
    <row r="795" spans="1:38">
      <c r="A795" s="32">
        <v>40608</v>
      </c>
      <c r="B795" s="9">
        <v>50</v>
      </c>
      <c r="C795" s="33">
        <v>0.88663000000000003</v>
      </c>
      <c r="D795" s="34">
        <f t="shared" si="54"/>
        <v>0.39793134254258361</v>
      </c>
      <c r="E795" s="34">
        <v>55589.518126868599</v>
      </c>
      <c r="F795" s="3" t="e">
        <f ca="1">VLOOKUP(A795,ERCOT_345kv_West_ATC!A:B,2)</f>
        <v>#N/A</v>
      </c>
      <c r="G795" s="3">
        <f>VLOOKUP(A795,ERCOT_345kv_West_ATC!G:H,2)</f>
        <v>4.7069999999999999</v>
      </c>
      <c r="I795" s="5">
        <f t="shared" si="55"/>
        <v>6</v>
      </c>
      <c r="J795" s="4">
        <f t="shared" si="56"/>
        <v>144</v>
      </c>
      <c r="K795" s="4">
        <f t="shared" si="59"/>
        <v>7200</v>
      </c>
      <c r="L795" s="6">
        <f t="shared" si="60"/>
        <v>6383.7359999999999</v>
      </c>
      <c r="N795" s="22">
        <f t="shared" si="57"/>
        <v>16042.305085121212</v>
      </c>
      <c r="O795" s="14">
        <f t="shared" si="58"/>
        <v>1809357351445.4973</v>
      </c>
      <c r="Q795" s="22"/>
      <c r="V795" s="16"/>
      <c r="W795" s="16"/>
      <c r="X795" s="16"/>
      <c r="Z795" s="15"/>
      <c r="AA795" s="16"/>
      <c r="AB795" s="3"/>
      <c r="AC795" s="69"/>
      <c r="AD795" s="3"/>
      <c r="AF795" s="29"/>
      <c r="AG795" s="30"/>
      <c r="AH795" s="29"/>
      <c r="AI795" s="29"/>
      <c r="AJ795" s="31"/>
      <c r="AK795" s="29"/>
      <c r="AL795" s="30"/>
    </row>
    <row r="796" spans="1:38">
      <c r="A796" s="32">
        <v>40609</v>
      </c>
      <c r="B796" s="9">
        <v>50</v>
      </c>
      <c r="C796" s="33">
        <v>0.88502000000000003</v>
      </c>
      <c r="D796" s="34">
        <f t="shared" si="54"/>
        <v>0.39793134254258361</v>
      </c>
      <c r="E796" s="34">
        <v>55589.518126868599</v>
      </c>
      <c r="F796" s="3" t="e">
        <f ca="1">VLOOKUP(A796,ERCOT_345kv_West_ATC!A:B,2)</f>
        <v>#N/A</v>
      </c>
      <c r="G796" s="3">
        <f>VLOOKUP(A796,ERCOT_345kv_West_ATC!G:H,2)</f>
        <v>4.7590000000000003</v>
      </c>
      <c r="I796" s="5">
        <f t="shared" si="55"/>
        <v>6</v>
      </c>
      <c r="J796" s="4">
        <f t="shared" si="56"/>
        <v>144</v>
      </c>
      <c r="K796" s="4">
        <f t="shared" si="59"/>
        <v>7200</v>
      </c>
      <c r="L796" s="6">
        <f t="shared" si="60"/>
        <v>6372.1440000000002</v>
      </c>
      <c r="N796" s="22">
        <f t="shared" si="57"/>
        <v>16013.17443176294</v>
      </c>
      <c r="O796" s="14">
        <f t="shared" si="58"/>
        <v>1809357351445.4973</v>
      </c>
      <c r="Q796" s="22"/>
      <c r="V796" s="16"/>
      <c r="W796" s="16"/>
      <c r="X796" s="16"/>
      <c r="Z796" s="15"/>
      <c r="AA796" s="16"/>
      <c r="AB796" s="3"/>
      <c r="AC796" s="69"/>
      <c r="AD796" s="3"/>
      <c r="AF796" s="29"/>
      <c r="AG796" s="30"/>
      <c r="AH796" s="29"/>
      <c r="AI796" s="29"/>
      <c r="AJ796" s="31"/>
      <c r="AK796" s="29"/>
      <c r="AL796" s="30"/>
    </row>
    <row r="797" spans="1:38">
      <c r="A797" s="32">
        <v>40610</v>
      </c>
      <c r="B797" s="9">
        <v>50</v>
      </c>
      <c r="C797" s="33">
        <v>0.86999000000000004</v>
      </c>
      <c r="D797" s="34">
        <f t="shared" si="54"/>
        <v>0.39793134254258361</v>
      </c>
      <c r="E797" s="34">
        <v>55589.518126868599</v>
      </c>
      <c r="F797" s="3" t="e">
        <f ca="1">VLOOKUP(A797,ERCOT_345kv_West_ATC!A:B,2)</f>
        <v>#N/A</v>
      </c>
      <c r="G797" s="3">
        <f>VLOOKUP(A797,ERCOT_345kv_West_ATC!G:H,2)</f>
        <v>4.718</v>
      </c>
      <c r="I797" s="5">
        <f t="shared" si="55"/>
        <v>6</v>
      </c>
      <c r="J797" s="4">
        <f t="shared" si="56"/>
        <v>144</v>
      </c>
      <c r="K797" s="4">
        <f t="shared" si="59"/>
        <v>7200</v>
      </c>
      <c r="L797" s="6">
        <f t="shared" si="60"/>
        <v>6263.9279999999999</v>
      </c>
      <c r="N797" s="22">
        <f t="shared" si="57"/>
        <v>15741.228021840681</v>
      </c>
      <c r="O797" s="14">
        <f t="shared" si="58"/>
        <v>1809357351445.4973</v>
      </c>
      <c r="Q797" s="22"/>
      <c r="V797" s="16"/>
      <c r="W797" s="16"/>
      <c r="X797" s="16"/>
      <c r="Z797" s="15"/>
      <c r="AA797" s="16"/>
      <c r="AB797" s="3"/>
      <c r="AC797" s="69"/>
      <c r="AD797" s="3"/>
      <c r="AF797" s="29"/>
      <c r="AG797" s="30"/>
      <c r="AH797" s="29"/>
      <c r="AI797" s="29"/>
      <c r="AJ797" s="31"/>
      <c r="AK797" s="29"/>
      <c r="AL797" s="30"/>
    </row>
    <row r="798" spans="1:38">
      <c r="A798" s="32">
        <v>40611</v>
      </c>
      <c r="B798" s="9">
        <v>50</v>
      </c>
      <c r="C798" s="33">
        <v>0.86448999999999998</v>
      </c>
      <c r="D798" s="34">
        <f t="shared" si="54"/>
        <v>0.54541633621640584</v>
      </c>
      <c r="E798" s="34">
        <v>76192.619347513697</v>
      </c>
      <c r="F798" s="3" t="e">
        <f ca="1">VLOOKUP(A798,ERCOT_345kv_West_ATC!A:B,2)</f>
        <v>#N/A</v>
      </c>
      <c r="G798" s="3">
        <f>VLOOKUP(A798,ERCOT_345kv_West_ATC!G:H,2)</f>
        <v>4.7779999999999996</v>
      </c>
      <c r="I798" s="5">
        <f t="shared" si="55"/>
        <v>6</v>
      </c>
      <c r="J798" s="4">
        <f t="shared" si="56"/>
        <v>144</v>
      </c>
      <c r="K798" s="4">
        <f t="shared" si="59"/>
        <v>7200</v>
      </c>
      <c r="L798" s="6">
        <f t="shared" si="60"/>
        <v>6224.3279999999995</v>
      </c>
      <c r="N798" s="22">
        <f t="shared" si="57"/>
        <v>11412.067418403034</v>
      </c>
      <c r="O798" s="14">
        <f t="shared" si="58"/>
        <v>1320092472834.0449</v>
      </c>
      <c r="Q798" s="22"/>
      <c r="V798" s="16"/>
      <c r="W798" s="16"/>
      <c r="X798" s="16"/>
      <c r="Z798" s="15"/>
      <c r="AA798" s="16"/>
      <c r="AB798" s="3"/>
      <c r="AC798" s="69"/>
      <c r="AD798" s="3"/>
      <c r="AF798" s="29"/>
      <c r="AG798" s="30"/>
      <c r="AH798" s="29"/>
      <c r="AI798" s="29"/>
      <c r="AJ798" s="31"/>
      <c r="AK798" s="29"/>
      <c r="AL798" s="30"/>
    </row>
    <row r="799" spans="1:38">
      <c r="A799" s="32">
        <v>40612</v>
      </c>
      <c r="B799" s="9">
        <v>50</v>
      </c>
      <c r="C799" s="33">
        <v>0.93289999999999995</v>
      </c>
      <c r="D799" s="34">
        <f t="shared" si="54"/>
        <v>0.54541633621640584</v>
      </c>
      <c r="E799" s="34">
        <v>76192.619347513697</v>
      </c>
      <c r="F799" s="3" t="e">
        <f ca="1">VLOOKUP(A799,ERCOT_345kv_West_ATC!A:B,2)</f>
        <v>#N/A</v>
      </c>
      <c r="G799" s="3">
        <f>VLOOKUP(A799,ERCOT_345kv_West_ATC!G:H,2)</f>
        <v>4.7300000000000004</v>
      </c>
      <c r="I799" s="5">
        <f t="shared" si="55"/>
        <v>6</v>
      </c>
      <c r="J799" s="4">
        <f t="shared" si="56"/>
        <v>144</v>
      </c>
      <c r="K799" s="4">
        <f t="shared" si="59"/>
        <v>7200</v>
      </c>
      <c r="L799" s="6">
        <f t="shared" si="60"/>
        <v>6716.8799999999992</v>
      </c>
      <c r="N799" s="22">
        <f t="shared" si="57"/>
        <v>12315.142679068804</v>
      </c>
      <c r="O799" s="14">
        <f t="shared" si="58"/>
        <v>1320092472834.0449</v>
      </c>
      <c r="Q799" s="22"/>
      <c r="V799" s="16"/>
      <c r="W799" s="16"/>
      <c r="X799" s="16"/>
      <c r="Z799" s="15"/>
      <c r="AA799" s="16"/>
      <c r="AB799" s="3"/>
      <c r="AC799" s="69"/>
      <c r="AD799" s="3"/>
      <c r="AF799" s="29"/>
      <c r="AG799" s="30"/>
      <c r="AH799" s="29"/>
      <c r="AI799" s="29"/>
      <c r="AJ799" s="31"/>
      <c r="AK799" s="29"/>
      <c r="AL799" s="30"/>
    </row>
    <row r="800" spans="1:38">
      <c r="A800" s="32">
        <v>40613</v>
      </c>
      <c r="B800" s="9">
        <v>50</v>
      </c>
      <c r="C800" s="33">
        <v>0.88</v>
      </c>
      <c r="D800" s="34">
        <f t="shared" si="54"/>
        <v>0.54541633621640584</v>
      </c>
      <c r="E800" s="34">
        <v>76192.619347513697</v>
      </c>
      <c r="F800" s="3" t="e">
        <f ca="1">VLOOKUP(A800,ERCOT_345kv_West_ATC!A:B,2)</f>
        <v>#N/A</v>
      </c>
      <c r="G800" s="3">
        <f>VLOOKUP(A800,ERCOT_345kv_West_ATC!G:H,2)</f>
        <v>4.78</v>
      </c>
      <c r="I800" s="5">
        <f t="shared" si="55"/>
        <v>6</v>
      </c>
      <c r="J800" s="4">
        <f t="shared" si="56"/>
        <v>144</v>
      </c>
      <c r="K800" s="4">
        <f t="shared" si="59"/>
        <v>7200</v>
      </c>
      <c r="L800" s="6">
        <f t="shared" si="60"/>
        <v>6336</v>
      </c>
      <c r="N800" s="22">
        <f t="shared" si="57"/>
        <v>11616.813760939594</v>
      </c>
      <c r="O800" s="14">
        <f t="shared" si="58"/>
        <v>1320092472834.0449</v>
      </c>
      <c r="Q800" s="22"/>
      <c r="V800" s="16"/>
      <c r="W800" s="16"/>
      <c r="X800" s="16"/>
      <c r="Z800" s="15"/>
      <c r="AA800" s="16"/>
      <c r="AB800" s="3"/>
      <c r="AC800" s="69"/>
      <c r="AD800" s="3"/>
      <c r="AF800" s="29"/>
      <c r="AG800" s="30"/>
      <c r="AH800" s="29"/>
      <c r="AI800" s="29"/>
      <c r="AJ800" s="31"/>
      <c r="AK800" s="29"/>
      <c r="AL800" s="30"/>
    </row>
    <row r="801" spans="1:38">
      <c r="A801" s="32">
        <v>40614</v>
      </c>
      <c r="B801" s="9">
        <v>50</v>
      </c>
      <c r="C801" s="33">
        <v>0.91800000000000004</v>
      </c>
      <c r="D801" s="34">
        <f t="shared" si="54"/>
        <v>0.54541633621640584</v>
      </c>
      <c r="E801" s="34">
        <v>76192.619347513697</v>
      </c>
      <c r="F801" s="3" t="e">
        <f ca="1">VLOOKUP(A801,ERCOT_345kv_West_ATC!A:B,2)</f>
        <v>#N/A</v>
      </c>
      <c r="G801" s="3">
        <f>VLOOKUP(A801,ERCOT_345kv_West_ATC!G:H,2)</f>
        <v>4.78</v>
      </c>
      <c r="I801" s="5">
        <f t="shared" si="55"/>
        <v>6</v>
      </c>
      <c r="J801" s="4">
        <f t="shared" si="56"/>
        <v>144</v>
      </c>
      <c r="K801" s="4">
        <f t="shared" si="59"/>
        <v>7200</v>
      </c>
      <c r="L801" s="6">
        <f t="shared" si="60"/>
        <v>6609.6</v>
      </c>
      <c r="N801" s="22">
        <f t="shared" si="57"/>
        <v>12118.448900616533</v>
      </c>
      <c r="O801" s="14">
        <f t="shared" si="58"/>
        <v>1320092472834.0449</v>
      </c>
      <c r="Q801" s="22"/>
      <c r="V801" s="16"/>
      <c r="W801" s="16"/>
      <c r="X801" s="16"/>
      <c r="Z801" s="15"/>
      <c r="AA801" s="16"/>
      <c r="AB801" s="3"/>
      <c r="AC801" s="69"/>
      <c r="AD801" s="3"/>
      <c r="AF801" s="29"/>
      <c r="AG801" s="30"/>
      <c r="AH801" s="29"/>
      <c r="AI801" s="29"/>
      <c r="AJ801" s="31"/>
      <c r="AK801" s="29"/>
      <c r="AL801" s="30"/>
    </row>
    <row r="802" spans="1:38">
      <c r="A802" s="32">
        <v>40615</v>
      </c>
      <c r="B802" s="9">
        <v>50</v>
      </c>
      <c r="C802" s="33">
        <v>0.89249000000000001</v>
      </c>
      <c r="D802" s="34">
        <f t="shared" si="54"/>
        <v>0.54541633621640584</v>
      </c>
      <c r="E802" s="34">
        <v>76192.619347513697</v>
      </c>
      <c r="F802" s="3" t="e">
        <f ca="1">VLOOKUP(A802,ERCOT_345kv_West_ATC!A:B,2)</f>
        <v>#N/A</v>
      </c>
      <c r="G802" s="3">
        <f>VLOOKUP(A802,ERCOT_345kv_West_ATC!G:H,2)</f>
        <v>4.78</v>
      </c>
      <c r="I802" s="5">
        <f t="shared" si="55"/>
        <v>6</v>
      </c>
      <c r="J802" s="4">
        <f t="shared" si="56"/>
        <v>144</v>
      </c>
      <c r="K802" s="4">
        <f t="shared" si="59"/>
        <v>7200</v>
      </c>
      <c r="L802" s="6">
        <f t="shared" si="60"/>
        <v>6425.9279999999999</v>
      </c>
      <c r="N802" s="22">
        <f t="shared" si="57"/>
        <v>11781.693310796567</v>
      </c>
      <c r="O802" s="14">
        <f t="shared" si="58"/>
        <v>1320092472834.0449</v>
      </c>
      <c r="Q802" s="22"/>
      <c r="V802" s="16"/>
      <c r="W802" s="16"/>
      <c r="X802" s="16"/>
      <c r="Z802" s="15"/>
      <c r="AA802" s="16"/>
      <c r="AB802" s="3"/>
      <c r="AC802" s="69"/>
      <c r="AD802" s="3"/>
      <c r="AF802" s="29"/>
      <c r="AG802" s="30"/>
      <c r="AH802" s="29"/>
      <c r="AI802" s="29"/>
      <c r="AJ802" s="31"/>
      <c r="AK802" s="29"/>
      <c r="AL802" s="30"/>
    </row>
    <row r="803" spans="1:38">
      <c r="A803" s="32">
        <v>40616</v>
      </c>
      <c r="B803" s="9">
        <v>50</v>
      </c>
      <c r="C803" s="33">
        <v>0.89490000000000003</v>
      </c>
      <c r="D803" s="34">
        <f t="shared" ref="D803:D866" si="61">((2^256)/(2^208*65535)/600)*E803/(10^12)</f>
        <v>0.54541633621640584</v>
      </c>
      <c r="E803" s="34">
        <v>76192.619347513697</v>
      </c>
      <c r="F803" s="3" t="e">
        <f ca="1">VLOOKUP(A803,ERCOT_345kv_West_ATC!A:B,2)</f>
        <v>#N/A</v>
      </c>
      <c r="G803" s="3">
        <f>VLOOKUP(A803,ERCOT_345kv_West_ATC!G:H,2)</f>
        <v>4.8170000000000002</v>
      </c>
      <c r="I803" s="5">
        <f t="shared" si="55"/>
        <v>6</v>
      </c>
      <c r="J803" s="4">
        <f t="shared" si="56"/>
        <v>144</v>
      </c>
      <c r="K803" s="4">
        <f t="shared" si="59"/>
        <v>7200</v>
      </c>
      <c r="L803" s="6">
        <f t="shared" si="60"/>
        <v>6443.2800000000007</v>
      </c>
      <c r="N803" s="22">
        <f t="shared" si="57"/>
        <v>11813.507539391869</v>
      </c>
      <c r="O803" s="14">
        <f t="shared" si="58"/>
        <v>1320092472834.0449</v>
      </c>
      <c r="Q803" s="22"/>
      <c r="V803" s="16"/>
      <c r="W803" s="16"/>
      <c r="X803" s="16"/>
      <c r="Z803" s="15"/>
      <c r="AA803" s="16"/>
      <c r="AB803" s="3"/>
      <c r="AC803" s="69"/>
      <c r="AD803" s="3"/>
      <c r="AF803" s="29"/>
      <c r="AG803" s="30"/>
      <c r="AH803" s="29"/>
      <c r="AI803" s="29"/>
      <c r="AJ803" s="31"/>
      <c r="AK803" s="29"/>
      <c r="AL803" s="30"/>
    </row>
    <row r="804" spans="1:38">
      <c r="A804" s="32">
        <v>40617</v>
      </c>
      <c r="B804" s="9">
        <v>50</v>
      </c>
      <c r="C804" s="33">
        <v>0.87112000000000001</v>
      </c>
      <c r="D804" s="34">
        <f t="shared" si="61"/>
        <v>0.54541633621640584</v>
      </c>
      <c r="E804" s="34">
        <v>76192.619347513697</v>
      </c>
      <c r="F804" s="3" t="e">
        <f ca="1">VLOOKUP(A804,ERCOT_345kv_West_ATC!A:B,2)</f>
        <v>#N/A</v>
      </c>
      <c r="G804" s="3">
        <f>VLOOKUP(A804,ERCOT_345kv_West_ATC!G:H,2)</f>
        <v>4.8890000000000002</v>
      </c>
      <c r="I804" s="5">
        <f t="shared" ref="I804:I867" si="62">60/10</f>
        <v>6</v>
      </c>
      <c r="J804" s="4">
        <f t="shared" ref="J804:J867" si="63">I804*24</f>
        <v>144</v>
      </c>
      <c r="K804" s="4">
        <f t="shared" si="59"/>
        <v>7200</v>
      </c>
      <c r="L804" s="6">
        <f t="shared" si="60"/>
        <v>6272.0640000000003</v>
      </c>
      <c r="N804" s="22">
        <f t="shared" ref="N804:N867" si="64">L804/D804</f>
        <v>11499.589549351933</v>
      </c>
      <c r="O804" s="14">
        <f t="shared" ref="O804:O867" si="65">(K804*100000000)/D804</f>
        <v>1320092472834.0449</v>
      </c>
      <c r="Q804" s="22"/>
      <c r="V804" s="16"/>
      <c r="W804" s="16"/>
      <c r="X804" s="16"/>
      <c r="Z804" s="15"/>
      <c r="AA804" s="16"/>
      <c r="AB804" s="3"/>
      <c r="AC804" s="69"/>
      <c r="AD804" s="3"/>
      <c r="AF804" s="29"/>
      <c r="AG804" s="30"/>
      <c r="AH804" s="29"/>
      <c r="AI804" s="29"/>
      <c r="AJ804" s="31"/>
      <c r="AK804" s="29"/>
      <c r="AL804" s="30"/>
    </row>
    <row r="805" spans="1:38">
      <c r="A805" s="32">
        <v>40618</v>
      </c>
      <c r="B805" s="9">
        <v>50</v>
      </c>
      <c r="C805" s="33">
        <v>0.85999000000000003</v>
      </c>
      <c r="D805" s="34">
        <f t="shared" si="61"/>
        <v>0.54541633621640584</v>
      </c>
      <c r="E805" s="34">
        <v>76192.619347513697</v>
      </c>
      <c r="F805" s="3" t="e">
        <f ca="1">VLOOKUP(A805,ERCOT_345kv_West_ATC!A:B,2)</f>
        <v>#N/A</v>
      </c>
      <c r="G805" s="3">
        <f>VLOOKUP(A805,ERCOT_345kv_West_ATC!G:H,2)</f>
        <v>4.907</v>
      </c>
      <c r="I805" s="5">
        <f t="shared" si="62"/>
        <v>6</v>
      </c>
      <c r="J805" s="4">
        <f t="shared" si="63"/>
        <v>144</v>
      </c>
      <c r="K805" s="4">
        <f t="shared" si="59"/>
        <v>7200</v>
      </c>
      <c r="L805" s="6">
        <f t="shared" si="60"/>
        <v>6191.9279999999999</v>
      </c>
      <c r="N805" s="22">
        <f t="shared" si="64"/>
        <v>11352.663257125501</v>
      </c>
      <c r="O805" s="14">
        <f t="shared" si="65"/>
        <v>1320092472834.0449</v>
      </c>
      <c r="Q805" s="22"/>
      <c r="V805" s="16"/>
      <c r="W805" s="16"/>
      <c r="X805" s="16"/>
      <c r="Z805" s="15"/>
      <c r="AA805" s="16"/>
      <c r="AB805" s="3"/>
      <c r="AC805" s="69"/>
      <c r="AD805" s="3"/>
      <c r="AF805" s="29"/>
      <c r="AG805" s="30"/>
      <c r="AH805" s="29"/>
      <c r="AI805" s="29"/>
      <c r="AJ805" s="31"/>
      <c r="AK805" s="29"/>
      <c r="AL805" s="30"/>
    </row>
    <row r="806" spans="1:38">
      <c r="A806" s="32">
        <v>40619</v>
      </c>
      <c r="B806" s="9">
        <v>50</v>
      </c>
      <c r="C806" s="33">
        <v>0.82542000000000004</v>
      </c>
      <c r="D806" s="34">
        <f t="shared" si="61"/>
        <v>0.54541633621640584</v>
      </c>
      <c r="E806" s="34">
        <v>76192.619347513697</v>
      </c>
      <c r="F806" s="3" t="e">
        <f ca="1">VLOOKUP(A806,ERCOT_345kv_West_ATC!A:B,2)</f>
        <v>#N/A</v>
      </c>
      <c r="G806" s="3">
        <f>VLOOKUP(A806,ERCOT_345kv_West_ATC!G:H,2)</f>
        <v>4.9930000000000003</v>
      </c>
      <c r="I806" s="5">
        <f t="shared" si="62"/>
        <v>6</v>
      </c>
      <c r="J806" s="4">
        <f t="shared" si="63"/>
        <v>144</v>
      </c>
      <c r="K806" s="4">
        <f t="shared" si="59"/>
        <v>7200</v>
      </c>
      <c r="L806" s="6">
        <f t="shared" si="60"/>
        <v>5943.0240000000003</v>
      </c>
      <c r="N806" s="22">
        <f t="shared" si="64"/>
        <v>10896.307289266773</v>
      </c>
      <c r="O806" s="14">
        <f t="shared" si="65"/>
        <v>1320092472834.0449</v>
      </c>
      <c r="Q806" s="22"/>
      <c r="V806" s="16"/>
      <c r="W806" s="16"/>
      <c r="X806" s="16"/>
      <c r="Z806" s="15"/>
      <c r="AA806" s="16"/>
      <c r="AB806" s="3"/>
      <c r="AC806" s="69"/>
      <c r="AD806" s="3"/>
      <c r="AF806" s="29"/>
      <c r="AG806" s="30"/>
      <c r="AH806" s="29"/>
      <c r="AI806" s="29"/>
      <c r="AJ806" s="31"/>
      <c r="AK806" s="29"/>
      <c r="AL806" s="30"/>
    </row>
    <row r="807" spans="1:38">
      <c r="A807" s="32">
        <v>40620</v>
      </c>
      <c r="B807" s="9">
        <v>50</v>
      </c>
      <c r="C807" s="33">
        <v>0.81647999999999998</v>
      </c>
      <c r="D807" s="34">
        <f t="shared" si="61"/>
        <v>0.54541633621640584</v>
      </c>
      <c r="E807" s="34">
        <v>76192.619347513697</v>
      </c>
      <c r="F807" s="3" t="e">
        <f ca="1">VLOOKUP(A807,ERCOT_345kv_West_ATC!A:B,2)</f>
        <v>#N/A</v>
      </c>
      <c r="G807" s="3">
        <f>VLOOKUP(A807,ERCOT_345kv_West_ATC!G:H,2)</f>
        <v>5.0049999999999999</v>
      </c>
      <c r="I807" s="5">
        <f t="shared" si="62"/>
        <v>6</v>
      </c>
      <c r="J807" s="4">
        <f t="shared" si="63"/>
        <v>144</v>
      </c>
      <c r="K807" s="4">
        <f t="shared" si="59"/>
        <v>7200</v>
      </c>
      <c r="L807" s="6">
        <f t="shared" si="60"/>
        <v>5878.6559999999999</v>
      </c>
      <c r="N807" s="22">
        <f t="shared" si="64"/>
        <v>10778.29102219541</v>
      </c>
      <c r="O807" s="14">
        <f t="shared" si="65"/>
        <v>1320092472834.0449</v>
      </c>
      <c r="Q807" s="22"/>
      <c r="V807" s="16"/>
      <c r="W807" s="16"/>
      <c r="X807" s="16"/>
      <c r="Z807" s="15"/>
      <c r="AA807" s="16"/>
      <c r="AB807" s="3"/>
      <c r="AC807" s="69"/>
      <c r="AD807" s="3"/>
      <c r="AF807" s="29"/>
      <c r="AG807" s="30"/>
      <c r="AH807" s="29"/>
      <c r="AI807" s="29"/>
      <c r="AJ807" s="31"/>
      <c r="AK807" s="29"/>
      <c r="AL807" s="30"/>
    </row>
    <row r="808" spans="1:38">
      <c r="A808" s="32">
        <v>40621</v>
      </c>
      <c r="B808" s="9">
        <v>50</v>
      </c>
      <c r="C808" s="33">
        <v>0.76500000000000001</v>
      </c>
      <c r="D808" s="34">
        <f t="shared" si="61"/>
        <v>0.54541633621640584</v>
      </c>
      <c r="E808" s="34">
        <v>76192.619347513697</v>
      </c>
      <c r="F808" s="3" t="e">
        <f ca="1">VLOOKUP(A808,ERCOT_345kv_West_ATC!A:B,2)</f>
        <v>#N/A</v>
      </c>
      <c r="G808" s="3">
        <f>VLOOKUP(A808,ERCOT_345kv_West_ATC!G:H,2)</f>
        <v>5.0049999999999999</v>
      </c>
      <c r="I808" s="5">
        <f t="shared" si="62"/>
        <v>6</v>
      </c>
      <c r="J808" s="4">
        <f t="shared" si="63"/>
        <v>144</v>
      </c>
      <c r="K808" s="4">
        <f t="shared" si="59"/>
        <v>7200</v>
      </c>
      <c r="L808" s="6">
        <f t="shared" si="60"/>
        <v>5508</v>
      </c>
      <c r="N808" s="22">
        <f t="shared" si="64"/>
        <v>10098.707417180443</v>
      </c>
      <c r="O808" s="14">
        <f t="shared" si="65"/>
        <v>1320092472834.0449</v>
      </c>
      <c r="Q808" s="22"/>
      <c r="V808" s="16"/>
      <c r="W808" s="16"/>
      <c r="X808" s="16"/>
      <c r="Z808" s="15"/>
      <c r="AA808" s="16"/>
      <c r="AB808" s="3"/>
      <c r="AC808" s="69"/>
      <c r="AD808" s="3"/>
      <c r="AF808" s="29"/>
      <c r="AG808" s="30"/>
      <c r="AH808" s="29"/>
      <c r="AI808" s="29"/>
      <c r="AJ808" s="31"/>
      <c r="AK808" s="29"/>
      <c r="AL808" s="30"/>
    </row>
    <row r="809" spans="1:38">
      <c r="A809" s="32">
        <v>40622</v>
      </c>
      <c r="B809" s="9">
        <v>50</v>
      </c>
      <c r="C809" s="33">
        <v>0.74107999999999996</v>
      </c>
      <c r="D809" s="34">
        <f t="shared" si="61"/>
        <v>0.54541633621640584</v>
      </c>
      <c r="E809" s="34">
        <v>76192.619347513697</v>
      </c>
      <c r="F809" s="3" t="e">
        <f ca="1">VLOOKUP(A809,ERCOT_345kv_West_ATC!A:B,2)</f>
        <v>#N/A</v>
      </c>
      <c r="G809" s="3">
        <f>VLOOKUP(A809,ERCOT_345kv_West_ATC!G:H,2)</f>
        <v>5.0049999999999999</v>
      </c>
      <c r="I809" s="5">
        <f t="shared" si="62"/>
        <v>6</v>
      </c>
      <c r="J809" s="4">
        <f t="shared" si="63"/>
        <v>144</v>
      </c>
      <c r="K809" s="4">
        <f t="shared" si="59"/>
        <v>7200</v>
      </c>
      <c r="L809" s="6">
        <f t="shared" si="60"/>
        <v>5335.7759999999998</v>
      </c>
      <c r="N809" s="22">
        <f t="shared" si="64"/>
        <v>9782.9412976785388</v>
      </c>
      <c r="O809" s="14">
        <f t="shared" si="65"/>
        <v>1320092472834.0449</v>
      </c>
      <c r="Q809" s="22"/>
      <c r="V809" s="16"/>
      <c r="W809" s="16"/>
      <c r="X809" s="16"/>
      <c r="Z809" s="15"/>
      <c r="AA809" s="16"/>
      <c r="AB809" s="3"/>
      <c r="AC809" s="69"/>
      <c r="AD809" s="3"/>
      <c r="AF809" s="29"/>
      <c r="AG809" s="30"/>
      <c r="AH809" s="29"/>
      <c r="AI809" s="29"/>
      <c r="AJ809" s="31"/>
      <c r="AK809" s="29"/>
      <c r="AL809" s="30"/>
    </row>
    <row r="810" spans="1:38">
      <c r="A810" s="32">
        <v>40623</v>
      </c>
      <c r="B810" s="9">
        <v>50</v>
      </c>
      <c r="C810" s="33">
        <v>0.75897000000000003</v>
      </c>
      <c r="D810" s="34">
        <f t="shared" si="61"/>
        <v>0.54541633621640584</v>
      </c>
      <c r="E810" s="34">
        <v>76192.619347513697</v>
      </c>
      <c r="F810" s="3" t="e">
        <f ca="1">VLOOKUP(A810,ERCOT_345kv_West_ATC!A:B,2)</f>
        <v>#N/A</v>
      </c>
      <c r="G810" s="3">
        <f>VLOOKUP(A810,ERCOT_345kv_West_ATC!G:H,2)</f>
        <v>4.9809999999999999</v>
      </c>
      <c r="I810" s="5">
        <f t="shared" si="62"/>
        <v>6</v>
      </c>
      <c r="J810" s="4">
        <f t="shared" si="63"/>
        <v>144</v>
      </c>
      <c r="K810" s="4">
        <f t="shared" si="59"/>
        <v>7200</v>
      </c>
      <c r="L810" s="6">
        <f t="shared" si="60"/>
        <v>5464.5839999999998</v>
      </c>
      <c r="N810" s="22">
        <f t="shared" si="64"/>
        <v>10019.105841068549</v>
      </c>
      <c r="O810" s="14">
        <f t="shared" si="65"/>
        <v>1320092472834.0449</v>
      </c>
      <c r="Q810" s="22"/>
      <c r="V810" s="16"/>
      <c r="W810" s="16"/>
      <c r="X810" s="16"/>
      <c r="Z810" s="15"/>
      <c r="AA810" s="16"/>
      <c r="AB810" s="3"/>
      <c r="AC810" s="69"/>
      <c r="AD810" s="3"/>
      <c r="AF810" s="29"/>
      <c r="AG810" s="30"/>
      <c r="AH810" s="29"/>
      <c r="AI810" s="29"/>
      <c r="AJ810" s="31"/>
      <c r="AK810" s="29"/>
      <c r="AL810" s="30"/>
    </row>
    <row r="811" spans="1:38">
      <c r="A811" s="32">
        <v>40624</v>
      </c>
      <c r="B811" s="9">
        <v>50</v>
      </c>
      <c r="C811" s="33">
        <v>0.80901000000000001</v>
      </c>
      <c r="D811" s="34">
        <f t="shared" si="61"/>
        <v>0.54541633621640584</v>
      </c>
      <c r="E811" s="34">
        <v>76192.619347513697</v>
      </c>
      <c r="F811" s="3" t="e">
        <f ca="1">VLOOKUP(A811,ERCOT_345kv_West_ATC!A:B,2)</f>
        <v>#N/A</v>
      </c>
      <c r="G811" s="3">
        <f>VLOOKUP(A811,ERCOT_345kv_West_ATC!G:H,2)</f>
        <v>5.0330000000000004</v>
      </c>
      <c r="I811" s="5">
        <f t="shared" si="62"/>
        <v>6</v>
      </c>
      <c r="J811" s="4">
        <f t="shared" si="63"/>
        <v>144</v>
      </c>
      <c r="K811" s="4">
        <f t="shared" si="59"/>
        <v>7200</v>
      </c>
      <c r="L811" s="6">
        <f t="shared" si="60"/>
        <v>5824.8720000000003</v>
      </c>
      <c r="N811" s="22">
        <f t="shared" si="64"/>
        <v>10679.680114474706</v>
      </c>
      <c r="O811" s="14">
        <f t="shared" si="65"/>
        <v>1320092472834.0449</v>
      </c>
      <c r="Q811" s="22"/>
      <c r="V811" s="16"/>
      <c r="W811" s="16"/>
      <c r="X811" s="16"/>
      <c r="Z811" s="15"/>
      <c r="AA811" s="16"/>
      <c r="AB811" s="3"/>
      <c r="AC811" s="69"/>
      <c r="AD811" s="3"/>
      <c r="AF811" s="29"/>
      <c r="AG811" s="30"/>
      <c r="AH811" s="29"/>
      <c r="AI811" s="29"/>
      <c r="AJ811" s="31"/>
      <c r="AK811" s="29"/>
      <c r="AL811" s="30"/>
    </row>
    <row r="812" spans="1:38">
      <c r="A812" s="32">
        <v>40625</v>
      </c>
      <c r="B812" s="9">
        <v>50</v>
      </c>
      <c r="C812" s="33">
        <v>0.84970999999999997</v>
      </c>
      <c r="D812" s="34">
        <f t="shared" si="61"/>
        <v>0.54541633621640584</v>
      </c>
      <c r="E812" s="34">
        <v>76192.619347513697</v>
      </c>
      <c r="F812" s="3" t="e">
        <f ca="1">VLOOKUP(A812,ERCOT_345kv_West_ATC!A:B,2)</f>
        <v>#N/A</v>
      </c>
      <c r="G812" s="3">
        <f>VLOOKUP(A812,ERCOT_345kv_West_ATC!G:H,2)</f>
        <v>5.0679999999999996</v>
      </c>
      <c r="I812" s="5">
        <f t="shared" si="62"/>
        <v>6</v>
      </c>
      <c r="J812" s="4">
        <f t="shared" si="63"/>
        <v>144</v>
      </c>
      <c r="K812" s="4">
        <f t="shared" si="59"/>
        <v>7200</v>
      </c>
      <c r="L812" s="6">
        <f t="shared" si="60"/>
        <v>6117.9119999999994</v>
      </c>
      <c r="N812" s="22">
        <f t="shared" si="64"/>
        <v>11216.957750918162</v>
      </c>
      <c r="O812" s="14">
        <f t="shared" si="65"/>
        <v>1320092472834.0449</v>
      </c>
      <c r="Q812" s="22"/>
      <c r="V812" s="16"/>
      <c r="W812" s="16"/>
      <c r="X812" s="16"/>
      <c r="Z812" s="15"/>
      <c r="AA812" s="16"/>
      <c r="AB812" s="3"/>
      <c r="AC812" s="69"/>
      <c r="AD812" s="3"/>
      <c r="AF812" s="29"/>
      <c r="AG812" s="30"/>
      <c r="AH812" s="29"/>
      <c r="AI812" s="29"/>
      <c r="AJ812" s="31"/>
      <c r="AK812" s="29"/>
      <c r="AL812" s="30"/>
    </row>
    <row r="813" spans="1:38">
      <c r="A813" s="32">
        <v>40626</v>
      </c>
      <c r="B813" s="9">
        <v>50</v>
      </c>
      <c r="C813" s="33">
        <v>0.86687999999999998</v>
      </c>
      <c r="D813" s="34">
        <f t="shared" si="61"/>
        <v>0.54541633621640584</v>
      </c>
      <c r="E813" s="34">
        <v>76192.619347513697</v>
      </c>
      <c r="F813" s="3" t="e">
        <f ca="1">VLOOKUP(A813,ERCOT_345kv_West_ATC!A:B,2)</f>
        <v>#N/A</v>
      </c>
      <c r="G813" s="3">
        <f>VLOOKUP(A813,ERCOT_345kv_West_ATC!G:H,2)</f>
        <v>4.9989999999999997</v>
      </c>
      <c r="I813" s="5">
        <f t="shared" si="62"/>
        <v>6</v>
      </c>
      <c r="J813" s="4">
        <f t="shared" si="63"/>
        <v>144</v>
      </c>
      <c r="K813" s="4">
        <f t="shared" si="59"/>
        <v>7200</v>
      </c>
      <c r="L813" s="6">
        <f t="shared" si="60"/>
        <v>6241.5360000000001</v>
      </c>
      <c r="N813" s="22">
        <f t="shared" si="64"/>
        <v>11443.617628503767</v>
      </c>
      <c r="O813" s="14">
        <f t="shared" si="65"/>
        <v>1320092472834.0449</v>
      </c>
      <c r="Q813" s="22"/>
      <c r="V813" s="16"/>
      <c r="W813" s="16"/>
      <c r="X813" s="16"/>
      <c r="Z813" s="15"/>
      <c r="AA813" s="16"/>
      <c r="AB813" s="3"/>
      <c r="AC813" s="69"/>
      <c r="AD813" s="3"/>
      <c r="AF813" s="29"/>
      <c r="AG813" s="30"/>
      <c r="AH813" s="29"/>
      <c r="AI813" s="29"/>
      <c r="AJ813" s="31"/>
      <c r="AK813" s="29"/>
      <c r="AL813" s="30"/>
    </row>
    <row r="814" spans="1:38">
      <c r="A814" s="32">
        <v>40627</v>
      </c>
      <c r="B814" s="9">
        <v>50</v>
      </c>
      <c r="C814" s="33">
        <v>0.88376999999999994</v>
      </c>
      <c r="D814" s="34">
        <f t="shared" si="61"/>
        <v>0.49376974955725605</v>
      </c>
      <c r="E814" s="34">
        <v>68977.784630209499</v>
      </c>
      <c r="F814" s="3" t="e">
        <f ca="1">VLOOKUP(A814,ERCOT_345kv_West_ATC!A:B,2)</f>
        <v>#N/A</v>
      </c>
      <c r="G814" s="3">
        <f>VLOOKUP(A814,ERCOT_345kv_West_ATC!G:H,2)</f>
        <v>5.12</v>
      </c>
      <c r="I814" s="5">
        <f t="shared" si="62"/>
        <v>6</v>
      </c>
      <c r="J814" s="4">
        <f t="shared" si="63"/>
        <v>144</v>
      </c>
      <c r="K814" s="4">
        <f t="shared" si="59"/>
        <v>7200</v>
      </c>
      <c r="L814" s="6">
        <f t="shared" si="60"/>
        <v>6363.1439999999993</v>
      </c>
      <c r="N814" s="22">
        <f t="shared" si="64"/>
        <v>12886.864790128559</v>
      </c>
      <c r="O814" s="14">
        <f t="shared" si="65"/>
        <v>1458169522627.8962</v>
      </c>
      <c r="Q814" s="22"/>
      <c r="V814" s="16"/>
      <c r="W814" s="16"/>
      <c r="X814" s="16"/>
      <c r="Z814" s="15"/>
      <c r="AA814" s="16"/>
      <c r="AB814" s="3"/>
      <c r="AC814" s="69"/>
      <c r="AD814" s="3"/>
      <c r="AF814" s="29"/>
      <c r="AG814" s="30"/>
      <c r="AH814" s="29"/>
      <c r="AI814" s="29"/>
      <c r="AJ814" s="31"/>
      <c r="AK814" s="29"/>
      <c r="AL814" s="30"/>
    </row>
    <row r="815" spans="1:38">
      <c r="A815" s="32">
        <v>40628</v>
      </c>
      <c r="B815" s="9">
        <v>50</v>
      </c>
      <c r="C815" s="33">
        <v>0.85519999999999996</v>
      </c>
      <c r="D815" s="34">
        <f t="shared" si="61"/>
        <v>0.49376974955725605</v>
      </c>
      <c r="E815" s="34">
        <v>68977.784630209499</v>
      </c>
      <c r="F815" s="3" t="e">
        <f ca="1">VLOOKUP(A815,ERCOT_345kv_West_ATC!A:B,2)</f>
        <v>#N/A</v>
      </c>
      <c r="G815" s="3">
        <f>VLOOKUP(A815,ERCOT_345kv_West_ATC!G:H,2)</f>
        <v>5.12</v>
      </c>
      <c r="I815" s="5">
        <f t="shared" si="62"/>
        <v>6</v>
      </c>
      <c r="J815" s="4">
        <f t="shared" si="63"/>
        <v>144</v>
      </c>
      <c r="K815" s="4">
        <f t="shared" si="59"/>
        <v>7200</v>
      </c>
      <c r="L815" s="6">
        <f t="shared" si="60"/>
        <v>6157.44</v>
      </c>
      <c r="N815" s="22">
        <f t="shared" si="64"/>
        <v>12470.265757513769</v>
      </c>
      <c r="O815" s="14">
        <f t="shared" si="65"/>
        <v>1458169522627.8962</v>
      </c>
      <c r="Q815" s="22"/>
      <c r="V815" s="16"/>
      <c r="W815" s="16"/>
      <c r="X815" s="16"/>
      <c r="Z815" s="15"/>
      <c r="AA815" s="16"/>
      <c r="AB815" s="3"/>
      <c r="AC815" s="69"/>
      <c r="AD815" s="3"/>
      <c r="AF815" s="29"/>
      <c r="AG815" s="30"/>
      <c r="AH815" s="29"/>
      <c r="AI815" s="29"/>
      <c r="AJ815" s="31"/>
      <c r="AK815" s="29"/>
      <c r="AL815" s="30"/>
    </row>
    <row r="816" spans="1:38">
      <c r="A816" s="32">
        <v>40629</v>
      </c>
      <c r="B816" s="9">
        <v>50</v>
      </c>
      <c r="C816" s="33">
        <v>0.82754000000000005</v>
      </c>
      <c r="D816" s="34">
        <f t="shared" si="61"/>
        <v>0.49376974955725605</v>
      </c>
      <c r="E816" s="34">
        <v>68977.784630209499</v>
      </c>
      <c r="F816" s="3" t="e">
        <f ca="1">VLOOKUP(A816,ERCOT_345kv_West_ATC!A:B,2)</f>
        <v>#N/A</v>
      </c>
      <c r="G816" s="3">
        <f>VLOOKUP(A816,ERCOT_345kv_West_ATC!G:H,2)</f>
        <v>5.12</v>
      </c>
      <c r="I816" s="5">
        <f t="shared" si="62"/>
        <v>6</v>
      </c>
      <c r="J816" s="4">
        <f t="shared" si="63"/>
        <v>144</v>
      </c>
      <c r="K816" s="4">
        <f t="shared" si="59"/>
        <v>7200</v>
      </c>
      <c r="L816" s="6">
        <f t="shared" si="60"/>
        <v>5958.2880000000005</v>
      </c>
      <c r="N816" s="22">
        <f t="shared" si="64"/>
        <v>12066.936067554894</v>
      </c>
      <c r="O816" s="14">
        <f t="shared" si="65"/>
        <v>1458169522627.8962</v>
      </c>
      <c r="Q816" s="22"/>
      <c r="V816" s="16"/>
      <c r="W816" s="16"/>
      <c r="X816" s="16"/>
      <c r="Z816" s="15"/>
      <c r="AA816" s="16"/>
      <c r="AB816" s="3"/>
      <c r="AC816" s="69"/>
      <c r="AD816" s="3"/>
      <c r="AF816" s="29"/>
      <c r="AG816" s="30"/>
      <c r="AH816" s="29"/>
      <c r="AI816" s="29"/>
      <c r="AJ816" s="31"/>
      <c r="AK816" s="29"/>
      <c r="AL816" s="30"/>
    </row>
    <row r="817" spans="1:38">
      <c r="A817" s="32">
        <v>40630</v>
      </c>
      <c r="B817" s="9">
        <v>50</v>
      </c>
      <c r="C817" s="33">
        <v>0.79898000000000002</v>
      </c>
      <c r="D817" s="34">
        <f t="shared" si="61"/>
        <v>0.49376974955725605</v>
      </c>
      <c r="E817" s="34">
        <v>68977.784630209499</v>
      </c>
      <c r="F817" s="3" t="e">
        <f ca="1">VLOOKUP(A817,ERCOT_345kv_West_ATC!A:B,2)</f>
        <v>#N/A</v>
      </c>
      <c r="G817" s="3">
        <f>VLOOKUP(A817,ERCOT_345kv_West_ATC!G:H,2)</f>
        <v>5.0449999999999999</v>
      </c>
      <c r="I817" s="5">
        <f t="shared" si="62"/>
        <v>6</v>
      </c>
      <c r="J817" s="4">
        <f t="shared" si="63"/>
        <v>144</v>
      </c>
      <c r="K817" s="4">
        <f t="shared" si="59"/>
        <v>7200</v>
      </c>
      <c r="L817" s="6">
        <f t="shared" si="60"/>
        <v>5752.6559999999999</v>
      </c>
      <c r="N817" s="22">
        <f t="shared" si="64"/>
        <v>11650.482851892366</v>
      </c>
      <c r="O817" s="14">
        <f t="shared" si="65"/>
        <v>1458169522627.8962</v>
      </c>
      <c r="Q817" s="22"/>
      <c r="V817" s="16"/>
      <c r="W817" s="16"/>
      <c r="X817" s="16"/>
      <c r="Z817" s="15"/>
      <c r="AA817" s="16"/>
      <c r="AB817" s="3"/>
      <c r="AC817" s="69"/>
      <c r="AD817" s="3"/>
      <c r="AF817" s="29"/>
      <c r="AG817" s="30"/>
      <c r="AH817" s="29"/>
      <c r="AI817" s="29"/>
      <c r="AJ817" s="31"/>
      <c r="AK817" s="29"/>
      <c r="AL817" s="30"/>
    </row>
    <row r="818" spans="1:38">
      <c r="A818" s="32">
        <v>40631</v>
      </c>
      <c r="B818" s="9">
        <v>50</v>
      </c>
      <c r="C818" s="33">
        <v>0.79249999999999998</v>
      </c>
      <c r="D818" s="34">
        <f t="shared" si="61"/>
        <v>0.49376974955725605</v>
      </c>
      <c r="E818" s="34">
        <v>68977.784630209499</v>
      </c>
      <c r="F818" s="3" t="e">
        <f ca="1">VLOOKUP(A818,ERCOT_345kv_West_ATC!A:B,2)</f>
        <v>#N/A</v>
      </c>
      <c r="G818" s="3">
        <f>VLOOKUP(A818,ERCOT_345kv_West_ATC!G:H,2)</f>
        <v>4.96</v>
      </c>
      <c r="I818" s="5">
        <f t="shared" si="62"/>
        <v>6</v>
      </c>
      <c r="J818" s="4">
        <f t="shared" si="63"/>
        <v>144</v>
      </c>
      <c r="K818" s="4">
        <f t="shared" si="59"/>
        <v>7200</v>
      </c>
      <c r="L818" s="6">
        <f t="shared" si="60"/>
        <v>5706</v>
      </c>
      <c r="N818" s="22">
        <f t="shared" si="64"/>
        <v>11555.993466826079</v>
      </c>
      <c r="O818" s="14">
        <f t="shared" si="65"/>
        <v>1458169522627.8962</v>
      </c>
      <c r="Q818" s="22"/>
      <c r="V818" s="16"/>
      <c r="W818" s="16"/>
      <c r="X818" s="16"/>
      <c r="Z818" s="15"/>
      <c r="AA818" s="16"/>
      <c r="AB818" s="3"/>
      <c r="AC818" s="69"/>
      <c r="AD818" s="3"/>
      <c r="AF818" s="29"/>
      <c r="AG818" s="30"/>
      <c r="AH818" s="29"/>
      <c r="AI818" s="29"/>
      <c r="AJ818" s="31"/>
      <c r="AK818" s="29"/>
      <c r="AL818" s="30"/>
    </row>
    <row r="819" spans="1:38">
      <c r="A819" s="32">
        <v>40632</v>
      </c>
      <c r="B819" s="9">
        <v>50</v>
      </c>
      <c r="C819" s="33">
        <v>0.78969999999999996</v>
      </c>
      <c r="D819" s="34">
        <f t="shared" si="61"/>
        <v>0.49376974955725605</v>
      </c>
      <c r="E819" s="34">
        <v>68977.784630209499</v>
      </c>
      <c r="F819" s="3" t="e">
        <f ca="1">VLOOKUP(A819,ERCOT_345kv_West_ATC!A:B,2)</f>
        <v>#N/A</v>
      </c>
      <c r="G819" s="3">
        <f>VLOOKUP(A819,ERCOT_345kv_West_ATC!G:H,2)</f>
        <v>5.0449999999999999</v>
      </c>
      <c r="I819" s="5">
        <f t="shared" si="62"/>
        <v>6</v>
      </c>
      <c r="J819" s="4">
        <f t="shared" si="63"/>
        <v>144</v>
      </c>
      <c r="K819" s="4">
        <f t="shared" si="59"/>
        <v>7200</v>
      </c>
      <c r="L819" s="6">
        <f t="shared" si="60"/>
        <v>5685.84</v>
      </c>
      <c r="N819" s="22">
        <f t="shared" si="64"/>
        <v>11515.164720192497</v>
      </c>
      <c r="O819" s="14">
        <f t="shared" si="65"/>
        <v>1458169522627.8962</v>
      </c>
      <c r="Q819" s="22"/>
      <c r="V819" s="16"/>
      <c r="W819" s="16"/>
      <c r="X819" s="16"/>
      <c r="Z819" s="15"/>
      <c r="AA819" s="16"/>
      <c r="AB819" s="3"/>
      <c r="AC819" s="69"/>
      <c r="AD819" s="3"/>
      <c r="AF819" s="29"/>
      <c r="AG819" s="30"/>
      <c r="AH819" s="29"/>
      <c r="AI819" s="29"/>
      <c r="AJ819" s="31"/>
      <c r="AK819" s="29"/>
      <c r="AL819" s="30"/>
    </row>
    <row r="820" spans="1:38">
      <c r="A820" s="32">
        <v>40633</v>
      </c>
      <c r="B820" s="9">
        <v>50</v>
      </c>
      <c r="C820" s="33">
        <v>0.78461000000000003</v>
      </c>
      <c r="D820" s="34">
        <f t="shared" si="61"/>
        <v>0.49376974955725605</v>
      </c>
      <c r="E820" s="34">
        <v>68977.784630209499</v>
      </c>
      <c r="F820" s="3" t="e">
        <f ca="1">VLOOKUP(A820,ERCOT_345kv_West_ATC!A:B,2)</f>
        <v>#N/A</v>
      </c>
      <c r="G820" s="3">
        <f>VLOOKUP(A820,ERCOT_345kv_West_ATC!G:H,2)</f>
        <v>5.077</v>
      </c>
      <c r="I820" s="5">
        <f t="shared" si="62"/>
        <v>6</v>
      </c>
      <c r="J820" s="4">
        <f t="shared" si="63"/>
        <v>144</v>
      </c>
      <c r="K820" s="4">
        <f t="shared" si="59"/>
        <v>7200</v>
      </c>
      <c r="L820" s="6">
        <f t="shared" si="60"/>
        <v>5649.192</v>
      </c>
      <c r="N820" s="22">
        <f t="shared" si="64"/>
        <v>11440.943891490737</v>
      </c>
      <c r="O820" s="14">
        <f t="shared" si="65"/>
        <v>1458169522627.8962</v>
      </c>
      <c r="Q820" s="22"/>
      <c r="V820" s="16"/>
      <c r="W820" s="16"/>
      <c r="X820" s="16"/>
      <c r="Z820" s="15"/>
      <c r="AA820" s="16"/>
      <c r="AB820" s="3"/>
      <c r="AC820" s="69"/>
      <c r="AD820" s="3"/>
      <c r="AF820" s="29"/>
      <c r="AG820" s="30"/>
      <c r="AH820" s="29"/>
      <c r="AI820" s="29"/>
      <c r="AJ820" s="31"/>
      <c r="AK820" s="29"/>
      <c r="AL820" s="30"/>
    </row>
    <row r="821" spans="1:38">
      <c r="A821" s="32">
        <v>40634</v>
      </c>
      <c r="B821" s="9">
        <v>50</v>
      </c>
      <c r="C821" s="33">
        <v>0.77410999999999996</v>
      </c>
      <c r="D821" s="34">
        <f t="shared" si="61"/>
        <v>0.49376974955725605</v>
      </c>
      <c r="E821" s="34">
        <v>68977.784630209499</v>
      </c>
      <c r="F821" s="3" t="e">
        <f ca="1">VLOOKUP(A821,ERCOT_345kv_West_ATC!A:B,2)</f>
        <v>#N/A</v>
      </c>
      <c r="G821" s="3">
        <f>VLOOKUP(A821,ERCOT_345kv_West_ATC!G:H,2)</f>
        <v>5.0570000000000004</v>
      </c>
      <c r="I821" s="5">
        <f t="shared" si="62"/>
        <v>6</v>
      </c>
      <c r="J821" s="4">
        <f t="shared" si="63"/>
        <v>144</v>
      </c>
      <c r="K821" s="4">
        <f t="shared" si="59"/>
        <v>7200</v>
      </c>
      <c r="L821" s="6">
        <f t="shared" si="60"/>
        <v>5573.5919999999996</v>
      </c>
      <c r="N821" s="22">
        <f t="shared" si="64"/>
        <v>11287.836091614809</v>
      </c>
      <c r="O821" s="14">
        <f t="shared" si="65"/>
        <v>1458169522627.8962</v>
      </c>
      <c r="Q821" s="22"/>
      <c r="V821" s="16"/>
      <c r="W821" s="16"/>
      <c r="X821" s="16"/>
      <c r="Z821" s="15"/>
      <c r="AA821" s="16"/>
      <c r="AB821" s="3"/>
      <c r="AC821" s="69"/>
      <c r="AD821" s="3"/>
      <c r="AF821" s="29"/>
      <c r="AG821" s="30"/>
      <c r="AH821" s="29"/>
      <c r="AI821" s="29"/>
      <c r="AJ821" s="31"/>
      <c r="AK821" s="29"/>
      <c r="AL821" s="30"/>
    </row>
    <row r="822" spans="1:38">
      <c r="A822" s="32">
        <v>40635</v>
      </c>
      <c r="B822" s="9">
        <v>50</v>
      </c>
      <c r="C822" s="33">
        <v>0.78198999999999996</v>
      </c>
      <c r="D822" s="34">
        <f t="shared" si="61"/>
        <v>0.49376974955725605</v>
      </c>
      <c r="E822" s="34">
        <v>68977.784630209499</v>
      </c>
      <c r="F822" s="3" t="e">
        <f ca="1">VLOOKUP(A822,ERCOT_345kv_West_ATC!A:B,2)</f>
        <v>#N/A</v>
      </c>
      <c r="G822" s="3">
        <f>VLOOKUP(A822,ERCOT_345kv_West_ATC!G:H,2)</f>
        <v>5.0570000000000004</v>
      </c>
      <c r="I822" s="5">
        <f t="shared" si="62"/>
        <v>6</v>
      </c>
      <c r="J822" s="4">
        <f t="shared" si="63"/>
        <v>144</v>
      </c>
      <c r="K822" s="4">
        <f t="shared" si="59"/>
        <v>7200</v>
      </c>
      <c r="L822" s="6">
        <f t="shared" si="60"/>
        <v>5630.3279999999995</v>
      </c>
      <c r="N822" s="22">
        <f t="shared" si="64"/>
        <v>11402.739849997886</v>
      </c>
      <c r="O822" s="14">
        <f t="shared" si="65"/>
        <v>1458169522627.8962</v>
      </c>
      <c r="Q822" s="22"/>
      <c r="V822" s="16"/>
      <c r="W822" s="16"/>
      <c r="X822" s="16"/>
      <c r="Z822" s="15"/>
      <c r="AA822" s="16"/>
      <c r="AB822" s="3"/>
      <c r="AC822" s="69"/>
      <c r="AD822" s="3"/>
      <c r="AF822" s="29"/>
      <c r="AG822" s="30"/>
      <c r="AH822" s="29"/>
      <c r="AI822" s="29"/>
      <c r="AJ822" s="31"/>
      <c r="AK822" s="29"/>
      <c r="AL822" s="30"/>
    </row>
    <row r="823" spans="1:38">
      <c r="A823" s="32">
        <v>40636</v>
      </c>
      <c r="B823" s="9">
        <v>50</v>
      </c>
      <c r="C823" s="33">
        <v>0.77900000000000003</v>
      </c>
      <c r="D823" s="34">
        <f t="shared" si="61"/>
        <v>0.49376974955725605</v>
      </c>
      <c r="E823" s="34">
        <v>68977.784630209499</v>
      </c>
      <c r="F823" s="3" t="e">
        <f ca="1">VLOOKUP(A823,ERCOT_345kv_West_ATC!A:B,2)</f>
        <v>#N/A</v>
      </c>
      <c r="G823" s="3">
        <f>VLOOKUP(A823,ERCOT_345kv_West_ATC!G:H,2)</f>
        <v>5.0570000000000004</v>
      </c>
      <c r="I823" s="5">
        <f t="shared" si="62"/>
        <v>6</v>
      </c>
      <c r="J823" s="4">
        <f t="shared" si="63"/>
        <v>144</v>
      </c>
      <c r="K823" s="4">
        <f t="shared" si="59"/>
        <v>7200</v>
      </c>
      <c r="L823" s="6">
        <f t="shared" si="60"/>
        <v>5608.8</v>
      </c>
      <c r="N823" s="22">
        <f t="shared" si="64"/>
        <v>11359.140581271313</v>
      </c>
      <c r="O823" s="14">
        <f t="shared" si="65"/>
        <v>1458169522627.8962</v>
      </c>
      <c r="Q823" s="22"/>
      <c r="V823" s="16"/>
      <c r="W823" s="16"/>
      <c r="X823" s="16"/>
      <c r="Z823" s="15"/>
      <c r="AA823" s="16"/>
      <c r="AB823" s="3"/>
      <c r="AC823" s="69"/>
      <c r="AD823" s="3"/>
      <c r="AF823" s="29"/>
      <c r="AG823" s="30"/>
      <c r="AH823" s="29"/>
      <c r="AI823" s="29"/>
      <c r="AJ823" s="31"/>
      <c r="AK823" s="29"/>
      <c r="AL823" s="30"/>
    </row>
    <row r="824" spans="1:38">
      <c r="A824" s="32">
        <v>40637</v>
      </c>
      <c r="B824" s="9">
        <v>50</v>
      </c>
      <c r="C824" s="33">
        <v>0.68</v>
      </c>
      <c r="D824" s="34">
        <f t="shared" si="61"/>
        <v>0.49376974955725605</v>
      </c>
      <c r="E824" s="34">
        <v>68977.784630209499</v>
      </c>
      <c r="F824" s="3" t="e">
        <f ca="1">VLOOKUP(A824,ERCOT_345kv_West_ATC!A:B,2)</f>
        <v>#N/A</v>
      </c>
      <c r="G824" s="3">
        <f>VLOOKUP(A824,ERCOT_345kv_West_ATC!G:H,2)</f>
        <v>5.0170000000000003</v>
      </c>
      <c r="I824" s="5">
        <f t="shared" si="62"/>
        <v>6</v>
      </c>
      <c r="J824" s="4">
        <f t="shared" si="63"/>
        <v>144</v>
      </c>
      <c r="K824" s="4">
        <f t="shared" si="59"/>
        <v>7200</v>
      </c>
      <c r="L824" s="6">
        <f t="shared" si="60"/>
        <v>4896</v>
      </c>
      <c r="N824" s="22">
        <f t="shared" si="64"/>
        <v>9915.5527538696952</v>
      </c>
      <c r="O824" s="14">
        <f t="shared" si="65"/>
        <v>1458169522627.8962</v>
      </c>
      <c r="Q824" s="22"/>
      <c r="V824" s="16"/>
      <c r="W824" s="16"/>
      <c r="X824" s="16"/>
      <c r="Z824" s="15"/>
      <c r="AA824" s="16"/>
      <c r="AB824" s="3"/>
      <c r="AC824" s="69"/>
      <c r="AD824" s="3"/>
      <c r="AF824" s="29"/>
      <c r="AG824" s="30"/>
      <c r="AH824" s="29"/>
      <c r="AI824" s="29"/>
      <c r="AJ824" s="31"/>
      <c r="AK824" s="29"/>
      <c r="AL824" s="30"/>
    </row>
    <row r="825" spans="1:38">
      <c r="A825" s="32">
        <v>40638</v>
      </c>
      <c r="B825" s="9">
        <v>50</v>
      </c>
      <c r="C825" s="33">
        <v>0.71</v>
      </c>
      <c r="D825" s="34">
        <f t="shared" si="61"/>
        <v>0.5894620751995433</v>
      </c>
      <c r="E825" s="34">
        <v>82345.644112966605</v>
      </c>
      <c r="F825" s="3" t="e">
        <f ca="1">VLOOKUP(A825,ERCOT_345kv_West_ATC!A:B,2)</f>
        <v>#N/A</v>
      </c>
      <c r="G825" s="3">
        <f>VLOOKUP(A825,ERCOT_345kv_West_ATC!G:H,2)</f>
        <v>4.9870000000000001</v>
      </c>
      <c r="I825" s="5">
        <f t="shared" si="62"/>
        <v>6</v>
      </c>
      <c r="J825" s="4">
        <f t="shared" si="63"/>
        <v>144</v>
      </c>
      <c r="K825" s="4">
        <f t="shared" si="59"/>
        <v>7200</v>
      </c>
      <c r="L825" s="6">
        <f t="shared" si="60"/>
        <v>5112</v>
      </c>
      <c r="N825" s="22">
        <f t="shared" si="64"/>
        <v>8672.3136484556671</v>
      </c>
      <c r="O825" s="14">
        <f t="shared" si="65"/>
        <v>1221452626543.0518</v>
      </c>
      <c r="Q825" s="22"/>
      <c r="V825" s="16"/>
      <c r="W825" s="16"/>
      <c r="X825" s="16"/>
      <c r="Z825" s="15"/>
      <c r="AA825" s="16"/>
      <c r="AB825" s="3"/>
      <c r="AC825" s="69"/>
      <c r="AD825" s="3"/>
      <c r="AF825" s="29"/>
      <c r="AG825" s="30"/>
      <c r="AH825" s="29"/>
      <c r="AI825" s="29"/>
      <c r="AJ825" s="31"/>
      <c r="AK825" s="29"/>
      <c r="AL825" s="30"/>
    </row>
    <row r="826" spans="1:38">
      <c r="A826" s="32">
        <v>40639</v>
      </c>
      <c r="B826" s="9">
        <v>50</v>
      </c>
      <c r="C826" s="33">
        <v>0.74</v>
      </c>
      <c r="D826" s="34">
        <f t="shared" si="61"/>
        <v>0.5894620751995433</v>
      </c>
      <c r="E826" s="34">
        <v>82345.644112966605</v>
      </c>
      <c r="F826" s="3" t="e">
        <f ca="1">VLOOKUP(A826,ERCOT_345kv_West_ATC!A:B,2)</f>
        <v>#N/A</v>
      </c>
      <c r="G826" s="3">
        <f>VLOOKUP(A826,ERCOT_345kv_West_ATC!G:H,2)</f>
        <v>4.93</v>
      </c>
      <c r="I826" s="5">
        <f t="shared" si="62"/>
        <v>6</v>
      </c>
      <c r="J826" s="4">
        <f t="shared" si="63"/>
        <v>144</v>
      </c>
      <c r="K826" s="4">
        <f t="shared" ref="K826:K889" si="66">J826*B826</f>
        <v>7200</v>
      </c>
      <c r="L826" s="6">
        <f t="shared" ref="L826:L889" si="67">K826*C826</f>
        <v>5328</v>
      </c>
      <c r="N826" s="22">
        <f t="shared" si="64"/>
        <v>9038.7494364185823</v>
      </c>
      <c r="O826" s="14">
        <f t="shared" si="65"/>
        <v>1221452626543.0518</v>
      </c>
      <c r="Q826" s="22"/>
      <c r="V826" s="16"/>
      <c r="W826" s="16"/>
      <c r="X826" s="16"/>
      <c r="Z826" s="15"/>
      <c r="AA826" s="16"/>
      <c r="AB826" s="3"/>
      <c r="AC826" s="69"/>
      <c r="AD826" s="3"/>
      <c r="AF826" s="29"/>
      <c r="AG826" s="30"/>
      <c r="AH826" s="29"/>
      <c r="AI826" s="29"/>
      <c r="AJ826" s="31"/>
      <c r="AK826" s="29"/>
      <c r="AL826" s="30"/>
    </row>
    <row r="827" spans="1:38">
      <c r="A827" s="32">
        <v>40640</v>
      </c>
      <c r="B827" s="9">
        <v>50</v>
      </c>
      <c r="C827" s="33">
        <v>0.75380000000000003</v>
      </c>
      <c r="D827" s="34">
        <f t="shared" si="61"/>
        <v>0.5894620751995433</v>
      </c>
      <c r="E827" s="34">
        <v>82345.644112966605</v>
      </c>
      <c r="F827" s="3" t="e">
        <f ca="1">VLOOKUP(A827,ERCOT_345kv_West_ATC!A:B,2)</f>
        <v>#N/A</v>
      </c>
      <c r="G827" s="3">
        <f>VLOOKUP(A827,ERCOT_345kv_West_ATC!G:H,2)</f>
        <v>4.8680000000000003</v>
      </c>
      <c r="I827" s="5">
        <f t="shared" si="62"/>
        <v>6</v>
      </c>
      <c r="J827" s="4">
        <f t="shared" si="63"/>
        <v>144</v>
      </c>
      <c r="K827" s="4">
        <f t="shared" si="66"/>
        <v>7200</v>
      </c>
      <c r="L827" s="6">
        <f t="shared" si="67"/>
        <v>5427.3600000000006</v>
      </c>
      <c r="N827" s="22">
        <f t="shared" si="64"/>
        <v>9207.3098988815236</v>
      </c>
      <c r="O827" s="14">
        <f t="shared" si="65"/>
        <v>1221452626543.0518</v>
      </c>
      <c r="Q827" s="22"/>
      <c r="V827" s="16"/>
      <c r="W827" s="16"/>
      <c r="X827" s="16"/>
      <c r="Z827" s="15"/>
      <c r="AA827" s="16"/>
      <c r="AB827" s="3"/>
      <c r="AC827" s="69"/>
      <c r="AD827" s="3"/>
      <c r="AF827" s="29"/>
      <c r="AG827" s="30"/>
      <c r="AH827" s="29"/>
      <c r="AI827" s="29"/>
      <c r="AJ827" s="31"/>
      <c r="AK827" s="29"/>
      <c r="AL827" s="30"/>
    </row>
    <row r="828" spans="1:38">
      <c r="A828" s="32">
        <v>40641</v>
      </c>
      <c r="B828" s="9">
        <v>50</v>
      </c>
      <c r="C828" s="33">
        <v>0.74999000000000005</v>
      </c>
      <c r="D828" s="34">
        <f t="shared" si="61"/>
        <v>0.5894620751995433</v>
      </c>
      <c r="E828" s="34">
        <v>82345.644112966605</v>
      </c>
      <c r="F828" s="3" t="e">
        <f ca="1">VLOOKUP(A828,ERCOT_345kv_West_ATC!A:B,2)</f>
        <v>#N/A</v>
      </c>
      <c r="G828" s="3">
        <f>VLOOKUP(A828,ERCOT_345kv_West_ATC!G:H,2)</f>
        <v>4.8620000000000001</v>
      </c>
      <c r="I828" s="5">
        <f t="shared" si="62"/>
        <v>6</v>
      </c>
      <c r="J828" s="4">
        <f t="shared" si="63"/>
        <v>144</v>
      </c>
      <c r="K828" s="4">
        <f t="shared" si="66"/>
        <v>7200</v>
      </c>
      <c r="L828" s="6">
        <f t="shared" si="67"/>
        <v>5399.9279999999999</v>
      </c>
      <c r="N828" s="22">
        <f t="shared" si="64"/>
        <v>9160.7725538102331</v>
      </c>
      <c r="O828" s="14">
        <f t="shared" si="65"/>
        <v>1221452626543.0518</v>
      </c>
      <c r="Q828" s="22"/>
      <c r="V828" s="16"/>
      <c r="W828" s="16"/>
      <c r="X828" s="16"/>
      <c r="Z828" s="15"/>
      <c r="AA828" s="16"/>
      <c r="AB828" s="3"/>
      <c r="AC828" s="69"/>
      <c r="AD828" s="3"/>
      <c r="AF828" s="29"/>
      <c r="AG828" s="30"/>
      <c r="AH828" s="29"/>
      <c r="AI828" s="29"/>
      <c r="AJ828" s="31"/>
      <c r="AK828" s="29"/>
      <c r="AL828" s="30"/>
    </row>
    <row r="829" spans="1:38">
      <c r="A829" s="32">
        <v>40642</v>
      </c>
      <c r="B829" s="9">
        <v>50</v>
      </c>
      <c r="C829" s="33">
        <v>0.74658400000000003</v>
      </c>
      <c r="D829" s="34">
        <f t="shared" si="61"/>
        <v>0.5894620751995433</v>
      </c>
      <c r="E829" s="34">
        <v>82345.644112966605</v>
      </c>
      <c r="F829" s="3" t="e">
        <f ca="1">VLOOKUP(A829,ERCOT_345kv_West_ATC!A:B,2)</f>
        <v>#N/A</v>
      </c>
      <c r="G829" s="3">
        <f>VLOOKUP(A829,ERCOT_345kv_West_ATC!G:H,2)</f>
        <v>4.8620000000000001</v>
      </c>
      <c r="I829" s="5">
        <f t="shared" si="62"/>
        <v>6</v>
      </c>
      <c r="J829" s="4">
        <f t="shared" si="63"/>
        <v>144</v>
      </c>
      <c r="K829" s="4">
        <f t="shared" si="66"/>
        <v>7200</v>
      </c>
      <c r="L829" s="6">
        <f t="shared" si="67"/>
        <v>5375.4048000000003</v>
      </c>
      <c r="N829" s="22">
        <f t="shared" si="64"/>
        <v>9119.1698773501776</v>
      </c>
      <c r="O829" s="14">
        <f t="shared" si="65"/>
        <v>1221452626543.0518</v>
      </c>
      <c r="Q829" s="22"/>
      <c r="V829" s="16"/>
      <c r="W829" s="16"/>
      <c r="X829" s="16"/>
      <c r="Z829" s="15"/>
      <c r="AA829" s="16"/>
      <c r="AB829" s="3"/>
      <c r="AC829" s="69"/>
      <c r="AD829" s="3"/>
      <c r="AF829" s="29"/>
      <c r="AG829" s="30"/>
      <c r="AH829" s="29"/>
      <c r="AI829" s="29"/>
      <c r="AJ829" s="31"/>
      <c r="AK829" s="29"/>
      <c r="AL829" s="30"/>
    </row>
    <row r="830" spans="1:38">
      <c r="A830" s="32">
        <v>40643</v>
      </c>
      <c r="B830" s="9">
        <v>50</v>
      </c>
      <c r="C830" s="33">
        <v>0.7369</v>
      </c>
      <c r="D830" s="34">
        <f t="shared" si="61"/>
        <v>0.5894620751995433</v>
      </c>
      <c r="E830" s="34">
        <v>82345.644112966605</v>
      </c>
      <c r="F830" s="3" t="e">
        <f ca="1">VLOOKUP(A830,ERCOT_345kv_West_ATC!A:B,2)</f>
        <v>#N/A</v>
      </c>
      <c r="G830" s="3">
        <f>VLOOKUP(A830,ERCOT_345kv_West_ATC!G:H,2)</f>
        <v>4.8620000000000001</v>
      </c>
      <c r="I830" s="5">
        <f t="shared" si="62"/>
        <v>6</v>
      </c>
      <c r="J830" s="4">
        <f t="shared" si="63"/>
        <v>144</v>
      </c>
      <c r="K830" s="4">
        <f t="shared" si="66"/>
        <v>7200</v>
      </c>
      <c r="L830" s="6">
        <f t="shared" si="67"/>
        <v>5305.68</v>
      </c>
      <c r="N830" s="22">
        <f t="shared" si="64"/>
        <v>9000.8844049957479</v>
      </c>
      <c r="O830" s="14">
        <f t="shared" si="65"/>
        <v>1221452626543.0518</v>
      </c>
      <c r="Q830" s="22"/>
      <c r="V830" s="16"/>
      <c r="W830" s="16"/>
      <c r="X830" s="16"/>
      <c r="Z830" s="15"/>
      <c r="AA830" s="16"/>
      <c r="AB830" s="3"/>
      <c r="AC830" s="69"/>
      <c r="AD830" s="3"/>
      <c r="AF830" s="29"/>
      <c r="AG830" s="30"/>
      <c r="AH830" s="29"/>
      <c r="AI830" s="29"/>
      <c r="AJ830" s="31"/>
      <c r="AK830" s="29"/>
      <c r="AL830" s="30"/>
    </row>
    <row r="831" spans="1:38">
      <c r="A831" s="32">
        <v>40644</v>
      </c>
      <c r="B831" s="9">
        <v>50</v>
      </c>
      <c r="C831" s="33">
        <v>0.77</v>
      </c>
      <c r="D831" s="34">
        <f t="shared" si="61"/>
        <v>0.5894620751995433</v>
      </c>
      <c r="E831" s="34">
        <v>82345.644112966605</v>
      </c>
      <c r="F831" s="3" t="e">
        <f ca="1">VLOOKUP(A831,ERCOT_345kv_West_ATC!A:B,2)</f>
        <v>#N/A</v>
      </c>
      <c r="G831" s="3">
        <f>VLOOKUP(A831,ERCOT_345kv_West_ATC!G:H,2)</f>
        <v>4.92</v>
      </c>
      <c r="I831" s="5">
        <f t="shared" si="62"/>
        <v>6</v>
      </c>
      <c r="J831" s="4">
        <f t="shared" si="63"/>
        <v>144</v>
      </c>
      <c r="K831" s="4">
        <f t="shared" si="66"/>
        <v>7200</v>
      </c>
      <c r="L831" s="6">
        <f t="shared" si="67"/>
        <v>5544</v>
      </c>
      <c r="N831" s="22">
        <f t="shared" si="64"/>
        <v>9405.1852243814974</v>
      </c>
      <c r="O831" s="14">
        <f t="shared" si="65"/>
        <v>1221452626543.0518</v>
      </c>
      <c r="Q831" s="22"/>
      <c r="V831" s="16"/>
      <c r="W831" s="16"/>
      <c r="X831" s="16"/>
      <c r="Z831" s="15"/>
      <c r="AA831" s="16"/>
      <c r="AB831" s="3"/>
      <c r="AC831" s="69"/>
      <c r="AD831" s="3"/>
      <c r="AF831" s="29"/>
      <c r="AG831" s="30"/>
      <c r="AH831" s="29"/>
      <c r="AI831" s="29"/>
      <c r="AJ831" s="31"/>
      <c r="AK831" s="29"/>
      <c r="AL831" s="30"/>
    </row>
    <row r="832" spans="1:38">
      <c r="A832" s="32">
        <v>40645</v>
      </c>
      <c r="B832" s="9">
        <v>50</v>
      </c>
      <c r="C832" s="33">
        <v>0.86</v>
      </c>
      <c r="D832" s="34">
        <f t="shared" si="61"/>
        <v>0.5894620751995433</v>
      </c>
      <c r="E832" s="34">
        <v>82345.644112966605</v>
      </c>
      <c r="F832" s="3" t="e">
        <f ca="1">VLOOKUP(A832,ERCOT_345kv_West_ATC!A:B,2)</f>
        <v>#N/A</v>
      </c>
      <c r="G832" s="3">
        <f>VLOOKUP(A832,ERCOT_345kv_West_ATC!G:H,2)</f>
        <v>4.9050000000000002</v>
      </c>
      <c r="I832" s="5">
        <f t="shared" si="62"/>
        <v>6</v>
      </c>
      <c r="J832" s="4">
        <f t="shared" si="63"/>
        <v>144</v>
      </c>
      <c r="K832" s="4">
        <f t="shared" si="66"/>
        <v>7200</v>
      </c>
      <c r="L832" s="6">
        <f t="shared" si="67"/>
        <v>6192</v>
      </c>
      <c r="N832" s="22">
        <f t="shared" si="64"/>
        <v>10504.492588270245</v>
      </c>
      <c r="O832" s="14">
        <f t="shared" si="65"/>
        <v>1221452626543.0518</v>
      </c>
      <c r="Q832" s="22"/>
      <c r="V832" s="16"/>
      <c r="W832" s="16"/>
      <c r="X832" s="16"/>
      <c r="Z832" s="15"/>
      <c r="AA832" s="16"/>
      <c r="AB832" s="3"/>
      <c r="AC832" s="69"/>
      <c r="AD832" s="3"/>
      <c r="AF832" s="29"/>
      <c r="AG832" s="30"/>
      <c r="AH832" s="29"/>
      <c r="AI832" s="29"/>
      <c r="AJ832" s="31"/>
      <c r="AK832" s="29"/>
      <c r="AL832" s="30"/>
    </row>
    <row r="833" spans="1:38">
      <c r="A833" s="32">
        <v>40646</v>
      </c>
      <c r="B833" s="9">
        <v>50</v>
      </c>
      <c r="C833" s="33">
        <v>0.93115000000000003</v>
      </c>
      <c r="D833" s="34">
        <f t="shared" si="61"/>
        <v>0.5894620751995433</v>
      </c>
      <c r="E833" s="34">
        <v>82345.644112966605</v>
      </c>
      <c r="F833" s="3" t="e">
        <f ca="1">VLOOKUP(A833,ERCOT_345kv_West_ATC!A:B,2)</f>
        <v>#N/A</v>
      </c>
      <c r="G833" s="3">
        <f>VLOOKUP(A833,ERCOT_345kv_West_ATC!G:H,2)</f>
        <v>4.9169999999999998</v>
      </c>
      <c r="I833" s="5">
        <f t="shared" si="62"/>
        <v>6</v>
      </c>
      <c r="J833" s="4">
        <f t="shared" si="63"/>
        <v>144</v>
      </c>
      <c r="K833" s="4">
        <f t="shared" si="66"/>
        <v>7200</v>
      </c>
      <c r="L833" s="6">
        <f t="shared" si="67"/>
        <v>6704.2800000000007</v>
      </c>
      <c r="N833" s="22">
        <f t="shared" si="64"/>
        <v>11373.556132055626</v>
      </c>
      <c r="O833" s="14">
        <f t="shared" si="65"/>
        <v>1221452626543.0518</v>
      </c>
      <c r="Q833" s="22"/>
      <c r="V833" s="16"/>
      <c r="W833" s="16"/>
      <c r="X833" s="16"/>
      <c r="Z833" s="15"/>
      <c r="AA833" s="16"/>
      <c r="AB833" s="3"/>
      <c r="AC833" s="69"/>
      <c r="AD833" s="3"/>
      <c r="AF833" s="29"/>
      <c r="AG833" s="30"/>
      <c r="AH833" s="29"/>
      <c r="AI833" s="29"/>
      <c r="AJ833" s="31"/>
      <c r="AK833" s="29"/>
      <c r="AL833" s="30"/>
    </row>
    <row r="834" spans="1:38">
      <c r="A834" s="32">
        <v>40647</v>
      </c>
      <c r="B834" s="9">
        <v>50</v>
      </c>
      <c r="C834" s="33">
        <v>0.99936000000000003</v>
      </c>
      <c r="D834" s="34">
        <f t="shared" si="61"/>
        <v>0.5894620751995433</v>
      </c>
      <c r="E834" s="34">
        <v>82345.644112966605</v>
      </c>
      <c r="F834" s="3" t="e">
        <f ca="1">VLOOKUP(A834,ERCOT_345kv_West_ATC!A:B,2)</f>
        <v>#N/A</v>
      </c>
      <c r="G834" s="3">
        <f>VLOOKUP(A834,ERCOT_345kv_West_ATC!G:H,2)</f>
        <v>4.9249999999999998</v>
      </c>
      <c r="I834" s="5">
        <f t="shared" si="62"/>
        <v>6</v>
      </c>
      <c r="J834" s="4">
        <f t="shared" si="63"/>
        <v>144</v>
      </c>
      <c r="K834" s="4">
        <f t="shared" si="66"/>
        <v>7200</v>
      </c>
      <c r="L834" s="6">
        <f t="shared" si="67"/>
        <v>7195.3919999999998</v>
      </c>
      <c r="N834" s="22">
        <f t="shared" si="64"/>
        <v>12206.70896862064</v>
      </c>
      <c r="O834" s="14">
        <f t="shared" si="65"/>
        <v>1221452626543.0518</v>
      </c>
      <c r="Q834" s="22"/>
      <c r="V834" s="16"/>
      <c r="W834" s="16"/>
      <c r="X834" s="16"/>
      <c r="Z834" s="15"/>
      <c r="AA834" s="16"/>
      <c r="AB834" s="3"/>
      <c r="AC834" s="69"/>
      <c r="AD834" s="3"/>
      <c r="AF834" s="29"/>
      <c r="AG834" s="30"/>
      <c r="AH834" s="29"/>
      <c r="AI834" s="29"/>
      <c r="AJ834" s="31"/>
      <c r="AK834" s="29"/>
      <c r="AL834" s="30"/>
    </row>
    <row r="835" spans="1:38">
      <c r="A835" s="32">
        <v>40648</v>
      </c>
      <c r="B835" s="9">
        <v>50</v>
      </c>
      <c r="C835" s="33">
        <v>0.986904</v>
      </c>
      <c r="D835" s="34">
        <f t="shared" si="61"/>
        <v>0.5894620751995433</v>
      </c>
      <c r="E835" s="34">
        <v>82345.644112966605</v>
      </c>
      <c r="F835" s="3" t="e">
        <f ca="1">VLOOKUP(A835,ERCOT_345kv_West_ATC!A:B,2)</f>
        <v>#N/A</v>
      </c>
      <c r="G835" s="3">
        <f>VLOOKUP(A835,ERCOT_345kv_West_ATC!G:H,2)</f>
        <v>4.931</v>
      </c>
      <c r="I835" s="5">
        <f t="shared" si="62"/>
        <v>6</v>
      </c>
      <c r="J835" s="4">
        <f t="shared" si="63"/>
        <v>144</v>
      </c>
      <c r="K835" s="4">
        <f t="shared" si="66"/>
        <v>7200</v>
      </c>
      <c r="L835" s="6">
        <f t="shared" si="67"/>
        <v>7105.7088000000003</v>
      </c>
      <c r="N835" s="22">
        <f t="shared" si="64"/>
        <v>12054.564829458439</v>
      </c>
      <c r="O835" s="14">
        <f t="shared" si="65"/>
        <v>1221452626543.0518</v>
      </c>
      <c r="Q835" s="22"/>
      <c r="V835" s="16"/>
      <c r="W835" s="16"/>
      <c r="X835" s="16"/>
      <c r="Z835" s="15"/>
      <c r="AA835" s="16"/>
      <c r="AB835" s="3"/>
      <c r="AC835" s="69"/>
      <c r="AD835" s="3"/>
      <c r="AF835" s="29"/>
      <c r="AG835" s="30"/>
      <c r="AH835" s="29"/>
      <c r="AI835" s="29"/>
      <c r="AJ835" s="31"/>
      <c r="AK835" s="29"/>
      <c r="AL835" s="30"/>
    </row>
    <row r="836" spans="1:38">
      <c r="A836" s="32">
        <v>40649</v>
      </c>
      <c r="B836" s="9">
        <v>50</v>
      </c>
      <c r="C836" s="33">
        <v>1.0499000000000001</v>
      </c>
      <c r="D836" s="34">
        <f t="shared" si="61"/>
        <v>0.5894620751995433</v>
      </c>
      <c r="E836" s="34">
        <v>82345.644112966605</v>
      </c>
      <c r="F836" s="3" t="e">
        <f ca="1">VLOOKUP(A836,ERCOT_345kv_West_ATC!A:B,2)</f>
        <v>#N/A</v>
      </c>
      <c r="G836" s="3">
        <f>VLOOKUP(A836,ERCOT_345kv_West_ATC!G:H,2)</f>
        <v>4.931</v>
      </c>
      <c r="I836" s="5">
        <f t="shared" si="62"/>
        <v>6</v>
      </c>
      <c r="J836" s="4">
        <f t="shared" si="63"/>
        <v>144</v>
      </c>
      <c r="K836" s="4">
        <f t="shared" si="66"/>
        <v>7200</v>
      </c>
      <c r="L836" s="6">
        <f t="shared" si="67"/>
        <v>7559.2800000000007</v>
      </c>
      <c r="N836" s="22">
        <f t="shared" si="64"/>
        <v>12824.031126075501</v>
      </c>
      <c r="O836" s="14">
        <f t="shared" si="65"/>
        <v>1221452626543.0518</v>
      </c>
      <c r="Q836" s="22"/>
      <c r="V836" s="16"/>
      <c r="W836" s="16"/>
      <c r="X836" s="16"/>
      <c r="Z836" s="15"/>
      <c r="AA836" s="16"/>
      <c r="AB836" s="3"/>
      <c r="AC836" s="69"/>
      <c r="AD836" s="3"/>
      <c r="AF836" s="29"/>
      <c r="AG836" s="30"/>
      <c r="AH836" s="29"/>
      <c r="AI836" s="29"/>
      <c r="AJ836" s="31"/>
      <c r="AK836" s="29"/>
      <c r="AL836" s="30"/>
    </row>
    <row r="837" spans="1:38">
      <c r="A837" s="32">
        <v>40650</v>
      </c>
      <c r="B837" s="9">
        <v>50</v>
      </c>
      <c r="C837" s="33">
        <v>1.1305700000000001</v>
      </c>
      <c r="D837" s="34">
        <f t="shared" si="61"/>
        <v>0.5894620751995433</v>
      </c>
      <c r="E837" s="34">
        <v>82345.644112966605</v>
      </c>
      <c r="F837" s="3" t="e">
        <f ca="1">VLOOKUP(A837,ERCOT_345kv_West_ATC!A:B,2)</f>
        <v>#N/A</v>
      </c>
      <c r="G837" s="3">
        <f>VLOOKUP(A837,ERCOT_345kv_West_ATC!G:H,2)</f>
        <v>4.931</v>
      </c>
      <c r="I837" s="5">
        <f t="shared" si="62"/>
        <v>6</v>
      </c>
      <c r="J837" s="4">
        <f t="shared" si="63"/>
        <v>144</v>
      </c>
      <c r="K837" s="4">
        <f t="shared" si="66"/>
        <v>7200</v>
      </c>
      <c r="L837" s="6">
        <f t="shared" si="67"/>
        <v>8140.1040000000003</v>
      </c>
      <c r="N837" s="22">
        <f t="shared" si="64"/>
        <v>13809.37695990778</v>
      </c>
      <c r="O837" s="14">
        <f t="shared" si="65"/>
        <v>1221452626543.0518</v>
      </c>
      <c r="Q837" s="22"/>
      <c r="V837" s="16"/>
      <c r="W837" s="16"/>
      <c r="X837" s="16"/>
      <c r="Z837" s="15"/>
      <c r="AA837" s="16"/>
      <c r="AB837" s="3"/>
      <c r="AC837" s="69"/>
      <c r="AD837" s="3"/>
      <c r="AF837" s="29"/>
      <c r="AG837" s="30"/>
      <c r="AH837" s="29"/>
      <c r="AI837" s="29"/>
      <c r="AJ837" s="31"/>
      <c r="AK837" s="29"/>
      <c r="AL837" s="30"/>
    </row>
    <row r="838" spans="1:38">
      <c r="A838" s="32">
        <v>40651</v>
      </c>
      <c r="B838" s="9">
        <v>50</v>
      </c>
      <c r="C838" s="33">
        <v>1.1619900000000001</v>
      </c>
      <c r="D838" s="34">
        <f t="shared" si="61"/>
        <v>0.66105989197949955</v>
      </c>
      <c r="E838" s="34">
        <v>92347.590952094193</v>
      </c>
      <c r="F838" s="3" t="e">
        <f ca="1">VLOOKUP(A838,ERCOT_345kv_West_ATC!A:B,2)</f>
        <v>#N/A</v>
      </c>
      <c r="G838" s="3">
        <f>VLOOKUP(A838,ERCOT_345kv_West_ATC!G:H,2)</f>
        <v>4.8630000000000004</v>
      </c>
      <c r="I838" s="5">
        <f t="shared" si="62"/>
        <v>6</v>
      </c>
      <c r="J838" s="4">
        <f t="shared" si="63"/>
        <v>144</v>
      </c>
      <c r="K838" s="4">
        <f t="shared" si="66"/>
        <v>7200</v>
      </c>
      <c r="L838" s="6">
        <f t="shared" si="67"/>
        <v>8366.3280000000013</v>
      </c>
      <c r="N838" s="22">
        <f t="shared" si="64"/>
        <v>12655.930425528604</v>
      </c>
      <c r="O838" s="14">
        <f t="shared" si="65"/>
        <v>1089160012179.8469</v>
      </c>
      <c r="Q838" s="22"/>
      <c r="V838" s="16"/>
      <c r="W838" s="16"/>
      <c r="X838" s="16"/>
      <c r="Z838" s="15"/>
      <c r="AA838" s="16"/>
      <c r="AB838" s="3"/>
      <c r="AC838" s="69"/>
      <c r="AD838" s="3"/>
      <c r="AF838" s="29"/>
      <c r="AG838" s="30"/>
      <c r="AH838" s="29"/>
      <c r="AI838" s="29"/>
      <c r="AJ838" s="31"/>
      <c r="AK838" s="29"/>
      <c r="AL838" s="30"/>
    </row>
    <row r="839" spans="1:38">
      <c r="A839" s="32">
        <v>40652</v>
      </c>
      <c r="B839" s="9">
        <v>50</v>
      </c>
      <c r="C839" s="33">
        <v>1.1964999999999999</v>
      </c>
      <c r="D839" s="34">
        <f t="shared" si="61"/>
        <v>0.66105989197949955</v>
      </c>
      <c r="E839" s="34">
        <v>92347.590952094193</v>
      </c>
      <c r="F839" s="3" t="e">
        <f ca="1">VLOOKUP(A839,ERCOT_345kv_West_ATC!A:B,2)</f>
        <v>#N/A</v>
      </c>
      <c r="G839" s="3">
        <f>VLOOKUP(A839,ERCOT_345kv_West_ATC!G:H,2)</f>
        <v>4.9390000000000001</v>
      </c>
      <c r="I839" s="5">
        <f t="shared" si="62"/>
        <v>6</v>
      </c>
      <c r="J839" s="4">
        <f t="shared" si="63"/>
        <v>144</v>
      </c>
      <c r="K839" s="4">
        <f t="shared" si="66"/>
        <v>7200</v>
      </c>
      <c r="L839" s="6">
        <f t="shared" si="67"/>
        <v>8614.7999999999993</v>
      </c>
      <c r="N839" s="22">
        <f t="shared" si="64"/>
        <v>13031.799545731867</v>
      </c>
      <c r="O839" s="14">
        <f t="shared" si="65"/>
        <v>1089160012179.8469</v>
      </c>
      <c r="Q839" s="22"/>
      <c r="V839" s="16"/>
      <c r="W839" s="16"/>
      <c r="X839" s="16"/>
      <c r="Z839" s="15"/>
      <c r="AA839" s="16"/>
      <c r="AB839" s="3"/>
      <c r="AC839" s="69"/>
      <c r="AD839" s="3"/>
      <c r="AF839" s="29"/>
      <c r="AG839" s="30"/>
      <c r="AH839" s="29"/>
      <c r="AI839" s="29"/>
      <c r="AJ839" s="31"/>
      <c r="AK839" s="29"/>
      <c r="AL839" s="30"/>
    </row>
    <row r="840" spans="1:38">
      <c r="A840" s="32">
        <v>40653</v>
      </c>
      <c r="B840" s="9">
        <v>50</v>
      </c>
      <c r="C840" s="33">
        <v>1.1420999999999999</v>
      </c>
      <c r="D840" s="34">
        <f t="shared" si="61"/>
        <v>0.66105989197949955</v>
      </c>
      <c r="E840" s="34">
        <v>92347.590952094193</v>
      </c>
      <c r="F840" s="3" t="e">
        <f ca="1">VLOOKUP(A840,ERCOT_345kv_West_ATC!A:B,2)</f>
        <v>#N/A</v>
      </c>
      <c r="G840" s="3">
        <f>VLOOKUP(A840,ERCOT_345kv_West_ATC!G:H,2)</f>
        <v>4.968</v>
      </c>
      <c r="I840" s="5">
        <f t="shared" si="62"/>
        <v>6</v>
      </c>
      <c r="J840" s="4">
        <f t="shared" si="63"/>
        <v>144</v>
      </c>
      <c r="K840" s="4">
        <f t="shared" si="66"/>
        <v>7200</v>
      </c>
      <c r="L840" s="6">
        <f t="shared" si="67"/>
        <v>8223.119999999999</v>
      </c>
      <c r="N840" s="22">
        <f t="shared" si="64"/>
        <v>12439.296499106031</v>
      </c>
      <c r="O840" s="14">
        <f t="shared" si="65"/>
        <v>1089160012179.8469</v>
      </c>
      <c r="Q840" s="22"/>
      <c r="V840" s="16"/>
      <c r="W840" s="16"/>
      <c r="X840" s="16"/>
      <c r="Z840" s="15"/>
      <c r="AA840" s="16"/>
      <c r="AB840" s="3"/>
      <c r="AC840" s="69"/>
      <c r="AD840" s="3"/>
      <c r="AF840" s="29"/>
      <c r="AG840" s="30"/>
      <c r="AH840" s="29"/>
      <c r="AI840" s="29"/>
      <c r="AJ840" s="31"/>
      <c r="AK840" s="29"/>
      <c r="AL840" s="30"/>
    </row>
    <row r="841" spans="1:38">
      <c r="A841" s="32">
        <v>40654</v>
      </c>
      <c r="B841" s="9">
        <v>50</v>
      </c>
      <c r="C841" s="33">
        <v>1.208</v>
      </c>
      <c r="D841" s="34">
        <f t="shared" si="61"/>
        <v>0.66105989197949955</v>
      </c>
      <c r="E841" s="34">
        <v>92347.590952094193</v>
      </c>
      <c r="F841" s="3" t="e">
        <f ca="1">VLOOKUP(A841,ERCOT_345kv_West_ATC!A:B,2)</f>
        <v>#N/A</v>
      </c>
      <c r="G841" s="3">
        <f>VLOOKUP(A841,ERCOT_345kv_West_ATC!G:H,2)</f>
        <v>5.0670000000000002</v>
      </c>
      <c r="I841" s="5">
        <f t="shared" si="62"/>
        <v>6</v>
      </c>
      <c r="J841" s="4">
        <f t="shared" si="63"/>
        <v>144</v>
      </c>
      <c r="K841" s="4">
        <f t="shared" si="66"/>
        <v>7200</v>
      </c>
      <c r="L841" s="6">
        <f t="shared" si="67"/>
        <v>8697.6</v>
      </c>
      <c r="N841" s="22">
        <f t="shared" si="64"/>
        <v>13157.052947132552</v>
      </c>
      <c r="O841" s="14">
        <f t="shared" si="65"/>
        <v>1089160012179.8469</v>
      </c>
      <c r="Q841" s="22"/>
      <c r="V841" s="16"/>
      <c r="W841" s="16"/>
      <c r="X841" s="16"/>
      <c r="Z841" s="15"/>
      <c r="AA841" s="16"/>
      <c r="AB841" s="3"/>
      <c r="AC841" s="69"/>
      <c r="AD841" s="3"/>
      <c r="AF841" s="29"/>
      <c r="AG841" s="30"/>
      <c r="AH841" s="29"/>
      <c r="AI841" s="29"/>
      <c r="AJ841" s="31"/>
      <c r="AK841" s="29"/>
      <c r="AL841" s="30"/>
    </row>
    <row r="842" spans="1:38">
      <c r="A842" s="32">
        <v>40655</v>
      </c>
      <c r="B842" s="9">
        <v>50</v>
      </c>
      <c r="C842" s="33">
        <v>1.4090100000000001</v>
      </c>
      <c r="D842" s="34">
        <f t="shared" si="61"/>
        <v>0.66105989197949955</v>
      </c>
      <c r="E842" s="34">
        <v>92347.590952094193</v>
      </c>
      <c r="F842" s="3" t="e">
        <f ca="1">VLOOKUP(A842,ERCOT_345kv_West_ATC!A:B,2)</f>
        <v>#N/A</v>
      </c>
      <c r="G842" s="3">
        <f>VLOOKUP(A842,ERCOT_345kv_West_ATC!G:H,2)</f>
        <v>5.0599999999999996</v>
      </c>
      <c r="I842" s="5">
        <f t="shared" si="62"/>
        <v>6</v>
      </c>
      <c r="J842" s="4">
        <f t="shared" si="63"/>
        <v>144</v>
      </c>
      <c r="K842" s="4">
        <f t="shared" si="66"/>
        <v>7200</v>
      </c>
      <c r="L842" s="6">
        <f t="shared" si="67"/>
        <v>10144.872000000001</v>
      </c>
      <c r="N842" s="22">
        <f t="shared" si="64"/>
        <v>15346.373487615263</v>
      </c>
      <c r="O842" s="14">
        <f t="shared" si="65"/>
        <v>1089160012179.8469</v>
      </c>
      <c r="Q842" s="22"/>
      <c r="V842" s="16"/>
      <c r="W842" s="16"/>
      <c r="X842" s="16"/>
      <c r="Z842" s="15"/>
      <c r="AA842" s="16"/>
      <c r="AB842" s="3"/>
      <c r="AC842" s="69"/>
      <c r="AD842" s="3"/>
      <c r="AF842" s="29"/>
      <c r="AG842" s="30"/>
      <c r="AH842" s="29"/>
      <c r="AI842" s="29"/>
      <c r="AJ842" s="31"/>
      <c r="AK842" s="29"/>
      <c r="AL842" s="30"/>
    </row>
    <row r="843" spans="1:38">
      <c r="A843" s="32">
        <v>40656</v>
      </c>
      <c r="B843" s="9">
        <v>50</v>
      </c>
      <c r="C843" s="33">
        <v>1.6653249999999999</v>
      </c>
      <c r="D843" s="34">
        <f t="shared" si="61"/>
        <v>0.66105989197949955</v>
      </c>
      <c r="E843" s="34">
        <v>92347.590952094193</v>
      </c>
      <c r="F843" s="3" t="e">
        <f ca="1">VLOOKUP(A843,ERCOT_345kv_West_ATC!A:B,2)</f>
        <v>#N/A</v>
      </c>
      <c r="G843" s="3">
        <f>VLOOKUP(A843,ERCOT_345kv_West_ATC!G:H,2)</f>
        <v>5.0599999999999996</v>
      </c>
      <c r="I843" s="5">
        <f t="shared" si="62"/>
        <v>6</v>
      </c>
      <c r="J843" s="4">
        <f t="shared" si="63"/>
        <v>144</v>
      </c>
      <c r="K843" s="4">
        <f t="shared" si="66"/>
        <v>7200</v>
      </c>
      <c r="L843" s="6">
        <f t="shared" si="67"/>
        <v>11990.34</v>
      </c>
      <c r="N843" s="22">
        <f t="shared" si="64"/>
        <v>18138.053972834037</v>
      </c>
      <c r="O843" s="14">
        <f t="shared" si="65"/>
        <v>1089160012179.8469</v>
      </c>
      <c r="Q843" s="22"/>
      <c r="V843" s="16"/>
      <c r="W843" s="16"/>
      <c r="X843" s="16"/>
      <c r="Z843" s="15"/>
      <c r="AA843" s="16"/>
      <c r="AB843" s="3"/>
      <c r="AC843" s="69"/>
      <c r="AD843" s="3"/>
      <c r="AF843" s="29"/>
      <c r="AG843" s="30"/>
      <c r="AH843" s="29"/>
      <c r="AI843" s="29"/>
      <c r="AJ843" s="31"/>
      <c r="AK843" s="29"/>
      <c r="AL843" s="30"/>
    </row>
    <row r="844" spans="1:38">
      <c r="A844" s="32">
        <v>40657</v>
      </c>
      <c r="B844" s="9">
        <v>50</v>
      </c>
      <c r="C844" s="33">
        <v>1.6301099999999999</v>
      </c>
      <c r="D844" s="34">
        <f t="shared" si="61"/>
        <v>0.66105989197949955</v>
      </c>
      <c r="E844" s="34">
        <v>92347.590952094193</v>
      </c>
      <c r="F844" s="3" t="e">
        <f ca="1">VLOOKUP(A844,ERCOT_345kv_West_ATC!A:B,2)</f>
        <v>#N/A</v>
      </c>
      <c r="G844" s="3">
        <f>VLOOKUP(A844,ERCOT_345kv_West_ATC!G:H,2)</f>
        <v>5.0599999999999996</v>
      </c>
      <c r="I844" s="5">
        <f t="shared" si="62"/>
        <v>6</v>
      </c>
      <c r="J844" s="4">
        <f t="shared" si="63"/>
        <v>144</v>
      </c>
      <c r="K844" s="4">
        <f t="shared" si="66"/>
        <v>7200</v>
      </c>
      <c r="L844" s="6">
        <f t="shared" si="67"/>
        <v>11736.791999999999</v>
      </c>
      <c r="N844" s="22">
        <f t="shared" si="64"/>
        <v>17754.506274544903</v>
      </c>
      <c r="O844" s="14">
        <f t="shared" si="65"/>
        <v>1089160012179.8469</v>
      </c>
      <c r="Q844" s="22"/>
      <c r="V844" s="16"/>
      <c r="W844" s="16"/>
      <c r="X844" s="16"/>
      <c r="Z844" s="15"/>
      <c r="AA844" s="16"/>
      <c r="AB844" s="3"/>
      <c r="AC844" s="69"/>
      <c r="AD844" s="3"/>
      <c r="AF844" s="29"/>
      <c r="AG844" s="30"/>
      <c r="AH844" s="29"/>
      <c r="AI844" s="29"/>
      <c r="AJ844" s="31"/>
      <c r="AK844" s="29"/>
      <c r="AL844" s="30"/>
    </row>
    <row r="845" spans="1:38">
      <c r="A845" s="32">
        <v>40658</v>
      </c>
      <c r="B845" s="9">
        <v>50</v>
      </c>
      <c r="C845" s="33">
        <v>1.57623</v>
      </c>
      <c r="D845" s="34">
        <f t="shared" si="61"/>
        <v>0.66105989197949955</v>
      </c>
      <c r="E845" s="34">
        <v>92347.590952094193</v>
      </c>
      <c r="F845" s="3" t="e">
        <f ca="1">VLOOKUP(A845,ERCOT_345kv_West_ATC!A:B,2)</f>
        <v>#N/A</v>
      </c>
      <c r="G845" s="3">
        <f>VLOOKUP(A845,ERCOT_345kv_West_ATC!G:H,2)</f>
        <v>5.0419999999999998</v>
      </c>
      <c r="I845" s="5">
        <f t="shared" si="62"/>
        <v>6</v>
      </c>
      <c r="J845" s="4">
        <f t="shared" si="63"/>
        <v>144</v>
      </c>
      <c r="K845" s="4">
        <f t="shared" si="66"/>
        <v>7200</v>
      </c>
      <c r="L845" s="6">
        <f t="shared" si="67"/>
        <v>11348.856</v>
      </c>
      <c r="N845" s="22">
        <f t="shared" si="64"/>
        <v>17167.666859982401</v>
      </c>
      <c r="O845" s="14">
        <f t="shared" si="65"/>
        <v>1089160012179.8469</v>
      </c>
      <c r="Q845" s="22"/>
      <c r="V845" s="16"/>
      <c r="W845" s="16"/>
      <c r="X845" s="16"/>
      <c r="Z845" s="15"/>
      <c r="AA845" s="16"/>
      <c r="AB845" s="3"/>
      <c r="AC845" s="69"/>
      <c r="AD845" s="3"/>
      <c r="AF845" s="29"/>
      <c r="AG845" s="30"/>
      <c r="AH845" s="29"/>
      <c r="AI845" s="29"/>
      <c r="AJ845" s="31"/>
      <c r="AK845" s="29"/>
      <c r="AL845" s="30"/>
    </row>
    <row r="846" spans="1:38">
      <c r="A846" s="32">
        <v>40659</v>
      </c>
      <c r="B846" s="9">
        <v>50</v>
      </c>
      <c r="C846" s="33">
        <v>1.7948999999999999</v>
      </c>
      <c r="D846" s="34">
        <f t="shared" si="61"/>
        <v>0.66105989197949955</v>
      </c>
      <c r="E846" s="34">
        <v>92347.590952094193</v>
      </c>
      <c r="F846" s="3" t="e">
        <f ca="1">VLOOKUP(A846,ERCOT_345kv_West_ATC!A:B,2)</f>
        <v>#N/A</v>
      </c>
      <c r="G846" s="3">
        <f>VLOOKUP(A846,ERCOT_345kv_West_ATC!G:H,2)</f>
        <v>5.0449999999999999</v>
      </c>
      <c r="I846" s="5">
        <f t="shared" si="62"/>
        <v>6</v>
      </c>
      <c r="J846" s="4">
        <f t="shared" si="63"/>
        <v>144</v>
      </c>
      <c r="K846" s="4">
        <f t="shared" si="66"/>
        <v>7200</v>
      </c>
      <c r="L846" s="6">
        <f t="shared" si="67"/>
        <v>12923.279999999999</v>
      </c>
      <c r="N846" s="22">
        <f t="shared" si="64"/>
        <v>19549.33305861607</v>
      </c>
      <c r="O846" s="14">
        <f t="shared" si="65"/>
        <v>1089160012179.8469</v>
      </c>
      <c r="Q846" s="22"/>
      <c r="V846" s="16"/>
      <c r="W846" s="16"/>
      <c r="X846" s="16"/>
      <c r="Z846" s="15"/>
      <c r="AA846" s="16"/>
      <c r="AB846" s="3"/>
      <c r="AC846" s="69"/>
      <c r="AD846" s="3"/>
      <c r="AF846" s="29"/>
      <c r="AG846" s="30"/>
      <c r="AH846" s="29"/>
      <c r="AI846" s="29"/>
      <c r="AJ846" s="31"/>
      <c r="AK846" s="29"/>
      <c r="AL846" s="30"/>
    </row>
    <row r="847" spans="1:38">
      <c r="A847" s="32">
        <v>40660</v>
      </c>
      <c r="B847" s="9">
        <v>50</v>
      </c>
      <c r="C847" s="33">
        <v>1.9</v>
      </c>
      <c r="D847" s="34">
        <f t="shared" si="61"/>
        <v>0.66105989197949955</v>
      </c>
      <c r="E847" s="34">
        <v>92347.590952094193</v>
      </c>
      <c r="F847" s="3" t="e">
        <f ca="1">VLOOKUP(A847,ERCOT_345kv_West_ATC!A:B,2)</f>
        <v>#N/A</v>
      </c>
      <c r="G847" s="3">
        <f>VLOOKUP(A847,ERCOT_345kv_West_ATC!G:H,2)</f>
        <v>5.0410000000000004</v>
      </c>
      <c r="I847" s="5">
        <f t="shared" si="62"/>
        <v>6</v>
      </c>
      <c r="J847" s="4">
        <f t="shared" si="63"/>
        <v>144</v>
      </c>
      <c r="K847" s="4">
        <f t="shared" si="66"/>
        <v>7200</v>
      </c>
      <c r="L847" s="6">
        <f t="shared" si="67"/>
        <v>13680</v>
      </c>
      <c r="N847" s="22">
        <f t="shared" si="64"/>
        <v>20694.04023141709</v>
      </c>
      <c r="O847" s="14">
        <f t="shared" si="65"/>
        <v>1089160012179.8469</v>
      </c>
      <c r="Q847" s="22"/>
      <c r="V847" s="16"/>
      <c r="W847" s="16"/>
      <c r="X847" s="16"/>
      <c r="Z847" s="15"/>
      <c r="AA847" s="16"/>
      <c r="AB847" s="3"/>
      <c r="AC847" s="69"/>
      <c r="AD847" s="3"/>
      <c r="AF847" s="29"/>
      <c r="AG847" s="30"/>
      <c r="AH847" s="29"/>
      <c r="AI847" s="29"/>
      <c r="AJ847" s="31"/>
      <c r="AK847" s="29"/>
      <c r="AL847" s="30"/>
    </row>
    <row r="848" spans="1:38">
      <c r="A848" s="32">
        <v>40661</v>
      </c>
      <c r="B848" s="9">
        <v>50</v>
      </c>
      <c r="C848" s="33">
        <v>2.2105899999999998</v>
      </c>
      <c r="D848" s="34">
        <f t="shared" si="61"/>
        <v>0.66105989197949955</v>
      </c>
      <c r="E848" s="34">
        <v>92347.590952094193</v>
      </c>
      <c r="F848" s="3" t="e">
        <f ca="1">VLOOKUP(A848,ERCOT_345kv_West_ATC!A:B,2)</f>
        <v>#N/A</v>
      </c>
      <c r="G848" s="3">
        <f>VLOOKUP(A848,ERCOT_345kv_West_ATC!G:H,2)</f>
        <v>5.1310000000000002</v>
      </c>
      <c r="I848" s="5">
        <f t="shared" si="62"/>
        <v>6</v>
      </c>
      <c r="J848" s="4">
        <f t="shared" si="63"/>
        <v>144</v>
      </c>
      <c r="K848" s="4">
        <f t="shared" si="66"/>
        <v>7200</v>
      </c>
      <c r="L848" s="6">
        <f t="shared" si="67"/>
        <v>15916.248</v>
      </c>
      <c r="N848" s="22">
        <f t="shared" si="64"/>
        <v>24076.862313246478</v>
      </c>
      <c r="O848" s="14">
        <f t="shared" si="65"/>
        <v>1089160012179.8469</v>
      </c>
      <c r="Q848" s="22"/>
      <c r="V848" s="16"/>
      <c r="W848" s="16"/>
      <c r="X848" s="16"/>
      <c r="Z848" s="15"/>
      <c r="AA848" s="16"/>
      <c r="AB848" s="3"/>
      <c r="AC848" s="69"/>
      <c r="AD848" s="3"/>
      <c r="AF848" s="29"/>
      <c r="AG848" s="30"/>
      <c r="AH848" s="29"/>
      <c r="AI848" s="29"/>
      <c r="AJ848" s="31"/>
      <c r="AK848" s="29"/>
      <c r="AL848" s="30"/>
    </row>
    <row r="849" spans="1:38">
      <c r="A849" s="32">
        <v>40662</v>
      </c>
      <c r="B849" s="9">
        <v>50</v>
      </c>
      <c r="C849" s="33">
        <v>2.88</v>
      </c>
      <c r="D849" s="34">
        <f t="shared" si="61"/>
        <v>0.66105989197949955</v>
      </c>
      <c r="E849" s="34">
        <v>92347.590952094193</v>
      </c>
      <c r="F849" s="3" t="e">
        <f ca="1">VLOOKUP(A849,ERCOT_345kv_West_ATC!A:B,2)</f>
        <v>#N/A</v>
      </c>
      <c r="G849" s="3">
        <f>VLOOKUP(A849,ERCOT_345kv_West_ATC!G:H,2)</f>
        <v>5.1390000000000002</v>
      </c>
      <c r="I849" s="5">
        <f t="shared" si="62"/>
        <v>6</v>
      </c>
      <c r="J849" s="4">
        <f t="shared" si="63"/>
        <v>144</v>
      </c>
      <c r="K849" s="4">
        <f t="shared" si="66"/>
        <v>7200</v>
      </c>
      <c r="L849" s="6">
        <f t="shared" si="67"/>
        <v>20736</v>
      </c>
      <c r="N849" s="22">
        <f t="shared" si="64"/>
        <v>31367.808350779589</v>
      </c>
      <c r="O849" s="14">
        <f t="shared" si="65"/>
        <v>1089160012179.8469</v>
      </c>
      <c r="Q849" s="22"/>
      <c r="V849" s="16"/>
      <c r="W849" s="16"/>
      <c r="X849" s="16"/>
      <c r="Z849" s="15"/>
      <c r="AA849" s="16"/>
      <c r="AB849" s="3"/>
      <c r="AC849" s="69"/>
      <c r="AD849" s="3"/>
      <c r="AF849" s="29"/>
      <c r="AG849" s="30"/>
      <c r="AH849" s="29"/>
      <c r="AI849" s="29"/>
      <c r="AJ849" s="31"/>
      <c r="AK849" s="29"/>
      <c r="AL849" s="30"/>
    </row>
    <row r="850" spans="1:38">
      <c r="A850" s="32">
        <v>40663</v>
      </c>
      <c r="B850" s="9">
        <v>50</v>
      </c>
      <c r="C850" s="33">
        <v>3.5</v>
      </c>
      <c r="D850" s="34">
        <f t="shared" si="61"/>
        <v>0.78506137215112792</v>
      </c>
      <c r="E850" s="34">
        <v>109670.133292477</v>
      </c>
      <c r="F850" s="3" t="e">
        <f ca="1">VLOOKUP(A850,ERCOT_345kv_West_ATC!A:B,2)</f>
        <v>#N/A</v>
      </c>
      <c r="G850" s="3">
        <f>VLOOKUP(A850,ERCOT_345kv_West_ATC!G:H,2)</f>
        <v>5.1390000000000002</v>
      </c>
      <c r="I850" s="5">
        <f t="shared" si="62"/>
        <v>6</v>
      </c>
      <c r="J850" s="4">
        <f t="shared" si="63"/>
        <v>144</v>
      </c>
      <c r="K850" s="4">
        <f t="shared" si="66"/>
        <v>7200</v>
      </c>
      <c r="L850" s="6">
        <f t="shared" si="67"/>
        <v>25200</v>
      </c>
      <c r="N850" s="22">
        <f t="shared" si="64"/>
        <v>32099.401262031377</v>
      </c>
      <c r="O850" s="14">
        <f t="shared" si="65"/>
        <v>917125750343.75366</v>
      </c>
      <c r="Q850" s="22"/>
      <c r="V850" s="16"/>
      <c r="W850" s="16"/>
      <c r="X850" s="16"/>
      <c r="Z850" s="15"/>
      <c r="AA850" s="16"/>
      <c r="AB850" s="3"/>
      <c r="AC850" s="69"/>
      <c r="AD850" s="3"/>
      <c r="AF850" s="29"/>
      <c r="AG850" s="30"/>
      <c r="AH850" s="29"/>
      <c r="AI850" s="29"/>
      <c r="AJ850" s="31"/>
      <c r="AK850" s="29"/>
      <c r="AL850" s="30"/>
    </row>
    <row r="851" spans="1:38">
      <c r="A851" s="32">
        <v>40664</v>
      </c>
      <c r="B851" s="9">
        <v>50</v>
      </c>
      <c r="C851" s="33">
        <v>3.0331100000000002</v>
      </c>
      <c r="D851" s="34">
        <f t="shared" si="61"/>
        <v>0.78506137215112792</v>
      </c>
      <c r="E851" s="34">
        <v>109670.133292477</v>
      </c>
      <c r="F851" s="3" t="e">
        <f ca="1">VLOOKUP(A851,ERCOT_345kv_West_ATC!A:B,2)</f>
        <v>#N/A</v>
      </c>
      <c r="G851" s="3">
        <f>VLOOKUP(A851,ERCOT_345kv_West_ATC!G:H,2)</f>
        <v>5.1390000000000002</v>
      </c>
      <c r="I851" s="5">
        <f t="shared" si="62"/>
        <v>6</v>
      </c>
      <c r="J851" s="4">
        <f t="shared" si="63"/>
        <v>144</v>
      </c>
      <c r="K851" s="4">
        <f t="shared" si="66"/>
        <v>7200</v>
      </c>
      <c r="L851" s="6">
        <f t="shared" si="67"/>
        <v>21838.392</v>
      </c>
      <c r="N851" s="22">
        <f t="shared" si="64"/>
        <v>27817.432846251424</v>
      </c>
      <c r="O851" s="14">
        <f t="shared" si="65"/>
        <v>917125750343.75366</v>
      </c>
      <c r="Q851" s="22"/>
      <c r="V851" s="16"/>
      <c r="W851" s="16"/>
      <c r="X851" s="16"/>
      <c r="Z851" s="15"/>
      <c r="AA851" s="16"/>
      <c r="AB851" s="3"/>
      <c r="AC851" s="69"/>
      <c r="AD851" s="3"/>
      <c r="AF851" s="29"/>
      <c r="AG851" s="30"/>
      <c r="AH851" s="29"/>
      <c r="AI851" s="29"/>
      <c r="AJ851" s="31"/>
      <c r="AK851" s="29"/>
      <c r="AL851" s="30"/>
    </row>
    <row r="852" spans="1:38">
      <c r="A852" s="32">
        <v>40665</v>
      </c>
      <c r="B852" s="9">
        <v>50</v>
      </c>
      <c r="C852" s="33">
        <v>3.2</v>
      </c>
      <c r="D852" s="34">
        <f t="shared" si="61"/>
        <v>0.78506137215112792</v>
      </c>
      <c r="E852" s="34">
        <v>109670.133292477</v>
      </c>
      <c r="F852" s="3" t="e">
        <f ca="1">VLOOKUP(A852,ERCOT_345kv_West_ATC!A:B,2)</f>
        <v>#N/A</v>
      </c>
      <c r="G852" s="3">
        <f>VLOOKUP(A852,ERCOT_345kv_West_ATC!G:H,2)</f>
        <v>5.1959999999999997</v>
      </c>
      <c r="I852" s="5">
        <f t="shared" si="62"/>
        <v>6</v>
      </c>
      <c r="J852" s="4">
        <f t="shared" si="63"/>
        <v>144</v>
      </c>
      <c r="K852" s="4">
        <f t="shared" si="66"/>
        <v>7200</v>
      </c>
      <c r="L852" s="6">
        <f t="shared" si="67"/>
        <v>23040</v>
      </c>
      <c r="N852" s="22">
        <f t="shared" si="64"/>
        <v>29348.024011000114</v>
      </c>
      <c r="O852" s="14">
        <f t="shared" si="65"/>
        <v>917125750343.75366</v>
      </c>
      <c r="Q852" s="22"/>
      <c r="V852" s="16"/>
      <c r="W852" s="16"/>
      <c r="X852" s="16"/>
      <c r="Z852" s="15"/>
      <c r="AA852" s="16"/>
      <c r="AB852" s="3"/>
      <c r="AC852" s="69"/>
      <c r="AD852" s="3"/>
      <c r="AF852" s="29"/>
      <c r="AG852" s="30"/>
      <c r="AH852" s="29"/>
      <c r="AI852" s="29"/>
      <c r="AJ852" s="31"/>
      <c r="AK852" s="29"/>
      <c r="AL852" s="30"/>
    </row>
    <row r="853" spans="1:38">
      <c r="A853" s="32">
        <v>40666</v>
      </c>
      <c r="B853" s="9">
        <v>50</v>
      </c>
      <c r="C853" s="33">
        <v>3.3975</v>
      </c>
      <c r="D853" s="34">
        <f t="shared" si="61"/>
        <v>0.78506137215112792</v>
      </c>
      <c r="E853" s="34">
        <v>109670.133292477</v>
      </c>
      <c r="F853" s="3" t="e">
        <f ca="1">VLOOKUP(A853,ERCOT_345kv_West_ATC!A:B,2)</f>
        <v>#N/A</v>
      </c>
      <c r="G853" s="3">
        <f>VLOOKUP(A853,ERCOT_345kv_West_ATC!G:H,2)</f>
        <v>5.1909999999999998</v>
      </c>
      <c r="I853" s="5">
        <f t="shared" si="62"/>
        <v>6</v>
      </c>
      <c r="J853" s="4">
        <f t="shared" si="63"/>
        <v>144</v>
      </c>
      <c r="K853" s="4">
        <f t="shared" si="66"/>
        <v>7200</v>
      </c>
      <c r="L853" s="6">
        <f t="shared" si="67"/>
        <v>24462</v>
      </c>
      <c r="N853" s="22">
        <f t="shared" si="64"/>
        <v>31159.347367929029</v>
      </c>
      <c r="O853" s="14">
        <f t="shared" si="65"/>
        <v>917125750343.75366</v>
      </c>
      <c r="Q853" s="22"/>
      <c r="V853" s="16"/>
      <c r="W853" s="16"/>
      <c r="X853" s="16"/>
      <c r="Z853" s="15"/>
      <c r="AA853" s="16"/>
      <c r="AB853" s="3"/>
      <c r="AC853" s="69"/>
      <c r="AD853" s="3"/>
      <c r="AF853" s="29"/>
      <c r="AG853" s="30"/>
      <c r="AH853" s="29"/>
      <c r="AI853" s="29"/>
      <c r="AJ853" s="31"/>
      <c r="AK853" s="29"/>
      <c r="AL853" s="30"/>
    </row>
    <row r="854" spans="1:38">
      <c r="A854" s="32">
        <v>40667</v>
      </c>
      <c r="B854" s="9">
        <v>50</v>
      </c>
      <c r="C854" s="33">
        <v>3.4060899999999998</v>
      </c>
      <c r="D854" s="34">
        <f t="shared" si="61"/>
        <v>0.78506137215112792</v>
      </c>
      <c r="E854" s="34">
        <v>109670.133292477</v>
      </c>
      <c r="F854" s="3" t="e">
        <f ca="1">VLOOKUP(A854,ERCOT_345kv_West_ATC!A:B,2)</f>
        <v>#N/A</v>
      </c>
      <c r="G854" s="3">
        <f>VLOOKUP(A854,ERCOT_345kv_West_ATC!G:H,2)</f>
        <v>5.125</v>
      </c>
      <c r="I854" s="5">
        <f t="shared" si="62"/>
        <v>6</v>
      </c>
      <c r="J854" s="4">
        <f t="shared" si="63"/>
        <v>144</v>
      </c>
      <c r="K854" s="4">
        <f t="shared" si="66"/>
        <v>7200</v>
      </c>
      <c r="L854" s="6">
        <f t="shared" si="67"/>
        <v>24523.847999999998</v>
      </c>
      <c r="N854" s="22">
        <f t="shared" si="64"/>
        <v>31238.128469883555</v>
      </c>
      <c r="O854" s="14">
        <f t="shared" si="65"/>
        <v>917125750343.75366</v>
      </c>
      <c r="Q854" s="22"/>
      <c r="V854" s="16"/>
      <c r="W854" s="16"/>
      <c r="X854" s="16"/>
      <c r="Z854" s="15"/>
      <c r="AA854" s="16"/>
      <c r="AB854" s="3"/>
      <c r="AC854" s="69"/>
      <c r="AD854" s="3"/>
      <c r="AF854" s="29"/>
      <c r="AG854" s="30"/>
      <c r="AH854" s="29"/>
      <c r="AI854" s="29"/>
      <c r="AJ854" s="31"/>
      <c r="AK854" s="29"/>
      <c r="AL854" s="30"/>
    </row>
    <row r="855" spans="1:38">
      <c r="A855" s="32">
        <v>40668</v>
      </c>
      <c r="B855" s="9">
        <v>50</v>
      </c>
      <c r="C855" s="33">
        <v>3.3330000000000002</v>
      </c>
      <c r="D855" s="34">
        <f t="shared" si="61"/>
        <v>0.78506137215112792</v>
      </c>
      <c r="E855" s="34">
        <v>109670.133292477</v>
      </c>
      <c r="F855" s="3" t="e">
        <f ca="1">VLOOKUP(A855,ERCOT_345kv_West_ATC!A:B,2)</f>
        <v>#N/A</v>
      </c>
      <c r="G855" s="3">
        <f>VLOOKUP(A855,ERCOT_345kv_West_ATC!G:H,2)</f>
        <v>4.88</v>
      </c>
      <c r="I855" s="5">
        <f t="shared" si="62"/>
        <v>6</v>
      </c>
      <c r="J855" s="4">
        <f t="shared" si="63"/>
        <v>144</v>
      </c>
      <c r="K855" s="4">
        <f t="shared" si="66"/>
        <v>7200</v>
      </c>
      <c r="L855" s="6">
        <f t="shared" si="67"/>
        <v>23997.600000000002</v>
      </c>
      <c r="N855" s="22">
        <f t="shared" si="64"/>
        <v>30567.801258957312</v>
      </c>
      <c r="O855" s="14">
        <f t="shared" si="65"/>
        <v>917125750343.75366</v>
      </c>
      <c r="Q855" s="22"/>
      <c r="V855" s="16"/>
      <c r="W855" s="16"/>
      <c r="X855" s="16"/>
      <c r="Z855" s="15"/>
      <c r="AA855" s="16"/>
      <c r="AB855" s="3"/>
      <c r="AC855" s="69"/>
      <c r="AD855" s="3"/>
      <c r="AF855" s="29"/>
      <c r="AG855" s="30"/>
      <c r="AH855" s="29"/>
      <c r="AI855" s="29"/>
      <c r="AJ855" s="31"/>
      <c r="AK855" s="29"/>
      <c r="AL855" s="30"/>
    </row>
    <row r="856" spans="1:38">
      <c r="A856" s="32">
        <v>40669</v>
      </c>
      <c r="B856" s="9">
        <v>50</v>
      </c>
      <c r="C856" s="33">
        <v>3.452</v>
      </c>
      <c r="D856" s="34">
        <f t="shared" si="61"/>
        <v>0.78506137215112792</v>
      </c>
      <c r="E856" s="34">
        <v>109670.133292477</v>
      </c>
      <c r="F856" s="3" t="e">
        <f ca="1">VLOOKUP(A856,ERCOT_345kv_West_ATC!A:B,2)</f>
        <v>#N/A</v>
      </c>
      <c r="G856" s="3">
        <f>VLOOKUP(A856,ERCOT_345kv_West_ATC!G:H,2)</f>
        <v>4.8739999999999997</v>
      </c>
      <c r="I856" s="5">
        <f t="shared" si="62"/>
        <v>6</v>
      </c>
      <c r="J856" s="4">
        <f t="shared" si="63"/>
        <v>144</v>
      </c>
      <c r="K856" s="4">
        <f t="shared" si="66"/>
        <v>7200</v>
      </c>
      <c r="L856" s="6">
        <f t="shared" si="67"/>
        <v>24854.400000000001</v>
      </c>
      <c r="N856" s="22">
        <f t="shared" si="64"/>
        <v>31659.180901866377</v>
      </c>
      <c r="O856" s="14">
        <f t="shared" si="65"/>
        <v>917125750343.75366</v>
      </c>
      <c r="Q856" s="22"/>
      <c r="V856" s="16"/>
      <c r="W856" s="16"/>
      <c r="X856" s="16"/>
      <c r="Z856" s="15"/>
      <c r="AA856" s="16"/>
      <c r="AB856" s="3"/>
      <c r="AC856" s="69"/>
      <c r="AD856" s="3"/>
      <c r="AF856" s="29"/>
      <c r="AG856" s="30"/>
      <c r="AH856" s="29"/>
      <c r="AI856" s="29"/>
      <c r="AJ856" s="31"/>
      <c r="AK856" s="29"/>
      <c r="AL856" s="30"/>
    </row>
    <row r="857" spans="1:38">
      <c r="A857" s="32">
        <v>40670</v>
      </c>
      <c r="B857" s="9">
        <v>50</v>
      </c>
      <c r="C857" s="33">
        <v>3.641</v>
      </c>
      <c r="D857" s="34">
        <f t="shared" si="61"/>
        <v>0.78506137215112792</v>
      </c>
      <c r="E857" s="34">
        <v>109670.133292477</v>
      </c>
      <c r="F857" s="3" t="e">
        <f ca="1">VLOOKUP(A857,ERCOT_345kv_West_ATC!A:B,2)</f>
        <v>#N/A</v>
      </c>
      <c r="G857" s="3">
        <f>VLOOKUP(A857,ERCOT_345kv_West_ATC!G:H,2)</f>
        <v>4.8739999999999997</v>
      </c>
      <c r="I857" s="5">
        <f t="shared" si="62"/>
        <v>6</v>
      </c>
      <c r="J857" s="4">
        <f t="shared" si="63"/>
        <v>144</v>
      </c>
      <c r="K857" s="4">
        <f t="shared" si="66"/>
        <v>7200</v>
      </c>
      <c r="L857" s="6">
        <f t="shared" si="67"/>
        <v>26215.200000000001</v>
      </c>
      <c r="N857" s="22">
        <f t="shared" si="64"/>
        <v>33392.548570016072</v>
      </c>
      <c r="O857" s="14">
        <f t="shared" si="65"/>
        <v>917125750343.75366</v>
      </c>
      <c r="Q857" s="22"/>
      <c r="V857" s="16"/>
      <c r="W857" s="16"/>
      <c r="X857" s="16"/>
      <c r="Z857" s="15"/>
      <c r="AA857" s="16"/>
      <c r="AB857" s="3"/>
      <c r="AC857" s="69"/>
      <c r="AD857" s="3"/>
      <c r="AF857" s="29"/>
      <c r="AG857" s="30"/>
      <c r="AH857" s="29"/>
      <c r="AI857" s="29"/>
      <c r="AJ857" s="31"/>
      <c r="AK857" s="29"/>
      <c r="AL857" s="30"/>
    </row>
    <row r="858" spans="1:38">
      <c r="A858" s="32">
        <v>40671</v>
      </c>
      <c r="B858" s="9">
        <v>50</v>
      </c>
      <c r="C858" s="33">
        <v>3.86585</v>
      </c>
      <c r="D858" s="34">
        <f t="shared" si="61"/>
        <v>0.78506137215112792</v>
      </c>
      <c r="E858" s="34">
        <v>109670.133292477</v>
      </c>
      <c r="F858" s="3" t="e">
        <f ca="1">VLOOKUP(A858,ERCOT_345kv_West_ATC!A:B,2)</f>
        <v>#N/A</v>
      </c>
      <c r="G858" s="3">
        <f>VLOOKUP(A858,ERCOT_345kv_West_ATC!G:H,2)</f>
        <v>4.8739999999999997</v>
      </c>
      <c r="I858" s="5">
        <f t="shared" si="62"/>
        <v>6</v>
      </c>
      <c r="J858" s="4">
        <f t="shared" si="63"/>
        <v>144</v>
      </c>
      <c r="K858" s="4">
        <f t="shared" si="66"/>
        <v>7200</v>
      </c>
      <c r="L858" s="6">
        <f t="shared" si="67"/>
        <v>27834.12</v>
      </c>
      <c r="N858" s="22">
        <f t="shared" si="64"/>
        <v>35454.705819663999</v>
      </c>
      <c r="O858" s="14">
        <f t="shared" si="65"/>
        <v>917125750343.75366</v>
      </c>
      <c r="Q858" s="22"/>
      <c r="V858" s="16"/>
      <c r="W858" s="16"/>
      <c r="X858" s="16"/>
      <c r="Z858" s="15"/>
      <c r="AA858" s="16"/>
      <c r="AB858" s="3"/>
      <c r="AC858" s="69"/>
      <c r="AD858" s="3"/>
      <c r="AF858" s="29"/>
      <c r="AG858" s="30"/>
      <c r="AH858" s="29"/>
      <c r="AI858" s="29"/>
      <c r="AJ858" s="31"/>
      <c r="AK858" s="29"/>
      <c r="AL858" s="30"/>
    </row>
    <row r="859" spans="1:38">
      <c r="A859" s="32">
        <v>40672</v>
      </c>
      <c r="B859" s="9">
        <v>50</v>
      </c>
      <c r="C859" s="33">
        <v>3.8</v>
      </c>
      <c r="D859" s="34">
        <f t="shared" si="61"/>
        <v>1.1268476906186538</v>
      </c>
      <c r="E859" s="34">
        <v>157416.401843648</v>
      </c>
      <c r="F859" s="3" t="e">
        <f ca="1">VLOOKUP(A859,ERCOT_345kv_West_ATC!A:B,2)</f>
        <v>#N/A</v>
      </c>
      <c r="G859" s="3">
        <f>VLOOKUP(A859,ERCOT_345kv_West_ATC!G:H,2)</f>
        <v>4.8129999999999997</v>
      </c>
      <c r="I859" s="5">
        <f t="shared" si="62"/>
        <v>6</v>
      </c>
      <c r="J859" s="4">
        <f t="shared" si="63"/>
        <v>144</v>
      </c>
      <c r="K859" s="4">
        <f t="shared" si="66"/>
        <v>7200</v>
      </c>
      <c r="L859" s="6">
        <f t="shared" si="67"/>
        <v>27360</v>
      </c>
      <c r="N859" s="22">
        <f t="shared" si="64"/>
        <v>24280.122529229317</v>
      </c>
      <c r="O859" s="14">
        <f t="shared" si="65"/>
        <v>638950592874.45569</v>
      </c>
      <c r="Q859" s="22"/>
      <c r="V859" s="16"/>
      <c r="W859" s="16"/>
      <c r="X859" s="16"/>
      <c r="Z859" s="15"/>
      <c r="AA859" s="16"/>
      <c r="AB859" s="3"/>
      <c r="AC859" s="69"/>
      <c r="AD859" s="3"/>
      <c r="AF859" s="29"/>
      <c r="AG859" s="30"/>
      <c r="AH859" s="29"/>
      <c r="AI859" s="29"/>
      <c r="AJ859" s="31"/>
      <c r="AK859" s="29"/>
      <c r="AL859" s="30"/>
    </row>
    <row r="860" spans="1:38">
      <c r="A860" s="32">
        <v>40673</v>
      </c>
      <c r="B860" s="9">
        <v>50</v>
      </c>
      <c r="C860" s="33">
        <v>5.8049999999999997</v>
      </c>
      <c r="D860" s="34">
        <f t="shared" si="61"/>
        <v>1.1268476906186538</v>
      </c>
      <c r="E860" s="34">
        <v>157416.401843648</v>
      </c>
      <c r="F860" s="3" t="e">
        <f ca="1">VLOOKUP(A860,ERCOT_345kv_West_ATC!A:B,2)</f>
        <v>#N/A</v>
      </c>
      <c r="G860" s="3">
        <f>VLOOKUP(A860,ERCOT_345kv_West_ATC!G:H,2)</f>
        <v>4.91</v>
      </c>
      <c r="I860" s="5">
        <f t="shared" si="62"/>
        <v>6</v>
      </c>
      <c r="J860" s="4">
        <f t="shared" si="63"/>
        <v>144</v>
      </c>
      <c r="K860" s="4">
        <f t="shared" si="66"/>
        <v>7200</v>
      </c>
      <c r="L860" s="6">
        <f t="shared" si="67"/>
        <v>41796</v>
      </c>
      <c r="N860" s="22">
        <f t="shared" si="64"/>
        <v>37091.081916362149</v>
      </c>
      <c r="O860" s="14">
        <f t="shared" si="65"/>
        <v>638950592874.45569</v>
      </c>
      <c r="Q860" s="22"/>
      <c r="V860" s="16"/>
      <c r="W860" s="16"/>
      <c r="X860" s="16"/>
      <c r="Z860" s="15"/>
      <c r="AA860" s="16"/>
      <c r="AB860" s="3"/>
      <c r="AC860" s="69"/>
      <c r="AD860" s="3"/>
      <c r="AF860" s="29"/>
      <c r="AG860" s="30"/>
      <c r="AH860" s="29"/>
      <c r="AI860" s="29"/>
      <c r="AJ860" s="31"/>
      <c r="AK860" s="29"/>
      <c r="AL860" s="30"/>
    </row>
    <row r="861" spans="1:38">
      <c r="A861" s="32">
        <v>40674</v>
      </c>
      <c r="B861" s="9">
        <v>50</v>
      </c>
      <c r="C861" s="33">
        <v>5.5</v>
      </c>
      <c r="D861" s="34">
        <f t="shared" si="61"/>
        <v>1.1268476906186538</v>
      </c>
      <c r="E861" s="34">
        <v>157416.401843648</v>
      </c>
      <c r="F861" s="3" t="e">
        <f ca="1">VLOOKUP(A861,ERCOT_345kv_West_ATC!A:B,2)</f>
        <v>#N/A</v>
      </c>
      <c r="G861" s="3">
        <f>VLOOKUP(A861,ERCOT_345kv_West_ATC!G:H,2)</f>
        <v>4.8470000000000004</v>
      </c>
      <c r="I861" s="5">
        <f t="shared" si="62"/>
        <v>6</v>
      </c>
      <c r="J861" s="4">
        <f t="shared" si="63"/>
        <v>144</v>
      </c>
      <c r="K861" s="4">
        <f t="shared" si="66"/>
        <v>7200</v>
      </c>
      <c r="L861" s="6">
        <f t="shared" si="67"/>
        <v>39600</v>
      </c>
      <c r="N861" s="22">
        <f t="shared" si="64"/>
        <v>35142.282608095062</v>
      </c>
      <c r="O861" s="14">
        <f t="shared" si="65"/>
        <v>638950592874.45569</v>
      </c>
      <c r="Q861" s="22"/>
      <c r="V861" s="16"/>
      <c r="W861" s="16"/>
      <c r="X861" s="16"/>
      <c r="Z861" s="15"/>
      <c r="AA861" s="16"/>
      <c r="AB861" s="3"/>
      <c r="AC861" s="69"/>
      <c r="AD861" s="3"/>
      <c r="AF861" s="29"/>
      <c r="AG861" s="30"/>
      <c r="AH861" s="29"/>
      <c r="AI861" s="29"/>
      <c r="AJ861" s="31"/>
      <c r="AK861" s="29"/>
      <c r="AL861" s="30"/>
    </row>
    <row r="862" spans="1:38">
      <c r="A862" s="32">
        <v>40675</v>
      </c>
      <c r="B862" s="9">
        <v>50</v>
      </c>
      <c r="C862" s="33">
        <v>6.3634633330000003</v>
      </c>
      <c r="D862" s="34">
        <f t="shared" si="61"/>
        <v>1.1268476906186538</v>
      </c>
      <c r="E862" s="34">
        <v>157416.401843648</v>
      </c>
      <c r="F862" s="3" t="e">
        <f ca="1">VLOOKUP(A862,ERCOT_345kv_West_ATC!A:B,2)</f>
        <v>#N/A</v>
      </c>
      <c r="G862" s="3">
        <f>VLOOKUP(A862,ERCOT_345kv_West_ATC!G:H,2)</f>
        <v>4.8710000000000004</v>
      </c>
      <c r="I862" s="5">
        <f t="shared" si="62"/>
        <v>6</v>
      </c>
      <c r="J862" s="4">
        <f t="shared" si="63"/>
        <v>144</v>
      </c>
      <c r="K862" s="4">
        <f t="shared" si="66"/>
        <v>7200</v>
      </c>
      <c r="L862" s="6">
        <f t="shared" si="67"/>
        <v>45816.935997600005</v>
      </c>
      <c r="N862" s="22">
        <f t="shared" si="64"/>
        <v>40659.3866935521</v>
      </c>
      <c r="O862" s="14">
        <f t="shared" si="65"/>
        <v>638950592874.45569</v>
      </c>
      <c r="Q862" s="22"/>
      <c r="V862" s="16"/>
      <c r="W862" s="16"/>
      <c r="X862" s="16"/>
      <c r="Z862" s="15"/>
      <c r="AA862" s="16"/>
      <c r="AB862" s="3"/>
      <c r="AC862" s="69"/>
      <c r="AD862" s="3"/>
      <c r="AF862" s="29"/>
      <c r="AG862" s="30"/>
      <c r="AH862" s="29"/>
      <c r="AI862" s="29"/>
      <c r="AJ862" s="31"/>
      <c r="AK862" s="29"/>
      <c r="AL862" s="30"/>
    </row>
    <row r="863" spans="1:38">
      <c r="A863" s="32">
        <v>40676</v>
      </c>
      <c r="B863" s="9">
        <v>50</v>
      </c>
      <c r="C863" s="33">
        <v>8.1940000000000008</v>
      </c>
      <c r="D863" s="34">
        <f t="shared" si="61"/>
        <v>1.1268476906186538</v>
      </c>
      <c r="E863" s="34">
        <v>157416.401843648</v>
      </c>
      <c r="F863" s="3" t="e">
        <f ca="1">VLOOKUP(A863,ERCOT_345kv_West_ATC!A:B,2)</f>
        <v>#N/A</v>
      </c>
      <c r="G863" s="3">
        <f>VLOOKUP(A863,ERCOT_345kv_West_ATC!G:H,2)</f>
        <v>4.8970000000000002</v>
      </c>
      <c r="I863" s="5">
        <f t="shared" si="62"/>
        <v>6</v>
      </c>
      <c r="J863" s="4">
        <f t="shared" si="63"/>
        <v>144</v>
      </c>
      <c r="K863" s="4">
        <f t="shared" si="66"/>
        <v>7200</v>
      </c>
      <c r="L863" s="6">
        <f t="shared" si="67"/>
        <v>58996.800000000003</v>
      </c>
      <c r="N863" s="22">
        <f t="shared" si="64"/>
        <v>52355.6115801329</v>
      </c>
      <c r="O863" s="14">
        <f t="shared" si="65"/>
        <v>638950592874.45569</v>
      </c>
      <c r="Q863" s="22"/>
      <c r="V863" s="16"/>
      <c r="W863" s="16"/>
      <c r="X863" s="16"/>
      <c r="Z863" s="15"/>
      <c r="AA863" s="16"/>
      <c r="AB863" s="3"/>
      <c r="AC863" s="69"/>
      <c r="AD863" s="3"/>
      <c r="AF863" s="29"/>
      <c r="AG863" s="30"/>
      <c r="AH863" s="29"/>
      <c r="AI863" s="29"/>
      <c r="AJ863" s="31"/>
      <c r="AK863" s="29"/>
      <c r="AL863" s="30"/>
    </row>
    <row r="864" spans="1:38">
      <c r="A864" s="32">
        <v>40677</v>
      </c>
      <c r="B864" s="9">
        <v>50</v>
      </c>
      <c r="C864" s="33">
        <v>7.0265842860000003</v>
      </c>
      <c r="D864" s="34">
        <f t="shared" si="61"/>
        <v>1.1268476906186538</v>
      </c>
      <c r="E864" s="34">
        <v>157416.401843648</v>
      </c>
      <c r="F864" s="3" t="e">
        <f ca="1">VLOOKUP(A864,ERCOT_345kv_West_ATC!A:B,2)</f>
        <v>#N/A</v>
      </c>
      <c r="G864" s="3">
        <f>VLOOKUP(A864,ERCOT_345kv_West_ATC!G:H,2)</f>
        <v>4.8970000000000002</v>
      </c>
      <c r="I864" s="5">
        <f t="shared" si="62"/>
        <v>6</v>
      </c>
      <c r="J864" s="4">
        <f t="shared" si="63"/>
        <v>144</v>
      </c>
      <c r="K864" s="4">
        <f t="shared" si="66"/>
        <v>7200</v>
      </c>
      <c r="L864" s="6">
        <f t="shared" si="67"/>
        <v>50591.406859200004</v>
      </c>
      <c r="N864" s="22">
        <f t="shared" si="64"/>
        <v>44896.401954220339</v>
      </c>
      <c r="O864" s="14">
        <f t="shared" si="65"/>
        <v>638950592874.45569</v>
      </c>
      <c r="Q864" s="22"/>
      <c r="V864" s="16"/>
      <c r="W864" s="16"/>
      <c r="X864" s="16"/>
      <c r="Z864" s="15"/>
      <c r="AA864" s="16"/>
      <c r="AB864" s="3"/>
      <c r="AC864" s="69"/>
      <c r="AD864" s="3"/>
      <c r="AF864" s="29"/>
      <c r="AG864" s="30"/>
      <c r="AH864" s="29"/>
      <c r="AI864" s="29"/>
      <c r="AJ864" s="31"/>
      <c r="AK864" s="29"/>
      <c r="AL864" s="30"/>
    </row>
    <row r="865" spans="1:38">
      <c r="A865" s="32">
        <v>40678</v>
      </c>
      <c r="B865" s="9">
        <v>50</v>
      </c>
      <c r="C865" s="33">
        <v>6.9884550000000001</v>
      </c>
      <c r="D865" s="34">
        <f t="shared" si="61"/>
        <v>1.1268476906186538</v>
      </c>
      <c r="E865" s="34">
        <v>157416.401843648</v>
      </c>
      <c r="F865" s="3" t="e">
        <f ca="1">VLOOKUP(A865,ERCOT_345kv_West_ATC!A:B,2)</f>
        <v>#N/A</v>
      </c>
      <c r="G865" s="3">
        <f>VLOOKUP(A865,ERCOT_345kv_West_ATC!G:H,2)</f>
        <v>4.8970000000000002</v>
      </c>
      <c r="I865" s="5">
        <f t="shared" si="62"/>
        <v>6</v>
      </c>
      <c r="J865" s="4">
        <f t="shared" si="63"/>
        <v>144</v>
      </c>
      <c r="K865" s="4">
        <f t="shared" si="66"/>
        <v>7200</v>
      </c>
      <c r="L865" s="6">
        <f t="shared" si="67"/>
        <v>50316.876000000004</v>
      </c>
      <c r="N865" s="22">
        <f t="shared" si="64"/>
        <v>44652.77465526454</v>
      </c>
      <c r="O865" s="14">
        <f t="shared" si="65"/>
        <v>638950592874.45569</v>
      </c>
      <c r="Q865" s="22"/>
      <c r="V865" s="16"/>
      <c r="W865" s="16"/>
      <c r="X865" s="16"/>
      <c r="Z865" s="15"/>
      <c r="AA865" s="16"/>
      <c r="AB865" s="3"/>
      <c r="AC865" s="69"/>
      <c r="AD865" s="3"/>
      <c r="AF865" s="29"/>
      <c r="AG865" s="30"/>
      <c r="AH865" s="29"/>
      <c r="AI865" s="29"/>
      <c r="AJ865" s="31"/>
      <c r="AK865" s="29"/>
      <c r="AL865" s="30"/>
    </row>
    <row r="866" spans="1:38">
      <c r="A866" s="32">
        <v>40679</v>
      </c>
      <c r="B866" s="9">
        <v>50</v>
      </c>
      <c r="C866" s="33">
        <v>8</v>
      </c>
      <c r="D866" s="34">
        <f t="shared" si="61"/>
        <v>1.1268476906186538</v>
      </c>
      <c r="E866" s="34">
        <v>157416.401843648</v>
      </c>
      <c r="F866" s="3" t="e">
        <f ca="1">VLOOKUP(A866,ERCOT_345kv_West_ATC!A:B,2)</f>
        <v>#N/A</v>
      </c>
      <c r="G866" s="3">
        <f>VLOOKUP(A866,ERCOT_345kv_West_ATC!G:H,2)</f>
        <v>4.9340000000000002</v>
      </c>
      <c r="I866" s="5">
        <f t="shared" si="62"/>
        <v>6</v>
      </c>
      <c r="J866" s="4">
        <f t="shared" si="63"/>
        <v>144</v>
      </c>
      <c r="K866" s="4">
        <f t="shared" si="66"/>
        <v>7200</v>
      </c>
      <c r="L866" s="6">
        <f t="shared" si="67"/>
        <v>57600</v>
      </c>
      <c r="N866" s="22">
        <f t="shared" si="64"/>
        <v>51116.047429956452</v>
      </c>
      <c r="O866" s="14">
        <f t="shared" si="65"/>
        <v>638950592874.45569</v>
      </c>
      <c r="Q866" s="22"/>
      <c r="V866" s="16"/>
      <c r="W866" s="16"/>
      <c r="X866" s="16"/>
      <c r="Z866" s="15"/>
      <c r="AA866" s="16"/>
      <c r="AB866" s="3"/>
      <c r="AC866" s="69"/>
      <c r="AD866" s="3"/>
      <c r="AF866" s="29"/>
      <c r="AG866" s="30"/>
      <c r="AH866" s="29"/>
      <c r="AI866" s="29"/>
      <c r="AJ866" s="31"/>
      <c r="AK866" s="29"/>
      <c r="AL866" s="30"/>
    </row>
    <row r="867" spans="1:38">
      <c r="A867" s="32">
        <v>40680</v>
      </c>
      <c r="B867" s="9">
        <v>50</v>
      </c>
      <c r="C867" s="33">
        <v>7.2099500000000001</v>
      </c>
      <c r="D867" s="34">
        <f t="shared" ref="D867:D930" si="68">((2^256)/(2^208*65535)/600)*E867/(10^12)</f>
        <v>1.1268476906186538</v>
      </c>
      <c r="E867" s="34">
        <v>157416.401843648</v>
      </c>
      <c r="F867" s="3" t="e">
        <f ca="1">VLOOKUP(A867,ERCOT_345kv_West_ATC!A:B,2)</f>
        <v>#N/A</v>
      </c>
      <c r="G867" s="3">
        <f>VLOOKUP(A867,ERCOT_345kv_West_ATC!G:H,2)</f>
        <v>4.8689999999999998</v>
      </c>
      <c r="I867" s="5">
        <f t="shared" si="62"/>
        <v>6</v>
      </c>
      <c r="J867" s="4">
        <f t="shared" si="63"/>
        <v>144</v>
      </c>
      <c r="K867" s="4">
        <f t="shared" si="66"/>
        <v>7200</v>
      </c>
      <c r="L867" s="6">
        <f t="shared" si="67"/>
        <v>51911.64</v>
      </c>
      <c r="N867" s="22">
        <f t="shared" si="64"/>
        <v>46068.018270951812</v>
      </c>
      <c r="O867" s="14">
        <f t="shared" si="65"/>
        <v>638950592874.45569</v>
      </c>
      <c r="Q867" s="22"/>
      <c r="V867" s="16"/>
      <c r="W867" s="16"/>
      <c r="X867" s="16"/>
      <c r="Z867" s="15"/>
      <c r="AA867" s="16"/>
      <c r="AB867" s="3"/>
      <c r="AC867" s="69"/>
      <c r="AD867" s="3"/>
      <c r="AF867" s="29"/>
      <c r="AG867" s="30"/>
      <c r="AH867" s="29"/>
      <c r="AI867" s="29"/>
      <c r="AJ867" s="31"/>
      <c r="AK867" s="29"/>
      <c r="AL867" s="30"/>
    </row>
    <row r="868" spans="1:38">
      <c r="A868" s="32">
        <v>40681</v>
      </c>
      <c r="B868" s="9">
        <v>50</v>
      </c>
      <c r="C868" s="33">
        <v>6.8849912499999997</v>
      </c>
      <c r="D868" s="34">
        <f t="shared" si="68"/>
        <v>1.7474519165601468</v>
      </c>
      <c r="E868" s="34">
        <v>244112.48777433601</v>
      </c>
      <c r="F868" s="3" t="e">
        <f ca="1">VLOOKUP(A868,ERCOT_345kv_West_ATC!A:B,2)</f>
        <v>#N/A</v>
      </c>
      <c r="G868" s="3">
        <f>VLOOKUP(A868,ERCOT_345kv_West_ATC!G:H,2)</f>
        <v>4.8780000000000001</v>
      </c>
      <c r="I868" s="5">
        <f t="shared" ref="I868:I931" si="69">60/10</f>
        <v>6</v>
      </c>
      <c r="J868" s="4">
        <f t="shared" ref="J868:J931" si="70">I868*24</f>
        <v>144</v>
      </c>
      <c r="K868" s="4">
        <f t="shared" si="66"/>
        <v>7200</v>
      </c>
      <c r="L868" s="6">
        <f t="shared" si="67"/>
        <v>49571.936999999998</v>
      </c>
      <c r="N868" s="22">
        <f t="shared" ref="N868:N931" si="71">L868/D868</f>
        <v>28368.126487612997</v>
      </c>
      <c r="O868" s="14">
        <f t="shared" ref="O868:O931" si="72">(K868*100000000)/D868</f>
        <v>412028504576.71967</v>
      </c>
      <c r="Q868" s="22"/>
      <c r="V868" s="16"/>
      <c r="W868" s="16"/>
      <c r="X868" s="16"/>
      <c r="Z868" s="15"/>
      <c r="AA868" s="16"/>
      <c r="AB868" s="3"/>
      <c r="AC868" s="69"/>
      <c r="AD868" s="3"/>
      <c r="AF868" s="29"/>
      <c r="AG868" s="30"/>
      <c r="AH868" s="29"/>
      <c r="AI868" s="29"/>
      <c r="AJ868" s="31"/>
      <c r="AK868" s="29"/>
      <c r="AL868" s="30"/>
    </row>
    <row r="869" spans="1:38">
      <c r="A869" s="32">
        <v>40682</v>
      </c>
      <c r="B869" s="9">
        <v>50</v>
      </c>
      <c r="C869" s="33">
        <v>6.8895499999999998</v>
      </c>
      <c r="D869" s="34">
        <f t="shared" si="68"/>
        <v>1.7474519165601468</v>
      </c>
      <c r="E869" s="34">
        <v>244112.48777433601</v>
      </c>
      <c r="F869" s="3" t="e">
        <f ca="1">VLOOKUP(A869,ERCOT_345kv_West_ATC!A:B,2)</f>
        <v>#N/A</v>
      </c>
      <c r="G869" s="3">
        <f>VLOOKUP(A869,ERCOT_345kv_West_ATC!G:H,2)</f>
        <v>4.8070000000000004</v>
      </c>
      <c r="I869" s="5">
        <f t="shared" si="69"/>
        <v>6</v>
      </c>
      <c r="J869" s="4">
        <f t="shared" si="70"/>
        <v>144</v>
      </c>
      <c r="K869" s="4">
        <f t="shared" si="66"/>
        <v>7200</v>
      </c>
      <c r="L869" s="6">
        <f t="shared" si="67"/>
        <v>49604.76</v>
      </c>
      <c r="N869" s="22">
        <f t="shared" si="71"/>
        <v>28386.909837065392</v>
      </c>
      <c r="O869" s="14">
        <f t="shared" si="72"/>
        <v>412028504576.71967</v>
      </c>
      <c r="Q869" s="22"/>
      <c r="V869" s="16"/>
      <c r="W869" s="16"/>
      <c r="X869" s="16"/>
      <c r="Z869" s="15"/>
      <c r="AA869" s="16"/>
      <c r="AB869" s="3"/>
      <c r="AC869" s="69"/>
      <c r="AD869" s="3"/>
      <c r="AF869" s="29"/>
      <c r="AG869" s="30"/>
      <c r="AH869" s="29"/>
      <c r="AI869" s="29"/>
      <c r="AJ869" s="31"/>
      <c r="AK869" s="29"/>
      <c r="AL869" s="30"/>
    </row>
    <row r="870" spans="1:38">
      <c r="A870" s="32">
        <v>40683</v>
      </c>
      <c r="B870" s="9">
        <v>50</v>
      </c>
      <c r="C870" s="33">
        <v>5.5903616669999998</v>
      </c>
      <c r="D870" s="34">
        <f t="shared" si="68"/>
        <v>1.7474519165601468</v>
      </c>
      <c r="E870" s="34">
        <v>244112.48777433601</v>
      </c>
      <c r="F870" s="3" t="e">
        <f ca="1">VLOOKUP(A870,ERCOT_345kv_West_ATC!A:B,2)</f>
        <v>#N/A</v>
      </c>
      <c r="G870" s="3">
        <f>VLOOKUP(A870,ERCOT_345kv_West_ATC!G:H,2)</f>
        <v>4.8869999999999996</v>
      </c>
      <c r="I870" s="5">
        <f t="shared" si="69"/>
        <v>6</v>
      </c>
      <c r="J870" s="4">
        <f t="shared" si="70"/>
        <v>144</v>
      </c>
      <c r="K870" s="4">
        <f t="shared" si="66"/>
        <v>7200</v>
      </c>
      <c r="L870" s="6">
        <f t="shared" si="67"/>
        <v>40250.604002399996</v>
      </c>
      <c r="N870" s="22">
        <f t="shared" si="71"/>
        <v>23033.883576970275</v>
      </c>
      <c r="O870" s="14">
        <f t="shared" si="72"/>
        <v>412028504576.71967</v>
      </c>
      <c r="Q870" s="22"/>
      <c r="V870" s="16"/>
      <c r="W870" s="16"/>
      <c r="X870" s="16"/>
      <c r="Z870" s="15"/>
      <c r="AA870" s="16"/>
      <c r="AB870" s="3"/>
      <c r="AC870" s="69"/>
      <c r="AD870" s="3"/>
      <c r="AF870" s="29"/>
      <c r="AG870" s="30"/>
      <c r="AH870" s="29"/>
      <c r="AI870" s="29"/>
      <c r="AJ870" s="31"/>
      <c r="AK870" s="29"/>
      <c r="AL870" s="30"/>
    </row>
    <row r="871" spans="1:38">
      <c r="A871" s="32">
        <v>40684</v>
      </c>
      <c r="B871" s="9">
        <v>50</v>
      </c>
      <c r="C871" s="33">
        <v>6.1327442860000003</v>
      </c>
      <c r="D871" s="34">
        <f t="shared" si="68"/>
        <v>1.7474519165601468</v>
      </c>
      <c r="E871" s="34">
        <v>244112.48777433601</v>
      </c>
      <c r="F871" s="3" t="e">
        <f ca="1">VLOOKUP(A871,ERCOT_345kv_West_ATC!A:B,2)</f>
        <v>#N/A</v>
      </c>
      <c r="G871" s="3">
        <f>VLOOKUP(A871,ERCOT_345kv_West_ATC!G:H,2)</f>
        <v>4.8869999999999996</v>
      </c>
      <c r="I871" s="5">
        <f t="shared" si="69"/>
        <v>6</v>
      </c>
      <c r="J871" s="4">
        <f t="shared" si="70"/>
        <v>144</v>
      </c>
      <c r="K871" s="4">
        <f t="shared" si="66"/>
        <v>7200</v>
      </c>
      <c r="L871" s="6">
        <f t="shared" si="67"/>
        <v>44155.758859200003</v>
      </c>
      <c r="N871" s="22">
        <f t="shared" si="71"/>
        <v>25268.654571120027</v>
      </c>
      <c r="O871" s="14">
        <f t="shared" si="72"/>
        <v>412028504576.71967</v>
      </c>
      <c r="Q871" s="22"/>
      <c r="V871" s="16"/>
      <c r="W871" s="16"/>
      <c r="X871" s="16"/>
      <c r="Z871" s="15"/>
      <c r="AA871" s="16"/>
      <c r="AB871" s="3"/>
      <c r="AC871" s="69"/>
      <c r="AD871" s="3"/>
      <c r="AF871" s="29"/>
      <c r="AG871" s="30"/>
      <c r="AH871" s="29"/>
      <c r="AI871" s="29"/>
      <c r="AJ871" s="31"/>
      <c r="AK871" s="29"/>
      <c r="AL871" s="30"/>
    </row>
    <row r="872" spans="1:38">
      <c r="A872" s="32">
        <v>40685</v>
      </c>
      <c r="B872" s="9">
        <v>50</v>
      </c>
      <c r="C872" s="33">
        <v>6.7362700000000002</v>
      </c>
      <c r="D872" s="34">
        <f t="shared" si="68"/>
        <v>1.7474519165601468</v>
      </c>
      <c r="E872" s="34">
        <v>244112.48777433601</v>
      </c>
      <c r="F872" s="3" t="e">
        <f ca="1">VLOOKUP(A872,ERCOT_345kv_West_ATC!A:B,2)</f>
        <v>#N/A</v>
      </c>
      <c r="G872" s="3">
        <f>VLOOKUP(A872,ERCOT_345kv_West_ATC!G:H,2)</f>
        <v>4.8869999999999996</v>
      </c>
      <c r="I872" s="5">
        <f t="shared" si="69"/>
        <v>6</v>
      </c>
      <c r="J872" s="4">
        <f t="shared" si="70"/>
        <v>144</v>
      </c>
      <c r="K872" s="4">
        <f t="shared" si="66"/>
        <v>7200</v>
      </c>
      <c r="L872" s="6">
        <f t="shared" si="67"/>
        <v>48501.144</v>
      </c>
      <c r="N872" s="22">
        <f t="shared" si="71"/>
        <v>27755.352545250196</v>
      </c>
      <c r="O872" s="14">
        <f t="shared" si="72"/>
        <v>412028504576.71967</v>
      </c>
      <c r="Q872" s="22"/>
      <c r="V872" s="16"/>
      <c r="W872" s="16"/>
      <c r="X872" s="16"/>
      <c r="Z872" s="15"/>
      <c r="AA872" s="16"/>
      <c r="AB872" s="3"/>
      <c r="AC872" s="69"/>
      <c r="AD872" s="3"/>
      <c r="AF872" s="29"/>
      <c r="AG872" s="30"/>
      <c r="AH872" s="29"/>
      <c r="AI872" s="29"/>
      <c r="AJ872" s="31"/>
      <c r="AK872" s="29"/>
      <c r="AL872" s="30"/>
    </row>
    <row r="873" spans="1:38">
      <c r="A873" s="32">
        <v>40686</v>
      </c>
      <c r="B873" s="9">
        <v>50</v>
      </c>
      <c r="C873" s="33">
        <v>7.1063840000000003</v>
      </c>
      <c r="D873" s="34">
        <f t="shared" si="68"/>
        <v>1.7474519165601468</v>
      </c>
      <c r="E873" s="34">
        <v>244112.48777433601</v>
      </c>
      <c r="F873" s="3" t="e">
        <f ca="1">VLOOKUP(A873,ERCOT_345kv_West_ATC!A:B,2)</f>
        <v>#N/A</v>
      </c>
      <c r="G873" s="3">
        <f>VLOOKUP(A873,ERCOT_345kv_West_ATC!G:H,2)</f>
        <v>4.9589999999999996</v>
      </c>
      <c r="I873" s="5">
        <f t="shared" si="69"/>
        <v>6</v>
      </c>
      <c r="J873" s="4">
        <f t="shared" si="70"/>
        <v>144</v>
      </c>
      <c r="K873" s="4">
        <f t="shared" si="66"/>
        <v>7200</v>
      </c>
      <c r="L873" s="6">
        <f t="shared" si="67"/>
        <v>51165.964800000002</v>
      </c>
      <c r="N873" s="22">
        <f t="shared" si="71"/>
        <v>29280.327724679275</v>
      </c>
      <c r="O873" s="14">
        <f t="shared" si="72"/>
        <v>412028504576.71967</v>
      </c>
      <c r="Q873" s="22"/>
      <c r="V873" s="16"/>
      <c r="W873" s="16"/>
      <c r="X873" s="16"/>
      <c r="Z873" s="15"/>
      <c r="AA873" s="16"/>
      <c r="AB873" s="3"/>
      <c r="AC873" s="69"/>
      <c r="AD873" s="3"/>
      <c r="AF873" s="29"/>
      <c r="AG873" s="30"/>
      <c r="AH873" s="29"/>
      <c r="AI873" s="29"/>
      <c r="AJ873" s="31"/>
      <c r="AK873" s="29"/>
      <c r="AL873" s="30"/>
    </row>
    <row r="874" spans="1:38">
      <c r="A874" s="32">
        <v>40687</v>
      </c>
      <c r="B874" s="9">
        <v>50</v>
      </c>
      <c r="C874" s="33">
        <v>7.42</v>
      </c>
      <c r="D874" s="34">
        <f t="shared" si="68"/>
        <v>1.7474519165601468</v>
      </c>
      <c r="E874" s="34">
        <v>244112.48777433601</v>
      </c>
      <c r="F874" s="3" t="e">
        <f ca="1">VLOOKUP(A874,ERCOT_345kv_West_ATC!A:B,2)</f>
        <v>#N/A</v>
      </c>
      <c r="G874" s="3">
        <f>VLOOKUP(A874,ERCOT_345kv_West_ATC!G:H,2)</f>
        <v>4.9550000000000001</v>
      </c>
      <c r="I874" s="5">
        <f t="shared" si="69"/>
        <v>6</v>
      </c>
      <c r="J874" s="4">
        <f t="shared" si="70"/>
        <v>144</v>
      </c>
      <c r="K874" s="4">
        <f t="shared" si="66"/>
        <v>7200</v>
      </c>
      <c r="L874" s="6">
        <f t="shared" si="67"/>
        <v>53424</v>
      </c>
      <c r="N874" s="22">
        <f t="shared" si="71"/>
        <v>30572.515039592599</v>
      </c>
      <c r="O874" s="14">
        <f t="shared" si="72"/>
        <v>412028504576.71967</v>
      </c>
      <c r="Q874" s="22"/>
      <c r="V874" s="16"/>
      <c r="W874" s="16"/>
      <c r="X874" s="16"/>
      <c r="Z874" s="15"/>
      <c r="AA874" s="16"/>
      <c r="AB874" s="3"/>
      <c r="AC874" s="69"/>
      <c r="AD874" s="3"/>
      <c r="AF874" s="29"/>
      <c r="AG874" s="30"/>
      <c r="AH874" s="29"/>
      <c r="AI874" s="29"/>
      <c r="AJ874" s="31"/>
      <c r="AK874" s="29"/>
      <c r="AL874" s="30"/>
    </row>
    <row r="875" spans="1:38">
      <c r="A875" s="32">
        <v>40688</v>
      </c>
      <c r="B875" s="9">
        <v>50</v>
      </c>
      <c r="C875" s="33">
        <v>8.409413571</v>
      </c>
      <c r="D875" s="34">
        <f t="shared" si="68"/>
        <v>1.7474519165601468</v>
      </c>
      <c r="E875" s="34">
        <v>244112.48777433601</v>
      </c>
      <c r="F875" s="3" t="e">
        <f ca="1">VLOOKUP(A875,ERCOT_345kv_West_ATC!A:B,2)</f>
        <v>#N/A</v>
      </c>
      <c r="G875" s="3">
        <f>VLOOKUP(A875,ERCOT_345kv_West_ATC!G:H,2)</f>
        <v>4.9809999999999999</v>
      </c>
      <c r="I875" s="5">
        <f t="shared" si="69"/>
        <v>6</v>
      </c>
      <c r="J875" s="4">
        <f t="shared" si="70"/>
        <v>144</v>
      </c>
      <c r="K875" s="4">
        <f t="shared" si="66"/>
        <v>7200</v>
      </c>
      <c r="L875" s="6">
        <f t="shared" si="67"/>
        <v>60547.777711199997</v>
      </c>
      <c r="N875" s="22">
        <f t="shared" si="71"/>
        <v>34649.180980263016</v>
      </c>
      <c r="O875" s="14">
        <f t="shared" si="72"/>
        <v>412028504576.71967</v>
      </c>
      <c r="Q875" s="22"/>
      <c r="V875" s="16"/>
      <c r="W875" s="16"/>
      <c r="X875" s="16"/>
      <c r="Z875" s="15"/>
      <c r="AA875" s="16"/>
      <c r="AB875" s="3"/>
      <c r="AC875" s="69"/>
      <c r="AD875" s="3"/>
      <c r="AF875" s="29"/>
      <c r="AG875" s="30"/>
      <c r="AH875" s="29"/>
      <c r="AI875" s="29"/>
      <c r="AJ875" s="31"/>
      <c r="AK875" s="29"/>
      <c r="AL875" s="30"/>
    </row>
    <row r="876" spans="1:38">
      <c r="A876" s="32">
        <v>40689</v>
      </c>
      <c r="B876" s="9">
        <v>50</v>
      </c>
      <c r="C876" s="33">
        <v>8.7735500000000002</v>
      </c>
      <c r="D876" s="34">
        <f t="shared" si="68"/>
        <v>3.1130186480986675</v>
      </c>
      <c r="E876" s="34">
        <v>434877.04552762699</v>
      </c>
      <c r="F876" s="3" t="e">
        <f ca="1">VLOOKUP(A876,ERCOT_345kv_West_ATC!A:B,2)</f>
        <v>#N/A</v>
      </c>
      <c r="G876" s="3">
        <f>VLOOKUP(A876,ERCOT_345kv_West_ATC!G:H,2)</f>
        <v>4.92</v>
      </c>
      <c r="I876" s="5">
        <f t="shared" si="69"/>
        <v>6</v>
      </c>
      <c r="J876" s="4">
        <f t="shared" si="70"/>
        <v>144</v>
      </c>
      <c r="K876" s="4">
        <f t="shared" si="66"/>
        <v>7200</v>
      </c>
      <c r="L876" s="6">
        <f t="shared" si="67"/>
        <v>63169.56</v>
      </c>
      <c r="N876" s="22">
        <f t="shared" si="71"/>
        <v>20292.059618268573</v>
      </c>
      <c r="O876" s="14">
        <f t="shared" si="72"/>
        <v>231286760983.50809</v>
      </c>
      <c r="Q876" s="22"/>
      <c r="V876" s="16"/>
      <c r="W876" s="16"/>
      <c r="X876" s="16"/>
      <c r="Z876" s="15"/>
      <c r="AA876" s="16"/>
      <c r="AB876" s="3"/>
      <c r="AC876" s="69"/>
      <c r="AD876" s="3"/>
      <c r="AF876" s="29"/>
      <c r="AG876" s="30"/>
      <c r="AH876" s="29"/>
      <c r="AI876" s="29"/>
      <c r="AJ876" s="31"/>
      <c r="AK876" s="29"/>
      <c r="AL876" s="30"/>
    </row>
    <row r="877" spans="1:38">
      <c r="A877" s="32">
        <v>40690</v>
      </c>
      <c r="B877" s="9">
        <v>50</v>
      </c>
      <c r="C877" s="33">
        <v>8.5001999999999995</v>
      </c>
      <c r="D877" s="34">
        <f t="shared" si="68"/>
        <v>3.1130186480986675</v>
      </c>
      <c r="E877" s="34">
        <v>434877.04552762699</v>
      </c>
      <c r="F877" s="3" t="e">
        <f ca="1">VLOOKUP(A877,ERCOT_345kv_West_ATC!A:B,2)</f>
        <v>#N/A</v>
      </c>
      <c r="G877" s="3">
        <f>VLOOKUP(A877,ERCOT_345kv_West_ATC!G:H,2)</f>
        <v>5.0259999999999998</v>
      </c>
      <c r="I877" s="5">
        <f t="shared" si="69"/>
        <v>6</v>
      </c>
      <c r="J877" s="4">
        <f t="shared" si="70"/>
        <v>144</v>
      </c>
      <c r="K877" s="4">
        <f t="shared" si="66"/>
        <v>7200</v>
      </c>
      <c r="L877" s="6">
        <f t="shared" si="67"/>
        <v>61201.439999999995</v>
      </c>
      <c r="N877" s="22">
        <f t="shared" si="71"/>
        <v>19659.837257120154</v>
      </c>
      <c r="O877" s="14">
        <f t="shared" si="72"/>
        <v>231286760983.50809</v>
      </c>
      <c r="Q877" s="22"/>
      <c r="V877" s="16"/>
      <c r="W877" s="16"/>
      <c r="X877" s="16"/>
      <c r="Z877" s="15"/>
      <c r="AA877" s="16"/>
      <c r="AB877" s="3"/>
      <c r="AC877" s="69"/>
      <c r="AD877" s="3"/>
      <c r="AF877" s="29"/>
      <c r="AG877" s="30"/>
      <c r="AH877" s="29"/>
      <c r="AI877" s="29"/>
      <c r="AJ877" s="31"/>
      <c r="AK877" s="29"/>
      <c r="AL877" s="30"/>
    </row>
    <row r="878" spans="1:38">
      <c r="A878" s="32">
        <v>40691</v>
      </c>
      <c r="B878" s="9">
        <v>50</v>
      </c>
      <c r="C878" s="33">
        <v>8.3001000000000005</v>
      </c>
      <c r="D878" s="34">
        <f t="shared" si="68"/>
        <v>3.1130186480986675</v>
      </c>
      <c r="E878" s="34">
        <v>434877.04552762699</v>
      </c>
      <c r="F878" s="3" t="e">
        <f ca="1">VLOOKUP(A878,ERCOT_345kv_West_ATC!A:B,2)</f>
        <v>#N/A</v>
      </c>
      <c r="G878" s="3">
        <f>VLOOKUP(A878,ERCOT_345kv_West_ATC!G:H,2)</f>
        <v>5.0259999999999998</v>
      </c>
      <c r="I878" s="5">
        <f t="shared" si="69"/>
        <v>6</v>
      </c>
      <c r="J878" s="4">
        <f t="shared" si="70"/>
        <v>144</v>
      </c>
      <c r="K878" s="4">
        <f t="shared" si="66"/>
        <v>7200</v>
      </c>
      <c r="L878" s="6">
        <f t="shared" si="67"/>
        <v>59760.72</v>
      </c>
      <c r="N878" s="22">
        <f t="shared" si="71"/>
        <v>19197.032448392154</v>
      </c>
      <c r="O878" s="14">
        <f t="shared" si="72"/>
        <v>231286760983.50809</v>
      </c>
      <c r="Q878" s="22"/>
      <c r="V878" s="16"/>
      <c r="W878" s="16"/>
      <c r="X878" s="16"/>
      <c r="Z878" s="15"/>
      <c r="AA878" s="16"/>
      <c r="AB878" s="3"/>
      <c r="AC878" s="69"/>
      <c r="AD878" s="3"/>
      <c r="AF878" s="29"/>
      <c r="AG878" s="30"/>
      <c r="AH878" s="29"/>
      <c r="AI878" s="29"/>
      <c r="AJ878" s="31"/>
      <c r="AK878" s="29"/>
      <c r="AL878" s="30"/>
    </row>
    <row r="879" spans="1:38">
      <c r="A879" s="32">
        <v>40692</v>
      </c>
      <c r="B879" s="9">
        <v>50</v>
      </c>
      <c r="C879" s="33">
        <v>8.4298999999999999</v>
      </c>
      <c r="D879" s="34">
        <f t="shared" si="68"/>
        <v>3.1130186480986675</v>
      </c>
      <c r="E879" s="34">
        <v>434877.04552762699</v>
      </c>
      <c r="F879" s="3" t="e">
        <f ca="1">VLOOKUP(A879,ERCOT_345kv_West_ATC!A:B,2)</f>
        <v>#N/A</v>
      </c>
      <c r="G879" s="3">
        <f>VLOOKUP(A879,ERCOT_345kv_West_ATC!G:H,2)</f>
        <v>5.0259999999999998</v>
      </c>
      <c r="I879" s="5">
        <f t="shared" si="69"/>
        <v>6</v>
      </c>
      <c r="J879" s="4">
        <f t="shared" si="70"/>
        <v>144</v>
      </c>
      <c r="K879" s="4">
        <f t="shared" si="66"/>
        <v>7200</v>
      </c>
      <c r="L879" s="6">
        <f t="shared" si="67"/>
        <v>60695.28</v>
      </c>
      <c r="N879" s="22">
        <f t="shared" si="71"/>
        <v>19497.242664148747</v>
      </c>
      <c r="O879" s="14">
        <f t="shared" si="72"/>
        <v>231286760983.50809</v>
      </c>
      <c r="Q879" s="22"/>
      <c r="V879" s="16"/>
      <c r="W879" s="16"/>
      <c r="X879" s="16"/>
      <c r="Z879" s="15"/>
      <c r="AA879" s="16"/>
      <c r="AB879" s="3"/>
      <c r="AC879" s="69"/>
      <c r="AD879" s="3"/>
      <c r="AF879" s="29"/>
      <c r="AG879" s="30"/>
      <c r="AH879" s="29"/>
      <c r="AI879" s="29"/>
      <c r="AJ879" s="31"/>
      <c r="AK879" s="29"/>
      <c r="AL879" s="30"/>
    </row>
    <row r="880" spans="1:38">
      <c r="A880" s="32">
        <v>40693</v>
      </c>
      <c r="B880" s="9">
        <v>50</v>
      </c>
      <c r="C880" s="33">
        <v>8.8000249999999998</v>
      </c>
      <c r="D880" s="34">
        <f t="shared" si="68"/>
        <v>3.1130186480986675</v>
      </c>
      <c r="E880" s="34">
        <v>434877.04552762699</v>
      </c>
      <c r="F880" s="3" t="e">
        <f ca="1">VLOOKUP(A880,ERCOT_345kv_West_ATC!A:B,2)</f>
        <v>#N/A</v>
      </c>
      <c r="G880" s="3">
        <f>VLOOKUP(A880,ERCOT_345kv_West_ATC!G:H,2)</f>
        <v>5.0259999999999998</v>
      </c>
      <c r="I880" s="5">
        <f t="shared" si="69"/>
        <v>6</v>
      </c>
      <c r="J880" s="4">
        <f t="shared" si="70"/>
        <v>144</v>
      </c>
      <c r="K880" s="4">
        <f t="shared" si="66"/>
        <v>7200</v>
      </c>
      <c r="L880" s="6">
        <f t="shared" si="67"/>
        <v>63360.18</v>
      </c>
      <c r="N880" s="22">
        <f t="shared" si="71"/>
        <v>20353.292788238959</v>
      </c>
      <c r="O880" s="14">
        <f t="shared" si="72"/>
        <v>231286760983.50809</v>
      </c>
      <c r="Q880" s="22"/>
      <c r="V880" s="16"/>
      <c r="W880" s="16"/>
      <c r="X880" s="16"/>
      <c r="Z880" s="15"/>
      <c r="AA880" s="16"/>
      <c r="AB880" s="3"/>
      <c r="AC880" s="69"/>
      <c r="AD880" s="3"/>
      <c r="AF880" s="29"/>
      <c r="AG880" s="30"/>
      <c r="AH880" s="29"/>
      <c r="AI880" s="29"/>
      <c r="AJ880" s="31"/>
      <c r="AK880" s="29"/>
      <c r="AL880" s="30"/>
    </row>
    <row r="881" spans="1:38">
      <c r="A881" s="32">
        <v>40694</v>
      </c>
      <c r="B881" s="9">
        <v>50</v>
      </c>
      <c r="C881" s="33">
        <v>8.7154550000000004</v>
      </c>
      <c r="D881" s="34">
        <f t="shared" si="68"/>
        <v>3.1130186480986675</v>
      </c>
      <c r="E881" s="34">
        <v>434877.04552762699</v>
      </c>
      <c r="F881" s="3" t="e">
        <f ca="1">VLOOKUP(A881,ERCOT_345kv_West_ATC!A:B,2)</f>
        <v>#N/A</v>
      </c>
      <c r="G881" s="3">
        <f>VLOOKUP(A881,ERCOT_345kv_West_ATC!G:H,2)</f>
        <v>5.1050000000000004</v>
      </c>
      <c r="I881" s="5">
        <f t="shared" si="69"/>
        <v>6</v>
      </c>
      <c r="J881" s="4">
        <f t="shared" si="70"/>
        <v>144</v>
      </c>
      <c r="K881" s="4">
        <f t="shared" si="66"/>
        <v>7200</v>
      </c>
      <c r="L881" s="6">
        <f t="shared" si="67"/>
        <v>62751.276000000005</v>
      </c>
      <c r="N881" s="22">
        <f t="shared" si="71"/>
        <v>20157.693574475208</v>
      </c>
      <c r="O881" s="14">
        <f t="shared" si="72"/>
        <v>231286760983.50809</v>
      </c>
      <c r="Q881" s="22"/>
      <c r="V881" s="16"/>
      <c r="W881" s="16"/>
      <c r="X881" s="16"/>
      <c r="Z881" s="15"/>
      <c r="AA881" s="16"/>
      <c r="AB881" s="3"/>
      <c r="AC881" s="69"/>
      <c r="AD881" s="3"/>
      <c r="AF881" s="29"/>
      <c r="AG881" s="30"/>
      <c r="AH881" s="29"/>
      <c r="AI881" s="29"/>
      <c r="AJ881" s="31"/>
      <c r="AK881" s="29"/>
      <c r="AL881" s="30"/>
    </row>
    <row r="882" spans="1:38">
      <c r="A882" s="32">
        <v>40695</v>
      </c>
      <c r="B882" s="9">
        <v>50</v>
      </c>
      <c r="C882" s="33">
        <v>9.6074974999999991</v>
      </c>
      <c r="D882" s="34">
        <f t="shared" si="68"/>
        <v>3.1130186480986675</v>
      </c>
      <c r="E882" s="34">
        <v>434877.04552762699</v>
      </c>
      <c r="F882" s="3" t="e">
        <f ca="1">VLOOKUP(A882,ERCOT_345kv_West_ATC!A:B,2)</f>
        <v>#N/A</v>
      </c>
      <c r="G882" s="3">
        <f>VLOOKUP(A882,ERCOT_345kv_West_ATC!G:H,2)</f>
        <v>5.0780000000000003</v>
      </c>
      <c r="I882" s="5">
        <f t="shared" si="69"/>
        <v>6</v>
      </c>
      <c r="J882" s="4">
        <f t="shared" si="70"/>
        <v>144</v>
      </c>
      <c r="K882" s="4">
        <f t="shared" si="66"/>
        <v>7200</v>
      </c>
      <c r="L882" s="6">
        <f t="shared" si="67"/>
        <v>69173.981999999989</v>
      </c>
      <c r="N882" s="22">
        <f t="shared" si="71"/>
        <v>22220.869779321511</v>
      </c>
      <c r="O882" s="14">
        <f t="shared" si="72"/>
        <v>231286760983.50809</v>
      </c>
      <c r="Q882" s="22"/>
      <c r="V882" s="16"/>
      <c r="W882" s="16"/>
      <c r="X882" s="16"/>
      <c r="Z882" s="15"/>
      <c r="AA882" s="16"/>
      <c r="AB882" s="3"/>
      <c r="AC882" s="69"/>
      <c r="AD882" s="3"/>
      <c r="AF882" s="29"/>
      <c r="AG882" s="30"/>
      <c r="AH882" s="29"/>
      <c r="AI882" s="29"/>
      <c r="AJ882" s="31"/>
      <c r="AK882" s="29"/>
      <c r="AL882" s="30"/>
    </row>
    <row r="883" spans="1:38">
      <c r="A883" s="32">
        <v>40696</v>
      </c>
      <c r="B883" s="9">
        <v>50</v>
      </c>
      <c r="C883" s="33">
        <v>10.64302</v>
      </c>
      <c r="D883" s="34">
        <f t="shared" si="68"/>
        <v>3.1130186480986675</v>
      </c>
      <c r="E883" s="34">
        <v>434877.04552762699</v>
      </c>
      <c r="F883" s="3" t="e">
        <f ca="1">VLOOKUP(A883,ERCOT_345kv_West_ATC!A:B,2)</f>
        <v>#N/A</v>
      </c>
      <c r="G883" s="3">
        <f>VLOOKUP(A883,ERCOT_345kv_West_ATC!G:H,2)</f>
        <v>5.1509999999999998</v>
      </c>
      <c r="I883" s="5">
        <f t="shared" si="69"/>
        <v>6</v>
      </c>
      <c r="J883" s="4">
        <f t="shared" si="70"/>
        <v>144</v>
      </c>
      <c r="K883" s="4">
        <f t="shared" si="66"/>
        <v>7200</v>
      </c>
      <c r="L883" s="6">
        <f t="shared" si="67"/>
        <v>76629.744000000006</v>
      </c>
      <c r="N883" s="22">
        <f t="shared" si="71"/>
        <v>24615.896228826965</v>
      </c>
      <c r="O883" s="14">
        <f t="shared" si="72"/>
        <v>231286760983.50809</v>
      </c>
      <c r="Q883" s="22"/>
      <c r="V883" s="16"/>
      <c r="W883" s="16"/>
      <c r="X883" s="16"/>
      <c r="Z883" s="15"/>
      <c r="AA883" s="16"/>
      <c r="AB883" s="3"/>
      <c r="AC883" s="69"/>
      <c r="AD883" s="3"/>
      <c r="AF883" s="29"/>
      <c r="AG883" s="30"/>
      <c r="AH883" s="29"/>
      <c r="AI883" s="29"/>
      <c r="AJ883" s="31"/>
      <c r="AK883" s="29"/>
      <c r="AL883" s="30"/>
    </row>
    <row r="884" spans="1:38">
      <c r="A884" s="32">
        <v>40697</v>
      </c>
      <c r="B884" s="9">
        <v>50</v>
      </c>
      <c r="C884" s="33">
        <v>14.317785710000001</v>
      </c>
      <c r="D884" s="34">
        <f t="shared" si="68"/>
        <v>3.1130186480986675</v>
      </c>
      <c r="E884" s="34">
        <v>434877.04552762699</v>
      </c>
      <c r="F884" s="3" t="e">
        <f ca="1">VLOOKUP(A884,ERCOT_345kv_West_ATC!A:B,2)</f>
        <v>#N/A</v>
      </c>
      <c r="G884" s="3">
        <f>VLOOKUP(A884,ERCOT_345kv_West_ATC!G:H,2)</f>
        <v>5.0890000000000004</v>
      </c>
      <c r="I884" s="5">
        <f t="shared" si="69"/>
        <v>6</v>
      </c>
      <c r="J884" s="4">
        <f t="shared" si="70"/>
        <v>144</v>
      </c>
      <c r="K884" s="4">
        <f t="shared" si="66"/>
        <v>7200</v>
      </c>
      <c r="L884" s="6">
        <f t="shared" si="67"/>
        <v>103088.05711200001</v>
      </c>
      <c r="N884" s="22">
        <f t="shared" si="71"/>
        <v>33115.142813218583</v>
      </c>
      <c r="O884" s="14">
        <f t="shared" si="72"/>
        <v>231286760983.50809</v>
      </c>
      <c r="Q884" s="22"/>
      <c r="V884" s="16"/>
      <c r="W884" s="16"/>
      <c r="X884" s="16"/>
      <c r="Z884" s="15"/>
      <c r="AA884" s="16"/>
      <c r="AB884" s="3"/>
      <c r="AC884" s="69"/>
      <c r="AD884" s="3"/>
      <c r="AF884" s="29"/>
      <c r="AG884" s="30"/>
      <c r="AH884" s="29"/>
      <c r="AI884" s="29"/>
      <c r="AJ884" s="31"/>
      <c r="AK884" s="29"/>
      <c r="AL884" s="30"/>
    </row>
    <row r="885" spans="1:38">
      <c r="A885" s="32">
        <v>40698</v>
      </c>
      <c r="B885" s="9">
        <v>50</v>
      </c>
      <c r="C885" s="33">
        <v>18.647593329999999</v>
      </c>
      <c r="D885" s="34">
        <f t="shared" si="68"/>
        <v>3.1130186480986675</v>
      </c>
      <c r="E885" s="34">
        <v>434877.04552762699</v>
      </c>
      <c r="F885" s="3" t="e">
        <f ca="1">VLOOKUP(A885,ERCOT_345kv_West_ATC!A:B,2)</f>
        <v>#N/A</v>
      </c>
      <c r="G885" s="3">
        <f>VLOOKUP(A885,ERCOT_345kv_West_ATC!G:H,2)</f>
        <v>5.0890000000000004</v>
      </c>
      <c r="I885" s="5">
        <f t="shared" si="69"/>
        <v>6</v>
      </c>
      <c r="J885" s="4">
        <f t="shared" si="70"/>
        <v>144</v>
      </c>
      <c r="K885" s="4">
        <f t="shared" si="66"/>
        <v>7200</v>
      </c>
      <c r="L885" s="6">
        <f t="shared" si="67"/>
        <v>134262.67197599998</v>
      </c>
      <c r="N885" s="22">
        <f t="shared" si="71"/>
        <v>43129.414614333691</v>
      </c>
      <c r="O885" s="14">
        <f t="shared" si="72"/>
        <v>231286760983.50809</v>
      </c>
      <c r="Q885" s="22"/>
      <c r="V885" s="16"/>
      <c r="W885" s="16"/>
      <c r="X885" s="16"/>
      <c r="Z885" s="15"/>
      <c r="AA885" s="16"/>
      <c r="AB885" s="3"/>
      <c r="AC885" s="69"/>
      <c r="AD885" s="3"/>
      <c r="AF885" s="29"/>
      <c r="AG885" s="30"/>
      <c r="AH885" s="29"/>
      <c r="AI885" s="29"/>
      <c r="AJ885" s="31"/>
      <c r="AK885" s="29"/>
      <c r="AL885" s="30"/>
    </row>
    <row r="886" spans="1:38">
      <c r="A886" s="32">
        <v>40699</v>
      </c>
      <c r="B886" s="9">
        <v>50</v>
      </c>
      <c r="C886" s="33">
        <v>16.675000000000001</v>
      </c>
      <c r="D886" s="34">
        <f t="shared" si="68"/>
        <v>3.1130186480986675</v>
      </c>
      <c r="E886" s="34">
        <v>434877.04552762699</v>
      </c>
      <c r="F886" s="3" t="e">
        <f ca="1">VLOOKUP(A886,ERCOT_345kv_West_ATC!A:B,2)</f>
        <v>#N/A</v>
      </c>
      <c r="G886" s="3">
        <f>VLOOKUP(A886,ERCOT_345kv_West_ATC!G:H,2)</f>
        <v>5.0890000000000004</v>
      </c>
      <c r="I886" s="5">
        <f t="shared" si="69"/>
        <v>6</v>
      </c>
      <c r="J886" s="4">
        <f t="shared" si="70"/>
        <v>144</v>
      </c>
      <c r="K886" s="4">
        <f t="shared" si="66"/>
        <v>7200</v>
      </c>
      <c r="L886" s="6">
        <f t="shared" si="67"/>
        <v>120060</v>
      </c>
      <c r="N886" s="22">
        <f t="shared" si="71"/>
        <v>38567.067393999976</v>
      </c>
      <c r="O886" s="14">
        <f t="shared" si="72"/>
        <v>231286760983.50809</v>
      </c>
      <c r="Q886" s="22"/>
      <c r="V886" s="16"/>
      <c r="W886" s="16"/>
      <c r="X886" s="16"/>
      <c r="Z886" s="15"/>
      <c r="AA886" s="16"/>
      <c r="AB886" s="3"/>
      <c r="AC886" s="69"/>
      <c r="AD886" s="3"/>
      <c r="AF886" s="29"/>
      <c r="AG886" s="30"/>
      <c r="AH886" s="29"/>
      <c r="AI886" s="29"/>
      <c r="AJ886" s="31"/>
      <c r="AK886" s="29"/>
      <c r="AL886" s="30"/>
    </row>
    <row r="887" spans="1:38">
      <c r="A887" s="32">
        <v>40700</v>
      </c>
      <c r="B887" s="9">
        <v>50</v>
      </c>
      <c r="C887" s="33">
        <v>18.371414290000001</v>
      </c>
      <c r="D887" s="34">
        <f t="shared" si="68"/>
        <v>4.0607354286801582</v>
      </c>
      <c r="E887" s="34">
        <v>567269.53016242199</v>
      </c>
      <c r="F887" s="3" t="e">
        <f ca="1">VLOOKUP(A887,ERCOT_345kv_West_ATC!A:B,2)</f>
        <v>#N/A</v>
      </c>
      <c r="G887" s="3">
        <f>VLOOKUP(A887,ERCOT_345kv_West_ATC!G:H,2)</f>
        <v>5.1689999999999996</v>
      </c>
      <c r="I887" s="5">
        <f t="shared" si="69"/>
        <v>6</v>
      </c>
      <c r="J887" s="4">
        <f t="shared" si="70"/>
        <v>144</v>
      </c>
      <c r="K887" s="4">
        <f t="shared" si="66"/>
        <v>7200</v>
      </c>
      <c r="L887" s="6">
        <f t="shared" si="67"/>
        <v>132274.18288800001</v>
      </c>
      <c r="N887" s="22">
        <f t="shared" si="71"/>
        <v>32573.947554862611</v>
      </c>
      <c r="O887" s="14">
        <f t="shared" si="72"/>
        <v>177307783933.61575</v>
      </c>
      <c r="Q887" s="22"/>
      <c r="V887" s="16"/>
      <c r="W887" s="16"/>
      <c r="X887" s="16"/>
      <c r="Z887" s="15"/>
      <c r="AA887" s="16"/>
      <c r="AB887" s="3"/>
      <c r="AC887" s="69"/>
      <c r="AD887" s="3"/>
      <c r="AF887" s="29"/>
      <c r="AG887" s="30"/>
      <c r="AH887" s="29"/>
      <c r="AI887" s="29"/>
      <c r="AJ887" s="31"/>
      <c r="AK887" s="29"/>
      <c r="AL887" s="30"/>
    </row>
    <row r="888" spans="1:38">
      <c r="A888" s="32">
        <v>40701</v>
      </c>
      <c r="B888" s="9">
        <v>50</v>
      </c>
      <c r="C888" s="33">
        <v>23.396988369999999</v>
      </c>
      <c r="D888" s="34">
        <f t="shared" si="68"/>
        <v>4.0607354286801582</v>
      </c>
      <c r="E888" s="34">
        <v>567269.53016242199</v>
      </c>
      <c r="F888" s="3" t="e">
        <f ca="1">VLOOKUP(A888,ERCOT_345kv_West_ATC!A:B,2)</f>
        <v>#N/A</v>
      </c>
      <c r="G888" s="3">
        <f>VLOOKUP(A888,ERCOT_345kv_West_ATC!G:H,2)</f>
        <v>5.1820000000000004</v>
      </c>
      <c r="I888" s="5">
        <f t="shared" si="69"/>
        <v>6</v>
      </c>
      <c r="J888" s="4">
        <f t="shared" si="70"/>
        <v>144</v>
      </c>
      <c r="K888" s="4">
        <f t="shared" si="66"/>
        <v>7200</v>
      </c>
      <c r="L888" s="6">
        <f t="shared" si="67"/>
        <v>168458.31626399999</v>
      </c>
      <c r="N888" s="22">
        <f t="shared" si="71"/>
        <v>41484.6815860528</v>
      </c>
      <c r="O888" s="14">
        <f t="shared" si="72"/>
        <v>177307783933.61575</v>
      </c>
      <c r="Q888" s="22"/>
      <c r="V888" s="16"/>
      <c r="W888" s="16"/>
      <c r="X888" s="16"/>
      <c r="Z888" s="15"/>
      <c r="AA888" s="16"/>
      <c r="AB888" s="3"/>
      <c r="AC888" s="69"/>
      <c r="AD888" s="3"/>
      <c r="AF888" s="29"/>
      <c r="AG888" s="30"/>
      <c r="AH888" s="29"/>
      <c r="AI888" s="29"/>
      <c r="AJ888" s="31"/>
      <c r="AK888" s="29"/>
      <c r="AL888" s="30"/>
    </row>
    <row r="889" spans="1:38">
      <c r="A889" s="32">
        <v>40702</v>
      </c>
      <c r="B889" s="9">
        <v>50</v>
      </c>
      <c r="C889" s="33">
        <v>29.640853849999999</v>
      </c>
      <c r="D889" s="34">
        <f t="shared" si="68"/>
        <v>4.0607354286801582</v>
      </c>
      <c r="E889" s="34">
        <v>567269.53016242199</v>
      </c>
      <c r="F889" s="3" t="e">
        <f ca="1">VLOOKUP(A889,ERCOT_345kv_West_ATC!A:B,2)</f>
        <v>#N/A</v>
      </c>
      <c r="G889" s="3">
        <f>VLOOKUP(A889,ERCOT_345kv_West_ATC!G:H,2)</f>
        <v>5.19</v>
      </c>
      <c r="I889" s="5">
        <f t="shared" si="69"/>
        <v>6</v>
      </c>
      <c r="J889" s="4">
        <f t="shared" si="70"/>
        <v>144</v>
      </c>
      <c r="K889" s="4">
        <f t="shared" si="66"/>
        <v>7200</v>
      </c>
      <c r="L889" s="6">
        <f t="shared" si="67"/>
        <v>213414.14772000001</v>
      </c>
      <c r="N889" s="22">
        <f t="shared" si="71"/>
        <v>52555.541100436829</v>
      </c>
      <c r="O889" s="14">
        <f t="shared" si="72"/>
        <v>177307783933.61575</v>
      </c>
      <c r="Q889" s="22"/>
      <c r="V889" s="16"/>
      <c r="W889" s="16"/>
      <c r="X889" s="16"/>
      <c r="Z889" s="15"/>
      <c r="AA889" s="16"/>
      <c r="AB889" s="3"/>
      <c r="AC889" s="69"/>
      <c r="AD889" s="3"/>
      <c r="AF889" s="29"/>
      <c r="AG889" s="30"/>
      <c r="AH889" s="29"/>
      <c r="AI889" s="29"/>
      <c r="AJ889" s="31"/>
      <c r="AK889" s="29"/>
      <c r="AL889" s="30"/>
    </row>
    <row r="890" spans="1:38">
      <c r="A890" s="32">
        <v>40703</v>
      </c>
      <c r="B890" s="9">
        <v>50</v>
      </c>
      <c r="C890" s="33">
        <v>28.9407</v>
      </c>
      <c r="D890" s="34">
        <f t="shared" si="68"/>
        <v>4.0607354286801582</v>
      </c>
      <c r="E890" s="34">
        <v>567269.53016242199</v>
      </c>
      <c r="F890" s="3" t="e">
        <f ca="1">VLOOKUP(A890,ERCOT_345kv_West_ATC!A:B,2)</f>
        <v>#N/A</v>
      </c>
      <c r="G890" s="3">
        <f>VLOOKUP(A890,ERCOT_345kv_West_ATC!G:H,2)</f>
        <v>5.0460000000000003</v>
      </c>
      <c r="I890" s="5">
        <f t="shared" si="69"/>
        <v>6</v>
      </c>
      <c r="J890" s="4">
        <f t="shared" si="70"/>
        <v>144</v>
      </c>
      <c r="K890" s="4">
        <f t="shared" ref="K890:K953" si="73">J890*B890</f>
        <v>7200</v>
      </c>
      <c r="L890" s="6">
        <f t="shared" ref="L890:L953" si="74">K890*C890</f>
        <v>208373.04</v>
      </c>
      <c r="N890" s="22">
        <f t="shared" si="71"/>
        <v>51314.113824875931</v>
      </c>
      <c r="O890" s="14">
        <f t="shared" si="72"/>
        <v>177307783933.61575</v>
      </c>
      <c r="Q890" s="22"/>
      <c r="V890" s="16"/>
      <c r="W890" s="16"/>
      <c r="X890" s="16"/>
      <c r="Z890" s="15"/>
      <c r="AA890" s="16"/>
      <c r="AB890" s="3"/>
      <c r="AC890" s="69"/>
      <c r="AD890" s="3"/>
      <c r="AF890" s="29"/>
      <c r="AG890" s="30"/>
      <c r="AH890" s="29"/>
      <c r="AI890" s="29"/>
      <c r="AJ890" s="31"/>
      <c r="AK890" s="29"/>
      <c r="AL890" s="30"/>
    </row>
    <row r="891" spans="1:38">
      <c r="A891" s="32">
        <v>40704</v>
      </c>
      <c r="B891" s="9">
        <v>50</v>
      </c>
      <c r="C891" s="33">
        <v>23.861741179999999</v>
      </c>
      <c r="D891" s="34">
        <f t="shared" si="68"/>
        <v>4.0607354286801582</v>
      </c>
      <c r="E891" s="34">
        <v>567269.53016242199</v>
      </c>
      <c r="F891" s="3" t="e">
        <f ca="1">VLOOKUP(A891,ERCOT_345kv_West_ATC!A:B,2)</f>
        <v>#N/A</v>
      </c>
      <c r="G891" s="3">
        <f>VLOOKUP(A891,ERCOT_345kv_West_ATC!G:H,2)</f>
        <v>5.1180000000000003</v>
      </c>
      <c r="I891" s="5">
        <f t="shared" si="69"/>
        <v>6</v>
      </c>
      <c r="J891" s="4">
        <f t="shared" si="70"/>
        <v>144</v>
      </c>
      <c r="K891" s="4">
        <f t="shared" si="73"/>
        <v>7200</v>
      </c>
      <c r="L891" s="6">
        <f t="shared" si="74"/>
        <v>171804.53649599999</v>
      </c>
      <c r="N891" s="22">
        <f t="shared" si="71"/>
        <v>42308.724494233007</v>
      </c>
      <c r="O891" s="14">
        <f t="shared" si="72"/>
        <v>177307783933.61575</v>
      </c>
      <c r="Q891" s="22"/>
      <c r="V891" s="16"/>
      <c r="W891" s="16"/>
      <c r="X891" s="16"/>
      <c r="Z891" s="15"/>
      <c r="AA891" s="16"/>
      <c r="AB891" s="3"/>
      <c r="AC891" s="69"/>
      <c r="AD891" s="3"/>
      <c r="AF891" s="29"/>
      <c r="AG891" s="30"/>
      <c r="AH891" s="29"/>
      <c r="AI891" s="29"/>
      <c r="AJ891" s="31"/>
      <c r="AK891" s="29"/>
      <c r="AL891" s="30"/>
    </row>
    <row r="892" spans="1:38">
      <c r="A892" s="32">
        <v>40705</v>
      </c>
      <c r="B892" s="9">
        <v>50</v>
      </c>
      <c r="C892" s="33">
        <v>14.651199999999999</v>
      </c>
      <c r="D892" s="34">
        <f t="shared" si="68"/>
        <v>4.0607354286801582</v>
      </c>
      <c r="E892" s="34">
        <v>567269.53016242199</v>
      </c>
      <c r="F892" s="3" t="e">
        <f ca="1">VLOOKUP(A892,ERCOT_345kv_West_ATC!A:B,2)</f>
        <v>#N/A</v>
      </c>
      <c r="G892" s="3">
        <f>VLOOKUP(A892,ERCOT_345kv_West_ATC!G:H,2)</f>
        <v>5.1180000000000003</v>
      </c>
      <c r="I892" s="5">
        <f t="shared" si="69"/>
        <v>6</v>
      </c>
      <c r="J892" s="4">
        <f t="shared" si="70"/>
        <v>144</v>
      </c>
      <c r="K892" s="4">
        <f t="shared" si="73"/>
        <v>7200</v>
      </c>
      <c r="L892" s="6">
        <f t="shared" si="74"/>
        <v>105488.64</v>
      </c>
      <c r="N892" s="22">
        <f t="shared" si="71"/>
        <v>25977.718039681909</v>
      </c>
      <c r="O892" s="14">
        <f t="shared" si="72"/>
        <v>177307783933.61575</v>
      </c>
      <c r="Q892" s="22"/>
      <c r="V892" s="16"/>
      <c r="W892" s="16"/>
      <c r="X892" s="16"/>
      <c r="Z892" s="15"/>
      <c r="AA892" s="16"/>
      <c r="AB892" s="3"/>
      <c r="AC892" s="69"/>
      <c r="AD892" s="3"/>
      <c r="AF892" s="29"/>
      <c r="AG892" s="30"/>
      <c r="AH892" s="29"/>
      <c r="AI892" s="29"/>
      <c r="AJ892" s="31"/>
      <c r="AK892" s="29"/>
      <c r="AL892" s="30"/>
    </row>
    <row r="893" spans="1:38">
      <c r="A893" s="32">
        <v>40706</v>
      </c>
      <c r="B893" s="9">
        <v>50</v>
      </c>
      <c r="C893" s="33">
        <v>18.71959</v>
      </c>
      <c r="D893" s="34">
        <f t="shared" si="68"/>
        <v>4.0607354286801582</v>
      </c>
      <c r="E893" s="34">
        <v>567269.53016242199</v>
      </c>
      <c r="F893" s="3" t="e">
        <f ca="1">VLOOKUP(A893,ERCOT_345kv_West_ATC!A:B,2)</f>
        <v>#N/A</v>
      </c>
      <c r="G893" s="3">
        <f>VLOOKUP(A893,ERCOT_345kv_West_ATC!G:H,2)</f>
        <v>5.1180000000000003</v>
      </c>
      <c r="I893" s="5">
        <f t="shared" si="69"/>
        <v>6</v>
      </c>
      <c r="J893" s="4">
        <f t="shared" si="70"/>
        <v>144</v>
      </c>
      <c r="K893" s="4">
        <f t="shared" si="73"/>
        <v>7200</v>
      </c>
      <c r="L893" s="6">
        <f t="shared" si="74"/>
        <v>134781.04800000001</v>
      </c>
      <c r="N893" s="22">
        <f t="shared" si="71"/>
        <v>33191.290190458742</v>
      </c>
      <c r="O893" s="14">
        <f t="shared" si="72"/>
        <v>177307783933.61575</v>
      </c>
      <c r="Q893" s="22"/>
      <c r="V893" s="16"/>
      <c r="W893" s="16"/>
      <c r="X893" s="16"/>
      <c r="Z893" s="15"/>
      <c r="AA893" s="16"/>
      <c r="AB893" s="3"/>
      <c r="AC893" s="69"/>
      <c r="AD893" s="3"/>
      <c r="AF893" s="29"/>
      <c r="AG893" s="30"/>
      <c r="AH893" s="29"/>
      <c r="AI893" s="29"/>
      <c r="AJ893" s="31"/>
      <c r="AK893" s="29"/>
      <c r="AL893" s="30"/>
    </row>
    <row r="894" spans="1:38">
      <c r="A894" s="32">
        <v>40707</v>
      </c>
      <c r="B894" s="9">
        <v>50</v>
      </c>
      <c r="C894" s="33">
        <v>19.409272219999998</v>
      </c>
      <c r="D894" s="34">
        <f t="shared" si="68"/>
        <v>4.0607354286801582</v>
      </c>
      <c r="E894" s="34">
        <v>567269.53016242199</v>
      </c>
      <c r="F894" s="3" t="e">
        <f ca="1">VLOOKUP(A894,ERCOT_345kv_West_ATC!A:B,2)</f>
        <v>#N/A</v>
      </c>
      <c r="G894" s="3">
        <f>VLOOKUP(A894,ERCOT_345kv_West_ATC!G:H,2)</f>
        <v>5.0389999999999997</v>
      </c>
      <c r="I894" s="5">
        <f t="shared" si="69"/>
        <v>6</v>
      </c>
      <c r="J894" s="4">
        <f t="shared" si="70"/>
        <v>144</v>
      </c>
      <c r="K894" s="4">
        <f t="shared" si="73"/>
        <v>7200</v>
      </c>
      <c r="L894" s="6">
        <f t="shared" si="74"/>
        <v>139746.75998399997</v>
      </c>
      <c r="N894" s="22">
        <f t="shared" si="71"/>
        <v>34414.150450924899</v>
      </c>
      <c r="O894" s="14">
        <f t="shared" si="72"/>
        <v>177307783933.61575</v>
      </c>
      <c r="Q894" s="22"/>
      <c r="V894" s="16"/>
      <c r="W894" s="16"/>
      <c r="X894" s="16"/>
      <c r="Z894" s="15"/>
      <c r="AA894" s="16"/>
      <c r="AB894" s="3"/>
      <c r="AC894" s="69"/>
      <c r="AD894" s="3"/>
      <c r="AF894" s="29"/>
      <c r="AG894" s="30"/>
      <c r="AH894" s="29"/>
      <c r="AI894" s="29"/>
      <c r="AJ894" s="31"/>
      <c r="AK894" s="29"/>
      <c r="AL894" s="30"/>
    </row>
    <row r="895" spans="1:38">
      <c r="A895" s="32">
        <v>40708</v>
      </c>
      <c r="B895" s="9">
        <v>50</v>
      </c>
      <c r="C895" s="33">
        <v>19.32056429</v>
      </c>
      <c r="D895" s="34">
        <f t="shared" si="68"/>
        <v>4.0607354286801582</v>
      </c>
      <c r="E895" s="34">
        <v>567269.53016242199</v>
      </c>
      <c r="F895" s="3" t="e">
        <f ca="1">VLOOKUP(A895,ERCOT_345kv_West_ATC!A:B,2)</f>
        <v>#N/A</v>
      </c>
      <c r="G895" s="3">
        <f>VLOOKUP(A895,ERCOT_345kv_West_ATC!G:H,2)</f>
        <v>4.9980000000000002</v>
      </c>
      <c r="I895" s="5">
        <f t="shared" si="69"/>
        <v>6</v>
      </c>
      <c r="J895" s="4">
        <f t="shared" si="70"/>
        <v>144</v>
      </c>
      <c r="K895" s="4">
        <f t="shared" si="73"/>
        <v>7200</v>
      </c>
      <c r="L895" s="6">
        <f t="shared" si="74"/>
        <v>139108.06288800001</v>
      </c>
      <c r="N895" s="22">
        <f t="shared" si="71"/>
        <v>34256.864386068526</v>
      </c>
      <c r="O895" s="14">
        <f t="shared" si="72"/>
        <v>177307783933.61575</v>
      </c>
      <c r="Q895" s="22"/>
      <c r="V895" s="16"/>
      <c r="W895" s="16"/>
      <c r="X895" s="16"/>
      <c r="Z895" s="15"/>
      <c r="AA895" s="16"/>
      <c r="AB895" s="3"/>
      <c r="AC895" s="69"/>
      <c r="AD895" s="3"/>
      <c r="AF895" s="29"/>
      <c r="AG895" s="30"/>
      <c r="AH895" s="29"/>
      <c r="AI895" s="29"/>
      <c r="AJ895" s="31"/>
      <c r="AK895" s="29"/>
      <c r="AL895" s="30"/>
    </row>
    <row r="896" spans="1:38">
      <c r="A896" s="32">
        <v>40709</v>
      </c>
      <c r="B896" s="9">
        <v>50</v>
      </c>
      <c r="C896" s="33">
        <v>19.489999999999998</v>
      </c>
      <c r="D896" s="34">
        <f t="shared" si="68"/>
        <v>6.2775805711459007</v>
      </c>
      <c r="E896" s="34">
        <v>876954.49351353699</v>
      </c>
      <c r="F896" s="3" t="e">
        <f ca="1">VLOOKUP(A896,ERCOT_345kv_West_ATC!A:B,2)</f>
        <v>#N/A</v>
      </c>
      <c r="G896" s="3">
        <f>VLOOKUP(A896,ERCOT_345kv_West_ATC!G:H,2)</f>
        <v>5.0030000000000001</v>
      </c>
      <c r="I896" s="5">
        <f t="shared" si="69"/>
        <v>6</v>
      </c>
      <c r="J896" s="4">
        <f t="shared" si="70"/>
        <v>144</v>
      </c>
      <c r="K896" s="4">
        <f t="shared" si="73"/>
        <v>7200</v>
      </c>
      <c r="L896" s="6">
        <f t="shared" si="74"/>
        <v>140328</v>
      </c>
      <c r="N896" s="22">
        <f t="shared" si="71"/>
        <v>22353.834954345271</v>
      </c>
      <c r="O896" s="14">
        <f t="shared" si="72"/>
        <v>114693868416.34311</v>
      </c>
      <c r="Q896" s="22"/>
      <c r="V896" s="16"/>
      <c r="W896" s="16"/>
      <c r="X896" s="16"/>
      <c r="Z896" s="15"/>
      <c r="AA896" s="16"/>
      <c r="AB896" s="3"/>
      <c r="AC896" s="69"/>
      <c r="AD896" s="3"/>
      <c r="AF896" s="29"/>
      <c r="AG896" s="30"/>
      <c r="AH896" s="29"/>
      <c r="AI896" s="29"/>
      <c r="AJ896" s="31"/>
      <c r="AK896" s="29"/>
      <c r="AL896" s="30"/>
    </row>
    <row r="897" spans="1:38">
      <c r="A897" s="32">
        <v>40710</v>
      </c>
      <c r="B897" s="9">
        <v>50</v>
      </c>
      <c r="C897" s="33">
        <v>17.363817999999998</v>
      </c>
      <c r="D897" s="34">
        <f t="shared" si="68"/>
        <v>6.2775805711459007</v>
      </c>
      <c r="E897" s="34">
        <v>876954.49351353699</v>
      </c>
      <c r="F897" s="3" t="e">
        <f ca="1">VLOOKUP(A897,ERCOT_345kv_West_ATC!A:B,2)</f>
        <v>#N/A</v>
      </c>
      <c r="G897" s="3">
        <f>VLOOKUP(A897,ERCOT_345kv_West_ATC!G:H,2)</f>
        <v>4.8949999999999996</v>
      </c>
      <c r="I897" s="5">
        <f t="shared" si="69"/>
        <v>6</v>
      </c>
      <c r="J897" s="4">
        <f t="shared" si="70"/>
        <v>144</v>
      </c>
      <c r="K897" s="4">
        <f t="shared" si="73"/>
        <v>7200</v>
      </c>
      <c r="L897" s="6">
        <f t="shared" si="74"/>
        <v>125019.48959999999</v>
      </c>
      <c r="N897" s="22">
        <f t="shared" si="71"/>
        <v>19915.234568973297</v>
      </c>
      <c r="O897" s="14">
        <f t="shared" si="72"/>
        <v>114693868416.34311</v>
      </c>
      <c r="Q897" s="22"/>
      <c r="V897" s="16"/>
      <c r="W897" s="16"/>
      <c r="X897" s="16"/>
      <c r="Z897" s="15"/>
      <c r="AA897" s="16"/>
      <c r="AB897" s="3"/>
      <c r="AC897" s="69"/>
      <c r="AD897" s="3"/>
      <c r="AF897" s="29"/>
      <c r="AG897" s="30"/>
      <c r="AH897" s="29"/>
      <c r="AI897" s="29"/>
      <c r="AJ897" s="31"/>
      <c r="AK897" s="29"/>
      <c r="AL897" s="30"/>
    </row>
    <row r="898" spans="1:38">
      <c r="A898" s="32">
        <v>40711</v>
      </c>
      <c r="B898" s="9">
        <v>50</v>
      </c>
      <c r="C898" s="33">
        <v>15.834064290000001</v>
      </c>
      <c r="D898" s="34">
        <f t="shared" si="68"/>
        <v>6.2775805711459007</v>
      </c>
      <c r="E898" s="34">
        <v>876954.49351353699</v>
      </c>
      <c r="F898" s="3" t="e">
        <f ca="1">VLOOKUP(A898,ERCOT_345kv_West_ATC!A:B,2)</f>
        <v>#N/A</v>
      </c>
      <c r="G898" s="3">
        <f>VLOOKUP(A898,ERCOT_345kv_West_ATC!G:H,2)</f>
        <v>4.8170000000000002</v>
      </c>
      <c r="I898" s="5">
        <f t="shared" si="69"/>
        <v>6</v>
      </c>
      <c r="J898" s="4">
        <f t="shared" si="70"/>
        <v>144</v>
      </c>
      <c r="K898" s="4">
        <f t="shared" si="73"/>
        <v>7200</v>
      </c>
      <c r="L898" s="6">
        <f t="shared" si="74"/>
        <v>114005.262888</v>
      </c>
      <c r="N898" s="22">
        <f t="shared" si="71"/>
        <v>18160.700861731773</v>
      </c>
      <c r="O898" s="14">
        <f t="shared" si="72"/>
        <v>114693868416.34311</v>
      </c>
      <c r="Q898" s="22"/>
      <c r="V898" s="16"/>
      <c r="W898" s="16"/>
      <c r="X898" s="16"/>
      <c r="Z898" s="15"/>
      <c r="AA898" s="16"/>
      <c r="AB898" s="3"/>
      <c r="AC898" s="69"/>
      <c r="AD898" s="3"/>
      <c r="AF898" s="29"/>
      <c r="AG898" s="30"/>
      <c r="AH898" s="29"/>
      <c r="AI898" s="29"/>
      <c r="AJ898" s="31"/>
      <c r="AK898" s="29"/>
      <c r="AL898" s="30"/>
    </row>
    <row r="899" spans="1:38">
      <c r="A899" s="32">
        <v>40712</v>
      </c>
      <c r="B899" s="9">
        <v>50</v>
      </c>
      <c r="C899" s="33">
        <v>16.876666669999999</v>
      </c>
      <c r="D899" s="34">
        <f t="shared" si="68"/>
        <v>6.2775805711459007</v>
      </c>
      <c r="E899" s="34">
        <v>876954.49351353699</v>
      </c>
      <c r="F899" s="3" t="e">
        <f ca="1">VLOOKUP(A899,ERCOT_345kv_West_ATC!A:B,2)</f>
        <v>#N/A</v>
      </c>
      <c r="G899" s="3">
        <f>VLOOKUP(A899,ERCOT_345kv_West_ATC!G:H,2)</f>
        <v>4.8170000000000002</v>
      </c>
      <c r="I899" s="5">
        <f t="shared" si="69"/>
        <v>6</v>
      </c>
      <c r="J899" s="4">
        <f t="shared" si="70"/>
        <v>144</v>
      </c>
      <c r="K899" s="4">
        <f t="shared" si="73"/>
        <v>7200</v>
      </c>
      <c r="L899" s="6">
        <f t="shared" si="74"/>
        <v>121512.00002399999</v>
      </c>
      <c r="N899" s="22">
        <f t="shared" si="71"/>
        <v>19356.501863554633</v>
      </c>
      <c r="O899" s="14">
        <f t="shared" si="72"/>
        <v>114693868416.34311</v>
      </c>
      <c r="Q899" s="22"/>
      <c r="V899" s="16"/>
      <c r="W899" s="16"/>
      <c r="X899" s="16"/>
      <c r="Z899" s="15"/>
      <c r="AA899" s="16"/>
      <c r="AB899" s="3"/>
      <c r="AC899" s="69"/>
      <c r="AD899" s="3"/>
      <c r="AF899" s="29"/>
      <c r="AG899" s="30"/>
      <c r="AH899" s="29"/>
      <c r="AI899" s="29"/>
      <c r="AJ899" s="31"/>
      <c r="AK899" s="29"/>
      <c r="AL899" s="30"/>
    </row>
    <row r="900" spans="1:38">
      <c r="A900" s="32">
        <v>40713</v>
      </c>
      <c r="B900" s="9">
        <v>50</v>
      </c>
      <c r="C900" s="33">
        <v>17.405467269999999</v>
      </c>
      <c r="D900" s="34">
        <f t="shared" si="68"/>
        <v>6.2775805711459007</v>
      </c>
      <c r="E900" s="34">
        <v>876954.49351353699</v>
      </c>
      <c r="F900" s="3" t="e">
        <f ca="1">VLOOKUP(A900,ERCOT_345kv_West_ATC!A:B,2)</f>
        <v>#N/A</v>
      </c>
      <c r="G900" s="3">
        <f>VLOOKUP(A900,ERCOT_345kv_West_ATC!G:H,2)</f>
        <v>4.8170000000000002</v>
      </c>
      <c r="I900" s="5">
        <f t="shared" si="69"/>
        <v>6</v>
      </c>
      <c r="J900" s="4">
        <f t="shared" si="70"/>
        <v>144</v>
      </c>
      <c r="K900" s="4">
        <f t="shared" si="73"/>
        <v>7200</v>
      </c>
      <c r="L900" s="6">
        <f t="shared" si="74"/>
        <v>125319.36434399999</v>
      </c>
      <c r="N900" s="22">
        <f t="shared" si="71"/>
        <v>19963.003727903466</v>
      </c>
      <c r="O900" s="14">
        <f t="shared" si="72"/>
        <v>114693868416.34311</v>
      </c>
      <c r="Q900" s="22"/>
      <c r="V900" s="16"/>
      <c r="W900" s="16"/>
      <c r="X900" s="16"/>
      <c r="Z900" s="15"/>
      <c r="AA900" s="16"/>
      <c r="AB900" s="3"/>
      <c r="AC900" s="69"/>
      <c r="AD900" s="3"/>
      <c r="AF900" s="29"/>
      <c r="AG900" s="30"/>
      <c r="AH900" s="29"/>
      <c r="AI900" s="29"/>
      <c r="AJ900" s="31"/>
      <c r="AK900" s="29"/>
      <c r="AL900" s="30"/>
    </row>
    <row r="901" spans="1:38">
      <c r="A901" s="32">
        <v>40714</v>
      </c>
      <c r="B901" s="9">
        <v>50</v>
      </c>
      <c r="C901" s="33">
        <v>17.479558269999998</v>
      </c>
      <c r="D901" s="34">
        <f t="shared" si="68"/>
        <v>6.2775805711459007</v>
      </c>
      <c r="E901" s="34">
        <v>876954.49351353699</v>
      </c>
      <c r="F901" s="3" t="e">
        <f ca="1">VLOOKUP(A901,ERCOT_345kv_West_ATC!A:B,2)</f>
        <v>#N/A</v>
      </c>
      <c r="G901" s="3">
        <f>VLOOKUP(A901,ERCOT_345kv_West_ATC!G:H,2)</f>
        <v>4.8179999999999996</v>
      </c>
      <c r="I901" s="5">
        <f t="shared" si="69"/>
        <v>6</v>
      </c>
      <c r="J901" s="4">
        <f t="shared" si="70"/>
        <v>144</v>
      </c>
      <c r="K901" s="4">
        <f t="shared" si="73"/>
        <v>7200</v>
      </c>
      <c r="L901" s="6">
        <f t="shared" si="74"/>
        <v>125852.81954399998</v>
      </c>
      <c r="N901" s="22">
        <f t="shared" si="71"/>
        <v>20047.981561951819</v>
      </c>
      <c r="O901" s="14">
        <f t="shared" si="72"/>
        <v>114693868416.34311</v>
      </c>
      <c r="Q901" s="22"/>
      <c r="V901" s="16"/>
      <c r="W901" s="16"/>
      <c r="X901" s="16"/>
      <c r="Z901" s="15"/>
      <c r="AA901" s="16"/>
      <c r="AB901" s="3"/>
      <c r="AC901" s="69"/>
      <c r="AD901" s="3"/>
      <c r="AF901" s="29"/>
      <c r="AG901" s="30"/>
      <c r="AH901" s="29"/>
      <c r="AI901" s="29"/>
      <c r="AJ901" s="31"/>
      <c r="AK901" s="29"/>
      <c r="AL901" s="30"/>
    </row>
    <row r="902" spans="1:38">
      <c r="A902" s="32">
        <v>40715</v>
      </c>
      <c r="B902" s="9">
        <v>50</v>
      </c>
      <c r="C902" s="33">
        <v>17.850482970000002</v>
      </c>
      <c r="D902" s="34">
        <f t="shared" si="68"/>
        <v>6.2775805711459007</v>
      </c>
      <c r="E902" s="34">
        <v>876954.49351353699</v>
      </c>
      <c r="F902" s="3" t="e">
        <f ca="1">VLOOKUP(A902,ERCOT_345kv_West_ATC!A:B,2)</f>
        <v>#N/A</v>
      </c>
      <c r="G902" s="3">
        <f>VLOOKUP(A902,ERCOT_345kv_West_ATC!G:H,2)</f>
        <v>4.87</v>
      </c>
      <c r="I902" s="5">
        <f t="shared" si="69"/>
        <v>6</v>
      </c>
      <c r="J902" s="4">
        <f t="shared" si="70"/>
        <v>144</v>
      </c>
      <c r="K902" s="4">
        <f t="shared" si="73"/>
        <v>7200</v>
      </c>
      <c r="L902" s="6">
        <f t="shared" si="74"/>
        <v>128523.47738400001</v>
      </c>
      <c r="N902" s="22">
        <f t="shared" si="71"/>
        <v>20473.40944929354</v>
      </c>
      <c r="O902" s="14">
        <f t="shared" si="72"/>
        <v>114693868416.34311</v>
      </c>
      <c r="Q902" s="22"/>
      <c r="V902" s="16"/>
      <c r="W902" s="16"/>
      <c r="X902" s="16"/>
      <c r="Z902" s="15"/>
      <c r="AA902" s="16"/>
      <c r="AB902" s="3"/>
      <c r="AC902" s="69"/>
      <c r="AD902" s="3"/>
      <c r="AF902" s="29"/>
      <c r="AG902" s="30"/>
      <c r="AH902" s="29"/>
      <c r="AI902" s="29"/>
      <c r="AJ902" s="31"/>
      <c r="AK902" s="29"/>
      <c r="AL902" s="30"/>
    </row>
    <row r="903" spans="1:38">
      <c r="A903" s="32">
        <v>40716</v>
      </c>
      <c r="B903" s="9">
        <v>50</v>
      </c>
      <c r="C903" s="33">
        <v>17.906287110000001</v>
      </c>
      <c r="D903" s="34">
        <f t="shared" si="68"/>
        <v>6.2775805711459007</v>
      </c>
      <c r="E903" s="34">
        <v>876954.49351353699</v>
      </c>
      <c r="F903" s="3" t="e">
        <f ca="1">VLOOKUP(A903,ERCOT_345kv_West_ATC!A:B,2)</f>
        <v>#N/A</v>
      </c>
      <c r="G903" s="3">
        <f>VLOOKUP(A903,ERCOT_345kv_West_ATC!G:H,2)</f>
        <v>4.8070000000000004</v>
      </c>
      <c r="I903" s="5">
        <f t="shared" si="69"/>
        <v>6</v>
      </c>
      <c r="J903" s="4">
        <f t="shared" si="70"/>
        <v>144</v>
      </c>
      <c r="K903" s="4">
        <f t="shared" si="73"/>
        <v>7200</v>
      </c>
      <c r="L903" s="6">
        <f t="shared" si="74"/>
        <v>128925.26719200001</v>
      </c>
      <c r="N903" s="22">
        <f t="shared" si="71"/>
        <v>20537.413376196011</v>
      </c>
      <c r="O903" s="14">
        <f t="shared" si="72"/>
        <v>114693868416.34311</v>
      </c>
      <c r="Q903" s="22"/>
      <c r="V903" s="16"/>
      <c r="W903" s="16"/>
      <c r="X903" s="16"/>
      <c r="Z903" s="15"/>
      <c r="AA903" s="16"/>
      <c r="AB903" s="3"/>
      <c r="AC903" s="69"/>
      <c r="AD903" s="3"/>
      <c r="AF903" s="29"/>
      <c r="AG903" s="30"/>
      <c r="AH903" s="29"/>
      <c r="AI903" s="29"/>
      <c r="AJ903" s="31"/>
      <c r="AK903" s="29"/>
      <c r="AL903" s="30"/>
    </row>
    <row r="904" spans="1:38">
      <c r="A904" s="32">
        <v>40717</v>
      </c>
      <c r="B904" s="9">
        <v>50</v>
      </c>
      <c r="C904" s="33">
        <v>18.168397599999999</v>
      </c>
      <c r="D904" s="34">
        <f t="shared" si="68"/>
        <v>6.2775805711459007</v>
      </c>
      <c r="E904" s="34">
        <v>876954.49351353699</v>
      </c>
      <c r="F904" s="3" t="e">
        <f ca="1">VLOOKUP(A904,ERCOT_345kv_West_ATC!A:B,2)</f>
        <v>#N/A</v>
      </c>
      <c r="G904" s="3">
        <f>VLOOKUP(A904,ERCOT_345kv_West_ATC!G:H,2)</f>
        <v>4.6980000000000004</v>
      </c>
      <c r="I904" s="5">
        <f t="shared" si="69"/>
        <v>6</v>
      </c>
      <c r="J904" s="4">
        <f t="shared" si="70"/>
        <v>144</v>
      </c>
      <c r="K904" s="4">
        <f t="shared" si="73"/>
        <v>7200</v>
      </c>
      <c r="L904" s="6">
        <f t="shared" si="74"/>
        <v>130812.46272</v>
      </c>
      <c r="N904" s="22">
        <f t="shared" si="71"/>
        <v>20838.038036702041</v>
      </c>
      <c r="O904" s="14">
        <f t="shared" si="72"/>
        <v>114693868416.34311</v>
      </c>
      <c r="Q904" s="22"/>
      <c r="V904" s="16"/>
      <c r="W904" s="16"/>
      <c r="X904" s="16"/>
      <c r="Z904" s="15"/>
      <c r="AA904" s="16"/>
      <c r="AB904" s="3"/>
      <c r="AC904" s="69"/>
      <c r="AD904" s="3"/>
      <c r="AF904" s="29"/>
      <c r="AG904" s="30"/>
      <c r="AH904" s="29"/>
      <c r="AI904" s="29"/>
      <c r="AJ904" s="31"/>
      <c r="AK904" s="29"/>
      <c r="AL904" s="30"/>
    </row>
    <row r="905" spans="1:38">
      <c r="A905" s="32">
        <v>40718</v>
      </c>
      <c r="B905" s="9">
        <v>50</v>
      </c>
      <c r="C905" s="33">
        <v>18.585396060000001</v>
      </c>
      <c r="D905" s="34">
        <f t="shared" si="68"/>
        <v>9.8727936015999695</v>
      </c>
      <c r="E905" s="34">
        <v>1379192.2882280699</v>
      </c>
      <c r="F905" s="3" t="e">
        <f ca="1">VLOOKUP(A905,ERCOT_345kv_West_ATC!A:B,2)</f>
        <v>#N/A</v>
      </c>
      <c r="G905" s="3">
        <f>VLOOKUP(A905,ERCOT_345kv_West_ATC!G:H,2)</f>
        <v>4.7279999999999998</v>
      </c>
      <c r="I905" s="5">
        <f t="shared" si="69"/>
        <v>6</v>
      </c>
      <c r="J905" s="4">
        <f t="shared" si="70"/>
        <v>144</v>
      </c>
      <c r="K905" s="4">
        <f t="shared" si="73"/>
        <v>7200</v>
      </c>
      <c r="L905" s="6">
        <f t="shared" si="74"/>
        <v>133814.85163200001</v>
      </c>
      <c r="N905" s="22">
        <f t="shared" si="71"/>
        <v>13553.899436357526</v>
      </c>
      <c r="O905" s="14">
        <f t="shared" si="72"/>
        <v>72927686838.638855</v>
      </c>
      <c r="Q905" s="22"/>
      <c r="V905" s="16"/>
      <c r="W905" s="16"/>
      <c r="X905" s="16"/>
      <c r="Z905" s="15"/>
      <c r="AA905" s="16"/>
      <c r="AB905" s="3"/>
      <c r="AC905" s="69"/>
      <c r="AD905" s="3"/>
      <c r="AF905" s="29"/>
      <c r="AG905" s="30"/>
      <c r="AH905" s="29"/>
      <c r="AI905" s="29"/>
      <c r="AJ905" s="31"/>
      <c r="AK905" s="29"/>
      <c r="AL905" s="30"/>
    </row>
    <row r="906" spans="1:38">
      <c r="A906" s="32">
        <v>40719</v>
      </c>
      <c r="B906" s="9">
        <v>50</v>
      </c>
      <c r="C906" s="33">
        <v>17.94327564</v>
      </c>
      <c r="D906" s="34">
        <f t="shared" si="68"/>
        <v>9.8727936015999695</v>
      </c>
      <c r="E906" s="34">
        <v>1379192.2882280699</v>
      </c>
      <c r="F906" s="3" t="e">
        <f ca="1">VLOOKUP(A906,ERCOT_345kv_West_ATC!A:B,2)</f>
        <v>#N/A</v>
      </c>
      <c r="G906" s="3">
        <f>VLOOKUP(A906,ERCOT_345kv_West_ATC!G:H,2)</f>
        <v>4.7279999999999998</v>
      </c>
      <c r="I906" s="5">
        <f t="shared" si="69"/>
        <v>6</v>
      </c>
      <c r="J906" s="4">
        <f t="shared" si="70"/>
        <v>144</v>
      </c>
      <c r="K906" s="4">
        <f t="shared" si="73"/>
        <v>7200</v>
      </c>
      <c r="L906" s="6">
        <f t="shared" si="74"/>
        <v>129191.58460799999</v>
      </c>
      <c r="N906" s="22">
        <f t="shared" si="71"/>
        <v>13085.61586733297</v>
      </c>
      <c r="O906" s="14">
        <f t="shared" si="72"/>
        <v>72927686838.638855</v>
      </c>
      <c r="Q906" s="22"/>
      <c r="V906" s="16"/>
      <c r="W906" s="16"/>
      <c r="X906" s="16"/>
      <c r="Z906" s="15"/>
      <c r="AA906" s="16"/>
      <c r="AB906" s="3"/>
      <c r="AC906" s="69"/>
      <c r="AD906" s="3"/>
      <c r="AF906" s="29"/>
      <c r="AG906" s="30"/>
      <c r="AH906" s="29"/>
      <c r="AI906" s="29"/>
      <c r="AJ906" s="31"/>
      <c r="AK906" s="29"/>
      <c r="AL906" s="30"/>
    </row>
    <row r="907" spans="1:38">
      <c r="A907" s="32">
        <v>40720</v>
      </c>
      <c r="B907" s="9">
        <v>50</v>
      </c>
      <c r="C907" s="33">
        <v>16.36643857</v>
      </c>
      <c r="D907" s="34">
        <f t="shared" si="68"/>
        <v>9.8727936015999695</v>
      </c>
      <c r="E907" s="34">
        <v>1379192.2882280699</v>
      </c>
      <c r="F907" s="3" t="e">
        <f ca="1">VLOOKUP(A907,ERCOT_345kv_West_ATC!A:B,2)</f>
        <v>#N/A</v>
      </c>
      <c r="G907" s="3">
        <f>VLOOKUP(A907,ERCOT_345kv_West_ATC!G:H,2)</f>
        <v>4.7279999999999998</v>
      </c>
      <c r="I907" s="5">
        <f t="shared" si="69"/>
        <v>6</v>
      </c>
      <c r="J907" s="4">
        <f t="shared" si="70"/>
        <v>144</v>
      </c>
      <c r="K907" s="4">
        <f t="shared" si="73"/>
        <v>7200</v>
      </c>
      <c r="L907" s="6">
        <f t="shared" si="74"/>
        <v>117838.35770399999</v>
      </c>
      <c r="N907" s="22">
        <f t="shared" si="71"/>
        <v>11935.665066967802</v>
      </c>
      <c r="O907" s="14">
        <f t="shared" si="72"/>
        <v>72927686838.638855</v>
      </c>
      <c r="Q907" s="22"/>
      <c r="V907" s="16"/>
      <c r="W907" s="16"/>
      <c r="X907" s="16"/>
      <c r="Z907" s="15"/>
      <c r="AA907" s="16"/>
      <c r="AB907" s="3"/>
      <c r="AC907" s="69"/>
      <c r="AD907" s="3"/>
      <c r="AF907" s="29"/>
      <c r="AG907" s="30"/>
      <c r="AH907" s="29"/>
      <c r="AI907" s="29"/>
      <c r="AJ907" s="31"/>
      <c r="AK907" s="29"/>
      <c r="AL907" s="30"/>
    </row>
    <row r="908" spans="1:38">
      <c r="A908" s="32">
        <v>40721</v>
      </c>
      <c r="B908" s="9">
        <v>50</v>
      </c>
      <c r="C908" s="33">
        <v>16.750066669999999</v>
      </c>
      <c r="D908" s="34">
        <f t="shared" si="68"/>
        <v>9.8727936015999695</v>
      </c>
      <c r="E908" s="34">
        <v>1379192.2882280699</v>
      </c>
      <c r="F908" s="3" t="e">
        <f ca="1">VLOOKUP(A908,ERCOT_345kv_West_ATC!A:B,2)</f>
        <v>#N/A</v>
      </c>
      <c r="G908" s="3">
        <f>VLOOKUP(A908,ERCOT_345kv_West_ATC!G:H,2)</f>
        <v>4.7210000000000001</v>
      </c>
      <c r="I908" s="5">
        <f t="shared" si="69"/>
        <v>6</v>
      </c>
      <c r="J908" s="4">
        <f t="shared" si="70"/>
        <v>144</v>
      </c>
      <c r="K908" s="4">
        <f t="shared" si="73"/>
        <v>7200</v>
      </c>
      <c r="L908" s="6">
        <f t="shared" si="74"/>
        <v>120600.48002399999</v>
      </c>
      <c r="N908" s="22">
        <f t="shared" si="71"/>
        <v>12215.436166360823</v>
      </c>
      <c r="O908" s="14">
        <f t="shared" si="72"/>
        <v>72927686838.638855</v>
      </c>
      <c r="Q908" s="22"/>
      <c r="V908" s="16"/>
      <c r="W908" s="16"/>
      <c r="X908" s="16"/>
      <c r="Z908" s="15"/>
      <c r="AA908" s="16"/>
      <c r="AB908" s="3"/>
      <c r="AC908" s="69"/>
      <c r="AD908" s="3"/>
      <c r="AF908" s="29"/>
      <c r="AG908" s="30"/>
      <c r="AH908" s="29"/>
      <c r="AI908" s="29"/>
      <c r="AJ908" s="31"/>
      <c r="AK908" s="29"/>
      <c r="AL908" s="30"/>
    </row>
    <row r="909" spans="1:38">
      <c r="A909" s="32">
        <v>40722</v>
      </c>
      <c r="B909" s="9">
        <v>50</v>
      </c>
      <c r="C909" s="33">
        <v>16.943002499999999</v>
      </c>
      <c r="D909" s="34">
        <f t="shared" si="68"/>
        <v>9.8727936015999695</v>
      </c>
      <c r="E909" s="34">
        <v>1379192.2882280699</v>
      </c>
      <c r="F909" s="3" t="e">
        <f ca="1">VLOOKUP(A909,ERCOT_345kv_West_ATC!A:B,2)</f>
        <v>#N/A</v>
      </c>
      <c r="G909" s="3">
        <f>VLOOKUP(A909,ERCOT_345kv_West_ATC!G:H,2)</f>
        <v>4.7960000000000003</v>
      </c>
      <c r="I909" s="5">
        <f t="shared" si="69"/>
        <v>6</v>
      </c>
      <c r="J909" s="4">
        <f t="shared" si="70"/>
        <v>144</v>
      </c>
      <c r="K909" s="4">
        <f t="shared" si="73"/>
        <v>7200</v>
      </c>
      <c r="L909" s="6">
        <f t="shared" si="74"/>
        <v>121989.61799999999</v>
      </c>
      <c r="N909" s="22">
        <f t="shared" si="71"/>
        <v>12356.139804262752</v>
      </c>
      <c r="O909" s="14">
        <f t="shared" si="72"/>
        <v>72927686838.638855</v>
      </c>
      <c r="Q909" s="22"/>
      <c r="V909" s="16"/>
      <c r="W909" s="16"/>
      <c r="X909" s="16"/>
      <c r="Z909" s="15"/>
      <c r="AA909" s="16"/>
      <c r="AB909" s="3"/>
      <c r="AC909" s="69"/>
      <c r="AD909" s="3"/>
      <c r="AF909" s="29"/>
      <c r="AG909" s="30"/>
      <c r="AH909" s="29"/>
      <c r="AI909" s="29"/>
      <c r="AJ909" s="31"/>
      <c r="AK909" s="29"/>
      <c r="AL909" s="30"/>
    </row>
    <row r="910" spans="1:38">
      <c r="A910" s="32">
        <v>40723</v>
      </c>
      <c r="B910" s="9">
        <v>50</v>
      </c>
      <c r="C910" s="33">
        <v>16.89983333</v>
      </c>
      <c r="D910" s="34">
        <f t="shared" si="68"/>
        <v>9.8727936015999695</v>
      </c>
      <c r="E910" s="34">
        <v>1379192.2882280699</v>
      </c>
      <c r="F910" s="3" t="e">
        <f ca="1">VLOOKUP(A910,ERCOT_345kv_West_ATC!A:B,2)</f>
        <v>#N/A</v>
      </c>
      <c r="G910" s="3">
        <f>VLOOKUP(A910,ERCOT_345kv_West_ATC!G:H,2)</f>
        <v>4.7569999999999997</v>
      </c>
      <c r="I910" s="5">
        <f t="shared" si="69"/>
        <v>6</v>
      </c>
      <c r="J910" s="4">
        <f t="shared" si="70"/>
        <v>144</v>
      </c>
      <c r="K910" s="4">
        <f t="shared" si="73"/>
        <v>7200</v>
      </c>
      <c r="L910" s="6">
        <f t="shared" si="74"/>
        <v>121678.79997599999</v>
      </c>
      <c r="N910" s="22">
        <f t="shared" si="71"/>
        <v>12324.657527154312</v>
      </c>
      <c r="O910" s="14">
        <f t="shared" si="72"/>
        <v>72927686838.638855</v>
      </c>
      <c r="Q910" s="22"/>
      <c r="V910" s="16"/>
      <c r="W910" s="16"/>
      <c r="X910" s="16"/>
      <c r="Z910" s="15"/>
      <c r="AA910" s="16"/>
      <c r="AB910" s="3"/>
      <c r="AC910" s="69"/>
      <c r="AD910" s="3"/>
      <c r="AF910" s="29"/>
      <c r="AG910" s="30"/>
      <c r="AH910" s="29"/>
      <c r="AI910" s="29"/>
      <c r="AJ910" s="31"/>
      <c r="AK910" s="29"/>
      <c r="AL910" s="30"/>
    </row>
    <row r="911" spans="1:38">
      <c r="A911" s="32">
        <v>40724</v>
      </c>
      <c r="B911" s="9">
        <v>50</v>
      </c>
      <c r="C911" s="33">
        <v>16.153598129999999</v>
      </c>
      <c r="D911" s="34">
        <f t="shared" si="68"/>
        <v>9.8727936015999695</v>
      </c>
      <c r="E911" s="34">
        <v>1379192.2882280699</v>
      </c>
      <c r="F911" s="3" t="e">
        <f ca="1">VLOOKUP(A911,ERCOT_345kv_West_ATC!A:B,2)</f>
        <v>#N/A</v>
      </c>
      <c r="G911" s="3">
        <f>VLOOKUP(A911,ERCOT_345kv_West_ATC!G:H,2)</f>
        <v>4.835</v>
      </c>
      <c r="I911" s="5">
        <f t="shared" si="69"/>
        <v>6</v>
      </c>
      <c r="J911" s="4">
        <f t="shared" si="70"/>
        <v>144</v>
      </c>
      <c r="K911" s="4">
        <f t="shared" si="73"/>
        <v>7200</v>
      </c>
      <c r="L911" s="6">
        <f t="shared" si="74"/>
        <v>116305.90653599999</v>
      </c>
      <c r="N911" s="22">
        <f t="shared" si="71"/>
        <v>11780.445457418622</v>
      </c>
      <c r="O911" s="14">
        <f t="shared" si="72"/>
        <v>72927686838.638855</v>
      </c>
      <c r="Q911" s="22"/>
      <c r="V911" s="16"/>
      <c r="W911" s="16"/>
      <c r="X911" s="16"/>
      <c r="Z911" s="15"/>
      <c r="AA911" s="16"/>
      <c r="AB911" s="3"/>
      <c r="AC911" s="69"/>
      <c r="AD911" s="3"/>
      <c r="AF911" s="29"/>
      <c r="AG911" s="30"/>
      <c r="AH911" s="29"/>
      <c r="AI911" s="29"/>
      <c r="AJ911" s="31"/>
      <c r="AK911" s="29"/>
      <c r="AL911" s="30"/>
    </row>
    <row r="912" spans="1:38">
      <c r="A912" s="32">
        <v>40725</v>
      </c>
      <c r="B912" s="9">
        <v>50</v>
      </c>
      <c r="C912" s="33">
        <v>15.36332818</v>
      </c>
      <c r="D912" s="34">
        <f t="shared" si="68"/>
        <v>9.8727936015999695</v>
      </c>
      <c r="E912" s="34">
        <v>1379192.2882280699</v>
      </c>
      <c r="F912" s="3" t="e">
        <f ca="1">VLOOKUP(A912,ERCOT_345kv_West_ATC!A:B,2)</f>
        <v>#N/A</v>
      </c>
      <c r="G912" s="3">
        <f>VLOOKUP(A912,ERCOT_345kv_West_ATC!G:H,2)</f>
        <v>4.8029999999999999</v>
      </c>
      <c r="I912" s="5">
        <f t="shared" si="69"/>
        <v>6</v>
      </c>
      <c r="J912" s="4">
        <f t="shared" si="70"/>
        <v>144</v>
      </c>
      <c r="K912" s="4">
        <f t="shared" si="73"/>
        <v>7200</v>
      </c>
      <c r="L912" s="6">
        <f t="shared" si="74"/>
        <v>110615.962896</v>
      </c>
      <c r="N912" s="22">
        <f t="shared" si="71"/>
        <v>11204.119863102755</v>
      </c>
      <c r="O912" s="14">
        <f t="shared" si="72"/>
        <v>72927686838.638855</v>
      </c>
      <c r="Q912" s="22"/>
      <c r="V912" s="16"/>
      <c r="W912" s="16"/>
      <c r="X912" s="16"/>
      <c r="Z912" s="15"/>
      <c r="AA912" s="16"/>
      <c r="AB912" s="3"/>
      <c r="AC912" s="69"/>
      <c r="AD912" s="3"/>
      <c r="AF912" s="29"/>
      <c r="AG912" s="30"/>
      <c r="AH912" s="29"/>
      <c r="AI912" s="29"/>
      <c r="AJ912" s="31"/>
      <c r="AK912" s="29"/>
      <c r="AL912" s="30"/>
    </row>
    <row r="913" spans="1:38">
      <c r="A913" s="32">
        <v>40726</v>
      </c>
      <c r="B913" s="9">
        <v>50</v>
      </c>
      <c r="C913" s="33">
        <v>15.4</v>
      </c>
      <c r="D913" s="34">
        <f t="shared" si="68"/>
        <v>9.8727936015999695</v>
      </c>
      <c r="E913" s="34">
        <v>1379192.2882280699</v>
      </c>
      <c r="F913" s="3" t="e">
        <f ca="1">VLOOKUP(A913,ERCOT_345kv_West_ATC!A:B,2)</f>
        <v>#N/A</v>
      </c>
      <c r="G913" s="3">
        <f>VLOOKUP(A913,ERCOT_345kv_West_ATC!G:H,2)</f>
        <v>4.8029999999999999</v>
      </c>
      <c r="I913" s="5">
        <f t="shared" si="69"/>
        <v>6</v>
      </c>
      <c r="J913" s="4">
        <f t="shared" si="70"/>
        <v>144</v>
      </c>
      <c r="K913" s="4">
        <f t="shared" si="73"/>
        <v>7200</v>
      </c>
      <c r="L913" s="6">
        <f t="shared" si="74"/>
        <v>110880</v>
      </c>
      <c r="N913" s="22">
        <f t="shared" si="71"/>
        <v>11230.863773150384</v>
      </c>
      <c r="O913" s="14">
        <f t="shared" si="72"/>
        <v>72927686838.638855</v>
      </c>
      <c r="Q913" s="22"/>
      <c r="V913" s="16"/>
      <c r="W913" s="16"/>
      <c r="X913" s="16"/>
      <c r="Z913" s="15"/>
      <c r="AA913" s="16"/>
      <c r="AB913" s="3"/>
      <c r="AC913" s="69"/>
      <c r="AD913" s="3"/>
      <c r="AF913" s="29"/>
      <c r="AG913" s="30"/>
      <c r="AH913" s="29"/>
      <c r="AI913" s="29"/>
      <c r="AJ913" s="31"/>
      <c r="AK913" s="29"/>
      <c r="AL913" s="30"/>
    </row>
    <row r="914" spans="1:38">
      <c r="A914" s="32">
        <v>40727</v>
      </c>
      <c r="B914" s="9">
        <v>50</v>
      </c>
      <c r="C914" s="33">
        <v>15.44039667</v>
      </c>
      <c r="D914" s="34">
        <f t="shared" si="68"/>
        <v>9.8727936015999695</v>
      </c>
      <c r="E914" s="34">
        <v>1379192.2882280699</v>
      </c>
      <c r="F914" s="3" t="e">
        <f ca="1">VLOOKUP(A914,ERCOT_345kv_West_ATC!A:B,2)</f>
        <v>#N/A</v>
      </c>
      <c r="G914" s="3">
        <f>VLOOKUP(A914,ERCOT_345kv_West_ATC!G:H,2)</f>
        <v>4.8029999999999999</v>
      </c>
      <c r="I914" s="5">
        <f t="shared" si="69"/>
        <v>6</v>
      </c>
      <c r="J914" s="4">
        <f t="shared" si="70"/>
        <v>144</v>
      </c>
      <c r="K914" s="4">
        <f t="shared" si="73"/>
        <v>7200</v>
      </c>
      <c r="L914" s="6">
        <f t="shared" si="74"/>
        <v>111170.85602400001</v>
      </c>
      <c r="N914" s="22">
        <f t="shared" si="71"/>
        <v>11260.324130141224</v>
      </c>
      <c r="O914" s="14">
        <f t="shared" si="72"/>
        <v>72927686838.638855</v>
      </c>
      <c r="Q914" s="22"/>
      <c r="V914" s="16"/>
      <c r="W914" s="16"/>
      <c r="X914" s="16"/>
      <c r="Z914" s="15"/>
      <c r="AA914" s="16"/>
      <c r="AB914" s="3"/>
      <c r="AC914" s="69"/>
      <c r="AD914" s="3"/>
      <c r="AF914" s="29"/>
      <c r="AG914" s="30"/>
      <c r="AH914" s="29"/>
      <c r="AI914" s="29"/>
      <c r="AJ914" s="31"/>
      <c r="AK914" s="29"/>
      <c r="AL914" s="30"/>
    </row>
    <row r="915" spans="1:38">
      <c r="A915" s="32">
        <v>40728</v>
      </c>
      <c r="B915" s="9">
        <v>50</v>
      </c>
      <c r="C915" s="33">
        <v>13.820055999999999</v>
      </c>
      <c r="D915" s="34">
        <f t="shared" si="68"/>
        <v>9.8727936015999695</v>
      </c>
      <c r="E915" s="34">
        <v>1379192.2882280699</v>
      </c>
      <c r="F915" s="3" t="e">
        <f ca="1">VLOOKUP(A915,ERCOT_345kv_West_ATC!A:B,2)</f>
        <v>#N/A</v>
      </c>
      <c r="G915" s="3">
        <f>VLOOKUP(A915,ERCOT_345kv_West_ATC!G:H,2)</f>
        <v>4.8029999999999999</v>
      </c>
      <c r="I915" s="5">
        <f t="shared" si="69"/>
        <v>6</v>
      </c>
      <c r="J915" s="4">
        <f t="shared" si="70"/>
        <v>144</v>
      </c>
      <c r="K915" s="4">
        <f t="shared" si="73"/>
        <v>7200</v>
      </c>
      <c r="L915" s="6">
        <f t="shared" si="74"/>
        <v>99504.403200000001</v>
      </c>
      <c r="N915" s="22">
        <f t="shared" si="71"/>
        <v>10078.64716060452</v>
      </c>
      <c r="O915" s="14">
        <f t="shared" si="72"/>
        <v>72927686838.638855</v>
      </c>
      <c r="Q915" s="22"/>
      <c r="V915" s="16"/>
      <c r="W915" s="16"/>
      <c r="X915" s="16"/>
      <c r="Z915" s="15"/>
      <c r="AA915" s="16"/>
      <c r="AB915" s="3"/>
      <c r="AC915" s="69"/>
      <c r="AD915" s="3"/>
      <c r="AF915" s="29"/>
      <c r="AG915" s="30"/>
      <c r="AH915" s="29"/>
      <c r="AI915" s="29"/>
      <c r="AJ915" s="31"/>
      <c r="AK915" s="29"/>
      <c r="AL915" s="30"/>
    </row>
    <row r="916" spans="1:38">
      <c r="A916" s="32">
        <v>40729</v>
      </c>
      <c r="B916" s="9">
        <v>50</v>
      </c>
      <c r="C916" s="33">
        <v>12.88680563</v>
      </c>
      <c r="D916" s="34">
        <f t="shared" si="68"/>
        <v>9.8727936015999695</v>
      </c>
      <c r="E916" s="34">
        <v>1379192.2882280699</v>
      </c>
      <c r="F916" s="3" t="e">
        <f ca="1">VLOOKUP(A916,ERCOT_345kv_West_ATC!A:B,2)</f>
        <v>#N/A</v>
      </c>
      <c r="G916" s="3">
        <f>VLOOKUP(A916,ERCOT_345kv_West_ATC!G:H,2)</f>
        <v>4.8380000000000001</v>
      </c>
      <c r="I916" s="5">
        <f t="shared" si="69"/>
        <v>6</v>
      </c>
      <c r="J916" s="4">
        <f t="shared" si="70"/>
        <v>144</v>
      </c>
      <c r="K916" s="4">
        <f t="shared" si="73"/>
        <v>7200</v>
      </c>
      <c r="L916" s="6">
        <f t="shared" si="74"/>
        <v>92785.000535999992</v>
      </c>
      <c r="N916" s="22">
        <f t="shared" si="71"/>
        <v>9398.0492533504803</v>
      </c>
      <c r="O916" s="14">
        <f t="shared" si="72"/>
        <v>72927686838.638855</v>
      </c>
      <c r="Q916" s="22"/>
      <c r="V916" s="16"/>
      <c r="W916" s="16"/>
      <c r="X916" s="16"/>
      <c r="Z916" s="15"/>
      <c r="AA916" s="16"/>
      <c r="AB916" s="3"/>
      <c r="AC916" s="69"/>
      <c r="AD916" s="3"/>
      <c r="AF916" s="29"/>
      <c r="AG916" s="30"/>
      <c r="AH916" s="29"/>
      <c r="AI916" s="29"/>
      <c r="AJ916" s="31"/>
      <c r="AK916" s="29"/>
      <c r="AL916" s="30"/>
    </row>
    <row r="917" spans="1:38">
      <c r="A917" s="32">
        <v>40730</v>
      </c>
      <c r="B917" s="9">
        <v>50</v>
      </c>
      <c r="C917" s="33">
        <v>14.76707111</v>
      </c>
      <c r="D917" s="34">
        <f t="shared" si="68"/>
        <v>11.188760937028977</v>
      </c>
      <c r="E917" s="34">
        <v>1563027.99611622</v>
      </c>
      <c r="F917" s="3" t="e">
        <f ca="1">VLOOKUP(A917,ERCOT_345kv_West_ATC!A:B,2)</f>
        <v>#N/A</v>
      </c>
      <c r="G917" s="3">
        <f>VLOOKUP(A917,ERCOT_345kv_West_ATC!G:H,2)</f>
        <v>4.7380000000000004</v>
      </c>
      <c r="I917" s="5">
        <f t="shared" si="69"/>
        <v>6</v>
      </c>
      <c r="J917" s="4">
        <f t="shared" si="70"/>
        <v>144</v>
      </c>
      <c r="K917" s="4">
        <f t="shared" si="73"/>
        <v>7200</v>
      </c>
      <c r="L917" s="6">
        <f t="shared" si="74"/>
        <v>106322.91199199999</v>
      </c>
      <c r="N917" s="22">
        <f t="shared" si="71"/>
        <v>9502.652938103849</v>
      </c>
      <c r="O917" s="14">
        <f t="shared" si="72"/>
        <v>64350289013.430847</v>
      </c>
      <c r="Q917" s="22"/>
      <c r="V917" s="16"/>
      <c r="W917" s="16"/>
      <c r="X917" s="16"/>
      <c r="Z917" s="15"/>
      <c r="AA917" s="16"/>
      <c r="AB917" s="3"/>
      <c r="AC917" s="69"/>
      <c r="AD917" s="3"/>
      <c r="AF917" s="29"/>
      <c r="AG917" s="30"/>
      <c r="AH917" s="29"/>
      <c r="AI917" s="29"/>
      <c r="AJ917" s="31"/>
      <c r="AK917" s="29"/>
      <c r="AL917" s="30"/>
    </row>
    <row r="918" spans="1:38">
      <c r="A918" s="32">
        <v>40731</v>
      </c>
      <c r="B918" s="9">
        <v>50</v>
      </c>
      <c r="C918" s="33">
        <v>14.770078460000001</v>
      </c>
      <c r="D918" s="34">
        <f t="shared" si="68"/>
        <v>11.188760937028977</v>
      </c>
      <c r="E918" s="34">
        <v>1563027.99611622</v>
      </c>
      <c r="F918" s="3" t="e">
        <f ca="1">VLOOKUP(A918,ERCOT_345kv_West_ATC!A:B,2)</f>
        <v>#N/A</v>
      </c>
      <c r="G918" s="3">
        <f>VLOOKUP(A918,ERCOT_345kv_West_ATC!G:H,2)</f>
        <v>4.6790000000000003</v>
      </c>
      <c r="I918" s="5">
        <f t="shared" si="69"/>
        <v>6</v>
      </c>
      <c r="J918" s="4">
        <f t="shared" si="70"/>
        <v>144</v>
      </c>
      <c r="K918" s="4">
        <f t="shared" si="73"/>
        <v>7200</v>
      </c>
      <c r="L918" s="6">
        <f t="shared" si="74"/>
        <v>106344.564912</v>
      </c>
      <c r="N918" s="22">
        <f t="shared" si="71"/>
        <v>9504.5881765204958</v>
      </c>
      <c r="O918" s="14">
        <f t="shared" si="72"/>
        <v>64350289013.430847</v>
      </c>
      <c r="Q918" s="22"/>
      <c r="V918" s="16"/>
      <c r="W918" s="16"/>
      <c r="X918" s="16"/>
      <c r="Z918" s="15"/>
      <c r="AA918" s="16"/>
      <c r="AB918" s="3"/>
      <c r="AC918" s="69"/>
      <c r="AD918" s="3"/>
      <c r="AF918" s="29"/>
      <c r="AG918" s="30"/>
      <c r="AH918" s="29"/>
      <c r="AI918" s="29"/>
      <c r="AJ918" s="31"/>
      <c r="AK918" s="29"/>
      <c r="AL918" s="30"/>
    </row>
    <row r="919" spans="1:38">
      <c r="A919" s="32">
        <v>40732</v>
      </c>
      <c r="B919" s="9">
        <v>50</v>
      </c>
      <c r="C919" s="33">
        <v>14.31377</v>
      </c>
      <c r="D919" s="34">
        <f t="shared" si="68"/>
        <v>11.188760937028977</v>
      </c>
      <c r="E919" s="34">
        <v>1563027.99611622</v>
      </c>
      <c r="F919" s="3" t="e">
        <f ca="1">VLOOKUP(A919,ERCOT_345kv_West_ATC!A:B,2)</f>
        <v>#N/A</v>
      </c>
      <c r="G919" s="3">
        <f>VLOOKUP(A919,ERCOT_345kv_West_ATC!G:H,2)</f>
        <v>4.742</v>
      </c>
      <c r="I919" s="5">
        <f t="shared" si="69"/>
        <v>6</v>
      </c>
      <c r="J919" s="4">
        <f t="shared" si="70"/>
        <v>144</v>
      </c>
      <c r="K919" s="4">
        <f t="shared" si="73"/>
        <v>7200</v>
      </c>
      <c r="L919" s="6">
        <f t="shared" si="74"/>
        <v>103059.144</v>
      </c>
      <c r="N919" s="22">
        <f t="shared" si="71"/>
        <v>9210.9523637177608</v>
      </c>
      <c r="O919" s="14">
        <f t="shared" si="72"/>
        <v>64350289013.430847</v>
      </c>
      <c r="Q919" s="22"/>
      <c r="V919" s="16"/>
      <c r="W919" s="16"/>
      <c r="X919" s="16"/>
      <c r="Z919" s="15"/>
      <c r="AA919" s="16"/>
      <c r="AB919" s="3"/>
      <c r="AC919" s="69"/>
      <c r="AD919" s="3"/>
      <c r="AF919" s="29"/>
      <c r="AG919" s="30"/>
      <c r="AH919" s="29"/>
      <c r="AI919" s="29"/>
      <c r="AJ919" s="31"/>
      <c r="AK919" s="29"/>
      <c r="AL919" s="30"/>
    </row>
    <row r="920" spans="1:38">
      <c r="A920" s="32">
        <v>40733</v>
      </c>
      <c r="B920" s="9">
        <v>50</v>
      </c>
      <c r="C920" s="33">
        <v>14.3775</v>
      </c>
      <c r="D920" s="34">
        <f t="shared" si="68"/>
        <v>11.188760937028977</v>
      </c>
      <c r="E920" s="34">
        <v>1563027.99611622</v>
      </c>
      <c r="F920" s="3" t="e">
        <f ca="1">VLOOKUP(A920,ERCOT_345kv_West_ATC!A:B,2)</f>
        <v>#N/A</v>
      </c>
      <c r="G920" s="3">
        <f>VLOOKUP(A920,ERCOT_345kv_West_ATC!G:H,2)</f>
        <v>4.742</v>
      </c>
      <c r="I920" s="5">
        <f t="shared" si="69"/>
        <v>6</v>
      </c>
      <c r="J920" s="4">
        <f t="shared" si="70"/>
        <v>144</v>
      </c>
      <c r="K920" s="4">
        <f t="shared" si="73"/>
        <v>7200</v>
      </c>
      <c r="L920" s="6">
        <f t="shared" si="74"/>
        <v>103518</v>
      </c>
      <c r="N920" s="22">
        <f t="shared" si="71"/>
        <v>9251.9628029060204</v>
      </c>
      <c r="O920" s="14">
        <f t="shared" si="72"/>
        <v>64350289013.430847</v>
      </c>
      <c r="Q920" s="22"/>
      <c r="V920" s="16"/>
      <c r="W920" s="16"/>
      <c r="X920" s="16"/>
      <c r="Z920" s="15"/>
      <c r="AA920" s="16"/>
      <c r="AB920" s="3"/>
      <c r="AC920" s="69"/>
      <c r="AD920" s="3"/>
      <c r="AF920" s="29"/>
      <c r="AG920" s="30"/>
      <c r="AH920" s="29"/>
      <c r="AI920" s="29"/>
      <c r="AJ920" s="31"/>
      <c r="AK920" s="29"/>
      <c r="AL920" s="30"/>
    </row>
    <row r="921" spans="1:38">
      <c r="A921" s="32">
        <v>40734</v>
      </c>
      <c r="B921" s="9">
        <v>50</v>
      </c>
      <c r="C921" s="33">
        <v>14.747389999999999</v>
      </c>
      <c r="D921" s="34">
        <f t="shared" si="68"/>
        <v>11.188760937028977</v>
      </c>
      <c r="E921" s="34">
        <v>1563027.99611622</v>
      </c>
      <c r="F921" s="3" t="e">
        <f ca="1">VLOOKUP(A921,ERCOT_345kv_West_ATC!A:B,2)</f>
        <v>#N/A</v>
      </c>
      <c r="G921" s="3">
        <f>VLOOKUP(A921,ERCOT_345kv_West_ATC!G:H,2)</f>
        <v>4.742</v>
      </c>
      <c r="I921" s="5">
        <f t="shared" si="69"/>
        <v>6</v>
      </c>
      <c r="J921" s="4">
        <f t="shared" si="70"/>
        <v>144</v>
      </c>
      <c r="K921" s="4">
        <f t="shared" si="73"/>
        <v>7200</v>
      </c>
      <c r="L921" s="6">
        <f t="shared" si="74"/>
        <v>106181.208</v>
      </c>
      <c r="N921" s="22">
        <f t="shared" si="71"/>
        <v>9489.9880869377994</v>
      </c>
      <c r="O921" s="14">
        <f t="shared" si="72"/>
        <v>64350289013.430847</v>
      </c>
      <c r="Q921" s="22"/>
      <c r="V921" s="16"/>
      <c r="W921" s="16"/>
      <c r="X921" s="16"/>
      <c r="Z921" s="15"/>
      <c r="AA921" s="16"/>
      <c r="AB921" s="3"/>
      <c r="AC921" s="69"/>
      <c r="AD921" s="3"/>
      <c r="AF921" s="29"/>
      <c r="AG921" s="30"/>
      <c r="AH921" s="29"/>
      <c r="AI921" s="29"/>
      <c r="AJ921" s="31"/>
      <c r="AK921" s="29"/>
      <c r="AL921" s="30"/>
    </row>
    <row r="922" spans="1:38">
      <c r="A922" s="32">
        <v>40735</v>
      </c>
      <c r="B922" s="9">
        <v>50</v>
      </c>
      <c r="C922" s="33">
        <v>14.210998419999999</v>
      </c>
      <c r="D922" s="34">
        <f t="shared" si="68"/>
        <v>11.188760937028977</v>
      </c>
      <c r="E922" s="34">
        <v>1563027.99611622</v>
      </c>
      <c r="F922" s="3" t="e">
        <f ca="1">VLOOKUP(A922,ERCOT_345kv_West_ATC!A:B,2)</f>
        <v>#N/A</v>
      </c>
      <c r="G922" s="3">
        <f>VLOOKUP(A922,ERCOT_345kv_West_ATC!G:H,2)</f>
        <v>4.7969999999999997</v>
      </c>
      <c r="I922" s="5">
        <f t="shared" si="69"/>
        <v>6</v>
      </c>
      <c r="J922" s="4">
        <f t="shared" si="70"/>
        <v>144</v>
      </c>
      <c r="K922" s="4">
        <f t="shared" si="73"/>
        <v>7200</v>
      </c>
      <c r="L922" s="6">
        <f t="shared" si="74"/>
        <v>102319.18862399999</v>
      </c>
      <c r="N922" s="22">
        <f t="shared" si="71"/>
        <v>9144.8185549640893</v>
      </c>
      <c r="O922" s="14">
        <f t="shared" si="72"/>
        <v>64350289013.430847</v>
      </c>
      <c r="Q922" s="22"/>
      <c r="V922" s="16"/>
      <c r="W922" s="16"/>
      <c r="X922" s="16"/>
      <c r="Z922" s="15"/>
      <c r="AA922" s="16"/>
      <c r="AB922" s="3"/>
      <c r="AC922" s="69"/>
      <c r="AD922" s="3"/>
      <c r="AF922" s="29"/>
      <c r="AG922" s="30"/>
      <c r="AH922" s="29"/>
      <c r="AI922" s="29"/>
      <c r="AJ922" s="31"/>
      <c r="AK922" s="29"/>
      <c r="AL922" s="30"/>
    </row>
    <row r="923" spans="1:38">
      <c r="A923" s="32">
        <v>40736</v>
      </c>
      <c r="B923" s="9">
        <v>50</v>
      </c>
      <c r="C923" s="33">
        <v>14.016481669999999</v>
      </c>
      <c r="D923" s="34">
        <f t="shared" si="68"/>
        <v>11.188760937028977</v>
      </c>
      <c r="E923" s="34">
        <v>1563027.99611622</v>
      </c>
      <c r="F923" s="3" t="e">
        <f ca="1">VLOOKUP(A923,ERCOT_345kv_West_ATC!A:B,2)</f>
        <v>#N/A</v>
      </c>
      <c r="G923" s="3">
        <f>VLOOKUP(A923,ERCOT_345kv_West_ATC!G:H,2)</f>
        <v>4.8090000000000002</v>
      </c>
      <c r="I923" s="5">
        <f t="shared" si="69"/>
        <v>6</v>
      </c>
      <c r="J923" s="4">
        <f t="shared" si="70"/>
        <v>144</v>
      </c>
      <c r="K923" s="4">
        <f t="shared" si="73"/>
        <v>7200</v>
      </c>
      <c r="L923" s="6">
        <f t="shared" si="74"/>
        <v>100918.668024</v>
      </c>
      <c r="N923" s="22">
        <f t="shared" si="71"/>
        <v>9019.6464641595576</v>
      </c>
      <c r="O923" s="14">
        <f t="shared" si="72"/>
        <v>64350289013.430847</v>
      </c>
      <c r="Q923" s="22"/>
      <c r="V923" s="16"/>
      <c r="W923" s="16"/>
      <c r="X923" s="16"/>
      <c r="Z923" s="15"/>
      <c r="AA923" s="16"/>
      <c r="AB923" s="3"/>
      <c r="AC923" s="69"/>
      <c r="AD923" s="3"/>
      <c r="AF923" s="29"/>
      <c r="AG923" s="30"/>
      <c r="AH923" s="29"/>
      <c r="AI923" s="29"/>
      <c r="AJ923" s="31"/>
      <c r="AK923" s="29"/>
      <c r="AL923" s="30"/>
    </row>
    <row r="924" spans="1:38">
      <c r="A924" s="32">
        <v>40737</v>
      </c>
      <c r="B924" s="9">
        <v>50</v>
      </c>
      <c r="C924" s="33">
        <v>13.95429429</v>
      </c>
      <c r="D924" s="34">
        <f t="shared" si="68"/>
        <v>11.188760937028977</v>
      </c>
      <c r="E924" s="34">
        <v>1563027.99611622</v>
      </c>
      <c r="F924" s="3" t="e">
        <f ca="1">VLOOKUP(A924,ERCOT_345kv_West_ATC!A:B,2)</f>
        <v>#N/A</v>
      </c>
      <c r="G924" s="3">
        <f>VLOOKUP(A924,ERCOT_345kv_West_ATC!G:H,2)</f>
        <v>4.8600000000000003</v>
      </c>
      <c r="I924" s="5">
        <f t="shared" si="69"/>
        <v>6</v>
      </c>
      <c r="J924" s="4">
        <f t="shared" si="70"/>
        <v>144</v>
      </c>
      <c r="K924" s="4">
        <f t="shared" si="73"/>
        <v>7200</v>
      </c>
      <c r="L924" s="6">
        <f t="shared" si="74"/>
        <v>100470.918888</v>
      </c>
      <c r="N924" s="22">
        <f t="shared" si="71"/>
        <v>8979.6287053996784</v>
      </c>
      <c r="O924" s="14">
        <f t="shared" si="72"/>
        <v>64350289013.430847</v>
      </c>
      <c r="Q924" s="22"/>
      <c r="V924" s="16"/>
      <c r="W924" s="16"/>
      <c r="X924" s="16"/>
      <c r="Z924" s="15"/>
      <c r="AA924" s="16"/>
      <c r="AB924" s="3"/>
      <c r="AC924" s="69"/>
      <c r="AD924" s="3"/>
      <c r="AF924" s="29"/>
      <c r="AG924" s="30"/>
      <c r="AH924" s="29"/>
      <c r="AI924" s="29"/>
      <c r="AJ924" s="31"/>
      <c r="AK924" s="29"/>
      <c r="AL924" s="30"/>
    </row>
    <row r="925" spans="1:38">
      <c r="A925" s="32">
        <v>40738</v>
      </c>
      <c r="B925" s="9">
        <v>50</v>
      </c>
      <c r="C925" s="33">
        <v>13.997809</v>
      </c>
      <c r="D925" s="34">
        <f t="shared" si="68"/>
        <v>11.188760937028977</v>
      </c>
      <c r="E925" s="34">
        <v>1563027.99611622</v>
      </c>
      <c r="F925" s="3" t="e">
        <f ca="1">VLOOKUP(A925,ERCOT_345kv_West_ATC!A:B,2)</f>
        <v>#N/A</v>
      </c>
      <c r="G925" s="3">
        <f>VLOOKUP(A925,ERCOT_345kv_West_ATC!G:H,2)</f>
        <v>4.8220000000000001</v>
      </c>
      <c r="I925" s="5">
        <f t="shared" si="69"/>
        <v>6</v>
      </c>
      <c r="J925" s="4">
        <f t="shared" si="70"/>
        <v>144</v>
      </c>
      <c r="K925" s="4">
        <f t="shared" si="73"/>
        <v>7200</v>
      </c>
      <c r="L925" s="6">
        <f t="shared" si="74"/>
        <v>100784.2248</v>
      </c>
      <c r="N925" s="22">
        <f t="shared" si="71"/>
        <v>9007.6305470480329</v>
      </c>
      <c r="O925" s="14">
        <f t="shared" si="72"/>
        <v>64350289013.430847</v>
      </c>
      <c r="Q925" s="22"/>
      <c r="V925" s="16"/>
      <c r="W925" s="16"/>
      <c r="X925" s="16"/>
      <c r="Z925" s="15"/>
      <c r="AA925" s="16"/>
      <c r="AB925" s="3"/>
      <c r="AC925" s="69"/>
      <c r="AD925" s="3"/>
      <c r="AF925" s="29"/>
      <c r="AG925" s="30"/>
      <c r="AH925" s="29"/>
      <c r="AI925" s="29"/>
      <c r="AJ925" s="31"/>
      <c r="AK925" s="29"/>
      <c r="AL925" s="30"/>
    </row>
    <row r="926" spans="1:38">
      <c r="A926" s="32">
        <v>40739</v>
      </c>
      <c r="B926" s="9">
        <v>50</v>
      </c>
      <c r="C926" s="33">
        <v>13.81</v>
      </c>
      <c r="D926" s="34">
        <f t="shared" si="68"/>
        <v>11.188760937028977</v>
      </c>
      <c r="E926" s="34">
        <v>1563027.99611622</v>
      </c>
      <c r="F926" s="3" t="e">
        <f ca="1">VLOOKUP(A926,ERCOT_345kv_West_ATC!A:B,2)</f>
        <v>#N/A</v>
      </c>
      <c r="G926" s="3">
        <f>VLOOKUP(A926,ERCOT_345kv_West_ATC!G:H,2)</f>
        <v>4.915</v>
      </c>
      <c r="I926" s="5">
        <f t="shared" si="69"/>
        <v>6</v>
      </c>
      <c r="J926" s="4">
        <f t="shared" si="70"/>
        <v>144</v>
      </c>
      <c r="K926" s="4">
        <f t="shared" si="73"/>
        <v>7200</v>
      </c>
      <c r="L926" s="6">
        <f t="shared" si="74"/>
        <v>99432</v>
      </c>
      <c r="N926" s="22">
        <f t="shared" si="71"/>
        <v>8886.7749127547995</v>
      </c>
      <c r="O926" s="14">
        <f t="shared" si="72"/>
        <v>64350289013.430847</v>
      </c>
      <c r="Q926" s="22"/>
      <c r="V926" s="16"/>
      <c r="W926" s="16"/>
      <c r="X926" s="16"/>
      <c r="Z926" s="15"/>
      <c r="AA926" s="16"/>
      <c r="AB926" s="3"/>
      <c r="AC926" s="69"/>
      <c r="AD926" s="3"/>
      <c r="AF926" s="29"/>
      <c r="AG926" s="30"/>
      <c r="AH926" s="29"/>
      <c r="AI926" s="29"/>
      <c r="AJ926" s="31"/>
      <c r="AK926" s="29"/>
      <c r="AL926" s="30"/>
    </row>
    <row r="927" spans="1:38">
      <c r="A927" s="32">
        <v>40740</v>
      </c>
      <c r="B927" s="9">
        <v>50</v>
      </c>
      <c r="C927" s="33">
        <v>13.71904857</v>
      </c>
      <c r="D927" s="34">
        <f t="shared" si="68"/>
        <v>11.188760937028977</v>
      </c>
      <c r="E927" s="34">
        <v>1563027.99611622</v>
      </c>
      <c r="F927" s="3" t="e">
        <f ca="1">VLOOKUP(A927,ERCOT_345kv_West_ATC!A:B,2)</f>
        <v>#N/A</v>
      </c>
      <c r="G927" s="3">
        <f>VLOOKUP(A927,ERCOT_345kv_West_ATC!G:H,2)</f>
        <v>4.915</v>
      </c>
      <c r="I927" s="5">
        <f t="shared" si="69"/>
        <v>6</v>
      </c>
      <c r="J927" s="4">
        <f t="shared" si="70"/>
        <v>144</v>
      </c>
      <c r="K927" s="4">
        <f t="shared" si="73"/>
        <v>7200</v>
      </c>
      <c r="L927" s="6">
        <f t="shared" si="74"/>
        <v>98777.149703999996</v>
      </c>
      <c r="N927" s="22">
        <f t="shared" si="71"/>
        <v>8828.2474046879506</v>
      </c>
      <c r="O927" s="14">
        <f t="shared" si="72"/>
        <v>64350289013.430847</v>
      </c>
      <c r="Q927" s="22"/>
      <c r="V927" s="16"/>
      <c r="W927" s="16"/>
      <c r="X927" s="16"/>
      <c r="Z927" s="15"/>
      <c r="AA927" s="16"/>
      <c r="AB927" s="3"/>
      <c r="AC927" s="69"/>
      <c r="AD927" s="3"/>
      <c r="AF927" s="29"/>
      <c r="AG927" s="30"/>
      <c r="AH927" s="29"/>
      <c r="AI927" s="29"/>
      <c r="AJ927" s="31"/>
      <c r="AK927" s="29"/>
      <c r="AL927" s="30"/>
    </row>
    <row r="928" spans="1:38">
      <c r="A928" s="32">
        <v>40741</v>
      </c>
      <c r="B928" s="9">
        <v>50</v>
      </c>
      <c r="C928" s="33">
        <v>13.16791875</v>
      </c>
      <c r="D928" s="34">
        <f t="shared" si="68"/>
        <v>11.188760937028977</v>
      </c>
      <c r="E928" s="34">
        <v>1563027.99611622</v>
      </c>
      <c r="F928" s="3" t="e">
        <f ca="1">VLOOKUP(A928,ERCOT_345kv_West_ATC!A:B,2)</f>
        <v>#N/A</v>
      </c>
      <c r="G928" s="3">
        <f>VLOOKUP(A928,ERCOT_345kv_West_ATC!G:H,2)</f>
        <v>4.915</v>
      </c>
      <c r="I928" s="5">
        <f t="shared" si="69"/>
        <v>6</v>
      </c>
      <c r="J928" s="4">
        <f t="shared" si="70"/>
        <v>144</v>
      </c>
      <c r="K928" s="4">
        <f t="shared" si="73"/>
        <v>7200</v>
      </c>
      <c r="L928" s="6">
        <f t="shared" si="74"/>
        <v>94809.014999999999</v>
      </c>
      <c r="N928" s="22">
        <f t="shared" si="71"/>
        <v>8473.5937726787506</v>
      </c>
      <c r="O928" s="14">
        <f t="shared" si="72"/>
        <v>64350289013.430847</v>
      </c>
      <c r="Q928" s="22"/>
      <c r="V928" s="16"/>
      <c r="W928" s="16"/>
      <c r="X928" s="16"/>
      <c r="Z928" s="15"/>
      <c r="AA928" s="16"/>
      <c r="AB928" s="3"/>
      <c r="AC928" s="69"/>
      <c r="AD928" s="3"/>
      <c r="AF928" s="29"/>
      <c r="AG928" s="30"/>
      <c r="AH928" s="29"/>
      <c r="AI928" s="29"/>
      <c r="AJ928" s="31"/>
      <c r="AK928" s="29"/>
      <c r="AL928" s="30"/>
    </row>
    <row r="929" spans="1:38">
      <c r="A929" s="32">
        <v>40742</v>
      </c>
      <c r="B929" s="9">
        <v>50</v>
      </c>
      <c r="C929" s="33">
        <v>13.423071480000001</v>
      </c>
      <c r="D929" s="34">
        <f t="shared" si="68"/>
        <v>11.188760937028977</v>
      </c>
      <c r="E929" s="34">
        <v>1563027.99611622</v>
      </c>
      <c r="F929" s="3" t="e">
        <f ca="1">VLOOKUP(A929,ERCOT_345kv_West_ATC!A:B,2)</f>
        <v>#N/A</v>
      </c>
      <c r="G929" s="3">
        <f>VLOOKUP(A929,ERCOT_345kv_West_ATC!G:H,2)</f>
        <v>4.9249999999999998</v>
      </c>
      <c r="I929" s="5">
        <f t="shared" si="69"/>
        <v>6</v>
      </c>
      <c r="J929" s="4">
        <f t="shared" si="70"/>
        <v>144</v>
      </c>
      <c r="K929" s="4">
        <f t="shared" si="73"/>
        <v>7200</v>
      </c>
      <c r="L929" s="6">
        <f t="shared" si="74"/>
        <v>96646.114656000005</v>
      </c>
      <c r="N929" s="22">
        <f t="shared" si="71"/>
        <v>8637.785291859409</v>
      </c>
      <c r="O929" s="14">
        <f t="shared" si="72"/>
        <v>64350289013.430847</v>
      </c>
      <c r="Q929" s="22"/>
      <c r="V929" s="16"/>
      <c r="W929" s="16"/>
      <c r="X929" s="16"/>
      <c r="Z929" s="15"/>
      <c r="AA929" s="16"/>
      <c r="AB929" s="3"/>
      <c r="AC929" s="69"/>
      <c r="AD929" s="3"/>
      <c r="AF929" s="29"/>
      <c r="AG929" s="30"/>
      <c r="AH929" s="29"/>
      <c r="AI929" s="29"/>
      <c r="AJ929" s="31"/>
      <c r="AK929" s="29"/>
      <c r="AL929" s="30"/>
    </row>
    <row r="930" spans="1:38">
      <c r="A930" s="32">
        <v>40743</v>
      </c>
      <c r="B930" s="9">
        <v>50</v>
      </c>
      <c r="C930" s="33">
        <v>13.84199375</v>
      </c>
      <c r="D930" s="34">
        <f t="shared" si="68"/>
        <v>12.104088318819905</v>
      </c>
      <c r="E930" s="34">
        <v>1690895.80305239</v>
      </c>
      <c r="F930" s="3" t="e">
        <f ca="1">VLOOKUP(A930,ERCOT_345kv_West_ATC!A:B,2)</f>
        <v>#N/A</v>
      </c>
      <c r="G930" s="3">
        <f>VLOOKUP(A930,ERCOT_345kv_West_ATC!G:H,2)</f>
        <v>4.9050000000000002</v>
      </c>
      <c r="I930" s="5">
        <f t="shared" si="69"/>
        <v>6</v>
      </c>
      <c r="J930" s="4">
        <f t="shared" si="70"/>
        <v>144</v>
      </c>
      <c r="K930" s="4">
        <f t="shared" si="73"/>
        <v>7200</v>
      </c>
      <c r="L930" s="6">
        <f t="shared" si="74"/>
        <v>99662.354999999996</v>
      </c>
      <c r="N930" s="22">
        <f t="shared" si="71"/>
        <v>8233.7762559978273</v>
      </c>
      <c r="O930" s="14">
        <f t="shared" si="72"/>
        <v>59484033909.47802</v>
      </c>
      <c r="Q930" s="22"/>
      <c r="V930" s="16"/>
      <c r="W930" s="16"/>
      <c r="X930" s="16"/>
      <c r="Z930" s="15"/>
      <c r="AA930" s="16"/>
      <c r="AB930" s="3"/>
      <c r="AC930" s="69"/>
      <c r="AD930" s="3"/>
      <c r="AF930" s="29"/>
      <c r="AG930" s="30"/>
      <c r="AH930" s="29"/>
      <c r="AI930" s="29"/>
      <c r="AJ930" s="31"/>
      <c r="AK930" s="29"/>
      <c r="AL930" s="30"/>
    </row>
    <row r="931" spans="1:38">
      <c r="A931" s="32">
        <v>40744</v>
      </c>
      <c r="B931" s="9">
        <v>50</v>
      </c>
      <c r="C931" s="33">
        <v>13.69313485</v>
      </c>
      <c r="D931" s="34">
        <f t="shared" ref="D931:D994" si="75">((2^256)/(2^208*65535)/600)*E931/(10^12)</f>
        <v>12.104088318819905</v>
      </c>
      <c r="E931" s="34">
        <v>1690895.80305239</v>
      </c>
      <c r="F931" s="3" t="e">
        <f ca="1">VLOOKUP(A931,ERCOT_345kv_West_ATC!A:B,2)</f>
        <v>#N/A</v>
      </c>
      <c r="G931" s="3">
        <f>VLOOKUP(A931,ERCOT_345kv_West_ATC!G:H,2)</f>
        <v>4.859</v>
      </c>
      <c r="I931" s="5">
        <f t="shared" si="69"/>
        <v>6</v>
      </c>
      <c r="J931" s="4">
        <f t="shared" si="70"/>
        <v>144</v>
      </c>
      <c r="K931" s="4">
        <f t="shared" si="73"/>
        <v>7200</v>
      </c>
      <c r="L931" s="6">
        <f t="shared" si="74"/>
        <v>98590.570919999998</v>
      </c>
      <c r="N931" s="22">
        <f t="shared" si="71"/>
        <v>8145.2289774445517</v>
      </c>
      <c r="O931" s="14">
        <f t="shared" si="72"/>
        <v>59484033909.47802</v>
      </c>
      <c r="Q931" s="22"/>
      <c r="V931" s="16"/>
      <c r="W931" s="16"/>
      <c r="X931" s="16"/>
      <c r="Z931" s="15"/>
      <c r="AA931" s="16"/>
      <c r="AB931" s="3"/>
      <c r="AC931" s="69"/>
      <c r="AD931" s="3"/>
      <c r="AF931" s="29"/>
      <c r="AG931" s="30"/>
      <c r="AH931" s="29"/>
      <c r="AI931" s="29"/>
      <c r="AJ931" s="31"/>
      <c r="AK931" s="29"/>
      <c r="AL931" s="30"/>
    </row>
    <row r="932" spans="1:38">
      <c r="A932" s="32">
        <v>40745</v>
      </c>
      <c r="B932" s="9">
        <v>50</v>
      </c>
      <c r="C932" s="33">
        <v>13.612104</v>
      </c>
      <c r="D932" s="34">
        <f t="shared" si="75"/>
        <v>12.104088318819905</v>
      </c>
      <c r="E932" s="34">
        <v>1690895.80305239</v>
      </c>
      <c r="F932" s="3" t="e">
        <f ca="1">VLOOKUP(A932,ERCOT_345kv_West_ATC!A:B,2)</f>
        <v>#N/A</v>
      </c>
      <c r="G932" s="3">
        <f>VLOOKUP(A932,ERCOT_345kv_West_ATC!G:H,2)</f>
        <v>4.7889999999999997</v>
      </c>
      <c r="I932" s="5">
        <f t="shared" ref="I932:I995" si="76">60/10</f>
        <v>6</v>
      </c>
      <c r="J932" s="4">
        <f t="shared" ref="J932:J995" si="77">I932*24</f>
        <v>144</v>
      </c>
      <c r="K932" s="4">
        <f t="shared" si="73"/>
        <v>7200</v>
      </c>
      <c r="L932" s="6">
        <f t="shared" si="74"/>
        <v>98007.14880000001</v>
      </c>
      <c r="N932" s="22">
        <f t="shared" ref="N932:N995" si="78">L932/D932</f>
        <v>8097.0285591534148</v>
      </c>
      <c r="O932" s="14">
        <f t="shared" ref="O932:O995" si="79">(K932*100000000)/D932</f>
        <v>59484033909.47802</v>
      </c>
      <c r="Q932" s="22"/>
      <c r="V932" s="16"/>
      <c r="W932" s="16"/>
      <c r="X932" s="16"/>
      <c r="Z932" s="15"/>
      <c r="AA932" s="16"/>
      <c r="AB932" s="3"/>
      <c r="AC932" s="69"/>
      <c r="AD932" s="3"/>
      <c r="AF932" s="29"/>
      <c r="AG932" s="30"/>
      <c r="AH932" s="29"/>
      <c r="AI932" s="29"/>
      <c r="AJ932" s="31"/>
      <c r="AK932" s="29"/>
      <c r="AL932" s="30"/>
    </row>
    <row r="933" spans="1:38">
      <c r="A933" s="32">
        <v>40746</v>
      </c>
      <c r="B933" s="9">
        <v>50</v>
      </c>
      <c r="C933" s="33">
        <v>13.69542</v>
      </c>
      <c r="D933" s="34">
        <f t="shared" si="75"/>
        <v>12.104088318819905</v>
      </c>
      <c r="E933" s="34">
        <v>1690895.80305239</v>
      </c>
      <c r="F933" s="3" t="e">
        <f ca="1">VLOOKUP(A933,ERCOT_345kv_West_ATC!A:B,2)</f>
        <v>#N/A</v>
      </c>
      <c r="G933" s="3">
        <f>VLOOKUP(A933,ERCOT_345kv_West_ATC!G:H,2)</f>
        <v>4.7930000000000001</v>
      </c>
      <c r="I933" s="5">
        <f t="shared" si="76"/>
        <v>6</v>
      </c>
      <c r="J933" s="4">
        <f t="shared" si="77"/>
        <v>144</v>
      </c>
      <c r="K933" s="4">
        <f t="shared" si="73"/>
        <v>7200</v>
      </c>
      <c r="L933" s="6">
        <f t="shared" si="74"/>
        <v>98607.024000000005</v>
      </c>
      <c r="N933" s="22">
        <f t="shared" si="78"/>
        <v>8146.5882768454348</v>
      </c>
      <c r="O933" s="14">
        <f t="shared" si="79"/>
        <v>59484033909.47802</v>
      </c>
      <c r="Q933" s="22"/>
      <c r="V933" s="16"/>
      <c r="W933" s="16"/>
      <c r="X933" s="16"/>
      <c r="Z933" s="15"/>
      <c r="AA933" s="16"/>
      <c r="AB933" s="3"/>
      <c r="AC933" s="69"/>
      <c r="AD933" s="3"/>
      <c r="AF933" s="29"/>
      <c r="AG933" s="30"/>
      <c r="AH933" s="29"/>
      <c r="AI933" s="29"/>
      <c r="AJ933" s="31"/>
      <c r="AK933" s="29"/>
      <c r="AL933" s="30"/>
    </row>
    <row r="934" spans="1:38">
      <c r="A934" s="32">
        <v>40747</v>
      </c>
      <c r="B934" s="9">
        <v>50</v>
      </c>
      <c r="C934" s="33">
        <v>13.68</v>
      </c>
      <c r="D934" s="34">
        <f t="shared" si="75"/>
        <v>12.104088318819905</v>
      </c>
      <c r="E934" s="34">
        <v>1690895.80305239</v>
      </c>
      <c r="F934" s="3" t="e">
        <f ca="1">VLOOKUP(A934,ERCOT_345kv_West_ATC!A:B,2)</f>
        <v>#N/A</v>
      </c>
      <c r="G934" s="3">
        <f>VLOOKUP(A934,ERCOT_345kv_West_ATC!G:H,2)</f>
        <v>4.7930000000000001</v>
      </c>
      <c r="I934" s="5">
        <f t="shared" si="76"/>
        <v>6</v>
      </c>
      <c r="J934" s="4">
        <f t="shared" si="77"/>
        <v>144</v>
      </c>
      <c r="K934" s="4">
        <f t="shared" si="73"/>
        <v>7200</v>
      </c>
      <c r="L934" s="6">
        <f t="shared" si="74"/>
        <v>98496</v>
      </c>
      <c r="N934" s="22">
        <f t="shared" si="78"/>
        <v>8137.4158388165934</v>
      </c>
      <c r="O934" s="14">
        <f t="shared" si="79"/>
        <v>59484033909.47802</v>
      </c>
      <c r="Q934" s="22"/>
      <c r="V934" s="16"/>
      <c r="W934" s="16"/>
      <c r="X934" s="16"/>
      <c r="Z934" s="15"/>
      <c r="AA934" s="16"/>
      <c r="AB934" s="3"/>
      <c r="AC934" s="69"/>
      <c r="AD934" s="3"/>
      <c r="AF934" s="29"/>
      <c r="AG934" s="30"/>
      <c r="AH934" s="29"/>
      <c r="AI934" s="29"/>
      <c r="AJ934" s="31"/>
      <c r="AK934" s="29"/>
      <c r="AL934" s="30"/>
    </row>
    <row r="935" spans="1:38">
      <c r="A935" s="32">
        <v>40748</v>
      </c>
      <c r="B935" s="9">
        <v>50</v>
      </c>
      <c r="C935" s="33">
        <v>13.98001</v>
      </c>
      <c r="D935" s="34">
        <f t="shared" si="75"/>
        <v>12.104088318819905</v>
      </c>
      <c r="E935" s="34">
        <v>1690895.80305239</v>
      </c>
      <c r="F935" s="3" t="e">
        <f ca="1">VLOOKUP(A935,ERCOT_345kv_West_ATC!A:B,2)</f>
        <v>#N/A</v>
      </c>
      <c r="G935" s="3">
        <f>VLOOKUP(A935,ERCOT_345kv_West_ATC!G:H,2)</f>
        <v>4.7930000000000001</v>
      </c>
      <c r="I935" s="5">
        <f t="shared" si="76"/>
        <v>6</v>
      </c>
      <c r="J935" s="4">
        <f t="shared" si="77"/>
        <v>144</v>
      </c>
      <c r="K935" s="4">
        <f t="shared" si="73"/>
        <v>7200</v>
      </c>
      <c r="L935" s="6">
        <f t="shared" si="74"/>
        <v>100656.072</v>
      </c>
      <c r="N935" s="22">
        <f t="shared" si="78"/>
        <v>8315.8738889484175</v>
      </c>
      <c r="O935" s="14">
        <f t="shared" si="79"/>
        <v>59484033909.47802</v>
      </c>
      <c r="Q935" s="22"/>
      <c r="V935" s="16"/>
      <c r="W935" s="16"/>
      <c r="X935" s="16"/>
      <c r="Z935" s="15"/>
      <c r="AA935" s="16"/>
      <c r="AB935" s="3"/>
      <c r="AC935" s="69"/>
      <c r="AD935" s="3"/>
      <c r="AF935" s="29"/>
      <c r="AG935" s="30"/>
      <c r="AH935" s="29"/>
      <c r="AI935" s="29"/>
      <c r="AJ935" s="31"/>
      <c r="AK935" s="29"/>
      <c r="AL935" s="30"/>
    </row>
    <row r="936" spans="1:38">
      <c r="A936" s="32">
        <v>40749</v>
      </c>
      <c r="B936" s="9">
        <v>50</v>
      </c>
      <c r="C936" s="33">
        <v>14.002599999999999</v>
      </c>
      <c r="D936" s="34">
        <f t="shared" si="75"/>
        <v>12.104088318819905</v>
      </c>
      <c r="E936" s="34">
        <v>1690895.80305239</v>
      </c>
      <c r="F936" s="3" t="e">
        <f ca="1">VLOOKUP(A936,ERCOT_345kv_West_ATC!A:B,2)</f>
        <v>#N/A</v>
      </c>
      <c r="G936" s="3">
        <f>VLOOKUP(A936,ERCOT_345kv_West_ATC!G:H,2)</f>
        <v>4.7619999999999996</v>
      </c>
      <c r="I936" s="5">
        <f t="shared" si="76"/>
        <v>6</v>
      </c>
      <c r="J936" s="4">
        <f t="shared" si="77"/>
        <v>144</v>
      </c>
      <c r="K936" s="4">
        <f t="shared" si="73"/>
        <v>7200</v>
      </c>
      <c r="L936" s="6">
        <f t="shared" si="74"/>
        <v>100818.72</v>
      </c>
      <c r="N936" s="22">
        <f t="shared" si="78"/>
        <v>8329.3113322085701</v>
      </c>
      <c r="O936" s="14">
        <f t="shared" si="79"/>
        <v>59484033909.47802</v>
      </c>
      <c r="Q936" s="22"/>
      <c r="V936" s="16"/>
      <c r="W936" s="16"/>
      <c r="X936" s="16"/>
      <c r="Z936" s="15"/>
      <c r="AA936" s="16"/>
      <c r="AB936" s="3"/>
      <c r="AC936" s="69"/>
      <c r="AD936" s="3"/>
      <c r="AF936" s="29"/>
      <c r="AG936" s="30"/>
      <c r="AH936" s="29"/>
      <c r="AI936" s="29"/>
      <c r="AJ936" s="31"/>
      <c r="AK936" s="29"/>
      <c r="AL936" s="30"/>
    </row>
    <row r="937" spans="1:38">
      <c r="A937" s="32">
        <v>40750</v>
      </c>
      <c r="B937" s="9">
        <v>50</v>
      </c>
      <c r="C937" s="33">
        <v>13.881169999999999</v>
      </c>
      <c r="D937" s="34">
        <f t="shared" si="75"/>
        <v>12.104088318819905</v>
      </c>
      <c r="E937" s="34">
        <v>1690895.80305239</v>
      </c>
      <c r="F937" s="3" t="e">
        <f ca="1">VLOOKUP(A937,ERCOT_345kv_West_ATC!A:B,2)</f>
        <v>#N/A</v>
      </c>
      <c r="G937" s="3">
        <f>VLOOKUP(A937,ERCOT_345kv_West_ATC!G:H,2)</f>
        <v>4.7439999999999998</v>
      </c>
      <c r="I937" s="5">
        <f t="shared" si="76"/>
        <v>6</v>
      </c>
      <c r="J937" s="4">
        <f t="shared" si="77"/>
        <v>144</v>
      </c>
      <c r="K937" s="4">
        <f t="shared" si="73"/>
        <v>7200</v>
      </c>
      <c r="L937" s="6">
        <f t="shared" si="74"/>
        <v>99944.423999999999</v>
      </c>
      <c r="N937" s="22">
        <f t="shared" si="78"/>
        <v>8257.0798698322906</v>
      </c>
      <c r="O937" s="14">
        <f t="shared" si="79"/>
        <v>59484033909.47802</v>
      </c>
      <c r="Q937" s="22"/>
      <c r="V937" s="16"/>
      <c r="W937" s="16"/>
      <c r="X937" s="16"/>
      <c r="Z937" s="15"/>
      <c r="AA937" s="16"/>
      <c r="AB937" s="3"/>
      <c r="AC937" s="69"/>
      <c r="AD937" s="3"/>
      <c r="AF937" s="29"/>
      <c r="AG937" s="30"/>
      <c r="AH937" s="29"/>
      <c r="AI937" s="29"/>
      <c r="AJ937" s="31"/>
      <c r="AK937" s="29"/>
      <c r="AL937" s="30"/>
    </row>
    <row r="938" spans="1:38">
      <c r="A938" s="32">
        <v>40751</v>
      </c>
      <c r="B938" s="9">
        <v>50</v>
      </c>
      <c r="C938" s="33">
        <v>13.9076</v>
      </c>
      <c r="D938" s="34">
        <f t="shared" si="75"/>
        <v>12.104088318819905</v>
      </c>
      <c r="E938" s="34">
        <v>1690895.80305239</v>
      </c>
      <c r="F938" s="3" t="e">
        <f ca="1">VLOOKUP(A938,ERCOT_345kv_West_ATC!A:B,2)</f>
        <v>#N/A</v>
      </c>
      <c r="G938" s="3">
        <f>VLOOKUP(A938,ERCOT_345kv_West_ATC!G:H,2)</f>
        <v>4.734</v>
      </c>
      <c r="I938" s="5">
        <f t="shared" si="76"/>
        <v>6</v>
      </c>
      <c r="J938" s="4">
        <f t="shared" si="77"/>
        <v>144</v>
      </c>
      <c r="K938" s="4">
        <f t="shared" si="73"/>
        <v>7200</v>
      </c>
      <c r="L938" s="6">
        <f t="shared" si="74"/>
        <v>100134.72</v>
      </c>
      <c r="N938" s="22">
        <f t="shared" si="78"/>
        <v>8272.8014999945644</v>
      </c>
      <c r="O938" s="14">
        <f t="shared" si="79"/>
        <v>59484033909.47802</v>
      </c>
      <c r="Q938" s="22"/>
      <c r="V938" s="16"/>
      <c r="W938" s="16"/>
      <c r="X938" s="16"/>
      <c r="Z938" s="15"/>
      <c r="AA938" s="16"/>
      <c r="AB938" s="3"/>
      <c r="AC938" s="69"/>
      <c r="AD938" s="3"/>
      <c r="AF938" s="29"/>
      <c r="AG938" s="30"/>
      <c r="AH938" s="29"/>
      <c r="AI938" s="29"/>
      <c r="AJ938" s="31"/>
      <c r="AK938" s="29"/>
      <c r="AL938" s="30"/>
    </row>
    <row r="939" spans="1:38">
      <c r="A939" s="32">
        <v>40752</v>
      </c>
      <c r="B939" s="9">
        <v>50</v>
      </c>
      <c r="C939" s="33">
        <v>13.481906670000001</v>
      </c>
      <c r="D939" s="34">
        <f t="shared" si="75"/>
        <v>12.104088318819905</v>
      </c>
      <c r="E939" s="34">
        <v>1690895.80305239</v>
      </c>
      <c r="F939" s="3" t="e">
        <f ca="1">VLOOKUP(A939,ERCOT_345kv_West_ATC!A:B,2)</f>
        <v>#N/A</v>
      </c>
      <c r="G939" s="3">
        <f>VLOOKUP(A939,ERCOT_345kv_West_ATC!G:H,2)</f>
        <v>4.6820000000000004</v>
      </c>
      <c r="I939" s="5">
        <f t="shared" si="76"/>
        <v>6</v>
      </c>
      <c r="J939" s="4">
        <f t="shared" si="77"/>
        <v>144</v>
      </c>
      <c r="K939" s="4">
        <f t="shared" si="73"/>
        <v>7200</v>
      </c>
      <c r="L939" s="6">
        <f t="shared" si="74"/>
        <v>97069.728024000011</v>
      </c>
      <c r="N939" s="22">
        <f t="shared" si="78"/>
        <v>8019.58193522698</v>
      </c>
      <c r="O939" s="14">
        <f t="shared" si="79"/>
        <v>59484033909.47802</v>
      </c>
      <c r="Q939" s="22"/>
      <c r="V939" s="16"/>
      <c r="W939" s="16"/>
      <c r="X939" s="16"/>
      <c r="Z939" s="15"/>
      <c r="AA939" s="16"/>
      <c r="AB939" s="3"/>
      <c r="AC939" s="69"/>
      <c r="AD939" s="3"/>
      <c r="AF939" s="29"/>
      <c r="AG939" s="30"/>
      <c r="AH939" s="29"/>
      <c r="AI939" s="29"/>
      <c r="AJ939" s="31"/>
      <c r="AK939" s="29"/>
      <c r="AL939" s="30"/>
    </row>
    <row r="940" spans="1:38">
      <c r="A940" s="32">
        <v>40753</v>
      </c>
      <c r="B940" s="9">
        <v>50</v>
      </c>
      <c r="C940" s="33">
        <v>13.514396359999999</v>
      </c>
      <c r="D940" s="34">
        <f t="shared" si="75"/>
        <v>12.104088318819905</v>
      </c>
      <c r="E940" s="34">
        <v>1690895.80305239</v>
      </c>
      <c r="F940" s="3" t="e">
        <f ca="1">VLOOKUP(A940,ERCOT_345kv_West_ATC!A:B,2)</f>
        <v>#N/A</v>
      </c>
      <c r="G940" s="3">
        <f>VLOOKUP(A940,ERCOT_345kv_West_ATC!G:H,2)</f>
        <v>4.6139999999999999</v>
      </c>
      <c r="I940" s="5">
        <f t="shared" si="76"/>
        <v>6</v>
      </c>
      <c r="J940" s="4">
        <f t="shared" si="77"/>
        <v>144</v>
      </c>
      <c r="K940" s="4">
        <f t="shared" si="73"/>
        <v>7200</v>
      </c>
      <c r="L940" s="6">
        <f t="shared" si="74"/>
        <v>97303.653791999997</v>
      </c>
      <c r="N940" s="22">
        <f t="shared" si="78"/>
        <v>8038.9081134436628</v>
      </c>
      <c r="O940" s="14">
        <f t="shared" si="79"/>
        <v>59484033909.47802</v>
      </c>
      <c r="Q940" s="22"/>
      <c r="V940" s="16"/>
      <c r="W940" s="16"/>
      <c r="X940" s="16"/>
      <c r="Z940" s="15"/>
      <c r="AA940" s="16"/>
      <c r="AB940" s="3"/>
      <c r="AC940" s="69"/>
      <c r="AD940" s="3"/>
      <c r="AF940" s="29"/>
      <c r="AG940" s="30"/>
      <c r="AH940" s="29"/>
      <c r="AI940" s="29"/>
      <c r="AJ940" s="31"/>
      <c r="AK940" s="29"/>
      <c r="AL940" s="30"/>
    </row>
    <row r="941" spans="1:38">
      <c r="A941" s="32">
        <v>40754</v>
      </c>
      <c r="B941" s="9">
        <v>50</v>
      </c>
      <c r="C941" s="33">
        <v>13.53281316</v>
      </c>
      <c r="D941" s="34">
        <f t="shared" si="75"/>
        <v>12.104088318819905</v>
      </c>
      <c r="E941" s="34">
        <v>1690895.80305239</v>
      </c>
      <c r="F941" s="3" t="e">
        <f ca="1">VLOOKUP(A941,ERCOT_345kv_West_ATC!A:B,2)</f>
        <v>#N/A</v>
      </c>
      <c r="G941" s="3">
        <f>VLOOKUP(A941,ERCOT_345kv_West_ATC!G:H,2)</f>
        <v>4.6139999999999999</v>
      </c>
      <c r="I941" s="5">
        <f t="shared" si="76"/>
        <v>6</v>
      </c>
      <c r="J941" s="4">
        <f t="shared" si="77"/>
        <v>144</v>
      </c>
      <c r="K941" s="4">
        <f t="shared" si="73"/>
        <v>7200</v>
      </c>
      <c r="L941" s="6">
        <f t="shared" si="74"/>
        <v>97436.254751999993</v>
      </c>
      <c r="N941" s="22">
        <f t="shared" si="78"/>
        <v>8049.8631690007032</v>
      </c>
      <c r="O941" s="14">
        <f t="shared" si="79"/>
        <v>59484033909.47802</v>
      </c>
      <c r="Q941" s="22"/>
      <c r="V941" s="16"/>
      <c r="W941" s="16"/>
      <c r="X941" s="16"/>
      <c r="Z941" s="15"/>
      <c r="AA941" s="16"/>
      <c r="AB941" s="3"/>
      <c r="AC941" s="69"/>
      <c r="AD941" s="3"/>
      <c r="AF941" s="29"/>
      <c r="AG941" s="30"/>
      <c r="AH941" s="29"/>
      <c r="AI941" s="29"/>
      <c r="AJ941" s="31"/>
      <c r="AK941" s="29"/>
      <c r="AL941" s="30"/>
    </row>
    <row r="942" spans="1:38">
      <c r="A942" s="32">
        <v>40755</v>
      </c>
      <c r="B942" s="9">
        <v>50</v>
      </c>
      <c r="C942" s="33">
        <v>13.37989333</v>
      </c>
      <c r="D942" s="34">
        <f t="shared" si="75"/>
        <v>12.104088318819905</v>
      </c>
      <c r="E942" s="34">
        <v>1690895.80305239</v>
      </c>
      <c r="F942" s="3" t="e">
        <f ca="1">VLOOKUP(A942,ERCOT_345kv_West_ATC!A:B,2)</f>
        <v>#N/A</v>
      </c>
      <c r="G942" s="3">
        <f>VLOOKUP(A942,ERCOT_345kv_West_ATC!G:H,2)</f>
        <v>4.6139999999999999</v>
      </c>
      <c r="I942" s="5">
        <f t="shared" si="76"/>
        <v>6</v>
      </c>
      <c r="J942" s="4">
        <f t="shared" si="77"/>
        <v>144</v>
      </c>
      <c r="K942" s="4">
        <f t="shared" si="73"/>
        <v>7200</v>
      </c>
      <c r="L942" s="6">
        <f t="shared" si="74"/>
        <v>96335.231975999995</v>
      </c>
      <c r="N942" s="22">
        <f t="shared" si="78"/>
        <v>7958.9002854691871</v>
      </c>
      <c r="O942" s="14">
        <f t="shared" si="79"/>
        <v>59484033909.47802</v>
      </c>
      <c r="Q942" s="22"/>
      <c r="V942" s="16"/>
      <c r="W942" s="16"/>
      <c r="X942" s="16"/>
      <c r="Z942" s="15"/>
      <c r="AA942" s="16"/>
      <c r="AB942" s="3"/>
      <c r="AC942" s="69"/>
      <c r="AD942" s="3"/>
      <c r="AF942" s="29"/>
      <c r="AG942" s="30"/>
      <c r="AH942" s="29"/>
      <c r="AI942" s="29"/>
      <c r="AJ942" s="31"/>
      <c r="AK942" s="29"/>
      <c r="AL942" s="30"/>
    </row>
    <row r="943" spans="1:38">
      <c r="A943" s="32">
        <v>40756</v>
      </c>
      <c r="B943" s="9">
        <v>50</v>
      </c>
      <c r="C943" s="33">
        <v>13.095602</v>
      </c>
      <c r="D943" s="34">
        <f t="shared" si="75"/>
        <v>13.520668190042056</v>
      </c>
      <c r="E943" s="34">
        <v>1888786.70535304</v>
      </c>
      <c r="F943" s="3" t="e">
        <f ca="1">VLOOKUP(A943,ERCOT_345kv_West_ATC!A:B,2)</f>
        <v>#N/A</v>
      </c>
      <c r="G943" s="3">
        <f>VLOOKUP(A943,ERCOT_345kv_West_ATC!G:H,2)</f>
        <v>4.6559999999999997</v>
      </c>
      <c r="I943" s="5">
        <f t="shared" si="76"/>
        <v>6</v>
      </c>
      <c r="J943" s="4">
        <f t="shared" si="77"/>
        <v>144</v>
      </c>
      <c r="K943" s="4">
        <f t="shared" si="73"/>
        <v>7200</v>
      </c>
      <c r="L943" s="6">
        <f t="shared" si="74"/>
        <v>94288.334399999992</v>
      </c>
      <c r="N943" s="22">
        <f t="shared" si="78"/>
        <v>6973.6445769331995</v>
      </c>
      <c r="O943" s="14">
        <f t="shared" si="79"/>
        <v>53251806040.938019</v>
      </c>
      <c r="Q943" s="22"/>
      <c r="V943" s="16"/>
      <c r="W943" s="16"/>
      <c r="X943" s="16"/>
      <c r="Z943" s="15"/>
      <c r="AA943" s="16"/>
      <c r="AB943" s="3"/>
      <c r="AC943" s="69"/>
      <c r="AD943" s="3"/>
      <c r="AF943" s="29"/>
      <c r="AG943" s="30"/>
      <c r="AH943" s="29"/>
      <c r="AI943" s="29"/>
      <c r="AJ943" s="31"/>
      <c r="AK943" s="29"/>
      <c r="AL943" s="30"/>
    </row>
    <row r="944" spans="1:38">
      <c r="A944" s="32">
        <v>40757</v>
      </c>
      <c r="B944" s="9">
        <v>50</v>
      </c>
      <c r="C944" s="33">
        <v>12.060019</v>
      </c>
      <c r="D944" s="34">
        <f t="shared" si="75"/>
        <v>13.520668190042056</v>
      </c>
      <c r="E944" s="34">
        <v>1888786.70535304</v>
      </c>
      <c r="F944" s="3" t="e">
        <f ca="1">VLOOKUP(A944,ERCOT_345kv_West_ATC!A:B,2)</f>
        <v>#N/A</v>
      </c>
      <c r="G944" s="3">
        <f>VLOOKUP(A944,ERCOT_345kv_West_ATC!G:H,2)</f>
        <v>4.6340000000000003</v>
      </c>
      <c r="I944" s="5">
        <f t="shared" si="76"/>
        <v>6</v>
      </c>
      <c r="J944" s="4">
        <f t="shared" si="77"/>
        <v>144</v>
      </c>
      <c r="K944" s="4">
        <f t="shared" si="73"/>
        <v>7200</v>
      </c>
      <c r="L944" s="6">
        <f t="shared" si="74"/>
        <v>86832.136800000007</v>
      </c>
      <c r="N944" s="22">
        <f t="shared" si="78"/>
        <v>6422.1779263802728</v>
      </c>
      <c r="O944" s="14">
        <f t="shared" si="79"/>
        <v>53251806040.938019</v>
      </c>
      <c r="Q944" s="22"/>
      <c r="V944" s="16"/>
      <c r="W944" s="16"/>
      <c r="X944" s="16"/>
      <c r="Z944" s="15"/>
      <c r="AA944" s="16"/>
      <c r="AB944" s="3"/>
      <c r="AC944" s="69"/>
      <c r="AD944" s="3"/>
      <c r="AF944" s="29"/>
      <c r="AG944" s="30"/>
      <c r="AH944" s="29"/>
      <c r="AI944" s="29"/>
      <c r="AJ944" s="31"/>
      <c r="AK944" s="29"/>
      <c r="AL944" s="30"/>
    </row>
    <row r="945" spans="1:38">
      <c r="A945" s="32">
        <v>40758</v>
      </c>
      <c r="B945" s="9">
        <v>50</v>
      </c>
      <c r="C945" s="33">
        <v>9.2600499999999997</v>
      </c>
      <c r="D945" s="34">
        <f t="shared" si="75"/>
        <v>13.520668190042056</v>
      </c>
      <c r="E945" s="34">
        <v>1888786.70535304</v>
      </c>
      <c r="F945" s="3" t="e">
        <f ca="1">VLOOKUP(A945,ERCOT_345kv_West_ATC!A:B,2)</f>
        <v>#N/A</v>
      </c>
      <c r="G945" s="3">
        <f>VLOOKUP(A945,ERCOT_345kv_West_ATC!G:H,2)</f>
        <v>4.5880000000000001</v>
      </c>
      <c r="I945" s="5">
        <f t="shared" si="76"/>
        <v>6</v>
      </c>
      <c r="J945" s="4">
        <f t="shared" si="77"/>
        <v>144</v>
      </c>
      <c r="K945" s="4">
        <f t="shared" si="73"/>
        <v>7200</v>
      </c>
      <c r="L945" s="6">
        <f t="shared" si="74"/>
        <v>66672.36</v>
      </c>
      <c r="N945" s="22">
        <f t="shared" si="78"/>
        <v>4931.1438652938805</v>
      </c>
      <c r="O945" s="14">
        <f t="shared" si="79"/>
        <v>53251806040.938019</v>
      </c>
      <c r="Q945" s="22"/>
      <c r="V945" s="16"/>
      <c r="W945" s="16"/>
      <c r="X945" s="16"/>
      <c r="Z945" s="15"/>
      <c r="AA945" s="16"/>
      <c r="AB945" s="3"/>
      <c r="AC945" s="69"/>
      <c r="AD945" s="3"/>
      <c r="AF945" s="29"/>
      <c r="AG945" s="30"/>
      <c r="AH945" s="29"/>
      <c r="AI945" s="29"/>
      <c r="AJ945" s="31"/>
      <c r="AK945" s="29"/>
      <c r="AL945" s="30"/>
    </row>
    <row r="946" spans="1:38">
      <c r="A946" s="32">
        <v>40759</v>
      </c>
      <c r="B946" s="9">
        <v>50</v>
      </c>
      <c r="C946" s="33">
        <v>10.74366333</v>
      </c>
      <c r="D946" s="34">
        <f t="shared" si="75"/>
        <v>13.520668190042056</v>
      </c>
      <c r="E946" s="34">
        <v>1888786.70535304</v>
      </c>
      <c r="F946" s="3" t="e">
        <f ca="1">VLOOKUP(A946,ERCOT_345kv_West_ATC!A:B,2)</f>
        <v>#N/A</v>
      </c>
      <c r="G946" s="3">
        <f>VLOOKUP(A946,ERCOT_345kv_West_ATC!G:H,2)</f>
        <v>4.4770000000000003</v>
      </c>
      <c r="I946" s="5">
        <f t="shared" si="76"/>
        <v>6</v>
      </c>
      <c r="J946" s="4">
        <f t="shared" si="77"/>
        <v>144</v>
      </c>
      <c r="K946" s="4">
        <f t="shared" si="73"/>
        <v>7200</v>
      </c>
      <c r="L946" s="6">
        <f t="shared" si="74"/>
        <v>77354.375975999996</v>
      </c>
      <c r="N946" s="22">
        <f t="shared" si="78"/>
        <v>5721.1947581829818</v>
      </c>
      <c r="O946" s="14">
        <f t="shared" si="79"/>
        <v>53251806040.938019</v>
      </c>
      <c r="Q946" s="22"/>
      <c r="V946" s="16"/>
      <c r="W946" s="16"/>
      <c r="X946" s="16"/>
      <c r="Z946" s="15"/>
      <c r="AA946" s="16"/>
      <c r="AB946" s="3"/>
      <c r="AC946" s="69"/>
      <c r="AD946" s="3"/>
      <c r="AF946" s="29"/>
      <c r="AG946" s="30"/>
      <c r="AH946" s="29"/>
      <c r="AI946" s="29"/>
      <c r="AJ946" s="31"/>
      <c r="AK946" s="29"/>
      <c r="AL946" s="30"/>
    </row>
    <row r="947" spans="1:38">
      <c r="A947" s="32">
        <v>40760</v>
      </c>
      <c r="B947" s="9">
        <v>50</v>
      </c>
      <c r="C947" s="33">
        <v>9.7726675000000007</v>
      </c>
      <c r="D947" s="34">
        <f t="shared" si="75"/>
        <v>13.520668190042056</v>
      </c>
      <c r="E947" s="34">
        <v>1888786.70535304</v>
      </c>
      <c r="F947" s="3" t="e">
        <f ca="1">VLOOKUP(A947,ERCOT_345kv_West_ATC!A:B,2)</f>
        <v>#N/A</v>
      </c>
      <c r="G947" s="3">
        <f>VLOOKUP(A947,ERCOT_345kv_West_ATC!G:H,2)</f>
        <v>4.5110000000000001</v>
      </c>
      <c r="I947" s="5">
        <f t="shared" si="76"/>
        <v>6</v>
      </c>
      <c r="J947" s="4">
        <f t="shared" si="77"/>
        <v>144</v>
      </c>
      <c r="K947" s="4">
        <f t="shared" si="73"/>
        <v>7200</v>
      </c>
      <c r="L947" s="6">
        <f t="shared" si="74"/>
        <v>70363.206000000006</v>
      </c>
      <c r="N947" s="22">
        <f t="shared" si="78"/>
        <v>5204.1219421257865</v>
      </c>
      <c r="O947" s="14">
        <f t="shared" si="79"/>
        <v>53251806040.938019</v>
      </c>
      <c r="Q947" s="22"/>
      <c r="V947" s="16"/>
      <c r="W947" s="16"/>
      <c r="X947" s="16"/>
      <c r="Z947" s="15"/>
      <c r="AA947" s="16"/>
      <c r="AB947" s="3"/>
      <c r="AC947" s="69"/>
      <c r="AD947" s="3"/>
      <c r="AF947" s="29"/>
      <c r="AG947" s="30"/>
      <c r="AH947" s="29"/>
      <c r="AI947" s="29"/>
      <c r="AJ947" s="31"/>
      <c r="AK947" s="29"/>
      <c r="AL947" s="30"/>
    </row>
    <row r="948" spans="1:38">
      <c r="A948" s="32">
        <v>40761</v>
      </c>
      <c r="B948" s="9">
        <v>50</v>
      </c>
      <c r="C948" s="33">
        <v>6.5112754549999998</v>
      </c>
      <c r="D948" s="34">
        <f t="shared" si="75"/>
        <v>13.520668190042056</v>
      </c>
      <c r="E948" s="34">
        <v>1888786.70535304</v>
      </c>
      <c r="F948" s="3" t="e">
        <f ca="1">VLOOKUP(A948,ERCOT_345kv_West_ATC!A:B,2)</f>
        <v>#N/A</v>
      </c>
      <c r="G948" s="3">
        <f>VLOOKUP(A948,ERCOT_345kv_West_ATC!G:H,2)</f>
        <v>4.5110000000000001</v>
      </c>
      <c r="I948" s="5">
        <f t="shared" si="76"/>
        <v>6</v>
      </c>
      <c r="J948" s="4">
        <f t="shared" si="77"/>
        <v>144</v>
      </c>
      <c r="K948" s="4">
        <f t="shared" si="73"/>
        <v>7200</v>
      </c>
      <c r="L948" s="6">
        <f t="shared" si="74"/>
        <v>46881.183275999996</v>
      </c>
      <c r="N948" s="22">
        <f t="shared" si="78"/>
        <v>3467.3717760878039</v>
      </c>
      <c r="O948" s="14">
        <f t="shared" si="79"/>
        <v>53251806040.938019</v>
      </c>
      <c r="Q948" s="22"/>
      <c r="V948" s="16"/>
      <c r="W948" s="16"/>
      <c r="X948" s="16"/>
      <c r="Z948" s="15"/>
      <c r="AA948" s="16"/>
      <c r="AB948" s="3"/>
      <c r="AC948" s="69"/>
      <c r="AD948" s="3"/>
      <c r="AF948" s="29"/>
      <c r="AG948" s="30"/>
      <c r="AH948" s="29"/>
      <c r="AI948" s="29"/>
      <c r="AJ948" s="31"/>
      <c r="AK948" s="29"/>
      <c r="AL948" s="30"/>
    </row>
    <row r="949" spans="1:38">
      <c r="A949" s="32">
        <v>40762</v>
      </c>
      <c r="B949" s="9">
        <v>50</v>
      </c>
      <c r="C949" s="33">
        <v>8.1662882929999991</v>
      </c>
      <c r="D949" s="34">
        <f t="shared" si="75"/>
        <v>13.520668190042056</v>
      </c>
      <c r="E949" s="34">
        <v>1888786.70535304</v>
      </c>
      <c r="F949" s="3" t="e">
        <f ca="1">VLOOKUP(A949,ERCOT_345kv_West_ATC!A:B,2)</f>
        <v>#N/A</v>
      </c>
      <c r="G949" s="3">
        <f>VLOOKUP(A949,ERCOT_345kv_West_ATC!G:H,2)</f>
        <v>4.5110000000000001</v>
      </c>
      <c r="I949" s="5">
        <f t="shared" si="76"/>
        <v>6</v>
      </c>
      <c r="J949" s="4">
        <f t="shared" si="77"/>
        <v>144</v>
      </c>
      <c r="K949" s="4">
        <f t="shared" si="73"/>
        <v>7200</v>
      </c>
      <c r="L949" s="6">
        <f t="shared" si="74"/>
        <v>58797.275709599991</v>
      </c>
      <c r="N949" s="22">
        <f t="shared" si="78"/>
        <v>4348.6960025321869</v>
      </c>
      <c r="O949" s="14">
        <f t="shared" si="79"/>
        <v>53251806040.938019</v>
      </c>
      <c r="Q949" s="22"/>
      <c r="V949" s="16"/>
      <c r="W949" s="16"/>
      <c r="X949" s="16"/>
      <c r="Z949" s="15"/>
      <c r="AA949" s="16"/>
      <c r="AB949" s="3"/>
      <c r="AC949" s="69"/>
      <c r="AD949" s="3"/>
      <c r="AF949" s="29"/>
      <c r="AG949" s="30"/>
      <c r="AH949" s="29"/>
      <c r="AI949" s="29"/>
      <c r="AJ949" s="31"/>
      <c r="AK949" s="29"/>
      <c r="AL949" s="30"/>
    </row>
    <row r="950" spans="1:38">
      <c r="A950" s="32">
        <v>40763</v>
      </c>
      <c r="B950" s="9">
        <v>50</v>
      </c>
      <c r="C950" s="33">
        <v>7.8298550000000002</v>
      </c>
      <c r="D950" s="34">
        <f t="shared" si="75"/>
        <v>13.520668190042056</v>
      </c>
      <c r="E950" s="34">
        <v>1888786.70535304</v>
      </c>
      <c r="F950" s="3" t="e">
        <f ca="1">VLOOKUP(A950,ERCOT_345kv_West_ATC!A:B,2)</f>
        <v>#N/A</v>
      </c>
      <c r="G950" s="3">
        <f>VLOOKUP(A950,ERCOT_345kv_West_ATC!G:H,2)</f>
        <v>4.5119999999999996</v>
      </c>
      <c r="I950" s="5">
        <f t="shared" si="76"/>
        <v>6</v>
      </c>
      <c r="J950" s="4">
        <f t="shared" si="77"/>
        <v>144</v>
      </c>
      <c r="K950" s="4">
        <f t="shared" si="73"/>
        <v>7200</v>
      </c>
      <c r="L950" s="6">
        <f t="shared" si="74"/>
        <v>56374.955999999998</v>
      </c>
      <c r="N950" s="22">
        <f t="shared" si="78"/>
        <v>4169.5391978866874</v>
      </c>
      <c r="O950" s="14">
        <f t="shared" si="79"/>
        <v>53251806040.938019</v>
      </c>
      <c r="Q950" s="22"/>
      <c r="V950" s="16"/>
      <c r="W950" s="16"/>
      <c r="X950" s="16"/>
      <c r="Z950" s="15"/>
      <c r="AA950" s="16"/>
      <c r="AB950" s="3"/>
      <c r="AC950" s="69"/>
      <c r="AD950" s="3"/>
      <c r="AF950" s="29"/>
      <c r="AG950" s="30"/>
      <c r="AH950" s="29"/>
      <c r="AI950" s="29"/>
      <c r="AJ950" s="31"/>
      <c r="AK950" s="29"/>
      <c r="AL950" s="30"/>
    </row>
    <row r="951" spans="1:38">
      <c r="A951" s="32">
        <v>40764</v>
      </c>
      <c r="B951" s="9">
        <v>50</v>
      </c>
      <c r="C951" s="33">
        <v>9.7488606900000008</v>
      </c>
      <c r="D951" s="34">
        <f t="shared" si="75"/>
        <v>13.520668190042056</v>
      </c>
      <c r="E951" s="34">
        <v>1888786.70535304</v>
      </c>
      <c r="F951" s="3" t="e">
        <f ca="1">VLOOKUP(A951,ERCOT_345kv_West_ATC!A:B,2)</f>
        <v>#N/A</v>
      </c>
      <c r="G951" s="3">
        <f>VLOOKUP(A951,ERCOT_345kv_West_ATC!G:H,2)</f>
        <v>4.55</v>
      </c>
      <c r="I951" s="5">
        <f t="shared" si="76"/>
        <v>6</v>
      </c>
      <c r="J951" s="4">
        <f t="shared" si="77"/>
        <v>144</v>
      </c>
      <c r="K951" s="4">
        <f t="shared" si="73"/>
        <v>7200</v>
      </c>
      <c r="L951" s="6">
        <f t="shared" si="74"/>
        <v>70191.79696800001</v>
      </c>
      <c r="N951" s="22">
        <f t="shared" si="78"/>
        <v>5191.4443858400518</v>
      </c>
      <c r="O951" s="14">
        <f t="shared" si="79"/>
        <v>53251806040.938019</v>
      </c>
      <c r="Q951" s="22"/>
      <c r="V951" s="16"/>
      <c r="W951" s="16"/>
      <c r="X951" s="16"/>
      <c r="Z951" s="15"/>
      <c r="AA951" s="16"/>
      <c r="AB951" s="3"/>
      <c r="AC951" s="69"/>
      <c r="AD951" s="3"/>
      <c r="AF951" s="29"/>
      <c r="AG951" s="30"/>
      <c r="AH951" s="29"/>
      <c r="AI951" s="29"/>
      <c r="AJ951" s="31"/>
      <c r="AK951" s="29"/>
      <c r="AL951" s="30"/>
    </row>
    <row r="952" spans="1:38">
      <c r="A952" s="32">
        <v>40765</v>
      </c>
      <c r="B952" s="9">
        <v>50</v>
      </c>
      <c r="C952" s="33">
        <v>10.01468625</v>
      </c>
      <c r="D952" s="34">
        <f t="shared" si="75"/>
        <v>13.520668190042056</v>
      </c>
      <c r="E952" s="34">
        <v>1888786.70535304</v>
      </c>
      <c r="F952" s="3" t="e">
        <f ca="1">VLOOKUP(A952,ERCOT_345kv_West_ATC!A:B,2)</f>
        <v>#N/A</v>
      </c>
      <c r="G952" s="3">
        <f>VLOOKUP(A952,ERCOT_345kv_West_ATC!G:H,2)</f>
        <v>4.5519999999999996</v>
      </c>
      <c r="I952" s="5">
        <f t="shared" si="76"/>
        <v>6</v>
      </c>
      <c r="J952" s="4">
        <f t="shared" si="77"/>
        <v>144</v>
      </c>
      <c r="K952" s="4">
        <f t="shared" si="73"/>
        <v>7200</v>
      </c>
      <c r="L952" s="6">
        <f t="shared" si="74"/>
        <v>72105.741000000009</v>
      </c>
      <c r="N952" s="22">
        <f t="shared" si="78"/>
        <v>5333.0012974584897</v>
      </c>
      <c r="O952" s="14">
        <f t="shared" si="79"/>
        <v>53251806040.938019</v>
      </c>
      <c r="Q952" s="22"/>
      <c r="V952" s="16"/>
      <c r="W952" s="16"/>
      <c r="X952" s="16"/>
      <c r="Z952" s="15"/>
      <c r="AA952" s="16"/>
      <c r="AB952" s="3"/>
      <c r="AC952" s="69"/>
      <c r="AD952" s="3"/>
      <c r="AF952" s="29"/>
      <c r="AG952" s="30"/>
      <c r="AH952" s="29"/>
      <c r="AI952" s="29"/>
      <c r="AJ952" s="31"/>
      <c r="AK952" s="29"/>
      <c r="AL952" s="30"/>
    </row>
    <row r="953" spans="1:38">
      <c r="A953" s="32">
        <v>40766</v>
      </c>
      <c r="B953" s="9">
        <v>50</v>
      </c>
      <c r="C953" s="33">
        <v>9.4562399999999993</v>
      </c>
      <c r="D953" s="34">
        <f t="shared" si="75"/>
        <v>13.520668190042056</v>
      </c>
      <c r="E953" s="34">
        <v>1888786.70535304</v>
      </c>
      <c r="F953" s="3" t="e">
        <f ca="1">VLOOKUP(A953,ERCOT_345kv_West_ATC!A:B,2)</f>
        <v>#N/A</v>
      </c>
      <c r="G953" s="3">
        <f>VLOOKUP(A953,ERCOT_345kv_West_ATC!G:H,2)</f>
        <v>4.6289999999999996</v>
      </c>
      <c r="I953" s="5">
        <f t="shared" si="76"/>
        <v>6</v>
      </c>
      <c r="J953" s="4">
        <f t="shared" si="77"/>
        <v>144</v>
      </c>
      <c r="K953" s="4">
        <f t="shared" si="73"/>
        <v>7200</v>
      </c>
      <c r="L953" s="6">
        <f t="shared" si="74"/>
        <v>68084.928</v>
      </c>
      <c r="N953" s="22">
        <f t="shared" si="78"/>
        <v>5035.618583565597</v>
      </c>
      <c r="O953" s="14">
        <f t="shared" si="79"/>
        <v>53251806040.938019</v>
      </c>
      <c r="Q953" s="22"/>
      <c r="V953" s="16"/>
      <c r="W953" s="16"/>
      <c r="X953" s="16"/>
      <c r="Z953" s="15"/>
      <c r="AA953" s="16"/>
      <c r="AB953" s="3"/>
      <c r="AC953" s="69"/>
      <c r="AD953" s="3"/>
      <c r="AF953" s="29"/>
      <c r="AG953" s="30"/>
      <c r="AH953" s="29"/>
      <c r="AI953" s="29"/>
      <c r="AJ953" s="31"/>
      <c r="AK953" s="29"/>
      <c r="AL953" s="30"/>
    </row>
    <row r="954" spans="1:38">
      <c r="A954" s="32">
        <v>40767</v>
      </c>
      <c r="B954" s="9">
        <v>50</v>
      </c>
      <c r="C954" s="33">
        <v>9.4603400000000004</v>
      </c>
      <c r="D954" s="34">
        <f t="shared" si="75"/>
        <v>13.520668190042056</v>
      </c>
      <c r="E954" s="34">
        <v>1888786.70535304</v>
      </c>
      <c r="F954" s="3" t="e">
        <f ca="1">VLOOKUP(A954,ERCOT_345kv_West_ATC!A:B,2)</f>
        <v>#N/A</v>
      </c>
      <c r="G954" s="3">
        <f>VLOOKUP(A954,ERCOT_345kv_West_ATC!G:H,2)</f>
        <v>4.5869999999999997</v>
      </c>
      <c r="I954" s="5">
        <f t="shared" si="76"/>
        <v>6</v>
      </c>
      <c r="J954" s="4">
        <f t="shared" si="77"/>
        <v>144</v>
      </c>
      <c r="K954" s="4">
        <f t="shared" ref="K954:K1017" si="80">J954*B954</f>
        <v>7200</v>
      </c>
      <c r="L954" s="6">
        <f t="shared" ref="L954:L1017" si="81">K954*C954</f>
        <v>68114.448000000004</v>
      </c>
      <c r="N954" s="22">
        <f t="shared" si="78"/>
        <v>5037.8019076132759</v>
      </c>
      <c r="O954" s="14">
        <f t="shared" si="79"/>
        <v>53251806040.938019</v>
      </c>
      <c r="Q954" s="22"/>
      <c r="V954" s="16"/>
      <c r="W954" s="16"/>
      <c r="X954" s="16"/>
      <c r="Z954" s="15"/>
      <c r="AA954" s="16"/>
      <c r="AB954" s="3"/>
      <c r="AC954" s="69"/>
      <c r="AD954" s="3"/>
      <c r="AF954" s="29"/>
      <c r="AG954" s="30"/>
      <c r="AH954" s="29"/>
      <c r="AI954" s="29"/>
      <c r="AJ954" s="31"/>
      <c r="AK954" s="29"/>
      <c r="AL954" s="30"/>
    </row>
    <row r="955" spans="1:38">
      <c r="A955" s="32">
        <v>40768</v>
      </c>
      <c r="B955" s="9">
        <v>50</v>
      </c>
      <c r="C955" s="33">
        <v>10.123339659999999</v>
      </c>
      <c r="D955" s="34">
        <f t="shared" si="75"/>
        <v>13.520668190042056</v>
      </c>
      <c r="E955" s="34">
        <v>1888786.70535304</v>
      </c>
      <c r="F955" s="3" t="e">
        <f ca="1">VLOOKUP(A955,ERCOT_345kv_West_ATC!A:B,2)</f>
        <v>#N/A</v>
      </c>
      <c r="G955" s="3">
        <f>VLOOKUP(A955,ERCOT_345kv_West_ATC!G:H,2)</f>
        <v>4.5869999999999997</v>
      </c>
      <c r="I955" s="5">
        <f t="shared" si="76"/>
        <v>6</v>
      </c>
      <c r="J955" s="4">
        <f t="shared" si="77"/>
        <v>144</v>
      </c>
      <c r="K955" s="4">
        <f t="shared" si="80"/>
        <v>7200</v>
      </c>
      <c r="L955" s="6">
        <f t="shared" si="81"/>
        <v>72888.045551999996</v>
      </c>
      <c r="N955" s="22">
        <f t="shared" si="78"/>
        <v>5390.8612006085541</v>
      </c>
      <c r="O955" s="14">
        <f t="shared" si="79"/>
        <v>53251806040.938019</v>
      </c>
      <c r="Q955" s="22"/>
      <c r="V955" s="16"/>
      <c r="W955" s="16"/>
      <c r="X955" s="16"/>
      <c r="Z955" s="15"/>
      <c r="AA955" s="16"/>
      <c r="AB955" s="3"/>
      <c r="AC955" s="69"/>
      <c r="AD955" s="3"/>
      <c r="AF955" s="29"/>
      <c r="AG955" s="30"/>
      <c r="AH955" s="29"/>
      <c r="AI955" s="29"/>
      <c r="AJ955" s="31"/>
      <c r="AK955" s="29"/>
      <c r="AL955" s="30"/>
    </row>
    <row r="956" spans="1:38">
      <c r="A956" s="32">
        <v>40769</v>
      </c>
      <c r="B956" s="9">
        <v>50</v>
      </c>
      <c r="C956" s="33">
        <v>10.744264619999999</v>
      </c>
      <c r="D956" s="34">
        <f t="shared" si="75"/>
        <v>13.520668190042056</v>
      </c>
      <c r="E956" s="34">
        <v>1888786.70535304</v>
      </c>
      <c r="F956" s="3" t="e">
        <f ca="1">VLOOKUP(A956,ERCOT_345kv_West_ATC!A:B,2)</f>
        <v>#N/A</v>
      </c>
      <c r="G956" s="3">
        <f>VLOOKUP(A956,ERCOT_345kv_West_ATC!G:H,2)</f>
        <v>4.5869999999999997</v>
      </c>
      <c r="I956" s="5">
        <f t="shared" si="76"/>
        <v>6</v>
      </c>
      <c r="J956" s="4">
        <f t="shared" si="77"/>
        <v>144</v>
      </c>
      <c r="K956" s="4">
        <f t="shared" si="80"/>
        <v>7200</v>
      </c>
      <c r="L956" s="6">
        <f t="shared" si="81"/>
        <v>77358.705263999989</v>
      </c>
      <c r="N956" s="22">
        <f t="shared" si="78"/>
        <v>5721.5149559675256</v>
      </c>
      <c r="O956" s="14">
        <f t="shared" si="79"/>
        <v>53251806040.938019</v>
      </c>
      <c r="Q956" s="22"/>
      <c r="V956" s="16"/>
      <c r="W956" s="16"/>
      <c r="X956" s="16"/>
      <c r="Z956" s="15"/>
      <c r="AA956" s="16"/>
      <c r="AB956" s="3"/>
      <c r="AC956" s="69"/>
      <c r="AD956" s="3"/>
      <c r="AF956" s="29"/>
      <c r="AG956" s="30"/>
      <c r="AH956" s="29"/>
      <c r="AI956" s="29"/>
      <c r="AJ956" s="31"/>
      <c r="AK956" s="29"/>
      <c r="AL956" s="30"/>
    </row>
    <row r="957" spans="1:38">
      <c r="A957" s="32">
        <v>40770</v>
      </c>
      <c r="B957" s="9">
        <v>50</v>
      </c>
      <c r="C957" s="33">
        <v>11.138135999999999</v>
      </c>
      <c r="D957" s="34">
        <f t="shared" si="75"/>
        <v>12.925907296712326</v>
      </c>
      <c r="E957" s="34">
        <v>1805700.8361936701</v>
      </c>
      <c r="F957" s="3" t="e">
        <f ca="1">VLOOKUP(A957,ERCOT_345kv_West_ATC!A:B,2)</f>
        <v>#N/A</v>
      </c>
      <c r="G957" s="3">
        <f>VLOOKUP(A957,ERCOT_345kv_West_ATC!G:H,2)</f>
        <v>4.5720000000000001</v>
      </c>
      <c r="I957" s="5">
        <f t="shared" si="76"/>
        <v>6</v>
      </c>
      <c r="J957" s="4">
        <f t="shared" si="77"/>
        <v>144</v>
      </c>
      <c r="K957" s="4">
        <f t="shared" si="80"/>
        <v>7200</v>
      </c>
      <c r="L957" s="6">
        <f t="shared" si="81"/>
        <v>80194.579199999993</v>
      </c>
      <c r="N957" s="22">
        <f t="shared" si="78"/>
        <v>6204.1740946414875</v>
      </c>
      <c r="O957" s="14">
        <f t="shared" si="79"/>
        <v>55702086010.096191</v>
      </c>
      <c r="Q957" s="22"/>
      <c r="V957" s="16"/>
      <c r="W957" s="16"/>
      <c r="X957" s="16"/>
      <c r="Z957" s="15"/>
      <c r="AA957" s="16"/>
      <c r="AB957" s="3"/>
      <c r="AC957" s="69"/>
      <c r="AD957" s="3"/>
      <c r="AF957" s="29"/>
      <c r="AG957" s="30"/>
      <c r="AH957" s="29"/>
      <c r="AI957" s="29"/>
      <c r="AJ957" s="31"/>
      <c r="AK957" s="29"/>
      <c r="AL957" s="30"/>
    </row>
    <row r="958" spans="1:38">
      <c r="A958" s="32">
        <v>40771</v>
      </c>
      <c r="B958" s="9">
        <v>50</v>
      </c>
      <c r="C958" s="33">
        <v>10.958955</v>
      </c>
      <c r="D958" s="34">
        <f t="shared" si="75"/>
        <v>12.925907296712326</v>
      </c>
      <c r="E958" s="34">
        <v>1805700.8361936701</v>
      </c>
      <c r="F958" s="3" t="e">
        <f ca="1">VLOOKUP(A958,ERCOT_345kv_West_ATC!A:B,2)</f>
        <v>#N/A</v>
      </c>
      <c r="G958" s="3">
        <f>VLOOKUP(A958,ERCOT_345kv_West_ATC!G:H,2)</f>
        <v>4.5149999999999997</v>
      </c>
      <c r="I958" s="5">
        <f t="shared" si="76"/>
        <v>6</v>
      </c>
      <c r="J958" s="4">
        <f t="shared" si="77"/>
        <v>144</v>
      </c>
      <c r="K958" s="4">
        <f t="shared" si="80"/>
        <v>7200</v>
      </c>
      <c r="L958" s="6">
        <f t="shared" si="81"/>
        <v>78904.475999999995</v>
      </c>
      <c r="N958" s="22">
        <f t="shared" si="78"/>
        <v>6104.3665399077372</v>
      </c>
      <c r="O958" s="14">
        <f t="shared" si="79"/>
        <v>55702086010.096191</v>
      </c>
      <c r="Q958" s="22"/>
      <c r="V958" s="16"/>
      <c r="W958" s="16"/>
      <c r="X958" s="16"/>
      <c r="Z958" s="15"/>
      <c r="AA958" s="16"/>
      <c r="AB958" s="3"/>
      <c r="AC958" s="69"/>
      <c r="AD958" s="3"/>
      <c r="AF958" s="29"/>
      <c r="AG958" s="30"/>
      <c r="AH958" s="29"/>
      <c r="AI958" s="29"/>
      <c r="AJ958" s="31"/>
      <c r="AK958" s="29"/>
      <c r="AL958" s="30"/>
    </row>
    <row r="959" spans="1:38">
      <c r="A959" s="32">
        <v>40772</v>
      </c>
      <c r="B959" s="9">
        <v>50</v>
      </c>
      <c r="C959" s="33">
        <v>10.993066669999999</v>
      </c>
      <c r="D959" s="34">
        <f t="shared" si="75"/>
        <v>12.925907296712326</v>
      </c>
      <c r="E959" s="34">
        <v>1805700.8361936701</v>
      </c>
      <c r="F959" s="3" t="e">
        <f ca="1">VLOOKUP(A959,ERCOT_345kv_West_ATC!A:B,2)</f>
        <v>#N/A</v>
      </c>
      <c r="G959" s="3">
        <f>VLOOKUP(A959,ERCOT_345kv_West_ATC!G:H,2)</f>
        <v>4.5019999999999998</v>
      </c>
      <c r="I959" s="5">
        <f t="shared" si="76"/>
        <v>6</v>
      </c>
      <c r="J959" s="4">
        <f t="shared" si="77"/>
        <v>144</v>
      </c>
      <c r="K959" s="4">
        <f t="shared" si="80"/>
        <v>7200</v>
      </c>
      <c r="L959" s="6">
        <f t="shared" si="81"/>
        <v>79150.080023999995</v>
      </c>
      <c r="N959" s="22">
        <f t="shared" si="78"/>
        <v>6123.3674516706169</v>
      </c>
      <c r="O959" s="14">
        <f t="shared" si="79"/>
        <v>55702086010.096191</v>
      </c>
      <c r="Q959" s="22"/>
      <c r="V959" s="16"/>
      <c r="W959" s="16"/>
      <c r="X959" s="16"/>
      <c r="Z959" s="15"/>
      <c r="AA959" s="16"/>
      <c r="AB959" s="3"/>
      <c r="AC959" s="69"/>
      <c r="AD959" s="3"/>
      <c r="AF959" s="29"/>
      <c r="AG959" s="30"/>
      <c r="AH959" s="29"/>
      <c r="AI959" s="29"/>
      <c r="AJ959" s="31"/>
      <c r="AK959" s="29"/>
      <c r="AL959" s="30"/>
    </row>
    <row r="960" spans="1:38">
      <c r="A960" s="32">
        <v>40773</v>
      </c>
      <c r="B960" s="9">
        <v>50</v>
      </c>
      <c r="C960" s="33">
        <v>10.847017689999999</v>
      </c>
      <c r="D960" s="34">
        <f t="shared" si="75"/>
        <v>12.925907296712326</v>
      </c>
      <c r="E960" s="34">
        <v>1805700.8361936701</v>
      </c>
      <c r="F960" s="3" t="e">
        <f ca="1">VLOOKUP(A960,ERCOT_345kv_West_ATC!A:B,2)</f>
        <v>#N/A</v>
      </c>
      <c r="G960" s="3">
        <f>VLOOKUP(A960,ERCOT_345kv_West_ATC!G:H,2)</f>
        <v>4.4660000000000002</v>
      </c>
      <c r="I960" s="5">
        <f t="shared" si="76"/>
        <v>6</v>
      </c>
      <c r="J960" s="4">
        <f t="shared" si="77"/>
        <v>144</v>
      </c>
      <c r="K960" s="4">
        <f t="shared" si="80"/>
        <v>7200</v>
      </c>
      <c r="L960" s="6">
        <f t="shared" si="81"/>
        <v>78098.527367999995</v>
      </c>
      <c r="N960" s="22">
        <f t="shared" si="78"/>
        <v>6042.0151232141488</v>
      </c>
      <c r="O960" s="14">
        <f t="shared" si="79"/>
        <v>55702086010.096191</v>
      </c>
      <c r="Q960" s="22"/>
      <c r="V960" s="16"/>
      <c r="W960" s="16"/>
      <c r="X960" s="16"/>
      <c r="Z960" s="15"/>
      <c r="AA960" s="16"/>
      <c r="AB960" s="3"/>
      <c r="AC960" s="69"/>
      <c r="AD960" s="3"/>
      <c r="AF960" s="29"/>
      <c r="AG960" s="30"/>
      <c r="AH960" s="29"/>
      <c r="AI960" s="29"/>
      <c r="AJ960" s="31"/>
      <c r="AK960" s="29"/>
      <c r="AL960" s="30"/>
    </row>
    <row r="961" spans="1:38">
      <c r="A961" s="32">
        <v>40774</v>
      </c>
      <c r="B961" s="9">
        <v>50</v>
      </c>
      <c r="C961" s="33">
        <v>11.65</v>
      </c>
      <c r="D961" s="34">
        <f t="shared" si="75"/>
        <v>12.925907296712326</v>
      </c>
      <c r="E961" s="34">
        <v>1805700.8361936701</v>
      </c>
      <c r="F961" s="3" t="e">
        <f ca="1">VLOOKUP(A961,ERCOT_345kv_West_ATC!A:B,2)</f>
        <v>#N/A</v>
      </c>
      <c r="G961" s="3">
        <f>VLOOKUP(A961,ERCOT_345kv_West_ATC!G:H,2)</f>
        <v>4.4889999999999999</v>
      </c>
      <c r="I961" s="5">
        <f t="shared" si="76"/>
        <v>6</v>
      </c>
      <c r="J961" s="4">
        <f t="shared" si="77"/>
        <v>144</v>
      </c>
      <c r="K961" s="4">
        <f t="shared" si="80"/>
        <v>7200</v>
      </c>
      <c r="L961" s="6">
        <f t="shared" si="81"/>
        <v>83880</v>
      </c>
      <c r="N961" s="22">
        <f t="shared" si="78"/>
        <v>6489.2930201762065</v>
      </c>
      <c r="O961" s="14">
        <f t="shared" si="79"/>
        <v>55702086010.096191</v>
      </c>
      <c r="Q961" s="22"/>
      <c r="V961" s="16"/>
      <c r="W961" s="16"/>
      <c r="X961" s="16"/>
      <c r="Z961" s="15"/>
      <c r="AA961" s="16"/>
      <c r="AB961" s="3"/>
      <c r="AC961" s="69"/>
      <c r="AD961" s="3"/>
      <c r="AF961" s="29"/>
      <c r="AG961" s="30"/>
      <c r="AH961" s="29"/>
      <c r="AI961" s="29"/>
      <c r="AJ961" s="31"/>
      <c r="AK961" s="29"/>
      <c r="AL961" s="30"/>
    </row>
    <row r="962" spans="1:38">
      <c r="A962" s="32">
        <v>40775</v>
      </c>
      <c r="B962" s="9">
        <v>50</v>
      </c>
      <c r="C962" s="33">
        <v>11.450998</v>
      </c>
      <c r="D962" s="34">
        <f t="shared" si="75"/>
        <v>12.925907296712326</v>
      </c>
      <c r="E962" s="34">
        <v>1805700.8361936701</v>
      </c>
      <c r="F962" s="3" t="e">
        <f ca="1">VLOOKUP(A962,ERCOT_345kv_West_ATC!A:B,2)</f>
        <v>#N/A</v>
      </c>
      <c r="G962" s="3">
        <f>VLOOKUP(A962,ERCOT_345kv_West_ATC!G:H,2)</f>
        <v>4.4889999999999999</v>
      </c>
      <c r="I962" s="5">
        <f t="shared" si="76"/>
        <v>6</v>
      </c>
      <c r="J962" s="4">
        <f t="shared" si="77"/>
        <v>144</v>
      </c>
      <c r="K962" s="4">
        <f t="shared" si="80"/>
        <v>7200</v>
      </c>
      <c r="L962" s="6">
        <f t="shared" si="81"/>
        <v>82447.185599999997</v>
      </c>
      <c r="N962" s="22">
        <f t="shared" si="78"/>
        <v>6378.4447549743945</v>
      </c>
      <c r="O962" s="14">
        <f t="shared" si="79"/>
        <v>55702086010.096191</v>
      </c>
      <c r="Q962" s="22"/>
      <c r="V962" s="16"/>
      <c r="W962" s="16"/>
      <c r="X962" s="16"/>
      <c r="Z962" s="15"/>
      <c r="AA962" s="16"/>
      <c r="AB962" s="3"/>
      <c r="AC962" s="69"/>
      <c r="AD962" s="3"/>
      <c r="AF962" s="29"/>
      <c r="AG962" s="30"/>
      <c r="AH962" s="29"/>
      <c r="AI962" s="29"/>
      <c r="AJ962" s="31"/>
      <c r="AK962" s="29"/>
      <c r="AL962" s="30"/>
    </row>
    <row r="963" spans="1:38">
      <c r="A963" s="32">
        <v>40776</v>
      </c>
      <c r="B963" s="9">
        <v>50</v>
      </c>
      <c r="C963" s="33">
        <v>11.323212</v>
      </c>
      <c r="D963" s="34">
        <f t="shared" si="75"/>
        <v>12.925907296712326</v>
      </c>
      <c r="E963" s="34">
        <v>1805700.8361936701</v>
      </c>
      <c r="F963" s="3" t="e">
        <f ca="1">VLOOKUP(A963,ERCOT_345kv_West_ATC!A:B,2)</f>
        <v>#N/A</v>
      </c>
      <c r="G963" s="3">
        <f>VLOOKUP(A963,ERCOT_345kv_West_ATC!G:H,2)</f>
        <v>4.4889999999999999</v>
      </c>
      <c r="I963" s="5">
        <f t="shared" si="76"/>
        <v>6</v>
      </c>
      <c r="J963" s="4">
        <f t="shared" si="77"/>
        <v>144</v>
      </c>
      <c r="K963" s="4">
        <f t="shared" si="80"/>
        <v>7200</v>
      </c>
      <c r="L963" s="6">
        <f t="shared" si="81"/>
        <v>81527.126399999994</v>
      </c>
      <c r="N963" s="22">
        <f t="shared" si="78"/>
        <v>6307.2652873455327</v>
      </c>
      <c r="O963" s="14">
        <f t="shared" si="79"/>
        <v>55702086010.096191</v>
      </c>
      <c r="Q963" s="22"/>
      <c r="V963" s="16"/>
      <c r="W963" s="16"/>
      <c r="X963" s="16"/>
      <c r="Z963" s="15"/>
      <c r="AA963" s="16"/>
      <c r="AB963" s="3"/>
      <c r="AC963" s="69"/>
      <c r="AD963" s="3"/>
      <c r="AF963" s="29"/>
      <c r="AG963" s="30"/>
      <c r="AH963" s="29"/>
      <c r="AI963" s="29"/>
      <c r="AJ963" s="31"/>
      <c r="AK963" s="29"/>
      <c r="AL963" s="30"/>
    </row>
    <row r="964" spans="1:38">
      <c r="A964" s="32">
        <v>40777</v>
      </c>
      <c r="B964" s="9">
        <v>50</v>
      </c>
      <c r="C964" s="33">
        <v>10.940764740000001</v>
      </c>
      <c r="D964" s="34">
        <f t="shared" si="75"/>
        <v>12.925907296712326</v>
      </c>
      <c r="E964" s="34">
        <v>1805700.8361936701</v>
      </c>
      <c r="F964" s="3" t="e">
        <f ca="1">VLOOKUP(A964,ERCOT_345kv_West_ATC!A:B,2)</f>
        <v>#N/A</v>
      </c>
      <c r="G964" s="3">
        <f>VLOOKUP(A964,ERCOT_345kv_West_ATC!G:H,2)</f>
        <v>4.4080000000000004</v>
      </c>
      <c r="I964" s="5">
        <f t="shared" si="76"/>
        <v>6</v>
      </c>
      <c r="J964" s="4">
        <f t="shared" si="77"/>
        <v>144</v>
      </c>
      <c r="K964" s="4">
        <f t="shared" si="80"/>
        <v>7200</v>
      </c>
      <c r="L964" s="6">
        <f t="shared" si="81"/>
        <v>78773.506128000008</v>
      </c>
      <c r="N964" s="22">
        <f t="shared" si="78"/>
        <v>6094.2341856370776</v>
      </c>
      <c r="O964" s="14">
        <f t="shared" si="79"/>
        <v>55702086010.096191</v>
      </c>
      <c r="Q964" s="22"/>
      <c r="V964" s="16"/>
      <c r="W964" s="16"/>
      <c r="X964" s="16"/>
      <c r="Z964" s="15"/>
      <c r="AA964" s="16"/>
      <c r="AB964" s="3"/>
      <c r="AC964" s="69"/>
      <c r="AD964" s="3"/>
      <c r="AF964" s="29"/>
      <c r="AG964" s="30"/>
      <c r="AH964" s="29"/>
      <c r="AI964" s="29"/>
      <c r="AJ964" s="31"/>
      <c r="AK964" s="29"/>
      <c r="AL964" s="30"/>
    </row>
    <row r="965" spans="1:38">
      <c r="A965" s="32">
        <v>40778</v>
      </c>
      <c r="B965" s="9">
        <v>50</v>
      </c>
      <c r="C965" s="33">
        <v>10.927407000000001</v>
      </c>
      <c r="D965" s="34">
        <f t="shared" si="75"/>
        <v>12.925907296712326</v>
      </c>
      <c r="E965" s="34">
        <v>1805700.8361936701</v>
      </c>
      <c r="F965" s="3" t="e">
        <f ca="1">VLOOKUP(A965,ERCOT_345kv_West_ATC!A:B,2)</f>
        <v>#N/A</v>
      </c>
      <c r="G965" s="3">
        <f>VLOOKUP(A965,ERCOT_345kv_West_ATC!G:H,2)</f>
        <v>4.4480000000000004</v>
      </c>
      <c r="I965" s="5">
        <f t="shared" si="76"/>
        <v>6</v>
      </c>
      <c r="J965" s="4">
        <f t="shared" si="77"/>
        <v>144</v>
      </c>
      <c r="K965" s="4">
        <f t="shared" si="80"/>
        <v>7200</v>
      </c>
      <c r="L965" s="6">
        <f t="shared" si="81"/>
        <v>78677.330400000006</v>
      </c>
      <c r="N965" s="22">
        <f t="shared" si="78"/>
        <v>6086.7936458132726</v>
      </c>
      <c r="O965" s="14">
        <f t="shared" si="79"/>
        <v>55702086010.096191</v>
      </c>
      <c r="Q965" s="22"/>
      <c r="V965" s="16"/>
      <c r="W965" s="16"/>
      <c r="X965" s="16"/>
      <c r="Z965" s="15"/>
      <c r="AA965" s="16"/>
      <c r="AB965" s="3"/>
      <c r="AC965" s="69"/>
      <c r="AD965" s="3"/>
      <c r="AF965" s="29"/>
      <c r="AG965" s="30"/>
      <c r="AH965" s="29"/>
      <c r="AI965" s="29"/>
      <c r="AJ965" s="31"/>
      <c r="AK965" s="29"/>
      <c r="AL965" s="30"/>
    </row>
    <row r="966" spans="1:38">
      <c r="A966" s="32">
        <v>40779</v>
      </c>
      <c r="B966" s="9">
        <v>50</v>
      </c>
      <c r="C966" s="33">
        <v>10.8506</v>
      </c>
      <c r="D966" s="34">
        <f t="shared" si="75"/>
        <v>12.925907296712326</v>
      </c>
      <c r="E966" s="34">
        <v>1805700.8361936701</v>
      </c>
      <c r="F966" s="3" t="e">
        <f ca="1">VLOOKUP(A966,ERCOT_345kv_West_ATC!A:B,2)</f>
        <v>#N/A</v>
      </c>
      <c r="G966" s="3">
        <f>VLOOKUP(A966,ERCOT_345kv_West_ATC!G:H,2)</f>
        <v>4.3840000000000003</v>
      </c>
      <c r="I966" s="5">
        <f t="shared" si="76"/>
        <v>6</v>
      </c>
      <c r="J966" s="4">
        <f t="shared" si="77"/>
        <v>144</v>
      </c>
      <c r="K966" s="4">
        <f t="shared" si="80"/>
        <v>7200</v>
      </c>
      <c r="L966" s="6">
        <f t="shared" si="81"/>
        <v>78124.320000000007</v>
      </c>
      <c r="N966" s="22">
        <f t="shared" si="78"/>
        <v>6044.0105446114985</v>
      </c>
      <c r="O966" s="14">
        <f t="shared" si="79"/>
        <v>55702086010.096191</v>
      </c>
      <c r="Q966" s="22"/>
      <c r="V966" s="16"/>
      <c r="W966" s="16"/>
      <c r="X966" s="16"/>
      <c r="Z966" s="15"/>
      <c r="AA966" s="16"/>
      <c r="AB966" s="3"/>
      <c r="AC966" s="69"/>
      <c r="AD966" s="3"/>
      <c r="AF966" s="29"/>
      <c r="AG966" s="30"/>
      <c r="AH966" s="29"/>
      <c r="AI966" s="29"/>
      <c r="AJ966" s="31"/>
      <c r="AK966" s="29"/>
      <c r="AL966" s="30"/>
    </row>
    <row r="967" spans="1:38">
      <c r="A967" s="32">
        <v>40780</v>
      </c>
      <c r="B967" s="9">
        <v>50</v>
      </c>
      <c r="C967" s="33">
        <v>9.6841397100000002</v>
      </c>
      <c r="D967" s="34">
        <f t="shared" si="75"/>
        <v>12.925907296712326</v>
      </c>
      <c r="E967" s="34">
        <v>1805700.8361936701</v>
      </c>
      <c r="F967" s="3" t="e">
        <f ca="1">VLOOKUP(A967,ERCOT_345kv_West_ATC!A:B,2)</f>
        <v>#N/A</v>
      </c>
      <c r="G967" s="3">
        <f>VLOOKUP(A967,ERCOT_345kv_West_ATC!G:H,2)</f>
        <v>4.423</v>
      </c>
      <c r="I967" s="5">
        <f t="shared" si="76"/>
        <v>6</v>
      </c>
      <c r="J967" s="4">
        <f t="shared" si="77"/>
        <v>144</v>
      </c>
      <c r="K967" s="4">
        <f t="shared" si="80"/>
        <v>7200</v>
      </c>
      <c r="L967" s="6">
        <f t="shared" si="81"/>
        <v>69725.805911999996</v>
      </c>
      <c r="N967" s="22">
        <f t="shared" si="78"/>
        <v>5394.2678306020798</v>
      </c>
      <c r="O967" s="14">
        <f t="shared" si="79"/>
        <v>55702086010.096191</v>
      </c>
      <c r="Q967" s="22"/>
      <c r="V967" s="16"/>
      <c r="W967" s="16"/>
      <c r="X967" s="16"/>
      <c r="Z967" s="15"/>
      <c r="AA967" s="16"/>
      <c r="AB967" s="3"/>
      <c r="AC967" s="69"/>
      <c r="AD967" s="3"/>
      <c r="AF967" s="29"/>
      <c r="AG967" s="30"/>
      <c r="AH967" s="29"/>
      <c r="AI967" s="29"/>
      <c r="AJ967" s="31"/>
      <c r="AK967" s="29"/>
      <c r="AL967" s="30"/>
    </row>
    <row r="968" spans="1:38">
      <c r="A968" s="32">
        <v>40781</v>
      </c>
      <c r="B968" s="9">
        <v>50</v>
      </c>
      <c r="C968" s="33">
        <v>8.1791894440000004</v>
      </c>
      <c r="D968" s="34">
        <f t="shared" si="75"/>
        <v>12.925907296712326</v>
      </c>
      <c r="E968" s="34">
        <v>1805700.8361936701</v>
      </c>
      <c r="F968" s="3" t="e">
        <f ca="1">VLOOKUP(A968,ERCOT_345kv_West_ATC!A:B,2)</f>
        <v>#N/A</v>
      </c>
      <c r="G968" s="3">
        <f>VLOOKUP(A968,ERCOT_345kv_West_ATC!G:H,2)</f>
        <v>4.46</v>
      </c>
      <c r="I968" s="5">
        <f t="shared" si="76"/>
        <v>6</v>
      </c>
      <c r="J968" s="4">
        <f t="shared" si="77"/>
        <v>144</v>
      </c>
      <c r="K968" s="4">
        <f t="shared" si="80"/>
        <v>7200</v>
      </c>
      <c r="L968" s="6">
        <f t="shared" si="81"/>
        <v>58890.163996800002</v>
      </c>
      <c r="N968" s="22">
        <f t="shared" si="78"/>
        <v>4555.9791390255887</v>
      </c>
      <c r="O968" s="14">
        <f t="shared" si="79"/>
        <v>55702086010.096191</v>
      </c>
      <c r="Q968" s="22"/>
      <c r="V968" s="16"/>
      <c r="W968" s="16"/>
      <c r="X968" s="16"/>
      <c r="Z968" s="15"/>
      <c r="AA968" s="16"/>
      <c r="AB968" s="3"/>
      <c r="AC968" s="69"/>
      <c r="AD968" s="3"/>
      <c r="AF968" s="29"/>
      <c r="AG968" s="30"/>
      <c r="AH968" s="29"/>
      <c r="AI968" s="29"/>
      <c r="AJ968" s="31"/>
      <c r="AK968" s="29"/>
      <c r="AL968" s="30"/>
    </row>
    <row r="969" spans="1:38">
      <c r="A969" s="32">
        <v>40782</v>
      </c>
      <c r="B969" s="9">
        <v>50</v>
      </c>
      <c r="C969" s="33">
        <v>8.5901999999999994</v>
      </c>
      <c r="D969" s="34">
        <f t="shared" si="75"/>
        <v>12.925907296712326</v>
      </c>
      <c r="E969" s="34">
        <v>1805700.8361936701</v>
      </c>
      <c r="F969" s="3" t="e">
        <f ca="1">VLOOKUP(A969,ERCOT_345kv_West_ATC!A:B,2)</f>
        <v>#N/A</v>
      </c>
      <c r="G969" s="3">
        <f>VLOOKUP(A969,ERCOT_345kv_West_ATC!G:H,2)</f>
        <v>4.46</v>
      </c>
      <c r="I969" s="5">
        <f t="shared" si="76"/>
        <v>6</v>
      </c>
      <c r="J969" s="4">
        <f t="shared" si="77"/>
        <v>144</v>
      </c>
      <c r="K969" s="4">
        <f t="shared" si="80"/>
        <v>7200</v>
      </c>
      <c r="L969" s="6">
        <f t="shared" si="81"/>
        <v>61849.439999999995</v>
      </c>
      <c r="N969" s="22">
        <f t="shared" si="78"/>
        <v>4784.9205924392827</v>
      </c>
      <c r="O969" s="14">
        <f t="shared" si="79"/>
        <v>55702086010.096191</v>
      </c>
      <c r="Q969" s="22"/>
      <c r="V969" s="16"/>
      <c r="W969" s="16"/>
      <c r="X969" s="16"/>
      <c r="Z969" s="15"/>
      <c r="AA969" s="16"/>
      <c r="AB969" s="3"/>
      <c r="AC969" s="69"/>
      <c r="AD969" s="3"/>
      <c r="AF969" s="29"/>
      <c r="AG969" s="30"/>
      <c r="AH969" s="29"/>
      <c r="AI969" s="29"/>
      <c r="AJ969" s="31"/>
      <c r="AK969" s="29"/>
      <c r="AL969" s="30"/>
    </row>
    <row r="970" spans="1:38">
      <c r="A970" s="32">
        <v>40783</v>
      </c>
      <c r="B970" s="9">
        <v>50</v>
      </c>
      <c r="C970" s="33">
        <v>9.0784642860000009</v>
      </c>
      <c r="D970" s="34">
        <f t="shared" si="75"/>
        <v>12.925907296712326</v>
      </c>
      <c r="E970" s="34">
        <v>1805700.8361936701</v>
      </c>
      <c r="F970" s="3" t="e">
        <f ca="1">VLOOKUP(A970,ERCOT_345kv_West_ATC!A:B,2)</f>
        <v>#N/A</v>
      </c>
      <c r="G970" s="3">
        <f>VLOOKUP(A970,ERCOT_345kv_West_ATC!G:H,2)</f>
        <v>4.46</v>
      </c>
      <c r="I970" s="5">
        <f t="shared" si="76"/>
        <v>6</v>
      </c>
      <c r="J970" s="4">
        <f t="shared" si="77"/>
        <v>144</v>
      </c>
      <c r="K970" s="4">
        <f t="shared" si="80"/>
        <v>7200</v>
      </c>
      <c r="L970" s="6">
        <f t="shared" si="81"/>
        <v>65364.942859200004</v>
      </c>
      <c r="N970" s="22">
        <f t="shared" si="78"/>
        <v>5056.8939849835861</v>
      </c>
      <c r="O970" s="14">
        <f t="shared" si="79"/>
        <v>55702086010.096191</v>
      </c>
      <c r="Q970" s="22"/>
      <c r="V970" s="16"/>
      <c r="W970" s="16"/>
      <c r="X970" s="16"/>
      <c r="Z970" s="15"/>
      <c r="AA970" s="16"/>
      <c r="AB970" s="3"/>
      <c r="AC970" s="69"/>
      <c r="AD970" s="3"/>
      <c r="AF970" s="29"/>
      <c r="AG970" s="30"/>
      <c r="AH970" s="29"/>
      <c r="AI970" s="29"/>
      <c r="AJ970" s="31"/>
      <c r="AK970" s="29"/>
      <c r="AL970" s="30"/>
    </row>
    <row r="971" spans="1:38">
      <c r="A971" s="32">
        <v>40784</v>
      </c>
      <c r="B971" s="9">
        <v>50</v>
      </c>
      <c r="C971" s="33">
        <v>8.9680937499999995</v>
      </c>
      <c r="D971" s="34">
        <f t="shared" si="75"/>
        <v>12.925907296712326</v>
      </c>
      <c r="E971" s="34">
        <v>1805700.8361936701</v>
      </c>
      <c r="F971" s="3" t="e">
        <f ca="1">VLOOKUP(A971,ERCOT_345kv_West_ATC!A:B,2)</f>
        <v>#N/A</v>
      </c>
      <c r="G971" s="3">
        <f>VLOOKUP(A971,ERCOT_345kv_West_ATC!G:H,2)</f>
        <v>4.3879999999999999</v>
      </c>
      <c r="I971" s="5">
        <f t="shared" si="76"/>
        <v>6</v>
      </c>
      <c r="J971" s="4">
        <f t="shared" si="77"/>
        <v>144</v>
      </c>
      <c r="K971" s="4">
        <f t="shared" si="80"/>
        <v>7200</v>
      </c>
      <c r="L971" s="6">
        <f t="shared" si="81"/>
        <v>64570.274999999994</v>
      </c>
      <c r="N971" s="22">
        <f t="shared" si="78"/>
        <v>4995.4152940910608</v>
      </c>
      <c r="O971" s="14">
        <f t="shared" si="79"/>
        <v>55702086010.096191</v>
      </c>
      <c r="Q971" s="22"/>
      <c r="V971" s="16"/>
      <c r="W971" s="16"/>
      <c r="X971" s="16"/>
      <c r="Z971" s="15"/>
      <c r="AA971" s="16"/>
      <c r="AB971" s="3"/>
      <c r="AC971" s="69"/>
      <c r="AD971" s="3"/>
      <c r="AF971" s="29"/>
      <c r="AG971" s="30"/>
      <c r="AH971" s="29"/>
      <c r="AI971" s="29"/>
      <c r="AJ971" s="31"/>
      <c r="AK971" s="29"/>
      <c r="AL971" s="30"/>
    </row>
    <row r="972" spans="1:38">
      <c r="A972" s="32">
        <v>40785</v>
      </c>
      <c r="B972" s="9">
        <v>50</v>
      </c>
      <c r="C972" s="33">
        <v>8.7954659999999993</v>
      </c>
      <c r="D972" s="34">
        <f t="shared" si="75"/>
        <v>12.72599961644311</v>
      </c>
      <c r="E972" s="34">
        <v>1777774.4820014599</v>
      </c>
      <c r="F972" s="3" t="e">
        <f ca="1">VLOOKUP(A972,ERCOT_345kv_West_ATC!A:B,2)</f>
        <v>#N/A</v>
      </c>
      <c r="G972" s="3">
        <f>VLOOKUP(A972,ERCOT_345kv_West_ATC!G:H,2)</f>
        <v>4.4420000000000002</v>
      </c>
      <c r="I972" s="5">
        <f t="shared" si="76"/>
        <v>6</v>
      </c>
      <c r="J972" s="4">
        <f t="shared" si="77"/>
        <v>144</v>
      </c>
      <c r="K972" s="4">
        <f t="shared" si="80"/>
        <v>7200</v>
      </c>
      <c r="L972" s="6">
        <f t="shared" si="81"/>
        <v>63327.355199999998</v>
      </c>
      <c r="N972" s="22">
        <f t="shared" si="78"/>
        <v>4976.2185375344106</v>
      </c>
      <c r="O972" s="14">
        <f t="shared" si="79"/>
        <v>56577087985.26889</v>
      </c>
      <c r="Q972" s="22"/>
      <c r="V972" s="16"/>
      <c r="W972" s="16"/>
      <c r="X972" s="16"/>
      <c r="Z972" s="15"/>
      <c r="AA972" s="16"/>
      <c r="AB972" s="3"/>
      <c r="AC972" s="69"/>
      <c r="AD972" s="3"/>
      <c r="AF972" s="29"/>
      <c r="AG972" s="30"/>
      <c r="AH972" s="29"/>
      <c r="AI972" s="29"/>
      <c r="AJ972" s="31"/>
      <c r="AK972" s="29"/>
      <c r="AL972" s="30"/>
    </row>
    <row r="973" spans="1:38">
      <c r="A973" s="32">
        <v>40786</v>
      </c>
      <c r="B973" s="9">
        <v>50</v>
      </c>
      <c r="C973" s="33">
        <v>8.2235362500000004</v>
      </c>
      <c r="D973" s="34">
        <f t="shared" si="75"/>
        <v>12.72599961644311</v>
      </c>
      <c r="E973" s="34">
        <v>1777774.4820014599</v>
      </c>
      <c r="F973" s="3" t="e">
        <f ca="1">VLOOKUP(A973,ERCOT_345kv_West_ATC!A:B,2)</f>
        <v>#N/A</v>
      </c>
      <c r="G973" s="3">
        <f>VLOOKUP(A973,ERCOT_345kv_West_ATC!G:H,2)</f>
        <v>4.5780000000000003</v>
      </c>
      <c r="I973" s="5">
        <f t="shared" si="76"/>
        <v>6</v>
      </c>
      <c r="J973" s="4">
        <f t="shared" si="77"/>
        <v>144</v>
      </c>
      <c r="K973" s="4">
        <f t="shared" si="80"/>
        <v>7200</v>
      </c>
      <c r="L973" s="6">
        <f t="shared" si="81"/>
        <v>59209.461000000003</v>
      </c>
      <c r="N973" s="22">
        <f t="shared" si="78"/>
        <v>4652.6373396629824</v>
      </c>
      <c r="O973" s="14">
        <f t="shared" si="79"/>
        <v>56577087985.26889</v>
      </c>
      <c r="Q973" s="22"/>
      <c r="V973" s="16"/>
      <c r="W973" s="16"/>
      <c r="X973" s="16"/>
      <c r="Z973" s="15"/>
      <c r="AA973" s="16"/>
      <c r="AB973" s="3"/>
      <c r="AC973" s="69"/>
      <c r="AD973" s="3"/>
      <c r="AF973" s="29"/>
      <c r="AG973" s="30"/>
      <c r="AH973" s="29"/>
      <c r="AI973" s="29"/>
      <c r="AJ973" s="31"/>
      <c r="AK973" s="29"/>
      <c r="AL973" s="30"/>
    </row>
    <row r="974" spans="1:38">
      <c r="A974" s="32">
        <v>40787</v>
      </c>
      <c r="B974" s="9">
        <v>50</v>
      </c>
      <c r="C974" s="33">
        <v>8.2288837499999996</v>
      </c>
      <c r="D974" s="34">
        <f t="shared" si="75"/>
        <v>12.72599961644311</v>
      </c>
      <c r="E974" s="34">
        <v>1777774.4820014599</v>
      </c>
      <c r="F974" s="3" t="e">
        <f ca="1">VLOOKUP(A974,ERCOT_345kv_West_ATC!A:B,2)</f>
        <v>#N/A</v>
      </c>
      <c r="G974" s="3">
        <f>VLOOKUP(A974,ERCOT_345kv_West_ATC!G:H,2)</f>
        <v>4.5860000000000003</v>
      </c>
      <c r="I974" s="5">
        <f t="shared" si="76"/>
        <v>6</v>
      </c>
      <c r="J974" s="4">
        <f t="shared" si="77"/>
        <v>144</v>
      </c>
      <c r="K974" s="4">
        <f t="shared" si="80"/>
        <v>7200</v>
      </c>
      <c r="L974" s="6">
        <f t="shared" si="81"/>
        <v>59247.962999999996</v>
      </c>
      <c r="N974" s="22">
        <f t="shared" si="78"/>
        <v>4655.6627994429937</v>
      </c>
      <c r="O974" s="14">
        <f t="shared" si="79"/>
        <v>56577087985.26889</v>
      </c>
      <c r="Q974" s="22"/>
      <c r="V974" s="16"/>
      <c r="W974" s="16"/>
      <c r="X974" s="16"/>
      <c r="Z974" s="15"/>
      <c r="AA974" s="16"/>
      <c r="AB974" s="3"/>
      <c r="AC974" s="69"/>
      <c r="AD974" s="3"/>
      <c r="AF974" s="29"/>
      <c r="AG974" s="30"/>
      <c r="AH974" s="29"/>
      <c r="AI974" s="29"/>
      <c r="AJ974" s="31"/>
      <c r="AK974" s="29"/>
      <c r="AL974" s="30"/>
    </row>
    <row r="975" spans="1:38">
      <c r="A975" s="32">
        <v>40788</v>
      </c>
      <c r="B975" s="9">
        <v>50</v>
      </c>
      <c r="C975" s="33">
        <v>8.6227800000000006</v>
      </c>
      <c r="D975" s="34">
        <f t="shared" si="75"/>
        <v>12.72599961644311</v>
      </c>
      <c r="E975" s="34">
        <v>1777774.4820014599</v>
      </c>
      <c r="F975" s="3" t="e">
        <f ca="1">VLOOKUP(A975,ERCOT_345kv_West_ATC!A:B,2)</f>
        <v>#N/A</v>
      </c>
      <c r="G975" s="3">
        <f>VLOOKUP(A975,ERCOT_345kv_West_ATC!G:H,2)</f>
        <v>4.4370000000000003</v>
      </c>
      <c r="I975" s="5">
        <f t="shared" si="76"/>
        <v>6</v>
      </c>
      <c r="J975" s="4">
        <f t="shared" si="77"/>
        <v>144</v>
      </c>
      <c r="K975" s="4">
        <f t="shared" si="80"/>
        <v>7200</v>
      </c>
      <c r="L975" s="6">
        <f t="shared" si="81"/>
        <v>62084.016000000003</v>
      </c>
      <c r="N975" s="22">
        <f t="shared" si="78"/>
        <v>4878.5178273761694</v>
      </c>
      <c r="O975" s="14">
        <f t="shared" si="79"/>
        <v>56577087985.26889</v>
      </c>
      <c r="Q975" s="22"/>
      <c r="V975" s="16"/>
      <c r="W975" s="16"/>
      <c r="X975" s="16"/>
      <c r="Z975" s="15"/>
      <c r="AA975" s="16"/>
      <c r="AB975" s="3"/>
      <c r="AC975" s="69"/>
      <c r="AD975" s="3"/>
      <c r="AF975" s="29"/>
      <c r="AG975" s="30"/>
      <c r="AH975" s="29"/>
      <c r="AI975" s="29"/>
      <c r="AJ975" s="31"/>
      <c r="AK975" s="29"/>
      <c r="AL975" s="30"/>
    </row>
    <row r="976" spans="1:38">
      <c r="A976" s="32">
        <v>40789</v>
      </c>
      <c r="B976" s="9">
        <v>50</v>
      </c>
      <c r="C976" s="33">
        <v>8.4789999999999992</v>
      </c>
      <c r="D976" s="34">
        <f t="shared" si="75"/>
        <v>12.72599961644311</v>
      </c>
      <c r="E976" s="34">
        <v>1777774.4820014599</v>
      </c>
      <c r="F976" s="3" t="e">
        <f ca="1">VLOOKUP(A976,ERCOT_345kv_West_ATC!A:B,2)</f>
        <v>#N/A</v>
      </c>
      <c r="G976" s="3">
        <f>VLOOKUP(A976,ERCOT_345kv_West_ATC!G:H,2)</f>
        <v>4.4370000000000003</v>
      </c>
      <c r="I976" s="5">
        <f t="shared" si="76"/>
        <v>6</v>
      </c>
      <c r="J976" s="4">
        <f t="shared" si="77"/>
        <v>144</v>
      </c>
      <c r="K976" s="4">
        <f t="shared" si="80"/>
        <v>7200</v>
      </c>
      <c r="L976" s="6">
        <f t="shared" si="81"/>
        <v>61048.799999999996</v>
      </c>
      <c r="N976" s="22">
        <f t="shared" si="78"/>
        <v>4797.1712902709487</v>
      </c>
      <c r="O976" s="14">
        <f t="shared" si="79"/>
        <v>56577087985.26889</v>
      </c>
      <c r="Q976" s="22"/>
      <c r="V976" s="16"/>
      <c r="W976" s="16"/>
      <c r="X976" s="16"/>
      <c r="Z976" s="15"/>
      <c r="AA976" s="16"/>
      <c r="AB976" s="3"/>
      <c r="AC976" s="69"/>
      <c r="AD976" s="3"/>
      <c r="AF976" s="29"/>
      <c r="AG976" s="30"/>
      <c r="AH976" s="29"/>
      <c r="AI976" s="29"/>
      <c r="AJ976" s="31"/>
      <c r="AK976" s="29"/>
      <c r="AL976" s="30"/>
    </row>
    <row r="977" spans="1:38">
      <c r="A977" s="32">
        <v>40790</v>
      </c>
      <c r="B977" s="9">
        <v>50</v>
      </c>
      <c r="C977" s="33">
        <v>8.1787135709999994</v>
      </c>
      <c r="D977" s="34">
        <f t="shared" si="75"/>
        <v>12.72599961644311</v>
      </c>
      <c r="E977" s="34">
        <v>1777774.4820014599</v>
      </c>
      <c r="F977" s="3" t="e">
        <f ca="1">VLOOKUP(A977,ERCOT_345kv_West_ATC!A:B,2)</f>
        <v>#N/A</v>
      </c>
      <c r="G977" s="3">
        <f>VLOOKUP(A977,ERCOT_345kv_West_ATC!G:H,2)</f>
        <v>4.4370000000000003</v>
      </c>
      <c r="I977" s="5">
        <f t="shared" si="76"/>
        <v>6</v>
      </c>
      <c r="J977" s="4">
        <f t="shared" si="77"/>
        <v>144</v>
      </c>
      <c r="K977" s="4">
        <f t="shared" si="80"/>
        <v>7200</v>
      </c>
      <c r="L977" s="6">
        <f t="shared" si="81"/>
        <v>58886.737711199996</v>
      </c>
      <c r="N977" s="22">
        <f t="shared" si="78"/>
        <v>4627.2779731277969</v>
      </c>
      <c r="O977" s="14">
        <f t="shared" si="79"/>
        <v>56577087985.26889</v>
      </c>
      <c r="Q977" s="22"/>
      <c r="V977" s="16"/>
      <c r="W977" s="16"/>
      <c r="X977" s="16"/>
      <c r="Z977" s="15"/>
      <c r="AA977" s="16"/>
      <c r="AB977" s="3"/>
      <c r="AC977" s="69"/>
      <c r="AD977" s="3"/>
      <c r="AF977" s="29"/>
      <c r="AG977" s="30"/>
      <c r="AH977" s="29"/>
      <c r="AI977" s="29"/>
      <c r="AJ977" s="31"/>
      <c r="AK977" s="29"/>
      <c r="AL977" s="30"/>
    </row>
    <row r="978" spans="1:38">
      <c r="A978" s="32">
        <v>40791</v>
      </c>
      <c r="B978" s="9">
        <v>50</v>
      </c>
      <c r="C978" s="33">
        <v>7.6292071430000004</v>
      </c>
      <c r="D978" s="34">
        <f t="shared" si="75"/>
        <v>12.72599961644311</v>
      </c>
      <c r="E978" s="34">
        <v>1777774.4820014599</v>
      </c>
      <c r="F978" s="3" t="e">
        <f ca="1">VLOOKUP(A978,ERCOT_345kv_West_ATC!A:B,2)</f>
        <v>#N/A</v>
      </c>
      <c r="G978" s="3">
        <f>VLOOKUP(A978,ERCOT_345kv_West_ATC!G:H,2)</f>
        <v>4.4370000000000003</v>
      </c>
      <c r="I978" s="5">
        <f t="shared" si="76"/>
        <v>6</v>
      </c>
      <c r="J978" s="4">
        <f t="shared" si="77"/>
        <v>144</v>
      </c>
      <c r="K978" s="4">
        <f t="shared" si="80"/>
        <v>7200</v>
      </c>
      <c r="L978" s="6">
        <f t="shared" si="81"/>
        <v>54930.291429600002</v>
      </c>
      <c r="N978" s="22">
        <f t="shared" si="78"/>
        <v>4316.3832378735297</v>
      </c>
      <c r="O978" s="14">
        <f t="shared" si="79"/>
        <v>56577087985.26889</v>
      </c>
      <c r="Q978" s="22"/>
      <c r="V978" s="16"/>
      <c r="W978" s="16"/>
      <c r="X978" s="16"/>
      <c r="Z978" s="15"/>
      <c r="AA978" s="16"/>
      <c r="AB978" s="3"/>
      <c r="AC978" s="69"/>
      <c r="AD978" s="3"/>
      <c r="AF978" s="29"/>
      <c r="AG978" s="30"/>
      <c r="AH978" s="29"/>
      <c r="AI978" s="29"/>
      <c r="AJ978" s="31"/>
      <c r="AK978" s="29"/>
      <c r="AL978" s="30"/>
    </row>
    <row r="979" spans="1:38">
      <c r="A979" s="32">
        <v>40792</v>
      </c>
      <c r="B979" s="9">
        <v>50</v>
      </c>
      <c r="C979" s="33">
        <v>6.8646766670000003</v>
      </c>
      <c r="D979" s="34">
        <f t="shared" si="75"/>
        <v>12.72599961644311</v>
      </c>
      <c r="E979" s="34">
        <v>1777774.4820014599</v>
      </c>
      <c r="F979" s="3" t="e">
        <f ca="1">VLOOKUP(A979,ERCOT_345kv_West_ATC!A:B,2)</f>
        <v>#N/A</v>
      </c>
      <c r="G979" s="3">
        <f>VLOOKUP(A979,ERCOT_345kv_West_ATC!G:H,2)</f>
        <v>4.4889999999999999</v>
      </c>
      <c r="I979" s="5">
        <f t="shared" si="76"/>
        <v>6</v>
      </c>
      <c r="J979" s="4">
        <f t="shared" si="77"/>
        <v>144</v>
      </c>
      <c r="K979" s="4">
        <f t="shared" si="80"/>
        <v>7200</v>
      </c>
      <c r="L979" s="6">
        <f t="shared" si="81"/>
        <v>49425.672002400002</v>
      </c>
      <c r="N979" s="22">
        <f t="shared" si="78"/>
        <v>3883.834157792814</v>
      </c>
      <c r="O979" s="14">
        <f t="shared" si="79"/>
        <v>56577087985.26889</v>
      </c>
      <c r="Q979" s="22"/>
      <c r="V979" s="16"/>
      <c r="W979" s="16"/>
      <c r="X979" s="16"/>
      <c r="Z979" s="15"/>
      <c r="AA979" s="16"/>
      <c r="AB979" s="3"/>
      <c r="AC979" s="69"/>
      <c r="AD979" s="3"/>
      <c r="AF979" s="29"/>
      <c r="AG979" s="30"/>
      <c r="AH979" s="29"/>
      <c r="AI979" s="29"/>
      <c r="AJ979" s="31"/>
      <c r="AK979" s="29"/>
      <c r="AL979" s="30"/>
    </row>
    <row r="980" spans="1:38">
      <c r="A980" s="32">
        <v>40793</v>
      </c>
      <c r="B980" s="9">
        <v>50</v>
      </c>
      <c r="C980" s="33">
        <v>7.1860777779999996</v>
      </c>
      <c r="D980" s="34">
        <f t="shared" si="75"/>
        <v>12.72599961644311</v>
      </c>
      <c r="E980" s="34">
        <v>1777774.4820014599</v>
      </c>
      <c r="F980" s="3" t="e">
        <f ca="1">VLOOKUP(A980,ERCOT_345kv_West_ATC!A:B,2)</f>
        <v>#N/A</v>
      </c>
      <c r="G980" s="3">
        <f>VLOOKUP(A980,ERCOT_345kv_West_ATC!G:H,2)</f>
        <v>4.4749999999999996</v>
      </c>
      <c r="I980" s="5">
        <f t="shared" si="76"/>
        <v>6</v>
      </c>
      <c r="J980" s="4">
        <f t="shared" si="77"/>
        <v>144</v>
      </c>
      <c r="K980" s="4">
        <f t="shared" si="80"/>
        <v>7200</v>
      </c>
      <c r="L980" s="6">
        <f t="shared" si="81"/>
        <v>51739.7600016</v>
      </c>
      <c r="N980" s="22">
        <f t="shared" si="78"/>
        <v>4065.673547148916</v>
      </c>
      <c r="O980" s="14">
        <f t="shared" si="79"/>
        <v>56577087985.26889</v>
      </c>
      <c r="Q980" s="22"/>
      <c r="V980" s="16"/>
      <c r="W980" s="16"/>
      <c r="X980" s="16"/>
      <c r="Z980" s="15"/>
      <c r="AA980" s="16"/>
      <c r="AB980" s="3"/>
      <c r="AC980" s="69"/>
      <c r="AD980" s="3"/>
      <c r="AF980" s="29"/>
      <c r="AG980" s="30"/>
      <c r="AH980" s="29"/>
      <c r="AI980" s="29"/>
      <c r="AJ980" s="31"/>
      <c r="AK980" s="29"/>
      <c r="AL980" s="30"/>
    </row>
    <row r="981" spans="1:38">
      <c r="A981" s="32">
        <v>40794</v>
      </c>
      <c r="B981" s="9">
        <v>50</v>
      </c>
      <c r="C981" s="33">
        <v>6.5331219999999997</v>
      </c>
      <c r="D981" s="34">
        <f t="shared" si="75"/>
        <v>12.72599961644311</v>
      </c>
      <c r="E981" s="34">
        <v>1777774.4820014599</v>
      </c>
      <c r="F981" s="3" t="e">
        <f ca="1">VLOOKUP(A981,ERCOT_345kv_West_ATC!A:B,2)</f>
        <v>#N/A</v>
      </c>
      <c r="G981" s="3">
        <f>VLOOKUP(A981,ERCOT_345kv_West_ATC!G:H,2)</f>
        <v>4.4829999999999997</v>
      </c>
      <c r="I981" s="5">
        <f t="shared" si="76"/>
        <v>6</v>
      </c>
      <c r="J981" s="4">
        <f t="shared" si="77"/>
        <v>144</v>
      </c>
      <c r="K981" s="4">
        <f t="shared" si="80"/>
        <v>7200</v>
      </c>
      <c r="L981" s="6">
        <f t="shared" si="81"/>
        <v>47038.4784</v>
      </c>
      <c r="N981" s="22">
        <f t="shared" si="78"/>
        <v>3696.2501821249589</v>
      </c>
      <c r="O981" s="14">
        <f t="shared" si="79"/>
        <v>56577087985.26889</v>
      </c>
      <c r="Q981" s="22"/>
      <c r="V981" s="16"/>
      <c r="W981" s="16"/>
      <c r="X981" s="16"/>
      <c r="Z981" s="15"/>
      <c r="AA981" s="16"/>
      <c r="AB981" s="3"/>
      <c r="AC981" s="69"/>
      <c r="AD981" s="3"/>
      <c r="AF981" s="29"/>
      <c r="AG981" s="30"/>
      <c r="AH981" s="29"/>
      <c r="AI981" s="29"/>
      <c r="AJ981" s="31"/>
      <c r="AK981" s="29"/>
      <c r="AL981" s="30"/>
    </row>
    <row r="982" spans="1:38">
      <c r="A982" s="32">
        <v>40795</v>
      </c>
      <c r="B982" s="9">
        <v>50</v>
      </c>
      <c r="C982" s="33">
        <v>5.05558</v>
      </c>
      <c r="D982" s="34">
        <f t="shared" si="75"/>
        <v>12.72599961644311</v>
      </c>
      <c r="E982" s="34">
        <v>1777774.4820014599</v>
      </c>
      <c r="F982" s="3" t="e">
        <f ca="1">VLOOKUP(A982,ERCOT_345kv_West_ATC!A:B,2)</f>
        <v>#N/A</v>
      </c>
      <c r="G982" s="3">
        <f>VLOOKUP(A982,ERCOT_345kv_West_ATC!G:H,2)</f>
        <v>4.4210000000000003</v>
      </c>
      <c r="I982" s="5">
        <f t="shared" si="76"/>
        <v>6</v>
      </c>
      <c r="J982" s="4">
        <f t="shared" si="77"/>
        <v>144</v>
      </c>
      <c r="K982" s="4">
        <f t="shared" si="80"/>
        <v>7200</v>
      </c>
      <c r="L982" s="6">
        <f t="shared" si="81"/>
        <v>36400.175999999999</v>
      </c>
      <c r="N982" s="22">
        <f t="shared" si="78"/>
        <v>2860.2999447656571</v>
      </c>
      <c r="O982" s="14">
        <f t="shared" si="79"/>
        <v>56577087985.26889</v>
      </c>
      <c r="Q982" s="22"/>
      <c r="V982" s="16"/>
      <c r="W982" s="16"/>
      <c r="X982" s="16"/>
      <c r="Z982" s="15"/>
      <c r="AA982" s="16"/>
      <c r="AB982" s="3"/>
      <c r="AC982" s="69"/>
      <c r="AD982" s="3"/>
      <c r="AF982" s="29"/>
      <c r="AG982" s="30"/>
      <c r="AH982" s="29"/>
      <c r="AI982" s="29"/>
      <c r="AJ982" s="31"/>
      <c r="AK982" s="29"/>
      <c r="AL982" s="30"/>
    </row>
    <row r="983" spans="1:38">
      <c r="A983" s="32">
        <v>40796</v>
      </c>
      <c r="B983" s="9">
        <v>50</v>
      </c>
      <c r="C983" s="33">
        <v>4.7643420000000001</v>
      </c>
      <c r="D983" s="34">
        <f t="shared" si="75"/>
        <v>12.72599961644311</v>
      </c>
      <c r="E983" s="34">
        <v>1777774.4820014599</v>
      </c>
      <c r="F983" s="3" t="e">
        <f ca="1">VLOOKUP(A983,ERCOT_345kv_West_ATC!A:B,2)</f>
        <v>#N/A</v>
      </c>
      <c r="G983" s="3">
        <f>VLOOKUP(A983,ERCOT_345kv_West_ATC!G:H,2)</f>
        <v>4.4210000000000003</v>
      </c>
      <c r="I983" s="5">
        <f t="shared" si="76"/>
        <v>6</v>
      </c>
      <c r="J983" s="4">
        <f t="shared" si="77"/>
        <v>144</v>
      </c>
      <c r="K983" s="4">
        <f t="shared" si="80"/>
        <v>7200</v>
      </c>
      <c r="L983" s="6">
        <f t="shared" si="81"/>
        <v>34303.2624</v>
      </c>
      <c r="N983" s="22">
        <f t="shared" si="78"/>
        <v>2695.5259652591199</v>
      </c>
      <c r="O983" s="14">
        <f t="shared" si="79"/>
        <v>56577087985.26889</v>
      </c>
      <c r="Q983" s="22"/>
      <c r="V983" s="16"/>
      <c r="W983" s="16"/>
      <c r="X983" s="16"/>
      <c r="Z983" s="15"/>
      <c r="AA983" s="16"/>
      <c r="AB983" s="3"/>
      <c r="AC983" s="69"/>
      <c r="AD983" s="3"/>
      <c r="AF983" s="29"/>
      <c r="AG983" s="30"/>
      <c r="AH983" s="29"/>
      <c r="AI983" s="29"/>
      <c r="AJ983" s="31"/>
      <c r="AK983" s="29"/>
      <c r="AL983" s="30"/>
    </row>
    <row r="984" spans="1:38">
      <c r="A984" s="32">
        <v>40797</v>
      </c>
      <c r="B984" s="9">
        <v>50</v>
      </c>
      <c r="C984" s="33">
        <v>5.9142241670000004</v>
      </c>
      <c r="D984" s="34">
        <f t="shared" si="75"/>
        <v>12.72599961644311</v>
      </c>
      <c r="E984" s="34">
        <v>1777774.4820014599</v>
      </c>
      <c r="F984" s="3" t="e">
        <f ca="1">VLOOKUP(A984,ERCOT_345kv_West_ATC!A:B,2)</f>
        <v>#N/A</v>
      </c>
      <c r="G984" s="3">
        <f>VLOOKUP(A984,ERCOT_345kv_West_ATC!G:H,2)</f>
        <v>4.4210000000000003</v>
      </c>
      <c r="I984" s="5">
        <f t="shared" si="76"/>
        <v>6</v>
      </c>
      <c r="J984" s="4">
        <f t="shared" si="77"/>
        <v>144</v>
      </c>
      <c r="K984" s="4">
        <f t="shared" si="80"/>
        <v>7200</v>
      </c>
      <c r="L984" s="6">
        <f t="shared" si="81"/>
        <v>42582.414002400001</v>
      </c>
      <c r="N984" s="22">
        <f t="shared" si="78"/>
        <v>3346.0958106096264</v>
      </c>
      <c r="O984" s="14">
        <f t="shared" si="79"/>
        <v>56577087985.26889</v>
      </c>
      <c r="Q984" s="22"/>
      <c r="V984" s="16"/>
      <c r="W984" s="16"/>
      <c r="X984" s="16"/>
      <c r="Z984" s="15"/>
      <c r="AA984" s="16"/>
      <c r="AB984" s="3"/>
      <c r="AC984" s="69"/>
      <c r="AD984" s="3"/>
      <c r="AF984" s="29"/>
      <c r="AG984" s="30"/>
      <c r="AH984" s="29"/>
      <c r="AI984" s="29"/>
      <c r="AJ984" s="31"/>
      <c r="AK984" s="29"/>
      <c r="AL984" s="30"/>
    </row>
    <row r="985" spans="1:38">
      <c r="A985" s="32">
        <v>40798</v>
      </c>
      <c r="B985" s="9">
        <v>50</v>
      </c>
      <c r="C985" s="33">
        <v>6.0614342859999999</v>
      </c>
      <c r="D985" s="34">
        <f t="shared" si="75"/>
        <v>12.72599961644311</v>
      </c>
      <c r="E985" s="34">
        <v>1777774.4820014599</v>
      </c>
      <c r="F985" s="3" t="e">
        <f ca="1">VLOOKUP(A985,ERCOT_345kv_West_ATC!A:B,2)</f>
        <v>#N/A</v>
      </c>
      <c r="G985" s="3">
        <f>VLOOKUP(A985,ERCOT_345kv_West_ATC!G:H,2)</f>
        <v>4.407</v>
      </c>
      <c r="I985" s="5">
        <f t="shared" si="76"/>
        <v>6</v>
      </c>
      <c r="J985" s="4">
        <f t="shared" si="77"/>
        <v>144</v>
      </c>
      <c r="K985" s="4">
        <f t="shared" si="80"/>
        <v>7200</v>
      </c>
      <c r="L985" s="6">
        <f t="shared" si="81"/>
        <v>43642.326859200002</v>
      </c>
      <c r="N985" s="22">
        <f t="shared" si="78"/>
        <v>3429.3830091594755</v>
      </c>
      <c r="O985" s="14">
        <f t="shared" si="79"/>
        <v>56577087985.26889</v>
      </c>
      <c r="Q985" s="22"/>
      <c r="V985" s="16"/>
      <c r="W985" s="16"/>
      <c r="X985" s="16"/>
      <c r="Z985" s="15"/>
      <c r="AA985" s="16"/>
      <c r="AB985" s="3"/>
      <c r="AC985" s="69"/>
      <c r="AD985" s="3"/>
      <c r="AF985" s="29"/>
      <c r="AG985" s="30"/>
      <c r="AH985" s="29"/>
      <c r="AI985" s="29"/>
      <c r="AJ985" s="31"/>
      <c r="AK985" s="29"/>
      <c r="AL985" s="30"/>
    </row>
    <row r="986" spans="1:38">
      <c r="A986" s="32">
        <v>40799</v>
      </c>
      <c r="B986" s="9">
        <v>50</v>
      </c>
      <c r="C986" s="33">
        <v>5.8</v>
      </c>
      <c r="D986" s="34">
        <f t="shared" si="75"/>
        <v>12.566015644485558</v>
      </c>
      <c r="E986" s="34">
        <v>1755425.3203286999</v>
      </c>
      <c r="F986" s="3" t="e">
        <f ca="1">VLOOKUP(A986,ERCOT_345kv_West_ATC!A:B,2)</f>
        <v>#N/A</v>
      </c>
      <c r="G986" s="3">
        <f>VLOOKUP(A986,ERCOT_345kv_West_ATC!G:H,2)</f>
        <v>4.476</v>
      </c>
      <c r="I986" s="5">
        <f t="shared" si="76"/>
        <v>6</v>
      </c>
      <c r="J986" s="4">
        <f t="shared" si="77"/>
        <v>144</v>
      </c>
      <c r="K986" s="4">
        <f t="shared" si="80"/>
        <v>7200</v>
      </c>
      <c r="L986" s="6">
        <f t="shared" si="81"/>
        <v>41760</v>
      </c>
      <c r="N986" s="22">
        <f t="shared" si="78"/>
        <v>3323.249085586318</v>
      </c>
      <c r="O986" s="14">
        <f t="shared" si="79"/>
        <v>57297398027.350311</v>
      </c>
      <c r="Q986" s="22"/>
      <c r="V986" s="16"/>
      <c r="W986" s="16"/>
      <c r="X986" s="16"/>
      <c r="Z986" s="15"/>
      <c r="AA986" s="16"/>
      <c r="AB986" s="3"/>
      <c r="AC986" s="69"/>
      <c r="AD986" s="3"/>
      <c r="AF986" s="29"/>
      <c r="AG986" s="30"/>
      <c r="AH986" s="29"/>
      <c r="AI986" s="29"/>
      <c r="AJ986" s="31"/>
      <c r="AK986" s="29"/>
      <c r="AL986" s="30"/>
    </row>
    <row r="987" spans="1:38">
      <c r="A987" s="32">
        <v>40800</v>
      </c>
      <c r="B987" s="9">
        <v>50</v>
      </c>
      <c r="C987" s="33">
        <v>5.6195433330000002</v>
      </c>
      <c r="D987" s="34">
        <f t="shared" si="75"/>
        <v>12.566015644485558</v>
      </c>
      <c r="E987" s="34">
        <v>1755425.3203286999</v>
      </c>
      <c r="F987" s="3" t="e">
        <f ca="1">VLOOKUP(A987,ERCOT_345kv_West_ATC!A:B,2)</f>
        <v>#N/A</v>
      </c>
      <c r="G987" s="3">
        <f>VLOOKUP(A987,ERCOT_345kv_West_ATC!G:H,2)</f>
        <v>4.5229999999999997</v>
      </c>
      <c r="I987" s="5">
        <f t="shared" si="76"/>
        <v>6</v>
      </c>
      <c r="J987" s="4">
        <f t="shared" si="77"/>
        <v>144</v>
      </c>
      <c r="K987" s="4">
        <f t="shared" si="80"/>
        <v>7200</v>
      </c>
      <c r="L987" s="6">
        <f t="shared" si="81"/>
        <v>40460.711997600003</v>
      </c>
      <c r="N987" s="22">
        <f t="shared" si="78"/>
        <v>3219.8521108284381</v>
      </c>
      <c r="O987" s="14">
        <f t="shared" si="79"/>
        <v>57297398027.350311</v>
      </c>
      <c r="Q987" s="22"/>
      <c r="V987" s="16"/>
      <c r="W987" s="16"/>
      <c r="X987" s="16"/>
      <c r="Z987" s="15"/>
      <c r="AA987" s="16"/>
      <c r="AB987" s="3"/>
      <c r="AC987" s="69"/>
      <c r="AD987" s="3"/>
      <c r="AF987" s="29"/>
      <c r="AG987" s="30"/>
      <c r="AH987" s="29"/>
      <c r="AI987" s="29"/>
      <c r="AJ987" s="31"/>
      <c r="AK987" s="29"/>
      <c r="AL987" s="30"/>
    </row>
    <row r="988" spans="1:38">
      <c r="A988" s="32">
        <v>40801</v>
      </c>
      <c r="B988" s="9">
        <v>50</v>
      </c>
      <c r="C988" s="33">
        <v>4.8059157140000002</v>
      </c>
      <c r="D988" s="34">
        <f t="shared" si="75"/>
        <v>12.566015644485558</v>
      </c>
      <c r="E988" s="34">
        <v>1755425.3203286999</v>
      </c>
      <c r="F988" s="3" t="e">
        <f ca="1">VLOOKUP(A988,ERCOT_345kv_West_ATC!A:B,2)</f>
        <v>#N/A</v>
      </c>
      <c r="G988" s="3">
        <f>VLOOKUP(A988,ERCOT_345kv_West_ATC!G:H,2)</f>
        <v>4.4320000000000004</v>
      </c>
      <c r="I988" s="5">
        <f t="shared" si="76"/>
        <v>6</v>
      </c>
      <c r="J988" s="4">
        <f t="shared" si="77"/>
        <v>144</v>
      </c>
      <c r="K988" s="4">
        <f t="shared" si="80"/>
        <v>7200</v>
      </c>
      <c r="L988" s="6">
        <f t="shared" si="81"/>
        <v>34602.593140800003</v>
      </c>
      <c r="N988" s="22">
        <f t="shared" si="78"/>
        <v>2753.6646555095549</v>
      </c>
      <c r="O988" s="14">
        <f t="shared" si="79"/>
        <v>57297398027.350311</v>
      </c>
      <c r="Q988" s="22"/>
      <c r="V988" s="16"/>
      <c r="W988" s="16"/>
      <c r="X988" s="16"/>
      <c r="Z988" s="15"/>
      <c r="AA988" s="16"/>
      <c r="AB988" s="3"/>
      <c r="AC988" s="69"/>
      <c r="AD988" s="3"/>
      <c r="AF988" s="29"/>
      <c r="AG988" s="30"/>
      <c r="AH988" s="29"/>
      <c r="AI988" s="29"/>
      <c r="AJ988" s="31"/>
      <c r="AK988" s="29"/>
      <c r="AL988" s="30"/>
    </row>
    <row r="989" spans="1:38">
      <c r="A989" s="32">
        <v>40802</v>
      </c>
      <c r="B989" s="9">
        <v>50</v>
      </c>
      <c r="C989" s="33">
        <v>4.8109999999999999</v>
      </c>
      <c r="D989" s="34">
        <f t="shared" si="75"/>
        <v>12.566015644485558</v>
      </c>
      <c r="E989" s="34">
        <v>1755425.3203286999</v>
      </c>
      <c r="F989" s="3" t="e">
        <f ca="1">VLOOKUP(A989,ERCOT_345kv_West_ATC!A:B,2)</f>
        <v>#N/A</v>
      </c>
      <c r="G989" s="3">
        <f>VLOOKUP(A989,ERCOT_345kv_West_ATC!G:H,2)</f>
        <v>4.4029999999999996</v>
      </c>
      <c r="I989" s="5">
        <f t="shared" si="76"/>
        <v>6</v>
      </c>
      <c r="J989" s="4">
        <f t="shared" si="77"/>
        <v>144</v>
      </c>
      <c r="K989" s="4">
        <f t="shared" si="80"/>
        <v>7200</v>
      </c>
      <c r="L989" s="6">
        <f t="shared" si="81"/>
        <v>34639.199999999997</v>
      </c>
      <c r="N989" s="22">
        <f t="shared" si="78"/>
        <v>2756.5778190958231</v>
      </c>
      <c r="O989" s="14">
        <f t="shared" si="79"/>
        <v>57297398027.350311</v>
      </c>
      <c r="Q989" s="22"/>
      <c r="V989" s="16"/>
      <c r="W989" s="16"/>
      <c r="X989" s="16"/>
      <c r="Z989" s="15"/>
      <c r="AA989" s="16"/>
      <c r="AB989" s="3"/>
      <c r="AC989" s="69"/>
      <c r="AD989" s="3"/>
      <c r="AF989" s="29"/>
      <c r="AG989" s="30"/>
      <c r="AH989" s="29"/>
      <c r="AI989" s="29"/>
      <c r="AJ989" s="31"/>
      <c r="AK989" s="29"/>
      <c r="AL989" s="30"/>
    </row>
    <row r="990" spans="1:38">
      <c r="A990" s="32">
        <v>40803</v>
      </c>
      <c r="B990" s="9">
        <v>50</v>
      </c>
      <c r="C990" s="33">
        <v>4.7647000000000004</v>
      </c>
      <c r="D990" s="34">
        <f t="shared" si="75"/>
        <v>12.566015644485558</v>
      </c>
      <c r="E990" s="34">
        <v>1755425.3203286999</v>
      </c>
      <c r="F990" s="3" t="e">
        <f ca="1">VLOOKUP(A990,ERCOT_345kv_West_ATC!A:B,2)</f>
        <v>#N/A</v>
      </c>
      <c r="G990" s="3">
        <f>VLOOKUP(A990,ERCOT_345kv_West_ATC!G:H,2)</f>
        <v>4.4029999999999996</v>
      </c>
      <c r="I990" s="5">
        <f t="shared" si="76"/>
        <v>6</v>
      </c>
      <c r="J990" s="4">
        <f t="shared" si="77"/>
        <v>144</v>
      </c>
      <c r="K990" s="4">
        <f t="shared" si="80"/>
        <v>7200</v>
      </c>
      <c r="L990" s="6">
        <f t="shared" si="81"/>
        <v>34305.840000000004</v>
      </c>
      <c r="N990" s="22">
        <f t="shared" si="78"/>
        <v>2730.0491238091608</v>
      </c>
      <c r="O990" s="14">
        <f t="shared" si="79"/>
        <v>57297398027.350311</v>
      </c>
      <c r="Q990" s="22"/>
      <c r="V990" s="16"/>
      <c r="W990" s="16"/>
      <c r="X990" s="16"/>
      <c r="Z990" s="15"/>
      <c r="AA990" s="16"/>
      <c r="AB990" s="3"/>
      <c r="AC990" s="69"/>
      <c r="AD990" s="3"/>
      <c r="AF990" s="29"/>
      <c r="AG990" s="30"/>
      <c r="AH990" s="29"/>
      <c r="AI990" s="29"/>
      <c r="AJ990" s="31"/>
      <c r="AK990" s="29"/>
      <c r="AL990" s="30"/>
    </row>
    <row r="991" spans="1:38">
      <c r="A991" s="32">
        <v>40804</v>
      </c>
      <c r="B991" s="9">
        <v>50</v>
      </c>
      <c r="C991" s="33">
        <v>5.2382333330000002</v>
      </c>
      <c r="D991" s="34">
        <f t="shared" si="75"/>
        <v>12.566015644485558</v>
      </c>
      <c r="E991" s="34">
        <v>1755425.3203286999</v>
      </c>
      <c r="F991" s="3" t="e">
        <f ca="1">VLOOKUP(A991,ERCOT_345kv_West_ATC!A:B,2)</f>
        <v>#N/A</v>
      </c>
      <c r="G991" s="3">
        <f>VLOOKUP(A991,ERCOT_345kv_West_ATC!G:H,2)</f>
        <v>4.4029999999999996</v>
      </c>
      <c r="I991" s="5">
        <f t="shared" si="76"/>
        <v>6</v>
      </c>
      <c r="J991" s="4">
        <f t="shared" si="77"/>
        <v>144</v>
      </c>
      <c r="K991" s="4">
        <f t="shared" si="80"/>
        <v>7200</v>
      </c>
      <c r="L991" s="6">
        <f t="shared" si="81"/>
        <v>37715.279997600002</v>
      </c>
      <c r="N991" s="22">
        <f t="shared" si="78"/>
        <v>3001.3714024103488</v>
      </c>
      <c r="O991" s="14">
        <f t="shared" si="79"/>
        <v>57297398027.350311</v>
      </c>
      <c r="Q991" s="22"/>
      <c r="V991" s="16"/>
      <c r="W991" s="16"/>
      <c r="X991" s="16"/>
      <c r="Z991" s="15"/>
      <c r="AA991" s="16"/>
      <c r="AB991" s="3"/>
      <c r="AC991" s="69"/>
      <c r="AD991" s="3"/>
      <c r="AF991" s="29"/>
      <c r="AG991" s="30"/>
      <c r="AH991" s="29"/>
      <c r="AI991" s="29"/>
      <c r="AJ991" s="31"/>
      <c r="AK991" s="29"/>
      <c r="AL991" s="30"/>
    </row>
    <row r="992" spans="1:38">
      <c r="A992" s="32">
        <v>40805</v>
      </c>
      <c r="B992" s="9">
        <v>50</v>
      </c>
      <c r="C992" s="33">
        <v>5.4627707689999996</v>
      </c>
      <c r="D992" s="34">
        <f t="shared" si="75"/>
        <v>12.566015644485558</v>
      </c>
      <c r="E992" s="34">
        <v>1755425.3203286999</v>
      </c>
      <c r="F992" s="3" t="e">
        <f ca="1">VLOOKUP(A992,ERCOT_345kv_West_ATC!A:B,2)</f>
        <v>#N/A</v>
      </c>
      <c r="G992" s="3">
        <f>VLOOKUP(A992,ERCOT_345kv_West_ATC!G:H,2)</f>
        <v>4.4219999999999997</v>
      </c>
      <c r="I992" s="5">
        <f t="shared" si="76"/>
        <v>6</v>
      </c>
      <c r="J992" s="4">
        <f t="shared" si="77"/>
        <v>144</v>
      </c>
      <c r="K992" s="4">
        <f t="shared" si="80"/>
        <v>7200</v>
      </c>
      <c r="L992" s="6">
        <f t="shared" si="81"/>
        <v>39331.949536799999</v>
      </c>
      <c r="N992" s="22">
        <f t="shared" si="78"/>
        <v>3130.0255108356755</v>
      </c>
      <c r="O992" s="14">
        <f t="shared" si="79"/>
        <v>57297398027.350311</v>
      </c>
      <c r="Q992" s="22"/>
      <c r="V992" s="16"/>
      <c r="W992" s="16"/>
      <c r="X992" s="16"/>
      <c r="Z992" s="15"/>
      <c r="AA992" s="16"/>
      <c r="AB992" s="3"/>
      <c r="AC992" s="69"/>
      <c r="AD992" s="3"/>
      <c r="AF992" s="29"/>
      <c r="AG992" s="30"/>
      <c r="AH992" s="29"/>
      <c r="AI992" s="29"/>
      <c r="AJ992" s="31"/>
      <c r="AK992" s="29"/>
      <c r="AL992" s="30"/>
    </row>
    <row r="993" spans="1:38">
      <c r="A993" s="32">
        <v>40806</v>
      </c>
      <c r="B993" s="9">
        <v>50</v>
      </c>
      <c r="C993" s="33">
        <v>6.1147972729999998</v>
      </c>
      <c r="D993" s="34">
        <f t="shared" si="75"/>
        <v>12.566015644485558</v>
      </c>
      <c r="E993" s="34">
        <v>1755425.3203286999</v>
      </c>
      <c r="F993" s="3" t="e">
        <f ca="1">VLOOKUP(A993,ERCOT_345kv_West_ATC!A:B,2)</f>
        <v>#N/A</v>
      </c>
      <c r="G993" s="3">
        <f>VLOOKUP(A993,ERCOT_345kv_West_ATC!G:H,2)</f>
        <v>4.399</v>
      </c>
      <c r="I993" s="5">
        <f t="shared" si="76"/>
        <v>6</v>
      </c>
      <c r="J993" s="4">
        <f t="shared" si="77"/>
        <v>144</v>
      </c>
      <c r="K993" s="4">
        <f t="shared" si="80"/>
        <v>7200</v>
      </c>
      <c r="L993" s="6">
        <f t="shared" si="81"/>
        <v>44026.540365599998</v>
      </c>
      <c r="N993" s="22">
        <f t="shared" si="78"/>
        <v>3503.6197320763727</v>
      </c>
      <c r="O993" s="14">
        <f t="shared" si="79"/>
        <v>57297398027.350311</v>
      </c>
      <c r="Q993" s="22"/>
      <c r="V993" s="16"/>
      <c r="W993" s="16"/>
      <c r="X993" s="16"/>
      <c r="Z993" s="15"/>
      <c r="AA993" s="16"/>
      <c r="AB993" s="3"/>
      <c r="AC993" s="69"/>
      <c r="AD993" s="3"/>
      <c r="AF993" s="29"/>
      <c r="AG993" s="30"/>
      <c r="AH993" s="29"/>
      <c r="AI993" s="29"/>
      <c r="AJ993" s="31"/>
      <c r="AK993" s="29"/>
      <c r="AL993" s="30"/>
    </row>
    <row r="994" spans="1:38">
      <c r="A994" s="32">
        <v>40807</v>
      </c>
      <c r="B994" s="9">
        <v>50</v>
      </c>
      <c r="C994" s="33">
        <v>5.6609356249999996</v>
      </c>
      <c r="D994" s="34">
        <f t="shared" si="75"/>
        <v>12.566015644485558</v>
      </c>
      <c r="E994" s="34">
        <v>1755425.3203286999</v>
      </c>
      <c r="F994" s="3" t="e">
        <f ca="1">VLOOKUP(A994,ERCOT_345kv_West_ATC!A:B,2)</f>
        <v>#N/A</v>
      </c>
      <c r="G994" s="3">
        <f>VLOOKUP(A994,ERCOT_345kv_West_ATC!G:H,2)</f>
        <v>4.3739999999999997</v>
      </c>
      <c r="I994" s="5">
        <f t="shared" si="76"/>
        <v>6</v>
      </c>
      <c r="J994" s="4">
        <f t="shared" si="77"/>
        <v>144</v>
      </c>
      <c r="K994" s="4">
        <f t="shared" si="80"/>
        <v>7200</v>
      </c>
      <c r="L994" s="6">
        <f t="shared" si="81"/>
        <v>40758.736499999999</v>
      </c>
      <c r="N994" s="22">
        <f t="shared" si="78"/>
        <v>3243.5688171283209</v>
      </c>
      <c r="O994" s="14">
        <f t="shared" si="79"/>
        <v>57297398027.350311</v>
      </c>
      <c r="Q994" s="22"/>
      <c r="V994" s="16"/>
      <c r="W994" s="16"/>
      <c r="X994" s="16"/>
      <c r="Z994" s="15"/>
      <c r="AA994" s="16"/>
      <c r="AB994" s="3"/>
      <c r="AC994" s="69"/>
      <c r="AD994" s="3"/>
      <c r="AF994" s="29"/>
      <c r="AG994" s="30"/>
      <c r="AH994" s="29"/>
      <c r="AI994" s="29"/>
      <c r="AJ994" s="31"/>
      <c r="AK994" s="29"/>
      <c r="AL994" s="30"/>
    </row>
    <row r="995" spans="1:38">
      <c r="A995" s="32">
        <v>40808</v>
      </c>
      <c r="B995" s="9">
        <v>50</v>
      </c>
      <c r="C995" s="33">
        <v>5.4735639999999997</v>
      </c>
      <c r="D995" s="34">
        <f t="shared" ref="D995:D1058" si="82">((2^256)/(2^208*65535)/600)*E995/(10^12)</f>
        <v>12.566015644485558</v>
      </c>
      <c r="E995" s="34">
        <v>1755425.3203286999</v>
      </c>
      <c r="F995" s="3" t="e">
        <f ca="1">VLOOKUP(A995,ERCOT_345kv_West_ATC!A:B,2)</f>
        <v>#N/A</v>
      </c>
      <c r="G995" s="3">
        <f>VLOOKUP(A995,ERCOT_345kv_West_ATC!G:H,2)</f>
        <v>4.3079999999999998</v>
      </c>
      <c r="I995" s="5">
        <f t="shared" si="76"/>
        <v>6</v>
      </c>
      <c r="J995" s="4">
        <f t="shared" si="77"/>
        <v>144</v>
      </c>
      <c r="K995" s="4">
        <f t="shared" si="80"/>
        <v>7200</v>
      </c>
      <c r="L995" s="6">
        <f t="shared" si="81"/>
        <v>39409.660799999998</v>
      </c>
      <c r="N995" s="22">
        <f t="shared" si="78"/>
        <v>3136.2097513617568</v>
      </c>
      <c r="O995" s="14">
        <f t="shared" si="79"/>
        <v>57297398027.350311</v>
      </c>
      <c r="Q995" s="22"/>
      <c r="V995" s="16"/>
      <c r="W995" s="16"/>
      <c r="X995" s="16"/>
      <c r="Z995" s="15"/>
      <c r="AA995" s="16"/>
      <c r="AB995" s="3"/>
      <c r="AC995" s="69"/>
      <c r="AD995" s="3"/>
      <c r="AF995" s="29"/>
      <c r="AG995" s="30"/>
      <c r="AH995" s="29"/>
      <c r="AI995" s="29"/>
      <c r="AJ995" s="31"/>
      <c r="AK995" s="29"/>
      <c r="AL995" s="30"/>
    </row>
    <row r="996" spans="1:38">
      <c r="A996" s="32">
        <v>40809</v>
      </c>
      <c r="B996" s="9">
        <v>50</v>
      </c>
      <c r="C996" s="33">
        <v>5.557576364</v>
      </c>
      <c r="D996" s="34">
        <f t="shared" si="82"/>
        <v>12.566015644485558</v>
      </c>
      <c r="E996" s="34">
        <v>1755425.3203286999</v>
      </c>
      <c r="F996" s="3" t="e">
        <f ca="1">VLOOKUP(A996,ERCOT_345kv_West_ATC!A:B,2)</f>
        <v>#N/A</v>
      </c>
      <c r="G996" s="3">
        <f>VLOOKUP(A996,ERCOT_345kv_West_ATC!G:H,2)</f>
        <v>4.282</v>
      </c>
      <c r="I996" s="5">
        <f t="shared" ref="I996:I1059" si="83">60/10</f>
        <v>6</v>
      </c>
      <c r="J996" s="4">
        <f t="shared" ref="J996:J1059" si="84">I996*24</f>
        <v>144</v>
      </c>
      <c r="K996" s="4">
        <f t="shared" si="80"/>
        <v>7200</v>
      </c>
      <c r="L996" s="6">
        <f t="shared" si="81"/>
        <v>40014.549820799999</v>
      </c>
      <c r="N996" s="22">
        <f t="shared" ref="N996:N1059" si="85">L996/D996</f>
        <v>3184.3466499550232</v>
      </c>
      <c r="O996" s="14">
        <f t="shared" ref="O996:O1059" si="86">(K996*100000000)/D996</f>
        <v>57297398027.350311</v>
      </c>
      <c r="Q996" s="22"/>
      <c r="V996" s="16"/>
      <c r="W996" s="16"/>
      <c r="X996" s="16"/>
      <c r="Z996" s="15"/>
      <c r="AA996" s="16"/>
      <c r="AB996" s="3"/>
      <c r="AC996" s="69"/>
      <c r="AD996" s="3"/>
      <c r="AF996" s="29"/>
      <c r="AG996" s="30"/>
      <c r="AH996" s="29"/>
      <c r="AI996" s="29"/>
      <c r="AJ996" s="31"/>
      <c r="AK996" s="29"/>
      <c r="AL996" s="30"/>
    </row>
    <row r="997" spans="1:38">
      <c r="A997" s="32">
        <v>40810</v>
      </c>
      <c r="B997" s="9">
        <v>50</v>
      </c>
      <c r="C997" s="33">
        <v>5.471526667</v>
      </c>
      <c r="D997" s="34">
        <f t="shared" si="82"/>
        <v>12.566015644485558</v>
      </c>
      <c r="E997" s="34">
        <v>1755425.3203286999</v>
      </c>
      <c r="F997" s="3" t="e">
        <f ca="1">VLOOKUP(A997,ERCOT_345kv_West_ATC!A:B,2)</f>
        <v>#N/A</v>
      </c>
      <c r="G997" s="3">
        <f>VLOOKUP(A997,ERCOT_345kv_West_ATC!G:H,2)</f>
        <v>4.282</v>
      </c>
      <c r="I997" s="5">
        <f t="shared" si="83"/>
        <v>6</v>
      </c>
      <c r="J997" s="4">
        <f t="shared" si="84"/>
        <v>144</v>
      </c>
      <c r="K997" s="4">
        <f t="shared" si="80"/>
        <v>7200</v>
      </c>
      <c r="L997" s="6">
        <f t="shared" si="81"/>
        <v>39394.992002400002</v>
      </c>
      <c r="N997" s="22">
        <f t="shared" si="85"/>
        <v>3135.0424125636046</v>
      </c>
      <c r="O997" s="14">
        <f t="shared" si="86"/>
        <v>57297398027.350311</v>
      </c>
      <c r="Q997" s="22"/>
      <c r="V997" s="16"/>
      <c r="W997" s="16"/>
      <c r="X997" s="16"/>
      <c r="Z997" s="15"/>
      <c r="AA997" s="16"/>
      <c r="AB997" s="3"/>
      <c r="AC997" s="69"/>
      <c r="AD997" s="3"/>
      <c r="AF997" s="29"/>
      <c r="AG997" s="30"/>
      <c r="AH997" s="29"/>
      <c r="AI997" s="29"/>
      <c r="AJ997" s="31"/>
      <c r="AK997" s="29"/>
      <c r="AL997" s="30"/>
    </row>
    <row r="998" spans="1:38">
      <c r="A998" s="32">
        <v>40811</v>
      </c>
      <c r="B998" s="9">
        <v>50</v>
      </c>
      <c r="C998" s="33">
        <v>5.3318300000000001</v>
      </c>
      <c r="D998" s="34">
        <f t="shared" si="82"/>
        <v>12.566015644485558</v>
      </c>
      <c r="E998" s="34">
        <v>1755425.3203286999</v>
      </c>
      <c r="F998" s="3" t="e">
        <f ca="1">VLOOKUP(A998,ERCOT_345kv_West_ATC!A:B,2)</f>
        <v>#N/A</v>
      </c>
      <c r="G998" s="3">
        <f>VLOOKUP(A998,ERCOT_345kv_West_ATC!G:H,2)</f>
        <v>4.282</v>
      </c>
      <c r="I998" s="5">
        <f t="shared" si="83"/>
        <v>6</v>
      </c>
      <c r="J998" s="4">
        <f t="shared" si="84"/>
        <v>144</v>
      </c>
      <c r="K998" s="4">
        <f t="shared" si="80"/>
        <v>7200</v>
      </c>
      <c r="L998" s="6">
        <f t="shared" si="81"/>
        <v>38389.175999999999</v>
      </c>
      <c r="N998" s="22">
        <f t="shared" si="85"/>
        <v>3054.9998572416721</v>
      </c>
      <c r="O998" s="14">
        <f t="shared" si="86"/>
        <v>57297398027.350311</v>
      </c>
      <c r="Q998" s="22"/>
      <c r="V998" s="16"/>
      <c r="W998" s="16"/>
      <c r="X998" s="16"/>
      <c r="Z998" s="15"/>
      <c r="AA998" s="16"/>
      <c r="AB998" s="3"/>
      <c r="AC998" s="69"/>
      <c r="AD998" s="3"/>
      <c r="AF998" s="29"/>
      <c r="AG998" s="30"/>
      <c r="AH998" s="29"/>
      <c r="AI998" s="29"/>
      <c r="AJ998" s="31"/>
      <c r="AK998" s="29"/>
      <c r="AL998" s="30"/>
    </row>
    <row r="999" spans="1:38">
      <c r="A999" s="32">
        <v>40812</v>
      </c>
      <c r="B999" s="9">
        <v>50</v>
      </c>
      <c r="C999" s="33">
        <v>4.8691599999999999</v>
      </c>
      <c r="D999" s="34">
        <f t="shared" si="82"/>
        <v>12.566015644485558</v>
      </c>
      <c r="E999" s="34">
        <v>1755425.3203286999</v>
      </c>
      <c r="F999" s="3" t="e">
        <f ca="1">VLOOKUP(A999,ERCOT_345kv_West_ATC!A:B,2)</f>
        <v>#N/A</v>
      </c>
      <c r="G999" s="3">
        <f>VLOOKUP(A999,ERCOT_345kv_West_ATC!G:H,2)</f>
        <v>4.3570000000000002</v>
      </c>
      <c r="I999" s="5">
        <f t="shared" si="83"/>
        <v>6</v>
      </c>
      <c r="J999" s="4">
        <f t="shared" si="84"/>
        <v>144</v>
      </c>
      <c r="K999" s="4">
        <f t="shared" si="80"/>
        <v>7200</v>
      </c>
      <c r="L999" s="6">
        <f t="shared" si="81"/>
        <v>35057.951999999997</v>
      </c>
      <c r="N999" s="22">
        <f t="shared" si="85"/>
        <v>2789.9019857885301</v>
      </c>
      <c r="O999" s="14">
        <f t="shared" si="86"/>
        <v>57297398027.350311</v>
      </c>
      <c r="Q999" s="22"/>
      <c r="V999" s="16"/>
      <c r="W999" s="16"/>
      <c r="X999" s="16"/>
      <c r="Z999" s="15"/>
      <c r="AA999" s="16"/>
      <c r="AB999" s="3"/>
      <c r="AC999" s="69"/>
      <c r="AD999" s="3"/>
      <c r="AF999" s="29"/>
      <c r="AG999" s="30"/>
      <c r="AH999" s="29"/>
      <c r="AI999" s="29"/>
      <c r="AJ999" s="31"/>
      <c r="AK999" s="29"/>
      <c r="AL999" s="30"/>
    </row>
    <row r="1000" spans="1:38">
      <c r="A1000" s="32">
        <v>40813</v>
      </c>
      <c r="B1000" s="9">
        <v>50</v>
      </c>
      <c r="C1000" s="33">
        <v>4.7093666670000003</v>
      </c>
      <c r="D1000" s="34">
        <f t="shared" si="82"/>
        <v>12.092911222768462</v>
      </c>
      <c r="E1000" s="34">
        <v>1689334.4045971001</v>
      </c>
      <c r="F1000" s="3" t="e">
        <f ca="1">VLOOKUP(A1000,ERCOT_345kv_West_ATC!A:B,2)</f>
        <v>#N/A</v>
      </c>
      <c r="G1000" s="3">
        <f>VLOOKUP(A1000,ERCOT_345kv_West_ATC!G:H,2)</f>
        <v>4.359</v>
      </c>
      <c r="I1000" s="5">
        <f t="shared" si="83"/>
        <v>6</v>
      </c>
      <c r="J1000" s="4">
        <f t="shared" si="84"/>
        <v>144</v>
      </c>
      <c r="K1000" s="4">
        <f t="shared" si="80"/>
        <v>7200</v>
      </c>
      <c r="L1000" s="6">
        <f t="shared" si="81"/>
        <v>33907.440002399999</v>
      </c>
      <c r="N1000" s="22">
        <f t="shared" si="85"/>
        <v>2803.9104379232745</v>
      </c>
      <c r="O1000" s="14">
        <f t="shared" si="86"/>
        <v>59539013124.018326</v>
      </c>
      <c r="Q1000" s="22"/>
      <c r="V1000" s="16"/>
      <c r="W1000" s="16"/>
      <c r="X1000" s="16"/>
      <c r="Z1000" s="15"/>
      <c r="AA1000" s="16"/>
      <c r="AB1000" s="3"/>
      <c r="AC1000" s="69"/>
      <c r="AD1000" s="3"/>
      <c r="AF1000" s="29"/>
      <c r="AG1000" s="30"/>
      <c r="AH1000" s="29"/>
      <c r="AI1000" s="29"/>
      <c r="AJ1000" s="31"/>
      <c r="AK1000" s="29"/>
      <c r="AL1000" s="30"/>
    </row>
    <row r="1001" spans="1:38">
      <c r="A1001" s="32">
        <v>40814</v>
      </c>
      <c r="B1001" s="9">
        <v>50</v>
      </c>
      <c r="C1001" s="33">
        <v>4.7093474999999998</v>
      </c>
      <c r="D1001" s="34">
        <f t="shared" si="82"/>
        <v>12.092911222768462</v>
      </c>
      <c r="E1001" s="34">
        <v>1689334.4045971001</v>
      </c>
      <c r="F1001" s="3" t="e">
        <f ca="1">VLOOKUP(A1001,ERCOT_345kv_West_ATC!A:B,2)</f>
        <v>#N/A</v>
      </c>
      <c r="G1001" s="3">
        <f>VLOOKUP(A1001,ERCOT_345kv_West_ATC!G:H,2)</f>
        <v>4.3040000000000003</v>
      </c>
      <c r="I1001" s="5">
        <f t="shared" si="83"/>
        <v>6</v>
      </c>
      <c r="J1001" s="4">
        <f t="shared" si="84"/>
        <v>144</v>
      </c>
      <c r="K1001" s="4">
        <f t="shared" si="80"/>
        <v>7200</v>
      </c>
      <c r="L1001" s="6">
        <f t="shared" si="81"/>
        <v>33907.301999999996</v>
      </c>
      <c r="N1001" s="22">
        <f t="shared" si="85"/>
        <v>2803.8990260806286</v>
      </c>
      <c r="O1001" s="14">
        <f t="shared" si="86"/>
        <v>59539013124.018326</v>
      </c>
      <c r="Q1001" s="22"/>
      <c r="V1001" s="16"/>
      <c r="W1001" s="16"/>
      <c r="X1001" s="16"/>
      <c r="Z1001" s="15"/>
      <c r="AA1001" s="16"/>
      <c r="AB1001" s="3"/>
      <c r="AC1001" s="69"/>
      <c r="AD1001" s="3"/>
      <c r="AF1001" s="29"/>
      <c r="AG1001" s="30"/>
      <c r="AH1001" s="29"/>
      <c r="AI1001" s="29"/>
      <c r="AJ1001" s="31"/>
      <c r="AK1001" s="29"/>
      <c r="AL1001" s="30"/>
    </row>
    <row r="1002" spans="1:38">
      <c r="A1002" s="32">
        <v>40815</v>
      </c>
      <c r="B1002" s="9">
        <v>50</v>
      </c>
      <c r="C1002" s="33">
        <v>4.7846225000000002</v>
      </c>
      <c r="D1002" s="34">
        <f t="shared" si="82"/>
        <v>12.092911222768462</v>
      </c>
      <c r="E1002" s="34">
        <v>1689334.4045971001</v>
      </c>
      <c r="F1002" s="3" t="e">
        <f ca="1">VLOOKUP(A1002,ERCOT_345kv_West_ATC!A:B,2)</f>
        <v>#N/A</v>
      </c>
      <c r="G1002" s="3">
        <f>VLOOKUP(A1002,ERCOT_345kv_West_ATC!G:H,2)</f>
        <v>4.2770000000000001</v>
      </c>
      <c r="I1002" s="5">
        <f t="shared" si="83"/>
        <v>6</v>
      </c>
      <c r="J1002" s="4">
        <f t="shared" si="84"/>
        <v>144</v>
      </c>
      <c r="K1002" s="4">
        <f t="shared" si="80"/>
        <v>7200</v>
      </c>
      <c r="L1002" s="6">
        <f t="shared" si="81"/>
        <v>34449.281999999999</v>
      </c>
      <c r="N1002" s="22">
        <f t="shared" si="85"/>
        <v>2848.7170182097339</v>
      </c>
      <c r="O1002" s="14">
        <f t="shared" si="86"/>
        <v>59539013124.018326</v>
      </c>
      <c r="Q1002" s="22"/>
      <c r="V1002" s="16"/>
      <c r="W1002" s="16"/>
      <c r="X1002" s="16"/>
      <c r="Z1002" s="15"/>
      <c r="AA1002" s="16"/>
      <c r="AB1002" s="3"/>
      <c r="AC1002" s="69"/>
      <c r="AD1002" s="3"/>
      <c r="AF1002" s="29"/>
      <c r="AG1002" s="30"/>
      <c r="AH1002" s="29"/>
      <c r="AI1002" s="29"/>
      <c r="AJ1002" s="31"/>
      <c r="AK1002" s="29"/>
      <c r="AL1002" s="30"/>
    </row>
    <row r="1003" spans="1:38">
      <c r="A1003" s="32">
        <v>40816</v>
      </c>
      <c r="B1003" s="9">
        <v>50</v>
      </c>
      <c r="C1003" s="33">
        <v>5.149056667</v>
      </c>
      <c r="D1003" s="34">
        <f t="shared" si="82"/>
        <v>12.092911222768462</v>
      </c>
      <c r="E1003" s="34">
        <v>1689334.4045971001</v>
      </c>
      <c r="F1003" s="3" t="e">
        <f ca="1">VLOOKUP(A1003,ERCOT_345kv_West_ATC!A:B,2)</f>
        <v>#N/A</v>
      </c>
      <c r="G1003" s="3">
        <f>VLOOKUP(A1003,ERCOT_345kv_West_ATC!G:H,2)</f>
        <v>4.2409999999999997</v>
      </c>
      <c r="I1003" s="5">
        <f t="shared" si="83"/>
        <v>6</v>
      </c>
      <c r="J1003" s="4">
        <f t="shared" si="84"/>
        <v>144</v>
      </c>
      <c r="K1003" s="4">
        <f t="shared" si="80"/>
        <v>7200</v>
      </c>
      <c r="L1003" s="6">
        <f t="shared" si="81"/>
        <v>37073.208002400002</v>
      </c>
      <c r="N1003" s="22">
        <f t="shared" si="85"/>
        <v>3065.6975247282708</v>
      </c>
      <c r="O1003" s="14">
        <f t="shared" si="86"/>
        <v>59539013124.018326</v>
      </c>
      <c r="Q1003" s="22"/>
      <c r="V1003" s="16"/>
      <c r="W1003" s="16"/>
      <c r="X1003" s="16"/>
      <c r="Z1003" s="15"/>
      <c r="AA1003" s="16"/>
      <c r="AB1003" s="3"/>
      <c r="AC1003" s="69"/>
      <c r="AD1003" s="3"/>
      <c r="AF1003" s="29"/>
      <c r="AG1003" s="30"/>
      <c r="AH1003" s="29"/>
      <c r="AI1003" s="29"/>
      <c r="AJ1003" s="31"/>
      <c r="AK1003" s="29"/>
      <c r="AL1003" s="30"/>
    </row>
    <row r="1004" spans="1:38">
      <c r="A1004" s="32">
        <v>40817</v>
      </c>
      <c r="B1004" s="9">
        <v>50</v>
      </c>
      <c r="C1004" s="33">
        <v>5.0181025000000004</v>
      </c>
      <c r="D1004" s="34">
        <f t="shared" si="82"/>
        <v>12.092911222768462</v>
      </c>
      <c r="E1004" s="34">
        <v>1689334.4045971001</v>
      </c>
      <c r="F1004" s="3" t="e">
        <f ca="1">VLOOKUP(A1004,ERCOT_345kv_West_ATC!A:B,2)</f>
        <v>#N/A</v>
      </c>
      <c r="G1004" s="3">
        <f>VLOOKUP(A1004,ERCOT_345kv_West_ATC!G:H,2)</f>
        <v>4.2409999999999997</v>
      </c>
      <c r="I1004" s="5">
        <f t="shared" si="83"/>
        <v>6</v>
      </c>
      <c r="J1004" s="4">
        <f t="shared" si="84"/>
        <v>144</v>
      </c>
      <c r="K1004" s="4">
        <f t="shared" si="80"/>
        <v>7200</v>
      </c>
      <c r="L1004" s="6">
        <f t="shared" si="81"/>
        <v>36130.338000000003</v>
      </c>
      <c r="N1004" s="22">
        <f t="shared" si="85"/>
        <v>2987.7287060516919</v>
      </c>
      <c r="O1004" s="14">
        <f t="shared" si="86"/>
        <v>59539013124.018326</v>
      </c>
      <c r="Q1004" s="22"/>
      <c r="V1004" s="16"/>
      <c r="W1004" s="16"/>
      <c r="X1004" s="16"/>
      <c r="Z1004" s="15"/>
      <c r="AA1004" s="16"/>
      <c r="AB1004" s="3"/>
      <c r="AC1004" s="69"/>
      <c r="AD1004" s="3"/>
      <c r="AF1004" s="29"/>
      <c r="AG1004" s="30"/>
      <c r="AH1004" s="29"/>
      <c r="AI1004" s="29"/>
      <c r="AJ1004" s="31"/>
      <c r="AK1004" s="29"/>
      <c r="AL1004" s="30"/>
    </row>
    <row r="1005" spans="1:38">
      <c r="A1005" s="32">
        <v>40818</v>
      </c>
      <c r="B1005" s="9">
        <v>50</v>
      </c>
      <c r="C1005" s="33">
        <v>5.0270099999999998</v>
      </c>
      <c r="D1005" s="34">
        <f t="shared" si="82"/>
        <v>12.092911222768462</v>
      </c>
      <c r="E1005" s="34">
        <v>1689334.4045971001</v>
      </c>
      <c r="F1005" s="3" t="e">
        <f ca="1">VLOOKUP(A1005,ERCOT_345kv_West_ATC!A:B,2)</f>
        <v>#N/A</v>
      </c>
      <c r="G1005" s="3">
        <f>VLOOKUP(A1005,ERCOT_345kv_West_ATC!G:H,2)</f>
        <v>4.2409999999999997</v>
      </c>
      <c r="I1005" s="5">
        <f t="shared" si="83"/>
        <v>6</v>
      </c>
      <c r="J1005" s="4">
        <f t="shared" si="84"/>
        <v>144</v>
      </c>
      <c r="K1005" s="4">
        <f t="shared" si="80"/>
        <v>7200</v>
      </c>
      <c r="L1005" s="6">
        <f t="shared" si="81"/>
        <v>36194.472000000002</v>
      </c>
      <c r="N1005" s="22">
        <f t="shared" si="85"/>
        <v>2993.0321436457139</v>
      </c>
      <c r="O1005" s="14">
        <f t="shared" si="86"/>
        <v>59539013124.018326</v>
      </c>
      <c r="Q1005" s="22"/>
      <c r="V1005" s="16"/>
      <c r="W1005" s="16"/>
      <c r="X1005" s="16"/>
      <c r="Z1005" s="15"/>
      <c r="AA1005" s="16"/>
      <c r="AB1005" s="3"/>
      <c r="AC1005" s="69"/>
      <c r="AD1005" s="3"/>
      <c r="AF1005" s="29"/>
      <c r="AG1005" s="30"/>
      <c r="AH1005" s="29"/>
      <c r="AI1005" s="29"/>
      <c r="AJ1005" s="31"/>
      <c r="AK1005" s="29"/>
      <c r="AL1005" s="30"/>
    </row>
    <row r="1006" spans="1:38">
      <c r="A1006" s="32">
        <v>40819</v>
      </c>
      <c r="B1006" s="9">
        <v>50</v>
      </c>
      <c r="C1006" s="33">
        <v>5.0240099999999996</v>
      </c>
      <c r="D1006" s="34">
        <f t="shared" si="82"/>
        <v>12.092911222768462</v>
      </c>
      <c r="E1006" s="34">
        <v>1689334.4045971001</v>
      </c>
      <c r="F1006" s="3" t="e">
        <f ca="1">VLOOKUP(A1006,ERCOT_345kv_West_ATC!A:B,2)</f>
        <v>#N/A</v>
      </c>
      <c r="G1006" s="3">
        <f>VLOOKUP(A1006,ERCOT_345kv_West_ATC!G:H,2)</f>
        <v>4.2060000000000004</v>
      </c>
      <c r="I1006" s="5">
        <f t="shared" si="83"/>
        <v>6</v>
      </c>
      <c r="J1006" s="4">
        <f t="shared" si="84"/>
        <v>144</v>
      </c>
      <c r="K1006" s="4">
        <f t="shared" si="80"/>
        <v>7200</v>
      </c>
      <c r="L1006" s="6">
        <f t="shared" si="81"/>
        <v>36172.871999999996</v>
      </c>
      <c r="N1006" s="22">
        <f t="shared" si="85"/>
        <v>2991.2459732519928</v>
      </c>
      <c r="O1006" s="14">
        <f t="shared" si="86"/>
        <v>59539013124.018326</v>
      </c>
      <c r="Q1006" s="22"/>
      <c r="V1006" s="16"/>
      <c r="W1006" s="16"/>
      <c r="X1006" s="16"/>
      <c r="Z1006" s="15"/>
      <c r="AA1006" s="16"/>
      <c r="AB1006" s="3"/>
      <c r="AC1006" s="69"/>
      <c r="AD1006" s="3"/>
      <c r="AF1006" s="29"/>
      <c r="AG1006" s="30"/>
      <c r="AH1006" s="29"/>
      <c r="AI1006" s="29"/>
      <c r="AJ1006" s="31"/>
      <c r="AK1006" s="29"/>
      <c r="AL1006" s="30"/>
    </row>
    <row r="1007" spans="1:38">
      <c r="A1007" s="32">
        <v>40820</v>
      </c>
      <c r="B1007" s="9">
        <v>50</v>
      </c>
      <c r="C1007" s="33">
        <v>4.96</v>
      </c>
      <c r="D1007" s="34">
        <f t="shared" si="82"/>
        <v>12.092911222768462</v>
      </c>
      <c r="E1007" s="34">
        <v>1689334.4045971001</v>
      </c>
      <c r="F1007" s="3" t="e">
        <f ca="1">VLOOKUP(A1007,ERCOT_345kv_West_ATC!A:B,2)</f>
        <v>#N/A</v>
      </c>
      <c r="G1007" s="3">
        <f>VLOOKUP(A1007,ERCOT_345kv_West_ATC!G:H,2)</f>
        <v>4.2290000000000001</v>
      </c>
      <c r="I1007" s="5">
        <f t="shared" si="83"/>
        <v>6</v>
      </c>
      <c r="J1007" s="4">
        <f t="shared" si="84"/>
        <v>144</v>
      </c>
      <c r="K1007" s="4">
        <f t="shared" si="80"/>
        <v>7200</v>
      </c>
      <c r="L1007" s="6">
        <f t="shared" si="81"/>
        <v>35712</v>
      </c>
      <c r="N1007" s="22">
        <f t="shared" si="85"/>
        <v>2953.135050951309</v>
      </c>
      <c r="O1007" s="14">
        <f t="shared" si="86"/>
        <v>59539013124.018326</v>
      </c>
      <c r="Q1007" s="22"/>
      <c r="V1007" s="16"/>
      <c r="W1007" s="16"/>
      <c r="X1007" s="16"/>
      <c r="Z1007" s="15"/>
      <c r="AA1007" s="16"/>
      <c r="AB1007" s="3"/>
      <c r="AC1007" s="69"/>
      <c r="AD1007" s="3"/>
      <c r="AF1007" s="29"/>
      <c r="AG1007" s="30"/>
      <c r="AH1007" s="29"/>
      <c r="AI1007" s="29"/>
      <c r="AJ1007" s="31"/>
      <c r="AK1007" s="29"/>
      <c r="AL1007" s="30"/>
    </row>
    <row r="1008" spans="1:38">
      <c r="A1008" s="32">
        <v>40821</v>
      </c>
      <c r="B1008" s="9">
        <v>50</v>
      </c>
      <c r="C1008" s="33">
        <v>4.879936667</v>
      </c>
      <c r="D1008" s="34">
        <f t="shared" si="82"/>
        <v>12.092911222768462</v>
      </c>
      <c r="E1008" s="34">
        <v>1689334.4045971001</v>
      </c>
      <c r="F1008" s="3" t="e">
        <f ca="1">VLOOKUP(A1008,ERCOT_345kv_West_ATC!A:B,2)</f>
        <v>#N/A</v>
      </c>
      <c r="G1008" s="3">
        <f>VLOOKUP(A1008,ERCOT_345kv_West_ATC!G:H,2)</f>
        <v>4.1790000000000003</v>
      </c>
      <c r="I1008" s="5">
        <f t="shared" si="83"/>
        <v>6</v>
      </c>
      <c r="J1008" s="4">
        <f t="shared" si="84"/>
        <v>144</v>
      </c>
      <c r="K1008" s="4">
        <f t="shared" si="80"/>
        <v>7200</v>
      </c>
      <c r="L1008" s="6">
        <f t="shared" si="81"/>
        <v>35135.544002399998</v>
      </c>
      <c r="N1008" s="22">
        <f t="shared" si="85"/>
        <v>2905.4661326089122</v>
      </c>
      <c r="O1008" s="14">
        <f t="shared" si="86"/>
        <v>59539013124.018326</v>
      </c>
      <c r="Q1008" s="22"/>
      <c r="V1008" s="16"/>
      <c r="W1008" s="16"/>
      <c r="X1008" s="16"/>
      <c r="Z1008" s="15"/>
      <c r="AA1008" s="16"/>
      <c r="AB1008" s="3"/>
      <c r="AC1008" s="69"/>
      <c r="AD1008" s="3"/>
      <c r="AF1008" s="29"/>
      <c r="AG1008" s="30"/>
      <c r="AH1008" s="29"/>
      <c r="AI1008" s="29"/>
      <c r="AJ1008" s="31"/>
      <c r="AK1008" s="29"/>
      <c r="AL1008" s="30"/>
    </row>
    <row r="1009" spans="1:38">
      <c r="A1009" s="32">
        <v>40822</v>
      </c>
      <c r="B1009" s="9">
        <v>50</v>
      </c>
      <c r="C1009" s="33">
        <v>4.7344249999999999</v>
      </c>
      <c r="D1009" s="34">
        <f t="shared" si="82"/>
        <v>12.092911222768462</v>
      </c>
      <c r="E1009" s="34">
        <v>1689334.4045971001</v>
      </c>
      <c r="F1009" s="3" t="e">
        <f ca="1">VLOOKUP(A1009,ERCOT_345kv_West_ATC!A:B,2)</f>
        <v>#N/A</v>
      </c>
      <c r="G1009" s="3">
        <f>VLOOKUP(A1009,ERCOT_345kv_West_ATC!G:H,2)</f>
        <v>4.2060000000000004</v>
      </c>
      <c r="I1009" s="5">
        <f t="shared" si="83"/>
        <v>6</v>
      </c>
      <c r="J1009" s="4">
        <f t="shared" si="84"/>
        <v>144</v>
      </c>
      <c r="K1009" s="4">
        <f t="shared" si="80"/>
        <v>7200</v>
      </c>
      <c r="L1009" s="6">
        <f t="shared" si="81"/>
        <v>34087.86</v>
      </c>
      <c r="N1009" s="22">
        <f t="shared" si="85"/>
        <v>2818.8299220968047</v>
      </c>
      <c r="O1009" s="14">
        <f t="shared" si="86"/>
        <v>59539013124.018326</v>
      </c>
      <c r="Q1009" s="22"/>
      <c r="V1009" s="16"/>
      <c r="W1009" s="16"/>
      <c r="X1009" s="16"/>
      <c r="Z1009" s="15"/>
      <c r="AA1009" s="16"/>
      <c r="AB1009" s="3"/>
      <c r="AC1009" s="69"/>
      <c r="AD1009" s="3"/>
      <c r="AF1009" s="29"/>
      <c r="AG1009" s="30"/>
      <c r="AH1009" s="29"/>
      <c r="AI1009" s="29"/>
      <c r="AJ1009" s="31"/>
      <c r="AK1009" s="29"/>
      <c r="AL1009" s="30"/>
    </row>
    <row r="1010" spans="1:38">
      <c r="A1010" s="32">
        <v>40823</v>
      </c>
      <c r="B1010" s="9">
        <v>50</v>
      </c>
      <c r="C1010" s="33">
        <v>4.2728000000000002</v>
      </c>
      <c r="D1010" s="34">
        <f t="shared" si="82"/>
        <v>12.092911222768462</v>
      </c>
      <c r="E1010" s="34">
        <v>1689334.4045971001</v>
      </c>
      <c r="F1010" s="3" t="e">
        <f ca="1">VLOOKUP(A1010,ERCOT_345kv_West_ATC!A:B,2)</f>
        <v>#N/A</v>
      </c>
      <c r="G1010" s="3">
        <f>VLOOKUP(A1010,ERCOT_345kv_West_ATC!G:H,2)</f>
        <v>4.1189999999999998</v>
      </c>
      <c r="I1010" s="5">
        <f t="shared" si="83"/>
        <v>6</v>
      </c>
      <c r="J1010" s="4">
        <f t="shared" si="84"/>
        <v>144</v>
      </c>
      <c r="K1010" s="4">
        <f t="shared" si="80"/>
        <v>7200</v>
      </c>
      <c r="L1010" s="6">
        <f t="shared" si="81"/>
        <v>30764.16</v>
      </c>
      <c r="N1010" s="22">
        <f t="shared" si="85"/>
        <v>2543.982952763055</v>
      </c>
      <c r="O1010" s="14">
        <f t="shared" si="86"/>
        <v>59539013124.018326</v>
      </c>
      <c r="Q1010" s="22"/>
      <c r="V1010" s="16"/>
      <c r="W1010" s="16"/>
      <c r="X1010" s="16"/>
      <c r="Z1010" s="15"/>
      <c r="AA1010" s="16"/>
      <c r="AB1010" s="3"/>
      <c r="AC1010" s="69"/>
      <c r="AD1010" s="3"/>
      <c r="AF1010" s="29"/>
      <c r="AG1010" s="30"/>
      <c r="AH1010" s="29"/>
      <c r="AI1010" s="29"/>
      <c r="AJ1010" s="31"/>
      <c r="AK1010" s="29"/>
      <c r="AL1010" s="30"/>
    </row>
    <row r="1011" spans="1:38">
      <c r="A1011" s="32">
        <v>40824</v>
      </c>
      <c r="B1011" s="9">
        <v>50</v>
      </c>
      <c r="C1011" s="33">
        <v>4.0058699999999998</v>
      </c>
      <c r="D1011" s="34">
        <f t="shared" si="82"/>
        <v>12.092911222768462</v>
      </c>
      <c r="E1011" s="34">
        <v>1689334.4045971001</v>
      </c>
      <c r="F1011" s="3" t="e">
        <f ca="1">VLOOKUP(A1011,ERCOT_345kv_West_ATC!A:B,2)</f>
        <v>#N/A</v>
      </c>
      <c r="G1011" s="3">
        <f>VLOOKUP(A1011,ERCOT_345kv_West_ATC!G:H,2)</f>
        <v>4.1189999999999998</v>
      </c>
      <c r="I1011" s="5">
        <f t="shared" si="83"/>
        <v>6</v>
      </c>
      <c r="J1011" s="4">
        <f t="shared" si="84"/>
        <v>144</v>
      </c>
      <c r="K1011" s="4">
        <f t="shared" si="80"/>
        <v>7200</v>
      </c>
      <c r="L1011" s="6">
        <f t="shared" si="81"/>
        <v>28842.263999999999</v>
      </c>
      <c r="N1011" s="22">
        <f t="shared" si="85"/>
        <v>2385.0554650311128</v>
      </c>
      <c r="O1011" s="14">
        <f t="shared" si="86"/>
        <v>59539013124.018326</v>
      </c>
      <c r="Q1011" s="22"/>
      <c r="V1011" s="16"/>
      <c r="W1011" s="16"/>
      <c r="X1011" s="16"/>
      <c r="Z1011" s="15"/>
      <c r="AA1011" s="16"/>
      <c r="AB1011" s="3"/>
      <c r="AC1011" s="69"/>
      <c r="AD1011" s="3"/>
      <c r="AF1011" s="29"/>
      <c r="AG1011" s="30"/>
      <c r="AH1011" s="29"/>
      <c r="AI1011" s="29"/>
      <c r="AJ1011" s="31"/>
      <c r="AK1011" s="29"/>
      <c r="AL1011" s="30"/>
    </row>
    <row r="1012" spans="1:38">
      <c r="A1012" s="32">
        <v>40825</v>
      </c>
      <c r="B1012" s="9">
        <v>50</v>
      </c>
      <c r="C1012" s="33">
        <v>4.1028799999999999</v>
      </c>
      <c r="D1012" s="34">
        <f t="shared" si="82"/>
        <v>12.092911222768462</v>
      </c>
      <c r="E1012" s="34">
        <v>1689334.4045971001</v>
      </c>
      <c r="F1012" s="3" t="e">
        <f ca="1">VLOOKUP(A1012,ERCOT_345kv_West_ATC!A:B,2)</f>
        <v>#N/A</v>
      </c>
      <c r="G1012" s="3">
        <f>VLOOKUP(A1012,ERCOT_345kv_West_ATC!G:H,2)</f>
        <v>4.1189999999999998</v>
      </c>
      <c r="I1012" s="5">
        <f t="shared" si="83"/>
        <v>6</v>
      </c>
      <c r="J1012" s="4">
        <f t="shared" si="84"/>
        <v>144</v>
      </c>
      <c r="K1012" s="4">
        <f t="shared" si="80"/>
        <v>7200</v>
      </c>
      <c r="L1012" s="6">
        <f t="shared" si="81"/>
        <v>29540.736000000001</v>
      </c>
      <c r="N1012" s="22">
        <f t="shared" si="85"/>
        <v>2442.8142616627233</v>
      </c>
      <c r="O1012" s="14">
        <f t="shared" si="86"/>
        <v>59539013124.018326</v>
      </c>
      <c r="Q1012" s="22"/>
      <c r="V1012" s="16"/>
      <c r="W1012" s="16"/>
      <c r="X1012" s="16"/>
      <c r="Z1012" s="15"/>
      <c r="AA1012" s="16"/>
      <c r="AB1012" s="3"/>
      <c r="AC1012" s="69"/>
      <c r="AD1012" s="3"/>
      <c r="AF1012" s="29"/>
      <c r="AG1012" s="30"/>
      <c r="AH1012" s="29"/>
      <c r="AI1012" s="29"/>
      <c r="AJ1012" s="31"/>
      <c r="AK1012" s="29"/>
      <c r="AL1012" s="30"/>
    </row>
    <row r="1013" spans="1:38">
      <c r="A1013" s="32">
        <v>40826</v>
      </c>
      <c r="B1013" s="9">
        <v>50</v>
      </c>
      <c r="C1013" s="33">
        <v>4.0869466670000003</v>
      </c>
      <c r="D1013" s="34">
        <f t="shared" si="82"/>
        <v>12.092911222768462</v>
      </c>
      <c r="E1013" s="34">
        <v>1689334.4045971001</v>
      </c>
      <c r="F1013" s="3" t="e">
        <f ca="1">VLOOKUP(A1013,ERCOT_345kv_West_ATC!A:B,2)</f>
        <v>#N/A</v>
      </c>
      <c r="G1013" s="3">
        <f>VLOOKUP(A1013,ERCOT_345kv_West_ATC!G:H,2)</f>
        <v>4.1230000000000002</v>
      </c>
      <c r="I1013" s="5">
        <f t="shared" si="83"/>
        <v>6</v>
      </c>
      <c r="J1013" s="4">
        <f t="shared" si="84"/>
        <v>144</v>
      </c>
      <c r="K1013" s="4">
        <f t="shared" si="80"/>
        <v>7200</v>
      </c>
      <c r="L1013" s="6">
        <f t="shared" si="81"/>
        <v>29426.016002400003</v>
      </c>
      <c r="N1013" s="22">
        <f t="shared" si="85"/>
        <v>2433.3277124367601</v>
      </c>
      <c r="O1013" s="14">
        <f t="shared" si="86"/>
        <v>59539013124.018326</v>
      </c>
      <c r="Q1013" s="22"/>
      <c r="V1013" s="16"/>
      <c r="W1013" s="16"/>
      <c r="X1013" s="16"/>
      <c r="Z1013" s="15"/>
      <c r="AA1013" s="16"/>
      <c r="AB1013" s="3"/>
      <c r="AC1013" s="69"/>
      <c r="AD1013" s="3"/>
      <c r="AF1013" s="29"/>
      <c r="AG1013" s="30"/>
      <c r="AH1013" s="29"/>
      <c r="AI1013" s="29"/>
      <c r="AJ1013" s="31"/>
      <c r="AK1013" s="29"/>
      <c r="AL1013" s="30"/>
    </row>
    <row r="1014" spans="1:38">
      <c r="A1014" s="32">
        <v>40827</v>
      </c>
      <c r="B1014" s="9">
        <v>50</v>
      </c>
      <c r="C1014" s="33">
        <v>3.9591533330000002</v>
      </c>
      <c r="D1014" s="34">
        <f t="shared" si="82"/>
        <v>12.092911222768462</v>
      </c>
      <c r="E1014" s="34">
        <v>1689334.4045971001</v>
      </c>
      <c r="F1014" s="3" t="e">
        <f ca="1">VLOOKUP(A1014,ERCOT_345kv_West_ATC!A:B,2)</f>
        <v>#N/A</v>
      </c>
      <c r="G1014" s="3">
        <f>VLOOKUP(A1014,ERCOT_345kv_West_ATC!G:H,2)</f>
        <v>4.1280000000000001</v>
      </c>
      <c r="I1014" s="5">
        <f t="shared" si="83"/>
        <v>6</v>
      </c>
      <c r="J1014" s="4">
        <f t="shared" si="84"/>
        <v>144</v>
      </c>
      <c r="K1014" s="4">
        <f t="shared" si="80"/>
        <v>7200</v>
      </c>
      <c r="L1014" s="6">
        <f t="shared" si="81"/>
        <v>28505.903997600002</v>
      </c>
      <c r="N1014" s="22">
        <f t="shared" si="85"/>
        <v>2357.240822534879</v>
      </c>
      <c r="O1014" s="14">
        <f t="shared" si="86"/>
        <v>59539013124.018326</v>
      </c>
      <c r="Q1014" s="22"/>
      <c r="V1014" s="16"/>
      <c r="W1014" s="16"/>
      <c r="X1014" s="16"/>
      <c r="Z1014" s="15"/>
      <c r="AA1014" s="16"/>
      <c r="AB1014" s="3"/>
      <c r="AC1014" s="69"/>
      <c r="AD1014" s="3"/>
      <c r="AF1014" s="29"/>
      <c r="AG1014" s="30"/>
      <c r="AH1014" s="29"/>
      <c r="AI1014" s="29"/>
      <c r="AJ1014" s="31"/>
      <c r="AK1014" s="29"/>
      <c r="AL1014" s="30"/>
    </row>
    <row r="1015" spans="1:38">
      <c r="A1015" s="32">
        <v>40828</v>
      </c>
      <c r="B1015" s="9">
        <v>50</v>
      </c>
      <c r="C1015" s="33">
        <v>4.1500000000000004</v>
      </c>
      <c r="D1015" s="34">
        <f t="shared" si="82"/>
        <v>12.092911222768462</v>
      </c>
      <c r="E1015" s="34">
        <v>1689334.4045971001</v>
      </c>
      <c r="F1015" s="3" t="e">
        <f ca="1">VLOOKUP(A1015,ERCOT_345kv_West_ATC!A:B,2)</f>
        <v>#N/A</v>
      </c>
      <c r="G1015" s="3">
        <f>VLOOKUP(A1015,ERCOT_345kv_West_ATC!G:H,2)</f>
        <v>4.0759999999999996</v>
      </c>
      <c r="I1015" s="5">
        <f t="shared" si="83"/>
        <v>6</v>
      </c>
      <c r="J1015" s="4">
        <f t="shared" si="84"/>
        <v>144</v>
      </c>
      <c r="K1015" s="4">
        <f t="shared" si="80"/>
        <v>7200</v>
      </c>
      <c r="L1015" s="6">
        <f t="shared" si="81"/>
        <v>29880.000000000004</v>
      </c>
      <c r="N1015" s="22">
        <f t="shared" si="85"/>
        <v>2470.8690446467608</v>
      </c>
      <c r="O1015" s="14">
        <f t="shared" si="86"/>
        <v>59539013124.018326</v>
      </c>
      <c r="Q1015" s="22"/>
      <c r="V1015" s="16"/>
      <c r="W1015" s="16"/>
      <c r="X1015" s="16"/>
      <c r="Z1015" s="15"/>
      <c r="AA1015" s="16"/>
      <c r="AB1015" s="3"/>
      <c r="AC1015" s="69"/>
      <c r="AD1015" s="3"/>
      <c r="AF1015" s="29"/>
      <c r="AG1015" s="30"/>
      <c r="AH1015" s="29"/>
      <c r="AI1015" s="29"/>
      <c r="AJ1015" s="31"/>
      <c r="AK1015" s="29"/>
      <c r="AL1015" s="30"/>
    </row>
    <row r="1016" spans="1:38">
      <c r="A1016" s="32">
        <v>40829</v>
      </c>
      <c r="B1016" s="9">
        <v>50</v>
      </c>
      <c r="C1016" s="33">
        <v>4.0461499999999999</v>
      </c>
      <c r="D1016" s="34">
        <f t="shared" si="82"/>
        <v>12.092911222768462</v>
      </c>
      <c r="E1016" s="34">
        <v>1689334.4045971001</v>
      </c>
      <c r="F1016" s="3" t="e">
        <f ca="1">VLOOKUP(A1016,ERCOT_345kv_West_ATC!A:B,2)</f>
        <v>#N/A</v>
      </c>
      <c r="G1016" s="3">
        <f>VLOOKUP(A1016,ERCOT_345kv_West_ATC!G:H,2)</f>
        <v>4.0880000000000001</v>
      </c>
      <c r="I1016" s="5">
        <f t="shared" si="83"/>
        <v>6</v>
      </c>
      <c r="J1016" s="4">
        <f t="shared" si="84"/>
        <v>144</v>
      </c>
      <c r="K1016" s="4">
        <f t="shared" si="80"/>
        <v>7200</v>
      </c>
      <c r="L1016" s="6">
        <f t="shared" si="81"/>
        <v>29132.28</v>
      </c>
      <c r="N1016" s="22">
        <f t="shared" si="85"/>
        <v>2409.0377795174672</v>
      </c>
      <c r="O1016" s="14">
        <f t="shared" si="86"/>
        <v>59539013124.018326</v>
      </c>
      <c r="Q1016" s="22"/>
      <c r="V1016" s="16"/>
      <c r="W1016" s="16"/>
      <c r="X1016" s="16"/>
      <c r="Z1016" s="15"/>
      <c r="AA1016" s="16"/>
      <c r="AB1016" s="3"/>
      <c r="AC1016" s="69"/>
      <c r="AD1016" s="3"/>
      <c r="AF1016" s="29"/>
      <c r="AG1016" s="30"/>
      <c r="AH1016" s="29"/>
      <c r="AI1016" s="29"/>
      <c r="AJ1016" s="31"/>
      <c r="AK1016" s="29"/>
      <c r="AL1016" s="30"/>
    </row>
    <row r="1017" spans="1:38">
      <c r="A1017" s="32">
        <v>40830</v>
      </c>
      <c r="B1017" s="9">
        <v>50</v>
      </c>
      <c r="C1017" s="33">
        <v>3.98794</v>
      </c>
      <c r="D1017" s="34">
        <f t="shared" si="82"/>
        <v>10.509912608623249</v>
      </c>
      <c r="E1017" s="34">
        <v>1468195.42722083</v>
      </c>
      <c r="F1017" s="3" t="e">
        <f ca="1">VLOOKUP(A1017,ERCOT_345kv_West_ATC!A:B,2)</f>
        <v>#N/A</v>
      </c>
      <c r="G1017" s="3">
        <f>VLOOKUP(A1017,ERCOT_345kv_West_ATC!G:H,2)</f>
        <v>4.1970000000000001</v>
      </c>
      <c r="I1017" s="5">
        <f t="shared" si="83"/>
        <v>6</v>
      </c>
      <c r="J1017" s="4">
        <f t="shared" si="84"/>
        <v>144</v>
      </c>
      <c r="K1017" s="4">
        <f t="shared" si="80"/>
        <v>7200</v>
      </c>
      <c r="L1017" s="6">
        <f t="shared" si="81"/>
        <v>28713.168000000001</v>
      </c>
      <c r="N1017" s="22">
        <f t="shared" si="85"/>
        <v>2732.008254420804</v>
      </c>
      <c r="O1017" s="14">
        <f t="shared" si="86"/>
        <v>68506754224.506981</v>
      </c>
      <c r="Q1017" s="22"/>
      <c r="V1017" s="16"/>
      <c r="W1017" s="16"/>
      <c r="X1017" s="16"/>
      <c r="Z1017" s="15"/>
      <c r="AA1017" s="16"/>
      <c r="AB1017" s="3"/>
      <c r="AC1017" s="69"/>
      <c r="AD1017" s="3"/>
      <c r="AF1017" s="29"/>
      <c r="AG1017" s="30"/>
      <c r="AH1017" s="29"/>
      <c r="AI1017" s="29"/>
      <c r="AJ1017" s="31"/>
      <c r="AK1017" s="29"/>
      <c r="AL1017" s="30"/>
    </row>
    <row r="1018" spans="1:38">
      <c r="A1018" s="32">
        <v>40831</v>
      </c>
      <c r="B1018" s="9">
        <v>50</v>
      </c>
      <c r="C1018" s="33">
        <v>3.8480349999999999</v>
      </c>
      <c r="D1018" s="34">
        <f t="shared" si="82"/>
        <v>10.509912608623249</v>
      </c>
      <c r="E1018" s="34">
        <v>1468195.42722083</v>
      </c>
      <c r="F1018" s="3" t="e">
        <f ca="1">VLOOKUP(A1018,ERCOT_345kv_West_ATC!A:B,2)</f>
        <v>#N/A</v>
      </c>
      <c r="G1018" s="3">
        <f>VLOOKUP(A1018,ERCOT_345kv_West_ATC!G:H,2)</f>
        <v>4.1970000000000001</v>
      </c>
      <c r="I1018" s="5">
        <f t="shared" si="83"/>
        <v>6</v>
      </c>
      <c r="J1018" s="4">
        <f t="shared" si="84"/>
        <v>144</v>
      </c>
      <c r="K1018" s="4">
        <f t="shared" ref="K1018:K1081" si="87">J1018*B1018</f>
        <v>7200</v>
      </c>
      <c r="L1018" s="6">
        <f t="shared" ref="L1018:L1081" si="88">K1018*C1018</f>
        <v>27705.851999999999</v>
      </c>
      <c r="N1018" s="22">
        <f t="shared" si="85"/>
        <v>2636.1638799230072</v>
      </c>
      <c r="O1018" s="14">
        <f t="shared" si="86"/>
        <v>68506754224.506981</v>
      </c>
      <c r="Q1018" s="22"/>
      <c r="V1018" s="16"/>
      <c r="W1018" s="16"/>
      <c r="X1018" s="16"/>
      <c r="Z1018" s="15"/>
      <c r="AA1018" s="16"/>
      <c r="AB1018" s="3"/>
      <c r="AC1018" s="69"/>
      <c r="AD1018" s="3"/>
      <c r="AF1018" s="29"/>
      <c r="AG1018" s="30"/>
      <c r="AH1018" s="29"/>
      <c r="AI1018" s="29"/>
      <c r="AJ1018" s="31"/>
      <c r="AK1018" s="29"/>
      <c r="AL1018" s="30"/>
    </row>
    <row r="1019" spans="1:38">
      <c r="A1019" s="32">
        <v>40832</v>
      </c>
      <c r="B1019" s="9">
        <v>50</v>
      </c>
      <c r="C1019" s="33">
        <v>3.5723744439999998</v>
      </c>
      <c r="D1019" s="34">
        <f t="shared" si="82"/>
        <v>10.509912608623249</v>
      </c>
      <c r="E1019" s="34">
        <v>1468195.42722083</v>
      </c>
      <c r="F1019" s="3" t="e">
        <f ca="1">VLOOKUP(A1019,ERCOT_345kv_West_ATC!A:B,2)</f>
        <v>#N/A</v>
      </c>
      <c r="G1019" s="3">
        <f>VLOOKUP(A1019,ERCOT_345kv_West_ATC!G:H,2)</f>
        <v>4.1970000000000001</v>
      </c>
      <c r="I1019" s="5">
        <f t="shared" si="83"/>
        <v>6</v>
      </c>
      <c r="J1019" s="4">
        <f t="shared" si="84"/>
        <v>144</v>
      </c>
      <c r="K1019" s="4">
        <f t="shared" si="87"/>
        <v>7200</v>
      </c>
      <c r="L1019" s="6">
        <f t="shared" si="88"/>
        <v>25721.095996799999</v>
      </c>
      <c r="N1019" s="22">
        <f t="shared" si="85"/>
        <v>2447.3177803301778</v>
      </c>
      <c r="O1019" s="14">
        <f t="shared" si="86"/>
        <v>68506754224.506981</v>
      </c>
      <c r="Q1019" s="22"/>
      <c r="V1019" s="16"/>
      <c r="W1019" s="16"/>
      <c r="X1019" s="16"/>
      <c r="Z1019" s="15"/>
      <c r="AA1019" s="16"/>
      <c r="AB1019" s="3"/>
      <c r="AC1019" s="69"/>
      <c r="AD1019" s="3"/>
      <c r="AF1019" s="29"/>
      <c r="AG1019" s="30"/>
      <c r="AH1019" s="29"/>
      <c r="AI1019" s="29"/>
      <c r="AJ1019" s="31"/>
      <c r="AK1019" s="29"/>
      <c r="AL1019" s="30"/>
    </row>
    <row r="1020" spans="1:38">
      <c r="A1020" s="32">
        <v>40833</v>
      </c>
      <c r="B1020" s="9">
        <v>50</v>
      </c>
      <c r="C1020" s="33">
        <v>2.5544639999999998</v>
      </c>
      <c r="D1020" s="34">
        <f t="shared" si="82"/>
        <v>10.509912608623249</v>
      </c>
      <c r="E1020" s="34">
        <v>1468195.42722083</v>
      </c>
      <c r="F1020" s="3" t="e">
        <f ca="1">VLOOKUP(A1020,ERCOT_345kv_West_ATC!A:B,2)</f>
        <v>#N/A</v>
      </c>
      <c r="G1020" s="3">
        <f>VLOOKUP(A1020,ERCOT_345kv_West_ATC!G:H,2)</f>
        <v>4.1529999999999996</v>
      </c>
      <c r="I1020" s="5">
        <f t="shared" si="83"/>
        <v>6</v>
      </c>
      <c r="J1020" s="4">
        <f t="shared" si="84"/>
        <v>144</v>
      </c>
      <c r="K1020" s="4">
        <f t="shared" si="87"/>
        <v>7200</v>
      </c>
      <c r="L1020" s="6">
        <f t="shared" si="88"/>
        <v>18392.140799999997</v>
      </c>
      <c r="N1020" s="22">
        <f t="shared" si="85"/>
        <v>1749.9803742335098</v>
      </c>
      <c r="O1020" s="14">
        <f t="shared" si="86"/>
        <v>68506754224.506981</v>
      </c>
      <c r="Q1020" s="22"/>
      <c r="V1020" s="16"/>
      <c r="W1020" s="16"/>
      <c r="X1020" s="16"/>
      <c r="Z1020" s="15"/>
      <c r="AA1020" s="16"/>
      <c r="AB1020" s="3"/>
      <c r="AC1020" s="69"/>
      <c r="AD1020" s="3"/>
      <c r="AF1020" s="29"/>
      <c r="AG1020" s="30"/>
      <c r="AH1020" s="29"/>
      <c r="AI1020" s="29"/>
      <c r="AJ1020" s="31"/>
      <c r="AK1020" s="29"/>
      <c r="AL1020" s="30"/>
    </row>
    <row r="1021" spans="1:38">
      <c r="A1021" s="32">
        <v>40834</v>
      </c>
      <c r="B1021" s="9">
        <v>50</v>
      </c>
      <c r="C1021" s="33">
        <v>2.4093233330000001</v>
      </c>
      <c r="D1021" s="34">
        <f t="shared" si="82"/>
        <v>10.509912608623249</v>
      </c>
      <c r="E1021" s="34">
        <v>1468195.42722083</v>
      </c>
      <c r="F1021" s="3" t="e">
        <f ca="1">VLOOKUP(A1021,ERCOT_345kv_West_ATC!A:B,2)</f>
        <v>#N/A</v>
      </c>
      <c r="G1021" s="3">
        <f>VLOOKUP(A1021,ERCOT_345kv_West_ATC!G:H,2)</f>
        <v>4.0510000000000002</v>
      </c>
      <c r="I1021" s="5">
        <f t="shared" si="83"/>
        <v>6</v>
      </c>
      <c r="J1021" s="4">
        <f t="shared" si="84"/>
        <v>144</v>
      </c>
      <c r="K1021" s="4">
        <f t="shared" si="87"/>
        <v>7200</v>
      </c>
      <c r="L1021" s="6">
        <f t="shared" si="88"/>
        <v>17347.127997600001</v>
      </c>
      <c r="N1021" s="22">
        <f t="shared" si="85"/>
        <v>1650.5492142120099</v>
      </c>
      <c r="O1021" s="14">
        <f t="shared" si="86"/>
        <v>68506754224.506981</v>
      </c>
      <c r="Q1021" s="22"/>
      <c r="V1021" s="16"/>
      <c r="W1021" s="16"/>
      <c r="X1021" s="16"/>
      <c r="Z1021" s="15"/>
      <c r="AA1021" s="16"/>
      <c r="AB1021" s="3"/>
      <c r="AC1021" s="69"/>
      <c r="AD1021" s="3"/>
      <c r="AF1021" s="29"/>
      <c r="AG1021" s="30"/>
      <c r="AH1021" s="29"/>
      <c r="AI1021" s="29"/>
      <c r="AJ1021" s="31"/>
      <c r="AK1021" s="29"/>
      <c r="AL1021" s="30"/>
    </row>
    <row r="1022" spans="1:38">
      <c r="A1022" s="32">
        <v>40835</v>
      </c>
      <c r="B1022" s="9">
        <v>50</v>
      </c>
      <c r="C1022" s="33">
        <v>2.2622557140000001</v>
      </c>
      <c r="D1022" s="34">
        <f t="shared" si="82"/>
        <v>10.509912608623249</v>
      </c>
      <c r="E1022" s="34">
        <v>1468195.42722083</v>
      </c>
      <c r="F1022" s="3" t="e">
        <f ca="1">VLOOKUP(A1022,ERCOT_345kv_West_ATC!A:B,2)</f>
        <v>#N/A</v>
      </c>
      <c r="G1022" s="3">
        <f>VLOOKUP(A1022,ERCOT_345kv_West_ATC!G:H,2)</f>
        <v>4.0730000000000004</v>
      </c>
      <c r="I1022" s="5">
        <f t="shared" si="83"/>
        <v>6</v>
      </c>
      <c r="J1022" s="4">
        <f t="shared" si="84"/>
        <v>144</v>
      </c>
      <c r="K1022" s="4">
        <f t="shared" si="87"/>
        <v>7200</v>
      </c>
      <c r="L1022" s="6">
        <f t="shared" si="88"/>
        <v>16288.241140800001</v>
      </c>
      <c r="N1022" s="22">
        <f t="shared" si="85"/>
        <v>1549.7979619198456</v>
      </c>
      <c r="O1022" s="14">
        <f t="shared" si="86"/>
        <v>68506754224.506981</v>
      </c>
      <c r="Q1022" s="22"/>
      <c r="V1022" s="16"/>
      <c r="W1022" s="16"/>
      <c r="X1022" s="16"/>
      <c r="Z1022" s="15"/>
      <c r="AA1022" s="16"/>
      <c r="AB1022" s="3"/>
      <c r="AC1022" s="69"/>
      <c r="AD1022" s="3"/>
      <c r="AF1022" s="29"/>
      <c r="AG1022" s="30"/>
      <c r="AH1022" s="29"/>
      <c r="AI1022" s="29"/>
      <c r="AJ1022" s="31"/>
      <c r="AK1022" s="29"/>
      <c r="AL1022" s="30"/>
    </row>
    <row r="1023" spans="1:38">
      <c r="A1023" s="32">
        <v>40836</v>
      </c>
      <c r="B1023" s="9">
        <v>50</v>
      </c>
      <c r="C1023" s="33">
        <v>2.3480050000000001</v>
      </c>
      <c r="D1023" s="34">
        <f t="shared" si="82"/>
        <v>10.509912608623249</v>
      </c>
      <c r="E1023" s="34">
        <v>1468195.42722083</v>
      </c>
      <c r="F1023" s="3" t="e">
        <f ca="1">VLOOKUP(A1023,ERCOT_345kv_West_ATC!A:B,2)</f>
        <v>#N/A</v>
      </c>
      <c r="G1023" s="3">
        <f>VLOOKUP(A1023,ERCOT_345kv_West_ATC!G:H,2)</f>
        <v>4.0739999999999998</v>
      </c>
      <c r="I1023" s="5">
        <f t="shared" si="83"/>
        <v>6</v>
      </c>
      <c r="J1023" s="4">
        <f t="shared" si="84"/>
        <v>144</v>
      </c>
      <c r="K1023" s="4">
        <f t="shared" si="87"/>
        <v>7200</v>
      </c>
      <c r="L1023" s="6">
        <f t="shared" si="88"/>
        <v>16905.636000000002</v>
      </c>
      <c r="N1023" s="22">
        <f t="shared" si="85"/>
        <v>1608.5420145291355</v>
      </c>
      <c r="O1023" s="14">
        <f t="shared" si="86"/>
        <v>68506754224.506981</v>
      </c>
      <c r="Q1023" s="22"/>
      <c r="V1023" s="16"/>
      <c r="W1023" s="16"/>
      <c r="X1023" s="16"/>
      <c r="Z1023" s="15"/>
      <c r="AA1023" s="16"/>
      <c r="AB1023" s="3"/>
      <c r="AC1023" s="69"/>
      <c r="AD1023" s="3"/>
      <c r="AF1023" s="29"/>
      <c r="AG1023" s="30"/>
      <c r="AH1023" s="29"/>
      <c r="AI1023" s="29"/>
      <c r="AJ1023" s="31"/>
      <c r="AK1023" s="29"/>
      <c r="AL1023" s="30"/>
    </row>
    <row r="1024" spans="1:38">
      <c r="A1024" s="32">
        <v>40837</v>
      </c>
      <c r="B1024" s="9">
        <v>50</v>
      </c>
      <c r="C1024" s="33">
        <v>2.5625450000000001</v>
      </c>
      <c r="D1024" s="34">
        <f t="shared" si="82"/>
        <v>10.509912608623249</v>
      </c>
      <c r="E1024" s="34">
        <v>1468195.42722083</v>
      </c>
      <c r="F1024" s="3" t="e">
        <f ca="1">VLOOKUP(A1024,ERCOT_345kv_West_ATC!A:B,2)</f>
        <v>#N/A</v>
      </c>
      <c r="G1024" s="3">
        <f>VLOOKUP(A1024,ERCOT_345kv_West_ATC!G:H,2)</f>
        <v>4.0529999999999999</v>
      </c>
      <c r="I1024" s="5">
        <f t="shared" si="83"/>
        <v>6</v>
      </c>
      <c r="J1024" s="4">
        <f t="shared" si="84"/>
        <v>144</v>
      </c>
      <c r="K1024" s="4">
        <f t="shared" si="87"/>
        <v>7200</v>
      </c>
      <c r="L1024" s="6">
        <f t="shared" si="88"/>
        <v>18450.324000000001</v>
      </c>
      <c r="N1024" s="22">
        <f t="shared" si="85"/>
        <v>1755.5164050423925</v>
      </c>
      <c r="O1024" s="14">
        <f t="shared" si="86"/>
        <v>68506754224.506981</v>
      </c>
      <c r="Q1024" s="22"/>
      <c r="V1024" s="16"/>
      <c r="W1024" s="16"/>
      <c r="X1024" s="16"/>
      <c r="Z1024" s="15"/>
      <c r="AA1024" s="16"/>
      <c r="AB1024" s="3"/>
      <c r="AC1024" s="69"/>
      <c r="AD1024" s="3"/>
      <c r="AF1024" s="29"/>
      <c r="AG1024" s="30"/>
      <c r="AH1024" s="29"/>
      <c r="AI1024" s="29"/>
      <c r="AJ1024" s="31"/>
      <c r="AK1024" s="29"/>
      <c r="AL1024" s="30"/>
    </row>
    <row r="1025" spans="1:38">
      <c r="A1025" s="32">
        <v>40838</v>
      </c>
      <c r="B1025" s="9">
        <v>50</v>
      </c>
      <c r="C1025" s="33">
        <v>3.1387333329999998</v>
      </c>
      <c r="D1025" s="34">
        <f t="shared" si="82"/>
        <v>10.509912608623249</v>
      </c>
      <c r="E1025" s="34">
        <v>1468195.42722083</v>
      </c>
      <c r="F1025" s="3" t="e">
        <f ca="1">VLOOKUP(A1025,ERCOT_345kv_West_ATC!A:B,2)</f>
        <v>#N/A</v>
      </c>
      <c r="G1025" s="3">
        <f>VLOOKUP(A1025,ERCOT_345kv_West_ATC!G:H,2)</f>
        <v>4.0529999999999999</v>
      </c>
      <c r="I1025" s="5">
        <f t="shared" si="83"/>
        <v>6</v>
      </c>
      <c r="J1025" s="4">
        <f t="shared" si="84"/>
        <v>144</v>
      </c>
      <c r="K1025" s="4">
        <f t="shared" si="87"/>
        <v>7200</v>
      </c>
      <c r="L1025" s="6">
        <f t="shared" si="88"/>
        <v>22598.879997599997</v>
      </c>
      <c r="N1025" s="22">
        <f t="shared" si="85"/>
        <v>2150.244330200986</v>
      </c>
      <c r="O1025" s="14">
        <f t="shared" si="86"/>
        <v>68506754224.506981</v>
      </c>
      <c r="Q1025" s="22"/>
      <c r="V1025" s="16"/>
      <c r="W1025" s="16"/>
      <c r="X1025" s="16"/>
      <c r="Z1025" s="15"/>
      <c r="AA1025" s="16"/>
      <c r="AB1025" s="3"/>
      <c r="AC1025" s="69"/>
      <c r="AD1025" s="3"/>
      <c r="AF1025" s="29"/>
      <c r="AG1025" s="30"/>
      <c r="AH1025" s="29"/>
      <c r="AI1025" s="29"/>
      <c r="AJ1025" s="31"/>
      <c r="AK1025" s="29"/>
      <c r="AL1025" s="30"/>
    </row>
    <row r="1026" spans="1:38">
      <c r="A1026" s="32">
        <v>40839</v>
      </c>
      <c r="B1026" s="9">
        <v>50</v>
      </c>
      <c r="C1026" s="33">
        <v>3.1646903009999998</v>
      </c>
      <c r="D1026" s="34">
        <f t="shared" si="82"/>
        <v>10.509912608623249</v>
      </c>
      <c r="E1026" s="34">
        <v>1468195.42722083</v>
      </c>
      <c r="F1026" s="3" t="e">
        <f ca="1">VLOOKUP(A1026,ERCOT_345kv_West_ATC!A:B,2)</f>
        <v>#N/A</v>
      </c>
      <c r="G1026" s="3">
        <f>VLOOKUP(A1026,ERCOT_345kv_West_ATC!G:H,2)</f>
        <v>4.0529999999999999</v>
      </c>
      <c r="I1026" s="5">
        <f t="shared" si="83"/>
        <v>6</v>
      </c>
      <c r="J1026" s="4">
        <f t="shared" si="84"/>
        <v>144</v>
      </c>
      <c r="K1026" s="4">
        <f t="shared" si="87"/>
        <v>7200</v>
      </c>
      <c r="L1026" s="6">
        <f t="shared" si="88"/>
        <v>22785.7701672</v>
      </c>
      <c r="N1026" s="22">
        <f t="shared" si="85"/>
        <v>2168.0266064728803</v>
      </c>
      <c r="O1026" s="14">
        <f t="shared" si="86"/>
        <v>68506754224.506981</v>
      </c>
      <c r="Q1026" s="22"/>
      <c r="V1026" s="16"/>
      <c r="W1026" s="16"/>
      <c r="X1026" s="16"/>
      <c r="Z1026" s="15"/>
      <c r="AA1026" s="16"/>
      <c r="AB1026" s="3"/>
      <c r="AC1026" s="69"/>
      <c r="AD1026" s="3"/>
      <c r="AF1026" s="29"/>
      <c r="AG1026" s="30"/>
      <c r="AH1026" s="29"/>
      <c r="AI1026" s="29"/>
      <c r="AJ1026" s="31"/>
      <c r="AK1026" s="29"/>
      <c r="AL1026" s="30"/>
    </row>
    <row r="1027" spans="1:38">
      <c r="A1027" s="32">
        <v>40840</v>
      </c>
      <c r="B1027" s="9">
        <v>50</v>
      </c>
      <c r="C1027" s="33">
        <v>2.5384758330000001</v>
      </c>
      <c r="D1027" s="34">
        <f t="shared" si="82"/>
        <v>10.509912608623249</v>
      </c>
      <c r="E1027" s="34">
        <v>1468195.42722083</v>
      </c>
      <c r="F1027" s="3" t="e">
        <f ca="1">VLOOKUP(A1027,ERCOT_345kv_West_ATC!A:B,2)</f>
        <v>#N/A</v>
      </c>
      <c r="G1027" s="3">
        <f>VLOOKUP(A1027,ERCOT_345kv_West_ATC!G:H,2)</f>
        <v>4.0309999999999997</v>
      </c>
      <c r="I1027" s="5">
        <f t="shared" si="83"/>
        <v>6</v>
      </c>
      <c r="J1027" s="4">
        <f t="shared" si="84"/>
        <v>144</v>
      </c>
      <c r="K1027" s="4">
        <f t="shared" si="87"/>
        <v>7200</v>
      </c>
      <c r="L1027" s="6">
        <f t="shared" si="88"/>
        <v>18277.025997600002</v>
      </c>
      <c r="N1027" s="22">
        <f t="shared" si="85"/>
        <v>1739.0273999618164</v>
      </c>
      <c r="O1027" s="14">
        <f t="shared" si="86"/>
        <v>68506754224.506981</v>
      </c>
      <c r="Q1027" s="22"/>
      <c r="V1027" s="16"/>
      <c r="W1027" s="16"/>
      <c r="X1027" s="16"/>
      <c r="Z1027" s="15"/>
      <c r="AA1027" s="16"/>
      <c r="AB1027" s="3"/>
      <c r="AC1027" s="69"/>
      <c r="AD1027" s="3"/>
      <c r="AF1027" s="29"/>
      <c r="AG1027" s="30"/>
      <c r="AH1027" s="29"/>
      <c r="AI1027" s="29"/>
      <c r="AJ1027" s="31"/>
      <c r="AK1027" s="29"/>
      <c r="AL1027" s="30"/>
    </row>
    <row r="1028" spans="1:38">
      <c r="A1028" s="32">
        <v>40841</v>
      </c>
      <c r="B1028" s="9">
        <v>50</v>
      </c>
      <c r="C1028" s="33">
        <v>2.7736116669999999</v>
      </c>
      <c r="D1028" s="34">
        <f t="shared" si="82"/>
        <v>10.509912608623249</v>
      </c>
      <c r="E1028" s="34">
        <v>1468195.42722083</v>
      </c>
      <c r="F1028" s="3" t="e">
        <f ca="1">VLOOKUP(A1028,ERCOT_345kv_West_ATC!A:B,2)</f>
        <v>#N/A</v>
      </c>
      <c r="G1028" s="3">
        <f>VLOOKUP(A1028,ERCOT_345kv_West_ATC!G:H,2)</f>
        <v>4.0880000000000001</v>
      </c>
      <c r="I1028" s="5">
        <f t="shared" si="83"/>
        <v>6</v>
      </c>
      <c r="J1028" s="4">
        <f t="shared" si="84"/>
        <v>144</v>
      </c>
      <c r="K1028" s="4">
        <f t="shared" si="87"/>
        <v>7200</v>
      </c>
      <c r="L1028" s="6">
        <f t="shared" si="88"/>
        <v>19970.004002400001</v>
      </c>
      <c r="N1028" s="22">
        <f t="shared" si="85"/>
        <v>1900.111327853941</v>
      </c>
      <c r="O1028" s="14">
        <f t="shared" si="86"/>
        <v>68506754224.506981</v>
      </c>
      <c r="Q1028" s="22"/>
      <c r="V1028" s="16"/>
      <c r="W1028" s="16"/>
      <c r="X1028" s="16"/>
      <c r="Z1028" s="15"/>
      <c r="AA1028" s="16"/>
      <c r="AB1028" s="3"/>
      <c r="AC1028" s="69"/>
      <c r="AD1028" s="3"/>
      <c r="AF1028" s="29"/>
      <c r="AG1028" s="30"/>
      <c r="AH1028" s="29"/>
      <c r="AI1028" s="29"/>
      <c r="AJ1028" s="31"/>
      <c r="AK1028" s="29"/>
      <c r="AL1028" s="30"/>
    </row>
    <row r="1029" spans="1:38">
      <c r="A1029" s="32">
        <v>40842</v>
      </c>
      <c r="B1029" s="9">
        <v>50</v>
      </c>
      <c r="C1029" s="33">
        <v>2.7730100000000002</v>
      </c>
      <c r="D1029" s="34">
        <f t="shared" si="82"/>
        <v>10.509912608623249</v>
      </c>
      <c r="E1029" s="34">
        <v>1468195.42722083</v>
      </c>
      <c r="F1029" s="3" t="e">
        <f ca="1">VLOOKUP(A1029,ERCOT_345kv_West_ATC!A:B,2)</f>
        <v>#N/A</v>
      </c>
      <c r="G1029" s="3">
        <f>VLOOKUP(A1029,ERCOT_345kv_West_ATC!G:H,2)</f>
        <v>4.0350000000000001</v>
      </c>
      <c r="I1029" s="5">
        <f t="shared" si="83"/>
        <v>6</v>
      </c>
      <c r="J1029" s="4">
        <f t="shared" si="84"/>
        <v>144</v>
      </c>
      <c r="K1029" s="4">
        <f t="shared" si="87"/>
        <v>7200</v>
      </c>
      <c r="L1029" s="6">
        <f t="shared" si="88"/>
        <v>19965.672000000002</v>
      </c>
      <c r="N1029" s="22">
        <f t="shared" si="85"/>
        <v>1899.6991453210012</v>
      </c>
      <c r="O1029" s="14">
        <f t="shared" si="86"/>
        <v>68506754224.506981</v>
      </c>
      <c r="Q1029" s="22"/>
      <c r="V1029" s="16"/>
      <c r="W1029" s="16"/>
      <c r="X1029" s="16"/>
      <c r="Z1029" s="15"/>
      <c r="AA1029" s="16"/>
      <c r="AB1029" s="3"/>
      <c r="AC1029" s="69"/>
      <c r="AD1029" s="3"/>
      <c r="AF1029" s="29"/>
      <c r="AG1029" s="30"/>
      <c r="AH1029" s="29"/>
      <c r="AI1029" s="29"/>
      <c r="AJ1029" s="31"/>
      <c r="AK1029" s="29"/>
      <c r="AL1029" s="30"/>
    </row>
    <row r="1030" spans="1:38">
      <c r="A1030" s="32">
        <v>40843</v>
      </c>
      <c r="B1030" s="9">
        <v>50</v>
      </c>
      <c r="C1030" s="33">
        <v>3.0401142110000001</v>
      </c>
      <c r="D1030" s="34">
        <f t="shared" si="82"/>
        <v>10.509912608623249</v>
      </c>
      <c r="E1030" s="34">
        <v>1468195.42722083</v>
      </c>
      <c r="F1030" s="3" t="e">
        <f ca="1">VLOOKUP(A1030,ERCOT_345kv_West_ATC!A:B,2)</f>
        <v>#N/A</v>
      </c>
      <c r="G1030" s="3">
        <f>VLOOKUP(A1030,ERCOT_345kv_West_ATC!G:H,2)</f>
        <v>4.0199999999999996</v>
      </c>
      <c r="I1030" s="5">
        <f t="shared" si="83"/>
        <v>6</v>
      </c>
      <c r="J1030" s="4">
        <f t="shared" si="84"/>
        <v>144</v>
      </c>
      <c r="K1030" s="4">
        <f t="shared" si="87"/>
        <v>7200</v>
      </c>
      <c r="L1030" s="6">
        <f t="shared" si="88"/>
        <v>21888.8223192</v>
      </c>
      <c r="N1030" s="22">
        <f t="shared" si="85"/>
        <v>2082.6835706740799</v>
      </c>
      <c r="O1030" s="14">
        <f t="shared" si="86"/>
        <v>68506754224.506981</v>
      </c>
      <c r="Q1030" s="22"/>
      <c r="V1030" s="16"/>
      <c r="W1030" s="16"/>
      <c r="X1030" s="16"/>
      <c r="Z1030" s="15"/>
      <c r="AA1030" s="16"/>
      <c r="AB1030" s="3"/>
      <c r="AC1030" s="69"/>
      <c r="AD1030" s="3"/>
      <c r="AF1030" s="29"/>
      <c r="AG1030" s="30"/>
      <c r="AH1030" s="29"/>
      <c r="AI1030" s="29"/>
      <c r="AJ1030" s="31"/>
      <c r="AK1030" s="29"/>
      <c r="AL1030" s="30"/>
    </row>
    <row r="1031" spans="1:38">
      <c r="A1031" s="32">
        <v>40844</v>
      </c>
      <c r="B1031" s="9">
        <v>50</v>
      </c>
      <c r="C1031" s="33">
        <v>3.1851980000000002</v>
      </c>
      <c r="D1031" s="34">
        <f t="shared" si="82"/>
        <v>10.509912608623249</v>
      </c>
      <c r="E1031" s="34">
        <v>1468195.42722083</v>
      </c>
      <c r="F1031" s="3" t="e">
        <f ca="1">VLOOKUP(A1031,ERCOT_345kv_West_ATC!A:B,2)</f>
        <v>#N/A</v>
      </c>
      <c r="G1031" s="3">
        <f>VLOOKUP(A1031,ERCOT_345kv_West_ATC!G:H,2)</f>
        <v>4.1479999999999997</v>
      </c>
      <c r="I1031" s="5">
        <f t="shared" si="83"/>
        <v>6</v>
      </c>
      <c r="J1031" s="4">
        <f t="shared" si="84"/>
        <v>144</v>
      </c>
      <c r="K1031" s="4">
        <f t="shared" si="87"/>
        <v>7200</v>
      </c>
      <c r="L1031" s="6">
        <f t="shared" si="88"/>
        <v>22933.425600000002</v>
      </c>
      <c r="N1031" s="22">
        <f t="shared" si="85"/>
        <v>2182.0757654239123</v>
      </c>
      <c r="O1031" s="14">
        <f t="shared" si="86"/>
        <v>68506754224.506981</v>
      </c>
      <c r="Q1031" s="22"/>
      <c r="V1031" s="16"/>
      <c r="W1031" s="16"/>
      <c r="X1031" s="16"/>
      <c r="Z1031" s="15"/>
      <c r="AA1031" s="16"/>
      <c r="AB1031" s="3"/>
      <c r="AC1031" s="69"/>
      <c r="AD1031" s="3"/>
      <c r="AF1031" s="29"/>
      <c r="AG1031" s="30"/>
      <c r="AH1031" s="29"/>
      <c r="AI1031" s="29"/>
      <c r="AJ1031" s="31"/>
      <c r="AK1031" s="29"/>
      <c r="AL1031" s="30"/>
    </row>
    <row r="1032" spans="1:38">
      <c r="A1032" s="32">
        <v>40845</v>
      </c>
      <c r="B1032" s="9">
        <v>50</v>
      </c>
      <c r="C1032" s="33">
        <v>3.56826</v>
      </c>
      <c r="D1032" s="34">
        <f t="shared" si="82"/>
        <v>10.509912608623249</v>
      </c>
      <c r="E1032" s="34">
        <v>1468195.42722083</v>
      </c>
      <c r="F1032" s="3" t="e">
        <f ca="1">VLOOKUP(A1032,ERCOT_345kv_West_ATC!A:B,2)</f>
        <v>#N/A</v>
      </c>
      <c r="G1032" s="3">
        <f>VLOOKUP(A1032,ERCOT_345kv_West_ATC!G:H,2)</f>
        <v>4.1479999999999997</v>
      </c>
      <c r="I1032" s="5">
        <f t="shared" si="83"/>
        <v>6</v>
      </c>
      <c r="J1032" s="4">
        <f t="shared" si="84"/>
        <v>144</v>
      </c>
      <c r="K1032" s="4">
        <f t="shared" si="87"/>
        <v>7200</v>
      </c>
      <c r="L1032" s="6">
        <f t="shared" si="88"/>
        <v>25691.472000000002</v>
      </c>
      <c r="N1032" s="22">
        <f t="shared" si="85"/>
        <v>2444.499108291393</v>
      </c>
      <c r="O1032" s="14">
        <f t="shared" si="86"/>
        <v>68506754224.506981</v>
      </c>
      <c r="Q1032" s="22"/>
      <c r="V1032" s="16"/>
      <c r="W1032" s="16"/>
      <c r="X1032" s="16"/>
      <c r="Z1032" s="15"/>
      <c r="AA1032" s="16"/>
      <c r="AB1032" s="3"/>
      <c r="AC1032" s="69"/>
      <c r="AD1032" s="3"/>
      <c r="AF1032" s="29"/>
      <c r="AG1032" s="30"/>
      <c r="AH1032" s="29"/>
      <c r="AI1032" s="29"/>
      <c r="AJ1032" s="31"/>
      <c r="AK1032" s="29"/>
      <c r="AL1032" s="30"/>
    </row>
    <row r="1033" spans="1:38">
      <c r="A1033" s="32">
        <v>40846</v>
      </c>
      <c r="B1033" s="9">
        <v>50</v>
      </c>
      <c r="C1033" s="33">
        <v>3.2624974999999998</v>
      </c>
      <c r="D1033" s="34">
        <f t="shared" si="82"/>
        <v>10.509912608623249</v>
      </c>
      <c r="E1033" s="34">
        <v>1468195.42722083</v>
      </c>
      <c r="F1033" s="3" t="e">
        <f ca="1">VLOOKUP(A1033,ERCOT_345kv_West_ATC!A:B,2)</f>
        <v>#N/A</v>
      </c>
      <c r="G1033" s="3">
        <f>VLOOKUP(A1033,ERCOT_345kv_West_ATC!G:H,2)</f>
        <v>4.1479999999999997</v>
      </c>
      <c r="I1033" s="5">
        <f t="shared" si="83"/>
        <v>6</v>
      </c>
      <c r="J1033" s="4">
        <f t="shared" si="84"/>
        <v>144</v>
      </c>
      <c r="K1033" s="4">
        <f t="shared" si="87"/>
        <v>7200</v>
      </c>
      <c r="L1033" s="6">
        <f t="shared" si="88"/>
        <v>23489.982</v>
      </c>
      <c r="N1033" s="22">
        <f t="shared" si="85"/>
        <v>2235.0311439056845</v>
      </c>
      <c r="O1033" s="14">
        <f t="shared" si="86"/>
        <v>68506754224.506981</v>
      </c>
      <c r="Q1033" s="22"/>
      <c r="V1033" s="16"/>
      <c r="W1033" s="16"/>
      <c r="X1033" s="16"/>
      <c r="Z1033" s="15"/>
      <c r="AA1033" s="16"/>
      <c r="AB1033" s="3"/>
      <c r="AC1033" s="69"/>
      <c r="AD1033" s="3"/>
      <c r="AF1033" s="29"/>
      <c r="AG1033" s="30"/>
      <c r="AH1033" s="29"/>
      <c r="AI1033" s="29"/>
      <c r="AJ1033" s="31"/>
      <c r="AK1033" s="29"/>
      <c r="AL1033" s="30"/>
    </row>
    <row r="1034" spans="1:38">
      <c r="A1034" s="32">
        <v>40847</v>
      </c>
      <c r="B1034" s="9">
        <v>50</v>
      </c>
      <c r="C1034" s="33">
        <v>3.2437483330000001</v>
      </c>
      <c r="D1034" s="34">
        <f t="shared" si="82"/>
        <v>8.6148474784456255</v>
      </c>
      <c r="E1034" s="34">
        <v>1203461.92637996</v>
      </c>
      <c r="F1034" s="3" t="e">
        <f ca="1">VLOOKUP(A1034,ERCOT_345kv_West_ATC!A:B,2)</f>
        <v>#N/A</v>
      </c>
      <c r="G1034" s="3">
        <f>VLOOKUP(A1034,ERCOT_345kv_West_ATC!G:H,2)</f>
        <v>4.165</v>
      </c>
      <c r="I1034" s="5">
        <f t="shared" si="83"/>
        <v>6</v>
      </c>
      <c r="J1034" s="4">
        <f t="shared" si="84"/>
        <v>144</v>
      </c>
      <c r="K1034" s="4">
        <f t="shared" si="87"/>
        <v>7200</v>
      </c>
      <c r="L1034" s="6">
        <f t="shared" si="88"/>
        <v>23354.987997600001</v>
      </c>
      <c r="N1034" s="22">
        <f t="shared" si="85"/>
        <v>2711.0158428264981</v>
      </c>
      <c r="O1034" s="14">
        <f t="shared" si="86"/>
        <v>83576639261.62851</v>
      </c>
      <c r="Q1034" s="22"/>
      <c r="V1034" s="16"/>
      <c r="W1034" s="16"/>
      <c r="X1034" s="16"/>
      <c r="Z1034" s="15"/>
      <c r="AA1034" s="16"/>
      <c r="AB1034" s="3"/>
      <c r="AC1034" s="69"/>
      <c r="AD1034" s="3"/>
      <c r="AF1034" s="29"/>
      <c r="AG1034" s="30"/>
      <c r="AH1034" s="29"/>
      <c r="AI1034" s="29"/>
      <c r="AJ1034" s="31"/>
      <c r="AK1034" s="29"/>
      <c r="AL1034" s="30"/>
    </row>
    <row r="1035" spans="1:38">
      <c r="A1035" s="32">
        <v>40848</v>
      </c>
      <c r="B1035" s="9">
        <v>50</v>
      </c>
      <c r="C1035" s="33">
        <v>3.1637620000000002</v>
      </c>
      <c r="D1035" s="34">
        <f t="shared" si="82"/>
        <v>8.6148474784456255</v>
      </c>
      <c r="E1035" s="34">
        <v>1203461.92637996</v>
      </c>
      <c r="F1035" s="3" t="e">
        <f ca="1">VLOOKUP(A1035,ERCOT_345kv_West_ATC!A:B,2)</f>
        <v>#N/A</v>
      </c>
      <c r="G1035" s="3">
        <f>VLOOKUP(A1035,ERCOT_345kv_West_ATC!G:H,2)</f>
        <v>4.0439999999999996</v>
      </c>
      <c r="I1035" s="5">
        <f t="shared" si="83"/>
        <v>6</v>
      </c>
      <c r="J1035" s="4">
        <f t="shared" si="84"/>
        <v>144</v>
      </c>
      <c r="K1035" s="4">
        <f t="shared" si="87"/>
        <v>7200</v>
      </c>
      <c r="L1035" s="6">
        <f t="shared" si="88"/>
        <v>22779.0864</v>
      </c>
      <c r="N1035" s="22">
        <f t="shared" si="85"/>
        <v>2644.1659538364834</v>
      </c>
      <c r="O1035" s="14">
        <f t="shared" si="86"/>
        <v>83576639261.62851</v>
      </c>
      <c r="Q1035" s="22"/>
      <c r="V1035" s="16"/>
      <c r="W1035" s="16"/>
      <c r="X1035" s="16"/>
      <c r="Z1035" s="15"/>
      <c r="AA1035" s="16"/>
      <c r="AB1035" s="3"/>
      <c r="AC1035" s="69"/>
      <c r="AD1035" s="3"/>
      <c r="AF1035" s="29"/>
      <c r="AG1035" s="30"/>
      <c r="AH1035" s="29"/>
      <c r="AI1035" s="29"/>
      <c r="AJ1035" s="31"/>
      <c r="AK1035" s="29"/>
      <c r="AL1035" s="30"/>
    </row>
    <row r="1036" spans="1:38">
      <c r="A1036" s="32">
        <v>40849</v>
      </c>
      <c r="B1036" s="9">
        <v>50</v>
      </c>
      <c r="C1036" s="33">
        <v>3.2536933330000002</v>
      </c>
      <c r="D1036" s="34">
        <f t="shared" si="82"/>
        <v>8.6148474784456255</v>
      </c>
      <c r="E1036" s="34">
        <v>1203461.92637996</v>
      </c>
      <c r="F1036" s="3" t="e">
        <f ca="1">VLOOKUP(A1036,ERCOT_345kv_West_ATC!A:B,2)</f>
        <v>#N/A</v>
      </c>
      <c r="G1036" s="3">
        <f>VLOOKUP(A1036,ERCOT_345kv_West_ATC!G:H,2)</f>
        <v>4.0039999999999996</v>
      </c>
      <c r="I1036" s="5">
        <f t="shared" si="83"/>
        <v>6</v>
      </c>
      <c r="J1036" s="4">
        <f t="shared" si="84"/>
        <v>144</v>
      </c>
      <c r="K1036" s="4">
        <f t="shared" si="87"/>
        <v>7200</v>
      </c>
      <c r="L1036" s="6">
        <f t="shared" si="88"/>
        <v>23426.5919976</v>
      </c>
      <c r="N1036" s="22">
        <f t="shared" si="85"/>
        <v>2719.3275396010672</v>
      </c>
      <c r="O1036" s="14">
        <f t="shared" si="86"/>
        <v>83576639261.62851</v>
      </c>
      <c r="Q1036" s="22"/>
      <c r="V1036" s="16"/>
      <c r="W1036" s="16"/>
      <c r="X1036" s="16"/>
      <c r="Z1036" s="15"/>
      <c r="AA1036" s="16"/>
      <c r="AB1036" s="3"/>
      <c r="AC1036" s="69"/>
      <c r="AD1036" s="3"/>
      <c r="AF1036" s="29"/>
      <c r="AG1036" s="30"/>
      <c r="AH1036" s="29"/>
      <c r="AI1036" s="29"/>
      <c r="AJ1036" s="31"/>
      <c r="AK1036" s="29"/>
      <c r="AL1036" s="30"/>
    </row>
    <row r="1037" spans="1:38">
      <c r="A1037" s="32">
        <v>40850</v>
      </c>
      <c r="B1037" s="9">
        <v>50</v>
      </c>
      <c r="C1037" s="33">
        <v>3.1555</v>
      </c>
      <c r="D1037" s="34">
        <f t="shared" si="82"/>
        <v>8.6148474784456255</v>
      </c>
      <c r="E1037" s="34">
        <v>1203461.92637996</v>
      </c>
      <c r="F1037" s="3" t="e">
        <f ca="1">VLOOKUP(A1037,ERCOT_345kv_West_ATC!A:B,2)</f>
        <v>#N/A</v>
      </c>
      <c r="G1037" s="3">
        <f>VLOOKUP(A1037,ERCOT_345kv_West_ATC!G:H,2)</f>
        <v>4.0179999999999998</v>
      </c>
      <c r="I1037" s="5">
        <f t="shared" si="83"/>
        <v>6</v>
      </c>
      <c r="J1037" s="4">
        <f t="shared" si="84"/>
        <v>144</v>
      </c>
      <c r="K1037" s="4">
        <f t="shared" si="87"/>
        <v>7200</v>
      </c>
      <c r="L1037" s="6">
        <f t="shared" si="88"/>
        <v>22719.599999999999</v>
      </c>
      <c r="N1037" s="22">
        <f t="shared" si="85"/>
        <v>2637.2608519006872</v>
      </c>
      <c r="O1037" s="14">
        <f t="shared" si="86"/>
        <v>83576639261.62851</v>
      </c>
      <c r="Q1037" s="22"/>
      <c r="V1037" s="16"/>
      <c r="W1037" s="16"/>
      <c r="X1037" s="16"/>
      <c r="Z1037" s="15"/>
      <c r="AA1037" s="16"/>
      <c r="AB1037" s="3"/>
      <c r="AC1037" s="69"/>
      <c r="AD1037" s="3"/>
      <c r="AF1037" s="29"/>
      <c r="AG1037" s="30"/>
      <c r="AH1037" s="29"/>
      <c r="AI1037" s="29"/>
      <c r="AJ1037" s="31"/>
      <c r="AK1037" s="29"/>
      <c r="AL1037" s="30"/>
    </row>
    <row r="1038" spans="1:38">
      <c r="A1038" s="32">
        <v>40851</v>
      </c>
      <c r="B1038" s="9">
        <v>50</v>
      </c>
      <c r="C1038" s="33">
        <v>3.05545</v>
      </c>
      <c r="D1038" s="34">
        <f t="shared" si="82"/>
        <v>8.6148474784456255</v>
      </c>
      <c r="E1038" s="34">
        <v>1203461.92637996</v>
      </c>
      <c r="F1038" s="3" t="e">
        <f ca="1">VLOOKUP(A1038,ERCOT_345kv_West_ATC!A:B,2)</f>
        <v>#N/A</v>
      </c>
      <c r="G1038" s="3">
        <f>VLOOKUP(A1038,ERCOT_345kv_West_ATC!G:H,2)</f>
        <v>4.01</v>
      </c>
      <c r="I1038" s="5">
        <f t="shared" si="83"/>
        <v>6</v>
      </c>
      <c r="J1038" s="4">
        <f t="shared" si="84"/>
        <v>144</v>
      </c>
      <c r="K1038" s="4">
        <f t="shared" si="87"/>
        <v>7200</v>
      </c>
      <c r="L1038" s="6">
        <f t="shared" si="88"/>
        <v>21999.24</v>
      </c>
      <c r="N1038" s="22">
        <f t="shared" si="85"/>
        <v>2553.6424243194283</v>
      </c>
      <c r="O1038" s="14">
        <f t="shared" si="86"/>
        <v>83576639261.62851</v>
      </c>
      <c r="Q1038" s="22"/>
      <c r="V1038" s="16"/>
      <c r="W1038" s="16"/>
      <c r="X1038" s="16"/>
      <c r="Z1038" s="15"/>
      <c r="AA1038" s="16"/>
      <c r="AB1038" s="3"/>
      <c r="AC1038" s="69"/>
      <c r="AD1038" s="3"/>
      <c r="AF1038" s="29"/>
      <c r="AG1038" s="30"/>
      <c r="AH1038" s="29"/>
      <c r="AI1038" s="29"/>
      <c r="AJ1038" s="31"/>
      <c r="AK1038" s="29"/>
      <c r="AL1038" s="30"/>
    </row>
    <row r="1039" spans="1:38">
      <c r="A1039" s="32">
        <v>40852</v>
      </c>
      <c r="B1039" s="9">
        <v>50</v>
      </c>
      <c r="C1039" s="33">
        <v>2.972505</v>
      </c>
      <c r="D1039" s="34">
        <f t="shared" si="82"/>
        <v>8.6148474784456255</v>
      </c>
      <c r="E1039" s="34">
        <v>1203461.92637996</v>
      </c>
      <c r="F1039" s="3" t="e">
        <f ca="1">VLOOKUP(A1039,ERCOT_345kv_West_ATC!A:B,2)</f>
        <v>#N/A</v>
      </c>
      <c r="G1039" s="3">
        <f>VLOOKUP(A1039,ERCOT_345kv_West_ATC!G:H,2)</f>
        <v>4.01</v>
      </c>
      <c r="I1039" s="5">
        <f t="shared" si="83"/>
        <v>6</v>
      </c>
      <c r="J1039" s="4">
        <f t="shared" si="84"/>
        <v>144</v>
      </c>
      <c r="K1039" s="4">
        <f t="shared" si="87"/>
        <v>7200</v>
      </c>
      <c r="L1039" s="6">
        <f t="shared" si="88"/>
        <v>21402.036</v>
      </c>
      <c r="N1039" s="22">
        <f t="shared" si="85"/>
        <v>2484.3197808838704</v>
      </c>
      <c r="O1039" s="14">
        <f t="shared" si="86"/>
        <v>83576639261.62851</v>
      </c>
      <c r="Q1039" s="22"/>
      <c r="V1039" s="16"/>
      <c r="W1039" s="16"/>
      <c r="X1039" s="16"/>
      <c r="Z1039" s="15"/>
      <c r="AA1039" s="16"/>
      <c r="AB1039" s="3"/>
      <c r="AC1039" s="69"/>
      <c r="AD1039" s="3"/>
      <c r="AF1039" s="29"/>
      <c r="AG1039" s="30"/>
      <c r="AH1039" s="29"/>
      <c r="AI1039" s="29"/>
      <c r="AJ1039" s="31"/>
      <c r="AK1039" s="29"/>
      <c r="AL1039" s="30"/>
    </row>
    <row r="1040" spans="1:38">
      <c r="A1040" s="32">
        <v>40853</v>
      </c>
      <c r="B1040" s="9">
        <v>50</v>
      </c>
      <c r="C1040" s="33">
        <v>2.9597720000000001</v>
      </c>
      <c r="D1040" s="34">
        <f t="shared" si="82"/>
        <v>8.6148474784456255</v>
      </c>
      <c r="E1040" s="34">
        <v>1203461.92637996</v>
      </c>
      <c r="F1040" s="3" t="e">
        <f ca="1">VLOOKUP(A1040,ERCOT_345kv_West_ATC!A:B,2)</f>
        <v>#N/A</v>
      </c>
      <c r="G1040" s="3">
        <f>VLOOKUP(A1040,ERCOT_345kv_West_ATC!G:H,2)</f>
        <v>4.01</v>
      </c>
      <c r="I1040" s="5">
        <f t="shared" si="83"/>
        <v>6</v>
      </c>
      <c r="J1040" s="4">
        <f t="shared" si="84"/>
        <v>144</v>
      </c>
      <c r="K1040" s="4">
        <f t="shared" si="87"/>
        <v>7200</v>
      </c>
      <c r="L1040" s="6">
        <f t="shared" si="88"/>
        <v>21310.358400000001</v>
      </c>
      <c r="N1040" s="22">
        <f t="shared" si="85"/>
        <v>2473.6779674066875</v>
      </c>
      <c r="O1040" s="14">
        <f t="shared" si="86"/>
        <v>83576639261.62851</v>
      </c>
      <c r="Q1040" s="22"/>
      <c r="V1040" s="16"/>
      <c r="W1040" s="16"/>
      <c r="X1040" s="16"/>
      <c r="Z1040" s="15"/>
      <c r="AA1040" s="16"/>
      <c r="AB1040" s="3"/>
      <c r="AC1040" s="69"/>
      <c r="AD1040" s="3"/>
      <c r="AF1040" s="29"/>
      <c r="AG1040" s="30"/>
      <c r="AH1040" s="29"/>
      <c r="AI1040" s="29"/>
      <c r="AJ1040" s="31"/>
      <c r="AK1040" s="29"/>
      <c r="AL1040" s="30"/>
    </row>
    <row r="1041" spans="1:38">
      <c r="A1041" s="32">
        <v>40854</v>
      </c>
      <c r="B1041" s="9">
        <v>50</v>
      </c>
      <c r="C1041" s="33">
        <v>3.0061166670000001</v>
      </c>
      <c r="D1041" s="34">
        <f t="shared" si="82"/>
        <v>8.6148474784456255</v>
      </c>
      <c r="E1041" s="34">
        <v>1203461.92637996</v>
      </c>
      <c r="F1041" s="3" t="e">
        <f ca="1">VLOOKUP(A1041,ERCOT_345kv_West_ATC!A:B,2)</f>
        <v>#N/A</v>
      </c>
      <c r="G1041" s="3">
        <f>VLOOKUP(A1041,ERCOT_345kv_West_ATC!G:H,2)</f>
        <v>3.9340000000000002</v>
      </c>
      <c r="I1041" s="5">
        <f t="shared" si="83"/>
        <v>6</v>
      </c>
      <c r="J1041" s="4">
        <f t="shared" si="84"/>
        <v>144</v>
      </c>
      <c r="K1041" s="4">
        <f t="shared" si="87"/>
        <v>7200</v>
      </c>
      <c r="L1041" s="6">
        <f t="shared" si="88"/>
        <v>21644.040002400001</v>
      </c>
      <c r="N1041" s="22">
        <f t="shared" si="85"/>
        <v>2512.4112825622806</v>
      </c>
      <c r="O1041" s="14">
        <f t="shared" si="86"/>
        <v>83576639261.62851</v>
      </c>
      <c r="Q1041" s="22"/>
      <c r="V1041" s="16"/>
      <c r="W1041" s="16"/>
      <c r="X1041" s="16"/>
      <c r="Z1041" s="15"/>
      <c r="AA1041" s="16"/>
      <c r="AB1041" s="3"/>
      <c r="AC1041" s="69"/>
      <c r="AD1041" s="3"/>
      <c r="AF1041" s="29"/>
      <c r="AG1041" s="30"/>
      <c r="AH1041" s="29"/>
      <c r="AI1041" s="29"/>
      <c r="AJ1041" s="31"/>
      <c r="AK1041" s="29"/>
      <c r="AL1041" s="30"/>
    </row>
    <row r="1042" spans="1:38">
      <c r="A1042" s="32">
        <v>40855</v>
      </c>
      <c r="B1042" s="9">
        <v>50</v>
      </c>
      <c r="C1042" s="33">
        <v>3.0456833329999999</v>
      </c>
      <c r="D1042" s="34">
        <f t="shared" si="82"/>
        <v>8.6148474784456255</v>
      </c>
      <c r="E1042" s="34">
        <v>1203461.92637996</v>
      </c>
      <c r="F1042" s="3" t="e">
        <f ca="1">VLOOKUP(A1042,ERCOT_345kv_West_ATC!A:B,2)</f>
        <v>#N/A</v>
      </c>
      <c r="G1042" s="3">
        <f>VLOOKUP(A1042,ERCOT_345kv_West_ATC!G:H,2)</f>
        <v>3.9729999999999999</v>
      </c>
      <c r="I1042" s="5">
        <f t="shared" si="83"/>
        <v>6</v>
      </c>
      <c r="J1042" s="4">
        <f t="shared" si="84"/>
        <v>144</v>
      </c>
      <c r="K1042" s="4">
        <f t="shared" si="87"/>
        <v>7200</v>
      </c>
      <c r="L1042" s="6">
        <f t="shared" si="88"/>
        <v>21928.919997599998</v>
      </c>
      <c r="N1042" s="22">
        <f t="shared" si="85"/>
        <v>2545.4797722729536</v>
      </c>
      <c r="O1042" s="14">
        <f t="shared" si="86"/>
        <v>83576639261.62851</v>
      </c>
      <c r="Q1042" s="22"/>
      <c r="V1042" s="16"/>
      <c r="W1042" s="16"/>
      <c r="X1042" s="16"/>
      <c r="Z1042" s="15"/>
      <c r="AA1042" s="16"/>
      <c r="AB1042" s="3"/>
      <c r="AC1042" s="69"/>
      <c r="AD1042" s="3"/>
      <c r="AF1042" s="29"/>
      <c r="AG1042" s="30"/>
      <c r="AH1042" s="29"/>
      <c r="AI1042" s="29"/>
      <c r="AJ1042" s="31"/>
      <c r="AK1042" s="29"/>
      <c r="AL1042" s="30"/>
    </row>
    <row r="1043" spans="1:38">
      <c r="A1043" s="32">
        <v>40856</v>
      </c>
      <c r="B1043" s="9">
        <v>50</v>
      </c>
      <c r="C1043" s="33">
        <v>2.9482128570000001</v>
      </c>
      <c r="D1043" s="34">
        <f t="shared" si="82"/>
        <v>8.6148474784456255</v>
      </c>
      <c r="E1043" s="34">
        <v>1203461.92637996</v>
      </c>
      <c r="F1043" s="3" t="e">
        <f ca="1">VLOOKUP(A1043,ERCOT_345kv_West_ATC!A:B,2)</f>
        <v>#N/A</v>
      </c>
      <c r="G1043" s="3">
        <f>VLOOKUP(A1043,ERCOT_345kv_West_ATC!G:H,2)</f>
        <v>3.8820000000000001</v>
      </c>
      <c r="I1043" s="5">
        <f t="shared" si="83"/>
        <v>6</v>
      </c>
      <c r="J1043" s="4">
        <f t="shared" si="84"/>
        <v>144</v>
      </c>
      <c r="K1043" s="4">
        <f t="shared" si="87"/>
        <v>7200</v>
      </c>
      <c r="L1043" s="6">
        <f t="shared" si="88"/>
        <v>21227.132570400001</v>
      </c>
      <c r="N1043" s="22">
        <f t="shared" si="85"/>
        <v>2464.0172241598416</v>
      </c>
      <c r="O1043" s="14">
        <f t="shared" si="86"/>
        <v>83576639261.62851</v>
      </c>
      <c r="Q1043" s="22"/>
      <c r="V1043" s="16"/>
      <c r="W1043" s="16"/>
      <c r="X1043" s="16"/>
      <c r="Z1043" s="15"/>
      <c r="AA1043" s="16"/>
      <c r="AB1043" s="3"/>
      <c r="AC1043" s="69"/>
      <c r="AD1043" s="3"/>
      <c r="AF1043" s="29"/>
      <c r="AG1043" s="30"/>
      <c r="AH1043" s="29"/>
      <c r="AI1043" s="29"/>
      <c r="AJ1043" s="31"/>
      <c r="AK1043" s="29"/>
      <c r="AL1043" s="30"/>
    </row>
    <row r="1044" spans="1:38">
      <c r="A1044" s="32">
        <v>40857</v>
      </c>
      <c r="B1044" s="9">
        <v>50</v>
      </c>
      <c r="C1044" s="33">
        <v>2.8477188459999998</v>
      </c>
      <c r="D1044" s="34">
        <f t="shared" si="82"/>
        <v>8.6148474784456255</v>
      </c>
      <c r="E1044" s="34">
        <v>1203461.92637996</v>
      </c>
      <c r="F1044" s="3" t="e">
        <f ca="1">VLOOKUP(A1044,ERCOT_345kv_West_ATC!A:B,2)</f>
        <v>#N/A</v>
      </c>
      <c r="G1044" s="3">
        <f>VLOOKUP(A1044,ERCOT_345kv_West_ATC!G:H,2)</f>
        <v>3.8780000000000001</v>
      </c>
      <c r="I1044" s="5">
        <f t="shared" si="83"/>
        <v>6</v>
      </c>
      <c r="J1044" s="4">
        <f t="shared" si="84"/>
        <v>144</v>
      </c>
      <c r="K1044" s="4">
        <f t="shared" si="87"/>
        <v>7200</v>
      </c>
      <c r="L1044" s="6">
        <f t="shared" si="88"/>
        <v>20503.5756912</v>
      </c>
      <c r="N1044" s="22">
        <f t="shared" si="85"/>
        <v>2380.0277071068303</v>
      </c>
      <c r="O1044" s="14">
        <f t="shared" si="86"/>
        <v>83576639261.62851</v>
      </c>
      <c r="Q1044" s="22"/>
      <c r="V1044" s="16"/>
      <c r="W1044" s="16"/>
      <c r="X1044" s="16"/>
      <c r="Z1044" s="15"/>
      <c r="AA1044" s="16"/>
      <c r="AB1044" s="3"/>
      <c r="AC1044" s="69"/>
      <c r="AD1044" s="3"/>
      <c r="AF1044" s="29"/>
      <c r="AG1044" s="30"/>
      <c r="AH1044" s="29"/>
      <c r="AI1044" s="29"/>
      <c r="AJ1044" s="31"/>
      <c r="AK1044" s="29"/>
      <c r="AL1044" s="30"/>
    </row>
    <row r="1045" spans="1:38">
      <c r="A1045" s="32">
        <v>40858</v>
      </c>
      <c r="B1045" s="9">
        <v>50</v>
      </c>
      <c r="C1045" s="33">
        <v>3.0735269230000002</v>
      </c>
      <c r="D1045" s="34">
        <f t="shared" si="82"/>
        <v>8.6148474784456255</v>
      </c>
      <c r="E1045" s="34">
        <v>1203461.92637996</v>
      </c>
      <c r="F1045" s="3" t="e">
        <f ca="1">VLOOKUP(A1045,ERCOT_345kv_West_ATC!A:B,2)</f>
        <v>#N/A</v>
      </c>
      <c r="G1045" s="3">
        <f>VLOOKUP(A1045,ERCOT_345kv_West_ATC!G:H,2)</f>
        <v>3.8370000000000002</v>
      </c>
      <c r="I1045" s="5">
        <f t="shared" si="83"/>
        <v>6</v>
      </c>
      <c r="J1045" s="4">
        <f t="shared" si="84"/>
        <v>144</v>
      </c>
      <c r="K1045" s="4">
        <f t="shared" si="87"/>
        <v>7200</v>
      </c>
      <c r="L1045" s="6">
        <f t="shared" si="88"/>
        <v>22129.3938456</v>
      </c>
      <c r="N1045" s="22">
        <f t="shared" si="85"/>
        <v>2568.7505090447403</v>
      </c>
      <c r="O1045" s="14">
        <f t="shared" si="86"/>
        <v>83576639261.62851</v>
      </c>
      <c r="Q1045" s="22"/>
      <c r="V1045" s="16"/>
      <c r="W1045" s="16"/>
      <c r="X1045" s="16"/>
      <c r="Z1045" s="15"/>
      <c r="AA1045" s="16"/>
      <c r="AB1045" s="3"/>
      <c r="AC1045" s="69"/>
      <c r="AD1045" s="3"/>
      <c r="AF1045" s="29"/>
      <c r="AG1045" s="30"/>
      <c r="AH1045" s="29"/>
      <c r="AI1045" s="29"/>
      <c r="AJ1045" s="31"/>
      <c r="AK1045" s="29"/>
      <c r="AL1045" s="30"/>
    </row>
    <row r="1046" spans="1:38">
      <c r="A1046" s="32">
        <v>40859</v>
      </c>
      <c r="B1046" s="9">
        <v>50</v>
      </c>
      <c r="C1046" s="33">
        <v>3.0309900000000001</v>
      </c>
      <c r="D1046" s="34">
        <f t="shared" si="82"/>
        <v>8.6148474784456255</v>
      </c>
      <c r="E1046" s="34">
        <v>1203461.92637996</v>
      </c>
      <c r="F1046" s="3" t="e">
        <f ca="1">VLOOKUP(A1046,ERCOT_345kv_West_ATC!A:B,2)</f>
        <v>#N/A</v>
      </c>
      <c r="G1046" s="3">
        <f>VLOOKUP(A1046,ERCOT_345kv_West_ATC!G:H,2)</f>
        <v>3.8370000000000002</v>
      </c>
      <c r="I1046" s="5">
        <f t="shared" si="83"/>
        <v>6</v>
      </c>
      <c r="J1046" s="4">
        <f t="shared" si="84"/>
        <v>144</v>
      </c>
      <c r="K1046" s="4">
        <f t="shared" si="87"/>
        <v>7200</v>
      </c>
      <c r="L1046" s="6">
        <f t="shared" si="88"/>
        <v>21823.128000000001</v>
      </c>
      <c r="N1046" s="22">
        <f t="shared" si="85"/>
        <v>2533.1995783560337</v>
      </c>
      <c r="O1046" s="14">
        <f t="shared" si="86"/>
        <v>83576639261.62851</v>
      </c>
      <c r="Q1046" s="22"/>
      <c r="V1046" s="16"/>
      <c r="W1046" s="16"/>
      <c r="X1046" s="16"/>
      <c r="Z1046" s="15"/>
      <c r="AA1046" s="16"/>
      <c r="AB1046" s="3"/>
      <c r="AC1046" s="69"/>
      <c r="AD1046" s="3"/>
      <c r="AF1046" s="29"/>
      <c r="AG1046" s="30"/>
      <c r="AH1046" s="29"/>
      <c r="AI1046" s="29"/>
      <c r="AJ1046" s="31"/>
      <c r="AK1046" s="29"/>
      <c r="AL1046" s="30"/>
    </row>
    <row r="1047" spans="1:38">
      <c r="A1047" s="32">
        <v>40860</v>
      </c>
      <c r="B1047" s="9">
        <v>50</v>
      </c>
      <c r="C1047" s="33">
        <v>2.9959899999999999</v>
      </c>
      <c r="D1047" s="34">
        <f t="shared" si="82"/>
        <v>8.6148474784456255</v>
      </c>
      <c r="E1047" s="34">
        <v>1203461.92637996</v>
      </c>
      <c r="F1047" s="3" t="e">
        <f ca="1">VLOOKUP(A1047,ERCOT_345kv_West_ATC!A:B,2)</f>
        <v>#N/A</v>
      </c>
      <c r="G1047" s="3">
        <f>VLOOKUP(A1047,ERCOT_345kv_West_ATC!G:H,2)</f>
        <v>3.8370000000000002</v>
      </c>
      <c r="I1047" s="5">
        <f t="shared" si="83"/>
        <v>6</v>
      </c>
      <c r="J1047" s="4">
        <f t="shared" si="84"/>
        <v>144</v>
      </c>
      <c r="K1047" s="4">
        <f t="shared" si="87"/>
        <v>7200</v>
      </c>
      <c r="L1047" s="6">
        <f t="shared" si="88"/>
        <v>21571.128000000001</v>
      </c>
      <c r="N1047" s="22">
        <f t="shared" si="85"/>
        <v>2503.947754614464</v>
      </c>
      <c r="O1047" s="14">
        <f t="shared" si="86"/>
        <v>83576639261.62851</v>
      </c>
      <c r="Q1047" s="22"/>
      <c r="V1047" s="16"/>
      <c r="W1047" s="16"/>
      <c r="X1047" s="16"/>
      <c r="Z1047" s="15"/>
      <c r="AA1047" s="16"/>
      <c r="AB1047" s="3"/>
      <c r="AC1047" s="69"/>
      <c r="AD1047" s="3"/>
      <c r="AF1047" s="29"/>
      <c r="AG1047" s="30"/>
      <c r="AH1047" s="29"/>
      <c r="AI1047" s="29"/>
      <c r="AJ1047" s="31"/>
      <c r="AK1047" s="29"/>
      <c r="AL1047" s="30"/>
    </row>
    <row r="1048" spans="1:38">
      <c r="A1048" s="32">
        <v>40861</v>
      </c>
      <c r="B1048" s="9">
        <v>50</v>
      </c>
      <c r="C1048" s="33">
        <v>2.1422394869999999</v>
      </c>
      <c r="D1048" s="34">
        <f t="shared" si="82"/>
        <v>8.536361649854868</v>
      </c>
      <c r="E1048" s="34">
        <v>1192497.7500894701</v>
      </c>
      <c r="F1048" s="3" t="e">
        <f ca="1">VLOOKUP(A1048,ERCOT_345kv_West_ATC!A:B,2)</f>
        <v>#N/A</v>
      </c>
      <c r="G1048" s="3">
        <f>VLOOKUP(A1048,ERCOT_345kv_West_ATC!G:H,2)</f>
        <v>3.7629999999999999</v>
      </c>
      <c r="I1048" s="5">
        <f t="shared" si="83"/>
        <v>6</v>
      </c>
      <c r="J1048" s="4">
        <f t="shared" si="84"/>
        <v>144</v>
      </c>
      <c r="K1048" s="4">
        <f t="shared" si="87"/>
        <v>7200</v>
      </c>
      <c r="L1048" s="6">
        <f t="shared" si="88"/>
        <v>15424.124306399999</v>
      </c>
      <c r="N1048" s="22">
        <f t="shared" si="85"/>
        <v>1806.8733424224399</v>
      </c>
      <c r="O1048" s="14">
        <f t="shared" si="86"/>
        <v>84345067551.377838</v>
      </c>
      <c r="Q1048" s="22"/>
      <c r="V1048" s="16"/>
      <c r="W1048" s="16"/>
      <c r="X1048" s="16"/>
      <c r="Z1048" s="15"/>
      <c r="AA1048" s="16"/>
      <c r="AB1048" s="3"/>
      <c r="AC1048" s="69"/>
      <c r="AD1048" s="3"/>
      <c r="AF1048" s="29"/>
      <c r="AG1048" s="30"/>
      <c r="AH1048" s="29"/>
      <c r="AI1048" s="29"/>
      <c r="AJ1048" s="31"/>
      <c r="AK1048" s="29"/>
      <c r="AL1048" s="30"/>
    </row>
    <row r="1049" spans="1:38">
      <c r="A1049" s="32">
        <v>40862</v>
      </c>
      <c r="B1049" s="9">
        <v>50</v>
      </c>
      <c r="C1049" s="33">
        <v>2.3244861970000001</v>
      </c>
      <c r="D1049" s="34">
        <f t="shared" si="82"/>
        <v>8.536361649854868</v>
      </c>
      <c r="E1049" s="34">
        <v>1192497.7500894701</v>
      </c>
      <c r="F1049" s="3" t="e">
        <f ca="1">VLOOKUP(A1049,ERCOT_345kv_West_ATC!A:B,2)</f>
        <v>#N/A</v>
      </c>
      <c r="G1049" s="3">
        <f>VLOOKUP(A1049,ERCOT_345kv_West_ATC!G:H,2)</f>
        <v>3.7090000000000001</v>
      </c>
      <c r="I1049" s="5">
        <f t="shared" si="83"/>
        <v>6</v>
      </c>
      <c r="J1049" s="4">
        <f t="shared" si="84"/>
        <v>144</v>
      </c>
      <c r="K1049" s="4">
        <f t="shared" si="87"/>
        <v>7200</v>
      </c>
      <c r="L1049" s="6">
        <f t="shared" si="88"/>
        <v>16736.300618400001</v>
      </c>
      <c r="N1049" s="22">
        <f t="shared" si="85"/>
        <v>1960.5894530821038</v>
      </c>
      <c r="O1049" s="14">
        <f t="shared" si="86"/>
        <v>84345067551.377838</v>
      </c>
      <c r="Q1049" s="22"/>
      <c r="V1049" s="16"/>
      <c r="W1049" s="16"/>
      <c r="X1049" s="16"/>
      <c r="Z1049" s="15"/>
      <c r="AA1049" s="16"/>
      <c r="AB1049" s="3"/>
      <c r="AC1049" s="69"/>
      <c r="AD1049" s="3"/>
      <c r="AF1049" s="29"/>
      <c r="AG1049" s="30"/>
      <c r="AH1049" s="29"/>
      <c r="AI1049" s="29"/>
      <c r="AJ1049" s="31"/>
      <c r="AK1049" s="29"/>
      <c r="AL1049" s="30"/>
    </row>
    <row r="1050" spans="1:38">
      <c r="A1050" s="32">
        <v>40863</v>
      </c>
      <c r="B1050" s="9">
        <v>50</v>
      </c>
      <c r="C1050" s="33">
        <v>2.5678744440000001</v>
      </c>
      <c r="D1050" s="34">
        <f t="shared" si="82"/>
        <v>8.536361649854868</v>
      </c>
      <c r="E1050" s="34">
        <v>1192497.7500894701</v>
      </c>
      <c r="F1050" s="3" t="e">
        <f ca="1">VLOOKUP(A1050,ERCOT_345kv_West_ATC!A:B,2)</f>
        <v>#N/A</v>
      </c>
      <c r="G1050" s="3">
        <f>VLOOKUP(A1050,ERCOT_345kv_West_ATC!G:H,2)</f>
        <v>3.657</v>
      </c>
      <c r="I1050" s="5">
        <f t="shared" si="83"/>
        <v>6</v>
      </c>
      <c r="J1050" s="4">
        <f t="shared" si="84"/>
        <v>144</v>
      </c>
      <c r="K1050" s="4">
        <f t="shared" si="87"/>
        <v>7200</v>
      </c>
      <c r="L1050" s="6">
        <f t="shared" si="88"/>
        <v>18488.695996800001</v>
      </c>
      <c r="N1050" s="22">
        <f t="shared" si="85"/>
        <v>2165.875434426368</v>
      </c>
      <c r="O1050" s="14">
        <f t="shared" si="86"/>
        <v>84345067551.377838</v>
      </c>
      <c r="Q1050" s="22"/>
      <c r="V1050" s="16"/>
      <c r="W1050" s="16"/>
      <c r="X1050" s="16"/>
      <c r="Z1050" s="15"/>
      <c r="AA1050" s="16"/>
      <c r="AB1050" s="3"/>
      <c r="AC1050" s="69"/>
      <c r="AD1050" s="3"/>
      <c r="AF1050" s="29"/>
      <c r="AG1050" s="30"/>
      <c r="AH1050" s="29"/>
      <c r="AI1050" s="29"/>
      <c r="AJ1050" s="31"/>
      <c r="AK1050" s="29"/>
      <c r="AL1050" s="30"/>
    </row>
    <row r="1051" spans="1:38">
      <c r="A1051" s="32">
        <v>40864</v>
      </c>
      <c r="B1051" s="9">
        <v>50</v>
      </c>
      <c r="C1051" s="33">
        <v>2.25</v>
      </c>
      <c r="D1051" s="34">
        <f t="shared" si="82"/>
        <v>8.536361649854868</v>
      </c>
      <c r="E1051" s="34">
        <v>1192497.7500894701</v>
      </c>
      <c r="F1051" s="3" t="e">
        <f ca="1">VLOOKUP(A1051,ERCOT_345kv_West_ATC!A:B,2)</f>
        <v>#N/A</v>
      </c>
      <c r="G1051" s="3">
        <f>VLOOKUP(A1051,ERCOT_345kv_West_ATC!G:H,2)</f>
        <v>3.7090000000000001</v>
      </c>
      <c r="I1051" s="5">
        <f t="shared" si="83"/>
        <v>6</v>
      </c>
      <c r="J1051" s="4">
        <f t="shared" si="84"/>
        <v>144</v>
      </c>
      <c r="K1051" s="4">
        <f t="shared" si="87"/>
        <v>7200</v>
      </c>
      <c r="L1051" s="6">
        <f t="shared" si="88"/>
        <v>16200</v>
      </c>
      <c r="N1051" s="22">
        <f t="shared" si="85"/>
        <v>1897.7640199060013</v>
      </c>
      <c r="O1051" s="14">
        <f t="shared" si="86"/>
        <v>84345067551.377838</v>
      </c>
      <c r="Q1051" s="22"/>
      <c r="V1051" s="16"/>
      <c r="W1051" s="16"/>
      <c r="X1051" s="16"/>
      <c r="Z1051" s="15"/>
      <c r="AA1051" s="16"/>
      <c r="AB1051" s="3"/>
      <c r="AC1051" s="69"/>
      <c r="AD1051" s="3"/>
      <c r="AF1051" s="29"/>
      <c r="AG1051" s="30"/>
      <c r="AH1051" s="29"/>
      <c r="AI1051" s="29"/>
      <c r="AJ1051" s="31"/>
      <c r="AK1051" s="29"/>
      <c r="AL1051" s="30"/>
    </row>
    <row r="1052" spans="1:38">
      <c r="A1052" s="32">
        <v>40865</v>
      </c>
      <c r="B1052" s="9">
        <v>50</v>
      </c>
      <c r="C1052" s="33">
        <v>2.0510271430000002</v>
      </c>
      <c r="D1052" s="34">
        <f t="shared" si="82"/>
        <v>8.536361649854868</v>
      </c>
      <c r="E1052" s="34">
        <v>1192497.7500894701</v>
      </c>
      <c r="F1052" s="3" t="e">
        <f ca="1">VLOOKUP(A1052,ERCOT_345kv_West_ATC!A:B,2)</f>
        <v>#N/A</v>
      </c>
      <c r="G1052" s="3">
        <f>VLOOKUP(A1052,ERCOT_345kv_West_ATC!G:H,2)</f>
        <v>3.6720000000000002</v>
      </c>
      <c r="I1052" s="5">
        <f t="shared" si="83"/>
        <v>6</v>
      </c>
      <c r="J1052" s="4">
        <f t="shared" si="84"/>
        <v>144</v>
      </c>
      <c r="K1052" s="4">
        <f t="shared" si="87"/>
        <v>7200</v>
      </c>
      <c r="L1052" s="6">
        <f t="shared" si="88"/>
        <v>14767.395429600001</v>
      </c>
      <c r="N1052" s="22">
        <f t="shared" si="85"/>
        <v>1729.940229260445</v>
      </c>
      <c r="O1052" s="14">
        <f t="shared" si="86"/>
        <v>84345067551.377838</v>
      </c>
      <c r="Q1052" s="22"/>
      <c r="V1052" s="16"/>
      <c r="W1052" s="16"/>
      <c r="X1052" s="16"/>
      <c r="Z1052" s="15"/>
      <c r="AA1052" s="16"/>
      <c r="AB1052" s="3"/>
      <c r="AC1052" s="69"/>
      <c r="AD1052" s="3"/>
      <c r="AF1052" s="29"/>
      <c r="AG1052" s="30"/>
      <c r="AH1052" s="29"/>
      <c r="AI1052" s="29"/>
      <c r="AJ1052" s="31"/>
      <c r="AK1052" s="29"/>
      <c r="AL1052" s="30"/>
    </row>
    <row r="1053" spans="1:38">
      <c r="A1053" s="32">
        <v>40866</v>
      </c>
      <c r="B1053" s="9">
        <v>50</v>
      </c>
      <c r="C1053" s="33">
        <v>2.1994324999999999</v>
      </c>
      <c r="D1053" s="34">
        <f t="shared" si="82"/>
        <v>8.536361649854868</v>
      </c>
      <c r="E1053" s="34">
        <v>1192497.7500894701</v>
      </c>
      <c r="F1053" s="3" t="e">
        <f ca="1">VLOOKUP(A1053,ERCOT_345kv_West_ATC!A:B,2)</f>
        <v>#N/A</v>
      </c>
      <c r="G1053" s="3">
        <f>VLOOKUP(A1053,ERCOT_345kv_West_ATC!G:H,2)</f>
        <v>3.6720000000000002</v>
      </c>
      <c r="I1053" s="5">
        <f t="shared" si="83"/>
        <v>6</v>
      </c>
      <c r="J1053" s="4">
        <f t="shared" si="84"/>
        <v>144</v>
      </c>
      <c r="K1053" s="4">
        <f t="shared" si="87"/>
        <v>7200</v>
      </c>
      <c r="L1053" s="6">
        <f t="shared" si="88"/>
        <v>15835.913999999999</v>
      </c>
      <c r="N1053" s="22">
        <f t="shared" si="85"/>
        <v>1855.1128278719582</v>
      </c>
      <c r="O1053" s="14">
        <f t="shared" si="86"/>
        <v>84345067551.377838</v>
      </c>
      <c r="Q1053" s="22"/>
      <c r="V1053" s="16"/>
      <c r="W1053" s="16"/>
      <c r="X1053" s="16"/>
      <c r="Z1053" s="15"/>
      <c r="AA1053" s="16"/>
      <c r="AB1053" s="3"/>
      <c r="AC1053" s="69"/>
      <c r="AD1053" s="3"/>
      <c r="AF1053" s="29"/>
      <c r="AG1053" s="30"/>
      <c r="AH1053" s="29"/>
      <c r="AI1053" s="29"/>
      <c r="AJ1053" s="31"/>
      <c r="AK1053" s="29"/>
      <c r="AL1053" s="30"/>
    </row>
    <row r="1054" spans="1:38">
      <c r="A1054" s="32">
        <v>40867</v>
      </c>
      <c r="B1054" s="9">
        <v>50</v>
      </c>
      <c r="C1054" s="33">
        <v>2.1998700000000002</v>
      </c>
      <c r="D1054" s="34">
        <f t="shared" si="82"/>
        <v>8.536361649854868</v>
      </c>
      <c r="E1054" s="34">
        <v>1192497.7500894701</v>
      </c>
      <c r="F1054" s="3" t="e">
        <f ca="1">VLOOKUP(A1054,ERCOT_345kv_West_ATC!A:B,2)</f>
        <v>#N/A</v>
      </c>
      <c r="G1054" s="3">
        <f>VLOOKUP(A1054,ERCOT_345kv_West_ATC!G:H,2)</f>
        <v>3.6720000000000002</v>
      </c>
      <c r="I1054" s="5">
        <f t="shared" si="83"/>
        <v>6</v>
      </c>
      <c r="J1054" s="4">
        <f t="shared" si="84"/>
        <v>144</v>
      </c>
      <c r="K1054" s="4">
        <f t="shared" si="87"/>
        <v>7200</v>
      </c>
      <c r="L1054" s="6">
        <f t="shared" si="88"/>
        <v>15839.064000000002</v>
      </c>
      <c r="N1054" s="22">
        <f t="shared" si="85"/>
        <v>1855.4818375424959</v>
      </c>
      <c r="O1054" s="14">
        <f t="shared" si="86"/>
        <v>84345067551.377838</v>
      </c>
      <c r="Q1054" s="22"/>
      <c r="V1054" s="16"/>
      <c r="W1054" s="16"/>
      <c r="X1054" s="16"/>
      <c r="Z1054" s="15"/>
      <c r="AA1054" s="16"/>
      <c r="AB1054" s="3"/>
      <c r="AC1054" s="69"/>
      <c r="AD1054" s="3"/>
      <c r="AF1054" s="29"/>
      <c r="AG1054" s="30"/>
      <c r="AH1054" s="29"/>
      <c r="AI1054" s="29"/>
      <c r="AJ1054" s="31"/>
      <c r="AK1054" s="29"/>
      <c r="AL1054" s="30"/>
    </row>
    <row r="1055" spans="1:38">
      <c r="A1055" s="32">
        <v>40868</v>
      </c>
      <c r="B1055" s="9">
        <v>50</v>
      </c>
      <c r="C1055" s="33">
        <v>2.2893599999999998</v>
      </c>
      <c r="D1055" s="34">
        <f t="shared" si="82"/>
        <v>8.536361649854868</v>
      </c>
      <c r="E1055" s="34">
        <v>1192497.7500894701</v>
      </c>
      <c r="F1055" s="3" t="e">
        <f ca="1">VLOOKUP(A1055,ERCOT_345kv_West_ATC!A:B,2)</f>
        <v>#N/A</v>
      </c>
      <c r="G1055" s="3">
        <f>VLOOKUP(A1055,ERCOT_345kv_West_ATC!G:H,2)</f>
        <v>3.7429999999999999</v>
      </c>
      <c r="I1055" s="5">
        <f t="shared" si="83"/>
        <v>6</v>
      </c>
      <c r="J1055" s="4">
        <f t="shared" si="84"/>
        <v>144</v>
      </c>
      <c r="K1055" s="4">
        <f t="shared" si="87"/>
        <v>7200</v>
      </c>
      <c r="L1055" s="6">
        <f t="shared" si="88"/>
        <v>16483.392</v>
      </c>
      <c r="N1055" s="22">
        <f t="shared" si="85"/>
        <v>1930.9622384942236</v>
      </c>
      <c r="O1055" s="14">
        <f t="shared" si="86"/>
        <v>84345067551.377838</v>
      </c>
      <c r="Q1055" s="22"/>
      <c r="V1055" s="16"/>
      <c r="W1055" s="16"/>
      <c r="X1055" s="16"/>
      <c r="Z1055" s="15"/>
      <c r="AA1055" s="16"/>
      <c r="AB1055" s="3"/>
      <c r="AC1055" s="69"/>
      <c r="AD1055" s="3"/>
      <c r="AF1055" s="29"/>
      <c r="AG1055" s="30"/>
      <c r="AH1055" s="29"/>
      <c r="AI1055" s="29"/>
      <c r="AJ1055" s="31"/>
      <c r="AK1055" s="29"/>
      <c r="AL1055" s="30"/>
    </row>
    <row r="1056" spans="1:38">
      <c r="A1056" s="32">
        <v>40869</v>
      </c>
      <c r="B1056" s="9">
        <v>50</v>
      </c>
      <c r="C1056" s="33">
        <v>2.3269549999999999</v>
      </c>
      <c r="D1056" s="34">
        <f t="shared" si="82"/>
        <v>8.536361649854868</v>
      </c>
      <c r="E1056" s="34">
        <v>1192497.7500894701</v>
      </c>
      <c r="F1056" s="3" t="e">
        <f ca="1">VLOOKUP(A1056,ERCOT_345kv_West_ATC!A:B,2)</f>
        <v>#N/A</v>
      </c>
      <c r="G1056" s="3">
        <f>VLOOKUP(A1056,ERCOT_345kv_West_ATC!G:H,2)</f>
        <v>3.7469999999999999</v>
      </c>
      <c r="I1056" s="5">
        <f t="shared" si="83"/>
        <v>6</v>
      </c>
      <c r="J1056" s="4">
        <f t="shared" si="84"/>
        <v>144</v>
      </c>
      <c r="K1056" s="4">
        <f t="shared" si="87"/>
        <v>7200</v>
      </c>
      <c r="L1056" s="6">
        <f t="shared" si="88"/>
        <v>16754.076000000001</v>
      </c>
      <c r="N1056" s="22">
        <f t="shared" si="85"/>
        <v>1962.6717666401642</v>
      </c>
      <c r="O1056" s="14">
        <f t="shared" si="86"/>
        <v>84345067551.377838</v>
      </c>
      <c r="Q1056" s="22"/>
      <c r="V1056" s="16"/>
      <c r="W1056" s="16"/>
      <c r="X1056" s="16"/>
      <c r="Z1056" s="15"/>
      <c r="AA1056" s="16"/>
      <c r="AB1056" s="3"/>
      <c r="AC1056" s="69"/>
      <c r="AD1056" s="3"/>
      <c r="AF1056" s="29"/>
      <c r="AG1056" s="30"/>
      <c r="AH1056" s="29"/>
      <c r="AI1056" s="29"/>
      <c r="AJ1056" s="31"/>
      <c r="AK1056" s="29"/>
      <c r="AL1056" s="30"/>
    </row>
    <row r="1057" spans="1:38">
      <c r="A1057" s="32">
        <v>40870</v>
      </c>
      <c r="B1057" s="9">
        <v>50</v>
      </c>
      <c r="C1057" s="33">
        <v>2.332055</v>
      </c>
      <c r="D1057" s="34">
        <f t="shared" si="82"/>
        <v>8.536361649854868</v>
      </c>
      <c r="E1057" s="34">
        <v>1192497.7500894701</v>
      </c>
      <c r="F1057" s="3" t="e">
        <f ca="1">VLOOKUP(A1057,ERCOT_345kv_West_ATC!A:B,2)</f>
        <v>#N/A</v>
      </c>
      <c r="G1057" s="3">
        <f>VLOOKUP(A1057,ERCOT_345kv_West_ATC!G:H,2)</f>
        <v>3.7949999999999999</v>
      </c>
      <c r="I1057" s="5">
        <f t="shared" si="83"/>
        <v>6</v>
      </c>
      <c r="J1057" s="4">
        <f t="shared" si="84"/>
        <v>144</v>
      </c>
      <c r="K1057" s="4">
        <f t="shared" si="87"/>
        <v>7200</v>
      </c>
      <c r="L1057" s="6">
        <f t="shared" si="88"/>
        <v>16790.795999999998</v>
      </c>
      <c r="N1057" s="22">
        <f t="shared" si="85"/>
        <v>1966.9733650852843</v>
      </c>
      <c r="O1057" s="14">
        <f t="shared" si="86"/>
        <v>84345067551.377838</v>
      </c>
      <c r="Q1057" s="22"/>
      <c r="V1057" s="16"/>
      <c r="W1057" s="16"/>
      <c r="X1057" s="16"/>
      <c r="Z1057" s="15"/>
      <c r="AA1057" s="16"/>
      <c r="AB1057" s="3"/>
      <c r="AC1057" s="69"/>
      <c r="AD1057" s="3"/>
      <c r="AF1057" s="29"/>
      <c r="AG1057" s="30"/>
      <c r="AH1057" s="29"/>
      <c r="AI1057" s="29"/>
      <c r="AJ1057" s="31"/>
      <c r="AK1057" s="29"/>
      <c r="AL1057" s="30"/>
    </row>
    <row r="1058" spans="1:38">
      <c r="A1058" s="32">
        <v>40871</v>
      </c>
      <c r="B1058" s="9">
        <v>50</v>
      </c>
      <c r="C1058" s="33">
        <v>2.4276278260000002</v>
      </c>
      <c r="D1058" s="34">
        <f t="shared" si="82"/>
        <v>8.536361649854868</v>
      </c>
      <c r="E1058" s="34">
        <v>1192497.7500894701</v>
      </c>
      <c r="F1058" s="3" t="e">
        <f ca="1">VLOOKUP(A1058,ERCOT_345kv_West_ATC!A:B,2)</f>
        <v>#N/A</v>
      </c>
      <c r="G1058" s="3">
        <f>VLOOKUP(A1058,ERCOT_345kv_West_ATC!G:H,2)</f>
        <v>3.7949999999999999</v>
      </c>
      <c r="I1058" s="5">
        <f t="shared" si="83"/>
        <v>6</v>
      </c>
      <c r="J1058" s="4">
        <f t="shared" si="84"/>
        <v>144</v>
      </c>
      <c r="K1058" s="4">
        <f t="shared" si="87"/>
        <v>7200</v>
      </c>
      <c r="L1058" s="6">
        <f t="shared" si="88"/>
        <v>17478.920347200001</v>
      </c>
      <c r="N1058" s="22">
        <f t="shared" si="85"/>
        <v>2047.5843297357453</v>
      </c>
      <c r="O1058" s="14">
        <f t="shared" si="86"/>
        <v>84345067551.377838</v>
      </c>
      <c r="Q1058" s="22"/>
      <c r="V1058" s="16"/>
      <c r="W1058" s="16"/>
      <c r="X1058" s="16"/>
      <c r="Z1058" s="15"/>
      <c r="AA1058" s="16"/>
      <c r="AB1058" s="3"/>
      <c r="AC1058" s="69"/>
      <c r="AD1058" s="3"/>
      <c r="AF1058" s="29"/>
      <c r="AG1058" s="30"/>
      <c r="AH1058" s="29"/>
      <c r="AI1058" s="29"/>
      <c r="AJ1058" s="31"/>
      <c r="AK1058" s="29"/>
      <c r="AL1058" s="30"/>
    </row>
    <row r="1059" spans="1:38">
      <c r="A1059" s="32">
        <v>40872</v>
      </c>
      <c r="B1059" s="9">
        <v>50</v>
      </c>
      <c r="C1059" s="33">
        <v>2.4933128569999998</v>
      </c>
      <c r="D1059" s="34">
        <f t="shared" ref="D1059:D1122" si="89">((2^256)/(2^208*65535)/600)*E1059/(10^12)</f>
        <v>8.536361649854868</v>
      </c>
      <c r="E1059" s="34">
        <v>1192497.7500894701</v>
      </c>
      <c r="F1059" s="3" t="e">
        <f ca="1">VLOOKUP(A1059,ERCOT_345kv_West_ATC!A:B,2)</f>
        <v>#N/A</v>
      </c>
      <c r="G1059" s="3">
        <f>VLOOKUP(A1059,ERCOT_345kv_West_ATC!G:H,2)</f>
        <v>3.8559999999999999</v>
      </c>
      <c r="I1059" s="5">
        <f t="shared" si="83"/>
        <v>6</v>
      </c>
      <c r="J1059" s="4">
        <f t="shared" si="84"/>
        <v>144</v>
      </c>
      <c r="K1059" s="4">
        <f t="shared" si="87"/>
        <v>7200</v>
      </c>
      <c r="L1059" s="6">
        <f t="shared" si="88"/>
        <v>17951.852570399999</v>
      </c>
      <c r="N1059" s="22">
        <f t="shared" si="85"/>
        <v>2102.9864135038383</v>
      </c>
      <c r="O1059" s="14">
        <f t="shared" si="86"/>
        <v>84345067551.377838</v>
      </c>
      <c r="Q1059" s="22"/>
      <c r="V1059" s="16"/>
      <c r="W1059" s="16"/>
      <c r="X1059" s="16"/>
      <c r="Z1059" s="15"/>
      <c r="AA1059" s="16"/>
      <c r="AB1059" s="3"/>
      <c r="AC1059" s="69"/>
      <c r="AD1059" s="3"/>
      <c r="AF1059" s="29"/>
      <c r="AG1059" s="30"/>
      <c r="AH1059" s="29"/>
      <c r="AI1059" s="29"/>
      <c r="AJ1059" s="31"/>
      <c r="AK1059" s="29"/>
      <c r="AL1059" s="30"/>
    </row>
    <row r="1060" spans="1:38">
      <c r="A1060" s="32">
        <v>40873</v>
      </c>
      <c r="B1060" s="9">
        <v>50</v>
      </c>
      <c r="C1060" s="33">
        <v>2.4700299999999999</v>
      </c>
      <c r="D1060" s="34">
        <f t="shared" si="89"/>
        <v>8.536361649854868</v>
      </c>
      <c r="E1060" s="34">
        <v>1192497.7500894701</v>
      </c>
      <c r="F1060" s="3" t="e">
        <f ca="1">VLOOKUP(A1060,ERCOT_345kv_West_ATC!A:B,2)</f>
        <v>#N/A</v>
      </c>
      <c r="G1060" s="3">
        <f>VLOOKUP(A1060,ERCOT_345kv_West_ATC!G:H,2)</f>
        <v>3.8559999999999999</v>
      </c>
      <c r="I1060" s="5">
        <f t="shared" ref="I1060:I1123" si="90">60/10</f>
        <v>6</v>
      </c>
      <c r="J1060" s="4">
        <f t="shared" ref="J1060:J1123" si="91">I1060*24</f>
        <v>144</v>
      </c>
      <c r="K1060" s="4">
        <f t="shared" si="87"/>
        <v>7200</v>
      </c>
      <c r="L1060" s="6">
        <f t="shared" si="88"/>
        <v>17784.216</v>
      </c>
      <c r="N1060" s="22">
        <f t="shared" ref="N1060:N1123" si="92">L1060/D1060</f>
        <v>2083.348472039298</v>
      </c>
      <c r="O1060" s="14">
        <f t="shared" ref="O1060:O1123" si="93">(K1060*100000000)/D1060</f>
        <v>84345067551.377838</v>
      </c>
      <c r="Q1060" s="22"/>
      <c r="V1060" s="16"/>
      <c r="W1060" s="16"/>
      <c r="X1060" s="16"/>
      <c r="Z1060" s="15"/>
      <c r="AA1060" s="16"/>
      <c r="AB1060" s="3"/>
      <c r="AC1060" s="69"/>
      <c r="AD1060" s="3"/>
      <c r="AF1060" s="29"/>
      <c r="AG1060" s="30"/>
      <c r="AH1060" s="29"/>
      <c r="AI1060" s="29"/>
      <c r="AJ1060" s="31"/>
      <c r="AK1060" s="29"/>
      <c r="AL1060" s="30"/>
    </row>
    <row r="1061" spans="1:38">
      <c r="A1061" s="32">
        <v>40874</v>
      </c>
      <c r="B1061" s="9">
        <v>50</v>
      </c>
      <c r="C1061" s="33">
        <v>2.4769754549999998</v>
      </c>
      <c r="D1061" s="34">
        <f t="shared" si="89"/>
        <v>8.536361649854868</v>
      </c>
      <c r="E1061" s="34">
        <v>1192497.7500894701</v>
      </c>
      <c r="F1061" s="3" t="e">
        <f ca="1">VLOOKUP(A1061,ERCOT_345kv_West_ATC!A:B,2)</f>
        <v>#N/A</v>
      </c>
      <c r="G1061" s="3">
        <f>VLOOKUP(A1061,ERCOT_345kv_West_ATC!G:H,2)</f>
        <v>3.8559999999999999</v>
      </c>
      <c r="I1061" s="5">
        <f t="shared" si="90"/>
        <v>6</v>
      </c>
      <c r="J1061" s="4">
        <f t="shared" si="91"/>
        <v>144</v>
      </c>
      <c r="K1061" s="4">
        <f t="shared" si="87"/>
        <v>7200</v>
      </c>
      <c r="L1061" s="6">
        <f t="shared" si="88"/>
        <v>17834.223275999997</v>
      </c>
      <c r="N1061" s="22">
        <f t="shared" si="92"/>
        <v>2089.2066207507983</v>
      </c>
      <c r="O1061" s="14">
        <f t="shared" si="93"/>
        <v>84345067551.377838</v>
      </c>
      <c r="Q1061" s="22"/>
      <c r="V1061" s="16"/>
      <c r="W1061" s="16"/>
      <c r="X1061" s="16"/>
      <c r="Z1061" s="15"/>
      <c r="AA1061" s="16"/>
      <c r="AB1061" s="3"/>
      <c r="AC1061" s="69"/>
      <c r="AD1061" s="3"/>
      <c r="AF1061" s="29"/>
      <c r="AG1061" s="30"/>
      <c r="AH1061" s="29"/>
      <c r="AI1061" s="29"/>
      <c r="AJ1061" s="31"/>
      <c r="AK1061" s="29"/>
      <c r="AL1061" s="30"/>
    </row>
    <row r="1062" spans="1:38">
      <c r="A1062" s="32">
        <v>40875</v>
      </c>
      <c r="B1062" s="9">
        <v>50</v>
      </c>
      <c r="C1062" s="33">
        <v>2.547295294</v>
      </c>
      <c r="D1062" s="34">
        <f t="shared" si="89"/>
        <v>8.536361649854868</v>
      </c>
      <c r="E1062" s="34">
        <v>1192497.7500894701</v>
      </c>
      <c r="F1062" s="3" t="e">
        <f ca="1">VLOOKUP(A1062,ERCOT_345kv_West_ATC!A:B,2)</f>
        <v>#N/A</v>
      </c>
      <c r="G1062" s="3">
        <f>VLOOKUP(A1062,ERCOT_345kv_West_ATC!G:H,2)</f>
        <v>3.7360000000000002</v>
      </c>
      <c r="I1062" s="5">
        <f t="shared" si="90"/>
        <v>6</v>
      </c>
      <c r="J1062" s="4">
        <f t="shared" si="91"/>
        <v>144</v>
      </c>
      <c r="K1062" s="4">
        <f t="shared" si="87"/>
        <v>7200</v>
      </c>
      <c r="L1062" s="6">
        <f t="shared" si="88"/>
        <v>18340.5261168</v>
      </c>
      <c r="N1062" s="22">
        <f t="shared" si="92"/>
        <v>2148.5179364573687</v>
      </c>
      <c r="O1062" s="14">
        <f t="shared" si="93"/>
        <v>84345067551.377838</v>
      </c>
      <c r="Q1062" s="22"/>
      <c r="V1062" s="16"/>
      <c r="W1062" s="16"/>
      <c r="X1062" s="16"/>
      <c r="Z1062" s="15"/>
      <c r="AA1062" s="16"/>
      <c r="AB1062" s="3"/>
      <c r="AC1062" s="69"/>
      <c r="AD1062" s="3"/>
      <c r="AF1062" s="29"/>
      <c r="AG1062" s="30"/>
      <c r="AH1062" s="29"/>
      <c r="AI1062" s="29"/>
      <c r="AJ1062" s="31"/>
      <c r="AK1062" s="29"/>
      <c r="AL1062" s="30"/>
    </row>
    <row r="1063" spans="1:38">
      <c r="A1063" s="32">
        <v>40876</v>
      </c>
      <c r="B1063" s="9">
        <v>50</v>
      </c>
      <c r="C1063" s="33">
        <v>2.7501950000000002</v>
      </c>
      <c r="D1063" s="34">
        <f t="shared" si="89"/>
        <v>7.8077660954801686</v>
      </c>
      <c r="E1063" s="34">
        <v>1090715.6800512599</v>
      </c>
      <c r="F1063" s="3" t="e">
        <f ca="1">VLOOKUP(A1063,ERCOT_345kv_West_ATC!A:B,2)</f>
        <v>#N/A</v>
      </c>
      <c r="G1063" s="3">
        <f>VLOOKUP(A1063,ERCOT_345kv_West_ATC!G:H,2)</f>
        <v>3.8170000000000002</v>
      </c>
      <c r="I1063" s="5">
        <f t="shared" si="90"/>
        <v>6</v>
      </c>
      <c r="J1063" s="4">
        <f t="shared" si="91"/>
        <v>144</v>
      </c>
      <c r="K1063" s="4">
        <f t="shared" si="87"/>
        <v>7200</v>
      </c>
      <c r="L1063" s="6">
        <f t="shared" si="88"/>
        <v>19801.404000000002</v>
      </c>
      <c r="N1063" s="22">
        <f t="shared" si="92"/>
        <v>2536.1164458375388</v>
      </c>
      <c r="O1063" s="14">
        <f t="shared" si="93"/>
        <v>92215877268.249649</v>
      </c>
      <c r="Q1063" s="22"/>
      <c r="V1063" s="16"/>
      <c r="W1063" s="16"/>
      <c r="X1063" s="16"/>
      <c r="Z1063" s="15"/>
      <c r="AA1063" s="16"/>
      <c r="AB1063" s="3"/>
      <c r="AC1063" s="69"/>
      <c r="AD1063" s="3"/>
      <c r="AF1063" s="29"/>
      <c r="AG1063" s="30"/>
      <c r="AH1063" s="29"/>
      <c r="AI1063" s="29"/>
      <c r="AJ1063" s="31"/>
      <c r="AK1063" s="29"/>
      <c r="AL1063" s="30"/>
    </row>
    <row r="1064" spans="1:38">
      <c r="A1064" s="32">
        <v>40877</v>
      </c>
      <c r="B1064" s="9">
        <v>50</v>
      </c>
      <c r="C1064" s="33">
        <v>2.9443100000000002</v>
      </c>
      <c r="D1064" s="34">
        <f t="shared" si="89"/>
        <v>7.8077660954801686</v>
      </c>
      <c r="E1064" s="34">
        <v>1090715.6800512599</v>
      </c>
      <c r="F1064" s="3" t="e">
        <f ca="1">VLOOKUP(A1064,ERCOT_345kv_West_ATC!A:B,2)</f>
        <v>#N/A</v>
      </c>
      <c r="G1064" s="3">
        <f>VLOOKUP(A1064,ERCOT_345kv_West_ATC!G:H,2)</f>
        <v>3.754</v>
      </c>
      <c r="I1064" s="5">
        <f t="shared" si="90"/>
        <v>6</v>
      </c>
      <c r="J1064" s="4">
        <f t="shared" si="91"/>
        <v>144</v>
      </c>
      <c r="K1064" s="4">
        <f t="shared" si="87"/>
        <v>7200</v>
      </c>
      <c r="L1064" s="6">
        <f t="shared" si="88"/>
        <v>21199.032000000003</v>
      </c>
      <c r="N1064" s="22">
        <f t="shared" si="92"/>
        <v>2715.1212959968016</v>
      </c>
      <c r="O1064" s="14">
        <f t="shared" si="93"/>
        <v>92215877268.249649</v>
      </c>
      <c r="Q1064" s="22"/>
      <c r="V1064" s="16"/>
      <c r="W1064" s="16"/>
      <c r="X1064" s="16"/>
      <c r="Z1064" s="15"/>
      <c r="AA1064" s="16"/>
      <c r="AB1064" s="3"/>
      <c r="AC1064" s="69"/>
      <c r="AD1064" s="3"/>
      <c r="AF1064" s="29"/>
      <c r="AG1064" s="30"/>
      <c r="AH1064" s="29"/>
      <c r="AI1064" s="29"/>
      <c r="AJ1064" s="31"/>
      <c r="AK1064" s="29"/>
      <c r="AL1064" s="30"/>
    </row>
    <row r="1065" spans="1:38">
      <c r="A1065" s="32">
        <v>40878</v>
      </c>
      <c r="B1065" s="9">
        <v>50</v>
      </c>
      <c r="C1065" s="33">
        <v>3.0683995830000002</v>
      </c>
      <c r="D1065" s="34">
        <f t="shared" si="89"/>
        <v>7.8077660954801686</v>
      </c>
      <c r="E1065" s="34">
        <v>1090715.6800512599</v>
      </c>
      <c r="F1065" s="3" t="e">
        <f ca="1">VLOOKUP(A1065,ERCOT_345kv_West_ATC!A:B,2)</f>
        <v>#N/A</v>
      </c>
      <c r="G1065" s="3">
        <f>VLOOKUP(A1065,ERCOT_345kv_West_ATC!G:H,2)</f>
        <v>3.8420000000000001</v>
      </c>
      <c r="I1065" s="5">
        <f t="shared" si="90"/>
        <v>6</v>
      </c>
      <c r="J1065" s="4">
        <f t="shared" si="91"/>
        <v>144</v>
      </c>
      <c r="K1065" s="4">
        <f t="shared" si="87"/>
        <v>7200</v>
      </c>
      <c r="L1065" s="6">
        <f t="shared" si="88"/>
        <v>22092.476997600003</v>
      </c>
      <c r="N1065" s="22">
        <f t="shared" si="92"/>
        <v>2829.5515935587641</v>
      </c>
      <c r="O1065" s="14">
        <f t="shared" si="93"/>
        <v>92215877268.249649</v>
      </c>
      <c r="Q1065" s="22"/>
      <c r="V1065" s="16"/>
      <c r="W1065" s="16"/>
      <c r="X1065" s="16"/>
      <c r="Z1065" s="15"/>
      <c r="AA1065" s="16"/>
      <c r="AB1065" s="3"/>
      <c r="AC1065" s="69"/>
      <c r="AD1065" s="3"/>
      <c r="AF1065" s="29"/>
      <c r="AG1065" s="30"/>
      <c r="AH1065" s="29"/>
      <c r="AI1065" s="29"/>
      <c r="AJ1065" s="31"/>
      <c r="AK1065" s="29"/>
      <c r="AL1065" s="30"/>
    </row>
    <row r="1066" spans="1:38">
      <c r="A1066" s="32">
        <v>40879</v>
      </c>
      <c r="B1066" s="9">
        <v>50</v>
      </c>
      <c r="C1066" s="33">
        <v>3.110931538</v>
      </c>
      <c r="D1066" s="34">
        <f t="shared" si="89"/>
        <v>7.8077660954801686</v>
      </c>
      <c r="E1066" s="34">
        <v>1090715.6800512599</v>
      </c>
      <c r="F1066" s="3" t="e">
        <f ca="1">VLOOKUP(A1066,ERCOT_345kv_West_ATC!A:B,2)</f>
        <v>#N/A</v>
      </c>
      <c r="G1066" s="3">
        <f>VLOOKUP(A1066,ERCOT_345kv_West_ATC!G:H,2)</f>
        <v>3.7959999999999998</v>
      </c>
      <c r="I1066" s="5">
        <f t="shared" si="90"/>
        <v>6</v>
      </c>
      <c r="J1066" s="4">
        <f t="shared" si="91"/>
        <v>144</v>
      </c>
      <c r="K1066" s="4">
        <f t="shared" si="87"/>
        <v>7200</v>
      </c>
      <c r="L1066" s="6">
        <f t="shared" si="88"/>
        <v>22398.707073599999</v>
      </c>
      <c r="N1066" s="22">
        <f t="shared" si="92"/>
        <v>2868.7728089813509</v>
      </c>
      <c r="O1066" s="14">
        <f t="shared" si="93"/>
        <v>92215877268.249649</v>
      </c>
      <c r="Q1066" s="22"/>
      <c r="V1066" s="16"/>
      <c r="W1066" s="16"/>
      <c r="X1066" s="16"/>
      <c r="Z1066" s="15"/>
      <c r="AA1066" s="16"/>
      <c r="AB1066" s="3"/>
      <c r="AC1066" s="69"/>
      <c r="AD1066" s="3"/>
      <c r="AF1066" s="29"/>
      <c r="AG1066" s="30"/>
      <c r="AH1066" s="29"/>
      <c r="AI1066" s="29"/>
      <c r="AJ1066" s="31"/>
      <c r="AK1066" s="29"/>
      <c r="AL1066" s="30"/>
    </row>
    <row r="1067" spans="1:38">
      <c r="A1067" s="32">
        <v>40880</v>
      </c>
      <c r="B1067" s="9">
        <v>50</v>
      </c>
      <c r="C1067" s="33">
        <v>2.7837090240000002</v>
      </c>
      <c r="D1067" s="34">
        <f t="shared" si="89"/>
        <v>7.8077660954801686</v>
      </c>
      <c r="E1067" s="34">
        <v>1090715.6800512599</v>
      </c>
      <c r="F1067" s="3" t="e">
        <f ca="1">VLOOKUP(A1067,ERCOT_345kv_West_ATC!A:B,2)</f>
        <v>#N/A</v>
      </c>
      <c r="G1067" s="3">
        <f>VLOOKUP(A1067,ERCOT_345kv_West_ATC!G:H,2)</f>
        <v>3.7959999999999998</v>
      </c>
      <c r="I1067" s="5">
        <f t="shared" si="90"/>
        <v>6</v>
      </c>
      <c r="J1067" s="4">
        <f t="shared" si="91"/>
        <v>144</v>
      </c>
      <c r="K1067" s="4">
        <f t="shared" si="87"/>
        <v>7200</v>
      </c>
      <c r="L1067" s="6">
        <f t="shared" si="88"/>
        <v>20042.704972800002</v>
      </c>
      <c r="N1067" s="22">
        <f t="shared" si="92"/>
        <v>2567.0216970770302</v>
      </c>
      <c r="O1067" s="14">
        <f t="shared" si="93"/>
        <v>92215877268.249649</v>
      </c>
      <c r="Q1067" s="22"/>
      <c r="V1067" s="16"/>
      <c r="W1067" s="16"/>
      <c r="X1067" s="16"/>
      <c r="Z1067" s="15"/>
      <c r="AA1067" s="16"/>
      <c r="AB1067" s="3"/>
      <c r="AC1067" s="69"/>
      <c r="AD1067" s="3"/>
      <c r="AF1067" s="29"/>
      <c r="AG1067" s="30"/>
      <c r="AH1067" s="29"/>
      <c r="AI1067" s="29"/>
      <c r="AJ1067" s="31"/>
      <c r="AK1067" s="29"/>
      <c r="AL1067" s="30"/>
    </row>
    <row r="1068" spans="1:38">
      <c r="A1068" s="32">
        <v>40881</v>
      </c>
      <c r="B1068" s="9">
        <v>50</v>
      </c>
      <c r="C1068" s="33">
        <v>2.8280966670000001</v>
      </c>
      <c r="D1068" s="34">
        <f t="shared" si="89"/>
        <v>7.8077660954801686</v>
      </c>
      <c r="E1068" s="34">
        <v>1090715.6800512599</v>
      </c>
      <c r="F1068" s="3" t="e">
        <f ca="1">VLOOKUP(A1068,ERCOT_345kv_West_ATC!A:B,2)</f>
        <v>#N/A</v>
      </c>
      <c r="G1068" s="3">
        <f>VLOOKUP(A1068,ERCOT_345kv_West_ATC!G:H,2)</f>
        <v>3.7959999999999998</v>
      </c>
      <c r="I1068" s="5">
        <f t="shared" si="90"/>
        <v>6</v>
      </c>
      <c r="J1068" s="4">
        <f t="shared" si="91"/>
        <v>144</v>
      </c>
      <c r="K1068" s="4">
        <f t="shared" si="87"/>
        <v>7200</v>
      </c>
      <c r="L1068" s="6">
        <f t="shared" si="88"/>
        <v>20362.296002400002</v>
      </c>
      <c r="N1068" s="22">
        <f t="shared" si="92"/>
        <v>2607.9541514681791</v>
      </c>
      <c r="O1068" s="14">
        <f t="shared" si="93"/>
        <v>92215877268.249649</v>
      </c>
      <c r="Q1068" s="22"/>
      <c r="V1068" s="16"/>
      <c r="W1068" s="16"/>
      <c r="X1068" s="16"/>
      <c r="Z1068" s="15"/>
      <c r="AA1068" s="16"/>
      <c r="AB1068" s="3"/>
      <c r="AC1068" s="69"/>
      <c r="AD1068" s="3"/>
      <c r="AF1068" s="29"/>
      <c r="AG1068" s="30"/>
      <c r="AH1068" s="29"/>
      <c r="AI1068" s="29"/>
      <c r="AJ1068" s="31"/>
      <c r="AK1068" s="29"/>
      <c r="AL1068" s="30"/>
    </row>
    <row r="1069" spans="1:38">
      <c r="A1069" s="32">
        <v>40882</v>
      </c>
      <c r="B1069" s="9">
        <v>50</v>
      </c>
      <c r="C1069" s="33">
        <v>2.85107</v>
      </c>
      <c r="D1069" s="34">
        <f t="shared" si="89"/>
        <v>7.8077660954801686</v>
      </c>
      <c r="E1069" s="34">
        <v>1090715.6800512599</v>
      </c>
      <c r="F1069" s="3" t="e">
        <f ca="1">VLOOKUP(A1069,ERCOT_345kv_West_ATC!A:B,2)</f>
        <v>#N/A</v>
      </c>
      <c r="G1069" s="3">
        <f>VLOOKUP(A1069,ERCOT_345kv_West_ATC!G:H,2)</f>
        <v>3.6840000000000002</v>
      </c>
      <c r="I1069" s="5">
        <f t="shared" si="90"/>
        <v>6</v>
      </c>
      <c r="J1069" s="4">
        <f t="shared" si="91"/>
        <v>144</v>
      </c>
      <c r="K1069" s="4">
        <f t="shared" si="87"/>
        <v>7200</v>
      </c>
      <c r="L1069" s="6">
        <f t="shared" si="88"/>
        <v>20527.704000000002</v>
      </c>
      <c r="N1069" s="22">
        <f t="shared" si="92"/>
        <v>2629.1392120318856</v>
      </c>
      <c r="O1069" s="14">
        <f t="shared" si="93"/>
        <v>92215877268.249649</v>
      </c>
      <c r="Q1069" s="22"/>
      <c r="V1069" s="16"/>
      <c r="W1069" s="16"/>
      <c r="X1069" s="16"/>
      <c r="Z1069" s="15"/>
      <c r="AA1069" s="16"/>
      <c r="AB1069" s="3"/>
      <c r="AC1069" s="69"/>
      <c r="AD1069" s="3"/>
      <c r="AF1069" s="29"/>
      <c r="AG1069" s="30"/>
      <c r="AH1069" s="29"/>
      <c r="AI1069" s="29"/>
      <c r="AJ1069" s="31"/>
      <c r="AK1069" s="29"/>
      <c r="AL1069" s="30"/>
    </row>
    <row r="1070" spans="1:38">
      <c r="A1070" s="32">
        <v>40883</v>
      </c>
      <c r="B1070" s="9">
        <v>50</v>
      </c>
      <c r="C1070" s="33">
        <v>3.0335100000000002</v>
      </c>
      <c r="D1070" s="34">
        <f t="shared" si="89"/>
        <v>7.8077660954801686</v>
      </c>
      <c r="E1070" s="34">
        <v>1090715.6800512599</v>
      </c>
      <c r="F1070" s="3" t="e">
        <f ca="1">VLOOKUP(A1070,ERCOT_345kv_West_ATC!A:B,2)</f>
        <v>#N/A</v>
      </c>
      <c r="G1070" s="3">
        <f>VLOOKUP(A1070,ERCOT_345kv_West_ATC!G:H,2)</f>
        <v>3.7109999999999999</v>
      </c>
      <c r="I1070" s="5">
        <f t="shared" si="90"/>
        <v>6</v>
      </c>
      <c r="J1070" s="4">
        <f t="shared" si="91"/>
        <v>144</v>
      </c>
      <c r="K1070" s="4">
        <f t="shared" si="87"/>
        <v>7200</v>
      </c>
      <c r="L1070" s="6">
        <f t="shared" si="88"/>
        <v>21841.272000000001</v>
      </c>
      <c r="N1070" s="22">
        <f t="shared" si="92"/>
        <v>2797.3778585200798</v>
      </c>
      <c r="O1070" s="14">
        <f t="shared" si="93"/>
        <v>92215877268.249649</v>
      </c>
      <c r="Q1070" s="22"/>
      <c r="V1070" s="16"/>
      <c r="W1070" s="16"/>
      <c r="X1070" s="16"/>
      <c r="Z1070" s="15"/>
      <c r="AA1070" s="16"/>
      <c r="AB1070" s="3"/>
      <c r="AC1070" s="69"/>
      <c r="AD1070" s="3"/>
      <c r="AF1070" s="29"/>
      <c r="AG1070" s="30"/>
      <c r="AH1070" s="29"/>
      <c r="AI1070" s="29"/>
      <c r="AJ1070" s="31"/>
      <c r="AK1070" s="29"/>
      <c r="AL1070" s="30"/>
    </row>
    <row r="1071" spans="1:38">
      <c r="A1071" s="32">
        <v>40884</v>
      </c>
      <c r="B1071" s="9">
        <v>50</v>
      </c>
      <c r="C1071" s="33">
        <v>2.9737285710000001</v>
      </c>
      <c r="D1071" s="34">
        <f t="shared" si="89"/>
        <v>7.8077660954801686</v>
      </c>
      <c r="E1071" s="34">
        <v>1090715.6800512599</v>
      </c>
      <c r="F1071" s="3" t="e">
        <f ca="1">VLOOKUP(A1071,ERCOT_345kv_West_ATC!A:B,2)</f>
        <v>#N/A</v>
      </c>
      <c r="G1071" s="3">
        <f>VLOOKUP(A1071,ERCOT_345kv_West_ATC!G:H,2)</f>
        <v>3.6509999999999998</v>
      </c>
      <c r="I1071" s="5">
        <f t="shared" si="90"/>
        <v>6</v>
      </c>
      <c r="J1071" s="4">
        <f t="shared" si="91"/>
        <v>144</v>
      </c>
      <c r="K1071" s="4">
        <f t="shared" si="87"/>
        <v>7200</v>
      </c>
      <c r="L1071" s="6">
        <f t="shared" si="88"/>
        <v>21410.8457112</v>
      </c>
      <c r="N1071" s="22">
        <f t="shared" si="92"/>
        <v>2742.2498893242341</v>
      </c>
      <c r="O1071" s="14">
        <f t="shared" si="93"/>
        <v>92215877268.249649</v>
      </c>
      <c r="Q1071" s="22"/>
      <c r="V1071" s="16"/>
      <c r="W1071" s="16"/>
      <c r="X1071" s="16"/>
      <c r="Z1071" s="15"/>
      <c r="AA1071" s="16"/>
      <c r="AB1071" s="3"/>
      <c r="AC1071" s="69"/>
      <c r="AD1071" s="3"/>
      <c r="AF1071" s="29"/>
      <c r="AG1071" s="30"/>
      <c r="AH1071" s="29"/>
      <c r="AI1071" s="29"/>
      <c r="AJ1071" s="31"/>
      <c r="AK1071" s="29"/>
      <c r="AL1071" s="30"/>
    </row>
    <row r="1072" spans="1:38">
      <c r="A1072" s="32">
        <v>40885</v>
      </c>
      <c r="B1072" s="9">
        <v>50</v>
      </c>
      <c r="C1072" s="33">
        <v>2.9887139999999999</v>
      </c>
      <c r="D1072" s="34">
        <f t="shared" si="89"/>
        <v>7.8077660954801686</v>
      </c>
      <c r="E1072" s="34">
        <v>1090715.6800512599</v>
      </c>
      <c r="F1072" s="3" t="e">
        <f ca="1">VLOOKUP(A1072,ERCOT_345kv_West_ATC!A:B,2)</f>
        <v>#N/A</v>
      </c>
      <c r="G1072" s="3">
        <f>VLOOKUP(A1072,ERCOT_345kv_West_ATC!G:H,2)</f>
        <v>3.665</v>
      </c>
      <c r="I1072" s="5">
        <f t="shared" si="90"/>
        <v>6</v>
      </c>
      <c r="J1072" s="4">
        <f t="shared" si="91"/>
        <v>144</v>
      </c>
      <c r="K1072" s="4">
        <f t="shared" si="87"/>
        <v>7200</v>
      </c>
      <c r="L1072" s="6">
        <f t="shared" si="88"/>
        <v>21518.7408</v>
      </c>
      <c r="N1072" s="22">
        <f t="shared" si="92"/>
        <v>2756.0688341389946</v>
      </c>
      <c r="O1072" s="14">
        <f t="shared" si="93"/>
        <v>92215877268.249649</v>
      </c>
      <c r="Q1072" s="22"/>
      <c r="V1072" s="16"/>
      <c r="W1072" s="16"/>
      <c r="X1072" s="16"/>
      <c r="Z1072" s="15"/>
      <c r="AA1072" s="16"/>
      <c r="AB1072" s="3"/>
      <c r="AC1072" s="69"/>
      <c r="AD1072" s="3"/>
      <c r="AF1072" s="29"/>
      <c r="AG1072" s="30"/>
      <c r="AH1072" s="29"/>
      <c r="AI1072" s="29"/>
      <c r="AJ1072" s="31"/>
      <c r="AK1072" s="29"/>
      <c r="AL1072" s="30"/>
    </row>
    <row r="1073" spans="1:38">
      <c r="A1073" s="32">
        <v>40886</v>
      </c>
      <c r="B1073" s="9">
        <v>50</v>
      </c>
      <c r="C1073" s="33">
        <v>2.9622850000000001</v>
      </c>
      <c r="D1073" s="34">
        <f t="shared" si="89"/>
        <v>7.8077660954801686</v>
      </c>
      <c r="E1073" s="34">
        <v>1090715.6800512599</v>
      </c>
      <c r="F1073" s="3" t="e">
        <f ca="1">VLOOKUP(A1073,ERCOT_345kv_West_ATC!A:B,2)</f>
        <v>#N/A</v>
      </c>
      <c r="G1073" s="3">
        <f>VLOOKUP(A1073,ERCOT_345kv_West_ATC!G:H,2)</f>
        <v>3.5409999999999999</v>
      </c>
      <c r="I1073" s="5">
        <f t="shared" si="90"/>
        <v>6</v>
      </c>
      <c r="J1073" s="4">
        <f t="shared" si="91"/>
        <v>144</v>
      </c>
      <c r="K1073" s="4">
        <f t="shared" si="87"/>
        <v>7200</v>
      </c>
      <c r="L1073" s="6">
        <f t="shared" si="88"/>
        <v>21328.452000000001</v>
      </c>
      <c r="N1073" s="22">
        <f t="shared" si="92"/>
        <v>2731.6970999357691</v>
      </c>
      <c r="O1073" s="14">
        <f t="shared" si="93"/>
        <v>92215877268.249649</v>
      </c>
      <c r="Q1073" s="22"/>
      <c r="V1073" s="16"/>
      <c r="W1073" s="16"/>
      <c r="X1073" s="16"/>
      <c r="Z1073" s="15"/>
      <c r="AA1073" s="16"/>
      <c r="AB1073" s="3"/>
      <c r="AC1073" s="69"/>
      <c r="AD1073" s="3"/>
      <c r="AF1073" s="29"/>
      <c r="AG1073" s="30"/>
      <c r="AH1073" s="29"/>
      <c r="AI1073" s="29"/>
      <c r="AJ1073" s="31"/>
      <c r="AK1073" s="29"/>
      <c r="AL1073" s="30"/>
    </row>
    <row r="1074" spans="1:38">
      <c r="A1074" s="32">
        <v>40887</v>
      </c>
      <c r="B1074" s="9">
        <v>50</v>
      </c>
      <c r="C1074" s="33">
        <v>3.0543762499999998</v>
      </c>
      <c r="D1074" s="34">
        <f t="shared" si="89"/>
        <v>7.8077660954801686</v>
      </c>
      <c r="E1074" s="34">
        <v>1090715.6800512599</v>
      </c>
      <c r="F1074" s="3" t="e">
        <f ca="1">VLOOKUP(A1074,ERCOT_345kv_West_ATC!A:B,2)</f>
        <v>#N/A</v>
      </c>
      <c r="G1074" s="3">
        <f>VLOOKUP(A1074,ERCOT_345kv_West_ATC!G:H,2)</f>
        <v>3.5409999999999999</v>
      </c>
      <c r="I1074" s="5">
        <f t="shared" si="90"/>
        <v>6</v>
      </c>
      <c r="J1074" s="4">
        <f t="shared" si="91"/>
        <v>144</v>
      </c>
      <c r="K1074" s="4">
        <f t="shared" si="87"/>
        <v>7200</v>
      </c>
      <c r="L1074" s="6">
        <f t="shared" si="88"/>
        <v>21991.508999999998</v>
      </c>
      <c r="N1074" s="22">
        <f t="shared" si="92"/>
        <v>2816.6198540105656</v>
      </c>
      <c r="O1074" s="14">
        <f t="shared" si="93"/>
        <v>92215877268.249649</v>
      </c>
      <c r="Q1074" s="22"/>
      <c r="V1074" s="16"/>
      <c r="W1074" s="16"/>
      <c r="X1074" s="16"/>
      <c r="Z1074" s="15"/>
      <c r="AA1074" s="16"/>
      <c r="AB1074" s="3"/>
      <c r="AC1074" s="69"/>
      <c r="AD1074" s="3"/>
      <c r="AF1074" s="29"/>
      <c r="AG1074" s="30"/>
      <c r="AH1074" s="29"/>
      <c r="AI1074" s="29"/>
      <c r="AJ1074" s="31"/>
      <c r="AK1074" s="29"/>
      <c r="AL1074" s="30"/>
    </row>
    <row r="1075" spans="1:38">
      <c r="A1075" s="32">
        <v>40888</v>
      </c>
      <c r="B1075" s="9">
        <v>50</v>
      </c>
      <c r="C1075" s="33">
        <v>3.25089125</v>
      </c>
      <c r="D1075" s="34">
        <f t="shared" si="89"/>
        <v>7.8077660954801686</v>
      </c>
      <c r="E1075" s="34">
        <v>1090715.6800512599</v>
      </c>
      <c r="F1075" s="3" t="e">
        <f ca="1">VLOOKUP(A1075,ERCOT_345kv_West_ATC!A:B,2)</f>
        <v>#N/A</v>
      </c>
      <c r="G1075" s="3">
        <f>VLOOKUP(A1075,ERCOT_345kv_West_ATC!G:H,2)</f>
        <v>3.5409999999999999</v>
      </c>
      <c r="I1075" s="5">
        <f t="shared" si="90"/>
        <v>6</v>
      </c>
      <c r="J1075" s="4">
        <f t="shared" si="91"/>
        <v>144</v>
      </c>
      <c r="K1075" s="4">
        <f t="shared" si="87"/>
        <v>7200</v>
      </c>
      <c r="L1075" s="6">
        <f t="shared" si="88"/>
        <v>23406.417000000001</v>
      </c>
      <c r="N1075" s="22">
        <f t="shared" si="92"/>
        <v>2997.8378852242672</v>
      </c>
      <c r="O1075" s="14">
        <f t="shared" si="93"/>
        <v>92215877268.249649</v>
      </c>
      <c r="Q1075" s="22"/>
      <c r="V1075" s="16"/>
      <c r="W1075" s="16"/>
      <c r="X1075" s="16"/>
      <c r="Z1075" s="15"/>
      <c r="AA1075" s="16"/>
      <c r="AB1075" s="3"/>
      <c r="AC1075" s="69"/>
      <c r="AD1075" s="3"/>
      <c r="AF1075" s="29"/>
      <c r="AG1075" s="30"/>
      <c r="AH1075" s="29"/>
      <c r="AI1075" s="29"/>
      <c r="AJ1075" s="31"/>
      <c r="AK1075" s="29"/>
      <c r="AL1075" s="30"/>
    </row>
    <row r="1076" spans="1:38">
      <c r="A1076" s="32">
        <v>40889</v>
      </c>
      <c r="B1076" s="9">
        <v>50</v>
      </c>
      <c r="C1076" s="33">
        <v>3.1458729999999999</v>
      </c>
      <c r="D1076" s="34">
        <f t="shared" si="89"/>
        <v>8.2682126129124516</v>
      </c>
      <c r="E1076" s="34">
        <v>1155038.33396364</v>
      </c>
      <c r="F1076" s="3" t="e">
        <f ca="1">VLOOKUP(A1076,ERCOT_345kv_West_ATC!A:B,2)</f>
        <v>#N/A</v>
      </c>
      <c r="G1076" s="3">
        <f>VLOOKUP(A1076,ERCOT_345kv_West_ATC!G:H,2)</f>
        <v>3.484</v>
      </c>
      <c r="I1076" s="5">
        <f t="shared" si="90"/>
        <v>6</v>
      </c>
      <c r="J1076" s="4">
        <f t="shared" si="91"/>
        <v>144</v>
      </c>
      <c r="K1076" s="4">
        <f t="shared" si="87"/>
        <v>7200</v>
      </c>
      <c r="L1076" s="6">
        <f t="shared" si="88"/>
        <v>22650.285599999999</v>
      </c>
      <c r="N1076" s="22">
        <f t="shared" si="92"/>
        <v>2739.4416012751162</v>
      </c>
      <c r="O1076" s="14">
        <f t="shared" si="93"/>
        <v>87080489303.767715</v>
      </c>
      <c r="Q1076" s="22"/>
      <c r="V1076" s="16"/>
      <c r="W1076" s="16"/>
      <c r="X1076" s="16"/>
      <c r="Z1076" s="15"/>
      <c r="AA1076" s="16"/>
      <c r="AB1076" s="3"/>
      <c r="AC1076" s="69"/>
      <c r="AD1076" s="3"/>
      <c r="AF1076" s="29"/>
      <c r="AG1076" s="30"/>
      <c r="AH1076" s="29"/>
      <c r="AI1076" s="29"/>
      <c r="AJ1076" s="31"/>
      <c r="AK1076" s="29"/>
      <c r="AL1076" s="30"/>
    </row>
    <row r="1077" spans="1:38">
      <c r="A1077" s="32">
        <v>40890</v>
      </c>
      <c r="B1077" s="9">
        <v>50</v>
      </c>
      <c r="C1077" s="33">
        <v>3.2498999999999998</v>
      </c>
      <c r="D1077" s="34">
        <f t="shared" si="89"/>
        <v>8.2682126129124516</v>
      </c>
      <c r="E1077" s="34">
        <v>1155038.33396364</v>
      </c>
      <c r="F1077" s="3" t="e">
        <f ca="1">VLOOKUP(A1077,ERCOT_345kv_West_ATC!A:B,2)</f>
        <v>#N/A</v>
      </c>
      <c r="G1077" s="3">
        <f>VLOOKUP(A1077,ERCOT_345kv_West_ATC!G:H,2)</f>
        <v>3.5179999999999998</v>
      </c>
      <c r="I1077" s="5">
        <f t="shared" si="90"/>
        <v>6</v>
      </c>
      <c r="J1077" s="4">
        <f t="shared" si="91"/>
        <v>144</v>
      </c>
      <c r="K1077" s="4">
        <f t="shared" si="87"/>
        <v>7200</v>
      </c>
      <c r="L1077" s="6">
        <f t="shared" si="88"/>
        <v>23399.279999999999</v>
      </c>
      <c r="N1077" s="22">
        <f t="shared" si="92"/>
        <v>2830.0288218831465</v>
      </c>
      <c r="O1077" s="14">
        <f t="shared" si="93"/>
        <v>87080489303.767715</v>
      </c>
      <c r="Q1077" s="22"/>
      <c r="V1077" s="16"/>
      <c r="W1077" s="16"/>
      <c r="X1077" s="16"/>
      <c r="Z1077" s="15"/>
      <c r="AA1077" s="16"/>
      <c r="AB1077" s="3"/>
      <c r="AC1077" s="69"/>
      <c r="AD1077" s="3"/>
      <c r="AF1077" s="29"/>
      <c r="AG1077" s="30"/>
      <c r="AH1077" s="29"/>
      <c r="AI1077" s="29"/>
      <c r="AJ1077" s="31"/>
      <c r="AK1077" s="29"/>
      <c r="AL1077" s="30"/>
    </row>
    <row r="1078" spans="1:38">
      <c r="A1078" s="32">
        <v>40891</v>
      </c>
      <c r="B1078" s="9">
        <v>50</v>
      </c>
      <c r="C1078" s="33">
        <v>3.1476677780000002</v>
      </c>
      <c r="D1078" s="34">
        <f t="shared" si="89"/>
        <v>8.2682126129124516</v>
      </c>
      <c r="E1078" s="34">
        <v>1155038.33396364</v>
      </c>
      <c r="F1078" s="3" t="e">
        <f ca="1">VLOOKUP(A1078,ERCOT_345kv_West_ATC!A:B,2)</f>
        <v>#N/A</v>
      </c>
      <c r="G1078" s="3">
        <f>VLOOKUP(A1078,ERCOT_345kv_West_ATC!G:H,2)</f>
        <v>3.4049999999999998</v>
      </c>
      <c r="I1078" s="5">
        <f t="shared" si="90"/>
        <v>6</v>
      </c>
      <c r="J1078" s="4">
        <f t="shared" si="91"/>
        <v>144</v>
      </c>
      <c r="K1078" s="4">
        <f t="shared" si="87"/>
        <v>7200</v>
      </c>
      <c r="L1078" s="6">
        <f t="shared" si="88"/>
        <v>22663.2080016</v>
      </c>
      <c r="N1078" s="22">
        <f t="shared" si="92"/>
        <v>2741.0045027394326</v>
      </c>
      <c r="O1078" s="14">
        <f t="shared" si="93"/>
        <v>87080489303.767715</v>
      </c>
      <c r="Q1078" s="22"/>
      <c r="V1078" s="16"/>
      <c r="W1078" s="16"/>
      <c r="X1078" s="16"/>
      <c r="Z1078" s="15"/>
      <c r="AA1078" s="16"/>
      <c r="AB1078" s="3"/>
      <c r="AC1078" s="69"/>
      <c r="AD1078" s="3"/>
      <c r="AF1078" s="29"/>
      <c r="AG1078" s="30"/>
      <c r="AH1078" s="29"/>
      <c r="AI1078" s="29"/>
      <c r="AJ1078" s="31"/>
      <c r="AK1078" s="29"/>
      <c r="AL1078" s="30"/>
    </row>
    <row r="1079" spans="1:38">
      <c r="A1079" s="32">
        <v>40892</v>
      </c>
      <c r="B1079" s="9">
        <v>50</v>
      </c>
      <c r="C1079" s="33">
        <v>3.2019916670000002</v>
      </c>
      <c r="D1079" s="34">
        <f t="shared" si="89"/>
        <v>8.2682126129124516</v>
      </c>
      <c r="E1079" s="34">
        <v>1155038.33396364</v>
      </c>
      <c r="F1079" s="3" t="e">
        <f ca="1">VLOOKUP(A1079,ERCOT_345kv_West_ATC!A:B,2)</f>
        <v>#N/A</v>
      </c>
      <c r="G1079" s="3">
        <f>VLOOKUP(A1079,ERCOT_345kv_West_ATC!G:H,2)</f>
        <v>3.391</v>
      </c>
      <c r="I1079" s="5">
        <f t="shared" si="90"/>
        <v>6</v>
      </c>
      <c r="J1079" s="4">
        <f t="shared" si="91"/>
        <v>144</v>
      </c>
      <c r="K1079" s="4">
        <f t="shared" si="87"/>
        <v>7200</v>
      </c>
      <c r="L1079" s="6">
        <f t="shared" si="88"/>
        <v>23054.3400024</v>
      </c>
      <c r="N1079" s="22">
        <f t="shared" si="92"/>
        <v>2788.3100110894684</v>
      </c>
      <c r="O1079" s="14">
        <f t="shared" si="93"/>
        <v>87080489303.767715</v>
      </c>
      <c r="Q1079" s="22"/>
      <c r="V1079" s="16"/>
      <c r="W1079" s="16"/>
      <c r="X1079" s="16"/>
      <c r="Z1079" s="15"/>
      <c r="AA1079" s="16"/>
      <c r="AB1079" s="3"/>
      <c r="AC1079" s="69"/>
      <c r="AD1079" s="3"/>
      <c r="AF1079" s="29"/>
      <c r="AG1079" s="30"/>
      <c r="AH1079" s="29"/>
      <c r="AI1079" s="29"/>
      <c r="AJ1079" s="31"/>
      <c r="AK1079" s="29"/>
      <c r="AL1079" s="30"/>
    </row>
    <row r="1080" spans="1:38">
      <c r="A1080" s="32">
        <v>40893</v>
      </c>
      <c r="B1080" s="9">
        <v>50</v>
      </c>
      <c r="C1080" s="33">
        <v>3.2065950000000001</v>
      </c>
      <c r="D1080" s="34">
        <f t="shared" si="89"/>
        <v>8.2682126129124516</v>
      </c>
      <c r="E1080" s="34">
        <v>1155038.33396364</v>
      </c>
      <c r="F1080" s="3" t="e">
        <f ca="1">VLOOKUP(A1080,ERCOT_345kv_West_ATC!A:B,2)</f>
        <v>#N/A</v>
      </c>
      <c r="G1080" s="3">
        <f>VLOOKUP(A1080,ERCOT_345kv_West_ATC!G:H,2)</f>
        <v>3.3889999999999998</v>
      </c>
      <c r="I1080" s="5">
        <f t="shared" si="90"/>
        <v>6</v>
      </c>
      <c r="J1080" s="4">
        <f t="shared" si="91"/>
        <v>144</v>
      </c>
      <c r="K1080" s="4">
        <f t="shared" si="87"/>
        <v>7200</v>
      </c>
      <c r="L1080" s="6">
        <f t="shared" si="88"/>
        <v>23087.484</v>
      </c>
      <c r="N1080" s="22">
        <f t="shared" si="92"/>
        <v>2792.3186159901502</v>
      </c>
      <c r="O1080" s="14">
        <f t="shared" si="93"/>
        <v>87080489303.767715</v>
      </c>
      <c r="Q1080" s="22"/>
      <c r="V1080" s="16"/>
      <c r="W1080" s="16"/>
      <c r="X1080" s="16"/>
      <c r="Z1080" s="15"/>
      <c r="AA1080" s="16"/>
      <c r="AB1080" s="3"/>
      <c r="AC1080" s="69"/>
      <c r="AD1080" s="3"/>
      <c r="AF1080" s="29"/>
      <c r="AG1080" s="30"/>
      <c r="AH1080" s="29"/>
      <c r="AI1080" s="29"/>
      <c r="AJ1080" s="31"/>
      <c r="AK1080" s="29"/>
      <c r="AL1080" s="30"/>
    </row>
    <row r="1081" spans="1:38">
      <c r="A1081" s="32">
        <v>40894</v>
      </c>
      <c r="B1081" s="9">
        <v>50</v>
      </c>
      <c r="C1081" s="33">
        <v>3.2000233329999999</v>
      </c>
      <c r="D1081" s="34">
        <f t="shared" si="89"/>
        <v>8.2682126129124516</v>
      </c>
      <c r="E1081" s="34">
        <v>1155038.33396364</v>
      </c>
      <c r="F1081" s="3" t="e">
        <f ca="1">VLOOKUP(A1081,ERCOT_345kv_West_ATC!A:B,2)</f>
        <v>#N/A</v>
      </c>
      <c r="G1081" s="3">
        <f>VLOOKUP(A1081,ERCOT_345kv_West_ATC!G:H,2)</f>
        <v>3.3889999999999998</v>
      </c>
      <c r="I1081" s="5">
        <f t="shared" si="90"/>
        <v>6</v>
      </c>
      <c r="J1081" s="4">
        <f t="shared" si="91"/>
        <v>144</v>
      </c>
      <c r="K1081" s="4">
        <f t="shared" si="87"/>
        <v>7200</v>
      </c>
      <c r="L1081" s="6">
        <f t="shared" si="88"/>
        <v>23040.167997599998</v>
      </c>
      <c r="N1081" s="22">
        <f t="shared" si="92"/>
        <v>2786.5959762111356</v>
      </c>
      <c r="O1081" s="14">
        <f t="shared" si="93"/>
        <v>87080489303.767715</v>
      </c>
      <c r="Q1081" s="22"/>
      <c r="V1081" s="16"/>
      <c r="W1081" s="16"/>
      <c r="X1081" s="16"/>
      <c r="Z1081" s="15"/>
      <c r="AA1081" s="16"/>
      <c r="AB1081" s="3"/>
      <c r="AC1081" s="69"/>
      <c r="AD1081" s="3"/>
      <c r="AF1081" s="29"/>
      <c r="AG1081" s="30"/>
      <c r="AH1081" s="29"/>
      <c r="AI1081" s="29"/>
      <c r="AJ1081" s="31"/>
      <c r="AK1081" s="29"/>
      <c r="AL1081" s="30"/>
    </row>
    <row r="1082" spans="1:38">
      <c r="A1082" s="32">
        <v>40895</v>
      </c>
      <c r="B1082" s="9">
        <v>50</v>
      </c>
      <c r="C1082" s="33">
        <v>3.1925050000000001</v>
      </c>
      <c r="D1082" s="34">
        <f t="shared" si="89"/>
        <v>8.2682126129124516</v>
      </c>
      <c r="E1082" s="34">
        <v>1155038.33396364</v>
      </c>
      <c r="F1082" s="3" t="e">
        <f ca="1">VLOOKUP(A1082,ERCOT_345kv_West_ATC!A:B,2)</f>
        <v>#N/A</v>
      </c>
      <c r="G1082" s="3">
        <f>VLOOKUP(A1082,ERCOT_345kv_West_ATC!G:H,2)</f>
        <v>3.3889999999999998</v>
      </c>
      <c r="I1082" s="5">
        <f t="shared" si="90"/>
        <v>6</v>
      </c>
      <c r="J1082" s="4">
        <f t="shared" si="91"/>
        <v>144</v>
      </c>
      <c r="K1082" s="4">
        <f t="shared" ref="K1082:K1145" si="94">J1082*B1082</f>
        <v>7200</v>
      </c>
      <c r="L1082" s="6">
        <f t="shared" ref="L1082:L1145" si="95">K1082*C1082</f>
        <v>22986.036</v>
      </c>
      <c r="N1082" s="22">
        <f t="shared" si="92"/>
        <v>2780.0489750472493</v>
      </c>
      <c r="O1082" s="14">
        <f t="shared" si="93"/>
        <v>87080489303.767715</v>
      </c>
      <c r="Q1082" s="22"/>
      <c r="V1082" s="16"/>
      <c r="W1082" s="16"/>
      <c r="X1082" s="16"/>
      <c r="Z1082" s="15"/>
      <c r="AA1082" s="16"/>
      <c r="AB1082" s="3"/>
      <c r="AC1082" s="69"/>
      <c r="AD1082" s="3"/>
      <c r="AF1082" s="29"/>
      <c r="AG1082" s="30"/>
      <c r="AH1082" s="29"/>
      <c r="AI1082" s="29"/>
      <c r="AJ1082" s="31"/>
      <c r="AK1082" s="29"/>
      <c r="AL1082" s="30"/>
    </row>
    <row r="1083" spans="1:38">
      <c r="A1083" s="32">
        <v>40896</v>
      </c>
      <c r="B1083" s="9">
        <v>50</v>
      </c>
      <c r="C1083" s="33">
        <v>3.5238749999999999</v>
      </c>
      <c r="D1083" s="34">
        <f t="shared" si="89"/>
        <v>8.2682126129124516</v>
      </c>
      <c r="E1083" s="34">
        <v>1155038.33396364</v>
      </c>
      <c r="F1083" s="3" t="e">
        <f ca="1">VLOOKUP(A1083,ERCOT_345kv_West_ATC!A:B,2)</f>
        <v>#N/A</v>
      </c>
      <c r="G1083" s="3">
        <f>VLOOKUP(A1083,ERCOT_345kv_West_ATC!G:H,2)</f>
        <v>3.3620000000000001</v>
      </c>
      <c r="I1083" s="5">
        <f t="shared" si="90"/>
        <v>6</v>
      </c>
      <c r="J1083" s="4">
        <f t="shared" si="91"/>
        <v>144</v>
      </c>
      <c r="K1083" s="4">
        <f t="shared" si="94"/>
        <v>7200</v>
      </c>
      <c r="L1083" s="6">
        <f t="shared" si="95"/>
        <v>25371.899999999998</v>
      </c>
      <c r="N1083" s="22">
        <f t="shared" si="92"/>
        <v>3068.6075924531442</v>
      </c>
      <c r="O1083" s="14">
        <f t="shared" si="93"/>
        <v>87080489303.767715</v>
      </c>
      <c r="Q1083" s="22"/>
      <c r="V1083" s="16"/>
      <c r="W1083" s="16"/>
      <c r="X1083" s="16"/>
      <c r="Z1083" s="15"/>
      <c r="AA1083" s="16"/>
      <c r="AB1083" s="3"/>
      <c r="AC1083" s="69"/>
      <c r="AD1083" s="3"/>
      <c r="AF1083" s="29"/>
      <c r="AG1083" s="30"/>
      <c r="AH1083" s="29"/>
      <c r="AI1083" s="29"/>
      <c r="AJ1083" s="31"/>
      <c r="AK1083" s="29"/>
      <c r="AL1083" s="30"/>
    </row>
    <row r="1084" spans="1:38">
      <c r="A1084" s="32">
        <v>40897</v>
      </c>
      <c r="B1084" s="9">
        <v>50</v>
      </c>
      <c r="C1084" s="33">
        <v>3.9810724240000002</v>
      </c>
      <c r="D1084" s="34">
        <f t="shared" si="89"/>
        <v>8.2682126129124516</v>
      </c>
      <c r="E1084" s="34">
        <v>1155038.33396364</v>
      </c>
      <c r="F1084" s="3" t="e">
        <f ca="1">VLOOKUP(A1084,ERCOT_345kv_West_ATC!A:B,2)</f>
        <v>#N/A</v>
      </c>
      <c r="G1084" s="3">
        <f>VLOOKUP(A1084,ERCOT_345kv_West_ATC!G:H,2)</f>
        <v>3.3980000000000001</v>
      </c>
      <c r="I1084" s="5">
        <f t="shared" si="90"/>
        <v>6</v>
      </c>
      <c r="J1084" s="4">
        <f t="shared" si="91"/>
        <v>144</v>
      </c>
      <c r="K1084" s="4">
        <f t="shared" si="94"/>
        <v>7200</v>
      </c>
      <c r="L1084" s="6">
        <f t="shared" si="95"/>
        <v>28663.7214528</v>
      </c>
      <c r="N1084" s="22">
        <f t="shared" si="92"/>
        <v>3466.7373463565659</v>
      </c>
      <c r="O1084" s="14">
        <f t="shared" si="93"/>
        <v>87080489303.767715</v>
      </c>
      <c r="Q1084" s="22"/>
      <c r="V1084" s="16"/>
      <c r="W1084" s="16"/>
      <c r="X1084" s="16"/>
      <c r="Z1084" s="15"/>
      <c r="AA1084" s="16"/>
      <c r="AB1084" s="3"/>
      <c r="AC1084" s="69"/>
      <c r="AD1084" s="3"/>
      <c r="AF1084" s="29"/>
      <c r="AG1084" s="30"/>
      <c r="AH1084" s="29"/>
      <c r="AI1084" s="29"/>
      <c r="AJ1084" s="31"/>
      <c r="AK1084" s="29"/>
      <c r="AL1084" s="30"/>
    </row>
    <row r="1085" spans="1:38">
      <c r="A1085" s="32">
        <v>40898</v>
      </c>
      <c r="B1085" s="9">
        <v>50</v>
      </c>
      <c r="C1085" s="33">
        <v>3.8820999999999999</v>
      </c>
      <c r="D1085" s="34">
        <f t="shared" si="89"/>
        <v>8.2682126129124516</v>
      </c>
      <c r="E1085" s="34">
        <v>1155038.33396364</v>
      </c>
      <c r="F1085" s="3" t="e">
        <f ca="1">VLOOKUP(A1085,ERCOT_345kv_West_ATC!A:B,2)</f>
        <v>#N/A</v>
      </c>
      <c r="G1085" s="3">
        <f>VLOOKUP(A1085,ERCOT_345kv_West_ATC!G:H,2)</f>
        <v>3.43</v>
      </c>
      <c r="I1085" s="5">
        <f t="shared" si="90"/>
        <v>6</v>
      </c>
      <c r="J1085" s="4">
        <f t="shared" si="91"/>
        <v>144</v>
      </c>
      <c r="K1085" s="4">
        <f t="shared" si="94"/>
        <v>7200</v>
      </c>
      <c r="L1085" s="6">
        <f t="shared" si="95"/>
        <v>27951.119999999999</v>
      </c>
      <c r="N1085" s="22">
        <f t="shared" si="92"/>
        <v>3380.5516752615663</v>
      </c>
      <c r="O1085" s="14">
        <f t="shared" si="93"/>
        <v>87080489303.767715</v>
      </c>
      <c r="Q1085" s="22"/>
      <c r="V1085" s="16"/>
      <c r="W1085" s="16"/>
      <c r="X1085" s="16"/>
      <c r="Z1085" s="15"/>
      <c r="AA1085" s="16"/>
      <c r="AB1085" s="3"/>
      <c r="AC1085" s="69"/>
      <c r="AD1085" s="3"/>
      <c r="AF1085" s="29"/>
      <c r="AG1085" s="30"/>
      <c r="AH1085" s="29"/>
      <c r="AI1085" s="29"/>
      <c r="AJ1085" s="31"/>
      <c r="AK1085" s="29"/>
      <c r="AL1085" s="30"/>
    </row>
    <row r="1086" spans="1:38">
      <c r="A1086" s="32">
        <v>40899</v>
      </c>
      <c r="B1086" s="9">
        <v>50</v>
      </c>
      <c r="C1086" s="33">
        <v>3.9082362499999999</v>
      </c>
      <c r="D1086" s="34">
        <f t="shared" si="89"/>
        <v>8.2682126129124516</v>
      </c>
      <c r="E1086" s="34">
        <v>1155038.33396364</v>
      </c>
      <c r="F1086" s="3" t="e">
        <f ca="1">VLOOKUP(A1086,ERCOT_345kv_West_ATC!A:B,2)</f>
        <v>#N/A</v>
      </c>
      <c r="G1086" s="3">
        <f>VLOOKUP(A1086,ERCOT_345kv_West_ATC!G:H,2)</f>
        <v>3.4350000000000001</v>
      </c>
      <c r="I1086" s="5">
        <f t="shared" si="90"/>
        <v>6</v>
      </c>
      <c r="J1086" s="4">
        <f t="shared" si="91"/>
        <v>144</v>
      </c>
      <c r="K1086" s="4">
        <f t="shared" si="94"/>
        <v>7200</v>
      </c>
      <c r="L1086" s="6">
        <f t="shared" si="95"/>
        <v>28139.300999999999</v>
      </c>
      <c r="N1086" s="22">
        <f t="shared" si="92"/>
        <v>3403.3112496472222</v>
      </c>
      <c r="O1086" s="14">
        <f t="shared" si="93"/>
        <v>87080489303.767715</v>
      </c>
      <c r="Q1086" s="22"/>
      <c r="V1086" s="16"/>
      <c r="W1086" s="16"/>
      <c r="X1086" s="16"/>
      <c r="Z1086" s="15"/>
      <c r="AA1086" s="16"/>
      <c r="AB1086" s="3"/>
      <c r="AC1086" s="69"/>
      <c r="AD1086" s="3"/>
      <c r="AF1086" s="29"/>
      <c r="AG1086" s="30"/>
      <c r="AH1086" s="29"/>
      <c r="AI1086" s="29"/>
      <c r="AJ1086" s="31"/>
      <c r="AK1086" s="29"/>
      <c r="AL1086" s="30"/>
    </row>
    <row r="1087" spans="1:38">
      <c r="A1087" s="32">
        <v>40900</v>
      </c>
      <c r="B1087" s="9">
        <v>50</v>
      </c>
      <c r="C1087" s="33">
        <v>3.94678</v>
      </c>
      <c r="D1087" s="34">
        <f t="shared" si="89"/>
        <v>8.2682126129124516</v>
      </c>
      <c r="E1087" s="34">
        <v>1155038.33396364</v>
      </c>
      <c r="F1087" s="3" t="e">
        <f ca="1">VLOOKUP(A1087,ERCOT_345kv_West_ATC!A:B,2)</f>
        <v>#N/A</v>
      </c>
      <c r="G1087" s="3">
        <f>VLOOKUP(A1087,ERCOT_345kv_West_ATC!G:H,2)</f>
        <v>3.3849999999999998</v>
      </c>
      <c r="I1087" s="5">
        <f t="shared" si="90"/>
        <v>6</v>
      </c>
      <c r="J1087" s="4">
        <f t="shared" si="91"/>
        <v>144</v>
      </c>
      <c r="K1087" s="4">
        <f t="shared" si="94"/>
        <v>7200</v>
      </c>
      <c r="L1087" s="6">
        <f t="shared" si="95"/>
        <v>28416.815999999999</v>
      </c>
      <c r="N1087" s="22">
        <f t="shared" si="92"/>
        <v>3436.8753357432429</v>
      </c>
      <c r="O1087" s="14">
        <f t="shared" si="93"/>
        <v>87080489303.767715</v>
      </c>
      <c r="Q1087" s="22"/>
      <c r="V1087" s="16"/>
      <c r="W1087" s="16"/>
      <c r="X1087" s="16"/>
      <c r="Z1087" s="15"/>
      <c r="AA1087" s="16"/>
      <c r="AB1087" s="3"/>
      <c r="AC1087" s="69"/>
      <c r="AD1087" s="3"/>
      <c r="AF1087" s="29"/>
      <c r="AG1087" s="30"/>
      <c r="AH1087" s="29"/>
      <c r="AI1087" s="29"/>
      <c r="AJ1087" s="31"/>
      <c r="AK1087" s="29"/>
      <c r="AL1087" s="30"/>
    </row>
    <row r="1088" spans="1:38">
      <c r="A1088" s="32">
        <v>40901</v>
      </c>
      <c r="B1088" s="9">
        <v>50</v>
      </c>
      <c r="C1088" s="33">
        <v>3.94</v>
      </c>
      <c r="D1088" s="34">
        <f t="shared" si="89"/>
        <v>8.2682126129124516</v>
      </c>
      <c r="E1088" s="34">
        <v>1155038.33396364</v>
      </c>
      <c r="F1088" s="3" t="e">
        <f ca="1">VLOOKUP(A1088,ERCOT_345kv_West_ATC!A:B,2)</f>
        <v>#N/A</v>
      </c>
      <c r="G1088" s="3">
        <f>VLOOKUP(A1088,ERCOT_345kv_West_ATC!G:H,2)</f>
        <v>3.3849999999999998</v>
      </c>
      <c r="I1088" s="5">
        <f t="shared" si="90"/>
        <v>6</v>
      </c>
      <c r="J1088" s="4">
        <f t="shared" si="91"/>
        <v>144</v>
      </c>
      <c r="K1088" s="4">
        <f t="shared" si="94"/>
        <v>7200</v>
      </c>
      <c r="L1088" s="6">
        <f t="shared" si="95"/>
        <v>28368</v>
      </c>
      <c r="N1088" s="22">
        <f t="shared" si="92"/>
        <v>3430.9712785684478</v>
      </c>
      <c r="O1088" s="14">
        <f t="shared" si="93"/>
        <v>87080489303.767715</v>
      </c>
      <c r="Q1088" s="22"/>
      <c r="V1088" s="16"/>
      <c r="W1088" s="16"/>
      <c r="X1088" s="16"/>
      <c r="Z1088" s="15"/>
      <c r="AA1088" s="16"/>
      <c r="AB1088" s="3"/>
      <c r="AC1088" s="69"/>
      <c r="AD1088" s="3"/>
      <c r="AF1088" s="29"/>
      <c r="AG1088" s="30"/>
      <c r="AH1088" s="29"/>
      <c r="AI1088" s="29"/>
      <c r="AJ1088" s="31"/>
      <c r="AK1088" s="29"/>
      <c r="AL1088" s="30"/>
    </row>
    <row r="1089" spans="1:38">
      <c r="A1089" s="32">
        <v>40902</v>
      </c>
      <c r="B1089" s="9">
        <v>50</v>
      </c>
      <c r="C1089" s="33">
        <v>4.2249999999999996</v>
      </c>
      <c r="D1089" s="34">
        <f t="shared" si="89"/>
        <v>8.2682126129124516</v>
      </c>
      <c r="E1089" s="34">
        <v>1155038.33396364</v>
      </c>
      <c r="F1089" s="3" t="e">
        <f ca="1">VLOOKUP(A1089,ERCOT_345kv_West_ATC!A:B,2)</f>
        <v>#N/A</v>
      </c>
      <c r="G1089" s="3">
        <f>VLOOKUP(A1089,ERCOT_345kv_West_ATC!G:H,2)</f>
        <v>3.3849999999999998</v>
      </c>
      <c r="I1089" s="5">
        <f t="shared" si="90"/>
        <v>6</v>
      </c>
      <c r="J1089" s="4">
        <f t="shared" si="91"/>
        <v>144</v>
      </c>
      <c r="K1089" s="4">
        <f t="shared" si="94"/>
        <v>7200</v>
      </c>
      <c r="L1089" s="6">
        <f t="shared" si="95"/>
        <v>30419.999999999996</v>
      </c>
      <c r="N1089" s="22">
        <f t="shared" si="92"/>
        <v>3679.1506730841852</v>
      </c>
      <c r="O1089" s="14">
        <f t="shared" si="93"/>
        <v>87080489303.767715</v>
      </c>
      <c r="Q1089" s="22"/>
      <c r="V1089" s="16"/>
      <c r="W1089" s="16"/>
      <c r="X1089" s="16"/>
      <c r="Z1089" s="15"/>
      <c r="AA1089" s="16"/>
      <c r="AB1089" s="3"/>
      <c r="AC1089" s="69"/>
      <c r="AD1089" s="3"/>
      <c r="AF1089" s="29"/>
      <c r="AG1089" s="30"/>
      <c r="AH1089" s="29"/>
      <c r="AI1089" s="29"/>
      <c r="AJ1089" s="31"/>
      <c r="AK1089" s="29"/>
      <c r="AL1089" s="30"/>
    </row>
    <row r="1090" spans="1:38">
      <c r="A1090" s="32">
        <v>40903</v>
      </c>
      <c r="B1090" s="9">
        <v>50</v>
      </c>
      <c r="C1090" s="33">
        <v>4.0115994119999998</v>
      </c>
      <c r="D1090" s="34">
        <f t="shared" si="89"/>
        <v>8.3032254575731876</v>
      </c>
      <c r="E1090" s="34">
        <v>1159929.49722438</v>
      </c>
      <c r="F1090" s="3" t="e">
        <f ca="1">VLOOKUP(A1090,ERCOT_345kv_West_ATC!A:B,2)</f>
        <v>#N/A</v>
      </c>
      <c r="G1090" s="3">
        <f>VLOOKUP(A1090,ERCOT_345kv_West_ATC!G:H,2)</f>
        <v>3.3849999999999998</v>
      </c>
      <c r="I1090" s="5">
        <f t="shared" si="90"/>
        <v>6</v>
      </c>
      <c r="J1090" s="4">
        <f t="shared" si="91"/>
        <v>144</v>
      </c>
      <c r="K1090" s="4">
        <f t="shared" si="94"/>
        <v>7200</v>
      </c>
      <c r="L1090" s="6">
        <f t="shared" si="95"/>
        <v>28883.5157664</v>
      </c>
      <c r="N1090" s="22">
        <f t="shared" si="92"/>
        <v>3478.5898460767421</v>
      </c>
      <c r="O1090" s="14">
        <f t="shared" si="93"/>
        <v>86713290356.737686</v>
      </c>
      <c r="Q1090" s="22"/>
      <c r="V1090" s="16"/>
      <c r="W1090" s="16"/>
      <c r="X1090" s="16"/>
      <c r="Z1090" s="15"/>
      <c r="AA1090" s="16"/>
      <c r="AB1090" s="3"/>
      <c r="AC1090" s="69"/>
      <c r="AD1090" s="3"/>
      <c r="AF1090" s="29"/>
      <c r="AG1090" s="30"/>
      <c r="AH1090" s="29"/>
      <c r="AI1090" s="29"/>
      <c r="AJ1090" s="31"/>
      <c r="AK1090" s="29"/>
      <c r="AL1090" s="30"/>
    </row>
    <row r="1091" spans="1:38">
      <c r="A1091" s="32">
        <v>40904</v>
      </c>
      <c r="B1091" s="9">
        <v>50</v>
      </c>
      <c r="C1091" s="33">
        <v>4.1077450000000004</v>
      </c>
      <c r="D1091" s="34">
        <f t="shared" si="89"/>
        <v>8.3032254575731876</v>
      </c>
      <c r="E1091" s="34">
        <v>1159929.49722438</v>
      </c>
      <c r="F1091" s="3" t="e">
        <f ca="1">VLOOKUP(A1091,ERCOT_345kv_West_ATC!A:B,2)</f>
        <v>#N/A</v>
      </c>
      <c r="G1091" s="3">
        <f>VLOOKUP(A1091,ERCOT_345kv_West_ATC!G:H,2)</f>
        <v>3.383</v>
      </c>
      <c r="I1091" s="5">
        <f t="shared" si="90"/>
        <v>6</v>
      </c>
      <c r="J1091" s="4">
        <f t="shared" si="91"/>
        <v>144</v>
      </c>
      <c r="K1091" s="4">
        <f t="shared" si="94"/>
        <v>7200</v>
      </c>
      <c r="L1091" s="6">
        <f t="shared" si="95"/>
        <v>29575.764000000003</v>
      </c>
      <c r="N1091" s="22">
        <f t="shared" si="92"/>
        <v>3561.9608489643751</v>
      </c>
      <c r="O1091" s="14">
        <f t="shared" si="93"/>
        <v>86713290356.737686</v>
      </c>
      <c r="Q1091" s="22"/>
      <c r="V1091" s="16"/>
      <c r="W1091" s="16"/>
      <c r="X1091" s="16"/>
      <c r="Z1091" s="15"/>
      <c r="AA1091" s="16"/>
      <c r="AB1091" s="3"/>
      <c r="AC1091" s="69"/>
      <c r="AD1091" s="3"/>
      <c r="AF1091" s="29"/>
      <c r="AG1091" s="30"/>
      <c r="AH1091" s="29"/>
      <c r="AI1091" s="29"/>
      <c r="AJ1091" s="31"/>
      <c r="AK1091" s="29"/>
      <c r="AL1091" s="30"/>
    </row>
    <row r="1092" spans="1:38">
      <c r="A1092" s="32">
        <v>40905</v>
      </c>
      <c r="B1092" s="9">
        <v>50</v>
      </c>
      <c r="C1092" s="33">
        <v>4.1839014790000002</v>
      </c>
      <c r="D1092" s="34">
        <f t="shared" si="89"/>
        <v>8.3032254575731876</v>
      </c>
      <c r="E1092" s="34">
        <v>1159929.49722438</v>
      </c>
      <c r="F1092" s="3" t="e">
        <f ca="1">VLOOKUP(A1092,ERCOT_345kv_West_ATC!A:B,2)</f>
        <v>#N/A</v>
      </c>
      <c r="G1092" s="3">
        <f>VLOOKUP(A1092,ERCOT_345kv_West_ATC!G:H,2)</f>
        <v>3.3479999999999999</v>
      </c>
      <c r="I1092" s="5">
        <f t="shared" si="90"/>
        <v>6</v>
      </c>
      <c r="J1092" s="4">
        <f t="shared" si="91"/>
        <v>144</v>
      </c>
      <c r="K1092" s="4">
        <f t="shared" si="94"/>
        <v>7200</v>
      </c>
      <c r="L1092" s="6">
        <f t="shared" si="95"/>
        <v>30124.0906488</v>
      </c>
      <c r="N1092" s="22">
        <f t="shared" si="92"/>
        <v>3627.9986377251125</v>
      </c>
      <c r="O1092" s="14">
        <f t="shared" si="93"/>
        <v>86713290356.737686</v>
      </c>
      <c r="Q1092" s="22"/>
      <c r="V1092" s="16"/>
      <c r="W1092" s="16"/>
      <c r="X1092" s="16"/>
      <c r="Z1092" s="15"/>
      <c r="AA1092" s="16"/>
      <c r="AB1092" s="3"/>
      <c r="AC1092" s="69"/>
      <c r="AD1092" s="3"/>
      <c r="AF1092" s="29"/>
      <c r="AG1092" s="30"/>
      <c r="AH1092" s="29"/>
      <c r="AI1092" s="29"/>
      <c r="AJ1092" s="31"/>
      <c r="AK1092" s="29"/>
      <c r="AL1092" s="30"/>
    </row>
    <row r="1093" spans="1:38">
      <c r="A1093" s="32">
        <v>40906</v>
      </c>
      <c r="B1093" s="9">
        <v>50</v>
      </c>
      <c r="C1093" s="33">
        <v>4.1665666669999997</v>
      </c>
      <c r="D1093" s="34">
        <f t="shared" si="89"/>
        <v>8.3032254575731876</v>
      </c>
      <c r="E1093" s="34">
        <v>1159929.49722438</v>
      </c>
      <c r="F1093" s="3" t="e">
        <f ca="1">VLOOKUP(A1093,ERCOT_345kv_West_ATC!A:B,2)</f>
        <v>#N/A</v>
      </c>
      <c r="G1093" s="3">
        <f>VLOOKUP(A1093,ERCOT_345kv_West_ATC!G:H,2)</f>
        <v>3.96</v>
      </c>
      <c r="I1093" s="5">
        <f t="shared" si="90"/>
        <v>6</v>
      </c>
      <c r="J1093" s="4">
        <f t="shared" si="91"/>
        <v>144</v>
      </c>
      <c r="K1093" s="4">
        <f t="shared" si="94"/>
        <v>7200</v>
      </c>
      <c r="L1093" s="6">
        <f t="shared" si="95"/>
        <v>29999.280002399999</v>
      </c>
      <c r="N1093" s="22">
        <f t="shared" si="92"/>
        <v>3612.9670518627581</v>
      </c>
      <c r="O1093" s="14">
        <f t="shared" si="93"/>
        <v>86713290356.737686</v>
      </c>
      <c r="Q1093" s="22"/>
      <c r="V1093" s="16"/>
      <c r="W1093" s="16"/>
      <c r="X1093" s="16"/>
      <c r="Z1093" s="15"/>
      <c r="AA1093" s="16"/>
      <c r="AB1093" s="3"/>
      <c r="AC1093" s="69"/>
      <c r="AD1093" s="3"/>
      <c r="AF1093" s="29"/>
      <c r="AG1093" s="30"/>
      <c r="AH1093" s="29"/>
      <c r="AI1093" s="29"/>
      <c r="AJ1093" s="31"/>
      <c r="AK1093" s="29"/>
      <c r="AL1093" s="30"/>
    </row>
    <row r="1094" spans="1:38">
      <c r="A1094" s="32">
        <v>40907</v>
      </c>
      <c r="B1094" s="9">
        <v>50</v>
      </c>
      <c r="C1094" s="33">
        <v>4.2478428570000002</v>
      </c>
      <c r="D1094" s="34">
        <f t="shared" si="89"/>
        <v>8.3032254575731876</v>
      </c>
      <c r="E1094" s="34">
        <v>1159929.49722438</v>
      </c>
      <c r="F1094" s="3" t="e">
        <f ca="1">VLOOKUP(A1094,ERCOT_345kv_West_ATC!A:B,2)</f>
        <v>#N/A</v>
      </c>
      <c r="G1094" s="3">
        <f>VLOOKUP(A1094,ERCOT_345kv_West_ATC!G:H,2)</f>
        <v>3.9409999999999998</v>
      </c>
      <c r="I1094" s="5">
        <f t="shared" si="90"/>
        <v>6</v>
      </c>
      <c r="J1094" s="4">
        <f t="shared" si="91"/>
        <v>144</v>
      </c>
      <c r="K1094" s="4">
        <f t="shared" si="94"/>
        <v>7200</v>
      </c>
      <c r="L1094" s="6">
        <f t="shared" si="95"/>
        <v>30584.4685704</v>
      </c>
      <c r="N1094" s="22">
        <f t="shared" si="92"/>
        <v>3683.4443104883517</v>
      </c>
      <c r="O1094" s="14">
        <f t="shared" si="93"/>
        <v>86713290356.737686</v>
      </c>
      <c r="Q1094" s="22"/>
      <c r="V1094" s="16"/>
      <c r="W1094" s="16"/>
      <c r="X1094" s="16"/>
      <c r="Z1094" s="15"/>
      <c r="AA1094" s="16"/>
      <c r="AB1094" s="3"/>
      <c r="AC1094" s="69"/>
      <c r="AD1094" s="3"/>
      <c r="AF1094" s="29"/>
      <c r="AG1094" s="30"/>
      <c r="AH1094" s="29"/>
      <c r="AI1094" s="29"/>
      <c r="AJ1094" s="31"/>
      <c r="AK1094" s="29"/>
      <c r="AL1094" s="30"/>
    </row>
    <row r="1095" spans="1:38">
      <c r="A1095" s="32">
        <v>40908</v>
      </c>
      <c r="B1095" s="9">
        <v>50</v>
      </c>
      <c r="C1095" s="33">
        <v>4.7216290909999996</v>
      </c>
      <c r="D1095" s="34">
        <f t="shared" si="89"/>
        <v>8.3032254575731876</v>
      </c>
      <c r="E1095" s="34">
        <v>1159929.49722438</v>
      </c>
      <c r="F1095" s="3" t="e">
        <f ca="1">VLOOKUP(A1095,ERCOT_345kv_West_ATC!A:B,2)</f>
        <v>#N/A</v>
      </c>
      <c r="G1095" s="3">
        <f>VLOOKUP(A1095,ERCOT_345kv_West_ATC!G:H,2)</f>
        <v>3.9409999999999998</v>
      </c>
      <c r="I1095" s="5">
        <f t="shared" si="90"/>
        <v>6</v>
      </c>
      <c r="J1095" s="4">
        <f t="shared" si="91"/>
        <v>144</v>
      </c>
      <c r="K1095" s="4">
        <f t="shared" si="94"/>
        <v>7200</v>
      </c>
      <c r="L1095" s="6">
        <f t="shared" si="95"/>
        <v>33995.729455199995</v>
      </c>
      <c r="N1095" s="22">
        <f t="shared" si="92"/>
        <v>4094.2799432470238</v>
      </c>
      <c r="O1095" s="14">
        <f t="shared" si="93"/>
        <v>86713290356.737686</v>
      </c>
      <c r="Q1095" s="22"/>
      <c r="V1095" s="16"/>
      <c r="W1095" s="16"/>
      <c r="X1095" s="16"/>
      <c r="Z1095" s="15"/>
      <c r="AA1095" s="16"/>
      <c r="AB1095" s="3"/>
      <c r="AC1095" s="69"/>
      <c r="AD1095" s="3"/>
      <c r="AF1095" s="29"/>
      <c r="AG1095" s="30"/>
      <c r="AH1095" s="29"/>
      <c r="AI1095" s="29"/>
      <c r="AJ1095" s="31"/>
      <c r="AK1095" s="29"/>
      <c r="AL1095" s="30"/>
    </row>
    <row r="1096" spans="1:38">
      <c r="A1096" s="32">
        <v>40909</v>
      </c>
      <c r="B1096" s="9">
        <v>50</v>
      </c>
      <c r="C1096" s="33">
        <v>5.2783990909999998</v>
      </c>
      <c r="D1096" s="34">
        <f t="shared" si="89"/>
        <v>8.3032254575731876</v>
      </c>
      <c r="E1096" s="34">
        <v>1159929.49722438</v>
      </c>
      <c r="F1096" s="3" t="e">
        <f ca="1">VLOOKUP(A1096,ERCOT_345kv_West_ATC!A:B,2)</f>
        <v>#N/A</v>
      </c>
      <c r="G1096" s="3">
        <f>VLOOKUP(A1096,ERCOT_345kv_West_ATC!G:H,2)</f>
        <v>3.9409999999999998</v>
      </c>
      <c r="I1096" s="5">
        <f t="shared" si="90"/>
        <v>6</v>
      </c>
      <c r="J1096" s="4">
        <f t="shared" si="91"/>
        <v>144</v>
      </c>
      <c r="K1096" s="4">
        <f t="shared" si="94"/>
        <v>7200</v>
      </c>
      <c r="L1096" s="6">
        <f t="shared" si="95"/>
        <v>38004.473455200001</v>
      </c>
      <c r="N1096" s="22">
        <f t="shared" si="92"/>
        <v>4577.0735299662329</v>
      </c>
      <c r="O1096" s="14">
        <f t="shared" si="93"/>
        <v>86713290356.737686</v>
      </c>
      <c r="Q1096" s="22"/>
      <c r="V1096" s="16"/>
      <c r="W1096" s="16"/>
      <c r="X1096" s="16"/>
      <c r="Z1096" s="15"/>
      <c r="AA1096" s="16"/>
      <c r="AB1096" s="3"/>
      <c r="AC1096" s="69"/>
      <c r="AD1096" s="3"/>
      <c r="AF1096" s="29"/>
      <c r="AG1096" s="30"/>
      <c r="AH1096" s="29"/>
      <c r="AI1096" s="29"/>
      <c r="AJ1096" s="31"/>
      <c r="AK1096" s="29"/>
      <c r="AL1096" s="30"/>
    </row>
    <row r="1097" spans="1:38">
      <c r="A1097" s="32">
        <v>40910</v>
      </c>
      <c r="B1097" s="9">
        <v>50</v>
      </c>
      <c r="C1097" s="33">
        <v>5.21678</v>
      </c>
      <c r="D1097" s="34">
        <f t="shared" si="89"/>
        <v>8.3032254575731876</v>
      </c>
      <c r="E1097" s="34">
        <v>1159929.49722438</v>
      </c>
      <c r="F1097" s="3" t="e">
        <f ca="1">VLOOKUP(A1097,ERCOT_345kv_West_ATC!A:B,2)</f>
        <v>#N/A</v>
      </c>
      <c r="G1097" s="3">
        <f>VLOOKUP(A1097,ERCOT_345kv_West_ATC!G:H,2)</f>
        <v>3.9409999999999998</v>
      </c>
      <c r="I1097" s="5">
        <f t="shared" si="90"/>
        <v>6</v>
      </c>
      <c r="J1097" s="4">
        <f t="shared" si="91"/>
        <v>144</v>
      </c>
      <c r="K1097" s="4">
        <f t="shared" si="94"/>
        <v>7200</v>
      </c>
      <c r="L1097" s="6">
        <f t="shared" si="95"/>
        <v>37560.815999999999</v>
      </c>
      <c r="N1097" s="22">
        <f t="shared" si="92"/>
        <v>4523.6415886722207</v>
      </c>
      <c r="O1097" s="14">
        <f t="shared" si="93"/>
        <v>86713290356.737686</v>
      </c>
      <c r="Q1097" s="22"/>
      <c r="V1097" s="16"/>
      <c r="W1097" s="16"/>
      <c r="X1097" s="16"/>
      <c r="Z1097" s="15"/>
      <c r="AA1097" s="16"/>
      <c r="AB1097" s="3"/>
      <c r="AC1097" s="69"/>
      <c r="AD1097" s="3"/>
      <c r="AF1097" s="29"/>
      <c r="AG1097" s="30"/>
      <c r="AH1097" s="29"/>
      <c r="AI1097" s="29"/>
      <c r="AJ1097" s="31"/>
      <c r="AK1097" s="29"/>
      <c r="AL1097" s="30"/>
    </row>
    <row r="1098" spans="1:38">
      <c r="A1098" s="32">
        <v>40911</v>
      </c>
      <c r="B1098" s="9">
        <v>50</v>
      </c>
      <c r="C1098" s="33">
        <v>4.8834277779999997</v>
      </c>
      <c r="D1098" s="34">
        <f t="shared" si="89"/>
        <v>8.3032254575731876</v>
      </c>
      <c r="E1098" s="34">
        <v>1159929.49722438</v>
      </c>
      <c r="F1098" s="3" t="e">
        <f ca="1">VLOOKUP(A1098,ERCOT_345kv_West_ATC!A:B,2)</f>
        <v>#N/A</v>
      </c>
      <c r="G1098" s="3">
        <f>VLOOKUP(A1098,ERCOT_345kv_West_ATC!G:H,2)</f>
        <v>3.9340000000000002</v>
      </c>
      <c r="I1098" s="5">
        <f t="shared" si="90"/>
        <v>6</v>
      </c>
      <c r="J1098" s="4">
        <f t="shared" si="91"/>
        <v>144</v>
      </c>
      <c r="K1098" s="4">
        <f t="shared" si="94"/>
        <v>7200</v>
      </c>
      <c r="L1098" s="6">
        <f t="shared" si="95"/>
        <v>35160.680001599998</v>
      </c>
      <c r="N1098" s="22">
        <f t="shared" si="92"/>
        <v>4234.5809084987231</v>
      </c>
      <c r="O1098" s="14">
        <f t="shared" si="93"/>
        <v>86713290356.737686</v>
      </c>
      <c r="Q1098" s="22"/>
      <c r="V1098" s="16"/>
      <c r="W1098" s="16"/>
      <c r="X1098" s="16"/>
      <c r="Z1098" s="15"/>
      <c r="AA1098" s="16"/>
      <c r="AB1098" s="3"/>
      <c r="AC1098" s="69"/>
      <c r="AD1098" s="3"/>
      <c r="AF1098" s="29"/>
      <c r="AG1098" s="30"/>
      <c r="AH1098" s="29"/>
      <c r="AI1098" s="29"/>
      <c r="AJ1098" s="31"/>
      <c r="AK1098" s="29"/>
      <c r="AL1098" s="30"/>
    </row>
    <row r="1099" spans="1:38">
      <c r="A1099" s="32">
        <v>40912</v>
      </c>
      <c r="B1099" s="9">
        <v>50</v>
      </c>
      <c r="C1099" s="33">
        <v>5.5874899999999998</v>
      </c>
      <c r="D1099" s="34">
        <f t="shared" si="89"/>
        <v>8.3032254575731876</v>
      </c>
      <c r="E1099" s="34">
        <v>1159929.49722438</v>
      </c>
      <c r="F1099" s="3" t="e">
        <f ca="1">VLOOKUP(A1099,ERCOT_345kv_West_ATC!A:B,2)</f>
        <v>#N/A</v>
      </c>
      <c r="G1099" s="3">
        <f>VLOOKUP(A1099,ERCOT_345kv_West_ATC!G:H,2)</f>
        <v>3.9980000000000002</v>
      </c>
      <c r="I1099" s="5">
        <f t="shared" si="90"/>
        <v>6</v>
      </c>
      <c r="J1099" s="4">
        <f t="shared" si="91"/>
        <v>144</v>
      </c>
      <c r="K1099" s="4">
        <f t="shared" si="94"/>
        <v>7200</v>
      </c>
      <c r="L1099" s="6">
        <f t="shared" si="95"/>
        <v>40229.928</v>
      </c>
      <c r="N1099" s="22">
        <f t="shared" si="92"/>
        <v>4845.0964273536829</v>
      </c>
      <c r="O1099" s="14">
        <f t="shared" si="93"/>
        <v>86713290356.737686</v>
      </c>
      <c r="Q1099" s="22"/>
      <c r="V1099" s="16"/>
      <c r="W1099" s="16"/>
      <c r="X1099" s="16"/>
      <c r="Z1099" s="15"/>
      <c r="AA1099" s="16"/>
      <c r="AB1099" s="3"/>
      <c r="AC1099" s="69"/>
      <c r="AD1099" s="3"/>
      <c r="AF1099" s="29"/>
      <c r="AG1099" s="30"/>
      <c r="AH1099" s="29"/>
      <c r="AI1099" s="29"/>
      <c r="AJ1099" s="31"/>
      <c r="AK1099" s="29"/>
      <c r="AL1099" s="30"/>
    </row>
    <row r="1100" spans="1:38">
      <c r="A1100" s="32">
        <v>40913</v>
      </c>
      <c r="B1100" s="9">
        <v>50</v>
      </c>
      <c r="C1100" s="33">
        <v>6.9829248149999996</v>
      </c>
      <c r="D1100" s="34">
        <f t="shared" si="89"/>
        <v>8.3032254575731876</v>
      </c>
      <c r="E1100" s="34">
        <v>1159929.49722438</v>
      </c>
      <c r="F1100" s="3" t="e">
        <f ca="1">VLOOKUP(A1100,ERCOT_345kv_West_ATC!A:B,2)</f>
        <v>#N/A</v>
      </c>
      <c r="G1100" s="3">
        <f>VLOOKUP(A1100,ERCOT_345kv_West_ATC!G:H,2)</f>
        <v>3.92</v>
      </c>
      <c r="I1100" s="5">
        <f t="shared" si="90"/>
        <v>6</v>
      </c>
      <c r="J1100" s="4">
        <f t="shared" si="91"/>
        <v>144</v>
      </c>
      <c r="K1100" s="4">
        <f t="shared" si="94"/>
        <v>7200</v>
      </c>
      <c r="L1100" s="6">
        <f t="shared" si="95"/>
        <v>50277.058667999998</v>
      </c>
      <c r="N1100" s="22">
        <f t="shared" si="92"/>
        <v>6055.1238702236378</v>
      </c>
      <c r="O1100" s="14">
        <f t="shared" si="93"/>
        <v>86713290356.737686</v>
      </c>
      <c r="Q1100" s="22"/>
      <c r="V1100" s="16"/>
      <c r="W1100" s="16"/>
      <c r="X1100" s="16"/>
      <c r="Z1100" s="15"/>
      <c r="AA1100" s="16"/>
      <c r="AB1100" s="3"/>
      <c r="AC1100" s="69"/>
      <c r="AD1100" s="3"/>
      <c r="AF1100" s="29"/>
      <c r="AG1100" s="30"/>
      <c r="AH1100" s="29"/>
      <c r="AI1100" s="29"/>
      <c r="AJ1100" s="31"/>
      <c r="AK1100" s="29"/>
      <c r="AL1100" s="30"/>
    </row>
    <row r="1101" spans="1:38">
      <c r="A1101" s="32">
        <v>40914</v>
      </c>
      <c r="B1101" s="9">
        <v>50</v>
      </c>
      <c r="C1101" s="33">
        <v>6.6968633329999996</v>
      </c>
      <c r="D1101" s="34">
        <f t="shared" si="89"/>
        <v>8.3032254575731876</v>
      </c>
      <c r="E1101" s="34">
        <v>1159929.49722438</v>
      </c>
      <c r="F1101" s="3" t="e">
        <f ca="1">VLOOKUP(A1101,ERCOT_345kv_West_ATC!A:B,2)</f>
        <v>#N/A</v>
      </c>
      <c r="G1101" s="3">
        <f>VLOOKUP(A1101,ERCOT_345kv_West_ATC!G:H,2)</f>
        <v>3.9660000000000002</v>
      </c>
      <c r="I1101" s="5">
        <f t="shared" si="90"/>
        <v>6</v>
      </c>
      <c r="J1101" s="4">
        <f t="shared" si="91"/>
        <v>144</v>
      </c>
      <c r="K1101" s="4">
        <f t="shared" si="94"/>
        <v>7200</v>
      </c>
      <c r="L1101" s="6">
        <f t="shared" si="95"/>
        <v>48217.415997599994</v>
      </c>
      <c r="N1101" s="22">
        <f t="shared" si="92"/>
        <v>5807.0705467381904</v>
      </c>
      <c r="O1101" s="14">
        <f t="shared" si="93"/>
        <v>86713290356.737686</v>
      </c>
      <c r="Q1101" s="22"/>
      <c r="V1101" s="16"/>
      <c r="W1101" s="16"/>
      <c r="X1101" s="16"/>
      <c r="Z1101" s="15"/>
      <c r="AA1101" s="16"/>
      <c r="AB1101" s="3"/>
      <c r="AC1101" s="69"/>
      <c r="AD1101" s="3"/>
      <c r="AF1101" s="29"/>
      <c r="AG1101" s="30"/>
      <c r="AH1101" s="29"/>
      <c r="AI1101" s="29"/>
      <c r="AJ1101" s="31"/>
      <c r="AK1101" s="29"/>
      <c r="AL1101" s="30"/>
    </row>
    <row r="1102" spans="1:38">
      <c r="A1102" s="32">
        <v>40915</v>
      </c>
      <c r="B1102" s="9">
        <v>50</v>
      </c>
      <c r="C1102" s="33">
        <v>6.8116566670000003</v>
      </c>
      <c r="D1102" s="34">
        <f t="shared" si="89"/>
        <v>8.3032254575731876</v>
      </c>
      <c r="E1102" s="34">
        <v>1159929.49722438</v>
      </c>
      <c r="F1102" s="3" t="e">
        <f ca="1">VLOOKUP(A1102,ERCOT_345kv_West_ATC!A:B,2)</f>
        <v>#N/A</v>
      </c>
      <c r="G1102" s="3">
        <f>VLOOKUP(A1102,ERCOT_345kv_West_ATC!G:H,2)</f>
        <v>3.9660000000000002</v>
      </c>
      <c r="I1102" s="5">
        <f t="shared" si="90"/>
        <v>6</v>
      </c>
      <c r="J1102" s="4">
        <f t="shared" si="91"/>
        <v>144</v>
      </c>
      <c r="K1102" s="4">
        <f t="shared" si="94"/>
        <v>7200</v>
      </c>
      <c r="L1102" s="6">
        <f t="shared" si="95"/>
        <v>49043.928002400004</v>
      </c>
      <c r="N1102" s="22">
        <f t="shared" si="92"/>
        <v>5906.6116237597917</v>
      </c>
      <c r="O1102" s="14">
        <f t="shared" si="93"/>
        <v>86713290356.737686</v>
      </c>
      <c r="Q1102" s="22"/>
      <c r="V1102" s="16"/>
      <c r="W1102" s="16"/>
      <c r="X1102" s="16"/>
      <c r="Z1102" s="15"/>
      <c r="AA1102" s="16"/>
      <c r="AB1102" s="3"/>
      <c r="AC1102" s="69"/>
      <c r="AD1102" s="3"/>
      <c r="AF1102" s="29"/>
      <c r="AG1102" s="30"/>
      <c r="AH1102" s="29"/>
      <c r="AI1102" s="29"/>
      <c r="AJ1102" s="31"/>
      <c r="AK1102" s="29"/>
      <c r="AL1102" s="30"/>
    </row>
    <row r="1103" spans="1:38">
      <c r="A1103" s="32">
        <v>40916</v>
      </c>
      <c r="B1103" s="9">
        <v>50</v>
      </c>
      <c r="C1103" s="33">
        <v>7.1300907689999997</v>
      </c>
      <c r="D1103" s="34">
        <f t="shared" si="89"/>
        <v>8.9534092605224913</v>
      </c>
      <c r="E1103" s="34">
        <v>1250757.7392746501</v>
      </c>
      <c r="F1103" s="3" t="e">
        <f ca="1">VLOOKUP(A1103,ERCOT_345kv_West_ATC!A:B,2)</f>
        <v>#N/A</v>
      </c>
      <c r="G1103" s="3">
        <f>VLOOKUP(A1103,ERCOT_345kv_West_ATC!G:H,2)</f>
        <v>3.9660000000000002</v>
      </c>
      <c r="I1103" s="5">
        <f t="shared" si="90"/>
        <v>6</v>
      </c>
      <c r="J1103" s="4">
        <f t="shared" si="91"/>
        <v>144</v>
      </c>
      <c r="K1103" s="4">
        <f t="shared" si="94"/>
        <v>7200</v>
      </c>
      <c r="L1103" s="6">
        <f t="shared" si="95"/>
        <v>51336.653536799997</v>
      </c>
      <c r="N1103" s="22">
        <f t="shared" si="92"/>
        <v>5733.7548237802948</v>
      </c>
      <c r="O1103" s="14">
        <f t="shared" si="93"/>
        <v>80416294960.918961</v>
      </c>
      <c r="Q1103" s="22"/>
      <c r="V1103" s="16"/>
      <c r="W1103" s="16"/>
      <c r="X1103" s="16"/>
      <c r="Z1103" s="15"/>
      <c r="AA1103" s="16"/>
      <c r="AB1103" s="3"/>
      <c r="AC1103" s="69"/>
      <c r="AD1103" s="3"/>
      <c r="AF1103" s="29"/>
      <c r="AG1103" s="30"/>
      <c r="AH1103" s="29"/>
      <c r="AI1103" s="29"/>
      <c r="AJ1103" s="31"/>
      <c r="AK1103" s="29"/>
      <c r="AL1103" s="30"/>
    </row>
    <row r="1104" spans="1:38">
      <c r="A1104" s="32">
        <v>40917</v>
      </c>
      <c r="B1104" s="9">
        <v>50</v>
      </c>
      <c r="C1104" s="33">
        <v>6.3162950000000002</v>
      </c>
      <c r="D1104" s="34">
        <f t="shared" si="89"/>
        <v>8.9534092605224913</v>
      </c>
      <c r="E1104" s="34">
        <v>1250757.7392746501</v>
      </c>
      <c r="F1104" s="3" t="e">
        <f ca="1">VLOOKUP(A1104,ERCOT_345kv_West_ATC!A:B,2)</f>
        <v>#N/A</v>
      </c>
      <c r="G1104" s="3">
        <f>VLOOKUP(A1104,ERCOT_345kv_West_ATC!G:H,2)</f>
        <v>3.9319999999999999</v>
      </c>
      <c r="I1104" s="5">
        <f t="shared" si="90"/>
        <v>6</v>
      </c>
      <c r="J1104" s="4">
        <f t="shared" si="91"/>
        <v>144</v>
      </c>
      <c r="K1104" s="4">
        <f t="shared" si="94"/>
        <v>7200</v>
      </c>
      <c r="L1104" s="6">
        <f t="shared" si="95"/>
        <v>45477.324000000001</v>
      </c>
      <c r="N1104" s="22">
        <f t="shared" si="92"/>
        <v>5079.3304178017761</v>
      </c>
      <c r="O1104" s="14">
        <f t="shared" si="93"/>
        <v>80416294960.918961</v>
      </c>
      <c r="Q1104" s="22"/>
      <c r="V1104" s="16"/>
      <c r="W1104" s="16"/>
      <c r="X1104" s="16"/>
      <c r="Z1104" s="15"/>
      <c r="AA1104" s="16"/>
      <c r="AB1104" s="3"/>
      <c r="AC1104" s="69"/>
      <c r="AD1104" s="3"/>
      <c r="AF1104" s="29"/>
      <c r="AG1104" s="30"/>
      <c r="AH1104" s="29"/>
      <c r="AI1104" s="29"/>
      <c r="AJ1104" s="31"/>
      <c r="AK1104" s="29"/>
      <c r="AL1104" s="30"/>
    </row>
    <row r="1105" spans="1:38">
      <c r="A1105" s="32">
        <v>40918</v>
      </c>
      <c r="B1105" s="9">
        <v>50</v>
      </c>
      <c r="C1105" s="33">
        <v>6.4496875999999999</v>
      </c>
      <c r="D1105" s="34">
        <f t="shared" si="89"/>
        <v>8.9534092605224913</v>
      </c>
      <c r="E1105" s="34">
        <v>1250757.7392746501</v>
      </c>
      <c r="F1105" s="3" t="e">
        <f ca="1">VLOOKUP(A1105,ERCOT_345kv_West_ATC!A:B,2)</f>
        <v>#N/A</v>
      </c>
      <c r="G1105" s="3">
        <f>VLOOKUP(A1105,ERCOT_345kv_West_ATC!G:H,2)</f>
        <v>3.8849999999999998</v>
      </c>
      <c r="I1105" s="5">
        <f t="shared" si="90"/>
        <v>6</v>
      </c>
      <c r="J1105" s="4">
        <f t="shared" si="91"/>
        <v>144</v>
      </c>
      <c r="K1105" s="4">
        <f t="shared" si="94"/>
        <v>7200</v>
      </c>
      <c r="L1105" s="6">
        <f t="shared" si="95"/>
        <v>46437.750719999996</v>
      </c>
      <c r="N1105" s="22">
        <f t="shared" si="92"/>
        <v>5186.5998044738144</v>
      </c>
      <c r="O1105" s="14">
        <f t="shared" si="93"/>
        <v>80416294960.918961</v>
      </c>
      <c r="Q1105" s="22"/>
      <c r="V1105" s="16"/>
      <c r="W1105" s="16"/>
      <c r="X1105" s="16"/>
      <c r="Z1105" s="15"/>
      <c r="AA1105" s="16"/>
      <c r="AB1105" s="3"/>
      <c r="AC1105" s="69"/>
      <c r="AD1105" s="3"/>
      <c r="AF1105" s="29"/>
      <c r="AG1105" s="30"/>
      <c r="AH1105" s="29"/>
      <c r="AI1105" s="29"/>
      <c r="AJ1105" s="31"/>
      <c r="AK1105" s="29"/>
      <c r="AL1105" s="30"/>
    </row>
    <row r="1106" spans="1:38">
      <c r="A1106" s="32">
        <v>40919</v>
      </c>
      <c r="B1106" s="9">
        <v>50</v>
      </c>
      <c r="C1106" s="33">
        <v>6.8999666670000002</v>
      </c>
      <c r="D1106" s="34">
        <f t="shared" si="89"/>
        <v>8.9534092605224913</v>
      </c>
      <c r="E1106" s="34">
        <v>1250757.7392746501</v>
      </c>
      <c r="F1106" s="3" t="e">
        <f ca="1">VLOOKUP(A1106,ERCOT_345kv_West_ATC!A:B,2)</f>
        <v>#N/A</v>
      </c>
      <c r="G1106" s="3">
        <f>VLOOKUP(A1106,ERCOT_345kv_West_ATC!G:H,2)</f>
        <v>3.78</v>
      </c>
      <c r="I1106" s="5">
        <f t="shared" si="90"/>
        <v>6</v>
      </c>
      <c r="J1106" s="4">
        <f t="shared" si="91"/>
        <v>144</v>
      </c>
      <c r="K1106" s="4">
        <f t="shared" si="94"/>
        <v>7200</v>
      </c>
      <c r="L1106" s="6">
        <f t="shared" si="95"/>
        <v>49679.760002399998</v>
      </c>
      <c r="N1106" s="22">
        <f t="shared" si="92"/>
        <v>5548.6975471398091</v>
      </c>
      <c r="O1106" s="14">
        <f t="shared" si="93"/>
        <v>80416294960.918961</v>
      </c>
      <c r="Q1106" s="22"/>
      <c r="V1106" s="16"/>
      <c r="W1106" s="16"/>
      <c r="X1106" s="16"/>
      <c r="Z1106" s="15"/>
      <c r="AA1106" s="16"/>
      <c r="AB1106" s="3"/>
      <c r="AC1106" s="69"/>
      <c r="AD1106" s="3"/>
      <c r="AF1106" s="29"/>
      <c r="AG1106" s="30"/>
      <c r="AH1106" s="29"/>
      <c r="AI1106" s="29"/>
      <c r="AJ1106" s="31"/>
      <c r="AK1106" s="29"/>
      <c r="AL1106" s="30"/>
    </row>
    <row r="1107" spans="1:38">
      <c r="A1107" s="32">
        <v>40920</v>
      </c>
      <c r="B1107" s="9">
        <v>50</v>
      </c>
      <c r="C1107" s="33">
        <v>6.797846667</v>
      </c>
      <c r="D1107" s="34">
        <f t="shared" si="89"/>
        <v>8.9534092605224913</v>
      </c>
      <c r="E1107" s="34">
        <v>1250757.7392746501</v>
      </c>
      <c r="F1107" s="3" t="e">
        <f ca="1">VLOOKUP(A1107,ERCOT_345kv_West_ATC!A:B,2)</f>
        <v>#N/A</v>
      </c>
      <c r="G1107" s="3">
        <f>VLOOKUP(A1107,ERCOT_345kv_West_ATC!G:H,2)</f>
        <v>3.7290000000000001</v>
      </c>
      <c r="I1107" s="5">
        <f t="shared" si="90"/>
        <v>6</v>
      </c>
      <c r="J1107" s="4">
        <f t="shared" si="91"/>
        <v>144</v>
      </c>
      <c r="K1107" s="4">
        <f t="shared" si="94"/>
        <v>7200</v>
      </c>
      <c r="L1107" s="6">
        <f t="shared" si="95"/>
        <v>48944.496002400003</v>
      </c>
      <c r="N1107" s="22">
        <f t="shared" si="92"/>
        <v>5466.5764267257191</v>
      </c>
      <c r="O1107" s="14">
        <f t="shared" si="93"/>
        <v>80416294960.918961</v>
      </c>
      <c r="Q1107" s="22"/>
      <c r="V1107" s="16"/>
      <c r="W1107" s="16"/>
      <c r="X1107" s="16"/>
      <c r="Z1107" s="15"/>
      <c r="AA1107" s="16"/>
      <c r="AB1107" s="3"/>
      <c r="AC1107" s="69"/>
      <c r="AD1107" s="3"/>
      <c r="AF1107" s="29"/>
      <c r="AG1107" s="30"/>
      <c r="AH1107" s="29"/>
      <c r="AI1107" s="29"/>
      <c r="AJ1107" s="31"/>
      <c r="AK1107" s="29"/>
      <c r="AL1107" s="30"/>
    </row>
    <row r="1108" spans="1:38">
      <c r="A1108" s="32">
        <v>40921</v>
      </c>
      <c r="B1108" s="9">
        <v>50</v>
      </c>
      <c r="C1108" s="33">
        <v>6.4135020740000002</v>
      </c>
      <c r="D1108" s="34">
        <f t="shared" si="89"/>
        <v>8.9534092605224913</v>
      </c>
      <c r="E1108" s="34">
        <v>1250757.7392746501</v>
      </c>
      <c r="F1108" s="3" t="e">
        <f ca="1">VLOOKUP(A1108,ERCOT_345kv_West_ATC!A:B,2)</f>
        <v>#N/A</v>
      </c>
      <c r="G1108" s="3">
        <f>VLOOKUP(A1108,ERCOT_345kv_West_ATC!G:H,2)</f>
        <v>3.7</v>
      </c>
      <c r="I1108" s="5">
        <f t="shared" si="90"/>
        <v>6</v>
      </c>
      <c r="J1108" s="4">
        <f t="shared" si="91"/>
        <v>144</v>
      </c>
      <c r="K1108" s="4">
        <f t="shared" si="94"/>
        <v>7200</v>
      </c>
      <c r="L1108" s="6">
        <f t="shared" si="95"/>
        <v>46177.214932800001</v>
      </c>
      <c r="N1108" s="22">
        <f t="shared" si="92"/>
        <v>5157.5007451524953</v>
      </c>
      <c r="O1108" s="14">
        <f t="shared" si="93"/>
        <v>80416294960.918961</v>
      </c>
      <c r="Q1108" s="22"/>
      <c r="V1108" s="16"/>
      <c r="W1108" s="16"/>
      <c r="X1108" s="16"/>
      <c r="Z1108" s="15"/>
      <c r="AA1108" s="16"/>
      <c r="AB1108" s="3"/>
      <c r="AC1108" s="69"/>
      <c r="AD1108" s="3"/>
      <c r="AF1108" s="29"/>
      <c r="AG1108" s="30"/>
      <c r="AH1108" s="29"/>
      <c r="AI1108" s="29"/>
      <c r="AJ1108" s="31"/>
      <c r="AK1108" s="29"/>
      <c r="AL1108" s="30"/>
    </row>
    <row r="1109" spans="1:38">
      <c r="A1109" s="32">
        <v>40922</v>
      </c>
      <c r="B1109" s="9">
        <v>50</v>
      </c>
      <c r="C1109" s="33">
        <v>6.7500150000000003</v>
      </c>
      <c r="D1109" s="34">
        <f t="shared" si="89"/>
        <v>8.9534092605224913</v>
      </c>
      <c r="E1109" s="34">
        <v>1250757.7392746501</v>
      </c>
      <c r="F1109" s="3" t="e">
        <f ca="1">VLOOKUP(A1109,ERCOT_345kv_West_ATC!A:B,2)</f>
        <v>#N/A</v>
      </c>
      <c r="G1109" s="3">
        <f>VLOOKUP(A1109,ERCOT_345kv_West_ATC!G:H,2)</f>
        <v>3.7</v>
      </c>
      <c r="I1109" s="5">
        <f t="shared" si="90"/>
        <v>6</v>
      </c>
      <c r="J1109" s="4">
        <f t="shared" si="91"/>
        <v>144</v>
      </c>
      <c r="K1109" s="4">
        <f t="shared" si="94"/>
        <v>7200</v>
      </c>
      <c r="L1109" s="6">
        <f t="shared" si="95"/>
        <v>48600.108</v>
      </c>
      <c r="N1109" s="22">
        <f t="shared" si="92"/>
        <v>5428.1119723062739</v>
      </c>
      <c r="O1109" s="14">
        <f t="shared" si="93"/>
        <v>80416294960.918961</v>
      </c>
      <c r="Q1109" s="22"/>
      <c r="V1109" s="16"/>
      <c r="W1109" s="16"/>
      <c r="X1109" s="16"/>
      <c r="Z1109" s="15"/>
      <c r="AA1109" s="16"/>
      <c r="AB1109" s="3"/>
      <c r="AC1109" s="69"/>
      <c r="AD1109" s="3"/>
      <c r="AF1109" s="29"/>
      <c r="AG1109" s="30"/>
      <c r="AH1109" s="29"/>
      <c r="AI1109" s="29"/>
      <c r="AJ1109" s="31"/>
      <c r="AK1109" s="29"/>
      <c r="AL1109" s="30"/>
    </row>
    <row r="1110" spans="1:38">
      <c r="A1110" s="32">
        <v>40923</v>
      </c>
      <c r="B1110" s="9">
        <v>50</v>
      </c>
      <c r="C1110" s="33">
        <v>7.027560909</v>
      </c>
      <c r="D1110" s="34">
        <f t="shared" si="89"/>
        <v>8.9534092605224913</v>
      </c>
      <c r="E1110" s="34">
        <v>1250757.7392746501</v>
      </c>
      <c r="F1110" s="3" t="e">
        <f ca="1">VLOOKUP(A1110,ERCOT_345kv_West_ATC!A:B,2)</f>
        <v>#N/A</v>
      </c>
      <c r="G1110" s="3">
        <f>VLOOKUP(A1110,ERCOT_345kv_West_ATC!G:H,2)</f>
        <v>3.7</v>
      </c>
      <c r="I1110" s="5">
        <f t="shared" si="90"/>
        <v>6</v>
      </c>
      <c r="J1110" s="4">
        <f t="shared" si="91"/>
        <v>144</v>
      </c>
      <c r="K1110" s="4">
        <f t="shared" si="94"/>
        <v>7200</v>
      </c>
      <c r="L1110" s="6">
        <f t="shared" si="95"/>
        <v>50598.438544800003</v>
      </c>
      <c r="N1110" s="22">
        <f t="shared" si="92"/>
        <v>5651.3041091396781</v>
      </c>
      <c r="O1110" s="14">
        <f t="shared" si="93"/>
        <v>80416294960.918961</v>
      </c>
      <c r="Q1110" s="22"/>
      <c r="V1110" s="16"/>
      <c r="W1110" s="16"/>
      <c r="X1110" s="16"/>
      <c r="Z1110" s="15"/>
      <c r="AA1110" s="16"/>
      <c r="AB1110" s="3"/>
      <c r="AC1110" s="69"/>
      <c r="AD1110" s="3"/>
      <c r="AF1110" s="29"/>
      <c r="AG1110" s="30"/>
      <c r="AH1110" s="29"/>
      <c r="AI1110" s="29"/>
      <c r="AJ1110" s="31"/>
      <c r="AK1110" s="29"/>
      <c r="AL1110" s="30"/>
    </row>
    <row r="1111" spans="1:38">
      <c r="A1111" s="32">
        <v>40924</v>
      </c>
      <c r="B1111" s="9">
        <v>50</v>
      </c>
      <c r="C1111" s="33">
        <v>6.6484619049999996</v>
      </c>
      <c r="D1111" s="34">
        <f t="shared" si="89"/>
        <v>8.9534092605224913</v>
      </c>
      <c r="E1111" s="34">
        <v>1250757.7392746501</v>
      </c>
      <c r="F1111" s="3" t="e">
        <f ca="1">VLOOKUP(A1111,ERCOT_345kv_West_ATC!A:B,2)</f>
        <v>#N/A</v>
      </c>
      <c r="G1111" s="3">
        <f>VLOOKUP(A1111,ERCOT_345kv_West_ATC!G:H,2)</f>
        <v>3.7</v>
      </c>
      <c r="I1111" s="5">
        <f t="shared" si="90"/>
        <v>6</v>
      </c>
      <c r="J1111" s="4">
        <f t="shared" si="91"/>
        <v>144</v>
      </c>
      <c r="K1111" s="4">
        <f t="shared" si="94"/>
        <v>7200</v>
      </c>
      <c r="L1111" s="6">
        <f t="shared" si="95"/>
        <v>47868.925715999998</v>
      </c>
      <c r="N1111" s="22">
        <f t="shared" si="92"/>
        <v>5346.4467358891316</v>
      </c>
      <c r="O1111" s="14">
        <f t="shared" si="93"/>
        <v>80416294960.918961</v>
      </c>
      <c r="Q1111" s="22"/>
      <c r="V1111" s="16"/>
      <c r="W1111" s="16"/>
      <c r="X1111" s="16"/>
      <c r="Z1111" s="15"/>
      <c r="AA1111" s="16"/>
      <c r="AB1111" s="3"/>
      <c r="AC1111" s="69"/>
      <c r="AD1111" s="3"/>
      <c r="AF1111" s="29"/>
      <c r="AG1111" s="30"/>
      <c r="AH1111" s="29"/>
      <c r="AI1111" s="29"/>
      <c r="AJ1111" s="31"/>
      <c r="AK1111" s="29"/>
      <c r="AL1111" s="30"/>
    </row>
    <row r="1112" spans="1:38">
      <c r="A1112" s="32">
        <v>40925</v>
      </c>
      <c r="B1112" s="9">
        <v>50</v>
      </c>
      <c r="C1112" s="33">
        <v>5.5673076090000002</v>
      </c>
      <c r="D1112" s="34">
        <f t="shared" si="89"/>
        <v>8.9534092605224913</v>
      </c>
      <c r="E1112" s="34">
        <v>1250757.7392746501</v>
      </c>
      <c r="F1112" s="3" t="e">
        <f ca="1">VLOOKUP(A1112,ERCOT_345kv_West_ATC!A:B,2)</f>
        <v>#N/A</v>
      </c>
      <c r="G1112" s="3">
        <f>VLOOKUP(A1112,ERCOT_345kv_West_ATC!G:H,2)</f>
        <v>3.5630000000000002</v>
      </c>
      <c r="I1112" s="5">
        <f t="shared" si="90"/>
        <v>6</v>
      </c>
      <c r="J1112" s="4">
        <f t="shared" si="91"/>
        <v>144</v>
      </c>
      <c r="K1112" s="4">
        <f t="shared" si="94"/>
        <v>7200</v>
      </c>
      <c r="L1112" s="6">
        <f t="shared" si="95"/>
        <v>40084.614784800004</v>
      </c>
      <c r="N1112" s="22">
        <f t="shared" si="92"/>
        <v>4477.0225082351253</v>
      </c>
      <c r="O1112" s="14">
        <f t="shared" si="93"/>
        <v>80416294960.918961</v>
      </c>
      <c r="Q1112" s="22"/>
      <c r="V1112" s="16"/>
      <c r="W1112" s="16"/>
      <c r="X1112" s="16"/>
      <c r="Z1112" s="15"/>
      <c r="AA1112" s="16"/>
      <c r="AB1112" s="3"/>
      <c r="AC1112" s="69"/>
      <c r="AD1112" s="3"/>
      <c r="AF1112" s="29"/>
      <c r="AG1112" s="30"/>
      <c r="AH1112" s="29"/>
      <c r="AI1112" s="29"/>
      <c r="AJ1112" s="31"/>
      <c r="AK1112" s="29"/>
      <c r="AL1112" s="30"/>
    </row>
    <row r="1113" spans="1:38">
      <c r="A1113" s="32">
        <v>40926</v>
      </c>
      <c r="B1113" s="9">
        <v>50</v>
      </c>
      <c r="C1113" s="33">
        <v>5.9170499999999997</v>
      </c>
      <c r="D1113" s="34">
        <f t="shared" si="89"/>
        <v>8.9534092605224913</v>
      </c>
      <c r="E1113" s="34">
        <v>1250757.7392746501</v>
      </c>
      <c r="F1113" s="3" t="e">
        <f ca="1">VLOOKUP(A1113,ERCOT_345kv_West_ATC!A:B,2)</f>
        <v>#N/A</v>
      </c>
      <c r="G1113" s="3">
        <f>VLOOKUP(A1113,ERCOT_345kv_West_ATC!G:H,2)</f>
        <v>3.5329999999999999</v>
      </c>
      <c r="I1113" s="5">
        <f t="shared" si="90"/>
        <v>6</v>
      </c>
      <c r="J1113" s="4">
        <f t="shared" si="91"/>
        <v>144</v>
      </c>
      <c r="K1113" s="4">
        <f t="shared" si="94"/>
        <v>7200</v>
      </c>
      <c r="L1113" s="6">
        <f t="shared" si="95"/>
        <v>42602.759999999995</v>
      </c>
      <c r="N1113" s="22">
        <f t="shared" si="92"/>
        <v>4758.272380985055</v>
      </c>
      <c r="O1113" s="14">
        <f t="shared" si="93"/>
        <v>80416294960.918961</v>
      </c>
      <c r="Q1113" s="22"/>
      <c r="V1113" s="16"/>
      <c r="W1113" s="16"/>
      <c r="X1113" s="16"/>
      <c r="Z1113" s="15"/>
      <c r="AA1113" s="16"/>
      <c r="AB1113" s="3"/>
      <c r="AC1113" s="69"/>
      <c r="AD1113" s="3"/>
      <c r="AF1113" s="29"/>
      <c r="AG1113" s="30"/>
      <c r="AH1113" s="29"/>
      <c r="AI1113" s="29"/>
      <c r="AJ1113" s="31"/>
      <c r="AK1113" s="29"/>
      <c r="AL1113" s="30"/>
    </row>
    <row r="1114" spans="1:38">
      <c r="A1114" s="32">
        <v>40927</v>
      </c>
      <c r="B1114" s="9">
        <v>50</v>
      </c>
      <c r="C1114" s="33">
        <v>6.3543171430000003</v>
      </c>
      <c r="D1114" s="34">
        <f t="shared" si="89"/>
        <v>8.9534092605224913</v>
      </c>
      <c r="E1114" s="34">
        <v>1250757.7392746501</v>
      </c>
      <c r="F1114" s="3" t="e">
        <f ca="1">VLOOKUP(A1114,ERCOT_345kv_West_ATC!A:B,2)</f>
        <v>#N/A</v>
      </c>
      <c r="G1114" s="3">
        <f>VLOOKUP(A1114,ERCOT_345kv_West_ATC!G:H,2)</f>
        <v>3.4</v>
      </c>
      <c r="I1114" s="5">
        <f t="shared" si="90"/>
        <v>6</v>
      </c>
      <c r="J1114" s="4">
        <f t="shared" si="91"/>
        <v>144</v>
      </c>
      <c r="K1114" s="4">
        <f t="shared" si="94"/>
        <v>7200</v>
      </c>
      <c r="L1114" s="6">
        <f t="shared" si="95"/>
        <v>45751.083429600003</v>
      </c>
      <c r="N1114" s="22">
        <f t="shared" si="92"/>
        <v>5109.906416467119</v>
      </c>
      <c r="O1114" s="14">
        <f t="shared" si="93"/>
        <v>80416294960.918961</v>
      </c>
      <c r="Q1114" s="22"/>
      <c r="V1114" s="16"/>
      <c r="W1114" s="16"/>
      <c r="X1114" s="16"/>
      <c r="Z1114" s="15"/>
      <c r="AA1114" s="16"/>
      <c r="AB1114" s="3"/>
      <c r="AC1114" s="69"/>
      <c r="AD1114" s="3"/>
      <c r="AF1114" s="29"/>
      <c r="AG1114" s="30"/>
      <c r="AH1114" s="29"/>
      <c r="AI1114" s="29"/>
      <c r="AJ1114" s="31"/>
      <c r="AK1114" s="29"/>
      <c r="AL1114" s="30"/>
    </row>
    <row r="1115" spans="1:38">
      <c r="A1115" s="32">
        <v>40928</v>
      </c>
      <c r="B1115" s="9">
        <v>50</v>
      </c>
      <c r="C1115" s="33">
        <v>6.3728600000000002</v>
      </c>
      <c r="D1115" s="34">
        <f t="shared" si="89"/>
        <v>8.9534092605224913</v>
      </c>
      <c r="E1115" s="34">
        <v>1250757.7392746501</v>
      </c>
      <c r="F1115" s="3" t="e">
        <f ca="1">VLOOKUP(A1115,ERCOT_345kv_West_ATC!A:B,2)</f>
        <v>#N/A</v>
      </c>
      <c r="G1115" s="3">
        <f>VLOOKUP(A1115,ERCOT_345kv_West_ATC!G:H,2)</f>
        <v>3.4249999999999998</v>
      </c>
      <c r="I1115" s="5">
        <f t="shared" si="90"/>
        <v>6</v>
      </c>
      <c r="J1115" s="4">
        <f t="shared" si="91"/>
        <v>144</v>
      </c>
      <c r="K1115" s="4">
        <f t="shared" si="94"/>
        <v>7200</v>
      </c>
      <c r="L1115" s="6">
        <f t="shared" si="95"/>
        <v>45884.592000000004</v>
      </c>
      <c r="N1115" s="22">
        <f t="shared" si="92"/>
        <v>5124.8178950464207</v>
      </c>
      <c r="O1115" s="14">
        <f t="shared" si="93"/>
        <v>80416294960.918961</v>
      </c>
      <c r="Q1115" s="22"/>
      <c r="V1115" s="16"/>
      <c r="W1115" s="16"/>
      <c r="X1115" s="16"/>
      <c r="Z1115" s="15"/>
      <c r="AA1115" s="16"/>
      <c r="AB1115" s="3"/>
      <c r="AC1115" s="69"/>
      <c r="AD1115" s="3"/>
      <c r="AF1115" s="29"/>
      <c r="AG1115" s="30"/>
      <c r="AH1115" s="29"/>
      <c r="AI1115" s="29"/>
      <c r="AJ1115" s="31"/>
      <c r="AK1115" s="29"/>
      <c r="AL1115" s="30"/>
    </row>
    <row r="1116" spans="1:38">
      <c r="A1116" s="32">
        <v>40929</v>
      </c>
      <c r="B1116" s="9">
        <v>50</v>
      </c>
      <c r="C1116" s="33">
        <v>6.165864</v>
      </c>
      <c r="D1116" s="34">
        <f t="shared" si="89"/>
        <v>8.9534092605224913</v>
      </c>
      <c r="E1116" s="34">
        <v>1250757.7392746501</v>
      </c>
      <c r="F1116" s="3" t="e">
        <f ca="1">VLOOKUP(A1116,ERCOT_345kv_West_ATC!A:B,2)</f>
        <v>#N/A</v>
      </c>
      <c r="G1116" s="3">
        <f>VLOOKUP(A1116,ERCOT_345kv_West_ATC!G:H,2)</f>
        <v>3.4249999999999998</v>
      </c>
      <c r="I1116" s="5">
        <f t="shared" si="90"/>
        <v>6</v>
      </c>
      <c r="J1116" s="4">
        <f t="shared" si="91"/>
        <v>144</v>
      </c>
      <c r="K1116" s="4">
        <f t="shared" si="94"/>
        <v>7200</v>
      </c>
      <c r="L1116" s="6">
        <f t="shared" si="95"/>
        <v>44394.220800000003</v>
      </c>
      <c r="N1116" s="22">
        <f t="shared" si="92"/>
        <v>4958.3593811291166</v>
      </c>
      <c r="O1116" s="14">
        <f t="shared" si="93"/>
        <v>80416294960.918961</v>
      </c>
      <c r="Q1116" s="22"/>
      <c r="V1116" s="16"/>
      <c r="W1116" s="16"/>
      <c r="X1116" s="16"/>
      <c r="Z1116" s="15"/>
      <c r="AA1116" s="16"/>
      <c r="AB1116" s="3"/>
      <c r="AC1116" s="69"/>
      <c r="AD1116" s="3"/>
      <c r="AF1116" s="29"/>
      <c r="AG1116" s="30"/>
      <c r="AH1116" s="29"/>
      <c r="AI1116" s="29"/>
      <c r="AJ1116" s="31"/>
      <c r="AK1116" s="29"/>
      <c r="AL1116" s="30"/>
    </row>
    <row r="1117" spans="1:38">
      <c r="A1117" s="32">
        <v>40930</v>
      </c>
      <c r="B1117" s="9">
        <v>50</v>
      </c>
      <c r="C1117" s="33">
        <v>6.3065939999999996</v>
      </c>
      <c r="D1117" s="34">
        <f t="shared" si="89"/>
        <v>9.3612270757328719</v>
      </c>
      <c r="E1117" s="34">
        <v>1307728.3606040601</v>
      </c>
      <c r="F1117" s="3" t="e">
        <f ca="1">VLOOKUP(A1117,ERCOT_345kv_West_ATC!A:B,2)</f>
        <v>#N/A</v>
      </c>
      <c r="G1117" s="3">
        <f>VLOOKUP(A1117,ERCOT_345kv_West_ATC!G:H,2)</f>
        <v>3.4249999999999998</v>
      </c>
      <c r="I1117" s="5">
        <f t="shared" si="90"/>
        <v>6</v>
      </c>
      <c r="J1117" s="4">
        <f t="shared" si="91"/>
        <v>144</v>
      </c>
      <c r="K1117" s="4">
        <f t="shared" si="94"/>
        <v>7200</v>
      </c>
      <c r="L1117" s="6">
        <f t="shared" si="95"/>
        <v>45407.476799999997</v>
      </c>
      <c r="N1117" s="22">
        <f t="shared" si="92"/>
        <v>4850.5902519670626</v>
      </c>
      <c r="O1117" s="14">
        <f t="shared" si="93"/>
        <v>76912993796.129303</v>
      </c>
      <c r="Q1117" s="22"/>
      <c r="V1117" s="16"/>
      <c r="W1117" s="16"/>
      <c r="X1117" s="16"/>
      <c r="Z1117" s="15"/>
      <c r="AA1117" s="16"/>
      <c r="AB1117" s="3"/>
      <c r="AC1117" s="69"/>
      <c r="AD1117" s="3"/>
      <c r="AF1117" s="29"/>
      <c r="AG1117" s="30"/>
      <c r="AH1117" s="29"/>
      <c r="AI1117" s="29"/>
      <c r="AJ1117" s="31"/>
      <c r="AK1117" s="29"/>
      <c r="AL1117" s="30"/>
    </row>
    <row r="1118" spans="1:38">
      <c r="A1118" s="32">
        <v>40931</v>
      </c>
      <c r="B1118" s="9">
        <v>50</v>
      </c>
      <c r="C1118" s="33">
        <v>6.3431115790000003</v>
      </c>
      <c r="D1118" s="34">
        <f t="shared" si="89"/>
        <v>9.3612270757328719</v>
      </c>
      <c r="E1118" s="34">
        <v>1307728.3606040601</v>
      </c>
      <c r="F1118" s="3" t="e">
        <f ca="1">VLOOKUP(A1118,ERCOT_345kv_West_ATC!A:B,2)</f>
        <v>#N/A</v>
      </c>
      <c r="G1118" s="3">
        <f>VLOOKUP(A1118,ERCOT_345kv_West_ATC!G:H,2)</f>
        <v>3.589</v>
      </c>
      <c r="I1118" s="5">
        <f t="shared" si="90"/>
        <v>6</v>
      </c>
      <c r="J1118" s="4">
        <f t="shared" si="91"/>
        <v>144</v>
      </c>
      <c r="K1118" s="4">
        <f t="shared" si="94"/>
        <v>7200</v>
      </c>
      <c r="L1118" s="6">
        <f t="shared" si="95"/>
        <v>45670.403368800005</v>
      </c>
      <c r="N1118" s="22">
        <f t="shared" si="92"/>
        <v>4878.6770152378294</v>
      </c>
      <c r="O1118" s="14">
        <f t="shared" si="93"/>
        <v>76912993796.129303</v>
      </c>
      <c r="Q1118" s="22"/>
      <c r="V1118" s="16"/>
      <c r="W1118" s="16"/>
      <c r="X1118" s="16"/>
      <c r="Z1118" s="15"/>
      <c r="AA1118" s="16"/>
      <c r="AB1118" s="3"/>
      <c r="AC1118" s="69"/>
      <c r="AD1118" s="3"/>
      <c r="AF1118" s="29"/>
      <c r="AG1118" s="30"/>
      <c r="AH1118" s="29"/>
      <c r="AI1118" s="29"/>
      <c r="AJ1118" s="31"/>
      <c r="AK1118" s="29"/>
      <c r="AL1118" s="30"/>
    </row>
    <row r="1119" spans="1:38">
      <c r="A1119" s="32">
        <v>40932</v>
      </c>
      <c r="B1119" s="9">
        <v>50</v>
      </c>
      <c r="C1119" s="33">
        <v>6.2675833330000001</v>
      </c>
      <c r="D1119" s="34">
        <f t="shared" si="89"/>
        <v>9.3612270757328719</v>
      </c>
      <c r="E1119" s="34">
        <v>1307728.3606040601</v>
      </c>
      <c r="F1119" s="3" t="e">
        <f ca="1">VLOOKUP(A1119,ERCOT_345kv_West_ATC!A:B,2)</f>
        <v>#N/A</v>
      </c>
      <c r="G1119" s="3">
        <f>VLOOKUP(A1119,ERCOT_345kv_West_ATC!G:H,2)</f>
        <v>3.67</v>
      </c>
      <c r="I1119" s="5">
        <f t="shared" si="90"/>
        <v>6</v>
      </c>
      <c r="J1119" s="4">
        <f t="shared" si="91"/>
        <v>144</v>
      </c>
      <c r="K1119" s="4">
        <f t="shared" si="94"/>
        <v>7200</v>
      </c>
      <c r="L1119" s="6">
        <f t="shared" si="95"/>
        <v>45126.599997600002</v>
      </c>
      <c r="N1119" s="22">
        <f t="shared" si="92"/>
        <v>4820.5859800775243</v>
      </c>
      <c r="O1119" s="14">
        <f t="shared" si="93"/>
        <v>76912993796.129303</v>
      </c>
      <c r="Q1119" s="22"/>
      <c r="V1119" s="16"/>
      <c r="W1119" s="16"/>
      <c r="X1119" s="16"/>
      <c r="Z1119" s="15"/>
      <c r="AA1119" s="16"/>
      <c r="AB1119" s="3"/>
      <c r="AC1119" s="69"/>
      <c r="AD1119" s="3"/>
      <c r="AF1119" s="29"/>
      <c r="AG1119" s="30"/>
      <c r="AH1119" s="29"/>
      <c r="AI1119" s="29"/>
      <c r="AJ1119" s="31"/>
      <c r="AK1119" s="29"/>
      <c r="AL1119" s="30"/>
    </row>
    <row r="1120" spans="1:38">
      <c r="A1120" s="32">
        <v>40933</v>
      </c>
      <c r="B1120" s="9">
        <v>50</v>
      </c>
      <c r="C1120" s="33">
        <v>5.7952094440000002</v>
      </c>
      <c r="D1120" s="34">
        <f t="shared" si="89"/>
        <v>9.3612270757328719</v>
      </c>
      <c r="E1120" s="34">
        <v>1307728.3606040601</v>
      </c>
      <c r="F1120" s="3" t="e">
        <f ca="1">VLOOKUP(A1120,ERCOT_345kv_West_ATC!A:B,2)</f>
        <v>#N/A</v>
      </c>
      <c r="G1120" s="3">
        <f>VLOOKUP(A1120,ERCOT_345kv_West_ATC!G:H,2)</f>
        <v>3.754</v>
      </c>
      <c r="I1120" s="5">
        <f t="shared" si="90"/>
        <v>6</v>
      </c>
      <c r="J1120" s="4">
        <f t="shared" si="91"/>
        <v>144</v>
      </c>
      <c r="K1120" s="4">
        <f t="shared" si="94"/>
        <v>7200</v>
      </c>
      <c r="L1120" s="6">
        <f t="shared" si="95"/>
        <v>41725.507996799999</v>
      </c>
      <c r="N1120" s="22">
        <f t="shared" si="92"/>
        <v>4457.2690801364188</v>
      </c>
      <c r="O1120" s="14">
        <f t="shared" si="93"/>
        <v>76912993796.129303</v>
      </c>
      <c r="Q1120" s="22"/>
      <c r="V1120" s="16"/>
      <c r="W1120" s="16"/>
      <c r="X1120" s="16"/>
      <c r="Z1120" s="15"/>
      <c r="AA1120" s="16"/>
      <c r="AB1120" s="3"/>
      <c r="AC1120" s="69"/>
      <c r="AD1120" s="3"/>
      <c r="AF1120" s="29"/>
      <c r="AG1120" s="30"/>
      <c r="AH1120" s="29"/>
      <c r="AI1120" s="29"/>
      <c r="AJ1120" s="31"/>
      <c r="AK1120" s="29"/>
      <c r="AL1120" s="30"/>
    </row>
    <row r="1121" spans="1:38">
      <c r="A1121" s="32">
        <v>40934</v>
      </c>
      <c r="B1121" s="9">
        <v>50</v>
      </c>
      <c r="C1121" s="33">
        <v>5.3350370590000002</v>
      </c>
      <c r="D1121" s="34">
        <f t="shared" si="89"/>
        <v>9.3612270757328719</v>
      </c>
      <c r="E1121" s="34">
        <v>1307728.3606040601</v>
      </c>
      <c r="F1121" s="3" t="e">
        <f ca="1">VLOOKUP(A1121,ERCOT_345kv_West_ATC!A:B,2)</f>
        <v>#N/A</v>
      </c>
      <c r="G1121" s="3">
        <f>VLOOKUP(A1121,ERCOT_345kv_West_ATC!G:H,2)</f>
        <v>3.6520000000000001</v>
      </c>
      <c r="I1121" s="5">
        <f t="shared" si="90"/>
        <v>6</v>
      </c>
      <c r="J1121" s="4">
        <f t="shared" si="91"/>
        <v>144</v>
      </c>
      <c r="K1121" s="4">
        <f t="shared" si="94"/>
        <v>7200</v>
      </c>
      <c r="L1121" s="6">
        <f t="shared" si="95"/>
        <v>38412.266824800005</v>
      </c>
      <c r="N1121" s="22">
        <f t="shared" si="92"/>
        <v>4103.3367222098695</v>
      </c>
      <c r="O1121" s="14">
        <f t="shared" si="93"/>
        <v>76912993796.129303</v>
      </c>
      <c r="Q1121" s="22"/>
      <c r="V1121" s="16"/>
      <c r="W1121" s="16"/>
      <c r="X1121" s="16"/>
      <c r="Z1121" s="15"/>
      <c r="AA1121" s="16"/>
      <c r="AB1121" s="3"/>
      <c r="AC1121" s="69"/>
      <c r="AD1121" s="3"/>
      <c r="AF1121" s="29"/>
      <c r="AG1121" s="30"/>
      <c r="AH1121" s="29"/>
      <c r="AI1121" s="29"/>
      <c r="AJ1121" s="31"/>
      <c r="AK1121" s="29"/>
      <c r="AL1121" s="30"/>
    </row>
    <row r="1122" spans="1:38">
      <c r="A1122" s="32">
        <v>40935</v>
      </c>
      <c r="B1122" s="9">
        <v>50</v>
      </c>
      <c r="C1122" s="33">
        <v>5.2883071429999999</v>
      </c>
      <c r="D1122" s="34">
        <f t="shared" si="89"/>
        <v>9.3612270757328719</v>
      </c>
      <c r="E1122" s="34">
        <v>1307728.3606040601</v>
      </c>
      <c r="F1122" s="3" t="e">
        <f ca="1">VLOOKUP(A1122,ERCOT_345kv_West_ATC!A:B,2)</f>
        <v>#N/A</v>
      </c>
      <c r="G1122" s="3">
        <f>VLOOKUP(A1122,ERCOT_345kv_West_ATC!G:H,2)</f>
        <v>3.73</v>
      </c>
      <c r="I1122" s="5">
        <f t="shared" si="90"/>
        <v>6</v>
      </c>
      <c r="J1122" s="4">
        <f t="shared" si="91"/>
        <v>144</v>
      </c>
      <c r="K1122" s="4">
        <f t="shared" si="94"/>
        <v>7200</v>
      </c>
      <c r="L1122" s="6">
        <f t="shared" si="95"/>
        <v>38075.811429599999</v>
      </c>
      <c r="N1122" s="22">
        <f t="shared" si="92"/>
        <v>4067.3953448158522</v>
      </c>
      <c r="O1122" s="14">
        <f t="shared" si="93"/>
        <v>76912993796.129303</v>
      </c>
      <c r="Q1122" s="22"/>
      <c r="V1122" s="16"/>
      <c r="W1122" s="16"/>
      <c r="X1122" s="16"/>
      <c r="Z1122" s="15"/>
      <c r="AA1122" s="16"/>
      <c r="AB1122" s="3"/>
      <c r="AC1122" s="69"/>
      <c r="AD1122" s="3"/>
      <c r="AF1122" s="29"/>
      <c r="AG1122" s="30"/>
      <c r="AH1122" s="29"/>
      <c r="AI1122" s="29"/>
      <c r="AJ1122" s="31"/>
      <c r="AK1122" s="29"/>
      <c r="AL1122" s="30"/>
    </row>
    <row r="1123" spans="1:38">
      <c r="A1123" s="32">
        <v>40936</v>
      </c>
      <c r="B1123" s="9">
        <v>50</v>
      </c>
      <c r="C1123" s="33">
        <v>5.6305344440000002</v>
      </c>
      <c r="D1123" s="34">
        <f t="shared" ref="D1123:D1186" si="96">((2^256)/(2^208*65535)/600)*E1123/(10^12)</f>
        <v>9.3612270757328719</v>
      </c>
      <c r="E1123" s="34">
        <v>1307728.3606040601</v>
      </c>
      <c r="F1123" s="3" t="e">
        <f ca="1">VLOOKUP(A1123,ERCOT_345kv_West_ATC!A:B,2)</f>
        <v>#N/A</v>
      </c>
      <c r="G1123" s="3">
        <f>VLOOKUP(A1123,ERCOT_345kv_West_ATC!G:H,2)</f>
        <v>3.73</v>
      </c>
      <c r="I1123" s="5">
        <f t="shared" si="90"/>
        <v>6</v>
      </c>
      <c r="J1123" s="4">
        <f t="shared" si="91"/>
        <v>144</v>
      </c>
      <c r="K1123" s="4">
        <f t="shared" si="94"/>
        <v>7200</v>
      </c>
      <c r="L1123" s="6">
        <f t="shared" si="95"/>
        <v>40539.847996800003</v>
      </c>
      <c r="N1123" s="22">
        <f t="shared" si="92"/>
        <v>4330.6126076026439</v>
      </c>
      <c r="O1123" s="14">
        <f t="shared" si="93"/>
        <v>76912993796.129303</v>
      </c>
      <c r="Q1123" s="22"/>
      <c r="V1123" s="16"/>
      <c r="W1123" s="16"/>
      <c r="X1123" s="16"/>
      <c r="Z1123" s="15"/>
      <c r="AA1123" s="16"/>
      <c r="AB1123" s="3"/>
      <c r="AC1123" s="69"/>
      <c r="AD1123" s="3"/>
      <c r="AF1123" s="29"/>
      <c r="AG1123" s="30"/>
      <c r="AH1123" s="29"/>
      <c r="AI1123" s="29"/>
      <c r="AJ1123" s="31"/>
      <c r="AK1123" s="29"/>
      <c r="AL1123" s="30"/>
    </row>
    <row r="1124" spans="1:38">
      <c r="A1124" s="32">
        <v>40937</v>
      </c>
      <c r="B1124" s="9">
        <v>50</v>
      </c>
      <c r="C1124" s="33">
        <v>5.3877699999999997</v>
      </c>
      <c r="D1124" s="34">
        <f t="shared" si="96"/>
        <v>9.3612270757328719</v>
      </c>
      <c r="E1124" s="34">
        <v>1307728.3606040601</v>
      </c>
      <c r="F1124" s="3" t="e">
        <f ca="1">VLOOKUP(A1124,ERCOT_345kv_West_ATC!A:B,2)</f>
        <v>#N/A</v>
      </c>
      <c r="G1124" s="3">
        <f>VLOOKUP(A1124,ERCOT_345kv_West_ATC!G:H,2)</f>
        <v>3.73</v>
      </c>
      <c r="I1124" s="5">
        <f t="shared" ref="I1124:I1187" si="97">60/10</f>
        <v>6</v>
      </c>
      <c r="J1124" s="4">
        <f t="shared" ref="J1124:J1187" si="98">I1124*24</f>
        <v>144</v>
      </c>
      <c r="K1124" s="4">
        <f t="shared" si="94"/>
        <v>7200</v>
      </c>
      <c r="L1124" s="6">
        <f t="shared" si="95"/>
        <v>38791.943999999996</v>
      </c>
      <c r="N1124" s="22">
        <f t="shared" ref="N1124:N1187" si="99">L1124/D1124</f>
        <v>4143.8952058497152</v>
      </c>
      <c r="O1124" s="14">
        <f t="shared" ref="O1124:O1187" si="100">(K1124*100000000)/D1124</f>
        <v>76912993796.129303</v>
      </c>
      <c r="Q1124" s="22"/>
      <c r="V1124" s="16"/>
      <c r="W1124" s="16"/>
      <c r="X1124" s="16"/>
      <c r="Z1124" s="15"/>
      <c r="AA1124" s="16"/>
      <c r="AB1124" s="3"/>
      <c r="AC1124" s="69"/>
      <c r="AD1124" s="3"/>
      <c r="AF1124" s="29"/>
      <c r="AG1124" s="30"/>
      <c r="AH1124" s="29"/>
      <c r="AI1124" s="29"/>
      <c r="AJ1124" s="31"/>
      <c r="AK1124" s="29"/>
      <c r="AL1124" s="30"/>
    </row>
    <row r="1125" spans="1:38">
      <c r="A1125" s="32">
        <v>40938</v>
      </c>
      <c r="B1125" s="9">
        <v>50</v>
      </c>
      <c r="C1125" s="33">
        <v>5.4904666669999997</v>
      </c>
      <c r="D1125" s="34">
        <f t="shared" si="96"/>
        <v>9.3612270757328719</v>
      </c>
      <c r="E1125" s="34">
        <v>1307728.3606040601</v>
      </c>
      <c r="F1125" s="3" t="e">
        <f ca="1">VLOOKUP(A1125,ERCOT_345kv_West_ATC!A:B,2)</f>
        <v>#N/A</v>
      </c>
      <c r="G1125" s="3">
        <f>VLOOKUP(A1125,ERCOT_345kv_West_ATC!G:H,2)</f>
        <v>3.6749999999999998</v>
      </c>
      <c r="I1125" s="5">
        <f t="shared" si="97"/>
        <v>6</v>
      </c>
      <c r="J1125" s="4">
        <f t="shared" si="98"/>
        <v>144</v>
      </c>
      <c r="K1125" s="4">
        <f t="shared" si="94"/>
        <v>7200</v>
      </c>
      <c r="L1125" s="6">
        <f t="shared" si="95"/>
        <v>39531.360002399997</v>
      </c>
      <c r="N1125" s="22">
        <f t="shared" si="99"/>
        <v>4222.8822869682572</v>
      </c>
      <c r="O1125" s="14">
        <f t="shared" si="100"/>
        <v>76912993796.129303</v>
      </c>
      <c r="Q1125" s="22"/>
      <c r="V1125" s="16"/>
      <c r="W1125" s="16"/>
      <c r="X1125" s="16"/>
      <c r="Z1125" s="15"/>
      <c r="AA1125" s="16"/>
      <c r="AB1125" s="3"/>
      <c r="AC1125" s="69"/>
      <c r="AD1125" s="3"/>
      <c r="AF1125" s="29"/>
      <c r="AG1125" s="30"/>
      <c r="AH1125" s="29"/>
      <c r="AI1125" s="29"/>
      <c r="AJ1125" s="31"/>
      <c r="AK1125" s="29"/>
      <c r="AL1125" s="30"/>
    </row>
    <row r="1126" spans="1:38">
      <c r="A1126" s="32">
        <v>40939</v>
      </c>
      <c r="B1126" s="9">
        <v>50</v>
      </c>
      <c r="C1126" s="33">
        <v>5.4956314290000003</v>
      </c>
      <c r="D1126" s="34">
        <f t="shared" si="96"/>
        <v>9.3612270757328719</v>
      </c>
      <c r="E1126" s="34">
        <v>1307728.3606040601</v>
      </c>
      <c r="F1126" s="3" t="e">
        <f ca="1">VLOOKUP(A1126,ERCOT_345kv_West_ATC!A:B,2)</f>
        <v>#N/A</v>
      </c>
      <c r="G1126" s="3">
        <f>VLOOKUP(A1126,ERCOT_345kv_West_ATC!G:H,2)</f>
        <v>3.56</v>
      </c>
      <c r="I1126" s="5">
        <f t="shared" si="97"/>
        <v>6</v>
      </c>
      <c r="J1126" s="4">
        <f t="shared" si="98"/>
        <v>144</v>
      </c>
      <c r="K1126" s="4">
        <f t="shared" si="94"/>
        <v>7200</v>
      </c>
      <c r="L1126" s="6">
        <f t="shared" si="95"/>
        <v>39568.546288800004</v>
      </c>
      <c r="N1126" s="22">
        <f t="shared" si="99"/>
        <v>4226.8546600449026</v>
      </c>
      <c r="O1126" s="14">
        <f t="shared" si="100"/>
        <v>76912993796.129303</v>
      </c>
      <c r="Q1126" s="22"/>
      <c r="V1126" s="16"/>
      <c r="W1126" s="16"/>
      <c r="X1126" s="16"/>
      <c r="Z1126" s="15"/>
      <c r="AA1126" s="16"/>
      <c r="AB1126" s="3"/>
      <c r="AC1126" s="69"/>
      <c r="AD1126" s="3"/>
      <c r="AF1126" s="29"/>
      <c r="AG1126" s="30"/>
      <c r="AH1126" s="29"/>
      <c r="AI1126" s="29"/>
      <c r="AJ1126" s="31"/>
      <c r="AK1126" s="29"/>
      <c r="AL1126" s="30"/>
    </row>
    <row r="1127" spans="1:38">
      <c r="A1127" s="32">
        <v>40940</v>
      </c>
      <c r="B1127" s="9">
        <v>50</v>
      </c>
      <c r="C1127" s="33">
        <v>6.0743912499999997</v>
      </c>
      <c r="D1127" s="34">
        <f t="shared" si="96"/>
        <v>9.3612270757328719</v>
      </c>
      <c r="E1127" s="34">
        <v>1307728.3606040601</v>
      </c>
      <c r="F1127" s="3" t="e">
        <f ca="1">VLOOKUP(A1127,ERCOT_345kv_West_ATC!A:B,2)</f>
        <v>#N/A</v>
      </c>
      <c r="G1127" s="3">
        <f>VLOOKUP(A1127,ERCOT_345kv_West_ATC!G:H,2)</f>
        <v>3.4980000000000002</v>
      </c>
      <c r="I1127" s="5">
        <f t="shared" si="97"/>
        <v>6</v>
      </c>
      <c r="J1127" s="4">
        <f t="shared" si="98"/>
        <v>144</v>
      </c>
      <c r="K1127" s="4">
        <f>J1127*B1127</f>
        <v>7200</v>
      </c>
      <c r="L1127" s="6">
        <f>K1127*C1127</f>
        <v>43735.616999999998</v>
      </c>
      <c r="N1127" s="22">
        <f t="shared" si="99"/>
        <v>4671.9961652651209</v>
      </c>
      <c r="O1127" s="14">
        <f t="shared" si="100"/>
        <v>76912993796.129303</v>
      </c>
      <c r="Q1127" s="22"/>
      <c r="V1127" s="16"/>
      <c r="W1127" s="16"/>
      <c r="X1127" s="16"/>
      <c r="Z1127" s="15"/>
      <c r="AA1127" s="16"/>
      <c r="AB1127" s="3"/>
      <c r="AC1127" s="69"/>
      <c r="AD1127" s="3"/>
      <c r="AF1127" s="29"/>
      <c r="AG1127" s="30"/>
      <c r="AH1127" s="29"/>
      <c r="AI1127" s="29"/>
      <c r="AJ1127" s="31"/>
      <c r="AK1127" s="29"/>
      <c r="AL1127" s="30"/>
    </row>
    <row r="1128" spans="1:38">
      <c r="A1128" s="32">
        <v>40941</v>
      </c>
      <c r="B1128" s="9">
        <v>50</v>
      </c>
      <c r="C1128" s="33">
        <v>6.1000666670000001</v>
      </c>
      <c r="D1128" s="34">
        <f t="shared" si="96"/>
        <v>9.3612270757328719</v>
      </c>
      <c r="E1128" s="34">
        <v>1307728.3606040601</v>
      </c>
      <c r="F1128" s="3" t="e">
        <f ca="1">VLOOKUP(A1128,ERCOT_345kv_West_ATC!A:B,2)</f>
        <v>#N/A</v>
      </c>
      <c r="G1128" s="3">
        <f>VLOOKUP(A1128,ERCOT_345kv_West_ATC!G:H,2)</f>
        <v>3.67</v>
      </c>
      <c r="I1128" s="5">
        <f t="shared" si="97"/>
        <v>6</v>
      </c>
      <c r="J1128" s="4">
        <f t="shared" si="98"/>
        <v>144</v>
      </c>
      <c r="K1128" s="4">
        <f t="shared" si="94"/>
        <v>7200</v>
      </c>
      <c r="L1128" s="6">
        <f t="shared" si="95"/>
        <v>43920.4800024</v>
      </c>
      <c r="N1128" s="22">
        <f t="shared" si="99"/>
        <v>4691.7438971494612</v>
      </c>
      <c r="O1128" s="14">
        <f t="shared" si="100"/>
        <v>76912993796.129303</v>
      </c>
      <c r="Q1128" s="22"/>
      <c r="V1128" s="16"/>
      <c r="W1128" s="16"/>
      <c r="X1128" s="16"/>
      <c r="Z1128" s="15"/>
      <c r="AA1128" s="16"/>
      <c r="AB1128" s="3"/>
      <c r="AC1128" s="69"/>
      <c r="AD1128" s="3"/>
      <c r="AF1128" s="29"/>
      <c r="AG1128" s="30"/>
      <c r="AH1128" s="29"/>
      <c r="AI1128" s="29"/>
      <c r="AJ1128" s="31"/>
      <c r="AK1128" s="29"/>
      <c r="AL1128" s="30"/>
    </row>
    <row r="1129" spans="1:38">
      <c r="A1129" s="32">
        <v>40942</v>
      </c>
      <c r="B1129" s="9">
        <v>50</v>
      </c>
      <c r="C1129" s="33">
        <v>5.95465</v>
      </c>
      <c r="D1129" s="34">
        <f t="shared" si="96"/>
        <v>9.3612270757328719</v>
      </c>
      <c r="E1129" s="34">
        <v>1307728.3606040601</v>
      </c>
      <c r="F1129" s="3" t="e">
        <f ca="1">VLOOKUP(A1129,ERCOT_345kv_West_ATC!A:B,2)</f>
        <v>#N/A</v>
      </c>
      <c r="G1129" s="3">
        <f>VLOOKUP(A1129,ERCOT_345kv_West_ATC!G:H,2)</f>
        <v>3.702</v>
      </c>
      <c r="I1129" s="5">
        <f t="shared" si="97"/>
        <v>6</v>
      </c>
      <c r="J1129" s="4">
        <f t="shared" si="98"/>
        <v>144</v>
      </c>
      <c r="K1129" s="4">
        <f t="shared" si="94"/>
        <v>7200</v>
      </c>
      <c r="L1129" s="6">
        <f t="shared" si="95"/>
        <v>42873.48</v>
      </c>
      <c r="N1129" s="22">
        <f t="shared" si="99"/>
        <v>4579.8995850812134</v>
      </c>
      <c r="O1129" s="14">
        <f t="shared" si="100"/>
        <v>76912993796.129303</v>
      </c>
      <c r="Q1129" s="22"/>
      <c r="V1129" s="16"/>
      <c r="W1129" s="16"/>
      <c r="X1129" s="16"/>
      <c r="Z1129" s="15"/>
      <c r="AA1129" s="16"/>
      <c r="AB1129" s="3"/>
      <c r="AC1129" s="69"/>
      <c r="AD1129" s="3"/>
      <c r="AF1129" s="29"/>
      <c r="AG1129" s="30"/>
      <c r="AH1129" s="29"/>
      <c r="AI1129" s="29"/>
      <c r="AJ1129" s="31"/>
      <c r="AK1129" s="29"/>
      <c r="AL1129" s="30"/>
    </row>
    <row r="1130" spans="1:38">
      <c r="A1130" s="32">
        <v>40943</v>
      </c>
      <c r="B1130" s="9">
        <v>50</v>
      </c>
      <c r="C1130" s="33">
        <v>5.8728449999999999</v>
      </c>
      <c r="D1130" s="34">
        <f t="shared" si="96"/>
        <v>9.8760517489829471</v>
      </c>
      <c r="E1130" s="34">
        <v>1379647.4392142899</v>
      </c>
      <c r="F1130" s="3" t="e">
        <f ca="1">VLOOKUP(A1130,ERCOT_345kv_West_ATC!A:B,2)</f>
        <v>#N/A</v>
      </c>
      <c r="G1130" s="3">
        <f>VLOOKUP(A1130,ERCOT_345kv_West_ATC!G:H,2)</f>
        <v>3.702</v>
      </c>
      <c r="I1130" s="5">
        <f t="shared" si="97"/>
        <v>6</v>
      </c>
      <c r="J1130" s="4">
        <f t="shared" si="98"/>
        <v>144</v>
      </c>
      <c r="K1130" s="4">
        <f t="shared" si="94"/>
        <v>7200</v>
      </c>
      <c r="L1130" s="6">
        <f t="shared" si="95"/>
        <v>42284.483999999997</v>
      </c>
      <c r="N1130" s="22">
        <f t="shared" si="99"/>
        <v>4281.5170550675302</v>
      </c>
      <c r="O1130" s="14">
        <f t="shared" si="100"/>
        <v>72903627714.80484</v>
      </c>
      <c r="Q1130" s="22"/>
      <c r="V1130" s="16"/>
      <c r="W1130" s="16"/>
      <c r="X1130" s="16"/>
      <c r="Z1130" s="15"/>
      <c r="AA1130" s="16"/>
      <c r="AB1130" s="3"/>
      <c r="AC1130" s="69"/>
      <c r="AD1130" s="3"/>
      <c r="AF1130" s="29"/>
      <c r="AG1130" s="30"/>
      <c r="AH1130" s="29"/>
      <c r="AI1130" s="29"/>
      <c r="AJ1130" s="31"/>
      <c r="AK1130" s="29"/>
      <c r="AL1130" s="30"/>
    </row>
    <row r="1131" spans="1:38">
      <c r="A1131" s="32">
        <v>40944</v>
      </c>
      <c r="B1131" s="9">
        <v>50</v>
      </c>
      <c r="C1131" s="33">
        <v>5.6843966669999997</v>
      </c>
      <c r="D1131" s="34">
        <f t="shared" si="96"/>
        <v>9.8760517489829471</v>
      </c>
      <c r="E1131" s="34">
        <v>1379647.4392142899</v>
      </c>
      <c r="F1131" s="3" t="e">
        <f ca="1">VLOOKUP(A1131,ERCOT_345kv_West_ATC!A:B,2)</f>
        <v>#N/A</v>
      </c>
      <c r="G1131" s="3">
        <f>VLOOKUP(A1131,ERCOT_345kv_West_ATC!G:H,2)</f>
        <v>3.702</v>
      </c>
      <c r="I1131" s="5">
        <f t="shared" si="97"/>
        <v>6</v>
      </c>
      <c r="J1131" s="4">
        <f t="shared" si="98"/>
        <v>144</v>
      </c>
      <c r="K1131" s="4">
        <f t="shared" si="94"/>
        <v>7200</v>
      </c>
      <c r="L1131" s="6">
        <f t="shared" si="95"/>
        <v>40927.656002399999</v>
      </c>
      <c r="N1131" s="22">
        <f t="shared" si="99"/>
        <v>4144.1313839424547</v>
      </c>
      <c r="O1131" s="14">
        <f t="shared" si="100"/>
        <v>72903627714.80484</v>
      </c>
      <c r="Q1131" s="22"/>
      <c r="V1131" s="16"/>
      <c r="W1131" s="16"/>
      <c r="X1131" s="16"/>
      <c r="Z1131" s="15"/>
      <c r="AA1131" s="16"/>
      <c r="AB1131" s="3"/>
      <c r="AC1131" s="69"/>
      <c r="AD1131" s="3"/>
      <c r="AF1131" s="29"/>
      <c r="AG1131" s="30"/>
      <c r="AH1131" s="29"/>
      <c r="AI1131" s="29"/>
      <c r="AJ1131" s="31"/>
      <c r="AK1131" s="29"/>
      <c r="AL1131" s="30"/>
    </row>
    <row r="1132" spans="1:38">
      <c r="A1132" s="32">
        <v>40945</v>
      </c>
      <c r="B1132" s="9">
        <v>50</v>
      </c>
      <c r="C1132" s="33">
        <v>5.4898199999999999</v>
      </c>
      <c r="D1132" s="34">
        <f t="shared" si="96"/>
        <v>9.8760517489829471</v>
      </c>
      <c r="E1132" s="34">
        <v>1379647.4392142899</v>
      </c>
      <c r="F1132" s="3" t="e">
        <f ca="1">VLOOKUP(A1132,ERCOT_345kv_West_ATC!A:B,2)</f>
        <v>#N/A</v>
      </c>
      <c r="G1132" s="3">
        <f>VLOOKUP(A1132,ERCOT_345kv_West_ATC!G:H,2)</f>
        <v>3.7770000000000001</v>
      </c>
      <c r="I1132" s="5">
        <f t="shared" si="97"/>
        <v>6</v>
      </c>
      <c r="J1132" s="4">
        <f t="shared" si="98"/>
        <v>144</v>
      </c>
      <c r="K1132" s="4">
        <f t="shared" si="94"/>
        <v>7200</v>
      </c>
      <c r="L1132" s="6">
        <f t="shared" si="95"/>
        <v>39526.703999999998</v>
      </c>
      <c r="N1132" s="22">
        <f t="shared" si="99"/>
        <v>4002.277935012899</v>
      </c>
      <c r="O1132" s="14">
        <f t="shared" si="100"/>
        <v>72903627714.80484</v>
      </c>
      <c r="Q1132" s="22"/>
      <c r="V1132" s="16"/>
      <c r="W1132" s="16"/>
      <c r="X1132" s="16"/>
      <c r="Z1132" s="15"/>
      <c r="AA1132" s="16"/>
      <c r="AB1132" s="3"/>
      <c r="AC1132" s="69"/>
      <c r="AD1132" s="3"/>
      <c r="AF1132" s="29"/>
      <c r="AG1132" s="30"/>
      <c r="AH1132" s="29"/>
      <c r="AI1132" s="29"/>
      <c r="AJ1132" s="31"/>
      <c r="AK1132" s="29"/>
      <c r="AL1132" s="30"/>
    </row>
    <row r="1133" spans="1:38">
      <c r="A1133" s="32">
        <v>40946</v>
      </c>
      <c r="B1133" s="9">
        <v>50</v>
      </c>
      <c r="C1133" s="33">
        <v>5.6330377780000003</v>
      </c>
      <c r="D1133" s="34">
        <f t="shared" si="96"/>
        <v>9.8760517489829471</v>
      </c>
      <c r="E1133" s="34">
        <v>1379647.4392142899</v>
      </c>
      <c r="F1133" s="3" t="e">
        <f ca="1">VLOOKUP(A1133,ERCOT_345kv_West_ATC!A:B,2)</f>
        <v>#N/A</v>
      </c>
      <c r="G1133" s="3">
        <f>VLOOKUP(A1133,ERCOT_345kv_West_ATC!G:H,2)</f>
        <v>3.6640000000000001</v>
      </c>
      <c r="I1133" s="5">
        <f t="shared" si="97"/>
        <v>6</v>
      </c>
      <c r="J1133" s="4">
        <f t="shared" si="98"/>
        <v>144</v>
      </c>
      <c r="K1133" s="4">
        <f t="shared" si="94"/>
        <v>7200</v>
      </c>
      <c r="L1133" s="6">
        <f t="shared" si="95"/>
        <v>40557.872001600001</v>
      </c>
      <c r="N1133" s="22">
        <f t="shared" si="99"/>
        <v>4106.6888907074344</v>
      </c>
      <c r="O1133" s="14">
        <f t="shared" si="100"/>
        <v>72903627714.80484</v>
      </c>
      <c r="Q1133" s="22"/>
      <c r="V1133" s="16"/>
      <c r="W1133" s="16"/>
      <c r="X1133" s="16"/>
      <c r="Z1133" s="15"/>
      <c r="AA1133" s="16"/>
      <c r="AB1133" s="3"/>
      <c r="AC1133" s="69"/>
      <c r="AD1133" s="3"/>
      <c r="AF1133" s="29"/>
      <c r="AG1133" s="30"/>
      <c r="AH1133" s="29"/>
      <c r="AI1133" s="29"/>
      <c r="AJ1133" s="31"/>
      <c r="AK1133" s="29"/>
      <c r="AL1133" s="30"/>
    </row>
    <row r="1134" spans="1:38">
      <c r="A1134" s="32">
        <v>40947</v>
      </c>
      <c r="B1134" s="9">
        <v>50</v>
      </c>
      <c r="C1134" s="33">
        <v>5.5999800000000004</v>
      </c>
      <c r="D1134" s="34">
        <f t="shared" si="96"/>
        <v>9.8760517489829471</v>
      </c>
      <c r="E1134" s="34">
        <v>1379647.4392142899</v>
      </c>
      <c r="F1134" s="3" t="e">
        <f ca="1">VLOOKUP(A1134,ERCOT_345kv_West_ATC!A:B,2)</f>
        <v>#N/A</v>
      </c>
      <c r="G1134" s="3">
        <f>VLOOKUP(A1134,ERCOT_345kv_West_ATC!G:H,2)</f>
        <v>3.6459999999999999</v>
      </c>
      <c r="I1134" s="5">
        <f t="shared" si="97"/>
        <v>6</v>
      </c>
      <c r="J1134" s="4">
        <f t="shared" si="98"/>
        <v>144</v>
      </c>
      <c r="K1134" s="4">
        <f t="shared" si="94"/>
        <v>7200</v>
      </c>
      <c r="L1134" s="6">
        <f t="shared" si="95"/>
        <v>40319.856</v>
      </c>
      <c r="N1134" s="22">
        <f t="shared" si="99"/>
        <v>4082.5885713035282</v>
      </c>
      <c r="O1134" s="14">
        <f t="shared" si="100"/>
        <v>72903627714.80484</v>
      </c>
      <c r="Q1134" s="22"/>
      <c r="V1134" s="16"/>
      <c r="W1134" s="16"/>
      <c r="X1134" s="16"/>
      <c r="Z1134" s="15"/>
      <c r="AA1134" s="16"/>
      <c r="AB1134" s="3"/>
      <c r="AC1134" s="69"/>
      <c r="AD1134" s="3"/>
      <c r="AF1134" s="29"/>
      <c r="AG1134" s="30"/>
      <c r="AH1134" s="29"/>
      <c r="AI1134" s="29"/>
      <c r="AJ1134" s="31"/>
      <c r="AK1134" s="29"/>
      <c r="AL1134" s="30"/>
    </row>
    <row r="1135" spans="1:38">
      <c r="A1135" s="32">
        <v>40948</v>
      </c>
      <c r="B1135" s="9">
        <v>50</v>
      </c>
      <c r="C1135" s="33">
        <v>5.8396154310000004</v>
      </c>
      <c r="D1135" s="34">
        <f t="shared" si="96"/>
        <v>9.8760517489829471</v>
      </c>
      <c r="E1135" s="34">
        <v>1379647.4392142899</v>
      </c>
      <c r="F1135" s="3" t="e">
        <f ca="1">VLOOKUP(A1135,ERCOT_345kv_West_ATC!A:B,2)</f>
        <v>#N/A</v>
      </c>
      <c r="G1135" s="3">
        <f>VLOOKUP(A1135,ERCOT_345kv_West_ATC!G:H,2)</f>
        <v>3.6880000000000002</v>
      </c>
      <c r="I1135" s="5">
        <f t="shared" si="97"/>
        <v>6</v>
      </c>
      <c r="J1135" s="4">
        <f t="shared" si="98"/>
        <v>144</v>
      </c>
      <c r="K1135" s="4">
        <f t="shared" si="94"/>
        <v>7200</v>
      </c>
      <c r="L1135" s="6">
        <f t="shared" si="95"/>
        <v>42045.2311032</v>
      </c>
      <c r="N1135" s="22">
        <f t="shared" si="99"/>
        <v>4257.2914937925361</v>
      </c>
      <c r="O1135" s="14">
        <f t="shared" si="100"/>
        <v>72903627714.80484</v>
      </c>
      <c r="Q1135" s="22"/>
      <c r="V1135" s="16"/>
      <c r="W1135" s="16"/>
      <c r="X1135" s="16"/>
      <c r="Z1135" s="15"/>
      <c r="AA1135" s="16"/>
      <c r="AB1135" s="3"/>
      <c r="AC1135" s="69"/>
      <c r="AD1135" s="3"/>
      <c r="AF1135" s="29"/>
      <c r="AG1135" s="30"/>
      <c r="AH1135" s="29"/>
      <c r="AI1135" s="29"/>
      <c r="AJ1135" s="31"/>
      <c r="AK1135" s="29"/>
      <c r="AL1135" s="30"/>
    </row>
    <row r="1136" spans="1:38">
      <c r="A1136" s="32">
        <v>40949</v>
      </c>
      <c r="B1136" s="9">
        <v>50</v>
      </c>
      <c r="C1136" s="33">
        <v>5.9169264000000004</v>
      </c>
      <c r="D1136" s="34">
        <f t="shared" si="96"/>
        <v>9.8760517489829471</v>
      </c>
      <c r="E1136" s="34">
        <v>1379647.4392142899</v>
      </c>
      <c r="F1136" s="3" t="e">
        <f ca="1">VLOOKUP(A1136,ERCOT_345kv_West_ATC!A:B,2)</f>
        <v>#N/A</v>
      </c>
      <c r="G1136" s="3">
        <f>VLOOKUP(A1136,ERCOT_345kv_West_ATC!G:H,2)</f>
        <v>3.7440000000000002</v>
      </c>
      <c r="I1136" s="5">
        <f t="shared" si="97"/>
        <v>6</v>
      </c>
      <c r="J1136" s="4">
        <f t="shared" si="98"/>
        <v>144</v>
      </c>
      <c r="K1136" s="4">
        <f t="shared" si="94"/>
        <v>7200</v>
      </c>
      <c r="L1136" s="6">
        <f t="shared" si="95"/>
        <v>42601.870080000001</v>
      </c>
      <c r="N1136" s="22">
        <f t="shared" si="99"/>
        <v>4313.6539948150048</v>
      </c>
      <c r="O1136" s="14">
        <f t="shared" si="100"/>
        <v>72903627714.80484</v>
      </c>
      <c r="Q1136" s="22"/>
      <c r="V1136" s="16"/>
      <c r="W1136" s="16"/>
      <c r="X1136" s="16"/>
      <c r="Z1136" s="15"/>
      <c r="AA1136" s="16"/>
      <c r="AB1136" s="3"/>
      <c r="AC1136" s="69"/>
      <c r="AD1136" s="3"/>
      <c r="AF1136" s="29"/>
      <c r="AG1136" s="30"/>
      <c r="AH1136" s="29"/>
      <c r="AI1136" s="29"/>
      <c r="AJ1136" s="31"/>
      <c r="AK1136" s="29"/>
      <c r="AL1136" s="30"/>
    </row>
    <row r="1137" spans="1:38">
      <c r="A1137" s="32">
        <v>40950</v>
      </c>
      <c r="B1137" s="9">
        <v>50</v>
      </c>
      <c r="C1137" s="33">
        <v>5.6005000000000003</v>
      </c>
      <c r="D1137" s="34">
        <f t="shared" si="96"/>
        <v>9.8760517489829471</v>
      </c>
      <c r="E1137" s="34">
        <v>1379647.4392142899</v>
      </c>
      <c r="F1137" s="3" t="e">
        <f ca="1">VLOOKUP(A1137,ERCOT_345kv_West_ATC!A:B,2)</f>
        <v>#N/A</v>
      </c>
      <c r="G1137" s="3">
        <f>VLOOKUP(A1137,ERCOT_345kv_West_ATC!G:H,2)</f>
        <v>3.7440000000000002</v>
      </c>
      <c r="I1137" s="5">
        <f t="shared" si="97"/>
        <v>6</v>
      </c>
      <c r="J1137" s="4">
        <f t="shared" si="98"/>
        <v>144</v>
      </c>
      <c r="K1137" s="4">
        <f t="shared" si="94"/>
        <v>7200</v>
      </c>
      <c r="L1137" s="6">
        <f t="shared" si="95"/>
        <v>40323.599999999999</v>
      </c>
      <c r="N1137" s="22">
        <f t="shared" si="99"/>
        <v>4082.9676701676449</v>
      </c>
      <c r="O1137" s="14">
        <f t="shared" si="100"/>
        <v>72903627714.80484</v>
      </c>
      <c r="Q1137" s="22"/>
      <c r="V1137" s="16"/>
      <c r="W1137" s="16"/>
      <c r="X1137" s="16"/>
      <c r="Z1137" s="15"/>
      <c r="AA1137" s="16"/>
      <c r="AB1137" s="3"/>
      <c r="AC1137" s="69"/>
      <c r="AD1137" s="3"/>
      <c r="AF1137" s="29"/>
      <c r="AG1137" s="30"/>
      <c r="AH1137" s="29"/>
      <c r="AI1137" s="29"/>
      <c r="AJ1137" s="31"/>
      <c r="AK1137" s="29"/>
      <c r="AL1137" s="30"/>
    </row>
    <row r="1138" spans="1:38">
      <c r="A1138" s="32">
        <v>40951</v>
      </c>
      <c r="B1138" s="9">
        <v>50</v>
      </c>
      <c r="C1138" s="33">
        <v>5.5146800000000002</v>
      </c>
      <c r="D1138" s="34">
        <f t="shared" si="96"/>
        <v>9.8760517489829471</v>
      </c>
      <c r="E1138" s="34">
        <v>1379647.4392142899</v>
      </c>
      <c r="F1138" s="3" t="e">
        <f ca="1">VLOOKUP(A1138,ERCOT_345kv_West_ATC!A:B,2)</f>
        <v>#N/A</v>
      </c>
      <c r="G1138" s="3">
        <f>VLOOKUP(A1138,ERCOT_345kv_West_ATC!G:H,2)</f>
        <v>3.7440000000000002</v>
      </c>
      <c r="I1138" s="5">
        <f t="shared" si="97"/>
        <v>6</v>
      </c>
      <c r="J1138" s="4">
        <f t="shared" si="98"/>
        <v>144</v>
      </c>
      <c r="K1138" s="4">
        <f t="shared" si="94"/>
        <v>7200</v>
      </c>
      <c r="L1138" s="6">
        <f t="shared" si="95"/>
        <v>39705.696000000004</v>
      </c>
      <c r="N1138" s="22">
        <f t="shared" si="99"/>
        <v>4020.4017768628</v>
      </c>
      <c r="O1138" s="14">
        <f t="shared" si="100"/>
        <v>72903627714.80484</v>
      </c>
      <c r="Q1138" s="22"/>
      <c r="V1138" s="16"/>
      <c r="W1138" s="16"/>
      <c r="X1138" s="16"/>
      <c r="Z1138" s="15"/>
      <c r="AA1138" s="16"/>
      <c r="AB1138" s="3"/>
      <c r="AC1138" s="69"/>
      <c r="AD1138" s="3"/>
      <c r="AF1138" s="29"/>
      <c r="AG1138" s="30"/>
      <c r="AH1138" s="29"/>
      <c r="AI1138" s="29"/>
      <c r="AJ1138" s="31"/>
      <c r="AK1138" s="29"/>
      <c r="AL1138" s="30"/>
    </row>
    <row r="1139" spans="1:38">
      <c r="A1139" s="32">
        <v>40952</v>
      </c>
      <c r="B1139" s="9">
        <v>50</v>
      </c>
      <c r="C1139" s="33">
        <v>5.2851921879999999</v>
      </c>
      <c r="D1139" s="34">
        <f t="shared" si="96"/>
        <v>9.8760517489829471</v>
      </c>
      <c r="E1139" s="34">
        <v>1379647.4392142899</v>
      </c>
      <c r="F1139" s="3" t="e">
        <f ca="1">VLOOKUP(A1139,ERCOT_345kv_West_ATC!A:B,2)</f>
        <v>#N/A</v>
      </c>
      <c r="G1139" s="3">
        <f>VLOOKUP(A1139,ERCOT_345kv_West_ATC!G:H,2)</f>
        <v>3.7530000000000001</v>
      </c>
      <c r="I1139" s="5">
        <f t="shared" si="97"/>
        <v>6</v>
      </c>
      <c r="J1139" s="4">
        <f t="shared" si="98"/>
        <v>144</v>
      </c>
      <c r="K1139" s="4">
        <f t="shared" si="94"/>
        <v>7200</v>
      </c>
      <c r="L1139" s="6">
        <f t="shared" si="95"/>
        <v>38053.383753599999</v>
      </c>
      <c r="N1139" s="22">
        <f t="shared" si="99"/>
        <v>3853.0968367514683</v>
      </c>
      <c r="O1139" s="14">
        <f t="shared" si="100"/>
        <v>72903627714.80484</v>
      </c>
      <c r="Q1139" s="22"/>
      <c r="V1139" s="16"/>
      <c r="W1139" s="16"/>
      <c r="X1139" s="16"/>
      <c r="Z1139" s="15"/>
      <c r="AA1139" s="16"/>
      <c r="AB1139" s="3"/>
      <c r="AC1139" s="69"/>
      <c r="AD1139" s="3"/>
      <c r="AF1139" s="29"/>
      <c r="AG1139" s="30"/>
      <c r="AH1139" s="29"/>
      <c r="AI1139" s="29"/>
      <c r="AJ1139" s="31"/>
      <c r="AK1139" s="29"/>
      <c r="AL1139" s="30"/>
    </row>
    <row r="1140" spans="1:38">
      <c r="A1140" s="32">
        <v>40953</v>
      </c>
      <c r="B1140" s="9">
        <v>50</v>
      </c>
      <c r="C1140" s="33">
        <v>4.433381818</v>
      </c>
      <c r="D1140" s="34">
        <f t="shared" si="96"/>
        <v>9.8760517489829471</v>
      </c>
      <c r="E1140" s="34">
        <v>1379647.4392142899</v>
      </c>
      <c r="F1140" s="3" t="e">
        <f ca="1">VLOOKUP(A1140,ERCOT_345kv_West_ATC!A:B,2)</f>
        <v>#N/A</v>
      </c>
      <c r="G1140" s="3">
        <f>VLOOKUP(A1140,ERCOT_345kv_West_ATC!G:H,2)</f>
        <v>3.8029999999999999</v>
      </c>
      <c r="I1140" s="5">
        <f t="shared" si="97"/>
        <v>6</v>
      </c>
      <c r="J1140" s="4">
        <f t="shared" si="98"/>
        <v>144</v>
      </c>
      <c r="K1140" s="4">
        <f t="shared" si="94"/>
        <v>7200</v>
      </c>
      <c r="L1140" s="6">
        <f t="shared" si="95"/>
        <v>31920.3490896</v>
      </c>
      <c r="N1140" s="22">
        <f t="shared" si="99"/>
        <v>3232.0961757705668</v>
      </c>
      <c r="O1140" s="14">
        <f t="shared" si="100"/>
        <v>72903627714.80484</v>
      </c>
      <c r="Q1140" s="22"/>
      <c r="V1140" s="16"/>
      <c r="W1140" s="16"/>
      <c r="X1140" s="16"/>
      <c r="Z1140" s="15"/>
      <c r="AA1140" s="16"/>
      <c r="AB1140" s="3"/>
      <c r="AC1140" s="69"/>
      <c r="AD1140" s="3"/>
      <c r="AF1140" s="29"/>
      <c r="AG1140" s="30"/>
      <c r="AH1140" s="29"/>
      <c r="AI1140" s="29"/>
      <c r="AJ1140" s="31"/>
      <c r="AK1140" s="29"/>
      <c r="AL1140" s="30"/>
    </row>
    <row r="1141" spans="1:38">
      <c r="A1141" s="32">
        <v>40954</v>
      </c>
      <c r="B1141" s="9">
        <v>50</v>
      </c>
      <c r="C1141" s="33">
        <v>4.2717454549999996</v>
      </c>
      <c r="D1141" s="34">
        <f t="shared" si="96"/>
        <v>9.8760517489829471</v>
      </c>
      <c r="E1141" s="34">
        <v>1379647.4392142899</v>
      </c>
      <c r="F1141" s="3" t="e">
        <f ca="1">VLOOKUP(A1141,ERCOT_345kv_West_ATC!A:B,2)</f>
        <v>#N/A</v>
      </c>
      <c r="G1141" s="3">
        <f>VLOOKUP(A1141,ERCOT_345kv_West_ATC!G:H,2)</f>
        <v>3.7610000000000001</v>
      </c>
      <c r="I1141" s="5">
        <f t="shared" si="97"/>
        <v>6</v>
      </c>
      <c r="J1141" s="4">
        <f t="shared" si="98"/>
        <v>144</v>
      </c>
      <c r="K1141" s="4">
        <f t="shared" si="94"/>
        <v>7200</v>
      </c>
      <c r="L1141" s="6">
        <f t="shared" si="95"/>
        <v>30756.567275999998</v>
      </c>
      <c r="N1141" s="22">
        <f t="shared" si="99"/>
        <v>3114.257403437296</v>
      </c>
      <c r="O1141" s="14">
        <f t="shared" si="100"/>
        <v>72903627714.80484</v>
      </c>
      <c r="Q1141" s="22"/>
      <c r="V1141" s="16"/>
      <c r="W1141" s="16"/>
      <c r="X1141" s="16"/>
      <c r="Z1141" s="15"/>
      <c r="AA1141" s="16"/>
      <c r="AB1141" s="3"/>
      <c r="AC1141" s="69"/>
      <c r="AD1141" s="3"/>
      <c r="AF1141" s="29"/>
      <c r="AG1141" s="30"/>
      <c r="AH1141" s="29"/>
      <c r="AI1141" s="29"/>
      <c r="AJ1141" s="31"/>
      <c r="AK1141" s="29"/>
      <c r="AL1141" s="30"/>
    </row>
    <row r="1142" spans="1:38">
      <c r="A1142" s="32">
        <v>40955</v>
      </c>
      <c r="B1142" s="9">
        <v>50</v>
      </c>
      <c r="C1142" s="33">
        <v>4.26945</v>
      </c>
      <c r="D1142" s="34">
        <f t="shared" si="96"/>
        <v>9.8760517489829471</v>
      </c>
      <c r="E1142" s="34">
        <v>1379647.4392142899</v>
      </c>
      <c r="F1142" s="3" t="e">
        <f ca="1">VLOOKUP(A1142,ERCOT_345kv_West_ATC!A:B,2)</f>
        <v>#N/A</v>
      </c>
      <c r="G1142" s="3">
        <f>VLOOKUP(A1142,ERCOT_345kv_West_ATC!G:H,2)</f>
        <v>3.798</v>
      </c>
      <c r="I1142" s="5">
        <f t="shared" si="97"/>
        <v>6</v>
      </c>
      <c r="J1142" s="4">
        <f t="shared" si="98"/>
        <v>144</v>
      </c>
      <c r="K1142" s="4">
        <f t="shared" si="94"/>
        <v>7200</v>
      </c>
      <c r="L1142" s="6">
        <f t="shared" si="95"/>
        <v>30740.04</v>
      </c>
      <c r="N1142" s="22">
        <f t="shared" si="99"/>
        <v>3112.5839334697353</v>
      </c>
      <c r="O1142" s="14">
        <f t="shared" si="100"/>
        <v>72903627714.80484</v>
      </c>
      <c r="Q1142" s="22"/>
      <c r="V1142" s="16"/>
      <c r="W1142" s="16"/>
      <c r="X1142" s="16"/>
      <c r="Z1142" s="15"/>
      <c r="AA1142" s="16"/>
      <c r="AB1142" s="3"/>
      <c r="AC1142" s="69"/>
      <c r="AD1142" s="3"/>
      <c r="AF1142" s="29"/>
      <c r="AG1142" s="30"/>
      <c r="AH1142" s="29"/>
      <c r="AI1142" s="29"/>
      <c r="AJ1142" s="31"/>
      <c r="AK1142" s="29"/>
      <c r="AL1142" s="30"/>
    </row>
    <row r="1143" spans="1:38">
      <c r="A1143" s="32">
        <v>40956</v>
      </c>
      <c r="B1143" s="9">
        <v>50</v>
      </c>
      <c r="C1143" s="33">
        <v>4.39621</v>
      </c>
      <c r="D1143" s="34">
        <f t="shared" si="96"/>
        <v>9.8760517489829471</v>
      </c>
      <c r="E1143" s="34">
        <v>1379647.4392142899</v>
      </c>
      <c r="F1143" s="3" t="e">
        <f ca="1">VLOOKUP(A1143,ERCOT_345kv_West_ATC!A:B,2)</f>
        <v>#N/A</v>
      </c>
      <c r="G1143" s="3">
        <f>VLOOKUP(A1143,ERCOT_345kv_West_ATC!G:H,2)</f>
        <v>3.823</v>
      </c>
      <c r="I1143" s="5">
        <f t="shared" si="97"/>
        <v>6</v>
      </c>
      <c r="J1143" s="4">
        <f t="shared" si="98"/>
        <v>144</v>
      </c>
      <c r="K1143" s="4">
        <f t="shared" si="94"/>
        <v>7200</v>
      </c>
      <c r="L1143" s="6">
        <f t="shared" si="95"/>
        <v>31652.712</v>
      </c>
      <c r="N1143" s="22">
        <f t="shared" si="99"/>
        <v>3204.9965719610218</v>
      </c>
      <c r="O1143" s="14">
        <f t="shared" si="100"/>
        <v>72903627714.80484</v>
      </c>
      <c r="Q1143" s="22"/>
      <c r="V1143" s="16"/>
      <c r="W1143" s="16"/>
      <c r="X1143" s="16"/>
      <c r="Z1143" s="15"/>
      <c r="AA1143" s="16"/>
      <c r="AB1143" s="3"/>
      <c r="AC1143" s="69"/>
      <c r="AD1143" s="3"/>
      <c r="AF1143" s="29"/>
      <c r="AG1143" s="30"/>
      <c r="AH1143" s="29"/>
      <c r="AI1143" s="29"/>
      <c r="AJ1143" s="31"/>
      <c r="AK1143" s="29"/>
      <c r="AL1143" s="30"/>
    </row>
    <row r="1144" spans="1:38">
      <c r="A1144" s="32">
        <v>40957</v>
      </c>
      <c r="B1144" s="9">
        <v>50</v>
      </c>
      <c r="C1144" s="33">
        <v>4.2372890910000001</v>
      </c>
      <c r="D1144" s="34">
        <f t="shared" si="96"/>
        <v>9.8521057145073083</v>
      </c>
      <c r="E1144" s="34">
        <v>1376302.26788638</v>
      </c>
      <c r="F1144" s="3" t="e">
        <f ca="1">VLOOKUP(A1144,ERCOT_345kv_West_ATC!A:B,2)</f>
        <v>#N/A</v>
      </c>
      <c r="G1144" s="3">
        <f>VLOOKUP(A1144,ERCOT_345kv_West_ATC!G:H,2)</f>
        <v>3.823</v>
      </c>
      <c r="I1144" s="5">
        <f t="shared" si="97"/>
        <v>6</v>
      </c>
      <c r="J1144" s="4">
        <f t="shared" si="98"/>
        <v>144</v>
      </c>
      <c r="K1144" s="4">
        <f t="shared" si="94"/>
        <v>7200</v>
      </c>
      <c r="L1144" s="6">
        <f t="shared" si="95"/>
        <v>30508.481455199999</v>
      </c>
      <c r="N1144" s="22">
        <f t="shared" si="99"/>
        <v>3096.6457668309431</v>
      </c>
      <c r="O1144" s="14">
        <f t="shared" si="100"/>
        <v>73080823619.238464</v>
      </c>
      <c r="Q1144" s="22"/>
      <c r="V1144" s="16"/>
      <c r="W1144" s="16"/>
      <c r="X1144" s="16"/>
      <c r="Z1144" s="15"/>
      <c r="AA1144" s="16"/>
      <c r="AB1144" s="3"/>
      <c r="AC1144" s="69"/>
      <c r="AD1144" s="3"/>
      <c r="AF1144" s="29"/>
      <c r="AG1144" s="30"/>
      <c r="AH1144" s="29"/>
      <c r="AI1144" s="29"/>
      <c r="AJ1144" s="31"/>
      <c r="AK1144" s="29"/>
      <c r="AL1144" s="30"/>
    </row>
    <row r="1145" spans="1:38">
      <c r="A1145" s="32">
        <v>40958</v>
      </c>
      <c r="B1145" s="9">
        <v>50</v>
      </c>
      <c r="C1145" s="33">
        <v>4.3784025</v>
      </c>
      <c r="D1145" s="34">
        <f t="shared" si="96"/>
        <v>9.8521057145073083</v>
      </c>
      <c r="E1145" s="34">
        <v>1376302.26788638</v>
      </c>
      <c r="F1145" s="3" t="e">
        <f ca="1">VLOOKUP(A1145,ERCOT_345kv_West_ATC!A:B,2)</f>
        <v>#N/A</v>
      </c>
      <c r="G1145" s="3">
        <f>VLOOKUP(A1145,ERCOT_345kv_West_ATC!G:H,2)</f>
        <v>3.823</v>
      </c>
      <c r="I1145" s="5">
        <f t="shared" si="97"/>
        <v>6</v>
      </c>
      <c r="J1145" s="4">
        <f t="shared" si="98"/>
        <v>144</v>
      </c>
      <c r="K1145" s="4">
        <f t="shared" si="94"/>
        <v>7200</v>
      </c>
      <c r="L1145" s="6">
        <f t="shared" si="95"/>
        <v>31524.498</v>
      </c>
      <c r="N1145" s="22">
        <f t="shared" si="99"/>
        <v>3199.7726083653274</v>
      </c>
      <c r="O1145" s="14">
        <f t="shared" si="100"/>
        <v>73080823619.238464</v>
      </c>
      <c r="Q1145" s="22"/>
      <c r="V1145" s="16"/>
      <c r="W1145" s="16"/>
      <c r="X1145" s="16"/>
      <c r="Z1145" s="15"/>
      <c r="AA1145" s="16"/>
      <c r="AB1145" s="3"/>
      <c r="AC1145" s="69"/>
      <c r="AD1145" s="3"/>
      <c r="AF1145" s="29"/>
      <c r="AG1145" s="30"/>
      <c r="AH1145" s="29"/>
      <c r="AI1145" s="29"/>
      <c r="AJ1145" s="31"/>
      <c r="AK1145" s="29"/>
      <c r="AL1145" s="30"/>
    </row>
    <row r="1146" spans="1:38">
      <c r="A1146" s="32">
        <v>40959</v>
      </c>
      <c r="B1146" s="9">
        <v>50</v>
      </c>
      <c r="C1146" s="33">
        <v>4.3729899999999997</v>
      </c>
      <c r="D1146" s="34">
        <f t="shared" si="96"/>
        <v>9.8521057145073083</v>
      </c>
      <c r="E1146" s="34">
        <v>1376302.26788638</v>
      </c>
      <c r="F1146" s="3" t="e">
        <f ca="1">VLOOKUP(A1146,ERCOT_345kv_West_ATC!A:B,2)</f>
        <v>#N/A</v>
      </c>
      <c r="G1146" s="3">
        <f>VLOOKUP(A1146,ERCOT_345kv_West_ATC!G:H,2)</f>
        <v>3.823</v>
      </c>
      <c r="I1146" s="5">
        <f t="shared" si="97"/>
        <v>6</v>
      </c>
      <c r="J1146" s="4">
        <f t="shared" si="98"/>
        <v>144</v>
      </c>
      <c r="K1146" s="4">
        <f t="shared" ref="K1146:K1209" si="101">J1146*B1146</f>
        <v>7200</v>
      </c>
      <c r="L1146" s="6">
        <f t="shared" ref="L1146:L1209" si="102">K1146*C1146</f>
        <v>31485.527999999998</v>
      </c>
      <c r="N1146" s="22">
        <f t="shared" si="99"/>
        <v>3195.8171087869364</v>
      </c>
      <c r="O1146" s="14">
        <f t="shared" si="100"/>
        <v>73080823619.238464</v>
      </c>
      <c r="Q1146" s="22"/>
      <c r="V1146" s="16"/>
      <c r="W1146" s="16"/>
      <c r="X1146" s="16"/>
      <c r="Z1146" s="15"/>
      <c r="AA1146" s="16"/>
      <c r="AB1146" s="3"/>
      <c r="AC1146" s="69"/>
      <c r="AD1146" s="3"/>
      <c r="AF1146" s="29"/>
      <c r="AG1146" s="30"/>
      <c r="AH1146" s="29"/>
      <c r="AI1146" s="29"/>
      <c r="AJ1146" s="31"/>
      <c r="AK1146" s="29"/>
      <c r="AL1146" s="30"/>
    </row>
    <row r="1147" spans="1:38">
      <c r="A1147" s="32">
        <v>40960</v>
      </c>
      <c r="B1147" s="9">
        <v>50</v>
      </c>
      <c r="C1147" s="33">
        <v>4.3025399999999996</v>
      </c>
      <c r="D1147" s="34">
        <f t="shared" si="96"/>
        <v>9.8521057145073083</v>
      </c>
      <c r="E1147" s="34">
        <v>1376302.26788638</v>
      </c>
      <c r="F1147" s="3" t="e">
        <f ca="1">VLOOKUP(A1147,ERCOT_345kv_West_ATC!A:B,2)</f>
        <v>#N/A</v>
      </c>
      <c r="G1147" s="3">
        <f>VLOOKUP(A1147,ERCOT_345kv_West_ATC!G:H,2)</f>
        <v>3.8069999999999999</v>
      </c>
      <c r="I1147" s="5">
        <f t="shared" si="97"/>
        <v>6</v>
      </c>
      <c r="J1147" s="4">
        <f t="shared" si="98"/>
        <v>144</v>
      </c>
      <c r="K1147" s="4">
        <f t="shared" si="101"/>
        <v>7200</v>
      </c>
      <c r="L1147" s="6">
        <f t="shared" si="102"/>
        <v>30978.287999999997</v>
      </c>
      <c r="N1147" s="22">
        <f t="shared" si="99"/>
        <v>3144.3316685471827</v>
      </c>
      <c r="O1147" s="14">
        <f t="shared" si="100"/>
        <v>73080823619.238464</v>
      </c>
      <c r="Q1147" s="22"/>
      <c r="V1147" s="16"/>
      <c r="W1147" s="16"/>
      <c r="X1147" s="16"/>
      <c r="Z1147" s="15"/>
      <c r="AA1147" s="16"/>
      <c r="AB1147" s="3"/>
      <c r="AC1147" s="69"/>
      <c r="AD1147" s="3"/>
      <c r="AF1147" s="29"/>
      <c r="AG1147" s="30"/>
      <c r="AH1147" s="29"/>
      <c r="AI1147" s="29"/>
      <c r="AJ1147" s="31"/>
      <c r="AK1147" s="29"/>
      <c r="AL1147" s="30"/>
    </row>
    <row r="1148" spans="1:38">
      <c r="A1148" s="32">
        <v>40961</v>
      </c>
      <c r="B1148" s="9">
        <v>50</v>
      </c>
      <c r="C1148" s="33">
        <v>4.4466458329999998</v>
      </c>
      <c r="D1148" s="34">
        <f t="shared" si="96"/>
        <v>9.8521057145073083</v>
      </c>
      <c r="E1148" s="34">
        <v>1376302.26788638</v>
      </c>
      <c r="F1148" s="3" t="e">
        <f ca="1">VLOOKUP(A1148,ERCOT_345kv_West_ATC!A:B,2)</f>
        <v>#N/A</v>
      </c>
      <c r="G1148" s="3">
        <f>VLOOKUP(A1148,ERCOT_345kv_West_ATC!G:H,2)</f>
        <v>3.8420000000000001</v>
      </c>
      <c r="I1148" s="5">
        <f t="shared" si="97"/>
        <v>6</v>
      </c>
      <c r="J1148" s="4">
        <f t="shared" si="98"/>
        <v>144</v>
      </c>
      <c r="K1148" s="4">
        <f t="shared" si="101"/>
        <v>7200</v>
      </c>
      <c r="L1148" s="6">
        <f t="shared" si="102"/>
        <v>32015.849997599998</v>
      </c>
      <c r="N1148" s="22">
        <f t="shared" si="99"/>
        <v>3249.6453981869472</v>
      </c>
      <c r="O1148" s="14">
        <f t="shared" si="100"/>
        <v>73080823619.238464</v>
      </c>
      <c r="Q1148" s="22"/>
      <c r="V1148" s="16"/>
      <c r="W1148" s="16"/>
      <c r="X1148" s="16"/>
      <c r="Z1148" s="15"/>
      <c r="AA1148" s="16"/>
      <c r="AB1148" s="3"/>
      <c r="AC1148" s="69"/>
      <c r="AD1148" s="3"/>
      <c r="AF1148" s="29"/>
      <c r="AG1148" s="30"/>
      <c r="AH1148" s="29"/>
      <c r="AI1148" s="29"/>
      <c r="AJ1148" s="31"/>
      <c r="AK1148" s="29"/>
      <c r="AL1148" s="30"/>
    </row>
    <row r="1149" spans="1:38">
      <c r="A1149" s="32">
        <v>40962</v>
      </c>
      <c r="B1149" s="9">
        <v>50</v>
      </c>
      <c r="C1149" s="33">
        <v>5.0195252000000004</v>
      </c>
      <c r="D1149" s="34">
        <f t="shared" si="96"/>
        <v>9.8521057145073083</v>
      </c>
      <c r="E1149" s="34">
        <v>1376302.26788638</v>
      </c>
      <c r="F1149" s="3" t="e">
        <f ca="1">VLOOKUP(A1149,ERCOT_345kv_West_ATC!A:B,2)</f>
        <v>#N/A</v>
      </c>
      <c r="G1149" s="3">
        <f>VLOOKUP(A1149,ERCOT_345kv_West_ATC!G:H,2)</f>
        <v>3.8420000000000001</v>
      </c>
      <c r="I1149" s="5">
        <f t="shared" si="97"/>
        <v>6</v>
      </c>
      <c r="J1149" s="4">
        <f t="shared" si="98"/>
        <v>144</v>
      </c>
      <c r="K1149" s="4">
        <f t="shared" si="101"/>
        <v>7200</v>
      </c>
      <c r="L1149" s="6">
        <f t="shared" si="102"/>
        <v>36140.581440000002</v>
      </c>
      <c r="N1149" s="22">
        <f t="shared" si="99"/>
        <v>3668.3103579352273</v>
      </c>
      <c r="O1149" s="14">
        <f t="shared" si="100"/>
        <v>73080823619.238464</v>
      </c>
      <c r="Q1149" s="22"/>
      <c r="V1149" s="16"/>
      <c r="W1149" s="16"/>
      <c r="X1149" s="16"/>
      <c r="Z1149" s="15"/>
      <c r="AA1149" s="16"/>
      <c r="AB1149" s="3"/>
      <c r="AC1149" s="69"/>
      <c r="AD1149" s="3"/>
      <c r="AF1149" s="29"/>
      <c r="AG1149" s="30"/>
      <c r="AH1149" s="29"/>
      <c r="AI1149" s="29"/>
      <c r="AJ1149" s="31"/>
      <c r="AK1149" s="29"/>
      <c r="AL1149" s="30"/>
    </row>
    <row r="1150" spans="1:38">
      <c r="A1150" s="32">
        <v>40963</v>
      </c>
      <c r="B1150" s="9">
        <v>50</v>
      </c>
      <c r="C1150" s="33">
        <v>5.0292012499999998</v>
      </c>
      <c r="D1150" s="34">
        <f t="shared" si="96"/>
        <v>9.8521057145073083</v>
      </c>
      <c r="E1150" s="34">
        <v>1376302.26788638</v>
      </c>
      <c r="F1150" s="3" t="e">
        <f ca="1">VLOOKUP(A1150,ERCOT_345kv_West_ATC!A:B,2)</f>
        <v>#N/A</v>
      </c>
      <c r="G1150" s="3">
        <f>VLOOKUP(A1150,ERCOT_345kv_West_ATC!G:H,2)</f>
        <v>3.7890000000000001</v>
      </c>
      <c r="I1150" s="5">
        <f t="shared" si="97"/>
        <v>6</v>
      </c>
      <c r="J1150" s="4">
        <f t="shared" si="98"/>
        <v>144</v>
      </c>
      <c r="K1150" s="4">
        <f t="shared" si="101"/>
        <v>7200</v>
      </c>
      <c r="L1150" s="6">
        <f t="shared" si="102"/>
        <v>36210.248999999996</v>
      </c>
      <c r="N1150" s="22">
        <f t="shared" si="99"/>
        <v>3675.3816949690358</v>
      </c>
      <c r="O1150" s="14">
        <f t="shared" si="100"/>
        <v>73080823619.238464</v>
      </c>
      <c r="Q1150" s="22"/>
      <c r="V1150" s="16"/>
      <c r="W1150" s="16"/>
      <c r="X1150" s="16"/>
      <c r="Z1150" s="15"/>
      <c r="AA1150" s="16"/>
      <c r="AB1150" s="3"/>
      <c r="AC1150" s="69"/>
      <c r="AD1150" s="3"/>
      <c r="AF1150" s="29"/>
      <c r="AG1150" s="30"/>
      <c r="AH1150" s="29"/>
      <c r="AI1150" s="29"/>
      <c r="AJ1150" s="31"/>
      <c r="AK1150" s="29"/>
      <c r="AL1150" s="30"/>
    </row>
    <row r="1151" spans="1:38">
      <c r="A1151" s="32">
        <v>40964</v>
      </c>
      <c r="B1151" s="9">
        <v>50</v>
      </c>
      <c r="C1151" s="33">
        <v>4.7802454550000002</v>
      </c>
      <c r="D1151" s="34">
        <f t="shared" si="96"/>
        <v>9.8521057145073083</v>
      </c>
      <c r="E1151" s="34">
        <v>1376302.26788638</v>
      </c>
      <c r="F1151" s="3" t="e">
        <f ca="1">VLOOKUP(A1151,ERCOT_345kv_West_ATC!A:B,2)</f>
        <v>#N/A</v>
      </c>
      <c r="G1151" s="3">
        <f>VLOOKUP(A1151,ERCOT_345kv_West_ATC!G:H,2)</f>
        <v>3.7890000000000001</v>
      </c>
      <c r="I1151" s="5">
        <f t="shared" si="97"/>
        <v>6</v>
      </c>
      <c r="J1151" s="4">
        <f t="shared" si="98"/>
        <v>144</v>
      </c>
      <c r="K1151" s="4">
        <f t="shared" si="101"/>
        <v>7200</v>
      </c>
      <c r="L1151" s="6">
        <f t="shared" si="102"/>
        <v>34417.767275999999</v>
      </c>
      <c r="N1151" s="22">
        <f t="shared" si="99"/>
        <v>3493.4427495352134</v>
      </c>
      <c r="O1151" s="14">
        <f t="shared" si="100"/>
        <v>73080823619.238464</v>
      </c>
      <c r="Q1151" s="22"/>
      <c r="V1151" s="16"/>
      <c r="W1151" s="16"/>
      <c r="X1151" s="16"/>
      <c r="Z1151" s="15"/>
      <c r="AA1151" s="16"/>
      <c r="AB1151" s="3"/>
      <c r="AC1151" s="69"/>
      <c r="AD1151" s="3"/>
      <c r="AF1151" s="29"/>
      <c r="AG1151" s="30"/>
      <c r="AH1151" s="29"/>
      <c r="AI1151" s="29"/>
      <c r="AJ1151" s="31"/>
      <c r="AK1151" s="29"/>
      <c r="AL1151" s="30"/>
    </row>
    <row r="1152" spans="1:38">
      <c r="A1152" s="32">
        <v>40965</v>
      </c>
      <c r="B1152" s="9">
        <v>50</v>
      </c>
      <c r="C1152" s="33">
        <v>4.9259824999999999</v>
      </c>
      <c r="D1152" s="34">
        <f t="shared" si="96"/>
        <v>9.8521057145073083</v>
      </c>
      <c r="E1152" s="34">
        <v>1376302.26788638</v>
      </c>
      <c r="F1152" s="3" t="e">
        <f ca="1">VLOOKUP(A1152,ERCOT_345kv_West_ATC!A:B,2)</f>
        <v>#N/A</v>
      </c>
      <c r="G1152" s="3">
        <f>VLOOKUP(A1152,ERCOT_345kv_West_ATC!G:H,2)</f>
        <v>3.7890000000000001</v>
      </c>
      <c r="I1152" s="5">
        <f t="shared" si="97"/>
        <v>6</v>
      </c>
      <c r="J1152" s="4">
        <f t="shared" si="98"/>
        <v>144</v>
      </c>
      <c r="K1152" s="4">
        <f t="shared" si="101"/>
        <v>7200</v>
      </c>
      <c r="L1152" s="6">
        <f t="shared" si="102"/>
        <v>35467.074000000001</v>
      </c>
      <c r="N1152" s="22">
        <f t="shared" si="99"/>
        <v>3599.9485823395539</v>
      </c>
      <c r="O1152" s="14">
        <f t="shared" si="100"/>
        <v>73080823619.238464</v>
      </c>
      <c r="Q1152" s="22"/>
      <c r="V1152" s="16"/>
      <c r="W1152" s="16"/>
      <c r="X1152" s="16"/>
      <c r="Z1152" s="15"/>
      <c r="AA1152" s="16"/>
      <c r="AB1152" s="3"/>
      <c r="AC1152" s="69"/>
      <c r="AD1152" s="3"/>
      <c r="AF1152" s="29"/>
      <c r="AG1152" s="30"/>
      <c r="AH1152" s="29"/>
      <c r="AI1152" s="29"/>
      <c r="AJ1152" s="31"/>
      <c r="AK1152" s="29"/>
      <c r="AL1152" s="30"/>
    </row>
    <row r="1153" spans="1:38">
      <c r="A1153" s="32">
        <v>40966</v>
      </c>
      <c r="B1153" s="9">
        <v>50</v>
      </c>
      <c r="C1153" s="33">
        <v>4.9599880000000001</v>
      </c>
      <c r="D1153" s="34">
        <f t="shared" si="96"/>
        <v>9.8521057145073083</v>
      </c>
      <c r="E1153" s="34">
        <v>1376302.26788638</v>
      </c>
      <c r="F1153" s="3" t="e">
        <f ca="1">VLOOKUP(A1153,ERCOT_345kv_West_ATC!A:B,2)</f>
        <v>#N/A</v>
      </c>
      <c r="G1153" s="3">
        <f>VLOOKUP(A1153,ERCOT_345kv_West_ATC!G:H,2)</f>
        <v>3.6850000000000001</v>
      </c>
      <c r="I1153" s="5">
        <f t="shared" si="97"/>
        <v>6</v>
      </c>
      <c r="J1153" s="4">
        <f t="shared" si="98"/>
        <v>144</v>
      </c>
      <c r="K1153" s="4">
        <f t="shared" si="101"/>
        <v>7200</v>
      </c>
      <c r="L1153" s="6">
        <f t="shared" si="102"/>
        <v>35711.9136</v>
      </c>
      <c r="N1153" s="22">
        <f t="shared" si="99"/>
        <v>3624.8000818153937</v>
      </c>
      <c r="O1153" s="14">
        <f t="shared" si="100"/>
        <v>73080823619.238464</v>
      </c>
      <c r="Q1153" s="22"/>
      <c r="V1153" s="16"/>
      <c r="W1153" s="16"/>
      <c r="X1153" s="16"/>
      <c r="Z1153" s="15"/>
      <c r="AA1153" s="16"/>
      <c r="AB1153" s="3"/>
      <c r="AC1153" s="69"/>
      <c r="AD1153" s="3"/>
      <c r="AF1153" s="29"/>
      <c r="AG1153" s="30"/>
      <c r="AH1153" s="29"/>
      <c r="AI1153" s="29"/>
      <c r="AJ1153" s="31"/>
      <c r="AK1153" s="29"/>
      <c r="AL1153" s="30"/>
    </row>
    <row r="1154" spans="1:38">
      <c r="A1154" s="32">
        <v>40967</v>
      </c>
      <c r="B1154" s="9">
        <v>50</v>
      </c>
      <c r="C1154" s="33">
        <v>4.8627549999999999</v>
      </c>
      <c r="D1154" s="34">
        <f t="shared" si="96"/>
        <v>9.8521057145073083</v>
      </c>
      <c r="E1154" s="34">
        <v>1376302.26788638</v>
      </c>
      <c r="F1154" s="3" t="e">
        <f ca="1">VLOOKUP(A1154,ERCOT_345kv_West_ATC!A:B,2)</f>
        <v>#N/A</v>
      </c>
      <c r="G1154" s="3">
        <f>VLOOKUP(A1154,ERCOT_345kv_West_ATC!G:H,2)</f>
        <v>3.59</v>
      </c>
      <c r="I1154" s="5">
        <f t="shared" si="97"/>
        <v>6</v>
      </c>
      <c r="J1154" s="4">
        <f t="shared" si="98"/>
        <v>144</v>
      </c>
      <c r="K1154" s="4">
        <f t="shared" si="101"/>
        <v>7200</v>
      </c>
      <c r="L1154" s="6">
        <f t="shared" si="102"/>
        <v>35011.836000000003</v>
      </c>
      <c r="N1154" s="22">
        <f t="shared" si="99"/>
        <v>3553.7414045856999</v>
      </c>
      <c r="O1154" s="14">
        <f t="shared" si="100"/>
        <v>73080823619.238464</v>
      </c>
      <c r="Q1154" s="22"/>
      <c r="V1154" s="16"/>
      <c r="W1154" s="16"/>
      <c r="X1154" s="16"/>
      <c r="Z1154" s="15"/>
      <c r="AA1154" s="16"/>
      <c r="AB1154" s="3"/>
      <c r="AC1154" s="69"/>
      <c r="AD1154" s="3"/>
      <c r="AF1154" s="29"/>
      <c r="AG1154" s="30"/>
      <c r="AH1154" s="29"/>
      <c r="AI1154" s="29"/>
      <c r="AJ1154" s="31"/>
      <c r="AK1154" s="29"/>
      <c r="AL1154" s="30"/>
    </row>
    <row r="1155" spans="1:38">
      <c r="A1155" s="32">
        <v>40968</v>
      </c>
      <c r="B1155" s="9">
        <v>50</v>
      </c>
      <c r="C1155" s="33">
        <v>4.8600070830000002</v>
      </c>
      <c r="D1155" s="34">
        <f t="shared" si="96"/>
        <v>9.8521057145073083</v>
      </c>
      <c r="E1155" s="34">
        <v>1376302.26788638</v>
      </c>
      <c r="F1155" s="3" t="e">
        <f ca="1">VLOOKUP(A1155,ERCOT_345kv_West_ATC!A:B,2)</f>
        <v>#N/A</v>
      </c>
      <c r="G1155" s="3">
        <f>VLOOKUP(A1155,ERCOT_345kv_West_ATC!G:H,2)</f>
        <v>3.6349999999999998</v>
      </c>
      <c r="I1155" s="5">
        <f t="shared" si="97"/>
        <v>6</v>
      </c>
      <c r="J1155" s="4">
        <f t="shared" si="98"/>
        <v>144</v>
      </c>
      <c r="K1155" s="4">
        <f t="shared" si="101"/>
        <v>7200</v>
      </c>
      <c r="L1155" s="6">
        <f t="shared" si="102"/>
        <v>34992.050997600003</v>
      </c>
      <c r="N1155" s="22">
        <f t="shared" si="99"/>
        <v>3551.7332042097269</v>
      </c>
      <c r="O1155" s="14">
        <f t="shared" si="100"/>
        <v>73080823619.238464</v>
      </c>
      <c r="Q1155" s="22"/>
      <c r="V1155" s="16"/>
      <c r="W1155" s="16"/>
      <c r="X1155" s="16"/>
      <c r="Z1155" s="15"/>
      <c r="AA1155" s="16"/>
      <c r="AB1155" s="3"/>
      <c r="AC1155" s="69"/>
      <c r="AD1155" s="3"/>
      <c r="AF1155" s="29"/>
      <c r="AG1155" s="30"/>
      <c r="AH1155" s="29"/>
      <c r="AI1155" s="29"/>
      <c r="AJ1155" s="31"/>
      <c r="AK1155" s="29"/>
      <c r="AL1155" s="30"/>
    </row>
    <row r="1156" spans="1:38">
      <c r="A1156" s="32">
        <v>40969</v>
      </c>
      <c r="B1156" s="9">
        <v>50</v>
      </c>
      <c r="C1156" s="33">
        <v>4.9213300000000002</v>
      </c>
      <c r="D1156" s="34">
        <f t="shared" si="96"/>
        <v>9.8521057145073083</v>
      </c>
      <c r="E1156" s="34">
        <v>1376302.26788638</v>
      </c>
      <c r="F1156" s="3" t="e">
        <f ca="1">VLOOKUP(A1156,ERCOT_345kv_West_ATC!A:B,2)</f>
        <v>#N/A</v>
      </c>
      <c r="G1156" s="3">
        <f>VLOOKUP(A1156,ERCOT_345kv_West_ATC!G:H,2)</f>
        <v>3.5579999999999998</v>
      </c>
      <c r="I1156" s="5">
        <f t="shared" si="97"/>
        <v>6</v>
      </c>
      <c r="J1156" s="4">
        <f t="shared" si="98"/>
        <v>144</v>
      </c>
      <c r="K1156" s="4">
        <f t="shared" si="101"/>
        <v>7200</v>
      </c>
      <c r="L1156" s="6">
        <f t="shared" si="102"/>
        <v>35433.576000000001</v>
      </c>
      <c r="N1156" s="22">
        <f t="shared" si="99"/>
        <v>3596.5484970206685</v>
      </c>
      <c r="O1156" s="14">
        <f t="shared" si="100"/>
        <v>73080823619.238464</v>
      </c>
      <c r="Q1156" s="22"/>
      <c r="V1156" s="16"/>
      <c r="W1156" s="16"/>
      <c r="X1156" s="16"/>
      <c r="Z1156" s="15"/>
      <c r="AA1156" s="16"/>
      <c r="AB1156" s="3"/>
      <c r="AC1156" s="69"/>
      <c r="AD1156" s="3"/>
      <c r="AF1156" s="29"/>
      <c r="AG1156" s="30"/>
      <c r="AH1156" s="29"/>
      <c r="AI1156" s="29"/>
      <c r="AJ1156" s="31"/>
      <c r="AK1156" s="29"/>
      <c r="AL1156" s="30"/>
    </row>
    <row r="1157" spans="1:38">
      <c r="A1157" s="32">
        <v>40970</v>
      </c>
      <c r="B1157" s="9">
        <v>50</v>
      </c>
      <c r="C1157" s="33">
        <v>4.7167414289999998</v>
      </c>
      <c r="D1157" s="34">
        <f t="shared" si="96"/>
        <v>10.715953693221689</v>
      </c>
      <c r="E1157" s="34">
        <v>1496978.5950255599</v>
      </c>
      <c r="F1157" s="3" t="e">
        <f ca="1">VLOOKUP(A1157,ERCOT_345kv_West_ATC!A:B,2)</f>
        <v>#N/A</v>
      </c>
      <c r="G1157" s="3">
        <f>VLOOKUP(A1157,ERCOT_345kv_West_ATC!G:H,2)</f>
        <v>3.5819999999999999</v>
      </c>
      <c r="I1157" s="5">
        <f t="shared" si="97"/>
        <v>6</v>
      </c>
      <c r="J1157" s="4">
        <f t="shared" si="98"/>
        <v>144</v>
      </c>
      <c r="K1157" s="4">
        <f t="shared" si="101"/>
        <v>7200</v>
      </c>
      <c r="L1157" s="6">
        <f t="shared" si="102"/>
        <v>33960.538288800002</v>
      </c>
      <c r="N1157" s="22">
        <f t="shared" si="99"/>
        <v>3169.1568721766253</v>
      </c>
      <c r="O1157" s="14">
        <f t="shared" si="100"/>
        <v>67189540064.495766</v>
      </c>
      <c r="Q1157" s="22"/>
      <c r="V1157" s="16"/>
      <c r="W1157" s="16"/>
      <c r="X1157" s="16"/>
      <c r="Z1157" s="15"/>
      <c r="AA1157" s="16"/>
      <c r="AB1157" s="3"/>
      <c r="AC1157" s="69"/>
      <c r="AD1157" s="3"/>
      <c r="AF1157" s="29"/>
      <c r="AG1157" s="30"/>
      <c r="AH1157" s="29"/>
      <c r="AI1157" s="29"/>
      <c r="AJ1157" s="31"/>
      <c r="AK1157" s="29"/>
      <c r="AL1157" s="30"/>
    </row>
    <row r="1158" spans="1:38">
      <c r="A1158" s="32">
        <v>40971</v>
      </c>
      <c r="B1158" s="9">
        <v>50</v>
      </c>
      <c r="C1158" s="33">
        <v>4.6179614290000002</v>
      </c>
      <c r="D1158" s="34">
        <f t="shared" si="96"/>
        <v>10.715953693221689</v>
      </c>
      <c r="E1158" s="34">
        <v>1496978.5950255599</v>
      </c>
      <c r="F1158" s="3" t="e">
        <f ca="1">VLOOKUP(A1158,ERCOT_345kv_West_ATC!A:B,2)</f>
        <v>#N/A</v>
      </c>
      <c r="G1158" s="3">
        <f>VLOOKUP(A1158,ERCOT_345kv_West_ATC!G:H,2)</f>
        <v>3.5819999999999999</v>
      </c>
      <c r="I1158" s="5">
        <f t="shared" si="97"/>
        <v>6</v>
      </c>
      <c r="J1158" s="4">
        <f t="shared" si="98"/>
        <v>144</v>
      </c>
      <c r="K1158" s="4">
        <f t="shared" si="101"/>
        <v>7200</v>
      </c>
      <c r="L1158" s="6">
        <f t="shared" si="102"/>
        <v>33249.322288800002</v>
      </c>
      <c r="N1158" s="22">
        <f t="shared" si="99"/>
        <v>3102.7870445009162</v>
      </c>
      <c r="O1158" s="14">
        <f t="shared" si="100"/>
        <v>67189540064.495766</v>
      </c>
      <c r="Q1158" s="22"/>
      <c r="V1158" s="16"/>
      <c r="W1158" s="16"/>
      <c r="X1158" s="16"/>
      <c r="Z1158" s="15"/>
      <c r="AA1158" s="16"/>
      <c r="AB1158" s="3"/>
      <c r="AC1158" s="69"/>
      <c r="AD1158" s="3"/>
      <c r="AF1158" s="29"/>
      <c r="AG1158" s="30"/>
      <c r="AH1158" s="29"/>
      <c r="AI1158" s="29"/>
      <c r="AJ1158" s="31"/>
      <c r="AK1158" s="29"/>
      <c r="AL1158" s="30"/>
    </row>
    <row r="1159" spans="1:38">
      <c r="A1159" s="32">
        <v>40972</v>
      </c>
      <c r="B1159" s="9">
        <v>50</v>
      </c>
      <c r="C1159" s="33">
        <v>4.8255933329999996</v>
      </c>
      <c r="D1159" s="34">
        <f t="shared" si="96"/>
        <v>10.715953693221689</v>
      </c>
      <c r="E1159" s="34">
        <v>1496978.5950255599</v>
      </c>
      <c r="F1159" s="3" t="e">
        <f ca="1">VLOOKUP(A1159,ERCOT_345kv_West_ATC!A:B,2)</f>
        <v>#N/A</v>
      </c>
      <c r="G1159" s="3">
        <f>VLOOKUP(A1159,ERCOT_345kv_West_ATC!G:H,2)</f>
        <v>3.5819999999999999</v>
      </c>
      <c r="I1159" s="5">
        <f t="shared" si="97"/>
        <v>6</v>
      </c>
      <c r="J1159" s="4">
        <f t="shared" si="98"/>
        <v>144</v>
      </c>
      <c r="K1159" s="4">
        <f t="shared" si="101"/>
        <v>7200</v>
      </c>
      <c r="L1159" s="6">
        <f t="shared" si="102"/>
        <v>34744.271997599993</v>
      </c>
      <c r="N1159" s="22">
        <f t="shared" si="99"/>
        <v>3242.293965825671</v>
      </c>
      <c r="O1159" s="14">
        <f t="shared" si="100"/>
        <v>67189540064.495766</v>
      </c>
      <c r="Q1159" s="22"/>
      <c r="V1159" s="16"/>
      <c r="W1159" s="16"/>
      <c r="X1159" s="16"/>
      <c r="Z1159" s="15"/>
      <c r="AA1159" s="16"/>
      <c r="AB1159" s="3"/>
      <c r="AC1159" s="69"/>
      <c r="AD1159" s="3"/>
      <c r="AF1159" s="29"/>
      <c r="AG1159" s="30"/>
      <c r="AH1159" s="29"/>
      <c r="AI1159" s="29"/>
      <c r="AJ1159" s="31"/>
      <c r="AK1159" s="29"/>
      <c r="AL1159" s="30"/>
    </row>
    <row r="1160" spans="1:38">
      <c r="A1160" s="32">
        <v>40973</v>
      </c>
      <c r="B1160" s="9">
        <v>50</v>
      </c>
      <c r="C1160" s="33">
        <v>4.9781014289999996</v>
      </c>
      <c r="D1160" s="34">
        <f t="shared" si="96"/>
        <v>10.715953693221689</v>
      </c>
      <c r="E1160" s="34">
        <v>1496978.5950255599</v>
      </c>
      <c r="F1160" s="3" t="e">
        <f ca="1">VLOOKUP(A1160,ERCOT_345kv_West_ATC!A:B,2)</f>
        <v>#N/A</v>
      </c>
      <c r="G1160" s="3">
        <f>VLOOKUP(A1160,ERCOT_345kv_West_ATC!G:H,2)</f>
        <v>3.5009999999999999</v>
      </c>
      <c r="I1160" s="5">
        <f t="shared" si="97"/>
        <v>6</v>
      </c>
      <c r="J1160" s="4">
        <f t="shared" si="98"/>
        <v>144</v>
      </c>
      <c r="K1160" s="4">
        <f t="shared" si="101"/>
        <v>7200</v>
      </c>
      <c r="L1160" s="6">
        <f t="shared" si="102"/>
        <v>35842.330288799996</v>
      </c>
      <c r="N1160" s="22">
        <f t="shared" si="99"/>
        <v>3344.7634540891909</v>
      </c>
      <c r="O1160" s="14">
        <f t="shared" si="100"/>
        <v>67189540064.495766</v>
      </c>
      <c r="Q1160" s="22"/>
      <c r="V1160" s="16"/>
      <c r="W1160" s="16"/>
      <c r="X1160" s="16"/>
      <c r="Z1160" s="15"/>
      <c r="AA1160" s="16"/>
      <c r="AB1160" s="3"/>
      <c r="AC1160" s="69"/>
      <c r="AD1160" s="3"/>
      <c r="AF1160" s="29"/>
      <c r="AG1160" s="30"/>
      <c r="AH1160" s="29"/>
      <c r="AI1160" s="29"/>
      <c r="AJ1160" s="31"/>
      <c r="AK1160" s="29"/>
      <c r="AL1160" s="30"/>
    </row>
    <row r="1161" spans="1:38">
      <c r="A1161" s="32">
        <v>40974</v>
      </c>
      <c r="B1161" s="9">
        <v>50</v>
      </c>
      <c r="C1161" s="33">
        <v>4.994195833</v>
      </c>
      <c r="D1161" s="34">
        <f t="shared" si="96"/>
        <v>10.715953693221689</v>
      </c>
      <c r="E1161" s="34">
        <v>1496978.5950255599</v>
      </c>
      <c r="F1161" s="3" t="e">
        <f ca="1">VLOOKUP(A1161,ERCOT_345kv_West_ATC!A:B,2)</f>
        <v>#N/A</v>
      </c>
      <c r="G1161" s="3">
        <f>VLOOKUP(A1161,ERCOT_345kv_West_ATC!G:H,2)</f>
        <v>3.4590000000000001</v>
      </c>
      <c r="I1161" s="5">
        <f t="shared" si="97"/>
        <v>6</v>
      </c>
      <c r="J1161" s="4">
        <f t="shared" si="98"/>
        <v>144</v>
      </c>
      <c r="K1161" s="4">
        <f t="shared" si="101"/>
        <v>7200</v>
      </c>
      <c r="L1161" s="6">
        <f t="shared" si="102"/>
        <v>35958.209997600003</v>
      </c>
      <c r="N1161" s="22">
        <f t="shared" si="99"/>
        <v>3355.5772101129132</v>
      </c>
      <c r="O1161" s="14">
        <f t="shared" si="100"/>
        <v>67189540064.495766</v>
      </c>
      <c r="Q1161" s="22"/>
      <c r="V1161" s="16"/>
      <c r="W1161" s="16"/>
      <c r="X1161" s="16"/>
      <c r="Z1161" s="15"/>
      <c r="AA1161" s="16"/>
      <c r="AB1161" s="3"/>
      <c r="AC1161" s="69"/>
      <c r="AD1161" s="3"/>
      <c r="AF1161" s="29"/>
      <c r="AG1161" s="30"/>
      <c r="AH1161" s="29"/>
      <c r="AI1161" s="29"/>
      <c r="AJ1161" s="31"/>
      <c r="AK1161" s="29"/>
      <c r="AL1161" s="30"/>
    </row>
    <row r="1162" spans="1:38">
      <c r="A1162" s="32">
        <v>40975</v>
      </c>
      <c r="B1162" s="9">
        <v>50</v>
      </c>
      <c r="C1162" s="33">
        <v>4.9224075000000003</v>
      </c>
      <c r="D1162" s="34">
        <f t="shared" si="96"/>
        <v>10.715953693221689</v>
      </c>
      <c r="E1162" s="34">
        <v>1496978.5950255599</v>
      </c>
      <c r="F1162" s="3" t="e">
        <f ca="1">VLOOKUP(A1162,ERCOT_345kv_West_ATC!A:B,2)</f>
        <v>#N/A</v>
      </c>
      <c r="G1162" s="3">
        <f>VLOOKUP(A1162,ERCOT_345kv_West_ATC!G:H,2)</f>
        <v>3.411</v>
      </c>
      <c r="I1162" s="5">
        <f t="shared" si="97"/>
        <v>6</v>
      </c>
      <c r="J1162" s="4">
        <f t="shared" si="98"/>
        <v>144</v>
      </c>
      <c r="K1162" s="4">
        <f t="shared" si="101"/>
        <v>7200</v>
      </c>
      <c r="L1162" s="6">
        <f t="shared" si="102"/>
        <v>35441.334000000003</v>
      </c>
      <c r="N1162" s="22">
        <f t="shared" si="99"/>
        <v>3307.3429593502447</v>
      </c>
      <c r="O1162" s="14">
        <f t="shared" si="100"/>
        <v>67189540064.495766</v>
      </c>
      <c r="Q1162" s="22"/>
      <c r="V1162" s="16"/>
      <c r="W1162" s="16"/>
      <c r="X1162" s="16"/>
      <c r="Z1162" s="15"/>
      <c r="AA1162" s="16"/>
      <c r="AB1162" s="3"/>
      <c r="AC1162" s="69"/>
      <c r="AD1162" s="3"/>
      <c r="AF1162" s="29"/>
      <c r="AG1162" s="30"/>
      <c r="AH1162" s="29"/>
      <c r="AI1162" s="29"/>
      <c r="AJ1162" s="31"/>
      <c r="AK1162" s="29"/>
      <c r="AL1162" s="30"/>
    </row>
    <row r="1163" spans="1:38">
      <c r="A1163" s="32">
        <v>40976</v>
      </c>
      <c r="B1163" s="9">
        <v>50</v>
      </c>
      <c r="C1163" s="33">
        <v>4.9301599999999999</v>
      </c>
      <c r="D1163" s="34">
        <f t="shared" si="96"/>
        <v>10.715953693221689</v>
      </c>
      <c r="E1163" s="34">
        <v>1496978.5950255599</v>
      </c>
      <c r="F1163" s="3" t="e">
        <f ca="1">VLOOKUP(A1163,ERCOT_345kv_West_ATC!A:B,2)</f>
        <v>#N/A</v>
      </c>
      <c r="G1163" s="3">
        <f>VLOOKUP(A1163,ERCOT_345kv_West_ATC!G:H,2)</f>
        <v>3.415</v>
      </c>
      <c r="I1163" s="5">
        <f t="shared" si="97"/>
        <v>6</v>
      </c>
      <c r="J1163" s="4">
        <f t="shared" si="98"/>
        <v>144</v>
      </c>
      <c r="K1163" s="4">
        <f t="shared" si="101"/>
        <v>7200</v>
      </c>
      <c r="L1163" s="6">
        <f t="shared" si="102"/>
        <v>35497.152000000002</v>
      </c>
      <c r="N1163" s="22">
        <f t="shared" si="99"/>
        <v>3312.5518284437444</v>
      </c>
      <c r="O1163" s="14">
        <f t="shared" si="100"/>
        <v>67189540064.495766</v>
      </c>
      <c r="Q1163" s="22"/>
      <c r="V1163" s="16"/>
      <c r="W1163" s="16"/>
      <c r="X1163" s="16"/>
      <c r="Z1163" s="15"/>
      <c r="AA1163" s="16"/>
      <c r="AB1163" s="3"/>
      <c r="AC1163" s="69"/>
      <c r="AD1163" s="3"/>
      <c r="AF1163" s="29"/>
      <c r="AG1163" s="30"/>
      <c r="AH1163" s="29"/>
      <c r="AI1163" s="29"/>
      <c r="AJ1163" s="31"/>
      <c r="AK1163" s="29"/>
      <c r="AL1163" s="30"/>
    </row>
    <row r="1164" spans="1:38">
      <c r="A1164" s="32">
        <v>40977</v>
      </c>
      <c r="B1164" s="9">
        <v>50</v>
      </c>
      <c r="C1164" s="33">
        <v>4.8621080000000001</v>
      </c>
      <c r="D1164" s="34">
        <f t="shared" si="96"/>
        <v>10.715953693221689</v>
      </c>
      <c r="E1164" s="34">
        <v>1496978.5950255599</v>
      </c>
      <c r="F1164" s="3" t="e">
        <f ca="1">VLOOKUP(A1164,ERCOT_345kv_West_ATC!A:B,2)</f>
        <v>#N/A</v>
      </c>
      <c r="G1164" s="3">
        <f>VLOOKUP(A1164,ERCOT_345kv_West_ATC!G:H,2)</f>
        <v>3.4860000000000002</v>
      </c>
      <c r="I1164" s="5">
        <f t="shared" si="97"/>
        <v>6</v>
      </c>
      <c r="J1164" s="4">
        <f t="shared" si="98"/>
        <v>144</v>
      </c>
      <c r="K1164" s="4">
        <f t="shared" si="101"/>
        <v>7200</v>
      </c>
      <c r="L1164" s="6">
        <f t="shared" si="102"/>
        <v>35007.177600000003</v>
      </c>
      <c r="N1164" s="22">
        <f t="shared" si="99"/>
        <v>3266.8280026390539</v>
      </c>
      <c r="O1164" s="14">
        <f t="shared" si="100"/>
        <v>67189540064.495766</v>
      </c>
      <c r="Q1164" s="22"/>
      <c r="V1164" s="16"/>
      <c r="W1164" s="16"/>
      <c r="X1164" s="16"/>
      <c r="Z1164" s="15"/>
      <c r="AA1164" s="16"/>
      <c r="AB1164" s="3"/>
      <c r="AC1164" s="69"/>
      <c r="AD1164" s="3"/>
      <c r="AF1164" s="29"/>
      <c r="AG1164" s="30"/>
      <c r="AH1164" s="29"/>
      <c r="AI1164" s="29"/>
      <c r="AJ1164" s="31"/>
      <c r="AK1164" s="29"/>
      <c r="AL1164" s="30"/>
    </row>
    <row r="1165" spans="1:38">
      <c r="A1165" s="32">
        <v>40978</v>
      </c>
      <c r="B1165" s="9">
        <v>50</v>
      </c>
      <c r="C1165" s="33">
        <v>4.46</v>
      </c>
      <c r="D1165" s="34">
        <f t="shared" si="96"/>
        <v>10.715953693221689</v>
      </c>
      <c r="E1165" s="34">
        <v>1496978.5950255599</v>
      </c>
      <c r="F1165" s="3" t="e">
        <f ca="1">VLOOKUP(A1165,ERCOT_345kv_West_ATC!A:B,2)</f>
        <v>#N/A</v>
      </c>
      <c r="G1165" s="3">
        <f>VLOOKUP(A1165,ERCOT_345kv_West_ATC!G:H,2)</f>
        <v>3.4860000000000002</v>
      </c>
      <c r="I1165" s="5">
        <f t="shared" si="97"/>
        <v>6</v>
      </c>
      <c r="J1165" s="4">
        <f t="shared" si="98"/>
        <v>144</v>
      </c>
      <c r="K1165" s="4">
        <f t="shared" si="101"/>
        <v>7200</v>
      </c>
      <c r="L1165" s="6">
        <f t="shared" si="102"/>
        <v>32112</v>
      </c>
      <c r="N1165" s="22">
        <f t="shared" si="99"/>
        <v>2996.6534868765111</v>
      </c>
      <c r="O1165" s="14">
        <f t="shared" si="100"/>
        <v>67189540064.495766</v>
      </c>
      <c r="Q1165" s="22"/>
      <c r="V1165" s="16"/>
      <c r="W1165" s="16"/>
      <c r="X1165" s="16"/>
      <c r="Z1165" s="15"/>
      <c r="AA1165" s="16"/>
      <c r="AB1165" s="3"/>
      <c r="AC1165" s="69"/>
      <c r="AD1165" s="3"/>
      <c r="AF1165" s="29"/>
      <c r="AG1165" s="30"/>
      <c r="AH1165" s="29"/>
      <c r="AI1165" s="29"/>
      <c r="AJ1165" s="31"/>
      <c r="AK1165" s="29"/>
      <c r="AL1165" s="30"/>
    </row>
    <row r="1166" spans="1:38">
      <c r="A1166" s="32">
        <v>40979</v>
      </c>
      <c r="B1166" s="9">
        <v>50</v>
      </c>
      <c r="C1166" s="33">
        <v>4.8823115379999997</v>
      </c>
      <c r="D1166" s="34">
        <f t="shared" si="96"/>
        <v>10.715953693221689</v>
      </c>
      <c r="E1166" s="34">
        <v>1496978.5950255599</v>
      </c>
      <c r="F1166" s="3" t="e">
        <f ca="1">VLOOKUP(A1166,ERCOT_345kv_West_ATC!A:B,2)</f>
        <v>#N/A</v>
      </c>
      <c r="G1166" s="3">
        <f>VLOOKUP(A1166,ERCOT_345kv_West_ATC!G:H,2)</f>
        <v>3.4860000000000002</v>
      </c>
      <c r="I1166" s="5">
        <f t="shared" si="97"/>
        <v>6</v>
      </c>
      <c r="J1166" s="4">
        <f t="shared" si="98"/>
        <v>144</v>
      </c>
      <c r="K1166" s="4">
        <f t="shared" si="101"/>
        <v>7200</v>
      </c>
      <c r="L1166" s="6">
        <f t="shared" si="102"/>
        <v>35152.643073599997</v>
      </c>
      <c r="N1166" s="22">
        <f t="shared" si="99"/>
        <v>3280.4026668980091</v>
      </c>
      <c r="O1166" s="14">
        <f t="shared" si="100"/>
        <v>67189540064.495766</v>
      </c>
      <c r="Q1166" s="22"/>
      <c r="V1166" s="16"/>
      <c r="W1166" s="16"/>
      <c r="X1166" s="16"/>
      <c r="Z1166" s="15"/>
      <c r="AA1166" s="16"/>
      <c r="AB1166" s="3"/>
      <c r="AC1166" s="69"/>
      <c r="AD1166" s="3"/>
      <c r="AF1166" s="29"/>
      <c r="AG1166" s="30"/>
      <c r="AH1166" s="29"/>
      <c r="AI1166" s="29"/>
      <c r="AJ1166" s="31"/>
      <c r="AK1166" s="29"/>
      <c r="AL1166" s="30"/>
    </row>
    <row r="1167" spans="1:38">
      <c r="A1167" s="32">
        <v>40980</v>
      </c>
      <c r="B1167" s="9">
        <v>50</v>
      </c>
      <c r="C1167" s="33">
        <v>4.9033666670000002</v>
      </c>
      <c r="D1167" s="34">
        <f t="shared" si="96"/>
        <v>10.715953693221689</v>
      </c>
      <c r="E1167" s="34">
        <v>1496978.5950255599</v>
      </c>
      <c r="F1167" s="3" t="e">
        <f ca="1">VLOOKUP(A1167,ERCOT_345kv_West_ATC!A:B,2)</f>
        <v>#N/A</v>
      </c>
      <c r="G1167" s="3">
        <f>VLOOKUP(A1167,ERCOT_345kv_West_ATC!G:H,2)</f>
        <v>3.456</v>
      </c>
      <c r="I1167" s="5">
        <f t="shared" si="97"/>
        <v>6</v>
      </c>
      <c r="J1167" s="4">
        <f t="shared" si="98"/>
        <v>144</v>
      </c>
      <c r="K1167" s="4">
        <f t="shared" si="101"/>
        <v>7200</v>
      </c>
      <c r="L1167" s="6">
        <f t="shared" si="102"/>
        <v>35304.240002400002</v>
      </c>
      <c r="N1167" s="22">
        <f t="shared" si="99"/>
        <v>3294.5495112330959</v>
      </c>
      <c r="O1167" s="14">
        <f t="shared" si="100"/>
        <v>67189540064.495766</v>
      </c>
      <c r="Q1167" s="22"/>
      <c r="V1167" s="16"/>
      <c r="W1167" s="16"/>
      <c r="X1167" s="16"/>
      <c r="Z1167" s="15"/>
      <c r="AA1167" s="16"/>
      <c r="AB1167" s="3"/>
      <c r="AC1167" s="69"/>
      <c r="AD1167" s="3"/>
      <c r="AF1167" s="29"/>
      <c r="AG1167" s="30"/>
      <c r="AH1167" s="29"/>
      <c r="AI1167" s="29"/>
      <c r="AJ1167" s="31"/>
      <c r="AK1167" s="29"/>
      <c r="AL1167" s="30"/>
    </row>
    <row r="1168" spans="1:38">
      <c r="A1168" s="32">
        <v>40981</v>
      </c>
      <c r="B1168" s="9">
        <v>50</v>
      </c>
      <c r="C1168" s="33">
        <v>5.2749779999999999</v>
      </c>
      <c r="D1168" s="34">
        <f t="shared" si="96"/>
        <v>10.715953693221689</v>
      </c>
      <c r="E1168" s="34">
        <v>1496978.5950255599</v>
      </c>
      <c r="F1168" s="3" t="e">
        <f ca="1">VLOOKUP(A1168,ERCOT_345kv_West_ATC!A:B,2)</f>
        <v>#N/A</v>
      </c>
      <c r="G1168" s="3">
        <f>VLOOKUP(A1168,ERCOT_345kv_West_ATC!G:H,2)</f>
        <v>3.5070000000000001</v>
      </c>
      <c r="I1168" s="5">
        <f t="shared" si="97"/>
        <v>6</v>
      </c>
      <c r="J1168" s="4">
        <f t="shared" si="98"/>
        <v>144</v>
      </c>
      <c r="K1168" s="4">
        <f t="shared" si="101"/>
        <v>7200</v>
      </c>
      <c r="L1168" s="6">
        <f t="shared" si="102"/>
        <v>37979.8416</v>
      </c>
      <c r="N1168" s="22">
        <f t="shared" si="99"/>
        <v>3544.2334567033372</v>
      </c>
      <c r="O1168" s="14">
        <f t="shared" si="100"/>
        <v>67189540064.495766</v>
      </c>
      <c r="Q1168" s="22"/>
      <c r="V1168" s="16"/>
      <c r="W1168" s="16"/>
      <c r="X1168" s="16"/>
      <c r="Z1168" s="15"/>
      <c r="AA1168" s="16"/>
      <c r="AB1168" s="3"/>
      <c r="AC1168" s="69"/>
      <c r="AD1168" s="3"/>
      <c r="AF1168" s="29"/>
      <c r="AG1168" s="30"/>
      <c r="AH1168" s="29"/>
      <c r="AI1168" s="29"/>
      <c r="AJ1168" s="31"/>
      <c r="AK1168" s="29"/>
      <c r="AL1168" s="30"/>
    </row>
    <row r="1169" spans="1:38">
      <c r="A1169" s="32">
        <v>40982</v>
      </c>
      <c r="B1169" s="9">
        <v>50</v>
      </c>
      <c r="C1169" s="33">
        <v>5.3866649999999998</v>
      </c>
      <c r="D1169" s="34">
        <f t="shared" si="96"/>
        <v>10.715953693221689</v>
      </c>
      <c r="E1169" s="34">
        <v>1496978.5950255599</v>
      </c>
      <c r="F1169" s="3" t="e">
        <f ca="1">VLOOKUP(A1169,ERCOT_345kv_West_ATC!A:B,2)</f>
        <v>#N/A</v>
      </c>
      <c r="G1169" s="3">
        <f>VLOOKUP(A1169,ERCOT_345kv_West_ATC!G:H,2)</f>
        <v>3.5659999999999998</v>
      </c>
      <c r="I1169" s="5">
        <f t="shared" si="97"/>
        <v>6</v>
      </c>
      <c r="J1169" s="4">
        <f t="shared" si="98"/>
        <v>144</v>
      </c>
      <c r="K1169" s="4">
        <f t="shared" si="101"/>
        <v>7200</v>
      </c>
      <c r="L1169" s="6">
        <f t="shared" si="102"/>
        <v>38783.987999999998</v>
      </c>
      <c r="N1169" s="22">
        <f t="shared" si="99"/>
        <v>3619.2754383151705</v>
      </c>
      <c r="O1169" s="14">
        <f t="shared" si="100"/>
        <v>67189540064.495766</v>
      </c>
      <c r="Q1169" s="22"/>
      <c r="V1169" s="16"/>
      <c r="W1169" s="16"/>
      <c r="X1169" s="16"/>
      <c r="Z1169" s="15"/>
      <c r="AA1169" s="16"/>
      <c r="AB1169" s="3"/>
      <c r="AC1169" s="69"/>
      <c r="AD1169" s="3"/>
      <c r="AF1169" s="29"/>
      <c r="AG1169" s="30"/>
      <c r="AH1169" s="29"/>
      <c r="AI1169" s="29"/>
      <c r="AJ1169" s="31"/>
      <c r="AK1169" s="29"/>
      <c r="AL1169" s="30"/>
    </row>
    <row r="1170" spans="1:38">
      <c r="A1170" s="32">
        <v>40983</v>
      </c>
      <c r="B1170" s="9">
        <v>50</v>
      </c>
      <c r="C1170" s="33">
        <v>5.1978150000000003</v>
      </c>
      <c r="D1170" s="34">
        <f t="shared" si="96"/>
        <v>10.715953693221689</v>
      </c>
      <c r="E1170" s="34">
        <v>1496978.5950255599</v>
      </c>
      <c r="F1170" s="3" t="e">
        <f ca="1">VLOOKUP(A1170,ERCOT_345kv_West_ATC!A:B,2)</f>
        <v>#N/A</v>
      </c>
      <c r="G1170" s="3">
        <f>VLOOKUP(A1170,ERCOT_345kv_West_ATC!G:H,2)</f>
        <v>3.577</v>
      </c>
      <c r="I1170" s="5">
        <f t="shared" si="97"/>
        <v>6</v>
      </c>
      <c r="J1170" s="4">
        <f t="shared" si="98"/>
        <v>144</v>
      </c>
      <c r="K1170" s="4">
        <f t="shared" si="101"/>
        <v>7200</v>
      </c>
      <c r="L1170" s="6">
        <f t="shared" si="102"/>
        <v>37424.268000000004</v>
      </c>
      <c r="N1170" s="22">
        <f t="shared" si="99"/>
        <v>3492.3879919033707</v>
      </c>
      <c r="O1170" s="14">
        <f t="shared" si="100"/>
        <v>67189540064.495766</v>
      </c>
      <c r="Q1170" s="22"/>
      <c r="V1170" s="16"/>
      <c r="W1170" s="16"/>
      <c r="X1170" s="16"/>
      <c r="Z1170" s="15"/>
      <c r="AA1170" s="16"/>
      <c r="AB1170" s="3"/>
      <c r="AC1170" s="69"/>
      <c r="AD1170" s="3"/>
      <c r="AF1170" s="29"/>
      <c r="AG1170" s="30"/>
      <c r="AH1170" s="29"/>
      <c r="AI1170" s="29"/>
      <c r="AJ1170" s="31"/>
      <c r="AK1170" s="29"/>
      <c r="AL1170" s="30"/>
    </row>
    <row r="1171" spans="1:38">
      <c r="A1171" s="32">
        <v>40984</v>
      </c>
      <c r="B1171" s="9">
        <v>50</v>
      </c>
      <c r="C1171" s="33">
        <v>5.3437400000000004</v>
      </c>
      <c r="D1171" s="34">
        <f t="shared" si="96"/>
        <v>10.725372469659508</v>
      </c>
      <c r="E1171" s="34">
        <v>1498294.3628165</v>
      </c>
      <c r="F1171" s="3" t="e">
        <f ca="1">VLOOKUP(A1171,ERCOT_345kv_West_ATC!A:B,2)</f>
        <v>#N/A</v>
      </c>
      <c r="G1171" s="3">
        <f>VLOOKUP(A1171,ERCOT_345kv_West_ATC!G:H,2)</f>
        <v>3.5870000000000002</v>
      </c>
      <c r="I1171" s="5">
        <f t="shared" si="97"/>
        <v>6</v>
      </c>
      <c r="J1171" s="4">
        <f t="shared" si="98"/>
        <v>144</v>
      </c>
      <c r="K1171" s="4">
        <f t="shared" si="101"/>
        <v>7200</v>
      </c>
      <c r="L1171" s="6">
        <f t="shared" si="102"/>
        <v>38474.928</v>
      </c>
      <c r="N1171" s="22">
        <f t="shared" si="99"/>
        <v>3587.2812910544485</v>
      </c>
      <c r="O1171" s="14">
        <f t="shared" si="100"/>
        <v>67130535749.389915</v>
      </c>
      <c r="Q1171" s="22"/>
      <c r="V1171" s="16"/>
      <c r="W1171" s="16"/>
      <c r="X1171" s="16"/>
      <c r="Z1171" s="15"/>
      <c r="AA1171" s="16"/>
      <c r="AB1171" s="3"/>
      <c r="AC1171" s="69"/>
      <c r="AD1171" s="3"/>
      <c r="AF1171" s="29"/>
      <c r="AG1171" s="30"/>
      <c r="AH1171" s="29"/>
      <c r="AI1171" s="29"/>
      <c r="AJ1171" s="31"/>
      <c r="AK1171" s="29"/>
      <c r="AL1171" s="30"/>
    </row>
    <row r="1172" spans="1:38">
      <c r="A1172" s="32">
        <v>40985</v>
      </c>
      <c r="B1172" s="9">
        <v>50</v>
      </c>
      <c r="C1172" s="33">
        <v>5.1806025</v>
      </c>
      <c r="D1172" s="34">
        <f t="shared" si="96"/>
        <v>10.725372469659508</v>
      </c>
      <c r="E1172" s="34">
        <v>1498294.3628165</v>
      </c>
      <c r="F1172" s="3" t="e">
        <f ca="1">VLOOKUP(A1172,ERCOT_345kv_West_ATC!A:B,2)</f>
        <v>#N/A</v>
      </c>
      <c r="G1172" s="3">
        <f>VLOOKUP(A1172,ERCOT_345kv_West_ATC!G:H,2)</f>
        <v>3.5870000000000002</v>
      </c>
      <c r="I1172" s="5">
        <f t="shared" si="97"/>
        <v>6</v>
      </c>
      <c r="J1172" s="4">
        <f t="shared" si="98"/>
        <v>144</v>
      </c>
      <c r="K1172" s="4">
        <f t="shared" si="101"/>
        <v>7200</v>
      </c>
      <c r="L1172" s="6">
        <f t="shared" si="102"/>
        <v>37300.338000000003</v>
      </c>
      <c r="N1172" s="22">
        <f t="shared" si="99"/>
        <v>3477.7662132962882</v>
      </c>
      <c r="O1172" s="14">
        <f t="shared" si="100"/>
        <v>67130535749.389915</v>
      </c>
      <c r="Q1172" s="22"/>
      <c r="V1172" s="16"/>
      <c r="W1172" s="16"/>
      <c r="X1172" s="16"/>
      <c r="Z1172" s="15"/>
      <c r="AA1172" s="16"/>
      <c r="AB1172" s="3"/>
      <c r="AC1172" s="69"/>
      <c r="AD1172" s="3"/>
      <c r="AF1172" s="29"/>
      <c r="AG1172" s="30"/>
      <c r="AH1172" s="29"/>
      <c r="AI1172" s="29"/>
      <c r="AJ1172" s="31"/>
      <c r="AK1172" s="29"/>
      <c r="AL1172" s="30"/>
    </row>
    <row r="1173" spans="1:38">
      <c r="A1173" s="32">
        <v>40986</v>
      </c>
      <c r="B1173" s="9">
        <v>50</v>
      </c>
      <c r="C1173" s="33">
        <v>5.2796833330000004</v>
      </c>
      <c r="D1173" s="34">
        <f t="shared" si="96"/>
        <v>10.725372469659508</v>
      </c>
      <c r="E1173" s="34">
        <v>1498294.3628165</v>
      </c>
      <c r="F1173" s="3" t="e">
        <f ca="1">VLOOKUP(A1173,ERCOT_345kv_West_ATC!A:B,2)</f>
        <v>#N/A</v>
      </c>
      <c r="G1173" s="3">
        <f>VLOOKUP(A1173,ERCOT_345kv_West_ATC!G:H,2)</f>
        <v>3.5870000000000002</v>
      </c>
      <c r="I1173" s="5">
        <f t="shared" si="97"/>
        <v>6</v>
      </c>
      <c r="J1173" s="4">
        <f t="shared" si="98"/>
        <v>144</v>
      </c>
      <c r="K1173" s="4">
        <f t="shared" si="101"/>
        <v>7200</v>
      </c>
      <c r="L1173" s="6">
        <f t="shared" si="102"/>
        <v>38013.719997600005</v>
      </c>
      <c r="N1173" s="22">
        <f t="shared" si="99"/>
        <v>3544.2797073141464</v>
      </c>
      <c r="O1173" s="14">
        <f t="shared" si="100"/>
        <v>67130535749.389915</v>
      </c>
      <c r="Q1173" s="22"/>
      <c r="V1173" s="16"/>
      <c r="W1173" s="16"/>
      <c r="X1173" s="16"/>
      <c r="Z1173" s="15"/>
      <c r="AA1173" s="16"/>
      <c r="AB1173" s="3"/>
      <c r="AC1173" s="69"/>
      <c r="AD1173" s="3"/>
      <c r="AF1173" s="29"/>
      <c r="AG1173" s="30"/>
      <c r="AH1173" s="29"/>
      <c r="AI1173" s="29"/>
      <c r="AJ1173" s="31"/>
      <c r="AK1173" s="29"/>
      <c r="AL1173" s="30"/>
    </row>
    <row r="1174" spans="1:38">
      <c r="A1174" s="32">
        <v>40987</v>
      </c>
      <c r="B1174" s="9">
        <v>50</v>
      </c>
      <c r="C1174" s="33">
        <v>4.6945439999999996</v>
      </c>
      <c r="D1174" s="34">
        <f t="shared" si="96"/>
        <v>10.725372469659508</v>
      </c>
      <c r="E1174" s="34">
        <v>1498294.3628165</v>
      </c>
      <c r="F1174" s="3" t="e">
        <f ca="1">VLOOKUP(A1174,ERCOT_345kv_West_ATC!A:B,2)</f>
        <v>#N/A</v>
      </c>
      <c r="G1174" s="3">
        <f>VLOOKUP(A1174,ERCOT_345kv_West_ATC!G:H,2)</f>
        <v>3.6179999999999999</v>
      </c>
      <c r="I1174" s="5">
        <f t="shared" si="97"/>
        <v>6</v>
      </c>
      <c r="J1174" s="4">
        <f t="shared" si="98"/>
        <v>144</v>
      </c>
      <c r="K1174" s="4">
        <f t="shared" si="101"/>
        <v>7200</v>
      </c>
      <c r="L1174" s="6">
        <f t="shared" si="102"/>
        <v>33800.716799999995</v>
      </c>
      <c r="N1174" s="22">
        <f t="shared" si="99"/>
        <v>3151.4725381908388</v>
      </c>
      <c r="O1174" s="14">
        <f t="shared" si="100"/>
        <v>67130535749.389915</v>
      </c>
      <c r="Q1174" s="22"/>
      <c r="V1174" s="16"/>
      <c r="W1174" s="16"/>
      <c r="X1174" s="16"/>
      <c r="Z1174" s="15"/>
      <c r="AA1174" s="16"/>
      <c r="AB1174" s="3"/>
      <c r="AC1174" s="69"/>
      <c r="AD1174" s="3"/>
      <c r="AF1174" s="29"/>
      <c r="AG1174" s="30"/>
      <c r="AH1174" s="29"/>
      <c r="AI1174" s="29"/>
      <c r="AJ1174" s="31"/>
      <c r="AK1174" s="29"/>
      <c r="AL1174" s="30"/>
    </row>
    <row r="1175" spans="1:38">
      <c r="A1175" s="32">
        <v>40988</v>
      </c>
      <c r="B1175" s="9">
        <v>50</v>
      </c>
      <c r="C1175" s="33">
        <v>4.8374558329999999</v>
      </c>
      <c r="D1175" s="34">
        <f t="shared" si="96"/>
        <v>10.725372469659508</v>
      </c>
      <c r="E1175" s="34">
        <v>1498294.3628165</v>
      </c>
      <c r="F1175" s="3" t="e">
        <f ca="1">VLOOKUP(A1175,ERCOT_345kv_West_ATC!A:B,2)</f>
        <v>#N/A</v>
      </c>
      <c r="G1175" s="3">
        <f>VLOOKUP(A1175,ERCOT_345kv_West_ATC!G:H,2)</f>
        <v>3.57</v>
      </c>
      <c r="I1175" s="5">
        <f t="shared" si="97"/>
        <v>6</v>
      </c>
      <c r="J1175" s="4">
        <f t="shared" si="98"/>
        <v>144</v>
      </c>
      <c r="K1175" s="4">
        <f t="shared" si="101"/>
        <v>7200</v>
      </c>
      <c r="L1175" s="6">
        <f t="shared" si="102"/>
        <v>34829.681997599997</v>
      </c>
      <c r="N1175" s="22">
        <f t="shared" si="99"/>
        <v>3247.4100173330125</v>
      </c>
      <c r="O1175" s="14">
        <f t="shared" si="100"/>
        <v>67130535749.389915</v>
      </c>
      <c r="Q1175" s="22"/>
      <c r="V1175" s="16"/>
      <c r="W1175" s="16"/>
      <c r="X1175" s="16"/>
      <c r="Z1175" s="15"/>
      <c r="AA1175" s="16"/>
      <c r="AB1175" s="3"/>
      <c r="AC1175" s="69"/>
      <c r="AD1175" s="3"/>
      <c r="AF1175" s="29"/>
      <c r="AG1175" s="30"/>
      <c r="AH1175" s="29"/>
      <c r="AI1175" s="29"/>
      <c r="AJ1175" s="31"/>
      <c r="AK1175" s="29"/>
      <c r="AL1175" s="30"/>
    </row>
    <row r="1176" spans="1:38">
      <c r="A1176" s="32">
        <v>40989</v>
      </c>
      <c r="B1176" s="9">
        <v>50</v>
      </c>
      <c r="C1176" s="33">
        <v>4.80403</v>
      </c>
      <c r="D1176" s="34">
        <f t="shared" si="96"/>
        <v>10.725372469659508</v>
      </c>
      <c r="E1176" s="34">
        <v>1498294.3628165</v>
      </c>
      <c r="F1176" s="3" t="e">
        <f ca="1">VLOOKUP(A1176,ERCOT_345kv_West_ATC!A:B,2)</f>
        <v>#N/A</v>
      </c>
      <c r="G1176" s="3">
        <f>VLOOKUP(A1176,ERCOT_345kv_West_ATC!G:H,2)</f>
        <v>3.581</v>
      </c>
      <c r="I1176" s="5">
        <f t="shared" si="97"/>
        <v>6</v>
      </c>
      <c r="J1176" s="4">
        <f t="shared" si="98"/>
        <v>144</v>
      </c>
      <c r="K1176" s="4">
        <f t="shared" si="101"/>
        <v>7200</v>
      </c>
      <c r="L1176" s="6">
        <f t="shared" si="102"/>
        <v>34589.016000000003</v>
      </c>
      <c r="N1176" s="22">
        <f t="shared" si="99"/>
        <v>3224.9710765614168</v>
      </c>
      <c r="O1176" s="14">
        <f t="shared" si="100"/>
        <v>67130535749.389915</v>
      </c>
      <c r="Q1176" s="22"/>
      <c r="V1176" s="16"/>
      <c r="W1176" s="16"/>
      <c r="X1176" s="16"/>
      <c r="Z1176" s="15"/>
      <c r="AA1176" s="16"/>
      <c r="AB1176" s="3"/>
      <c r="AC1176" s="69"/>
      <c r="AD1176" s="3"/>
      <c r="AF1176" s="29"/>
      <c r="AG1176" s="30"/>
      <c r="AH1176" s="29"/>
      <c r="AI1176" s="29"/>
      <c r="AJ1176" s="31"/>
      <c r="AK1176" s="29"/>
      <c r="AL1176" s="30"/>
    </row>
    <row r="1177" spans="1:38">
      <c r="A1177" s="32">
        <v>40990</v>
      </c>
      <c r="B1177" s="9">
        <v>50</v>
      </c>
      <c r="C1177" s="33">
        <v>4.7301399999999996</v>
      </c>
      <c r="D1177" s="34">
        <f t="shared" si="96"/>
        <v>10.725372469659508</v>
      </c>
      <c r="E1177" s="34">
        <v>1498294.3628165</v>
      </c>
      <c r="F1177" s="3" t="e">
        <f ca="1">VLOOKUP(A1177,ERCOT_345kv_West_ATC!A:B,2)</f>
        <v>#N/A</v>
      </c>
      <c r="G1177" s="3">
        <f>VLOOKUP(A1177,ERCOT_345kv_West_ATC!G:H,2)</f>
        <v>3.544</v>
      </c>
      <c r="I1177" s="5">
        <f t="shared" si="97"/>
        <v>6</v>
      </c>
      <c r="J1177" s="4">
        <f t="shared" si="98"/>
        <v>144</v>
      </c>
      <c r="K1177" s="4">
        <f t="shared" si="101"/>
        <v>7200</v>
      </c>
      <c r="L1177" s="6">
        <f t="shared" si="102"/>
        <v>34057.007999999994</v>
      </c>
      <c r="N1177" s="22">
        <f t="shared" si="99"/>
        <v>3175.3683236961915</v>
      </c>
      <c r="O1177" s="14">
        <f t="shared" si="100"/>
        <v>67130535749.389915</v>
      </c>
      <c r="Q1177" s="22"/>
      <c r="V1177" s="16"/>
      <c r="W1177" s="16"/>
      <c r="X1177" s="16"/>
      <c r="Z1177" s="15"/>
      <c r="AA1177" s="16"/>
      <c r="AB1177" s="3"/>
      <c r="AC1177" s="69"/>
      <c r="AD1177" s="3"/>
      <c r="AF1177" s="29"/>
      <c r="AG1177" s="30"/>
      <c r="AH1177" s="29"/>
      <c r="AI1177" s="29"/>
      <c r="AJ1177" s="31"/>
      <c r="AK1177" s="29"/>
      <c r="AL1177" s="30"/>
    </row>
    <row r="1178" spans="1:38">
      <c r="A1178" s="32">
        <v>40991</v>
      </c>
      <c r="B1178" s="9">
        <v>50</v>
      </c>
      <c r="C1178" s="33">
        <v>4.6752433330000001</v>
      </c>
      <c r="D1178" s="34">
        <f t="shared" si="96"/>
        <v>10.725372469659508</v>
      </c>
      <c r="E1178" s="34">
        <v>1498294.3628165</v>
      </c>
      <c r="F1178" s="3" t="e">
        <f ca="1">VLOOKUP(A1178,ERCOT_345kv_West_ATC!A:B,2)</f>
        <v>#N/A</v>
      </c>
      <c r="G1178" s="3">
        <f>VLOOKUP(A1178,ERCOT_345kv_West_ATC!G:H,2)</f>
        <v>3.5419999999999998</v>
      </c>
      <c r="I1178" s="5">
        <f t="shared" si="97"/>
        <v>6</v>
      </c>
      <c r="J1178" s="4">
        <f t="shared" si="98"/>
        <v>144</v>
      </c>
      <c r="K1178" s="4">
        <f t="shared" si="101"/>
        <v>7200</v>
      </c>
      <c r="L1178" s="6">
        <f t="shared" si="102"/>
        <v>33661.751997600004</v>
      </c>
      <c r="N1178" s="22">
        <f t="shared" si="99"/>
        <v>3138.5158970305338</v>
      </c>
      <c r="O1178" s="14">
        <f t="shared" si="100"/>
        <v>67130535749.389915</v>
      </c>
      <c r="Q1178" s="22"/>
      <c r="V1178" s="16"/>
      <c r="W1178" s="16"/>
      <c r="X1178" s="16"/>
      <c r="Z1178" s="15"/>
      <c r="AA1178" s="16"/>
      <c r="AB1178" s="3"/>
      <c r="AC1178" s="69"/>
      <c r="AD1178" s="3"/>
      <c r="AF1178" s="29"/>
      <c r="AG1178" s="30"/>
      <c r="AH1178" s="29"/>
      <c r="AI1178" s="29"/>
      <c r="AJ1178" s="31"/>
      <c r="AK1178" s="29"/>
      <c r="AL1178" s="30"/>
    </row>
    <row r="1179" spans="1:38">
      <c r="A1179" s="32">
        <v>40992</v>
      </c>
      <c r="B1179" s="9">
        <v>50</v>
      </c>
      <c r="C1179" s="33">
        <v>4.6669600000000004</v>
      </c>
      <c r="D1179" s="34">
        <f t="shared" si="96"/>
        <v>10.725372469659508</v>
      </c>
      <c r="E1179" s="34">
        <v>1498294.3628165</v>
      </c>
      <c r="F1179" s="3" t="e">
        <f ca="1">VLOOKUP(A1179,ERCOT_345kv_West_ATC!A:B,2)</f>
        <v>#N/A</v>
      </c>
      <c r="G1179" s="3">
        <f>VLOOKUP(A1179,ERCOT_345kv_West_ATC!G:H,2)</f>
        <v>3.5419999999999998</v>
      </c>
      <c r="I1179" s="5">
        <f t="shared" si="97"/>
        <v>6</v>
      </c>
      <c r="J1179" s="4">
        <f t="shared" si="98"/>
        <v>144</v>
      </c>
      <c r="K1179" s="4">
        <f t="shared" si="101"/>
        <v>7200</v>
      </c>
      <c r="L1179" s="6">
        <f t="shared" si="102"/>
        <v>33602.112000000001</v>
      </c>
      <c r="N1179" s="22">
        <f t="shared" si="99"/>
        <v>3132.9552512097275</v>
      </c>
      <c r="O1179" s="14">
        <f t="shared" si="100"/>
        <v>67130535749.389915</v>
      </c>
      <c r="Q1179" s="22"/>
      <c r="V1179" s="16"/>
      <c r="W1179" s="16"/>
      <c r="X1179" s="16"/>
      <c r="Z1179" s="15"/>
      <c r="AA1179" s="16"/>
      <c r="AB1179" s="3"/>
      <c r="AC1179" s="69"/>
      <c r="AD1179" s="3"/>
      <c r="AF1179" s="29"/>
      <c r="AG1179" s="30"/>
      <c r="AH1179" s="29"/>
      <c r="AI1179" s="29"/>
      <c r="AJ1179" s="31"/>
      <c r="AK1179" s="29"/>
      <c r="AL1179" s="30"/>
    </row>
    <row r="1180" spans="1:38">
      <c r="A1180" s="32">
        <v>40993</v>
      </c>
      <c r="B1180" s="9">
        <v>50</v>
      </c>
      <c r="C1180" s="33">
        <v>4.5500100000000003</v>
      </c>
      <c r="D1180" s="34">
        <f t="shared" si="96"/>
        <v>10.725372469659508</v>
      </c>
      <c r="E1180" s="34">
        <v>1498294.3628165</v>
      </c>
      <c r="F1180" s="3" t="e">
        <f ca="1">VLOOKUP(A1180,ERCOT_345kv_West_ATC!A:B,2)</f>
        <v>#N/A</v>
      </c>
      <c r="G1180" s="3">
        <f>VLOOKUP(A1180,ERCOT_345kv_West_ATC!G:H,2)</f>
        <v>3.5419999999999998</v>
      </c>
      <c r="I1180" s="5">
        <f t="shared" si="97"/>
        <v>6</v>
      </c>
      <c r="J1180" s="4">
        <f t="shared" si="98"/>
        <v>144</v>
      </c>
      <c r="K1180" s="4">
        <f t="shared" si="101"/>
        <v>7200</v>
      </c>
      <c r="L1180" s="6">
        <f t="shared" si="102"/>
        <v>32760.072000000004</v>
      </c>
      <c r="N1180" s="22">
        <f t="shared" si="99"/>
        <v>3054.4460896508162</v>
      </c>
      <c r="O1180" s="14">
        <f t="shared" si="100"/>
        <v>67130535749.389915</v>
      </c>
      <c r="Q1180" s="22"/>
      <c r="V1180" s="16"/>
      <c r="W1180" s="16"/>
      <c r="X1180" s="16"/>
      <c r="Z1180" s="15"/>
      <c r="AA1180" s="16"/>
      <c r="AB1180" s="3"/>
      <c r="AC1180" s="69"/>
      <c r="AD1180" s="3"/>
      <c r="AF1180" s="29"/>
      <c r="AG1180" s="30"/>
      <c r="AH1180" s="29"/>
      <c r="AI1180" s="29"/>
      <c r="AJ1180" s="31"/>
      <c r="AK1180" s="29"/>
      <c r="AL1180" s="30"/>
    </row>
    <row r="1181" spans="1:38">
      <c r="A1181" s="32">
        <v>40994</v>
      </c>
      <c r="B1181" s="9">
        <v>50</v>
      </c>
      <c r="C1181" s="33">
        <v>4.6213383329999997</v>
      </c>
      <c r="D1181" s="34">
        <f t="shared" si="96"/>
        <v>10.725372469659508</v>
      </c>
      <c r="E1181" s="34">
        <v>1498294.3628165</v>
      </c>
      <c r="F1181" s="3" t="e">
        <f ca="1">VLOOKUP(A1181,ERCOT_345kv_West_ATC!A:B,2)</f>
        <v>#N/A</v>
      </c>
      <c r="G1181" s="3">
        <f>VLOOKUP(A1181,ERCOT_345kv_West_ATC!G:H,2)</f>
        <v>3.5289999999999999</v>
      </c>
      <c r="I1181" s="5">
        <f t="shared" si="97"/>
        <v>6</v>
      </c>
      <c r="J1181" s="4">
        <f t="shared" si="98"/>
        <v>144</v>
      </c>
      <c r="K1181" s="4">
        <f t="shared" si="101"/>
        <v>7200</v>
      </c>
      <c r="L1181" s="6">
        <f t="shared" si="102"/>
        <v>33273.635997599995</v>
      </c>
      <c r="N1181" s="22">
        <f t="shared" si="99"/>
        <v>3102.3291817348245</v>
      </c>
      <c r="O1181" s="14">
        <f t="shared" si="100"/>
        <v>67130535749.389915</v>
      </c>
      <c r="Q1181" s="22"/>
      <c r="V1181" s="16"/>
      <c r="W1181" s="16"/>
      <c r="X1181" s="16"/>
      <c r="Z1181" s="15"/>
      <c r="AA1181" s="16"/>
      <c r="AB1181" s="3"/>
      <c r="AC1181" s="69"/>
      <c r="AD1181" s="3"/>
      <c r="AF1181" s="29"/>
      <c r="AG1181" s="30"/>
      <c r="AH1181" s="29"/>
      <c r="AI1181" s="29"/>
      <c r="AJ1181" s="31"/>
      <c r="AK1181" s="29"/>
      <c r="AL1181" s="30"/>
    </row>
    <row r="1182" spans="1:38">
      <c r="A1182" s="32">
        <v>40995</v>
      </c>
      <c r="B1182" s="9">
        <v>50</v>
      </c>
      <c r="C1182" s="33">
        <v>4.8102915380000004</v>
      </c>
      <c r="D1182" s="34">
        <f t="shared" si="96"/>
        <v>10.725372469659508</v>
      </c>
      <c r="E1182" s="34">
        <v>1498294.3628165</v>
      </c>
      <c r="F1182" s="3" t="e">
        <f ca="1">VLOOKUP(A1182,ERCOT_345kv_West_ATC!A:B,2)</f>
        <v>#N/A</v>
      </c>
      <c r="G1182" s="3">
        <f>VLOOKUP(A1182,ERCOT_345kv_West_ATC!G:H,2)</f>
        <v>3.5249999999999999</v>
      </c>
      <c r="I1182" s="5">
        <f t="shared" si="97"/>
        <v>6</v>
      </c>
      <c r="J1182" s="4">
        <f t="shared" si="98"/>
        <v>144</v>
      </c>
      <c r="K1182" s="4">
        <f t="shared" si="101"/>
        <v>7200</v>
      </c>
      <c r="L1182" s="6">
        <f t="shared" si="102"/>
        <v>34634.099073600002</v>
      </c>
      <c r="N1182" s="22">
        <f t="shared" si="99"/>
        <v>3229.1744805669682</v>
      </c>
      <c r="O1182" s="14">
        <f t="shared" si="100"/>
        <v>67130535749.389915</v>
      </c>
      <c r="Q1182" s="22"/>
      <c r="V1182" s="16"/>
      <c r="W1182" s="16"/>
      <c r="X1182" s="16"/>
      <c r="Z1182" s="15"/>
      <c r="AA1182" s="16"/>
      <c r="AB1182" s="3"/>
      <c r="AC1182" s="69"/>
      <c r="AD1182" s="3"/>
      <c r="AF1182" s="29"/>
      <c r="AG1182" s="30"/>
      <c r="AH1182" s="29"/>
      <c r="AI1182" s="29"/>
      <c r="AJ1182" s="31"/>
      <c r="AK1182" s="29"/>
      <c r="AL1182" s="30"/>
    </row>
    <row r="1183" spans="1:38">
      <c r="A1183" s="32">
        <v>40996</v>
      </c>
      <c r="B1183" s="9">
        <v>50</v>
      </c>
      <c r="C1183" s="33">
        <v>4.8102475</v>
      </c>
      <c r="D1183" s="34">
        <f t="shared" si="96"/>
        <v>10.725372469659508</v>
      </c>
      <c r="E1183" s="34">
        <v>1498294.3628165</v>
      </c>
      <c r="F1183" s="3" t="e">
        <f ca="1">VLOOKUP(A1183,ERCOT_345kv_West_ATC!A:B,2)</f>
        <v>#N/A</v>
      </c>
      <c r="G1183" s="3">
        <f>VLOOKUP(A1183,ERCOT_345kv_West_ATC!G:H,2)</f>
        <v>3.52</v>
      </c>
      <c r="I1183" s="5">
        <f t="shared" si="97"/>
        <v>6</v>
      </c>
      <c r="J1183" s="4">
        <f t="shared" si="98"/>
        <v>144</v>
      </c>
      <c r="K1183" s="4">
        <f t="shared" si="101"/>
        <v>7200</v>
      </c>
      <c r="L1183" s="6">
        <f t="shared" si="102"/>
        <v>34633.781999999999</v>
      </c>
      <c r="N1183" s="22">
        <f t="shared" si="99"/>
        <v>3229.1449176216347</v>
      </c>
      <c r="O1183" s="14">
        <f t="shared" si="100"/>
        <v>67130535749.389915</v>
      </c>
      <c r="Q1183" s="22"/>
      <c r="V1183" s="16"/>
      <c r="W1183" s="16"/>
      <c r="X1183" s="16"/>
      <c r="Z1183" s="15"/>
      <c r="AA1183" s="16"/>
      <c r="AB1183" s="3"/>
      <c r="AC1183" s="69"/>
      <c r="AD1183" s="3"/>
      <c r="AF1183" s="29"/>
      <c r="AG1183" s="30"/>
      <c r="AH1183" s="29"/>
      <c r="AI1183" s="29"/>
      <c r="AJ1183" s="31"/>
      <c r="AK1183" s="29"/>
      <c r="AL1183" s="30"/>
    </row>
    <row r="1184" spans="1:38">
      <c r="A1184" s="32">
        <v>40997</v>
      </c>
      <c r="B1184" s="9">
        <v>50</v>
      </c>
      <c r="C1184" s="33">
        <v>4.7565413640000003</v>
      </c>
      <c r="D1184" s="34">
        <f t="shared" si="96"/>
        <v>11.64350101156379</v>
      </c>
      <c r="E1184" s="34">
        <v>1626553.48132894</v>
      </c>
      <c r="F1184" s="3" t="e">
        <f ca="1">VLOOKUP(A1184,ERCOT_345kv_West_ATC!A:B,2)</f>
        <v>#N/A</v>
      </c>
      <c r="G1184" s="3">
        <f>VLOOKUP(A1184,ERCOT_345kv_West_ATC!G:H,2)</f>
        <v>3.4279999999999999</v>
      </c>
      <c r="I1184" s="5">
        <f t="shared" si="97"/>
        <v>6</v>
      </c>
      <c r="J1184" s="4">
        <f t="shared" si="98"/>
        <v>144</v>
      </c>
      <c r="K1184" s="4">
        <f t="shared" si="101"/>
        <v>7200</v>
      </c>
      <c r="L1184" s="6">
        <f t="shared" si="102"/>
        <v>34247.097820800002</v>
      </c>
      <c r="N1184" s="22">
        <f t="shared" si="99"/>
        <v>2941.3058655457116</v>
      </c>
      <c r="O1184" s="14">
        <f t="shared" si="100"/>
        <v>61837071108.159744</v>
      </c>
      <c r="Q1184" s="22"/>
      <c r="V1184" s="16"/>
      <c r="W1184" s="16"/>
      <c r="X1184" s="16"/>
      <c r="Z1184" s="15"/>
      <c r="AA1184" s="16"/>
      <c r="AB1184" s="3"/>
      <c r="AC1184" s="69"/>
      <c r="AD1184" s="3"/>
      <c r="AF1184" s="29"/>
      <c r="AG1184" s="30"/>
      <c r="AH1184" s="29"/>
      <c r="AI1184" s="29"/>
      <c r="AJ1184" s="31"/>
      <c r="AK1184" s="29"/>
      <c r="AL1184" s="30"/>
    </row>
    <row r="1185" spans="1:38">
      <c r="A1185" s="32">
        <v>40998</v>
      </c>
      <c r="B1185" s="9">
        <v>50</v>
      </c>
      <c r="C1185" s="33">
        <v>4.8591424999999999</v>
      </c>
      <c r="D1185" s="34">
        <f t="shared" si="96"/>
        <v>11.64350101156379</v>
      </c>
      <c r="E1185" s="34">
        <v>1626553.48132894</v>
      </c>
      <c r="F1185" s="3" t="e">
        <f ca="1">VLOOKUP(A1185,ERCOT_345kv_West_ATC!A:B,2)</f>
        <v>#N/A</v>
      </c>
      <c r="G1185" s="3">
        <f>VLOOKUP(A1185,ERCOT_345kv_West_ATC!G:H,2)</f>
        <v>3.468</v>
      </c>
      <c r="I1185" s="5">
        <f t="shared" si="97"/>
        <v>6</v>
      </c>
      <c r="J1185" s="4">
        <f t="shared" si="98"/>
        <v>144</v>
      </c>
      <c r="K1185" s="4">
        <f t="shared" si="101"/>
        <v>7200</v>
      </c>
      <c r="L1185" s="6">
        <f t="shared" si="102"/>
        <v>34985.826000000001</v>
      </c>
      <c r="N1185" s="22">
        <f t="shared" si="99"/>
        <v>3004.7514029718109</v>
      </c>
      <c r="O1185" s="14">
        <f t="shared" si="100"/>
        <v>61837071108.159744</v>
      </c>
      <c r="Q1185" s="22"/>
      <c r="V1185" s="16"/>
      <c r="W1185" s="16"/>
      <c r="X1185" s="16"/>
      <c r="Z1185" s="15"/>
      <c r="AA1185" s="16"/>
      <c r="AB1185" s="3"/>
      <c r="AC1185" s="69"/>
      <c r="AD1185" s="3"/>
      <c r="AF1185" s="29"/>
      <c r="AG1185" s="30"/>
      <c r="AH1185" s="29"/>
      <c r="AI1185" s="29"/>
      <c r="AJ1185" s="31"/>
      <c r="AK1185" s="29"/>
      <c r="AL1185" s="30"/>
    </row>
    <row r="1186" spans="1:38">
      <c r="A1186" s="32">
        <v>40999</v>
      </c>
      <c r="B1186" s="9">
        <v>50</v>
      </c>
      <c r="C1186" s="33">
        <v>4.8943925000000004</v>
      </c>
      <c r="D1186" s="34">
        <f t="shared" si="96"/>
        <v>11.64350101156379</v>
      </c>
      <c r="E1186" s="34">
        <v>1626553.48132894</v>
      </c>
      <c r="F1186" s="3" t="e">
        <f ca="1">VLOOKUP(A1186,ERCOT_345kv_West_ATC!A:B,2)</f>
        <v>#N/A</v>
      </c>
      <c r="G1186" s="3">
        <f>VLOOKUP(A1186,ERCOT_345kv_West_ATC!G:H,2)</f>
        <v>3.468</v>
      </c>
      <c r="I1186" s="5">
        <f t="shared" si="97"/>
        <v>6</v>
      </c>
      <c r="J1186" s="4">
        <f t="shared" si="98"/>
        <v>144</v>
      </c>
      <c r="K1186" s="4">
        <f t="shared" si="101"/>
        <v>7200</v>
      </c>
      <c r="L1186" s="6">
        <f t="shared" si="102"/>
        <v>35239.626000000004</v>
      </c>
      <c r="N1186" s="22">
        <f t="shared" si="99"/>
        <v>3026.5489705374375</v>
      </c>
      <c r="O1186" s="14">
        <f t="shared" si="100"/>
        <v>61837071108.159744</v>
      </c>
      <c r="Q1186" s="22"/>
      <c r="V1186" s="16"/>
      <c r="W1186" s="16"/>
      <c r="X1186" s="16"/>
      <c r="Z1186" s="15"/>
      <c r="AA1186" s="16"/>
      <c r="AB1186" s="3"/>
      <c r="AC1186" s="69"/>
      <c r="AD1186" s="3"/>
      <c r="AF1186" s="29"/>
      <c r="AG1186" s="30"/>
      <c r="AH1186" s="29"/>
      <c r="AI1186" s="29"/>
      <c r="AJ1186" s="31"/>
      <c r="AK1186" s="29"/>
      <c r="AL1186" s="30"/>
    </row>
    <row r="1187" spans="1:38">
      <c r="A1187" s="32">
        <v>41000</v>
      </c>
      <c r="B1187" s="9">
        <v>50</v>
      </c>
      <c r="C1187" s="33">
        <v>4.8207050000000002</v>
      </c>
      <c r="D1187" s="34">
        <f t="shared" ref="D1187:D1250" si="103">((2^256)/(2^208*65535)/600)*E1187/(10^12)</f>
        <v>11.64350101156379</v>
      </c>
      <c r="E1187" s="34">
        <v>1626553.48132894</v>
      </c>
      <c r="F1187" s="3" t="e">
        <f ca="1">VLOOKUP(A1187,ERCOT_345kv_West_ATC!A:B,2)</f>
        <v>#N/A</v>
      </c>
      <c r="G1187" s="3">
        <f>VLOOKUP(A1187,ERCOT_345kv_West_ATC!G:H,2)</f>
        <v>3.468</v>
      </c>
      <c r="I1187" s="5">
        <f t="shared" si="97"/>
        <v>6</v>
      </c>
      <c r="J1187" s="4">
        <f t="shared" si="98"/>
        <v>144</v>
      </c>
      <c r="K1187" s="4">
        <f t="shared" si="101"/>
        <v>7200</v>
      </c>
      <c r="L1187" s="6">
        <f t="shared" si="102"/>
        <v>34709.076000000001</v>
      </c>
      <c r="N1187" s="22">
        <f t="shared" si="99"/>
        <v>2980.9827787646122</v>
      </c>
      <c r="O1187" s="14">
        <f t="shared" si="100"/>
        <v>61837071108.159744</v>
      </c>
      <c r="Q1187" s="22"/>
      <c r="V1187" s="16"/>
      <c r="W1187" s="16"/>
      <c r="X1187" s="16"/>
      <c r="Z1187" s="15"/>
      <c r="AA1187" s="16"/>
      <c r="AB1187" s="3"/>
      <c r="AC1187" s="69"/>
      <c r="AD1187" s="3"/>
      <c r="AF1187" s="29"/>
      <c r="AG1187" s="30"/>
      <c r="AH1187" s="29"/>
      <c r="AI1187" s="29"/>
      <c r="AJ1187" s="31"/>
      <c r="AK1187" s="29"/>
      <c r="AL1187" s="30"/>
    </row>
    <row r="1188" spans="1:38">
      <c r="A1188" s="32">
        <v>41001</v>
      </c>
      <c r="B1188" s="9">
        <v>50</v>
      </c>
      <c r="C1188" s="33">
        <v>4.980836</v>
      </c>
      <c r="D1188" s="34">
        <f t="shared" si="103"/>
        <v>11.64350101156379</v>
      </c>
      <c r="E1188" s="34">
        <v>1626553.48132894</v>
      </c>
      <c r="F1188" s="3" t="e">
        <f ca="1">VLOOKUP(A1188,ERCOT_345kv_West_ATC!A:B,2)</f>
        <v>#N/A</v>
      </c>
      <c r="G1188" s="3">
        <f>VLOOKUP(A1188,ERCOT_345kv_West_ATC!G:H,2)</f>
        <v>3.5289999999999999</v>
      </c>
      <c r="I1188" s="5">
        <f t="shared" ref="I1188:I1251" si="104">60/10</f>
        <v>6</v>
      </c>
      <c r="J1188" s="4">
        <f t="shared" ref="J1188:J1251" si="105">I1188*24</f>
        <v>144</v>
      </c>
      <c r="K1188" s="4">
        <f t="shared" si="101"/>
        <v>7200</v>
      </c>
      <c r="L1188" s="6">
        <f t="shared" si="102"/>
        <v>35862.019200000002</v>
      </c>
      <c r="N1188" s="22">
        <f t="shared" ref="N1188:N1251" si="106">L1188/D1188</f>
        <v>3080.0030991008198</v>
      </c>
      <c r="O1188" s="14">
        <f t="shared" ref="O1188:O1251" si="107">(K1188*100000000)/D1188</f>
        <v>61837071108.159744</v>
      </c>
      <c r="Q1188" s="22"/>
      <c r="V1188" s="16"/>
      <c r="W1188" s="16"/>
      <c r="X1188" s="16"/>
      <c r="Z1188" s="15"/>
      <c r="AA1188" s="16"/>
      <c r="AB1188" s="3"/>
      <c r="AC1188" s="69"/>
      <c r="AD1188" s="3"/>
      <c r="AF1188" s="29"/>
      <c r="AG1188" s="30"/>
      <c r="AH1188" s="29"/>
      <c r="AI1188" s="29"/>
      <c r="AJ1188" s="31"/>
      <c r="AK1188" s="29"/>
      <c r="AL1188" s="30"/>
    </row>
    <row r="1189" spans="1:38">
      <c r="A1189" s="32">
        <v>41002</v>
      </c>
      <c r="B1189" s="9">
        <v>50</v>
      </c>
      <c r="C1189" s="33">
        <v>4.952</v>
      </c>
      <c r="D1189" s="34">
        <f t="shared" si="103"/>
        <v>11.64350101156379</v>
      </c>
      <c r="E1189" s="34">
        <v>1626553.48132894</v>
      </c>
      <c r="F1189" s="3" t="e">
        <f ca="1">VLOOKUP(A1189,ERCOT_345kv_West_ATC!A:B,2)</f>
        <v>#N/A</v>
      </c>
      <c r="G1189" s="3">
        <f>VLOOKUP(A1189,ERCOT_345kv_West_ATC!G:H,2)</f>
        <v>3.5419999999999998</v>
      </c>
      <c r="I1189" s="5">
        <f t="shared" si="104"/>
        <v>6</v>
      </c>
      <c r="J1189" s="4">
        <f t="shared" si="105"/>
        <v>144</v>
      </c>
      <c r="K1189" s="4">
        <f t="shared" si="101"/>
        <v>7200</v>
      </c>
      <c r="L1189" s="6">
        <f t="shared" si="102"/>
        <v>35654.400000000001</v>
      </c>
      <c r="N1189" s="22">
        <f t="shared" si="106"/>
        <v>3062.1717612760704</v>
      </c>
      <c r="O1189" s="14">
        <f t="shared" si="107"/>
        <v>61837071108.159744</v>
      </c>
      <c r="Q1189" s="22"/>
      <c r="V1189" s="16"/>
      <c r="W1189" s="16"/>
      <c r="X1189" s="16"/>
      <c r="Z1189" s="15"/>
      <c r="AA1189" s="16"/>
      <c r="AB1189" s="3"/>
      <c r="AC1189" s="69"/>
      <c r="AD1189" s="3"/>
      <c r="AF1189" s="29"/>
      <c r="AG1189" s="30"/>
      <c r="AH1189" s="29"/>
      <c r="AI1189" s="29"/>
      <c r="AJ1189" s="31"/>
      <c r="AK1189" s="29"/>
      <c r="AL1189" s="30"/>
    </row>
    <row r="1190" spans="1:38">
      <c r="A1190" s="32">
        <v>41003</v>
      </c>
      <c r="B1190" s="9">
        <v>50</v>
      </c>
      <c r="C1190" s="33">
        <v>4.9200666670000004</v>
      </c>
      <c r="D1190" s="34">
        <f t="shared" si="103"/>
        <v>11.64350101156379</v>
      </c>
      <c r="E1190" s="34">
        <v>1626553.48132894</v>
      </c>
      <c r="F1190" s="3" t="e">
        <f ca="1">VLOOKUP(A1190,ERCOT_345kv_West_ATC!A:B,2)</f>
        <v>#N/A</v>
      </c>
      <c r="G1190" s="3">
        <f>VLOOKUP(A1190,ERCOT_345kv_West_ATC!G:H,2)</f>
        <v>3.508</v>
      </c>
      <c r="I1190" s="5">
        <f t="shared" si="104"/>
        <v>6</v>
      </c>
      <c r="J1190" s="4">
        <f t="shared" si="105"/>
        <v>144</v>
      </c>
      <c r="K1190" s="4">
        <f t="shared" si="101"/>
        <v>7200</v>
      </c>
      <c r="L1190" s="6">
        <f t="shared" si="102"/>
        <v>35424.4800024</v>
      </c>
      <c r="N1190" s="22">
        <f t="shared" si="106"/>
        <v>3042.4251234416552</v>
      </c>
      <c r="O1190" s="14">
        <f t="shared" si="107"/>
        <v>61837071108.159744</v>
      </c>
      <c r="Q1190" s="22"/>
      <c r="V1190" s="16"/>
      <c r="W1190" s="16"/>
      <c r="X1190" s="16"/>
      <c r="Z1190" s="15"/>
      <c r="AA1190" s="16"/>
      <c r="AB1190" s="3"/>
      <c r="AC1190" s="69"/>
      <c r="AD1190" s="3"/>
      <c r="AF1190" s="29"/>
      <c r="AG1190" s="30"/>
      <c r="AH1190" s="29"/>
      <c r="AI1190" s="29"/>
      <c r="AJ1190" s="31"/>
      <c r="AK1190" s="29"/>
      <c r="AL1190" s="30"/>
    </row>
    <row r="1191" spans="1:38">
      <c r="A1191" s="32">
        <v>41004</v>
      </c>
      <c r="B1191" s="9">
        <v>50</v>
      </c>
      <c r="C1191" s="33">
        <v>4.9189999999999996</v>
      </c>
      <c r="D1191" s="34">
        <f t="shared" si="103"/>
        <v>11.64350101156379</v>
      </c>
      <c r="E1191" s="34">
        <v>1626553.48132894</v>
      </c>
      <c r="F1191" s="3" t="e">
        <f ca="1">VLOOKUP(A1191,ERCOT_345kv_West_ATC!A:B,2)</f>
        <v>#N/A</v>
      </c>
      <c r="G1191" s="3">
        <f>VLOOKUP(A1191,ERCOT_345kv_West_ATC!G:H,2)</f>
        <v>3.4550000000000001</v>
      </c>
      <c r="I1191" s="5">
        <f t="shared" si="104"/>
        <v>6</v>
      </c>
      <c r="J1191" s="4">
        <f t="shared" si="105"/>
        <v>144</v>
      </c>
      <c r="K1191" s="4">
        <f t="shared" si="101"/>
        <v>7200</v>
      </c>
      <c r="L1191" s="6">
        <f t="shared" si="102"/>
        <v>35416.799999999996</v>
      </c>
      <c r="N1191" s="22">
        <f t="shared" si="106"/>
        <v>3041.7655278103775</v>
      </c>
      <c r="O1191" s="14">
        <f t="shared" si="107"/>
        <v>61837071108.159744</v>
      </c>
      <c r="Q1191" s="22"/>
      <c r="V1191" s="16"/>
      <c r="W1191" s="16"/>
      <c r="X1191" s="16"/>
      <c r="Z1191" s="15"/>
      <c r="AA1191" s="16"/>
      <c r="AB1191" s="3"/>
      <c r="AC1191" s="69"/>
      <c r="AD1191" s="3"/>
      <c r="AF1191" s="29"/>
      <c r="AG1191" s="30"/>
      <c r="AH1191" s="29"/>
      <c r="AI1191" s="29"/>
      <c r="AJ1191" s="31"/>
      <c r="AK1191" s="29"/>
      <c r="AL1191" s="30"/>
    </row>
    <row r="1192" spans="1:38">
      <c r="A1192" s="32">
        <v>41005</v>
      </c>
      <c r="B1192" s="9">
        <v>50</v>
      </c>
      <c r="C1192" s="33">
        <v>4.9333922220000002</v>
      </c>
      <c r="D1192" s="34">
        <f t="shared" si="103"/>
        <v>11.64350101156379</v>
      </c>
      <c r="E1192" s="34">
        <v>1626553.48132894</v>
      </c>
      <c r="F1192" s="3" t="e">
        <f ca="1">VLOOKUP(A1192,ERCOT_345kv_West_ATC!A:B,2)</f>
        <v>#N/A</v>
      </c>
      <c r="G1192" s="3">
        <f>VLOOKUP(A1192,ERCOT_345kv_West_ATC!G:H,2)</f>
        <v>3.4550000000000001</v>
      </c>
      <c r="I1192" s="5">
        <f t="shared" si="104"/>
        <v>6</v>
      </c>
      <c r="J1192" s="4">
        <f t="shared" si="105"/>
        <v>144</v>
      </c>
      <c r="K1192" s="4">
        <f t="shared" si="101"/>
        <v>7200</v>
      </c>
      <c r="L1192" s="6">
        <f t="shared" si="102"/>
        <v>35520.423998400001</v>
      </c>
      <c r="N1192" s="22">
        <f t="shared" si="106"/>
        <v>3050.6652563625621</v>
      </c>
      <c r="O1192" s="14">
        <f t="shared" si="107"/>
        <v>61837071108.159744</v>
      </c>
      <c r="Q1192" s="22"/>
      <c r="V1192" s="16"/>
      <c r="W1192" s="16"/>
      <c r="X1192" s="16"/>
      <c r="Z1192" s="15"/>
      <c r="AA1192" s="16"/>
      <c r="AB1192" s="3"/>
      <c r="AC1192" s="69"/>
      <c r="AD1192" s="3"/>
      <c r="AF1192" s="29"/>
      <c r="AG1192" s="30"/>
      <c r="AH1192" s="29"/>
      <c r="AI1192" s="29"/>
      <c r="AJ1192" s="31"/>
      <c r="AK1192" s="29"/>
      <c r="AL1192" s="30"/>
    </row>
    <row r="1193" spans="1:38">
      <c r="A1193" s="32">
        <v>41006</v>
      </c>
      <c r="B1193" s="9">
        <v>50</v>
      </c>
      <c r="C1193" s="33">
        <v>4.6816784619999998</v>
      </c>
      <c r="D1193" s="34">
        <f t="shared" si="103"/>
        <v>11.64350101156379</v>
      </c>
      <c r="E1193" s="34">
        <v>1626553.48132894</v>
      </c>
      <c r="F1193" s="3" t="e">
        <f ca="1">VLOOKUP(A1193,ERCOT_345kv_West_ATC!A:B,2)</f>
        <v>#N/A</v>
      </c>
      <c r="G1193" s="3">
        <f>VLOOKUP(A1193,ERCOT_345kv_West_ATC!G:H,2)</f>
        <v>3.4550000000000001</v>
      </c>
      <c r="I1193" s="5">
        <f t="shared" si="104"/>
        <v>6</v>
      </c>
      <c r="J1193" s="4">
        <f t="shared" si="105"/>
        <v>144</v>
      </c>
      <c r="K1193" s="4">
        <f t="shared" si="101"/>
        <v>7200</v>
      </c>
      <c r="L1193" s="6">
        <f t="shared" si="102"/>
        <v>33708.084926399999</v>
      </c>
      <c r="N1193" s="22">
        <f t="shared" si="106"/>
        <v>2895.0128396023392</v>
      </c>
      <c r="O1193" s="14">
        <f t="shared" si="107"/>
        <v>61837071108.159744</v>
      </c>
      <c r="Q1193" s="22"/>
      <c r="V1193" s="16"/>
      <c r="W1193" s="16"/>
      <c r="X1193" s="16"/>
      <c r="Z1193" s="15"/>
      <c r="AA1193" s="16"/>
      <c r="AB1193" s="3"/>
      <c r="AC1193" s="69"/>
      <c r="AD1193" s="3"/>
      <c r="AF1193" s="29"/>
      <c r="AG1193" s="30"/>
      <c r="AH1193" s="29"/>
      <c r="AI1193" s="29"/>
      <c r="AJ1193" s="31"/>
      <c r="AK1193" s="29"/>
      <c r="AL1193" s="30"/>
    </row>
    <row r="1194" spans="1:38">
      <c r="A1194" s="32">
        <v>41007</v>
      </c>
      <c r="B1194" s="9">
        <v>50</v>
      </c>
      <c r="C1194" s="33">
        <v>4.7945000000000002</v>
      </c>
      <c r="D1194" s="34">
        <f t="shared" si="103"/>
        <v>11.64350101156379</v>
      </c>
      <c r="E1194" s="34">
        <v>1626553.48132894</v>
      </c>
      <c r="F1194" s="3" t="e">
        <f ca="1">VLOOKUP(A1194,ERCOT_345kv_West_ATC!A:B,2)</f>
        <v>#N/A</v>
      </c>
      <c r="G1194" s="3">
        <f>VLOOKUP(A1194,ERCOT_345kv_West_ATC!G:H,2)</f>
        <v>3.4550000000000001</v>
      </c>
      <c r="I1194" s="5">
        <f t="shared" si="104"/>
        <v>6</v>
      </c>
      <c r="J1194" s="4">
        <f t="shared" si="105"/>
        <v>144</v>
      </c>
      <c r="K1194" s="4">
        <f t="shared" si="101"/>
        <v>7200</v>
      </c>
      <c r="L1194" s="6">
        <f t="shared" si="102"/>
        <v>34520.400000000001</v>
      </c>
      <c r="N1194" s="22">
        <f t="shared" si="106"/>
        <v>2964.7783742807192</v>
      </c>
      <c r="O1194" s="14">
        <f t="shared" si="107"/>
        <v>61837071108.159744</v>
      </c>
      <c r="Q1194" s="22"/>
      <c r="V1194" s="16"/>
      <c r="W1194" s="16"/>
      <c r="X1194" s="16"/>
      <c r="Z1194" s="15"/>
      <c r="AA1194" s="16"/>
      <c r="AB1194" s="3"/>
      <c r="AC1194" s="69"/>
      <c r="AD1194" s="3"/>
      <c r="AF1194" s="29"/>
      <c r="AG1194" s="30"/>
      <c r="AH1194" s="29"/>
      <c r="AI1194" s="29"/>
      <c r="AJ1194" s="31"/>
      <c r="AK1194" s="29"/>
      <c r="AL1194" s="30"/>
    </row>
    <row r="1195" spans="1:38">
      <c r="A1195" s="32">
        <v>41008</v>
      </c>
      <c r="B1195" s="9">
        <v>50</v>
      </c>
      <c r="C1195" s="33">
        <v>4.8506814289999998</v>
      </c>
      <c r="D1195" s="34">
        <f t="shared" si="103"/>
        <v>11.64350101156379</v>
      </c>
      <c r="E1195" s="34">
        <v>1626553.48132894</v>
      </c>
      <c r="F1195" s="3" t="e">
        <f ca="1">VLOOKUP(A1195,ERCOT_345kv_West_ATC!A:B,2)</f>
        <v>#N/A</v>
      </c>
      <c r="G1195" s="3">
        <f>VLOOKUP(A1195,ERCOT_345kv_West_ATC!G:H,2)</f>
        <v>3.48</v>
      </c>
      <c r="I1195" s="5">
        <f t="shared" si="104"/>
        <v>6</v>
      </c>
      <c r="J1195" s="4">
        <f t="shared" si="105"/>
        <v>144</v>
      </c>
      <c r="K1195" s="4">
        <f t="shared" si="101"/>
        <v>7200</v>
      </c>
      <c r="L1195" s="6">
        <f t="shared" si="102"/>
        <v>34924.906288799997</v>
      </c>
      <c r="N1195" s="22">
        <f t="shared" si="106"/>
        <v>2999.5193244810289</v>
      </c>
      <c r="O1195" s="14">
        <f t="shared" si="107"/>
        <v>61837071108.159744</v>
      </c>
      <c r="Q1195" s="22"/>
      <c r="V1195" s="16"/>
      <c r="W1195" s="16"/>
      <c r="X1195" s="16"/>
      <c r="Z1195" s="15"/>
      <c r="AA1195" s="16"/>
      <c r="AB1195" s="3"/>
      <c r="AC1195" s="69"/>
      <c r="AD1195" s="3"/>
      <c r="AF1195" s="29"/>
      <c r="AG1195" s="30"/>
      <c r="AH1195" s="29"/>
      <c r="AI1195" s="29"/>
      <c r="AJ1195" s="31"/>
      <c r="AK1195" s="29"/>
      <c r="AL1195" s="30"/>
    </row>
    <row r="1196" spans="1:38">
      <c r="A1196" s="32">
        <v>41009</v>
      </c>
      <c r="B1196" s="9">
        <v>50</v>
      </c>
      <c r="C1196" s="33">
        <v>4.833646667</v>
      </c>
      <c r="D1196" s="34">
        <f t="shared" si="103"/>
        <v>11.64350101156379</v>
      </c>
      <c r="E1196" s="34">
        <v>1626553.48132894</v>
      </c>
      <c r="F1196" s="3" t="e">
        <f ca="1">VLOOKUP(A1196,ERCOT_345kv_West_ATC!A:B,2)</f>
        <v>#N/A</v>
      </c>
      <c r="G1196" s="3">
        <f>VLOOKUP(A1196,ERCOT_345kv_West_ATC!G:H,2)</f>
        <v>3.4430000000000001</v>
      </c>
      <c r="I1196" s="5">
        <f t="shared" si="104"/>
        <v>6</v>
      </c>
      <c r="J1196" s="4">
        <f t="shared" si="105"/>
        <v>144</v>
      </c>
      <c r="K1196" s="4">
        <f t="shared" si="101"/>
        <v>7200</v>
      </c>
      <c r="L1196" s="6">
        <f t="shared" si="102"/>
        <v>34802.256002399998</v>
      </c>
      <c r="N1196" s="22">
        <f t="shared" si="106"/>
        <v>2988.9855265899832</v>
      </c>
      <c r="O1196" s="14">
        <f t="shared" si="107"/>
        <v>61837071108.159744</v>
      </c>
      <c r="Q1196" s="22"/>
      <c r="V1196" s="16"/>
      <c r="W1196" s="16"/>
      <c r="X1196" s="16"/>
      <c r="Z1196" s="15"/>
      <c r="AA1196" s="16"/>
      <c r="AB1196" s="3"/>
      <c r="AC1196" s="69"/>
      <c r="AD1196" s="3"/>
      <c r="AF1196" s="29"/>
      <c r="AG1196" s="30"/>
      <c r="AH1196" s="29"/>
      <c r="AI1196" s="29"/>
      <c r="AJ1196" s="31"/>
      <c r="AK1196" s="29"/>
      <c r="AL1196" s="30"/>
    </row>
    <row r="1197" spans="1:38">
      <c r="A1197" s="32">
        <v>41010</v>
      </c>
      <c r="B1197" s="9">
        <v>50</v>
      </c>
      <c r="C1197" s="33">
        <v>4.928101667</v>
      </c>
      <c r="D1197" s="34">
        <f t="shared" si="103"/>
        <v>11.64350101156379</v>
      </c>
      <c r="E1197" s="34">
        <v>1626553.48132894</v>
      </c>
      <c r="F1197" s="3" t="e">
        <f ca="1">VLOOKUP(A1197,ERCOT_345kv_West_ATC!A:B,2)</f>
        <v>#N/A</v>
      </c>
      <c r="G1197" s="3">
        <f>VLOOKUP(A1197,ERCOT_345kv_West_ATC!G:H,2)</f>
        <v>3.3929999999999998</v>
      </c>
      <c r="I1197" s="5">
        <f t="shared" si="104"/>
        <v>6</v>
      </c>
      <c r="J1197" s="4">
        <f t="shared" si="105"/>
        <v>144</v>
      </c>
      <c r="K1197" s="4">
        <f t="shared" si="101"/>
        <v>7200</v>
      </c>
      <c r="L1197" s="6">
        <f t="shared" si="102"/>
        <v>35482.332002399999</v>
      </c>
      <c r="N1197" s="22">
        <f t="shared" si="106"/>
        <v>3047.3937321051953</v>
      </c>
      <c r="O1197" s="14">
        <f t="shared" si="107"/>
        <v>61837071108.159744</v>
      </c>
      <c r="Q1197" s="22"/>
      <c r="V1197" s="16"/>
      <c r="W1197" s="16"/>
      <c r="X1197" s="16"/>
      <c r="Z1197" s="15"/>
      <c r="AA1197" s="16"/>
      <c r="AB1197" s="3"/>
      <c r="AC1197" s="69"/>
      <c r="AD1197" s="3"/>
      <c r="AF1197" s="29"/>
      <c r="AG1197" s="30"/>
      <c r="AH1197" s="29"/>
      <c r="AI1197" s="29"/>
      <c r="AJ1197" s="31"/>
      <c r="AK1197" s="29"/>
      <c r="AL1197" s="30"/>
    </row>
    <row r="1198" spans="1:38">
      <c r="A1198" s="32">
        <v>41011</v>
      </c>
      <c r="B1198" s="9">
        <v>50</v>
      </c>
      <c r="C1198" s="33">
        <v>4.90060875</v>
      </c>
      <c r="D1198" s="34">
        <f t="shared" si="103"/>
        <v>11.295317047691688</v>
      </c>
      <c r="E1198" s="34">
        <v>1577913.48567672</v>
      </c>
      <c r="F1198" s="3" t="e">
        <f ca="1">VLOOKUP(A1198,ERCOT_345kv_West_ATC!A:B,2)</f>
        <v>#N/A</v>
      </c>
      <c r="G1198" s="3">
        <f>VLOOKUP(A1198,ERCOT_345kv_West_ATC!G:H,2)</f>
        <v>3.3580000000000001</v>
      </c>
      <c r="I1198" s="5">
        <f t="shared" si="104"/>
        <v>6</v>
      </c>
      <c r="J1198" s="4">
        <f t="shared" si="105"/>
        <v>144</v>
      </c>
      <c r="K1198" s="4">
        <f t="shared" si="101"/>
        <v>7200</v>
      </c>
      <c r="L1198" s="6">
        <f t="shared" si="102"/>
        <v>35284.383000000002</v>
      </c>
      <c r="N1198" s="22">
        <f t="shared" si="106"/>
        <v>3123.8063394786004</v>
      </c>
      <c r="O1198" s="14">
        <f t="shared" si="107"/>
        <v>63743230664.529182</v>
      </c>
      <c r="Q1198" s="22"/>
      <c r="V1198" s="16"/>
      <c r="W1198" s="16"/>
      <c r="X1198" s="16"/>
      <c r="Z1198" s="15"/>
      <c r="AA1198" s="16"/>
      <c r="AB1198" s="3"/>
      <c r="AC1198" s="69"/>
      <c r="AD1198" s="3"/>
      <c r="AF1198" s="29"/>
      <c r="AG1198" s="30"/>
      <c r="AH1198" s="29"/>
      <c r="AI1198" s="29"/>
      <c r="AJ1198" s="31"/>
      <c r="AK1198" s="29"/>
      <c r="AL1198" s="30"/>
    </row>
    <row r="1199" spans="1:38">
      <c r="A1199" s="32">
        <v>41012</v>
      </c>
      <c r="B1199" s="9">
        <v>50</v>
      </c>
      <c r="C1199" s="33">
        <v>4.9364947060000004</v>
      </c>
      <c r="D1199" s="34">
        <f t="shared" si="103"/>
        <v>11.295317047691688</v>
      </c>
      <c r="E1199" s="34">
        <v>1577913.48567672</v>
      </c>
      <c r="F1199" s="3" t="e">
        <f ca="1">VLOOKUP(A1199,ERCOT_345kv_West_ATC!A:B,2)</f>
        <v>#N/A</v>
      </c>
      <c r="G1199" s="3">
        <f>VLOOKUP(A1199,ERCOT_345kv_West_ATC!G:H,2)</f>
        <v>3.3530000000000002</v>
      </c>
      <c r="I1199" s="5">
        <f t="shared" si="104"/>
        <v>6</v>
      </c>
      <c r="J1199" s="4">
        <f t="shared" si="105"/>
        <v>144</v>
      </c>
      <c r="K1199" s="4">
        <f t="shared" si="101"/>
        <v>7200</v>
      </c>
      <c r="L1199" s="6">
        <f t="shared" si="102"/>
        <v>35542.761883200001</v>
      </c>
      <c r="N1199" s="22">
        <f t="shared" si="106"/>
        <v>3146.6812071878517</v>
      </c>
      <c r="O1199" s="14">
        <f t="shared" si="107"/>
        <v>63743230664.529182</v>
      </c>
      <c r="Q1199" s="22"/>
      <c r="V1199" s="16"/>
      <c r="W1199" s="16"/>
      <c r="X1199" s="16"/>
      <c r="Z1199" s="15"/>
      <c r="AA1199" s="16"/>
      <c r="AB1199" s="3"/>
      <c r="AC1199" s="69"/>
      <c r="AD1199" s="3"/>
      <c r="AF1199" s="29"/>
      <c r="AG1199" s="30"/>
      <c r="AH1199" s="29"/>
      <c r="AI1199" s="29"/>
      <c r="AJ1199" s="31"/>
      <c r="AK1199" s="29"/>
      <c r="AL1199" s="30"/>
    </row>
    <row r="1200" spans="1:38">
      <c r="A1200" s="32">
        <v>41013</v>
      </c>
      <c r="B1200" s="9">
        <v>50</v>
      </c>
      <c r="C1200" s="33">
        <v>4.9638099999999996</v>
      </c>
      <c r="D1200" s="34">
        <f t="shared" si="103"/>
        <v>11.295317047691688</v>
      </c>
      <c r="E1200" s="34">
        <v>1577913.48567672</v>
      </c>
      <c r="F1200" s="3" t="e">
        <f ca="1">VLOOKUP(A1200,ERCOT_345kv_West_ATC!A:B,2)</f>
        <v>#N/A</v>
      </c>
      <c r="G1200" s="3">
        <f>VLOOKUP(A1200,ERCOT_345kv_West_ATC!G:H,2)</f>
        <v>3.3530000000000002</v>
      </c>
      <c r="I1200" s="5">
        <f t="shared" si="104"/>
        <v>6</v>
      </c>
      <c r="J1200" s="4">
        <f t="shared" si="105"/>
        <v>144</v>
      </c>
      <c r="K1200" s="4">
        <f t="shared" si="101"/>
        <v>7200</v>
      </c>
      <c r="L1200" s="6">
        <f t="shared" si="102"/>
        <v>35739.432000000001</v>
      </c>
      <c r="N1200" s="22">
        <f t="shared" si="106"/>
        <v>3164.0928580489658</v>
      </c>
      <c r="O1200" s="14">
        <f t="shared" si="107"/>
        <v>63743230664.529182</v>
      </c>
      <c r="Q1200" s="22"/>
      <c r="V1200" s="16"/>
      <c r="W1200" s="16"/>
      <c r="X1200" s="16"/>
      <c r="Z1200" s="15"/>
      <c r="AA1200" s="16"/>
      <c r="AB1200" s="3"/>
      <c r="AC1200" s="69"/>
      <c r="AD1200" s="3"/>
      <c r="AF1200" s="29"/>
      <c r="AG1200" s="30"/>
      <c r="AH1200" s="29"/>
      <c r="AI1200" s="29"/>
      <c r="AJ1200" s="31"/>
      <c r="AK1200" s="29"/>
      <c r="AL1200" s="30"/>
    </row>
    <row r="1201" spans="1:38">
      <c r="A1201" s="32">
        <v>41014</v>
      </c>
      <c r="B1201" s="9">
        <v>50</v>
      </c>
      <c r="C1201" s="33">
        <v>4.9689258330000001</v>
      </c>
      <c r="D1201" s="34">
        <f t="shared" si="103"/>
        <v>11.295317047691688</v>
      </c>
      <c r="E1201" s="34">
        <v>1577913.48567672</v>
      </c>
      <c r="F1201" s="3" t="e">
        <f ca="1">VLOOKUP(A1201,ERCOT_345kv_West_ATC!A:B,2)</f>
        <v>#N/A</v>
      </c>
      <c r="G1201" s="3">
        <f>VLOOKUP(A1201,ERCOT_345kv_West_ATC!G:H,2)</f>
        <v>3.3530000000000002</v>
      </c>
      <c r="I1201" s="5">
        <f t="shared" si="104"/>
        <v>6</v>
      </c>
      <c r="J1201" s="4">
        <f t="shared" si="105"/>
        <v>144</v>
      </c>
      <c r="K1201" s="4">
        <f t="shared" si="101"/>
        <v>7200</v>
      </c>
      <c r="L1201" s="6">
        <f t="shared" si="102"/>
        <v>35776.2659976</v>
      </c>
      <c r="N1201" s="22">
        <f t="shared" si="106"/>
        <v>3167.3538552785681</v>
      </c>
      <c r="O1201" s="14">
        <f t="shared" si="107"/>
        <v>63743230664.529182</v>
      </c>
      <c r="Q1201" s="22"/>
      <c r="V1201" s="16"/>
      <c r="W1201" s="16"/>
      <c r="X1201" s="16"/>
      <c r="Z1201" s="15"/>
      <c r="AA1201" s="16"/>
      <c r="AB1201" s="3"/>
      <c r="AC1201" s="69"/>
      <c r="AD1201" s="3"/>
      <c r="AF1201" s="29"/>
      <c r="AG1201" s="30"/>
      <c r="AH1201" s="29"/>
      <c r="AI1201" s="29"/>
      <c r="AJ1201" s="31"/>
      <c r="AK1201" s="29"/>
      <c r="AL1201" s="30"/>
    </row>
    <row r="1202" spans="1:38">
      <c r="A1202" s="32">
        <v>41015</v>
      </c>
      <c r="B1202" s="9">
        <v>50</v>
      </c>
      <c r="C1202" s="33">
        <v>4.9457300000000002</v>
      </c>
      <c r="D1202" s="34">
        <f t="shared" si="103"/>
        <v>11.295317047691688</v>
      </c>
      <c r="E1202" s="34">
        <v>1577913.48567672</v>
      </c>
      <c r="F1202" s="3" t="e">
        <f ca="1">VLOOKUP(A1202,ERCOT_345kv_West_ATC!A:B,2)</f>
        <v>#N/A</v>
      </c>
      <c r="G1202" s="3">
        <f>VLOOKUP(A1202,ERCOT_345kv_West_ATC!G:H,2)</f>
        <v>3.351</v>
      </c>
      <c r="I1202" s="5">
        <f t="shared" si="104"/>
        <v>6</v>
      </c>
      <c r="J1202" s="4">
        <f t="shared" si="105"/>
        <v>144</v>
      </c>
      <c r="K1202" s="4">
        <f t="shared" si="101"/>
        <v>7200</v>
      </c>
      <c r="L1202" s="6">
        <f t="shared" si="102"/>
        <v>35609.256000000001</v>
      </c>
      <c r="N1202" s="22">
        <f t="shared" si="106"/>
        <v>3152.5680819448189</v>
      </c>
      <c r="O1202" s="14">
        <f t="shared" si="107"/>
        <v>63743230664.529182</v>
      </c>
      <c r="Q1202" s="22"/>
      <c r="V1202" s="16"/>
      <c r="W1202" s="16"/>
      <c r="X1202" s="16"/>
      <c r="Z1202" s="15"/>
      <c r="AA1202" s="16"/>
      <c r="AB1202" s="3"/>
      <c r="AC1202" s="69"/>
      <c r="AD1202" s="3"/>
      <c r="AF1202" s="29"/>
      <c r="AG1202" s="30"/>
      <c r="AH1202" s="29"/>
      <c r="AI1202" s="29"/>
      <c r="AJ1202" s="31"/>
      <c r="AK1202" s="29"/>
      <c r="AL1202" s="30"/>
    </row>
    <row r="1203" spans="1:38">
      <c r="A1203" s="32">
        <v>41016</v>
      </c>
      <c r="B1203" s="9">
        <v>50</v>
      </c>
      <c r="C1203" s="33">
        <v>4.9740271429999998</v>
      </c>
      <c r="D1203" s="34">
        <f t="shared" si="103"/>
        <v>11.295317047691688</v>
      </c>
      <c r="E1203" s="34">
        <v>1577913.48567672</v>
      </c>
      <c r="F1203" s="3" t="e">
        <f ca="1">VLOOKUP(A1203,ERCOT_345kv_West_ATC!A:B,2)</f>
        <v>#N/A</v>
      </c>
      <c r="G1203" s="3">
        <f>VLOOKUP(A1203,ERCOT_345kv_West_ATC!G:H,2)</f>
        <v>3.3050000000000002</v>
      </c>
      <c r="I1203" s="5">
        <f t="shared" si="104"/>
        <v>6</v>
      </c>
      <c r="J1203" s="4">
        <f t="shared" si="105"/>
        <v>144</v>
      </c>
      <c r="K1203" s="4">
        <f t="shared" si="101"/>
        <v>7200</v>
      </c>
      <c r="L1203" s="6">
        <f t="shared" si="102"/>
        <v>35812.9954296</v>
      </c>
      <c r="N1203" s="22">
        <f t="shared" si="106"/>
        <v>3170.6055950787809</v>
      </c>
      <c r="O1203" s="14">
        <f t="shared" si="107"/>
        <v>63743230664.529182</v>
      </c>
      <c r="Q1203" s="22"/>
      <c r="V1203" s="16"/>
      <c r="W1203" s="16"/>
      <c r="X1203" s="16"/>
      <c r="Z1203" s="15"/>
      <c r="AA1203" s="16"/>
      <c r="AB1203" s="3"/>
      <c r="AC1203" s="69"/>
      <c r="AD1203" s="3"/>
      <c r="AF1203" s="29"/>
      <c r="AG1203" s="30"/>
      <c r="AH1203" s="29"/>
      <c r="AI1203" s="29"/>
      <c r="AJ1203" s="31"/>
      <c r="AK1203" s="29"/>
      <c r="AL1203" s="30"/>
    </row>
    <row r="1204" spans="1:38">
      <c r="A1204" s="32">
        <v>41017</v>
      </c>
      <c r="B1204" s="9">
        <v>50</v>
      </c>
      <c r="C1204" s="33">
        <v>5.1132999999999997</v>
      </c>
      <c r="D1204" s="34">
        <f t="shared" si="103"/>
        <v>11.295317047691688</v>
      </c>
      <c r="E1204" s="34">
        <v>1577913.48567672</v>
      </c>
      <c r="F1204" s="3" t="e">
        <f ca="1">VLOOKUP(A1204,ERCOT_345kv_West_ATC!A:B,2)</f>
        <v>#N/A</v>
      </c>
      <c r="G1204" s="3">
        <f>VLOOKUP(A1204,ERCOT_345kv_West_ATC!G:H,2)</f>
        <v>3.2949999999999999</v>
      </c>
      <c r="I1204" s="5">
        <f t="shared" si="104"/>
        <v>6</v>
      </c>
      <c r="J1204" s="4">
        <f t="shared" si="105"/>
        <v>144</v>
      </c>
      <c r="K1204" s="4">
        <f t="shared" si="101"/>
        <v>7200</v>
      </c>
      <c r="L1204" s="6">
        <f t="shared" si="102"/>
        <v>36815.759999999995</v>
      </c>
      <c r="N1204" s="22">
        <f t="shared" si="106"/>
        <v>3259.3826135693703</v>
      </c>
      <c r="O1204" s="14">
        <f t="shared" si="107"/>
        <v>63743230664.529182</v>
      </c>
      <c r="Q1204" s="22"/>
      <c r="V1204" s="16"/>
      <c r="W1204" s="16"/>
      <c r="X1204" s="16"/>
      <c r="Z1204" s="15"/>
      <c r="AA1204" s="16"/>
      <c r="AB1204" s="3"/>
      <c r="AC1204" s="69"/>
      <c r="AD1204" s="3"/>
      <c r="AF1204" s="29"/>
      <c r="AG1204" s="30"/>
      <c r="AH1204" s="29"/>
      <c r="AI1204" s="29"/>
      <c r="AJ1204" s="31"/>
      <c r="AK1204" s="29"/>
      <c r="AL1204" s="30"/>
    </row>
    <row r="1205" spans="1:38">
      <c r="A1205" s="32">
        <v>41018</v>
      </c>
      <c r="B1205" s="9">
        <v>50</v>
      </c>
      <c r="C1205" s="33">
        <v>5.1059574999999997</v>
      </c>
      <c r="D1205" s="34">
        <f t="shared" si="103"/>
        <v>11.295317047691688</v>
      </c>
      <c r="E1205" s="34">
        <v>1577913.48567672</v>
      </c>
      <c r="F1205" s="3" t="e">
        <f ca="1">VLOOKUP(A1205,ERCOT_345kv_West_ATC!A:B,2)</f>
        <v>#N/A</v>
      </c>
      <c r="G1205" s="3">
        <f>VLOOKUP(A1205,ERCOT_345kv_West_ATC!G:H,2)</f>
        <v>3.24</v>
      </c>
      <c r="I1205" s="5">
        <f t="shared" si="104"/>
        <v>6</v>
      </c>
      <c r="J1205" s="4">
        <f t="shared" si="105"/>
        <v>144</v>
      </c>
      <c r="K1205" s="4">
        <f t="shared" si="101"/>
        <v>7200</v>
      </c>
      <c r="L1205" s="6">
        <f t="shared" si="102"/>
        <v>36762.894</v>
      </c>
      <c r="N1205" s="22">
        <f t="shared" si="106"/>
        <v>3254.7022668578275</v>
      </c>
      <c r="O1205" s="14">
        <f t="shared" si="107"/>
        <v>63743230664.529182</v>
      </c>
      <c r="Q1205" s="22"/>
      <c r="V1205" s="16"/>
      <c r="W1205" s="16"/>
      <c r="X1205" s="16"/>
      <c r="Z1205" s="15"/>
      <c r="AA1205" s="16"/>
      <c r="AB1205" s="3"/>
      <c r="AC1205" s="69"/>
      <c r="AD1205" s="3"/>
      <c r="AF1205" s="29"/>
      <c r="AG1205" s="30"/>
      <c r="AH1205" s="29"/>
      <c r="AI1205" s="29"/>
      <c r="AJ1205" s="31"/>
      <c r="AK1205" s="29"/>
      <c r="AL1205" s="30"/>
    </row>
    <row r="1206" spans="1:38">
      <c r="A1206" s="32">
        <v>41019</v>
      </c>
      <c r="B1206" s="9">
        <v>50</v>
      </c>
      <c r="C1206" s="33">
        <v>5.3676219999999999</v>
      </c>
      <c r="D1206" s="34">
        <f t="shared" si="103"/>
        <v>11.295317047691688</v>
      </c>
      <c r="E1206" s="34">
        <v>1577913.48567672</v>
      </c>
      <c r="F1206" s="3" t="e">
        <f ca="1">VLOOKUP(A1206,ERCOT_345kv_West_ATC!A:B,2)</f>
        <v>#N/A</v>
      </c>
      <c r="G1206" s="3">
        <f>VLOOKUP(A1206,ERCOT_345kv_West_ATC!G:H,2)</f>
        <v>3.2269999999999999</v>
      </c>
      <c r="I1206" s="5">
        <f t="shared" si="104"/>
        <v>6</v>
      </c>
      <c r="J1206" s="4">
        <f t="shared" si="105"/>
        <v>144</v>
      </c>
      <c r="K1206" s="4">
        <f t="shared" si="101"/>
        <v>7200</v>
      </c>
      <c r="L1206" s="6">
        <f t="shared" si="102"/>
        <v>38646.878400000001</v>
      </c>
      <c r="N1206" s="22">
        <f t="shared" si="106"/>
        <v>3421.4956726600144</v>
      </c>
      <c r="O1206" s="14">
        <f t="shared" si="107"/>
        <v>63743230664.529182</v>
      </c>
      <c r="Q1206" s="22"/>
      <c r="V1206" s="16"/>
      <c r="W1206" s="16"/>
      <c r="X1206" s="16"/>
      <c r="Z1206" s="15"/>
      <c r="AA1206" s="16"/>
      <c r="AB1206" s="3"/>
      <c r="AC1206" s="69"/>
      <c r="AD1206" s="3"/>
      <c r="AF1206" s="29"/>
      <c r="AG1206" s="30"/>
      <c r="AH1206" s="29"/>
      <c r="AI1206" s="29"/>
      <c r="AJ1206" s="31"/>
      <c r="AK1206" s="29"/>
      <c r="AL1206" s="30"/>
    </row>
    <row r="1207" spans="1:38">
      <c r="A1207" s="32">
        <v>41020</v>
      </c>
      <c r="B1207" s="9">
        <v>50</v>
      </c>
      <c r="C1207" s="33">
        <v>5.2347824999999997</v>
      </c>
      <c r="D1207" s="34">
        <f t="shared" si="103"/>
        <v>11.295317047691688</v>
      </c>
      <c r="E1207" s="34">
        <v>1577913.48567672</v>
      </c>
      <c r="F1207" s="3" t="e">
        <f ca="1">VLOOKUP(A1207,ERCOT_345kv_West_ATC!A:B,2)</f>
        <v>#N/A</v>
      </c>
      <c r="G1207" s="3">
        <f>VLOOKUP(A1207,ERCOT_345kv_West_ATC!G:H,2)</f>
        <v>3.2269999999999999</v>
      </c>
      <c r="I1207" s="5">
        <f t="shared" si="104"/>
        <v>6</v>
      </c>
      <c r="J1207" s="4">
        <f t="shared" si="105"/>
        <v>144</v>
      </c>
      <c r="K1207" s="4">
        <f t="shared" si="101"/>
        <v>7200</v>
      </c>
      <c r="L1207" s="6">
        <f t="shared" si="102"/>
        <v>37690.434000000001</v>
      </c>
      <c r="N1207" s="22">
        <f t="shared" si="106"/>
        <v>3336.8194837614074</v>
      </c>
      <c r="O1207" s="14">
        <f t="shared" si="107"/>
        <v>63743230664.529182</v>
      </c>
      <c r="Q1207" s="22"/>
      <c r="V1207" s="16"/>
      <c r="W1207" s="16"/>
      <c r="X1207" s="16"/>
      <c r="Z1207" s="15"/>
      <c r="AA1207" s="16"/>
      <c r="AB1207" s="3"/>
      <c r="AC1207" s="69"/>
      <c r="AD1207" s="3"/>
      <c r="AF1207" s="29"/>
      <c r="AG1207" s="30"/>
      <c r="AH1207" s="29"/>
      <c r="AI1207" s="29"/>
      <c r="AJ1207" s="31"/>
      <c r="AK1207" s="29"/>
      <c r="AL1207" s="30"/>
    </row>
    <row r="1208" spans="1:38">
      <c r="A1208" s="32">
        <v>41021</v>
      </c>
      <c r="B1208" s="9">
        <v>50</v>
      </c>
      <c r="C1208" s="33">
        <v>5.2035166669999997</v>
      </c>
      <c r="D1208" s="34">
        <f t="shared" si="103"/>
        <v>11.295317047691688</v>
      </c>
      <c r="E1208" s="34">
        <v>1577913.48567672</v>
      </c>
      <c r="F1208" s="3" t="e">
        <f ca="1">VLOOKUP(A1208,ERCOT_345kv_West_ATC!A:B,2)</f>
        <v>#N/A</v>
      </c>
      <c r="G1208" s="3">
        <f>VLOOKUP(A1208,ERCOT_345kv_West_ATC!G:H,2)</f>
        <v>3.2269999999999999</v>
      </c>
      <c r="I1208" s="5">
        <f t="shared" si="104"/>
        <v>6</v>
      </c>
      <c r="J1208" s="4">
        <f t="shared" si="105"/>
        <v>144</v>
      </c>
      <c r="K1208" s="4">
        <f t="shared" si="101"/>
        <v>7200</v>
      </c>
      <c r="L1208" s="6">
        <f t="shared" si="102"/>
        <v>37465.320002399996</v>
      </c>
      <c r="N1208" s="22">
        <f t="shared" si="106"/>
        <v>3316.8896317130302</v>
      </c>
      <c r="O1208" s="14">
        <f t="shared" si="107"/>
        <v>63743230664.529182</v>
      </c>
      <c r="Q1208" s="22"/>
      <c r="V1208" s="16"/>
      <c r="W1208" s="16"/>
      <c r="X1208" s="16"/>
      <c r="Z1208" s="15"/>
      <c r="AA1208" s="16"/>
      <c r="AB1208" s="3"/>
      <c r="AC1208" s="69"/>
      <c r="AD1208" s="3"/>
      <c r="AF1208" s="29"/>
      <c r="AG1208" s="30"/>
      <c r="AH1208" s="29"/>
      <c r="AI1208" s="29"/>
      <c r="AJ1208" s="31"/>
      <c r="AK1208" s="29"/>
      <c r="AL1208" s="30"/>
    </row>
    <row r="1209" spans="1:38">
      <c r="A1209" s="32">
        <v>41022</v>
      </c>
      <c r="B1209" s="9">
        <v>50</v>
      </c>
      <c r="C1209" s="33">
        <v>4.9993401400000002</v>
      </c>
      <c r="D1209" s="34">
        <f t="shared" si="103"/>
        <v>11.295317047691688</v>
      </c>
      <c r="E1209" s="34">
        <v>1577913.48567672</v>
      </c>
      <c r="F1209" s="3" t="e">
        <f ca="1">VLOOKUP(A1209,ERCOT_345kv_West_ATC!A:B,2)</f>
        <v>#N/A</v>
      </c>
      <c r="G1209" s="3">
        <f>VLOOKUP(A1209,ERCOT_345kv_West_ATC!G:H,2)</f>
        <v>3.2370000000000001</v>
      </c>
      <c r="I1209" s="5">
        <f t="shared" si="104"/>
        <v>6</v>
      </c>
      <c r="J1209" s="4">
        <f t="shared" si="105"/>
        <v>144</v>
      </c>
      <c r="K1209" s="4">
        <f t="shared" si="101"/>
        <v>7200</v>
      </c>
      <c r="L1209" s="6">
        <f t="shared" si="102"/>
        <v>35995.249007999999</v>
      </c>
      <c r="N1209" s="22">
        <f t="shared" si="106"/>
        <v>3186.7409171445961</v>
      </c>
      <c r="O1209" s="14">
        <f t="shared" si="107"/>
        <v>63743230664.529182</v>
      </c>
      <c r="Q1209" s="22"/>
      <c r="V1209" s="16"/>
      <c r="W1209" s="16"/>
      <c r="X1209" s="16"/>
      <c r="Z1209" s="15"/>
      <c r="AA1209" s="16"/>
      <c r="AB1209" s="3"/>
      <c r="AC1209" s="69"/>
      <c r="AD1209" s="3"/>
      <c r="AF1209" s="29"/>
      <c r="AG1209" s="30"/>
      <c r="AH1209" s="29"/>
      <c r="AI1209" s="29"/>
      <c r="AJ1209" s="31"/>
      <c r="AK1209" s="29"/>
      <c r="AL1209" s="30"/>
    </row>
    <row r="1210" spans="1:38">
      <c r="A1210" s="32">
        <v>41023</v>
      </c>
      <c r="B1210" s="9">
        <v>50</v>
      </c>
      <c r="C1210" s="33">
        <v>5.0982200000000004</v>
      </c>
      <c r="D1210" s="34">
        <f t="shared" si="103"/>
        <v>11.295317047691688</v>
      </c>
      <c r="E1210" s="34">
        <v>1577913.48567672</v>
      </c>
      <c r="F1210" s="3" t="e">
        <f ca="1">VLOOKUP(A1210,ERCOT_345kv_West_ATC!A:B,2)</f>
        <v>#N/A</v>
      </c>
      <c r="G1210" s="3">
        <f>VLOOKUP(A1210,ERCOT_345kv_West_ATC!G:H,2)</f>
        <v>3.2650000000000001</v>
      </c>
      <c r="I1210" s="5">
        <f t="shared" si="104"/>
        <v>6</v>
      </c>
      <c r="J1210" s="4">
        <f t="shared" si="105"/>
        <v>144</v>
      </c>
      <c r="K1210" s="4">
        <f t="shared" ref="K1210:K1273" si="108">J1210*B1210</f>
        <v>7200</v>
      </c>
      <c r="L1210" s="6">
        <f t="shared" ref="L1210:L1273" si="109">K1210*C1210</f>
        <v>36707.184000000001</v>
      </c>
      <c r="N1210" s="22">
        <f t="shared" si="106"/>
        <v>3249.7701343851595</v>
      </c>
      <c r="O1210" s="14">
        <f t="shared" si="107"/>
        <v>63743230664.529182</v>
      </c>
      <c r="Q1210" s="22"/>
      <c r="V1210" s="16"/>
      <c r="W1210" s="16"/>
      <c r="X1210" s="16"/>
      <c r="Z1210" s="15"/>
      <c r="AA1210" s="16"/>
      <c r="AB1210" s="3"/>
      <c r="AC1210" s="69"/>
      <c r="AD1210" s="3"/>
      <c r="AF1210" s="29"/>
      <c r="AG1210" s="30"/>
      <c r="AH1210" s="29"/>
      <c r="AI1210" s="29"/>
      <c r="AJ1210" s="31"/>
      <c r="AK1210" s="29"/>
      <c r="AL1210" s="30"/>
    </row>
    <row r="1211" spans="1:38">
      <c r="A1211" s="32">
        <v>41024</v>
      </c>
      <c r="B1211" s="9">
        <v>50</v>
      </c>
      <c r="C1211" s="33">
        <v>5.1318200000000003</v>
      </c>
      <c r="D1211" s="34">
        <f t="shared" si="103"/>
        <v>11.295317047691688</v>
      </c>
      <c r="E1211" s="34">
        <v>1577913.48567672</v>
      </c>
      <c r="F1211" s="3" t="e">
        <f ca="1">VLOOKUP(A1211,ERCOT_345kv_West_ATC!A:B,2)</f>
        <v>#N/A</v>
      </c>
      <c r="G1211" s="3">
        <f>VLOOKUP(A1211,ERCOT_345kv_West_ATC!G:H,2)</f>
        <v>3.3279999999999998</v>
      </c>
      <c r="I1211" s="5">
        <f t="shared" si="104"/>
        <v>6</v>
      </c>
      <c r="J1211" s="4">
        <f t="shared" si="105"/>
        <v>144</v>
      </c>
      <c r="K1211" s="4">
        <f t="shared" si="108"/>
        <v>7200</v>
      </c>
      <c r="L1211" s="6">
        <f t="shared" si="109"/>
        <v>36949.103999999999</v>
      </c>
      <c r="N1211" s="22">
        <f t="shared" si="106"/>
        <v>3271.1878598884414</v>
      </c>
      <c r="O1211" s="14">
        <f t="shared" si="107"/>
        <v>63743230664.529182</v>
      </c>
      <c r="Q1211" s="22"/>
      <c r="V1211" s="16"/>
      <c r="W1211" s="16"/>
      <c r="X1211" s="16"/>
      <c r="Z1211" s="15"/>
      <c r="AA1211" s="16"/>
      <c r="AB1211" s="3"/>
      <c r="AC1211" s="69"/>
      <c r="AD1211" s="3"/>
      <c r="AF1211" s="29"/>
      <c r="AG1211" s="30"/>
      <c r="AH1211" s="29"/>
      <c r="AI1211" s="29"/>
      <c r="AJ1211" s="31"/>
      <c r="AK1211" s="29"/>
      <c r="AL1211" s="30"/>
    </row>
    <row r="1212" spans="1:38">
      <c r="A1212" s="32">
        <v>41025</v>
      </c>
      <c r="B1212" s="9">
        <v>50</v>
      </c>
      <c r="C1212" s="33">
        <v>5.0976549999999996</v>
      </c>
      <c r="D1212" s="34">
        <f t="shared" si="103"/>
        <v>11.295317047691688</v>
      </c>
      <c r="E1212" s="34">
        <v>1577913.48567672</v>
      </c>
      <c r="F1212" s="3" t="e">
        <f ca="1">VLOOKUP(A1212,ERCOT_345kv_West_ATC!A:B,2)</f>
        <v>#N/A</v>
      </c>
      <c r="G1212" s="3">
        <f>VLOOKUP(A1212,ERCOT_345kv_West_ATC!G:H,2)</f>
        <v>3.343</v>
      </c>
      <c r="I1212" s="5">
        <f t="shared" si="104"/>
        <v>6</v>
      </c>
      <c r="J1212" s="4">
        <f t="shared" si="105"/>
        <v>144</v>
      </c>
      <c r="K1212" s="4">
        <f t="shared" si="108"/>
        <v>7200</v>
      </c>
      <c r="L1212" s="6">
        <f t="shared" si="109"/>
        <v>36703.115999999995</v>
      </c>
      <c r="N1212" s="22">
        <f t="shared" si="106"/>
        <v>3249.4099851319047</v>
      </c>
      <c r="O1212" s="14">
        <f t="shared" si="107"/>
        <v>63743230664.529182</v>
      </c>
      <c r="Q1212" s="22"/>
      <c r="V1212" s="16"/>
      <c r="W1212" s="16"/>
      <c r="X1212" s="16"/>
      <c r="Z1212" s="15"/>
      <c r="AA1212" s="16"/>
      <c r="AB1212" s="3"/>
      <c r="AC1212" s="69"/>
      <c r="AD1212" s="3"/>
      <c r="AF1212" s="29"/>
      <c r="AG1212" s="30"/>
      <c r="AH1212" s="29"/>
      <c r="AI1212" s="29"/>
      <c r="AJ1212" s="31"/>
      <c r="AK1212" s="29"/>
      <c r="AL1212" s="30"/>
    </row>
    <row r="1213" spans="1:38">
      <c r="A1213" s="32">
        <v>41026</v>
      </c>
      <c r="B1213" s="9">
        <v>50</v>
      </c>
      <c r="C1213" s="33">
        <v>5.1044901960000004</v>
      </c>
      <c r="D1213" s="34">
        <f t="shared" si="103"/>
        <v>10.799070288372786</v>
      </c>
      <c r="E1213" s="34">
        <v>1508589.6720602899</v>
      </c>
      <c r="F1213" s="3" t="e">
        <f ca="1">VLOOKUP(A1213,ERCOT_345kv_West_ATC!A:B,2)</f>
        <v>#N/A</v>
      </c>
      <c r="G1213" s="3">
        <f>VLOOKUP(A1213,ERCOT_345kv_West_ATC!G:H,2)</f>
        <v>3.3959999999999999</v>
      </c>
      <c r="I1213" s="5">
        <f t="shared" si="104"/>
        <v>6</v>
      </c>
      <c r="J1213" s="4">
        <f t="shared" si="105"/>
        <v>144</v>
      </c>
      <c r="K1213" s="4">
        <f t="shared" si="108"/>
        <v>7200</v>
      </c>
      <c r="L1213" s="6">
        <f t="shared" si="109"/>
        <v>36752.3294112</v>
      </c>
      <c r="N1213" s="22">
        <f t="shared" si="106"/>
        <v>3403.2864339044763</v>
      </c>
      <c r="O1213" s="14">
        <f t="shared" si="107"/>
        <v>66672406121.406059</v>
      </c>
      <c r="Q1213" s="22"/>
      <c r="V1213" s="16"/>
      <c r="W1213" s="16"/>
      <c r="X1213" s="16"/>
      <c r="Z1213" s="15"/>
      <c r="AA1213" s="16"/>
      <c r="AB1213" s="3"/>
      <c r="AC1213" s="69"/>
      <c r="AD1213" s="3"/>
      <c r="AF1213" s="29"/>
      <c r="AG1213" s="30"/>
      <c r="AH1213" s="29"/>
      <c r="AI1213" s="29"/>
      <c r="AJ1213" s="31"/>
      <c r="AK1213" s="29"/>
      <c r="AL1213" s="30"/>
    </row>
    <row r="1214" spans="1:38">
      <c r="A1214" s="32">
        <v>41027</v>
      </c>
      <c r="B1214" s="9">
        <v>50</v>
      </c>
      <c r="C1214" s="33">
        <v>4.9793000000000003</v>
      </c>
      <c r="D1214" s="34">
        <f t="shared" si="103"/>
        <v>10.799070288372786</v>
      </c>
      <c r="E1214" s="34">
        <v>1508589.6720602899</v>
      </c>
      <c r="F1214" s="3" t="e">
        <f ca="1">VLOOKUP(A1214,ERCOT_345kv_West_ATC!A:B,2)</f>
        <v>#N/A</v>
      </c>
      <c r="G1214" s="3">
        <f>VLOOKUP(A1214,ERCOT_345kv_West_ATC!G:H,2)</f>
        <v>3.3959999999999999</v>
      </c>
      <c r="I1214" s="5">
        <f t="shared" si="104"/>
        <v>6</v>
      </c>
      <c r="J1214" s="4">
        <f t="shared" si="105"/>
        <v>144</v>
      </c>
      <c r="K1214" s="4">
        <f t="shared" si="108"/>
        <v>7200</v>
      </c>
      <c r="L1214" s="6">
        <f t="shared" si="109"/>
        <v>35850.959999999999</v>
      </c>
      <c r="N1214" s="22">
        <f t="shared" si="106"/>
        <v>3319.8191180031718</v>
      </c>
      <c r="O1214" s="14">
        <f t="shared" si="107"/>
        <v>66672406121.406059</v>
      </c>
      <c r="Q1214" s="22"/>
      <c r="V1214" s="16"/>
      <c r="W1214" s="16"/>
      <c r="X1214" s="16"/>
      <c r="Z1214" s="15"/>
      <c r="AA1214" s="16"/>
      <c r="AB1214" s="3"/>
      <c r="AC1214" s="69"/>
      <c r="AD1214" s="3"/>
      <c r="AF1214" s="29"/>
      <c r="AG1214" s="30"/>
      <c r="AH1214" s="29"/>
      <c r="AI1214" s="29"/>
      <c r="AJ1214" s="31"/>
      <c r="AK1214" s="29"/>
      <c r="AL1214" s="30"/>
    </row>
    <row r="1215" spans="1:38">
      <c r="A1215" s="32">
        <v>41028</v>
      </c>
      <c r="B1215" s="9">
        <v>50</v>
      </c>
      <c r="C1215" s="33">
        <v>4.88741</v>
      </c>
      <c r="D1215" s="34">
        <f t="shared" si="103"/>
        <v>10.799070288372786</v>
      </c>
      <c r="E1215" s="34">
        <v>1508589.6720602899</v>
      </c>
      <c r="F1215" s="3" t="e">
        <f ca="1">VLOOKUP(A1215,ERCOT_345kv_West_ATC!A:B,2)</f>
        <v>#N/A</v>
      </c>
      <c r="G1215" s="3">
        <f>VLOOKUP(A1215,ERCOT_345kv_West_ATC!G:H,2)</f>
        <v>3.3959999999999999</v>
      </c>
      <c r="I1215" s="5">
        <f t="shared" si="104"/>
        <v>6</v>
      </c>
      <c r="J1215" s="4">
        <f t="shared" si="105"/>
        <v>144</v>
      </c>
      <c r="K1215" s="4">
        <f t="shared" si="108"/>
        <v>7200</v>
      </c>
      <c r="L1215" s="6">
        <f t="shared" si="109"/>
        <v>35189.351999999999</v>
      </c>
      <c r="N1215" s="22">
        <f t="shared" si="106"/>
        <v>3258.5538440182117</v>
      </c>
      <c r="O1215" s="14">
        <f t="shared" si="107"/>
        <v>66672406121.406059</v>
      </c>
      <c r="Q1215" s="22"/>
      <c r="V1215" s="16"/>
      <c r="W1215" s="16"/>
      <c r="X1215" s="16"/>
      <c r="Z1215" s="15"/>
      <c r="AA1215" s="16"/>
      <c r="AB1215" s="3"/>
      <c r="AC1215" s="69"/>
      <c r="AD1215" s="3"/>
      <c r="AF1215" s="29"/>
      <c r="AG1215" s="30"/>
      <c r="AH1215" s="29"/>
      <c r="AI1215" s="29"/>
      <c r="AJ1215" s="31"/>
      <c r="AK1215" s="29"/>
      <c r="AL1215" s="30"/>
    </row>
    <row r="1216" spans="1:38">
      <c r="A1216" s="32">
        <v>41029</v>
      </c>
      <c r="B1216" s="9">
        <v>50</v>
      </c>
      <c r="C1216" s="33">
        <v>4.9366560000000002</v>
      </c>
      <c r="D1216" s="34">
        <f t="shared" si="103"/>
        <v>10.799070288372786</v>
      </c>
      <c r="E1216" s="34">
        <v>1508589.6720602899</v>
      </c>
      <c r="F1216" s="3" t="e">
        <f ca="1">VLOOKUP(A1216,ERCOT_345kv_West_ATC!A:B,2)</f>
        <v>#N/A</v>
      </c>
      <c r="G1216" s="3">
        <f>VLOOKUP(A1216,ERCOT_345kv_West_ATC!G:H,2)</f>
        <v>3.4510000000000001</v>
      </c>
      <c r="I1216" s="5">
        <f t="shared" si="104"/>
        <v>6</v>
      </c>
      <c r="J1216" s="4">
        <f t="shared" si="105"/>
        <v>144</v>
      </c>
      <c r="K1216" s="4">
        <f t="shared" si="108"/>
        <v>7200</v>
      </c>
      <c r="L1216" s="6">
        <f t="shared" si="109"/>
        <v>35543.923200000005</v>
      </c>
      <c r="N1216" s="22">
        <f t="shared" si="106"/>
        <v>3291.3873371367599</v>
      </c>
      <c r="O1216" s="14">
        <f t="shared" si="107"/>
        <v>66672406121.406059</v>
      </c>
      <c r="Q1216" s="22"/>
      <c r="V1216" s="16"/>
      <c r="W1216" s="16"/>
      <c r="X1216" s="16"/>
      <c r="Z1216" s="15"/>
      <c r="AA1216" s="16"/>
      <c r="AB1216" s="3"/>
      <c r="AC1216" s="69"/>
      <c r="AD1216" s="3"/>
      <c r="AF1216" s="29"/>
      <c r="AG1216" s="30"/>
      <c r="AH1216" s="29"/>
      <c r="AI1216" s="29"/>
      <c r="AJ1216" s="31"/>
      <c r="AK1216" s="29"/>
      <c r="AL1216" s="30"/>
    </row>
    <row r="1217" spans="1:38">
      <c r="A1217" s="32">
        <v>41030</v>
      </c>
      <c r="B1217" s="9">
        <v>50</v>
      </c>
      <c r="C1217" s="33">
        <v>4.997508571</v>
      </c>
      <c r="D1217" s="34">
        <f t="shared" si="103"/>
        <v>10.799070288372786</v>
      </c>
      <c r="E1217" s="34">
        <v>1508589.6720602899</v>
      </c>
      <c r="F1217" s="3" t="e">
        <f ca="1">VLOOKUP(A1217,ERCOT_345kv_West_ATC!A:B,2)</f>
        <v>#N/A</v>
      </c>
      <c r="G1217" s="3">
        <f>VLOOKUP(A1217,ERCOT_345kv_West_ATC!G:H,2)</f>
        <v>3.496</v>
      </c>
      <c r="I1217" s="5">
        <f t="shared" si="104"/>
        <v>6</v>
      </c>
      <c r="J1217" s="4">
        <f t="shared" si="105"/>
        <v>144</v>
      </c>
      <c r="K1217" s="4">
        <f t="shared" si="108"/>
        <v>7200</v>
      </c>
      <c r="L1217" s="6">
        <f t="shared" si="109"/>
        <v>35982.061711200004</v>
      </c>
      <c r="N1217" s="22">
        <f t="shared" si="106"/>
        <v>3331.9592104091967</v>
      </c>
      <c r="O1217" s="14">
        <f t="shared" si="107"/>
        <v>66672406121.406059</v>
      </c>
      <c r="Q1217" s="22"/>
      <c r="V1217" s="16"/>
      <c r="W1217" s="16"/>
      <c r="X1217" s="16"/>
      <c r="Z1217" s="15"/>
      <c r="AA1217" s="16"/>
      <c r="AB1217" s="3"/>
      <c r="AC1217" s="69"/>
      <c r="AD1217" s="3"/>
      <c r="AF1217" s="29"/>
      <c r="AG1217" s="30"/>
      <c r="AH1217" s="29"/>
      <c r="AI1217" s="29"/>
      <c r="AJ1217" s="31"/>
      <c r="AK1217" s="29"/>
      <c r="AL1217" s="30"/>
    </row>
    <row r="1218" spans="1:38">
      <c r="A1218" s="32">
        <v>41031</v>
      </c>
      <c r="B1218" s="9">
        <v>50</v>
      </c>
      <c r="C1218" s="33">
        <v>5.0313937500000003</v>
      </c>
      <c r="D1218" s="34">
        <f t="shared" si="103"/>
        <v>10.799070288372786</v>
      </c>
      <c r="E1218" s="34">
        <v>1508589.6720602899</v>
      </c>
      <c r="F1218" s="3" t="e">
        <f ca="1">VLOOKUP(A1218,ERCOT_345kv_West_ATC!A:B,2)</f>
        <v>#N/A</v>
      </c>
      <c r="G1218" s="3">
        <f>VLOOKUP(A1218,ERCOT_345kv_West_ATC!G:H,2)</f>
        <v>3.4329999999999998</v>
      </c>
      <c r="I1218" s="5">
        <f t="shared" si="104"/>
        <v>6</v>
      </c>
      <c r="J1218" s="4">
        <f t="shared" si="105"/>
        <v>144</v>
      </c>
      <c r="K1218" s="4">
        <f t="shared" si="108"/>
        <v>7200</v>
      </c>
      <c r="L1218" s="6">
        <f t="shared" si="109"/>
        <v>36226.035000000003</v>
      </c>
      <c r="N1218" s="22">
        <f t="shared" si="106"/>
        <v>3354.5512745670421</v>
      </c>
      <c r="O1218" s="14">
        <f t="shared" si="107"/>
        <v>66672406121.406059</v>
      </c>
      <c r="Q1218" s="22"/>
      <c r="V1218" s="16"/>
      <c r="W1218" s="16"/>
      <c r="X1218" s="16"/>
      <c r="Z1218" s="15"/>
      <c r="AA1218" s="16"/>
      <c r="AB1218" s="3"/>
      <c r="AC1218" s="69"/>
      <c r="AD1218" s="3"/>
      <c r="AF1218" s="29"/>
      <c r="AG1218" s="30"/>
      <c r="AH1218" s="29"/>
      <c r="AI1218" s="29"/>
      <c r="AJ1218" s="31"/>
      <c r="AK1218" s="29"/>
      <c r="AL1218" s="30"/>
    </row>
    <row r="1219" spans="1:38">
      <c r="A1219" s="32">
        <v>41032</v>
      </c>
      <c r="B1219" s="9">
        <v>50</v>
      </c>
      <c r="C1219" s="33">
        <v>5.1007825000000002</v>
      </c>
      <c r="D1219" s="34">
        <f t="shared" si="103"/>
        <v>10.799070288372786</v>
      </c>
      <c r="E1219" s="34">
        <v>1508589.6720602899</v>
      </c>
      <c r="F1219" s="3" t="e">
        <f ca="1">VLOOKUP(A1219,ERCOT_345kv_West_ATC!A:B,2)</f>
        <v>#N/A</v>
      </c>
      <c r="G1219" s="3">
        <f>VLOOKUP(A1219,ERCOT_345kv_West_ATC!G:H,2)</f>
        <v>3.5049999999999999</v>
      </c>
      <c r="I1219" s="5">
        <f t="shared" si="104"/>
        <v>6</v>
      </c>
      <c r="J1219" s="4">
        <f t="shared" si="105"/>
        <v>144</v>
      </c>
      <c r="K1219" s="4">
        <f t="shared" si="108"/>
        <v>7200</v>
      </c>
      <c r="L1219" s="6">
        <f t="shared" si="109"/>
        <v>36725.633999999998</v>
      </c>
      <c r="N1219" s="22">
        <f t="shared" si="106"/>
        <v>3400.8144237696088</v>
      </c>
      <c r="O1219" s="14">
        <f t="shared" si="107"/>
        <v>66672406121.406059</v>
      </c>
      <c r="Q1219" s="22"/>
      <c r="V1219" s="16"/>
      <c r="W1219" s="16"/>
      <c r="X1219" s="16"/>
      <c r="Z1219" s="15"/>
      <c r="AA1219" s="16"/>
      <c r="AB1219" s="3"/>
      <c r="AC1219" s="69"/>
      <c r="AD1219" s="3"/>
      <c r="AF1219" s="29"/>
      <c r="AG1219" s="30"/>
      <c r="AH1219" s="29"/>
      <c r="AI1219" s="29"/>
      <c r="AJ1219" s="31"/>
      <c r="AK1219" s="29"/>
      <c r="AL1219" s="30"/>
    </row>
    <row r="1220" spans="1:38">
      <c r="A1220" s="32">
        <v>41033</v>
      </c>
      <c r="B1220" s="9">
        <v>50</v>
      </c>
      <c r="C1220" s="33">
        <v>5.0675049999999997</v>
      </c>
      <c r="D1220" s="34">
        <f t="shared" si="103"/>
        <v>10.799070288372786</v>
      </c>
      <c r="E1220" s="34">
        <v>1508589.6720602899</v>
      </c>
      <c r="F1220" s="3" t="e">
        <f ca="1">VLOOKUP(A1220,ERCOT_345kv_West_ATC!A:B,2)</f>
        <v>#N/A</v>
      </c>
      <c r="G1220" s="3">
        <f>VLOOKUP(A1220,ERCOT_345kv_West_ATC!G:H,2)</f>
        <v>3.4710000000000001</v>
      </c>
      <c r="I1220" s="5">
        <f t="shared" si="104"/>
        <v>6</v>
      </c>
      <c r="J1220" s="4">
        <f t="shared" si="105"/>
        <v>144</v>
      </c>
      <c r="K1220" s="4">
        <f t="shared" si="108"/>
        <v>7200</v>
      </c>
      <c r="L1220" s="6">
        <f t="shared" si="109"/>
        <v>36486.036</v>
      </c>
      <c r="N1220" s="22">
        <f t="shared" si="106"/>
        <v>3378.6275138225583</v>
      </c>
      <c r="O1220" s="14">
        <f t="shared" si="107"/>
        <v>66672406121.406059</v>
      </c>
      <c r="Q1220" s="22"/>
      <c r="V1220" s="16"/>
      <c r="W1220" s="16"/>
      <c r="X1220" s="16"/>
      <c r="Z1220" s="15"/>
      <c r="AA1220" s="16"/>
      <c r="AB1220" s="3"/>
      <c r="AC1220" s="69"/>
      <c r="AD1220" s="3"/>
      <c r="AF1220" s="29"/>
      <c r="AG1220" s="30"/>
      <c r="AH1220" s="29"/>
      <c r="AI1220" s="29"/>
      <c r="AJ1220" s="31"/>
      <c r="AK1220" s="29"/>
      <c r="AL1220" s="30"/>
    </row>
    <row r="1221" spans="1:38">
      <c r="A1221" s="32">
        <v>41034</v>
      </c>
      <c r="B1221" s="9">
        <v>50</v>
      </c>
      <c r="C1221" s="33">
        <v>5.0766175000000002</v>
      </c>
      <c r="D1221" s="34">
        <f t="shared" si="103"/>
        <v>10.799070288372786</v>
      </c>
      <c r="E1221" s="34">
        <v>1508589.6720602899</v>
      </c>
      <c r="F1221" s="3" t="e">
        <f ca="1">VLOOKUP(A1221,ERCOT_345kv_West_ATC!A:B,2)</f>
        <v>#N/A</v>
      </c>
      <c r="G1221" s="3">
        <f>VLOOKUP(A1221,ERCOT_345kv_West_ATC!G:H,2)</f>
        <v>3.4710000000000001</v>
      </c>
      <c r="I1221" s="5">
        <f t="shared" si="104"/>
        <v>6</v>
      </c>
      <c r="J1221" s="4">
        <f t="shared" si="105"/>
        <v>144</v>
      </c>
      <c r="K1221" s="4">
        <f t="shared" si="108"/>
        <v>7200</v>
      </c>
      <c r="L1221" s="6">
        <f t="shared" si="109"/>
        <v>36551.646000000001</v>
      </c>
      <c r="N1221" s="22">
        <f t="shared" si="106"/>
        <v>3384.7030368303713</v>
      </c>
      <c r="O1221" s="14">
        <f t="shared" si="107"/>
        <v>66672406121.406059</v>
      </c>
      <c r="Q1221" s="22"/>
      <c r="V1221" s="16"/>
      <c r="W1221" s="16"/>
      <c r="X1221" s="16"/>
      <c r="Z1221" s="15"/>
      <c r="AA1221" s="16"/>
      <c r="AB1221" s="3"/>
      <c r="AC1221" s="69"/>
      <c r="AD1221" s="3"/>
      <c r="AF1221" s="29"/>
      <c r="AG1221" s="30"/>
      <c r="AH1221" s="29"/>
      <c r="AI1221" s="29"/>
      <c r="AJ1221" s="31"/>
      <c r="AK1221" s="29"/>
      <c r="AL1221" s="30"/>
    </row>
    <row r="1222" spans="1:38">
      <c r="A1222" s="32">
        <v>41035</v>
      </c>
      <c r="B1222" s="9">
        <v>50</v>
      </c>
      <c r="C1222" s="33">
        <v>5.0499099999999997</v>
      </c>
      <c r="D1222" s="34">
        <f t="shared" si="103"/>
        <v>10.799070288372786</v>
      </c>
      <c r="E1222" s="34">
        <v>1508589.6720602899</v>
      </c>
      <c r="F1222" s="3" t="e">
        <f ca="1">VLOOKUP(A1222,ERCOT_345kv_West_ATC!A:B,2)</f>
        <v>#N/A</v>
      </c>
      <c r="G1222" s="3">
        <f>VLOOKUP(A1222,ERCOT_345kv_West_ATC!G:H,2)</f>
        <v>3.4710000000000001</v>
      </c>
      <c r="I1222" s="5">
        <f t="shared" si="104"/>
        <v>6</v>
      </c>
      <c r="J1222" s="4">
        <f t="shared" si="105"/>
        <v>144</v>
      </c>
      <c r="K1222" s="4">
        <f t="shared" si="108"/>
        <v>7200</v>
      </c>
      <c r="L1222" s="6">
        <f t="shared" si="109"/>
        <v>36359.351999999999</v>
      </c>
      <c r="N1222" s="22">
        <f t="shared" si="106"/>
        <v>3366.8965039654968</v>
      </c>
      <c r="O1222" s="14">
        <f t="shared" si="107"/>
        <v>66672406121.406059</v>
      </c>
      <c r="Q1222" s="22"/>
      <c r="V1222" s="16"/>
      <c r="W1222" s="16"/>
      <c r="X1222" s="16"/>
      <c r="Z1222" s="15"/>
      <c r="AA1222" s="16"/>
      <c r="AB1222" s="3"/>
      <c r="AC1222" s="69"/>
      <c r="AD1222" s="3"/>
      <c r="AF1222" s="29"/>
      <c r="AG1222" s="30"/>
      <c r="AH1222" s="29"/>
      <c r="AI1222" s="29"/>
      <c r="AJ1222" s="31"/>
      <c r="AK1222" s="29"/>
      <c r="AL1222" s="30"/>
    </row>
    <row r="1223" spans="1:38">
      <c r="A1223" s="32">
        <v>41036</v>
      </c>
      <c r="B1223" s="9">
        <v>50</v>
      </c>
      <c r="C1223" s="33">
        <v>5.0737949999999996</v>
      </c>
      <c r="D1223" s="34">
        <f t="shared" si="103"/>
        <v>10.799070288372786</v>
      </c>
      <c r="E1223" s="34">
        <v>1508589.6720602899</v>
      </c>
      <c r="F1223" s="3" t="e">
        <f ca="1">VLOOKUP(A1223,ERCOT_345kv_West_ATC!A:B,2)</f>
        <v>#N/A</v>
      </c>
      <c r="G1223" s="3">
        <f>VLOOKUP(A1223,ERCOT_345kv_West_ATC!G:H,2)</f>
        <v>3.524</v>
      </c>
      <c r="I1223" s="5">
        <f t="shared" si="104"/>
        <v>6</v>
      </c>
      <c r="J1223" s="4">
        <f t="shared" si="105"/>
        <v>144</v>
      </c>
      <c r="K1223" s="4">
        <f t="shared" si="108"/>
        <v>7200</v>
      </c>
      <c r="L1223" s="6">
        <f t="shared" si="109"/>
        <v>36531.324000000001</v>
      </c>
      <c r="N1223" s="22">
        <f t="shared" si="106"/>
        <v>3382.8212081675947</v>
      </c>
      <c r="O1223" s="14">
        <f t="shared" si="107"/>
        <v>66672406121.406059</v>
      </c>
      <c r="Q1223" s="22"/>
      <c r="V1223" s="16"/>
      <c r="W1223" s="16"/>
      <c r="X1223" s="16"/>
      <c r="Z1223" s="15"/>
      <c r="AA1223" s="16"/>
      <c r="AB1223" s="3"/>
      <c r="AC1223" s="69"/>
      <c r="AD1223" s="3"/>
      <c r="AF1223" s="29"/>
      <c r="AG1223" s="30"/>
      <c r="AH1223" s="29"/>
      <c r="AI1223" s="29"/>
      <c r="AJ1223" s="31"/>
      <c r="AK1223" s="29"/>
      <c r="AL1223" s="30"/>
    </row>
    <row r="1224" spans="1:38">
      <c r="A1224" s="32">
        <v>41037</v>
      </c>
      <c r="B1224" s="9">
        <v>50</v>
      </c>
      <c r="C1224" s="33">
        <v>5.0449400000000004</v>
      </c>
      <c r="D1224" s="34">
        <f t="shared" si="103"/>
        <v>10.799070288372786</v>
      </c>
      <c r="E1224" s="34">
        <v>1508589.6720602899</v>
      </c>
      <c r="F1224" s="3" t="e">
        <f ca="1">VLOOKUP(A1224,ERCOT_345kv_West_ATC!A:B,2)</f>
        <v>#N/A</v>
      </c>
      <c r="G1224" s="3">
        <f>VLOOKUP(A1224,ERCOT_345kv_West_ATC!G:H,2)</f>
        <v>3.5659999999999998</v>
      </c>
      <c r="I1224" s="5">
        <f t="shared" si="104"/>
        <v>6</v>
      </c>
      <c r="J1224" s="4">
        <f t="shared" si="105"/>
        <v>144</v>
      </c>
      <c r="K1224" s="4">
        <f t="shared" si="108"/>
        <v>7200</v>
      </c>
      <c r="L1224" s="6">
        <f t="shared" si="109"/>
        <v>36323.568000000007</v>
      </c>
      <c r="N1224" s="22">
        <f t="shared" si="106"/>
        <v>3363.5828853812636</v>
      </c>
      <c r="O1224" s="14">
        <f t="shared" si="107"/>
        <v>66672406121.406059</v>
      </c>
      <c r="Q1224" s="22"/>
      <c r="V1224" s="16"/>
      <c r="W1224" s="16"/>
      <c r="X1224" s="16"/>
      <c r="Z1224" s="15"/>
      <c r="AA1224" s="16"/>
      <c r="AB1224" s="3"/>
      <c r="AC1224" s="69"/>
      <c r="AD1224" s="3"/>
      <c r="AF1224" s="29"/>
      <c r="AG1224" s="30"/>
      <c r="AH1224" s="29"/>
      <c r="AI1224" s="29"/>
      <c r="AJ1224" s="31"/>
      <c r="AK1224" s="29"/>
      <c r="AL1224" s="30"/>
    </row>
    <row r="1225" spans="1:38">
      <c r="A1225" s="32">
        <v>41038</v>
      </c>
      <c r="B1225" s="9">
        <v>50</v>
      </c>
      <c r="C1225" s="33">
        <v>4.9818499999999997</v>
      </c>
      <c r="D1225" s="34">
        <f t="shared" si="103"/>
        <v>12.406971963968536</v>
      </c>
      <c r="E1225" s="34">
        <v>1733207.51384838</v>
      </c>
      <c r="F1225" s="3" t="e">
        <f ca="1">VLOOKUP(A1225,ERCOT_345kv_West_ATC!A:B,2)</f>
        <v>#N/A</v>
      </c>
      <c r="G1225" s="3">
        <f>VLOOKUP(A1225,ERCOT_345kv_West_ATC!G:H,2)</f>
        <v>3.625</v>
      </c>
      <c r="I1225" s="5">
        <f t="shared" si="104"/>
        <v>6</v>
      </c>
      <c r="J1225" s="4">
        <f t="shared" si="105"/>
        <v>144</v>
      </c>
      <c r="K1225" s="4">
        <f t="shared" si="108"/>
        <v>7200</v>
      </c>
      <c r="L1225" s="6">
        <f t="shared" si="109"/>
        <v>35869.32</v>
      </c>
      <c r="N1225" s="22">
        <f t="shared" si="106"/>
        <v>2891.0615824851689</v>
      </c>
      <c r="O1225" s="14">
        <f t="shared" si="107"/>
        <v>58031887400.968895</v>
      </c>
      <c r="Q1225" s="22"/>
      <c r="V1225" s="16"/>
      <c r="W1225" s="16"/>
      <c r="X1225" s="16"/>
      <c r="Z1225" s="15"/>
      <c r="AA1225" s="16"/>
      <c r="AB1225" s="3"/>
      <c r="AC1225" s="69"/>
      <c r="AD1225" s="3"/>
      <c r="AF1225" s="29"/>
      <c r="AG1225" s="30"/>
      <c r="AH1225" s="29"/>
      <c r="AI1225" s="29"/>
      <c r="AJ1225" s="31"/>
      <c r="AK1225" s="29"/>
      <c r="AL1225" s="30"/>
    </row>
    <row r="1226" spans="1:38">
      <c r="A1226" s="32">
        <v>41039</v>
      </c>
      <c r="B1226" s="9">
        <v>50</v>
      </c>
      <c r="C1226" s="33">
        <v>4.8639972370000004</v>
      </c>
      <c r="D1226" s="34">
        <f t="shared" si="103"/>
        <v>12.406971963968536</v>
      </c>
      <c r="E1226" s="34">
        <v>1733207.51384838</v>
      </c>
      <c r="F1226" s="3" t="e">
        <f ca="1">VLOOKUP(A1226,ERCOT_345kv_West_ATC!A:B,2)</f>
        <v>#N/A</v>
      </c>
      <c r="G1226" s="3">
        <f>VLOOKUP(A1226,ERCOT_345kv_West_ATC!G:H,2)</f>
        <v>3.6360000000000001</v>
      </c>
      <c r="I1226" s="5">
        <f t="shared" si="104"/>
        <v>6</v>
      </c>
      <c r="J1226" s="4">
        <f t="shared" si="105"/>
        <v>144</v>
      </c>
      <c r="K1226" s="4">
        <f t="shared" si="108"/>
        <v>7200</v>
      </c>
      <c r="L1226" s="6">
        <f t="shared" si="109"/>
        <v>35020.780106400001</v>
      </c>
      <c r="N1226" s="22">
        <f t="shared" si="106"/>
        <v>2822.6693997620782</v>
      </c>
      <c r="O1226" s="14">
        <f t="shared" si="107"/>
        <v>58031887400.968895</v>
      </c>
      <c r="Q1226" s="22"/>
      <c r="V1226" s="16"/>
      <c r="W1226" s="16"/>
      <c r="X1226" s="16"/>
      <c r="Z1226" s="15"/>
      <c r="AA1226" s="16"/>
      <c r="AB1226" s="3"/>
      <c r="AC1226" s="69"/>
      <c r="AD1226" s="3"/>
      <c r="AF1226" s="29"/>
      <c r="AG1226" s="30"/>
      <c r="AH1226" s="29"/>
      <c r="AI1226" s="29"/>
      <c r="AJ1226" s="31"/>
      <c r="AK1226" s="29"/>
      <c r="AL1226" s="30"/>
    </row>
    <row r="1227" spans="1:38">
      <c r="A1227" s="32">
        <v>41040</v>
      </c>
      <c r="B1227" s="9">
        <v>50</v>
      </c>
      <c r="C1227" s="33">
        <v>4.9537519999999997</v>
      </c>
      <c r="D1227" s="34">
        <f t="shared" si="103"/>
        <v>12.406971963968536</v>
      </c>
      <c r="E1227" s="34">
        <v>1733207.51384838</v>
      </c>
      <c r="F1227" s="3" t="e">
        <f ca="1">VLOOKUP(A1227,ERCOT_345kv_West_ATC!A:B,2)</f>
        <v>#N/A</v>
      </c>
      <c r="G1227" s="3">
        <f>VLOOKUP(A1227,ERCOT_345kv_West_ATC!G:H,2)</f>
        <v>3.625</v>
      </c>
      <c r="I1227" s="5">
        <f t="shared" si="104"/>
        <v>6</v>
      </c>
      <c r="J1227" s="4">
        <f t="shared" si="105"/>
        <v>144</v>
      </c>
      <c r="K1227" s="4">
        <f t="shared" si="108"/>
        <v>7200</v>
      </c>
      <c r="L1227" s="6">
        <f t="shared" si="109"/>
        <v>35667.0144</v>
      </c>
      <c r="N1227" s="22">
        <f t="shared" si="106"/>
        <v>2874.755782763245</v>
      </c>
      <c r="O1227" s="14">
        <f t="shared" si="107"/>
        <v>58031887400.968895</v>
      </c>
      <c r="Q1227" s="22"/>
      <c r="V1227" s="16"/>
      <c r="W1227" s="16"/>
      <c r="X1227" s="16"/>
      <c r="Z1227" s="15"/>
      <c r="AA1227" s="16"/>
      <c r="AB1227" s="3"/>
      <c r="AC1227" s="69"/>
      <c r="AD1227" s="3"/>
      <c r="AF1227" s="29"/>
      <c r="AG1227" s="30"/>
      <c r="AH1227" s="29"/>
      <c r="AI1227" s="29"/>
      <c r="AJ1227" s="31"/>
      <c r="AK1227" s="29"/>
      <c r="AL1227" s="30"/>
    </row>
    <row r="1228" spans="1:38">
      <c r="A1228" s="32">
        <v>41041</v>
      </c>
      <c r="B1228" s="9">
        <v>50</v>
      </c>
      <c r="C1228" s="33">
        <v>4.9461899999999996</v>
      </c>
      <c r="D1228" s="34">
        <f t="shared" si="103"/>
        <v>12.406971963968536</v>
      </c>
      <c r="E1228" s="34">
        <v>1733207.51384838</v>
      </c>
      <c r="F1228" s="3" t="e">
        <f ca="1">VLOOKUP(A1228,ERCOT_345kv_West_ATC!A:B,2)</f>
        <v>#N/A</v>
      </c>
      <c r="G1228" s="3">
        <f>VLOOKUP(A1228,ERCOT_345kv_West_ATC!G:H,2)</f>
        <v>3.625</v>
      </c>
      <c r="I1228" s="5">
        <f t="shared" si="104"/>
        <v>6</v>
      </c>
      <c r="J1228" s="4">
        <f t="shared" si="105"/>
        <v>144</v>
      </c>
      <c r="K1228" s="4">
        <f t="shared" si="108"/>
        <v>7200</v>
      </c>
      <c r="L1228" s="6">
        <f t="shared" si="109"/>
        <v>35612.567999999999</v>
      </c>
      <c r="N1228" s="22">
        <f t="shared" si="106"/>
        <v>2870.3674114379833</v>
      </c>
      <c r="O1228" s="14">
        <f t="shared" si="107"/>
        <v>58031887400.968895</v>
      </c>
      <c r="Q1228" s="22"/>
      <c r="V1228" s="16"/>
      <c r="W1228" s="16"/>
      <c r="X1228" s="16"/>
      <c r="Z1228" s="15"/>
      <c r="AA1228" s="16"/>
      <c r="AB1228" s="3"/>
      <c r="AC1228" s="69"/>
      <c r="AD1228" s="3"/>
      <c r="AF1228" s="29"/>
      <c r="AG1228" s="30"/>
      <c r="AH1228" s="29"/>
      <c r="AI1228" s="29"/>
      <c r="AJ1228" s="31"/>
      <c r="AK1228" s="29"/>
      <c r="AL1228" s="30"/>
    </row>
    <row r="1229" spans="1:38">
      <c r="A1229" s="32">
        <v>41042</v>
      </c>
      <c r="B1229" s="9">
        <v>50</v>
      </c>
      <c r="C1229" s="33">
        <v>4.9299600000000003</v>
      </c>
      <c r="D1229" s="34">
        <f t="shared" si="103"/>
        <v>12.406971963968536</v>
      </c>
      <c r="E1229" s="34">
        <v>1733207.51384838</v>
      </c>
      <c r="F1229" s="3" t="e">
        <f ca="1">VLOOKUP(A1229,ERCOT_345kv_West_ATC!A:B,2)</f>
        <v>#N/A</v>
      </c>
      <c r="G1229" s="3">
        <f>VLOOKUP(A1229,ERCOT_345kv_West_ATC!G:H,2)</f>
        <v>3.625</v>
      </c>
      <c r="I1229" s="5">
        <f t="shared" si="104"/>
        <v>6</v>
      </c>
      <c r="J1229" s="4">
        <f t="shared" si="105"/>
        <v>144</v>
      </c>
      <c r="K1229" s="4">
        <f t="shared" si="108"/>
        <v>7200</v>
      </c>
      <c r="L1229" s="6">
        <f t="shared" si="109"/>
        <v>35495.712</v>
      </c>
      <c r="N1229" s="22">
        <f t="shared" si="106"/>
        <v>2860.948836112806</v>
      </c>
      <c r="O1229" s="14">
        <f t="shared" si="107"/>
        <v>58031887400.968895</v>
      </c>
      <c r="Q1229" s="22"/>
      <c r="V1229" s="16"/>
      <c r="W1229" s="16"/>
      <c r="X1229" s="16"/>
      <c r="Z1229" s="15"/>
      <c r="AA1229" s="16"/>
      <c r="AB1229" s="3"/>
      <c r="AC1229" s="69"/>
      <c r="AD1229" s="3"/>
      <c r="AF1229" s="29"/>
      <c r="AG1229" s="30"/>
      <c r="AH1229" s="29"/>
      <c r="AI1229" s="29"/>
      <c r="AJ1229" s="31"/>
      <c r="AK1229" s="29"/>
      <c r="AL1229" s="30"/>
    </row>
    <row r="1230" spans="1:38">
      <c r="A1230" s="32">
        <v>41043</v>
      </c>
      <c r="B1230" s="9">
        <v>50</v>
      </c>
      <c r="C1230" s="33">
        <v>5.0079364289999999</v>
      </c>
      <c r="D1230" s="34">
        <f t="shared" si="103"/>
        <v>12.406971963968536</v>
      </c>
      <c r="E1230" s="34">
        <v>1733207.51384838</v>
      </c>
      <c r="F1230" s="3" t="e">
        <f ca="1">VLOOKUP(A1230,ERCOT_345kv_West_ATC!A:B,2)</f>
        <v>#N/A</v>
      </c>
      <c r="G1230" s="3">
        <f>VLOOKUP(A1230,ERCOT_345kv_West_ATC!G:H,2)</f>
        <v>3.5640000000000001</v>
      </c>
      <c r="I1230" s="5">
        <f t="shared" si="104"/>
        <v>6</v>
      </c>
      <c r="J1230" s="4">
        <f t="shared" si="105"/>
        <v>144</v>
      </c>
      <c r="K1230" s="4">
        <f t="shared" si="108"/>
        <v>7200</v>
      </c>
      <c r="L1230" s="6">
        <f t="shared" si="109"/>
        <v>36057.142288800002</v>
      </c>
      <c r="N1230" s="22">
        <f t="shared" si="106"/>
        <v>2906.2000295893827</v>
      </c>
      <c r="O1230" s="14">
        <f t="shared" si="107"/>
        <v>58031887400.968895</v>
      </c>
      <c r="Q1230" s="22"/>
      <c r="V1230" s="16"/>
      <c r="W1230" s="16"/>
      <c r="X1230" s="16"/>
      <c r="Z1230" s="15"/>
      <c r="AA1230" s="16"/>
      <c r="AB1230" s="3"/>
      <c r="AC1230" s="69"/>
      <c r="AD1230" s="3"/>
      <c r="AF1230" s="29"/>
      <c r="AG1230" s="30"/>
      <c r="AH1230" s="29"/>
      <c r="AI1230" s="29"/>
      <c r="AJ1230" s="31"/>
      <c r="AK1230" s="29"/>
      <c r="AL1230" s="30"/>
    </row>
    <row r="1231" spans="1:38">
      <c r="A1231" s="32">
        <v>41044</v>
      </c>
      <c r="B1231" s="9">
        <v>50</v>
      </c>
      <c r="C1231" s="33">
        <v>5.0350099999999998</v>
      </c>
      <c r="D1231" s="34">
        <f t="shared" si="103"/>
        <v>12.406971963968536</v>
      </c>
      <c r="E1231" s="34">
        <v>1733207.51384838</v>
      </c>
      <c r="F1231" s="3" t="e">
        <f ca="1">VLOOKUP(A1231,ERCOT_345kv_West_ATC!A:B,2)</f>
        <v>#N/A</v>
      </c>
      <c r="G1231" s="3">
        <f>VLOOKUP(A1231,ERCOT_345kv_West_ATC!G:H,2)</f>
        <v>3.6030000000000002</v>
      </c>
      <c r="I1231" s="5">
        <f t="shared" si="104"/>
        <v>6</v>
      </c>
      <c r="J1231" s="4">
        <f t="shared" si="105"/>
        <v>144</v>
      </c>
      <c r="K1231" s="4">
        <f t="shared" si="108"/>
        <v>7200</v>
      </c>
      <c r="L1231" s="6">
        <f t="shared" si="109"/>
        <v>36252.072</v>
      </c>
      <c r="N1231" s="22">
        <f t="shared" si="106"/>
        <v>2921.9113338275242</v>
      </c>
      <c r="O1231" s="14">
        <f t="shared" si="107"/>
        <v>58031887400.968895</v>
      </c>
      <c r="Q1231" s="22"/>
      <c r="V1231" s="16"/>
      <c r="W1231" s="16"/>
      <c r="X1231" s="16"/>
      <c r="Z1231" s="15"/>
      <c r="AA1231" s="16"/>
      <c r="AB1231" s="3"/>
      <c r="AC1231" s="69"/>
      <c r="AD1231" s="3"/>
      <c r="AF1231" s="29"/>
      <c r="AG1231" s="30"/>
      <c r="AH1231" s="29"/>
      <c r="AI1231" s="29"/>
      <c r="AJ1231" s="31"/>
      <c r="AK1231" s="29"/>
      <c r="AL1231" s="30"/>
    </row>
    <row r="1232" spans="1:38">
      <c r="A1232" s="32">
        <v>41045</v>
      </c>
      <c r="B1232" s="9">
        <v>50</v>
      </c>
      <c r="C1232" s="33">
        <v>5.052466667</v>
      </c>
      <c r="D1232" s="34">
        <f t="shared" si="103"/>
        <v>12.406971963968536</v>
      </c>
      <c r="E1232" s="34">
        <v>1733207.51384838</v>
      </c>
      <c r="F1232" s="3" t="e">
        <f ca="1">VLOOKUP(A1232,ERCOT_345kv_West_ATC!A:B,2)</f>
        <v>#N/A</v>
      </c>
      <c r="G1232" s="3">
        <f>VLOOKUP(A1232,ERCOT_345kv_West_ATC!G:H,2)</f>
        <v>3.665</v>
      </c>
      <c r="I1232" s="5">
        <f t="shared" si="104"/>
        <v>6</v>
      </c>
      <c r="J1232" s="4">
        <f t="shared" si="105"/>
        <v>144</v>
      </c>
      <c r="K1232" s="4">
        <f t="shared" si="108"/>
        <v>7200</v>
      </c>
      <c r="L1232" s="6">
        <f t="shared" si="109"/>
        <v>36377.760002399998</v>
      </c>
      <c r="N1232" s="22">
        <f t="shared" si="106"/>
        <v>2932.0417671649261</v>
      </c>
      <c r="O1232" s="14">
        <f t="shared" si="107"/>
        <v>58031887400.968895</v>
      </c>
      <c r="Q1232" s="22"/>
      <c r="V1232" s="16"/>
      <c r="W1232" s="16"/>
      <c r="X1232" s="16"/>
      <c r="Z1232" s="15"/>
      <c r="AA1232" s="16"/>
      <c r="AB1232" s="3"/>
      <c r="AC1232" s="69"/>
      <c r="AD1232" s="3"/>
      <c r="AF1232" s="29"/>
      <c r="AG1232" s="30"/>
      <c r="AH1232" s="29"/>
      <c r="AI1232" s="29"/>
      <c r="AJ1232" s="31"/>
      <c r="AK1232" s="29"/>
      <c r="AL1232" s="30"/>
    </row>
    <row r="1233" spans="1:38">
      <c r="A1233" s="32">
        <v>41046</v>
      </c>
      <c r="B1233" s="9">
        <v>50</v>
      </c>
      <c r="C1233" s="33">
        <v>5.0884583330000002</v>
      </c>
      <c r="D1233" s="34">
        <f t="shared" si="103"/>
        <v>12.406971963968536</v>
      </c>
      <c r="E1233" s="34">
        <v>1733207.51384838</v>
      </c>
      <c r="F1233" s="3" t="e">
        <f ca="1">VLOOKUP(A1233,ERCOT_345kv_West_ATC!A:B,2)</f>
        <v>#N/A</v>
      </c>
      <c r="G1233" s="3">
        <f>VLOOKUP(A1233,ERCOT_345kv_West_ATC!G:H,2)</f>
        <v>3.6509999999999998</v>
      </c>
      <c r="I1233" s="5">
        <f t="shared" si="104"/>
        <v>6</v>
      </c>
      <c r="J1233" s="4">
        <f t="shared" si="105"/>
        <v>144</v>
      </c>
      <c r="K1233" s="4">
        <f t="shared" si="108"/>
        <v>7200</v>
      </c>
      <c r="L1233" s="6">
        <f t="shared" si="109"/>
        <v>36636.899997599998</v>
      </c>
      <c r="N1233" s="22">
        <f t="shared" si="106"/>
        <v>2952.9284102517786</v>
      </c>
      <c r="O1233" s="14">
        <f t="shared" si="107"/>
        <v>58031887400.968895</v>
      </c>
      <c r="Q1233" s="22"/>
      <c r="V1233" s="16"/>
      <c r="W1233" s="16"/>
      <c r="X1233" s="16"/>
      <c r="Z1233" s="15"/>
      <c r="AA1233" s="16"/>
      <c r="AB1233" s="3"/>
      <c r="AC1233" s="69"/>
      <c r="AD1233" s="3"/>
      <c r="AF1233" s="29"/>
      <c r="AG1233" s="30"/>
      <c r="AH1233" s="29"/>
      <c r="AI1233" s="29"/>
      <c r="AJ1233" s="31"/>
      <c r="AK1233" s="29"/>
      <c r="AL1233" s="30"/>
    </row>
    <row r="1234" spans="1:38">
      <c r="A1234" s="32">
        <v>41047</v>
      </c>
      <c r="B1234" s="9">
        <v>50</v>
      </c>
      <c r="C1234" s="33">
        <v>5.1180099999999999</v>
      </c>
      <c r="D1234" s="34">
        <f t="shared" si="103"/>
        <v>12.406971963968536</v>
      </c>
      <c r="E1234" s="34">
        <v>1733207.51384838</v>
      </c>
      <c r="F1234" s="3" t="e">
        <f ca="1">VLOOKUP(A1234,ERCOT_345kv_West_ATC!A:B,2)</f>
        <v>#N/A</v>
      </c>
      <c r="G1234" s="3">
        <f>VLOOKUP(A1234,ERCOT_345kv_West_ATC!G:H,2)</f>
        <v>3.6840000000000002</v>
      </c>
      <c r="I1234" s="5">
        <f t="shared" si="104"/>
        <v>6</v>
      </c>
      <c r="J1234" s="4">
        <f t="shared" si="105"/>
        <v>144</v>
      </c>
      <c r="K1234" s="4">
        <f t="shared" si="108"/>
        <v>7200</v>
      </c>
      <c r="L1234" s="6">
        <f t="shared" si="109"/>
        <v>36849.671999999999</v>
      </c>
      <c r="N1234" s="22">
        <f t="shared" si="106"/>
        <v>2970.0778003703281</v>
      </c>
      <c r="O1234" s="14">
        <f t="shared" si="107"/>
        <v>58031887400.968895</v>
      </c>
      <c r="Q1234" s="22"/>
      <c r="V1234" s="16"/>
      <c r="W1234" s="16"/>
      <c r="X1234" s="16"/>
      <c r="Z1234" s="15"/>
      <c r="AA1234" s="16"/>
      <c r="AB1234" s="3"/>
      <c r="AC1234" s="69"/>
      <c r="AD1234" s="3"/>
      <c r="AF1234" s="29"/>
      <c r="AG1234" s="30"/>
      <c r="AH1234" s="29"/>
      <c r="AI1234" s="29"/>
      <c r="AJ1234" s="31"/>
      <c r="AK1234" s="29"/>
      <c r="AL1234" s="30"/>
    </row>
    <row r="1235" spans="1:38">
      <c r="A1235" s="32">
        <v>41048</v>
      </c>
      <c r="B1235" s="9">
        <v>50</v>
      </c>
      <c r="C1235" s="33">
        <v>5.1096500000000002</v>
      </c>
      <c r="D1235" s="34">
        <f t="shared" si="103"/>
        <v>12.406971963968536</v>
      </c>
      <c r="E1235" s="34">
        <v>1733207.51384838</v>
      </c>
      <c r="F1235" s="3" t="e">
        <f ca="1">VLOOKUP(A1235,ERCOT_345kv_West_ATC!A:B,2)</f>
        <v>#N/A</v>
      </c>
      <c r="G1235" s="3">
        <f>VLOOKUP(A1235,ERCOT_345kv_West_ATC!G:H,2)</f>
        <v>3.6840000000000002</v>
      </c>
      <c r="I1235" s="5">
        <f t="shared" si="104"/>
        <v>6</v>
      </c>
      <c r="J1235" s="4">
        <f t="shared" si="105"/>
        <v>144</v>
      </c>
      <c r="K1235" s="4">
        <f t="shared" si="108"/>
        <v>7200</v>
      </c>
      <c r="L1235" s="6">
        <f t="shared" si="109"/>
        <v>36789.480000000003</v>
      </c>
      <c r="N1235" s="22">
        <f t="shared" si="106"/>
        <v>2965.2263345836077</v>
      </c>
      <c r="O1235" s="14">
        <f t="shared" si="107"/>
        <v>58031887400.968895</v>
      </c>
      <c r="Q1235" s="22"/>
      <c r="V1235" s="16"/>
      <c r="W1235" s="16"/>
      <c r="X1235" s="16"/>
      <c r="Z1235" s="15"/>
      <c r="AA1235" s="16"/>
      <c r="AB1235" s="3"/>
      <c r="AC1235" s="69"/>
      <c r="AD1235" s="3"/>
      <c r="AF1235" s="29"/>
      <c r="AG1235" s="30"/>
      <c r="AH1235" s="29"/>
      <c r="AI1235" s="29"/>
      <c r="AJ1235" s="31"/>
      <c r="AK1235" s="29"/>
      <c r="AL1235" s="30"/>
    </row>
    <row r="1236" spans="1:38">
      <c r="A1236" s="32">
        <v>41049</v>
      </c>
      <c r="B1236" s="9">
        <v>50</v>
      </c>
      <c r="C1236" s="33">
        <v>5.09002</v>
      </c>
      <c r="D1236" s="34">
        <f t="shared" si="103"/>
        <v>12.406971963968536</v>
      </c>
      <c r="E1236" s="34">
        <v>1733207.51384838</v>
      </c>
      <c r="F1236" s="3" t="e">
        <f ca="1">VLOOKUP(A1236,ERCOT_345kv_West_ATC!A:B,2)</f>
        <v>#N/A</v>
      </c>
      <c r="G1236" s="3">
        <f>VLOOKUP(A1236,ERCOT_345kv_West_ATC!G:H,2)</f>
        <v>3.6840000000000002</v>
      </c>
      <c r="I1236" s="5">
        <f t="shared" si="104"/>
        <v>6</v>
      </c>
      <c r="J1236" s="4">
        <f t="shared" si="105"/>
        <v>144</v>
      </c>
      <c r="K1236" s="4">
        <f t="shared" si="108"/>
        <v>7200</v>
      </c>
      <c r="L1236" s="6">
        <f t="shared" si="109"/>
        <v>36648.144</v>
      </c>
      <c r="N1236" s="22">
        <f t="shared" si="106"/>
        <v>2953.8346750867972</v>
      </c>
      <c r="O1236" s="14">
        <f t="shared" si="107"/>
        <v>58031887400.968895</v>
      </c>
      <c r="Q1236" s="22"/>
      <c r="V1236" s="16"/>
      <c r="W1236" s="16"/>
      <c r="X1236" s="16"/>
      <c r="Z1236" s="15"/>
      <c r="AA1236" s="16"/>
      <c r="AB1236" s="3"/>
      <c r="AC1236" s="69"/>
      <c r="AD1236" s="3"/>
      <c r="AF1236" s="29"/>
      <c r="AG1236" s="30"/>
      <c r="AH1236" s="29"/>
      <c r="AI1236" s="29"/>
      <c r="AJ1236" s="31"/>
      <c r="AK1236" s="29"/>
      <c r="AL1236" s="30"/>
    </row>
    <row r="1237" spans="1:38">
      <c r="A1237" s="32">
        <v>41050</v>
      </c>
      <c r="B1237" s="9">
        <v>50</v>
      </c>
      <c r="C1237" s="33">
        <v>5.0897949999999996</v>
      </c>
      <c r="D1237" s="34">
        <f t="shared" si="103"/>
        <v>12.406971963968536</v>
      </c>
      <c r="E1237" s="34">
        <v>1733207.51384838</v>
      </c>
      <c r="F1237" s="3" t="e">
        <f ca="1">VLOOKUP(A1237,ERCOT_345kv_West_ATC!A:B,2)</f>
        <v>#N/A</v>
      </c>
      <c r="G1237" s="3">
        <f>VLOOKUP(A1237,ERCOT_345kv_West_ATC!G:H,2)</f>
        <v>3.5739999999999998</v>
      </c>
      <c r="I1237" s="5">
        <f t="shared" si="104"/>
        <v>6</v>
      </c>
      <c r="J1237" s="4">
        <f t="shared" si="105"/>
        <v>144</v>
      </c>
      <c r="K1237" s="4">
        <f t="shared" si="108"/>
        <v>7200</v>
      </c>
      <c r="L1237" s="6">
        <f t="shared" si="109"/>
        <v>36646.523999999998</v>
      </c>
      <c r="N1237" s="22">
        <f t="shared" si="106"/>
        <v>2953.7041033401447</v>
      </c>
      <c r="O1237" s="14">
        <f t="shared" si="107"/>
        <v>58031887400.968895</v>
      </c>
      <c r="Q1237" s="22"/>
      <c r="V1237" s="16"/>
      <c r="W1237" s="16"/>
      <c r="X1237" s="16"/>
      <c r="Z1237" s="15"/>
      <c r="AA1237" s="16"/>
      <c r="AB1237" s="3"/>
      <c r="AC1237" s="69"/>
      <c r="AD1237" s="3"/>
      <c r="AF1237" s="29"/>
      <c r="AG1237" s="30"/>
      <c r="AH1237" s="29"/>
      <c r="AI1237" s="29"/>
      <c r="AJ1237" s="31"/>
      <c r="AK1237" s="29"/>
      <c r="AL1237" s="30"/>
    </row>
    <row r="1238" spans="1:38">
      <c r="A1238" s="32">
        <v>41051</v>
      </c>
      <c r="B1238" s="9">
        <v>50</v>
      </c>
      <c r="C1238" s="33">
        <v>5.0830275</v>
      </c>
      <c r="D1238" s="34">
        <f t="shared" si="103"/>
        <v>12.406971963968536</v>
      </c>
      <c r="E1238" s="34">
        <v>1733207.51384838</v>
      </c>
      <c r="F1238" s="3" t="e">
        <f ca="1">VLOOKUP(A1238,ERCOT_345kv_West_ATC!A:B,2)</f>
        <v>#N/A</v>
      </c>
      <c r="G1238" s="3">
        <f>VLOOKUP(A1238,ERCOT_345kv_West_ATC!G:H,2)</f>
        <v>3.6230000000000002</v>
      </c>
      <c r="I1238" s="5">
        <f t="shared" si="104"/>
        <v>6</v>
      </c>
      <c r="J1238" s="4">
        <f t="shared" si="105"/>
        <v>144</v>
      </c>
      <c r="K1238" s="4">
        <f t="shared" si="108"/>
        <v>7200</v>
      </c>
      <c r="L1238" s="6">
        <f t="shared" si="109"/>
        <v>36597.798000000003</v>
      </c>
      <c r="N1238" s="22">
        <f t="shared" si="106"/>
        <v>2949.7767953602847</v>
      </c>
      <c r="O1238" s="14">
        <f t="shared" si="107"/>
        <v>58031887400.968895</v>
      </c>
      <c r="Q1238" s="22"/>
      <c r="V1238" s="16"/>
      <c r="W1238" s="16"/>
      <c r="X1238" s="16"/>
      <c r="Z1238" s="15"/>
      <c r="AA1238" s="16"/>
      <c r="AB1238" s="3"/>
      <c r="AC1238" s="69"/>
      <c r="AD1238" s="3"/>
      <c r="AF1238" s="29"/>
      <c r="AG1238" s="30"/>
      <c r="AH1238" s="29"/>
      <c r="AI1238" s="29"/>
      <c r="AJ1238" s="31"/>
      <c r="AK1238" s="29"/>
      <c r="AL1238" s="30"/>
    </row>
    <row r="1239" spans="1:38">
      <c r="A1239" s="32">
        <v>41052</v>
      </c>
      <c r="B1239" s="9">
        <v>50</v>
      </c>
      <c r="C1239" s="33">
        <v>5.1323724999999998</v>
      </c>
      <c r="D1239" s="34">
        <f t="shared" si="103"/>
        <v>12.406971963968536</v>
      </c>
      <c r="E1239" s="34">
        <v>1733207.51384838</v>
      </c>
      <c r="F1239" s="3" t="e">
        <f ca="1">VLOOKUP(A1239,ERCOT_345kv_West_ATC!A:B,2)</f>
        <v>#N/A</v>
      </c>
      <c r="G1239" s="3">
        <f>VLOOKUP(A1239,ERCOT_345kv_West_ATC!G:H,2)</f>
        <v>3.6</v>
      </c>
      <c r="I1239" s="5">
        <f t="shared" si="104"/>
        <v>6</v>
      </c>
      <c r="J1239" s="4">
        <f t="shared" si="105"/>
        <v>144</v>
      </c>
      <c r="K1239" s="4">
        <f t="shared" si="108"/>
        <v>7200</v>
      </c>
      <c r="L1239" s="6">
        <f t="shared" si="109"/>
        <v>36953.081999999995</v>
      </c>
      <c r="N1239" s="22">
        <f t="shared" si="106"/>
        <v>2978.4126301982919</v>
      </c>
      <c r="O1239" s="14">
        <f t="shared" si="107"/>
        <v>58031887400.968895</v>
      </c>
      <c r="Q1239" s="22"/>
      <c r="V1239" s="16"/>
      <c r="W1239" s="16"/>
      <c r="X1239" s="16"/>
      <c r="Z1239" s="15"/>
      <c r="AA1239" s="16"/>
      <c r="AB1239" s="3"/>
      <c r="AC1239" s="69"/>
      <c r="AD1239" s="3"/>
      <c r="AF1239" s="29"/>
      <c r="AG1239" s="30"/>
      <c r="AH1239" s="29"/>
      <c r="AI1239" s="29"/>
      <c r="AJ1239" s="31"/>
      <c r="AK1239" s="29"/>
      <c r="AL1239" s="30"/>
    </row>
    <row r="1240" spans="1:38">
      <c r="A1240" s="32">
        <v>41053</v>
      </c>
      <c r="B1240" s="9">
        <v>50</v>
      </c>
      <c r="C1240" s="33">
        <v>5.11904</v>
      </c>
      <c r="D1240" s="34">
        <f t="shared" si="103"/>
        <v>11.389532001497335</v>
      </c>
      <c r="E1240" s="34">
        <v>1591074.9618472999</v>
      </c>
      <c r="F1240" s="3" t="e">
        <f ca="1">VLOOKUP(A1240,ERCOT_345kv_West_ATC!A:B,2)</f>
        <v>#N/A</v>
      </c>
      <c r="G1240" s="3">
        <f>VLOOKUP(A1240,ERCOT_345kv_West_ATC!G:H,2)</f>
        <v>3.5409999999999999</v>
      </c>
      <c r="I1240" s="5">
        <f t="shared" si="104"/>
        <v>6</v>
      </c>
      <c r="J1240" s="4">
        <f t="shared" si="105"/>
        <v>144</v>
      </c>
      <c r="K1240" s="4">
        <f t="shared" si="108"/>
        <v>7200</v>
      </c>
      <c r="L1240" s="6">
        <f t="shared" si="109"/>
        <v>36857.088000000003</v>
      </c>
      <c r="N1240" s="22">
        <f t="shared" si="106"/>
        <v>3236.0493824640516</v>
      </c>
      <c r="O1240" s="14">
        <f t="shared" si="107"/>
        <v>63215942490.467964</v>
      </c>
      <c r="Q1240" s="22"/>
      <c r="V1240" s="16"/>
      <c r="W1240" s="16"/>
      <c r="X1240" s="16"/>
      <c r="Z1240" s="15"/>
      <c r="AA1240" s="16"/>
      <c r="AB1240" s="3"/>
      <c r="AC1240" s="69"/>
      <c r="AD1240" s="3"/>
      <c r="AF1240" s="29"/>
      <c r="AG1240" s="30"/>
      <c r="AH1240" s="29"/>
      <c r="AI1240" s="29"/>
      <c r="AJ1240" s="31"/>
      <c r="AK1240" s="29"/>
      <c r="AL1240" s="30"/>
    </row>
    <row r="1241" spans="1:38">
      <c r="A1241" s="32">
        <v>41054</v>
      </c>
      <c r="B1241" s="9">
        <v>50</v>
      </c>
      <c r="C1241" s="33">
        <v>5.1355133329999996</v>
      </c>
      <c r="D1241" s="34">
        <f t="shared" si="103"/>
        <v>11.389532001497335</v>
      </c>
      <c r="E1241" s="34">
        <v>1591074.9618472999</v>
      </c>
      <c r="F1241" s="3" t="e">
        <f ca="1">VLOOKUP(A1241,ERCOT_345kv_West_ATC!A:B,2)</f>
        <v>#N/A</v>
      </c>
      <c r="G1241" s="3">
        <f>VLOOKUP(A1241,ERCOT_345kv_West_ATC!G:H,2)</f>
        <v>3.5219999999999998</v>
      </c>
      <c r="I1241" s="5">
        <f t="shared" si="104"/>
        <v>6</v>
      </c>
      <c r="J1241" s="4">
        <f t="shared" si="105"/>
        <v>144</v>
      </c>
      <c r="K1241" s="4">
        <f t="shared" si="108"/>
        <v>7200</v>
      </c>
      <c r="L1241" s="6">
        <f t="shared" si="109"/>
        <v>36975.6959976</v>
      </c>
      <c r="N1241" s="22">
        <f t="shared" si="106"/>
        <v>3246.4631551795947</v>
      </c>
      <c r="O1241" s="14">
        <f t="shared" si="107"/>
        <v>63215942490.467964</v>
      </c>
      <c r="Q1241" s="22"/>
      <c r="V1241" s="16"/>
      <c r="W1241" s="16"/>
      <c r="X1241" s="16"/>
      <c r="Z1241" s="15"/>
      <c r="AA1241" s="16"/>
      <c r="AB1241" s="3"/>
      <c r="AC1241" s="69"/>
      <c r="AD1241" s="3"/>
      <c r="AF1241" s="29"/>
      <c r="AG1241" s="30"/>
      <c r="AH1241" s="29"/>
      <c r="AI1241" s="29"/>
      <c r="AJ1241" s="31"/>
      <c r="AK1241" s="29"/>
      <c r="AL1241" s="30"/>
    </row>
    <row r="1242" spans="1:38">
      <c r="A1242" s="32">
        <v>41055</v>
      </c>
      <c r="B1242" s="9">
        <v>50</v>
      </c>
      <c r="C1242" s="33">
        <v>5.103236667</v>
      </c>
      <c r="D1242" s="34">
        <f t="shared" si="103"/>
        <v>11.389532001497335</v>
      </c>
      <c r="E1242" s="34">
        <v>1591074.9618472999</v>
      </c>
      <c r="F1242" s="3" t="e">
        <f ca="1">VLOOKUP(A1242,ERCOT_345kv_West_ATC!A:B,2)</f>
        <v>#N/A</v>
      </c>
      <c r="G1242" s="3">
        <f>VLOOKUP(A1242,ERCOT_345kv_West_ATC!G:H,2)</f>
        <v>3.5219999999999998</v>
      </c>
      <c r="I1242" s="5">
        <f t="shared" si="104"/>
        <v>6</v>
      </c>
      <c r="J1242" s="4">
        <f t="shared" si="105"/>
        <v>144</v>
      </c>
      <c r="K1242" s="4">
        <f t="shared" si="108"/>
        <v>7200</v>
      </c>
      <c r="L1242" s="6">
        <f t="shared" si="109"/>
        <v>36743.3040024</v>
      </c>
      <c r="N1242" s="22">
        <f t="shared" si="106"/>
        <v>3226.0591565631939</v>
      </c>
      <c r="O1242" s="14">
        <f t="shared" si="107"/>
        <v>63215942490.467964</v>
      </c>
      <c r="Q1242" s="22"/>
      <c r="V1242" s="16"/>
      <c r="W1242" s="16"/>
      <c r="X1242" s="16"/>
      <c r="Z1242" s="15"/>
      <c r="AA1242" s="16"/>
      <c r="AB1242" s="3"/>
      <c r="AC1242" s="69"/>
      <c r="AD1242" s="3"/>
      <c r="AF1242" s="29"/>
      <c r="AG1242" s="30"/>
      <c r="AH1242" s="29"/>
      <c r="AI1242" s="29"/>
      <c r="AJ1242" s="31"/>
      <c r="AK1242" s="29"/>
      <c r="AL1242" s="30"/>
    </row>
    <row r="1243" spans="1:38">
      <c r="A1243" s="32">
        <v>41056</v>
      </c>
      <c r="B1243" s="9">
        <v>50</v>
      </c>
      <c r="C1243" s="33">
        <v>5.1044799999999997</v>
      </c>
      <c r="D1243" s="34">
        <f t="shared" si="103"/>
        <v>11.389532001497335</v>
      </c>
      <c r="E1243" s="34">
        <v>1591074.9618472999</v>
      </c>
      <c r="F1243" s="3" t="e">
        <f ca="1">VLOOKUP(A1243,ERCOT_345kv_West_ATC!A:B,2)</f>
        <v>#N/A</v>
      </c>
      <c r="G1243" s="3">
        <f>VLOOKUP(A1243,ERCOT_345kv_West_ATC!G:H,2)</f>
        <v>3.5219999999999998</v>
      </c>
      <c r="I1243" s="5">
        <f t="shared" si="104"/>
        <v>6</v>
      </c>
      <c r="J1243" s="4">
        <f t="shared" si="105"/>
        <v>144</v>
      </c>
      <c r="K1243" s="4">
        <f t="shared" si="108"/>
        <v>7200</v>
      </c>
      <c r="L1243" s="6">
        <f t="shared" si="109"/>
        <v>36752.256000000001</v>
      </c>
      <c r="N1243" s="22">
        <f t="shared" si="106"/>
        <v>3226.8451412374393</v>
      </c>
      <c r="O1243" s="14">
        <f t="shared" si="107"/>
        <v>63215942490.467964</v>
      </c>
      <c r="Q1243" s="22"/>
      <c r="V1243" s="16"/>
      <c r="W1243" s="16"/>
      <c r="X1243" s="16"/>
      <c r="Z1243" s="15"/>
      <c r="AA1243" s="16"/>
      <c r="AB1243" s="3"/>
      <c r="AC1243" s="69"/>
      <c r="AD1243" s="3"/>
      <c r="AF1243" s="29"/>
      <c r="AG1243" s="30"/>
      <c r="AH1243" s="29"/>
      <c r="AI1243" s="29"/>
      <c r="AJ1243" s="31"/>
      <c r="AK1243" s="29"/>
      <c r="AL1243" s="30"/>
    </row>
    <row r="1244" spans="1:38">
      <c r="A1244" s="32">
        <v>41057</v>
      </c>
      <c r="B1244" s="9">
        <v>50</v>
      </c>
      <c r="C1244" s="33">
        <v>5.1357999999999997</v>
      </c>
      <c r="D1244" s="34">
        <f t="shared" si="103"/>
        <v>11.389532001497335</v>
      </c>
      <c r="E1244" s="34">
        <v>1591074.9618472999</v>
      </c>
      <c r="F1244" s="3" t="e">
        <f ca="1">VLOOKUP(A1244,ERCOT_345kv_West_ATC!A:B,2)</f>
        <v>#N/A</v>
      </c>
      <c r="G1244" s="3">
        <f>VLOOKUP(A1244,ERCOT_345kv_West_ATC!G:H,2)</f>
        <v>3.5219999999999998</v>
      </c>
      <c r="I1244" s="5">
        <f t="shared" si="104"/>
        <v>6</v>
      </c>
      <c r="J1244" s="4">
        <f t="shared" si="105"/>
        <v>144</v>
      </c>
      <c r="K1244" s="4">
        <f t="shared" si="108"/>
        <v>7200</v>
      </c>
      <c r="L1244" s="6">
        <f t="shared" si="109"/>
        <v>36977.759999999995</v>
      </c>
      <c r="N1244" s="22">
        <f t="shared" si="106"/>
        <v>3246.6443744254534</v>
      </c>
      <c r="O1244" s="14">
        <f t="shared" si="107"/>
        <v>63215942490.467964</v>
      </c>
      <c r="Q1244" s="22"/>
      <c r="V1244" s="16"/>
      <c r="W1244" s="16"/>
      <c r="X1244" s="16"/>
      <c r="Z1244" s="15"/>
      <c r="AA1244" s="16"/>
      <c r="AB1244" s="3"/>
      <c r="AC1244" s="69"/>
      <c r="AD1244" s="3"/>
      <c r="AF1244" s="29"/>
      <c r="AG1244" s="30"/>
      <c r="AH1244" s="29"/>
      <c r="AI1244" s="29"/>
      <c r="AJ1244" s="31"/>
      <c r="AK1244" s="29"/>
      <c r="AL1244" s="30"/>
    </row>
    <row r="1245" spans="1:38">
      <c r="A1245" s="32">
        <v>41058</v>
      </c>
      <c r="B1245" s="9">
        <v>50</v>
      </c>
      <c r="C1245" s="33">
        <v>5.1499699999999997</v>
      </c>
      <c r="D1245" s="34">
        <f t="shared" si="103"/>
        <v>11.389532001497335</v>
      </c>
      <c r="E1245" s="34">
        <v>1591074.9618472999</v>
      </c>
      <c r="F1245" s="3" t="e">
        <f ca="1">VLOOKUP(A1245,ERCOT_345kv_West_ATC!A:B,2)</f>
        <v>#N/A</v>
      </c>
      <c r="G1245" s="3">
        <f>VLOOKUP(A1245,ERCOT_345kv_West_ATC!G:H,2)</f>
        <v>3.4369999999999998</v>
      </c>
      <c r="I1245" s="5">
        <f t="shared" si="104"/>
        <v>6</v>
      </c>
      <c r="J1245" s="4">
        <f t="shared" si="105"/>
        <v>144</v>
      </c>
      <c r="K1245" s="4">
        <f t="shared" si="108"/>
        <v>7200</v>
      </c>
      <c r="L1245" s="6">
        <f t="shared" si="109"/>
        <v>37079.784</v>
      </c>
      <c r="N1245" s="22">
        <f t="shared" si="106"/>
        <v>3255.6020734763529</v>
      </c>
      <c r="O1245" s="14">
        <f t="shared" si="107"/>
        <v>63215942490.467964</v>
      </c>
      <c r="Q1245" s="22"/>
      <c r="V1245" s="16"/>
      <c r="W1245" s="16"/>
      <c r="X1245" s="16"/>
      <c r="Z1245" s="15"/>
      <c r="AA1245" s="16"/>
      <c r="AB1245" s="3"/>
      <c r="AC1245" s="69"/>
      <c r="AD1245" s="3"/>
      <c r="AF1245" s="29"/>
      <c r="AG1245" s="30"/>
      <c r="AH1245" s="29"/>
      <c r="AI1245" s="29"/>
      <c r="AJ1245" s="31"/>
      <c r="AK1245" s="29"/>
      <c r="AL1245" s="30"/>
    </row>
    <row r="1246" spans="1:38">
      <c r="A1246" s="32">
        <v>41059</v>
      </c>
      <c r="B1246" s="9">
        <v>50</v>
      </c>
      <c r="C1246" s="33">
        <v>5.134995</v>
      </c>
      <c r="D1246" s="34">
        <f t="shared" si="103"/>
        <v>11.389532001497335</v>
      </c>
      <c r="E1246" s="34">
        <v>1591074.9618472999</v>
      </c>
      <c r="F1246" s="3" t="e">
        <f ca="1">VLOOKUP(A1246,ERCOT_345kv_West_ATC!A:B,2)</f>
        <v>#N/A</v>
      </c>
      <c r="G1246" s="3">
        <f>VLOOKUP(A1246,ERCOT_345kv_West_ATC!G:H,2)</f>
        <v>3.3759999999999999</v>
      </c>
      <c r="I1246" s="5">
        <f t="shared" si="104"/>
        <v>6</v>
      </c>
      <c r="J1246" s="4">
        <f t="shared" si="105"/>
        <v>144</v>
      </c>
      <c r="K1246" s="4">
        <f t="shared" si="108"/>
        <v>7200</v>
      </c>
      <c r="L1246" s="6">
        <f t="shared" si="109"/>
        <v>36971.964</v>
      </c>
      <c r="N1246" s="22">
        <f t="shared" si="106"/>
        <v>3246.1354860884053</v>
      </c>
      <c r="O1246" s="14">
        <f t="shared" si="107"/>
        <v>63215942490.467964</v>
      </c>
      <c r="Q1246" s="22"/>
      <c r="V1246" s="16"/>
      <c r="W1246" s="16"/>
      <c r="X1246" s="16"/>
      <c r="Z1246" s="15"/>
      <c r="AA1246" s="16"/>
      <c r="AB1246" s="3"/>
      <c r="AC1246" s="69"/>
      <c r="AD1246" s="3"/>
      <c r="AF1246" s="29"/>
      <c r="AG1246" s="30"/>
      <c r="AH1246" s="29"/>
      <c r="AI1246" s="29"/>
      <c r="AJ1246" s="31"/>
      <c r="AK1246" s="29"/>
      <c r="AL1246" s="30"/>
    </row>
    <row r="1247" spans="1:38">
      <c r="A1247" s="32">
        <v>41060</v>
      </c>
      <c r="B1247" s="9">
        <v>50</v>
      </c>
      <c r="C1247" s="33">
        <v>5.1918938460000001</v>
      </c>
      <c r="D1247" s="34">
        <f t="shared" si="103"/>
        <v>11.389532001497335</v>
      </c>
      <c r="E1247" s="34">
        <v>1591074.9618472999</v>
      </c>
      <c r="F1247" s="3" t="e">
        <f ca="1">VLOOKUP(A1247,ERCOT_345kv_West_ATC!A:B,2)</f>
        <v>#N/A</v>
      </c>
      <c r="G1247" s="3">
        <f>VLOOKUP(A1247,ERCOT_345kv_West_ATC!G:H,2)</f>
        <v>3.4279999999999999</v>
      </c>
      <c r="I1247" s="5">
        <f t="shared" si="104"/>
        <v>6</v>
      </c>
      <c r="J1247" s="4">
        <f t="shared" si="105"/>
        <v>144</v>
      </c>
      <c r="K1247" s="4">
        <f t="shared" si="108"/>
        <v>7200</v>
      </c>
      <c r="L1247" s="6">
        <f t="shared" si="109"/>
        <v>37381.635691200005</v>
      </c>
      <c r="N1247" s="22">
        <f t="shared" si="106"/>
        <v>3282.1046278535059</v>
      </c>
      <c r="O1247" s="14">
        <f t="shared" si="107"/>
        <v>63215942490.467964</v>
      </c>
      <c r="Q1247" s="22"/>
      <c r="V1247" s="16"/>
      <c r="W1247" s="16"/>
      <c r="X1247" s="16"/>
      <c r="Z1247" s="15"/>
      <c r="AA1247" s="16"/>
      <c r="AB1247" s="3"/>
      <c r="AC1247" s="69"/>
      <c r="AD1247" s="3"/>
      <c r="AF1247" s="29"/>
      <c r="AG1247" s="30"/>
      <c r="AH1247" s="29"/>
      <c r="AI1247" s="29"/>
      <c r="AJ1247" s="31"/>
      <c r="AK1247" s="29"/>
      <c r="AL1247" s="30"/>
    </row>
    <row r="1248" spans="1:38">
      <c r="A1248" s="32">
        <v>41061</v>
      </c>
      <c r="B1248" s="9">
        <v>50</v>
      </c>
      <c r="C1248" s="33">
        <v>5.2570214289999999</v>
      </c>
      <c r="D1248" s="34">
        <f t="shared" si="103"/>
        <v>11.389532001497335</v>
      </c>
      <c r="E1248" s="34">
        <v>1591074.9618472999</v>
      </c>
      <c r="F1248" s="3" t="e">
        <f ca="1">VLOOKUP(A1248,ERCOT_345kv_West_ATC!A:B,2)</f>
        <v>#N/A</v>
      </c>
      <c r="G1248" s="3">
        <f>VLOOKUP(A1248,ERCOT_345kv_West_ATC!G:H,2)</f>
        <v>3.3759999999999999</v>
      </c>
      <c r="I1248" s="5">
        <f t="shared" si="104"/>
        <v>6</v>
      </c>
      <c r="J1248" s="4">
        <f t="shared" si="105"/>
        <v>144</v>
      </c>
      <c r="K1248" s="4">
        <f t="shared" si="108"/>
        <v>7200</v>
      </c>
      <c r="L1248" s="6">
        <f t="shared" si="109"/>
        <v>37850.554288799998</v>
      </c>
      <c r="N1248" s="22">
        <f t="shared" si="106"/>
        <v>3323.2756432682172</v>
      </c>
      <c r="O1248" s="14">
        <f t="shared" si="107"/>
        <v>63215942490.467964</v>
      </c>
      <c r="Q1248" s="22"/>
      <c r="V1248" s="16"/>
      <c r="W1248" s="16"/>
      <c r="X1248" s="16"/>
      <c r="Z1248" s="15"/>
      <c r="AA1248" s="16"/>
      <c r="AB1248" s="3"/>
      <c r="AC1248" s="69"/>
      <c r="AD1248" s="3"/>
      <c r="AF1248" s="29"/>
      <c r="AG1248" s="30"/>
      <c r="AH1248" s="29"/>
      <c r="AI1248" s="29"/>
      <c r="AJ1248" s="31"/>
      <c r="AK1248" s="29"/>
      <c r="AL1248" s="30"/>
    </row>
    <row r="1249" spans="1:38">
      <c r="A1249" s="32">
        <v>41062</v>
      </c>
      <c r="B1249" s="9">
        <v>50</v>
      </c>
      <c r="C1249" s="33">
        <v>5.2489800000000004</v>
      </c>
      <c r="D1249" s="34">
        <f t="shared" si="103"/>
        <v>11.389532001497335</v>
      </c>
      <c r="E1249" s="34">
        <v>1591074.9618472999</v>
      </c>
      <c r="F1249" s="3" t="e">
        <f ca="1">VLOOKUP(A1249,ERCOT_345kv_West_ATC!A:B,2)</f>
        <v>#N/A</v>
      </c>
      <c r="G1249" s="3">
        <f>VLOOKUP(A1249,ERCOT_345kv_West_ATC!G:H,2)</f>
        <v>3.3759999999999999</v>
      </c>
      <c r="I1249" s="5">
        <f t="shared" si="104"/>
        <v>6</v>
      </c>
      <c r="J1249" s="4">
        <f t="shared" si="105"/>
        <v>144</v>
      </c>
      <c r="K1249" s="4">
        <f t="shared" si="108"/>
        <v>7200</v>
      </c>
      <c r="L1249" s="6">
        <f t="shared" si="109"/>
        <v>37792.656000000003</v>
      </c>
      <c r="N1249" s="22">
        <f t="shared" si="106"/>
        <v>3318.1921781361657</v>
      </c>
      <c r="O1249" s="14">
        <f t="shared" si="107"/>
        <v>63215942490.467964</v>
      </c>
      <c r="Q1249" s="22"/>
      <c r="V1249" s="16"/>
      <c r="W1249" s="16"/>
      <c r="X1249" s="16"/>
      <c r="Z1249" s="15"/>
      <c r="AA1249" s="16"/>
      <c r="AB1249" s="3"/>
      <c r="AC1249" s="69"/>
      <c r="AD1249" s="3"/>
      <c r="AF1249" s="29"/>
      <c r="AG1249" s="30"/>
      <c r="AH1249" s="29"/>
      <c r="AI1249" s="29"/>
      <c r="AJ1249" s="31"/>
      <c r="AK1249" s="29"/>
      <c r="AL1249" s="30"/>
    </row>
    <row r="1250" spans="1:38">
      <c r="A1250" s="32">
        <v>41063</v>
      </c>
      <c r="B1250" s="9">
        <v>50</v>
      </c>
      <c r="C1250" s="33">
        <v>5.2073077779999997</v>
      </c>
      <c r="D1250" s="34">
        <f t="shared" si="103"/>
        <v>11.389532001497335</v>
      </c>
      <c r="E1250" s="34">
        <v>1591074.9618472999</v>
      </c>
      <c r="F1250" s="3" t="e">
        <f ca="1">VLOOKUP(A1250,ERCOT_345kv_West_ATC!A:B,2)</f>
        <v>#N/A</v>
      </c>
      <c r="G1250" s="3">
        <f>VLOOKUP(A1250,ERCOT_345kv_West_ATC!G:H,2)</f>
        <v>3.3759999999999999</v>
      </c>
      <c r="I1250" s="5">
        <f t="shared" si="104"/>
        <v>6</v>
      </c>
      <c r="J1250" s="4">
        <f t="shared" si="105"/>
        <v>144</v>
      </c>
      <c r="K1250" s="4">
        <f t="shared" si="108"/>
        <v>7200</v>
      </c>
      <c r="L1250" s="6">
        <f t="shared" si="109"/>
        <v>37492.616001599999</v>
      </c>
      <c r="N1250" s="22">
        <f t="shared" si="106"/>
        <v>3291.848690242145</v>
      </c>
      <c r="O1250" s="14">
        <f t="shared" si="107"/>
        <v>63215942490.467964</v>
      </c>
      <c r="Q1250" s="22"/>
      <c r="V1250" s="16"/>
      <c r="W1250" s="16"/>
      <c r="X1250" s="16"/>
      <c r="Z1250" s="15"/>
      <c r="AA1250" s="16"/>
      <c r="AB1250" s="3"/>
      <c r="AC1250" s="69"/>
      <c r="AD1250" s="3"/>
      <c r="AF1250" s="29"/>
      <c r="AG1250" s="30"/>
      <c r="AH1250" s="29"/>
      <c r="AI1250" s="29"/>
      <c r="AJ1250" s="31"/>
      <c r="AK1250" s="29"/>
      <c r="AL1250" s="30"/>
    </row>
    <row r="1251" spans="1:38">
      <c r="A1251" s="32">
        <v>41064</v>
      </c>
      <c r="B1251" s="9">
        <v>50</v>
      </c>
      <c r="C1251" s="33">
        <v>5.2595200000000002</v>
      </c>
      <c r="D1251" s="34">
        <f t="shared" ref="D1251:D1314" si="110">((2^256)/(2^208*65535)/600)*E1251/(10^12)</f>
        <v>11.389532001497335</v>
      </c>
      <c r="E1251" s="34">
        <v>1591074.9618472999</v>
      </c>
      <c r="F1251" s="3" t="e">
        <f ca="1">VLOOKUP(A1251,ERCOT_345kv_West_ATC!A:B,2)</f>
        <v>#N/A</v>
      </c>
      <c r="G1251" s="3">
        <f>VLOOKUP(A1251,ERCOT_345kv_West_ATC!G:H,2)</f>
        <v>3.4169999999999998</v>
      </c>
      <c r="I1251" s="5">
        <f t="shared" si="104"/>
        <v>6</v>
      </c>
      <c r="J1251" s="4">
        <f t="shared" si="105"/>
        <v>144</v>
      </c>
      <c r="K1251" s="4">
        <f t="shared" si="108"/>
        <v>7200</v>
      </c>
      <c r="L1251" s="6">
        <f t="shared" si="109"/>
        <v>37868.544000000002</v>
      </c>
      <c r="N1251" s="22">
        <f t="shared" si="106"/>
        <v>3324.8551384746606</v>
      </c>
      <c r="O1251" s="14">
        <f t="shared" si="107"/>
        <v>63215942490.467964</v>
      </c>
      <c r="Q1251" s="22"/>
      <c r="V1251" s="16"/>
      <c r="W1251" s="16"/>
      <c r="X1251" s="16"/>
      <c r="Z1251" s="15"/>
      <c r="AA1251" s="16"/>
      <c r="AB1251" s="3"/>
      <c r="AC1251" s="69"/>
      <c r="AD1251" s="3"/>
      <c r="AF1251" s="29"/>
      <c r="AG1251" s="30"/>
      <c r="AH1251" s="29"/>
      <c r="AI1251" s="29"/>
      <c r="AJ1251" s="31"/>
      <c r="AK1251" s="29"/>
      <c r="AL1251" s="30"/>
    </row>
    <row r="1252" spans="1:38">
      <c r="A1252" s="32">
        <v>41065</v>
      </c>
      <c r="B1252" s="9">
        <v>50</v>
      </c>
      <c r="C1252" s="33">
        <v>5.4058790490000002</v>
      </c>
      <c r="D1252" s="34">
        <f t="shared" si="110"/>
        <v>11.389532001497335</v>
      </c>
      <c r="E1252" s="34">
        <v>1591074.9618472999</v>
      </c>
      <c r="F1252" s="3" t="e">
        <f ca="1">VLOOKUP(A1252,ERCOT_345kv_West_ATC!A:B,2)</f>
        <v>#N/A</v>
      </c>
      <c r="G1252" s="3">
        <f>VLOOKUP(A1252,ERCOT_345kv_West_ATC!G:H,2)</f>
        <v>3.43</v>
      </c>
      <c r="I1252" s="5">
        <f t="shared" ref="I1252:I1315" si="111">60/10</f>
        <v>6</v>
      </c>
      <c r="J1252" s="4">
        <f t="shared" ref="J1252:J1315" si="112">I1252*24</f>
        <v>144</v>
      </c>
      <c r="K1252" s="4">
        <f t="shared" si="108"/>
        <v>7200</v>
      </c>
      <c r="L1252" s="6">
        <f t="shared" si="109"/>
        <v>38922.329152800005</v>
      </c>
      <c r="N1252" s="22">
        <f t="shared" ref="N1252:N1315" si="113">L1252/D1252</f>
        <v>3417.3773907200971</v>
      </c>
      <c r="O1252" s="14">
        <f t="shared" ref="O1252:O1315" si="114">(K1252*100000000)/D1252</f>
        <v>63215942490.467964</v>
      </c>
      <c r="Q1252" s="22"/>
      <c r="V1252" s="16"/>
      <c r="W1252" s="16"/>
      <c r="X1252" s="16"/>
      <c r="Z1252" s="15"/>
      <c r="AA1252" s="16"/>
      <c r="AB1252" s="3"/>
      <c r="AC1252" s="69"/>
      <c r="AD1252" s="3"/>
      <c r="AF1252" s="29"/>
      <c r="AG1252" s="30"/>
      <c r="AH1252" s="29"/>
      <c r="AI1252" s="29"/>
      <c r="AJ1252" s="31"/>
      <c r="AK1252" s="29"/>
      <c r="AL1252" s="30"/>
    </row>
    <row r="1253" spans="1:38">
      <c r="A1253" s="32">
        <v>41066</v>
      </c>
      <c r="B1253" s="9">
        <v>50</v>
      </c>
      <c r="C1253" s="33">
        <v>5.4617766669999996</v>
      </c>
      <c r="D1253" s="34">
        <f t="shared" si="110"/>
        <v>11.389532001497335</v>
      </c>
      <c r="E1253" s="34">
        <v>1591074.9618472999</v>
      </c>
      <c r="F1253" s="3" t="e">
        <f ca="1">VLOOKUP(A1253,ERCOT_345kv_West_ATC!A:B,2)</f>
        <v>#N/A</v>
      </c>
      <c r="G1253" s="3">
        <f>VLOOKUP(A1253,ERCOT_345kv_West_ATC!G:H,2)</f>
        <v>3.4249999999999998</v>
      </c>
      <c r="I1253" s="5">
        <f t="shared" si="111"/>
        <v>6</v>
      </c>
      <c r="J1253" s="4">
        <f t="shared" si="112"/>
        <v>144</v>
      </c>
      <c r="K1253" s="4">
        <f t="shared" si="108"/>
        <v>7200</v>
      </c>
      <c r="L1253" s="6">
        <f t="shared" si="109"/>
        <v>39324.792002399998</v>
      </c>
      <c r="N1253" s="22">
        <f t="shared" si="113"/>
        <v>3452.7135967685176</v>
      </c>
      <c r="O1253" s="14">
        <f t="shared" si="114"/>
        <v>63215942490.467964</v>
      </c>
      <c r="Q1253" s="22"/>
      <c r="V1253" s="16"/>
      <c r="W1253" s="16"/>
      <c r="X1253" s="16"/>
      <c r="Z1253" s="15"/>
      <c r="AA1253" s="16"/>
      <c r="AB1253" s="3"/>
      <c r="AC1253" s="69"/>
      <c r="AD1253" s="3"/>
      <c r="AF1253" s="29"/>
      <c r="AG1253" s="30"/>
      <c r="AH1253" s="29"/>
      <c r="AI1253" s="29"/>
      <c r="AJ1253" s="31"/>
      <c r="AK1253" s="29"/>
      <c r="AL1253" s="30"/>
    </row>
    <row r="1254" spans="1:38">
      <c r="A1254" s="32">
        <v>41067</v>
      </c>
      <c r="B1254" s="9">
        <v>50</v>
      </c>
      <c r="C1254" s="33">
        <v>5.591628</v>
      </c>
      <c r="D1254" s="34">
        <f t="shared" si="110"/>
        <v>11.333001392083784</v>
      </c>
      <c r="E1254" s="34">
        <v>1583177.847444</v>
      </c>
      <c r="F1254" s="3" t="e">
        <f ca="1">VLOOKUP(A1254,ERCOT_345kv_West_ATC!A:B,2)</f>
        <v>#N/A</v>
      </c>
      <c r="G1254" s="3">
        <f>VLOOKUP(A1254,ERCOT_345kv_West_ATC!G:H,2)</f>
        <v>3.371</v>
      </c>
      <c r="I1254" s="5">
        <f t="shared" si="111"/>
        <v>6</v>
      </c>
      <c r="J1254" s="4">
        <f t="shared" si="112"/>
        <v>144</v>
      </c>
      <c r="K1254" s="4">
        <f t="shared" si="108"/>
        <v>7200</v>
      </c>
      <c r="L1254" s="6">
        <f t="shared" si="109"/>
        <v>40259.721599999997</v>
      </c>
      <c r="N1254" s="22">
        <f t="shared" si="113"/>
        <v>3552.4324234286091</v>
      </c>
      <c r="O1254" s="14">
        <f t="shared" si="114"/>
        <v>63531272527.940155</v>
      </c>
      <c r="Q1254" s="22"/>
      <c r="V1254" s="16"/>
      <c r="W1254" s="16"/>
      <c r="X1254" s="16"/>
      <c r="Z1254" s="15"/>
      <c r="AA1254" s="16"/>
      <c r="AB1254" s="3"/>
      <c r="AC1254" s="69"/>
      <c r="AD1254" s="3"/>
      <c r="AF1254" s="29"/>
      <c r="AG1254" s="30"/>
      <c r="AH1254" s="29"/>
      <c r="AI1254" s="29"/>
      <c r="AJ1254" s="31"/>
      <c r="AK1254" s="29"/>
      <c r="AL1254" s="30"/>
    </row>
    <row r="1255" spans="1:38">
      <c r="A1255" s="32">
        <v>41068</v>
      </c>
      <c r="B1255" s="9">
        <v>50</v>
      </c>
      <c r="C1255" s="33">
        <v>5.6317366670000002</v>
      </c>
      <c r="D1255" s="34">
        <f t="shared" si="110"/>
        <v>11.333001392083784</v>
      </c>
      <c r="E1255" s="34">
        <v>1583177.847444</v>
      </c>
      <c r="F1255" s="3" t="e">
        <f ca="1">VLOOKUP(A1255,ERCOT_345kv_West_ATC!A:B,2)</f>
        <v>#N/A</v>
      </c>
      <c r="G1255" s="3">
        <f>VLOOKUP(A1255,ERCOT_345kv_West_ATC!G:H,2)</f>
        <v>3.3929999999999998</v>
      </c>
      <c r="I1255" s="5">
        <f t="shared" si="111"/>
        <v>6</v>
      </c>
      <c r="J1255" s="4">
        <f t="shared" si="112"/>
        <v>144</v>
      </c>
      <c r="K1255" s="4">
        <f t="shared" si="108"/>
        <v>7200</v>
      </c>
      <c r="L1255" s="6">
        <f t="shared" si="109"/>
        <v>40548.504002400005</v>
      </c>
      <c r="N1255" s="22">
        <f t="shared" si="113"/>
        <v>3577.9139699677039</v>
      </c>
      <c r="O1255" s="14">
        <f t="shared" si="114"/>
        <v>63531272527.940155</v>
      </c>
      <c r="Q1255" s="22"/>
      <c r="V1255" s="16"/>
      <c r="W1255" s="16"/>
      <c r="X1255" s="16"/>
      <c r="Z1255" s="15"/>
      <c r="AA1255" s="16"/>
      <c r="AB1255" s="3"/>
      <c r="AC1255" s="69"/>
      <c r="AD1255" s="3"/>
      <c r="AF1255" s="29"/>
      <c r="AG1255" s="30"/>
      <c r="AH1255" s="29"/>
      <c r="AI1255" s="29"/>
      <c r="AJ1255" s="31"/>
      <c r="AK1255" s="29"/>
      <c r="AL1255" s="30"/>
    </row>
    <row r="1256" spans="1:38">
      <c r="A1256" s="32">
        <v>41069</v>
      </c>
      <c r="B1256" s="9">
        <v>50</v>
      </c>
      <c r="C1256" s="33">
        <v>5.5599699999999999</v>
      </c>
      <c r="D1256" s="34">
        <f t="shared" si="110"/>
        <v>11.333001392083784</v>
      </c>
      <c r="E1256" s="34">
        <v>1583177.847444</v>
      </c>
      <c r="F1256" s="3" t="e">
        <f ca="1">VLOOKUP(A1256,ERCOT_345kv_West_ATC!A:B,2)</f>
        <v>#N/A</v>
      </c>
      <c r="G1256" s="3">
        <f>VLOOKUP(A1256,ERCOT_345kv_West_ATC!G:H,2)</f>
        <v>3.3929999999999998</v>
      </c>
      <c r="I1256" s="5">
        <f t="shared" si="111"/>
        <v>6</v>
      </c>
      <c r="J1256" s="4">
        <f t="shared" si="112"/>
        <v>144</v>
      </c>
      <c r="K1256" s="4">
        <f t="shared" si="108"/>
        <v>7200</v>
      </c>
      <c r="L1256" s="6">
        <f t="shared" si="109"/>
        <v>40031.784</v>
      </c>
      <c r="N1256" s="22">
        <f t="shared" si="113"/>
        <v>3532.3196931717143</v>
      </c>
      <c r="O1256" s="14">
        <f t="shared" si="114"/>
        <v>63531272527.940155</v>
      </c>
      <c r="Q1256" s="22"/>
      <c r="V1256" s="16"/>
      <c r="W1256" s="16"/>
      <c r="X1256" s="16"/>
      <c r="Z1256" s="15"/>
      <c r="AA1256" s="16"/>
      <c r="AB1256" s="3"/>
      <c r="AC1256" s="69"/>
      <c r="AD1256" s="3"/>
      <c r="AF1256" s="29"/>
      <c r="AG1256" s="30"/>
      <c r="AH1256" s="29"/>
      <c r="AI1256" s="29"/>
      <c r="AJ1256" s="31"/>
      <c r="AK1256" s="29"/>
      <c r="AL1256" s="30"/>
    </row>
    <row r="1257" spans="1:38">
      <c r="A1257" s="32">
        <v>41070</v>
      </c>
      <c r="B1257" s="9">
        <v>50</v>
      </c>
      <c r="C1257" s="33">
        <v>5.4652500000000002</v>
      </c>
      <c r="D1257" s="34">
        <f t="shared" si="110"/>
        <v>11.333001392083784</v>
      </c>
      <c r="E1257" s="34">
        <v>1583177.847444</v>
      </c>
      <c r="F1257" s="3" t="e">
        <f ca="1">VLOOKUP(A1257,ERCOT_345kv_West_ATC!A:B,2)</f>
        <v>#N/A</v>
      </c>
      <c r="G1257" s="3">
        <f>VLOOKUP(A1257,ERCOT_345kv_West_ATC!G:H,2)</f>
        <v>3.3929999999999998</v>
      </c>
      <c r="I1257" s="5">
        <f t="shared" si="111"/>
        <v>6</v>
      </c>
      <c r="J1257" s="4">
        <f t="shared" si="112"/>
        <v>144</v>
      </c>
      <c r="K1257" s="4">
        <f t="shared" si="108"/>
        <v>7200</v>
      </c>
      <c r="L1257" s="6">
        <f t="shared" si="109"/>
        <v>39349.800000000003</v>
      </c>
      <c r="N1257" s="22">
        <f t="shared" si="113"/>
        <v>3472.1428718332495</v>
      </c>
      <c r="O1257" s="14">
        <f t="shared" si="114"/>
        <v>63531272527.940155</v>
      </c>
      <c r="Q1257" s="22"/>
      <c r="V1257" s="16"/>
      <c r="W1257" s="16"/>
      <c r="X1257" s="16"/>
      <c r="Z1257" s="15"/>
      <c r="AA1257" s="16"/>
      <c r="AB1257" s="3"/>
      <c r="AC1257" s="69"/>
      <c r="AD1257" s="3"/>
      <c r="AF1257" s="29"/>
      <c r="AG1257" s="30"/>
      <c r="AH1257" s="29"/>
      <c r="AI1257" s="29"/>
      <c r="AJ1257" s="31"/>
      <c r="AK1257" s="29"/>
      <c r="AL1257" s="30"/>
    </row>
    <row r="1258" spans="1:38">
      <c r="A1258" s="32">
        <v>41071</v>
      </c>
      <c r="B1258" s="9">
        <v>50</v>
      </c>
      <c r="C1258" s="33">
        <v>5.5815833330000002</v>
      </c>
      <c r="D1258" s="34">
        <f t="shared" si="110"/>
        <v>11.333001392083784</v>
      </c>
      <c r="E1258" s="34">
        <v>1583177.847444</v>
      </c>
      <c r="F1258" s="3" t="e">
        <f ca="1">VLOOKUP(A1258,ERCOT_345kv_West_ATC!A:B,2)</f>
        <v>#N/A</v>
      </c>
      <c r="G1258" s="3">
        <f>VLOOKUP(A1258,ERCOT_345kv_West_ATC!G:H,2)</f>
        <v>3.3380000000000001</v>
      </c>
      <c r="I1258" s="5">
        <f t="shared" si="111"/>
        <v>6</v>
      </c>
      <c r="J1258" s="4">
        <f t="shared" si="112"/>
        <v>144</v>
      </c>
      <c r="K1258" s="4">
        <f t="shared" si="108"/>
        <v>7200</v>
      </c>
      <c r="L1258" s="6">
        <f t="shared" si="109"/>
        <v>40187.399997600005</v>
      </c>
      <c r="N1258" s="22">
        <f t="shared" si="113"/>
        <v>3546.0509186623158</v>
      </c>
      <c r="O1258" s="14">
        <f t="shared" si="114"/>
        <v>63531272527.940155</v>
      </c>
      <c r="Q1258" s="22"/>
      <c r="V1258" s="16"/>
      <c r="W1258" s="16"/>
      <c r="X1258" s="16"/>
      <c r="Z1258" s="15"/>
      <c r="AA1258" s="16"/>
      <c r="AB1258" s="3"/>
      <c r="AC1258" s="69"/>
      <c r="AD1258" s="3"/>
      <c r="AF1258" s="29"/>
      <c r="AG1258" s="30"/>
      <c r="AH1258" s="29"/>
      <c r="AI1258" s="29"/>
      <c r="AJ1258" s="31"/>
      <c r="AK1258" s="29"/>
      <c r="AL1258" s="30"/>
    </row>
    <row r="1259" spans="1:38">
      <c r="A1259" s="32">
        <v>41072</v>
      </c>
      <c r="B1259" s="9">
        <v>50</v>
      </c>
      <c r="C1259" s="33">
        <v>5.710013333</v>
      </c>
      <c r="D1259" s="34">
        <f t="shared" si="110"/>
        <v>11.333001392083784</v>
      </c>
      <c r="E1259" s="34">
        <v>1583177.847444</v>
      </c>
      <c r="F1259" s="3" t="e">
        <f ca="1">VLOOKUP(A1259,ERCOT_345kv_West_ATC!A:B,2)</f>
        <v>#N/A</v>
      </c>
      <c r="G1259" s="3">
        <f>VLOOKUP(A1259,ERCOT_345kv_West_ATC!G:H,2)</f>
        <v>3.3420000000000001</v>
      </c>
      <c r="I1259" s="5">
        <f t="shared" si="111"/>
        <v>6</v>
      </c>
      <c r="J1259" s="4">
        <f t="shared" si="112"/>
        <v>144</v>
      </c>
      <c r="K1259" s="4">
        <f t="shared" si="108"/>
        <v>7200</v>
      </c>
      <c r="L1259" s="6">
        <f t="shared" si="109"/>
        <v>41112.095997600001</v>
      </c>
      <c r="N1259" s="22">
        <f t="shared" si="113"/>
        <v>3627.6441319699493</v>
      </c>
      <c r="O1259" s="14">
        <f t="shared" si="114"/>
        <v>63531272527.940155</v>
      </c>
      <c r="Q1259" s="22"/>
      <c r="V1259" s="16"/>
      <c r="W1259" s="16"/>
      <c r="X1259" s="16"/>
      <c r="Z1259" s="15"/>
      <c r="AA1259" s="16"/>
      <c r="AB1259" s="3"/>
      <c r="AC1259" s="69"/>
      <c r="AD1259" s="3"/>
      <c r="AF1259" s="29"/>
      <c r="AG1259" s="30"/>
      <c r="AH1259" s="29"/>
      <c r="AI1259" s="29"/>
      <c r="AJ1259" s="31"/>
      <c r="AK1259" s="29"/>
      <c r="AL1259" s="30"/>
    </row>
    <row r="1260" spans="1:38">
      <c r="A1260" s="32">
        <v>41073</v>
      </c>
      <c r="B1260" s="9">
        <v>50</v>
      </c>
      <c r="C1260" s="33">
        <v>5.9203475000000001</v>
      </c>
      <c r="D1260" s="34">
        <f t="shared" si="110"/>
        <v>11.333001392083784</v>
      </c>
      <c r="E1260" s="34">
        <v>1583177.847444</v>
      </c>
      <c r="F1260" s="3" t="e">
        <f ca="1">VLOOKUP(A1260,ERCOT_345kv_West_ATC!A:B,2)</f>
        <v>#N/A</v>
      </c>
      <c r="G1260" s="3">
        <f>VLOOKUP(A1260,ERCOT_345kv_West_ATC!G:H,2)</f>
        <v>3.2959999999999998</v>
      </c>
      <c r="I1260" s="5">
        <f t="shared" si="111"/>
        <v>6</v>
      </c>
      <c r="J1260" s="4">
        <f t="shared" si="112"/>
        <v>144</v>
      </c>
      <c r="K1260" s="4">
        <f t="shared" si="108"/>
        <v>7200</v>
      </c>
      <c r="L1260" s="6">
        <f t="shared" si="109"/>
        <v>42626.502</v>
      </c>
      <c r="N1260" s="22">
        <f t="shared" si="113"/>
        <v>3761.2721048260919</v>
      </c>
      <c r="O1260" s="14">
        <f t="shared" si="114"/>
        <v>63531272527.940155</v>
      </c>
      <c r="Q1260" s="22"/>
      <c r="V1260" s="16"/>
      <c r="W1260" s="16"/>
      <c r="X1260" s="16"/>
      <c r="Z1260" s="15"/>
      <c r="AA1260" s="16"/>
      <c r="AB1260" s="3"/>
      <c r="AC1260" s="69"/>
      <c r="AD1260" s="3"/>
      <c r="AF1260" s="29"/>
      <c r="AG1260" s="30"/>
      <c r="AH1260" s="29"/>
      <c r="AI1260" s="29"/>
      <c r="AJ1260" s="31"/>
      <c r="AK1260" s="29"/>
      <c r="AL1260" s="30"/>
    </row>
    <row r="1261" spans="1:38">
      <c r="A1261" s="32">
        <v>41074</v>
      </c>
      <c r="B1261" s="9">
        <v>50</v>
      </c>
      <c r="C1261" s="33">
        <v>5.964776316</v>
      </c>
      <c r="D1261" s="34">
        <f t="shared" si="110"/>
        <v>11.333001392083784</v>
      </c>
      <c r="E1261" s="34">
        <v>1583177.847444</v>
      </c>
      <c r="F1261" s="3" t="e">
        <f ca="1">VLOOKUP(A1261,ERCOT_345kv_West_ATC!A:B,2)</f>
        <v>#N/A</v>
      </c>
      <c r="G1261" s="3">
        <f>VLOOKUP(A1261,ERCOT_345kv_West_ATC!G:H,2)</f>
        <v>3.452</v>
      </c>
      <c r="I1261" s="5">
        <f t="shared" si="111"/>
        <v>6</v>
      </c>
      <c r="J1261" s="4">
        <f t="shared" si="112"/>
        <v>144</v>
      </c>
      <c r="K1261" s="4">
        <f t="shared" si="108"/>
        <v>7200</v>
      </c>
      <c r="L1261" s="6">
        <f t="shared" si="109"/>
        <v>42946.389475199998</v>
      </c>
      <c r="N1261" s="22">
        <f t="shared" si="113"/>
        <v>3789.4982969999887</v>
      </c>
      <c r="O1261" s="14">
        <f t="shared" si="114"/>
        <v>63531272527.940155</v>
      </c>
      <c r="Q1261" s="22"/>
      <c r="V1261" s="16"/>
      <c r="W1261" s="16"/>
      <c r="X1261" s="16"/>
      <c r="Z1261" s="15"/>
      <c r="AA1261" s="16"/>
      <c r="AB1261" s="3"/>
      <c r="AC1261" s="69"/>
      <c r="AD1261" s="3"/>
      <c r="AF1261" s="29"/>
      <c r="AG1261" s="30"/>
      <c r="AH1261" s="29"/>
      <c r="AI1261" s="29"/>
      <c r="AJ1261" s="31"/>
      <c r="AK1261" s="29"/>
      <c r="AL1261" s="30"/>
    </row>
    <row r="1262" spans="1:38">
      <c r="A1262" s="32">
        <v>41075</v>
      </c>
      <c r="B1262" s="9">
        <v>50</v>
      </c>
      <c r="C1262" s="33">
        <v>6.5323645160000003</v>
      </c>
      <c r="D1262" s="34">
        <f t="shared" si="110"/>
        <v>11.333001392083784</v>
      </c>
      <c r="E1262" s="34">
        <v>1583177.847444</v>
      </c>
      <c r="F1262" s="3" t="e">
        <f ca="1">VLOOKUP(A1262,ERCOT_345kv_West_ATC!A:B,2)</f>
        <v>#N/A</v>
      </c>
      <c r="G1262" s="3">
        <f>VLOOKUP(A1262,ERCOT_345kv_West_ATC!G:H,2)</f>
        <v>3.427</v>
      </c>
      <c r="I1262" s="5">
        <f t="shared" si="111"/>
        <v>6</v>
      </c>
      <c r="J1262" s="4">
        <f t="shared" si="112"/>
        <v>144</v>
      </c>
      <c r="K1262" s="4">
        <f t="shared" si="108"/>
        <v>7200</v>
      </c>
      <c r="L1262" s="6">
        <f t="shared" si="109"/>
        <v>47033.024515199999</v>
      </c>
      <c r="N1262" s="22">
        <f t="shared" si="113"/>
        <v>4150.0943031784191</v>
      </c>
      <c r="O1262" s="14">
        <f t="shared" si="114"/>
        <v>63531272527.940155</v>
      </c>
      <c r="Q1262" s="22"/>
      <c r="V1262" s="16"/>
      <c r="W1262" s="16"/>
      <c r="X1262" s="16"/>
      <c r="Z1262" s="15"/>
      <c r="AA1262" s="16"/>
      <c r="AB1262" s="3"/>
      <c r="AC1262" s="69"/>
      <c r="AD1262" s="3"/>
      <c r="AF1262" s="29"/>
      <c r="AG1262" s="30"/>
      <c r="AH1262" s="29"/>
      <c r="AI1262" s="29"/>
      <c r="AJ1262" s="31"/>
      <c r="AK1262" s="29"/>
      <c r="AL1262" s="30"/>
    </row>
    <row r="1263" spans="1:38">
      <c r="A1263" s="32">
        <v>41076</v>
      </c>
      <c r="B1263" s="9">
        <v>50</v>
      </c>
      <c r="C1263" s="33">
        <v>6.4358199999999997</v>
      </c>
      <c r="D1263" s="34">
        <f t="shared" si="110"/>
        <v>11.333001392083784</v>
      </c>
      <c r="E1263" s="34">
        <v>1583177.847444</v>
      </c>
      <c r="F1263" s="3" t="e">
        <f ca="1">VLOOKUP(A1263,ERCOT_345kv_West_ATC!A:B,2)</f>
        <v>#N/A</v>
      </c>
      <c r="G1263" s="3">
        <f>VLOOKUP(A1263,ERCOT_345kv_West_ATC!G:H,2)</f>
        <v>3.427</v>
      </c>
      <c r="I1263" s="5">
        <f t="shared" si="111"/>
        <v>6</v>
      </c>
      <c r="J1263" s="4">
        <f t="shared" si="112"/>
        <v>144</v>
      </c>
      <c r="K1263" s="4">
        <f t="shared" si="108"/>
        <v>7200</v>
      </c>
      <c r="L1263" s="6">
        <f t="shared" si="109"/>
        <v>46337.903999999995</v>
      </c>
      <c r="N1263" s="22">
        <f t="shared" si="113"/>
        <v>4088.7583436076775</v>
      </c>
      <c r="O1263" s="14">
        <f t="shared" si="114"/>
        <v>63531272527.940155</v>
      </c>
      <c r="Q1263" s="22"/>
      <c r="V1263" s="16"/>
      <c r="W1263" s="16"/>
      <c r="X1263" s="16"/>
      <c r="Z1263" s="15"/>
      <c r="AA1263" s="16"/>
      <c r="AB1263" s="3"/>
      <c r="AC1263" s="69"/>
      <c r="AD1263" s="3"/>
      <c r="AF1263" s="29"/>
      <c r="AG1263" s="30"/>
      <c r="AH1263" s="29"/>
      <c r="AI1263" s="29"/>
      <c r="AJ1263" s="31"/>
      <c r="AK1263" s="29"/>
      <c r="AL1263" s="30"/>
    </row>
    <row r="1264" spans="1:38">
      <c r="A1264" s="32">
        <v>41077</v>
      </c>
      <c r="B1264" s="9">
        <v>50</v>
      </c>
      <c r="C1264" s="33">
        <v>6.1780512500000002</v>
      </c>
      <c r="D1264" s="34">
        <f t="shared" si="110"/>
        <v>11.333001392083784</v>
      </c>
      <c r="E1264" s="34">
        <v>1583177.847444</v>
      </c>
      <c r="F1264" s="3" t="e">
        <f ca="1">VLOOKUP(A1264,ERCOT_345kv_West_ATC!A:B,2)</f>
        <v>#N/A</v>
      </c>
      <c r="G1264" s="3">
        <f>VLOOKUP(A1264,ERCOT_345kv_West_ATC!G:H,2)</f>
        <v>3.427</v>
      </c>
      <c r="I1264" s="5">
        <f t="shared" si="111"/>
        <v>6</v>
      </c>
      <c r="J1264" s="4">
        <f t="shared" si="112"/>
        <v>144</v>
      </c>
      <c r="K1264" s="4">
        <f t="shared" si="108"/>
        <v>7200</v>
      </c>
      <c r="L1264" s="6">
        <f t="shared" si="109"/>
        <v>44481.969000000005</v>
      </c>
      <c r="N1264" s="22">
        <f t="shared" si="113"/>
        <v>3924.9945765533139</v>
      </c>
      <c r="O1264" s="14">
        <f t="shared" si="114"/>
        <v>63531272527.940155</v>
      </c>
      <c r="Q1264" s="22"/>
      <c r="V1264" s="16"/>
      <c r="W1264" s="16"/>
      <c r="X1264" s="16"/>
      <c r="Z1264" s="15"/>
      <c r="AA1264" s="16"/>
      <c r="AB1264" s="3"/>
      <c r="AC1264" s="69"/>
      <c r="AD1264" s="3"/>
      <c r="AF1264" s="29"/>
      <c r="AG1264" s="30"/>
      <c r="AH1264" s="29"/>
      <c r="AI1264" s="29"/>
      <c r="AJ1264" s="31"/>
      <c r="AK1264" s="29"/>
      <c r="AL1264" s="30"/>
    </row>
    <row r="1265" spans="1:38">
      <c r="A1265" s="32">
        <v>41078</v>
      </c>
      <c r="B1265" s="9">
        <v>50</v>
      </c>
      <c r="C1265" s="33">
        <v>6.2948768089999998</v>
      </c>
      <c r="D1265" s="34">
        <f t="shared" si="110"/>
        <v>11.333001392083784</v>
      </c>
      <c r="E1265" s="34">
        <v>1583177.847444</v>
      </c>
      <c r="F1265" s="3" t="e">
        <f ca="1">VLOOKUP(A1265,ERCOT_345kv_West_ATC!A:B,2)</f>
        <v>#N/A</v>
      </c>
      <c r="G1265" s="3">
        <f>VLOOKUP(A1265,ERCOT_345kv_West_ATC!G:H,2)</f>
        <v>3.4820000000000002</v>
      </c>
      <c r="I1265" s="5">
        <f t="shared" si="111"/>
        <v>6</v>
      </c>
      <c r="J1265" s="4">
        <f t="shared" si="112"/>
        <v>144</v>
      </c>
      <c r="K1265" s="4">
        <f t="shared" si="108"/>
        <v>7200</v>
      </c>
      <c r="L1265" s="6">
        <f t="shared" si="109"/>
        <v>45323.113024799997</v>
      </c>
      <c r="N1265" s="22">
        <f t="shared" si="113"/>
        <v>3999.2153408238923</v>
      </c>
      <c r="O1265" s="14">
        <f t="shared" si="114"/>
        <v>63531272527.940155</v>
      </c>
      <c r="Q1265" s="22"/>
      <c r="V1265" s="16"/>
      <c r="W1265" s="16"/>
      <c r="X1265" s="16"/>
      <c r="Z1265" s="15"/>
      <c r="AA1265" s="16"/>
      <c r="AB1265" s="3"/>
      <c r="AC1265" s="69"/>
      <c r="AD1265" s="3"/>
      <c r="AF1265" s="29"/>
      <c r="AG1265" s="30"/>
      <c r="AH1265" s="29"/>
      <c r="AI1265" s="29"/>
      <c r="AJ1265" s="31"/>
      <c r="AK1265" s="29"/>
      <c r="AL1265" s="30"/>
    </row>
    <row r="1266" spans="1:38">
      <c r="A1266" s="32">
        <v>41079</v>
      </c>
      <c r="B1266" s="9">
        <v>50</v>
      </c>
      <c r="C1266" s="33">
        <v>6.4987566670000003</v>
      </c>
      <c r="D1266" s="34">
        <f t="shared" si="110"/>
        <v>11.333001392083784</v>
      </c>
      <c r="E1266" s="34">
        <v>1583177.847444</v>
      </c>
      <c r="F1266" s="3" t="e">
        <f ca="1">VLOOKUP(A1266,ERCOT_345kv_West_ATC!A:B,2)</f>
        <v>#N/A</v>
      </c>
      <c r="G1266" s="3">
        <f>VLOOKUP(A1266,ERCOT_345kv_West_ATC!G:H,2)</f>
        <v>3.4609999999999999</v>
      </c>
      <c r="I1266" s="5">
        <f t="shared" si="111"/>
        <v>6</v>
      </c>
      <c r="J1266" s="4">
        <f t="shared" si="112"/>
        <v>144</v>
      </c>
      <c r="K1266" s="4">
        <f t="shared" si="108"/>
        <v>7200</v>
      </c>
      <c r="L1266" s="6">
        <f t="shared" si="109"/>
        <v>46791.048002399999</v>
      </c>
      <c r="N1266" s="22">
        <f t="shared" si="113"/>
        <v>4128.7428090394505</v>
      </c>
      <c r="O1266" s="14">
        <f t="shared" si="114"/>
        <v>63531272527.940155</v>
      </c>
      <c r="Q1266" s="22"/>
      <c r="V1266" s="16"/>
      <c r="W1266" s="16"/>
      <c r="X1266" s="16"/>
      <c r="Z1266" s="15"/>
      <c r="AA1266" s="16"/>
      <c r="AB1266" s="3"/>
      <c r="AC1266" s="69"/>
      <c r="AD1266" s="3"/>
      <c r="AF1266" s="29"/>
      <c r="AG1266" s="30"/>
      <c r="AH1266" s="29"/>
      <c r="AI1266" s="29"/>
      <c r="AJ1266" s="31"/>
      <c r="AK1266" s="29"/>
      <c r="AL1266" s="30"/>
    </row>
    <row r="1267" spans="1:38">
      <c r="A1267" s="32">
        <v>41080</v>
      </c>
      <c r="B1267" s="9">
        <v>50</v>
      </c>
      <c r="C1267" s="33">
        <v>6.6717149999999998</v>
      </c>
      <c r="D1267" s="34">
        <f t="shared" si="110"/>
        <v>12.359433433493104</v>
      </c>
      <c r="E1267" s="34">
        <v>1726566.5591934801</v>
      </c>
      <c r="F1267" s="3" t="e">
        <f ca="1">VLOOKUP(A1267,ERCOT_345kv_West_ATC!A:B,2)</f>
        <v>#N/A</v>
      </c>
      <c r="G1267" s="3">
        <f>VLOOKUP(A1267,ERCOT_345kv_West_ATC!G:H,2)</f>
        <v>3.4710000000000001</v>
      </c>
      <c r="I1267" s="5">
        <f t="shared" si="111"/>
        <v>6</v>
      </c>
      <c r="J1267" s="4">
        <f t="shared" si="112"/>
        <v>144</v>
      </c>
      <c r="K1267" s="4">
        <f t="shared" si="108"/>
        <v>7200</v>
      </c>
      <c r="L1267" s="6">
        <f t="shared" si="109"/>
        <v>48036.347999999998</v>
      </c>
      <c r="N1267" s="22">
        <f t="shared" si="113"/>
        <v>3886.6140797219095</v>
      </c>
      <c r="O1267" s="14">
        <f t="shared" si="114"/>
        <v>58255097523.229179</v>
      </c>
      <c r="Q1267" s="22"/>
      <c r="V1267" s="16"/>
      <c r="W1267" s="16"/>
      <c r="X1267" s="16"/>
      <c r="Z1267" s="15"/>
      <c r="AA1267" s="16"/>
      <c r="AB1267" s="3"/>
      <c r="AC1267" s="69"/>
      <c r="AD1267" s="3"/>
      <c r="AF1267" s="29"/>
      <c r="AG1267" s="30"/>
      <c r="AH1267" s="29"/>
      <c r="AI1267" s="29"/>
      <c r="AJ1267" s="31"/>
      <c r="AK1267" s="29"/>
      <c r="AL1267" s="30"/>
    </row>
    <row r="1268" spans="1:38">
      <c r="A1268" s="32">
        <v>41081</v>
      </c>
      <c r="B1268" s="9">
        <v>50</v>
      </c>
      <c r="C1268" s="33">
        <v>6.6615142860000001</v>
      </c>
      <c r="D1268" s="34">
        <f t="shared" si="110"/>
        <v>12.359433433493104</v>
      </c>
      <c r="E1268" s="34">
        <v>1726566.5591934801</v>
      </c>
      <c r="F1268" s="3" t="e">
        <f ca="1">VLOOKUP(A1268,ERCOT_345kv_West_ATC!A:B,2)</f>
        <v>#N/A</v>
      </c>
      <c r="G1268" s="3">
        <f>VLOOKUP(A1268,ERCOT_345kv_West_ATC!G:H,2)</f>
        <v>3.4750000000000001</v>
      </c>
      <c r="I1268" s="5">
        <f t="shared" si="111"/>
        <v>6</v>
      </c>
      <c r="J1268" s="4">
        <f t="shared" si="112"/>
        <v>144</v>
      </c>
      <c r="K1268" s="4">
        <f t="shared" si="108"/>
        <v>7200</v>
      </c>
      <c r="L1268" s="6">
        <f t="shared" si="109"/>
        <v>47962.902859200003</v>
      </c>
      <c r="N1268" s="22">
        <f t="shared" si="113"/>
        <v>3880.6716438331441</v>
      </c>
      <c r="O1268" s="14">
        <f t="shared" si="114"/>
        <v>58255097523.229179</v>
      </c>
      <c r="Q1268" s="22"/>
      <c r="V1268" s="16"/>
      <c r="W1268" s="16"/>
      <c r="X1268" s="16"/>
      <c r="Z1268" s="15"/>
      <c r="AA1268" s="16"/>
      <c r="AB1268" s="3"/>
      <c r="AC1268" s="69"/>
      <c r="AD1268" s="3"/>
      <c r="AF1268" s="29"/>
      <c r="AG1268" s="30"/>
      <c r="AH1268" s="29"/>
      <c r="AI1268" s="29"/>
      <c r="AJ1268" s="31"/>
      <c r="AK1268" s="29"/>
      <c r="AL1268" s="30"/>
    </row>
    <row r="1269" spans="1:38">
      <c r="A1269" s="32">
        <v>41082</v>
      </c>
      <c r="B1269" s="9">
        <v>50</v>
      </c>
      <c r="C1269" s="33">
        <v>6.5253525000000003</v>
      </c>
      <c r="D1269" s="34">
        <f t="shared" si="110"/>
        <v>12.359433433493104</v>
      </c>
      <c r="E1269" s="34">
        <v>1726566.5591934801</v>
      </c>
      <c r="F1269" s="3" t="e">
        <f ca="1">VLOOKUP(A1269,ERCOT_345kv_West_ATC!A:B,2)</f>
        <v>#N/A</v>
      </c>
      <c r="G1269" s="3">
        <f>VLOOKUP(A1269,ERCOT_345kv_West_ATC!G:H,2)</f>
        <v>3.512</v>
      </c>
      <c r="I1269" s="5">
        <f t="shared" si="111"/>
        <v>6</v>
      </c>
      <c r="J1269" s="4">
        <f t="shared" si="112"/>
        <v>144</v>
      </c>
      <c r="K1269" s="4">
        <f t="shared" si="108"/>
        <v>7200</v>
      </c>
      <c r="L1269" s="6">
        <f t="shared" si="109"/>
        <v>46982.538</v>
      </c>
      <c r="N1269" s="22">
        <f t="shared" si="113"/>
        <v>3801.3504626094732</v>
      </c>
      <c r="O1269" s="14">
        <f t="shared" si="114"/>
        <v>58255097523.229179</v>
      </c>
      <c r="Q1269" s="22"/>
      <c r="V1269" s="16"/>
      <c r="W1269" s="16"/>
      <c r="X1269" s="16"/>
      <c r="Z1269" s="15"/>
      <c r="AA1269" s="16"/>
      <c r="AB1269" s="3"/>
      <c r="AC1269" s="69"/>
      <c r="AD1269" s="3"/>
      <c r="AF1269" s="29"/>
      <c r="AG1269" s="30"/>
      <c r="AH1269" s="29"/>
      <c r="AI1269" s="29"/>
      <c r="AJ1269" s="31"/>
      <c r="AK1269" s="29"/>
      <c r="AL1269" s="30"/>
    </row>
    <row r="1270" spans="1:38">
      <c r="A1270" s="32">
        <v>41083</v>
      </c>
      <c r="B1270" s="9">
        <v>50</v>
      </c>
      <c r="C1270" s="33">
        <v>6.439432</v>
      </c>
      <c r="D1270" s="34">
        <f t="shared" si="110"/>
        <v>12.359433433493104</v>
      </c>
      <c r="E1270" s="34">
        <v>1726566.5591934801</v>
      </c>
      <c r="F1270" s="3" t="e">
        <f ca="1">VLOOKUP(A1270,ERCOT_345kv_West_ATC!A:B,2)</f>
        <v>#N/A</v>
      </c>
      <c r="G1270" s="3">
        <f>VLOOKUP(A1270,ERCOT_345kv_West_ATC!G:H,2)</f>
        <v>3.512</v>
      </c>
      <c r="I1270" s="5">
        <f t="shared" si="111"/>
        <v>6</v>
      </c>
      <c r="J1270" s="4">
        <f t="shared" si="112"/>
        <v>144</v>
      </c>
      <c r="K1270" s="4">
        <f t="shared" si="108"/>
        <v>7200</v>
      </c>
      <c r="L1270" s="6">
        <f t="shared" si="109"/>
        <v>46363.910400000001</v>
      </c>
      <c r="N1270" s="22">
        <f t="shared" si="113"/>
        <v>3751.2973915420271</v>
      </c>
      <c r="O1270" s="14">
        <f t="shared" si="114"/>
        <v>58255097523.229179</v>
      </c>
      <c r="Q1270" s="22"/>
      <c r="V1270" s="16"/>
      <c r="W1270" s="16"/>
      <c r="X1270" s="16"/>
      <c r="Z1270" s="15"/>
      <c r="AA1270" s="16"/>
      <c r="AB1270" s="3"/>
      <c r="AC1270" s="69"/>
      <c r="AD1270" s="3"/>
      <c r="AF1270" s="29"/>
      <c r="AG1270" s="30"/>
      <c r="AH1270" s="29"/>
      <c r="AI1270" s="29"/>
      <c r="AJ1270" s="31"/>
      <c r="AK1270" s="29"/>
      <c r="AL1270" s="30"/>
    </row>
    <row r="1271" spans="1:38">
      <c r="A1271" s="32">
        <v>41084</v>
      </c>
      <c r="B1271" s="9">
        <v>50</v>
      </c>
      <c r="C1271" s="33">
        <v>6.350021667</v>
      </c>
      <c r="D1271" s="34">
        <f t="shared" si="110"/>
        <v>12.359433433493104</v>
      </c>
      <c r="E1271" s="34">
        <v>1726566.5591934801</v>
      </c>
      <c r="F1271" s="3" t="e">
        <f ca="1">VLOOKUP(A1271,ERCOT_345kv_West_ATC!A:B,2)</f>
        <v>#N/A</v>
      </c>
      <c r="G1271" s="3">
        <f>VLOOKUP(A1271,ERCOT_345kv_West_ATC!G:H,2)</f>
        <v>3.512</v>
      </c>
      <c r="I1271" s="5">
        <f t="shared" si="111"/>
        <v>6</v>
      </c>
      <c r="J1271" s="4">
        <f t="shared" si="112"/>
        <v>144</v>
      </c>
      <c r="K1271" s="4">
        <f t="shared" si="108"/>
        <v>7200</v>
      </c>
      <c r="L1271" s="6">
        <f t="shared" si="109"/>
        <v>45720.156002399999</v>
      </c>
      <c r="N1271" s="22">
        <f t="shared" si="113"/>
        <v>3699.2113148570329</v>
      </c>
      <c r="O1271" s="14">
        <f t="shared" si="114"/>
        <v>58255097523.229179</v>
      </c>
      <c r="Q1271" s="22"/>
      <c r="V1271" s="16"/>
      <c r="W1271" s="16"/>
      <c r="X1271" s="16"/>
      <c r="Z1271" s="15"/>
      <c r="AA1271" s="16"/>
      <c r="AB1271" s="3"/>
      <c r="AC1271" s="69"/>
      <c r="AD1271" s="3"/>
      <c r="AF1271" s="29"/>
      <c r="AG1271" s="30"/>
      <c r="AH1271" s="29"/>
      <c r="AI1271" s="29"/>
      <c r="AJ1271" s="31"/>
      <c r="AK1271" s="29"/>
      <c r="AL1271" s="30"/>
    </row>
    <row r="1272" spans="1:38">
      <c r="A1272" s="32">
        <v>41085</v>
      </c>
      <c r="B1272" s="9">
        <v>50</v>
      </c>
      <c r="C1272" s="33">
        <v>6.3084414290000002</v>
      </c>
      <c r="D1272" s="34">
        <f t="shared" si="110"/>
        <v>12.359433433493104</v>
      </c>
      <c r="E1272" s="34">
        <v>1726566.5591934801</v>
      </c>
      <c r="F1272" s="3" t="e">
        <f ca="1">VLOOKUP(A1272,ERCOT_345kv_West_ATC!A:B,2)</f>
        <v>#N/A</v>
      </c>
      <c r="G1272" s="3">
        <f>VLOOKUP(A1272,ERCOT_345kv_West_ATC!G:H,2)</f>
        <v>3.5369999999999999</v>
      </c>
      <c r="I1272" s="5">
        <f t="shared" si="111"/>
        <v>6</v>
      </c>
      <c r="J1272" s="4">
        <f t="shared" si="112"/>
        <v>144</v>
      </c>
      <c r="K1272" s="4">
        <f t="shared" si="108"/>
        <v>7200</v>
      </c>
      <c r="L1272" s="6">
        <f t="shared" si="109"/>
        <v>45420.7782888</v>
      </c>
      <c r="N1272" s="22">
        <f t="shared" si="113"/>
        <v>3674.9887066597425</v>
      </c>
      <c r="O1272" s="14">
        <f t="shared" si="114"/>
        <v>58255097523.229179</v>
      </c>
      <c r="Q1272" s="22"/>
      <c r="V1272" s="16"/>
      <c r="W1272" s="16"/>
      <c r="X1272" s="16"/>
      <c r="Z1272" s="15"/>
      <c r="AA1272" s="16"/>
      <c r="AB1272" s="3"/>
      <c r="AC1272" s="69"/>
      <c r="AD1272" s="3"/>
      <c r="AF1272" s="29"/>
      <c r="AG1272" s="30"/>
      <c r="AH1272" s="29"/>
      <c r="AI1272" s="29"/>
      <c r="AJ1272" s="31"/>
      <c r="AK1272" s="29"/>
      <c r="AL1272" s="30"/>
    </row>
    <row r="1273" spans="1:38">
      <c r="A1273" s="32">
        <v>41086</v>
      </c>
      <c r="B1273" s="9">
        <v>50</v>
      </c>
      <c r="C1273" s="33">
        <v>6.4195000000000002</v>
      </c>
      <c r="D1273" s="34">
        <f t="shared" si="110"/>
        <v>12.359433433493104</v>
      </c>
      <c r="E1273" s="34">
        <v>1726566.5591934801</v>
      </c>
      <c r="F1273" s="3" t="e">
        <f ca="1">VLOOKUP(A1273,ERCOT_345kv_West_ATC!A:B,2)</f>
        <v>#N/A</v>
      </c>
      <c r="G1273" s="3">
        <f>VLOOKUP(A1273,ERCOT_345kv_West_ATC!G:H,2)</f>
        <v>3.5819999999999999</v>
      </c>
      <c r="I1273" s="5">
        <f t="shared" si="111"/>
        <v>6</v>
      </c>
      <c r="J1273" s="4">
        <f t="shared" si="112"/>
        <v>144</v>
      </c>
      <c r="K1273" s="4">
        <f t="shared" si="108"/>
        <v>7200</v>
      </c>
      <c r="L1273" s="6">
        <f t="shared" si="109"/>
        <v>46220.4</v>
      </c>
      <c r="N1273" s="22">
        <f t="shared" si="113"/>
        <v>3739.6859855036973</v>
      </c>
      <c r="O1273" s="14">
        <f t="shared" si="114"/>
        <v>58255097523.229179</v>
      </c>
      <c r="Q1273" s="22"/>
      <c r="V1273" s="16"/>
      <c r="W1273" s="16"/>
      <c r="X1273" s="16"/>
      <c r="Z1273" s="15"/>
      <c r="AA1273" s="16"/>
      <c r="AB1273" s="3"/>
      <c r="AC1273" s="69"/>
      <c r="AD1273" s="3"/>
      <c r="AF1273" s="29"/>
      <c r="AG1273" s="30"/>
      <c r="AH1273" s="29"/>
      <c r="AI1273" s="29"/>
      <c r="AJ1273" s="31"/>
      <c r="AK1273" s="29"/>
      <c r="AL1273" s="30"/>
    </row>
    <row r="1274" spans="1:38">
      <c r="A1274" s="32">
        <v>41087</v>
      </c>
      <c r="B1274" s="9">
        <v>50</v>
      </c>
      <c r="C1274" s="33">
        <v>6.6223372730000003</v>
      </c>
      <c r="D1274" s="34">
        <f t="shared" si="110"/>
        <v>12.359433433493104</v>
      </c>
      <c r="E1274" s="34">
        <v>1726566.5591934801</v>
      </c>
      <c r="F1274" s="3" t="e">
        <f ca="1">VLOOKUP(A1274,ERCOT_345kv_West_ATC!A:B,2)</f>
        <v>#N/A</v>
      </c>
      <c r="G1274" s="3">
        <f>VLOOKUP(A1274,ERCOT_345kv_West_ATC!G:H,2)</f>
        <v>3.5649999999999999</v>
      </c>
      <c r="I1274" s="5">
        <f t="shared" si="111"/>
        <v>6</v>
      </c>
      <c r="J1274" s="4">
        <f t="shared" si="112"/>
        <v>144</v>
      </c>
      <c r="K1274" s="4">
        <f t="shared" ref="K1274:K1337" si="115">J1274*B1274</f>
        <v>7200</v>
      </c>
      <c r="L1274" s="6">
        <f t="shared" ref="L1274:L1337" si="116">K1274*C1274</f>
        <v>47680.828365600006</v>
      </c>
      <c r="N1274" s="22">
        <f t="shared" si="113"/>
        <v>3857.849036703306</v>
      </c>
      <c r="O1274" s="14">
        <f t="shared" si="114"/>
        <v>58255097523.229179</v>
      </c>
      <c r="Q1274" s="22"/>
      <c r="V1274" s="16"/>
      <c r="W1274" s="16"/>
      <c r="X1274" s="16"/>
      <c r="Z1274" s="15"/>
      <c r="AA1274" s="16"/>
      <c r="AB1274" s="3"/>
      <c r="AC1274" s="69"/>
      <c r="AD1274" s="3"/>
      <c r="AF1274" s="29"/>
      <c r="AG1274" s="30"/>
      <c r="AH1274" s="29"/>
      <c r="AI1274" s="29"/>
      <c r="AJ1274" s="31"/>
      <c r="AK1274" s="29"/>
      <c r="AL1274" s="30"/>
    </row>
    <row r="1275" spans="1:38">
      <c r="A1275" s="32">
        <v>41088</v>
      </c>
      <c r="B1275" s="9">
        <v>50</v>
      </c>
      <c r="C1275" s="33">
        <v>6.6059466670000004</v>
      </c>
      <c r="D1275" s="34">
        <f t="shared" si="110"/>
        <v>12.359433433493104</v>
      </c>
      <c r="E1275" s="34">
        <v>1726566.5591934801</v>
      </c>
      <c r="F1275" s="3" t="e">
        <f ca="1">VLOOKUP(A1275,ERCOT_345kv_West_ATC!A:B,2)</f>
        <v>#N/A</v>
      </c>
      <c r="G1275" s="3">
        <f>VLOOKUP(A1275,ERCOT_345kv_West_ATC!G:H,2)</f>
        <v>3.5249999999999999</v>
      </c>
      <c r="I1275" s="5">
        <f t="shared" si="111"/>
        <v>6</v>
      </c>
      <c r="J1275" s="4">
        <f t="shared" si="112"/>
        <v>144</v>
      </c>
      <c r="K1275" s="4">
        <f t="shared" si="115"/>
        <v>7200</v>
      </c>
      <c r="L1275" s="6">
        <f t="shared" si="116"/>
        <v>47562.816002400003</v>
      </c>
      <c r="N1275" s="22">
        <f t="shared" si="113"/>
        <v>3848.3006731933579</v>
      </c>
      <c r="O1275" s="14">
        <f t="shared" si="114"/>
        <v>58255097523.229179</v>
      </c>
      <c r="Q1275" s="22"/>
      <c r="V1275" s="16"/>
      <c r="W1275" s="16"/>
      <c r="X1275" s="16"/>
      <c r="Z1275" s="15"/>
      <c r="AA1275" s="16"/>
      <c r="AB1275" s="3"/>
      <c r="AC1275" s="69"/>
      <c r="AD1275" s="3"/>
      <c r="AF1275" s="29"/>
      <c r="AG1275" s="30"/>
      <c r="AH1275" s="29"/>
      <c r="AI1275" s="29"/>
      <c r="AJ1275" s="31"/>
      <c r="AK1275" s="29"/>
      <c r="AL1275" s="30"/>
    </row>
    <row r="1276" spans="1:38">
      <c r="A1276" s="32">
        <v>41089</v>
      </c>
      <c r="B1276" s="9">
        <v>50</v>
      </c>
      <c r="C1276" s="33">
        <v>6.6512055559999999</v>
      </c>
      <c r="D1276" s="34">
        <f t="shared" si="110"/>
        <v>12.359433433493104</v>
      </c>
      <c r="E1276" s="34">
        <v>1726566.5591934801</v>
      </c>
      <c r="F1276" s="3" t="e">
        <f ca="1">VLOOKUP(A1276,ERCOT_345kv_West_ATC!A:B,2)</f>
        <v>#N/A</v>
      </c>
      <c r="G1276" s="3">
        <f>VLOOKUP(A1276,ERCOT_345kv_West_ATC!G:H,2)</f>
        <v>3.58</v>
      </c>
      <c r="I1276" s="5">
        <f t="shared" si="111"/>
        <v>6</v>
      </c>
      <c r="J1276" s="4">
        <f t="shared" si="112"/>
        <v>144</v>
      </c>
      <c r="K1276" s="4">
        <f t="shared" si="115"/>
        <v>7200</v>
      </c>
      <c r="L1276" s="6">
        <f t="shared" si="116"/>
        <v>47888.680003199996</v>
      </c>
      <c r="N1276" s="22">
        <f t="shared" si="113"/>
        <v>3874.6662831182371</v>
      </c>
      <c r="O1276" s="14">
        <f t="shared" si="114"/>
        <v>58255097523.229179</v>
      </c>
      <c r="Q1276" s="22"/>
      <c r="V1276" s="16"/>
      <c r="W1276" s="16"/>
      <c r="X1276" s="16"/>
      <c r="Z1276" s="15"/>
      <c r="AA1276" s="16"/>
      <c r="AB1276" s="3"/>
      <c r="AC1276" s="69"/>
      <c r="AD1276" s="3"/>
      <c r="AF1276" s="29"/>
      <c r="AG1276" s="30"/>
      <c r="AH1276" s="29"/>
      <c r="AI1276" s="29"/>
      <c r="AJ1276" s="31"/>
      <c r="AK1276" s="29"/>
      <c r="AL1276" s="30"/>
    </row>
    <row r="1277" spans="1:38">
      <c r="A1277" s="32">
        <v>41090</v>
      </c>
      <c r="B1277" s="9">
        <v>50</v>
      </c>
      <c r="C1277" s="33">
        <v>6.6899674999999998</v>
      </c>
      <c r="D1277" s="34">
        <f t="shared" si="110"/>
        <v>12.359433433493104</v>
      </c>
      <c r="E1277" s="34">
        <v>1726566.5591934801</v>
      </c>
      <c r="F1277" s="3" t="e">
        <f ca="1">VLOOKUP(A1277,ERCOT_345kv_West_ATC!A:B,2)</f>
        <v>#N/A</v>
      </c>
      <c r="G1277" s="3">
        <f>VLOOKUP(A1277,ERCOT_345kv_West_ATC!G:H,2)</f>
        <v>3.58</v>
      </c>
      <c r="I1277" s="5">
        <f t="shared" si="111"/>
        <v>6</v>
      </c>
      <c r="J1277" s="4">
        <f t="shared" si="112"/>
        <v>144</v>
      </c>
      <c r="K1277" s="4">
        <f t="shared" si="115"/>
        <v>7200</v>
      </c>
      <c r="L1277" s="6">
        <f t="shared" si="116"/>
        <v>48167.765999999996</v>
      </c>
      <c r="N1277" s="22">
        <f t="shared" si="113"/>
        <v>3897.2470913973366</v>
      </c>
      <c r="O1277" s="14">
        <f t="shared" si="114"/>
        <v>58255097523.229179</v>
      </c>
      <c r="Q1277" s="22"/>
      <c r="V1277" s="16"/>
      <c r="W1277" s="16"/>
      <c r="X1277" s="16"/>
      <c r="Z1277" s="15"/>
      <c r="AA1277" s="16"/>
      <c r="AB1277" s="3"/>
      <c r="AC1277" s="69"/>
      <c r="AD1277" s="3"/>
      <c r="AF1277" s="29"/>
      <c r="AG1277" s="30"/>
      <c r="AH1277" s="29"/>
      <c r="AI1277" s="29"/>
      <c r="AJ1277" s="31"/>
      <c r="AK1277" s="29"/>
      <c r="AL1277" s="30"/>
    </row>
    <row r="1278" spans="1:38">
      <c r="A1278" s="32">
        <v>41091</v>
      </c>
      <c r="B1278" s="9">
        <v>50</v>
      </c>
      <c r="C1278" s="33">
        <v>6.6289899999999999</v>
      </c>
      <c r="D1278" s="34">
        <f t="shared" si="110"/>
        <v>12.359433433493104</v>
      </c>
      <c r="E1278" s="34">
        <v>1726566.5591934801</v>
      </c>
      <c r="F1278" s="3" t="e">
        <f ca="1">VLOOKUP(A1278,ERCOT_345kv_West_ATC!A:B,2)</f>
        <v>#N/A</v>
      </c>
      <c r="G1278" s="3">
        <f>VLOOKUP(A1278,ERCOT_345kv_West_ATC!G:H,2)</f>
        <v>3.58</v>
      </c>
      <c r="I1278" s="5">
        <f t="shared" si="111"/>
        <v>6</v>
      </c>
      <c r="J1278" s="4">
        <f t="shared" si="112"/>
        <v>144</v>
      </c>
      <c r="K1278" s="4">
        <f t="shared" si="115"/>
        <v>7200</v>
      </c>
      <c r="L1278" s="6">
        <f t="shared" si="116"/>
        <v>47728.728000000003</v>
      </c>
      <c r="N1278" s="22">
        <f t="shared" si="113"/>
        <v>3861.7245893051099</v>
      </c>
      <c r="O1278" s="14">
        <f t="shared" si="114"/>
        <v>58255097523.229179</v>
      </c>
      <c r="Q1278" s="22"/>
      <c r="V1278" s="16"/>
      <c r="W1278" s="16"/>
      <c r="X1278" s="16"/>
      <c r="Z1278" s="15"/>
      <c r="AA1278" s="16"/>
      <c r="AB1278" s="3"/>
      <c r="AC1278" s="69"/>
      <c r="AD1278" s="3"/>
      <c r="AF1278" s="29"/>
      <c r="AG1278" s="30"/>
      <c r="AH1278" s="29"/>
      <c r="AI1278" s="29"/>
      <c r="AJ1278" s="31"/>
      <c r="AK1278" s="29"/>
      <c r="AL1278" s="30"/>
    </row>
    <row r="1279" spans="1:38">
      <c r="A1279" s="32">
        <v>41092</v>
      </c>
      <c r="B1279" s="9">
        <v>50</v>
      </c>
      <c r="C1279" s="33">
        <v>6.7600609089999999</v>
      </c>
      <c r="D1279" s="34">
        <f t="shared" si="110"/>
        <v>12.359433433493104</v>
      </c>
      <c r="E1279" s="34">
        <v>1726566.5591934801</v>
      </c>
      <c r="F1279" s="3" t="e">
        <f ca="1">VLOOKUP(A1279,ERCOT_345kv_West_ATC!A:B,2)</f>
        <v>#N/A</v>
      </c>
      <c r="G1279" s="3">
        <f>VLOOKUP(A1279,ERCOT_345kv_West_ATC!G:H,2)</f>
        <v>3.581</v>
      </c>
      <c r="I1279" s="5">
        <f t="shared" si="111"/>
        <v>6</v>
      </c>
      <c r="J1279" s="4">
        <f t="shared" si="112"/>
        <v>144</v>
      </c>
      <c r="K1279" s="4">
        <f t="shared" si="115"/>
        <v>7200</v>
      </c>
      <c r="L1279" s="6">
        <f t="shared" si="116"/>
        <v>48672.438544799996</v>
      </c>
      <c r="N1279" s="22">
        <f t="shared" si="113"/>
        <v>3938.0800751676425</v>
      </c>
      <c r="O1279" s="14">
        <f t="shared" si="114"/>
        <v>58255097523.229179</v>
      </c>
      <c r="Q1279" s="22"/>
      <c r="V1279" s="16"/>
      <c r="W1279" s="16"/>
      <c r="X1279" s="16"/>
      <c r="Z1279" s="15"/>
      <c r="AA1279" s="16"/>
      <c r="AB1279" s="3"/>
      <c r="AC1279" s="69"/>
      <c r="AD1279" s="3"/>
      <c r="AF1279" s="29"/>
      <c r="AG1279" s="30"/>
      <c r="AH1279" s="29"/>
      <c r="AI1279" s="29"/>
      <c r="AJ1279" s="31"/>
      <c r="AK1279" s="29"/>
      <c r="AL1279" s="30"/>
    </row>
    <row r="1280" spans="1:38">
      <c r="A1280" s="32">
        <v>41093</v>
      </c>
      <c r="B1280" s="9">
        <v>50</v>
      </c>
      <c r="C1280" s="33">
        <v>6.4499719999999998</v>
      </c>
      <c r="D1280" s="34">
        <f t="shared" si="110"/>
        <v>12.359433433493104</v>
      </c>
      <c r="E1280" s="34">
        <v>1726566.5591934801</v>
      </c>
      <c r="F1280" s="3" t="e">
        <f ca="1">VLOOKUP(A1280,ERCOT_345kv_West_ATC!A:B,2)</f>
        <v>#N/A</v>
      </c>
      <c r="G1280" s="3">
        <f>VLOOKUP(A1280,ERCOT_345kv_West_ATC!G:H,2)</f>
        <v>3.637</v>
      </c>
      <c r="I1280" s="5">
        <f t="shared" si="111"/>
        <v>6</v>
      </c>
      <c r="J1280" s="4">
        <f t="shared" si="112"/>
        <v>144</v>
      </c>
      <c r="K1280" s="4">
        <f t="shared" si="115"/>
        <v>7200</v>
      </c>
      <c r="L1280" s="6">
        <f t="shared" si="116"/>
        <v>46439.7984</v>
      </c>
      <c r="N1280" s="22">
        <f t="shared" si="113"/>
        <v>3757.4374788209752</v>
      </c>
      <c r="O1280" s="14">
        <f t="shared" si="114"/>
        <v>58255097523.229179</v>
      </c>
      <c r="Q1280" s="22"/>
      <c r="V1280" s="16"/>
      <c r="W1280" s="16"/>
      <c r="X1280" s="16"/>
      <c r="Z1280" s="15"/>
      <c r="AA1280" s="16"/>
      <c r="AB1280" s="3"/>
      <c r="AC1280" s="69"/>
      <c r="AD1280" s="3"/>
      <c r="AF1280" s="29"/>
      <c r="AG1280" s="30"/>
      <c r="AH1280" s="29"/>
      <c r="AI1280" s="29"/>
      <c r="AJ1280" s="31"/>
      <c r="AK1280" s="29"/>
      <c r="AL1280" s="30"/>
    </row>
    <row r="1281" spans="1:38">
      <c r="A1281" s="32">
        <v>41094</v>
      </c>
      <c r="B1281" s="9">
        <v>50</v>
      </c>
      <c r="C1281" s="33">
        <v>6.5101000000000004</v>
      </c>
      <c r="D1281" s="34">
        <f t="shared" si="110"/>
        <v>12.537591224658273</v>
      </c>
      <c r="E1281" s="34">
        <v>1751454.53534067</v>
      </c>
      <c r="F1281" s="3" t="e">
        <f ca="1">VLOOKUP(A1281,ERCOT_345kv_West_ATC!A:B,2)</f>
        <v>#N/A</v>
      </c>
      <c r="G1281" s="3">
        <f>VLOOKUP(A1281,ERCOT_345kv_West_ATC!G:H,2)</f>
        <v>3.637</v>
      </c>
      <c r="I1281" s="5">
        <f t="shared" si="111"/>
        <v>6</v>
      </c>
      <c r="J1281" s="4">
        <f t="shared" si="112"/>
        <v>144</v>
      </c>
      <c r="K1281" s="4">
        <f t="shared" si="115"/>
        <v>7200</v>
      </c>
      <c r="L1281" s="6">
        <f t="shared" si="116"/>
        <v>46872.72</v>
      </c>
      <c r="N1281" s="22">
        <f t="shared" si="113"/>
        <v>3738.5745922082074</v>
      </c>
      <c r="O1281" s="14">
        <f t="shared" si="114"/>
        <v>57427299000.141426</v>
      </c>
      <c r="Q1281" s="22"/>
      <c r="V1281" s="16"/>
      <c r="W1281" s="16"/>
      <c r="X1281" s="16"/>
      <c r="Z1281" s="15"/>
      <c r="AA1281" s="16"/>
      <c r="AB1281" s="3"/>
      <c r="AC1281" s="69"/>
      <c r="AD1281" s="3"/>
      <c r="AF1281" s="29"/>
      <c r="AG1281" s="30"/>
      <c r="AH1281" s="29"/>
      <c r="AI1281" s="29"/>
      <c r="AJ1281" s="31"/>
      <c r="AK1281" s="29"/>
      <c r="AL1281" s="30"/>
    </row>
    <row r="1282" spans="1:38">
      <c r="A1282" s="32">
        <v>41095</v>
      </c>
      <c r="B1282" s="9">
        <v>50</v>
      </c>
      <c r="C1282" s="33">
        <v>6.6588833330000003</v>
      </c>
      <c r="D1282" s="34">
        <f t="shared" si="110"/>
        <v>12.537591224658273</v>
      </c>
      <c r="E1282" s="34">
        <v>1751454.53534067</v>
      </c>
      <c r="F1282" s="3" t="e">
        <f ca="1">VLOOKUP(A1282,ERCOT_345kv_West_ATC!A:B,2)</f>
        <v>#N/A</v>
      </c>
      <c r="G1282" s="3">
        <f>VLOOKUP(A1282,ERCOT_345kv_West_ATC!G:H,2)</f>
        <v>3.65</v>
      </c>
      <c r="I1282" s="5">
        <f t="shared" si="111"/>
        <v>6</v>
      </c>
      <c r="J1282" s="4">
        <f t="shared" si="112"/>
        <v>144</v>
      </c>
      <c r="K1282" s="4">
        <f t="shared" si="115"/>
        <v>7200</v>
      </c>
      <c r="L1282" s="6">
        <f t="shared" si="116"/>
        <v>47943.959997600003</v>
      </c>
      <c r="N1282" s="22">
        <f t="shared" si="113"/>
        <v>3824.0168417124933</v>
      </c>
      <c r="O1282" s="14">
        <f t="shared" si="114"/>
        <v>57427299000.141426</v>
      </c>
      <c r="Q1282" s="22"/>
      <c r="V1282" s="16"/>
      <c r="W1282" s="16"/>
      <c r="X1282" s="16"/>
      <c r="Z1282" s="15"/>
      <c r="AA1282" s="16"/>
      <c r="AB1282" s="3"/>
      <c r="AC1282" s="69"/>
      <c r="AD1282" s="3"/>
      <c r="AF1282" s="29"/>
      <c r="AG1282" s="30"/>
      <c r="AH1282" s="29"/>
      <c r="AI1282" s="29"/>
      <c r="AJ1282" s="31"/>
      <c r="AK1282" s="29"/>
      <c r="AL1282" s="30"/>
    </row>
    <row r="1283" spans="1:38">
      <c r="A1283" s="32">
        <v>41096</v>
      </c>
      <c r="B1283" s="9">
        <v>50</v>
      </c>
      <c r="C1283" s="33">
        <v>6.6287399999999996</v>
      </c>
      <c r="D1283" s="34">
        <f t="shared" si="110"/>
        <v>12.537591224658273</v>
      </c>
      <c r="E1283" s="34">
        <v>1751454.53534067</v>
      </c>
      <c r="F1283" s="3" t="e">
        <f ca="1">VLOOKUP(A1283,ERCOT_345kv_West_ATC!A:B,2)</f>
        <v>#N/A</v>
      </c>
      <c r="G1283" s="3">
        <f>VLOOKUP(A1283,ERCOT_345kv_West_ATC!G:H,2)</f>
        <v>3.5310000000000001</v>
      </c>
      <c r="I1283" s="5">
        <f t="shared" si="111"/>
        <v>6</v>
      </c>
      <c r="J1283" s="4">
        <f t="shared" si="112"/>
        <v>144</v>
      </c>
      <c r="K1283" s="4">
        <f t="shared" si="115"/>
        <v>7200</v>
      </c>
      <c r="L1283" s="6">
        <f t="shared" si="116"/>
        <v>47726.928</v>
      </c>
      <c r="N1283" s="22">
        <f t="shared" si="113"/>
        <v>3806.7063397419747</v>
      </c>
      <c r="O1283" s="14">
        <f t="shared" si="114"/>
        <v>57427299000.141426</v>
      </c>
      <c r="Q1283" s="22"/>
      <c r="V1283" s="16"/>
      <c r="W1283" s="16"/>
      <c r="X1283" s="16"/>
      <c r="Z1283" s="15"/>
      <c r="AA1283" s="16"/>
      <c r="AB1283" s="3"/>
      <c r="AC1283" s="69"/>
      <c r="AD1283" s="3"/>
      <c r="AF1283" s="29"/>
      <c r="AG1283" s="30"/>
      <c r="AH1283" s="29"/>
      <c r="AI1283" s="29"/>
      <c r="AJ1283" s="31"/>
      <c r="AK1283" s="29"/>
      <c r="AL1283" s="30"/>
    </row>
    <row r="1284" spans="1:38">
      <c r="A1284" s="32">
        <v>41097</v>
      </c>
      <c r="B1284" s="9">
        <v>50</v>
      </c>
      <c r="C1284" s="33">
        <v>6.7784275000000003</v>
      </c>
      <c r="D1284" s="34">
        <f t="shared" si="110"/>
        <v>12.537591224658273</v>
      </c>
      <c r="E1284" s="34">
        <v>1751454.53534067</v>
      </c>
      <c r="F1284" s="3" t="e">
        <f ca="1">VLOOKUP(A1284,ERCOT_345kv_West_ATC!A:B,2)</f>
        <v>#N/A</v>
      </c>
      <c r="G1284" s="3">
        <f>VLOOKUP(A1284,ERCOT_345kv_West_ATC!G:H,2)</f>
        <v>3.5310000000000001</v>
      </c>
      <c r="I1284" s="5">
        <f t="shared" si="111"/>
        <v>6</v>
      </c>
      <c r="J1284" s="4">
        <f t="shared" si="112"/>
        <v>144</v>
      </c>
      <c r="K1284" s="4">
        <f t="shared" si="115"/>
        <v>7200</v>
      </c>
      <c r="L1284" s="6">
        <f t="shared" si="116"/>
        <v>48804.678</v>
      </c>
      <c r="N1284" s="22">
        <f t="shared" si="113"/>
        <v>3892.6678279328116</v>
      </c>
      <c r="O1284" s="14">
        <f t="shared" si="114"/>
        <v>57427299000.141426</v>
      </c>
      <c r="Q1284" s="22"/>
      <c r="V1284" s="16"/>
      <c r="W1284" s="16"/>
      <c r="X1284" s="16"/>
      <c r="Z1284" s="15"/>
      <c r="AA1284" s="16"/>
      <c r="AB1284" s="3"/>
      <c r="AC1284" s="69"/>
      <c r="AD1284" s="3"/>
      <c r="AF1284" s="29"/>
      <c r="AG1284" s="30"/>
      <c r="AH1284" s="29"/>
      <c r="AI1284" s="29"/>
      <c r="AJ1284" s="31"/>
      <c r="AK1284" s="29"/>
      <c r="AL1284" s="30"/>
    </row>
    <row r="1285" spans="1:38">
      <c r="A1285" s="32">
        <v>41098</v>
      </c>
      <c r="B1285" s="9">
        <v>50</v>
      </c>
      <c r="C1285" s="33">
        <v>6.7989800000000002</v>
      </c>
      <c r="D1285" s="34">
        <f t="shared" si="110"/>
        <v>12.537591224658273</v>
      </c>
      <c r="E1285" s="34">
        <v>1751454.53534067</v>
      </c>
      <c r="F1285" s="3" t="e">
        <f ca="1">VLOOKUP(A1285,ERCOT_345kv_West_ATC!A:B,2)</f>
        <v>#N/A</v>
      </c>
      <c r="G1285" s="3">
        <f>VLOOKUP(A1285,ERCOT_345kv_West_ATC!G:H,2)</f>
        <v>3.5310000000000001</v>
      </c>
      <c r="I1285" s="5">
        <f t="shared" si="111"/>
        <v>6</v>
      </c>
      <c r="J1285" s="4">
        <f t="shared" si="112"/>
        <v>144</v>
      </c>
      <c r="K1285" s="4">
        <f t="shared" si="115"/>
        <v>7200</v>
      </c>
      <c r="L1285" s="6">
        <f t="shared" si="116"/>
        <v>48952.656000000003</v>
      </c>
      <c r="N1285" s="22">
        <f t="shared" si="113"/>
        <v>3904.4705735598159</v>
      </c>
      <c r="O1285" s="14">
        <f t="shared" si="114"/>
        <v>57427299000.141426</v>
      </c>
      <c r="Q1285" s="22"/>
      <c r="V1285" s="16"/>
      <c r="W1285" s="16"/>
      <c r="X1285" s="16"/>
      <c r="Z1285" s="15"/>
      <c r="AA1285" s="16"/>
      <c r="AB1285" s="3"/>
      <c r="AC1285" s="69"/>
      <c r="AD1285" s="3"/>
      <c r="AF1285" s="29"/>
      <c r="AG1285" s="30"/>
      <c r="AH1285" s="29"/>
      <c r="AI1285" s="29"/>
      <c r="AJ1285" s="31"/>
      <c r="AK1285" s="29"/>
      <c r="AL1285" s="30"/>
    </row>
    <row r="1286" spans="1:38">
      <c r="A1286" s="32">
        <v>41099</v>
      </c>
      <c r="B1286" s="9">
        <v>50</v>
      </c>
      <c r="C1286" s="33">
        <v>6.9465624999999998</v>
      </c>
      <c r="D1286" s="34">
        <f t="shared" si="110"/>
        <v>12.537591224658273</v>
      </c>
      <c r="E1286" s="34">
        <v>1751454.53534067</v>
      </c>
      <c r="F1286" s="3" t="e">
        <f ca="1">VLOOKUP(A1286,ERCOT_345kv_West_ATC!A:B,2)</f>
        <v>#N/A</v>
      </c>
      <c r="G1286" s="3">
        <f>VLOOKUP(A1286,ERCOT_345kv_West_ATC!G:H,2)</f>
        <v>3.6070000000000002</v>
      </c>
      <c r="I1286" s="5">
        <f t="shared" si="111"/>
        <v>6</v>
      </c>
      <c r="J1286" s="4">
        <f t="shared" si="112"/>
        <v>144</v>
      </c>
      <c r="K1286" s="4">
        <f t="shared" si="115"/>
        <v>7200</v>
      </c>
      <c r="L1286" s="6">
        <f t="shared" si="116"/>
        <v>50015.25</v>
      </c>
      <c r="N1286" s="22">
        <f t="shared" si="113"/>
        <v>3989.2232171066994</v>
      </c>
      <c r="O1286" s="14">
        <f t="shared" si="114"/>
        <v>57427299000.141426</v>
      </c>
      <c r="Q1286" s="22"/>
      <c r="V1286" s="16"/>
      <c r="W1286" s="16"/>
      <c r="X1286" s="16"/>
      <c r="Z1286" s="15"/>
      <c r="AA1286" s="16"/>
      <c r="AB1286" s="3"/>
      <c r="AC1286" s="69"/>
      <c r="AD1286" s="3"/>
      <c r="AF1286" s="29"/>
      <c r="AG1286" s="30"/>
      <c r="AH1286" s="29"/>
      <c r="AI1286" s="29"/>
      <c r="AJ1286" s="31"/>
      <c r="AK1286" s="29"/>
      <c r="AL1286" s="30"/>
    </row>
    <row r="1287" spans="1:38">
      <c r="A1287" s="32">
        <v>41100</v>
      </c>
      <c r="B1287" s="9">
        <v>50</v>
      </c>
      <c r="C1287" s="33">
        <v>7.1998600000000001</v>
      </c>
      <c r="D1287" s="34">
        <f t="shared" si="110"/>
        <v>12.537591224658273</v>
      </c>
      <c r="E1287" s="34">
        <v>1751454.53534067</v>
      </c>
      <c r="F1287" s="3" t="e">
        <f ca="1">VLOOKUP(A1287,ERCOT_345kv_West_ATC!A:B,2)</f>
        <v>#N/A</v>
      </c>
      <c r="G1287" s="3">
        <f>VLOOKUP(A1287,ERCOT_345kv_West_ATC!G:H,2)</f>
        <v>3.544</v>
      </c>
      <c r="I1287" s="5">
        <f t="shared" si="111"/>
        <v>6</v>
      </c>
      <c r="J1287" s="4">
        <f t="shared" si="112"/>
        <v>144</v>
      </c>
      <c r="K1287" s="4">
        <f t="shared" si="115"/>
        <v>7200</v>
      </c>
      <c r="L1287" s="6">
        <f t="shared" si="116"/>
        <v>51838.991999999998</v>
      </c>
      <c r="N1287" s="22">
        <f t="shared" si="113"/>
        <v>4134.6851297915828</v>
      </c>
      <c r="O1287" s="14">
        <f t="shared" si="114"/>
        <v>57427299000.141426</v>
      </c>
      <c r="Q1287" s="22"/>
      <c r="V1287" s="16"/>
      <c r="W1287" s="16"/>
      <c r="X1287" s="16"/>
      <c r="Z1287" s="15"/>
      <c r="AA1287" s="16"/>
      <c r="AB1287" s="3"/>
      <c r="AC1287" s="69"/>
      <c r="AD1287" s="3"/>
      <c r="AF1287" s="29"/>
      <c r="AG1287" s="30"/>
      <c r="AH1287" s="29"/>
      <c r="AI1287" s="29"/>
      <c r="AJ1287" s="31"/>
      <c r="AK1287" s="29"/>
      <c r="AL1287" s="30"/>
    </row>
    <row r="1288" spans="1:38">
      <c r="A1288" s="32">
        <v>41101</v>
      </c>
      <c r="B1288" s="9">
        <v>50</v>
      </c>
      <c r="C1288" s="33">
        <v>7.1672666669999998</v>
      </c>
      <c r="D1288" s="34">
        <f t="shared" si="110"/>
        <v>12.537591224658273</v>
      </c>
      <c r="E1288" s="34">
        <v>1751454.53534067</v>
      </c>
      <c r="F1288" s="3" t="e">
        <f ca="1">VLOOKUP(A1288,ERCOT_345kv_West_ATC!A:B,2)</f>
        <v>#N/A</v>
      </c>
      <c r="G1288" s="3">
        <f>VLOOKUP(A1288,ERCOT_345kv_West_ATC!G:H,2)</f>
        <v>3.617</v>
      </c>
      <c r="I1288" s="5">
        <f t="shared" si="111"/>
        <v>6</v>
      </c>
      <c r="J1288" s="4">
        <f t="shared" si="112"/>
        <v>144</v>
      </c>
      <c r="K1288" s="4">
        <f t="shared" si="115"/>
        <v>7200</v>
      </c>
      <c r="L1288" s="6">
        <f t="shared" si="116"/>
        <v>51604.320002399996</v>
      </c>
      <c r="N1288" s="22">
        <f t="shared" si="113"/>
        <v>4115.9676589955607</v>
      </c>
      <c r="O1288" s="14">
        <f t="shared" si="114"/>
        <v>57427299000.141426</v>
      </c>
      <c r="Q1288" s="22"/>
      <c r="V1288" s="16"/>
      <c r="W1288" s="16"/>
      <c r="X1288" s="16"/>
      <c r="Z1288" s="15"/>
      <c r="AA1288" s="16"/>
      <c r="AB1288" s="3"/>
      <c r="AC1288" s="69"/>
      <c r="AD1288" s="3"/>
      <c r="AF1288" s="29"/>
      <c r="AG1288" s="30"/>
      <c r="AH1288" s="29"/>
      <c r="AI1288" s="29"/>
      <c r="AJ1288" s="31"/>
      <c r="AK1288" s="29"/>
      <c r="AL1288" s="30"/>
    </row>
    <row r="1289" spans="1:38">
      <c r="A1289" s="32">
        <v>41102</v>
      </c>
      <c r="B1289" s="9">
        <v>50</v>
      </c>
      <c r="C1289" s="33">
        <v>7.6887392309999996</v>
      </c>
      <c r="D1289" s="34">
        <f t="shared" si="110"/>
        <v>12.537591224658273</v>
      </c>
      <c r="E1289" s="34">
        <v>1751454.53534067</v>
      </c>
      <c r="F1289" s="3" t="e">
        <f ca="1">VLOOKUP(A1289,ERCOT_345kv_West_ATC!A:B,2)</f>
        <v>#N/A</v>
      </c>
      <c r="G1289" s="3">
        <f>VLOOKUP(A1289,ERCOT_345kv_West_ATC!G:H,2)</f>
        <v>3.629</v>
      </c>
      <c r="I1289" s="5">
        <f t="shared" si="111"/>
        <v>6</v>
      </c>
      <c r="J1289" s="4">
        <f t="shared" si="112"/>
        <v>144</v>
      </c>
      <c r="K1289" s="4">
        <f t="shared" si="115"/>
        <v>7200</v>
      </c>
      <c r="L1289" s="6">
        <f t="shared" si="116"/>
        <v>55358.922463199997</v>
      </c>
      <c r="N1289" s="22">
        <f t="shared" si="113"/>
        <v>4415.4352675275441</v>
      </c>
      <c r="O1289" s="14">
        <f t="shared" si="114"/>
        <v>57427299000.141426</v>
      </c>
      <c r="Q1289" s="22"/>
      <c r="V1289" s="16"/>
      <c r="W1289" s="16"/>
      <c r="X1289" s="16"/>
      <c r="Z1289" s="15"/>
      <c r="AA1289" s="16"/>
      <c r="AB1289" s="3"/>
      <c r="AC1289" s="69"/>
      <c r="AD1289" s="3"/>
      <c r="AF1289" s="29"/>
      <c r="AG1289" s="30"/>
      <c r="AH1289" s="29"/>
      <c r="AI1289" s="29"/>
      <c r="AJ1289" s="31"/>
      <c r="AK1289" s="29"/>
      <c r="AL1289" s="30"/>
    </row>
    <row r="1290" spans="1:38">
      <c r="A1290" s="32">
        <v>41103</v>
      </c>
      <c r="B1290" s="9">
        <v>50</v>
      </c>
      <c r="C1290" s="33">
        <v>7.6462750000000002</v>
      </c>
      <c r="D1290" s="34">
        <f t="shared" si="110"/>
        <v>12.537591224658273</v>
      </c>
      <c r="E1290" s="34">
        <v>1751454.53534067</v>
      </c>
      <c r="F1290" s="3" t="e">
        <f ca="1">VLOOKUP(A1290,ERCOT_345kv_West_ATC!A:B,2)</f>
        <v>#N/A</v>
      </c>
      <c r="G1290" s="3">
        <f>VLOOKUP(A1290,ERCOT_345kv_West_ATC!G:H,2)</f>
        <v>3.6379999999999999</v>
      </c>
      <c r="I1290" s="5">
        <f t="shared" si="111"/>
        <v>6</v>
      </c>
      <c r="J1290" s="4">
        <f t="shared" si="112"/>
        <v>144</v>
      </c>
      <c r="K1290" s="4">
        <f t="shared" si="115"/>
        <v>7200</v>
      </c>
      <c r="L1290" s="6">
        <f t="shared" si="116"/>
        <v>55053.18</v>
      </c>
      <c r="N1290" s="22">
        <f t="shared" si="113"/>
        <v>4391.0492066230636</v>
      </c>
      <c r="O1290" s="14">
        <f t="shared" si="114"/>
        <v>57427299000.141426</v>
      </c>
      <c r="Q1290" s="22"/>
      <c r="V1290" s="16"/>
      <c r="W1290" s="16"/>
      <c r="X1290" s="16"/>
      <c r="Z1290" s="15"/>
      <c r="AA1290" s="16"/>
      <c r="AB1290" s="3"/>
      <c r="AC1290" s="69"/>
      <c r="AD1290" s="3"/>
      <c r="AF1290" s="29"/>
      <c r="AG1290" s="30"/>
      <c r="AH1290" s="29"/>
      <c r="AI1290" s="29"/>
      <c r="AJ1290" s="31"/>
      <c r="AK1290" s="29"/>
      <c r="AL1290" s="30"/>
    </row>
    <row r="1291" spans="1:38">
      <c r="A1291" s="32">
        <v>41104</v>
      </c>
      <c r="B1291" s="9">
        <v>50</v>
      </c>
      <c r="C1291" s="33">
        <v>7.5446980000000003</v>
      </c>
      <c r="D1291" s="34">
        <f t="shared" si="110"/>
        <v>12.537591224658273</v>
      </c>
      <c r="E1291" s="34">
        <v>1751454.53534067</v>
      </c>
      <c r="F1291" s="3" t="e">
        <f ca="1">VLOOKUP(A1291,ERCOT_345kv_West_ATC!A:B,2)</f>
        <v>#N/A</v>
      </c>
      <c r="G1291" s="3">
        <f>VLOOKUP(A1291,ERCOT_345kv_West_ATC!G:H,2)</f>
        <v>3.6379999999999999</v>
      </c>
      <c r="I1291" s="5">
        <f t="shared" si="111"/>
        <v>6</v>
      </c>
      <c r="J1291" s="4">
        <f t="shared" si="112"/>
        <v>144</v>
      </c>
      <c r="K1291" s="4">
        <f t="shared" si="115"/>
        <v>7200</v>
      </c>
      <c r="L1291" s="6">
        <f t="shared" si="116"/>
        <v>54321.825600000004</v>
      </c>
      <c r="N1291" s="22">
        <f t="shared" si="113"/>
        <v>4332.7162791176906</v>
      </c>
      <c r="O1291" s="14">
        <f t="shared" si="114"/>
        <v>57427299000.141426</v>
      </c>
      <c r="Q1291" s="22"/>
      <c r="V1291" s="16"/>
      <c r="W1291" s="16"/>
      <c r="X1291" s="16"/>
      <c r="Z1291" s="15"/>
      <c r="AA1291" s="16"/>
      <c r="AB1291" s="3"/>
      <c r="AC1291" s="69"/>
      <c r="AD1291" s="3"/>
      <c r="AF1291" s="29"/>
      <c r="AG1291" s="30"/>
      <c r="AH1291" s="29"/>
      <c r="AI1291" s="29"/>
      <c r="AJ1291" s="31"/>
      <c r="AK1291" s="29"/>
      <c r="AL1291" s="30"/>
    </row>
    <row r="1292" spans="1:38">
      <c r="A1292" s="32">
        <v>41105</v>
      </c>
      <c r="B1292" s="9">
        <v>50</v>
      </c>
      <c r="C1292" s="33">
        <v>7.6210100000000001</v>
      </c>
      <c r="D1292" s="34">
        <f t="shared" si="110"/>
        <v>12.537591224658273</v>
      </c>
      <c r="E1292" s="34">
        <v>1751454.53534067</v>
      </c>
      <c r="F1292" s="3" t="e">
        <f ca="1">VLOOKUP(A1292,ERCOT_345kv_West_ATC!A:B,2)</f>
        <v>#N/A</v>
      </c>
      <c r="G1292" s="3">
        <f>VLOOKUP(A1292,ERCOT_345kv_West_ATC!G:H,2)</f>
        <v>3.6379999999999999</v>
      </c>
      <c r="I1292" s="5">
        <f t="shared" si="111"/>
        <v>6</v>
      </c>
      <c r="J1292" s="4">
        <f t="shared" si="112"/>
        <v>144</v>
      </c>
      <c r="K1292" s="4">
        <f t="shared" si="115"/>
        <v>7200</v>
      </c>
      <c r="L1292" s="6">
        <f t="shared" si="116"/>
        <v>54871.271999999997</v>
      </c>
      <c r="N1292" s="22">
        <f t="shared" si="113"/>
        <v>4376.5401995306784</v>
      </c>
      <c r="O1292" s="14">
        <f t="shared" si="114"/>
        <v>57427299000.141426</v>
      </c>
      <c r="Q1292" s="22"/>
      <c r="V1292" s="16"/>
      <c r="W1292" s="16"/>
      <c r="X1292" s="16"/>
      <c r="Z1292" s="15"/>
      <c r="AA1292" s="16"/>
      <c r="AB1292" s="3"/>
      <c r="AC1292" s="69"/>
      <c r="AD1292" s="3"/>
      <c r="AF1292" s="29"/>
      <c r="AG1292" s="30"/>
      <c r="AH1292" s="29"/>
      <c r="AI1292" s="29"/>
      <c r="AJ1292" s="31"/>
      <c r="AK1292" s="29"/>
      <c r="AL1292" s="30"/>
    </row>
    <row r="1293" spans="1:38">
      <c r="A1293" s="32">
        <v>41106</v>
      </c>
      <c r="B1293" s="9">
        <v>50</v>
      </c>
      <c r="C1293" s="33">
        <v>8.4782222219999994</v>
      </c>
      <c r="D1293" s="34">
        <f t="shared" si="110"/>
        <v>12.537591224658273</v>
      </c>
      <c r="E1293" s="34">
        <v>1751454.53534067</v>
      </c>
      <c r="F1293" s="3" t="e">
        <f ca="1">VLOOKUP(A1293,ERCOT_345kv_West_ATC!A:B,2)</f>
        <v>#N/A</v>
      </c>
      <c r="G1293" s="3">
        <f>VLOOKUP(A1293,ERCOT_345kv_West_ATC!G:H,2)</f>
        <v>3.569</v>
      </c>
      <c r="I1293" s="5">
        <f t="shared" si="111"/>
        <v>6</v>
      </c>
      <c r="J1293" s="4">
        <f t="shared" si="112"/>
        <v>144</v>
      </c>
      <c r="K1293" s="4">
        <f t="shared" si="115"/>
        <v>7200</v>
      </c>
      <c r="L1293" s="6">
        <f t="shared" si="116"/>
        <v>61043.199998399999</v>
      </c>
      <c r="N1293" s="22">
        <f t="shared" si="113"/>
        <v>4868.8140253243746</v>
      </c>
      <c r="O1293" s="14">
        <f t="shared" si="114"/>
        <v>57427299000.141426</v>
      </c>
      <c r="Q1293" s="22"/>
      <c r="V1293" s="16"/>
      <c r="W1293" s="16"/>
      <c r="X1293" s="16"/>
      <c r="Z1293" s="15"/>
      <c r="AA1293" s="16"/>
      <c r="AB1293" s="3"/>
      <c r="AC1293" s="69"/>
      <c r="AD1293" s="3"/>
      <c r="AF1293" s="29"/>
      <c r="AG1293" s="30"/>
      <c r="AH1293" s="29"/>
      <c r="AI1293" s="29"/>
      <c r="AJ1293" s="31"/>
      <c r="AK1293" s="29"/>
      <c r="AL1293" s="30"/>
    </row>
    <row r="1294" spans="1:38">
      <c r="A1294" s="32">
        <v>41107</v>
      </c>
      <c r="B1294" s="9">
        <v>50</v>
      </c>
      <c r="C1294" s="33">
        <v>8.7470441670000003</v>
      </c>
      <c r="D1294" s="34">
        <f t="shared" si="110"/>
        <v>13.360353223690817</v>
      </c>
      <c r="E1294" s="34">
        <v>1866391.3050032</v>
      </c>
      <c r="F1294" s="3" t="e">
        <f ca="1">VLOOKUP(A1294,ERCOT_345kv_West_ATC!A:B,2)</f>
        <v>#N/A</v>
      </c>
      <c r="G1294" s="3">
        <f>VLOOKUP(A1294,ERCOT_345kv_West_ATC!G:H,2)</f>
        <v>3.5619999999999998</v>
      </c>
      <c r="I1294" s="5">
        <f t="shared" si="111"/>
        <v>6</v>
      </c>
      <c r="J1294" s="4">
        <f t="shared" si="112"/>
        <v>144</v>
      </c>
      <c r="K1294" s="4">
        <f t="shared" si="115"/>
        <v>7200</v>
      </c>
      <c r="L1294" s="6">
        <f t="shared" si="116"/>
        <v>62978.718002400004</v>
      </c>
      <c r="N1294" s="22">
        <f t="shared" si="113"/>
        <v>4713.8512693455605</v>
      </c>
      <c r="O1294" s="14">
        <f t="shared" si="114"/>
        <v>53890790755.687744</v>
      </c>
      <c r="Q1294" s="22"/>
      <c r="V1294" s="16"/>
      <c r="W1294" s="16"/>
      <c r="X1294" s="16"/>
      <c r="Z1294" s="15"/>
      <c r="AA1294" s="16"/>
      <c r="AB1294" s="3"/>
      <c r="AC1294" s="69"/>
      <c r="AD1294" s="3"/>
      <c r="AF1294" s="29"/>
      <c r="AG1294" s="30"/>
      <c r="AH1294" s="29"/>
      <c r="AI1294" s="29"/>
      <c r="AJ1294" s="31"/>
      <c r="AK1294" s="29"/>
      <c r="AL1294" s="30"/>
    </row>
    <row r="1295" spans="1:38">
      <c r="A1295" s="32">
        <v>41108</v>
      </c>
      <c r="B1295" s="9">
        <v>50</v>
      </c>
      <c r="C1295" s="33">
        <v>9.0879885710000003</v>
      </c>
      <c r="D1295" s="34">
        <f t="shared" si="110"/>
        <v>13.360353223690817</v>
      </c>
      <c r="E1295" s="34">
        <v>1866391.3050032</v>
      </c>
      <c r="F1295" s="3" t="e">
        <f ca="1">VLOOKUP(A1295,ERCOT_345kv_West_ATC!A:B,2)</f>
        <v>#N/A</v>
      </c>
      <c r="G1295" s="3">
        <f>VLOOKUP(A1295,ERCOT_345kv_West_ATC!G:H,2)</f>
        <v>3.6320000000000001</v>
      </c>
      <c r="I1295" s="5">
        <f t="shared" si="111"/>
        <v>6</v>
      </c>
      <c r="J1295" s="4">
        <f t="shared" si="112"/>
        <v>144</v>
      </c>
      <c r="K1295" s="4">
        <f t="shared" si="115"/>
        <v>7200</v>
      </c>
      <c r="L1295" s="6">
        <f t="shared" si="116"/>
        <v>65433.517711200002</v>
      </c>
      <c r="N1295" s="22">
        <f t="shared" si="113"/>
        <v>4897.5889046984266</v>
      </c>
      <c r="O1295" s="14">
        <f t="shared" si="114"/>
        <v>53890790755.687744</v>
      </c>
      <c r="Q1295" s="22"/>
      <c r="V1295" s="16"/>
      <c r="W1295" s="16"/>
      <c r="X1295" s="16"/>
      <c r="Z1295" s="15"/>
      <c r="AA1295" s="16"/>
      <c r="AB1295" s="3"/>
      <c r="AC1295" s="69"/>
      <c r="AD1295" s="3"/>
      <c r="AF1295" s="29"/>
      <c r="AG1295" s="30"/>
      <c r="AH1295" s="29"/>
      <c r="AI1295" s="29"/>
      <c r="AJ1295" s="31"/>
      <c r="AK1295" s="29"/>
      <c r="AL1295" s="30"/>
    </row>
    <row r="1296" spans="1:38">
      <c r="A1296" s="32">
        <v>41109</v>
      </c>
      <c r="B1296" s="9">
        <v>50</v>
      </c>
      <c r="C1296" s="33">
        <v>8.8584183329999995</v>
      </c>
      <c r="D1296" s="34">
        <f t="shared" si="110"/>
        <v>13.360353223690817</v>
      </c>
      <c r="E1296" s="34">
        <v>1866391.3050032</v>
      </c>
      <c r="F1296" s="3" t="e">
        <f ca="1">VLOOKUP(A1296,ERCOT_345kv_West_ATC!A:B,2)</f>
        <v>#N/A</v>
      </c>
      <c r="G1296" s="3">
        <f>VLOOKUP(A1296,ERCOT_345kv_West_ATC!G:H,2)</f>
        <v>3.6</v>
      </c>
      <c r="I1296" s="5">
        <f t="shared" si="111"/>
        <v>6</v>
      </c>
      <c r="J1296" s="4">
        <f t="shared" si="112"/>
        <v>144</v>
      </c>
      <c r="K1296" s="4">
        <f t="shared" si="115"/>
        <v>7200</v>
      </c>
      <c r="L1296" s="6">
        <f t="shared" si="116"/>
        <v>63780.611997599997</v>
      </c>
      <c r="N1296" s="22">
        <f t="shared" si="113"/>
        <v>4773.8716881005121</v>
      </c>
      <c r="O1296" s="14">
        <f t="shared" si="114"/>
        <v>53890790755.687744</v>
      </c>
      <c r="Q1296" s="22"/>
      <c r="V1296" s="16"/>
      <c r="W1296" s="16"/>
      <c r="X1296" s="16"/>
      <c r="Z1296" s="15"/>
      <c r="AA1296" s="16"/>
      <c r="AB1296" s="3"/>
      <c r="AC1296" s="69"/>
      <c r="AD1296" s="3"/>
      <c r="AF1296" s="29"/>
      <c r="AG1296" s="30"/>
      <c r="AH1296" s="29"/>
      <c r="AI1296" s="29"/>
      <c r="AJ1296" s="31"/>
      <c r="AK1296" s="29"/>
      <c r="AL1296" s="30"/>
    </row>
    <row r="1297" spans="1:38">
      <c r="A1297" s="32">
        <v>41110</v>
      </c>
      <c r="B1297" s="9">
        <v>50</v>
      </c>
      <c r="C1297" s="33">
        <v>8.5385449999999992</v>
      </c>
      <c r="D1297" s="34">
        <f t="shared" si="110"/>
        <v>13.360353223690817</v>
      </c>
      <c r="E1297" s="34">
        <v>1866391.3050032</v>
      </c>
      <c r="F1297" s="3" t="e">
        <f ca="1">VLOOKUP(A1297,ERCOT_345kv_West_ATC!A:B,2)</f>
        <v>#N/A</v>
      </c>
      <c r="G1297" s="3">
        <f>VLOOKUP(A1297,ERCOT_345kv_West_ATC!G:H,2)</f>
        <v>3.633</v>
      </c>
      <c r="I1297" s="5">
        <f t="shared" si="111"/>
        <v>6</v>
      </c>
      <c r="J1297" s="4">
        <f t="shared" si="112"/>
        <v>144</v>
      </c>
      <c r="K1297" s="4">
        <f t="shared" si="115"/>
        <v>7200</v>
      </c>
      <c r="L1297" s="6">
        <f t="shared" si="116"/>
        <v>61477.52399999999</v>
      </c>
      <c r="N1297" s="22">
        <f t="shared" si="113"/>
        <v>4601.4894195302368</v>
      </c>
      <c r="O1297" s="14">
        <f t="shared" si="114"/>
        <v>53890790755.687744</v>
      </c>
      <c r="Q1297" s="22"/>
      <c r="V1297" s="16"/>
      <c r="W1297" s="16"/>
      <c r="X1297" s="16"/>
      <c r="Z1297" s="15"/>
      <c r="AA1297" s="16"/>
      <c r="AB1297" s="3"/>
      <c r="AC1297" s="69"/>
      <c r="AD1297" s="3"/>
      <c r="AF1297" s="29"/>
      <c r="AG1297" s="30"/>
      <c r="AH1297" s="29"/>
      <c r="AI1297" s="29"/>
      <c r="AJ1297" s="31"/>
      <c r="AK1297" s="29"/>
      <c r="AL1297" s="30"/>
    </row>
    <row r="1298" spans="1:38">
      <c r="A1298" s="32">
        <v>41111</v>
      </c>
      <c r="B1298" s="9">
        <v>50</v>
      </c>
      <c r="C1298" s="33">
        <v>8.8455300000000001</v>
      </c>
      <c r="D1298" s="34">
        <f t="shared" si="110"/>
        <v>13.360353223690817</v>
      </c>
      <c r="E1298" s="34">
        <v>1866391.3050032</v>
      </c>
      <c r="F1298" s="3" t="e">
        <f ca="1">VLOOKUP(A1298,ERCOT_345kv_West_ATC!A:B,2)</f>
        <v>#N/A</v>
      </c>
      <c r="G1298" s="3">
        <f>VLOOKUP(A1298,ERCOT_345kv_West_ATC!G:H,2)</f>
        <v>3.633</v>
      </c>
      <c r="I1298" s="5">
        <f t="shared" si="111"/>
        <v>6</v>
      </c>
      <c r="J1298" s="4">
        <f t="shared" si="112"/>
        <v>144</v>
      </c>
      <c r="K1298" s="4">
        <f t="shared" si="115"/>
        <v>7200</v>
      </c>
      <c r="L1298" s="6">
        <f t="shared" si="116"/>
        <v>63687.815999999999</v>
      </c>
      <c r="N1298" s="22">
        <f t="shared" si="113"/>
        <v>4766.9260635315859</v>
      </c>
      <c r="O1298" s="14">
        <f t="shared" si="114"/>
        <v>53890790755.687744</v>
      </c>
      <c r="Q1298" s="22"/>
      <c r="V1298" s="16"/>
      <c r="W1298" s="16"/>
      <c r="X1298" s="16"/>
      <c r="Z1298" s="15"/>
      <c r="AA1298" s="16"/>
      <c r="AB1298" s="3"/>
      <c r="AC1298" s="69"/>
      <c r="AD1298" s="3"/>
      <c r="AF1298" s="29"/>
      <c r="AG1298" s="30"/>
      <c r="AH1298" s="29"/>
      <c r="AI1298" s="29"/>
      <c r="AJ1298" s="31"/>
      <c r="AK1298" s="29"/>
      <c r="AL1298" s="30"/>
    </row>
    <row r="1299" spans="1:38">
      <c r="A1299" s="32">
        <v>41112</v>
      </c>
      <c r="B1299" s="9">
        <v>50</v>
      </c>
      <c r="C1299" s="33">
        <v>8.4330479999999994</v>
      </c>
      <c r="D1299" s="34">
        <f t="shared" si="110"/>
        <v>13.360353223690817</v>
      </c>
      <c r="E1299" s="34">
        <v>1866391.3050032</v>
      </c>
      <c r="F1299" s="3" t="e">
        <f ca="1">VLOOKUP(A1299,ERCOT_345kv_West_ATC!A:B,2)</f>
        <v>#N/A</v>
      </c>
      <c r="G1299" s="3">
        <f>VLOOKUP(A1299,ERCOT_345kv_West_ATC!G:H,2)</f>
        <v>3.633</v>
      </c>
      <c r="I1299" s="5">
        <f t="shared" si="111"/>
        <v>6</v>
      </c>
      <c r="J1299" s="4">
        <f t="shared" si="112"/>
        <v>144</v>
      </c>
      <c r="K1299" s="4">
        <f t="shared" si="115"/>
        <v>7200</v>
      </c>
      <c r="L1299" s="6">
        <f t="shared" si="116"/>
        <v>60717.945599999999</v>
      </c>
      <c r="N1299" s="22">
        <f t="shared" si="113"/>
        <v>4544.6362520067096</v>
      </c>
      <c r="O1299" s="14">
        <f t="shared" si="114"/>
        <v>53890790755.687744</v>
      </c>
      <c r="Q1299" s="22"/>
      <c r="V1299" s="16"/>
      <c r="W1299" s="16"/>
      <c r="X1299" s="16"/>
      <c r="Z1299" s="15"/>
      <c r="AA1299" s="16"/>
      <c r="AB1299" s="3"/>
      <c r="AC1299" s="69"/>
      <c r="AD1299" s="3"/>
      <c r="AF1299" s="29"/>
      <c r="AG1299" s="30"/>
      <c r="AH1299" s="29"/>
      <c r="AI1299" s="29"/>
      <c r="AJ1299" s="31"/>
      <c r="AK1299" s="29"/>
      <c r="AL1299" s="30"/>
    </row>
    <row r="1300" spans="1:38">
      <c r="A1300" s="32">
        <v>41113</v>
      </c>
      <c r="B1300" s="9">
        <v>50</v>
      </c>
      <c r="C1300" s="33">
        <v>8.4444057140000002</v>
      </c>
      <c r="D1300" s="34">
        <f t="shared" si="110"/>
        <v>13.360353223690817</v>
      </c>
      <c r="E1300" s="34">
        <v>1866391.3050032</v>
      </c>
      <c r="F1300" s="3" t="e">
        <f ca="1">VLOOKUP(A1300,ERCOT_345kv_West_ATC!A:B,2)</f>
        <v>#N/A</v>
      </c>
      <c r="G1300" s="3">
        <f>VLOOKUP(A1300,ERCOT_345kv_West_ATC!G:H,2)</f>
        <v>3.6349999999999998</v>
      </c>
      <c r="I1300" s="5">
        <f t="shared" si="111"/>
        <v>6</v>
      </c>
      <c r="J1300" s="4">
        <f t="shared" si="112"/>
        <v>144</v>
      </c>
      <c r="K1300" s="4">
        <f t="shared" si="115"/>
        <v>7200</v>
      </c>
      <c r="L1300" s="6">
        <f t="shared" si="116"/>
        <v>60799.7211408</v>
      </c>
      <c r="N1300" s="22">
        <f t="shared" si="113"/>
        <v>4550.7570138930796</v>
      </c>
      <c r="O1300" s="14">
        <f t="shared" si="114"/>
        <v>53890790755.687744</v>
      </c>
      <c r="Q1300" s="22"/>
      <c r="V1300" s="16"/>
      <c r="W1300" s="16"/>
      <c r="X1300" s="16"/>
      <c r="Z1300" s="15"/>
      <c r="AA1300" s="16"/>
      <c r="AB1300" s="3"/>
      <c r="AC1300" s="69"/>
      <c r="AD1300" s="3"/>
      <c r="AF1300" s="29"/>
      <c r="AG1300" s="30"/>
      <c r="AH1300" s="29"/>
      <c r="AI1300" s="29"/>
      <c r="AJ1300" s="31"/>
      <c r="AK1300" s="29"/>
      <c r="AL1300" s="30"/>
    </row>
    <row r="1301" spans="1:38">
      <c r="A1301" s="32">
        <v>41114</v>
      </c>
      <c r="B1301" s="9">
        <v>50</v>
      </c>
      <c r="C1301" s="33">
        <v>8.5622450000000008</v>
      </c>
      <c r="D1301" s="34">
        <f t="shared" si="110"/>
        <v>13.360353223690817</v>
      </c>
      <c r="E1301" s="34">
        <v>1866391.3050032</v>
      </c>
      <c r="F1301" s="3" t="e">
        <f ca="1">VLOOKUP(A1301,ERCOT_345kv_West_ATC!A:B,2)</f>
        <v>#N/A</v>
      </c>
      <c r="G1301" s="3">
        <f>VLOOKUP(A1301,ERCOT_345kv_West_ATC!G:H,2)</f>
        <v>3.6930000000000001</v>
      </c>
      <c r="I1301" s="5">
        <f t="shared" si="111"/>
        <v>6</v>
      </c>
      <c r="J1301" s="4">
        <f t="shared" si="112"/>
        <v>144</v>
      </c>
      <c r="K1301" s="4">
        <f t="shared" si="115"/>
        <v>7200</v>
      </c>
      <c r="L1301" s="6">
        <f t="shared" si="116"/>
        <v>61648.164000000004</v>
      </c>
      <c r="N1301" s="22">
        <f t="shared" si="113"/>
        <v>4614.2615369393361</v>
      </c>
      <c r="O1301" s="14">
        <f t="shared" si="114"/>
        <v>53890790755.687744</v>
      </c>
      <c r="Q1301" s="22"/>
      <c r="V1301" s="16"/>
      <c r="W1301" s="16"/>
      <c r="X1301" s="16"/>
      <c r="Z1301" s="15"/>
      <c r="AA1301" s="16"/>
      <c r="AB1301" s="3"/>
      <c r="AC1301" s="69"/>
      <c r="AD1301" s="3"/>
      <c r="AF1301" s="29"/>
      <c r="AG1301" s="30"/>
      <c r="AH1301" s="29"/>
      <c r="AI1301" s="29"/>
      <c r="AJ1301" s="31"/>
      <c r="AK1301" s="29"/>
      <c r="AL1301" s="30"/>
    </row>
    <row r="1302" spans="1:38">
      <c r="A1302" s="32">
        <v>41115</v>
      </c>
      <c r="B1302" s="9">
        <v>50</v>
      </c>
      <c r="C1302" s="33">
        <v>8.8011949999999999</v>
      </c>
      <c r="D1302" s="34">
        <f t="shared" si="110"/>
        <v>13.360353223690817</v>
      </c>
      <c r="E1302" s="34">
        <v>1866391.3050032</v>
      </c>
      <c r="F1302" s="3" t="e">
        <f ca="1">VLOOKUP(A1302,ERCOT_345kv_West_ATC!A:B,2)</f>
        <v>#N/A</v>
      </c>
      <c r="G1302" s="3">
        <f>VLOOKUP(A1302,ERCOT_345kv_West_ATC!G:H,2)</f>
        <v>3.66</v>
      </c>
      <c r="I1302" s="5">
        <f t="shared" si="111"/>
        <v>6</v>
      </c>
      <c r="J1302" s="4">
        <f t="shared" si="112"/>
        <v>144</v>
      </c>
      <c r="K1302" s="4">
        <f t="shared" si="115"/>
        <v>7200</v>
      </c>
      <c r="L1302" s="6">
        <f t="shared" si="116"/>
        <v>63368.603999999999</v>
      </c>
      <c r="N1302" s="22">
        <f t="shared" si="113"/>
        <v>4743.0335814500513</v>
      </c>
      <c r="O1302" s="14">
        <f t="shared" si="114"/>
        <v>53890790755.687744</v>
      </c>
      <c r="Q1302" s="22"/>
      <c r="V1302" s="16"/>
      <c r="W1302" s="16"/>
      <c r="X1302" s="16"/>
      <c r="Z1302" s="15"/>
      <c r="AA1302" s="16"/>
      <c r="AB1302" s="3"/>
      <c r="AC1302" s="69"/>
      <c r="AD1302" s="3"/>
      <c r="AF1302" s="29"/>
      <c r="AG1302" s="30"/>
      <c r="AH1302" s="29"/>
      <c r="AI1302" s="29"/>
      <c r="AJ1302" s="31"/>
      <c r="AK1302" s="29"/>
      <c r="AL1302" s="30"/>
    </row>
    <row r="1303" spans="1:38">
      <c r="A1303" s="32">
        <v>41116</v>
      </c>
      <c r="B1303" s="9">
        <v>50</v>
      </c>
      <c r="C1303" s="33">
        <v>8.8903381820000007</v>
      </c>
      <c r="D1303" s="34">
        <f t="shared" si="110"/>
        <v>13.360353223690817</v>
      </c>
      <c r="E1303" s="34">
        <v>1866391.3050032</v>
      </c>
      <c r="F1303" s="3" t="e">
        <f ca="1">VLOOKUP(A1303,ERCOT_345kv_West_ATC!A:B,2)</f>
        <v>#N/A</v>
      </c>
      <c r="G1303" s="3">
        <f>VLOOKUP(A1303,ERCOT_345kv_West_ATC!G:H,2)</f>
        <v>3.7069999999999999</v>
      </c>
      <c r="I1303" s="5">
        <f t="shared" si="111"/>
        <v>6</v>
      </c>
      <c r="J1303" s="4">
        <f t="shared" si="112"/>
        <v>144</v>
      </c>
      <c r="K1303" s="4">
        <f t="shared" si="115"/>
        <v>7200</v>
      </c>
      <c r="L1303" s="6">
        <f t="shared" si="116"/>
        <v>64010.434910400007</v>
      </c>
      <c r="N1303" s="22">
        <f t="shared" si="113"/>
        <v>4791.0735471346343</v>
      </c>
      <c r="O1303" s="14">
        <f t="shared" si="114"/>
        <v>53890790755.687744</v>
      </c>
      <c r="Q1303" s="22"/>
      <c r="V1303" s="16"/>
      <c r="W1303" s="16"/>
      <c r="X1303" s="16"/>
      <c r="Z1303" s="15"/>
      <c r="AA1303" s="16"/>
      <c r="AB1303" s="3"/>
      <c r="AC1303" s="69"/>
      <c r="AD1303" s="3"/>
      <c r="AF1303" s="29"/>
      <c r="AG1303" s="30"/>
      <c r="AH1303" s="29"/>
      <c r="AI1303" s="29"/>
      <c r="AJ1303" s="31"/>
      <c r="AK1303" s="29"/>
      <c r="AL1303" s="30"/>
    </row>
    <row r="1304" spans="1:38">
      <c r="A1304" s="32">
        <v>41117</v>
      </c>
      <c r="B1304" s="9">
        <v>50</v>
      </c>
      <c r="C1304" s="33">
        <v>8.9</v>
      </c>
      <c r="D1304" s="34">
        <f t="shared" si="110"/>
        <v>13.360353223690817</v>
      </c>
      <c r="E1304" s="34">
        <v>1866391.3050032</v>
      </c>
      <c r="F1304" s="3" t="e">
        <f ca="1">VLOOKUP(A1304,ERCOT_345kv_West_ATC!A:B,2)</f>
        <v>#N/A</v>
      </c>
      <c r="G1304" s="3">
        <f>VLOOKUP(A1304,ERCOT_345kv_West_ATC!G:H,2)</f>
        <v>3.6819999999999999</v>
      </c>
      <c r="I1304" s="5">
        <f t="shared" si="111"/>
        <v>6</v>
      </c>
      <c r="J1304" s="4">
        <f t="shared" si="112"/>
        <v>144</v>
      </c>
      <c r="K1304" s="4">
        <f t="shared" si="115"/>
        <v>7200</v>
      </c>
      <c r="L1304" s="6">
        <f t="shared" si="116"/>
        <v>64080</v>
      </c>
      <c r="N1304" s="22">
        <f t="shared" si="113"/>
        <v>4796.2803772562092</v>
      </c>
      <c r="O1304" s="14">
        <f t="shared" si="114"/>
        <v>53890790755.687744</v>
      </c>
      <c r="Q1304" s="22"/>
      <c r="V1304" s="16"/>
      <c r="W1304" s="16"/>
      <c r="X1304" s="16"/>
      <c r="Z1304" s="15"/>
      <c r="AA1304" s="16"/>
      <c r="AB1304" s="3"/>
      <c r="AC1304" s="69"/>
      <c r="AD1304" s="3"/>
      <c r="AF1304" s="29"/>
      <c r="AG1304" s="30"/>
      <c r="AH1304" s="29"/>
      <c r="AI1304" s="29"/>
      <c r="AJ1304" s="31"/>
      <c r="AK1304" s="29"/>
      <c r="AL1304" s="30"/>
    </row>
    <row r="1305" spans="1:38">
      <c r="A1305" s="32">
        <v>41118</v>
      </c>
      <c r="B1305" s="9">
        <v>50</v>
      </c>
      <c r="C1305" s="33">
        <v>8.8532674999999994</v>
      </c>
      <c r="D1305" s="34">
        <f t="shared" si="110"/>
        <v>13.360353223690817</v>
      </c>
      <c r="E1305" s="34">
        <v>1866391.3050032</v>
      </c>
      <c r="F1305" s="3" t="e">
        <f ca="1">VLOOKUP(A1305,ERCOT_345kv_West_ATC!A:B,2)</f>
        <v>#N/A</v>
      </c>
      <c r="G1305" s="3">
        <f>VLOOKUP(A1305,ERCOT_345kv_West_ATC!G:H,2)</f>
        <v>3.6819999999999999</v>
      </c>
      <c r="I1305" s="5">
        <f t="shared" si="111"/>
        <v>6</v>
      </c>
      <c r="J1305" s="4">
        <f t="shared" si="112"/>
        <v>144</v>
      </c>
      <c r="K1305" s="4">
        <f t="shared" si="115"/>
        <v>7200</v>
      </c>
      <c r="L1305" s="6">
        <f t="shared" si="116"/>
        <v>63743.525999999998</v>
      </c>
      <c r="N1305" s="22">
        <f t="shared" si="113"/>
        <v>4771.0958634663075</v>
      </c>
      <c r="O1305" s="14">
        <f t="shared" si="114"/>
        <v>53890790755.687744</v>
      </c>
      <c r="Q1305" s="22"/>
      <c r="V1305" s="16"/>
      <c r="W1305" s="16"/>
      <c r="X1305" s="16"/>
      <c r="Z1305" s="15"/>
      <c r="AA1305" s="16"/>
      <c r="AB1305" s="3"/>
      <c r="AC1305" s="69"/>
      <c r="AD1305" s="3"/>
      <c r="AF1305" s="29"/>
      <c r="AG1305" s="30"/>
      <c r="AH1305" s="29"/>
      <c r="AI1305" s="29"/>
      <c r="AJ1305" s="31"/>
      <c r="AK1305" s="29"/>
      <c r="AL1305" s="30"/>
    </row>
    <row r="1306" spans="1:38">
      <c r="A1306" s="32">
        <v>41119</v>
      </c>
      <c r="B1306" s="9">
        <v>50</v>
      </c>
      <c r="C1306" s="33">
        <v>8.7096488890000003</v>
      </c>
      <c r="D1306" s="34">
        <f t="shared" si="110"/>
        <v>13.360353223690817</v>
      </c>
      <c r="E1306" s="34">
        <v>1866391.3050032</v>
      </c>
      <c r="F1306" s="3" t="e">
        <f ca="1">VLOOKUP(A1306,ERCOT_345kv_West_ATC!A:B,2)</f>
        <v>#N/A</v>
      </c>
      <c r="G1306" s="3">
        <f>VLOOKUP(A1306,ERCOT_345kv_West_ATC!G:H,2)</f>
        <v>3.6819999999999999</v>
      </c>
      <c r="I1306" s="5">
        <f t="shared" si="111"/>
        <v>6</v>
      </c>
      <c r="J1306" s="4">
        <f t="shared" si="112"/>
        <v>144</v>
      </c>
      <c r="K1306" s="4">
        <f t="shared" si="115"/>
        <v>7200</v>
      </c>
      <c r="L1306" s="6">
        <f t="shared" si="116"/>
        <v>62709.4720008</v>
      </c>
      <c r="N1306" s="22">
        <f t="shared" si="113"/>
        <v>4693.6986583260723</v>
      </c>
      <c r="O1306" s="14">
        <f t="shared" si="114"/>
        <v>53890790755.687744</v>
      </c>
      <c r="Q1306" s="22"/>
      <c r="V1306" s="16"/>
      <c r="W1306" s="16"/>
      <c r="X1306" s="16"/>
      <c r="Z1306" s="15"/>
      <c r="AA1306" s="16"/>
      <c r="AB1306" s="3"/>
      <c r="AC1306" s="69"/>
      <c r="AD1306" s="3"/>
      <c r="AF1306" s="29"/>
      <c r="AG1306" s="30"/>
      <c r="AH1306" s="29"/>
      <c r="AI1306" s="29"/>
      <c r="AJ1306" s="31"/>
      <c r="AK1306" s="29"/>
      <c r="AL1306" s="30"/>
    </row>
    <row r="1307" spans="1:38">
      <c r="A1307" s="32">
        <v>41120</v>
      </c>
      <c r="B1307" s="9">
        <v>50</v>
      </c>
      <c r="C1307" s="33">
        <v>9.0851844439999994</v>
      </c>
      <c r="D1307" s="34">
        <f t="shared" si="110"/>
        <v>14.579281993266161</v>
      </c>
      <c r="E1307" s="34">
        <v>2036671.0886933201</v>
      </c>
      <c r="F1307" s="3" t="e">
        <f ca="1">VLOOKUP(A1307,ERCOT_345kv_West_ATC!A:B,2)</f>
        <v>#N/A</v>
      </c>
      <c r="G1307" s="3">
        <f>VLOOKUP(A1307,ERCOT_345kv_West_ATC!G:H,2)</f>
        <v>3.7850000000000001</v>
      </c>
      <c r="I1307" s="5">
        <f t="shared" si="111"/>
        <v>6</v>
      </c>
      <c r="J1307" s="4">
        <f t="shared" si="112"/>
        <v>144</v>
      </c>
      <c r="K1307" s="4">
        <f t="shared" si="115"/>
        <v>7200</v>
      </c>
      <c r="L1307" s="6">
        <f t="shared" si="116"/>
        <v>65413.327996799999</v>
      </c>
      <c r="N1307" s="22">
        <f t="shared" si="113"/>
        <v>4486.7317901535162</v>
      </c>
      <c r="O1307" s="14">
        <f t="shared" si="114"/>
        <v>49385148070.566963</v>
      </c>
      <c r="Q1307" s="22"/>
      <c r="V1307" s="16"/>
      <c r="W1307" s="16"/>
      <c r="X1307" s="16"/>
      <c r="Z1307" s="15"/>
      <c r="AA1307" s="16"/>
      <c r="AB1307" s="3"/>
      <c r="AC1307" s="69"/>
      <c r="AD1307" s="3"/>
      <c r="AF1307" s="29"/>
      <c r="AG1307" s="30"/>
      <c r="AH1307" s="29"/>
      <c r="AI1307" s="29"/>
      <c r="AJ1307" s="31"/>
      <c r="AK1307" s="29"/>
      <c r="AL1307" s="30"/>
    </row>
    <row r="1308" spans="1:38">
      <c r="A1308" s="32">
        <v>41121</v>
      </c>
      <c r="B1308" s="9">
        <v>50</v>
      </c>
      <c r="C1308" s="33">
        <v>9.3212368750000003</v>
      </c>
      <c r="D1308" s="34">
        <f t="shared" si="110"/>
        <v>14.579281993266161</v>
      </c>
      <c r="E1308" s="34">
        <v>2036671.0886933201</v>
      </c>
      <c r="F1308" s="3" t="e">
        <f ca="1">VLOOKUP(A1308,ERCOT_345kv_West_ATC!A:B,2)</f>
        <v>#N/A</v>
      </c>
      <c r="G1308" s="3">
        <f>VLOOKUP(A1308,ERCOT_345kv_West_ATC!G:H,2)</f>
        <v>3.7589999999999999</v>
      </c>
      <c r="I1308" s="5">
        <f t="shared" si="111"/>
        <v>6</v>
      </c>
      <c r="J1308" s="4">
        <f t="shared" si="112"/>
        <v>144</v>
      </c>
      <c r="K1308" s="4">
        <f t="shared" si="115"/>
        <v>7200</v>
      </c>
      <c r="L1308" s="6">
        <f t="shared" si="116"/>
        <v>67112.905500000008</v>
      </c>
      <c r="N1308" s="22">
        <f t="shared" si="113"/>
        <v>4603.306632727039</v>
      </c>
      <c r="O1308" s="14">
        <f t="shared" si="114"/>
        <v>49385148070.566963</v>
      </c>
      <c r="Q1308" s="22"/>
      <c r="V1308" s="16"/>
      <c r="W1308" s="16"/>
      <c r="X1308" s="16"/>
      <c r="Z1308" s="15"/>
      <c r="AA1308" s="16"/>
      <c r="AB1308" s="3"/>
      <c r="AC1308" s="69"/>
      <c r="AD1308" s="3"/>
      <c r="AF1308" s="29"/>
      <c r="AG1308" s="30"/>
      <c r="AH1308" s="29"/>
      <c r="AI1308" s="29"/>
      <c r="AJ1308" s="31"/>
      <c r="AK1308" s="29"/>
      <c r="AL1308" s="30"/>
    </row>
    <row r="1309" spans="1:38">
      <c r="A1309" s="32">
        <v>41122</v>
      </c>
      <c r="B1309" s="9">
        <v>50</v>
      </c>
      <c r="C1309" s="33">
        <v>9.5042674999999992</v>
      </c>
      <c r="D1309" s="34">
        <f t="shared" si="110"/>
        <v>14.579281993266161</v>
      </c>
      <c r="E1309" s="34">
        <v>2036671.0886933201</v>
      </c>
      <c r="F1309" s="3" t="e">
        <f ca="1">VLOOKUP(A1309,ERCOT_345kv_West_ATC!A:B,2)</f>
        <v>#N/A</v>
      </c>
      <c r="G1309" s="3">
        <f>VLOOKUP(A1309,ERCOT_345kv_West_ATC!G:H,2)</f>
        <v>3.7269999999999999</v>
      </c>
      <c r="I1309" s="5">
        <f t="shared" si="111"/>
        <v>6</v>
      </c>
      <c r="J1309" s="4">
        <f t="shared" si="112"/>
        <v>144</v>
      </c>
      <c r="K1309" s="4">
        <f t="shared" si="115"/>
        <v>7200</v>
      </c>
      <c r="L1309" s="6">
        <f t="shared" si="116"/>
        <v>68430.725999999995</v>
      </c>
      <c r="N1309" s="22">
        <f t="shared" si="113"/>
        <v>4693.6965778977728</v>
      </c>
      <c r="O1309" s="14">
        <f t="shared" si="114"/>
        <v>49385148070.566963</v>
      </c>
      <c r="Q1309" s="22"/>
      <c r="V1309" s="16"/>
      <c r="W1309" s="16"/>
      <c r="X1309" s="16"/>
      <c r="Z1309" s="15"/>
      <c r="AA1309" s="16"/>
      <c r="AB1309" s="3"/>
      <c r="AC1309" s="69"/>
      <c r="AD1309" s="3"/>
      <c r="AF1309" s="29"/>
      <c r="AG1309" s="30"/>
      <c r="AH1309" s="29"/>
      <c r="AI1309" s="29"/>
      <c r="AJ1309" s="31"/>
      <c r="AK1309" s="29"/>
      <c r="AL1309" s="30"/>
    </row>
    <row r="1310" spans="1:38">
      <c r="A1310" s="32">
        <v>41123</v>
      </c>
      <c r="B1310" s="9">
        <v>50</v>
      </c>
      <c r="C1310" s="33">
        <v>10.573568849999999</v>
      </c>
      <c r="D1310" s="34">
        <f t="shared" si="110"/>
        <v>14.579281993266161</v>
      </c>
      <c r="E1310" s="34">
        <v>2036671.0886933201</v>
      </c>
      <c r="F1310" s="3" t="e">
        <f ca="1">VLOOKUP(A1310,ERCOT_345kv_West_ATC!A:B,2)</f>
        <v>#N/A</v>
      </c>
      <c r="G1310" s="3">
        <f>VLOOKUP(A1310,ERCOT_345kv_West_ATC!G:H,2)</f>
        <v>3.544</v>
      </c>
      <c r="I1310" s="5">
        <f t="shared" si="111"/>
        <v>6</v>
      </c>
      <c r="J1310" s="4">
        <f t="shared" si="112"/>
        <v>144</v>
      </c>
      <c r="K1310" s="4">
        <f t="shared" si="115"/>
        <v>7200</v>
      </c>
      <c r="L1310" s="6">
        <f t="shared" si="116"/>
        <v>76129.695719999989</v>
      </c>
      <c r="N1310" s="22">
        <f t="shared" si="113"/>
        <v>5221.772632915844</v>
      </c>
      <c r="O1310" s="14">
        <f t="shared" si="114"/>
        <v>49385148070.566963</v>
      </c>
      <c r="Q1310" s="22"/>
      <c r="V1310" s="16"/>
      <c r="W1310" s="16"/>
      <c r="X1310" s="16"/>
      <c r="Z1310" s="15"/>
      <c r="AA1310" s="16"/>
      <c r="AB1310" s="3"/>
      <c r="AC1310" s="69"/>
      <c r="AD1310" s="3"/>
      <c r="AF1310" s="29"/>
      <c r="AG1310" s="30"/>
      <c r="AH1310" s="29"/>
      <c r="AI1310" s="29"/>
      <c r="AJ1310" s="31"/>
      <c r="AK1310" s="29"/>
      <c r="AL1310" s="30"/>
    </row>
    <row r="1311" spans="1:38">
      <c r="A1311" s="32">
        <v>41124</v>
      </c>
      <c r="B1311" s="9">
        <v>50</v>
      </c>
      <c r="C1311" s="33">
        <v>10.845447500000001</v>
      </c>
      <c r="D1311" s="34">
        <f t="shared" si="110"/>
        <v>14.579281993266161</v>
      </c>
      <c r="E1311" s="34">
        <v>2036671.0886933201</v>
      </c>
      <c r="F1311" s="3" t="e">
        <f ca="1">VLOOKUP(A1311,ERCOT_345kv_West_ATC!A:B,2)</f>
        <v>#N/A</v>
      </c>
      <c r="G1311" s="3">
        <f>VLOOKUP(A1311,ERCOT_345kv_West_ATC!G:H,2)</f>
        <v>3.5089999999999999</v>
      </c>
      <c r="I1311" s="5">
        <f t="shared" si="111"/>
        <v>6</v>
      </c>
      <c r="J1311" s="4">
        <f t="shared" si="112"/>
        <v>144</v>
      </c>
      <c r="K1311" s="4">
        <f t="shared" si="115"/>
        <v>7200</v>
      </c>
      <c r="L1311" s="6">
        <f t="shared" si="116"/>
        <v>78087.222000000009</v>
      </c>
      <c r="N1311" s="22">
        <f t="shared" si="113"/>
        <v>5356.0403067906036</v>
      </c>
      <c r="O1311" s="14">
        <f t="shared" si="114"/>
        <v>49385148070.566963</v>
      </c>
      <c r="Q1311" s="22"/>
      <c r="V1311" s="16"/>
      <c r="W1311" s="16"/>
      <c r="X1311" s="16"/>
      <c r="Z1311" s="15"/>
      <c r="AA1311" s="16"/>
      <c r="AB1311" s="3"/>
      <c r="AC1311" s="69"/>
      <c r="AD1311" s="3"/>
      <c r="AF1311" s="29"/>
      <c r="AG1311" s="30"/>
      <c r="AH1311" s="29"/>
      <c r="AI1311" s="29"/>
      <c r="AJ1311" s="31"/>
      <c r="AK1311" s="29"/>
      <c r="AL1311" s="30"/>
    </row>
    <row r="1312" spans="1:38">
      <c r="A1312" s="32">
        <v>41125</v>
      </c>
      <c r="B1312" s="9">
        <v>50</v>
      </c>
      <c r="C1312" s="33">
        <v>10.904964</v>
      </c>
      <c r="D1312" s="34">
        <f t="shared" si="110"/>
        <v>14.579281993266161</v>
      </c>
      <c r="E1312" s="34">
        <v>2036671.0886933201</v>
      </c>
      <c r="F1312" s="3" t="e">
        <f ca="1">VLOOKUP(A1312,ERCOT_345kv_West_ATC!A:B,2)</f>
        <v>#N/A</v>
      </c>
      <c r="G1312" s="3">
        <f>VLOOKUP(A1312,ERCOT_345kv_West_ATC!G:H,2)</f>
        <v>3.5089999999999999</v>
      </c>
      <c r="I1312" s="5">
        <f t="shared" si="111"/>
        <v>6</v>
      </c>
      <c r="J1312" s="4">
        <f t="shared" si="112"/>
        <v>144</v>
      </c>
      <c r="K1312" s="4">
        <f t="shared" si="115"/>
        <v>7200</v>
      </c>
      <c r="L1312" s="6">
        <f t="shared" si="116"/>
        <v>78515.7408</v>
      </c>
      <c r="N1312" s="22">
        <f t="shared" si="113"/>
        <v>5385.4326184420215</v>
      </c>
      <c r="O1312" s="14">
        <f t="shared" si="114"/>
        <v>49385148070.566963</v>
      </c>
      <c r="Q1312" s="22"/>
      <c r="V1312" s="16"/>
      <c r="W1312" s="16"/>
      <c r="X1312" s="16"/>
      <c r="Z1312" s="15"/>
      <c r="AA1312" s="16"/>
      <c r="AB1312" s="3"/>
      <c r="AC1312" s="69"/>
      <c r="AD1312" s="3"/>
      <c r="AF1312" s="29"/>
      <c r="AG1312" s="30"/>
      <c r="AH1312" s="29"/>
      <c r="AI1312" s="29"/>
      <c r="AJ1312" s="31"/>
      <c r="AK1312" s="29"/>
      <c r="AL1312" s="30"/>
    </row>
    <row r="1313" spans="1:38">
      <c r="A1313" s="32">
        <v>41126</v>
      </c>
      <c r="B1313" s="9">
        <v>50</v>
      </c>
      <c r="C1313" s="33">
        <v>10.84474333</v>
      </c>
      <c r="D1313" s="34">
        <f t="shared" si="110"/>
        <v>14.579281993266161</v>
      </c>
      <c r="E1313" s="34">
        <v>2036671.0886933201</v>
      </c>
      <c r="F1313" s="3" t="e">
        <f ca="1">VLOOKUP(A1313,ERCOT_345kv_West_ATC!A:B,2)</f>
        <v>#N/A</v>
      </c>
      <c r="G1313" s="3">
        <f>VLOOKUP(A1313,ERCOT_345kv_West_ATC!G:H,2)</f>
        <v>3.5089999999999999</v>
      </c>
      <c r="I1313" s="5">
        <f t="shared" si="111"/>
        <v>6</v>
      </c>
      <c r="J1313" s="4">
        <f t="shared" si="112"/>
        <v>144</v>
      </c>
      <c r="K1313" s="4">
        <f t="shared" si="115"/>
        <v>7200</v>
      </c>
      <c r="L1313" s="6">
        <f t="shared" si="116"/>
        <v>78082.151975999994</v>
      </c>
      <c r="N1313" s="22">
        <f t="shared" si="113"/>
        <v>5355.6925513934339</v>
      </c>
      <c r="O1313" s="14">
        <f t="shared" si="114"/>
        <v>49385148070.566963</v>
      </c>
      <c r="Q1313" s="22"/>
      <c r="V1313" s="16"/>
      <c r="W1313" s="16"/>
      <c r="X1313" s="16"/>
      <c r="Z1313" s="15"/>
      <c r="AA1313" s="16"/>
      <c r="AB1313" s="3"/>
      <c r="AC1313" s="69"/>
      <c r="AD1313" s="3"/>
      <c r="AF1313" s="29"/>
      <c r="AG1313" s="30"/>
      <c r="AH1313" s="29"/>
      <c r="AI1313" s="29"/>
      <c r="AJ1313" s="31"/>
      <c r="AK1313" s="29"/>
      <c r="AL1313" s="30"/>
    </row>
    <row r="1314" spans="1:38">
      <c r="A1314" s="32">
        <v>41127</v>
      </c>
      <c r="B1314" s="9">
        <v>50</v>
      </c>
      <c r="C1314" s="33">
        <v>10.841448</v>
      </c>
      <c r="D1314" s="34">
        <f t="shared" si="110"/>
        <v>14.579281993266161</v>
      </c>
      <c r="E1314" s="34">
        <v>2036671.0886933201</v>
      </c>
      <c r="F1314" s="3" t="e">
        <f ca="1">VLOOKUP(A1314,ERCOT_345kv_West_ATC!A:B,2)</f>
        <v>#N/A</v>
      </c>
      <c r="G1314" s="3">
        <f>VLOOKUP(A1314,ERCOT_345kv_West_ATC!G:H,2)</f>
        <v>3.5569999999999999</v>
      </c>
      <c r="I1314" s="5">
        <f t="shared" si="111"/>
        <v>6</v>
      </c>
      <c r="J1314" s="4">
        <f t="shared" si="112"/>
        <v>144</v>
      </c>
      <c r="K1314" s="4">
        <f t="shared" si="115"/>
        <v>7200</v>
      </c>
      <c r="L1314" s="6">
        <f t="shared" si="116"/>
        <v>78058.425600000002</v>
      </c>
      <c r="N1314" s="22">
        <f t="shared" si="113"/>
        <v>5354.0651477935207</v>
      </c>
      <c r="O1314" s="14">
        <f t="shared" si="114"/>
        <v>49385148070.566963</v>
      </c>
      <c r="Q1314" s="22"/>
      <c r="V1314" s="16"/>
      <c r="W1314" s="16"/>
      <c r="X1314" s="16"/>
      <c r="Z1314" s="15"/>
      <c r="AA1314" s="16"/>
      <c r="AB1314" s="3"/>
      <c r="AC1314" s="69"/>
      <c r="AD1314" s="3"/>
      <c r="AF1314" s="29"/>
      <c r="AG1314" s="30"/>
      <c r="AH1314" s="29"/>
      <c r="AI1314" s="29"/>
      <c r="AJ1314" s="31"/>
      <c r="AK1314" s="29"/>
      <c r="AL1314" s="30"/>
    </row>
    <row r="1315" spans="1:38">
      <c r="A1315" s="32">
        <v>41128</v>
      </c>
      <c r="B1315" s="9">
        <v>50</v>
      </c>
      <c r="C1315" s="33">
        <v>10.951328520000001</v>
      </c>
      <c r="D1315" s="34">
        <f t="shared" ref="D1315:D1378" si="117">((2^256)/(2^208*65535)/600)*E1315/(10^12)</f>
        <v>14.579281993266161</v>
      </c>
      <c r="E1315" s="34">
        <v>2036671.0886933201</v>
      </c>
      <c r="F1315" s="3" t="e">
        <f ca="1">VLOOKUP(A1315,ERCOT_345kv_West_ATC!A:B,2)</f>
        <v>#N/A</v>
      </c>
      <c r="G1315" s="3">
        <f>VLOOKUP(A1315,ERCOT_345kv_West_ATC!G:H,2)</f>
        <v>3.6339999999999999</v>
      </c>
      <c r="I1315" s="5">
        <f t="shared" si="111"/>
        <v>6</v>
      </c>
      <c r="J1315" s="4">
        <f t="shared" si="112"/>
        <v>144</v>
      </c>
      <c r="K1315" s="4">
        <f t="shared" si="115"/>
        <v>7200</v>
      </c>
      <c r="L1315" s="6">
        <f t="shared" si="116"/>
        <v>78849.565344000002</v>
      </c>
      <c r="N1315" s="22">
        <f t="shared" si="113"/>
        <v>5408.32980529623</v>
      </c>
      <c r="O1315" s="14">
        <f t="shared" si="114"/>
        <v>49385148070.566963</v>
      </c>
      <c r="Q1315" s="22"/>
      <c r="V1315" s="16"/>
      <c r="W1315" s="16"/>
      <c r="X1315" s="16"/>
      <c r="Z1315" s="15"/>
      <c r="AA1315" s="16"/>
      <c r="AB1315" s="3"/>
      <c r="AC1315" s="69"/>
      <c r="AD1315" s="3"/>
      <c r="AF1315" s="29"/>
      <c r="AG1315" s="30"/>
      <c r="AH1315" s="29"/>
      <c r="AI1315" s="29"/>
      <c r="AJ1315" s="31"/>
      <c r="AK1315" s="29"/>
      <c r="AL1315" s="30"/>
    </row>
    <row r="1316" spans="1:38">
      <c r="A1316" s="32">
        <v>41129</v>
      </c>
      <c r="B1316" s="9">
        <v>50</v>
      </c>
      <c r="C1316" s="33">
        <v>11.06151</v>
      </c>
      <c r="D1316" s="34">
        <f t="shared" si="117"/>
        <v>14.579281993266161</v>
      </c>
      <c r="E1316" s="34">
        <v>2036671.0886933201</v>
      </c>
      <c r="F1316" s="3" t="e">
        <f ca="1">VLOOKUP(A1316,ERCOT_345kv_West_ATC!A:B,2)</f>
        <v>#N/A</v>
      </c>
      <c r="G1316" s="3">
        <f>VLOOKUP(A1316,ERCOT_345kv_West_ATC!G:H,2)</f>
        <v>3.6680000000000001</v>
      </c>
      <c r="I1316" s="5">
        <f t="shared" ref="I1316:I1379" si="118">60/10</f>
        <v>6</v>
      </c>
      <c r="J1316" s="4">
        <f t="shared" ref="J1316:J1379" si="119">I1316*24</f>
        <v>144</v>
      </c>
      <c r="K1316" s="4">
        <f t="shared" si="115"/>
        <v>7200</v>
      </c>
      <c r="L1316" s="6">
        <f t="shared" si="116"/>
        <v>79642.872000000003</v>
      </c>
      <c r="N1316" s="22">
        <f t="shared" ref="N1316:N1379" si="120">L1316/D1316</f>
        <v>5462.7430923405718</v>
      </c>
      <c r="O1316" s="14">
        <f t="shared" ref="O1316:O1379" si="121">(K1316*100000000)/D1316</f>
        <v>49385148070.566963</v>
      </c>
      <c r="Q1316" s="22"/>
      <c r="V1316" s="16"/>
      <c r="W1316" s="16"/>
      <c r="X1316" s="16"/>
      <c r="Z1316" s="15"/>
      <c r="AA1316" s="16"/>
      <c r="AB1316" s="3"/>
      <c r="AC1316" s="69"/>
      <c r="AD1316" s="3"/>
      <c r="AF1316" s="29"/>
      <c r="AG1316" s="30"/>
      <c r="AH1316" s="29"/>
      <c r="AI1316" s="29"/>
      <c r="AJ1316" s="31"/>
      <c r="AK1316" s="29"/>
      <c r="AL1316" s="30"/>
    </row>
    <row r="1317" spans="1:38">
      <c r="A1317" s="32">
        <v>41130</v>
      </c>
      <c r="B1317" s="9">
        <v>50</v>
      </c>
      <c r="C1317" s="33">
        <v>11.12716786</v>
      </c>
      <c r="D1317" s="34">
        <f t="shared" si="117"/>
        <v>14.579281993266161</v>
      </c>
      <c r="E1317" s="34">
        <v>2036671.0886933201</v>
      </c>
      <c r="F1317" s="3" t="e">
        <f ca="1">VLOOKUP(A1317,ERCOT_345kv_West_ATC!A:B,2)</f>
        <v>#N/A</v>
      </c>
      <c r="G1317" s="3">
        <f>VLOOKUP(A1317,ERCOT_345kv_West_ATC!G:H,2)</f>
        <v>3.6640000000000001</v>
      </c>
      <c r="I1317" s="5">
        <f t="shared" si="118"/>
        <v>6</v>
      </c>
      <c r="J1317" s="4">
        <f t="shared" si="119"/>
        <v>144</v>
      </c>
      <c r="K1317" s="4">
        <f t="shared" si="115"/>
        <v>7200</v>
      </c>
      <c r="L1317" s="6">
        <f t="shared" si="116"/>
        <v>80115.608592000004</v>
      </c>
      <c r="N1317" s="22">
        <f t="shared" si="120"/>
        <v>5495.1683237215375</v>
      </c>
      <c r="O1317" s="14">
        <f t="shared" si="121"/>
        <v>49385148070.566963</v>
      </c>
      <c r="Q1317" s="22"/>
      <c r="V1317" s="16"/>
      <c r="W1317" s="16"/>
      <c r="X1317" s="16"/>
      <c r="Z1317" s="15"/>
      <c r="AA1317" s="16"/>
      <c r="AB1317" s="3"/>
      <c r="AC1317" s="69"/>
      <c r="AD1317" s="3"/>
      <c r="AF1317" s="29"/>
      <c r="AG1317" s="30"/>
      <c r="AH1317" s="29"/>
      <c r="AI1317" s="29"/>
      <c r="AJ1317" s="31"/>
      <c r="AK1317" s="29"/>
      <c r="AL1317" s="30"/>
    </row>
    <row r="1318" spans="1:38">
      <c r="A1318" s="32">
        <v>41131</v>
      </c>
      <c r="B1318" s="9">
        <v>50</v>
      </c>
      <c r="C1318" s="33">
        <v>11.362767140000001</v>
      </c>
      <c r="D1318" s="34">
        <f t="shared" si="117"/>
        <v>14.579281993266161</v>
      </c>
      <c r="E1318" s="34">
        <v>2036671.0886933201</v>
      </c>
      <c r="F1318" s="3" t="e">
        <f ca="1">VLOOKUP(A1318,ERCOT_345kv_West_ATC!A:B,2)</f>
        <v>#N/A</v>
      </c>
      <c r="G1318" s="3">
        <f>VLOOKUP(A1318,ERCOT_345kv_West_ATC!G:H,2)</f>
        <v>3.57</v>
      </c>
      <c r="I1318" s="5">
        <f t="shared" si="118"/>
        <v>6</v>
      </c>
      <c r="J1318" s="4">
        <f t="shared" si="119"/>
        <v>144</v>
      </c>
      <c r="K1318" s="4">
        <f t="shared" si="115"/>
        <v>7200</v>
      </c>
      <c r="L1318" s="6">
        <f t="shared" si="116"/>
        <v>81811.923408000002</v>
      </c>
      <c r="N1318" s="22">
        <f t="shared" si="120"/>
        <v>5611.5193770027272</v>
      </c>
      <c r="O1318" s="14">
        <f t="shared" si="121"/>
        <v>49385148070.566963</v>
      </c>
      <c r="Q1318" s="22"/>
      <c r="V1318" s="16"/>
      <c r="W1318" s="16"/>
      <c r="X1318" s="16"/>
      <c r="Z1318" s="15"/>
      <c r="AA1318" s="16"/>
      <c r="AB1318" s="3"/>
      <c r="AC1318" s="69"/>
      <c r="AD1318" s="3"/>
      <c r="AF1318" s="29"/>
      <c r="AG1318" s="30"/>
      <c r="AH1318" s="29"/>
      <c r="AI1318" s="29"/>
      <c r="AJ1318" s="31"/>
      <c r="AK1318" s="29"/>
      <c r="AL1318" s="30"/>
    </row>
    <row r="1319" spans="1:38">
      <c r="A1319" s="32">
        <v>41132</v>
      </c>
      <c r="B1319" s="9">
        <v>50</v>
      </c>
      <c r="C1319" s="33">
        <v>11.513783330000001</v>
      </c>
      <c r="D1319" s="34">
        <f t="shared" si="117"/>
        <v>14.579281993266161</v>
      </c>
      <c r="E1319" s="34">
        <v>2036671.0886933201</v>
      </c>
      <c r="F1319" s="3" t="e">
        <f ca="1">VLOOKUP(A1319,ERCOT_345kv_West_ATC!A:B,2)</f>
        <v>#N/A</v>
      </c>
      <c r="G1319" s="3">
        <f>VLOOKUP(A1319,ERCOT_345kv_West_ATC!G:H,2)</f>
        <v>3.57</v>
      </c>
      <c r="I1319" s="5">
        <f t="shared" si="118"/>
        <v>6</v>
      </c>
      <c r="J1319" s="4">
        <f t="shared" si="119"/>
        <v>144</v>
      </c>
      <c r="K1319" s="4">
        <f t="shared" si="115"/>
        <v>7200</v>
      </c>
      <c r="L1319" s="6">
        <f t="shared" si="116"/>
        <v>82899.239976000012</v>
      </c>
      <c r="N1319" s="22">
        <f t="shared" si="120"/>
        <v>5686.0989460447563</v>
      </c>
      <c r="O1319" s="14">
        <f t="shared" si="121"/>
        <v>49385148070.566963</v>
      </c>
      <c r="Q1319" s="22"/>
      <c r="V1319" s="16"/>
      <c r="W1319" s="16"/>
      <c r="X1319" s="16"/>
      <c r="Z1319" s="15"/>
      <c r="AA1319" s="16"/>
      <c r="AB1319" s="3"/>
      <c r="AC1319" s="69"/>
      <c r="AD1319" s="3"/>
      <c r="AF1319" s="29"/>
      <c r="AG1319" s="30"/>
      <c r="AH1319" s="29"/>
      <c r="AI1319" s="29"/>
      <c r="AJ1319" s="31"/>
      <c r="AK1319" s="29"/>
      <c r="AL1319" s="30"/>
    </row>
    <row r="1320" spans="1:38">
      <c r="A1320" s="32">
        <v>41133</v>
      </c>
      <c r="B1320" s="9">
        <v>50</v>
      </c>
      <c r="C1320" s="33">
        <v>11.62340818</v>
      </c>
      <c r="D1320" s="34">
        <f t="shared" si="117"/>
        <v>15.683068790490285</v>
      </c>
      <c r="E1320" s="34">
        <v>2190865.9701028499</v>
      </c>
      <c r="F1320" s="3" t="e">
        <f ca="1">VLOOKUP(A1320,ERCOT_345kv_West_ATC!A:B,2)</f>
        <v>#N/A</v>
      </c>
      <c r="G1320" s="3">
        <f>VLOOKUP(A1320,ERCOT_345kv_West_ATC!G:H,2)</f>
        <v>3.57</v>
      </c>
      <c r="I1320" s="5">
        <f t="shared" si="118"/>
        <v>6</v>
      </c>
      <c r="J1320" s="4">
        <f t="shared" si="119"/>
        <v>144</v>
      </c>
      <c r="K1320" s="4">
        <f t="shared" si="115"/>
        <v>7200</v>
      </c>
      <c r="L1320" s="6">
        <f t="shared" si="116"/>
        <v>83688.538895999998</v>
      </c>
      <c r="N1320" s="22">
        <f t="shared" si="120"/>
        <v>5336.2348921625635</v>
      </c>
      <c r="O1320" s="14">
        <f t="shared" si="121"/>
        <v>45909382252.827019</v>
      </c>
      <c r="Q1320" s="22"/>
      <c r="V1320" s="16"/>
      <c r="W1320" s="16"/>
      <c r="X1320" s="16"/>
      <c r="Z1320" s="15"/>
      <c r="AA1320" s="16"/>
      <c r="AB1320" s="3"/>
      <c r="AC1320" s="69"/>
      <c r="AD1320" s="3"/>
      <c r="AF1320" s="29"/>
      <c r="AG1320" s="30"/>
      <c r="AH1320" s="29"/>
      <c r="AI1320" s="29"/>
      <c r="AJ1320" s="31"/>
      <c r="AK1320" s="29"/>
      <c r="AL1320" s="30"/>
    </row>
    <row r="1321" spans="1:38">
      <c r="A1321" s="32">
        <v>41134</v>
      </c>
      <c r="B1321" s="9">
        <v>50</v>
      </c>
      <c r="C1321" s="33">
        <v>12.02189375</v>
      </c>
      <c r="D1321" s="34">
        <f t="shared" si="117"/>
        <v>15.683068790490285</v>
      </c>
      <c r="E1321" s="34">
        <v>2190865.9701028499</v>
      </c>
      <c r="F1321" s="3" t="e">
        <f ca="1">VLOOKUP(A1321,ERCOT_345kv_West_ATC!A:B,2)</f>
        <v>#N/A</v>
      </c>
      <c r="G1321" s="3">
        <f>VLOOKUP(A1321,ERCOT_345kv_West_ATC!G:H,2)</f>
        <v>3.5289999999999999</v>
      </c>
      <c r="I1321" s="5">
        <f t="shared" si="118"/>
        <v>6</v>
      </c>
      <c r="J1321" s="4">
        <f t="shared" si="119"/>
        <v>144</v>
      </c>
      <c r="K1321" s="4">
        <f t="shared" si="115"/>
        <v>7200</v>
      </c>
      <c r="L1321" s="6">
        <f t="shared" si="116"/>
        <v>86557.634999999995</v>
      </c>
      <c r="N1321" s="22">
        <f t="shared" si="120"/>
        <v>5519.1771557162201</v>
      </c>
      <c r="O1321" s="14">
        <f t="shared" si="121"/>
        <v>45909382252.827019</v>
      </c>
      <c r="Q1321" s="22"/>
      <c r="V1321" s="16"/>
      <c r="W1321" s="16"/>
      <c r="X1321" s="16"/>
      <c r="Z1321" s="15"/>
      <c r="AA1321" s="16"/>
      <c r="AB1321" s="3"/>
      <c r="AC1321" s="69"/>
      <c r="AD1321" s="3"/>
      <c r="AF1321" s="29"/>
      <c r="AG1321" s="30"/>
      <c r="AH1321" s="29"/>
      <c r="AI1321" s="29"/>
      <c r="AJ1321" s="31"/>
      <c r="AK1321" s="29"/>
      <c r="AL1321" s="30"/>
    </row>
    <row r="1322" spans="1:38">
      <c r="A1322" s="32">
        <v>41135</v>
      </c>
      <c r="B1322" s="9">
        <v>50</v>
      </c>
      <c r="C1322" s="33">
        <v>12.185994000000001</v>
      </c>
      <c r="D1322" s="34">
        <f t="shared" si="117"/>
        <v>15.683068790490285</v>
      </c>
      <c r="E1322" s="34">
        <v>2190865.9701028499</v>
      </c>
      <c r="F1322" s="3" t="e">
        <f ca="1">VLOOKUP(A1322,ERCOT_345kv_West_ATC!A:B,2)</f>
        <v>#N/A</v>
      </c>
      <c r="G1322" s="3">
        <f>VLOOKUP(A1322,ERCOT_345kv_West_ATC!G:H,2)</f>
        <v>3.5790000000000002</v>
      </c>
      <c r="I1322" s="5">
        <f t="shared" si="118"/>
        <v>6</v>
      </c>
      <c r="J1322" s="4">
        <f t="shared" si="119"/>
        <v>144</v>
      </c>
      <c r="K1322" s="4">
        <f t="shared" si="115"/>
        <v>7200</v>
      </c>
      <c r="L1322" s="6">
        <f t="shared" si="116"/>
        <v>87739.156800000012</v>
      </c>
      <c r="N1322" s="22">
        <f t="shared" si="120"/>
        <v>5594.5145667665665</v>
      </c>
      <c r="O1322" s="14">
        <f t="shared" si="121"/>
        <v>45909382252.827019</v>
      </c>
      <c r="Q1322" s="22"/>
      <c r="V1322" s="16"/>
      <c r="W1322" s="16"/>
      <c r="X1322" s="16"/>
      <c r="Z1322" s="15"/>
      <c r="AA1322" s="16"/>
      <c r="AB1322" s="3"/>
      <c r="AC1322" s="69"/>
      <c r="AD1322" s="3"/>
      <c r="AF1322" s="29"/>
      <c r="AG1322" s="30"/>
      <c r="AH1322" s="29"/>
      <c r="AI1322" s="29"/>
      <c r="AJ1322" s="31"/>
      <c r="AK1322" s="29"/>
      <c r="AL1322" s="30"/>
    </row>
    <row r="1323" spans="1:38">
      <c r="A1323" s="32">
        <v>41136</v>
      </c>
      <c r="B1323" s="9">
        <v>50</v>
      </c>
      <c r="C1323" s="33">
        <v>13.24609682</v>
      </c>
      <c r="D1323" s="34">
        <f t="shared" si="117"/>
        <v>15.683068790490285</v>
      </c>
      <c r="E1323" s="34">
        <v>2190865.9701028499</v>
      </c>
      <c r="F1323" s="3" t="e">
        <f ca="1">VLOOKUP(A1323,ERCOT_345kv_West_ATC!A:B,2)</f>
        <v>#N/A</v>
      </c>
      <c r="G1323" s="3">
        <f>VLOOKUP(A1323,ERCOT_345kv_West_ATC!G:H,2)</f>
        <v>3.5249999999999999</v>
      </c>
      <c r="I1323" s="5">
        <f t="shared" si="118"/>
        <v>6</v>
      </c>
      <c r="J1323" s="4">
        <f t="shared" si="119"/>
        <v>144</v>
      </c>
      <c r="K1323" s="4">
        <f t="shared" si="115"/>
        <v>7200</v>
      </c>
      <c r="L1323" s="6">
        <f t="shared" si="116"/>
        <v>95371.897104000003</v>
      </c>
      <c r="N1323" s="22">
        <f t="shared" si="120"/>
        <v>6081.2012226733641</v>
      </c>
      <c r="O1323" s="14">
        <f t="shared" si="121"/>
        <v>45909382252.827019</v>
      </c>
      <c r="Q1323" s="22"/>
      <c r="V1323" s="16"/>
      <c r="W1323" s="16"/>
      <c r="X1323" s="16"/>
      <c r="Z1323" s="15"/>
      <c r="AA1323" s="16"/>
      <c r="AB1323" s="3"/>
      <c r="AC1323" s="69"/>
      <c r="AD1323" s="3"/>
      <c r="AF1323" s="29"/>
      <c r="AG1323" s="30"/>
      <c r="AH1323" s="29"/>
      <c r="AI1323" s="29"/>
      <c r="AJ1323" s="31"/>
      <c r="AK1323" s="29"/>
      <c r="AL1323" s="30"/>
    </row>
    <row r="1324" spans="1:38">
      <c r="A1324" s="32">
        <v>41137</v>
      </c>
      <c r="B1324" s="9">
        <v>50</v>
      </c>
      <c r="C1324" s="33">
        <v>13.476283329999999</v>
      </c>
      <c r="D1324" s="34">
        <f t="shared" si="117"/>
        <v>15.683068790490285</v>
      </c>
      <c r="E1324" s="34">
        <v>2190865.9701028499</v>
      </c>
      <c r="F1324" s="3" t="e">
        <f ca="1">VLOOKUP(A1324,ERCOT_345kv_West_ATC!A:B,2)</f>
        <v>#N/A</v>
      </c>
      <c r="G1324" s="3">
        <f>VLOOKUP(A1324,ERCOT_345kv_West_ATC!G:H,2)</f>
        <v>3.4889999999999999</v>
      </c>
      <c r="I1324" s="5">
        <f t="shared" si="118"/>
        <v>6</v>
      </c>
      <c r="J1324" s="4">
        <f t="shared" si="119"/>
        <v>144</v>
      </c>
      <c r="K1324" s="4">
        <f t="shared" si="115"/>
        <v>7200</v>
      </c>
      <c r="L1324" s="6">
        <f t="shared" si="116"/>
        <v>97029.239975999997</v>
      </c>
      <c r="N1324" s="22">
        <f t="shared" si="120"/>
        <v>6186.8784274437057</v>
      </c>
      <c r="O1324" s="14">
        <f t="shared" si="121"/>
        <v>45909382252.827019</v>
      </c>
      <c r="Q1324" s="22"/>
      <c r="V1324" s="16"/>
      <c r="W1324" s="16"/>
      <c r="X1324" s="16"/>
      <c r="Z1324" s="15"/>
      <c r="AA1324" s="16"/>
      <c r="AB1324" s="3"/>
      <c r="AC1324" s="69"/>
      <c r="AD1324" s="3"/>
      <c r="AF1324" s="29"/>
      <c r="AG1324" s="30"/>
      <c r="AH1324" s="29"/>
      <c r="AI1324" s="29"/>
      <c r="AJ1324" s="31"/>
      <c r="AK1324" s="29"/>
      <c r="AL1324" s="30"/>
    </row>
    <row r="1325" spans="1:38">
      <c r="A1325" s="32">
        <v>41138</v>
      </c>
      <c r="B1325" s="9">
        <v>50</v>
      </c>
      <c r="C1325" s="33">
        <v>11.67985069</v>
      </c>
      <c r="D1325" s="34">
        <f t="shared" si="117"/>
        <v>15.683068790490285</v>
      </c>
      <c r="E1325" s="34">
        <v>2190865.9701028499</v>
      </c>
      <c r="F1325" s="3" t="e">
        <f ca="1">VLOOKUP(A1325,ERCOT_345kv_West_ATC!A:B,2)</f>
        <v>#N/A</v>
      </c>
      <c r="G1325" s="3">
        <f>VLOOKUP(A1325,ERCOT_345kv_West_ATC!G:H,2)</f>
        <v>3.4910000000000001</v>
      </c>
      <c r="I1325" s="5">
        <f t="shared" si="118"/>
        <v>6</v>
      </c>
      <c r="J1325" s="4">
        <f t="shared" si="119"/>
        <v>144</v>
      </c>
      <c r="K1325" s="4">
        <f t="shared" si="115"/>
        <v>7200</v>
      </c>
      <c r="L1325" s="6">
        <f t="shared" si="116"/>
        <v>84094.924968000007</v>
      </c>
      <c r="N1325" s="22">
        <f t="shared" si="120"/>
        <v>5362.1472998315548</v>
      </c>
      <c r="O1325" s="14">
        <f t="shared" si="121"/>
        <v>45909382252.827019</v>
      </c>
      <c r="Q1325" s="22"/>
      <c r="V1325" s="16"/>
      <c r="W1325" s="16"/>
      <c r="X1325" s="16"/>
      <c r="Z1325" s="15"/>
      <c r="AA1325" s="16"/>
      <c r="AB1325" s="3"/>
      <c r="AC1325" s="69"/>
      <c r="AD1325" s="3"/>
      <c r="AF1325" s="29"/>
      <c r="AG1325" s="30"/>
      <c r="AH1325" s="29"/>
      <c r="AI1325" s="29"/>
      <c r="AJ1325" s="31"/>
      <c r="AK1325" s="29"/>
      <c r="AL1325" s="30"/>
    </row>
    <row r="1326" spans="1:38">
      <c r="A1326" s="32">
        <v>41139</v>
      </c>
      <c r="B1326" s="9">
        <v>50</v>
      </c>
      <c r="C1326" s="33">
        <v>11.40391125</v>
      </c>
      <c r="D1326" s="34">
        <f t="shared" si="117"/>
        <v>15.683068790490285</v>
      </c>
      <c r="E1326" s="34">
        <v>2190865.9701028499</v>
      </c>
      <c r="F1326" s="3" t="e">
        <f ca="1">VLOOKUP(A1326,ERCOT_345kv_West_ATC!A:B,2)</f>
        <v>#N/A</v>
      </c>
      <c r="G1326" s="3">
        <f>VLOOKUP(A1326,ERCOT_345kv_West_ATC!G:H,2)</f>
        <v>3.4910000000000001</v>
      </c>
      <c r="I1326" s="5">
        <f t="shared" si="118"/>
        <v>6</v>
      </c>
      <c r="J1326" s="4">
        <f t="shared" si="119"/>
        <v>144</v>
      </c>
      <c r="K1326" s="4">
        <f t="shared" si="115"/>
        <v>7200</v>
      </c>
      <c r="L1326" s="6">
        <f t="shared" si="116"/>
        <v>82108.161000000007</v>
      </c>
      <c r="N1326" s="22">
        <f t="shared" si="120"/>
        <v>5235.4652075356444</v>
      </c>
      <c r="O1326" s="14">
        <f t="shared" si="121"/>
        <v>45909382252.827019</v>
      </c>
      <c r="Q1326" s="22"/>
      <c r="V1326" s="16"/>
      <c r="W1326" s="16"/>
      <c r="X1326" s="16"/>
      <c r="Z1326" s="15"/>
      <c r="AA1326" s="16"/>
      <c r="AB1326" s="3"/>
      <c r="AC1326" s="69"/>
      <c r="AD1326" s="3"/>
      <c r="AF1326" s="29"/>
      <c r="AG1326" s="30"/>
      <c r="AH1326" s="29"/>
      <c r="AI1326" s="29"/>
      <c r="AJ1326" s="31"/>
      <c r="AK1326" s="29"/>
      <c r="AL1326" s="30"/>
    </row>
    <row r="1327" spans="1:38">
      <c r="A1327" s="32">
        <v>41140</v>
      </c>
      <c r="B1327" s="9">
        <v>50</v>
      </c>
      <c r="C1327" s="33">
        <v>7.9203362500000001</v>
      </c>
      <c r="D1327" s="34">
        <f t="shared" si="117"/>
        <v>15.683068790490285</v>
      </c>
      <c r="E1327" s="34">
        <v>2190865.9701028499</v>
      </c>
      <c r="F1327" s="3" t="e">
        <f ca="1">VLOOKUP(A1327,ERCOT_345kv_West_ATC!A:B,2)</f>
        <v>#N/A</v>
      </c>
      <c r="G1327" s="3">
        <f>VLOOKUP(A1327,ERCOT_345kv_West_ATC!G:H,2)</f>
        <v>3.4910000000000001</v>
      </c>
      <c r="I1327" s="5">
        <f t="shared" si="118"/>
        <v>6</v>
      </c>
      <c r="J1327" s="4">
        <f t="shared" si="119"/>
        <v>144</v>
      </c>
      <c r="K1327" s="4">
        <f t="shared" si="115"/>
        <v>7200</v>
      </c>
      <c r="L1327" s="6">
        <f t="shared" si="116"/>
        <v>57026.421000000002</v>
      </c>
      <c r="N1327" s="22">
        <f t="shared" si="120"/>
        <v>3636.1774447217254</v>
      </c>
      <c r="O1327" s="14">
        <f t="shared" si="121"/>
        <v>45909382252.827019</v>
      </c>
      <c r="Q1327" s="22"/>
      <c r="V1327" s="16"/>
      <c r="W1327" s="16"/>
      <c r="X1327" s="16"/>
      <c r="Z1327" s="15"/>
      <c r="AA1327" s="16"/>
      <c r="AB1327" s="3"/>
      <c r="AC1327" s="69"/>
      <c r="AD1327" s="3"/>
      <c r="AF1327" s="29"/>
      <c r="AG1327" s="30"/>
      <c r="AH1327" s="29"/>
      <c r="AI1327" s="29"/>
      <c r="AJ1327" s="31"/>
      <c r="AK1327" s="29"/>
      <c r="AL1327" s="30"/>
    </row>
    <row r="1328" spans="1:38">
      <c r="A1328" s="32">
        <v>41141</v>
      </c>
      <c r="B1328" s="9">
        <v>50</v>
      </c>
      <c r="C1328" s="33">
        <v>10.073154199999999</v>
      </c>
      <c r="D1328" s="34">
        <f t="shared" si="117"/>
        <v>15.683068790490285</v>
      </c>
      <c r="E1328" s="34">
        <v>2190865.9701028499</v>
      </c>
      <c r="F1328" s="3" t="e">
        <f ca="1">VLOOKUP(A1328,ERCOT_345kv_West_ATC!A:B,2)</f>
        <v>#N/A</v>
      </c>
      <c r="G1328" s="3">
        <f>VLOOKUP(A1328,ERCOT_345kv_West_ATC!G:H,2)</f>
        <v>3.54</v>
      </c>
      <c r="I1328" s="5">
        <f t="shared" si="118"/>
        <v>6</v>
      </c>
      <c r="J1328" s="4">
        <f t="shared" si="119"/>
        <v>144</v>
      </c>
      <c r="K1328" s="4">
        <f t="shared" si="115"/>
        <v>7200</v>
      </c>
      <c r="L1328" s="6">
        <f t="shared" si="116"/>
        <v>72526.71024</v>
      </c>
      <c r="N1328" s="22">
        <f t="shared" si="120"/>
        <v>4624.5228665946997</v>
      </c>
      <c r="O1328" s="14">
        <f t="shared" si="121"/>
        <v>45909382252.827019</v>
      </c>
      <c r="Q1328" s="22"/>
      <c r="V1328" s="16"/>
      <c r="W1328" s="16"/>
      <c r="X1328" s="16"/>
      <c r="Z1328" s="15"/>
      <c r="AA1328" s="16"/>
      <c r="AB1328" s="3"/>
      <c r="AC1328" s="69"/>
      <c r="AD1328" s="3"/>
      <c r="AF1328" s="29"/>
      <c r="AG1328" s="30"/>
      <c r="AH1328" s="29"/>
      <c r="AI1328" s="29"/>
      <c r="AJ1328" s="31"/>
      <c r="AK1328" s="29"/>
      <c r="AL1328" s="30"/>
    </row>
    <row r="1329" spans="1:38">
      <c r="A1329" s="32">
        <v>41142</v>
      </c>
      <c r="B1329" s="9">
        <v>50</v>
      </c>
      <c r="C1329" s="33">
        <v>9.9068211109999993</v>
      </c>
      <c r="D1329" s="34">
        <f t="shared" si="117"/>
        <v>15.683068790490285</v>
      </c>
      <c r="E1329" s="34">
        <v>2190865.9701028499</v>
      </c>
      <c r="F1329" s="3" t="e">
        <f ca="1">VLOOKUP(A1329,ERCOT_345kv_West_ATC!A:B,2)</f>
        <v>#N/A</v>
      </c>
      <c r="G1329" s="3">
        <f>VLOOKUP(A1329,ERCOT_345kv_West_ATC!G:H,2)</f>
        <v>3.508</v>
      </c>
      <c r="I1329" s="5">
        <f t="shared" si="118"/>
        <v>6</v>
      </c>
      <c r="J1329" s="4">
        <f t="shared" si="119"/>
        <v>144</v>
      </c>
      <c r="K1329" s="4">
        <f t="shared" si="115"/>
        <v>7200</v>
      </c>
      <c r="L1329" s="6">
        <f t="shared" si="116"/>
        <v>71329.111999199988</v>
      </c>
      <c r="N1329" s="22">
        <f t="shared" si="120"/>
        <v>4548.1603729527533</v>
      </c>
      <c r="O1329" s="14">
        <f t="shared" si="121"/>
        <v>45909382252.827019</v>
      </c>
      <c r="Q1329" s="22"/>
      <c r="V1329" s="16"/>
      <c r="W1329" s="16"/>
      <c r="X1329" s="16"/>
      <c r="Z1329" s="15"/>
      <c r="AA1329" s="16"/>
      <c r="AB1329" s="3"/>
      <c r="AC1329" s="69"/>
      <c r="AD1329" s="3"/>
      <c r="AF1329" s="29"/>
      <c r="AG1329" s="30"/>
      <c r="AH1329" s="29"/>
      <c r="AI1329" s="29"/>
      <c r="AJ1329" s="31"/>
      <c r="AK1329" s="29"/>
      <c r="AL1329" s="30"/>
    </row>
    <row r="1330" spans="1:38">
      <c r="A1330" s="32">
        <v>41143</v>
      </c>
      <c r="B1330" s="9">
        <v>50</v>
      </c>
      <c r="C1330" s="33">
        <v>9.7633949999999992</v>
      </c>
      <c r="D1330" s="34">
        <f t="shared" si="117"/>
        <v>15.683068790490285</v>
      </c>
      <c r="E1330" s="34">
        <v>2190865.9701028499</v>
      </c>
      <c r="F1330" s="3" t="e">
        <f ca="1">VLOOKUP(A1330,ERCOT_345kv_West_ATC!A:B,2)</f>
        <v>#N/A</v>
      </c>
      <c r="G1330" s="3">
        <f>VLOOKUP(A1330,ERCOT_345kv_West_ATC!G:H,2)</f>
        <v>3.5449999999999999</v>
      </c>
      <c r="I1330" s="5">
        <f t="shared" si="118"/>
        <v>6</v>
      </c>
      <c r="J1330" s="4">
        <f t="shared" si="119"/>
        <v>144</v>
      </c>
      <c r="K1330" s="4">
        <f t="shared" si="115"/>
        <v>7200</v>
      </c>
      <c r="L1330" s="6">
        <f t="shared" si="116"/>
        <v>70296.443999999989</v>
      </c>
      <c r="N1330" s="22">
        <f t="shared" si="120"/>
        <v>4482.3143314033996</v>
      </c>
      <c r="O1330" s="14">
        <f t="shared" si="121"/>
        <v>45909382252.827019</v>
      </c>
      <c r="Q1330" s="22"/>
      <c r="V1330" s="16"/>
      <c r="W1330" s="16"/>
      <c r="X1330" s="16"/>
      <c r="Z1330" s="15"/>
      <c r="AA1330" s="16"/>
      <c r="AB1330" s="3"/>
      <c r="AC1330" s="69"/>
      <c r="AD1330" s="3"/>
      <c r="AF1330" s="29"/>
      <c r="AG1330" s="30"/>
      <c r="AH1330" s="29"/>
      <c r="AI1330" s="29"/>
      <c r="AJ1330" s="31"/>
      <c r="AK1330" s="29"/>
      <c r="AL1330" s="30"/>
    </row>
    <row r="1331" spans="1:38">
      <c r="A1331" s="32">
        <v>41144</v>
      </c>
      <c r="B1331" s="9">
        <v>50</v>
      </c>
      <c r="C1331" s="33">
        <v>10.099992500000001</v>
      </c>
      <c r="D1331" s="34">
        <f t="shared" si="117"/>
        <v>15.683068790490285</v>
      </c>
      <c r="E1331" s="34">
        <v>2190865.9701028499</v>
      </c>
      <c r="F1331" s="3" t="e">
        <f ca="1">VLOOKUP(A1331,ERCOT_345kv_West_ATC!A:B,2)</f>
        <v>#N/A</v>
      </c>
      <c r="G1331" s="3">
        <f>VLOOKUP(A1331,ERCOT_345kv_West_ATC!G:H,2)</f>
        <v>3.5369999999999999</v>
      </c>
      <c r="I1331" s="5">
        <f t="shared" si="118"/>
        <v>6</v>
      </c>
      <c r="J1331" s="4">
        <f t="shared" si="119"/>
        <v>144</v>
      </c>
      <c r="K1331" s="4">
        <f t="shared" si="115"/>
        <v>7200</v>
      </c>
      <c r="L1331" s="6">
        <f t="shared" si="116"/>
        <v>72719.946000000011</v>
      </c>
      <c r="N1331" s="22">
        <f t="shared" si="120"/>
        <v>4636.8441643318611</v>
      </c>
      <c r="O1331" s="14">
        <f t="shared" si="121"/>
        <v>45909382252.827019</v>
      </c>
      <c r="Q1331" s="22"/>
      <c r="V1331" s="16"/>
      <c r="W1331" s="16"/>
      <c r="X1331" s="16"/>
      <c r="Z1331" s="15"/>
      <c r="AA1331" s="16"/>
      <c r="AB1331" s="3"/>
      <c r="AC1331" s="69"/>
      <c r="AD1331" s="3"/>
      <c r="AF1331" s="29"/>
      <c r="AG1331" s="30"/>
      <c r="AH1331" s="29"/>
      <c r="AI1331" s="29"/>
      <c r="AJ1331" s="31"/>
      <c r="AK1331" s="29"/>
      <c r="AL1331" s="30"/>
    </row>
    <row r="1332" spans="1:38">
      <c r="A1332" s="32">
        <v>41145</v>
      </c>
      <c r="B1332" s="9">
        <v>50</v>
      </c>
      <c r="C1332" s="33">
        <v>10.613777779999999</v>
      </c>
      <c r="D1332" s="34">
        <f t="shared" si="117"/>
        <v>15.683068790490285</v>
      </c>
      <c r="E1332" s="34">
        <v>2190865.9701028499</v>
      </c>
      <c r="F1332" s="3" t="e">
        <f ca="1">VLOOKUP(A1332,ERCOT_345kv_West_ATC!A:B,2)</f>
        <v>#N/A</v>
      </c>
      <c r="G1332" s="3">
        <f>VLOOKUP(A1332,ERCOT_345kv_West_ATC!G:H,2)</f>
        <v>3.472</v>
      </c>
      <c r="I1332" s="5">
        <f t="shared" si="118"/>
        <v>6</v>
      </c>
      <c r="J1332" s="4">
        <f t="shared" si="119"/>
        <v>144</v>
      </c>
      <c r="K1332" s="4">
        <f t="shared" si="115"/>
        <v>7200</v>
      </c>
      <c r="L1332" s="6">
        <f t="shared" si="116"/>
        <v>76419.200016000003</v>
      </c>
      <c r="N1332" s="22">
        <f t="shared" si="120"/>
        <v>4872.7198124858178</v>
      </c>
      <c r="O1332" s="14">
        <f t="shared" si="121"/>
        <v>45909382252.827019</v>
      </c>
      <c r="Q1332" s="22"/>
      <c r="V1332" s="16"/>
      <c r="W1332" s="16"/>
      <c r="X1332" s="16"/>
      <c r="Z1332" s="15"/>
      <c r="AA1332" s="16"/>
      <c r="AB1332" s="3"/>
      <c r="AC1332" s="69"/>
      <c r="AD1332" s="3"/>
      <c r="AF1332" s="29"/>
      <c r="AG1332" s="30"/>
      <c r="AH1332" s="29"/>
      <c r="AI1332" s="29"/>
      <c r="AJ1332" s="31"/>
      <c r="AK1332" s="29"/>
      <c r="AL1332" s="30"/>
    </row>
    <row r="1333" spans="1:38">
      <c r="A1333" s="32">
        <v>41146</v>
      </c>
      <c r="B1333" s="9">
        <v>50</v>
      </c>
      <c r="C1333" s="33">
        <v>10.55583667</v>
      </c>
      <c r="D1333" s="34">
        <f t="shared" si="117"/>
        <v>17.47106688387133</v>
      </c>
      <c r="E1333" s="34">
        <v>2440642.6069159601</v>
      </c>
      <c r="F1333" s="3" t="e">
        <f ca="1">VLOOKUP(A1333,ERCOT_345kv_West_ATC!A:B,2)</f>
        <v>#N/A</v>
      </c>
      <c r="G1333" s="3">
        <f>VLOOKUP(A1333,ERCOT_345kv_West_ATC!G:H,2)</f>
        <v>3.472</v>
      </c>
      <c r="I1333" s="5">
        <f t="shared" si="118"/>
        <v>6</v>
      </c>
      <c r="J1333" s="4">
        <f t="shared" si="119"/>
        <v>144</v>
      </c>
      <c r="K1333" s="4">
        <f t="shared" si="115"/>
        <v>7200</v>
      </c>
      <c r="L1333" s="6">
        <f t="shared" si="116"/>
        <v>76002.024023999998</v>
      </c>
      <c r="N1333" s="22">
        <f t="shared" si="120"/>
        <v>4350.1650202119235</v>
      </c>
      <c r="O1333" s="14">
        <f t="shared" si="121"/>
        <v>41210992138.360962</v>
      </c>
      <c r="Q1333" s="22"/>
      <c r="V1333" s="16"/>
      <c r="W1333" s="16"/>
      <c r="X1333" s="16"/>
      <c r="Z1333" s="15"/>
      <c r="AA1333" s="16"/>
      <c r="AB1333" s="3"/>
      <c r="AC1333" s="69"/>
      <c r="AD1333" s="3"/>
      <c r="AF1333" s="29"/>
      <c r="AG1333" s="30"/>
      <c r="AH1333" s="29"/>
      <c r="AI1333" s="29"/>
      <c r="AJ1333" s="31"/>
      <c r="AK1333" s="29"/>
      <c r="AL1333" s="30"/>
    </row>
    <row r="1334" spans="1:38">
      <c r="A1334" s="32">
        <v>41147</v>
      </c>
      <c r="B1334" s="9">
        <v>50</v>
      </c>
      <c r="C1334" s="33">
        <v>10.555999999999999</v>
      </c>
      <c r="D1334" s="34">
        <f t="shared" si="117"/>
        <v>17.47106688387133</v>
      </c>
      <c r="E1334" s="34">
        <v>2440642.6069159601</v>
      </c>
      <c r="F1334" s="3" t="e">
        <f ca="1">VLOOKUP(A1334,ERCOT_345kv_West_ATC!A:B,2)</f>
        <v>#N/A</v>
      </c>
      <c r="G1334" s="3">
        <f>VLOOKUP(A1334,ERCOT_345kv_West_ATC!G:H,2)</f>
        <v>3.472</v>
      </c>
      <c r="I1334" s="5">
        <f t="shared" si="118"/>
        <v>6</v>
      </c>
      <c r="J1334" s="4">
        <f t="shared" si="119"/>
        <v>144</v>
      </c>
      <c r="K1334" s="4">
        <f t="shared" si="115"/>
        <v>7200</v>
      </c>
      <c r="L1334" s="6">
        <f t="shared" si="116"/>
        <v>76003.199999999997</v>
      </c>
      <c r="N1334" s="22">
        <f t="shared" si="120"/>
        <v>4350.2323301253837</v>
      </c>
      <c r="O1334" s="14">
        <f t="shared" si="121"/>
        <v>41210992138.360962</v>
      </c>
      <c r="Q1334" s="22"/>
      <c r="V1334" s="16"/>
      <c r="W1334" s="16"/>
      <c r="X1334" s="16"/>
      <c r="Z1334" s="15"/>
      <c r="AA1334" s="16"/>
      <c r="AB1334" s="3"/>
      <c r="AC1334" s="69"/>
      <c r="AD1334" s="3"/>
      <c r="AF1334" s="29"/>
      <c r="AG1334" s="30"/>
      <c r="AH1334" s="29"/>
      <c r="AI1334" s="29"/>
      <c r="AJ1334" s="31"/>
      <c r="AK1334" s="29"/>
      <c r="AL1334" s="30"/>
    </row>
    <row r="1335" spans="1:38">
      <c r="A1335" s="32">
        <v>41148</v>
      </c>
      <c r="B1335" s="9">
        <v>50</v>
      </c>
      <c r="C1335" s="33">
        <v>10.92872833</v>
      </c>
      <c r="D1335" s="34">
        <f t="shared" si="117"/>
        <v>17.47106688387133</v>
      </c>
      <c r="E1335" s="34">
        <v>2440642.6069159601</v>
      </c>
      <c r="F1335" s="3" t="e">
        <f ca="1">VLOOKUP(A1335,ERCOT_345kv_West_ATC!A:B,2)</f>
        <v>#N/A</v>
      </c>
      <c r="G1335" s="3">
        <f>VLOOKUP(A1335,ERCOT_345kv_West_ATC!G:H,2)</f>
        <v>3.4129999999999998</v>
      </c>
      <c r="I1335" s="5">
        <f t="shared" si="118"/>
        <v>6</v>
      </c>
      <c r="J1335" s="4">
        <f t="shared" si="119"/>
        <v>144</v>
      </c>
      <c r="K1335" s="4">
        <f t="shared" si="115"/>
        <v>7200</v>
      </c>
      <c r="L1335" s="6">
        <f t="shared" si="116"/>
        <v>78686.843976000004</v>
      </c>
      <c r="N1335" s="22">
        <f t="shared" si="120"/>
        <v>4503.8373728991282</v>
      </c>
      <c r="O1335" s="14">
        <f t="shared" si="121"/>
        <v>41210992138.360962</v>
      </c>
      <c r="Q1335" s="22"/>
      <c r="V1335" s="16"/>
      <c r="W1335" s="16"/>
      <c r="X1335" s="16"/>
      <c r="Z1335" s="15"/>
      <c r="AA1335" s="16"/>
      <c r="AB1335" s="3"/>
      <c r="AC1335" s="69"/>
      <c r="AD1335" s="3"/>
      <c r="AF1335" s="29"/>
      <c r="AG1335" s="30"/>
      <c r="AH1335" s="29"/>
      <c r="AI1335" s="29"/>
      <c r="AJ1335" s="31"/>
      <c r="AK1335" s="29"/>
      <c r="AL1335" s="30"/>
    </row>
    <row r="1336" spans="1:38">
      <c r="A1336" s="32">
        <v>41149</v>
      </c>
      <c r="B1336" s="9">
        <v>50</v>
      </c>
      <c r="C1336" s="33">
        <v>10.868043330000001</v>
      </c>
      <c r="D1336" s="34">
        <f t="shared" si="117"/>
        <v>17.47106688387133</v>
      </c>
      <c r="E1336" s="34">
        <v>2440642.6069159601</v>
      </c>
      <c r="F1336" s="3" t="e">
        <f ca="1">VLOOKUP(A1336,ERCOT_345kv_West_ATC!A:B,2)</f>
        <v>#N/A</v>
      </c>
      <c r="G1336" s="3">
        <f>VLOOKUP(A1336,ERCOT_345kv_West_ATC!G:H,2)</f>
        <v>3.355</v>
      </c>
      <c r="I1336" s="5">
        <f t="shared" si="118"/>
        <v>6</v>
      </c>
      <c r="J1336" s="4">
        <f t="shared" si="119"/>
        <v>144</v>
      </c>
      <c r="K1336" s="4">
        <f t="shared" si="115"/>
        <v>7200</v>
      </c>
      <c r="L1336" s="6">
        <f t="shared" si="116"/>
        <v>78249.911976000003</v>
      </c>
      <c r="N1336" s="22">
        <f t="shared" si="120"/>
        <v>4478.8284823199638</v>
      </c>
      <c r="O1336" s="14">
        <f t="shared" si="121"/>
        <v>41210992138.360962</v>
      </c>
      <c r="Q1336" s="22"/>
      <c r="V1336" s="16"/>
      <c r="W1336" s="16"/>
      <c r="X1336" s="16"/>
      <c r="Z1336" s="15"/>
      <c r="AA1336" s="16"/>
      <c r="AB1336" s="3"/>
      <c r="AC1336" s="69"/>
      <c r="AD1336" s="3"/>
      <c r="AF1336" s="29"/>
      <c r="AG1336" s="30"/>
      <c r="AH1336" s="29"/>
      <c r="AI1336" s="29"/>
      <c r="AJ1336" s="31"/>
      <c r="AK1336" s="29"/>
      <c r="AL1336" s="30"/>
    </row>
    <row r="1337" spans="1:38">
      <c r="A1337" s="32">
        <v>41150</v>
      </c>
      <c r="B1337" s="9">
        <v>50</v>
      </c>
      <c r="C1337" s="33">
        <v>10.866303329999999</v>
      </c>
      <c r="D1337" s="34">
        <f t="shared" si="117"/>
        <v>17.47106688387133</v>
      </c>
      <c r="E1337" s="34">
        <v>2440642.6069159601</v>
      </c>
      <c r="F1337" s="3" t="e">
        <f ca="1">VLOOKUP(A1337,ERCOT_345kv_West_ATC!A:B,2)</f>
        <v>#N/A</v>
      </c>
      <c r="G1337" s="3">
        <f>VLOOKUP(A1337,ERCOT_345kv_West_ATC!G:H,2)</f>
        <v>3.403</v>
      </c>
      <c r="I1337" s="5">
        <f t="shared" si="118"/>
        <v>6</v>
      </c>
      <c r="J1337" s="4">
        <f t="shared" si="119"/>
        <v>144</v>
      </c>
      <c r="K1337" s="4">
        <f t="shared" si="115"/>
        <v>7200</v>
      </c>
      <c r="L1337" s="6">
        <f t="shared" si="116"/>
        <v>78237.383975999997</v>
      </c>
      <c r="N1337" s="22">
        <f t="shared" si="120"/>
        <v>4478.111411056756</v>
      </c>
      <c r="O1337" s="14">
        <f t="shared" si="121"/>
        <v>41210992138.360962</v>
      </c>
      <c r="Q1337" s="22"/>
      <c r="V1337" s="16"/>
      <c r="W1337" s="16"/>
      <c r="X1337" s="16"/>
      <c r="Z1337" s="15"/>
      <c r="AA1337" s="16"/>
      <c r="AB1337" s="3"/>
      <c r="AC1337" s="69"/>
      <c r="AD1337" s="3"/>
      <c r="AF1337" s="29"/>
      <c r="AG1337" s="30"/>
      <c r="AH1337" s="29"/>
      <c r="AI1337" s="29"/>
      <c r="AJ1337" s="31"/>
      <c r="AK1337" s="29"/>
      <c r="AL1337" s="30"/>
    </row>
    <row r="1338" spans="1:38">
      <c r="A1338" s="32">
        <v>41151</v>
      </c>
      <c r="B1338" s="9">
        <v>50</v>
      </c>
      <c r="C1338" s="33">
        <v>10.772273999999999</v>
      </c>
      <c r="D1338" s="34">
        <f t="shared" si="117"/>
        <v>17.47106688387133</v>
      </c>
      <c r="E1338" s="34">
        <v>2440642.6069159601</v>
      </c>
      <c r="F1338" s="3" t="e">
        <f ca="1">VLOOKUP(A1338,ERCOT_345kv_West_ATC!A:B,2)</f>
        <v>#N/A</v>
      </c>
      <c r="G1338" s="3">
        <f>VLOOKUP(A1338,ERCOT_345kv_West_ATC!G:H,2)</f>
        <v>3.4510000000000001</v>
      </c>
      <c r="I1338" s="5">
        <f t="shared" si="118"/>
        <v>6</v>
      </c>
      <c r="J1338" s="4">
        <f t="shared" si="119"/>
        <v>144</v>
      </c>
      <c r="K1338" s="4">
        <f t="shared" ref="K1338:K1401" si="122">J1338*B1338</f>
        <v>7200</v>
      </c>
      <c r="L1338" s="6">
        <f t="shared" ref="L1338:L1401" si="123">K1338*C1338</f>
        <v>77560.372799999997</v>
      </c>
      <c r="N1338" s="22">
        <f t="shared" si="120"/>
        <v>4439.3609912627026</v>
      </c>
      <c r="O1338" s="14">
        <f t="shared" si="121"/>
        <v>41210992138.360962</v>
      </c>
      <c r="Q1338" s="22"/>
      <c r="V1338" s="16"/>
      <c r="W1338" s="16"/>
      <c r="X1338" s="16"/>
      <c r="Z1338" s="15"/>
      <c r="AA1338" s="16"/>
      <c r="AB1338" s="3"/>
      <c r="AC1338" s="69"/>
      <c r="AD1338" s="3"/>
      <c r="AF1338" s="29"/>
      <c r="AG1338" s="30"/>
      <c r="AH1338" s="29"/>
      <c r="AI1338" s="29"/>
      <c r="AJ1338" s="31"/>
      <c r="AK1338" s="29"/>
      <c r="AL1338" s="30"/>
    </row>
    <row r="1339" spans="1:38">
      <c r="A1339" s="32">
        <v>41152</v>
      </c>
      <c r="B1339" s="9">
        <v>50</v>
      </c>
      <c r="C1339" s="33">
        <v>10.12176</v>
      </c>
      <c r="D1339" s="34">
        <f t="shared" si="117"/>
        <v>17.47106688387133</v>
      </c>
      <c r="E1339" s="34">
        <v>2440642.6069159601</v>
      </c>
      <c r="F1339" s="3" t="e">
        <f ca="1">VLOOKUP(A1339,ERCOT_345kv_West_ATC!A:B,2)</f>
        <v>#N/A</v>
      </c>
      <c r="G1339" s="3">
        <f>VLOOKUP(A1339,ERCOT_345kv_West_ATC!G:H,2)</f>
        <v>3.4510000000000001</v>
      </c>
      <c r="I1339" s="5">
        <f t="shared" si="118"/>
        <v>6</v>
      </c>
      <c r="J1339" s="4">
        <f t="shared" si="119"/>
        <v>144</v>
      </c>
      <c r="K1339" s="4">
        <f t="shared" si="122"/>
        <v>7200</v>
      </c>
      <c r="L1339" s="6">
        <f t="shared" si="123"/>
        <v>72876.672000000006</v>
      </c>
      <c r="N1339" s="22">
        <f t="shared" si="120"/>
        <v>4171.2777178637652</v>
      </c>
      <c r="O1339" s="14">
        <f t="shared" si="121"/>
        <v>41210992138.360962</v>
      </c>
      <c r="Q1339" s="22"/>
      <c r="V1339" s="16"/>
      <c r="W1339" s="16"/>
      <c r="X1339" s="16"/>
      <c r="Z1339" s="15"/>
      <c r="AA1339" s="16"/>
      <c r="AB1339" s="3"/>
      <c r="AC1339" s="69"/>
      <c r="AD1339" s="3"/>
      <c r="AF1339" s="29"/>
      <c r="AG1339" s="30"/>
      <c r="AH1339" s="29"/>
      <c r="AI1339" s="29"/>
      <c r="AJ1339" s="31"/>
      <c r="AK1339" s="29"/>
      <c r="AL1339" s="30"/>
    </row>
    <row r="1340" spans="1:38">
      <c r="A1340" s="32">
        <v>41153</v>
      </c>
      <c r="B1340" s="9">
        <v>50</v>
      </c>
      <c r="C1340" s="33">
        <v>9.9769600000000001</v>
      </c>
      <c r="D1340" s="34">
        <f t="shared" si="117"/>
        <v>17.47106688387133</v>
      </c>
      <c r="E1340" s="34">
        <v>2440642.6069159601</v>
      </c>
      <c r="F1340" s="3" t="e">
        <f ca="1">VLOOKUP(A1340,ERCOT_345kv_West_ATC!A:B,2)</f>
        <v>#N/A</v>
      </c>
      <c r="G1340" s="3">
        <f>VLOOKUP(A1340,ERCOT_345kv_West_ATC!G:H,2)</f>
        <v>3.4510000000000001</v>
      </c>
      <c r="I1340" s="5">
        <f t="shared" si="118"/>
        <v>6</v>
      </c>
      <c r="J1340" s="4">
        <f t="shared" si="119"/>
        <v>144</v>
      </c>
      <c r="K1340" s="4">
        <f t="shared" si="122"/>
        <v>7200</v>
      </c>
      <c r="L1340" s="6">
        <f t="shared" si="123"/>
        <v>71834.111999999994</v>
      </c>
      <c r="N1340" s="22">
        <f t="shared" si="120"/>
        <v>4111.6042012474181</v>
      </c>
      <c r="O1340" s="14">
        <f t="shared" si="121"/>
        <v>41210992138.360962</v>
      </c>
      <c r="Q1340" s="22"/>
      <c r="V1340" s="16"/>
      <c r="W1340" s="16"/>
      <c r="X1340" s="16"/>
      <c r="Z1340" s="15"/>
      <c r="AA1340" s="16"/>
      <c r="AB1340" s="3"/>
      <c r="AC1340" s="69"/>
      <c r="AD1340" s="3"/>
      <c r="AF1340" s="29"/>
      <c r="AG1340" s="30"/>
      <c r="AH1340" s="29"/>
      <c r="AI1340" s="29"/>
      <c r="AJ1340" s="31"/>
      <c r="AK1340" s="29"/>
      <c r="AL1340" s="30"/>
    </row>
    <row r="1341" spans="1:38">
      <c r="A1341" s="32">
        <v>41154</v>
      </c>
      <c r="B1341" s="9">
        <v>50</v>
      </c>
      <c r="C1341" s="33">
        <v>10.20646</v>
      </c>
      <c r="D1341" s="34">
        <f t="shared" si="117"/>
        <v>17.47106688387133</v>
      </c>
      <c r="E1341" s="34">
        <v>2440642.6069159601</v>
      </c>
      <c r="F1341" s="3" t="e">
        <f ca="1">VLOOKUP(A1341,ERCOT_345kv_West_ATC!A:B,2)</f>
        <v>#N/A</v>
      </c>
      <c r="G1341" s="3">
        <f>VLOOKUP(A1341,ERCOT_345kv_West_ATC!G:H,2)</f>
        <v>3.4510000000000001</v>
      </c>
      <c r="I1341" s="5">
        <f t="shared" si="118"/>
        <v>6</v>
      </c>
      <c r="J1341" s="4">
        <f t="shared" si="119"/>
        <v>144</v>
      </c>
      <c r="K1341" s="4">
        <f t="shared" si="122"/>
        <v>7200</v>
      </c>
      <c r="L1341" s="6">
        <f t="shared" si="123"/>
        <v>73486.512000000002</v>
      </c>
      <c r="N1341" s="22">
        <f t="shared" si="120"/>
        <v>4206.1834282049567</v>
      </c>
      <c r="O1341" s="14">
        <f t="shared" si="121"/>
        <v>41210992138.360962</v>
      </c>
      <c r="Q1341" s="22"/>
      <c r="V1341" s="16"/>
      <c r="W1341" s="16"/>
      <c r="X1341" s="16"/>
      <c r="Z1341" s="15"/>
      <c r="AA1341" s="16"/>
      <c r="AB1341" s="3"/>
      <c r="AC1341" s="69"/>
      <c r="AD1341" s="3"/>
      <c r="AF1341" s="29"/>
      <c r="AG1341" s="30"/>
      <c r="AH1341" s="29"/>
      <c r="AI1341" s="29"/>
      <c r="AJ1341" s="31"/>
      <c r="AK1341" s="29"/>
      <c r="AL1341" s="30"/>
    </row>
    <row r="1342" spans="1:38">
      <c r="A1342" s="32">
        <v>41155</v>
      </c>
      <c r="B1342" s="9">
        <v>50</v>
      </c>
      <c r="C1342" s="33">
        <v>10.52866667</v>
      </c>
      <c r="D1342" s="34">
        <f t="shared" si="117"/>
        <v>17.47106688387133</v>
      </c>
      <c r="E1342" s="34">
        <v>2440642.6069159601</v>
      </c>
      <c r="F1342" s="3" t="e">
        <f ca="1">VLOOKUP(A1342,ERCOT_345kv_West_ATC!A:B,2)</f>
        <v>#N/A</v>
      </c>
      <c r="G1342" s="3">
        <f>VLOOKUP(A1342,ERCOT_345kv_West_ATC!G:H,2)</f>
        <v>3.4780000000000002</v>
      </c>
      <c r="I1342" s="5">
        <f t="shared" si="118"/>
        <v>6</v>
      </c>
      <c r="J1342" s="4">
        <f t="shared" si="119"/>
        <v>144</v>
      </c>
      <c r="K1342" s="4">
        <f t="shared" si="122"/>
        <v>7200</v>
      </c>
      <c r="L1342" s="6">
        <f t="shared" si="123"/>
        <v>75806.400024000002</v>
      </c>
      <c r="N1342" s="22">
        <f t="shared" si="120"/>
        <v>4338.9679936479315</v>
      </c>
      <c r="O1342" s="14">
        <f t="shared" si="121"/>
        <v>41210992138.360962</v>
      </c>
      <c r="Q1342" s="22"/>
      <c r="V1342" s="16"/>
      <c r="W1342" s="16"/>
      <c r="X1342" s="16"/>
      <c r="Z1342" s="15"/>
      <c r="AA1342" s="16"/>
      <c r="AB1342" s="3"/>
      <c r="AC1342" s="69"/>
      <c r="AD1342" s="3"/>
      <c r="AF1342" s="29"/>
      <c r="AG1342" s="30"/>
      <c r="AH1342" s="29"/>
      <c r="AI1342" s="29"/>
      <c r="AJ1342" s="31"/>
      <c r="AK1342" s="29"/>
      <c r="AL1342" s="30"/>
    </row>
    <row r="1343" spans="1:38">
      <c r="A1343" s="32">
        <v>41156</v>
      </c>
      <c r="B1343" s="9">
        <v>50</v>
      </c>
      <c r="C1343" s="33">
        <v>10.36613</v>
      </c>
      <c r="D1343" s="34">
        <f t="shared" si="117"/>
        <v>17.47106688387133</v>
      </c>
      <c r="E1343" s="34">
        <v>2440642.6069159601</v>
      </c>
      <c r="F1343" s="3" t="e">
        <f ca="1">VLOOKUP(A1343,ERCOT_345kv_West_ATC!A:B,2)</f>
        <v>#N/A</v>
      </c>
      <c r="G1343" s="3">
        <f>VLOOKUP(A1343,ERCOT_345kv_West_ATC!G:H,2)</f>
        <v>3.5009999999999999</v>
      </c>
      <c r="I1343" s="5">
        <f t="shared" si="118"/>
        <v>6</v>
      </c>
      <c r="J1343" s="4">
        <f t="shared" si="119"/>
        <v>144</v>
      </c>
      <c r="K1343" s="4">
        <f t="shared" si="122"/>
        <v>7200</v>
      </c>
      <c r="L1343" s="6">
        <f t="shared" si="123"/>
        <v>74636.135999999999</v>
      </c>
      <c r="N1343" s="22">
        <f t="shared" si="120"/>
        <v>4271.985019352277</v>
      </c>
      <c r="O1343" s="14">
        <f t="shared" si="121"/>
        <v>41210992138.360962</v>
      </c>
      <c r="Q1343" s="22"/>
      <c r="V1343" s="16"/>
      <c r="W1343" s="16"/>
      <c r="X1343" s="16"/>
      <c r="Z1343" s="15"/>
      <c r="AA1343" s="16"/>
      <c r="AB1343" s="3"/>
      <c r="AC1343" s="69"/>
      <c r="AD1343" s="3"/>
      <c r="AF1343" s="29"/>
      <c r="AG1343" s="30"/>
      <c r="AH1343" s="29"/>
      <c r="AI1343" s="29"/>
      <c r="AJ1343" s="31"/>
      <c r="AK1343" s="29"/>
      <c r="AL1343" s="30"/>
    </row>
    <row r="1344" spans="1:38">
      <c r="A1344" s="32">
        <v>41157</v>
      </c>
      <c r="B1344" s="9">
        <v>50</v>
      </c>
      <c r="C1344" s="33">
        <v>10.97652111</v>
      </c>
      <c r="D1344" s="34">
        <f t="shared" si="117"/>
        <v>17.47106688387133</v>
      </c>
      <c r="E1344" s="34">
        <v>2440642.6069159601</v>
      </c>
      <c r="F1344" s="3" t="e">
        <f ca="1">VLOOKUP(A1344,ERCOT_345kv_West_ATC!A:B,2)</f>
        <v>#N/A</v>
      </c>
      <c r="G1344" s="3">
        <f>VLOOKUP(A1344,ERCOT_345kv_West_ATC!G:H,2)</f>
        <v>3.4609999999999999</v>
      </c>
      <c r="I1344" s="5">
        <f t="shared" si="118"/>
        <v>6</v>
      </c>
      <c r="J1344" s="4">
        <f t="shared" si="119"/>
        <v>144</v>
      </c>
      <c r="K1344" s="4">
        <f t="shared" si="122"/>
        <v>7200</v>
      </c>
      <c r="L1344" s="6">
        <f t="shared" si="123"/>
        <v>79030.951992000002</v>
      </c>
      <c r="N1344" s="22">
        <f t="shared" si="120"/>
        <v>4523.5332517076322</v>
      </c>
      <c r="O1344" s="14">
        <f t="shared" si="121"/>
        <v>41210992138.360962</v>
      </c>
      <c r="Q1344" s="22"/>
      <c r="V1344" s="16"/>
      <c r="W1344" s="16"/>
      <c r="X1344" s="16"/>
      <c r="Z1344" s="15"/>
      <c r="AA1344" s="16"/>
      <c r="AB1344" s="3"/>
      <c r="AC1344" s="69"/>
      <c r="AD1344" s="3"/>
      <c r="AF1344" s="29"/>
      <c r="AG1344" s="30"/>
      <c r="AH1344" s="29"/>
      <c r="AI1344" s="29"/>
      <c r="AJ1344" s="31"/>
      <c r="AK1344" s="29"/>
      <c r="AL1344" s="30"/>
    </row>
    <row r="1345" spans="1:38">
      <c r="A1345" s="32">
        <v>41158</v>
      </c>
      <c r="B1345" s="9">
        <v>50</v>
      </c>
      <c r="C1345" s="33">
        <v>11.18497</v>
      </c>
      <c r="D1345" s="34">
        <f t="shared" si="117"/>
        <v>19.285040686030413</v>
      </c>
      <c r="E1345" s="34">
        <v>2694047.9529550099</v>
      </c>
      <c r="F1345" s="3" t="e">
        <f ca="1">VLOOKUP(A1345,ERCOT_345kv_West_ATC!A:B,2)</f>
        <v>#N/A</v>
      </c>
      <c r="G1345" s="3">
        <f>VLOOKUP(A1345,ERCOT_345kv_West_ATC!G:H,2)</f>
        <v>3.4329999999999998</v>
      </c>
      <c r="I1345" s="5">
        <f t="shared" si="118"/>
        <v>6</v>
      </c>
      <c r="J1345" s="4">
        <f t="shared" si="119"/>
        <v>144</v>
      </c>
      <c r="K1345" s="4">
        <f t="shared" si="122"/>
        <v>7200</v>
      </c>
      <c r="L1345" s="6">
        <f t="shared" si="123"/>
        <v>80531.784</v>
      </c>
      <c r="N1345" s="22">
        <f t="shared" si="120"/>
        <v>4175.8679855072924</v>
      </c>
      <c r="O1345" s="14">
        <f t="shared" si="121"/>
        <v>37334637334.809952</v>
      </c>
      <c r="Q1345" s="22"/>
      <c r="V1345" s="16"/>
      <c r="W1345" s="16"/>
      <c r="X1345" s="16"/>
      <c r="Z1345" s="15"/>
      <c r="AA1345" s="16"/>
      <c r="AB1345" s="3"/>
      <c r="AC1345" s="69"/>
      <c r="AD1345" s="3"/>
      <c r="AF1345" s="29"/>
      <c r="AG1345" s="30"/>
      <c r="AH1345" s="29"/>
      <c r="AI1345" s="29"/>
      <c r="AJ1345" s="31"/>
      <c r="AK1345" s="29"/>
      <c r="AL1345" s="30"/>
    </row>
    <row r="1346" spans="1:38">
      <c r="A1346" s="32">
        <v>41159</v>
      </c>
      <c r="B1346" s="9">
        <v>50</v>
      </c>
      <c r="C1346" s="33">
        <v>11.003323330000001</v>
      </c>
      <c r="D1346" s="34">
        <f t="shared" si="117"/>
        <v>19.285040686030413</v>
      </c>
      <c r="E1346" s="34">
        <v>2694047.9529550099</v>
      </c>
      <c r="F1346" s="3" t="e">
        <f ca="1">VLOOKUP(A1346,ERCOT_345kv_West_ATC!A:B,2)</f>
        <v>#N/A</v>
      </c>
      <c r="G1346" s="3">
        <f>VLOOKUP(A1346,ERCOT_345kv_West_ATC!G:H,2)</f>
        <v>3.3759999999999999</v>
      </c>
      <c r="I1346" s="5">
        <f t="shared" si="118"/>
        <v>6</v>
      </c>
      <c r="J1346" s="4">
        <f t="shared" si="119"/>
        <v>144</v>
      </c>
      <c r="K1346" s="4">
        <f t="shared" si="122"/>
        <v>7200</v>
      </c>
      <c r="L1346" s="6">
        <f t="shared" si="123"/>
        <v>79223.927976000006</v>
      </c>
      <c r="N1346" s="22">
        <f t="shared" si="120"/>
        <v>4108.0508600320336</v>
      </c>
      <c r="O1346" s="14">
        <f t="shared" si="121"/>
        <v>37334637334.809952</v>
      </c>
      <c r="Q1346" s="22"/>
      <c r="V1346" s="16"/>
      <c r="W1346" s="16"/>
      <c r="X1346" s="16"/>
      <c r="Z1346" s="15"/>
      <c r="AA1346" s="16"/>
      <c r="AB1346" s="3"/>
      <c r="AC1346" s="69"/>
      <c r="AD1346" s="3"/>
      <c r="AF1346" s="29"/>
      <c r="AG1346" s="30"/>
      <c r="AH1346" s="29"/>
      <c r="AI1346" s="29"/>
      <c r="AJ1346" s="31"/>
      <c r="AK1346" s="29"/>
      <c r="AL1346" s="30"/>
    </row>
    <row r="1347" spans="1:38">
      <c r="A1347" s="32">
        <v>41160</v>
      </c>
      <c r="B1347" s="9">
        <v>50</v>
      </c>
      <c r="C1347" s="33">
        <v>11.038995</v>
      </c>
      <c r="D1347" s="34">
        <f t="shared" si="117"/>
        <v>19.285040686030413</v>
      </c>
      <c r="E1347" s="34">
        <v>2694047.9529550099</v>
      </c>
      <c r="F1347" s="3" t="e">
        <f ca="1">VLOOKUP(A1347,ERCOT_345kv_West_ATC!A:B,2)</f>
        <v>#N/A</v>
      </c>
      <c r="G1347" s="3">
        <f>VLOOKUP(A1347,ERCOT_345kv_West_ATC!G:H,2)</f>
        <v>3.3759999999999999</v>
      </c>
      <c r="I1347" s="5">
        <f t="shared" si="118"/>
        <v>6</v>
      </c>
      <c r="J1347" s="4">
        <f t="shared" si="119"/>
        <v>144</v>
      </c>
      <c r="K1347" s="4">
        <f t="shared" si="122"/>
        <v>7200</v>
      </c>
      <c r="L1347" s="6">
        <f t="shared" si="123"/>
        <v>79480.763999999996</v>
      </c>
      <c r="N1347" s="22">
        <f t="shared" si="120"/>
        <v>4121.3687486578037</v>
      </c>
      <c r="O1347" s="14">
        <f t="shared" si="121"/>
        <v>37334637334.809952</v>
      </c>
      <c r="Q1347" s="22"/>
      <c r="V1347" s="16"/>
      <c r="W1347" s="16"/>
      <c r="X1347" s="16"/>
      <c r="Z1347" s="15"/>
      <c r="AA1347" s="16"/>
      <c r="AB1347" s="3"/>
      <c r="AC1347" s="69"/>
      <c r="AD1347" s="3"/>
      <c r="AF1347" s="29"/>
      <c r="AG1347" s="30"/>
      <c r="AH1347" s="29"/>
      <c r="AI1347" s="29"/>
      <c r="AJ1347" s="31"/>
      <c r="AK1347" s="29"/>
      <c r="AL1347" s="30"/>
    </row>
    <row r="1348" spans="1:38">
      <c r="A1348" s="32">
        <v>41161</v>
      </c>
      <c r="B1348" s="9">
        <v>50</v>
      </c>
      <c r="C1348" s="33">
        <v>11.07332667</v>
      </c>
      <c r="D1348" s="34">
        <f t="shared" si="117"/>
        <v>19.285040686030413</v>
      </c>
      <c r="E1348" s="34">
        <v>2694047.9529550099</v>
      </c>
      <c r="F1348" s="3" t="e">
        <f ca="1">VLOOKUP(A1348,ERCOT_345kv_West_ATC!A:B,2)</f>
        <v>#N/A</v>
      </c>
      <c r="G1348" s="3">
        <f>VLOOKUP(A1348,ERCOT_345kv_West_ATC!G:H,2)</f>
        <v>3.3759999999999999</v>
      </c>
      <c r="I1348" s="5">
        <f t="shared" si="118"/>
        <v>6</v>
      </c>
      <c r="J1348" s="4">
        <f t="shared" si="119"/>
        <v>144</v>
      </c>
      <c r="K1348" s="4">
        <f t="shared" si="122"/>
        <v>7200</v>
      </c>
      <c r="L1348" s="6">
        <f t="shared" si="123"/>
        <v>79727.952023999998</v>
      </c>
      <c r="N1348" s="22">
        <f t="shared" si="120"/>
        <v>4134.1863531432873</v>
      </c>
      <c r="O1348" s="14">
        <f t="shared" si="121"/>
        <v>37334637334.809952</v>
      </c>
      <c r="Q1348" s="22"/>
      <c r="V1348" s="16"/>
      <c r="W1348" s="16"/>
      <c r="X1348" s="16"/>
      <c r="Z1348" s="15"/>
      <c r="AA1348" s="16"/>
      <c r="AB1348" s="3"/>
      <c r="AC1348" s="69"/>
      <c r="AD1348" s="3"/>
      <c r="AF1348" s="29"/>
      <c r="AG1348" s="30"/>
      <c r="AH1348" s="29"/>
      <c r="AI1348" s="29"/>
      <c r="AJ1348" s="31"/>
      <c r="AK1348" s="29"/>
      <c r="AL1348" s="30"/>
    </row>
    <row r="1349" spans="1:38">
      <c r="A1349" s="32">
        <v>41162</v>
      </c>
      <c r="B1349" s="9">
        <v>50</v>
      </c>
      <c r="C1349" s="33">
        <v>11.12703333</v>
      </c>
      <c r="D1349" s="34">
        <f t="shared" si="117"/>
        <v>19.285040686030413</v>
      </c>
      <c r="E1349" s="34">
        <v>2694047.9529550099</v>
      </c>
      <c r="F1349" s="3" t="e">
        <f ca="1">VLOOKUP(A1349,ERCOT_345kv_West_ATC!A:B,2)</f>
        <v>#N/A</v>
      </c>
      <c r="G1349" s="3">
        <f>VLOOKUP(A1349,ERCOT_345kv_West_ATC!G:H,2)</f>
        <v>3.476</v>
      </c>
      <c r="I1349" s="5">
        <f t="shared" si="118"/>
        <v>6</v>
      </c>
      <c r="J1349" s="4">
        <f t="shared" si="119"/>
        <v>144</v>
      </c>
      <c r="K1349" s="4">
        <f t="shared" si="122"/>
        <v>7200</v>
      </c>
      <c r="L1349" s="6">
        <f t="shared" si="123"/>
        <v>80114.639975999991</v>
      </c>
      <c r="N1349" s="22">
        <f t="shared" si="120"/>
        <v>4154.2375398789263</v>
      </c>
      <c r="O1349" s="14">
        <f t="shared" si="121"/>
        <v>37334637334.809952</v>
      </c>
      <c r="Q1349" s="22"/>
      <c r="V1349" s="16"/>
      <c r="W1349" s="16"/>
      <c r="X1349" s="16"/>
      <c r="Z1349" s="15"/>
      <c r="AA1349" s="16"/>
      <c r="AB1349" s="3"/>
      <c r="AC1349" s="69"/>
      <c r="AD1349" s="3"/>
      <c r="AF1349" s="29"/>
      <c r="AG1349" s="30"/>
      <c r="AH1349" s="29"/>
      <c r="AI1349" s="29"/>
      <c r="AJ1349" s="31"/>
      <c r="AK1349" s="29"/>
      <c r="AL1349" s="30"/>
    </row>
    <row r="1350" spans="1:38">
      <c r="A1350" s="32">
        <v>41163</v>
      </c>
      <c r="B1350" s="9">
        <v>50</v>
      </c>
      <c r="C1350" s="33">
        <v>11.225813499999999</v>
      </c>
      <c r="D1350" s="34">
        <f t="shared" si="117"/>
        <v>19.285040686030413</v>
      </c>
      <c r="E1350" s="34">
        <v>2694047.9529550099</v>
      </c>
      <c r="F1350" s="3" t="e">
        <f ca="1">VLOOKUP(A1350,ERCOT_345kv_West_ATC!A:B,2)</f>
        <v>#N/A</v>
      </c>
      <c r="G1350" s="3">
        <f>VLOOKUP(A1350,ERCOT_345kv_West_ATC!G:H,2)</f>
        <v>3.5830000000000002</v>
      </c>
      <c r="I1350" s="5">
        <f t="shared" si="118"/>
        <v>6</v>
      </c>
      <c r="J1350" s="4">
        <f t="shared" si="119"/>
        <v>144</v>
      </c>
      <c r="K1350" s="4">
        <f t="shared" si="122"/>
        <v>7200</v>
      </c>
      <c r="L1350" s="6">
        <f t="shared" si="123"/>
        <v>80825.857199999999</v>
      </c>
      <c r="N1350" s="22">
        <f t="shared" si="120"/>
        <v>4191.1167581071359</v>
      </c>
      <c r="O1350" s="14">
        <f t="shared" si="121"/>
        <v>37334637334.809952</v>
      </c>
      <c r="Q1350" s="22"/>
      <c r="V1350" s="16"/>
      <c r="W1350" s="16"/>
      <c r="X1350" s="16"/>
      <c r="Z1350" s="15"/>
      <c r="AA1350" s="16"/>
      <c r="AB1350" s="3"/>
      <c r="AC1350" s="69"/>
      <c r="AD1350" s="3"/>
      <c r="AF1350" s="29"/>
      <c r="AG1350" s="30"/>
      <c r="AH1350" s="29"/>
      <c r="AI1350" s="29"/>
      <c r="AJ1350" s="31"/>
      <c r="AK1350" s="29"/>
      <c r="AL1350" s="30"/>
    </row>
    <row r="1351" spans="1:38">
      <c r="A1351" s="32">
        <v>41164</v>
      </c>
      <c r="B1351" s="9">
        <v>50</v>
      </c>
      <c r="C1351" s="33">
        <v>11.338922500000001</v>
      </c>
      <c r="D1351" s="34">
        <f t="shared" si="117"/>
        <v>19.285040686030413</v>
      </c>
      <c r="E1351" s="34">
        <v>2694047.9529550099</v>
      </c>
      <c r="F1351" s="3" t="e">
        <f ca="1">VLOOKUP(A1351,ERCOT_345kv_West_ATC!A:B,2)</f>
        <v>#N/A</v>
      </c>
      <c r="G1351" s="3">
        <f>VLOOKUP(A1351,ERCOT_345kv_West_ATC!G:H,2)</f>
        <v>3.6680000000000001</v>
      </c>
      <c r="I1351" s="5">
        <f t="shared" si="118"/>
        <v>6</v>
      </c>
      <c r="J1351" s="4">
        <f t="shared" si="119"/>
        <v>144</v>
      </c>
      <c r="K1351" s="4">
        <f t="shared" si="122"/>
        <v>7200</v>
      </c>
      <c r="L1351" s="6">
        <f t="shared" si="123"/>
        <v>81640.241999999998</v>
      </c>
      <c r="N1351" s="22">
        <f t="shared" si="120"/>
        <v>4233.3455930501659</v>
      </c>
      <c r="O1351" s="14">
        <f t="shared" si="121"/>
        <v>37334637334.809952</v>
      </c>
      <c r="Q1351" s="22"/>
      <c r="V1351" s="16"/>
      <c r="W1351" s="16"/>
      <c r="X1351" s="16"/>
      <c r="Z1351" s="15"/>
      <c r="AA1351" s="16"/>
      <c r="AB1351" s="3"/>
      <c r="AC1351" s="69"/>
      <c r="AD1351" s="3"/>
      <c r="AF1351" s="29"/>
      <c r="AG1351" s="30"/>
      <c r="AH1351" s="29"/>
      <c r="AI1351" s="29"/>
      <c r="AJ1351" s="31"/>
      <c r="AK1351" s="29"/>
      <c r="AL1351" s="30"/>
    </row>
    <row r="1352" spans="1:38">
      <c r="A1352" s="32">
        <v>41165</v>
      </c>
      <c r="B1352" s="9">
        <v>50</v>
      </c>
      <c r="C1352" s="33">
        <v>11.37300333</v>
      </c>
      <c r="D1352" s="34">
        <f t="shared" si="117"/>
        <v>19.285040686030413</v>
      </c>
      <c r="E1352" s="34">
        <v>2694047.9529550099</v>
      </c>
      <c r="F1352" s="3" t="e">
        <f ca="1">VLOOKUP(A1352,ERCOT_345kv_West_ATC!A:B,2)</f>
        <v>#N/A</v>
      </c>
      <c r="G1352" s="3">
        <f>VLOOKUP(A1352,ERCOT_345kv_West_ATC!G:H,2)</f>
        <v>3.6379999999999999</v>
      </c>
      <c r="I1352" s="5">
        <f t="shared" si="118"/>
        <v>6</v>
      </c>
      <c r="J1352" s="4">
        <f t="shared" si="119"/>
        <v>144</v>
      </c>
      <c r="K1352" s="4">
        <f t="shared" si="122"/>
        <v>7200</v>
      </c>
      <c r="L1352" s="6">
        <f t="shared" si="123"/>
        <v>81885.623976000003</v>
      </c>
      <c r="N1352" s="22">
        <f t="shared" si="120"/>
        <v>4246.069547331359</v>
      </c>
      <c r="O1352" s="14">
        <f t="shared" si="121"/>
        <v>37334637334.809952</v>
      </c>
      <c r="Q1352" s="22"/>
      <c r="V1352" s="16"/>
      <c r="W1352" s="16"/>
      <c r="X1352" s="16"/>
      <c r="Z1352" s="15"/>
      <c r="AA1352" s="16"/>
      <c r="AB1352" s="3"/>
      <c r="AC1352" s="69"/>
      <c r="AD1352" s="3"/>
      <c r="AF1352" s="29"/>
      <c r="AG1352" s="30"/>
      <c r="AH1352" s="29"/>
      <c r="AI1352" s="29"/>
      <c r="AJ1352" s="31"/>
      <c r="AK1352" s="29"/>
      <c r="AL1352" s="30"/>
    </row>
    <row r="1353" spans="1:38">
      <c r="A1353" s="32">
        <v>41166</v>
      </c>
      <c r="B1353" s="9">
        <v>50</v>
      </c>
      <c r="C1353" s="33">
        <v>11.7316</v>
      </c>
      <c r="D1353" s="34">
        <f t="shared" si="117"/>
        <v>19.285040686030413</v>
      </c>
      <c r="E1353" s="34">
        <v>2694047.9529550099</v>
      </c>
      <c r="F1353" s="3" t="e">
        <f ca="1">VLOOKUP(A1353,ERCOT_345kv_West_ATC!A:B,2)</f>
        <v>#N/A</v>
      </c>
      <c r="G1353" s="3">
        <f>VLOOKUP(A1353,ERCOT_345kv_West_ATC!G:H,2)</f>
        <v>3.5859999999999999</v>
      </c>
      <c r="I1353" s="5">
        <f t="shared" si="118"/>
        <v>6</v>
      </c>
      <c r="J1353" s="4">
        <f t="shared" si="119"/>
        <v>144</v>
      </c>
      <c r="K1353" s="4">
        <f t="shared" si="122"/>
        <v>7200</v>
      </c>
      <c r="L1353" s="6">
        <f t="shared" si="123"/>
        <v>84467.520000000004</v>
      </c>
      <c r="N1353" s="22">
        <f t="shared" si="120"/>
        <v>4379.9503135705645</v>
      </c>
      <c r="O1353" s="14">
        <f t="shared" si="121"/>
        <v>37334637334.809952</v>
      </c>
      <c r="Q1353" s="22"/>
      <c r="V1353" s="16"/>
      <c r="W1353" s="16"/>
      <c r="X1353" s="16"/>
      <c r="Z1353" s="15"/>
      <c r="AA1353" s="16"/>
      <c r="AB1353" s="3"/>
      <c r="AC1353" s="69"/>
      <c r="AD1353" s="3"/>
      <c r="AF1353" s="29"/>
      <c r="AG1353" s="30"/>
      <c r="AH1353" s="29"/>
      <c r="AI1353" s="29"/>
      <c r="AJ1353" s="31"/>
      <c r="AK1353" s="29"/>
      <c r="AL1353" s="30"/>
    </row>
    <row r="1354" spans="1:38">
      <c r="A1354" s="32">
        <v>41167</v>
      </c>
      <c r="B1354" s="9">
        <v>50</v>
      </c>
      <c r="C1354" s="33">
        <v>11.682625</v>
      </c>
      <c r="D1354" s="34">
        <f t="shared" si="117"/>
        <v>19.285040686030413</v>
      </c>
      <c r="E1354" s="34">
        <v>2694047.9529550099</v>
      </c>
      <c r="F1354" s="3" t="e">
        <f ca="1">VLOOKUP(A1354,ERCOT_345kv_West_ATC!A:B,2)</f>
        <v>#N/A</v>
      </c>
      <c r="G1354" s="3">
        <f>VLOOKUP(A1354,ERCOT_345kv_West_ATC!G:H,2)</f>
        <v>3.5859999999999999</v>
      </c>
      <c r="I1354" s="5">
        <f t="shared" si="118"/>
        <v>6</v>
      </c>
      <c r="J1354" s="4">
        <f t="shared" si="119"/>
        <v>144</v>
      </c>
      <c r="K1354" s="4">
        <f t="shared" si="122"/>
        <v>7200</v>
      </c>
      <c r="L1354" s="6">
        <f t="shared" si="123"/>
        <v>84114.9</v>
      </c>
      <c r="N1354" s="22">
        <f t="shared" si="120"/>
        <v>4361.6656749358408</v>
      </c>
      <c r="O1354" s="14">
        <f t="shared" si="121"/>
        <v>37334637334.809952</v>
      </c>
      <c r="Q1354" s="22"/>
      <c r="V1354" s="16"/>
      <c r="W1354" s="16"/>
      <c r="X1354" s="16"/>
      <c r="Z1354" s="15"/>
      <c r="AA1354" s="16"/>
      <c r="AB1354" s="3"/>
      <c r="AC1354" s="69"/>
      <c r="AD1354" s="3"/>
      <c r="AF1354" s="29"/>
      <c r="AG1354" s="30"/>
      <c r="AH1354" s="29"/>
      <c r="AI1354" s="29"/>
      <c r="AJ1354" s="31"/>
      <c r="AK1354" s="29"/>
      <c r="AL1354" s="30"/>
    </row>
    <row r="1355" spans="1:38">
      <c r="A1355" s="32">
        <v>41168</v>
      </c>
      <c r="B1355" s="9">
        <v>50</v>
      </c>
      <c r="C1355" s="33">
        <v>11.86309056</v>
      </c>
      <c r="D1355" s="34">
        <f t="shared" si="117"/>
        <v>19.285040686030413</v>
      </c>
      <c r="E1355" s="34">
        <v>2694047.9529550099</v>
      </c>
      <c r="F1355" s="3" t="e">
        <f ca="1">VLOOKUP(A1355,ERCOT_345kv_West_ATC!A:B,2)</f>
        <v>#N/A</v>
      </c>
      <c r="G1355" s="3">
        <f>VLOOKUP(A1355,ERCOT_345kv_West_ATC!G:H,2)</f>
        <v>3.5859999999999999</v>
      </c>
      <c r="I1355" s="5">
        <f t="shared" si="118"/>
        <v>6</v>
      </c>
      <c r="J1355" s="4">
        <f t="shared" si="119"/>
        <v>144</v>
      </c>
      <c r="K1355" s="4">
        <f t="shared" si="122"/>
        <v>7200</v>
      </c>
      <c r="L1355" s="6">
        <f t="shared" si="123"/>
        <v>85414.252032000004</v>
      </c>
      <c r="N1355" s="22">
        <f t="shared" si="120"/>
        <v>4429.0418372760751</v>
      </c>
      <c r="O1355" s="14">
        <f t="shared" si="121"/>
        <v>37334637334.809952</v>
      </c>
      <c r="Q1355" s="22"/>
      <c r="V1355" s="16"/>
      <c r="W1355" s="16"/>
      <c r="X1355" s="16"/>
      <c r="Z1355" s="15"/>
      <c r="AA1355" s="16"/>
      <c r="AB1355" s="3"/>
      <c r="AC1355" s="69"/>
      <c r="AD1355" s="3"/>
      <c r="AF1355" s="29"/>
      <c r="AG1355" s="30"/>
      <c r="AH1355" s="29"/>
      <c r="AI1355" s="29"/>
      <c r="AJ1355" s="31"/>
      <c r="AK1355" s="29"/>
      <c r="AL1355" s="30"/>
    </row>
    <row r="1356" spans="1:38">
      <c r="A1356" s="32">
        <v>41169</v>
      </c>
      <c r="B1356" s="9">
        <v>50</v>
      </c>
      <c r="C1356" s="33">
        <v>11.89708167</v>
      </c>
      <c r="D1356" s="34">
        <f t="shared" si="117"/>
        <v>19.285040686030413</v>
      </c>
      <c r="E1356" s="34">
        <v>2694047.9529550099</v>
      </c>
      <c r="F1356" s="3" t="e">
        <f ca="1">VLOOKUP(A1356,ERCOT_345kv_West_ATC!A:B,2)</f>
        <v>#N/A</v>
      </c>
      <c r="G1356" s="3">
        <f>VLOOKUP(A1356,ERCOT_345kv_West_ATC!G:H,2)</f>
        <v>3.5550000000000002</v>
      </c>
      <c r="I1356" s="5">
        <f t="shared" si="118"/>
        <v>6</v>
      </c>
      <c r="J1356" s="4">
        <f t="shared" si="119"/>
        <v>144</v>
      </c>
      <c r="K1356" s="4">
        <f t="shared" si="122"/>
        <v>7200</v>
      </c>
      <c r="L1356" s="6">
        <f t="shared" si="123"/>
        <v>85658.988024000006</v>
      </c>
      <c r="N1356" s="22">
        <f t="shared" si="120"/>
        <v>4441.7322949206518</v>
      </c>
      <c r="O1356" s="14">
        <f t="shared" si="121"/>
        <v>37334637334.809952</v>
      </c>
      <c r="Q1356" s="22"/>
      <c r="V1356" s="16"/>
      <c r="W1356" s="16"/>
      <c r="X1356" s="16"/>
      <c r="Z1356" s="15"/>
      <c r="AA1356" s="16"/>
      <c r="AB1356" s="3"/>
      <c r="AC1356" s="69"/>
      <c r="AD1356" s="3"/>
      <c r="AF1356" s="29"/>
      <c r="AG1356" s="30"/>
      <c r="AH1356" s="29"/>
      <c r="AI1356" s="29"/>
      <c r="AJ1356" s="31"/>
      <c r="AK1356" s="29"/>
      <c r="AL1356" s="30"/>
    </row>
    <row r="1357" spans="1:38">
      <c r="A1357" s="32">
        <v>41170</v>
      </c>
      <c r="B1357" s="9">
        <v>50</v>
      </c>
      <c r="C1357" s="33">
        <v>12.29473333</v>
      </c>
      <c r="D1357" s="34">
        <f t="shared" si="117"/>
        <v>19.285040686030413</v>
      </c>
      <c r="E1357" s="34">
        <v>2694047.9529550099</v>
      </c>
      <c r="F1357" s="3" t="e">
        <f ca="1">VLOOKUP(A1357,ERCOT_345kv_West_ATC!A:B,2)</f>
        <v>#N/A</v>
      </c>
      <c r="G1357" s="3">
        <f>VLOOKUP(A1357,ERCOT_345kv_West_ATC!G:H,2)</f>
        <v>3.5449999999999999</v>
      </c>
      <c r="I1357" s="5">
        <f t="shared" si="118"/>
        <v>6</v>
      </c>
      <c r="J1357" s="4">
        <f t="shared" si="119"/>
        <v>144</v>
      </c>
      <c r="K1357" s="4">
        <f t="shared" si="122"/>
        <v>7200</v>
      </c>
      <c r="L1357" s="6">
        <f t="shared" si="123"/>
        <v>88522.079975999994</v>
      </c>
      <c r="N1357" s="22">
        <f t="shared" si="120"/>
        <v>4590.1941000375027</v>
      </c>
      <c r="O1357" s="14">
        <f t="shared" si="121"/>
        <v>37334637334.809952</v>
      </c>
      <c r="Q1357" s="22"/>
      <c r="V1357" s="16"/>
      <c r="W1357" s="16"/>
      <c r="X1357" s="16"/>
      <c r="Z1357" s="15"/>
      <c r="AA1357" s="16"/>
      <c r="AB1357" s="3"/>
      <c r="AC1357" s="69"/>
      <c r="AD1357" s="3"/>
      <c r="AF1357" s="29"/>
      <c r="AG1357" s="30"/>
      <c r="AH1357" s="29"/>
      <c r="AI1357" s="29"/>
      <c r="AJ1357" s="31"/>
      <c r="AK1357" s="29"/>
      <c r="AL1357" s="30"/>
    </row>
    <row r="1358" spans="1:38">
      <c r="A1358" s="32">
        <v>41171</v>
      </c>
      <c r="B1358" s="9">
        <v>50</v>
      </c>
      <c r="C1358" s="33">
        <v>12.521990000000001</v>
      </c>
      <c r="D1358" s="34">
        <f t="shared" si="117"/>
        <v>20.502629198955756</v>
      </c>
      <c r="E1358" s="34">
        <v>2864140.5078109698</v>
      </c>
      <c r="F1358" s="3" t="e">
        <f ca="1">VLOOKUP(A1358,ERCOT_345kv_West_ATC!A:B,2)</f>
        <v>#N/A</v>
      </c>
      <c r="G1358" s="3">
        <f>VLOOKUP(A1358,ERCOT_345kv_West_ATC!G:H,2)</f>
        <v>3.5449999999999999</v>
      </c>
      <c r="I1358" s="5">
        <f t="shared" si="118"/>
        <v>6</v>
      </c>
      <c r="J1358" s="4">
        <f t="shared" si="119"/>
        <v>144</v>
      </c>
      <c r="K1358" s="4">
        <f t="shared" si="122"/>
        <v>7200</v>
      </c>
      <c r="L1358" s="6">
        <f t="shared" si="123"/>
        <v>90158.328000000009</v>
      </c>
      <c r="N1358" s="22">
        <f t="shared" si="120"/>
        <v>4397.4032366830288</v>
      </c>
      <c r="O1358" s="14">
        <f t="shared" si="121"/>
        <v>35117447280.208885</v>
      </c>
      <c r="Q1358" s="22"/>
      <c r="V1358" s="16"/>
      <c r="W1358" s="16"/>
      <c r="X1358" s="16"/>
      <c r="Z1358" s="15"/>
      <c r="AA1358" s="16"/>
      <c r="AB1358" s="3"/>
      <c r="AC1358" s="69"/>
      <c r="AD1358" s="3"/>
      <c r="AF1358" s="29"/>
      <c r="AG1358" s="30"/>
      <c r="AH1358" s="29"/>
      <c r="AI1358" s="29"/>
      <c r="AJ1358" s="31"/>
      <c r="AK1358" s="29"/>
      <c r="AL1358" s="30"/>
    </row>
    <row r="1359" spans="1:38">
      <c r="A1359" s="32">
        <v>41172</v>
      </c>
      <c r="B1359" s="9">
        <v>50</v>
      </c>
      <c r="C1359" s="33">
        <v>12.33712429</v>
      </c>
      <c r="D1359" s="34">
        <f t="shared" si="117"/>
        <v>20.502629198955756</v>
      </c>
      <c r="E1359" s="34">
        <v>2864140.5078109698</v>
      </c>
      <c r="F1359" s="3" t="e">
        <f ca="1">VLOOKUP(A1359,ERCOT_345kv_West_ATC!A:B,2)</f>
        <v>#N/A</v>
      </c>
      <c r="G1359" s="3">
        <f>VLOOKUP(A1359,ERCOT_345kv_West_ATC!G:H,2)</f>
        <v>3.552</v>
      </c>
      <c r="I1359" s="5">
        <f t="shared" si="118"/>
        <v>6</v>
      </c>
      <c r="J1359" s="4">
        <f t="shared" si="119"/>
        <v>144</v>
      </c>
      <c r="K1359" s="4">
        <f t="shared" si="122"/>
        <v>7200</v>
      </c>
      <c r="L1359" s="6">
        <f t="shared" si="123"/>
        <v>88827.294888000004</v>
      </c>
      <c r="N1359" s="22">
        <f t="shared" si="120"/>
        <v>4332.4831184345949</v>
      </c>
      <c r="O1359" s="14">
        <f t="shared" si="121"/>
        <v>35117447280.208885</v>
      </c>
      <c r="Q1359" s="22"/>
      <c r="V1359" s="16"/>
      <c r="W1359" s="16"/>
      <c r="X1359" s="16"/>
      <c r="Z1359" s="15"/>
      <c r="AA1359" s="16"/>
      <c r="AB1359" s="3"/>
      <c r="AC1359" s="69"/>
      <c r="AD1359" s="3"/>
      <c r="AF1359" s="29"/>
      <c r="AG1359" s="30"/>
      <c r="AH1359" s="29"/>
      <c r="AI1359" s="29"/>
      <c r="AJ1359" s="31"/>
      <c r="AK1359" s="29"/>
      <c r="AL1359" s="30"/>
    </row>
    <row r="1360" spans="1:38">
      <c r="A1360" s="32">
        <v>41173</v>
      </c>
      <c r="B1360" s="9">
        <v>50</v>
      </c>
      <c r="C1360" s="33">
        <v>12.34447286</v>
      </c>
      <c r="D1360" s="34">
        <f t="shared" si="117"/>
        <v>20.502629198955756</v>
      </c>
      <c r="E1360" s="34">
        <v>2864140.5078109698</v>
      </c>
      <c r="F1360" s="3" t="e">
        <f ca="1">VLOOKUP(A1360,ERCOT_345kv_West_ATC!A:B,2)</f>
        <v>#N/A</v>
      </c>
      <c r="G1360" s="3">
        <f>VLOOKUP(A1360,ERCOT_345kv_West_ATC!G:H,2)</f>
        <v>3.6440000000000001</v>
      </c>
      <c r="I1360" s="5">
        <f t="shared" si="118"/>
        <v>6</v>
      </c>
      <c r="J1360" s="4">
        <f t="shared" si="119"/>
        <v>144</v>
      </c>
      <c r="K1360" s="4">
        <f t="shared" si="122"/>
        <v>7200</v>
      </c>
      <c r="L1360" s="6">
        <f t="shared" si="123"/>
        <v>88880.204591999995</v>
      </c>
      <c r="N1360" s="22">
        <f t="shared" si="120"/>
        <v>4335.063748630193</v>
      </c>
      <c r="O1360" s="14">
        <f t="shared" si="121"/>
        <v>35117447280.208885</v>
      </c>
      <c r="Q1360" s="22"/>
      <c r="V1360" s="16"/>
      <c r="W1360" s="16"/>
      <c r="X1360" s="16"/>
      <c r="Z1360" s="15"/>
      <c r="AA1360" s="16"/>
      <c r="AB1360" s="3"/>
      <c r="AC1360" s="69"/>
      <c r="AD1360" s="3"/>
      <c r="AF1360" s="29"/>
      <c r="AG1360" s="30"/>
      <c r="AH1360" s="29"/>
      <c r="AI1360" s="29"/>
      <c r="AJ1360" s="31"/>
      <c r="AK1360" s="29"/>
      <c r="AL1360" s="30"/>
    </row>
    <row r="1361" spans="1:38">
      <c r="A1361" s="32">
        <v>41174</v>
      </c>
      <c r="B1361" s="9">
        <v>50</v>
      </c>
      <c r="C1361" s="33">
        <v>12.2159</v>
      </c>
      <c r="D1361" s="34">
        <f t="shared" si="117"/>
        <v>20.502629198955756</v>
      </c>
      <c r="E1361" s="34">
        <v>2864140.5078109698</v>
      </c>
      <c r="F1361" s="3" t="e">
        <f ca="1">VLOOKUP(A1361,ERCOT_345kv_West_ATC!A:B,2)</f>
        <v>#N/A</v>
      </c>
      <c r="G1361" s="3">
        <f>VLOOKUP(A1361,ERCOT_345kv_West_ATC!G:H,2)</f>
        <v>3.6440000000000001</v>
      </c>
      <c r="I1361" s="5">
        <f t="shared" si="118"/>
        <v>6</v>
      </c>
      <c r="J1361" s="4">
        <f t="shared" si="119"/>
        <v>144</v>
      </c>
      <c r="K1361" s="4">
        <f t="shared" si="122"/>
        <v>7200</v>
      </c>
      <c r="L1361" s="6">
        <f t="shared" si="123"/>
        <v>87954.48</v>
      </c>
      <c r="N1361" s="22">
        <f t="shared" si="120"/>
        <v>4289.9122423030367</v>
      </c>
      <c r="O1361" s="14">
        <f t="shared" si="121"/>
        <v>35117447280.208885</v>
      </c>
      <c r="Q1361" s="22"/>
      <c r="V1361" s="16"/>
      <c r="W1361" s="16"/>
      <c r="X1361" s="16"/>
      <c r="Z1361" s="15"/>
      <c r="AA1361" s="16"/>
      <c r="AB1361" s="3"/>
      <c r="AC1361" s="69"/>
      <c r="AD1361" s="3"/>
      <c r="AF1361" s="29"/>
      <c r="AG1361" s="30"/>
      <c r="AH1361" s="29"/>
      <c r="AI1361" s="29"/>
      <c r="AJ1361" s="31"/>
      <c r="AK1361" s="29"/>
      <c r="AL1361" s="30"/>
    </row>
    <row r="1362" spans="1:38">
      <c r="A1362" s="32">
        <v>41175</v>
      </c>
      <c r="B1362" s="9">
        <v>50</v>
      </c>
      <c r="C1362" s="33">
        <v>12.0983275</v>
      </c>
      <c r="D1362" s="34">
        <f t="shared" si="117"/>
        <v>20.502629198955756</v>
      </c>
      <c r="E1362" s="34">
        <v>2864140.5078109698</v>
      </c>
      <c r="F1362" s="3" t="e">
        <f ca="1">VLOOKUP(A1362,ERCOT_345kv_West_ATC!A:B,2)</f>
        <v>#N/A</v>
      </c>
      <c r="G1362" s="3">
        <f>VLOOKUP(A1362,ERCOT_345kv_West_ATC!G:H,2)</f>
        <v>3.6440000000000001</v>
      </c>
      <c r="I1362" s="5">
        <f t="shared" si="118"/>
        <v>6</v>
      </c>
      <c r="J1362" s="4">
        <f t="shared" si="119"/>
        <v>144</v>
      </c>
      <c r="K1362" s="4">
        <f t="shared" si="122"/>
        <v>7200</v>
      </c>
      <c r="L1362" s="6">
        <f t="shared" si="123"/>
        <v>87107.957999999999</v>
      </c>
      <c r="N1362" s="22">
        <f t="shared" si="120"/>
        <v>4248.6237815995128</v>
      </c>
      <c r="O1362" s="14">
        <f t="shared" si="121"/>
        <v>35117447280.208885</v>
      </c>
      <c r="Q1362" s="22"/>
      <c r="V1362" s="16"/>
      <c r="W1362" s="16"/>
      <c r="X1362" s="16"/>
      <c r="Z1362" s="15"/>
      <c r="AA1362" s="16"/>
      <c r="AB1362" s="3"/>
      <c r="AC1362" s="69"/>
      <c r="AD1362" s="3"/>
      <c r="AF1362" s="29"/>
      <c r="AG1362" s="30"/>
      <c r="AH1362" s="29"/>
      <c r="AI1362" s="29"/>
      <c r="AJ1362" s="31"/>
      <c r="AK1362" s="29"/>
      <c r="AL1362" s="30"/>
    </row>
    <row r="1363" spans="1:38">
      <c r="A1363" s="32">
        <v>41176</v>
      </c>
      <c r="B1363" s="9">
        <v>50</v>
      </c>
      <c r="C1363" s="33">
        <v>12.09198</v>
      </c>
      <c r="D1363" s="34">
        <f t="shared" si="117"/>
        <v>20.502629198955756</v>
      </c>
      <c r="E1363" s="34">
        <v>2864140.5078109698</v>
      </c>
      <c r="F1363" s="3" t="e">
        <f ca="1">VLOOKUP(A1363,ERCOT_345kv_West_ATC!A:B,2)</f>
        <v>#N/A</v>
      </c>
      <c r="G1363" s="3">
        <f>VLOOKUP(A1363,ERCOT_345kv_West_ATC!G:H,2)</f>
        <v>3.6259999999999999</v>
      </c>
      <c r="I1363" s="5">
        <f t="shared" si="118"/>
        <v>6</v>
      </c>
      <c r="J1363" s="4">
        <f t="shared" si="119"/>
        <v>144</v>
      </c>
      <c r="K1363" s="4">
        <f t="shared" si="122"/>
        <v>7200</v>
      </c>
      <c r="L1363" s="6">
        <f t="shared" si="123"/>
        <v>87062.255999999994</v>
      </c>
      <c r="N1363" s="22">
        <f t="shared" si="120"/>
        <v>4246.3947016334014</v>
      </c>
      <c r="O1363" s="14">
        <f t="shared" si="121"/>
        <v>35117447280.208885</v>
      </c>
      <c r="Q1363" s="22"/>
      <c r="V1363" s="16"/>
      <c r="W1363" s="16"/>
      <c r="X1363" s="16"/>
      <c r="Z1363" s="15"/>
      <c r="AA1363" s="16"/>
      <c r="AB1363" s="3"/>
      <c r="AC1363" s="69"/>
      <c r="AD1363" s="3"/>
      <c r="AF1363" s="29"/>
      <c r="AG1363" s="30"/>
      <c r="AH1363" s="29"/>
      <c r="AI1363" s="29"/>
      <c r="AJ1363" s="31"/>
      <c r="AK1363" s="29"/>
      <c r="AL1363" s="30"/>
    </row>
    <row r="1364" spans="1:38">
      <c r="A1364" s="32">
        <v>41177</v>
      </c>
      <c r="B1364" s="9">
        <v>50</v>
      </c>
      <c r="C1364" s="33">
        <v>12.134418</v>
      </c>
      <c r="D1364" s="34">
        <f t="shared" si="117"/>
        <v>20.502629198955756</v>
      </c>
      <c r="E1364" s="34">
        <v>2864140.5078109698</v>
      </c>
      <c r="F1364" s="3" t="e">
        <f ca="1">VLOOKUP(A1364,ERCOT_345kv_West_ATC!A:B,2)</f>
        <v>#N/A</v>
      </c>
      <c r="G1364" s="3">
        <f>VLOOKUP(A1364,ERCOT_345kv_West_ATC!G:H,2)</f>
        <v>3.6709999999999998</v>
      </c>
      <c r="I1364" s="5">
        <f t="shared" si="118"/>
        <v>6</v>
      </c>
      <c r="J1364" s="4">
        <f t="shared" si="119"/>
        <v>144</v>
      </c>
      <c r="K1364" s="4">
        <f t="shared" si="122"/>
        <v>7200</v>
      </c>
      <c r="L1364" s="6">
        <f t="shared" si="123"/>
        <v>87367.809600000008</v>
      </c>
      <c r="N1364" s="22">
        <f t="shared" si="120"/>
        <v>4261.2978439101771</v>
      </c>
      <c r="O1364" s="14">
        <f t="shared" si="121"/>
        <v>35117447280.208885</v>
      </c>
      <c r="Q1364" s="22"/>
      <c r="V1364" s="16"/>
      <c r="W1364" s="16"/>
      <c r="X1364" s="16"/>
      <c r="Z1364" s="15"/>
      <c r="AA1364" s="16"/>
      <c r="AB1364" s="3"/>
      <c r="AC1364" s="69"/>
      <c r="AD1364" s="3"/>
      <c r="AF1364" s="29"/>
      <c r="AG1364" s="30"/>
      <c r="AH1364" s="29"/>
      <c r="AI1364" s="29"/>
      <c r="AJ1364" s="31"/>
      <c r="AK1364" s="29"/>
      <c r="AL1364" s="30"/>
    </row>
    <row r="1365" spans="1:38">
      <c r="A1365" s="32">
        <v>41178</v>
      </c>
      <c r="B1365" s="9">
        <v>50</v>
      </c>
      <c r="C1365" s="33">
        <v>12.332858570000001</v>
      </c>
      <c r="D1365" s="34">
        <f t="shared" si="117"/>
        <v>20.502629198955756</v>
      </c>
      <c r="E1365" s="34">
        <v>2864140.5078109698</v>
      </c>
      <c r="F1365" s="3" t="e">
        <f ca="1">VLOOKUP(A1365,ERCOT_345kv_West_ATC!A:B,2)</f>
        <v>#N/A</v>
      </c>
      <c r="G1365" s="3">
        <f>VLOOKUP(A1365,ERCOT_345kv_West_ATC!G:H,2)</f>
        <v>3.75</v>
      </c>
      <c r="I1365" s="5">
        <f t="shared" si="118"/>
        <v>6</v>
      </c>
      <c r="J1365" s="4">
        <f t="shared" si="119"/>
        <v>144</v>
      </c>
      <c r="K1365" s="4">
        <f t="shared" si="122"/>
        <v>7200</v>
      </c>
      <c r="L1365" s="6">
        <f t="shared" si="123"/>
        <v>88796.581704000011</v>
      </c>
      <c r="N1365" s="22">
        <f t="shared" si="120"/>
        <v>4330.9851064624736</v>
      </c>
      <c r="O1365" s="14">
        <f t="shared" si="121"/>
        <v>35117447280.208885</v>
      </c>
      <c r="Q1365" s="22"/>
      <c r="V1365" s="16"/>
      <c r="W1365" s="16"/>
      <c r="X1365" s="16"/>
      <c r="Z1365" s="15"/>
      <c r="AA1365" s="16"/>
      <c r="AB1365" s="3"/>
      <c r="AC1365" s="69"/>
      <c r="AD1365" s="3"/>
      <c r="AF1365" s="29"/>
      <c r="AG1365" s="30"/>
      <c r="AH1365" s="29"/>
      <c r="AI1365" s="29"/>
      <c r="AJ1365" s="31"/>
      <c r="AK1365" s="29"/>
      <c r="AL1365" s="30"/>
    </row>
    <row r="1366" spans="1:38">
      <c r="A1366" s="32">
        <v>41179</v>
      </c>
      <c r="B1366" s="9">
        <v>50</v>
      </c>
      <c r="C1366" s="33">
        <v>12.317598329999999</v>
      </c>
      <c r="D1366" s="34">
        <f t="shared" si="117"/>
        <v>20.502629198955756</v>
      </c>
      <c r="E1366" s="34">
        <v>2864140.5078109698</v>
      </c>
      <c r="F1366" s="3" t="e">
        <f ca="1">VLOOKUP(A1366,ERCOT_345kv_West_ATC!A:B,2)</f>
        <v>#N/A</v>
      </c>
      <c r="G1366" s="3">
        <f>VLOOKUP(A1366,ERCOT_345kv_West_ATC!G:H,2)</f>
        <v>3.8079999999999998</v>
      </c>
      <c r="I1366" s="5">
        <f t="shared" si="118"/>
        <v>6</v>
      </c>
      <c r="J1366" s="4">
        <f t="shared" si="119"/>
        <v>144</v>
      </c>
      <c r="K1366" s="4">
        <f t="shared" si="122"/>
        <v>7200</v>
      </c>
      <c r="L1366" s="6">
        <f t="shared" si="123"/>
        <v>88686.707975999991</v>
      </c>
      <c r="N1366" s="22">
        <f t="shared" si="120"/>
        <v>4325.6260997256395</v>
      </c>
      <c r="O1366" s="14">
        <f t="shared" si="121"/>
        <v>35117447280.208885</v>
      </c>
      <c r="Q1366" s="22"/>
      <c r="V1366" s="16"/>
      <c r="W1366" s="16"/>
      <c r="X1366" s="16"/>
      <c r="Z1366" s="15"/>
      <c r="AA1366" s="16"/>
      <c r="AB1366" s="3"/>
      <c r="AC1366" s="69"/>
      <c r="AD1366" s="3"/>
      <c r="AF1366" s="29"/>
      <c r="AG1366" s="30"/>
      <c r="AH1366" s="29"/>
      <c r="AI1366" s="29"/>
      <c r="AJ1366" s="31"/>
      <c r="AK1366" s="29"/>
      <c r="AL1366" s="30"/>
    </row>
    <row r="1367" spans="1:38">
      <c r="A1367" s="32">
        <v>41180</v>
      </c>
      <c r="B1367" s="9">
        <v>50</v>
      </c>
      <c r="C1367" s="33">
        <v>12.28</v>
      </c>
      <c r="D1367" s="34">
        <f t="shared" si="117"/>
        <v>20.502629198955756</v>
      </c>
      <c r="E1367" s="34">
        <v>2864140.5078109698</v>
      </c>
      <c r="F1367" s="3" t="e">
        <f ca="1">VLOOKUP(A1367,ERCOT_345kv_West_ATC!A:B,2)</f>
        <v>#N/A</v>
      </c>
      <c r="G1367" s="3">
        <f>VLOOKUP(A1367,ERCOT_345kv_West_ATC!G:H,2)</f>
        <v>3.8439999999999999</v>
      </c>
      <c r="I1367" s="5">
        <f t="shared" si="118"/>
        <v>6</v>
      </c>
      <c r="J1367" s="4">
        <f t="shared" si="119"/>
        <v>144</v>
      </c>
      <c r="K1367" s="4">
        <f t="shared" si="122"/>
        <v>7200</v>
      </c>
      <c r="L1367" s="6">
        <f t="shared" si="123"/>
        <v>88416</v>
      </c>
      <c r="N1367" s="22">
        <f t="shared" si="120"/>
        <v>4312.4225260096509</v>
      </c>
      <c r="O1367" s="14">
        <f t="shared" si="121"/>
        <v>35117447280.208885</v>
      </c>
      <c r="Q1367" s="22"/>
      <c r="V1367" s="16"/>
      <c r="W1367" s="16"/>
      <c r="X1367" s="16"/>
      <c r="Z1367" s="15"/>
      <c r="AA1367" s="16"/>
      <c r="AB1367" s="3"/>
      <c r="AC1367" s="69"/>
      <c r="AD1367" s="3"/>
      <c r="AF1367" s="29"/>
      <c r="AG1367" s="30"/>
      <c r="AH1367" s="29"/>
      <c r="AI1367" s="29"/>
      <c r="AJ1367" s="31"/>
      <c r="AK1367" s="29"/>
      <c r="AL1367" s="30"/>
    </row>
    <row r="1368" spans="1:38">
      <c r="A1368" s="32">
        <v>41181</v>
      </c>
      <c r="B1368" s="9">
        <v>50</v>
      </c>
      <c r="C1368" s="33">
        <v>12.363095</v>
      </c>
      <c r="D1368" s="34">
        <f t="shared" si="117"/>
        <v>20.502629198955756</v>
      </c>
      <c r="E1368" s="34">
        <v>2864140.5078109698</v>
      </c>
      <c r="F1368" s="3" t="e">
        <f ca="1">VLOOKUP(A1368,ERCOT_345kv_West_ATC!A:B,2)</f>
        <v>#N/A</v>
      </c>
      <c r="G1368" s="3">
        <f>VLOOKUP(A1368,ERCOT_345kv_West_ATC!G:H,2)</f>
        <v>3.8439999999999999</v>
      </c>
      <c r="I1368" s="5">
        <f t="shared" si="118"/>
        <v>6</v>
      </c>
      <c r="J1368" s="4">
        <f t="shared" si="119"/>
        <v>144</v>
      </c>
      <c r="K1368" s="4">
        <f t="shared" si="122"/>
        <v>7200</v>
      </c>
      <c r="L1368" s="6">
        <f t="shared" si="123"/>
        <v>89014.284</v>
      </c>
      <c r="N1368" s="22">
        <f t="shared" si="120"/>
        <v>4341.60336882714</v>
      </c>
      <c r="O1368" s="14">
        <f t="shared" si="121"/>
        <v>35117447280.208885</v>
      </c>
      <c r="Q1368" s="22"/>
      <c r="V1368" s="16"/>
      <c r="W1368" s="16"/>
      <c r="X1368" s="16"/>
      <c r="Z1368" s="15"/>
      <c r="AA1368" s="16"/>
      <c r="AB1368" s="3"/>
      <c r="AC1368" s="69"/>
      <c r="AD1368" s="3"/>
      <c r="AF1368" s="29"/>
      <c r="AG1368" s="30"/>
      <c r="AH1368" s="29"/>
      <c r="AI1368" s="29"/>
      <c r="AJ1368" s="31"/>
      <c r="AK1368" s="29"/>
      <c r="AL1368" s="30"/>
    </row>
    <row r="1369" spans="1:38">
      <c r="A1369" s="32">
        <v>41182</v>
      </c>
      <c r="B1369" s="9">
        <v>50</v>
      </c>
      <c r="C1369" s="33">
        <v>12.374750000000001</v>
      </c>
      <c r="D1369" s="34">
        <f t="shared" si="117"/>
        <v>20.502629198955756</v>
      </c>
      <c r="E1369" s="34">
        <v>2864140.5078109698</v>
      </c>
      <c r="F1369" s="3" t="e">
        <f ca="1">VLOOKUP(A1369,ERCOT_345kv_West_ATC!A:B,2)</f>
        <v>#N/A</v>
      </c>
      <c r="G1369" s="3">
        <f>VLOOKUP(A1369,ERCOT_345kv_West_ATC!G:H,2)</f>
        <v>3.8439999999999999</v>
      </c>
      <c r="I1369" s="5">
        <f t="shared" si="118"/>
        <v>6</v>
      </c>
      <c r="J1369" s="4">
        <f t="shared" si="119"/>
        <v>144</v>
      </c>
      <c r="K1369" s="4">
        <f t="shared" si="122"/>
        <v>7200</v>
      </c>
      <c r="L1369" s="6">
        <f t="shared" si="123"/>
        <v>89098.2</v>
      </c>
      <c r="N1369" s="22">
        <f t="shared" si="120"/>
        <v>4345.6963073076486</v>
      </c>
      <c r="O1369" s="14">
        <f t="shared" si="121"/>
        <v>35117447280.208885</v>
      </c>
      <c r="Q1369" s="22"/>
      <c r="V1369" s="16"/>
      <c r="W1369" s="16"/>
      <c r="X1369" s="16"/>
      <c r="Z1369" s="15"/>
      <c r="AA1369" s="16"/>
      <c r="AB1369" s="3"/>
      <c r="AC1369" s="69"/>
      <c r="AD1369" s="3"/>
      <c r="AF1369" s="29"/>
      <c r="AG1369" s="30"/>
      <c r="AH1369" s="29"/>
      <c r="AI1369" s="29"/>
      <c r="AJ1369" s="31"/>
      <c r="AK1369" s="29"/>
      <c r="AL1369" s="30"/>
    </row>
    <row r="1370" spans="1:38">
      <c r="A1370" s="32">
        <v>41183</v>
      </c>
      <c r="B1370" s="9">
        <v>50</v>
      </c>
      <c r="C1370" s="33">
        <v>12.04782065</v>
      </c>
      <c r="D1370" s="34">
        <f t="shared" si="117"/>
        <v>20.502629198955756</v>
      </c>
      <c r="E1370" s="34">
        <v>2864140.5078109698</v>
      </c>
      <c r="F1370" s="3" t="e">
        <f ca="1">VLOOKUP(A1370,ERCOT_345kv_West_ATC!A:B,2)</f>
        <v>#N/A</v>
      </c>
      <c r="G1370" s="3">
        <f>VLOOKUP(A1370,ERCOT_345kv_West_ATC!G:H,2)</f>
        <v>3.9359999999999999</v>
      </c>
      <c r="I1370" s="5">
        <f t="shared" si="118"/>
        <v>6</v>
      </c>
      <c r="J1370" s="4">
        <f t="shared" si="119"/>
        <v>144</v>
      </c>
      <c r="K1370" s="4">
        <f t="shared" si="122"/>
        <v>7200</v>
      </c>
      <c r="L1370" s="6">
        <f t="shared" si="123"/>
        <v>86744.308680000002</v>
      </c>
      <c r="N1370" s="22">
        <f t="shared" si="120"/>
        <v>4230.8870651778689</v>
      </c>
      <c r="O1370" s="14">
        <f t="shared" si="121"/>
        <v>35117447280.208885</v>
      </c>
      <c r="Q1370" s="22"/>
      <c r="V1370" s="16"/>
      <c r="W1370" s="16"/>
      <c r="X1370" s="16"/>
      <c r="Z1370" s="15"/>
      <c r="AA1370" s="16"/>
      <c r="AB1370" s="3"/>
      <c r="AC1370" s="69"/>
      <c r="AD1370" s="3"/>
      <c r="AF1370" s="29"/>
      <c r="AG1370" s="30"/>
      <c r="AH1370" s="29"/>
      <c r="AI1370" s="29"/>
      <c r="AJ1370" s="31"/>
      <c r="AK1370" s="29"/>
      <c r="AL1370" s="30"/>
    </row>
    <row r="1371" spans="1:38">
      <c r="A1371" s="32">
        <v>41184</v>
      </c>
      <c r="B1371" s="9">
        <v>50</v>
      </c>
      <c r="C1371" s="33">
        <v>12.69378167</v>
      </c>
      <c r="D1371" s="34">
        <f t="shared" si="117"/>
        <v>20.502629198955756</v>
      </c>
      <c r="E1371" s="34">
        <v>2864140.5078109698</v>
      </c>
      <c r="F1371" s="3" t="e">
        <f ca="1">VLOOKUP(A1371,ERCOT_345kv_West_ATC!A:B,2)</f>
        <v>#N/A</v>
      </c>
      <c r="G1371" s="3">
        <f>VLOOKUP(A1371,ERCOT_345kv_West_ATC!G:H,2)</f>
        <v>3.9409999999999998</v>
      </c>
      <c r="I1371" s="5">
        <f t="shared" si="118"/>
        <v>6</v>
      </c>
      <c r="J1371" s="4">
        <f t="shared" si="119"/>
        <v>144</v>
      </c>
      <c r="K1371" s="4">
        <f t="shared" si="122"/>
        <v>7200</v>
      </c>
      <c r="L1371" s="6">
        <f t="shared" si="123"/>
        <v>91395.228023999996</v>
      </c>
      <c r="N1371" s="22">
        <f t="shared" si="120"/>
        <v>4457.7320858270687</v>
      </c>
      <c r="O1371" s="14">
        <f t="shared" si="121"/>
        <v>35117447280.208885</v>
      </c>
      <c r="Q1371" s="22"/>
      <c r="V1371" s="16"/>
      <c r="W1371" s="16"/>
      <c r="X1371" s="16"/>
      <c r="Z1371" s="15"/>
      <c r="AA1371" s="16"/>
      <c r="AB1371" s="3"/>
      <c r="AC1371" s="69"/>
      <c r="AD1371" s="3"/>
      <c r="AF1371" s="29"/>
      <c r="AG1371" s="30"/>
      <c r="AH1371" s="29"/>
      <c r="AI1371" s="29"/>
      <c r="AJ1371" s="31"/>
      <c r="AK1371" s="29"/>
      <c r="AL1371" s="30"/>
    </row>
    <row r="1372" spans="1:38">
      <c r="A1372" s="32">
        <v>41185</v>
      </c>
      <c r="B1372" s="9">
        <v>50</v>
      </c>
      <c r="C1372" s="33">
        <v>12.939500000000001</v>
      </c>
      <c r="D1372" s="34">
        <f t="shared" si="117"/>
        <v>21.866209201383342</v>
      </c>
      <c r="E1372" s="34">
        <v>3054627.5269486299</v>
      </c>
      <c r="F1372" s="3" t="e">
        <f ca="1">VLOOKUP(A1372,ERCOT_345kv_West_ATC!A:B,2)</f>
        <v>#N/A</v>
      </c>
      <c r="G1372" s="3">
        <f>VLOOKUP(A1372,ERCOT_345kv_West_ATC!G:H,2)</f>
        <v>3.8639999999999999</v>
      </c>
      <c r="I1372" s="5">
        <f t="shared" si="118"/>
        <v>6</v>
      </c>
      <c r="J1372" s="4">
        <f t="shared" si="119"/>
        <v>144</v>
      </c>
      <c r="K1372" s="4">
        <f t="shared" si="122"/>
        <v>7200</v>
      </c>
      <c r="L1372" s="6">
        <f t="shared" si="123"/>
        <v>93164.400000000009</v>
      </c>
      <c r="N1372" s="22">
        <f t="shared" si="120"/>
        <v>4260.656208946637</v>
      </c>
      <c r="O1372" s="14">
        <f t="shared" si="121"/>
        <v>32927518133.982273</v>
      </c>
      <c r="Q1372" s="22"/>
      <c r="V1372" s="16"/>
      <c r="W1372" s="16"/>
      <c r="X1372" s="16"/>
      <c r="Z1372" s="15"/>
      <c r="AA1372" s="16"/>
      <c r="AB1372" s="3"/>
      <c r="AC1372" s="69"/>
      <c r="AD1372" s="3"/>
      <c r="AF1372" s="29"/>
      <c r="AG1372" s="30"/>
      <c r="AH1372" s="29"/>
      <c r="AI1372" s="29"/>
      <c r="AJ1372" s="31"/>
      <c r="AK1372" s="29"/>
      <c r="AL1372" s="30"/>
    </row>
    <row r="1373" spans="1:38">
      <c r="A1373" s="32">
        <v>41186</v>
      </c>
      <c r="B1373" s="9">
        <v>50</v>
      </c>
      <c r="C1373" s="33">
        <v>12.766666669999999</v>
      </c>
      <c r="D1373" s="34">
        <f t="shared" si="117"/>
        <v>21.866209201383342</v>
      </c>
      <c r="E1373" s="34">
        <v>3054627.5269486299</v>
      </c>
      <c r="F1373" s="3" t="e">
        <f ca="1">VLOOKUP(A1373,ERCOT_345kv_West_ATC!A:B,2)</f>
        <v>#N/A</v>
      </c>
      <c r="G1373" s="3">
        <f>VLOOKUP(A1373,ERCOT_345kv_West_ATC!G:H,2)</f>
        <v>3.8820000000000001</v>
      </c>
      <c r="I1373" s="5">
        <f t="shared" si="118"/>
        <v>6</v>
      </c>
      <c r="J1373" s="4">
        <f t="shared" si="119"/>
        <v>144</v>
      </c>
      <c r="K1373" s="4">
        <f t="shared" si="122"/>
        <v>7200</v>
      </c>
      <c r="L1373" s="6">
        <f t="shared" si="123"/>
        <v>91920.000023999994</v>
      </c>
      <c r="N1373" s="22">
        <f t="shared" si="120"/>
        <v>4203.7464828693201</v>
      </c>
      <c r="O1373" s="14">
        <f t="shared" si="121"/>
        <v>32927518133.982273</v>
      </c>
      <c r="Q1373" s="22"/>
      <c r="V1373" s="16"/>
      <c r="W1373" s="16"/>
      <c r="X1373" s="16"/>
      <c r="Z1373" s="15"/>
      <c r="AA1373" s="16"/>
      <c r="AB1373" s="3"/>
      <c r="AC1373" s="69"/>
      <c r="AD1373" s="3"/>
      <c r="AF1373" s="29"/>
      <c r="AG1373" s="30"/>
      <c r="AH1373" s="29"/>
      <c r="AI1373" s="29"/>
      <c r="AJ1373" s="31"/>
      <c r="AK1373" s="29"/>
      <c r="AL1373" s="30"/>
    </row>
    <row r="1374" spans="1:38">
      <c r="A1374" s="32">
        <v>41187</v>
      </c>
      <c r="B1374" s="9">
        <v>50</v>
      </c>
      <c r="C1374" s="33">
        <v>12.7</v>
      </c>
      <c r="D1374" s="34">
        <f t="shared" si="117"/>
        <v>21.866209201383342</v>
      </c>
      <c r="E1374" s="34">
        <v>3054627.5269486299</v>
      </c>
      <c r="F1374" s="3" t="e">
        <f ca="1">VLOOKUP(A1374,ERCOT_345kv_West_ATC!A:B,2)</f>
        <v>#N/A</v>
      </c>
      <c r="G1374" s="3">
        <f>VLOOKUP(A1374,ERCOT_345kv_West_ATC!G:H,2)</f>
        <v>3.8969999999999998</v>
      </c>
      <c r="I1374" s="5">
        <f t="shared" si="118"/>
        <v>6</v>
      </c>
      <c r="J1374" s="4">
        <f t="shared" si="119"/>
        <v>144</v>
      </c>
      <c r="K1374" s="4">
        <f t="shared" si="122"/>
        <v>7200</v>
      </c>
      <c r="L1374" s="6">
        <f t="shared" si="123"/>
        <v>91440</v>
      </c>
      <c r="N1374" s="22">
        <f t="shared" si="120"/>
        <v>4181.7948030157486</v>
      </c>
      <c r="O1374" s="14">
        <f t="shared" si="121"/>
        <v>32927518133.982273</v>
      </c>
      <c r="Q1374" s="22"/>
      <c r="V1374" s="16"/>
      <c r="W1374" s="16"/>
      <c r="X1374" s="16"/>
      <c r="Z1374" s="15"/>
      <c r="AA1374" s="16"/>
      <c r="AB1374" s="3"/>
      <c r="AC1374" s="69"/>
      <c r="AD1374" s="3"/>
      <c r="AF1374" s="29"/>
      <c r="AG1374" s="30"/>
      <c r="AH1374" s="29"/>
      <c r="AI1374" s="29"/>
      <c r="AJ1374" s="31"/>
      <c r="AK1374" s="29"/>
      <c r="AL1374" s="30"/>
    </row>
    <row r="1375" spans="1:38">
      <c r="A1375" s="32">
        <v>41188</v>
      </c>
      <c r="B1375" s="9">
        <v>50</v>
      </c>
      <c r="C1375" s="33">
        <v>12.505000000000001</v>
      </c>
      <c r="D1375" s="34">
        <f t="shared" si="117"/>
        <v>21.866209201383342</v>
      </c>
      <c r="E1375" s="34">
        <v>3054627.5269486299</v>
      </c>
      <c r="F1375" s="3" t="e">
        <f ca="1">VLOOKUP(A1375,ERCOT_345kv_West_ATC!A:B,2)</f>
        <v>#N/A</v>
      </c>
      <c r="G1375" s="3">
        <f>VLOOKUP(A1375,ERCOT_345kv_West_ATC!G:H,2)</f>
        <v>3.8969999999999998</v>
      </c>
      <c r="I1375" s="5">
        <f t="shared" si="118"/>
        <v>6</v>
      </c>
      <c r="J1375" s="4">
        <f t="shared" si="119"/>
        <v>144</v>
      </c>
      <c r="K1375" s="4">
        <f t="shared" si="122"/>
        <v>7200</v>
      </c>
      <c r="L1375" s="6">
        <f t="shared" si="123"/>
        <v>90036</v>
      </c>
      <c r="N1375" s="22">
        <f t="shared" si="120"/>
        <v>4117.5861426544834</v>
      </c>
      <c r="O1375" s="14">
        <f t="shared" si="121"/>
        <v>32927518133.982273</v>
      </c>
      <c r="Q1375" s="22"/>
      <c r="V1375" s="16"/>
      <c r="W1375" s="16"/>
      <c r="X1375" s="16"/>
      <c r="Z1375" s="15"/>
      <c r="AA1375" s="16"/>
      <c r="AB1375" s="3"/>
      <c r="AC1375" s="69"/>
      <c r="AD1375" s="3"/>
      <c r="AF1375" s="29"/>
      <c r="AG1375" s="30"/>
      <c r="AH1375" s="29"/>
      <c r="AI1375" s="29"/>
      <c r="AJ1375" s="31"/>
      <c r="AK1375" s="29"/>
      <c r="AL1375" s="30"/>
    </row>
    <row r="1376" spans="1:38">
      <c r="A1376" s="32">
        <v>41189</v>
      </c>
      <c r="B1376" s="9">
        <v>50</v>
      </c>
      <c r="C1376" s="33">
        <v>11.815474999999999</v>
      </c>
      <c r="D1376" s="34">
        <f t="shared" si="117"/>
        <v>21.866209201383342</v>
      </c>
      <c r="E1376" s="34">
        <v>3054627.5269486299</v>
      </c>
      <c r="F1376" s="3" t="e">
        <f ca="1">VLOOKUP(A1376,ERCOT_345kv_West_ATC!A:B,2)</f>
        <v>#N/A</v>
      </c>
      <c r="G1376" s="3">
        <f>VLOOKUP(A1376,ERCOT_345kv_West_ATC!G:H,2)</f>
        <v>3.8969999999999998</v>
      </c>
      <c r="I1376" s="5">
        <f t="shared" si="118"/>
        <v>6</v>
      </c>
      <c r="J1376" s="4">
        <f t="shared" si="119"/>
        <v>144</v>
      </c>
      <c r="K1376" s="4">
        <f t="shared" si="122"/>
        <v>7200</v>
      </c>
      <c r="L1376" s="6">
        <f t="shared" si="123"/>
        <v>85071.42</v>
      </c>
      <c r="N1376" s="22">
        <f t="shared" si="120"/>
        <v>3890.542673241142</v>
      </c>
      <c r="O1376" s="14">
        <f t="shared" si="121"/>
        <v>32927518133.982273</v>
      </c>
      <c r="Q1376" s="22"/>
      <c r="V1376" s="16"/>
      <c r="W1376" s="16"/>
      <c r="X1376" s="16"/>
      <c r="Z1376" s="15"/>
      <c r="AA1376" s="16"/>
      <c r="AB1376" s="3"/>
      <c r="AC1376" s="69"/>
      <c r="AD1376" s="3"/>
      <c r="AF1376" s="29"/>
      <c r="AG1376" s="30"/>
      <c r="AH1376" s="29"/>
      <c r="AI1376" s="29"/>
      <c r="AJ1376" s="31"/>
      <c r="AK1376" s="29"/>
      <c r="AL1376" s="30"/>
    </row>
    <row r="1377" spans="1:38">
      <c r="A1377" s="32">
        <v>41190</v>
      </c>
      <c r="B1377" s="9">
        <v>50</v>
      </c>
      <c r="C1377" s="33">
        <v>11.75427833</v>
      </c>
      <c r="D1377" s="34">
        <f t="shared" si="117"/>
        <v>21.866209201383342</v>
      </c>
      <c r="E1377" s="34">
        <v>3054627.5269486299</v>
      </c>
      <c r="F1377" s="3" t="e">
        <f ca="1">VLOOKUP(A1377,ERCOT_345kv_West_ATC!A:B,2)</f>
        <v>#N/A</v>
      </c>
      <c r="G1377" s="3">
        <f>VLOOKUP(A1377,ERCOT_345kv_West_ATC!G:H,2)</f>
        <v>3.9289999999999998</v>
      </c>
      <c r="I1377" s="5">
        <f t="shared" si="118"/>
        <v>6</v>
      </c>
      <c r="J1377" s="4">
        <f t="shared" si="119"/>
        <v>144</v>
      </c>
      <c r="K1377" s="4">
        <f t="shared" si="122"/>
        <v>7200</v>
      </c>
      <c r="L1377" s="6">
        <f t="shared" si="123"/>
        <v>84630.803975999996</v>
      </c>
      <c r="N1377" s="22">
        <f t="shared" si="120"/>
        <v>3870.3921286294985</v>
      </c>
      <c r="O1377" s="14">
        <f t="shared" si="121"/>
        <v>32927518133.982273</v>
      </c>
      <c r="Q1377" s="22"/>
      <c r="V1377" s="16"/>
      <c r="W1377" s="16"/>
      <c r="X1377" s="16"/>
      <c r="Z1377" s="15"/>
      <c r="AA1377" s="16"/>
      <c r="AB1377" s="3"/>
      <c r="AC1377" s="69"/>
      <c r="AD1377" s="3"/>
      <c r="AF1377" s="29"/>
      <c r="AG1377" s="30"/>
      <c r="AH1377" s="29"/>
      <c r="AI1377" s="29"/>
      <c r="AJ1377" s="31"/>
      <c r="AK1377" s="29"/>
      <c r="AL1377" s="30"/>
    </row>
    <row r="1378" spans="1:38">
      <c r="A1378" s="32">
        <v>41191</v>
      </c>
      <c r="B1378" s="9">
        <v>50</v>
      </c>
      <c r="C1378" s="33">
        <v>11.883887140000001</v>
      </c>
      <c r="D1378" s="34">
        <f t="shared" si="117"/>
        <v>21.866209201383342</v>
      </c>
      <c r="E1378" s="34">
        <v>3054627.5269486299</v>
      </c>
      <c r="F1378" s="3" t="e">
        <f ca="1">VLOOKUP(A1378,ERCOT_345kv_West_ATC!A:B,2)</f>
        <v>#N/A</v>
      </c>
      <c r="G1378" s="3">
        <f>VLOOKUP(A1378,ERCOT_345kv_West_ATC!G:H,2)</f>
        <v>3.9870000000000001</v>
      </c>
      <c r="I1378" s="5">
        <f t="shared" si="118"/>
        <v>6</v>
      </c>
      <c r="J1378" s="4">
        <f t="shared" si="119"/>
        <v>144</v>
      </c>
      <c r="K1378" s="4">
        <f t="shared" si="122"/>
        <v>7200</v>
      </c>
      <c r="L1378" s="6">
        <f t="shared" si="123"/>
        <v>85563.987408000001</v>
      </c>
      <c r="N1378" s="22">
        <f t="shared" si="120"/>
        <v>3913.0690930454871</v>
      </c>
      <c r="O1378" s="14">
        <f t="shared" si="121"/>
        <v>32927518133.982273</v>
      </c>
      <c r="Q1378" s="22"/>
      <c r="V1378" s="16"/>
      <c r="W1378" s="16"/>
      <c r="X1378" s="16"/>
      <c r="Z1378" s="15"/>
      <c r="AA1378" s="16"/>
      <c r="AB1378" s="3"/>
      <c r="AC1378" s="69"/>
      <c r="AD1378" s="3"/>
      <c r="AF1378" s="29"/>
      <c r="AG1378" s="30"/>
      <c r="AH1378" s="29"/>
      <c r="AI1378" s="29"/>
      <c r="AJ1378" s="31"/>
      <c r="AK1378" s="29"/>
      <c r="AL1378" s="30"/>
    </row>
    <row r="1379" spans="1:38">
      <c r="A1379" s="32">
        <v>41192</v>
      </c>
      <c r="B1379" s="9">
        <v>50</v>
      </c>
      <c r="C1379" s="33">
        <v>12.09416667</v>
      </c>
      <c r="D1379" s="34">
        <f t="shared" ref="D1379:D1442" si="124">((2^256)/(2^208*65535)/600)*E1379/(10^12)</f>
        <v>21.866209201383342</v>
      </c>
      <c r="E1379" s="34">
        <v>3054627.5269486299</v>
      </c>
      <c r="F1379" s="3" t="e">
        <f ca="1">VLOOKUP(A1379,ERCOT_345kv_West_ATC!A:B,2)</f>
        <v>#N/A</v>
      </c>
      <c r="G1379" s="3">
        <f>VLOOKUP(A1379,ERCOT_345kv_West_ATC!G:H,2)</f>
        <v>3.9870000000000001</v>
      </c>
      <c r="I1379" s="5">
        <f t="shared" si="118"/>
        <v>6</v>
      </c>
      <c r="J1379" s="4">
        <f t="shared" si="119"/>
        <v>144</v>
      </c>
      <c r="K1379" s="4">
        <f t="shared" si="122"/>
        <v>7200</v>
      </c>
      <c r="L1379" s="6">
        <f t="shared" si="123"/>
        <v>87078.000023999994</v>
      </c>
      <c r="N1379" s="22">
        <f t="shared" si="120"/>
        <v>3982.3089234182899</v>
      </c>
      <c r="O1379" s="14">
        <f t="shared" si="121"/>
        <v>32927518133.982273</v>
      </c>
      <c r="Q1379" s="22"/>
      <c r="V1379" s="16"/>
      <c r="W1379" s="16"/>
      <c r="X1379" s="16"/>
      <c r="Z1379" s="15"/>
      <c r="AA1379" s="16"/>
      <c r="AB1379" s="3"/>
      <c r="AC1379" s="69"/>
      <c r="AD1379" s="3"/>
      <c r="AF1379" s="29"/>
      <c r="AG1379" s="30"/>
      <c r="AH1379" s="29"/>
      <c r="AI1379" s="29"/>
      <c r="AJ1379" s="31"/>
      <c r="AK1379" s="29"/>
      <c r="AL1379" s="30"/>
    </row>
    <row r="1380" spans="1:38">
      <c r="A1380" s="32">
        <v>41193</v>
      </c>
      <c r="B1380" s="9">
        <v>50</v>
      </c>
      <c r="C1380" s="33">
        <v>12.03</v>
      </c>
      <c r="D1380" s="34">
        <f t="shared" si="124"/>
        <v>21.866209201383342</v>
      </c>
      <c r="E1380" s="34">
        <v>3054627.5269486299</v>
      </c>
      <c r="F1380" s="3" t="e">
        <f ca="1">VLOOKUP(A1380,ERCOT_345kv_West_ATC!A:B,2)</f>
        <v>#N/A</v>
      </c>
      <c r="G1380" s="3">
        <f>VLOOKUP(A1380,ERCOT_345kv_West_ATC!G:H,2)</f>
        <v>4.0590000000000002</v>
      </c>
      <c r="I1380" s="5">
        <f t="shared" ref="I1380:I1443" si="125">60/10</f>
        <v>6</v>
      </c>
      <c r="J1380" s="4">
        <f t="shared" ref="J1380:J1443" si="126">I1380*24</f>
        <v>144</v>
      </c>
      <c r="K1380" s="4">
        <f t="shared" si="122"/>
        <v>7200</v>
      </c>
      <c r="L1380" s="6">
        <f t="shared" si="123"/>
        <v>86616</v>
      </c>
      <c r="N1380" s="22">
        <f t="shared" ref="N1380:N1443" si="127">L1380/D1380</f>
        <v>3961.1804315180675</v>
      </c>
      <c r="O1380" s="14">
        <f t="shared" ref="O1380:O1443" si="128">(K1380*100000000)/D1380</f>
        <v>32927518133.982273</v>
      </c>
      <c r="Q1380" s="22"/>
      <c r="V1380" s="16"/>
      <c r="W1380" s="16"/>
      <c r="X1380" s="16"/>
      <c r="Z1380" s="15"/>
      <c r="AA1380" s="16"/>
      <c r="AB1380" s="3"/>
      <c r="AC1380" s="69"/>
      <c r="AD1380" s="3"/>
      <c r="AF1380" s="29"/>
      <c r="AG1380" s="30"/>
      <c r="AH1380" s="29"/>
      <c r="AI1380" s="29"/>
      <c r="AJ1380" s="31"/>
      <c r="AK1380" s="29"/>
      <c r="AL1380" s="30"/>
    </row>
    <row r="1381" spans="1:38">
      <c r="A1381" s="32">
        <v>41194</v>
      </c>
      <c r="B1381" s="9">
        <v>50</v>
      </c>
      <c r="C1381" s="33">
        <v>11.923916670000001</v>
      </c>
      <c r="D1381" s="34">
        <f t="shared" si="124"/>
        <v>21.866209201383342</v>
      </c>
      <c r="E1381" s="34">
        <v>3054627.5269486299</v>
      </c>
      <c r="F1381" s="3" t="e">
        <f ca="1">VLOOKUP(A1381,ERCOT_345kv_West_ATC!A:B,2)</f>
        <v>#N/A</v>
      </c>
      <c r="G1381" s="3">
        <f>VLOOKUP(A1381,ERCOT_345kv_West_ATC!G:H,2)</f>
        <v>4.0179999999999998</v>
      </c>
      <c r="I1381" s="5">
        <f t="shared" si="125"/>
        <v>6</v>
      </c>
      <c r="J1381" s="4">
        <f t="shared" si="126"/>
        <v>144</v>
      </c>
      <c r="K1381" s="4">
        <f t="shared" si="122"/>
        <v>7200</v>
      </c>
      <c r="L1381" s="6">
        <f t="shared" si="123"/>
        <v>85852.200024000005</v>
      </c>
      <c r="N1381" s="22">
        <f t="shared" si="127"/>
        <v>3926.2498237951854</v>
      </c>
      <c r="O1381" s="14">
        <f t="shared" si="128"/>
        <v>32927518133.982273</v>
      </c>
      <c r="Q1381" s="22"/>
      <c r="V1381" s="16"/>
      <c r="W1381" s="16"/>
      <c r="X1381" s="16"/>
      <c r="Z1381" s="15"/>
      <c r="AA1381" s="16"/>
      <c r="AB1381" s="3"/>
      <c r="AC1381" s="69"/>
      <c r="AD1381" s="3"/>
      <c r="AF1381" s="29"/>
      <c r="AG1381" s="30"/>
      <c r="AH1381" s="29"/>
      <c r="AI1381" s="29"/>
      <c r="AJ1381" s="31"/>
      <c r="AK1381" s="29"/>
      <c r="AL1381" s="30"/>
    </row>
    <row r="1382" spans="1:38">
      <c r="A1382" s="32">
        <v>41195</v>
      </c>
      <c r="B1382" s="9">
        <v>50</v>
      </c>
      <c r="C1382" s="33">
        <v>11.865472860000001</v>
      </c>
      <c r="D1382" s="34">
        <f t="shared" si="124"/>
        <v>21.866209201383342</v>
      </c>
      <c r="E1382" s="34">
        <v>3054627.5269486299</v>
      </c>
      <c r="F1382" s="3" t="e">
        <f ca="1">VLOOKUP(A1382,ERCOT_345kv_West_ATC!A:B,2)</f>
        <v>#N/A</v>
      </c>
      <c r="G1382" s="3">
        <f>VLOOKUP(A1382,ERCOT_345kv_West_ATC!G:H,2)</f>
        <v>4.0179999999999998</v>
      </c>
      <c r="I1382" s="5">
        <f t="shared" si="125"/>
        <v>6</v>
      </c>
      <c r="J1382" s="4">
        <f t="shared" si="126"/>
        <v>144</v>
      </c>
      <c r="K1382" s="4">
        <f t="shared" si="122"/>
        <v>7200</v>
      </c>
      <c r="L1382" s="6">
        <f t="shared" si="123"/>
        <v>85431.404592000006</v>
      </c>
      <c r="N1382" s="22">
        <f t="shared" si="127"/>
        <v>3907.0057276592452</v>
      </c>
      <c r="O1382" s="14">
        <f t="shared" si="128"/>
        <v>32927518133.982273</v>
      </c>
      <c r="Q1382" s="22"/>
      <c r="V1382" s="16"/>
      <c r="W1382" s="16"/>
      <c r="X1382" s="16"/>
      <c r="Z1382" s="15"/>
      <c r="AA1382" s="16"/>
      <c r="AB1382" s="3"/>
      <c r="AC1382" s="69"/>
      <c r="AD1382" s="3"/>
      <c r="AF1382" s="29"/>
      <c r="AG1382" s="30"/>
      <c r="AH1382" s="29"/>
      <c r="AI1382" s="29"/>
      <c r="AJ1382" s="31"/>
      <c r="AK1382" s="29"/>
      <c r="AL1382" s="30"/>
    </row>
    <row r="1383" spans="1:38">
      <c r="A1383" s="32">
        <v>41196</v>
      </c>
      <c r="B1383" s="9">
        <v>50</v>
      </c>
      <c r="C1383" s="33">
        <v>11.72869923</v>
      </c>
      <c r="D1383" s="34">
        <f t="shared" si="124"/>
        <v>21.866209201383342</v>
      </c>
      <c r="E1383" s="34">
        <v>3054627.5269486299</v>
      </c>
      <c r="F1383" s="3" t="e">
        <f ca="1">VLOOKUP(A1383,ERCOT_345kv_West_ATC!A:B,2)</f>
        <v>#N/A</v>
      </c>
      <c r="G1383" s="3">
        <f>VLOOKUP(A1383,ERCOT_345kv_West_ATC!G:H,2)</f>
        <v>4.0179999999999998</v>
      </c>
      <c r="I1383" s="5">
        <f t="shared" si="125"/>
        <v>6</v>
      </c>
      <c r="J1383" s="4">
        <f t="shared" si="126"/>
        <v>144</v>
      </c>
      <c r="K1383" s="4">
        <f t="shared" si="122"/>
        <v>7200</v>
      </c>
      <c r="L1383" s="6">
        <f t="shared" si="123"/>
        <v>84446.634456</v>
      </c>
      <c r="N1383" s="22">
        <f t="shared" si="127"/>
        <v>3861.969565838489</v>
      </c>
      <c r="O1383" s="14">
        <f t="shared" si="128"/>
        <v>32927518133.982273</v>
      </c>
      <c r="Q1383" s="22"/>
      <c r="V1383" s="16"/>
      <c r="W1383" s="16"/>
      <c r="X1383" s="16"/>
      <c r="Z1383" s="15"/>
      <c r="AA1383" s="16"/>
      <c r="AB1383" s="3"/>
      <c r="AC1383" s="69"/>
      <c r="AD1383" s="3"/>
      <c r="AF1383" s="29"/>
      <c r="AG1383" s="30"/>
      <c r="AH1383" s="29"/>
      <c r="AI1383" s="29"/>
      <c r="AJ1383" s="31"/>
      <c r="AK1383" s="29"/>
      <c r="AL1383" s="30"/>
    </row>
    <row r="1384" spans="1:38">
      <c r="A1384" s="32">
        <v>41197</v>
      </c>
      <c r="B1384" s="9">
        <v>50</v>
      </c>
      <c r="C1384" s="33">
        <v>11.801467779999999</v>
      </c>
      <c r="D1384" s="34">
        <f t="shared" si="124"/>
        <v>21.866209201383342</v>
      </c>
      <c r="E1384" s="34">
        <v>3054627.5269486299</v>
      </c>
      <c r="F1384" s="3" t="e">
        <f ca="1">VLOOKUP(A1384,ERCOT_345kv_West_ATC!A:B,2)</f>
        <v>#N/A</v>
      </c>
      <c r="G1384" s="3">
        <f>VLOOKUP(A1384,ERCOT_345kv_West_ATC!G:H,2)</f>
        <v>3.9460000000000002</v>
      </c>
      <c r="I1384" s="5">
        <f t="shared" si="125"/>
        <v>6</v>
      </c>
      <c r="J1384" s="4">
        <f t="shared" si="126"/>
        <v>144</v>
      </c>
      <c r="K1384" s="4">
        <f t="shared" si="122"/>
        <v>7200</v>
      </c>
      <c r="L1384" s="6">
        <f t="shared" si="123"/>
        <v>84970.56801599999</v>
      </c>
      <c r="N1384" s="22">
        <f t="shared" si="127"/>
        <v>3885.9304433355746</v>
      </c>
      <c r="O1384" s="14">
        <f t="shared" si="128"/>
        <v>32927518133.982273</v>
      </c>
      <c r="Q1384" s="22"/>
      <c r="V1384" s="16"/>
      <c r="W1384" s="16"/>
      <c r="X1384" s="16"/>
      <c r="Z1384" s="15"/>
      <c r="AA1384" s="16"/>
      <c r="AB1384" s="3"/>
      <c r="AC1384" s="69"/>
      <c r="AD1384" s="3"/>
      <c r="AF1384" s="29"/>
      <c r="AG1384" s="30"/>
      <c r="AH1384" s="29"/>
      <c r="AI1384" s="29"/>
      <c r="AJ1384" s="31"/>
      <c r="AK1384" s="29"/>
      <c r="AL1384" s="30"/>
    </row>
    <row r="1385" spans="1:38">
      <c r="A1385" s="32">
        <v>41198</v>
      </c>
      <c r="B1385" s="9">
        <v>50</v>
      </c>
      <c r="C1385" s="33">
        <v>11.814901430000001</v>
      </c>
      <c r="D1385" s="34">
        <f t="shared" si="124"/>
        <v>21.992871187614327</v>
      </c>
      <c r="E1385" s="34">
        <v>3072321.7320207502</v>
      </c>
      <c r="F1385" s="3" t="e">
        <f ca="1">VLOOKUP(A1385,ERCOT_345kv_West_ATC!A:B,2)</f>
        <v>#N/A</v>
      </c>
      <c r="G1385" s="3">
        <f>VLOOKUP(A1385,ERCOT_345kv_West_ATC!G:H,2)</f>
        <v>3.952</v>
      </c>
      <c r="I1385" s="5">
        <f t="shared" si="125"/>
        <v>6</v>
      </c>
      <c r="J1385" s="4">
        <f t="shared" si="126"/>
        <v>144</v>
      </c>
      <c r="K1385" s="4">
        <f t="shared" si="122"/>
        <v>7200</v>
      </c>
      <c r="L1385" s="6">
        <f t="shared" si="123"/>
        <v>85067.290296000006</v>
      </c>
      <c r="N1385" s="22">
        <f t="shared" si="127"/>
        <v>3867.948371557196</v>
      </c>
      <c r="O1385" s="14">
        <f t="shared" si="128"/>
        <v>32737881009.619186</v>
      </c>
      <c r="Q1385" s="22"/>
      <c r="V1385" s="16"/>
      <c r="W1385" s="16"/>
      <c r="X1385" s="16"/>
      <c r="Z1385" s="15"/>
      <c r="AA1385" s="16"/>
      <c r="AB1385" s="3"/>
      <c r="AC1385" s="69"/>
      <c r="AD1385" s="3"/>
      <c r="AF1385" s="29"/>
      <c r="AG1385" s="30"/>
      <c r="AH1385" s="29"/>
      <c r="AI1385" s="29"/>
      <c r="AJ1385" s="31"/>
      <c r="AK1385" s="29"/>
      <c r="AL1385" s="30"/>
    </row>
    <row r="1386" spans="1:38">
      <c r="A1386" s="32">
        <v>41199</v>
      </c>
      <c r="B1386" s="9">
        <v>50</v>
      </c>
      <c r="C1386" s="33">
        <v>11.923778329999999</v>
      </c>
      <c r="D1386" s="34">
        <f t="shared" si="124"/>
        <v>21.992871187614327</v>
      </c>
      <c r="E1386" s="34">
        <v>3072321.7320207502</v>
      </c>
      <c r="F1386" s="3" t="e">
        <f ca="1">VLOOKUP(A1386,ERCOT_345kv_West_ATC!A:B,2)</f>
        <v>#N/A</v>
      </c>
      <c r="G1386" s="3">
        <f>VLOOKUP(A1386,ERCOT_345kv_West_ATC!G:H,2)</f>
        <v>4.0039999999999996</v>
      </c>
      <c r="I1386" s="5">
        <f t="shared" si="125"/>
        <v>6</v>
      </c>
      <c r="J1386" s="4">
        <f t="shared" si="126"/>
        <v>144</v>
      </c>
      <c r="K1386" s="4">
        <f t="shared" si="122"/>
        <v>7200</v>
      </c>
      <c r="L1386" s="6">
        <f t="shared" si="123"/>
        <v>85851.20397599999</v>
      </c>
      <c r="N1386" s="22">
        <f t="shared" si="127"/>
        <v>3903.5923615261572</v>
      </c>
      <c r="O1386" s="14">
        <f t="shared" si="128"/>
        <v>32737881009.619186</v>
      </c>
      <c r="Q1386" s="22"/>
      <c r="V1386" s="16"/>
      <c r="W1386" s="16"/>
      <c r="X1386" s="16"/>
      <c r="Z1386" s="15"/>
      <c r="AA1386" s="16"/>
      <c r="AB1386" s="3"/>
      <c r="AC1386" s="69"/>
      <c r="AD1386" s="3"/>
      <c r="AF1386" s="29"/>
      <c r="AG1386" s="30"/>
      <c r="AH1386" s="29"/>
      <c r="AI1386" s="29"/>
      <c r="AJ1386" s="31"/>
      <c r="AK1386" s="29"/>
      <c r="AL1386" s="30"/>
    </row>
    <row r="1387" spans="1:38">
      <c r="A1387" s="32">
        <v>41200</v>
      </c>
      <c r="B1387" s="9">
        <v>50</v>
      </c>
      <c r="C1387" s="33">
        <v>11.91679778</v>
      </c>
      <c r="D1387" s="34">
        <f t="shared" si="124"/>
        <v>21.992871187614327</v>
      </c>
      <c r="E1387" s="34">
        <v>3072321.7320207502</v>
      </c>
      <c r="F1387" s="3" t="e">
        <f ca="1">VLOOKUP(A1387,ERCOT_345kv_West_ATC!A:B,2)</f>
        <v>#N/A</v>
      </c>
      <c r="G1387" s="3">
        <f>VLOOKUP(A1387,ERCOT_345kv_West_ATC!G:H,2)</f>
        <v>4.0590000000000002</v>
      </c>
      <c r="I1387" s="5">
        <f t="shared" si="125"/>
        <v>6</v>
      </c>
      <c r="J1387" s="4">
        <f t="shared" si="126"/>
        <v>144</v>
      </c>
      <c r="K1387" s="4">
        <f t="shared" si="122"/>
        <v>7200</v>
      </c>
      <c r="L1387" s="6">
        <f t="shared" si="123"/>
        <v>85800.944015999994</v>
      </c>
      <c r="N1387" s="22">
        <f t="shared" si="127"/>
        <v>3901.3070773733402</v>
      </c>
      <c r="O1387" s="14">
        <f t="shared" si="128"/>
        <v>32737881009.619186</v>
      </c>
      <c r="Q1387" s="22"/>
      <c r="V1387" s="16"/>
      <c r="W1387" s="16"/>
      <c r="X1387" s="16"/>
      <c r="Z1387" s="15"/>
      <c r="AA1387" s="16"/>
      <c r="AB1387" s="3"/>
      <c r="AC1387" s="69"/>
      <c r="AD1387" s="3"/>
      <c r="AF1387" s="29"/>
      <c r="AG1387" s="30"/>
      <c r="AH1387" s="29"/>
      <c r="AI1387" s="29"/>
      <c r="AJ1387" s="31"/>
      <c r="AK1387" s="29"/>
      <c r="AL1387" s="30"/>
    </row>
    <row r="1388" spans="1:38">
      <c r="A1388" s="32">
        <v>41201</v>
      </c>
      <c r="B1388" s="9">
        <v>50</v>
      </c>
      <c r="C1388" s="33">
        <v>11.76548663</v>
      </c>
      <c r="D1388" s="34">
        <f t="shared" si="124"/>
        <v>21.992871187614327</v>
      </c>
      <c r="E1388" s="34">
        <v>3072321.7320207502</v>
      </c>
      <c r="F1388" s="3" t="e">
        <f ca="1">VLOOKUP(A1388,ERCOT_345kv_West_ATC!A:B,2)</f>
        <v>#N/A</v>
      </c>
      <c r="G1388" s="3">
        <f>VLOOKUP(A1388,ERCOT_345kv_West_ATC!G:H,2)</f>
        <v>4.0839999999999996</v>
      </c>
      <c r="I1388" s="5">
        <f t="shared" si="125"/>
        <v>6</v>
      </c>
      <c r="J1388" s="4">
        <f t="shared" si="126"/>
        <v>144</v>
      </c>
      <c r="K1388" s="4">
        <f t="shared" si="122"/>
        <v>7200</v>
      </c>
      <c r="L1388" s="6">
        <f t="shared" si="123"/>
        <v>84711.503735999999</v>
      </c>
      <c r="N1388" s="22">
        <f t="shared" si="127"/>
        <v>3851.7710131320541</v>
      </c>
      <c r="O1388" s="14">
        <f t="shared" si="128"/>
        <v>32737881009.619186</v>
      </c>
      <c r="Q1388" s="22"/>
      <c r="V1388" s="16"/>
      <c r="W1388" s="16"/>
      <c r="X1388" s="16"/>
      <c r="Z1388" s="15"/>
      <c r="AA1388" s="16"/>
      <c r="AB1388" s="3"/>
      <c r="AC1388" s="69"/>
      <c r="AD1388" s="3"/>
      <c r="AF1388" s="29"/>
      <c r="AG1388" s="30"/>
      <c r="AH1388" s="29"/>
      <c r="AI1388" s="29"/>
      <c r="AJ1388" s="31"/>
      <c r="AK1388" s="29"/>
      <c r="AL1388" s="30"/>
    </row>
    <row r="1389" spans="1:38">
      <c r="A1389" s="32">
        <v>41202</v>
      </c>
      <c r="B1389" s="9">
        <v>50</v>
      </c>
      <c r="C1389" s="33">
        <v>11.70436789</v>
      </c>
      <c r="D1389" s="34">
        <f t="shared" si="124"/>
        <v>21.992871187614327</v>
      </c>
      <c r="E1389" s="34">
        <v>3072321.7320207502</v>
      </c>
      <c r="F1389" s="3" t="e">
        <f ca="1">VLOOKUP(A1389,ERCOT_345kv_West_ATC!A:B,2)</f>
        <v>#N/A</v>
      </c>
      <c r="G1389" s="3">
        <f>VLOOKUP(A1389,ERCOT_345kv_West_ATC!G:H,2)</f>
        <v>4.0839999999999996</v>
      </c>
      <c r="I1389" s="5">
        <f t="shared" si="125"/>
        <v>6</v>
      </c>
      <c r="J1389" s="4">
        <f t="shared" si="126"/>
        <v>144</v>
      </c>
      <c r="K1389" s="4">
        <f t="shared" si="122"/>
        <v>7200</v>
      </c>
      <c r="L1389" s="6">
        <f t="shared" si="123"/>
        <v>84271.448808000001</v>
      </c>
      <c r="N1389" s="22">
        <f t="shared" si="127"/>
        <v>3831.7620327562759</v>
      </c>
      <c r="O1389" s="14">
        <f t="shared" si="128"/>
        <v>32737881009.619186</v>
      </c>
      <c r="Q1389" s="22"/>
      <c r="V1389" s="16"/>
      <c r="W1389" s="16"/>
      <c r="X1389" s="16"/>
      <c r="Z1389" s="15"/>
      <c r="AA1389" s="16"/>
      <c r="AB1389" s="3"/>
      <c r="AC1389" s="69"/>
      <c r="AD1389" s="3"/>
      <c r="AF1389" s="29"/>
      <c r="AG1389" s="30"/>
      <c r="AH1389" s="29"/>
      <c r="AI1389" s="29"/>
      <c r="AJ1389" s="31"/>
      <c r="AK1389" s="29"/>
      <c r="AL1389" s="30"/>
    </row>
    <row r="1390" spans="1:38">
      <c r="A1390" s="32">
        <v>41203</v>
      </c>
      <c r="B1390" s="9">
        <v>50</v>
      </c>
      <c r="C1390" s="33">
        <v>11.660545000000001</v>
      </c>
      <c r="D1390" s="34">
        <f t="shared" si="124"/>
        <v>21.992871187614327</v>
      </c>
      <c r="E1390" s="34">
        <v>3072321.7320207502</v>
      </c>
      <c r="F1390" s="3" t="e">
        <f ca="1">VLOOKUP(A1390,ERCOT_345kv_West_ATC!A:B,2)</f>
        <v>#N/A</v>
      </c>
      <c r="G1390" s="3">
        <f>VLOOKUP(A1390,ERCOT_345kv_West_ATC!G:H,2)</f>
        <v>4.0839999999999996</v>
      </c>
      <c r="I1390" s="5">
        <f t="shared" si="125"/>
        <v>6</v>
      </c>
      <c r="J1390" s="4">
        <f t="shared" si="126"/>
        <v>144</v>
      </c>
      <c r="K1390" s="4">
        <f t="shared" si="122"/>
        <v>7200</v>
      </c>
      <c r="L1390" s="6">
        <f t="shared" si="123"/>
        <v>83955.923999999999</v>
      </c>
      <c r="N1390" s="22">
        <f t="shared" si="127"/>
        <v>3817.4153471730992</v>
      </c>
      <c r="O1390" s="14">
        <f t="shared" si="128"/>
        <v>32737881009.619186</v>
      </c>
      <c r="Q1390" s="22"/>
      <c r="V1390" s="16"/>
      <c r="W1390" s="16"/>
      <c r="X1390" s="16"/>
      <c r="Z1390" s="15"/>
      <c r="AA1390" s="16"/>
      <c r="AB1390" s="3"/>
      <c r="AC1390" s="69"/>
      <c r="AD1390" s="3"/>
      <c r="AF1390" s="29"/>
      <c r="AG1390" s="30"/>
      <c r="AH1390" s="29"/>
      <c r="AI1390" s="29"/>
      <c r="AJ1390" s="31"/>
      <c r="AK1390" s="29"/>
      <c r="AL1390" s="30"/>
    </row>
    <row r="1391" spans="1:38">
      <c r="A1391" s="32">
        <v>41204</v>
      </c>
      <c r="B1391" s="9">
        <v>50</v>
      </c>
      <c r="C1391" s="33">
        <v>11.732331670000001</v>
      </c>
      <c r="D1391" s="34">
        <f t="shared" si="124"/>
        <v>21.992871187614327</v>
      </c>
      <c r="E1391" s="34">
        <v>3072321.7320207502</v>
      </c>
      <c r="F1391" s="3" t="e">
        <f ca="1">VLOOKUP(A1391,ERCOT_345kv_West_ATC!A:B,2)</f>
        <v>#N/A</v>
      </c>
      <c r="G1391" s="3">
        <f>VLOOKUP(A1391,ERCOT_345kv_West_ATC!G:H,2)</f>
        <v>3.9590000000000001</v>
      </c>
      <c r="I1391" s="5">
        <f t="shared" si="125"/>
        <v>6</v>
      </c>
      <c r="J1391" s="4">
        <f t="shared" si="126"/>
        <v>144</v>
      </c>
      <c r="K1391" s="4">
        <f t="shared" si="122"/>
        <v>7200</v>
      </c>
      <c r="L1391" s="6">
        <f t="shared" si="123"/>
        <v>84472.788024000009</v>
      </c>
      <c r="N1391" s="22">
        <f t="shared" si="127"/>
        <v>3840.9167817784678</v>
      </c>
      <c r="O1391" s="14">
        <f t="shared" si="128"/>
        <v>32737881009.619186</v>
      </c>
      <c r="Q1391" s="22"/>
      <c r="V1391" s="16"/>
      <c r="W1391" s="16"/>
      <c r="X1391" s="16"/>
      <c r="Z1391" s="15"/>
      <c r="AA1391" s="16"/>
      <c r="AB1391" s="3"/>
      <c r="AC1391" s="69"/>
      <c r="AD1391" s="3"/>
      <c r="AF1391" s="29"/>
      <c r="AG1391" s="30"/>
      <c r="AH1391" s="29"/>
      <c r="AI1391" s="29"/>
      <c r="AJ1391" s="31"/>
      <c r="AK1391" s="29"/>
      <c r="AL1391" s="30"/>
    </row>
    <row r="1392" spans="1:38">
      <c r="A1392" s="32">
        <v>41205</v>
      </c>
      <c r="B1392" s="9">
        <v>50</v>
      </c>
      <c r="C1392" s="33">
        <v>11.711002499999999</v>
      </c>
      <c r="D1392" s="34">
        <f t="shared" si="124"/>
        <v>21.992871187614327</v>
      </c>
      <c r="E1392" s="34">
        <v>3072321.7320207502</v>
      </c>
      <c r="F1392" s="3" t="e">
        <f ca="1">VLOOKUP(A1392,ERCOT_345kv_West_ATC!A:B,2)</f>
        <v>#N/A</v>
      </c>
      <c r="G1392" s="3">
        <f>VLOOKUP(A1392,ERCOT_345kv_West_ATC!G:H,2)</f>
        <v>4.0270000000000001</v>
      </c>
      <c r="I1392" s="5">
        <f t="shared" si="125"/>
        <v>6</v>
      </c>
      <c r="J1392" s="4">
        <f t="shared" si="126"/>
        <v>144</v>
      </c>
      <c r="K1392" s="4">
        <f t="shared" si="122"/>
        <v>7200</v>
      </c>
      <c r="L1392" s="6">
        <f t="shared" si="123"/>
        <v>84319.217999999993</v>
      </c>
      <c r="N1392" s="22">
        <f t="shared" si="127"/>
        <v>3833.9340634835276</v>
      </c>
      <c r="O1392" s="14">
        <f t="shared" si="128"/>
        <v>32737881009.619186</v>
      </c>
      <c r="Q1392" s="22"/>
      <c r="V1392" s="16"/>
      <c r="W1392" s="16"/>
      <c r="X1392" s="16"/>
      <c r="Z1392" s="15"/>
      <c r="AA1392" s="16"/>
      <c r="AB1392" s="3"/>
      <c r="AC1392" s="69"/>
      <c r="AD1392" s="3"/>
      <c r="AF1392" s="29"/>
      <c r="AG1392" s="30"/>
      <c r="AH1392" s="29"/>
      <c r="AI1392" s="29"/>
      <c r="AJ1392" s="31"/>
      <c r="AK1392" s="29"/>
      <c r="AL1392" s="30"/>
    </row>
    <row r="1393" spans="1:38">
      <c r="A1393" s="32">
        <v>41206</v>
      </c>
      <c r="B1393" s="9">
        <v>50</v>
      </c>
      <c r="C1393" s="33">
        <v>11.649990000000001</v>
      </c>
      <c r="D1393" s="34">
        <f t="shared" si="124"/>
        <v>21.992871187614327</v>
      </c>
      <c r="E1393" s="34">
        <v>3072321.7320207502</v>
      </c>
      <c r="F1393" s="3" t="e">
        <f ca="1">VLOOKUP(A1393,ERCOT_345kv_West_ATC!A:B,2)</f>
        <v>#N/A</v>
      </c>
      <c r="G1393" s="3">
        <f>VLOOKUP(A1393,ERCOT_345kv_West_ATC!G:H,2)</f>
        <v>3.956</v>
      </c>
      <c r="I1393" s="5">
        <f t="shared" si="125"/>
        <v>6</v>
      </c>
      <c r="J1393" s="4">
        <f t="shared" si="126"/>
        <v>144</v>
      </c>
      <c r="K1393" s="4">
        <f t="shared" si="122"/>
        <v>7200</v>
      </c>
      <c r="L1393" s="6">
        <f t="shared" si="123"/>
        <v>83879.928</v>
      </c>
      <c r="N1393" s="22">
        <f t="shared" si="127"/>
        <v>3813.9598638325342</v>
      </c>
      <c r="O1393" s="14">
        <f t="shared" si="128"/>
        <v>32737881009.619186</v>
      </c>
      <c r="Q1393" s="22"/>
      <c r="V1393" s="16"/>
      <c r="W1393" s="16"/>
      <c r="X1393" s="16"/>
      <c r="Z1393" s="15"/>
      <c r="AA1393" s="16"/>
      <c r="AB1393" s="3"/>
      <c r="AC1393" s="69"/>
      <c r="AD1393" s="3"/>
      <c r="AF1393" s="29"/>
      <c r="AG1393" s="30"/>
      <c r="AH1393" s="29"/>
      <c r="AI1393" s="29"/>
      <c r="AJ1393" s="31"/>
      <c r="AK1393" s="29"/>
      <c r="AL1393" s="30"/>
    </row>
    <row r="1394" spans="1:38">
      <c r="A1394" s="32">
        <v>41207</v>
      </c>
      <c r="B1394" s="9">
        <v>50</v>
      </c>
      <c r="C1394" s="33">
        <v>10.754429</v>
      </c>
      <c r="D1394" s="34">
        <f t="shared" si="124"/>
        <v>21.992871187614327</v>
      </c>
      <c r="E1394" s="34">
        <v>3072321.7320207502</v>
      </c>
      <c r="F1394" s="3" t="e">
        <f ca="1">VLOOKUP(A1394,ERCOT_345kv_West_ATC!A:B,2)</f>
        <v>#N/A</v>
      </c>
      <c r="G1394" s="3">
        <f>VLOOKUP(A1394,ERCOT_345kv_West_ATC!G:H,2)</f>
        <v>3.9780000000000002</v>
      </c>
      <c r="I1394" s="5">
        <f t="shared" si="125"/>
        <v>6</v>
      </c>
      <c r="J1394" s="4">
        <f t="shared" si="126"/>
        <v>144</v>
      </c>
      <c r="K1394" s="4">
        <f t="shared" si="122"/>
        <v>7200</v>
      </c>
      <c r="L1394" s="6">
        <f t="shared" si="123"/>
        <v>77431.888800000001</v>
      </c>
      <c r="N1394" s="22">
        <f t="shared" si="127"/>
        <v>3520.7721692839787</v>
      </c>
      <c r="O1394" s="14">
        <f t="shared" si="128"/>
        <v>32737881009.619186</v>
      </c>
      <c r="Q1394" s="22"/>
      <c r="V1394" s="16"/>
      <c r="W1394" s="16"/>
      <c r="X1394" s="16"/>
      <c r="Z1394" s="15"/>
      <c r="AA1394" s="16"/>
      <c r="AB1394" s="3"/>
      <c r="AC1394" s="69"/>
      <c r="AD1394" s="3"/>
      <c r="AF1394" s="29"/>
      <c r="AG1394" s="30"/>
      <c r="AH1394" s="29"/>
      <c r="AI1394" s="29"/>
      <c r="AJ1394" s="31"/>
      <c r="AK1394" s="29"/>
      <c r="AL1394" s="30"/>
    </row>
    <row r="1395" spans="1:38">
      <c r="A1395" s="32">
        <v>41208</v>
      </c>
      <c r="B1395" s="9">
        <v>50</v>
      </c>
      <c r="C1395" s="33">
        <v>10.17753182</v>
      </c>
      <c r="D1395" s="34">
        <f t="shared" si="124"/>
        <v>21.992871187614327</v>
      </c>
      <c r="E1395" s="34">
        <v>3072321.7320207502</v>
      </c>
      <c r="F1395" s="3" t="e">
        <f ca="1">VLOOKUP(A1395,ERCOT_345kv_West_ATC!A:B,2)</f>
        <v>#N/A</v>
      </c>
      <c r="G1395" s="3">
        <f>VLOOKUP(A1395,ERCOT_345kv_West_ATC!G:H,2)</f>
        <v>3.9289999999999998</v>
      </c>
      <c r="I1395" s="5">
        <f t="shared" si="125"/>
        <v>6</v>
      </c>
      <c r="J1395" s="4">
        <f t="shared" si="126"/>
        <v>144</v>
      </c>
      <c r="K1395" s="4">
        <f t="shared" si="122"/>
        <v>7200</v>
      </c>
      <c r="L1395" s="6">
        <f t="shared" si="123"/>
        <v>73278.229103999998</v>
      </c>
      <c r="N1395" s="22">
        <f t="shared" si="127"/>
        <v>3331.9082569477296</v>
      </c>
      <c r="O1395" s="14">
        <f t="shared" si="128"/>
        <v>32737881009.619186</v>
      </c>
      <c r="Q1395" s="22"/>
      <c r="V1395" s="16"/>
      <c r="W1395" s="16"/>
      <c r="X1395" s="16"/>
      <c r="Z1395" s="15"/>
      <c r="AA1395" s="16"/>
      <c r="AB1395" s="3"/>
      <c r="AC1395" s="69"/>
      <c r="AD1395" s="3"/>
      <c r="AF1395" s="29"/>
      <c r="AG1395" s="30"/>
      <c r="AH1395" s="29"/>
      <c r="AI1395" s="29"/>
      <c r="AJ1395" s="31"/>
      <c r="AK1395" s="29"/>
      <c r="AL1395" s="30"/>
    </row>
    <row r="1396" spans="1:38">
      <c r="A1396" s="32">
        <v>41209</v>
      </c>
      <c r="B1396" s="9">
        <v>50</v>
      </c>
      <c r="C1396" s="33">
        <v>10.321827860000001</v>
      </c>
      <c r="D1396" s="34">
        <f t="shared" si="124"/>
        <v>21.992871187614327</v>
      </c>
      <c r="E1396" s="34">
        <v>3072321.7320207502</v>
      </c>
      <c r="F1396" s="3" t="e">
        <f ca="1">VLOOKUP(A1396,ERCOT_345kv_West_ATC!A:B,2)</f>
        <v>#N/A</v>
      </c>
      <c r="G1396" s="3">
        <f>VLOOKUP(A1396,ERCOT_345kv_West_ATC!G:H,2)</f>
        <v>3.9289999999999998</v>
      </c>
      <c r="I1396" s="5">
        <f t="shared" si="125"/>
        <v>6</v>
      </c>
      <c r="J1396" s="4">
        <f t="shared" si="126"/>
        <v>144</v>
      </c>
      <c r="K1396" s="4">
        <f t="shared" si="122"/>
        <v>7200</v>
      </c>
      <c r="L1396" s="6">
        <f t="shared" si="123"/>
        <v>74317.160592</v>
      </c>
      <c r="N1396" s="22">
        <f t="shared" si="127"/>
        <v>3379.1477228245221</v>
      </c>
      <c r="O1396" s="14">
        <f t="shared" si="128"/>
        <v>32737881009.619186</v>
      </c>
      <c r="Q1396" s="22"/>
      <c r="V1396" s="16"/>
      <c r="W1396" s="16"/>
      <c r="X1396" s="16"/>
      <c r="Z1396" s="15"/>
      <c r="AA1396" s="16"/>
      <c r="AB1396" s="3"/>
      <c r="AC1396" s="69"/>
      <c r="AD1396" s="3"/>
      <c r="AF1396" s="29"/>
      <c r="AG1396" s="30"/>
      <c r="AH1396" s="29"/>
      <c r="AI1396" s="29"/>
      <c r="AJ1396" s="31"/>
      <c r="AK1396" s="29"/>
      <c r="AL1396" s="30"/>
    </row>
    <row r="1397" spans="1:38">
      <c r="A1397" s="32">
        <v>41210</v>
      </c>
      <c r="B1397" s="9">
        <v>50</v>
      </c>
      <c r="C1397" s="33">
        <v>10.68099</v>
      </c>
      <c r="D1397" s="34">
        <f t="shared" si="124"/>
        <v>21.992871187614327</v>
      </c>
      <c r="E1397" s="34">
        <v>3072321.7320207502</v>
      </c>
      <c r="F1397" s="3" t="e">
        <f ca="1">VLOOKUP(A1397,ERCOT_345kv_West_ATC!A:B,2)</f>
        <v>#N/A</v>
      </c>
      <c r="G1397" s="3">
        <f>VLOOKUP(A1397,ERCOT_345kv_West_ATC!G:H,2)</f>
        <v>3.9289999999999998</v>
      </c>
      <c r="I1397" s="5">
        <f t="shared" si="125"/>
        <v>6</v>
      </c>
      <c r="J1397" s="4">
        <f t="shared" si="126"/>
        <v>144</v>
      </c>
      <c r="K1397" s="4">
        <f t="shared" si="122"/>
        <v>7200</v>
      </c>
      <c r="L1397" s="6">
        <f t="shared" si="123"/>
        <v>76903.127999999997</v>
      </c>
      <c r="N1397" s="22">
        <f t="shared" si="127"/>
        <v>3496.729796849324</v>
      </c>
      <c r="O1397" s="14">
        <f t="shared" si="128"/>
        <v>32737881009.619186</v>
      </c>
      <c r="Q1397" s="22"/>
      <c r="V1397" s="16"/>
      <c r="W1397" s="16"/>
      <c r="X1397" s="16"/>
      <c r="Z1397" s="15"/>
      <c r="AA1397" s="16"/>
      <c r="AB1397" s="3"/>
      <c r="AC1397" s="69"/>
      <c r="AD1397" s="3"/>
      <c r="AF1397" s="29"/>
      <c r="AG1397" s="30"/>
      <c r="AH1397" s="29"/>
      <c r="AI1397" s="29"/>
      <c r="AJ1397" s="31"/>
      <c r="AK1397" s="29"/>
      <c r="AL1397" s="30"/>
    </row>
    <row r="1398" spans="1:38">
      <c r="A1398" s="32">
        <v>41211</v>
      </c>
      <c r="B1398" s="9">
        <v>50</v>
      </c>
      <c r="C1398" s="33">
        <v>10.59333</v>
      </c>
      <c r="D1398" s="34">
        <f t="shared" si="124"/>
        <v>23.653865333045019</v>
      </c>
      <c r="E1398" s="34">
        <v>3304356.39299034</v>
      </c>
      <c r="F1398" s="3" t="e">
        <f ca="1">VLOOKUP(A1398,ERCOT_345kv_West_ATC!A:B,2)</f>
        <v>#N/A</v>
      </c>
      <c r="G1398" s="3">
        <f>VLOOKUP(A1398,ERCOT_345kv_West_ATC!G:H,2)</f>
        <v>3.9950000000000001</v>
      </c>
      <c r="I1398" s="5">
        <f t="shared" si="125"/>
        <v>6</v>
      </c>
      <c r="J1398" s="4">
        <f t="shared" si="126"/>
        <v>144</v>
      </c>
      <c r="K1398" s="4">
        <f t="shared" si="122"/>
        <v>7200</v>
      </c>
      <c r="L1398" s="6">
        <f t="shared" si="123"/>
        <v>76271.975999999995</v>
      </c>
      <c r="N1398" s="22">
        <f t="shared" si="127"/>
        <v>3224.5036879214076</v>
      </c>
      <c r="O1398" s="14">
        <f t="shared" si="128"/>
        <v>30438999709.453098</v>
      </c>
      <c r="Q1398" s="22"/>
      <c r="V1398" s="16"/>
      <c r="W1398" s="16"/>
      <c r="X1398" s="16"/>
      <c r="Z1398" s="15"/>
      <c r="AA1398" s="16"/>
      <c r="AB1398" s="3"/>
      <c r="AC1398" s="69"/>
      <c r="AD1398" s="3"/>
      <c r="AF1398" s="29"/>
      <c r="AG1398" s="30"/>
      <c r="AH1398" s="29"/>
      <c r="AI1398" s="29"/>
      <c r="AJ1398" s="31"/>
      <c r="AK1398" s="29"/>
      <c r="AL1398" s="30"/>
    </row>
    <row r="1399" spans="1:38">
      <c r="A1399" s="32">
        <v>41212</v>
      </c>
      <c r="B1399" s="9">
        <v>50</v>
      </c>
      <c r="C1399" s="33">
        <v>10.846225</v>
      </c>
      <c r="D1399" s="34">
        <f t="shared" si="124"/>
        <v>23.653865333045019</v>
      </c>
      <c r="E1399" s="34">
        <v>3304356.39299034</v>
      </c>
      <c r="F1399" s="3" t="e">
        <f ca="1">VLOOKUP(A1399,ERCOT_345kv_West_ATC!A:B,2)</f>
        <v>#N/A</v>
      </c>
      <c r="G1399" s="3">
        <f>VLOOKUP(A1399,ERCOT_345kv_West_ATC!G:H,2)</f>
        <v>3.9039999999999999</v>
      </c>
      <c r="I1399" s="5">
        <f t="shared" si="125"/>
        <v>6</v>
      </c>
      <c r="J1399" s="4">
        <f t="shared" si="126"/>
        <v>144</v>
      </c>
      <c r="K1399" s="4">
        <f t="shared" si="122"/>
        <v>7200</v>
      </c>
      <c r="L1399" s="6">
        <f t="shared" si="123"/>
        <v>78092.820000000007</v>
      </c>
      <c r="N1399" s="22">
        <f t="shared" si="127"/>
        <v>3301.4823962366295</v>
      </c>
      <c r="O1399" s="14">
        <f t="shared" si="128"/>
        <v>30438999709.453098</v>
      </c>
      <c r="Q1399" s="22"/>
      <c r="V1399" s="16"/>
      <c r="W1399" s="16"/>
      <c r="X1399" s="16"/>
      <c r="Z1399" s="15"/>
      <c r="AA1399" s="16"/>
      <c r="AB1399" s="3"/>
      <c r="AC1399" s="69"/>
      <c r="AD1399" s="3"/>
      <c r="AF1399" s="29"/>
      <c r="AG1399" s="30"/>
      <c r="AH1399" s="29"/>
      <c r="AI1399" s="29"/>
      <c r="AJ1399" s="31"/>
      <c r="AK1399" s="29"/>
      <c r="AL1399" s="30"/>
    </row>
    <row r="1400" spans="1:38">
      <c r="A1400" s="32">
        <v>41213</v>
      </c>
      <c r="B1400" s="9">
        <v>50</v>
      </c>
      <c r="C1400" s="33">
        <v>11.03884571</v>
      </c>
      <c r="D1400" s="34">
        <f t="shared" si="124"/>
        <v>23.653865333045019</v>
      </c>
      <c r="E1400" s="34">
        <v>3304356.39299034</v>
      </c>
      <c r="F1400" s="3" t="e">
        <f ca="1">VLOOKUP(A1400,ERCOT_345kv_West_ATC!A:B,2)</f>
        <v>#N/A</v>
      </c>
      <c r="G1400" s="3">
        <f>VLOOKUP(A1400,ERCOT_345kv_West_ATC!G:H,2)</f>
        <v>3.8969999999999998</v>
      </c>
      <c r="I1400" s="5">
        <f t="shared" si="125"/>
        <v>6</v>
      </c>
      <c r="J1400" s="4">
        <f t="shared" si="126"/>
        <v>144</v>
      </c>
      <c r="K1400" s="4">
        <f t="shared" si="122"/>
        <v>7200</v>
      </c>
      <c r="L1400" s="6">
        <f t="shared" si="123"/>
        <v>79479.689112000007</v>
      </c>
      <c r="N1400" s="22">
        <f t="shared" si="127"/>
        <v>3360.1142135938758</v>
      </c>
      <c r="O1400" s="14">
        <f t="shared" si="128"/>
        <v>30438999709.453098</v>
      </c>
      <c r="Q1400" s="22"/>
      <c r="V1400" s="16"/>
      <c r="W1400" s="16"/>
      <c r="X1400" s="16"/>
      <c r="Z1400" s="15"/>
      <c r="AA1400" s="16"/>
      <c r="AB1400" s="3"/>
      <c r="AC1400" s="69"/>
      <c r="AD1400" s="3"/>
      <c r="AF1400" s="29"/>
      <c r="AG1400" s="30"/>
      <c r="AH1400" s="29"/>
      <c r="AI1400" s="29"/>
      <c r="AJ1400" s="31"/>
      <c r="AK1400" s="29"/>
      <c r="AL1400" s="30"/>
    </row>
    <row r="1401" spans="1:38">
      <c r="A1401" s="32">
        <v>41214</v>
      </c>
      <c r="B1401" s="9">
        <v>50</v>
      </c>
      <c r="C1401" s="33">
        <v>10.588944700000001</v>
      </c>
      <c r="D1401" s="34">
        <f t="shared" si="124"/>
        <v>23.653865333045019</v>
      </c>
      <c r="E1401" s="34">
        <v>3304356.39299034</v>
      </c>
      <c r="F1401" s="3" t="e">
        <f ca="1">VLOOKUP(A1401,ERCOT_345kv_West_ATC!A:B,2)</f>
        <v>#N/A</v>
      </c>
      <c r="G1401" s="3">
        <f>VLOOKUP(A1401,ERCOT_345kv_West_ATC!G:H,2)</f>
        <v>3.9020000000000001</v>
      </c>
      <c r="I1401" s="5">
        <f t="shared" si="125"/>
        <v>6</v>
      </c>
      <c r="J1401" s="4">
        <f t="shared" si="126"/>
        <v>144</v>
      </c>
      <c r="K1401" s="4">
        <f t="shared" si="122"/>
        <v>7200</v>
      </c>
      <c r="L1401" s="6">
        <f t="shared" si="123"/>
        <v>76240.401840000006</v>
      </c>
      <c r="N1401" s="22">
        <f t="shared" si="127"/>
        <v>3223.1688464671493</v>
      </c>
      <c r="O1401" s="14">
        <f t="shared" si="128"/>
        <v>30438999709.453098</v>
      </c>
      <c r="Q1401" s="22"/>
      <c r="V1401" s="16"/>
      <c r="W1401" s="16"/>
      <c r="X1401" s="16"/>
      <c r="Z1401" s="15"/>
      <c r="AA1401" s="16"/>
      <c r="AB1401" s="3"/>
      <c r="AC1401" s="69"/>
      <c r="AD1401" s="3"/>
      <c r="AF1401" s="29"/>
      <c r="AG1401" s="30"/>
      <c r="AH1401" s="29"/>
      <c r="AI1401" s="29"/>
      <c r="AJ1401" s="31"/>
      <c r="AK1401" s="29"/>
      <c r="AL1401" s="30"/>
    </row>
    <row r="1402" spans="1:38">
      <c r="A1402" s="32">
        <v>41215</v>
      </c>
      <c r="B1402" s="9">
        <v>50</v>
      </c>
      <c r="C1402" s="33">
        <v>10.4156613</v>
      </c>
      <c r="D1402" s="34">
        <f t="shared" si="124"/>
        <v>23.653865333045019</v>
      </c>
      <c r="E1402" s="34">
        <v>3304356.39299034</v>
      </c>
      <c r="F1402" s="3" t="e">
        <f ca="1">VLOOKUP(A1402,ERCOT_345kv_West_ATC!A:B,2)</f>
        <v>#N/A</v>
      </c>
      <c r="G1402" s="3">
        <f>VLOOKUP(A1402,ERCOT_345kv_West_ATC!G:H,2)</f>
        <v>3.7759999999999998</v>
      </c>
      <c r="I1402" s="5">
        <f t="shared" si="125"/>
        <v>6</v>
      </c>
      <c r="J1402" s="4">
        <f t="shared" si="126"/>
        <v>144</v>
      </c>
      <c r="K1402" s="4">
        <f t="shared" ref="K1402:K1465" si="129">J1402*B1402</f>
        <v>7200</v>
      </c>
      <c r="L1402" s="6">
        <f t="shared" ref="L1402:L1465" si="130">K1402*C1402</f>
        <v>74992.761360000004</v>
      </c>
      <c r="N1402" s="22">
        <f t="shared" si="127"/>
        <v>3170.4231128446186</v>
      </c>
      <c r="O1402" s="14">
        <f t="shared" si="128"/>
        <v>30438999709.453098</v>
      </c>
      <c r="Q1402" s="22"/>
      <c r="V1402" s="16"/>
      <c r="W1402" s="16"/>
      <c r="X1402" s="16"/>
      <c r="Z1402" s="15"/>
      <c r="AA1402" s="16"/>
      <c r="AB1402" s="3"/>
      <c r="AC1402" s="69"/>
      <c r="AD1402" s="3"/>
      <c r="AF1402" s="29"/>
      <c r="AG1402" s="30"/>
      <c r="AH1402" s="29"/>
      <c r="AI1402" s="29"/>
      <c r="AJ1402" s="31"/>
      <c r="AK1402" s="29"/>
      <c r="AL1402" s="30"/>
    </row>
    <row r="1403" spans="1:38">
      <c r="A1403" s="32">
        <v>41216</v>
      </c>
      <c r="B1403" s="9">
        <v>50</v>
      </c>
      <c r="C1403" s="33">
        <v>10.6425</v>
      </c>
      <c r="D1403" s="34">
        <f t="shared" si="124"/>
        <v>23.653865333045019</v>
      </c>
      <c r="E1403" s="34">
        <v>3304356.39299034</v>
      </c>
      <c r="F1403" s="3" t="e">
        <f ca="1">VLOOKUP(A1403,ERCOT_345kv_West_ATC!A:B,2)</f>
        <v>#N/A</v>
      </c>
      <c r="G1403" s="3">
        <f>VLOOKUP(A1403,ERCOT_345kv_West_ATC!G:H,2)</f>
        <v>3.7759999999999998</v>
      </c>
      <c r="I1403" s="5">
        <f t="shared" si="125"/>
        <v>6</v>
      </c>
      <c r="J1403" s="4">
        <f t="shared" si="126"/>
        <v>144</v>
      </c>
      <c r="K1403" s="4">
        <f t="shared" si="129"/>
        <v>7200</v>
      </c>
      <c r="L1403" s="6">
        <f t="shared" si="130"/>
        <v>76626</v>
      </c>
      <c r="N1403" s="22">
        <f t="shared" si="127"/>
        <v>3239.4705440785456</v>
      </c>
      <c r="O1403" s="14">
        <f t="shared" si="128"/>
        <v>30438999709.453098</v>
      </c>
      <c r="Q1403" s="22"/>
      <c r="V1403" s="16"/>
      <c r="W1403" s="16"/>
      <c r="X1403" s="16"/>
      <c r="Z1403" s="15"/>
      <c r="AA1403" s="16"/>
      <c r="AB1403" s="3"/>
      <c r="AC1403" s="69"/>
      <c r="AD1403" s="3"/>
      <c r="AF1403" s="29"/>
      <c r="AG1403" s="30"/>
      <c r="AH1403" s="29"/>
      <c r="AI1403" s="29"/>
      <c r="AJ1403" s="31"/>
      <c r="AK1403" s="29"/>
      <c r="AL1403" s="30"/>
    </row>
    <row r="1404" spans="1:38">
      <c r="A1404" s="32">
        <v>41217</v>
      </c>
      <c r="B1404" s="9">
        <v>50</v>
      </c>
      <c r="C1404" s="33">
        <v>10.82333667</v>
      </c>
      <c r="D1404" s="34">
        <f t="shared" si="124"/>
        <v>23.653865333045019</v>
      </c>
      <c r="E1404" s="34">
        <v>3304356.39299034</v>
      </c>
      <c r="F1404" s="3" t="e">
        <f ca="1">VLOOKUP(A1404,ERCOT_345kv_West_ATC!A:B,2)</f>
        <v>#N/A</v>
      </c>
      <c r="G1404" s="3">
        <f>VLOOKUP(A1404,ERCOT_345kv_West_ATC!G:H,2)</f>
        <v>3.7759999999999998</v>
      </c>
      <c r="I1404" s="5">
        <f t="shared" si="125"/>
        <v>6</v>
      </c>
      <c r="J1404" s="4">
        <f t="shared" si="126"/>
        <v>144</v>
      </c>
      <c r="K1404" s="4">
        <f t="shared" si="129"/>
        <v>7200</v>
      </c>
      <c r="L1404" s="6">
        <f t="shared" si="130"/>
        <v>77928.024023999998</v>
      </c>
      <c r="N1404" s="22">
        <f t="shared" si="127"/>
        <v>3294.5154175344305</v>
      </c>
      <c r="O1404" s="14">
        <f t="shared" si="128"/>
        <v>30438999709.453098</v>
      </c>
      <c r="Q1404" s="22"/>
      <c r="V1404" s="16"/>
      <c r="W1404" s="16"/>
      <c r="X1404" s="16"/>
      <c r="Z1404" s="15"/>
      <c r="AA1404" s="16"/>
      <c r="AB1404" s="3"/>
      <c r="AC1404" s="69"/>
      <c r="AD1404" s="3"/>
      <c r="AF1404" s="29"/>
      <c r="AG1404" s="30"/>
      <c r="AH1404" s="29"/>
      <c r="AI1404" s="29"/>
      <c r="AJ1404" s="31"/>
      <c r="AK1404" s="29"/>
      <c r="AL1404" s="30"/>
    </row>
    <row r="1405" spans="1:38">
      <c r="A1405" s="32">
        <v>41218</v>
      </c>
      <c r="B1405" s="9">
        <v>50</v>
      </c>
      <c r="C1405" s="33">
        <v>10.70515286</v>
      </c>
      <c r="D1405" s="34">
        <f t="shared" si="124"/>
        <v>23.653865333045019</v>
      </c>
      <c r="E1405" s="34">
        <v>3304356.39299034</v>
      </c>
      <c r="F1405" s="3" t="e">
        <f ca="1">VLOOKUP(A1405,ERCOT_345kv_West_ATC!A:B,2)</f>
        <v>#N/A</v>
      </c>
      <c r="G1405" s="3">
        <f>VLOOKUP(A1405,ERCOT_345kv_West_ATC!G:H,2)</f>
        <v>3.7719999999999998</v>
      </c>
      <c r="I1405" s="5">
        <f t="shared" si="125"/>
        <v>6</v>
      </c>
      <c r="J1405" s="4">
        <f t="shared" si="126"/>
        <v>144</v>
      </c>
      <c r="K1405" s="4">
        <f t="shared" si="129"/>
        <v>7200</v>
      </c>
      <c r="L1405" s="6">
        <f t="shared" si="130"/>
        <v>77077.100592000003</v>
      </c>
      <c r="N1405" s="22">
        <f t="shared" si="127"/>
        <v>3258.54144795191</v>
      </c>
      <c r="O1405" s="14">
        <f t="shared" si="128"/>
        <v>30438999709.453098</v>
      </c>
      <c r="Q1405" s="22"/>
      <c r="V1405" s="16"/>
      <c r="W1405" s="16"/>
      <c r="X1405" s="16"/>
      <c r="Z1405" s="15"/>
      <c r="AA1405" s="16"/>
      <c r="AB1405" s="3"/>
      <c r="AC1405" s="69"/>
      <c r="AD1405" s="3"/>
      <c r="AF1405" s="29"/>
      <c r="AG1405" s="30"/>
      <c r="AH1405" s="29"/>
      <c r="AI1405" s="29"/>
      <c r="AJ1405" s="31"/>
      <c r="AK1405" s="29"/>
      <c r="AL1405" s="30"/>
    </row>
    <row r="1406" spans="1:38">
      <c r="A1406" s="32">
        <v>41219</v>
      </c>
      <c r="B1406" s="9">
        <v>50</v>
      </c>
      <c r="C1406" s="33">
        <v>10.831799</v>
      </c>
      <c r="D1406" s="34">
        <f t="shared" si="124"/>
        <v>23.653865333045019</v>
      </c>
      <c r="E1406" s="34">
        <v>3304356.39299034</v>
      </c>
      <c r="F1406" s="3" t="e">
        <f ca="1">VLOOKUP(A1406,ERCOT_345kv_West_ATC!A:B,2)</f>
        <v>#N/A</v>
      </c>
      <c r="G1406" s="3">
        <f>VLOOKUP(A1406,ERCOT_345kv_West_ATC!G:H,2)</f>
        <v>3.839</v>
      </c>
      <c r="I1406" s="5">
        <f t="shared" si="125"/>
        <v>6</v>
      </c>
      <c r="J1406" s="4">
        <f t="shared" si="126"/>
        <v>144</v>
      </c>
      <c r="K1406" s="4">
        <f t="shared" si="129"/>
        <v>7200</v>
      </c>
      <c r="L1406" s="6">
        <f t="shared" si="130"/>
        <v>77988.952799999999</v>
      </c>
      <c r="N1406" s="22">
        <f t="shared" si="127"/>
        <v>3297.0912661385432</v>
      </c>
      <c r="O1406" s="14">
        <f t="shared" si="128"/>
        <v>30438999709.453098</v>
      </c>
      <c r="Q1406" s="22"/>
      <c r="V1406" s="16"/>
      <c r="W1406" s="16"/>
      <c r="X1406" s="16"/>
      <c r="Z1406" s="15"/>
      <c r="AA1406" s="16"/>
      <c r="AB1406" s="3"/>
      <c r="AC1406" s="69"/>
      <c r="AD1406" s="3"/>
      <c r="AF1406" s="29"/>
      <c r="AG1406" s="30"/>
      <c r="AH1406" s="29"/>
      <c r="AI1406" s="29"/>
      <c r="AJ1406" s="31"/>
      <c r="AK1406" s="29"/>
      <c r="AL1406" s="30"/>
    </row>
    <row r="1407" spans="1:38">
      <c r="A1407" s="32">
        <v>41220</v>
      </c>
      <c r="B1407" s="9">
        <v>50</v>
      </c>
      <c r="C1407" s="33">
        <v>10.87552333</v>
      </c>
      <c r="D1407" s="34">
        <f t="shared" si="124"/>
        <v>23.653865333045019</v>
      </c>
      <c r="E1407" s="34">
        <v>3304356.39299034</v>
      </c>
      <c r="F1407" s="3" t="e">
        <f ca="1">VLOOKUP(A1407,ERCOT_345kv_West_ATC!A:B,2)</f>
        <v>#N/A</v>
      </c>
      <c r="G1407" s="3">
        <f>VLOOKUP(A1407,ERCOT_345kv_West_ATC!G:H,2)</f>
        <v>3.8079999999999998</v>
      </c>
      <c r="I1407" s="5">
        <f t="shared" si="125"/>
        <v>6</v>
      </c>
      <c r="J1407" s="4">
        <f t="shared" si="126"/>
        <v>144</v>
      </c>
      <c r="K1407" s="4">
        <f t="shared" si="129"/>
        <v>7200</v>
      </c>
      <c r="L1407" s="6">
        <f t="shared" si="130"/>
        <v>78303.767976000003</v>
      </c>
      <c r="N1407" s="22">
        <f t="shared" si="127"/>
        <v>3310.4005148202036</v>
      </c>
      <c r="O1407" s="14">
        <f t="shared" si="128"/>
        <v>30438999709.453098</v>
      </c>
      <c r="Q1407" s="22"/>
      <c r="V1407" s="16"/>
      <c r="W1407" s="16"/>
      <c r="X1407" s="16"/>
      <c r="Z1407" s="15"/>
      <c r="AA1407" s="16"/>
      <c r="AB1407" s="3"/>
      <c r="AC1407" s="69"/>
      <c r="AD1407" s="3"/>
      <c r="AF1407" s="29"/>
      <c r="AG1407" s="30"/>
      <c r="AH1407" s="29"/>
      <c r="AI1407" s="29"/>
      <c r="AJ1407" s="31"/>
      <c r="AK1407" s="29"/>
      <c r="AL1407" s="30"/>
    </row>
    <row r="1408" spans="1:38">
      <c r="A1408" s="32">
        <v>41221</v>
      </c>
      <c r="B1408" s="9">
        <v>50</v>
      </c>
      <c r="C1408" s="33">
        <v>10.855767780000001</v>
      </c>
      <c r="D1408" s="34">
        <f t="shared" si="124"/>
        <v>23.653865333045019</v>
      </c>
      <c r="E1408" s="34">
        <v>3304356.39299034</v>
      </c>
      <c r="F1408" s="3" t="e">
        <f ca="1">VLOOKUP(A1408,ERCOT_345kv_West_ATC!A:B,2)</f>
        <v>#N/A</v>
      </c>
      <c r="G1408" s="3">
        <f>VLOOKUP(A1408,ERCOT_345kv_West_ATC!G:H,2)</f>
        <v>3.8340000000000001</v>
      </c>
      <c r="I1408" s="5">
        <f t="shared" si="125"/>
        <v>6</v>
      </c>
      <c r="J1408" s="4">
        <f t="shared" si="126"/>
        <v>144</v>
      </c>
      <c r="K1408" s="4">
        <f t="shared" si="129"/>
        <v>7200</v>
      </c>
      <c r="L1408" s="6">
        <f t="shared" si="130"/>
        <v>78161.528016000011</v>
      </c>
      <c r="N1408" s="22">
        <f t="shared" si="127"/>
        <v>3304.3871230131035</v>
      </c>
      <c r="O1408" s="14">
        <f t="shared" si="128"/>
        <v>30438999709.453098</v>
      </c>
      <c r="Q1408" s="22"/>
      <c r="V1408" s="16"/>
      <c r="W1408" s="16"/>
      <c r="X1408" s="16"/>
      <c r="Z1408" s="15"/>
      <c r="AA1408" s="16"/>
      <c r="AB1408" s="3"/>
      <c r="AC1408" s="69"/>
      <c r="AD1408" s="3"/>
      <c r="AF1408" s="29"/>
      <c r="AG1408" s="30"/>
      <c r="AH1408" s="29"/>
      <c r="AI1408" s="29"/>
      <c r="AJ1408" s="31"/>
      <c r="AK1408" s="29"/>
      <c r="AL1408" s="30"/>
    </row>
    <row r="1409" spans="1:38">
      <c r="A1409" s="32">
        <v>41222</v>
      </c>
      <c r="B1409" s="9">
        <v>50</v>
      </c>
      <c r="C1409" s="33">
        <v>10.815263160000001</v>
      </c>
      <c r="D1409" s="34">
        <f t="shared" si="124"/>
        <v>23.653865333045019</v>
      </c>
      <c r="E1409" s="34">
        <v>3304356.39299034</v>
      </c>
      <c r="F1409" s="3" t="e">
        <f ca="1">VLOOKUP(A1409,ERCOT_345kv_West_ATC!A:B,2)</f>
        <v>#N/A</v>
      </c>
      <c r="G1409" s="3">
        <f>VLOOKUP(A1409,ERCOT_345kv_West_ATC!G:H,2)</f>
        <v>3.7410000000000001</v>
      </c>
      <c r="I1409" s="5">
        <f t="shared" si="125"/>
        <v>6</v>
      </c>
      <c r="J1409" s="4">
        <f t="shared" si="126"/>
        <v>144</v>
      </c>
      <c r="K1409" s="4">
        <f t="shared" si="129"/>
        <v>7200</v>
      </c>
      <c r="L1409" s="6">
        <f t="shared" si="130"/>
        <v>77869.894752000007</v>
      </c>
      <c r="N1409" s="22">
        <f t="shared" si="127"/>
        <v>3292.0579218489879</v>
      </c>
      <c r="O1409" s="14">
        <f t="shared" si="128"/>
        <v>30438999709.453098</v>
      </c>
      <c r="Q1409" s="22"/>
      <c r="V1409" s="16"/>
      <c r="W1409" s="16"/>
      <c r="X1409" s="16"/>
      <c r="Z1409" s="15"/>
      <c r="AA1409" s="16"/>
      <c r="AB1409" s="3"/>
      <c r="AC1409" s="69"/>
      <c r="AD1409" s="3"/>
      <c r="AF1409" s="29"/>
      <c r="AG1409" s="30"/>
      <c r="AH1409" s="29"/>
      <c r="AI1409" s="29"/>
      <c r="AJ1409" s="31"/>
      <c r="AK1409" s="29"/>
      <c r="AL1409" s="30"/>
    </row>
    <row r="1410" spans="1:38">
      <c r="A1410" s="32">
        <v>41223</v>
      </c>
      <c r="B1410" s="9">
        <v>50</v>
      </c>
      <c r="C1410" s="33">
        <v>10.875083999999999</v>
      </c>
      <c r="D1410" s="34">
        <f t="shared" si="124"/>
        <v>23.653865333045019</v>
      </c>
      <c r="E1410" s="34">
        <v>3304356.39299034</v>
      </c>
      <c r="F1410" s="3" t="e">
        <f ca="1">VLOOKUP(A1410,ERCOT_345kv_West_ATC!A:B,2)</f>
        <v>#N/A</v>
      </c>
      <c r="G1410" s="3">
        <f>VLOOKUP(A1410,ERCOT_345kv_West_ATC!G:H,2)</f>
        <v>3.7410000000000001</v>
      </c>
      <c r="I1410" s="5">
        <f t="shared" si="125"/>
        <v>6</v>
      </c>
      <c r="J1410" s="4">
        <f t="shared" si="126"/>
        <v>144</v>
      </c>
      <c r="K1410" s="4">
        <f t="shared" si="129"/>
        <v>7200</v>
      </c>
      <c r="L1410" s="6">
        <f t="shared" si="130"/>
        <v>78300.604800000001</v>
      </c>
      <c r="N1410" s="22">
        <f t="shared" si="127"/>
        <v>3310.26678716278</v>
      </c>
      <c r="O1410" s="14">
        <f t="shared" si="128"/>
        <v>30438999709.453098</v>
      </c>
      <c r="Q1410" s="22"/>
      <c r="V1410" s="16"/>
      <c r="W1410" s="16"/>
      <c r="X1410" s="16"/>
      <c r="Z1410" s="15"/>
      <c r="AA1410" s="16"/>
      <c r="AB1410" s="3"/>
      <c r="AC1410" s="69"/>
      <c r="AD1410" s="3"/>
      <c r="AF1410" s="29"/>
      <c r="AG1410" s="30"/>
      <c r="AH1410" s="29"/>
      <c r="AI1410" s="29"/>
      <c r="AJ1410" s="31"/>
      <c r="AK1410" s="29"/>
      <c r="AL1410" s="30"/>
    </row>
    <row r="1411" spans="1:38">
      <c r="A1411" s="32">
        <v>41224</v>
      </c>
      <c r="B1411" s="9">
        <v>50</v>
      </c>
      <c r="C1411" s="33">
        <v>10.533939999999999</v>
      </c>
      <c r="D1411" s="34">
        <f t="shared" si="124"/>
        <v>23.653865333045019</v>
      </c>
      <c r="E1411" s="34">
        <v>3304356.39299034</v>
      </c>
      <c r="F1411" s="3" t="e">
        <f ca="1">VLOOKUP(A1411,ERCOT_345kv_West_ATC!A:B,2)</f>
        <v>#N/A</v>
      </c>
      <c r="G1411" s="3">
        <f>VLOOKUP(A1411,ERCOT_345kv_West_ATC!G:H,2)</f>
        <v>3.7410000000000001</v>
      </c>
      <c r="I1411" s="5">
        <f t="shared" si="125"/>
        <v>6</v>
      </c>
      <c r="J1411" s="4">
        <f t="shared" si="126"/>
        <v>144</v>
      </c>
      <c r="K1411" s="4">
        <f t="shared" si="129"/>
        <v>7200</v>
      </c>
      <c r="L1411" s="6">
        <f t="shared" si="130"/>
        <v>75844.368000000002</v>
      </c>
      <c r="N1411" s="22">
        <f t="shared" si="127"/>
        <v>3206.4259659939635</v>
      </c>
      <c r="O1411" s="14">
        <f t="shared" si="128"/>
        <v>30438999709.453098</v>
      </c>
      <c r="Q1411" s="22"/>
      <c r="V1411" s="16"/>
      <c r="W1411" s="16"/>
      <c r="X1411" s="16"/>
      <c r="Z1411" s="15"/>
      <c r="AA1411" s="16"/>
      <c r="AB1411" s="3"/>
      <c r="AC1411" s="69"/>
      <c r="AD1411" s="3"/>
      <c r="AF1411" s="29"/>
      <c r="AG1411" s="30"/>
      <c r="AH1411" s="29"/>
      <c r="AI1411" s="29"/>
      <c r="AJ1411" s="31"/>
      <c r="AK1411" s="29"/>
      <c r="AL1411" s="30"/>
    </row>
    <row r="1412" spans="1:38">
      <c r="A1412" s="32">
        <v>41225</v>
      </c>
      <c r="B1412" s="9">
        <v>50</v>
      </c>
      <c r="C1412" s="33">
        <v>10.917199999999999</v>
      </c>
      <c r="D1412" s="34">
        <f t="shared" si="124"/>
        <v>24.114942458867521</v>
      </c>
      <c r="E1412" s="34">
        <v>3368767.1405329299</v>
      </c>
      <c r="F1412" s="3" t="e">
        <f ca="1">VLOOKUP(A1412,ERCOT_345kv_West_ATC!A:B,2)</f>
        <v>#N/A</v>
      </c>
      <c r="G1412" s="3">
        <f>VLOOKUP(A1412,ERCOT_345kv_West_ATC!G:H,2)</f>
        <v>3.7989999999999999</v>
      </c>
      <c r="I1412" s="5">
        <f t="shared" si="125"/>
        <v>6</v>
      </c>
      <c r="J1412" s="4">
        <f t="shared" si="126"/>
        <v>144</v>
      </c>
      <c r="K1412" s="4">
        <f t="shared" si="129"/>
        <v>7200</v>
      </c>
      <c r="L1412" s="6">
        <f t="shared" si="130"/>
        <v>78603.839999999997</v>
      </c>
      <c r="N1412" s="22">
        <f t="shared" si="127"/>
        <v>3259.5491419510263</v>
      </c>
      <c r="O1412" s="14">
        <f t="shared" si="128"/>
        <v>29857006759.526493</v>
      </c>
      <c r="Q1412" s="22"/>
      <c r="V1412" s="16"/>
      <c r="W1412" s="16"/>
      <c r="X1412" s="16"/>
      <c r="Z1412" s="15"/>
      <c r="AA1412" s="16"/>
      <c r="AB1412" s="3"/>
      <c r="AC1412" s="69"/>
      <c r="AD1412" s="3"/>
      <c r="AF1412" s="29"/>
      <c r="AG1412" s="30"/>
      <c r="AH1412" s="29"/>
      <c r="AI1412" s="29"/>
      <c r="AJ1412" s="31"/>
      <c r="AK1412" s="29"/>
      <c r="AL1412" s="30"/>
    </row>
    <row r="1413" spans="1:38">
      <c r="A1413" s="32">
        <v>41226</v>
      </c>
      <c r="B1413" s="9">
        <v>50</v>
      </c>
      <c r="C1413" s="33">
        <v>10.881670590000001</v>
      </c>
      <c r="D1413" s="34">
        <f t="shared" si="124"/>
        <v>24.114942458867521</v>
      </c>
      <c r="E1413" s="34">
        <v>3368767.1405329299</v>
      </c>
      <c r="F1413" s="3" t="e">
        <f ca="1">VLOOKUP(A1413,ERCOT_345kv_West_ATC!A:B,2)</f>
        <v>#N/A</v>
      </c>
      <c r="G1413" s="3">
        <f>VLOOKUP(A1413,ERCOT_345kv_West_ATC!G:H,2)</f>
        <v>3.94</v>
      </c>
      <c r="I1413" s="5">
        <f t="shared" si="125"/>
        <v>6</v>
      </c>
      <c r="J1413" s="4">
        <f t="shared" si="126"/>
        <v>144</v>
      </c>
      <c r="K1413" s="4">
        <f t="shared" si="129"/>
        <v>7200</v>
      </c>
      <c r="L1413" s="6">
        <f t="shared" si="130"/>
        <v>78348.028248000002</v>
      </c>
      <c r="N1413" s="22">
        <f t="shared" si="127"/>
        <v>3248.9411236057067</v>
      </c>
      <c r="O1413" s="14">
        <f t="shared" si="128"/>
        <v>29857006759.526493</v>
      </c>
      <c r="Q1413" s="22"/>
      <c r="V1413" s="16"/>
      <c r="W1413" s="16"/>
      <c r="X1413" s="16"/>
      <c r="Z1413" s="15"/>
      <c r="AA1413" s="16"/>
      <c r="AB1413" s="3"/>
      <c r="AC1413" s="69"/>
      <c r="AD1413" s="3"/>
      <c r="AF1413" s="29"/>
      <c r="AG1413" s="30"/>
      <c r="AH1413" s="29"/>
      <c r="AI1413" s="29"/>
      <c r="AJ1413" s="31"/>
      <c r="AK1413" s="29"/>
      <c r="AL1413" s="30"/>
    </row>
    <row r="1414" spans="1:38">
      <c r="A1414" s="32">
        <v>41227</v>
      </c>
      <c r="B1414" s="9">
        <v>50</v>
      </c>
      <c r="C1414" s="33">
        <v>10.949339999999999</v>
      </c>
      <c r="D1414" s="34">
        <f t="shared" si="124"/>
        <v>24.114942458867521</v>
      </c>
      <c r="E1414" s="34">
        <v>3368767.1405329299</v>
      </c>
      <c r="F1414" s="3" t="e">
        <f ca="1">VLOOKUP(A1414,ERCOT_345kv_West_ATC!A:B,2)</f>
        <v>#N/A</v>
      </c>
      <c r="G1414" s="3">
        <f>VLOOKUP(A1414,ERCOT_345kv_West_ATC!G:H,2)</f>
        <v>3.9580000000000002</v>
      </c>
      <c r="I1414" s="5">
        <f t="shared" si="125"/>
        <v>6</v>
      </c>
      <c r="J1414" s="4">
        <f t="shared" si="126"/>
        <v>144</v>
      </c>
      <c r="K1414" s="4">
        <f t="shared" si="129"/>
        <v>7200</v>
      </c>
      <c r="L1414" s="6">
        <f t="shared" si="130"/>
        <v>78835.247999999992</v>
      </c>
      <c r="N1414" s="22">
        <f t="shared" si="127"/>
        <v>3269.1451839235378</v>
      </c>
      <c r="O1414" s="14">
        <f t="shared" si="128"/>
        <v>29857006759.526493</v>
      </c>
      <c r="Q1414" s="22"/>
      <c r="V1414" s="16"/>
      <c r="W1414" s="16"/>
      <c r="X1414" s="16"/>
      <c r="Z1414" s="15"/>
      <c r="AA1414" s="16"/>
      <c r="AB1414" s="3"/>
      <c r="AC1414" s="69"/>
      <c r="AD1414" s="3"/>
      <c r="AF1414" s="29"/>
      <c r="AG1414" s="30"/>
      <c r="AH1414" s="29"/>
      <c r="AI1414" s="29"/>
      <c r="AJ1414" s="31"/>
      <c r="AK1414" s="29"/>
      <c r="AL1414" s="30"/>
    </row>
    <row r="1415" spans="1:38">
      <c r="A1415" s="32">
        <v>41228</v>
      </c>
      <c r="B1415" s="9">
        <v>50</v>
      </c>
      <c r="C1415" s="33">
        <v>11.12075038</v>
      </c>
      <c r="D1415" s="34">
        <f t="shared" si="124"/>
        <v>24.114942458867521</v>
      </c>
      <c r="E1415" s="34">
        <v>3368767.1405329299</v>
      </c>
      <c r="F1415" s="3" t="e">
        <f ca="1">VLOOKUP(A1415,ERCOT_345kv_West_ATC!A:B,2)</f>
        <v>#N/A</v>
      </c>
      <c r="G1415" s="3">
        <f>VLOOKUP(A1415,ERCOT_345kv_West_ATC!G:H,2)</f>
        <v>3.9020000000000001</v>
      </c>
      <c r="I1415" s="5">
        <f t="shared" si="125"/>
        <v>6</v>
      </c>
      <c r="J1415" s="4">
        <f t="shared" si="126"/>
        <v>144</v>
      </c>
      <c r="K1415" s="4">
        <f t="shared" si="129"/>
        <v>7200</v>
      </c>
      <c r="L1415" s="6">
        <f t="shared" si="130"/>
        <v>80069.402736000004</v>
      </c>
      <c r="N1415" s="22">
        <f t="shared" si="127"/>
        <v>3320.3231926666681</v>
      </c>
      <c r="O1415" s="14">
        <f t="shared" si="128"/>
        <v>29857006759.526493</v>
      </c>
      <c r="Q1415" s="22"/>
      <c r="V1415" s="16"/>
      <c r="W1415" s="16"/>
      <c r="X1415" s="16"/>
      <c r="Z1415" s="15"/>
      <c r="AA1415" s="16"/>
      <c r="AB1415" s="3"/>
      <c r="AC1415" s="69"/>
      <c r="AD1415" s="3"/>
      <c r="AF1415" s="29"/>
      <c r="AG1415" s="30"/>
      <c r="AH1415" s="29"/>
      <c r="AI1415" s="29"/>
      <c r="AJ1415" s="31"/>
      <c r="AK1415" s="29"/>
      <c r="AL1415" s="30"/>
    </row>
    <row r="1416" spans="1:38">
      <c r="A1416" s="32">
        <v>41229</v>
      </c>
      <c r="B1416" s="9">
        <v>50</v>
      </c>
      <c r="C1416" s="33">
        <v>11.744631999999999</v>
      </c>
      <c r="D1416" s="34">
        <f t="shared" si="124"/>
        <v>24.114942458867521</v>
      </c>
      <c r="E1416" s="34">
        <v>3368767.1405329299</v>
      </c>
      <c r="F1416" s="3" t="e">
        <f ca="1">VLOOKUP(A1416,ERCOT_345kv_West_ATC!A:B,2)</f>
        <v>#N/A</v>
      </c>
      <c r="G1416" s="3">
        <f>VLOOKUP(A1416,ERCOT_345kv_West_ATC!G:H,2)</f>
        <v>3.9660000000000002</v>
      </c>
      <c r="I1416" s="5">
        <f t="shared" si="125"/>
        <v>6</v>
      </c>
      <c r="J1416" s="4">
        <f t="shared" si="126"/>
        <v>144</v>
      </c>
      <c r="K1416" s="4">
        <f t="shared" si="129"/>
        <v>7200</v>
      </c>
      <c r="L1416" s="6">
        <f t="shared" si="130"/>
        <v>84561.350399999996</v>
      </c>
      <c r="N1416" s="22">
        <f t="shared" si="127"/>
        <v>3506.5955701215112</v>
      </c>
      <c r="O1416" s="14">
        <f t="shared" si="128"/>
        <v>29857006759.526493</v>
      </c>
      <c r="Q1416" s="22"/>
      <c r="V1416" s="16"/>
      <c r="W1416" s="16"/>
      <c r="X1416" s="16"/>
      <c r="Z1416" s="15"/>
      <c r="AA1416" s="16"/>
      <c r="AB1416" s="3"/>
      <c r="AC1416" s="69"/>
      <c r="AD1416" s="3"/>
      <c r="AF1416" s="29"/>
      <c r="AG1416" s="30"/>
      <c r="AH1416" s="29"/>
      <c r="AI1416" s="29"/>
      <c r="AJ1416" s="31"/>
      <c r="AK1416" s="29"/>
      <c r="AL1416" s="30"/>
    </row>
    <row r="1417" spans="1:38">
      <c r="A1417" s="32">
        <v>41230</v>
      </c>
      <c r="B1417" s="9">
        <v>50</v>
      </c>
      <c r="C1417" s="33">
        <v>11.788836999999999</v>
      </c>
      <c r="D1417" s="34">
        <f t="shared" si="124"/>
        <v>24.114942458867521</v>
      </c>
      <c r="E1417" s="34">
        <v>3368767.1405329299</v>
      </c>
      <c r="F1417" s="3" t="e">
        <f ca="1">VLOOKUP(A1417,ERCOT_345kv_West_ATC!A:B,2)</f>
        <v>#N/A</v>
      </c>
      <c r="G1417" s="3">
        <f>VLOOKUP(A1417,ERCOT_345kv_West_ATC!G:H,2)</f>
        <v>3.9660000000000002</v>
      </c>
      <c r="I1417" s="5">
        <f t="shared" si="125"/>
        <v>6</v>
      </c>
      <c r="J1417" s="4">
        <f t="shared" si="126"/>
        <v>144</v>
      </c>
      <c r="K1417" s="4">
        <f t="shared" si="129"/>
        <v>7200</v>
      </c>
      <c r="L1417" s="6">
        <f t="shared" si="130"/>
        <v>84879.626399999994</v>
      </c>
      <c r="N1417" s="22">
        <f t="shared" si="127"/>
        <v>3519.79385995956</v>
      </c>
      <c r="O1417" s="14">
        <f t="shared" si="128"/>
        <v>29857006759.526493</v>
      </c>
      <c r="Q1417" s="22"/>
      <c r="V1417" s="16"/>
      <c r="W1417" s="16"/>
      <c r="X1417" s="16"/>
      <c r="Z1417" s="15"/>
      <c r="AA1417" s="16"/>
      <c r="AB1417" s="3"/>
      <c r="AC1417" s="69"/>
      <c r="AD1417" s="3"/>
      <c r="AF1417" s="29"/>
      <c r="AG1417" s="30"/>
      <c r="AH1417" s="29"/>
      <c r="AI1417" s="29"/>
      <c r="AJ1417" s="31"/>
      <c r="AK1417" s="29"/>
      <c r="AL1417" s="30"/>
    </row>
    <row r="1418" spans="1:38">
      <c r="A1418" s="32">
        <v>41231</v>
      </c>
      <c r="B1418" s="9">
        <v>50</v>
      </c>
      <c r="C1418" s="33">
        <v>11.60669182</v>
      </c>
      <c r="D1418" s="34">
        <f t="shared" si="124"/>
        <v>24.114942458867521</v>
      </c>
      <c r="E1418" s="34">
        <v>3368767.1405329299</v>
      </c>
      <c r="F1418" s="3" t="e">
        <f ca="1">VLOOKUP(A1418,ERCOT_345kv_West_ATC!A:B,2)</f>
        <v>#N/A</v>
      </c>
      <c r="G1418" s="3">
        <f>VLOOKUP(A1418,ERCOT_345kv_West_ATC!G:H,2)</f>
        <v>3.9660000000000002</v>
      </c>
      <c r="I1418" s="5">
        <f t="shared" si="125"/>
        <v>6</v>
      </c>
      <c r="J1418" s="4">
        <f t="shared" si="126"/>
        <v>144</v>
      </c>
      <c r="K1418" s="4">
        <f t="shared" si="129"/>
        <v>7200</v>
      </c>
      <c r="L1418" s="6">
        <f t="shared" si="130"/>
        <v>83568.181104000003</v>
      </c>
      <c r="N1418" s="22">
        <f t="shared" si="127"/>
        <v>3465.4107612548087</v>
      </c>
      <c r="O1418" s="14">
        <f t="shared" si="128"/>
        <v>29857006759.526493</v>
      </c>
      <c r="Q1418" s="22"/>
      <c r="V1418" s="16"/>
      <c r="W1418" s="16"/>
      <c r="X1418" s="16"/>
      <c r="Z1418" s="15"/>
      <c r="AA1418" s="16"/>
      <c r="AB1418" s="3"/>
      <c r="AC1418" s="69"/>
      <c r="AD1418" s="3"/>
      <c r="AF1418" s="29"/>
      <c r="AG1418" s="30"/>
      <c r="AH1418" s="29"/>
      <c r="AI1418" s="29"/>
      <c r="AJ1418" s="31"/>
      <c r="AK1418" s="29"/>
      <c r="AL1418" s="30"/>
    </row>
    <row r="1419" spans="1:38">
      <c r="A1419" s="32">
        <v>41232</v>
      </c>
      <c r="B1419" s="9">
        <v>50</v>
      </c>
      <c r="C1419" s="33">
        <v>11.760619999999999</v>
      </c>
      <c r="D1419" s="34">
        <f t="shared" si="124"/>
        <v>24.114942458867521</v>
      </c>
      <c r="E1419" s="34">
        <v>3368767.1405329299</v>
      </c>
      <c r="F1419" s="3" t="e">
        <f ca="1">VLOOKUP(A1419,ERCOT_345kv_West_ATC!A:B,2)</f>
        <v>#N/A</v>
      </c>
      <c r="G1419" s="3">
        <f>VLOOKUP(A1419,ERCOT_345kv_West_ATC!G:H,2)</f>
        <v>3.9169999999999998</v>
      </c>
      <c r="I1419" s="5">
        <f t="shared" si="125"/>
        <v>6</v>
      </c>
      <c r="J1419" s="4">
        <f t="shared" si="126"/>
        <v>144</v>
      </c>
      <c r="K1419" s="4">
        <f t="shared" si="129"/>
        <v>7200</v>
      </c>
      <c r="L1419" s="6">
        <f t="shared" si="130"/>
        <v>84676.463999999993</v>
      </c>
      <c r="N1419" s="22">
        <f t="shared" si="127"/>
        <v>3511.3691083622243</v>
      </c>
      <c r="O1419" s="14">
        <f t="shared" si="128"/>
        <v>29857006759.526493</v>
      </c>
      <c r="Q1419" s="22"/>
      <c r="V1419" s="16"/>
      <c r="W1419" s="16"/>
      <c r="X1419" s="16"/>
      <c r="Z1419" s="15"/>
      <c r="AA1419" s="16"/>
      <c r="AB1419" s="3"/>
      <c r="AC1419" s="69"/>
      <c r="AD1419" s="3"/>
      <c r="AF1419" s="29"/>
      <c r="AG1419" s="30"/>
      <c r="AH1419" s="29"/>
      <c r="AI1419" s="29"/>
      <c r="AJ1419" s="31"/>
      <c r="AK1419" s="29"/>
      <c r="AL1419" s="30"/>
    </row>
    <row r="1420" spans="1:38">
      <c r="A1420" s="32">
        <v>41233</v>
      </c>
      <c r="B1420" s="9">
        <v>50</v>
      </c>
      <c r="C1420" s="33">
        <v>11.66508</v>
      </c>
      <c r="D1420" s="34">
        <f t="shared" si="124"/>
        <v>24.114942458867521</v>
      </c>
      <c r="E1420" s="34">
        <v>3368767.1405329299</v>
      </c>
      <c r="F1420" s="3" t="e">
        <f ca="1">VLOOKUP(A1420,ERCOT_345kv_West_ATC!A:B,2)</f>
        <v>#N/A</v>
      </c>
      <c r="G1420" s="3">
        <f>VLOOKUP(A1420,ERCOT_345kv_West_ATC!G:H,2)</f>
        <v>4.0060000000000002</v>
      </c>
      <c r="I1420" s="5">
        <f t="shared" si="125"/>
        <v>6</v>
      </c>
      <c r="J1420" s="4">
        <f t="shared" si="126"/>
        <v>144</v>
      </c>
      <c r="K1420" s="4">
        <f t="shared" si="129"/>
        <v>7200</v>
      </c>
      <c r="L1420" s="6">
        <f t="shared" si="130"/>
        <v>83988.576000000001</v>
      </c>
      <c r="N1420" s="22">
        <f t="shared" si="127"/>
        <v>3482.8437241041729</v>
      </c>
      <c r="O1420" s="14">
        <f t="shared" si="128"/>
        <v>29857006759.526493</v>
      </c>
      <c r="Q1420" s="22"/>
      <c r="V1420" s="16"/>
      <c r="W1420" s="16"/>
      <c r="X1420" s="16"/>
      <c r="Z1420" s="15"/>
      <c r="AA1420" s="16"/>
      <c r="AB1420" s="3"/>
      <c r="AC1420" s="69"/>
      <c r="AD1420" s="3"/>
      <c r="AF1420" s="29"/>
      <c r="AG1420" s="30"/>
      <c r="AH1420" s="29"/>
      <c r="AI1420" s="29"/>
      <c r="AJ1420" s="31"/>
      <c r="AK1420" s="29"/>
      <c r="AL1420" s="30"/>
    </row>
    <row r="1421" spans="1:38">
      <c r="A1421" s="32">
        <v>41234</v>
      </c>
      <c r="B1421" s="9">
        <v>50</v>
      </c>
      <c r="C1421" s="33">
        <v>11.69798267</v>
      </c>
      <c r="D1421" s="34">
        <f t="shared" si="124"/>
        <v>24.114942458867521</v>
      </c>
      <c r="E1421" s="34">
        <v>3368767.1405329299</v>
      </c>
      <c r="F1421" s="3" t="e">
        <f ca="1">VLOOKUP(A1421,ERCOT_345kv_West_ATC!A:B,2)</f>
        <v>#N/A</v>
      </c>
      <c r="G1421" s="3">
        <f>VLOOKUP(A1421,ERCOT_345kv_West_ATC!G:H,2)</f>
        <v>4.0739999999999998</v>
      </c>
      <c r="I1421" s="5">
        <f t="shared" si="125"/>
        <v>6</v>
      </c>
      <c r="J1421" s="4">
        <f t="shared" si="126"/>
        <v>144</v>
      </c>
      <c r="K1421" s="4">
        <f t="shared" si="129"/>
        <v>7200</v>
      </c>
      <c r="L1421" s="6">
        <f t="shared" si="130"/>
        <v>84225.475223999994</v>
      </c>
      <c r="N1421" s="22">
        <f t="shared" si="127"/>
        <v>3492.6674765101375</v>
      </c>
      <c r="O1421" s="14">
        <f t="shared" si="128"/>
        <v>29857006759.526493</v>
      </c>
      <c r="Q1421" s="22"/>
      <c r="V1421" s="16"/>
      <c r="W1421" s="16"/>
      <c r="X1421" s="16"/>
      <c r="Z1421" s="15"/>
      <c r="AA1421" s="16"/>
      <c r="AB1421" s="3"/>
      <c r="AC1421" s="69"/>
      <c r="AD1421" s="3"/>
      <c r="AF1421" s="29"/>
      <c r="AG1421" s="30"/>
      <c r="AH1421" s="29"/>
      <c r="AI1421" s="29"/>
      <c r="AJ1421" s="31"/>
      <c r="AK1421" s="29"/>
      <c r="AL1421" s="30"/>
    </row>
    <row r="1422" spans="1:38">
      <c r="A1422" s="32">
        <v>41235</v>
      </c>
      <c r="B1422" s="9">
        <v>50</v>
      </c>
      <c r="C1422" s="33">
        <v>12.325439230000001</v>
      </c>
      <c r="D1422" s="34">
        <f t="shared" si="124"/>
        <v>24.114942458867521</v>
      </c>
      <c r="E1422" s="34">
        <v>3368767.1405329299</v>
      </c>
      <c r="F1422" s="3" t="e">
        <f ca="1">VLOOKUP(A1422,ERCOT_345kv_West_ATC!A:B,2)</f>
        <v>#N/A</v>
      </c>
      <c r="G1422" s="3">
        <f>VLOOKUP(A1422,ERCOT_345kv_West_ATC!G:H,2)</f>
        <v>4.0739999999999998</v>
      </c>
      <c r="I1422" s="5">
        <f t="shared" si="125"/>
        <v>6</v>
      </c>
      <c r="J1422" s="4">
        <f t="shared" si="126"/>
        <v>144</v>
      </c>
      <c r="K1422" s="4">
        <f t="shared" si="129"/>
        <v>7200</v>
      </c>
      <c r="L1422" s="6">
        <f t="shared" si="130"/>
        <v>88743.162456000005</v>
      </c>
      <c r="N1422" s="22">
        <f t="shared" si="127"/>
        <v>3680.0072240424302</v>
      </c>
      <c r="O1422" s="14">
        <f t="shared" si="128"/>
        <v>29857006759.526493</v>
      </c>
      <c r="Q1422" s="22"/>
      <c r="V1422" s="16"/>
      <c r="W1422" s="16"/>
      <c r="X1422" s="16"/>
      <c r="Z1422" s="15"/>
      <c r="AA1422" s="16"/>
      <c r="AB1422" s="3"/>
      <c r="AC1422" s="69"/>
      <c r="AD1422" s="3"/>
      <c r="AF1422" s="29"/>
      <c r="AG1422" s="30"/>
      <c r="AH1422" s="29"/>
      <c r="AI1422" s="29"/>
      <c r="AJ1422" s="31"/>
      <c r="AK1422" s="29"/>
      <c r="AL1422" s="30"/>
    </row>
    <row r="1423" spans="1:38">
      <c r="A1423" s="32">
        <v>41236</v>
      </c>
      <c r="B1423" s="9">
        <v>50</v>
      </c>
      <c r="C1423" s="33">
        <v>12.33623154</v>
      </c>
      <c r="D1423" s="34">
        <f t="shared" si="124"/>
        <v>24.114942458867521</v>
      </c>
      <c r="E1423" s="34">
        <v>3368767.1405329299</v>
      </c>
      <c r="F1423" s="3" t="e">
        <f ca="1">VLOOKUP(A1423,ERCOT_345kv_West_ATC!A:B,2)</f>
        <v>#N/A</v>
      </c>
      <c r="G1423" s="3">
        <f>VLOOKUP(A1423,ERCOT_345kv_West_ATC!G:H,2)</f>
        <v>4.0839999999999996</v>
      </c>
      <c r="I1423" s="5">
        <f t="shared" si="125"/>
        <v>6</v>
      </c>
      <c r="J1423" s="4">
        <f t="shared" si="126"/>
        <v>144</v>
      </c>
      <c r="K1423" s="4">
        <f t="shared" si="129"/>
        <v>7200</v>
      </c>
      <c r="L1423" s="6">
        <f t="shared" si="130"/>
        <v>88820.867087999999</v>
      </c>
      <c r="N1423" s="22">
        <f t="shared" si="127"/>
        <v>3683.2294847686389</v>
      </c>
      <c r="O1423" s="14">
        <f t="shared" si="128"/>
        <v>29857006759.526493</v>
      </c>
      <c r="Q1423" s="22"/>
      <c r="V1423" s="16"/>
      <c r="W1423" s="16"/>
      <c r="X1423" s="16"/>
      <c r="Z1423" s="15"/>
      <c r="AA1423" s="16"/>
      <c r="AB1423" s="3"/>
      <c r="AC1423" s="69"/>
      <c r="AD1423" s="3"/>
      <c r="AF1423" s="29"/>
      <c r="AG1423" s="30"/>
      <c r="AH1423" s="29"/>
      <c r="AI1423" s="29"/>
      <c r="AJ1423" s="31"/>
      <c r="AK1423" s="29"/>
      <c r="AL1423" s="30"/>
    </row>
    <row r="1424" spans="1:38">
      <c r="A1424" s="32">
        <v>41237</v>
      </c>
      <c r="B1424" s="9">
        <v>50</v>
      </c>
      <c r="C1424" s="33">
        <v>12.370765</v>
      </c>
      <c r="D1424" s="34">
        <f t="shared" si="124"/>
        <v>24.114942458867521</v>
      </c>
      <c r="E1424" s="34">
        <v>3368767.1405329299</v>
      </c>
      <c r="F1424" s="3" t="e">
        <f ca="1">VLOOKUP(A1424,ERCOT_345kv_West_ATC!A:B,2)</f>
        <v>#N/A</v>
      </c>
      <c r="G1424" s="3">
        <f>VLOOKUP(A1424,ERCOT_345kv_West_ATC!G:H,2)</f>
        <v>4.0839999999999996</v>
      </c>
      <c r="I1424" s="5">
        <f t="shared" si="125"/>
        <v>6</v>
      </c>
      <c r="J1424" s="4">
        <f t="shared" si="126"/>
        <v>144</v>
      </c>
      <c r="K1424" s="4">
        <f t="shared" si="129"/>
        <v>7200</v>
      </c>
      <c r="L1424" s="6">
        <f t="shared" si="130"/>
        <v>89069.508000000002</v>
      </c>
      <c r="N1424" s="22">
        <f t="shared" si="127"/>
        <v>3693.5401422551377</v>
      </c>
      <c r="O1424" s="14">
        <f t="shared" si="128"/>
        <v>29857006759.526493</v>
      </c>
      <c r="Q1424" s="22"/>
      <c r="V1424" s="16"/>
      <c r="W1424" s="16"/>
      <c r="X1424" s="16"/>
      <c r="Z1424" s="15"/>
      <c r="AA1424" s="16"/>
      <c r="AB1424" s="3"/>
      <c r="AC1424" s="69"/>
      <c r="AD1424" s="3"/>
      <c r="AF1424" s="29"/>
      <c r="AG1424" s="30"/>
      <c r="AH1424" s="29"/>
      <c r="AI1424" s="29"/>
      <c r="AJ1424" s="31"/>
      <c r="AK1424" s="29"/>
      <c r="AL1424" s="30"/>
    </row>
    <row r="1425" spans="1:38">
      <c r="A1425" s="32">
        <v>41238</v>
      </c>
      <c r="B1425" s="9">
        <v>50</v>
      </c>
      <c r="C1425" s="33">
        <v>12.50539</v>
      </c>
      <c r="D1425" s="34">
        <f t="shared" si="124"/>
        <v>24.114942458867521</v>
      </c>
      <c r="E1425" s="34">
        <v>3368767.1405329299</v>
      </c>
      <c r="F1425" s="3" t="e">
        <f ca="1">VLOOKUP(A1425,ERCOT_345kv_West_ATC!A:B,2)</f>
        <v>#N/A</v>
      </c>
      <c r="G1425" s="3">
        <f>VLOOKUP(A1425,ERCOT_345kv_West_ATC!G:H,2)</f>
        <v>4.0839999999999996</v>
      </c>
      <c r="I1425" s="5">
        <f t="shared" si="125"/>
        <v>6</v>
      </c>
      <c r="J1425" s="4">
        <f t="shared" si="126"/>
        <v>144</v>
      </c>
      <c r="K1425" s="4">
        <f t="shared" si="129"/>
        <v>7200</v>
      </c>
      <c r="L1425" s="6">
        <f t="shared" si="130"/>
        <v>90038.808000000005</v>
      </c>
      <c r="N1425" s="22">
        <f t="shared" si="127"/>
        <v>3733.7351376051502</v>
      </c>
      <c r="O1425" s="14">
        <f t="shared" si="128"/>
        <v>29857006759.526493</v>
      </c>
      <c r="Q1425" s="22"/>
      <c r="V1425" s="16"/>
      <c r="W1425" s="16"/>
      <c r="X1425" s="16"/>
      <c r="Z1425" s="15"/>
      <c r="AA1425" s="16"/>
      <c r="AB1425" s="3"/>
      <c r="AC1425" s="69"/>
      <c r="AD1425" s="3"/>
      <c r="AF1425" s="29"/>
      <c r="AG1425" s="30"/>
      <c r="AH1425" s="29"/>
      <c r="AI1425" s="29"/>
      <c r="AJ1425" s="31"/>
      <c r="AK1425" s="29"/>
      <c r="AL1425" s="30"/>
    </row>
    <row r="1426" spans="1:38">
      <c r="A1426" s="32">
        <v>41239</v>
      </c>
      <c r="B1426" s="9">
        <v>50</v>
      </c>
      <c r="C1426" s="33">
        <v>12.221584999999999</v>
      </c>
      <c r="D1426" s="34">
        <f t="shared" si="124"/>
        <v>24.617044822635677</v>
      </c>
      <c r="E1426" s="34">
        <v>3438908.9601591299</v>
      </c>
      <c r="F1426" s="3" t="e">
        <f ca="1">VLOOKUP(A1426,ERCOT_345kv_West_ATC!A:B,2)</f>
        <v>#N/A</v>
      </c>
      <c r="G1426" s="3">
        <f>VLOOKUP(A1426,ERCOT_345kv_West_ATC!G:H,2)</f>
        <v>3.9590000000000001</v>
      </c>
      <c r="I1426" s="5">
        <f t="shared" si="125"/>
        <v>6</v>
      </c>
      <c r="J1426" s="4">
        <f t="shared" si="126"/>
        <v>144</v>
      </c>
      <c r="K1426" s="4">
        <f t="shared" si="129"/>
        <v>7200</v>
      </c>
      <c r="L1426" s="6">
        <f t="shared" si="130"/>
        <v>87995.411999999997</v>
      </c>
      <c r="N1426" s="22">
        <f t="shared" si="127"/>
        <v>3574.5725221691569</v>
      </c>
      <c r="O1426" s="14">
        <f t="shared" si="128"/>
        <v>29248027339.900326</v>
      </c>
      <c r="Q1426" s="22"/>
      <c r="V1426" s="16"/>
      <c r="W1426" s="16"/>
      <c r="X1426" s="16"/>
      <c r="Z1426" s="15"/>
      <c r="AA1426" s="16"/>
      <c r="AB1426" s="3"/>
      <c r="AC1426" s="69"/>
      <c r="AD1426" s="3"/>
      <c r="AF1426" s="29"/>
      <c r="AG1426" s="30"/>
      <c r="AH1426" s="29"/>
      <c r="AI1426" s="29"/>
      <c r="AJ1426" s="31"/>
      <c r="AK1426" s="29"/>
      <c r="AL1426" s="30"/>
    </row>
    <row r="1427" spans="1:38">
      <c r="A1427" s="32">
        <v>41240</v>
      </c>
      <c r="B1427" s="9">
        <v>50</v>
      </c>
      <c r="C1427" s="33">
        <v>12.1873</v>
      </c>
      <c r="D1427" s="34">
        <f t="shared" si="124"/>
        <v>24.617044822635677</v>
      </c>
      <c r="E1427" s="34">
        <v>3438908.9601591299</v>
      </c>
      <c r="F1427" s="3" t="e">
        <f ca="1">VLOOKUP(A1427,ERCOT_345kv_West_ATC!A:B,2)</f>
        <v>#N/A</v>
      </c>
      <c r="G1427" s="3">
        <f>VLOOKUP(A1427,ERCOT_345kv_West_ATC!G:H,2)</f>
        <v>3.9809999999999999</v>
      </c>
      <c r="I1427" s="5">
        <f t="shared" si="125"/>
        <v>6</v>
      </c>
      <c r="J1427" s="4">
        <f t="shared" si="126"/>
        <v>144</v>
      </c>
      <c r="K1427" s="4">
        <f t="shared" si="129"/>
        <v>7200</v>
      </c>
      <c r="L1427" s="6">
        <f t="shared" si="130"/>
        <v>87748.56</v>
      </c>
      <c r="N1427" s="22">
        <f t="shared" si="127"/>
        <v>3564.5448359956722</v>
      </c>
      <c r="O1427" s="14">
        <f t="shared" si="128"/>
        <v>29248027339.900326</v>
      </c>
      <c r="Q1427" s="22"/>
      <c r="V1427" s="16"/>
      <c r="W1427" s="16"/>
      <c r="X1427" s="16"/>
      <c r="Z1427" s="15"/>
      <c r="AA1427" s="16"/>
      <c r="AB1427" s="3"/>
      <c r="AC1427" s="69"/>
      <c r="AD1427" s="3"/>
      <c r="AF1427" s="29"/>
      <c r="AG1427" s="30"/>
      <c r="AH1427" s="29"/>
      <c r="AI1427" s="29"/>
      <c r="AJ1427" s="31"/>
      <c r="AK1427" s="29"/>
      <c r="AL1427" s="30"/>
    </row>
    <row r="1428" spans="1:38">
      <c r="A1428" s="32">
        <v>41241</v>
      </c>
      <c r="B1428" s="9">
        <v>50</v>
      </c>
      <c r="C1428" s="33">
        <v>12.29601583</v>
      </c>
      <c r="D1428" s="34">
        <f t="shared" si="124"/>
        <v>24.617044822635677</v>
      </c>
      <c r="E1428" s="34">
        <v>3438908.9601591299</v>
      </c>
      <c r="F1428" s="3" t="e">
        <f ca="1">VLOOKUP(A1428,ERCOT_345kv_West_ATC!A:B,2)</f>
        <v>#N/A</v>
      </c>
      <c r="G1428" s="3">
        <f>VLOOKUP(A1428,ERCOT_345kv_West_ATC!G:H,2)</f>
        <v>3.9</v>
      </c>
      <c r="I1428" s="5">
        <f t="shared" si="125"/>
        <v>6</v>
      </c>
      <c r="J1428" s="4">
        <f t="shared" si="126"/>
        <v>144</v>
      </c>
      <c r="K1428" s="4">
        <f t="shared" si="129"/>
        <v>7200</v>
      </c>
      <c r="L1428" s="6">
        <f t="shared" si="130"/>
        <v>88531.313976000005</v>
      </c>
      <c r="N1428" s="22">
        <f t="shared" si="127"/>
        <v>3596.3420716768719</v>
      </c>
      <c r="O1428" s="14">
        <f t="shared" si="128"/>
        <v>29248027339.900326</v>
      </c>
      <c r="Q1428" s="22"/>
      <c r="V1428" s="16"/>
      <c r="W1428" s="16"/>
      <c r="X1428" s="16"/>
      <c r="Z1428" s="15"/>
      <c r="AA1428" s="16"/>
      <c r="AB1428" s="3"/>
      <c r="AC1428" s="69"/>
      <c r="AD1428" s="3"/>
      <c r="AF1428" s="29"/>
      <c r="AG1428" s="30"/>
      <c r="AH1428" s="29"/>
      <c r="AI1428" s="29"/>
      <c r="AJ1428" s="31"/>
      <c r="AK1428" s="29"/>
      <c r="AL1428" s="30"/>
    </row>
    <row r="1429" spans="1:38">
      <c r="A1429" s="32">
        <v>41242</v>
      </c>
      <c r="B1429" s="9">
        <v>25</v>
      </c>
      <c r="C1429" s="33">
        <v>12.45</v>
      </c>
      <c r="D1429" s="34">
        <f t="shared" si="124"/>
        <v>24.617044822635677</v>
      </c>
      <c r="E1429" s="34">
        <v>3438908.9601591299</v>
      </c>
      <c r="F1429" s="3" t="e">
        <f ca="1">VLOOKUP(A1429,ERCOT_345kv_West_ATC!A:B,2)</f>
        <v>#N/A</v>
      </c>
      <c r="G1429" s="3">
        <f>VLOOKUP(A1429,ERCOT_345kv_West_ATC!G:H,2)</f>
        <v>3.7669999999999999</v>
      </c>
      <c r="I1429" s="5">
        <f t="shared" si="125"/>
        <v>6</v>
      </c>
      <c r="J1429" s="4">
        <f t="shared" si="126"/>
        <v>144</v>
      </c>
      <c r="K1429" s="4">
        <f t="shared" si="129"/>
        <v>3600</v>
      </c>
      <c r="L1429" s="6">
        <f t="shared" si="130"/>
        <v>44820</v>
      </c>
      <c r="N1429" s="22">
        <f t="shared" si="127"/>
        <v>1820.6897019087951</v>
      </c>
      <c r="O1429" s="14">
        <f t="shared" si="128"/>
        <v>14624013669.950163</v>
      </c>
      <c r="Q1429" s="22"/>
      <c r="V1429" s="16"/>
      <c r="W1429" s="16"/>
      <c r="X1429" s="16"/>
      <c r="Z1429" s="15"/>
      <c r="AA1429" s="16"/>
      <c r="AB1429" s="3"/>
      <c r="AC1429" s="69"/>
      <c r="AD1429" s="3"/>
      <c r="AF1429" s="29"/>
      <c r="AG1429" s="30"/>
      <c r="AH1429" s="29"/>
      <c r="AI1429" s="29"/>
      <c r="AJ1429" s="31"/>
      <c r="AK1429" s="29"/>
      <c r="AL1429" s="30"/>
    </row>
    <row r="1430" spans="1:38">
      <c r="A1430" s="32">
        <v>41243</v>
      </c>
      <c r="B1430" s="9">
        <v>25</v>
      </c>
      <c r="C1430" s="33">
        <v>12.55498</v>
      </c>
      <c r="D1430" s="34">
        <f t="shared" si="124"/>
        <v>24.617044822635677</v>
      </c>
      <c r="E1430" s="34">
        <v>3438908.9601591299</v>
      </c>
      <c r="F1430" s="3" t="e">
        <f ca="1">VLOOKUP(A1430,ERCOT_345kv_West_ATC!A:B,2)</f>
        <v>#N/A</v>
      </c>
      <c r="G1430" s="3">
        <f>VLOOKUP(A1430,ERCOT_345kv_West_ATC!G:H,2)</f>
        <v>3.694</v>
      </c>
      <c r="I1430" s="5">
        <f t="shared" si="125"/>
        <v>6</v>
      </c>
      <c r="J1430" s="4">
        <f t="shared" si="126"/>
        <v>144</v>
      </c>
      <c r="K1430" s="4">
        <f t="shared" si="129"/>
        <v>3600</v>
      </c>
      <c r="L1430" s="6">
        <f t="shared" si="130"/>
        <v>45197.928</v>
      </c>
      <c r="N1430" s="22">
        <f t="shared" si="127"/>
        <v>1836.0419914595088</v>
      </c>
      <c r="O1430" s="14">
        <f t="shared" si="128"/>
        <v>14624013669.950163</v>
      </c>
      <c r="Q1430" s="22"/>
      <c r="V1430" s="16"/>
      <c r="W1430" s="16"/>
      <c r="X1430" s="16"/>
      <c r="Z1430" s="15"/>
      <c r="AA1430" s="16"/>
      <c r="AB1430" s="3"/>
      <c r="AC1430" s="69"/>
      <c r="AD1430" s="3"/>
      <c r="AF1430" s="29"/>
      <c r="AG1430" s="30"/>
      <c r="AH1430" s="29"/>
      <c r="AI1430" s="29"/>
      <c r="AJ1430" s="31"/>
      <c r="AK1430" s="29"/>
      <c r="AL1430" s="30"/>
    </row>
    <row r="1431" spans="1:38">
      <c r="A1431" s="32">
        <v>41244</v>
      </c>
      <c r="B1431" s="9">
        <v>25</v>
      </c>
      <c r="C1431" s="33">
        <v>12.5789303</v>
      </c>
      <c r="D1431" s="34">
        <f t="shared" si="124"/>
        <v>24.617044822635677</v>
      </c>
      <c r="E1431" s="34">
        <v>3438908.9601591299</v>
      </c>
      <c r="F1431" s="3" t="e">
        <f ca="1">VLOOKUP(A1431,ERCOT_345kv_West_ATC!A:B,2)</f>
        <v>#N/A</v>
      </c>
      <c r="G1431" s="3">
        <f>VLOOKUP(A1431,ERCOT_345kv_West_ATC!G:H,2)</f>
        <v>3.694</v>
      </c>
      <c r="I1431" s="5">
        <f t="shared" si="125"/>
        <v>6</v>
      </c>
      <c r="J1431" s="4">
        <f t="shared" si="126"/>
        <v>144</v>
      </c>
      <c r="K1431" s="4">
        <f t="shared" si="129"/>
        <v>3600</v>
      </c>
      <c r="L1431" s="6">
        <f t="shared" si="130"/>
        <v>45284.149079999996</v>
      </c>
      <c r="N1431" s="22">
        <f t="shared" si="127"/>
        <v>1839.5444866055027</v>
      </c>
      <c r="O1431" s="14">
        <f t="shared" si="128"/>
        <v>14624013669.950163</v>
      </c>
      <c r="Q1431" s="22"/>
      <c r="V1431" s="16"/>
      <c r="W1431" s="16"/>
      <c r="X1431" s="16"/>
      <c r="Z1431" s="15"/>
      <c r="AA1431" s="16"/>
      <c r="AB1431" s="3"/>
      <c r="AC1431" s="69"/>
      <c r="AD1431" s="3"/>
      <c r="AF1431" s="29"/>
      <c r="AG1431" s="30"/>
      <c r="AH1431" s="29"/>
      <c r="AI1431" s="29"/>
      <c r="AJ1431" s="31"/>
      <c r="AK1431" s="29"/>
      <c r="AL1431" s="30"/>
    </row>
    <row r="1432" spans="1:38">
      <c r="A1432" s="32">
        <v>41245</v>
      </c>
      <c r="B1432" s="9">
        <v>25</v>
      </c>
      <c r="C1432" s="33">
        <v>12.4360175</v>
      </c>
      <c r="D1432" s="34">
        <f t="shared" si="124"/>
        <v>24.617044822635677</v>
      </c>
      <c r="E1432" s="34">
        <v>3438908.9601591299</v>
      </c>
      <c r="F1432" s="3" t="e">
        <f ca="1">VLOOKUP(A1432,ERCOT_345kv_West_ATC!A:B,2)</f>
        <v>#N/A</v>
      </c>
      <c r="G1432" s="3">
        <f>VLOOKUP(A1432,ERCOT_345kv_West_ATC!G:H,2)</f>
        <v>3.694</v>
      </c>
      <c r="I1432" s="5">
        <f t="shared" si="125"/>
        <v>6</v>
      </c>
      <c r="J1432" s="4">
        <f t="shared" si="126"/>
        <v>144</v>
      </c>
      <c r="K1432" s="4">
        <f t="shared" si="129"/>
        <v>3600</v>
      </c>
      <c r="L1432" s="6">
        <f t="shared" si="130"/>
        <v>44769.663</v>
      </c>
      <c r="N1432" s="22">
        <f t="shared" si="127"/>
        <v>1818.6448991973944</v>
      </c>
      <c r="O1432" s="14">
        <f t="shared" si="128"/>
        <v>14624013669.950163</v>
      </c>
      <c r="Q1432" s="22"/>
      <c r="V1432" s="16"/>
      <c r="W1432" s="16"/>
      <c r="X1432" s="16"/>
      <c r="Z1432" s="15"/>
      <c r="AA1432" s="16"/>
      <c r="AB1432" s="3"/>
      <c r="AC1432" s="69"/>
      <c r="AD1432" s="3"/>
      <c r="AF1432" s="29"/>
      <c r="AG1432" s="30"/>
      <c r="AH1432" s="29"/>
      <c r="AI1432" s="29"/>
      <c r="AJ1432" s="31"/>
      <c r="AK1432" s="29"/>
      <c r="AL1432" s="30"/>
    </row>
    <row r="1433" spans="1:38">
      <c r="A1433" s="32">
        <v>41246</v>
      </c>
      <c r="B1433" s="9">
        <v>25</v>
      </c>
      <c r="C1433" s="33">
        <v>12.654310840000001</v>
      </c>
      <c r="D1433" s="34">
        <f t="shared" si="124"/>
        <v>24.617044822635677</v>
      </c>
      <c r="E1433" s="34">
        <v>3438908.9601591299</v>
      </c>
      <c r="F1433" s="3" t="e">
        <f ca="1">VLOOKUP(A1433,ERCOT_345kv_West_ATC!A:B,2)</f>
        <v>#N/A</v>
      </c>
      <c r="G1433" s="3">
        <f>VLOOKUP(A1433,ERCOT_345kv_West_ATC!G:H,2)</f>
        <v>3.726</v>
      </c>
      <c r="I1433" s="5">
        <f t="shared" si="125"/>
        <v>6</v>
      </c>
      <c r="J1433" s="4">
        <f t="shared" si="126"/>
        <v>144</v>
      </c>
      <c r="K1433" s="4">
        <f t="shared" si="129"/>
        <v>3600</v>
      </c>
      <c r="L1433" s="6">
        <f t="shared" si="130"/>
        <v>45555.519024000001</v>
      </c>
      <c r="N1433" s="22">
        <f t="shared" si="127"/>
        <v>1850.5681470795853</v>
      </c>
      <c r="O1433" s="14">
        <f t="shared" si="128"/>
        <v>14624013669.950163</v>
      </c>
      <c r="Q1433" s="22"/>
      <c r="V1433" s="16"/>
      <c r="W1433" s="16"/>
      <c r="X1433" s="16"/>
      <c r="Z1433" s="15"/>
      <c r="AA1433" s="16"/>
      <c r="AB1433" s="3"/>
      <c r="AC1433" s="69"/>
      <c r="AD1433" s="3"/>
      <c r="AF1433" s="29"/>
      <c r="AG1433" s="30"/>
      <c r="AH1433" s="29"/>
      <c r="AI1433" s="29"/>
      <c r="AJ1433" s="31"/>
      <c r="AK1433" s="29"/>
      <c r="AL1433" s="30"/>
    </row>
    <row r="1434" spans="1:38">
      <c r="A1434" s="32">
        <v>41247</v>
      </c>
      <c r="B1434" s="9">
        <v>25</v>
      </c>
      <c r="C1434" s="33">
        <v>13.41</v>
      </c>
      <c r="D1434" s="34">
        <f t="shared" si="124"/>
        <v>24.617044822635677</v>
      </c>
      <c r="E1434" s="34">
        <v>3438908.9601591299</v>
      </c>
      <c r="F1434" s="3" t="e">
        <f ca="1">VLOOKUP(A1434,ERCOT_345kv_West_ATC!A:B,2)</f>
        <v>#N/A</v>
      </c>
      <c r="G1434" s="3">
        <f>VLOOKUP(A1434,ERCOT_345kv_West_ATC!G:H,2)</f>
        <v>3.681</v>
      </c>
      <c r="I1434" s="5">
        <f t="shared" si="125"/>
        <v>6</v>
      </c>
      <c r="J1434" s="4">
        <f t="shared" si="126"/>
        <v>144</v>
      </c>
      <c r="K1434" s="4">
        <f t="shared" si="129"/>
        <v>3600</v>
      </c>
      <c r="L1434" s="6">
        <f t="shared" si="130"/>
        <v>48276</v>
      </c>
      <c r="N1434" s="22">
        <f t="shared" si="127"/>
        <v>1961.0802331403167</v>
      </c>
      <c r="O1434" s="14">
        <f t="shared" si="128"/>
        <v>14624013669.950163</v>
      </c>
      <c r="Q1434" s="22"/>
      <c r="V1434" s="16"/>
      <c r="W1434" s="16"/>
      <c r="X1434" s="16"/>
      <c r="Z1434" s="15"/>
      <c r="AA1434" s="16"/>
      <c r="AB1434" s="3"/>
      <c r="AC1434" s="69"/>
      <c r="AD1434" s="3"/>
      <c r="AF1434" s="29"/>
      <c r="AG1434" s="30"/>
      <c r="AH1434" s="29"/>
      <c r="AI1434" s="29"/>
      <c r="AJ1434" s="31"/>
      <c r="AK1434" s="29"/>
      <c r="AL1434" s="30"/>
    </row>
    <row r="1435" spans="1:38">
      <c r="A1435" s="32">
        <v>41248</v>
      </c>
      <c r="B1435" s="9">
        <v>25</v>
      </c>
      <c r="C1435" s="33">
        <v>13.20133667</v>
      </c>
      <c r="D1435" s="34">
        <f t="shared" si="124"/>
        <v>24.617044822635677</v>
      </c>
      <c r="E1435" s="34">
        <v>3438908.9601591299</v>
      </c>
      <c r="F1435" s="3" t="e">
        <f ca="1">VLOOKUP(A1435,ERCOT_345kv_West_ATC!A:B,2)</f>
        <v>#N/A</v>
      </c>
      <c r="G1435" s="3">
        <f>VLOOKUP(A1435,ERCOT_345kv_West_ATC!G:H,2)</f>
        <v>3.823</v>
      </c>
      <c r="I1435" s="5">
        <f t="shared" si="125"/>
        <v>6</v>
      </c>
      <c r="J1435" s="4">
        <f t="shared" si="126"/>
        <v>144</v>
      </c>
      <c r="K1435" s="4">
        <f t="shared" si="129"/>
        <v>3600</v>
      </c>
      <c r="L1435" s="6">
        <f t="shared" si="130"/>
        <v>47524.812012000002</v>
      </c>
      <c r="N1435" s="22">
        <f t="shared" si="127"/>
        <v>1930.5652792369435</v>
      </c>
      <c r="O1435" s="14">
        <f t="shared" si="128"/>
        <v>14624013669.950163</v>
      </c>
      <c r="Q1435" s="22"/>
      <c r="V1435" s="16"/>
      <c r="W1435" s="16"/>
      <c r="X1435" s="16"/>
      <c r="Z1435" s="15"/>
      <c r="AA1435" s="16"/>
      <c r="AB1435" s="3"/>
      <c r="AC1435" s="69"/>
      <c r="AD1435" s="3"/>
      <c r="AF1435" s="29"/>
      <c r="AG1435" s="30"/>
      <c r="AH1435" s="29"/>
      <c r="AI1435" s="29"/>
      <c r="AJ1435" s="31"/>
      <c r="AK1435" s="29"/>
      <c r="AL1435" s="30"/>
    </row>
    <row r="1436" spans="1:38">
      <c r="A1436" s="32">
        <v>41249</v>
      </c>
      <c r="B1436" s="9">
        <v>25</v>
      </c>
      <c r="C1436" s="33">
        <v>13.35756001</v>
      </c>
      <c r="D1436" s="34">
        <f t="shared" si="124"/>
        <v>24.617044822635677</v>
      </c>
      <c r="E1436" s="34">
        <v>3438908.9601591299</v>
      </c>
      <c r="F1436" s="3" t="e">
        <f ca="1">VLOOKUP(A1436,ERCOT_345kv_West_ATC!A:B,2)</f>
        <v>#N/A</v>
      </c>
      <c r="G1436" s="3">
        <f>VLOOKUP(A1436,ERCOT_345kv_West_ATC!G:H,2)</f>
        <v>3.798</v>
      </c>
      <c r="I1436" s="5">
        <f t="shared" si="125"/>
        <v>6</v>
      </c>
      <c r="J1436" s="4">
        <f t="shared" si="126"/>
        <v>144</v>
      </c>
      <c r="K1436" s="4">
        <f t="shared" si="129"/>
        <v>3600</v>
      </c>
      <c r="L1436" s="6">
        <f t="shared" si="130"/>
        <v>48087.216035999998</v>
      </c>
      <c r="N1436" s="22">
        <f t="shared" si="127"/>
        <v>1953.4114018341961</v>
      </c>
      <c r="O1436" s="14">
        <f t="shared" si="128"/>
        <v>14624013669.950163</v>
      </c>
      <c r="Q1436" s="22"/>
      <c r="V1436" s="16"/>
      <c r="W1436" s="16"/>
      <c r="X1436" s="16"/>
      <c r="Z1436" s="15"/>
      <c r="AA1436" s="16"/>
      <c r="AB1436" s="3"/>
      <c r="AC1436" s="69"/>
      <c r="AD1436" s="3"/>
      <c r="AF1436" s="29"/>
      <c r="AG1436" s="30"/>
      <c r="AH1436" s="29"/>
      <c r="AI1436" s="29"/>
      <c r="AJ1436" s="31"/>
      <c r="AK1436" s="29"/>
      <c r="AL1436" s="30"/>
    </row>
    <row r="1437" spans="1:38">
      <c r="A1437" s="32">
        <v>41250</v>
      </c>
      <c r="B1437" s="9">
        <v>25</v>
      </c>
      <c r="C1437" s="33">
        <v>13.455864439999999</v>
      </c>
      <c r="D1437" s="34">
        <f t="shared" si="124"/>
        <v>24.617044822635677</v>
      </c>
      <c r="E1437" s="34">
        <v>3438908.9601591299</v>
      </c>
      <c r="F1437" s="3" t="e">
        <f ca="1">VLOOKUP(A1437,ERCOT_345kv_West_ATC!A:B,2)</f>
        <v>#N/A</v>
      </c>
      <c r="G1437" s="3">
        <f>VLOOKUP(A1437,ERCOT_345kv_West_ATC!G:H,2)</f>
        <v>3.71</v>
      </c>
      <c r="I1437" s="5">
        <f t="shared" si="125"/>
        <v>6</v>
      </c>
      <c r="J1437" s="4">
        <f t="shared" si="126"/>
        <v>144</v>
      </c>
      <c r="K1437" s="4">
        <f t="shared" si="129"/>
        <v>3600</v>
      </c>
      <c r="L1437" s="6">
        <f t="shared" si="130"/>
        <v>48441.111983999996</v>
      </c>
      <c r="N1437" s="22">
        <f t="shared" si="127"/>
        <v>1967.7874551155626</v>
      </c>
      <c r="O1437" s="14">
        <f t="shared" si="128"/>
        <v>14624013669.950163</v>
      </c>
      <c r="Q1437" s="22"/>
      <c r="V1437" s="16"/>
      <c r="W1437" s="16"/>
      <c r="X1437" s="16"/>
      <c r="Z1437" s="15"/>
      <c r="AA1437" s="16"/>
      <c r="AB1437" s="3"/>
      <c r="AC1437" s="69"/>
      <c r="AD1437" s="3"/>
      <c r="AF1437" s="29"/>
      <c r="AG1437" s="30"/>
      <c r="AH1437" s="29"/>
      <c r="AI1437" s="29"/>
      <c r="AJ1437" s="31"/>
      <c r="AK1437" s="29"/>
      <c r="AL1437" s="30"/>
    </row>
    <row r="1438" spans="1:38">
      <c r="A1438" s="32">
        <v>41251</v>
      </c>
      <c r="B1438" s="9">
        <v>25</v>
      </c>
      <c r="C1438" s="33">
        <v>13.5414715</v>
      </c>
      <c r="D1438" s="34">
        <f t="shared" si="124"/>
        <v>24.617044822635677</v>
      </c>
      <c r="E1438" s="34">
        <v>3438908.9601591299</v>
      </c>
      <c r="F1438" s="3" t="e">
        <f ca="1">VLOOKUP(A1438,ERCOT_345kv_West_ATC!A:B,2)</f>
        <v>#N/A</v>
      </c>
      <c r="G1438" s="3">
        <f>VLOOKUP(A1438,ERCOT_345kv_West_ATC!G:H,2)</f>
        <v>3.71</v>
      </c>
      <c r="I1438" s="5">
        <f t="shared" si="125"/>
        <v>6</v>
      </c>
      <c r="J1438" s="4">
        <f t="shared" si="126"/>
        <v>144</v>
      </c>
      <c r="K1438" s="4">
        <f t="shared" si="129"/>
        <v>3600</v>
      </c>
      <c r="L1438" s="6">
        <f t="shared" si="130"/>
        <v>48749.297400000003</v>
      </c>
      <c r="N1438" s="22">
        <f t="shared" si="127"/>
        <v>1980.3066432724054</v>
      </c>
      <c r="O1438" s="14">
        <f t="shared" si="128"/>
        <v>14624013669.950163</v>
      </c>
      <c r="Q1438" s="22"/>
      <c r="V1438" s="16"/>
      <c r="W1438" s="16"/>
      <c r="X1438" s="16"/>
      <c r="Z1438" s="15"/>
      <c r="AA1438" s="16"/>
      <c r="AB1438" s="3"/>
      <c r="AC1438" s="69"/>
      <c r="AD1438" s="3"/>
      <c r="AF1438" s="29"/>
      <c r="AG1438" s="30"/>
      <c r="AH1438" s="29"/>
      <c r="AI1438" s="29"/>
      <c r="AJ1438" s="31"/>
      <c r="AK1438" s="29"/>
      <c r="AL1438" s="30"/>
    </row>
    <row r="1439" spans="1:38">
      <c r="A1439" s="32">
        <v>41252</v>
      </c>
      <c r="B1439" s="9">
        <v>25</v>
      </c>
      <c r="C1439" s="33">
        <v>13.34824571</v>
      </c>
      <c r="D1439" s="34">
        <f t="shared" si="124"/>
        <v>24.617044822635677</v>
      </c>
      <c r="E1439" s="34">
        <v>3438908.9601591299</v>
      </c>
      <c r="F1439" s="3" t="e">
        <f ca="1">VLOOKUP(A1439,ERCOT_345kv_West_ATC!A:B,2)</f>
        <v>#N/A</v>
      </c>
      <c r="G1439" s="3">
        <f>VLOOKUP(A1439,ERCOT_345kv_West_ATC!G:H,2)</f>
        <v>3.71</v>
      </c>
      <c r="I1439" s="5">
        <f t="shared" si="125"/>
        <v>6</v>
      </c>
      <c r="J1439" s="4">
        <f t="shared" si="126"/>
        <v>144</v>
      </c>
      <c r="K1439" s="4">
        <f t="shared" si="129"/>
        <v>3600</v>
      </c>
      <c r="L1439" s="6">
        <f t="shared" si="130"/>
        <v>48053.684556</v>
      </c>
      <c r="N1439" s="22">
        <f t="shared" si="127"/>
        <v>1952.0492773289361</v>
      </c>
      <c r="O1439" s="14">
        <f t="shared" si="128"/>
        <v>14624013669.950163</v>
      </c>
      <c r="Q1439" s="22"/>
      <c r="V1439" s="16"/>
      <c r="W1439" s="16"/>
      <c r="X1439" s="16"/>
      <c r="Z1439" s="15"/>
      <c r="AA1439" s="16"/>
      <c r="AB1439" s="3"/>
      <c r="AC1439" s="69"/>
      <c r="AD1439" s="3"/>
      <c r="AF1439" s="29"/>
      <c r="AG1439" s="30"/>
      <c r="AH1439" s="29"/>
      <c r="AI1439" s="29"/>
      <c r="AJ1439" s="31"/>
      <c r="AK1439" s="29"/>
      <c r="AL1439" s="30"/>
    </row>
    <row r="1440" spans="1:38">
      <c r="A1440" s="32">
        <v>41253</v>
      </c>
      <c r="B1440" s="9">
        <v>25</v>
      </c>
      <c r="C1440" s="33">
        <v>13.461103850000001</v>
      </c>
      <c r="D1440" s="34">
        <f t="shared" si="124"/>
        <v>24.125069135128914</v>
      </c>
      <c r="E1440" s="34">
        <v>3370181.7992778299</v>
      </c>
      <c r="F1440" s="3" t="e">
        <f ca="1">VLOOKUP(A1440,ERCOT_345kv_West_ATC!A:B,2)</f>
        <v>#N/A</v>
      </c>
      <c r="G1440" s="3">
        <f>VLOOKUP(A1440,ERCOT_345kv_West_ATC!G:H,2)</f>
        <v>3.6349999999999998</v>
      </c>
      <c r="I1440" s="5">
        <f t="shared" si="125"/>
        <v>6</v>
      </c>
      <c r="J1440" s="4">
        <f t="shared" si="126"/>
        <v>144</v>
      </c>
      <c r="K1440" s="4">
        <f t="shared" si="129"/>
        <v>3600</v>
      </c>
      <c r="L1440" s="6">
        <f t="shared" si="130"/>
        <v>48459.973860000006</v>
      </c>
      <c r="N1440" s="22">
        <f t="shared" si="127"/>
        <v>2008.6978233540742</v>
      </c>
      <c r="O1440" s="14">
        <f t="shared" si="128"/>
        <v>14922237030.019451</v>
      </c>
      <c r="Q1440" s="22"/>
      <c r="V1440" s="16"/>
      <c r="W1440" s="16"/>
      <c r="X1440" s="16"/>
      <c r="Z1440" s="15"/>
      <c r="AA1440" s="16"/>
      <c r="AB1440" s="3"/>
      <c r="AC1440" s="69"/>
      <c r="AD1440" s="3"/>
      <c r="AF1440" s="29"/>
      <c r="AG1440" s="30"/>
      <c r="AH1440" s="29"/>
      <c r="AI1440" s="29"/>
      <c r="AJ1440" s="31"/>
      <c r="AK1440" s="29"/>
      <c r="AL1440" s="30"/>
    </row>
    <row r="1441" spans="1:38">
      <c r="A1441" s="32">
        <v>41254</v>
      </c>
      <c r="B1441" s="9">
        <v>25</v>
      </c>
      <c r="C1441" s="33">
        <v>13.60531759</v>
      </c>
      <c r="D1441" s="34">
        <f t="shared" si="124"/>
        <v>24.125069135128914</v>
      </c>
      <c r="E1441" s="34">
        <v>3370181.7992778299</v>
      </c>
      <c r="F1441" s="3" t="e">
        <f ca="1">VLOOKUP(A1441,ERCOT_345kv_West_ATC!A:B,2)</f>
        <v>#N/A</v>
      </c>
      <c r="G1441" s="3">
        <f>VLOOKUP(A1441,ERCOT_345kv_West_ATC!G:H,2)</f>
        <v>3.59</v>
      </c>
      <c r="I1441" s="5">
        <f t="shared" si="125"/>
        <v>6</v>
      </c>
      <c r="J1441" s="4">
        <f t="shared" si="126"/>
        <v>144</v>
      </c>
      <c r="K1441" s="4">
        <f t="shared" si="129"/>
        <v>3600</v>
      </c>
      <c r="L1441" s="6">
        <f t="shared" si="130"/>
        <v>48979.143324000004</v>
      </c>
      <c r="N1441" s="22">
        <f t="shared" si="127"/>
        <v>2030.2177394667301</v>
      </c>
      <c r="O1441" s="14">
        <f t="shared" si="128"/>
        <v>14922237030.019451</v>
      </c>
      <c r="Q1441" s="22"/>
      <c r="V1441" s="16"/>
      <c r="W1441" s="16"/>
      <c r="X1441" s="16"/>
      <c r="Z1441" s="15"/>
      <c r="AA1441" s="16"/>
      <c r="AB1441" s="3"/>
      <c r="AC1441" s="69"/>
      <c r="AD1441" s="3"/>
      <c r="AF1441" s="29"/>
      <c r="AG1441" s="30"/>
      <c r="AH1441" s="29"/>
      <c r="AI1441" s="29"/>
      <c r="AJ1441" s="31"/>
      <c r="AK1441" s="29"/>
      <c r="AL1441" s="30"/>
    </row>
    <row r="1442" spans="1:38">
      <c r="A1442" s="32">
        <v>41255</v>
      </c>
      <c r="B1442" s="9">
        <v>25</v>
      </c>
      <c r="C1442" s="33">
        <v>13.646908209999999</v>
      </c>
      <c r="D1442" s="34">
        <f t="shared" si="124"/>
        <v>24.125069135128914</v>
      </c>
      <c r="E1442" s="34">
        <v>3370181.7992778299</v>
      </c>
      <c r="F1442" s="3" t="e">
        <f ca="1">VLOOKUP(A1442,ERCOT_345kv_West_ATC!A:B,2)</f>
        <v>#N/A</v>
      </c>
      <c r="G1442" s="3">
        <f>VLOOKUP(A1442,ERCOT_345kv_West_ATC!G:H,2)</f>
        <v>3.5609999999999999</v>
      </c>
      <c r="I1442" s="5">
        <f t="shared" si="125"/>
        <v>6</v>
      </c>
      <c r="J1442" s="4">
        <f t="shared" si="126"/>
        <v>144</v>
      </c>
      <c r="K1442" s="4">
        <f t="shared" si="129"/>
        <v>3600</v>
      </c>
      <c r="L1442" s="6">
        <f t="shared" si="130"/>
        <v>49128.869555999998</v>
      </c>
      <c r="N1442" s="22">
        <f t="shared" si="127"/>
        <v>2036.4239903653845</v>
      </c>
      <c r="O1442" s="14">
        <f t="shared" si="128"/>
        <v>14922237030.019451</v>
      </c>
      <c r="Q1442" s="22"/>
      <c r="V1442" s="16"/>
      <c r="W1442" s="16"/>
      <c r="X1442" s="16"/>
      <c r="Z1442" s="15"/>
      <c r="AA1442" s="16"/>
      <c r="AB1442" s="3"/>
      <c r="AC1442" s="69"/>
      <c r="AD1442" s="3"/>
      <c r="AF1442" s="29"/>
      <c r="AG1442" s="30"/>
      <c r="AH1442" s="29"/>
      <c r="AI1442" s="29"/>
      <c r="AJ1442" s="31"/>
      <c r="AK1442" s="29"/>
      <c r="AL1442" s="30"/>
    </row>
    <row r="1443" spans="1:38">
      <c r="A1443" s="32">
        <v>41256</v>
      </c>
      <c r="B1443" s="9">
        <v>25</v>
      </c>
      <c r="C1443" s="33">
        <v>13.72851105</v>
      </c>
      <c r="D1443" s="34">
        <f t="shared" ref="D1443:D1506" si="131">((2^256)/(2^208*65535)/600)*E1443/(10^12)</f>
        <v>24.125069135128914</v>
      </c>
      <c r="E1443" s="34">
        <v>3370181.7992778299</v>
      </c>
      <c r="F1443" s="3" t="e">
        <f ca="1">VLOOKUP(A1443,ERCOT_345kv_West_ATC!A:B,2)</f>
        <v>#N/A</v>
      </c>
      <c r="G1443" s="3">
        <f>VLOOKUP(A1443,ERCOT_345kv_West_ATC!G:H,2)</f>
        <v>3.552</v>
      </c>
      <c r="I1443" s="5">
        <f t="shared" si="125"/>
        <v>6</v>
      </c>
      <c r="J1443" s="4">
        <f t="shared" si="126"/>
        <v>144</v>
      </c>
      <c r="K1443" s="4">
        <f t="shared" si="129"/>
        <v>3600</v>
      </c>
      <c r="L1443" s="6">
        <f t="shared" si="130"/>
        <v>49422.639779999998</v>
      </c>
      <c r="N1443" s="22">
        <f t="shared" si="127"/>
        <v>2048.6009595734122</v>
      </c>
      <c r="O1443" s="14">
        <f t="shared" si="128"/>
        <v>14922237030.019451</v>
      </c>
      <c r="Q1443" s="22"/>
      <c r="V1443" s="16"/>
      <c r="W1443" s="16"/>
      <c r="X1443" s="16"/>
      <c r="Z1443" s="15"/>
      <c r="AA1443" s="16"/>
      <c r="AB1443" s="3"/>
      <c r="AC1443" s="69"/>
      <c r="AD1443" s="3"/>
      <c r="AF1443" s="29"/>
      <c r="AG1443" s="30"/>
      <c r="AH1443" s="29"/>
      <c r="AI1443" s="29"/>
      <c r="AJ1443" s="31"/>
      <c r="AK1443" s="29"/>
      <c r="AL1443" s="30"/>
    </row>
    <row r="1444" spans="1:38">
      <c r="A1444" s="32">
        <v>41257</v>
      </c>
      <c r="B1444" s="9">
        <v>25</v>
      </c>
      <c r="C1444" s="33">
        <v>13.604542500000001</v>
      </c>
      <c r="D1444" s="34">
        <f t="shared" si="131"/>
        <v>24.125069135128914</v>
      </c>
      <c r="E1444" s="34">
        <v>3370181.7992778299</v>
      </c>
      <c r="F1444" s="3" t="e">
        <f ca="1">VLOOKUP(A1444,ERCOT_345kv_West_ATC!A:B,2)</f>
        <v>#N/A</v>
      </c>
      <c r="G1444" s="3">
        <f>VLOOKUP(A1444,ERCOT_345kv_West_ATC!G:H,2)</f>
        <v>3.5339999999999998</v>
      </c>
      <c r="I1444" s="5">
        <f t="shared" ref="I1444:I1507" si="132">60/10</f>
        <v>6</v>
      </c>
      <c r="J1444" s="4">
        <f t="shared" ref="J1444:J1507" si="133">I1444*24</f>
        <v>144</v>
      </c>
      <c r="K1444" s="4">
        <f t="shared" si="129"/>
        <v>3600</v>
      </c>
      <c r="L1444" s="6">
        <f t="shared" si="130"/>
        <v>48976.353000000003</v>
      </c>
      <c r="N1444" s="22">
        <f t="shared" ref="N1444:N1507" si="134">L1444/D1444</f>
        <v>2030.102078699734</v>
      </c>
      <c r="O1444" s="14">
        <f t="shared" ref="O1444:O1507" si="135">(K1444*100000000)/D1444</f>
        <v>14922237030.019451</v>
      </c>
      <c r="Q1444" s="22"/>
      <c r="V1444" s="16"/>
      <c r="W1444" s="16"/>
      <c r="X1444" s="16"/>
      <c r="Z1444" s="15"/>
      <c r="AA1444" s="16"/>
      <c r="AB1444" s="3"/>
      <c r="AC1444" s="69"/>
      <c r="AD1444" s="3"/>
      <c r="AF1444" s="29"/>
      <c r="AG1444" s="30"/>
      <c r="AH1444" s="29"/>
      <c r="AI1444" s="29"/>
      <c r="AJ1444" s="31"/>
      <c r="AK1444" s="29"/>
      <c r="AL1444" s="30"/>
    </row>
    <row r="1445" spans="1:38">
      <c r="A1445" s="32">
        <v>41258</v>
      </c>
      <c r="B1445" s="9">
        <v>25</v>
      </c>
      <c r="C1445" s="33">
        <v>13.51053905</v>
      </c>
      <c r="D1445" s="34">
        <f t="shared" si="131"/>
        <v>24.125069135128914</v>
      </c>
      <c r="E1445" s="34">
        <v>3370181.7992778299</v>
      </c>
      <c r="F1445" s="3" t="e">
        <f ca="1">VLOOKUP(A1445,ERCOT_345kv_West_ATC!A:B,2)</f>
        <v>#N/A</v>
      </c>
      <c r="G1445" s="3">
        <f>VLOOKUP(A1445,ERCOT_345kv_West_ATC!G:H,2)</f>
        <v>3.5339999999999998</v>
      </c>
      <c r="I1445" s="5">
        <f t="shared" si="132"/>
        <v>6</v>
      </c>
      <c r="J1445" s="4">
        <f t="shared" si="133"/>
        <v>144</v>
      </c>
      <c r="K1445" s="4">
        <f t="shared" si="129"/>
        <v>3600</v>
      </c>
      <c r="L1445" s="6">
        <f t="shared" si="130"/>
        <v>48637.940580000002</v>
      </c>
      <c r="N1445" s="22">
        <f t="shared" si="134"/>
        <v>2016.0746610743381</v>
      </c>
      <c r="O1445" s="14">
        <f t="shared" si="135"/>
        <v>14922237030.019451</v>
      </c>
      <c r="Q1445" s="22"/>
      <c r="V1445" s="16"/>
      <c r="W1445" s="16"/>
      <c r="X1445" s="16"/>
      <c r="Z1445" s="15"/>
      <c r="AA1445" s="16"/>
      <c r="AB1445" s="3"/>
      <c r="AC1445" s="69"/>
      <c r="AD1445" s="3"/>
      <c r="AF1445" s="29"/>
      <c r="AG1445" s="30"/>
      <c r="AH1445" s="29"/>
      <c r="AI1445" s="29"/>
      <c r="AJ1445" s="31"/>
      <c r="AK1445" s="29"/>
      <c r="AL1445" s="30"/>
    </row>
    <row r="1446" spans="1:38">
      <c r="A1446" s="32">
        <v>41259</v>
      </c>
      <c r="B1446" s="9">
        <v>25</v>
      </c>
      <c r="C1446" s="33">
        <v>13.39552857</v>
      </c>
      <c r="D1446" s="34">
        <f t="shared" si="131"/>
        <v>24.125069135128914</v>
      </c>
      <c r="E1446" s="34">
        <v>3370181.7992778299</v>
      </c>
      <c r="F1446" s="3" t="e">
        <f ca="1">VLOOKUP(A1446,ERCOT_345kv_West_ATC!A:B,2)</f>
        <v>#N/A</v>
      </c>
      <c r="G1446" s="3">
        <f>VLOOKUP(A1446,ERCOT_345kv_West_ATC!G:H,2)</f>
        <v>3.5339999999999998</v>
      </c>
      <c r="I1446" s="5">
        <f t="shared" si="132"/>
        <v>6</v>
      </c>
      <c r="J1446" s="4">
        <f t="shared" si="133"/>
        <v>144</v>
      </c>
      <c r="K1446" s="4">
        <f t="shared" si="129"/>
        <v>3600</v>
      </c>
      <c r="L1446" s="6">
        <f t="shared" si="130"/>
        <v>48223.902851999999</v>
      </c>
      <c r="N1446" s="22">
        <f t="shared" si="134"/>
        <v>1998.9125246393749</v>
      </c>
      <c r="O1446" s="14">
        <f t="shared" si="135"/>
        <v>14922237030.019451</v>
      </c>
      <c r="Q1446" s="22"/>
      <c r="V1446" s="16"/>
      <c r="W1446" s="16"/>
      <c r="X1446" s="16"/>
      <c r="Z1446" s="15"/>
      <c r="AA1446" s="16"/>
      <c r="AB1446" s="3"/>
      <c r="AC1446" s="69"/>
      <c r="AD1446" s="3"/>
      <c r="AF1446" s="29"/>
      <c r="AG1446" s="30"/>
      <c r="AH1446" s="29"/>
      <c r="AI1446" s="29"/>
      <c r="AJ1446" s="31"/>
      <c r="AK1446" s="29"/>
      <c r="AL1446" s="30"/>
    </row>
    <row r="1447" spans="1:38">
      <c r="A1447" s="32">
        <v>41260</v>
      </c>
      <c r="B1447" s="9">
        <v>25</v>
      </c>
      <c r="C1447" s="33">
        <v>13.23335</v>
      </c>
      <c r="D1447" s="34">
        <f t="shared" si="131"/>
        <v>24.125069135128914</v>
      </c>
      <c r="E1447" s="34">
        <v>3370181.7992778299</v>
      </c>
      <c r="F1447" s="3" t="e">
        <f ca="1">VLOOKUP(A1447,ERCOT_345kv_West_ATC!A:B,2)</f>
        <v>#N/A</v>
      </c>
      <c r="G1447" s="3">
        <f>VLOOKUP(A1447,ERCOT_345kv_West_ATC!G:H,2)</f>
        <v>3.5609999999999999</v>
      </c>
      <c r="I1447" s="5">
        <f t="shared" si="132"/>
        <v>6</v>
      </c>
      <c r="J1447" s="4">
        <f t="shared" si="133"/>
        <v>144</v>
      </c>
      <c r="K1447" s="4">
        <f t="shared" si="129"/>
        <v>3600</v>
      </c>
      <c r="L1447" s="6">
        <f t="shared" si="130"/>
        <v>47640.06</v>
      </c>
      <c r="N1447" s="22">
        <f t="shared" si="134"/>
        <v>1974.7118540120789</v>
      </c>
      <c r="O1447" s="14">
        <f t="shared" si="135"/>
        <v>14922237030.019451</v>
      </c>
      <c r="Q1447" s="22"/>
      <c r="V1447" s="16"/>
      <c r="W1447" s="16"/>
      <c r="X1447" s="16"/>
      <c r="Z1447" s="15"/>
      <c r="AA1447" s="16"/>
      <c r="AB1447" s="3"/>
      <c r="AC1447" s="69"/>
      <c r="AD1447" s="3"/>
      <c r="AF1447" s="29"/>
      <c r="AG1447" s="30"/>
      <c r="AH1447" s="29"/>
      <c r="AI1447" s="29"/>
      <c r="AJ1447" s="31"/>
      <c r="AK1447" s="29"/>
      <c r="AL1447" s="30"/>
    </row>
    <row r="1448" spans="1:38">
      <c r="A1448" s="32">
        <v>41261</v>
      </c>
      <c r="B1448" s="9">
        <v>25</v>
      </c>
      <c r="C1448" s="33">
        <v>13.250365889999999</v>
      </c>
      <c r="D1448" s="34">
        <f t="shared" si="131"/>
        <v>24.125069135128914</v>
      </c>
      <c r="E1448" s="34">
        <v>3370181.7992778299</v>
      </c>
      <c r="F1448" s="3" t="e">
        <f ca="1">VLOOKUP(A1448,ERCOT_345kv_West_ATC!A:B,2)</f>
        <v>#N/A</v>
      </c>
      <c r="G1448" s="3">
        <f>VLOOKUP(A1448,ERCOT_345kv_West_ATC!G:H,2)</f>
        <v>3.617</v>
      </c>
      <c r="I1448" s="5">
        <f t="shared" si="132"/>
        <v>6</v>
      </c>
      <c r="J1448" s="4">
        <f t="shared" si="133"/>
        <v>144</v>
      </c>
      <c r="K1448" s="4">
        <f t="shared" si="129"/>
        <v>3600</v>
      </c>
      <c r="L1448" s="6">
        <f t="shared" si="130"/>
        <v>47701.317203999999</v>
      </c>
      <c r="N1448" s="22">
        <f t="shared" si="134"/>
        <v>1977.2510054506463</v>
      </c>
      <c r="O1448" s="14">
        <f t="shared" si="135"/>
        <v>14922237030.019451</v>
      </c>
      <c r="Q1448" s="22"/>
      <c r="V1448" s="16"/>
      <c r="W1448" s="16"/>
      <c r="X1448" s="16"/>
      <c r="Z1448" s="15"/>
      <c r="AA1448" s="16"/>
      <c r="AB1448" s="3"/>
      <c r="AC1448" s="69"/>
      <c r="AD1448" s="3"/>
      <c r="AF1448" s="29"/>
      <c r="AG1448" s="30"/>
      <c r="AH1448" s="29"/>
      <c r="AI1448" s="29"/>
      <c r="AJ1448" s="31"/>
      <c r="AK1448" s="29"/>
      <c r="AL1448" s="30"/>
    </row>
    <row r="1449" spans="1:38">
      <c r="A1449" s="32">
        <v>41262</v>
      </c>
      <c r="B1449" s="9">
        <v>25</v>
      </c>
      <c r="C1449" s="33">
        <v>13.53031333</v>
      </c>
      <c r="D1449" s="34">
        <f t="shared" si="131"/>
        <v>24.125069135128914</v>
      </c>
      <c r="E1449" s="34">
        <v>3370181.7992778299</v>
      </c>
      <c r="F1449" s="3" t="e">
        <f ca="1">VLOOKUP(A1449,ERCOT_345kv_West_ATC!A:B,2)</f>
        <v>#N/A</v>
      </c>
      <c r="G1449" s="3">
        <f>VLOOKUP(A1449,ERCOT_345kv_West_ATC!G:H,2)</f>
        <v>3.544</v>
      </c>
      <c r="I1449" s="5">
        <f t="shared" si="132"/>
        <v>6</v>
      </c>
      <c r="J1449" s="4">
        <f t="shared" si="133"/>
        <v>144</v>
      </c>
      <c r="K1449" s="4">
        <f t="shared" si="129"/>
        <v>3600</v>
      </c>
      <c r="L1449" s="6">
        <f t="shared" si="130"/>
        <v>48709.127988</v>
      </c>
      <c r="N1449" s="22">
        <f t="shared" si="134"/>
        <v>2019.0254260069178</v>
      </c>
      <c r="O1449" s="14">
        <f t="shared" si="135"/>
        <v>14922237030.019451</v>
      </c>
      <c r="Q1449" s="22"/>
      <c r="V1449" s="16"/>
      <c r="W1449" s="16"/>
      <c r="X1449" s="16"/>
      <c r="Z1449" s="15"/>
      <c r="AA1449" s="16"/>
      <c r="AB1449" s="3"/>
      <c r="AC1449" s="69"/>
      <c r="AD1449" s="3"/>
      <c r="AF1449" s="29"/>
      <c r="AG1449" s="30"/>
      <c r="AH1449" s="29"/>
      <c r="AI1449" s="29"/>
      <c r="AJ1449" s="31"/>
      <c r="AK1449" s="29"/>
      <c r="AL1449" s="30"/>
    </row>
    <row r="1450" spans="1:38">
      <c r="A1450" s="32">
        <v>41263</v>
      </c>
      <c r="B1450" s="9">
        <v>25</v>
      </c>
      <c r="C1450" s="33">
        <v>13.555235</v>
      </c>
      <c r="D1450" s="34">
        <f t="shared" si="131"/>
        <v>24.125069135128914</v>
      </c>
      <c r="E1450" s="34">
        <v>3370181.7992778299</v>
      </c>
      <c r="F1450" s="3" t="e">
        <f ca="1">VLOOKUP(A1450,ERCOT_345kv_West_ATC!A:B,2)</f>
        <v>#N/A</v>
      </c>
      <c r="G1450" s="3">
        <f>VLOOKUP(A1450,ERCOT_345kv_West_ATC!G:H,2)</f>
        <v>3.6669999999999998</v>
      </c>
      <c r="I1450" s="5">
        <f t="shared" si="132"/>
        <v>6</v>
      </c>
      <c r="J1450" s="4">
        <f t="shared" si="133"/>
        <v>144</v>
      </c>
      <c r="K1450" s="4">
        <f t="shared" si="129"/>
        <v>3600</v>
      </c>
      <c r="L1450" s="6">
        <f t="shared" si="130"/>
        <v>48798.845999999998</v>
      </c>
      <c r="N1450" s="22">
        <f t="shared" si="134"/>
        <v>2022.7442966761569</v>
      </c>
      <c r="O1450" s="14">
        <f t="shared" si="135"/>
        <v>14922237030.019451</v>
      </c>
      <c r="Q1450" s="22"/>
      <c r="V1450" s="16"/>
      <c r="W1450" s="16"/>
      <c r="X1450" s="16"/>
      <c r="Z1450" s="15"/>
      <c r="AA1450" s="16"/>
      <c r="AB1450" s="3"/>
      <c r="AC1450" s="69"/>
      <c r="AD1450" s="3"/>
      <c r="AF1450" s="29"/>
      <c r="AG1450" s="30"/>
      <c r="AH1450" s="29"/>
      <c r="AI1450" s="29"/>
      <c r="AJ1450" s="31"/>
      <c r="AK1450" s="29"/>
      <c r="AL1450" s="30"/>
    </row>
    <row r="1451" spans="1:38">
      <c r="A1451" s="32">
        <v>41264</v>
      </c>
      <c r="B1451" s="9">
        <v>25</v>
      </c>
      <c r="C1451" s="33">
        <v>13.323995999999999</v>
      </c>
      <c r="D1451" s="34">
        <f t="shared" si="131"/>
        <v>24.125069135128914</v>
      </c>
      <c r="E1451" s="34">
        <v>3370181.7992778299</v>
      </c>
      <c r="F1451" s="3" t="e">
        <f ca="1">VLOOKUP(A1451,ERCOT_345kv_West_ATC!A:B,2)</f>
        <v>#N/A</v>
      </c>
      <c r="G1451" s="3">
        <f>VLOOKUP(A1451,ERCOT_345kv_West_ATC!G:H,2)</f>
        <v>3.6539999999999999</v>
      </c>
      <c r="I1451" s="5">
        <f t="shared" si="132"/>
        <v>6</v>
      </c>
      <c r="J1451" s="4">
        <f t="shared" si="133"/>
        <v>144</v>
      </c>
      <c r="K1451" s="4">
        <f t="shared" si="129"/>
        <v>3600</v>
      </c>
      <c r="L1451" s="6">
        <f t="shared" si="130"/>
        <v>47966.385599999994</v>
      </c>
      <c r="N1451" s="22">
        <f t="shared" si="134"/>
        <v>1988.2382649903102</v>
      </c>
      <c r="O1451" s="14">
        <f t="shared" si="135"/>
        <v>14922237030.019451</v>
      </c>
      <c r="Q1451" s="22"/>
      <c r="V1451" s="16"/>
      <c r="W1451" s="16"/>
      <c r="X1451" s="16"/>
      <c r="Z1451" s="15"/>
      <c r="AA1451" s="16"/>
      <c r="AB1451" s="3"/>
      <c r="AC1451" s="69"/>
      <c r="AD1451" s="3"/>
      <c r="AF1451" s="29"/>
      <c r="AG1451" s="30"/>
      <c r="AH1451" s="29"/>
      <c r="AI1451" s="29"/>
      <c r="AJ1451" s="31"/>
      <c r="AK1451" s="29"/>
      <c r="AL1451" s="30"/>
    </row>
    <row r="1452" spans="1:38">
      <c r="A1452" s="32">
        <v>41265</v>
      </c>
      <c r="B1452" s="9">
        <v>25</v>
      </c>
      <c r="C1452" s="33">
        <v>13.402473329999999</v>
      </c>
      <c r="D1452" s="34">
        <f t="shared" si="131"/>
        <v>24.125069135128914</v>
      </c>
      <c r="E1452" s="34">
        <v>3370181.7992778299</v>
      </c>
      <c r="F1452" s="3" t="e">
        <f ca="1">VLOOKUP(A1452,ERCOT_345kv_West_ATC!A:B,2)</f>
        <v>#N/A</v>
      </c>
      <c r="G1452" s="3">
        <f>VLOOKUP(A1452,ERCOT_345kv_West_ATC!G:H,2)</f>
        <v>3.6539999999999999</v>
      </c>
      <c r="I1452" s="5">
        <f t="shared" si="132"/>
        <v>6</v>
      </c>
      <c r="J1452" s="4">
        <f t="shared" si="133"/>
        <v>144</v>
      </c>
      <c r="K1452" s="4">
        <f t="shared" si="129"/>
        <v>3600</v>
      </c>
      <c r="L1452" s="6">
        <f t="shared" si="130"/>
        <v>48248.903987999998</v>
      </c>
      <c r="N1452" s="22">
        <f t="shared" si="134"/>
        <v>1999.9488381877409</v>
      </c>
      <c r="O1452" s="14">
        <f t="shared" si="135"/>
        <v>14922237030.019451</v>
      </c>
      <c r="Q1452" s="22"/>
      <c r="V1452" s="16"/>
      <c r="W1452" s="16"/>
      <c r="X1452" s="16"/>
      <c r="Z1452" s="15"/>
      <c r="AA1452" s="16"/>
      <c r="AB1452" s="3"/>
      <c r="AC1452" s="69"/>
      <c r="AD1452" s="3"/>
      <c r="AF1452" s="29"/>
      <c r="AG1452" s="30"/>
      <c r="AH1452" s="29"/>
      <c r="AI1452" s="29"/>
      <c r="AJ1452" s="31"/>
      <c r="AK1452" s="29"/>
      <c r="AL1452" s="30"/>
    </row>
    <row r="1453" spans="1:38">
      <c r="A1453" s="32">
        <v>41266</v>
      </c>
      <c r="B1453" s="9">
        <v>25</v>
      </c>
      <c r="C1453" s="33">
        <v>13.335932</v>
      </c>
      <c r="D1453" s="34">
        <f t="shared" si="131"/>
        <v>24.125069135128914</v>
      </c>
      <c r="E1453" s="34">
        <v>3370181.7992778299</v>
      </c>
      <c r="F1453" s="3" t="e">
        <f ca="1">VLOOKUP(A1453,ERCOT_345kv_West_ATC!A:B,2)</f>
        <v>#N/A</v>
      </c>
      <c r="G1453" s="3">
        <f>VLOOKUP(A1453,ERCOT_345kv_West_ATC!G:H,2)</f>
        <v>3.6539999999999999</v>
      </c>
      <c r="I1453" s="5">
        <f t="shared" si="132"/>
        <v>6</v>
      </c>
      <c r="J1453" s="4">
        <f t="shared" si="133"/>
        <v>144</v>
      </c>
      <c r="K1453" s="4">
        <f t="shared" si="129"/>
        <v>3600</v>
      </c>
      <c r="L1453" s="6">
        <f t="shared" si="130"/>
        <v>48009.355199999998</v>
      </c>
      <c r="N1453" s="22">
        <f t="shared" si="134"/>
        <v>1990.0193832022135</v>
      </c>
      <c r="O1453" s="14">
        <f t="shared" si="135"/>
        <v>14922237030.019451</v>
      </c>
      <c r="Q1453" s="22"/>
      <c r="V1453" s="16"/>
      <c r="W1453" s="16"/>
      <c r="X1453" s="16"/>
      <c r="Z1453" s="15"/>
      <c r="AA1453" s="16"/>
      <c r="AB1453" s="3"/>
      <c r="AC1453" s="69"/>
      <c r="AD1453" s="3"/>
      <c r="AF1453" s="29"/>
      <c r="AG1453" s="30"/>
      <c r="AH1453" s="29"/>
      <c r="AI1453" s="29"/>
      <c r="AJ1453" s="31"/>
      <c r="AK1453" s="29"/>
      <c r="AL1453" s="30"/>
    </row>
    <row r="1454" spans="1:38">
      <c r="A1454" s="32">
        <v>41267</v>
      </c>
      <c r="B1454" s="9">
        <v>25</v>
      </c>
      <c r="C1454" s="33">
        <v>13.128500000000001</v>
      </c>
      <c r="D1454" s="34">
        <f t="shared" si="131"/>
        <v>24.125069135128914</v>
      </c>
      <c r="E1454" s="34">
        <v>3370181.7992778299</v>
      </c>
      <c r="F1454" s="3" t="e">
        <f ca="1">VLOOKUP(A1454,ERCOT_345kv_West_ATC!A:B,2)</f>
        <v>#N/A</v>
      </c>
      <c r="G1454" s="3">
        <f>VLOOKUP(A1454,ERCOT_345kv_West_ATC!G:H,2)</f>
        <v>3.5710000000000002</v>
      </c>
      <c r="I1454" s="5">
        <f t="shared" si="132"/>
        <v>6</v>
      </c>
      <c r="J1454" s="4">
        <f t="shared" si="133"/>
        <v>144</v>
      </c>
      <c r="K1454" s="4">
        <f t="shared" si="129"/>
        <v>3600</v>
      </c>
      <c r="L1454" s="6">
        <f t="shared" si="130"/>
        <v>47262.600000000006</v>
      </c>
      <c r="N1454" s="22">
        <f t="shared" si="134"/>
        <v>1959.0658884861039</v>
      </c>
      <c r="O1454" s="14">
        <f t="shared" si="135"/>
        <v>14922237030.019451</v>
      </c>
      <c r="Q1454" s="22"/>
      <c r="V1454" s="16"/>
      <c r="W1454" s="16"/>
      <c r="X1454" s="16"/>
      <c r="Z1454" s="15"/>
      <c r="AA1454" s="16"/>
      <c r="AB1454" s="3"/>
      <c r="AC1454" s="69"/>
      <c r="AD1454" s="3"/>
      <c r="AF1454" s="29"/>
      <c r="AG1454" s="30"/>
      <c r="AH1454" s="29"/>
      <c r="AI1454" s="29"/>
      <c r="AJ1454" s="31"/>
      <c r="AK1454" s="29"/>
      <c r="AL1454" s="30"/>
    </row>
    <row r="1455" spans="1:38">
      <c r="A1455" s="32">
        <v>41268</v>
      </c>
      <c r="B1455" s="9">
        <v>25</v>
      </c>
      <c r="C1455" s="33">
        <v>13.372769999999999</v>
      </c>
      <c r="D1455" s="34">
        <f t="shared" si="131"/>
        <v>24.125069135128914</v>
      </c>
      <c r="E1455" s="34">
        <v>3370181.7992778299</v>
      </c>
      <c r="F1455" s="3" t="e">
        <f ca="1">VLOOKUP(A1455,ERCOT_345kv_West_ATC!A:B,2)</f>
        <v>#N/A</v>
      </c>
      <c r="G1455" s="3">
        <f>VLOOKUP(A1455,ERCOT_345kv_West_ATC!G:H,2)</f>
        <v>3.5710000000000002</v>
      </c>
      <c r="I1455" s="5">
        <f t="shared" si="132"/>
        <v>6</v>
      </c>
      <c r="J1455" s="4">
        <f t="shared" si="133"/>
        <v>144</v>
      </c>
      <c r="K1455" s="4">
        <f t="shared" si="129"/>
        <v>3600</v>
      </c>
      <c r="L1455" s="6">
        <f t="shared" si="130"/>
        <v>48141.971999999994</v>
      </c>
      <c r="N1455" s="22">
        <f t="shared" si="134"/>
        <v>1995.5164368793319</v>
      </c>
      <c r="O1455" s="14">
        <f t="shared" si="135"/>
        <v>14922237030.019451</v>
      </c>
      <c r="Q1455" s="22"/>
      <c r="V1455" s="16"/>
      <c r="W1455" s="16"/>
      <c r="X1455" s="16"/>
      <c r="Z1455" s="15"/>
      <c r="AA1455" s="16"/>
      <c r="AB1455" s="3"/>
      <c r="AC1455" s="69"/>
      <c r="AD1455" s="3"/>
      <c r="AF1455" s="29"/>
      <c r="AG1455" s="30"/>
      <c r="AH1455" s="29"/>
      <c r="AI1455" s="29"/>
      <c r="AJ1455" s="31"/>
      <c r="AK1455" s="29"/>
      <c r="AL1455" s="30"/>
    </row>
    <row r="1456" spans="1:38">
      <c r="A1456" s="32">
        <v>41269</v>
      </c>
      <c r="B1456" s="9">
        <v>25</v>
      </c>
      <c r="C1456" s="33">
        <v>13.456875</v>
      </c>
      <c r="D1456" s="34">
        <f t="shared" si="131"/>
        <v>21.329395166930169</v>
      </c>
      <c r="E1456" s="34">
        <v>2979636.6169380699</v>
      </c>
      <c r="F1456" s="3" t="e">
        <f ca="1">VLOOKUP(A1456,ERCOT_345kv_West_ATC!A:B,2)</f>
        <v>#N/A</v>
      </c>
      <c r="G1456" s="3">
        <f>VLOOKUP(A1456,ERCOT_345kv_West_ATC!G:H,2)</f>
        <v>3.6019999999999999</v>
      </c>
      <c r="I1456" s="5">
        <f t="shared" si="132"/>
        <v>6</v>
      </c>
      <c r="J1456" s="4">
        <f t="shared" si="133"/>
        <v>144</v>
      </c>
      <c r="K1456" s="4">
        <f t="shared" si="129"/>
        <v>3600</v>
      </c>
      <c r="L1456" s="6">
        <f t="shared" si="130"/>
        <v>48444.75</v>
      </c>
      <c r="N1456" s="22">
        <f t="shared" si="134"/>
        <v>2271.266935647121</v>
      </c>
      <c r="O1456" s="14">
        <f t="shared" si="135"/>
        <v>16878115726.326662</v>
      </c>
      <c r="Q1456" s="22"/>
      <c r="V1456" s="16"/>
      <c r="W1456" s="16"/>
      <c r="X1456" s="16"/>
      <c r="Z1456" s="15"/>
      <c r="AA1456" s="16"/>
      <c r="AB1456" s="3"/>
      <c r="AC1456" s="69"/>
      <c r="AD1456" s="3"/>
      <c r="AF1456" s="29"/>
      <c r="AG1456" s="30"/>
      <c r="AH1456" s="29"/>
      <c r="AI1456" s="29"/>
      <c r="AJ1456" s="31"/>
      <c r="AK1456" s="29"/>
      <c r="AL1456" s="30"/>
    </row>
    <row r="1457" spans="1:38">
      <c r="A1457" s="32">
        <v>41270</v>
      </c>
      <c r="B1457" s="9">
        <v>25</v>
      </c>
      <c r="C1457" s="33">
        <v>13.342924549999999</v>
      </c>
      <c r="D1457" s="34">
        <f t="shared" si="131"/>
        <v>21.329395166930169</v>
      </c>
      <c r="E1457" s="34">
        <v>2979636.6169380699</v>
      </c>
      <c r="F1457" s="3" t="e">
        <f ca="1">VLOOKUP(A1457,ERCOT_345kv_West_ATC!A:B,2)</f>
        <v>#N/A</v>
      </c>
      <c r="G1457" s="3">
        <f>VLOOKUP(A1457,ERCOT_345kv_West_ATC!G:H,2)</f>
        <v>3.585</v>
      </c>
      <c r="I1457" s="5">
        <f t="shared" si="132"/>
        <v>6</v>
      </c>
      <c r="J1457" s="4">
        <f t="shared" si="133"/>
        <v>144</v>
      </c>
      <c r="K1457" s="4">
        <f t="shared" si="129"/>
        <v>3600</v>
      </c>
      <c r="L1457" s="6">
        <f t="shared" si="130"/>
        <v>48034.528379999996</v>
      </c>
      <c r="N1457" s="22">
        <f t="shared" si="134"/>
        <v>2252.0342468254507</v>
      </c>
      <c r="O1457" s="14">
        <f t="shared" si="135"/>
        <v>16878115726.326662</v>
      </c>
      <c r="Q1457" s="22"/>
      <c r="V1457" s="16"/>
      <c r="W1457" s="16"/>
      <c r="X1457" s="16"/>
      <c r="Z1457" s="15"/>
      <c r="AA1457" s="16"/>
      <c r="AB1457" s="3"/>
      <c r="AC1457" s="69"/>
      <c r="AD1457" s="3"/>
      <c r="AF1457" s="29"/>
      <c r="AG1457" s="30"/>
      <c r="AH1457" s="29"/>
      <c r="AI1457" s="29"/>
      <c r="AJ1457" s="31"/>
      <c r="AK1457" s="29"/>
      <c r="AL1457" s="30"/>
    </row>
    <row r="1458" spans="1:38">
      <c r="A1458" s="32">
        <v>41271</v>
      </c>
      <c r="B1458" s="9">
        <v>25</v>
      </c>
      <c r="C1458" s="33">
        <v>13.420328570000001</v>
      </c>
      <c r="D1458" s="34">
        <f t="shared" si="131"/>
        <v>21.329395166930169</v>
      </c>
      <c r="E1458" s="34">
        <v>2979636.6169380699</v>
      </c>
      <c r="F1458" s="3" t="e">
        <f ca="1">VLOOKUP(A1458,ERCOT_345kv_West_ATC!A:B,2)</f>
        <v>#N/A</v>
      </c>
      <c r="G1458" s="3">
        <f>VLOOKUP(A1458,ERCOT_345kv_West_ATC!G:H,2)</f>
        <v>4.1059999999999999</v>
      </c>
      <c r="I1458" s="5">
        <f t="shared" si="132"/>
        <v>6</v>
      </c>
      <c r="J1458" s="4">
        <f t="shared" si="133"/>
        <v>144</v>
      </c>
      <c r="K1458" s="4">
        <f t="shared" si="129"/>
        <v>3600</v>
      </c>
      <c r="L1458" s="6">
        <f t="shared" si="130"/>
        <v>48313.182852000005</v>
      </c>
      <c r="N1458" s="22">
        <f t="shared" si="134"/>
        <v>2265.0985868978805</v>
      </c>
      <c r="O1458" s="14">
        <f t="shared" si="135"/>
        <v>16878115726.326662</v>
      </c>
      <c r="Q1458" s="22"/>
      <c r="V1458" s="16"/>
      <c r="W1458" s="16"/>
      <c r="X1458" s="16"/>
      <c r="Z1458" s="15"/>
      <c r="AA1458" s="16"/>
      <c r="AB1458" s="3"/>
      <c r="AC1458" s="69"/>
      <c r="AD1458" s="3"/>
      <c r="AF1458" s="29"/>
      <c r="AG1458" s="30"/>
      <c r="AH1458" s="29"/>
      <c r="AI1458" s="29"/>
      <c r="AJ1458" s="31"/>
      <c r="AK1458" s="29"/>
      <c r="AL1458" s="30"/>
    </row>
    <row r="1459" spans="1:38">
      <c r="A1459" s="32">
        <v>41272</v>
      </c>
      <c r="B1459" s="9">
        <v>25</v>
      </c>
      <c r="C1459" s="33">
        <v>13.34399</v>
      </c>
      <c r="D1459" s="34">
        <f t="shared" si="131"/>
        <v>21.329395166930169</v>
      </c>
      <c r="E1459" s="34">
        <v>2979636.6169380699</v>
      </c>
      <c r="F1459" s="3" t="e">
        <f ca="1">VLOOKUP(A1459,ERCOT_345kv_West_ATC!A:B,2)</f>
        <v>#N/A</v>
      </c>
      <c r="G1459" s="3">
        <f>VLOOKUP(A1459,ERCOT_345kv_West_ATC!G:H,2)</f>
        <v>4.1059999999999999</v>
      </c>
      <c r="I1459" s="5">
        <f t="shared" si="132"/>
        <v>6</v>
      </c>
      <c r="J1459" s="4">
        <f t="shared" si="133"/>
        <v>144</v>
      </c>
      <c r="K1459" s="4">
        <f t="shared" si="129"/>
        <v>3600</v>
      </c>
      <c r="L1459" s="6">
        <f t="shared" si="130"/>
        <v>48038.364000000001</v>
      </c>
      <c r="N1459" s="22">
        <f t="shared" si="134"/>
        <v>2252.2140747094572</v>
      </c>
      <c r="O1459" s="14">
        <f t="shared" si="135"/>
        <v>16878115726.326662</v>
      </c>
      <c r="Q1459" s="22"/>
      <c r="V1459" s="16"/>
      <c r="W1459" s="16"/>
      <c r="X1459" s="16"/>
      <c r="Z1459" s="15"/>
      <c r="AA1459" s="16"/>
      <c r="AB1459" s="3"/>
      <c r="AC1459" s="69"/>
      <c r="AD1459" s="3"/>
      <c r="AF1459" s="29"/>
      <c r="AG1459" s="30"/>
      <c r="AH1459" s="29"/>
      <c r="AI1459" s="29"/>
      <c r="AJ1459" s="31"/>
      <c r="AK1459" s="29"/>
      <c r="AL1459" s="30"/>
    </row>
    <row r="1460" spans="1:38">
      <c r="A1460" s="32">
        <v>41273</v>
      </c>
      <c r="B1460" s="9">
        <v>25</v>
      </c>
      <c r="C1460" s="33">
        <v>13.457129999999999</v>
      </c>
      <c r="D1460" s="34">
        <f t="shared" si="131"/>
        <v>21.329395166930169</v>
      </c>
      <c r="E1460" s="34">
        <v>2979636.6169380699</v>
      </c>
      <c r="F1460" s="3" t="e">
        <f ca="1">VLOOKUP(A1460,ERCOT_345kv_West_ATC!A:B,2)</f>
        <v>#N/A</v>
      </c>
      <c r="G1460" s="3">
        <f>VLOOKUP(A1460,ERCOT_345kv_West_ATC!G:H,2)</f>
        <v>4.1059999999999999</v>
      </c>
      <c r="I1460" s="5">
        <f t="shared" si="132"/>
        <v>6</v>
      </c>
      <c r="J1460" s="4">
        <f t="shared" si="133"/>
        <v>144</v>
      </c>
      <c r="K1460" s="4">
        <f t="shared" si="129"/>
        <v>3600</v>
      </c>
      <c r="L1460" s="6">
        <f t="shared" si="130"/>
        <v>48445.667999999998</v>
      </c>
      <c r="N1460" s="22">
        <f t="shared" si="134"/>
        <v>2271.3099748422233</v>
      </c>
      <c r="O1460" s="14">
        <f t="shared" si="135"/>
        <v>16878115726.326662</v>
      </c>
      <c r="Q1460" s="22"/>
      <c r="V1460" s="16"/>
      <c r="W1460" s="16"/>
      <c r="X1460" s="16"/>
      <c r="Z1460" s="15"/>
      <c r="AA1460" s="16"/>
      <c r="AB1460" s="3"/>
      <c r="AC1460" s="69"/>
      <c r="AD1460" s="3"/>
      <c r="AF1460" s="29"/>
      <c r="AG1460" s="30"/>
      <c r="AH1460" s="29"/>
      <c r="AI1460" s="29"/>
      <c r="AJ1460" s="31"/>
      <c r="AK1460" s="29"/>
      <c r="AL1460" s="30"/>
    </row>
    <row r="1461" spans="1:38">
      <c r="A1461" s="32">
        <v>41274</v>
      </c>
      <c r="B1461" s="9">
        <v>25</v>
      </c>
      <c r="C1461" s="33">
        <v>13.512005</v>
      </c>
      <c r="D1461" s="34">
        <f t="shared" si="131"/>
        <v>21.329395166930169</v>
      </c>
      <c r="E1461" s="34">
        <v>2979636.6169380699</v>
      </c>
      <c r="F1461" s="3" t="e">
        <f ca="1">VLOOKUP(A1461,ERCOT_345kv_West_ATC!A:B,2)</f>
        <v>#N/A</v>
      </c>
      <c r="G1461" s="3">
        <f>VLOOKUP(A1461,ERCOT_345kv_West_ATC!G:H,2)</f>
        <v>4.03</v>
      </c>
      <c r="I1461" s="5">
        <f t="shared" si="132"/>
        <v>6</v>
      </c>
      <c r="J1461" s="4">
        <f t="shared" si="133"/>
        <v>144</v>
      </c>
      <c r="K1461" s="4">
        <f t="shared" si="129"/>
        <v>3600</v>
      </c>
      <c r="L1461" s="6">
        <f t="shared" si="130"/>
        <v>48643.218000000001</v>
      </c>
      <c r="N1461" s="22">
        <f t="shared" si="134"/>
        <v>2280.5718408470452</v>
      </c>
      <c r="O1461" s="14">
        <f t="shared" si="135"/>
        <v>16878115726.326662</v>
      </c>
      <c r="Q1461" s="22"/>
      <c r="V1461" s="16"/>
      <c r="W1461" s="16"/>
      <c r="X1461" s="16"/>
      <c r="Z1461" s="15"/>
      <c r="AA1461" s="16"/>
      <c r="AB1461" s="3"/>
      <c r="AC1461" s="69"/>
      <c r="AD1461" s="3"/>
      <c r="AF1461" s="29"/>
      <c r="AG1461" s="30"/>
      <c r="AH1461" s="29"/>
      <c r="AI1461" s="29"/>
      <c r="AJ1461" s="31"/>
      <c r="AK1461" s="29"/>
      <c r="AL1461" s="30"/>
    </row>
    <row r="1462" spans="1:38">
      <c r="A1462" s="32">
        <v>41275</v>
      </c>
      <c r="B1462" s="9">
        <v>25</v>
      </c>
      <c r="C1462" s="33">
        <v>13.22</v>
      </c>
      <c r="D1462" s="34">
        <f t="shared" si="131"/>
        <v>21.329395166930169</v>
      </c>
      <c r="E1462" s="34">
        <v>2979636.6169380699</v>
      </c>
      <c r="F1462" s="3" t="e">
        <f ca="1">VLOOKUP(A1462,ERCOT_345kv_West_ATC!A:B,2)</f>
        <v>#N/A</v>
      </c>
      <c r="G1462" s="3">
        <f>VLOOKUP(A1462,ERCOT_345kv_West_ATC!G:H,2)</f>
        <v>4.03</v>
      </c>
      <c r="I1462" s="5">
        <f t="shared" si="132"/>
        <v>6</v>
      </c>
      <c r="J1462" s="4">
        <f t="shared" si="133"/>
        <v>144</v>
      </c>
      <c r="K1462" s="4">
        <f t="shared" si="129"/>
        <v>3600</v>
      </c>
      <c r="L1462" s="6">
        <f t="shared" si="130"/>
        <v>47592</v>
      </c>
      <c r="N1462" s="22">
        <f t="shared" si="134"/>
        <v>2231.2868990203847</v>
      </c>
      <c r="O1462" s="14">
        <f t="shared" si="135"/>
        <v>16878115726.326662</v>
      </c>
      <c r="Q1462" s="22"/>
      <c r="V1462" s="16"/>
      <c r="W1462" s="16"/>
      <c r="X1462" s="16"/>
      <c r="Z1462" s="15"/>
      <c r="AA1462" s="16"/>
      <c r="AB1462" s="3"/>
      <c r="AC1462" s="69"/>
      <c r="AD1462" s="3"/>
      <c r="AF1462" s="29"/>
      <c r="AG1462" s="30"/>
      <c r="AH1462" s="29"/>
      <c r="AI1462" s="29"/>
      <c r="AJ1462" s="31"/>
      <c r="AK1462" s="29"/>
      <c r="AL1462" s="30"/>
    </row>
    <row r="1463" spans="1:38">
      <c r="A1463" s="32">
        <v>41276</v>
      </c>
      <c r="B1463" s="9">
        <v>25</v>
      </c>
      <c r="C1463" s="33">
        <v>13.034000000000001</v>
      </c>
      <c r="D1463" s="34">
        <f t="shared" si="131"/>
        <v>21.329395166930169</v>
      </c>
      <c r="E1463" s="34">
        <v>2979636.6169380699</v>
      </c>
      <c r="F1463" s="3" t="e">
        <f ca="1">VLOOKUP(A1463,ERCOT_345kv_West_ATC!A:B,2)</f>
        <v>#N/A</v>
      </c>
      <c r="G1463" s="3">
        <f>VLOOKUP(A1463,ERCOT_345kv_West_ATC!G:H,2)</f>
        <v>3.9689999999999999</v>
      </c>
      <c r="I1463" s="5">
        <f t="shared" si="132"/>
        <v>6</v>
      </c>
      <c r="J1463" s="4">
        <f t="shared" si="133"/>
        <v>144</v>
      </c>
      <c r="K1463" s="4">
        <f t="shared" si="129"/>
        <v>3600</v>
      </c>
      <c r="L1463" s="6">
        <f t="shared" si="130"/>
        <v>46922.400000000001</v>
      </c>
      <c r="N1463" s="22">
        <f t="shared" si="134"/>
        <v>2199.8936037694175</v>
      </c>
      <c r="O1463" s="14">
        <f t="shared" si="135"/>
        <v>16878115726.326662</v>
      </c>
      <c r="Q1463" s="22"/>
      <c r="V1463" s="16"/>
      <c r="W1463" s="16"/>
      <c r="X1463" s="16"/>
      <c r="Z1463" s="15"/>
      <c r="AA1463" s="16"/>
      <c r="AB1463" s="3"/>
      <c r="AC1463" s="69"/>
      <c r="AD1463" s="3"/>
      <c r="AF1463" s="29"/>
      <c r="AG1463" s="30"/>
      <c r="AH1463" s="29"/>
      <c r="AI1463" s="29"/>
      <c r="AJ1463" s="31"/>
      <c r="AK1463" s="29"/>
      <c r="AL1463" s="30"/>
    </row>
    <row r="1464" spans="1:38">
      <c r="A1464" s="32">
        <v>41277</v>
      </c>
      <c r="B1464" s="9">
        <v>25</v>
      </c>
      <c r="C1464" s="33">
        <v>13.19</v>
      </c>
      <c r="D1464" s="34">
        <f t="shared" si="131"/>
        <v>21.329395166930169</v>
      </c>
      <c r="E1464" s="34">
        <v>2979636.6169380699</v>
      </c>
      <c r="F1464" s="3" t="e">
        <f ca="1">VLOOKUP(A1464,ERCOT_345kv_West_ATC!A:B,2)</f>
        <v>#N/A</v>
      </c>
      <c r="G1464" s="3">
        <f>VLOOKUP(A1464,ERCOT_345kv_West_ATC!G:H,2)</f>
        <v>3.9359999999999999</v>
      </c>
      <c r="I1464" s="5">
        <f t="shared" si="132"/>
        <v>6</v>
      </c>
      <c r="J1464" s="4">
        <f t="shared" si="133"/>
        <v>144</v>
      </c>
      <c r="K1464" s="4">
        <f t="shared" si="129"/>
        <v>3600</v>
      </c>
      <c r="L1464" s="6">
        <f t="shared" si="130"/>
        <v>47484</v>
      </c>
      <c r="N1464" s="22">
        <f t="shared" si="134"/>
        <v>2226.2234643024867</v>
      </c>
      <c r="O1464" s="14">
        <f t="shared" si="135"/>
        <v>16878115726.326662</v>
      </c>
      <c r="Q1464" s="22"/>
      <c r="V1464" s="16"/>
      <c r="W1464" s="16"/>
      <c r="X1464" s="16"/>
      <c r="Z1464" s="15"/>
      <c r="AA1464" s="16"/>
      <c r="AB1464" s="3"/>
      <c r="AC1464" s="69"/>
      <c r="AD1464" s="3"/>
      <c r="AF1464" s="29"/>
      <c r="AG1464" s="30"/>
      <c r="AH1464" s="29"/>
      <c r="AI1464" s="29"/>
      <c r="AJ1464" s="31"/>
      <c r="AK1464" s="29"/>
      <c r="AL1464" s="30"/>
    </row>
    <row r="1465" spans="1:38">
      <c r="A1465" s="32">
        <v>41278</v>
      </c>
      <c r="B1465" s="9">
        <v>25</v>
      </c>
      <c r="C1465" s="33">
        <v>13.173999999999999</v>
      </c>
      <c r="D1465" s="34">
        <f t="shared" si="131"/>
        <v>21.329395166930169</v>
      </c>
      <c r="E1465" s="34">
        <v>2979636.6169380699</v>
      </c>
      <c r="F1465" s="3" t="e">
        <f ca="1">VLOOKUP(A1465,ERCOT_345kv_West_ATC!A:B,2)</f>
        <v>#N/A</v>
      </c>
      <c r="G1465" s="3">
        <f>VLOOKUP(A1465,ERCOT_345kv_West_ATC!G:H,2)</f>
        <v>3.9990000000000001</v>
      </c>
      <c r="I1465" s="5">
        <f t="shared" si="132"/>
        <v>6</v>
      </c>
      <c r="J1465" s="4">
        <f t="shared" si="133"/>
        <v>144</v>
      </c>
      <c r="K1465" s="4">
        <f t="shared" si="129"/>
        <v>3600</v>
      </c>
      <c r="L1465" s="6">
        <f t="shared" si="130"/>
        <v>47426.400000000001</v>
      </c>
      <c r="N1465" s="22">
        <f t="shared" si="134"/>
        <v>2223.5229657862747</v>
      </c>
      <c r="O1465" s="14">
        <f t="shared" si="135"/>
        <v>16878115726.326662</v>
      </c>
      <c r="Q1465" s="22"/>
      <c r="V1465" s="16"/>
      <c r="W1465" s="16"/>
      <c r="X1465" s="16"/>
      <c r="Z1465" s="15"/>
      <c r="AA1465" s="16"/>
      <c r="AB1465" s="3"/>
      <c r="AC1465" s="69"/>
      <c r="AD1465" s="3"/>
      <c r="AF1465" s="29"/>
      <c r="AG1465" s="30"/>
      <c r="AH1465" s="29"/>
      <c r="AI1465" s="29"/>
      <c r="AJ1465" s="31"/>
      <c r="AK1465" s="29"/>
      <c r="AL1465" s="30"/>
    </row>
    <row r="1466" spans="1:38">
      <c r="A1466" s="32">
        <v>41279</v>
      </c>
      <c r="B1466" s="9">
        <v>25</v>
      </c>
      <c r="C1466" s="33">
        <v>13.15</v>
      </c>
      <c r="D1466" s="34">
        <f t="shared" si="131"/>
        <v>21.329395166930169</v>
      </c>
      <c r="E1466" s="34">
        <v>2979636.6169380699</v>
      </c>
      <c r="F1466" s="3" t="e">
        <f ca="1">VLOOKUP(A1466,ERCOT_345kv_West_ATC!A:B,2)</f>
        <v>#N/A</v>
      </c>
      <c r="G1466" s="3">
        <f>VLOOKUP(A1466,ERCOT_345kv_West_ATC!G:H,2)</f>
        <v>3.9990000000000001</v>
      </c>
      <c r="I1466" s="5">
        <f t="shared" si="132"/>
        <v>6</v>
      </c>
      <c r="J1466" s="4">
        <f t="shared" si="133"/>
        <v>144</v>
      </c>
      <c r="K1466" s="4">
        <f t="shared" ref="K1466:K1529" si="136">J1466*B1466</f>
        <v>3600</v>
      </c>
      <c r="L1466" s="6">
        <f t="shared" ref="L1466:L1529" si="137">K1466*C1466</f>
        <v>47340</v>
      </c>
      <c r="N1466" s="22">
        <f t="shared" si="134"/>
        <v>2219.4722180119561</v>
      </c>
      <c r="O1466" s="14">
        <f t="shared" si="135"/>
        <v>16878115726.326662</v>
      </c>
      <c r="Q1466" s="22"/>
      <c r="V1466" s="16"/>
      <c r="W1466" s="16"/>
      <c r="X1466" s="16"/>
      <c r="Z1466" s="15"/>
      <c r="AA1466" s="16"/>
      <c r="AB1466" s="3"/>
      <c r="AC1466" s="69"/>
      <c r="AD1466" s="3"/>
      <c r="AF1466" s="29"/>
      <c r="AG1466" s="30"/>
      <c r="AH1466" s="29"/>
      <c r="AI1466" s="29"/>
      <c r="AJ1466" s="31"/>
      <c r="AK1466" s="29"/>
      <c r="AL1466" s="30"/>
    </row>
    <row r="1467" spans="1:38">
      <c r="A1467" s="32">
        <v>41280</v>
      </c>
      <c r="B1467" s="9">
        <v>25</v>
      </c>
      <c r="C1467" s="33">
        <v>13.15</v>
      </c>
      <c r="D1467" s="34">
        <f t="shared" si="131"/>
        <v>21.329395166930169</v>
      </c>
      <c r="E1467" s="34">
        <v>2979636.6169380699</v>
      </c>
      <c r="F1467" s="3" t="e">
        <f ca="1">VLOOKUP(A1467,ERCOT_345kv_West_ATC!A:B,2)</f>
        <v>#N/A</v>
      </c>
      <c r="G1467" s="3">
        <f>VLOOKUP(A1467,ERCOT_345kv_West_ATC!G:H,2)</f>
        <v>3.9990000000000001</v>
      </c>
      <c r="I1467" s="5">
        <f t="shared" si="132"/>
        <v>6</v>
      </c>
      <c r="J1467" s="4">
        <f t="shared" si="133"/>
        <v>144</v>
      </c>
      <c r="K1467" s="4">
        <f t="shared" si="136"/>
        <v>3600</v>
      </c>
      <c r="L1467" s="6">
        <f t="shared" si="137"/>
        <v>47340</v>
      </c>
      <c r="N1467" s="22">
        <f t="shared" si="134"/>
        <v>2219.4722180119561</v>
      </c>
      <c r="O1467" s="14">
        <f t="shared" si="135"/>
        <v>16878115726.326662</v>
      </c>
      <c r="Q1467" s="22"/>
      <c r="V1467" s="16"/>
      <c r="W1467" s="16"/>
      <c r="X1467" s="16"/>
      <c r="Z1467" s="15"/>
      <c r="AA1467" s="16"/>
      <c r="AB1467" s="3"/>
      <c r="AC1467" s="69"/>
      <c r="AD1467" s="3"/>
      <c r="AF1467" s="29"/>
      <c r="AG1467" s="30"/>
      <c r="AH1467" s="29"/>
      <c r="AI1467" s="29"/>
      <c r="AJ1467" s="31"/>
      <c r="AK1467" s="29"/>
      <c r="AL1467" s="30"/>
    </row>
    <row r="1468" spans="1:38">
      <c r="A1468" s="32">
        <v>41281</v>
      </c>
      <c r="B1468" s="9">
        <v>25</v>
      </c>
      <c r="C1468" s="33">
        <v>13.2</v>
      </c>
      <c r="D1468" s="34">
        <f t="shared" si="131"/>
        <v>21.329395166930169</v>
      </c>
      <c r="E1468" s="34">
        <v>2979636.6169380699</v>
      </c>
      <c r="F1468" s="3" t="e">
        <f ca="1">VLOOKUP(A1468,ERCOT_345kv_West_ATC!A:B,2)</f>
        <v>#N/A</v>
      </c>
      <c r="G1468" s="3">
        <f>VLOOKUP(A1468,ERCOT_345kv_West_ATC!G:H,2)</f>
        <v>4</v>
      </c>
      <c r="I1468" s="5">
        <f t="shared" si="132"/>
        <v>6</v>
      </c>
      <c r="J1468" s="4">
        <f t="shared" si="133"/>
        <v>144</v>
      </c>
      <c r="K1468" s="4">
        <f t="shared" si="136"/>
        <v>3600</v>
      </c>
      <c r="L1468" s="6">
        <f t="shared" si="137"/>
        <v>47520</v>
      </c>
      <c r="N1468" s="22">
        <f t="shared" si="134"/>
        <v>2227.9112758751194</v>
      </c>
      <c r="O1468" s="14">
        <f t="shared" si="135"/>
        <v>16878115726.326662</v>
      </c>
      <c r="Q1468" s="22"/>
      <c r="V1468" s="16"/>
      <c r="W1468" s="16"/>
      <c r="X1468" s="16"/>
      <c r="Z1468" s="15"/>
      <c r="AA1468" s="16"/>
      <c r="AB1468" s="3"/>
      <c r="AC1468" s="69"/>
      <c r="AD1468" s="3"/>
      <c r="AF1468" s="29"/>
      <c r="AG1468" s="30"/>
      <c r="AH1468" s="29"/>
      <c r="AI1468" s="29"/>
      <c r="AJ1468" s="31"/>
      <c r="AK1468" s="29"/>
      <c r="AL1468" s="30"/>
    </row>
    <row r="1469" spans="1:38">
      <c r="A1469" s="32">
        <v>41282</v>
      </c>
      <c r="B1469" s="9">
        <v>25</v>
      </c>
      <c r="C1469" s="33">
        <v>13.5</v>
      </c>
      <c r="D1469" s="34">
        <f t="shared" si="131"/>
        <v>23.261536929723469</v>
      </c>
      <c r="E1469" s="34">
        <v>3249549.5844871998</v>
      </c>
      <c r="F1469" s="3" t="e">
        <f ca="1">VLOOKUP(A1469,ERCOT_345kv_West_ATC!A:B,2)</f>
        <v>#N/A</v>
      </c>
      <c r="G1469" s="3">
        <f>VLOOKUP(A1469,ERCOT_345kv_West_ATC!G:H,2)</f>
        <v>3.972</v>
      </c>
      <c r="I1469" s="5">
        <f t="shared" si="132"/>
        <v>6</v>
      </c>
      <c r="J1469" s="4">
        <f t="shared" si="133"/>
        <v>144</v>
      </c>
      <c r="K1469" s="4">
        <f t="shared" si="136"/>
        <v>3600</v>
      </c>
      <c r="L1469" s="6">
        <f t="shared" si="137"/>
        <v>48600</v>
      </c>
      <c r="N1469" s="22">
        <f t="shared" si="134"/>
        <v>2089.2858518690214</v>
      </c>
      <c r="O1469" s="14">
        <f t="shared" si="135"/>
        <v>15476191495.326084</v>
      </c>
      <c r="Q1469" s="22"/>
      <c r="V1469" s="16"/>
      <c r="W1469" s="16"/>
      <c r="X1469" s="16"/>
      <c r="Z1469" s="15"/>
      <c r="AA1469" s="16"/>
      <c r="AB1469" s="3"/>
      <c r="AC1469" s="69"/>
      <c r="AD1469" s="3"/>
      <c r="AF1469" s="29"/>
      <c r="AG1469" s="30"/>
      <c r="AH1469" s="29"/>
      <c r="AI1469" s="29"/>
      <c r="AJ1469" s="31"/>
      <c r="AK1469" s="29"/>
      <c r="AL1469" s="30"/>
    </row>
    <row r="1470" spans="1:38">
      <c r="A1470" s="32">
        <v>41283</v>
      </c>
      <c r="B1470" s="9">
        <v>25</v>
      </c>
      <c r="C1470" s="33">
        <v>13.58</v>
      </c>
      <c r="D1470" s="34">
        <f t="shared" si="131"/>
        <v>23.261536929723469</v>
      </c>
      <c r="E1470" s="34">
        <v>3249549.5844871998</v>
      </c>
      <c r="F1470" s="3" t="e">
        <f ca="1">VLOOKUP(A1470,ERCOT_345kv_West_ATC!A:B,2)</f>
        <v>#N/A</v>
      </c>
      <c r="G1470" s="3">
        <f>VLOOKUP(A1470,ERCOT_345kv_West_ATC!G:H,2)</f>
        <v>3.9039999999999999</v>
      </c>
      <c r="I1470" s="5">
        <f t="shared" si="132"/>
        <v>6</v>
      </c>
      <c r="J1470" s="4">
        <f t="shared" si="133"/>
        <v>144</v>
      </c>
      <c r="K1470" s="4">
        <f t="shared" si="136"/>
        <v>3600</v>
      </c>
      <c r="L1470" s="6">
        <f t="shared" si="137"/>
        <v>48888</v>
      </c>
      <c r="N1470" s="22">
        <f t="shared" si="134"/>
        <v>2101.6668050652825</v>
      </c>
      <c r="O1470" s="14">
        <f t="shared" si="135"/>
        <v>15476191495.326084</v>
      </c>
      <c r="Q1470" s="22"/>
      <c r="V1470" s="16"/>
      <c r="W1470" s="16"/>
      <c r="X1470" s="16"/>
      <c r="Z1470" s="15"/>
      <c r="AA1470" s="16"/>
      <c r="AB1470" s="3"/>
      <c r="AC1470" s="69"/>
      <c r="AD1470" s="3"/>
      <c r="AF1470" s="29"/>
      <c r="AG1470" s="30"/>
      <c r="AH1470" s="29"/>
      <c r="AI1470" s="29"/>
      <c r="AJ1470" s="31"/>
      <c r="AK1470" s="29"/>
      <c r="AL1470" s="30"/>
    </row>
    <row r="1471" spans="1:38">
      <c r="A1471" s="32">
        <v>41284</v>
      </c>
      <c r="B1471" s="9">
        <v>25</v>
      </c>
      <c r="C1471" s="33">
        <v>14</v>
      </c>
      <c r="D1471" s="34">
        <f t="shared" si="131"/>
        <v>23.261536929723469</v>
      </c>
      <c r="E1471" s="34">
        <v>3249549.5844871998</v>
      </c>
      <c r="F1471" s="3" t="e">
        <f ca="1">VLOOKUP(A1471,ERCOT_345kv_West_ATC!A:B,2)</f>
        <v>#N/A</v>
      </c>
      <c r="G1471" s="3">
        <f>VLOOKUP(A1471,ERCOT_345kv_West_ATC!G:H,2)</f>
        <v>3.9540000000000002</v>
      </c>
      <c r="I1471" s="5">
        <f t="shared" si="132"/>
        <v>6</v>
      </c>
      <c r="J1471" s="4">
        <f t="shared" si="133"/>
        <v>144</v>
      </c>
      <c r="K1471" s="4">
        <f t="shared" si="136"/>
        <v>3600</v>
      </c>
      <c r="L1471" s="6">
        <f t="shared" si="137"/>
        <v>50400</v>
      </c>
      <c r="N1471" s="22">
        <f t="shared" si="134"/>
        <v>2166.6668093456519</v>
      </c>
      <c r="O1471" s="14">
        <f t="shared" si="135"/>
        <v>15476191495.326084</v>
      </c>
      <c r="Q1471" s="22"/>
      <c r="V1471" s="16"/>
      <c r="W1471" s="16"/>
      <c r="X1471" s="16"/>
      <c r="Z1471" s="15"/>
      <c r="AA1471" s="16"/>
      <c r="AB1471" s="3"/>
      <c r="AC1471" s="69"/>
      <c r="AD1471" s="3"/>
      <c r="AF1471" s="29"/>
      <c r="AG1471" s="30"/>
      <c r="AH1471" s="29"/>
      <c r="AI1471" s="29"/>
      <c r="AJ1471" s="31"/>
      <c r="AK1471" s="29"/>
      <c r="AL1471" s="30"/>
    </row>
    <row r="1472" spans="1:38">
      <c r="A1472" s="32">
        <v>41285</v>
      </c>
      <c r="B1472" s="9">
        <v>25</v>
      </c>
      <c r="C1472" s="33">
        <v>14</v>
      </c>
      <c r="D1472" s="34">
        <f t="shared" si="131"/>
        <v>23.261536929723469</v>
      </c>
      <c r="E1472" s="34">
        <v>3249549.5844871998</v>
      </c>
      <c r="F1472" s="3" t="e">
        <f ca="1">VLOOKUP(A1472,ERCOT_345kv_West_ATC!A:B,2)</f>
        <v>#N/A</v>
      </c>
      <c r="G1472" s="3">
        <f>VLOOKUP(A1472,ERCOT_345kv_West_ATC!G:H,2)</f>
        <v>4.0049999999999999</v>
      </c>
      <c r="I1472" s="5">
        <f t="shared" si="132"/>
        <v>6</v>
      </c>
      <c r="J1472" s="4">
        <f t="shared" si="133"/>
        <v>144</v>
      </c>
      <c r="K1472" s="4">
        <f t="shared" si="136"/>
        <v>3600</v>
      </c>
      <c r="L1472" s="6">
        <f t="shared" si="137"/>
        <v>50400</v>
      </c>
      <c r="N1472" s="22">
        <f t="shared" si="134"/>
        <v>2166.6668093456519</v>
      </c>
      <c r="O1472" s="14">
        <f t="shared" si="135"/>
        <v>15476191495.326084</v>
      </c>
      <c r="Q1472" s="22"/>
      <c r="V1472" s="16"/>
      <c r="W1472" s="16"/>
      <c r="X1472" s="16"/>
      <c r="Z1472" s="15"/>
      <c r="AA1472" s="16"/>
      <c r="AB1472" s="3"/>
      <c r="AC1472" s="69"/>
      <c r="AD1472" s="3"/>
      <c r="AF1472" s="29"/>
      <c r="AG1472" s="30"/>
      <c r="AH1472" s="29"/>
      <c r="AI1472" s="29"/>
      <c r="AJ1472" s="31"/>
      <c r="AK1472" s="29"/>
      <c r="AL1472" s="30"/>
    </row>
    <row r="1473" spans="1:38">
      <c r="A1473" s="32">
        <v>41286</v>
      </c>
      <c r="B1473" s="9">
        <v>25</v>
      </c>
      <c r="C1473" s="33">
        <v>13.89</v>
      </c>
      <c r="D1473" s="34">
        <f t="shared" si="131"/>
        <v>23.261536929723469</v>
      </c>
      <c r="E1473" s="34">
        <v>3249549.5844871998</v>
      </c>
      <c r="F1473" s="3" t="e">
        <f ca="1">VLOOKUP(A1473,ERCOT_345kv_West_ATC!A:B,2)</f>
        <v>#N/A</v>
      </c>
      <c r="G1473" s="3">
        <f>VLOOKUP(A1473,ERCOT_345kv_West_ATC!G:H,2)</f>
        <v>4.0049999999999999</v>
      </c>
      <c r="I1473" s="5">
        <f t="shared" si="132"/>
        <v>6</v>
      </c>
      <c r="J1473" s="4">
        <f t="shared" si="133"/>
        <v>144</v>
      </c>
      <c r="K1473" s="4">
        <f t="shared" si="136"/>
        <v>3600</v>
      </c>
      <c r="L1473" s="6">
        <f t="shared" si="137"/>
        <v>50004</v>
      </c>
      <c r="N1473" s="22">
        <f t="shared" si="134"/>
        <v>2149.6429987007932</v>
      </c>
      <c r="O1473" s="14">
        <f t="shared" si="135"/>
        <v>15476191495.326084</v>
      </c>
      <c r="Q1473" s="22"/>
      <c r="V1473" s="16"/>
      <c r="W1473" s="16"/>
      <c r="X1473" s="16"/>
      <c r="Z1473" s="15"/>
      <c r="AA1473" s="16"/>
      <c r="AB1473" s="3"/>
      <c r="AC1473" s="69"/>
      <c r="AD1473" s="3"/>
      <c r="AF1473" s="29"/>
      <c r="AG1473" s="30"/>
      <c r="AH1473" s="29"/>
      <c r="AI1473" s="29"/>
      <c r="AJ1473" s="31"/>
      <c r="AK1473" s="29"/>
      <c r="AL1473" s="30"/>
    </row>
    <row r="1474" spans="1:38">
      <c r="A1474" s="32">
        <v>41287</v>
      </c>
      <c r="B1474" s="9">
        <v>25</v>
      </c>
      <c r="C1474" s="33">
        <v>13.64</v>
      </c>
      <c r="D1474" s="34">
        <f t="shared" si="131"/>
        <v>23.261536929723469</v>
      </c>
      <c r="E1474" s="34">
        <v>3249549.5844871998</v>
      </c>
      <c r="F1474" s="3" t="e">
        <f ca="1">VLOOKUP(A1474,ERCOT_345kv_West_ATC!A:B,2)</f>
        <v>#N/A</v>
      </c>
      <c r="G1474" s="3">
        <f>VLOOKUP(A1474,ERCOT_345kv_West_ATC!G:H,2)</f>
        <v>4.0049999999999999</v>
      </c>
      <c r="I1474" s="5">
        <f t="shared" si="132"/>
        <v>6</v>
      </c>
      <c r="J1474" s="4">
        <f t="shared" si="133"/>
        <v>144</v>
      </c>
      <c r="K1474" s="4">
        <f t="shared" si="136"/>
        <v>3600</v>
      </c>
      <c r="L1474" s="6">
        <f t="shared" si="137"/>
        <v>49104</v>
      </c>
      <c r="N1474" s="22">
        <f t="shared" si="134"/>
        <v>2110.9525199624782</v>
      </c>
      <c r="O1474" s="14">
        <f t="shared" si="135"/>
        <v>15476191495.326084</v>
      </c>
      <c r="Q1474" s="22"/>
      <c r="V1474" s="16"/>
      <c r="W1474" s="16"/>
      <c r="X1474" s="16"/>
      <c r="Z1474" s="15"/>
      <c r="AA1474" s="16"/>
      <c r="AB1474" s="3"/>
      <c r="AC1474" s="69"/>
      <c r="AD1474" s="3"/>
      <c r="AF1474" s="29"/>
      <c r="AG1474" s="30"/>
      <c r="AH1474" s="29"/>
      <c r="AI1474" s="29"/>
      <c r="AJ1474" s="31"/>
      <c r="AK1474" s="29"/>
      <c r="AL1474" s="30"/>
    </row>
    <row r="1475" spans="1:38">
      <c r="A1475" s="32">
        <v>41288</v>
      </c>
      <c r="B1475" s="9">
        <v>25</v>
      </c>
      <c r="C1475" s="33">
        <v>14.045999999999999</v>
      </c>
      <c r="D1475" s="34">
        <f t="shared" si="131"/>
        <v>23.261536929723469</v>
      </c>
      <c r="E1475" s="34">
        <v>3249549.5844871998</v>
      </c>
      <c r="F1475" s="3" t="e">
        <f ca="1">VLOOKUP(A1475,ERCOT_345kv_West_ATC!A:B,2)</f>
        <v>#N/A</v>
      </c>
      <c r="G1475" s="3">
        <f>VLOOKUP(A1475,ERCOT_345kv_West_ATC!G:H,2)</f>
        <v>4.016</v>
      </c>
      <c r="I1475" s="5">
        <f t="shared" si="132"/>
        <v>6</v>
      </c>
      <c r="J1475" s="4">
        <f t="shared" si="133"/>
        <v>144</v>
      </c>
      <c r="K1475" s="4">
        <f t="shared" si="136"/>
        <v>3600</v>
      </c>
      <c r="L1475" s="6">
        <f t="shared" si="137"/>
        <v>50565.599999999999</v>
      </c>
      <c r="N1475" s="22">
        <f t="shared" si="134"/>
        <v>2173.7858574335019</v>
      </c>
      <c r="O1475" s="14">
        <f t="shared" si="135"/>
        <v>15476191495.326084</v>
      </c>
      <c r="Q1475" s="22"/>
      <c r="V1475" s="16"/>
      <c r="W1475" s="16"/>
      <c r="X1475" s="16"/>
      <c r="Z1475" s="15"/>
      <c r="AA1475" s="16"/>
      <c r="AB1475" s="3"/>
      <c r="AC1475" s="69"/>
      <c r="AD1475" s="3"/>
      <c r="AF1475" s="29"/>
      <c r="AG1475" s="30"/>
      <c r="AH1475" s="29"/>
      <c r="AI1475" s="29"/>
      <c r="AJ1475" s="31"/>
      <c r="AK1475" s="29"/>
      <c r="AL1475" s="30"/>
    </row>
    <row r="1476" spans="1:38">
      <c r="A1476" s="32">
        <v>41289</v>
      </c>
      <c r="B1476" s="9">
        <v>25</v>
      </c>
      <c r="C1476" s="33">
        <v>14.214</v>
      </c>
      <c r="D1476" s="34">
        <f t="shared" si="131"/>
        <v>23.261536929723469</v>
      </c>
      <c r="E1476" s="34">
        <v>3249549.5844871998</v>
      </c>
      <c r="F1476" s="3" t="e">
        <f ca="1">VLOOKUP(A1476,ERCOT_345kv_West_ATC!A:B,2)</f>
        <v>#N/A</v>
      </c>
      <c r="G1476" s="3">
        <f>VLOOKUP(A1476,ERCOT_345kv_West_ATC!G:H,2)</f>
        <v>4.0510000000000002</v>
      </c>
      <c r="I1476" s="5">
        <f t="shared" si="132"/>
        <v>6</v>
      </c>
      <c r="J1476" s="4">
        <f t="shared" si="133"/>
        <v>144</v>
      </c>
      <c r="K1476" s="4">
        <f t="shared" si="136"/>
        <v>3600</v>
      </c>
      <c r="L1476" s="6">
        <f t="shared" si="137"/>
        <v>51170.400000000001</v>
      </c>
      <c r="N1476" s="22">
        <f t="shared" si="134"/>
        <v>2199.7858591456497</v>
      </c>
      <c r="O1476" s="14">
        <f t="shared" si="135"/>
        <v>15476191495.326084</v>
      </c>
      <c r="Q1476" s="22"/>
      <c r="V1476" s="16"/>
      <c r="W1476" s="16"/>
      <c r="X1476" s="16"/>
      <c r="Z1476" s="15"/>
      <c r="AA1476" s="16"/>
      <c r="AB1476" s="3"/>
      <c r="AC1476" s="69"/>
      <c r="AD1476" s="3"/>
      <c r="AF1476" s="29"/>
      <c r="AG1476" s="30"/>
      <c r="AH1476" s="29"/>
      <c r="AI1476" s="29"/>
      <c r="AJ1476" s="31"/>
      <c r="AK1476" s="29"/>
      <c r="AL1476" s="30"/>
    </row>
    <row r="1477" spans="1:38">
      <c r="A1477" s="32">
        <v>41290</v>
      </c>
      <c r="B1477" s="9">
        <v>25</v>
      </c>
      <c r="C1477" s="33">
        <v>14.53</v>
      </c>
      <c r="D1477" s="34">
        <f t="shared" si="131"/>
        <v>23.261536929723469</v>
      </c>
      <c r="E1477" s="34">
        <v>3249549.5844871998</v>
      </c>
      <c r="F1477" s="3" t="e">
        <f ca="1">VLOOKUP(A1477,ERCOT_345kv_West_ATC!A:B,2)</f>
        <v>#N/A</v>
      </c>
      <c r="G1477" s="3">
        <f>VLOOKUP(A1477,ERCOT_345kv_West_ATC!G:H,2)</f>
        <v>4.0469999999999997</v>
      </c>
      <c r="I1477" s="5">
        <f t="shared" si="132"/>
        <v>6</v>
      </c>
      <c r="J1477" s="4">
        <f t="shared" si="133"/>
        <v>144</v>
      </c>
      <c r="K1477" s="4">
        <f t="shared" si="136"/>
        <v>3600</v>
      </c>
      <c r="L1477" s="6">
        <f t="shared" si="137"/>
        <v>52308</v>
      </c>
      <c r="N1477" s="22">
        <f t="shared" si="134"/>
        <v>2248.6906242708801</v>
      </c>
      <c r="O1477" s="14">
        <f t="shared" si="135"/>
        <v>15476191495.326084</v>
      </c>
      <c r="Q1477" s="22"/>
      <c r="V1477" s="16"/>
      <c r="W1477" s="16"/>
      <c r="X1477" s="16"/>
      <c r="Z1477" s="15"/>
      <c r="AA1477" s="16"/>
      <c r="AB1477" s="3"/>
      <c r="AC1477" s="69"/>
      <c r="AD1477" s="3"/>
      <c r="AF1477" s="29"/>
      <c r="AG1477" s="30"/>
      <c r="AH1477" s="29"/>
      <c r="AI1477" s="29"/>
      <c r="AJ1477" s="31"/>
      <c r="AK1477" s="29"/>
      <c r="AL1477" s="30"/>
    </row>
    <row r="1478" spans="1:38">
      <c r="A1478" s="32">
        <v>41291</v>
      </c>
      <c r="B1478" s="9">
        <v>25</v>
      </c>
      <c r="C1478" s="33">
        <v>15.34</v>
      </c>
      <c r="D1478" s="34">
        <f t="shared" si="131"/>
        <v>23.261536929723469</v>
      </c>
      <c r="E1478" s="34">
        <v>3249549.5844871998</v>
      </c>
      <c r="F1478" s="3" t="e">
        <f ca="1">VLOOKUP(A1478,ERCOT_345kv_West_ATC!A:B,2)</f>
        <v>#N/A</v>
      </c>
      <c r="G1478" s="3">
        <f>VLOOKUP(A1478,ERCOT_345kv_West_ATC!G:H,2)</f>
        <v>4.085</v>
      </c>
      <c r="I1478" s="5">
        <f t="shared" si="132"/>
        <v>6</v>
      </c>
      <c r="J1478" s="4">
        <f t="shared" si="133"/>
        <v>144</v>
      </c>
      <c r="K1478" s="4">
        <f t="shared" si="136"/>
        <v>3600</v>
      </c>
      <c r="L1478" s="6">
        <f t="shared" si="137"/>
        <v>55224</v>
      </c>
      <c r="N1478" s="22">
        <f t="shared" si="134"/>
        <v>2374.0477753830214</v>
      </c>
      <c r="O1478" s="14">
        <f t="shared" si="135"/>
        <v>15476191495.326084</v>
      </c>
      <c r="Q1478" s="22"/>
      <c r="V1478" s="16"/>
      <c r="W1478" s="16"/>
      <c r="X1478" s="16"/>
      <c r="Z1478" s="15"/>
      <c r="AA1478" s="16"/>
      <c r="AB1478" s="3"/>
      <c r="AC1478" s="69"/>
      <c r="AD1478" s="3"/>
      <c r="AF1478" s="29"/>
      <c r="AG1478" s="30"/>
      <c r="AH1478" s="29"/>
      <c r="AI1478" s="29"/>
      <c r="AJ1478" s="31"/>
      <c r="AK1478" s="29"/>
      <c r="AL1478" s="30"/>
    </row>
    <row r="1479" spans="1:38">
      <c r="A1479" s="32">
        <v>41292</v>
      </c>
      <c r="B1479" s="9">
        <v>25</v>
      </c>
      <c r="C1479" s="33">
        <v>15.566000000000001</v>
      </c>
      <c r="D1479" s="34">
        <f t="shared" si="131"/>
        <v>23.261536929723469</v>
      </c>
      <c r="E1479" s="34">
        <v>3249549.5844871998</v>
      </c>
      <c r="F1479" s="3" t="e">
        <f ca="1">VLOOKUP(A1479,ERCOT_345kv_West_ATC!A:B,2)</f>
        <v>#N/A</v>
      </c>
      <c r="G1479" s="3">
        <f>VLOOKUP(A1479,ERCOT_345kv_West_ATC!G:H,2)</f>
        <v>4.133</v>
      </c>
      <c r="I1479" s="5">
        <f t="shared" si="132"/>
        <v>6</v>
      </c>
      <c r="J1479" s="4">
        <f t="shared" si="133"/>
        <v>144</v>
      </c>
      <c r="K1479" s="4">
        <f t="shared" si="136"/>
        <v>3600</v>
      </c>
      <c r="L1479" s="6">
        <f t="shared" si="137"/>
        <v>56037.600000000006</v>
      </c>
      <c r="N1479" s="22">
        <f t="shared" si="134"/>
        <v>2409.0239681624585</v>
      </c>
      <c r="O1479" s="14">
        <f t="shared" si="135"/>
        <v>15476191495.326084</v>
      </c>
      <c r="Q1479" s="22"/>
      <c r="V1479" s="16"/>
      <c r="W1479" s="16"/>
      <c r="X1479" s="16"/>
      <c r="Z1479" s="15"/>
      <c r="AA1479" s="16"/>
      <c r="AB1479" s="3"/>
      <c r="AC1479" s="69"/>
      <c r="AD1479" s="3"/>
      <c r="AF1479" s="29"/>
      <c r="AG1479" s="30"/>
      <c r="AH1479" s="29"/>
      <c r="AI1479" s="29"/>
      <c r="AJ1479" s="31"/>
      <c r="AK1479" s="29"/>
      <c r="AL1479" s="30"/>
    </row>
    <row r="1480" spans="1:38">
      <c r="A1480" s="32">
        <v>41293</v>
      </c>
      <c r="B1480" s="9">
        <v>25</v>
      </c>
      <c r="C1480" s="33">
        <v>15.38</v>
      </c>
      <c r="D1480" s="34">
        <f t="shared" si="131"/>
        <v>23.261536929723469</v>
      </c>
      <c r="E1480" s="34">
        <v>3249549.5844871998</v>
      </c>
      <c r="F1480" s="3" t="e">
        <f ca="1">VLOOKUP(A1480,ERCOT_345kv_West_ATC!A:B,2)</f>
        <v>#N/A</v>
      </c>
      <c r="G1480" s="3">
        <f>VLOOKUP(A1480,ERCOT_345kv_West_ATC!G:H,2)</f>
        <v>4.133</v>
      </c>
      <c r="I1480" s="5">
        <f t="shared" si="132"/>
        <v>6</v>
      </c>
      <c r="J1480" s="4">
        <f t="shared" si="133"/>
        <v>144</v>
      </c>
      <c r="K1480" s="4">
        <f t="shared" si="136"/>
        <v>3600</v>
      </c>
      <c r="L1480" s="6">
        <f t="shared" si="137"/>
        <v>55368</v>
      </c>
      <c r="N1480" s="22">
        <f t="shared" si="134"/>
        <v>2380.2382519811517</v>
      </c>
      <c r="O1480" s="14">
        <f t="shared" si="135"/>
        <v>15476191495.326084</v>
      </c>
      <c r="Q1480" s="22"/>
      <c r="V1480" s="16"/>
      <c r="W1480" s="16"/>
      <c r="X1480" s="16"/>
      <c r="Z1480" s="15"/>
      <c r="AA1480" s="16"/>
      <c r="AB1480" s="3"/>
      <c r="AC1480" s="69"/>
      <c r="AD1480" s="3"/>
      <c r="AF1480" s="29"/>
      <c r="AG1480" s="30"/>
      <c r="AH1480" s="29"/>
      <c r="AI1480" s="29"/>
      <c r="AJ1480" s="31"/>
      <c r="AK1480" s="29"/>
      <c r="AL1480" s="30"/>
    </row>
    <row r="1481" spans="1:38">
      <c r="A1481" s="32">
        <v>41294</v>
      </c>
      <c r="B1481" s="9">
        <v>25</v>
      </c>
      <c r="C1481" s="33">
        <v>15.5</v>
      </c>
      <c r="D1481" s="34">
        <f t="shared" si="131"/>
        <v>23.261536929723469</v>
      </c>
      <c r="E1481" s="34">
        <v>3249549.5844871998</v>
      </c>
      <c r="F1481" s="3" t="e">
        <f ca="1">VLOOKUP(A1481,ERCOT_345kv_West_ATC!A:B,2)</f>
        <v>#N/A</v>
      </c>
      <c r="G1481" s="3">
        <f>VLOOKUP(A1481,ERCOT_345kv_West_ATC!G:H,2)</f>
        <v>4.133</v>
      </c>
      <c r="I1481" s="5">
        <f t="shared" si="132"/>
        <v>6</v>
      </c>
      <c r="J1481" s="4">
        <f t="shared" si="133"/>
        <v>144</v>
      </c>
      <c r="K1481" s="4">
        <f t="shared" si="136"/>
        <v>3600</v>
      </c>
      <c r="L1481" s="6">
        <f t="shared" si="137"/>
        <v>55800</v>
      </c>
      <c r="N1481" s="22">
        <f t="shared" si="134"/>
        <v>2398.8096817755431</v>
      </c>
      <c r="O1481" s="14">
        <f t="shared" si="135"/>
        <v>15476191495.326084</v>
      </c>
      <c r="Q1481" s="22"/>
      <c r="V1481" s="16"/>
      <c r="W1481" s="16"/>
      <c r="X1481" s="16"/>
      <c r="Z1481" s="15"/>
      <c r="AA1481" s="16"/>
      <c r="AB1481" s="3"/>
      <c r="AC1481" s="69"/>
      <c r="AD1481" s="3"/>
      <c r="AF1481" s="29"/>
      <c r="AG1481" s="30"/>
      <c r="AH1481" s="29"/>
      <c r="AI1481" s="29"/>
      <c r="AJ1481" s="31"/>
      <c r="AK1481" s="29"/>
      <c r="AL1481" s="30"/>
    </row>
    <row r="1482" spans="1:38">
      <c r="A1482" s="32">
        <v>41295</v>
      </c>
      <c r="B1482" s="9">
        <v>25</v>
      </c>
      <c r="C1482" s="33">
        <v>16.588000000000001</v>
      </c>
      <c r="D1482" s="34">
        <f t="shared" si="131"/>
        <v>23.261536929723469</v>
      </c>
      <c r="E1482" s="34">
        <v>3249549.5844871998</v>
      </c>
      <c r="F1482" s="3" t="e">
        <f ca="1">VLOOKUP(A1482,ERCOT_345kv_West_ATC!A:B,2)</f>
        <v>#N/A</v>
      </c>
      <c r="G1482" s="3">
        <f>VLOOKUP(A1482,ERCOT_345kv_West_ATC!G:H,2)</f>
        <v>4.133</v>
      </c>
      <c r="I1482" s="5">
        <f t="shared" si="132"/>
        <v>6</v>
      </c>
      <c r="J1482" s="4">
        <f t="shared" si="133"/>
        <v>144</v>
      </c>
      <c r="K1482" s="4">
        <f t="shared" si="136"/>
        <v>3600</v>
      </c>
      <c r="L1482" s="6">
        <f t="shared" si="137"/>
        <v>59716.800000000003</v>
      </c>
      <c r="N1482" s="22">
        <f t="shared" si="134"/>
        <v>2567.190645244691</v>
      </c>
      <c r="O1482" s="14">
        <f t="shared" si="135"/>
        <v>15476191495.326084</v>
      </c>
      <c r="Q1482" s="22"/>
      <c r="V1482" s="16"/>
      <c r="W1482" s="16"/>
      <c r="X1482" s="16"/>
      <c r="Z1482" s="15"/>
      <c r="AA1482" s="16"/>
      <c r="AB1482" s="3"/>
      <c r="AC1482" s="69"/>
      <c r="AD1482" s="3"/>
      <c r="AF1482" s="29"/>
      <c r="AG1482" s="30"/>
      <c r="AH1482" s="29"/>
      <c r="AI1482" s="29"/>
      <c r="AJ1482" s="31"/>
      <c r="AK1482" s="29"/>
      <c r="AL1482" s="30"/>
    </row>
    <row r="1483" spans="1:38">
      <c r="A1483" s="32">
        <v>41296</v>
      </c>
      <c r="B1483" s="9">
        <v>25</v>
      </c>
      <c r="C1483" s="33">
        <v>17.350000000000001</v>
      </c>
      <c r="D1483" s="34">
        <f t="shared" si="131"/>
        <v>23.261536929723469</v>
      </c>
      <c r="E1483" s="34">
        <v>3249549.5844871998</v>
      </c>
      <c r="F1483" s="3" t="e">
        <f ca="1">VLOOKUP(A1483,ERCOT_345kv_West_ATC!A:B,2)</f>
        <v>#N/A</v>
      </c>
      <c r="G1483" s="3">
        <f>VLOOKUP(A1483,ERCOT_345kv_West_ATC!G:H,2)</f>
        <v>4.141</v>
      </c>
      <c r="I1483" s="5">
        <f t="shared" si="132"/>
        <v>6</v>
      </c>
      <c r="J1483" s="4">
        <f t="shared" si="133"/>
        <v>144</v>
      </c>
      <c r="K1483" s="4">
        <f t="shared" si="136"/>
        <v>3600</v>
      </c>
      <c r="L1483" s="6">
        <f t="shared" si="137"/>
        <v>62460.000000000007</v>
      </c>
      <c r="N1483" s="22">
        <f t="shared" si="134"/>
        <v>2685.1192244390759</v>
      </c>
      <c r="O1483" s="14">
        <f t="shared" si="135"/>
        <v>15476191495.326084</v>
      </c>
      <c r="Q1483" s="22"/>
      <c r="V1483" s="16"/>
      <c r="W1483" s="16"/>
      <c r="X1483" s="16"/>
      <c r="Z1483" s="15"/>
      <c r="AA1483" s="16"/>
      <c r="AB1483" s="3"/>
      <c r="AC1483" s="69"/>
      <c r="AD1483" s="3"/>
      <c r="AF1483" s="29"/>
      <c r="AG1483" s="30"/>
      <c r="AH1483" s="29"/>
      <c r="AI1483" s="29"/>
      <c r="AJ1483" s="31"/>
      <c r="AK1483" s="29"/>
      <c r="AL1483" s="30"/>
    </row>
    <row r="1484" spans="1:38">
      <c r="A1484" s="32">
        <v>41297</v>
      </c>
      <c r="B1484" s="9">
        <v>25</v>
      </c>
      <c r="C1484" s="33">
        <v>17.5</v>
      </c>
      <c r="D1484" s="34">
        <f t="shared" si="131"/>
        <v>21.251645875104916</v>
      </c>
      <c r="E1484" s="34">
        <v>2968775.3320750701</v>
      </c>
      <c r="F1484" s="3" t="e">
        <f ca="1">VLOOKUP(A1484,ERCOT_345kv_West_ATC!A:B,2)</f>
        <v>#N/A</v>
      </c>
      <c r="G1484" s="3">
        <f>VLOOKUP(A1484,ERCOT_345kv_West_ATC!G:H,2)</f>
        <v>4.1559999999999997</v>
      </c>
      <c r="I1484" s="5">
        <f t="shared" si="132"/>
        <v>6</v>
      </c>
      <c r="J1484" s="4">
        <f t="shared" si="133"/>
        <v>144</v>
      </c>
      <c r="K1484" s="4">
        <f t="shared" si="136"/>
        <v>3600</v>
      </c>
      <c r="L1484" s="6">
        <f t="shared" si="137"/>
        <v>63000</v>
      </c>
      <c r="N1484" s="22">
        <f t="shared" si="134"/>
        <v>2964.4762749317633</v>
      </c>
      <c r="O1484" s="14">
        <f t="shared" si="135"/>
        <v>16939864428.181505</v>
      </c>
      <c r="Q1484" s="22"/>
      <c r="V1484" s="16"/>
      <c r="W1484" s="16"/>
      <c r="X1484" s="16"/>
      <c r="Z1484" s="15"/>
      <c r="AA1484" s="16"/>
      <c r="AB1484" s="3"/>
      <c r="AC1484" s="69"/>
      <c r="AD1484" s="3"/>
      <c r="AF1484" s="29"/>
      <c r="AG1484" s="30"/>
      <c r="AH1484" s="29"/>
      <c r="AI1484" s="29"/>
      <c r="AJ1484" s="31"/>
      <c r="AK1484" s="29"/>
      <c r="AL1484" s="30"/>
    </row>
    <row r="1485" spans="1:38">
      <c r="A1485" s="32">
        <v>41298</v>
      </c>
      <c r="B1485" s="9">
        <v>25</v>
      </c>
      <c r="C1485" s="33">
        <v>17.29</v>
      </c>
      <c r="D1485" s="34">
        <f t="shared" si="131"/>
        <v>21.251645875104916</v>
      </c>
      <c r="E1485" s="34">
        <v>2968775.3320750701</v>
      </c>
      <c r="F1485" s="3" t="e">
        <f ca="1">VLOOKUP(A1485,ERCOT_345kv_West_ATC!A:B,2)</f>
        <v>#N/A</v>
      </c>
      <c r="G1485" s="3">
        <f>VLOOKUP(A1485,ERCOT_345kv_West_ATC!G:H,2)</f>
        <v>4.101</v>
      </c>
      <c r="I1485" s="5">
        <f t="shared" si="132"/>
        <v>6</v>
      </c>
      <c r="J1485" s="4">
        <f t="shared" si="133"/>
        <v>144</v>
      </c>
      <c r="K1485" s="4">
        <f t="shared" si="136"/>
        <v>3600</v>
      </c>
      <c r="L1485" s="6">
        <f t="shared" si="137"/>
        <v>62244</v>
      </c>
      <c r="N1485" s="22">
        <f t="shared" si="134"/>
        <v>2928.9025596325823</v>
      </c>
      <c r="O1485" s="14">
        <f t="shared" si="135"/>
        <v>16939864428.181505</v>
      </c>
      <c r="Q1485" s="22"/>
      <c r="V1485" s="16"/>
      <c r="W1485" s="16"/>
      <c r="X1485" s="16"/>
      <c r="Z1485" s="15"/>
      <c r="AA1485" s="16"/>
      <c r="AB1485" s="3"/>
      <c r="AC1485" s="69"/>
      <c r="AD1485" s="3"/>
      <c r="AF1485" s="29"/>
      <c r="AG1485" s="30"/>
      <c r="AH1485" s="29"/>
      <c r="AI1485" s="29"/>
      <c r="AJ1485" s="31"/>
      <c r="AK1485" s="29"/>
      <c r="AL1485" s="30"/>
    </row>
    <row r="1486" spans="1:38">
      <c r="A1486" s="32">
        <v>41299</v>
      </c>
      <c r="B1486" s="9">
        <v>25</v>
      </c>
      <c r="C1486" s="33">
        <v>17.489999999999998</v>
      </c>
      <c r="D1486" s="34">
        <f t="shared" si="131"/>
        <v>21.251645875104916</v>
      </c>
      <c r="E1486" s="34">
        <v>2968775.3320750701</v>
      </c>
      <c r="F1486" s="3" t="e">
        <f ca="1">VLOOKUP(A1486,ERCOT_345kv_West_ATC!A:B,2)</f>
        <v>#N/A</v>
      </c>
      <c r="G1486" s="3">
        <f>VLOOKUP(A1486,ERCOT_345kv_West_ATC!G:H,2)</f>
        <v>4.1180000000000003</v>
      </c>
      <c r="I1486" s="5">
        <f t="shared" si="132"/>
        <v>6</v>
      </c>
      <c r="J1486" s="4">
        <f t="shared" si="133"/>
        <v>144</v>
      </c>
      <c r="K1486" s="4">
        <f t="shared" si="136"/>
        <v>3600</v>
      </c>
      <c r="L1486" s="6">
        <f t="shared" si="137"/>
        <v>62963.999999999993</v>
      </c>
      <c r="N1486" s="22">
        <f t="shared" si="134"/>
        <v>2962.7822884889451</v>
      </c>
      <c r="O1486" s="14">
        <f t="shared" si="135"/>
        <v>16939864428.181505</v>
      </c>
      <c r="Q1486" s="22"/>
      <c r="V1486" s="16"/>
      <c r="W1486" s="16"/>
      <c r="X1486" s="16"/>
      <c r="Z1486" s="15"/>
      <c r="AA1486" s="16"/>
      <c r="AB1486" s="3"/>
      <c r="AC1486" s="69"/>
      <c r="AD1486" s="3"/>
      <c r="AF1486" s="29"/>
      <c r="AG1486" s="30"/>
      <c r="AH1486" s="29"/>
      <c r="AI1486" s="29"/>
      <c r="AJ1486" s="31"/>
      <c r="AK1486" s="29"/>
      <c r="AL1486" s="30"/>
    </row>
    <row r="1487" spans="1:38">
      <c r="A1487" s="32">
        <v>41300</v>
      </c>
      <c r="B1487" s="9">
        <v>25</v>
      </c>
      <c r="C1487" s="33">
        <v>17.411405769999998</v>
      </c>
      <c r="D1487" s="34">
        <f t="shared" si="131"/>
        <v>21.251645875104916</v>
      </c>
      <c r="E1487" s="34">
        <v>2968775.3320750701</v>
      </c>
      <c r="F1487" s="3" t="e">
        <f ca="1">VLOOKUP(A1487,ERCOT_345kv_West_ATC!A:B,2)</f>
        <v>#N/A</v>
      </c>
      <c r="G1487" s="3">
        <f>VLOOKUP(A1487,ERCOT_345kv_West_ATC!G:H,2)</f>
        <v>4.1180000000000003</v>
      </c>
      <c r="I1487" s="5">
        <f t="shared" si="132"/>
        <v>6</v>
      </c>
      <c r="J1487" s="4">
        <f t="shared" si="133"/>
        <v>144</v>
      </c>
      <c r="K1487" s="4">
        <f t="shared" si="136"/>
        <v>3600</v>
      </c>
      <c r="L1487" s="6">
        <f t="shared" si="137"/>
        <v>62681.060771999997</v>
      </c>
      <c r="N1487" s="22">
        <f t="shared" si="134"/>
        <v>2949.4685324785719</v>
      </c>
      <c r="O1487" s="14">
        <f t="shared" si="135"/>
        <v>16939864428.181505</v>
      </c>
      <c r="Q1487" s="22"/>
      <c r="V1487" s="16"/>
      <c r="W1487" s="16"/>
      <c r="X1487" s="16"/>
      <c r="Z1487" s="15"/>
      <c r="AA1487" s="16"/>
      <c r="AB1487" s="3"/>
      <c r="AC1487" s="69"/>
      <c r="AD1487" s="3"/>
      <c r="AF1487" s="29"/>
      <c r="AG1487" s="30"/>
      <c r="AH1487" s="29"/>
      <c r="AI1487" s="29"/>
      <c r="AJ1487" s="31"/>
      <c r="AK1487" s="29"/>
      <c r="AL1487" s="30"/>
    </row>
    <row r="1488" spans="1:38">
      <c r="A1488" s="32">
        <v>41301</v>
      </c>
      <c r="B1488" s="9">
        <v>25</v>
      </c>
      <c r="C1488" s="33">
        <v>17.600000000000001</v>
      </c>
      <c r="D1488" s="34">
        <f t="shared" si="131"/>
        <v>21.251645875104916</v>
      </c>
      <c r="E1488" s="34">
        <v>2968775.3320750701</v>
      </c>
      <c r="F1488" s="3" t="e">
        <f ca="1">VLOOKUP(A1488,ERCOT_345kv_West_ATC!A:B,2)</f>
        <v>#N/A</v>
      </c>
      <c r="G1488" s="3">
        <f>VLOOKUP(A1488,ERCOT_345kv_West_ATC!G:H,2)</f>
        <v>4.1180000000000003</v>
      </c>
      <c r="I1488" s="5">
        <f t="shared" si="132"/>
        <v>6</v>
      </c>
      <c r="J1488" s="4">
        <f t="shared" si="133"/>
        <v>144</v>
      </c>
      <c r="K1488" s="4">
        <f t="shared" si="136"/>
        <v>3600</v>
      </c>
      <c r="L1488" s="6">
        <f t="shared" si="137"/>
        <v>63360.000000000007</v>
      </c>
      <c r="N1488" s="22">
        <f t="shared" si="134"/>
        <v>2981.4161393599452</v>
      </c>
      <c r="O1488" s="14">
        <f t="shared" si="135"/>
        <v>16939864428.181505</v>
      </c>
      <c r="Q1488" s="22"/>
      <c r="V1488" s="16"/>
      <c r="W1488" s="16"/>
      <c r="X1488" s="16"/>
      <c r="Z1488" s="15"/>
      <c r="AA1488" s="16"/>
      <c r="AB1488" s="3"/>
      <c r="AC1488" s="69"/>
      <c r="AD1488" s="3"/>
      <c r="AF1488" s="29"/>
      <c r="AG1488" s="30"/>
      <c r="AH1488" s="29"/>
      <c r="AI1488" s="29"/>
      <c r="AJ1488" s="31"/>
      <c r="AK1488" s="29"/>
      <c r="AL1488" s="30"/>
    </row>
    <row r="1489" spans="1:38">
      <c r="A1489" s="32">
        <v>41302</v>
      </c>
      <c r="B1489" s="9">
        <v>25</v>
      </c>
      <c r="C1489" s="33">
        <v>18.670000000000002</v>
      </c>
      <c r="D1489" s="34">
        <f t="shared" si="131"/>
        <v>21.251645875104916</v>
      </c>
      <c r="E1489" s="34">
        <v>2968775.3320750701</v>
      </c>
      <c r="F1489" s="3" t="e">
        <f ca="1">VLOOKUP(A1489,ERCOT_345kv_West_ATC!A:B,2)</f>
        <v>#N/A</v>
      </c>
      <c r="G1489" s="3">
        <f>VLOOKUP(A1489,ERCOT_345kv_West_ATC!G:H,2)</f>
        <v>4.0199999999999996</v>
      </c>
      <c r="I1489" s="5">
        <f t="shared" si="132"/>
        <v>6</v>
      </c>
      <c r="J1489" s="4">
        <f t="shared" si="133"/>
        <v>144</v>
      </c>
      <c r="K1489" s="4">
        <f t="shared" si="136"/>
        <v>3600</v>
      </c>
      <c r="L1489" s="6">
        <f t="shared" si="137"/>
        <v>67212</v>
      </c>
      <c r="N1489" s="22">
        <f t="shared" si="134"/>
        <v>3162.672688741487</v>
      </c>
      <c r="O1489" s="14">
        <f t="shared" si="135"/>
        <v>16939864428.181505</v>
      </c>
      <c r="Q1489" s="22"/>
      <c r="V1489" s="16"/>
      <c r="W1489" s="16"/>
      <c r="X1489" s="16"/>
      <c r="Z1489" s="15"/>
      <c r="AA1489" s="16"/>
      <c r="AB1489" s="3"/>
      <c r="AC1489" s="69"/>
      <c r="AD1489" s="3"/>
      <c r="AF1489" s="29"/>
      <c r="AG1489" s="30"/>
      <c r="AH1489" s="29"/>
      <c r="AI1489" s="29"/>
      <c r="AJ1489" s="31"/>
      <c r="AK1489" s="29"/>
      <c r="AL1489" s="30"/>
    </row>
    <row r="1490" spans="1:38">
      <c r="A1490" s="32">
        <v>41303</v>
      </c>
      <c r="B1490" s="9">
        <v>25</v>
      </c>
      <c r="C1490" s="33">
        <v>19.350000000000001</v>
      </c>
      <c r="D1490" s="34">
        <f t="shared" si="131"/>
        <v>21.251645875104916</v>
      </c>
      <c r="E1490" s="34">
        <v>2968775.3320750701</v>
      </c>
      <c r="F1490" s="3" t="e">
        <f ca="1">VLOOKUP(A1490,ERCOT_345kv_West_ATC!A:B,2)</f>
        <v>#N/A</v>
      </c>
      <c r="G1490" s="3">
        <f>VLOOKUP(A1490,ERCOT_345kv_West_ATC!G:H,2)</f>
        <v>3.9889999999999999</v>
      </c>
      <c r="I1490" s="5">
        <f t="shared" si="132"/>
        <v>6</v>
      </c>
      <c r="J1490" s="4">
        <f t="shared" si="133"/>
        <v>144</v>
      </c>
      <c r="K1490" s="4">
        <f t="shared" si="136"/>
        <v>3600</v>
      </c>
      <c r="L1490" s="6">
        <f t="shared" si="137"/>
        <v>69660</v>
      </c>
      <c r="N1490" s="22">
        <f t="shared" si="134"/>
        <v>3277.8637668531214</v>
      </c>
      <c r="O1490" s="14">
        <f t="shared" si="135"/>
        <v>16939864428.181505</v>
      </c>
      <c r="Q1490" s="22"/>
      <c r="V1490" s="16"/>
      <c r="W1490" s="16"/>
      <c r="X1490" s="16"/>
      <c r="Z1490" s="15"/>
      <c r="AA1490" s="16"/>
      <c r="AB1490" s="3"/>
      <c r="AC1490" s="69"/>
      <c r="AD1490" s="3"/>
      <c r="AF1490" s="29"/>
      <c r="AG1490" s="30"/>
      <c r="AH1490" s="29"/>
      <c r="AI1490" s="29"/>
      <c r="AJ1490" s="31"/>
      <c r="AK1490" s="29"/>
      <c r="AL1490" s="30"/>
    </row>
    <row r="1491" spans="1:38">
      <c r="A1491" s="32">
        <v>41304</v>
      </c>
      <c r="B1491" s="9">
        <v>25</v>
      </c>
      <c r="C1491" s="33">
        <v>19.45</v>
      </c>
      <c r="D1491" s="34">
        <f t="shared" si="131"/>
        <v>21.251645875104916</v>
      </c>
      <c r="E1491" s="34">
        <v>2968775.3320750701</v>
      </c>
      <c r="F1491" s="3" t="e">
        <f ca="1">VLOOKUP(A1491,ERCOT_345kv_West_ATC!A:B,2)</f>
        <v>#N/A</v>
      </c>
      <c r="G1491" s="3">
        <f>VLOOKUP(A1491,ERCOT_345kv_West_ATC!G:H,2)</f>
        <v>4.04</v>
      </c>
      <c r="I1491" s="5">
        <f t="shared" si="132"/>
        <v>6</v>
      </c>
      <c r="J1491" s="4">
        <f t="shared" si="133"/>
        <v>144</v>
      </c>
      <c r="K1491" s="4">
        <f t="shared" si="136"/>
        <v>3600</v>
      </c>
      <c r="L1491" s="6">
        <f t="shared" si="137"/>
        <v>70020</v>
      </c>
      <c r="N1491" s="22">
        <f t="shared" si="134"/>
        <v>3294.8036312813028</v>
      </c>
      <c r="O1491" s="14">
        <f t="shared" si="135"/>
        <v>16939864428.181505</v>
      </c>
      <c r="Q1491" s="22"/>
      <c r="V1491" s="16"/>
      <c r="W1491" s="16"/>
      <c r="X1491" s="16"/>
      <c r="Z1491" s="15"/>
      <c r="AA1491" s="16"/>
      <c r="AB1491" s="3"/>
      <c r="AC1491" s="69"/>
      <c r="AD1491" s="3"/>
      <c r="AF1491" s="29"/>
      <c r="AG1491" s="30"/>
      <c r="AH1491" s="29"/>
      <c r="AI1491" s="29"/>
      <c r="AJ1491" s="31"/>
      <c r="AK1491" s="29"/>
      <c r="AL1491" s="30"/>
    </row>
    <row r="1492" spans="1:38">
      <c r="A1492" s="32">
        <v>41305</v>
      </c>
      <c r="B1492" s="9">
        <v>25</v>
      </c>
      <c r="C1492" s="33">
        <v>20.46</v>
      </c>
      <c r="D1492" s="34">
        <f t="shared" si="131"/>
        <v>21.251645875104916</v>
      </c>
      <c r="E1492" s="34">
        <v>2968775.3320750701</v>
      </c>
      <c r="F1492" s="3" t="e">
        <f ca="1">VLOOKUP(A1492,ERCOT_345kv_West_ATC!A:B,2)</f>
        <v>#N/A</v>
      </c>
      <c r="G1492" s="3">
        <f>VLOOKUP(A1492,ERCOT_345kv_West_ATC!G:H,2)</f>
        <v>4.0460000000000003</v>
      </c>
      <c r="I1492" s="5">
        <f t="shared" si="132"/>
        <v>6</v>
      </c>
      <c r="J1492" s="4">
        <f t="shared" si="133"/>
        <v>144</v>
      </c>
      <c r="K1492" s="4">
        <f t="shared" si="136"/>
        <v>3600</v>
      </c>
      <c r="L1492" s="6">
        <f t="shared" si="137"/>
        <v>73656</v>
      </c>
      <c r="N1492" s="22">
        <f t="shared" si="134"/>
        <v>3465.896262005936</v>
      </c>
      <c r="O1492" s="14">
        <f t="shared" si="135"/>
        <v>16939864428.181505</v>
      </c>
      <c r="Q1492" s="22"/>
      <c r="V1492" s="16"/>
      <c r="W1492" s="16"/>
      <c r="X1492" s="16"/>
      <c r="Z1492" s="15"/>
      <c r="AA1492" s="16"/>
      <c r="AB1492" s="3"/>
      <c r="AC1492" s="69"/>
      <c r="AD1492" s="3"/>
      <c r="AF1492" s="29"/>
      <c r="AG1492" s="30"/>
      <c r="AH1492" s="29"/>
      <c r="AI1492" s="29"/>
      <c r="AJ1492" s="31"/>
      <c r="AK1492" s="29"/>
      <c r="AL1492" s="30"/>
    </row>
    <row r="1493" spans="1:38">
      <c r="A1493" s="32">
        <v>41306</v>
      </c>
      <c r="B1493" s="9">
        <v>25</v>
      </c>
      <c r="C1493" s="33">
        <v>20.36314252</v>
      </c>
      <c r="D1493" s="34">
        <f t="shared" si="131"/>
        <v>21.251645875104916</v>
      </c>
      <c r="E1493" s="34">
        <v>2968775.3320750701</v>
      </c>
      <c r="F1493" s="3" t="e">
        <f ca="1">VLOOKUP(A1493,ERCOT_345kv_West_ATC!A:B,2)</f>
        <v>#N/A</v>
      </c>
      <c r="G1493" s="3">
        <f>VLOOKUP(A1493,ERCOT_345kv_West_ATC!G:H,2)</f>
        <v>4.01</v>
      </c>
      <c r="I1493" s="5">
        <f t="shared" si="132"/>
        <v>6</v>
      </c>
      <c r="J1493" s="4">
        <f t="shared" si="133"/>
        <v>144</v>
      </c>
      <c r="K1493" s="4">
        <f t="shared" si="136"/>
        <v>3600</v>
      </c>
      <c r="L1493" s="6">
        <f t="shared" si="137"/>
        <v>73307.313072000004</v>
      </c>
      <c r="N1493" s="22">
        <f t="shared" si="134"/>
        <v>3449.4887362053832</v>
      </c>
      <c r="O1493" s="14">
        <f t="shared" si="135"/>
        <v>16939864428.181505</v>
      </c>
      <c r="Q1493" s="22"/>
      <c r="V1493" s="16"/>
      <c r="W1493" s="16"/>
      <c r="X1493" s="16"/>
      <c r="Z1493" s="15"/>
      <c r="AA1493" s="16"/>
      <c r="AB1493" s="3"/>
      <c r="AC1493" s="69"/>
      <c r="AD1493" s="3"/>
      <c r="AF1493" s="29"/>
      <c r="AG1493" s="30"/>
      <c r="AH1493" s="29"/>
      <c r="AI1493" s="29"/>
      <c r="AJ1493" s="31"/>
      <c r="AK1493" s="29"/>
      <c r="AL1493" s="30"/>
    </row>
    <row r="1494" spans="1:38">
      <c r="A1494" s="32">
        <v>41307</v>
      </c>
      <c r="B1494" s="9">
        <v>25</v>
      </c>
      <c r="C1494" s="33">
        <v>19.82120978</v>
      </c>
      <c r="D1494" s="34">
        <f t="shared" si="131"/>
        <v>21.251645875104916</v>
      </c>
      <c r="E1494" s="34">
        <v>2968775.3320750701</v>
      </c>
      <c r="F1494" s="3" t="e">
        <f ca="1">VLOOKUP(A1494,ERCOT_345kv_West_ATC!A:B,2)</f>
        <v>#N/A</v>
      </c>
      <c r="G1494" s="3">
        <f>VLOOKUP(A1494,ERCOT_345kv_West_ATC!G:H,2)</f>
        <v>4.01</v>
      </c>
      <c r="I1494" s="5">
        <f t="shared" si="132"/>
        <v>6</v>
      </c>
      <c r="J1494" s="4">
        <f t="shared" si="133"/>
        <v>144</v>
      </c>
      <c r="K1494" s="4">
        <f t="shared" si="136"/>
        <v>3600</v>
      </c>
      <c r="L1494" s="6">
        <f t="shared" si="137"/>
        <v>71356.355207999994</v>
      </c>
      <c r="N1494" s="22">
        <f t="shared" si="134"/>
        <v>3357.6860647574536</v>
      </c>
      <c r="O1494" s="14">
        <f t="shared" si="135"/>
        <v>16939864428.181505</v>
      </c>
      <c r="Q1494" s="22"/>
      <c r="V1494" s="16"/>
      <c r="W1494" s="16"/>
      <c r="X1494" s="16"/>
      <c r="Z1494" s="15"/>
      <c r="AA1494" s="16"/>
      <c r="AB1494" s="3"/>
      <c r="AC1494" s="69"/>
      <c r="AD1494" s="3"/>
      <c r="AF1494" s="29"/>
      <c r="AG1494" s="30"/>
      <c r="AH1494" s="29"/>
      <c r="AI1494" s="29"/>
      <c r="AJ1494" s="31"/>
      <c r="AK1494" s="29"/>
      <c r="AL1494" s="30"/>
    </row>
    <row r="1495" spans="1:38">
      <c r="A1495" s="32">
        <v>41308</v>
      </c>
      <c r="B1495" s="9">
        <v>25</v>
      </c>
      <c r="C1495" s="33">
        <v>20.295999999999999</v>
      </c>
      <c r="D1495" s="34">
        <f t="shared" si="131"/>
        <v>21.251645875104916</v>
      </c>
      <c r="E1495" s="34">
        <v>2968775.3320750701</v>
      </c>
      <c r="F1495" s="3" t="e">
        <f ca="1">VLOOKUP(A1495,ERCOT_345kv_West_ATC!A:B,2)</f>
        <v>#N/A</v>
      </c>
      <c r="G1495" s="3">
        <f>VLOOKUP(A1495,ERCOT_345kv_West_ATC!G:H,2)</f>
        <v>4.01</v>
      </c>
      <c r="I1495" s="5">
        <f t="shared" si="132"/>
        <v>6</v>
      </c>
      <c r="J1495" s="4">
        <f t="shared" si="133"/>
        <v>144</v>
      </c>
      <c r="K1495" s="4">
        <f t="shared" si="136"/>
        <v>3600</v>
      </c>
      <c r="L1495" s="6">
        <f t="shared" si="137"/>
        <v>73065.599999999991</v>
      </c>
      <c r="N1495" s="22">
        <f t="shared" si="134"/>
        <v>3438.1148843437181</v>
      </c>
      <c r="O1495" s="14">
        <f t="shared" si="135"/>
        <v>16939864428.181505</v>
      </c>
      <c r="Q1495" s="22"/>
      <c r="V1495" s="16"/>
      <c r="W1495" s="16"/>
      <c r="X1495" s="16"/>
      <c r="Z1495" s="15"/>
      <c r="AA1495" s="16"/>
      <c r="AB1495" s="3"/>
      <c r="AC1495" s="69"/>
      <c r="AD1495" s="3"/>
      <c r="AF1495" s="29"/>
      <c r="AG1495" s="30"/>
      <c r="AH1495" s="29"/>
      <c r="AI1495" s="29"/>
      <c r="AJ1495" s="31"/>
      <c r="AK1495" s="29"/>
      <c r="AL1495" s="30"/>
    </row>
    <row r="1496" spans="1:38">
      <c r="A1496" s="32">
        <v>41309</v>
      </c>
      <c r="B1496" s="9">
        <v>25</v>
      </c>
      <c r="C1496" s="33">
        <v>20.3</v>
      </c>
      <c r="D1496" s="34">
        <f t="shared" si="131"/>
        <v>21.251645875104916</v>
      </c>
      <c r="E1496" s="34">
        <v>2968775.3320750701</v>
      </c>
      <c r="F1496" s="3" t="e">
        <f ca="1">VLOOKUP(A1496,ERCOT_345kv_West_ATC!A:B,2)</f>
        <v>#N/A</v>
      </c>
      <c r="G1496" s="3">
        <f>VLOOKUP(A1496,ERCOT_345kv_West_ATC!G:H,2)</f>
        <v>4.0339999999999998</v>
      </c>
      <c r="I1496" s="5">
        <f t="shared" si="132"/>
        <v>6</v>
      </c>
      <c r="J1496" s="4">
        <f t="shared" si="133"/>
        <v>144</v>
      </c>
      <c r="K1496" s="4">
        <f t="shared" si="136"/>
        <v>3600</v>
      </c>
      <c r="L1496" s="6">
        <f t="shared" si="137"/>
        <v>73080</v>
      </c>
      <c r="N1496" s="22">
        <f t="shared" si="134"/>
        <v>3438.7924789208455</v>
      </c>
      <c r="O1496" s="14">
        <f t="shared" si="135"/>
        <v>16939864428.181505</v>
      </c>
      <c r="Q1496" s="22"/>
      <c r="V1496" s="16"/>
      <c r="W1496" s="16"/>
      <c r="X1496" s="16"/>
      <c r="Z1496" s="15"/>
      <c r="AA1496" s="16"/>
      <c r="AB1496" s="3"/>
      <c r="AC1496" s="69"/>
      <c r="AD1496" s="3"/>
      <c r="AF1496" s="29"/>
      <c r="AG1496" s="30"/>
      <c r="AH1496" s="29"/>
      <c r="AI1496" s="29"/>
      <c r="AJ1496" s="31"/>
      <c r="AK1496" s="29"/>
      <c r="AL1496" s="30"/>
    </row>
    <row r="1497" spans="1:38">
      <c r="A1497" s="32">
        <v>41310</v>
      </c>
      <c r="B1497" s="9">
        <v>25</v>
      </c>
      <c r="C1497" s="33">
        <v>20.512</v>
      </c>
      <c r="D1497" s="34">
        <f t="shared" si="131"/>
        <v>23.447046571046858</v>
      </c>
      <c r="E1497" s="34">
        <v>3275464.58656561</v>
      </c>
      <c r="F1497" s="3" t="e">
        <f ca="1">VLOOKUP(A1497,ERCOT_345kv_West_ATC!A:B,2)</f>
        <v>#N/A</v>
      </c>
      <c r="G1497" s="3">
        <f>VLOOKUP(A1497,ERCOT_345kv_West_ATC!G:H,2)</f>
        <v>4.0819999999999999</v>
      </c>
      <c r="I1497" s="5">
        <f t="shared" si="132"/>
        <v>6</v>
      </c>
      <c r="J1497" s="4">
        <f t="shared" si="133"/>
        <v>144</v>
      </c>
      <c r="K1497" s="4">
        <f t="shared" si="136"/>
        <v>3600</v>
      </c>
      <c r="L1497" s="6">
        <f t="shared" si="137"/>
        <v>73843.199999999997</v>
      </c>
      <c r="N1497" s="22">
        <f t="shared" si="134"/>
        <v>3149.3604013728482</v>
      </c>
      <c r="O1497" s="14">
        <f t="shared" si="135"/>
        <v>15353746106.536898</v>
      </c>
      <c r="Q1497" s="22"/>
      <c r="V1497" s="16"/>
      <c r="W1497" s="16"/>
      <c r="X1497" s="16"/>
      <c r="Z1497" s="15"/>
      <c r="AA1497" s="16"/>
      <c r="AB1497" s="3"/>
      <c r="AC1497" s="69"/>
      <c r="AD1497" s="3"/>
      <c r="AF1497" s="29"/>
      <c r="AG1497" s="30"/>
      <c r="AH1497" s="29"/>
      <c r="AI1497" s="29"/>
      <c r="AJ1497" s="31"/>
      <c r="AK1497" s="29"/>
      <c r="AL1497" s="30"/>
    </row>
    <row r="1498" spans="1:38">
      <c r="A1498" s="32">
        <v>41311</v>
      </c>
      <c r="B1498" s="9">
        <v>25</v>
      </c>
      <c r="C1498" s="33">
        <v>20.91</v>
      </c>
      <c r="D1498" s="34">
        <f t="shared" si="131"/>
        <v>23.447046571046858</v>
      </c>
      <c r="E1498" s="34">
        <v>3275464.58656561</v>
      </c>
      <c r="F1498" s="3" t="e">
        <f ca="1">VLOOKUP(A1498,ERCOT_345kv_West_ATC!A:B,2)</f>
        <v>#N/A</v>
      </c>
      <c r="G1498" s="3">
        <f>VLOOKUP(A1498,ERCOT_345kv_West_ATC!G:H,2)</f>
        <v>4.08</v>
      </c>
      <c r="I1498" s="5">
        <f t="shared" si="132"/>
        <v>6</v>
      </c>
      <c r="J1498" s="4">
        <f t="shared" si="133"/>
        <v>144</v>
      </c>
      <c r="K1498" s="4">
        <f t="shared" si="136"/>
        <v>3600</v>
      </c>
      <c r="L1498" s="6">
        <f t="shared" si="137"/>
        <v>75276</v>
      </c>
      <c r="N1498" s="22">
        <f t="shared" si="134"/>
        <v>3210.468310876865</v>
      </c>
      <c r="O1498" s="14">
        <f t="shared" si="135"/>
        <v>15353746106.536898</v>
      </c>
      <c r="Q1498" s="22"/>
      <c r="V1498" s="16"/>
      <c r="W1498" s="16"/>
      <c r="X1498" s="16"/>
      <c r="Z1498" s="15"/>
      <c r="AA1498" s="16"/>
      <c r="AB1498" s="3"/>
      <c r="AC1498" s="69"/>
      <c r="AD1498" s="3"/>
      <c r="AF1498" s="29"/>
      <c r="AG1498" s="30"/>
      <c r="AH1498" s="29"/>
      <c r="AI1498" s="29"/>
      <c r="AJ1498" s="31"/>
      <c r="AK1498" s="29"/>
      <c r="AL1498" s="30"/>
    </row>
    <row r="1499" spans="1:38">
      <c r="A1499" s="32">
        <v>41312</v>
      </c>
      <c r="B1499" s="9">
        <v>25</v>
      </c>
      <c r="C1499" s="33">
        <v>21.71</v>
      </c>
      <c r="D1499" s="34">
        <f t="shared" si="131"/>
        <v>23.447046571046858</v>
      </c>
      <c r="E1499" s="34">
        <v>3275464.58656561</v>
      </c>
      <c r="F1499" s="3" t="e">
        <f ca="1">VLOOKUP(A1499,ERCOT_345kv_West_ATC!A:B,2)</f>
        <v>#N/A</v>
      </c>
      <c r="G1499" s="3">
        <f>VLOOKUP(A1499,ERCOT_345kv_West_ATC!G:H,2)</f>
        <v>4.01</v>
      </c>
      <c r="I1499" s="5">
        <f t="shared" si="132"/>
        <v>6</v>
      </c>
      <c r="J1499" s="4">
        <f t="shared" si="133"/>
        <v>144</v>
      </c>
      <c r="K1499" s="4">
        <f t="shared" si="136"/>
        <v>3600</v>
      </c>
      <c r="L1499" s="6">
        <f t="shared" si="137"/>
        <v>78156</v>
      </c>
      <c r="N1499" s="22">
        <f t="shared" si="134"/>
        <v>3333.2982797291602</v>
      </c>
      <c r="O1499" s="14">
        <f t="shared" si="135"/>
        <v>15353746106.536898</v>
      </c>
      <c r="Q1499" s="22"/>
      <c r="V1499" s="16"/>
      <c r="W1499" s="16"/>
      <c r="X1499" s="16"/>
      <c r="Z1499" s="15"/>
      <c r="AA1499" s="16"/>
      <c r="AB1499" s="3"/>
      <c r="AC1499" s="69"/>
      <c r="AD1499" s="3"/>
      <c r="AF1499" s="29"/>
      <c r="AG1499" s="30"/>
      <c r="AH1499" s="29"/>
      <c r="AI1499" s="29"/>
      <c r="AJ1499" s="31"/>
      <c r="AK1499" s="29"/>
      <c r="AL1499" s="30"/>
    </row>
    <row r="1500" spans="1:38">
      <c r="A1500" s="32">
        <v>41313</v>
      </c>
      <c r="B1500" s="9">
        <v>25</v>
      </c>
      <c r="C1500" s="33">
        <v>22.40097068</v>
      </c>
      <c r="D1500" s="34">
        <f t="shared" si="131"/>
        <v>23.447046571046858</v>
      </c>
      <c r="E1500" s="34">
        <v>3275464.58656561</v>
      </c>
      <c r="F1500" s="3" t="e">
        <f ca="1">VLOOKUP(A1500,ERCOT_345kv_West_ATC!A:B,2)</f>
        <v>#N/A</v>
      </c>
      <c r="G1500" s="3">
        <f>VLOOKUP(A1500,ERCOT_345kv_West_ATC!G:H,2)</f>
        <v>4.01</v>
      </c>
      <c r="I1500" s="5">
        <f t="shared" si="132"/>
        <v>6</v>
      </c>
      <c r="J1500" s="4">
        <f t="shared" si="133"/>
        <v>144</v>
      </c>
      <c r="K1500" s="4">
        <f t="shared" si="136"/>
        <v>3600</v>
      </c>
      <c r="L1500" s="6">
        <f t="shared" si="137"/>
        <v>80643.494447999998</v>
      </c>
      <c r="N1500" s="22">
        <f t="shared" si="134"/>
        <v>3439.3881636069718</v>
      </c>
      <c r="O1500" s="14">
        <f t="shared" si="135"/>
        <v>15353746106.536898</v>
      </c>
      <c r="Q1500" s="22"/>
      <c r="V1500" s="16"/>
      <c r="W1500" s="16"/>
      <c r="X1500" s="16"/>
      <c r="Z1500" s="15"/>
      <c r="AA1500" s="16"/>
      <c r="AB1500" s="3"/>
      <c r="AC1500" s="69"/>
      <c r="AD1500" s="3"/>
      <c r="AF1500" s="29"/>
      <c r="AG1500" s="30"/>
      <c r="AH1500" s="29"/>
      <c r="AI1500" s="29"/>
      <c r="AJ1500" s="31"/>
      <c r="AK1500" s="29"/>
      <c r="AL1500" s="30"/>
    </row>
    <row r="1501" spans="1:38">
      <c r="A1501" s="32">
        <v>41314</v>
      </c>
      <c r="B1501" s="9">
        <v>25</v>
      </c>
      <c r="C1501" s="33">
        <v>23.13356551</v>
      </c>
      <c r="D1501" s="34">
        <f t="shared" si="131"/>
        <v>23.447046571046858</v>
      </c>
      <c r="E1501" s="34">
        <v>3275464.58656561</v>
      </c>
      <c r="F1501" s="3" t="e">
        <f ca="1">VLOOKUP(A1501,ERCOT_345kv_West_ATC!A:B,2)</f>
        <v>#N/A</v>
      </c>
      <c r="G1501" s="3">
        <f>VLOOKUP(A1501,ERCOT_345kv_West_ATC!G:H,2)</f>
        <v>4.01</v>
      </c>
      <c r="I1501" s="5">
        <f t="shared" si="132"/>
        <v>6</v>
      </c>
      <c r="J1501" s="4">
        <f t="shared" si="133"/>
        <v>144</v>
      </c>
      <c r="K1501" s="4">
        <f t="shared" si="136"/>
        <v>3600</v>
      </c>
      <c r="L1501" s="6">
        <f t="shared" si="137"/>
        <v>83280.835835999998</v>
      </c>
      <c r="N1501" s="22">
        <f t="shared" si="134"/>
        <v>3551.8689137947872</v>
      </c>
      <c r="O1501" s="14">
        <f t="shared" si="135"/>
        <v>15353746106.536898</v>
      </c>
      <c r="Q1501" s="22"/>
      <c r="V1501" s="16"/>
      <c r="W1501" s="16"/>
      <c r="X1501" s="16"/>
      <c r="Z1501" s="15"/>
      <c r="AA1501" s="16"/>
      <c r="AB1501" s="3"/>
      <c r="AC1501" s="69"/>
      <c r="AD1501" s="3"/>
      <c r="AF1501" s="29"/>
      <c r="AG1501" s="30"/>
      <c r="AH1501" s="29"/>
      <c r="AI1501" s="29"/>
      <c r="AJ1501" s="31"/>
      <c r="AK1501" s="29"/>
      <c r="AL1501" s="30"/>
    </row>
    <row r="1502" spans="1:38">
      <c r="A1502" s="32">
        <v>41315</v>
      </c>
      <c r="B1502" s="9">
        <v>25</v>
      </c>
      <c r="C1502" s="33">
        <v>23.66</v>
      </c>
      <c r="D1502" s="34">
        <f t="shared" si="131"/>
        <v>23.447046571046858</v>
      </c>
      <c r="E1502" s="34">
        <v>3275464.58656561</v>
      </c>
      <c r="F1502" s="3" t="e">
        <f ca="1">VLOOKUP(A1502,ERCOT_345kv_West_ATC!A:B,2)</f>
        <v>#N/A</v>
      </c>
      <c r="G1502" s="3">
        <f>VLOOKUP(A1502,ERCOT_345kv_West_ATC!G:H,2)</f>
        <v>4.01</v>
      </c>
      <c r="I1502" s="5">
        <f t="shared" si="132"/>
        <v>6</v>
      </c>
      <c r="J1502" s="4">
        <f t="shared" si="133"/>
        <v>144</v>
      </c>
      <c r="K1502" s="4">
        <f t="shared" si="136"/>
        <v>3600</v>
      </c>
      <c r="L1502" s="6">
        <f t="shared" si="137"/>
        <v>85176</v>
      </c>
      <c r="N1502" s="22">
        <f t="shared" si="134"/>
        <v>3632.6963288066299</v>
      </c>
      <c r="O1502" s="14">
        <f t="shared" si="135"/>
        <v>15353746106.536898</v>
      </c>
      <c r="Q1502" s="22"/>
      <c r="V1502" s="16"/>
      <c r="W1502" s="16"/>
      <c r="X1502" s="16"/>
      <c r="Z1502" s="15"/>
      <c r="AA1502" s="16"/>
      <c r="AB1502" s="3"/>
      <c r="AC1502" s="69"/>
      <c r="AD1502" s="3"/>
      <c r="AF1502" s="29"/>
      <c r="AG1502" s="30"/>
      <c r="AH1502" s="29"/>
      <c r="AI1502" s="29"/>
      <c r="AJ1502" s="31"/>
      <c r="AK1502" s="29"/>
      <c r="AL1502" s="30"/>
    </row>
    <row r="1503" spans="1:38">
      <c r="A1503" s="32">
        <v>41316</v>
      </c>
      <c r="B1503" s="9">
        <v>25</v>
      </c>
      <c r="C1503" s="33">
        <v>23.94</v>
      </c>
      <c r="D1503" s="34">
        <f t="shared" si="131"/>
        <v>23.447046571046858</v>
      </c>
      <c r="E1503" s="34">
        <v>3275464.58656561</v>
      </c>
      <c r="F1503" s="3" t="e">
        <f ca="1">VLOOKUP(A1503,ERCOT_345kv_West_ATC!A:B,2)</f>
        <v>#N/A</v>
      </c>
      <c r="G1503" s="3">
        <f>VLOOKUP(A1503,ERCOT_345kv_West_ATC!G:H,2)</f>
        <v>4.0309999999999997</v>
      </c>
      <c r="I1503" s="5">
        <f t="shared" si="132"/>
        <v>6</v>
      </c>
      <c r="J1503" s="4">
        <f t="shared" si="133"/>
        <v>144</v>
      </c>
      <c r="K1503" s="4">
        <f t="shared" si="136"/>
        <v>3600</v>
      </c>
      <c r="L1503" s="6">
        <f t="shared" si="137"/>
        <v>86184</v>
      </c>
      <c r="N1503" s="22">
        <f t="shared" si="134"/>
        <v>3675.6868179049334</v>
      </c>
      <c r="O1503" s="14">
        <f t="shared" si="135"/>
        <v>15353746106.536898</v>
      </c>
      <c r="Q1503" s="22"/>
      <c r="V1503" s="16"/>
      <c r="W1503" s="16"/>
      <c r="X1503" s="16"/>
      <c r="Z1503" s="15"/>
      <c r="AA1503" s="16"/>
      <c r="AB1503" s="3"/>
      <c r="AC1503" s="69"/>
      <c r="AD1503" s="3"/>
      <c r="AF1503" s="29"/>
      <c r="AG1503" s="30"/>
      <c r="AH1503" s="29"/>
      <c r="AI1503" s="29"/>
      <c r="AJ1503" s="31"/>
      <c r="AK1503" s="29"/>
      <c r="AL1503" s="30"/>
    </row>
    <row r="1504" spans="1:38">
      <c r="A1504" s="32">
        <v>41317</v>
      </c>
      <c r="B1504" s="9">
        <v>25</v>
      </c>
      <c r="C1504" s="33">
        <v>25.466000000000001</v>
      </c>
      <c r="D1504" s="34">
        <f t="shared" si="131"/>
        <v>23.447046571046858</v>
      </c>
      <c r="E1504" s="34">
        <v>3275464.58656561</v>
      </c>
      <c r="F1504" s="3" t="e">
        <f ca="1">VLOOKUP(A1504,ERCOT_345kv_West_ATC!A:B,2)</f>
        <v>#N/A</v>
      </c>
      <c r="G1504" s="3">
        <f>VLOOKUP(A1504,ERCOT_345kv_West_ATC!G:H,2)</f>
        <v>3.988</v>
      </c>
      <c r="I1504" s="5">
        <f t="shared" si="132"/>
        <v>6</v>
      </c>
      <c r="J1504" s="4">
        <f t="shared" si="133"/>
        <v>144</v>
      </c>
      <c r="K1504" s="4">
        <f t="shared" si="136"/>
        <v>3600</v>
      </c>
      <c r="L1504" s="6">
        <f t="shared" si="137"/>
        <v>91677.6</v>
      </c>
      <c r="N1504" s="22">
        <f t="shared" si="134"/>
        <v>3909.9849834906863</v>
      </c>
      <c r="O1504" s="14">
        <f t="shared" si="135"/>
        <v>15353746106.536898</v>
      </c>
      <c r="Q1504" s="22"/>
      <c r="V1504" s="16"/>
      <c r="W1504" s="16"/>
      <c r="X1504" s="16"/>
      <c r="Z1504" s="15"/>
      <c r="AA1504" s="16"/>
      <c r="AB1504" s="3"/>
      <c r="AC1504" s="69"/>
      <c r="AD1504" s="3"/>
      <c r="AF1504" s="29"/>
      <c r="AG1504" s="30"/>
      <c r="AH1504" s="29"/>
      <c r="AI1504" s="29"/>
      <c r="AJ1504" s="31"/>
      <c r="AK1504" s="29"/>
      <c r="AL1504" s="30"/>
    </row>
    <row r="1505" spans="1:38">
      <c r="A1505" s="32">
        <v>41318</v>
      </c>
      <c r="B1505" s="9">
        <v>25</v>
      </c>
      <c r="C1505" s="33">
        <v>25.09</v>
      </c>
      <c r="D1505" s="34">
        <f t="shared" si="131"/>
        <v>23.447046571046858</v>
      </c>
      <c r="E1505" s="34">
        <v>3275464.58656561</v>
      </c>
      <c r="F1505" s="3" t="e">
        <f ca="1">VLOOKUP(A1505,ERCOT_345kv_West_ATC!A:B,2)</f>
        <v>#N/A</v>
      </c>
      <c r="G1505" s="3">
        <f>VLOOKUP(A1505,ERCOT_345kv_West_ATC!G:H,2)</f>
        <v>4.0389999999999997</v>
      </c>
      <c r="I1505" s="5">
        <f t="shared" si="132"/>
        <v>6</v>
      </c>
      <c r="J1505" s="4">
        <f t="shared" si="133"/>
        <v>144</v>
      </c>
      <c r="K1505" s="4">
        <f t="shared" si="136"/>
        <v>3600</v>
      </c>
      <c r="L1505" s="6">
        <f t="shared" si="137"/>
        <v>90324</v>
      </c>
      <c r="N1505" s="22">
        <f t="shared" si="134"/>
        <v>3852.2548981301074</v>
      </c>
      <c r="O1505" s="14">
        <f t="shared" si="135"/>
        <v>15353746106.536898</v>
      </c>
      <c r="Q1505" s="22"/>
      <c r="V1505" s="16"/>
      <c r="W1505" s="16"/>
      <c r="X1505" s="16"/>
      <c r="Z1505" s="15"/>
      <c r="AA1505" s="16"/>
      <c r="AB1505" s="3"/>
      <c r="AC1505" s="69"/>
      <c r="AD1505" s="3"/>
      <c r="AF1505" s="29"/>
      <c r="AG1505" s="30"/>
      <c r="AH1505" s="29"/>
      <c r="AI1505" s="29"/>
      <c r="AJ1505" s="31"/>
      <c r="AK1505" s="29"/>
      <c r="AL1505" s="30"/>
    </row>
    <row r="1506" spans="1:38">
      <c r="A1506" s="32">
        <v>41319</v>
      </c>
      <c r="B1506" s="9">
        <v>25</v>
      </c>
      <c r="C1506" s="33">
        <v>27.4</v>
      </c>
      <c r="D1506" s="34">
        <f t="shared" si="131"/>
        <v>23.447046571046858</v>
      </c>
      <c r="E1506" s="34">
        <v>3275464.58656561</v>
      </c>
      <c r="F1506" s="3" t="e">
        <f ca="1">VLOOKUP(A1506,ERCOT_345kv_West_ATC!A:B,2)</f>
        <v>#N/A</v>
      </c>
      <c r="G1506" s="3">
        <f>VLOOKUP(A1506,ERCOT_345kv_West_ATC!G:H,2)</f>
        <v>3.9540000000000002</v>
      </c>
      <c r="I1506" s="5">
        <f t="shared" si="132"/>
        <v>6</v>
      </c>
      <c r="J1506" s="4">
        <f t="shared" si="133"/>
        <v>144</v>
      </c>
      <c r="K1506" s="4">
        <f t="shared" si="136"/>
        <v>3600</v>
      </c>
      <c r="L1506" s="6">
        <f t="shared" si="137"/>
        <v>98640</v>
      </c>
      <c r="N1506" s="22">
        <f t="shared" si="134"/>
        <v>4206.9264331911099</v>
      </c>
      <c r="O1506" s="14">
        <f t="shared" si="135"/>
        <v>15353746106.536898</v>
      </c>
      <c r="Q1506" s="22"/>
      <c r="V1506" s="16"/>
      <c r="W1506" s="16"/>
      <c r="X1506" s="16"/>
      <c r="Z1506" s="15"/>
      <c r="AA1506" s="16"/>
      <c r="AB1506" s="3"/>
      <c r="AC1506" s="69"/>
      <c r="AD1506" s="3"/>
      <c r="AF1506" s="29"/>
      <c r="AG1506" s="30"/>
      <c r="AH1506" s="29"/>
      <c r="AI1506" s="29"/>
      <c r="AJ1506" s="31"/>
      <c r="AK1506" s="29"/>
      <c r="AL1506" s="30"/>
    </row>
    <row r="1507" spans="1:38">
      <c r="A1507" s="32">
        <v>41320</v>
      </c>
      <c r="B1507" s="9">
        <v>25</v>
      </c>
      <c r="C1507" s="33">
        <v>27</v>
      </c>
      <c r="D1507" s="34">
        <f t="shared" ref="D1507:D1570" si="138">((2^256)/(2^208*65535)/600)*E1507/(10^12)</f>
        <v>23.447046571046858</v>
      </c>
      <c r="E1507" s="34">
        <v>3275464.58656561</v>
      </c>
      <c r="F1507" s="3" t="e">
        <f ca="1">VLOOKUP(A1507,ERCOT_345kv_West_ATC!A:B,2)</f>
        <v>#N/A</v>
      </c>
      <c r="G1507" s="3">
        <f>VLOOKUP(A1507,ERCOT_345kv_West_ATC!G:H,2)</f>
        <v>3.931</v>
      </c>
      <c r="I1507" s="5">
        <f t="shared" si="132"/>
        <v>6</v>
      </c>
      <c r="J1507" s="4">
        <f t="shared" si="133"/>
        <v>144</v>
      </c>
      <c r="K1507" s="4">
        <f t="shared" si="136"/>
        <v>3600</v>
      </c>
      <c r="L1507" s="6">
        <f t="shared" si="137"/>
        <v>97200</v>
      </c>
      <c r="N1507" s="22">
        <f t="shared" si="134"/>
        <v>4145.5114487649626</v>
      </c>
      <c r="O1507" s="14">
        <f t="shared" si="135"/>
        <v>15353746106.536898</v>
      </c>
      <c r="Q1507" s="22"/>
      <c r="V1507" s="16"/>
      <c r="W1507" s="16"/>
      <c r="X1507" s="16"/>
      <c r="Z1507" s="15"/>
      <c r="AA1507" s="16"/>
      <c r="AB1507" s="3"/>
      <c r="AC1507" s="69"/>
      <c r="AD1507" s="3"/>
      <c r="AF1507" s="29"/>
      <c r="AG1507" s="30"/>
      <c r="AH1507" s="29"/>
      <c r="AI1507" s="29"/>
      <c r="AJ1507" s="31"/>
      <c r="AK1507" s="29"/>
      <c r="AL1507" s="30"/>
    </row>
    <row r="1508" spans="1:38">
      <c r="A1508" s="32">
        <v>41321</v>
      </c>
      <c r="B1508" s="9">
        <v>25</v>
      </c>
      <c r="C1508" s="33">
        <v>27.5</v>
      </c>
      <c r="D1508" s="34">
        <f t="shared" si="138"/>
        <v>23.447046571046858</v>
      </c>
      <c r="E1508" s="34">
        <v>3275464.58656561</v>
      </c>
      <c r="F1508" s="3" t="e">
        <f ca="1">VLOOKUP(A1508,ERCOT_345kv_West_ATC!A:B,2)</f>
        <v>#N/A</v>
      </c>
      <c r="G1508" s="3">
        <f>VLOOKUP(A1508,ERCOT_345kv_West_ATC!G:H,2)</f>
        <v>3.931</v>
      </c>
      <c r="I1508" s="5">
        <f t="shared" ref="I1508:I1571" si="139">60/10</f>
        <v>6</v>
      </c>
      <c r="J1508" s="4">
        <f t="shared" ref="J1508:J1571" si="140">I1508*24</f>
        <v>144</v>
      </c>
      <c r="K1508" s="4">
        <f t="shared" si="136"/>
        <v>3600</v>
      </c>
      <c r="L1508" s="6">
        <f t="shared" si="137"/>
        <v>99000</v>
      </c>
      <c r="N1508" s="22">
        <f t="shared" ref="N1508:N1571" si="141">L1508/D1508</f>
        <v>4222.280179297647</v>
      </c>
      <c r="O1508" s="14">
        <f t="shared" ref="O1508:O1571" si="142">(K1508*100000000)/D1508</f>
        <v>15353746106.536898</v>
      </c>
      <c r="Q1508" s="22"/>
      <c r="V1508" s="16"/>
      <c r="W1508" s="16"/>
      <c r="X1508" s="16"/>
      <c r="Z1508" s="15"/>
      <c r="AA1508" s="16"/>
      <c r="AB1508" s="3"/>
      <c r="AC1508" s="69"/>
      <c r="AD1508" s="3"/>
      <c r="AF1508" s="29"/>
      <c r="AG1508" s="30"/>
      <c r="AH1508" s="29"/>
      <c r="AI1508" s="29"/>
      <c r="AJ1508" s="31"/>
      <c r="AK1508" s="29"/>
      <c r="AL1508" s="30"/>
    </row>
    <row r="1509" spans="1:38">
      <c r="A1509" s="32">
        <v>41322</v>
      </c>
      <c r="B1509" s="9">
        <v>25</v>
      </c>
      <c r="C1509" s="33">
        <v>26.98</v>
      </c>
      <c r="D1509" s="34">
        <f t="shared" si="138"/>
        <v>23.447046571046858</v>
      </c>
      <c r="E1509" s="34">
        <v>3275464.58656561</v>
      </c>
      <c r="F1509" s="3" t="e">
        <f ca="1">VLOOKUP(A1509,ERCOT_345kv_West_ATC!A:B,2)</f>
        <v>#N/A</v>
      </c>
      <c r="G1509" s="3">
        <f>VLOOKUP(A1509,ERCOT_345kv_West_ATC!G:H,2)</f>
        <v>3.931</v>
      </c>
      <c r="I1509" s="5">
        <f t="shared" si="139"/>
        <v>6</v>
      </c>
      <c r="J1509" s="4">
        <f t="shared" si="140"/>
        <v>144</v>
      </c>
      <c r="K1509" s="4">
        <f t="shared" si="136"/>
        <v>3600</v>
      </c>
      <c r="L1509" s="6">
        <f t="shared" si="137"/>
        <v>97128</v>
      </c>
      <c r="N1509" s="22">
        <f t="shared" si="141"/>
        <v>4142.4406995436548</v>
      </c>
      <c r="O1509" s="14">
        <f t="shared" si="142"/>
        <v>15353746106.536898</v>
      </c>
      <c r="Q1509" s="22"/>
      <c r="V1509" s="16"/>
      <c r="W1509" s="16"/>
      <c r="X1509" s="16"/>
      <c r="Z1509" s="15"/>
      <c r="AA1509" s="16"/>
      <c r="AB1509" s="3"/>
      <c r="AC1509" s="69"/>
      <c r="AD1509" s="3"/>
      <c r="AF1509" s="29"/>
      <c r="AG1509" s="30"/>
      <c r="AH1509" s="29"/>
      <c r="AI1509" s="29"/>
      <c r="AJ1509" s="31"/>
      <c r="AK1509" s="29"/>
      <c r="AL1509" s="30"/>
    </row>
    <row r="1510" spans="1:38">
      <c r="A1510" s="32">
        <v>41323</v>
      </c>
      <c r="B1510" s="9">
        <v>25</v>
      </c>
      <c r="C1510" s="33">
        <v>26.92</v>
      </c>
      <c r="D1510" s="34">
        <f t="shared" si="138"/>
        <v>26.135358045820439</v>
      </c>
      <c r="E1510" s="34">
        <v>3651011.6306932098</v>
      </c>
      <c r="F1510" s="3" t="e">
        <f ca="1">VLOOKUP(A1510,ERCOT_345kv_West_ATC!A:B,2)</f>
        <v>#N/A</v>
      </c>
      <c r="G1510" s="3">
        <f>VLOOKUP(A1510,ERCOT_345kv_West_ATC!G:H,2)</f>
        <v>3.931</v>
      </c>
      <c r="I1510" s="5">
        <f t="shared" si="139"/>
        <v>6</v>
      </c>
      <c r="J1510" s="4">
        <f t="shared" si="140"/>
        <v>144</v>
      </c>
      <c r="K1510" s="4">
        <f t="shared" si="136"/>
        <v>3600</v>
      </c>
      <c r="L1510" s="6">
        <f t="shared" si="137"/>
        <v>96912</v>
      </c>
      <c r="N1510" s="22">
        <f t="shared" si="141"/>
        <v>3708.0800588265961</v>
      </c>
      <c r="O1510" s="14">
        <f t="shared" si="142"/>
        <v>13774443011.985868</v>
      </c>
      <c r="Q1510" s="22"/>
      <c r="V1510" s="16"/>
      <c r="W1510" s="16"/>
      <c r="X1510" s="16"/>
      <c r="Z1510" s="15"/>
      <c r="AA1510" s="16"/>
      <c r="AB1510" s="3"/>
      <c r="AC1510" s="69"/>
      <c r="AD1510" s="3"/>
      <c r="AF1510" s="29"/>
      <c r="AG1510" s="30"/>
      <c r="AH1510" s="29"/>
      <c r="AI1510" s="29"/>
      <c r="AJ1510" s="31"/>
      <c r="AK1510" s="29"/>
      <c r="AL1510" s="30"/>
    </row>
    <row r="1511" spans="1:38">
      <c r="A1511" s="32">
        <v>41324</v>
      </c>
      <c r="B1511" s="9">
        <v>25</v>
      </c>
      <c r="C1511" s="33">
        <v>29.39</v>
      </c>
      <c r="D1511" s="34">
        <f t="shared" si="138"/>
        <v>26.135358045820439</v>
      </c>
      <c r="E1511" s="34">
        <v>3651011.6306932098</v>
      </c>
      <c r="F1511" s="3" t="e">
        <f ca="1">VLOOKUP(A1511,ERCOT_345kv_West_ATC!A:B,2)</f>
        <v>#N/A</v>
      </c>
      <c r="G1511" s="3">
        <f>VLOOKUP(A1511,ERCOT_345kv_West_ATC!G:H,2)</f>
        <v>3.9950000000000001</v>
      </c>
      <c r="I1511" s="5">
        <f t="shared" si="139"/>
        <v>6</v>
      </c>
      <c r="J1511" s="4">
        <f t="shared" si="140"/>
        <v>144</v>
      </c>
      <c r="K1511" s="4">
        <f t="shared" si="136"/>
        <v>3600</v>
      </c>
      <c r="L1511" s="6">
        <f t="shared" si="137"/>
        <v>105804</v>
      </c>
      <c r="N1511" s="22">
        <f t="shared" si="141"/>
        <v>4048.3088012226467</v>
      </c>
      <c r="O1511" s="14">
        <f t="shared" si="142"/>
        <v>13774443011.985868</v>
      </c>
      <c r="Q1511" s="22"/>
      <c r="V1511" s="16"/>
      <c r="W1511" s="16"/>
      <c r="X1511" s="16"/>
      <c r="Z1511" s="15"/>
      <c r="AA1511" s="16"/>
      <c r="AB1511" s="3"/>
      <c r="AC1511" s="69"/>
      <c r="AD1511" s="3"/>
      <c r="AF1511" s="29"/>
      <c r="AG1511" s="30"/>
      <c r="AH1511" s="29"/>
      <c r="AI1511" s="29"/>
      <c r="AJ1511" s="31"/>
      <c r="AK1511" s="29"/>
      <c r="AL1511" s="30"/>
    </row>
    <row r="1512" spans="1:38">
      <c r="A1512" s="32">
        <v>41325</v>
      </c>
      <c r="B1512" s="9">
        <v>25</v>
      </c>
      <c r="C1512" s="33">
        <v>30.032</v>
      </c>
      <c r="D1512" s="34">
        <f t="shared" si="138"/>
        <v>26.135358045820439</v>
      </c>
      <c r="E1512" s="34">
        <v>3651011.6306932098</v>
      </c>
      <c r="F1512" s="3" t="e">
        <f ca="1">VLOOKUP(A1512,ERCOT_345kv_West_ATC!A:B,2)</f>
        <v>#N/A</v>
      </c>
      <c r="G1512" s="3">
        <f>VLOOKUP(A1512,ERCOT_345kv_West_ATC!G:H,2)</f>
        <v>3.9849999999999999</v>
      </c>
      <c r="I1512" s="5">
        <f t="shared" si="139"/>
        <v>6</v>
      </c>
      <c r="J1512" s="4">
        <f t="shared" si="140"/>
        <v>144</v>
      </c>
      <c r="K1512" s="4">
        <f t="shared" si="136"/>
        <v>3600</v>
      </c>
      <c r="L1512" s="6">
        <f t="shared" si="137"/>
        <v>108115.2</v>
      </c>
      <c r="N1512" s="22">
        <f t="shared" si="141"/>
        <v>4136.7407253595957</v>
      </c>
      <c r="O1512" s="14">
        <f t="shared" si="142"/>
        <v>13774443011.985868</v>
      </c>
      <c r="Q1512" s="22"/>
      <c r="V1512" s="16"/>
      <c r="W1512" s="16"/>
      <c r="X1512" s="16"/>
      <c r="Z1512" s="15"/>
      <c r="AA1512" s="16"/>
      <c r="AB1512" s="3"/>
      <c r="AC1512" s="69"/>
      <c r="AD1512" s="3"/>
      <c r="AF1512" s="29"/>
      <c r="AG1512" s="30"/>
      <c r="AH1512" s="29"/>
      <c r="AI1512" s="29"/>
      <c r="AJ1512" s="31"/>
      <c r="AK1512" s="29"/>
      <c r="AL1512" s="30"/>
    </row>
    <row r="1513" spans="1:38">
      <c r="A1513" s="32">
        <v>41326</v>
      </c>
      <c r="B1513" s="9">
        <v>25</v>
      </c>
      <c r="C1513" s="33">
        <v>30</v>
      </c>
      <c r="D1513" s="34">
        <f t="shared" si="138"/>
        <v>26.135358045820439</v>
      </c>
      <c r="E1513" s="34">
        <v>3651011.6306932098</v>
      </c>
      <c r="F1513" s="3" t="e">
        <f ca="1">VLOOKUP(A1513,ERCOT_345kv_West_ATC!A:B,2)</f>
        <v>#N/A</v>
      </c>
      <c r="G1513" s="3">
        <f>VLOOKUP(A1513,ERCOT_345kv_West_ATC!G:H,2)</f>
        <v>3.9529999999999998</v>
      </c>
      <c r="I1513" s="5">
        <f t="shared" si="139"/>
        <v>6</v>
      </c>
      <c r="J1513" s="4">
        <f t="shared" si="140"/>
        <v>144</v>
      </c>
      <c r="K1513" s="4">
        <f t="shared" si="136"/>
        <v>3600</v>
      </c>
      <c r="L1513" s="6">
        <f t="shared" si="137"/>
        <v>108000</v>
      </c>
      <c r="N1513" s="22">
        <f t="shared" si="141"/>
        <v>4132.3329035957604</v>
      </c>
      <c r="O1513" s="14">
        <f t="shared" si="142"/>
        <v>13774443011.985868</v>
      </c>
      <c r="Q1513" s="22"/>
      <c r="V1513" s="16"/>
      <c r="W1513" s="16"/>
      <c r="X1513" s="16"/>
      <c r="Z1513" s="15"/>
      <c r="AA1513" s="16"/>
      <c r="AB1513" s="3"/>
      <c r="AC1513" s="69"/>
      <c r="AD1513" s="3"/>
      <c r="AF1513" s="29"/>
      <c r="AG1513" s="30"/>
      <c r="AH1513" s="29"/>
      <c r="AI1513" s="29"/>
      <c r="AJ1513" s="31"/>
      <c r="AK1513" s="29"/>
      <c r="AL1513" s="30"/>
    </row>
    <row r="1514" spans="1:38">
      <c r="A1514" s="32">
        <v>41327</v>
      </c>
      <c r="B1514" s="9">
        <v>25</v>
      </c>
      <c r="C1514" s="33">
        <v>30.4</v>
      </c>
      <c r="D1514" s="34">
        <f t="shared" si="138"/>
        <v>26.135358045820439</v>
      </c>
      <c r="E1514" s="34">
        <v>3651011.6306932098</v>
      </c>
      <c r="F1514" s="3" t="e">
        <f ca="1">VLOOKUP(A1514,ERCOT_345kv_West_ATC!A:B,2)</f>
        <v>#N/A</v>
      </c>
      <c r="G1514" s="3">
        <f>VLOOKUP(A1514,ERCOT_345kv_West_ATC!G:H,2)</f>
        <v>3.98</v>
      </c>
      <c r="I1514" s="5">
        <f t="shared" si="139"/>
        <v>6</v>
      </c>
      <c r="J1514" s="4">
        <f t="shared" si="140"/>
        <v>144</v>
      </c>
      <c r="K1514" s="4">
        <f t="shared" si="136"/>
        <v>3600</v>
      </c>
      <c r="L1514" s="6">
        <f t="shared" si="137"/>
        <v>109440</v>
      </c>
      <c r="N1514" s="22">
        <f t="shared" si="141"/>
        <v>4187.4306756437045</v>
      </c>
      <c r="O1514" s="14">
        <f t="shared" si="142"/>
        <v>13774443011.985868</v>
      </c>
      <c r="Q1514" s="22"/>
      <c r="V1514" s="16"/>
      <c r="W1514" s="16"/>
      <c r="X1514" s="16"/>
      <c r="Z1514" s="15"/>
      <c r="AA1514" s="16"/>
      <c r="AB1514" s="3"/>
      <c r="AC1514" s="69"/>
      <c r="AD1514" s="3"/>
      <c r="AF1514" s="29"/>
      <c r="AG1514" s="30"/>
      <c r="AH1514" s="29"/>
      <c r="AI1514" s="29"/>
      <c r="AJ1514" s="31"/>
      <c r="AK1514" s="29"/>
      <c r="AL1514" s="30"/>
    </row>
    <row r="1515" spans="1:38">
      <c r="A1515" s="32">
        <v>41328</v>
      </c>
      <c r="B1515" s="9">
        <v>25</v>
      </c>
      <c r="C1515" s="33">
        <v>29.54</v>
      </c>
      <c r="D1515" s="34">
        <f t="shared" si="138"/>
        <v>26.135358045820439</v>
      </c>
      <c r="E1515" s="34">
        <v>3651011.6306932098</v>
      </c>
      <c r="F1515" s="3" t="e">
        <f ca="1">VLOOKUP(A1515,ERCOT_345kv_West_ATC!A:B,2)</f>
        <v>#N/A</v>
      </c>
      <c r="G1515" s="3">
        <f>VLOOKUP(A1515,ERCOT_345kv_West_ATC!G:H,2)</f>
        <v>3.98</v>
      </c>
      <c r="I1515" s="5">
        <f t="shared" si="139"/>
        <v>6</v>
      </c>
      <c r="J1515" s="4">
        <f t="shared" si="140"/>
        <v>144</v>
      </c>
      <c r="K1515" s="4">
        <f t="shared" si="136"/>
        <v>3600</v>
      </c>
      <c r="L1515" s="6">
        <f t="shared" si="137"/>
        <v>106344</v>
      </c>
      <c r="N1515" s="22">
        <f t="shared" si="141"/>
        <v>4068.9704657406255</v>
      </c>
      <c r="O1515" s="14">
        <f t="shared" si="142"/>
        <v>13774443011.985868</v>
      </c>
      <c r="Q1515" s="22"/>
      <c r="V1515" s="16"/>
      <c r="W1515" s="16"/>
      <c r="X1515" s="16"/>
      <c r="Z1515" s="15"/>
      <c r="AA1515" s="16"/>
      <c r="AB1515" s="3"/>
      <c r="AC1515" s="69"/>
      <c r="AD1515" s="3"/>
      <c r="AF1515" s="29"/>
      <c r="AG1515" s="30"/>
      <c r="AH1515" s="29"/>
      <c r="AI1515" s="29"/>
      <c r="AJ1515" s="31"/>
      <c r="AK1515" s="29"/>
      <c r="AL1515" s="30"/>
    </row>
    <row r="1516" spans="1:38">
      <c r="A1516" s="32">
        <v>41329</v>
      </c>
      <c r="B1516" s="9">
        <v>25</v>
      </c>
      <c r="C1516" s="33">
        <v>29.78</v>
      </c>
      <c r="D1516" s="34">
        <f t="shared" si="138"/>
        <v>26.135358045820439</v>
      </c>
      <c r="E1516" s="34">
        <v>3651011.6306932098</v>
      </c>
      <c r="F1516" s="3" t="e">
        <f ca="1">VLOOKUP(A1516,ERCOT_345kv_West_ATC!A:B,2)</f>
        <v>#N/A</v>
      </c>
      <c r="G1516" s="3">
        <f>VLOOKUP(A1516,ERCOT_345kv_West_ATC!G:H,2)</f>
        <v>3.98</v>
      </c>
      <c r="I1516" s="5">
        <f t="shared" si="139"/>
        <v>6</v>
      </c>
      <c r="J1516" s="4">
        <f t="shared" si="140"/>
        <v>144</v>
      </c>
      <c r="K1516" s="4">
        <f t="shared" si="136"/>
        <v>3600</v>
      </c>
      <c r="L1516" s="6">
        <f t="shared" si="137"/>
        <v>107208</v>
      </c>
      <c r="N1516" s="22">
        <f t="shared" si="141"/>
        <v>4102.0291289693914</v>
      </c>
      <c r="O1516" s="14">
        <f t="shared" si="142"/>
        <v>13774443011.985868</v>
      </c>
      <c r="Q1516" s="22"/>
      <c r="V1516" s="16"/>
      <c r="W1516" s="16"/>
      <c r="X1516" s="16"/>
      <c r="Z1516" s="15"/>
      <c r="AA1516" s="16"/>
      <c r="AB1516" s="3"/>
      <c r="AC1516" s="69"/>
      <c r="AD1516" s="3"/>
      <c r="AF1516" s="29"/>
      <c r="AG1516" s="30"/>
      <c r="AH1516" s="29"/>
      <c r="AI1516" s="29"/>
      <c r="AJ1516" s="31"/>
      <c r="AK1516" s="29"/>
      <c r="AL1516" s="30"/>
    </row>
    <row r="1517" spans="1:38">
      <c r="A1517" s="32">
        <v>41330</v>
      </c>
      <c r="B1517" s="9">
        <v>25</v>
      </c>
      <c r="C1517" s="33">
        <v>30.43</v>
      </c>
      <c r="D1517" s="34">
        <f t="shared" si="138"/>
        <v>26.135358045820439</v>
      </c>
      <c r="E1517" s="34">
        <v>3651011.6306932098</v>
      </c>
      <c r="F1517" s="3" t="e">
        <f ca="1">VLOOKUP(A1517,ERCOT_345kv_West_ATC!A:B,2)</f>
        <v>#N/A</v>
      </c>
      <c r="G1517" s="3">
        <f>VLOOKUP(A1517,ERCOT_345kv_West_ATC!G:H,2)</f>
        <v>4.0529999999999999</v>
      </c>
      <c r="I1517" s="5">
        <f t="shared" si="139"/>
        <v>6</v>
      </c>
      <c r="J1517" s="4">
        <f t="shared" si="140"/>
        <v>144</v>
      </c>
      <c r="K1517" s="4">
        <f t="shared" si="136"/>
        <v>3600</v>
      </c>
      <c r="L1517" s="6">
        <f t="shared" si="137"/>
        <v>109548</v>
      </c>
      <c r="N1517" s="22">
        <f t="shared" si="141"/>
        <v>4191.5630085473003</v>
      </c>
      <c r="O1517" s="14">
        <f t="shared" si="142"/>
        <v>13774443011.985868</v>
      </c>
      <c r="Q1517" s="22"/>
      <c r="V1517" s="16"/>
      <c r="W1517" s="16"/>
      <c r="X1517" s="16"/>
      <c r="Z1517" s="15"/>
      <c r="AA1517" s="16"/>
      <c r="AB1517" s="3"/>
      <c r="AC1517" s="69"/>
      <c r="AD1517" s="3"/>
      <c r="AF1517" s="29"/>
      <c r="AG1517" s="30"/>
      <c r="AH1517" s="29"/>
      <c r="AI1517" s="29"/>
      <c r="AJ1517" s="31"/>
      <c r="AK1517" s="29"/>
      <c r="AL1517" s="30"/>
    </row>
    <row r="1518" spans="1:38">
      <c r="A1518" s="32">
        <v>41331</v>
      </c>
      <c r="B1518" s="9">
        <v>25</v>
      </c>
      <c r="C1518" s="33">
        <v>31.1</v>
      </c>
      <c r="D1518" s="34">
        <f t="shared" si="138"/>
        <v>26.135358045820439</v>
      </c>
      <c r="E1518" s="34">
        <v>3651011.6306932098</v>
      </c>
      <c r="F1518" s="3" t="e">
        <f ca="1">VLOOKUP(A1518,ERCOT_345kv_West_ATC!A:B,2)</f>
        <v>#N/A</v>
      </c>
      <c r="G1518" s="3">
        <f>VLOOKUP(A1518,ERCOT_345kv_West_ATC!G:H,2)</f>
        <v>4.0359999999999996</v>
      </c>
      <c r="I1518" s="5">
        <f t="shared" si="139"/>
        <v>6</v>
      </c>
      <c r="J1518" s="4">
        <f t="shared" si="140"/>
        <v>144</v>
      </c>
      <c r="K1518" s="4">
        <f t="shared" si="136"/>
        <v>3600</v>
      </c>
      <c r="L1518" s="6">
        <f t="shared" si="137"/>
        <v>111960</v>
      </c>
      <c r="N1518" s="22">
        <f t="shared" si="141"/>
        <v>4283.8517767276053</v>
      </c>
      <c r="O1518" s="14">
        <f t="shared" si="142"/>
        <v>13774443011.985868</v>
      </c>
      <c r="Q1518" s="22"/>
      <c r="V1518" s="16"/>
      <c r="W1518" s="16"/>
      <c r="X1518" s="16"/>
      <c r="Z1518" s="15"/>
      <c r="AA1518" s="16"/>
      <c r="AB1518" s="3"/>
      <c r="AC1518" s="69"/>
      <c r="AD1518" s="3"/>
      <c r="AF1518" s="29"/>
      <c r="AG1518" s="30"/>
      <c r="AH1518" s="29"/>
      <c r="AI1518" s="29"/>
      <c r="AJ1518" s="31"/>
      <c r="AK1518" s="29"/>
      <c r="AL1518" s="30"/>
    </row>
    <row r="1519" spans="1:38">
      <c r="A1519" s="32">
        <v>41332</v>
      </c>
      <c r="B1519" s="9">
        <v>25</v>
      </c>
      <c r="C1519" s="33">
        <v>31.39377</v>
      </c>
      <c r="D1519" s="34">
        <f t="shared" si="138"/>
        <v>26.135358045820439</v>
      </c>
      <c r="E1519" s="34">
        <v>3651011.6306932098</v>
      </c>
      <c r="F1519" s="3" t="e">
        <f ca="1">VLOOKUP(A1519,ERCOT_345kv_West_ATC!A:B,2)</f>
        <v>#N/A</v>
      </c>
      <c r="G1519" s="3">
        <f>VLOOKUP(A1519,ERCOT_345kv_West_ATC!G:H,2)</f>
        <v>4.0309999999999997</v>
      </c>
      <c r="I1519" s="5">
        <f t="shared" si="139"/>
        <v>6</v>
      </c>
      <c r="J1519" s="4">
        <f t="shared" si="140"/>
        <v>144</v>
      </c>
      <c r="K1519" s="4">
        <f t="shared" si="136"/>
        <v>3600</v>
      </c>
      <c r="L1519" s="6">
        <f t="shared" si="137"/>
        <v>113017.572</v>
      </c>
      <c r="N1519" s="22">
        <f t="shared" si="141"/>
        <v>4324.3169579639161</v>
      </c>
      <c r="O1519" s="14">
        <f t="shared" si="142"/>
        <v>13774443011.985868</v>
      </c>
      <c r="Q1519" s="22"/>
      <c r="V1519" s="16"/>
      <c r="W1519" s="16"/>
      <c r="X1519" s="16"/>
      <c r="Z1519" s="15"/>
      <c r="AA1519" s="16"/>
      <c r="AB1519" s="3"/>
      <c r="AC1519" s="69"/>
      <c r="AD1519" s="3"/>
      <c r="AF1519" s="29"/>
      <c r="AG1519" s="30"/>
      <c r="AH1519" s="29"/>
      <c r="AI1519" s="29"/>
      <c r="AJ1519" s="31"/>
      <c r="AK1519" s="29"/>
      <c r="AL1519" s="30"/>
    </row>
    <row r="1520" spans="1:38">
      <c r="A1520" s="32">
        <v>41333</v>
      </c>
      <c r="B1520" s="9">
        <v>25</v>
      </c>
      <c r="C1520" s="33">
        <v>33.491014919999998</v>
      </c>
      <c r="D1520" s="34">
        <f t="shared" si="138"/>
        <v>26.135358045820439</v>
      </c>
      <c r="E1520" s="34">
        <v>3651011.6306932098</v>
      </c>
      <c r="F1520" s="3" t="e">
        <f ca="1">VLOOKUP(A1520,ERCOT_345kv_West_ATC!A:B,2)</f>
        <v>#N/A</v>
      </c>
      <c r="G1520" s="3">
        <f>VLOOKUP(A1520,ERCOT_345kv_West_ATC!G:H,2)</f>
        <v>4.0620000000000003</v>
      </c>
      <c r="I1520" s="5">
        <f t="shared" si="139"/>
        <v>6</v>
      </c>
      <c r="J1520" s="4">
        <f t="shared" si="140"/>
        <v>144</v>
      </c>
      <c r="K1520" s="4">
        <f t="shared" si="136"/>
        <v>3600</v>
      </c>
      <c r="L1520" s="6">
        <f t="shared" si="137"/>
        <v>120567.653712</v>
      </c>
      <c r="N1520" s="22">
        <f t="shared" si="141"/>
        <v>4613.2007642910849</v>
      </c>
      <c r="O1520" s="14">
        <f t="shared" si="142"/>
        <v>13774443011.985868</v>
      </c>
      <c r="Q1520" s="22"/>
      <c r="V1520" s="16"/>
      <c r="W1520" s="16"/>
      <c r="X1520" s="16"/>
      <c r="Z1520" s="15"/>
      <c r="AA1520" s="16"/>
      <c r="AB1520" s="3"/>
      <c r="AC1520" s="69"/>
      <c r="AD1520" s="3"/>
      <c r="AF1520" s="29"/>
      <c r="AG1520" s="30"/>
      <c r="AH1520" s="29"/>
      <c r="AI1520" s="29"/>
      <c r="AJ1520" s="31"/>
      <c r="AK1520" s="29"/>
      <c r="AL1520" s="30"/>
    </row>
    <row r="1521" spans="1:38">
      <c r="A1521" s="32">
        <v>41334</v>
      </c>
      <c r="B1521" s="9">
        <v>25</v>
      </c>
      <c r="C1521" s="33">
        <v>34.552</v>
      </c>
      <c r="D1521" s="34">
        <f t="shared" si="138"/>
        <v>31.26695139015002</v>
      </c>
      <c r="E1521" s="34">
        <v>4367876.0008421903</v>
      </c>
      <c r="F1521" s="3" t="e">
        <f ca="1">VLOOKUP(A1521,ERCOT_345kv_West_ATC!A:B,2)</f>
        <v>#N/A</v>
      </c>
      <c r="G1521" s="3">
        <f>VLOOKUP(A1521,ERCOT_345kv_West_ATC!G:H,2)</f>
        <v>4.0519999999999996</v>
      </c>
      <c r="I1521" s="5">
        <f t="shared" si="139"/>
        <v>6</v>
      </c>
      <c r="J1521" s="4">
        <f t="shared" si="140"/>
        <v>144</v>
      </c>
      <c r="K1521" s="4">
        <f t="shared" si="136"/>
        <v>3600</v>
      </c>
      <c r="L1521" s="6">
        <f t="shared" si="137"/>
        <v>124387.2</v>
      </c>
      <c r="N1521" s="22">
        <f t="shared" si="141"/>
        <v>3978.2324297592222</v>
      </c>
      <c r="O1521" s="14">
        <f t="shared" si="142"/>
        <v>11513754427.411501</v>
      </c>
      <c r="Q1521" s="22"/>
      <c r="V1521" s="16"/>
      <c r="W1521" s="16"/>
      <c r="X1521" s="16"/>
      <c r="Z1521" s="15"/>
      <c r="AA1521" s="16"/>
      <c r="AB1521" s="3"/>
      <c r="AC1521" s="69"/>
      <c r="AD1521" s="3"/>
      <c r="AF1521" s="29"/>
      <c r="AG1521" s="30"/>
      <c r="AH1521" s="29"/>
      <c r="AI1521" s="29"/>
      <c r="AJ1521" s="31"/>
      <c r="AK1521" s="29"/>
      <c r="AL1521" s="30"/>
    </row>
    <row r="1522" spans="1:38">
      <c r="A1522" s="32">
        <v>41335</v>
      </c>
      <c r="B1522" s="9">
        <v>25</v>
      </c>
      <c r="C1522" s="33">
        <v>34.159999999999997</v>
      </c>
      <c r="D1522" s="34">
        <f t="shared" si="138"/>
        <v>31.26695139015002</v>
      </c>
      <c r="E1522" s="34">
        <v>4367876.0008421903</v>
      </c>
      <c r="F1522" s="3" t="e">
        <f ca="1">VLOOKUP(A1522,ERCOT_345kv_West_ATC!A:B,2)</f>
        <v>#N/A</v>
      </c>
      <c r="G1522" s="3">
        <f>VLOOKUP(A1522,ERCOT_345kv_West_ATC!G:H,2)</f>
        <v>4.0519999999999996</v>
      </c>
      <c r="I1522" s="5">
        <f t="shared" si="139"/>
        <v>6</v>
      </c>
      <c r="J1522" s="4">
        <f t="shared" si="140"/>
        <v>144</v>
      </c>
      <c r="K1522" s="4">
        <f t="shared" si="136"/>
        <v>3600</v>
      </c>
      <c r="L1522" s="6">
        <f t="shared" si="137"/>
        <v>122975.99999999999</v>
      </c>
      <c r="N1522" s="22">
        <f t="shared" si="141"/>
        <v>3933.0985124037684</v>
      </c>
      <c r="O1522" s="14">
        <f t="shared" si="142"/>
        <v>11513754427.411501</v>
      </c>
      <c r="Q1522" s="22"/>
      <c r="V1522" s="16"/>
      <c r="W1522" s="16"/>
      <c r="X1522" s="16"/>
      <c r="Z1522" s="15"/>
      <c r="AA1522" s="16"/>
      <c r="AB1522" s="3"/>
      <c r="AC1522" s="69"/>
      <c r="AD1522" s="3"/>
      <c r="AF1522" s="29"/>
      <c r="AG1522" s="30"/>
      <c r="AH1522" s="29"/>
      <c r="AI1522" s="29"/>
      <c r="AJ1522" s="31"/>
      <c r="AK1522" s="29"/>
      <c r="AL1522" s="30"/>
    </row>
    <row r="1523" spans="1:38">
      <c r="A1523" s="32">
        <v>41336</v>
      </c>
      <c r="B1523" s="9">
        <v>25</v>
      </c>
      <c r="C1523" s="33">
        <v>34.33</v>
      </c>
      <c r="D1523" s="34">
        <f t="shared" si="138"/>
        <v>31.26695139015002</v>
      </c>
      <c r="E1523" s="34">
        <v>4367876.0008421903</v>
      </c>
      <c r="F1523" s="3" t="e">
        <f ca="1">VLOOKUP(A1523,ERCOT_345kv_West_ATC!A:B,2)</f>
        <v>#N/A</v>
      </c>
      <c r="G1523" s="3">
        <f>VLOOKUP(A1523,ERCOT_345kv_West_ATC!G:H,2)</f>
        <v>4.0519999999999996</v>
      </c>
      <c r="I1523" s="5">
        <f t="shared" si="139"/>
        <v>6</v>
      </c>
      <c r="J1523" s="4">
        <f t="shared" si="140"/>
        <v>144</v>
      </c>
      <c r="K1523" s="4">
        <f t="shared" si="136"/>
        <v>3600</v>
      </c>
      <c r="L1523" s="6">
        <f t="shared" si="137"/>
        <v>123588</v>
      </c>
      <c r="N1523" s="22">
        <f t="shared" si="141"/>
        <v>3952.6718949303686</v>
      </c>
      <c r="O1523" s="14">
        <f t="shared" si="142"/>
        <v>11513754427.411501</v>
      </c>
      <c r="Q1523" s="22"/>
      <c r="V1523" s="16"/>
      <c r="W1523" s="16"/>
      <c r="X1523" s="16"/>
      <c r="Z1523" s="15"/>
      <c r="AA1523" s="16"/>
      <c r="AB1523" s="3"/>
      <c r="AC1523" s="69"/>
      <c r="AD1523" s="3"/>
      <c r="AF1523" s="29"/>
      <c r="AG1523" s="30"/>
      <c r="AH1523" s="29"/>
      <c r="AI1523" s="29"/>
      <c r="AJ1523" s="31"/>
      <c r="AK1523" s="29"/>
      <c r="AL1523" s="30"/>
    </row>
    <row r="1524" spans="1:38">
      <c r="A1524" s="32">
        <v>41337</v>
      </c>
      <c r="B1524" s="9">
        <v>25</v>
      </c>
      <c r="C1524" s="33">
        <v>36.548158720000004</v>
      </c>
      <c r="D1524" s="34">
        <f t="shared" si="138"/>
        <v>31.26695139015002</v>
      </c>
      <c r="E1524" s="34">
        <v>4367876.0008421903</v>
      </c>
      <c r="F1524" s="3" t="e">
        <f ca="1">VLOOKUP(A1524,ERCOT_345kv_West_ATC!A:B,2)</f>
        <v>#N/A</v>
      </c>
      <c r="G1524" s="3">
        <f>VLOOKUP(A1524,ERCOT_345kv_West_ATC!G:H,2)</f>
        <v>4.0949999999999998</v>
      </c>
      <c r="I1524" s="5">
        <f t="shared" si="139"/>
        <v>6</v>
      </c>
      <c r="J1524" s="4">
        <f t="shared" si="140"/>
        <v>144</v>
      </c>
      <c r="K1524" s="4">
        <f t="shared" si="136"/>
        <v>3600</v>
      </c>
      <c r="L1524" s="6">
        <f t="shared" si="137"/>
        <v>131573.371392</v>
      </c>
      <c r="N1524" s="22">
        <f t="shared" si="141"/>
        <v>4208.0652427613832</v>
      </c>
      <c r="O1524" s="14">
        <f t="shared" si="142"/>
        <v>11513754427.411501</v>
      </c>
      <c r="Q1524" s="22"/>
      <c r="V1524" s="16"/>
      <c r="W1524" s="16"/>
      <c r="X1524" s="16"/>
      <c r="Z1524" s="15"/>
      <c r="AA1524" s="16"/>
      <c r="AB1524" s="3"/>
      <c r="AC1524" s="69"/>
      <c r="AD1524" s="3"/>
      <c r="AF1524" s="29"/>
      <c r="AG1524" s="30"/>
      <c r="AH1524" s="29"/>
      <c r="AI1524" s="29"/>
      <c r="AJ1524" s="31"/>
      <c r="AK1524" s="29"/>
      <c r="AL1524" s="30"/>
    </row>
    <row r="1525" spans="1:38">
      <c r="A1525" s="32">
        <v>41338</v>
      </c>
      <c r="B1525" s="9">
        <v>25</v>
      </c>
      <c r="C1525" s="33">
        <v>40.950000000000003</v>
      </c>
      <c r="D1525" s="34">
        <f t="shared" si="138"/>
        <v>31.26695139015002</v>
      </c>
      <c r="E1525" s="34">
        <v>4367876.0008421903</v>
      </c>
      <c r="F1525" s="3" t="e">
        <f ca="1">VLOOKUP(A1525,ERCOT_345kv_West_ATC!A:B,2)</f>
        <v>#N/A</v>
      </c>
      <c r="G1525" s="3">
        <f>VLOOKUP(A1525,ERCOT_345kv_West_ATC!G:H,2)</f>
        <v>4.0979999999999999</v>
      </c>
      <c r="I1525" s="5">
        <f t="shared" si="139"/>
        <v>6</v>
      </c>
      <c r="J1525" s="4">
        <f t="shared" si="140"/>
        <v>144</v>
      </c>
      <c r="K1525" s="4">
        <f t="shared" si="136"/>
        <v>3600</v>
      </c>
      <c r="L1525" s="6">
        <f t="shared" si="137"/>
        <v>147420</v>
      </c>
      <c r="N1525" s="22">
        <f t="shared" si="141"/>
        <v>4714.8824380250098</v>
      </c>
      <c r="O1525" s="14">
        <f t="shared" si="142"/>
        <v>11513754427.411501</v>
      </c>
      <c r="Q1525" s="22"/>
      <c r="V1525" s="16"/>
      <c r="W1525" s="16"/>
      <c r="X1525" s="16"/>
      <c r="Z1525" s="15"/>
      <c r="AA1525" s="16"/>
      <c r="AB1525" s="3"/>
      <c r="AC1525" s="69"/>
      <c r="AD1525" s="3"/>
      <c r="AF1525" s="29"/>
      <c r="AG1525" s="30"/>
      <c r="AH1525" s="29"/>
      <c r="AI1525" s="29"/>
      <c r="AJ1525" s="31"/>
      <c r="AK1525" s="29"/>
      <c r="AL1525" s="30"/>
    </row>
    <row r="1526" spans="1:38">
      <c r="A1526" s="32">
        <v>41339</v>
      </c>
      <c r="B1526" s="9">
        <v>25</v>
      </c>
      <c r="C1526" s="33">
        <v>42.42508686</v>
      </c>
      <c r="D1526" s="34">
        <f t="shared" si="138"/>
        <v>31.26695139015002</v>
      </c>
      <c r="E1526" s="34">
        <v>4367876.0008421903</v>
      </c>
      <c r="F1526" s="3" t="e">
        <f ca="1">VLOOKUP(A1526,ERCOT_345kv_West_ATC!A:B,2)</f>
        <v>#N/A</v>
      </c>
      <c r="G1526" s="3">
        <f>VLOOKUP(A1526,ERCOT_345kv_West_ATC!G:H,2)</f>
        <v>4.0620000000000003</v>
      </c>
      <c r="I1526" s="5">
        <f t="shared" si="139"/>
        <v>6</v>
      </c>
      <c r="J1526" s="4">
        <f t="shared" si="140"/>
        <v>144</v>
      </c>
      <c r="K1526" s="4">
        <f t="shared" si="136"/>
        <v>3600</v>
      </c>
      <c r="L1526" s="6">
        <f t="shared" si="137"/>
        <v>152730.31269600001</v>
      </c>
      <c r="N1526" s="22">
        <f t="shared" si="141"/>
        <v>4884.7203166764257</v>
      </c>
      <c r="O1526" s="14">
        <f t="shared" si="142"/>
        <v>11513754427.411501</v>
      </c>
      <c r="Q1526" s="22"/>
      <c r="V1526" s="16"/>
      <c r="W1526" s="16"/>
      <c r="X1526" s="16"/>
      <c r="Z1526" s="15"/>
      <c r="AA1526" s="16"/>
      <c r="AB1526" s="3"/>
      <c r="AC1526" s="69"/>
      <c r="AD1526" s="3"/>
      <c r="AF1526" s="29"/>
      <c r="AG1526" s="30"/>
      <c r="AH1526" s="29"/>
      <c r="AI1526" s="29"/>
      <c r="AJ1526" s="31"/>
      <c r="AK1526" s="29"/>
      <c r="AL1526" s="30"/>
    </row>
    <row r="1527" spans="1:38">
      <c r="A1527" s="32">
        <v>41340</v>
      </c>
      <c r="B1527" s="9">
        <v>25</v>
      </c>
      <c r="C1527" s="33">
        <v>41.680436929999999</v>
      </c>
      <c r="D1527" s="34">
        <f t="shared" si="138"/>
        <v>31.26695139015002</v>
      </c>
      <c r="E1527" s="34">
        <v>4367876.0008421903</v>
      </c>
      <c r="F1527" s="3" t="e">
        <f ca="1">VLOOKUP(A1527,ERCOT_345kv_West_ATC!A:B,2)</f>
        <v>#N/A</v>
      </c>
      <c r="G1527" s="3">
        <f>VLOOKUP(A1527,ERCOT_345kv_West_ATC!G:H,2)</f>
        <v>4.117</v>
      </c>
      <c r="I1527" s="5">
        <f t="shared" si="139"/>
        <v>6</v>
      </c>
      <c r="J1527" s="4">
        <f t="shared" si="140"/>
        <v>144</v>
      </c>
      <c r="K1527" s="4">
        <f t="shared" si="136"/>
        <v>3600</v>
      </c>
      <c r="L1527" s="6">
        <f t="shared" si="137"/>
        <v>150049.57294799999</v>
      </c>
      <c r="N1527" s="22">
        <f t="shared" si="141"/>
        <v>4798.9831523923331</v>
      </c>
      <c r="O1527" s="14">
        <f t="shared" si="142"/>
        <v>11513754427.411501</v>
      </c>
      <c r="Q1527" s="22"/>
      <c r="V1527" s="16"/>
      <c r="W1527" s="16"/>
      <c r="X1527" s="16"/>
      <c r="Z1527" s="15"/>
      <c r="AA1527" s="16"/>
      <c r="AB1527" s="3"/>
      <c r="AC1527" s="69"/>
      <c r="AD1527" s="3"/>
      <c r="AF1527" s="29"/>
      <c r="AG1527" s="30"/>
      <c r="AH1527" s="29"/>
      <c r="AI1527" s="29"/>
      <c r="AJ1527" s="31"/>
      <c r="AK1527" s="29"/>
      <c r="AL1527" s="30"/>
    </row>
    <row r="1528" spans="1:38">
      <c r="A1528" s="32">
        <v>41341</v>
      </c>
      <c r="B1528" s="9">
        <v>25</v>
      </c>
      <c r="C1528" s="33">
        <v>43.76</v>
      </c>
      <c r="D1528" s="34">
        <f t="shared" si="138"/>
        <v>31.26695139015002</v>
      </c>
      <c r="E1528" s="34">
        <v>4367876.0008421903</v>
      </c>
      <c r="F1528" s="3" t="e">
        <f ca="1">VLOOKUP(A1528,ERCOT_345kv_West_ATC!A:B,2)</f>
        <v>#N/A</v>
      </c>
      <c r="G1528" s="3">
        <f>VLOOKUP(A1528,ERCOT_345kv_West_ATC!G:H,2)</f>
        <v>4.1369999999999996</v>
      </c>
      <c r="I1528" s="5">
        <f t="shared" si="139"/>
        <v>6</v>
      </c>
      <c r="J1528" s="4">
        <f t="shared" si="140"/>
        <v>144</v>
      </c>
      <c r="K1528" s="4">
        <f t="shared" si="136"/>
        <v>3600</v>
      </c>
      <c r="L1528" s="6">
        <f t="shared" si="137"/>
        <v>157536</v>
      </c>
      <c r="N1528" s="22">
        <f t="shared" si="141"/>
        <v>5038.4189374352736</v>
      </c>
      <c r="O1528" s="14">
        <f t="shared" si="142"/>
        <v>11513754427.411501</v>
      </c>
      <c r="Q1528" s="22"/>
      <c r="V1528" s="16"/>
      <c r="W1528" s="16"/>
      <c r="X1528" s="16"/>
      <c r="Z1528" s="15"/>
      <c r="AA1528" s="16"/>
      <c r="AB1528" s="3"/>
      <c r="AC1528" s="69"/>
      <c r="AD1528" s="3"/>
      <c r="AF1528" s="29"/>
      <c r="AG1528" s="30"/>
      <c r="AH1528" s="29"/>
      <c r="AI1528" s="29"/>
      <c r="AJ1528" s="31"/>
      <c r="AK1528" s="29"/>
      <c r="AL1528" s="30"/>
    </row>
    <row r="1529" spans="1:38">
      <c r="A1529" s="32">
        <v>41342</v>
      </c>
      <c r="B1529" s="9">
        <v>25</v>
      </c>
      <c r="C1529" s="33">
        <v>46</v>
      </c>
      <c r="D1529" s="34">
        <f t="shared" si="138"/>
        <v>31.26695139015002</v>
      </c>
      <c r="E1529" s="34">
        <v>4367876.0008421903</v>
      </c>
      <c r="F1529" s="3" t="e">
        <f ca="1">VLOOKUP(A1529,ERCOT_345kv_West_ATC!A:B,2)</f>
        <v>#N/A</v>
      </c>
      <c r="G1529" s="3">
        <f>VLOOKUP(A1529,ERCOT_345kv_West_ATC!G:H,2)</f>
        <v>4.1369999999999996</v>
      </c>
      <c r="I1529" s="5">
        <f t="shared" si="139"/>
        <v>6</v>
      </c>
      <c r="J1529" s="4">
        <f t="shared" si="140"/>
        <v>144</v>
      </c>
      <c r="K1529" s="4">
        <f t="shared" si="136"/>
        <v>3600</v>
      </c>
      <c r="L1529" s="6">
        <f t="shared" si="137"/>
        <v>165600</v>
      </c>
      <c r="N1529" s="22">
        <f t="shared" si="141"/>
        <v>5296.3270366092911</v>
      </c>
      <c r="O1529" s="14">
        <f t="shared" si="142"/>
        <v>11513754427.411501</v>
      </c>
      <c r="Q1529" s="22"/>
      <c r="V1529" s="16"/>
      <c r="W1529" s="16"/>
      <c r="X1529" s="16"/>
      <c r="Z1529" s="15"/>
      <c r="AA1529" s="16"/>
      <c r="AB1529" s="3"/>
      <c r="AC1529" s="69"/>
      <c r="AD1529" s="3"/>
      <c r="AF1529" s="29"/>
      <c r="AG1529" s="30"/>
      <c r="AH1529" s="29"/>
      <c r="AI1529" s="29"/>
      <c r="AJ1529" s="31"/>
      <c r="AK1529" s="29"/>
      <c r="AL1529" s="30"/>
    </row>
    <row r="1530" spans="1:38">
      <c r="A1530" s="32">
        <v>41343</v>
      </c>
      <c r="B1530" s="9">
        <v>25</v>
      </c>
      <c r="C1530" s="33">
        <v>45.29</v>
      </c>
      <c r="D1530" s="34">
        <f t="shared" si="138"/>
        <v>31.26695139015002</v>
      </c>
      <c r="E1530" s="34">
        <v>4367876.0008421903</v>
      </c>
      <c r="F1530" s="3" t="e">
        <f ca="1">VLOOKUP(A1530,ERCOT_345kv_West_ATC!A:B,2)</f>
        <v>#N/A</v>
      </c>
      <c r="G1530" s="3">
        <f>VLOOKUP(A1530,ERCOT_345kv_West_ATC!G:H,2)</f>
        <v>4.1369999999999996</v>
      </c>
      <c r="I1530" s="5">
        <f t="shared" si="139"/>
        <v>6</v>
      </c>
      <c r="J1530" s="4">
        <f t="shared" si="140"/>
        <v>144</v>
      </c>
      <c r="K1530" s="4">
        <f t="shared" ref="K1530:K1593" si="143">J1530*B1530</f>
        <v>3600</v>
      </c>
      <c r="L1530" s="6">
        <f t="shared" ref="L1530:L1593" si="144">K1530*C1530</f>
        <v>163044</v>
      </c>
      <c r="N1530" s="22">
        <f t="shared" si="141"/>
        <v>5214.5793801746695</v>
      </c>
      <c r="O1530" s="14">
        <f t="shared" si="142"/>
        <v>11513754427.411501</v>
      </c>
      <c r="Q1530" s="22"/>
      <c r="V1530" s="16"/>
      <c r="W1530" s="16"/>
      <c r="X1530" s="16"/>
      <c r="Z1530" s="15"/>
      <c r="AA1530" s="16"/>
      <c r="AB1530" s="3"/>
      <c r="AC1530" s="69"/>
      <c r="AD1530" s="3"/>
      <c r="AF1530" s="29"/>
      <c r="AG1530" s="30"/>
      <c r="AH1530" s="29"/>
      <c r="AI1530" s="29"/>
      <c r="AJ1530" s="31"/>
      <c r="AK1530" s="29"/>
      <c r="AL1530" s="30"/>
    </row>
    <row r="1531" spans="1:38">
      <c r="A1531" s="32">
        <v>41344</v>
      </c>
      <c r="B1531" s="9">
        <v>25</v>
      </c>
      <c r="C1531" s="33">
        <v>48.25</v>
      </c>
      <c r="D1531" s="34">
        <f t="shared" si="138"/>
        <v>31.26695139015002</v>
      </c>
      <c r="E1531" s="34">
        <v>4367876.0008421903</v>
      </c>
      <c r="F1531" s="3" t="e">
        <f ca="1">VLOOKUP(A1531,ERCOT_345kv_West_ATC!A:B,2)</f>
        <v>#N/A</v>
      </c>
      <c r="G1531" s="3">
        <f>VLOOKUP(A1531,ERCOT_345kv_West_ATC!G:H,2)</f>
        <v>4.1459999999999999</v>
      </c>
      <c r="I1531" s="5">
        <f t="shared" si="139"/>
        <v>6</v>
      </c>
      <c r="J1531" s="4">
        <f t="shared" si="140"/>
        <v>144</v>
      </c>
      <c r="K1531" s="4">
        <f t="shared" si="143"/>
        <v>3600</v>
      </c>
      <c r="L1531" s="6">
        <f t="shared" si="144"/>
        <v>173700</v>
      </c>
      <c r="N1531" s="22">
        <f t="shared" si="141"/>
        <v>5555.3865112260501</v>
      </c>
      <c r="O1531" s="14">
        <f t="shared" si="142"/>
        <v>11513754427.411501</v>
      </c>
      <c r="Q1531" s="22"/>
      <c r="V1531" s="16"/>
      <c r="W1531" s="16"/>
      <c r="X1531" s="16"/>
      <c r="Z1531" s="15"/>
      <c r="AA1531" s="16"/>
      <c r="AB1531" s="3"/>
      <c r="AC1531" s="69"/>
      <c r="AD1531" s="3"/>
      <c r="AF1531" s="29"/>
      <c r="AG1531" s="30"/>
      <c r="AH1531" s="29"/>
      <c r="AI1531" s="29"/>
      <c r="AJ1531" s="31"/>
      <c r="AK1531" s="29"/>
      <c r="AL1531" s="30"/>
    </row>
    <row r="1532" spans="1:38">
      <c r="A1532" s="32">
        <v>41345</v>
      </c>
      <c r="B1532" s="9">
        <v>25</v>
      </c>
      <c r="C1532" s="33">
        <v>44.84</v>
      </c>
      <c r="D1532" s="34">
        <f t="shared" si="138"/>
        <v>31.26695139015002</v>
      </c>
      <c r="E1532" s="34">
        <v>4367876.0008421903</v>
      </c>
      <c r="F1532" s="3" t="e">
        <f ca="1">VLOOKUP(A1532,ERCOT_345kv_West_ATC!A:B,2)</f>
        <v>#N/A</v>
      </c>
      <c r="G1532" s="3">
        <f>VLOOKUP(A1532,ERCOT_345kv_West_ATC!G:H,2)</f>
        <v>4.1269999999999998</v>
      </c>
      <c r="I1532" s="5">
        <f t="shared" si="139"/>
        <v>6</v>
      </c>
      <c r="J1532" s="4">
        <f t="shared" si="140"/>
        <v>144</v>
      </c>
      <c r="K1532" s="4">
        <f t="shared" si="143"/>
        <v>3600</v>
      </c>
      <c r="L1532" s="6">
        <f t="shared" si="144"/>
        <v>161424</v>
      </c>
      <c r="N1532" s="22">
        <f t="shared" si="141"/>
        <v>5162.7674852513173</v>
      </c>
      <c r="O1532" s="14">
        <f t="shared" si="142"/>
        <v>11513754427.411501</v>
      </c>
      <c r="Q1532" s="22"/>
      <c r="V1532" s="16"/>
      <c r="W1532" s="16"/>
      <c r="X1532" s="16"/>
      <c r="Z1532" s="15"/>
      <c r="AA1532" s="16"/>
      <c r="AB1532" s="3"/>
      <c r="AC1532" s="69"/>
      <c r="AD1532" s="3"/>
      <c r="AF1532" s="29"/>
      <c r="AG1532" s="30"/>
      <c r="AH1532" s="29"/>
      <c r="AI1532" s="29"/>
      <c r="AJ1532" s="31"/>
      <c r="AK1532" s="29"/>
      <c r="AL1532" s="30"/>
    </row>
    <row r="1533" spans="1:38">
      <c r="A1533" s="32">
        <v>41346</v>
      </c>
      <c r="B1533" s="9">
        <v>25</v>
      </c>
      <c r="C1533" s="33">
        <v>46.99</v>
      </c>
      <c r="D1533" s="34">
        <f t="shared" si="138"/>
        <v>31.26695139015002</v>
      </c>
      <c r="E1533" s="34">
        <v>4367876.0008421903</v>
      </c>
      <c r="F1533" s="3" t="e">
        <f ca="1">VLOOKUP(A1533,ERCOT_345kv_West_ATC!A:B,2)</f>
        <v>#N/A</v>
      </c>
      <c r="G1533" s="3">
        <f>VLOOKUP(A1533,ERCOT_345kv_West_ATC!G:H,2)</f>
        <v>4.1319999999999997</v>
      </c>
      <c r="I1533" s="5">
        <f t="shared" si="139"/>
        <v>6</v>
      </c>
      <c r="J1533" s="4">
        <f t="shared" si="140"/>
        <v>144</v>
      </c>
      <c r="K1533" s="4">
        <f t="shared" si="143"/>
        <v>3600</v>
      </c>
      <c r="L1533" s="6">
        <f t="shared" si="144"/>
        <v>169164</v>
      </c>
      <c r="N1533" s="22">
        <f t="shared" si="141"/>
        <v>5410.3132054406651</v>
      </c>
      <c r="O1533" s="14">
        <f t="shared" si="142"/>
        <v>11513754427.411501</v>
      </c>
      <c r="Q1533" s="22"/>
      <c r="V1533" s="16"/>
      <c r="W1533" s="16"/>
      <c r="X1533" s="16"/>
      <c r="Z1533" s="15"/>
      <c r="AA1533" s="16"/>
      <c r="AB1533" s="3"/>
      <c r="AC1533" s="69"/>
      <c r="AD1533" s="3"/>
      <c r="AF1533" s="29"/>
      <c r="AG1533" s="30"/>
      <c r="AH1533" s="29"/>
      <c r="AI1533" s="29"/>
      <c r="AJ1533" s="31"/>
      <c r="AK1533" s="29"/>
      <c r="AL1533" s="30"/>
    </row>
    <row r="1534" spans="1:38">
      <c r="A1534" s="32">
        <v>41347</v>
      </c>
      <c r="B1534" s="9">
        <v>25</v>
      </c>
      <c r="C1534" s="33">
        <v>46.95</v>
      </c>
      <c r="D1534" s="34">
        <f t="shared" si="138"/>
        <v>34.701339468201283</v>
      </c>
      <c r="E1534" s="34">
        <v>4847647.1520656003</v>
      </c>
      <c r="F1534" s="3" t="e">
        <f ca="1">VLOOKUP(A1534,ERCOT_345kv_West_ATC!A:B,2)</f>
        <v>#N/A</v>
      </c>
      <c r="G1534" s="3">
        <f>VLOOKUP(A1534,ERCOT_345kv_West_ATC!G:H,2)</f>
        <v>4.1749999999999998</v>
      </c>
      <c r="I1534" s="5">
        <f t="shared" si="139"/>
        <v>6</v>
      </c>
      <c r="J1534" s="4">
        <f t="shared" si="140"/>
        <v>144</v>
      </c>
      <c r="K1534" s="4">
        <f t="shared" si="143"/>
        <v>3600</v>
      </c>
      <c r="L1534" s="6">
        <f t="shared" si="144"/>
        <v>169020</v>
      </c>
      <c r="N1534" s="22">
        <f t="shared" si="141"/>
        <v>4870.7053557653644</v>
      </c>
      <c r="O1534" s="14">
        <f t="shared" si="142"/>
        <v>10374239309.404396</v>
      </c>
      <c r="Q1534" s="22"/>
      <c r="V1534" s="16"/>
      <c r="W1534" s="16"/>
      <c r="X1534" s="16"/>
      <c r="Z1534" s="15"/>
      <c r="AA1534" s="16"/>
      <c r="AB1534" s="3"/>
      <c r="AC1534" s="69"/>
      <c r="AD1534" s="3"/>
      <c r="AF1534" s="29"/>
      <c r="AG1534" s="30"/>
      <c r="AH1534" s="29"/>
      <c r="AI1534" s="29"/>
      <c r="AJ1534" s="31"/>
      <c r="AK1534" s="29"/>
      <c r="AL1534" s="30"/>
    </row>
    <row r="1535" spans="1:38">
      <c r="A1535" s="32">
        <v>41348</v>
      </c>
      <c r="B1535" s="9">
        <v>25</v>
      </c>
      <c r="C1535" s="33">
        <v>47.055999999999997</v>
      </c>
      <c r="D1535" s="34">
        <f t="shared" si="138"/>
        <v>34.701339468201283</v>
      </c>
      <c r="E1535" s="34">
        <v>4847647.1520656003</v>
      </c>
      <c r="F1535" s="3" t="e">
        <f ca="1">VLOOKUP(A1535,ERCOT_345kv_West_ATC!A:B,2)</f>
        <v>#N/A</v>
      </c>
      <c r="G1535" s="3">
        <f>VLOOKUP(A1535,ERCOT_345kv_West_ATC!G:H,2)</f>
        <v>4.2009999999999996</v>
      </c>
      <c r="I1535" s="5">
        <f t="shared" si="139"/>
        <v>6</v>
      </c>
      <c r="J1535" s="4">
        <f t="shared" si="140"/>
        <v>144</v>
      </c>
      <c r="K1535" s="4">
        <f t="shared" si="143"/>
        <v>3600</v>
      </c>
      <c r="L1535" s="6">
        <f t="shared" si="144"/>
        <v>169401.59999999998</v>
      </c>
      <c r="N1535" s="22">
        <f t="shared" si="141"/>
        <v>4881.7020494333319</v>
      </c>
      <c r="O1535" s="14">
        <f t="shared" si="142"/>
        <v>10374239309.404396</v>
      </c>
      <c r="Q1535" s="22"/>
      <c r="V1535" s="16"/>
      <c r="W1535" s="16"/>
      <c r="X1535" s="16"/>
      <c r="Z1535" s="15"/>
      <c r="AA1535" s="16"/>
      <c r="AB1535" s="3"/>
      <c r="AC1535" s="69"/>
      <c r="AD1535" s="3"/>
      <c r="AF1535" s="29"/>
      <c r="AG1535" s="30"/>
      <c r="AH1535" s="29"/>
      <c r="AI1535" s="29"/>
      <c r="AJ1535" s="31"/>
      <c r="AK1535" s="29"/>
      <c r="AL1535" s="30"/>
    </row>
    <row r="1536" spans="1:38">
      <c r="A1536" s="32">
        <v>41349</v>
      </c>
      <c r="B1536" s="9">
        <v>25</v>
      </c>
      <c r="C1536" s="33">
        <v>46.7350955</v>
      </c>
      <c r="D1536" s="34">
        <f t="shared" si="138"/>
        <v>34.701339468201283</v>
      </c>
      <c r="E1536" s="34">
        <v>4847647.1520656003</v>
      </c>
      <c r="F1536" s="3" t="e">
        <f ca="1">VLOOKUP(A1536,ERCOT_345kv_West_ATC!A:B,2)</f>
        <v>#N/A</v>
      </c>
      <c r="G1536" s="3">
        <f>VLOOKUP(A1536,ERCOT_345kv_West_ATC!G:H,2)</f>
        <v>4.2009999999999996</v>
      </c>
      <c r="I1536" s="5">
        <f t="shared" si="139"/>
        <v>6</v>
      </c>
      <c r="J1536" s="4">
        <f t="shared" si="140"/>
        <v>144</v>
      </c>
      <c r="K1536" s="4">
        <f t="shared" si="143"/>
        <v>3600</v>
      </c>
      <c r="L1536" s="6">
        <f t="shared" si="144"/>
        <v>168246.3438</v>
      </c>
      <c r="N1536" s="22">
        <f t="shared" si="141"/>
        <v>4848.4106486486853</v>
      </c>
      <c r="O1536" s="14">
        <f t="shared" si="142"/>
        <v>10374239309.404396</v>
      </c>
      <c r="Q1536" s="22"/>
      <c r="V1536" s="16"/>
      <c r="W1536" s="16"/>
      <c r="X1536" s="16"/>
      <c r="Z1536" s="15"/>
      <c r="AA1536" s="16"/>
      <c r="AB1536" s="3"/>
      <c r="AC1536" s="69"/>
      <c r="AD1536" s="3"/>
      <c r="AF1536" s="29"/>
      <c r="AG1536" s="30"/>
      <c r="AH1536" s="29"/>
      <c r="AI1536" s="29"/>
      <c r="AJ1536" s="31"/>
      <c r="AK1536" s="29"/>
      <c r="AL1536" s="30"/>
    </row>
    <row r="1537" spans="1:38">
      <c r="A1537" s="32">
        <v>41350</v>
      </c>
      <c r="B1537" s="9">
        <v>25</v>
      </c>
      <c r="C1537" s="33">
        <v>47.088165119999999</v>
      </c>
      <c r="D1537" s="34">
        <f t="shared" si="138"/>
        <v>34.701339468201283</v>
      </c>
      <c r="E1537" s="34">
        <v>4847647.1520656003</v>
      </c>
      <c r="F1537" s="3" t="e">
        <f ca="1">VLOOKUP(A1537,ERCOT_345kv_West_ATC!A:B,2)</f>
        <v>#N/A</v>
      </c>
      <c r="G1537" s="3">
        <f>VLOOKUP(A1537,ERCOT_345kv_West_ATC!G:H,2)</f>
        <v>4.2009999999999996</v>
      </c>
      <c r="I1537" s="5">
        <f t="shared" si="139"/>
        <v>6</v>
      </c>
      <c r="J1537" s="4">
        <f t="shared" si="140"/>
        <v>144</v>
      </c>
      <c r="K1537" s="4">
        <f t="shared" si="143"/>
        <v>3600</v>
      </c>
      <c r="L1537" s="6">
        <f t="shared" si="144"/>
        <v>169517.394432</v>
      </c>
      <c r="N1537" s="22">
        <f t="shared" si="141"/>
        <v>4885.0389359562896</v>
      </c>
      <c r="O1537" s="14">
        <f t="shared" si="142"/>
        <v>10374239309.404396</v>
      </c>
      <c r="Q1537" s="22"/>
      <c r="V1537" s="16"/>
      <c r="W1537" s="16"/>
      <c r="X1537" s="16"/>
      <c r="Z1537" s="15"/>
      <c r="AA1537" s="16"/>
      <c r="AB1537" s="3"/>
      <c r="AC1537" s="69"/>
      <c r="AD1537" s="3"/>
      <c r="AF1537" s="29"/>
      <c r="AG1537" s="30"/>
      <c r="AH1537" s="29"/>
      <c r="AI1537" s="29"/>
      <c r="AJ1537" s="31"/>
      <c r="AK1537" s="29"/>
      <c r="AL1537" s="30"/>
    </row>
    <row r="1538" spans="1:38">
      <c r="A1538" s="32">
        <v>41351</v>
      </c>
      <c r="B1538" s="9">
        <v>25</v>
      </c>
      <c r="C1538" s="33">
        <v>50.432492439999997</v>
      </c>
      <c r="D1538" s="34">
        <f t="shared" si="138"/>
        <v>34.701339468201283</v>
      </c>
      <c r="E1538" s="34">
        <v>4847647.1520656003</v>
      </c>
      <c r="F1538" s="3" t="e">
        <f ca="1">VLOOKUP(A1538,ERCOT_345kv_West_ATC!A:B,2)</f>
        <v>#N/A</v>
      </c>
      <c r="G1538" s="3">
        <f>VLOOKUP(A1538,ERCOT_345kv_West_ATC!G:H,2)</f>
        <v>4.1929999999999996</v>
      </c>
      <c r="I1538" s="5">
        <f t="shared" si="139"/>
        <v>6</v>
      </c>
      <c r="J1538" s="4">
        <f t="shared" si="140"/>
        <v>144</v>
      </c>
      <c r="K1538" s="4">
        <f t="shared" si="143"/>
        <v>3600</v>
      </c>
      <c r="L1538" s="6">
        <f t="shared" si="144"/>
        <v>181556.97278399998</v>
      </c>
      <c r="N1538" s="22">
        <f t="shared" si="141"/>
        <v>5231.98745542288</v>
      </c>
      <c r="O1538" s="14">
        <f t="shared" si="142"/>
        <v>10374239309.404396</v>
      </c>
      <c r="Q1538" s="22"/>
      <c r="V1538" s="16"/>
      <c r="W1538" s="16"/>
      <c r="X1538" s="16"/>
      <c r="Z1538" s="15"/>
      <c r="AA1538" s="16"/>
      <c r="AB1538" s="3"/>
      <c r="AC1538" s="69"/>
      <c r="AD1538" s="3"/>
      <c r="AF1538" s="29"/>
      <c r="AG1538" s="30"/>
      <c r="AH1538" s="29"/>
      <c r="AI1538" s="29"/>
      <c r="AJ1538" s="31"/>
      <c r="AK1538" s="29"/>
      <c r="AL1538" s="30"/>
    </row>
    <row r="1539" spans="1:38">
      <c r="A1539" s="32">
        <v>41352</v>
      </c>
      <c r="B1539" s="9">
        <v>25</v>
      </c>
      <c r="C1539" s="33">
        <v>59.41</v>
      </c>
      <c r="D1539" s="34">
        <f t="shared" si="138"/>
        <v>34.701339468201283</v>
      </c>
      <c r="E1539" s="34">
        <v>4847647.1520656003</v>
      </c>
      <c r="F1539" s="3" t="e">
        <f ca="1">VLOOKUP(A1539,ERCOT_345kv_West_ATC!A:B,2)</f>
        <v>#N/A</v>
      </c>
      <c r="G1539" s="3">
        <f>VLOOKUP(A1539,ERCOT_345kv_West_ATC!G:H,2)</f>
        <v>4.2320000000000002</v>
      </c>
      <c r="I1539" s="5">
        <f t="shared" si="139"/>
        <v>6</v>
      </c>
      <c r="J1539" s="4">
        <f t="shared" si="140"/>
        <v>144</v>
      </c>
      <c r="K1539" s="4">
        <f t="shared" si="143"/>
        <v>3600</v>
      </c>
      <c r="L1539" s="6">
        <f t="shared" si="144"/>
        <v>213876</v>
      </c>
      <c r="N1539" s="22">
        <f t="shared" si="141"/>
        <v>6163.3355737171514</v>
      </c>
      <c r="O1539" s="14">
        <f t="shared" si="142"/>
        <v>10374239309.404396</v>
      </c>
      <c r="Q1539" s="22"/>
      <c r="V1539" s="16"/>
      <c r="W1539" s="16"/>
      <c r="X1539" s="16"/>
      <c r="Z1539" s="15"/>
      <c r="AA1539" s="16"/>
      <c r="AB1539" s="3"/>
      <c r="AC1539" s="69"/>
      <c r="AD1539" s="3"/>
      <c r="AF1539" s="29"/>
      <c r="AG1539" s="30"/>
      <c r="AH1539" s="29"/>
      <c r="AI1539" s="29"/>
      <c r="AJ1539" s="31"/>
      <c r="AK1539" s="29"/>
      <c r="AL1539" s="30"/>
    </row>
    <row r="1540" spans="1:38">
      <c r="A1540" s="32">
        <v>41353</v>
      </c>
      <c r="B1540" s="9">
        <v>25</v>
      </c>
      <c r="C1540" s="33">
        <v>64.457971560000004</v>
      </c>
      <c r="D1540" s="34">
        <f t="shared" si="138"/>
        <v>34.701339468201283</v>
      </c>
      <c r="E1540" s="34">
        <v>4847647.1520656003</v>
      </c>
      <c r="F1540" s="3" t="e">
        <f ca="1">VLOOKUP(A1540,ERCOT_345kv_West_ATC!A:B,2)</f>
        <v>#N/A</v>
      </c>
      <c r="G1540" s="3">
        <f>VLOOKUP(A1540,ERCOT_345kv_West_ATC!G:H,2)</f>
        <v>4.2210000000000001</v>
      </c>
      <c r="I1540" s="5">
        <f t="shared" si="139"/>
        <v>6</v>
      </c>
      <c r="J1540" s="4">
        <f t="shared" si="140"/>
        <v>144</v>
      </c>
      <c r="K1540" s="4">
        <f t="shared" si="143"/>
        <v>3600</v>
      </c>
      <c r="L1540" s="6">
        <f t="shared" si="144"/>
        <v>232048.69761600002</v>
      </c>
      <c r="N1540" s="22">
        <f t="shared" si="141"/>
        <v>6687.0242236222266</v>
      </c>
      <c r="O1540" s="14">
        <f t="shared" si="142"/>
        <v>10374239309.404396</v>
      </c>
      <c r="Q1540" s="22"/>
      <c r="V1540" s="16"/>
      <c r="W1540" s="16"/>
      <c r="X1540" s="16"/>
      <c r="Z1540" s="15"/>
      <c r="AA1540" s="16"/>
      <c r="AB1540" s="3"/>
      <c r="AC1540" s="69"/>
      <c r="AD1540" s="3"/>
      <c r="AF1540" s="29"/>
      <c r="AG1540" s="30"/>
      <c r="AH1540" s="29"/>
      <c r="AI1540" s="29"/>
      <c r="AJ1540" s="31"/>
      <c r="AK1540" s="29"/>
      <c r="AL1540" s="30"/>
    </row>
    <row r="1541" spans="1:38">
      <c r="A1541" s="32">
        <v>41354</v>
      </c>
      <c r="B1541" s="9">
        <v>25</v>
      </c>
      <c r="C1541" s="33">
        <v>72.23</v>
      </c>
      <c r="D1541" s="34">
        <f t="shared" si="138"/>
        <v>34.701339468201283</v>
      </c>
      <c r="E1541" s="34">
        <v>4847647.1520656003</v>
      </c>
      <c r="F1541" s="3" t="e">
        <f ca="1">VLOOKUP(A1541,ERCOT_345kv_West_ATC!A:B,2)</f>
        <v>#N/A</v>
      </c>
      <c r="G1541" s="3">
        <f>VLOOKUP(A1541,ERCOT_345kv_West_ATC!G:H,2)</f>
        <v>4.1989999999999998</v>
      </c>
      <c r="I1541" s="5">
        <f t="shared" si="139"/>
        <v>6</v>
      </c>
      <c r="J1541" s="4">
        <f t="shared" si="140"/>
        <v>144</v>
      </c>
      <c r="K1541" s="4">
        <f t="shared" si="143"/>
        <v>3600</v>
      </c>
      <c r="L1541" s="6">
        <f t="shared" si="144"/>
        <v>260028</v>
      </c>
      <c r="N1541" s="22">
        <f t="shared" si="141"/>
        <v>7493.3130531827956</v>
      </c>
      <c r="O1541" s="14">
        <f t="shared" si="142"/>
        <v>10374239309.404396</v>
      </c>
      <c r="Q1541" s="22"/>
      <c r="V1541" s="16"/>
      <c r="W1541" s="16"/>
      <c r="X1541" s="16"/>
      <c r="Z1541" s="15"/>
      <c r="AA1541" s="16"/>
      <c r="AB1541" s="3"/>
      <c r="AC1541" s="69"/>
      <c r="AD1541" s="3"/>
      <c r="AF1541" s="29"/>
      <c r="AG1541" s="30"/>
      <c r="AH1541" s="29"/>
      <c r="AI1541" s="29"/>
      <c r="AJ1541" s="31"/>
      <c r="AK1541" s="29"/>
      <c r="AL1541" s="30"/>
    </row>
    <row r="1542" spans="1:38">
      <c r="A1542" s="32">
        <v>41355</v>
      </c>
      <c r="B1542" s="9">
        <v>25</v>
      </c>
      <c r="C1542" s="33">
        <v>69.900000000000006</v>
      </c>
      <c r="D1542" s="34">
        <f t="shared" si="138"/>
        <v>34.701339468201283</v>
      </c>
      <c r="E1542" s="34">
        <v>4847647.1520656003</v>
      </c>
      <c r="F1542" s="3" t="e">
        <f ca="1">VLOOKUP(A1542,ERCOT_345kv_West_ATC!A:B,2)</f>
        <v>#N/A</v>
      </c>
      <c r="G1542" s="3">
        <f>VLOOKUP(A1542,ERCOT_345kv_West_ATC!G:H,2)</f>
        <v>4.2089999999999996</v>
      </c>
      <c r="I1542" s="5">
        <f t="shared" si="139"/>
        <v>6</v>
      </c>
      <c r="J1542" s="4">
        <f t="shared" si="140"/>
        <v>144</v>
      </c>
      <c r="K1542" s="4">
        <f t="shared" si="143"/>
        <v>3600</v>
      </c>
      <c r="L1542" s="6">
        <f t="shared" si="144"/>
        <v>251640.00000000003</v>
      </c>
      <c r="N1542" s="22">
        <f t="shared" si="141"/>
        <v>7251.5932772736742</v>
      </c>
      <c r="O1542" s="14">
        <f t="shared" si="142"/>
        <v>10374239309.404396</v>
      </c>
      <c r="Q1542" s="22"/>
      <c r="V1542" s="16"/>
      <c r="W1542" s="16"/>
      <c r="X1542" s="16"/>
      <c r="Z1542" s="15"/>
      <c r="AA1542" s="16"/>
      <c r="AB1542" s="3"/>
      <c r="AC1542" s="69"/>
      <c r="AD1542" s="3"/>
      <c r="AF1542" s="29"/>
      <c r="AG1542" s="30"/>
      <c r="AH1542" s="29"/>
      <c r="AI1542" s="29"/>
      <c r="AJ1542" s="31"/>
      <c r="AK1542" s="29"/>
      <c r="AL1542" s="30"/>
    </row>
    <row r="1543" spans="1:38">
      <c r="A1543" s="32">
        <v>41356</v>
      </c>
      <c r="B1543" s="9">
        <v>25</v>
      </c>
      <c r="C1543" s="33">
        <v>63.9</v>
      </c>
      <c r="D1543" s="34">
        <f t="shared" si="138"/>
        <v>34.701339468201283</v>
      </c>
      <c r="E1543" s="34">
        <v>4847647.1520656003</v>
      </c>
      <c r="F1543" s="3" t="e">
        <f ca="1">VLOOKUP(A1543,ERCOT_345kv_West_ATC!A:B,2)</f>
        <v>#N/A</v>
      </c>
      <c r="G1543" s="3">
        <f>VLOOKUP(A1543,ERCOT_345kv_West_ATC!G:H,2)</f>
        <v>4.2089999999999996</v>
      </c>
      <c r="I1543" s="5">
        <f t="shared" si="139"/>
        <v>6</v>
      </c>
      <c r="J1543" s="4">
        <f t="shared" si="140"/>
        <v>144</v>
      </c>
      <c r="K1543" s="4">
        <f t="shared" si="143"/>
        <v>3600</v>
      </c>
      <c r="L1543" s="6">
        <f t="shared" si="144"/>
        <v>230040</v>
      </c>
      <c r="N1543" s="22">
        <f t="shared" si="141"/>
        <v>6629.1389187094092</v>
      </c>
      <c r="O1543" s="14">
        <f t="shared" si="142"/>
        <v>10374239309.404396</v>
      </c>
      <c r="Q1543" s="22"/>
      <c r="V1543" s="16"/>
      <c r="W1543" s="16"/>
      <c r="X1543" s="16"/>
      <c r="Z1543" s="15"/>
      <c r="AA1543" s="16"/>
      <c r="AB1543" s="3"/>
      <c r="AC1543" s="69"/>
      <c r="AD1543" s="3"/>
      <c r="AF1543" s="29"/>
      <c r="AG1543" s="30"/>
      <c r="AH1543" s="29"/>
      <c r="AI1543" s="29"/>
      <c r="AJ1543" s="31"/>
      <c r="AK1543" s="29"/>
      <c r="AL1543" s="30"/>
    </row>
    <row r="1544" spans="1:38">
      <c r="A1544" s="32">
        <v>41357</v>
      </c>
      <c r="B1544" s="9">
        <v>25</v>
      </c>
      <c r="C1544" s="33">
        <v>70.388000000000005</v>
      </c>
      <c r="D1544" s="34">
        <f t="shared" si="138"/>
        <v>47.931322879692225</v>
      </c>
      <c r="E1544" s="34">
        <v>6695826.2825962501</v>
      </c>
      <c r="F1544" s="3" t="e">
        <f ca="1">VLOOKUP(A1544,ERCOT_345kv_West_ATC!A:B,2)</f>
        <v>#N/A</v>
      </c>
      <c r="G1544" s="3">
        <f>VLOOKUP(A1544,ERCOT_345kv_West_ATC!G:H,2)</f>
        <v>4.2089999999999996</v>
      </c>
      <c r="I1544" s="5">
        <f t="shared" si="139"/>
        <v>6</v>
      </c>
      <c r="J1544" s="4">
        <f t="shared" si="140"/>
        <v>144</v>
      </c>
      <c r="K1544" s="4">
        <f t="shared" si="143"/>
        <v>3600</v>
      </c>
      <c r="L1544" s="6">
        <f t="shared" si="144"/>
        <v>253396.80000000002</v>
      </c>
      <c r="N1544" s="22">
        <f t="shared" si="141"/>
        <v>5286.6640179330498</v>
      </c>
      <c r="O1544" s="14">
        <f t="shared" si="142"/>
        <v>7510746175.3893414</v>
      </c>
      <c r="Q1544" s="22"/>
      <c r="V1544" s="16"/>
      <c r="W1544" s="16"/>
      <c r="X1544" s="16"/>
      <c r="Z1544" s="15"/>
      <c r="AA1544" s="16"/>
      <c r="AB1544" s="3"/>
      <c r="AC1544" s="69"/>
      <c r="AD1544" s="3"/>
      <c r="AF1544" s="29"/>
      <c r="AG1544" s="30"/>
      <c r="AH1544" s="29"/>
      <c r="AI1544" s="29"/>
      <c r="AJ1544" s="31"/>
      <c r="AK1544" s="29"/>
      <c r="AL1544" s="30"/>
    </row>
    <row r="1545" spans="1:38">
      <c r="A1545" s="32">
        <v>41358</v>
      </c>
      <c r="B1545" s="9">
        <v>25</v>
      </c>
      <c r="C1545" s="33">
        <v>75.11</v>
      </c>
      <c r="D1545" s="34">
        <f t="shared" si="138"/>
        <v>47.931322879692225</v>
      </c>
      <c r="E1545" s="34">
        <v>6695826.2825962501</v>
      </c>
      <c r="F1545" s="3" t="e">
        <f ca="1">VLOOKUP(A1545,ERCOT_345kv_West_ATC!A:B,2)</f>
        <v>#N/A</v>
      </c>
      <c r="G1545" s="3">
        <f>VLOOKUP(A1545,ERCOT_345kv_West_ATC!G:H,2)</f>
        <v>4.1680000000000001</v>
      </c>
      <c r="I1545" s="5">
        <f t="shared" si="139"/>
        <v>6</v>
      </c>
      <c r="J1545" s="4">
        <f t="shared" si="140"/>
        <v>144</v>
      </c>
      <c r="K1545" s="4">
        <f t="shared" si="143"/>
        <v>3600</v>
      </c>
      <c r="L1545" s="6">
        <f t="shared" si="144"/>
        <v>270396</v>
      </c>
      <c r="N1545" s="22">
        <f t="shared" si="141"/>
        <v>5641.3214523349343</v>
      </c>
      <c r="O1545" s="14">
        <f t="shared" si="142"/>
        <v>7510746175.3893414</v>
      </c>
      <c r="Q1545" s="22"/>
      <c r="V1545" s="16"/>
      <c r="W1545" s="16"/>
      <c r="X1545" s="16"/>
      <c r="Z1545" s="15"/>
      <c r="AA1545" s="16"/>
      <c r="AB1545" s="3"/>
      <c r="AC1545" s="69"/>
      <c r="AD1545" s="3"/>
      <c r="AF1545" s="29"/>
      <c r="AG1545" s="30"/>
      <c r="AH1545" s="29"/>
      <c r="AI1545" s="29"/>
      <c r="AJ1545" s="31"/>
      <c r="AK1545" s="29"/>
      <c r="AL1545" s="30"/>
    </row>
    <row r="1546" spans="1:38">
      <c r="A1546" s="32">
        <v>41359</v>
      </c>
      <c r="B1546" s="9">
        <v>25</v>
      </c>
      <c r="C1546" s="33">
        <v>79.81</v>
      </c>
      <c r="D1546" s="34">
        <f t="shared" si="138"/>
        <v>47.931322879692225</v>
      </c>
      <c r="E1546" s="34">
        <v>6695826.2825962501</v>
      </c>
      <c r="F1546" s="3" t="e">
        <f ca="1">VLOOKUP(A1546,ERCOT_345kv_West_ATC!A:B,2)</f>
        <v>#N/A</v>
      </c>
      <c r="G1546" s="3">
        <f>VLOOKUP(A1546,ERCOT_345kv_West_ATC!G:H,2)</f>
        <v>4.2389999999999999</v>
      </c>
      <c r="I1546" s="5">
        <f t="shared" si="139"/>
        <v>6</v>
      </c>
      <c r="J1546" s="4">
        <f t="shared" si="140"/>
        <v>144</v>
      </c>
      <c r="K1546" s="4">
        <f t="shared" si="143"/>
        <v>3600</v>
      </c>
      <c r="L1546" s="6">
        <f t="shared" si="144"/>
        <v>287316</v>
      </c>
      <c r="N1546" s="22">
        <f t="shared" si="141"/>
        <v>5994.3265225782334</v>
      </c>
      <c r="O1546" s="14">
        <f t="shared" si="142"/>
        <v>7510746175.3893414</v>
      </c>
      <c r="Q1546" s="22"/>
      <c r="V1546" s="16"/>
      <c r="W1546" s="16"/>
      <c r="X1546" s="16"/>
      <c r="Z1546" s="15"/>
      <c r="AA1546" s="16"/>
      <c r="AB1546" s="3"/>
      <c r="AC1546" s="69"/>
      <c r="AD1546" s="3"/>
      <c r="AF1546" s="29"/>
      <c r="AG1546" s="30"/>
      <c r="AH1546" s="29"/>
      <c r="AI1546" s="29"/>
      <c r="AJ1546" s="31"/>
      <c r="AK1546" s="29"/>
      <c r="AL1546" s="30"/>
    </row>
    <row r="1547" spans="1:38">
      <c r="A1547" s="32">
        <v>41360</v>
      </c>
      <c r="B1547" s="9">
        <v>25</v>
      </c>
      <c r="C1547" s="33">
        <v>89.3</v>
      </c>
      <c r="D1547" s="34">
        <f t="shared" si="138"/>
        <v>47.931322879692225</v>
      </c>
      <c r="E1547" s="34">
        <v>6695826.2825962501</v>
      </c>
      <c r="F1547" s="3" t="e">
        <f ca="1">VLOOKUP(A1547,ERCOT_345kv_West_ATC!A:B,2)</f>
        <v>#N/A</v>
      </c>
      <c r="G1547" s="3">
        <f>VLOOKUP(A1547,ERCOT_345kv_West_ATC!G:H,2)</f>
        <v>4.2590000000000003</v>
      </c>
      <c r="I1547" s="5">
        <f t="shared" si="139"/>
        <v>6</v>
      </c>
      <c r="J1547" s="4">
        <f t="shared" si="140"/>
        <v>144</v>
      </c>
      <c r="K1547" s="4">
        <f t="shared" si="143"/>
        <v>3600</v>
      </c>
      <c r="L1547" s="6">
        <f t="shared" si="144"/>
        <v>321480</v>
      </c>
      <c r="N1547" s="22">
        <f t="shared" si="141"/>
        <v>6707.0963346226818</v>
      </c>
      <c r="O1547" s="14">
        <f t="shared" si="142"/>
        <v>7510746175.3893414</v>
      </c>
      <c r="Q1547" s="22"/>
      <c r="V1547" s="16"/>
      <c r="W1547" s="16"/>
      <c r="X1547" s="16"/>
      <c r="Z1547" s="15"/>
      <c r="AA1547" s="16"/>
      <c r="AB1547" s="3"/>
      <c r="AC1547" s="69"/>
      <c r="AD1547" s="3"/>
      <c r="AF1547" s="29"/>
      <c r="AG1547" s="30"/>
      <c r="AH1547" s="29"/>
      <c r="AI1547" s="29"/>
      <c r="AJ1547" s="31"/>
      <c r="AK1547" s="29"/>
      <c r="AL1547" s="30"/>
    </row>
    <row r="1548" spans="1:38">
      <c r="A1548" s="32">
        <v>41361</v>
      </c>
      <c r="B1548" s="9">
        <v>25</v>
      </c>
      <c r="C1548" s="33">
        <v>88.976531969999996</v>
      </c>
      <c r="D1548" s="34">
        <f t="shared" si="138"/>
        <v>47.931322879692225</v>
      </c>
      <c r="E1548" s="34">
        <v>6695826.2825962501</v>
      </c>
      <c r="F1548" s="3" t="e">
        <f ca="1">VLOOKUP(A1548,ERCOT_345kv_West_ATC!A:B,2)</f>
        <v>#N/A</v>
      </c>
      <c r="G1548" s="3">
        <f>VLOOKUP(A1548,ERCOT_345kv_West_ATC!G:H,2)</f>
        <v>4.2329999999999997</v>
      </c>
      <c r="I1548" s="5">
        <f t="shared" si="139"/>
        <v>6</v>
      </c>
      <c r="J1548" s="4">
        <f t="shared" si="140"/>
        <v>144</v>
      </c>
      <c r="K1548" s="4">
        <f t="shared" si="143"/>
        <v>3600</v>
      </c>
      <c r="L1548" s="6">
        <f t="shared" si="144"/>
        <v>320315.51509200002</v>
      </c>
      <c r="N1548" s="22">
        <f t="shared" si="141"/>
        <v>6682.8014719308494</v>
      </c>
      <c r="O1548" s="14">
        <f t="shared" si="142"/>
        <v>7510746175.3893414</v>
      </c>
      <c r="Q1548" s="22"/>
      <c r="V1548" s="16"/>
      <c r="W1548" s="16"/>
      <c r="X1548" s="16"/>
      <c r="Z1548" s="15"/>
      <c r="AA1548" s="16"/>
      <c r="AB1548" s="3"/>
      <c r="AC1548" s="69"/>
      <c r="AD1548" s="3"/>
      <c r="AF1548" s="29"/>
      <c r="AG1548" s="30"/>
      <c r="AH1548" s="29"/>
      <c r="AI1548" s="29"/>
      <c r="AJ1548" s="31"/>
      <c r="AK1548" s="29"/>
      <c r="AL1548" s="30"/>
    </row>
    <row r="1549" spans="1:38">
      <c r="A1549" s="32">
        <v>41362</v>
      </c>
      <c r="B1549" s="9">
        <v>25</v>
      </c>
      <c r="C1549" s="33">
        <v>90</v>
      </c>
      <c r="D1549" s="34">
        <f t="shared" si="138"/>
        <v>47.931322879692225</v>
      </c>
      <c r="E1549" s="34">
        <v>6695826.2825962501</v>
      </c>
      <c r="F1549" s="3" t="e">
        <f ca="1">VLOOKUP(A1549,ERCOT_345kv_West_ATC!A:B,2)</f>
        <v>#N/A</v>
      </c>
      <c r="G1549" s="3">
        <f>VLOOKUP(A1549,ERCOT_345kv_West_ATC!G:H,2)</f>
        <v>4.2329999999999997</v>
      </c>
      <c r="I1549" s="5">
        <f t="shared" si="139"/>
        <v>6</v>
      </c>
      <c r="J1549" s="4">
        <f t="shared" si="140"/>
        <v>144</v>
      </c>
      <c r="K1549" s="4">
        <f t="shared" si="143"/>
        <v>3600</v>
      </c>
      <c r="L1549" s="6">
        <f t="shared" si="144"/>
        <v>324000</v>
      </c>
      <c r="N1549" s="22">
        <f t="shared" si="141"/>
        <v>6759.6715578504072</v>
      </c>
      <c r="O1549" s="14">
        <f t="shared" si="142"/>
        <v>7510746175.3893414</v>
      </c>
      <c r="Q1549" s="22"/>
      <c r="V1549" s="16"/>
      <c r="W1549" s="16"/>
      <c r="X1549" s="16"/>
      <c r="Z1549" s="15"/>
      <c r="AA1549" s="16"/>
      <c r="AB1549" s="3"/>
      <c r="AC1549" s="69"/>
      <c r="AD1549" s="3"/>
      <c r="AF1549" s="29"/>
      <c r="AG1549" s="30"/>
      <c r="AH1549" s="29"/>
      <c r="AI1549" s="29"/>
      <c r="AJ1549" s="31"/>
      <c r="AK1549" s="29"/>
      <c r="AL1549" s="30"/>
    </row>
    <row r="1550" spans="1:38">
      <c r="A1550" s="32">
        <v>41363</v>
      </c>
      <c r="B1550" s="9">
        <v>25</v>
      </c>
      <c r="C1550" s="33">
        <v>92.252187579999998</v>
      </c>
      <c r="D1550" s="34">
        <f t="shared" si="138"/>
        <v>47.931322879692225</v>
      </c>
      <c r="E1550" s="34">
        <v>6695826.2825962501</v>
      </c>
      <c r="F1550" s="3" t="e">
        <f ca="1">VLOOKUP(A1550,ERCOT_345kv_West_ATC!A:B,2)</f>
        <v>#N/A</v>
      </c>
      <c r="G1550" s="3">
        <f>VLOOKUP(A1550,ERCOT_345kv_West_ATC!G:H,2)</f>
        <v>4.2329999999999997</v>
      </c>
      <c r="I1550" s="5">
        <f t="shared" si="139"/>
        <v>6</v>
      </c>
      <c r="J1550" s="4">
        <f t="shared" si="140"/>
        <v>144</v>
      </c>
      <c r="K1550" s="4">
        <f t="shared" si="143"/>
        <v>3600</v>
      </c>
      <c r="L1550" s="6">
        <f t="shared" si="144"/>
        <v>332107.87528799998</v>
      </c>
      <c r="N1550" s="22">
        <f t="shared" si="141"/>
        <v>6928.8276503778507</v>
      </c>
      <c r="O1550" s="14">
        <f t="shared" si="142"/>
        <v>7510746175.3893414</v>
      </c>
      <c r="Q1550" s="22"/>
      <c r="V1550" s="16"/>
      <c r="W1550" s="16"/>
      <c r="X1550" s="16"/>
      <c r="Z1550" s="15"/>
      <c r="AA1550" s="16"/>
      <c r="AB1550" s="3"/>
      <c r="AC1550" s="69"/>
      <c r="AD1550" s="3"/>
      <c r="AF1550" s="29"/>
      <c r="AG1550" s="30"/>
      <c r="AH1550" s="29"/>
      <c r="AI1550" s="29"/>
      <c r="AJ1550" s="31"/>
      <c r="AK1550" s="29"/>
      <c r="AL1550" s="30"/>
    </row>
    <row r="1551" spans="1:38">
      <c r="A1551" s="32">
        <v>41364</v>
      </c>
      <c r="B1551" s="9">
        <v>25</v>
      </c>
      <c r="C1551" s="33">
        <v>96.149145910000001</v>
      </c>
      <c r="D1551" s="34">
        <f t="shared" si="138"/>
        <v>47.931322879692225</v>
      </c>
      <c r="E1551" s="34">
        <v>6695826.2825962501</v>
      </c>
      <c r="F1551" s="3" t="e">
        <f ca="1">VLOOKUP(A1551,ERCOT_345kv_West_ATC!A:B,2)</f>
        <v>#N/A</v>
      </c>
      <c r="G1551" s="3">
        <f>VLOOKUP(A1551,ERCOT_345kv_West_ATC!G:H,2)</f>
        <v>4.2329999999999997</v>
      </c>
      <c r="I1551" s="5">
        <f t="shared" si="139"/>
        <v>6</v>
      </c>
      <c r="J1551" s="4">
        <f t="shared" si="140"/>
        <v>144</v>
      </c>
      <c r="K1551" s="4">
        <f t="shared" si="143"/>
        <v>3600</v>
      </c>
      <c r="L1551" s="6">
        <f t="shared" si="144"/>
        <v>346136.92527599999</v>
      </c>
      <c r="N1551" s="22">
        <f t="shared" si="141"/>
        <v>7221.5182991048423</v>
      </c>
      <c r="O1551" s="14">
        <f t="shared" si="142"/>
        <v>7510746175.3893414</v>
      </c>
      <c r="Q1551" s="22"/>
      <c r="V1551" s="16"/>
      <c r="W1551" s="16"/>
      <c r="X1551" s="16"/>
      <c r="Z1551" s="15"/>
      <c r="AA1551" s="16"/>
      <c r="AB1551" s="3"/>
      <c r="AC1551" s="69"/>
      <c r="AD1551" s="3"/>
      <c r="AF1551" s="29"/>
      <c r="AG1551" s="30"/>
      <c r="AH1551" s="29"/>
      <c r="AI1551" s="29"/>
      <c r="AJ1551" s="31"/>
      <c r="AK1551" s="29"/>
      <c r="AL1551" s="30"/>
    </row>
    <row r="1552" spans="1:38">
      <c r="A1552" s="32">
        <v>41365</v>
      </c>
      <c r="B1552" s="9">
        <v>25</v>
      </c>
      <c r="C1552" s="33">
        <v>104.706</v>
      </c>
      <c r="D1552" s="34">
        <f t="shared" si="138"/>
        <v>47.931322879692225</v>
      </c>
      <c r="E1552" s="34">
        <v>6695826.2825962501</v>
      </c>
      <c r="F1552" s="3" t="e">
        <f ca="1">VLOOKUP(A1552,ERCOT_345kv_West_ATC!A:B,2)</f>
        <v>#N/A</v>
      </c>
      <c r="G1552" s="3">
        <f>VLOOKUP(A1552,ERCOT_345kv_West_ATC!G:H,2)</f>
        <v>4.2370000000000001</v>
      </c>
      <c r="I1552" s="5">
        <f t="shared" si="139"/>
        <v>6</v>
      </c>
      <c r="J1552" s="4">
        <f t="shared" si="140"/>
        <v>144</v>
      </c>
      <c r="K1552" s="4">
        <f t="shared" si="143"/>
        <v>3600</v>
      </c>
      <c r="L1552" s="6">
        <f t="shared" si="144"/>
        <v>376941.60000000003</v>
      </c>
      <c r="N1552" s="22">
        <f t="shared" si="141"/>
        <v>7864.2018904031647</v>
      </c>
      <c r="O1552" s="14">
        <f t="shared" si="142"/>
        <v>7510746175.3893414</v>
      </c>
      <c r="Q1552" s="22"/>
      <c r="V1552" s="16"/>
      <c r="W1552" s="16"/>
      <c r="X1552" s="16"/>
      <c r="Z1552" s="15"/>
      <c r="AA1552" s="16"/>
      <c r="AB1552" s="3"/>
      <c r="AC1552" s="69"/>
      <c r="AD1552" s="3"/>
      <c r="AF1552" s="29"/>
      <c r="AG1552" s="30"/>
      <c r="AH1552" s="29"/>
      <c r="AI1552" s="29"/>
      <c r="AJ1552" s="31"/>
      <c r="AK1552" s="29"/>
      <c r="AL1552" s="30"/>
    </row>
    <row r="1553" spans="1:38">
      <c r="A1553" s="32">
        <v>41366</v>
      </c>
      <c r="B1553" s="9">
        <v>25</v>
      </c>
      <c r="C1553" s="33">
        <v>115.8031816</v>
      </c>
      <c r="D1553" s="34">
        <f t="shared" si="138"/>
        <v>47.931322879692225</v>
      </c>
      <c r="E1553" s="34">
        <v>6695826.2825962501</v>
      </c>
      <c r="F1553" s="3" t="e">
        <f ca="1">VLOOKUP(A1553,ERCOT_345kv_West_ATC!A:B,2)</f>
        <v>#N/A</v>
      </c>
      <c r="G1553" s="3">
        <f>VLOOKUP(A1553,ERCOT_345kv_West_ATC!G:H,2)</f>
        <v>4.2290000000000001</v>
      </c>
      <c r="I1553" s="5">
        <f t="shared" si="139"/>
        <v>6</v>
      </c>
      <c r="J1553" s="4">
        <f t="shared" si="140"/>
        <v>144</v>
      </c>
      <c r="K1553" s="4">
        <f t="shared" si="143"/>
        <v>3600</v>
      </c>
      <c r="L1553" s="6">
        <f t="shared" si="144"/>
        <v>416891.45376</v>
      </c>
      <c r="N1553" s="22">
        <f t="shared" si="141"/>
        <v>8697.6830330011726</v>
      </c>
      <c r="O1553" s="14">
        <f t="shared" si="142"/>
        <v>7510746175.3893414</v>
      </c>
      <c r="Q1553" s="22"/>
      <c r="V1553" s="16"/>
      <c r="W1553" s="16"/>
      <c r="X1553" s="16"/>
      <c r="Z1553" s="15"/>
      <c r="AA1553" s="16"/>
      <c r="AB1553" s="3"/>
      <c r="AC1553" s="69"/>
      <c r="AD1553" s="3"/>
      <c r="AF1553" s="29"/>
      <c r="AG1553" s="30"/>
      <c r="AH1553" s="29"/>
      <c r="AI1553" s="29"/>
      <c r="AJ1553" s="31"/>
      <c r="AK1553" s="29"/>
      <c r="AL1553" s="30"/>
    </row>
    <row r="1554" spans="1:38">
      <c r="A1554" s="32">
        <v>41367</v>
      </c>
      <c r="B1554" s="9">
        <v>25</v>
      </c>
      <c r="C1554" s="33">
        <v>132.54567800000001</v>
      </c>
      <c r="D1554" s="34">
        <f t="shared" si="138"/>
        <v>47.931322879692225</v>
      </c>
      <c r="E1554" s="34">
        <v>6695826.2825962501</v>
      </c>
      <c r="F1554" s="3" t="e">
        <f ca="1">VLOOKUP(A1554,ERCOT_345kv_West_ATC!A:B,2)</f>
        <v>#N/A</v>
      </c>
      <c r="G1554" s="3">
        <f>VLOOKUP(A1554,ERCOT_345kv_West_ATC!G:H,2)</f>
        <v>4.1970000000000001</v>
      </c>
      <c r="I1554" s="5">
        <f t="shared" si="139"/>
        <v>6</v>
      </c>
      <c r="J1554" s="4">
        <f t="shared" si="140"/>
        <v>144</v>
      </c>
      <c r="K1554" s="4">
        <f t="shared" si="143"/>
        <v>3600</v>
      </c>
      <c r="L1554" s="6">
        <f t="shared" si="144"/>
        <v>477164.44080000004</v>
      </c>
      <c r="N1554" s="22">
        <f t="shared" si="141"/>
        <v>9955.1694410288728</v>
      </c>
      <c r="O1554" s="14">
        <f t="shared" si="142"/>
        <v>7510746175.3893414</v>
      </c>
      <c r="Q1554" s="22"/>
      <c r="V1554" s="16"/>
      <c r="W1554" s="16"/>
      <c r="X1554" s="16"/>
      <c r="Z1554" s="15"/>
      <c r="AA1554" s="16"/>
      <c r="AB1554" s="3"/>
      <c r="AC1554" s="69"/>
      <c r="AD1554" s="3"/>
      <c r="AF1554" s="29"/>
      <c r="AG1554" s="30"/>
      <c r="AH1554" s="29"/>
      <c r="AI1554" s="29"/>
      <c r="AJ1554" s="31"/>
      <c r="AK1554" s="29"/>
      <c r="AL1554" s="30"/>
    </row>
    <row r="1555" spans="1:38">
      <c r="A1555" s="32">
        <v>41368</v>
      </c>
      <c r="B1555" s="9">
        <v>25</v>
      </c>
      <c r="C1555" s="33">
        <v>134.940325</v>
      </c>
      <c r="D1555" s="34">
        <f t="shared" si="138"/>
        <v>47.931322879692225</v>
      </c>
      <c r="E1555" s="34">
        <v>6695826.2825962501</v>
      </c>
      <c r="F1555" s="3" t="e">
        <f ca="1">VLOOKUP(A1555,ERCOT_345kv_West_ATC!A:B,2)</f>
        <v>#N/A</v>
      </c>
      <c r="G1555" s="3">
        <f>VLOOKUP(A1555,ERCOT_345kv_West_ATC!G:H,2)</f>
        <v>4.22</v>
      </c>
      <c r="I1555" s="5">
        <f t="shared" si="139"/>
        <v>6</v>
      </c>
      <c r="J1555" s="4">
        <f t="shared" si="140"/>
        <v>144</v>
      </c>
      <c r="K1555" s="4">
        <f t="shared" si="143"/>
        <v>3600</v>
      </c>
      <c r="L1555" s="6">
        <f t="shared" si="144"/>
        <v>485785.17</v>
      </c>
      <c r="N1555" s="22">
        <f t="shared" si="141"/>
        <v>10135.025298995446</v>
      </c>
      <c r="O1555" s="14">
        <f t="shared" si="142"/>
        <v>7510746175.3893414</v>
      </c>
      <c r="Q1555" s="22"/>
      <c r="V1555" s="16"/>
      <c r="W1555" s="16"/>
      <c r="X1555" s="16"/>
      <c r="Z1555" s="15"/>
      <c r="AA1555" s="16"/>
      <c r="AB1555" s="3"/>
      <c r="AC1555" s="69"/>
      <c r="AD1555" s="3"/>
      <c r="AF1555" s="29"/>
      <c r="AG1555" s="30"/>
      <c r="AH1555" s="29"/>
      <c r="AI1555" s="29"/>
      <c r="AJ1555" s="31"/>
      <c r="AK1555" s="29"/>
      <c r="AL1555" s="30"/>
    </row>
    <row r="1556" spans="1:38">
      <c r="A1556" s="32">
        <v>41369</v>
      </c>
      <c r="B1556" s="9">
        <v>25</v>
      </c>
      <c r="C1556" s="33">
        <v>141.78941639999999</v>
      </c>
      <c r="D1556" s="34">
        <f t="shared" si="138"/>
        <v>54.926310974519055</v>
      </c>
      <c r="E1556" s="34">
        <v>7672999.9201641297</v>
      </c>
      <c r="F1556" s="3" t="e">
        <f ca="1">VLOOKUP(A1556,ERCOT_345kv_West_ATC!A:B,2)</f>
        <v>#N/A</v>
      </c>
      <c r="G1556" s="3">
        <f>VLOOKUP(A1556,ERCOT_345kv_West_ATC!G:H,2)</f>
        <v>4.2750000000000004</v>
      </c>
      <c r="I1556" s="5">
        <f t="shared" si="139"/>
        <v>6</v>
      </c>
      <c r="J1556" s="4">
        <f t="shared" si="140"/>
        <v>144</v>
      </c>
      <c r="K1556" s="4">
        <f t="shared" si="143"/>
        <v>3600</v>
      </c>
      <c r="L1556" s="6">
        <f t="shared" si="144"/>
        <v>510441.89903999999</v>
      </c>
      <c r="N1556" s="22">
        <f t="shared" si="141"/>
        <v>9293.2128516113135</v>
      </c>
      <c r="O1556" s="14">
        <f t="shared" si="142"/>
        <v>6554235913.7683239</v>
      </c>
      <c r="Q1556" s="22"/>
      <c r="V1556" s="16"/>
      <c r="W1556" s="16"/>
      <c r="X1556" s="16"/>
      <c r="Z1556" s="15"/>
      <c r="AA1556" s="16"/>
      <c r="AB1556" s="3"/>
      <c r="AC1556" s="69"/>
      <c r="AD1556" s="3"/>
      <c r="AF1556" s="29"/>
      <c r="AG1556" s="30"/>
      <c r="AH1556" s="29"/>
      <c r="AI1556" s="29"/>
      <c r="AJ1556" s="31"/>
      <c r="AK1556" s="29"/>
      <c r="AL1556" s="30"/>
    </row>
    <row r="1557" spans="1:38">
      <c r="A1557" s="32">
        <v>41370</v>
      </c>
      <c r="B1557" s="9">
        <v>25</v>
      </c>
      <c r="C1557" s="33">
        <v>141</v>
      </c>
      <c r="D1557" s="34">
        <f t="shared" si="138"/>
        <v>54.926310974519055</v>
      </c>
      <c r="E1557" s="34">
        <v>7672999.9201641297</v>
      </c>
      <c r="F1557" s="3" t="e">
        <f ca="1">VLOOKUP(A1557,ERCOT_345kv_West_ATC!A:B,2)</f>
        <v>#N/A</v>
      </c>
      <c r="G1557" s="3">
        <f>VLOOKUP(A1557,ERCOT_345kv_West_ATC!G:H,2)</f>
        <v>4.2750000000000004</v>
      </c>
      <c r="I1557" s="5">
        <f t="shared" si="139"/>
        <v>6</v>
      </c>
      <c r="J1557" s="4">
        <f t="shared" si="140"/>
        <v>144</v>
      </c>
      <c r="K1557" s="4">
        <f t="shared" si="143"/>
        <v>3600</v>
      </c>
      <c r="L1557" s="6">
        <f t="shared" si="144"/>
        <v>507600</v>
      </c>
      <c r="N1557" s="22">
        <f t="shared" si="141"/>
        <v>9241.4726384133355</v>
      </c>
      <c r="O1557" s="14">
        <f t="shared" si="142"/>
        <v>6554235913.7683239</v>
      </c>
      <c r="Q1557" s="22"/>
      <c r="V1557" s="16"/>
      <c r="W1557" s="16"/>
      <c r="X1557" s="16"/>
      <c r="Z1557" s="15"/>
      <c r="AA1557" s="16"/>
      <c r="AB1557" s="3"/>
      <c r="AC1557" s="69"/>
      <c r="AD1557" s="3"/>
      <c r="AF1557" s="29"/>
      <c r="AG1557" s="30"/>
      <c r="AH1557" s="29"/>
      <c r="AI1557" s="29"/>
      <c r="AJ1557" s="31"/>
      <c r="AK1557" s="29"/>
      <c r="AL1557" s="30"/>
    </row>
    <row r="1558" spans="1:38">
      <c r="A1558" s="32">
        <v>41371</v>
      </c>
      <c r="B1558" s="9">
        <v>25</v>
      </c>
      <c r="C1558" s="33">
        <v>164.96912499999999</v>
      </c>
      <c r="D1558" s="34">
        <f t="shared" si="138"/>
        <v>54.926310974519055</v>
      </c>
      <c r="E1558" s="34">
        <v>7672999.9201641297</v>
      </c>
      <c r="F1558" s="3" t="e">
        <f ca="1">VLOOKUP(A1558,ERCOT_345kv_West_ATC!A:B,2)</f>
        <v>#N/A</v>
      </c>
      <c r="G1558" s="3">
        <f>VLOOKUP(A1558,ERCOT_345kv_West_ATC!G:H,2)</f>
        <v>4.2750000000000004</v>
      </c>
      <c r="I1558" s="5">
        <f t="shared" si="139"/>
        <v>6</v>
      </c>
      <c r="J1558" s="4">
        <f t="shared" si="140"/>
        <v>144</v>
      </c>
      <c r="K1558" s="4">
        <f t="shared" si="143"/>
        <v>3600</v>
      </c>
      <c r="L1558" s="6">
        <f t="shared" si="144"/>
        <v>593888.85</v>
      </c>
      <c r="N1558" s="22">
        <f t="shared" si="141"/>
        <v>10812.465637379357</v>
      </c>
      <c r="O1558" s="14">
        <f t="shared" si="142"/>
        <v>6554235913.7683239</v>
      </c>
      <c r="Q1558" s="22"/>
      <c r="V1558" s="16"/>
      <c r="W1558" s="16"/>
      <c r="X1558" s="16"/>
      <c r="Z1558" s="15"/>
      <c r="AA1558" s="16"/>
      <c r="AB1558" s="3"/>
      <c r="AC1558" s="69"/>
      <c r="AD1558" s="3"/>
      <c r="AF1558" s="29"/>
      <c r="AG1558" s="30"/>
      <c r="AH1558" s="29"/>
      <c r="AI1558" s="29"/>
      <c r="AJ1558" s="31"/>
      <c r="AK1558" s="29"/>
      <c r="AL1558" s="30"/>
    </row>
    <row r="1559" spans="1:38">
      <c r="A1559" s="32">
        <v>41372</v>
      </c>
      <c r="B1559" s="9">
        <v>25</v>
      </c>
      <c r="C1559" s="33">
        <v>185.21723710000001</v>
      </c>
      <c r="D1559" s="34">
        <f t="shared" si="138"/>
        <v>54.926310974519055</v>
      </c>
      <c r="E1559" s="34">
        <v>7672999.9201641297</v>
      </c>
      <c r="F1559" s="3" t="e">
        <f ca="1">VLOOKUP(A1559,ERCOT_345kv_West_ATC!A:B,2)</f>
        <v>#N/A</v>
      </c>
      <c r="G1559" s="3">
        <f>VLOOKUP(A1559,ERCOT_345kv_West_ATC!G:H,2)</f>
        <v>4.234</v>
      </c>
      <c r="I1559" s="5">
        <f t="shared" si="139"/>
        <v>6</v>
      </c>
      <c r="J1559" s="4">
        <f t="shared" si="140"/>
        <v>144</v>
      </c>
      <c r="K1559" s="4">
        <f t="shared" si="143"/>
        <v>3600</v>
      </c>
      <c r="L1559" s="6">
        <f t="shared" si="144"/>
        <v>666782.05356000003</v>
      </c>
      <c r="N1559" s="22">
        <f t="shared" si="141"/>
        <v>12139.574672497629</v>
      </c>
      <c r="O1559" s="14">
        <f t="shared" si="142"/>
        <v>6554235913.7683239</v>
      </c>
      <c r="Q1559" s="22"/>
      <c r="V1559" s="16"/>
      <c r="W1559" s="16"/>
      <c r="X1559" s="16"/>
      <c r="Z1559" s="15"/>
      <c r="AA1559" s="16"/>
      <c r="AB1559" s="3"/>
      <c r="AC1559" s="69"/>
      <c r="AD1559" s="3"/>
      <c r="AF1559" s="29"/>
      <c r="AG1559" s="30"/>
      <c r="AH1559" s="29"/>
      <c r="AI1559" s="29"/>
      <c r="AJ1559" s="31"/>
      <c r="AK1559" s="29"/>
      <c r="AL1559" s="30"/>
    </row>
    <row r="1560" spans="1:38">
      <c r="A1560" s="32">
        <v>41373</v>
      </c>
      <c r="B1560" s="9">
        <v>25</v>
      </c>
      <c r="C1560" s="33">
        <v>229.47235259999999</v>
      </c>
      <c r="D1560" s="34">
        <f t="shared" si="138"/>
        <v>54.926310974519055</v>
      </c>
      <c r="E1560" s="34">
        <v>7672999.9201641297</v>
      </c>
      <c r="F1560" s="3" t="e">
        <f ca="1">VLOOKUP(A1560,ERCOT_345kv_West_ATC!A:B,2)</f>
        <v>#N/A</v>
      </c>
      <c r="G1560" s="3">
        <f>VLOOKUP(A1560,ERCOT_345kv_West_ATC!G:H,2)</f>
        <v>4.1870000000000003</v>
      </c>
      <c r="I1560" s="5">
        <f t="shared" si="139"/>
        <v>6</v>
      </c>
      <c r="J1560" s="4">
        <f t="shared" si="140"/>
        <v>144</v>
      </c>
      <c r="K1560" s="4">
        <f t="shared" si="143"/>
        <v>3600</v>
      </c>
      <c r="L1560" s="6">
        <f t="shared" si="144"/>
        <v>826100.46935999999</v>
      </c>
      <c r="N1560" s="22">
        <f t="shared" si="141"/>
        <v>15040.159346278278</v>
      </c>
      <c r="O1560" s="14">
        <f t="shared" si="142"/>
        <v>6554235913.7683239</v>
      </c>
      <c r="Q1560" s="22"/>
      <c r="V1560" s="16"/>
      <c r="W1560" s="16"/>
      <c r="X1560" s="16"/>
      <c r="Z1560" s="15"/>
      <c r="AA1560" s="16"/>
      <c r="AB1560" s="3"/>
      <c r="AC1560" s="69"/>
      <c r="AD1560" s="3"/>
      <c r="AF1560" s="29"/>
      <c r="AG1560" s="30"/>
      <c r="AH1560" s="29"/>
      <c r="AI1560" s="29"/>
      <c r="AJ1560" s="31"/>
      <c r="AK1560" s="29"/>
      <c r="AL1560" s="30"/>
    </row>
    <row r="1561" spans="1:38">
      <c r="A1561" s="32">
        <v>41374</v>
      </c>
      <c r="B1561" s="9">
        <v>25</v>
      </c>
      <c r="C1561" s="33">
        <v>160.0826217</v>
      </c>
      <c r="D1561" s="34">
        <f t="shared" si="138"/>
        <v>54.926310974519055</v>
      </c>
      <c r="E1561" s="34">
        <v>7672999.9201641297</v>
      </c>
      <c r="F1561" s="3" t="e">
        <f ca="1">VLOOKUP(A1561,ERCOT_345kv_West_ATC!A:B,2)</f>
        <v>#N/A</v>
      </c>
      <c r="G1561" s="3">
        <f>VLOOKUP(A1561,ERCOT_345kv_West_ATC!G:H,2)</f>
        <v>4.2030000000000003</v>
      </c>
      <c r="I1561" s="5">
        <f t="shared" si="139"/>
        <v>6</v>
      </c>
      <c r="J1561" s="4">
        <f t="shared" si="140"/>
        <v>144</v>
      </c>
      <c r="K1561" s="4">
        <f t="shared" si="143"/>
        <v>3600</v>
      </c>
      <c r="L1561" s="6">
        <f t="shared" si="144"/>
        <v>576297.43812000006</v>
      </c>
      <c r="N1561" s="22">
        <f t="shared" si="141"/>
        <v>10492.192683163285</v>
      </c>
      <c r="O1561" s="14">
        <f t="shared" si="142"/>
        <v>6554235913.7683239</v>
      </c>
      <c r="Q1561" s="22"/>
      <c r="V1561" s="16"/>
      <c r="W1561" s="16"/>
      <c r="X1561" s="16"/>
      <c r="Z1561" s="15"/>
      <c r="AA1561" s="16"/>
      <c r="AB1561" s="3"/>
      <c r="AC1561" s="69"/>
      <c r="AD1561" s="3"/>
      <c r="AF1561" s="29"/>
      <c r="AG1561" s="30"/>
      <c r="AH1561" s="29"/>
      <c r="AI1561" s="29"/>
      <c r="AJ1561" s="31"/>
      <c r="AK1561" s="29"/>
      <c r="AL1561" s="30"/>
    </row>
    <row r="1562" spans="1:38">
      <c r="A1562" s="32">
        <v>41375</v>
      </c>
      <c r="B1562" s="9">
        <v>25</v>
      </c>
      <c r="C1562" s="33">
        <v>81.203320129999994</v>
      </c>
      <c r="D1562" s="34">
        <f t="shared" si="138"/>
        <v>54.926310974519055</v>
      </c>
      <c r="E1562" s="34">
        <v>7672999.9201641297</v>
      </c>
      <c r="F1562" s="3" t="e">
        <f ca="1">VLOOKUP(A1562,ERCOT_345kv_West_ATC!A:B,2)</f>
        <v>#N/A</v>
      </c>
      <c r="G1562" s="3">
        <f>VLOOKUP(A1562,ERCOT_345kv_West_ATC!G:H,2)</f>
        <v>4.2149999999999999</v>
      </c>
      <c r="I1562" s="5">
        <f t="shared" si="139"/>
        <v>6</v>
      </c>
      <c r="J1562" s="4">
        <f t="shared" si="140"/>
        <v>144</v>
      </c>
      <c r="K1562" s="4">
        <f t="shared" si="143"/>
        <v>3600</v>
      </c>
      <c r="L1562" s="6">
        <f t="shared" si="144"/>
        <v>292331.952468</v>
      </c>
      <c r="N1562" s="22">
        <f t="shared" si="141"/>
        <v>5322.2571711327228</v>
      </c>
      <c r="O1562" s="14">
        <f t="shared" si="142"/>
        <v>6554235913.7683239</v>
      </c>
      <c r="Q1562" s="22"/>
      <c r="V1562" s="16"/>
      <c r="W1562" s="16"/>
      <c r="X1562" s="16"/>
      <c r="Z1562" s="15"/>
      <c r="AA1562" s="16"/>
      <c r="AB1562" s="3"/>
      <c r="AC1562" s="69"/>
      <c r="AD1562" s="3"/>
      <c r="AF1562" s="29"/>
      <c r="AG1562" s="30"/>
      <c r="AH1562" s="29"/>
      <c r="AI1562" s="29"/>
      <c r="AJ1562" s="31"/>
      <c r="AK1562" s="29"/>
      <c r="AL1562" s="30"/>
    </row>
    <row r="1563" spans="1:38">
      <c r="A1563" s="32">
        <v>41376</v>
      </c>
      <c r="B1563" s="9">
        <v>25</v>
      </c>
      <c r="C1563" s="33">
        <v>108.3113968</v>
      </c>
      <c r="D1563" s="34">
        <f t="shared" si="138"/>
        <v>54.926310974519055</v>
      </c>
      <c r="E1563" s="34">
        <v>7672999.9201641297</v>
      </c>
      <c r="F1563" s="3" t="e">
        <f ca="1">VLOOKUP(A1563,ERCOT_345kv_West_ATC!A:B,2)</f>
        <v>#N/A</v>
      </c>
      <c r="G1563" s="3">
        <f>VLOOKUP(A1563,ERCOT_345kv_West_ATC!G:H,2)</f>
        <v>4.2619999999999996</v>
      </c>
      <c r="I1563" s="5">
        <f t="shared" si="139"/>
        <v>6</v>
      </c>
      <c r="J1563" s="4">
        <f t="shared" si="140"/>
        <v>144</v>
      </c>
      <c r="K1563" s="4">
        <f t="shared" si="143"/>
        <v>3600</v>
      </c>
      <c r="L1563" s="6">
        <f t="shared" si="144"/>
        <v>389921.02847999998</v>
      </c>
      <c r="N1563" s="22">
        <f t="shared" si="141"/>
        <v>7098.9844677697147</v>
      </c>
      <c r="O1563" s="14">
        <f t="shared" si="142"/>
        <v>6554235913.7683239</v>
      </c>
      <c r="Q1563" s="22"/>
      <c r="V1563" s="16"/>
      <c r="W1563" s="16"/>
      <c r="X1563" s="16"/>
      <c r="Z1563" s="15"/>
      <c r="AA1563" s="16"/>
      <c r="AB1563" s="3"/>
      <c r="AC1563" s="69"/>
      <c r="AD1563" s="3"/>
      <c r="AF1563" s="29"/>
      <c r="AG1563" s="30"/>
      <c r="AH1563" s="29"/>
      <c r="AI1563" s="29"/>
      <c r="AJ1563" s="31"/>
      <c r="AK1563" s="29"/>
      <c r="AL1563" s="30"/>
    </row>
    <row r="1564" spans="1:38">
      <c r="A1564" s="32">
        <v>41377</v>
      </c>
      <c r="B1564" s="9">
        <v>25</v>
      </c>
      <c r="C1564" s="33">
        <v>92.805893530000006</v>
      </c>
      <c r="D1564" s="34">
        <f t="shared" si="138"/>
        <v>54.926310974519055</v>
      </c>
      <c r="E1564" s="34">
        <v>7672999.9201641297</v>
      </c>
      <c r="F1564" s="3" t="e">
        <f ca="1">VLOOKUP(A1564,ERCOT_345kv_West_ATC!A:B,2)</f>
        <v>#N/A</v>
      </c>
      <c r="G1564" s="3">
        <f>VLOOKUP(A1564,ERCOT_345kv_West_ATC!G:H,2)</f>
        <v>4.2619999999999996</v>
      </c>
      <c r="I1564" s="5">
        <f t="shared" si="139"/>
        <v>6</v>
      </c>
      <c r="J1564" s="4">
        <f t="shared" si="140"/>
        <v>144</v>
      </c>
      <c r="K1564" s="4">
        <f t="shared" si="143"/>
        <v>3600</v>
      </c>
      <c r="L1564" s="6">
        <f t="shared" si="144"/>
        <v>334101.21670799999</v>
      </c>
      <c r="N1564" s="22">
        <f t="shared" si="141"/>
        <v>6082.7172038368526</v>
      </c>
      <c r="O1564" s="14">
        <f t="shared" si="142"/>
        <v>6554235913.7683239</v>
      </c>
      <c r="Q1564" s="22"/>
      <c r="V1564" s="16"/>
      <c r="W1564" s="16"/>
      <c r="X1564" s="16"/>
      <c r="Z1564" s="15"/>
      <c r="AA1564" s="16"/>
      <c r="AB1564" s="3"/>
      <c r="AC1564" s="69"/>
      <c r="AD1564" s="3"/>
      <c r="AF1564" s="29"/>
      <c r="AG1564" s="30"/>
      <c r="AH1564" s="29"/>
      <c r="AI1564" s="29"/>
      <c r="AJ1564" s="31"/>
      <c r="AK1564" s="29"/>
      <c r="AL1564" s="30"/>
    </row>
    <row r="1565" spans="1:38">
      <c r="A1565" s="32">
        <v>41378</v>
      </c>
      <c r="B1565" s="9">
        <v>25</v>
      </c>
      <c r="C1565" s="33">
        <v>91.11</v>
      </c>
      <c r="D1565" s="34">
        <f t="shared" si="138"/>
        <v>54.926310974519055</v>
      </c>
      <c r="E1565" s="34">
        <v>7672999.9201641297</v>
      </c>
      <c r="F1565" s="3" t="e">
        <f ca="1">VLOOKUP(A1565,ERCOT_345kv_West_ATC!A:B,2)</f>
        <v>#N/A</v>
      </c>
      <c r="G1565" s="3">
        <f>VLOOKUP(A1565,ERCOT_345kv_West_ATC!G:H,2)</f>
        <v>4.2619999999999996</v>
      </c>
      <c r="I1565" s="5">
        <f t="shared" si="139"/>
        <v>6</v>
      </c>
      <c r="J1565" s="4">
        <f t="shared" si="140"/>
        <v>144</v>
      </c>
      <c r="K1565" s="4">
        <f t="shared" si="143"/>
        <v>3600</v>
      </c>
      <c r="L1565" s="6">
        <f t="shared" si="144"/>
        <v>327996</v>
      </c>
      <c r="N1565" s="22">
        <f t="shared" si="141"/>
        <v>5971.56434103432</v>
      </c>
      <c r="O1565" s="14">
        <f t="shared" si="142"/>
        <v>6554235913.7683239</v>
      </c>
      <c r="Q1565" s="22"/>
      <c r="V1565" s="16"/>
      <c r="W1565" s="16"/>
      <c r="X1565" s="16"/>
      <c r="Z1565" s="15"/>
      <c r="AA1565" s="16"/>
      <c r="AB1565" s="3"/>
      <c r="AC1565" s="69"/>
      <c r="AD1565" s="3"/>
      <c r="AF1565" s="29"/>
      <c r="AG1565" s="30"/>
      <c r="AH1565" s="29"/>
      <c r="AI1565" s="29"/>
      <c r="AJ1565" s="31"/>
      <c r="AK1565" s="29"/>
      <c r="AL1565" s="30"/>
    </row>
    <row r="1566" spans="1:38">
      <c r="A1566" s="32">
        <v>41379</v>
      </c>
      <c r="B1566" s="9">
        <v>25</v>
      </c>
      <c r="C1566" s="33">
        <v>74</v>
      </c>
      <c r="D1566" s="34">
        <f t="shared" si="138"/>
        <v>54.926310974519055</v>
      </c>
      <c r="E1566" s="34">
        <v>7672999.9201641297</v>
      </c>
      <c r="F1566" s="3" t="e">
        <f ca="1">VLOOKUP(A1566,ERCOT_345kv_West_ATC!A:B,2)</f>
        <v>#N/A</v>
      </c>
      <c r="G1566" s="3">
        <f>VLOOKUP(A1566,ERCOT_345kv_West_ATC!G:H,2)</f>
        <v>4.2149999999999999</v>
      </c>
      <c r="I1566" s="5">
        <f t="shared" si="139"/>
        <v>6</v>
      </c>
      <c r="J1566" s="4">
        <f t="shared" si="140"/>
        <v>144</v>
      </c>
      <c r="K1566" s="4">
        <f t="shared" si="143"/>
        <v>3600</v>
      </c>
      <c r="L1566" s="6">
        <f t="shared" si="144"/>
        <v>266400</v>
      </c>
      <c r="N1566" s="22">
        <f t="shared" si="141"/>
        <v>4850.1345761885595</v>
      </c>
      <c r="O1566" s="14">
        <f t="shared" si="142"/>
        <v>6554235913.7683239</v>
      </c>
      <c r="Q1566" s="22"/>
      <c r="V1566" s="16"/>
      <c r="W1566" s="16"/>
      <c r="X1566" s="16"/>
      <c r="Z1566" s="15"/>
      <c r="AA1566" s="16"/>
      <c r="AB1566" s="3"/>
      <c r="AC1566" s="69"/>
      <c r="AD1566" s="3"/>
      <c r="AF1566" s="29"/>
      <c r="AG1566" s="30"/>
      <c r="AH1566" s="29"/>
      <c r="AI1566" s="29"/>
      <c r="AJ1566" s="31"/>
      <c r="AK1566" s="29"/>
      <c r="AL1566" s="30"/>
    </row>
    <row r="1567" spans="1:38">
      <c r="A1567" s="32">
        <v>41380</v>
      </c>
      <c r="B1567" s="9">
        <v>25</v>
      </c>
      <c r="C1567" s="33">
        <v>67.979818929999993</v>
      </c>
      <c r="D1567" s="34">
        <f t="shared" si="138"/>
        <v>54.926310974519055</v>
      </c>
      <c r="E1567" s="34">
        <v>7672999.9201641297</v>
      </c>
      <c r="F1567" s="3" t="e">
        <f ca="1">VLOOKUP(A1567,ERCOT_345kv_West_ATC!A:B,2)</f>
        <v>#N/A</v>
      </c>
      <c r="G1567" s="3">
        <f>VLOOKUP(A1567,ERCOT_345kv_West_ATC!G:H,2)</f>
        <v>4.2670000000000003</v>
      </c>
      <c r="I1567" s="5">
        <f t="shared" si="139"/>
        <v>6</v>
      </c>
      <c r="J1567" s="4">
        <f t="shared" si="140"/>
        <v>144</v>
      </c>
      <c r="K1567" s="4">
        <f t="shared" si="143"/>
        <v>3600</v>
      </c>
      <c r="L1567" s="6">
        <f t="shared" si="144"/>
        <v>244727.34814799999</v>
      </c>
      <c r="N1567" s="22">
        <f t="shared" si="141"/>
        <v>4455.5577064247373</v>
      </c>
      <c r="O1567" s="14">
        <f t="shared" si="142"/>
        <v>6554235913.7683239</v>
      </c>
      <c r="Q1567" s="22"/>
      <c r="V1567" s="16"/>
      <c r="W1567" s="16"/>
      <c r="X1567" s="16"/>
      <c r="Z1567" s="15"/>
      <c r="AA1567" s="16"/>
      <c r="AB1567" s="3"/>
      <c r="AC1567" s="69"/>
      <c r="AD1567" s="3"/>
      <c r="AF1567" s="29"/>
      <c r="AG1567" s="30"/>
      <c r="AH1567" s="29"/>
      <c r="AI1567" s="29"/>
      <c r="AJ1567" s="31"/>
      <c r="AK1567" s="29"/>
      <c r="AL1567" s="30"/>
    </row>
    <row r="1568" spans="1:38">
      <c r="A1568" s="32">
        <v>41381</v>
      </c>
      <c r="B1568" s="9">
        <v>25</v>
      </c>
      <c r="C1568" s="33">
        <v>89.888000000000005</v>
      </c>
      <c r="D1568" s="34">
        <f t="shared" si="138"/>
        <v>64.241493395007438</v>
      </c>
      <c r="E1568" s="34">
        <v>8974296.0148878396</v>
      </c>
      <c r="F1568" s="3" t="e">
        <f ca="1">VLOOKUP(A1568,ERCOT_345kv_West_ATC!A:B,2)</f>
        <v>#N/A</v>
      </c>
      <c r="G1568" s="3">
        <f>VLOOKUP(A1568,ERCOT_345kv_West_ATC!G:H,2)</f>
        <v>4.2930000000000001</v>
      </c>
      <c r="I1568" s="5">
        <f t="shared" si="139"/>
        <v>6</v>
      </c>
      <c r="J1568" s="4">
        <f t="shared" si="140"/>
        <v>144</v>
      </c>
      <c r="K1568" s="4">
        <f t="shared" si="143"/>
        <v>3600</v>
      </c>
      <c r="L1568" s="6">
        <f t="shared" si="144"/>
        <v>323596.80000000005</v>
      </c>
      <c r="N1568" s="22">
        <f t="shared" si="141"/>
        <v>5037.1929869418091</v>
      </c>
      <c r="O1568" s="14">
        <f t="shared" si="142"/>
        <v>5603854782.5536318</v>
      </c>
      <c r="Q1568" s="22"/>
      <c r="V1568" s="16"/>
      <c r="W1568" s="16"/>
      <c r="X1568" s="16"/>
      <c r="Z1568" s="15"/>
      <c r="AA1568" s="16"/>
      <c r="AB1568" s="3"/>
      <c r="AC1568" s="69"/>
      <c r="AD1568" s="3"/>
      <c r="AF1568" s="29"/>
      <c r="AG1568" s="30"/>
      <c r="AH1568" s="29"/>
      <c r="AI1568" s="29"/>
      <c r="AJ1568" s="31"/>
      <c r="AK1568" s="29"/>
      <c r="AL1568" s="30"/>
    </row>
    <row r="1569" spans="1:38">
      <c r="A1569" s="32">
        <v>41382</v>
      </c>
      <c r="B1569" s="9">
        <v>25</v>
      </c>
      <c r="C1569" s="33">
        <v>109.05463469999999</v>
      </c>
      <c r="D1569" s="34">
        <f t="shared" si="138"/>
        <v>64.241493395007438</v>
      </c>
      <c r="E1569" s="34">
        <v>8974296.0148878396</v>
      </c>
      <c r="F1569" s="3" t="e">
        <f ca="1">VLOOKUP(A1569,ERCOT_345kv_West_ATC!A:B,2)</f>
        <v>#N/A</v>
      </c>
      <c r="G1569" s="3">
        <f>VLOOKUP(A1569,ERCOT_345kv_West_ATC!G:H,2)</f>
        <v>4.3710000000000004</v>
      </c>
      <c r="I1569" s="5">
        <f t="shared" si="139"/>
        <v>6</v>
      </c>
      <c r="J1569" s="4">
        <f t="shared" si="140"/>
        <v>144</v>
      </c>
      <c r="K1569" s="4">
        <f t="shared" si="143"/>
        <v>3600</v>
      </c>
      <c r="L1569" s="6">
        <f t="shared" si="144"/>
        <v>392596.68491999997</v>
      </c>
      <c r="N1569" s="22">
        <f t="shared" si="141"/>
        <v>6111.2633622323419</v>
      </c>
      <c r="O1569" s="14">
        <f t="shared" si="142"/>
        <v>5603854782.5536318</v>
      </c>
      <c r="Q1569" s="22"/>
      <c r="V1569" s="16"/>
      <c r="W1569" s="16"/>
      <c r="X1569" s="16"/>
      <c r="Z1569" s="15"/>
      <c r="AA1569" s="16"/>
      <c r="AB1569" s="3"/>
      <c r="AC1569" s="69"/>
      <c r="AD1569" s="3"/>
      <c r="AF1569" s="29"/>
      <c r="AG1569" s="30"/>
      <c r="AH1569" s="29"/>
      <c r="AI1569" s="29"/>
      <c r="AJ1569" s="31"/>
      <c r="AK1569" s="29"/>
      <c r="AL1569" s="30"/>
    </row>
    <row r="1570" spans="1:38">
      <c r="A1570" s="32">
        <v>41383</v>
      </c>
      <c r="B1570" s="9">
        <v>25</v>
      </c>
      <c r="C1570" s="33">
        <v>117.86900350000001</v>
      </c>
      <c r="D1570" s="34">
        <f t="shared" si="138"/>
        <v>64.241493395007438</v>
      </c>
      <c r="E1570" s="34">
        <v>8974296.0148878396</v>
      </c>
      <c r="F1570" s="3" t="e">
        <f ca="1">VLOOKUP(A1570,ERCOT_345kv_West_ATC!A:B,2)</f>
        <v>#N/A</v>
      </c>
      <c r="G1570" s="3">
        <f>VLOOKUP(A1570,ERCOT_345kv_West_ATC!G:H,2)</f>
        <v>4.4020000000000001</v>
      </c>
      <c r="I1570" s="5">
        <f t="shared" si="139"/>
        <v>6</v>
      </c>
      <c r="J1570" s="4">
        <f t="shared" si="140"/>
        <v>144</v>
      </c>
      <c r="K1570" s="4">
        <f t="shared" si="143"/>
        <v>3600</v>
      </c>
      <c r="L1570" s="6">
        <f t="shared" si="144"/>
        <v>424328.41260000004</v>
      </c>
      <c r="N1570" s="22">
        <f t="shared" si="141"/>
        <v>6605.2077897830586</v>
      </c>
      <c r="O1570" s="14">
        <f t="shared" si="142"/>
        <v>5603854782.5536318</v>
      </c>
      <c r="Q1570" s="22"/>
      <c r="V1570" s="16"/>
      <c r="W1570" s="16"/>
      <c r="X1570" s="16"/>
      <c r="Z1570" s="15"/>
      <c r="AA1570" s="16"/>
      <c r="AB1570" s="3"/>
      <c r="AC1570" s="69"/>
      <c r="AD1570" s="3"/>
      <c r="AF1570" s="29"/>
      <c r="AG1570" s="30"/>
      <c r="AH1570" s="29"/>
      <c r="AI1570" s="29"/>
      <c r="AJ1570" s="31"/>
      <c r="AK1570" s="29"/>
      <c r="AL1570" s="30"/>
    </row>
    <row r="1571" spans="1:38">
      <c r="A1571" s="32">
        <v>41384</v>
      </c>
      <c r="B1571" s="9">
        <v>25</v>
      </c>
      <c r="C1571" s="33">
        <v>126.3631637</v>
      </c>
      <c r="D1571" s="34">
        <f t="shared" ref="D1571:D1634" si="145">((2^256)/(2^208*65535)/600)*E1571/(10^12)</f>
        <v>64.241493395007438</v>
      </c>
      <c r="E1571" s="34">
        <v>8974296.0148878396</v>
      </c>
      <c r="F1571" s="3" t="e">
        <f ca="1">VLOOKUP(A1571,ERCOT_345kv_West_ATC!A:B,2)</f>
        <v>#N/A</v>
      </c>
      <c r="G1571" s="3">
        <f>VLOOKUP(A1571,ERCOT_345kv_West_ATC!G:H,2)</f>
        <v>4.4020000000000001</v>
      </c>
      <c r="I1571" s="5">
        <f t="shared" si="139"/>
        <v>6</v>
      </c>
      <c r="J1571" s="4">
        <f t="shared" si="140"/>
        <v>144</v>
      </c>
      <c r="K1571" s="4">
        <f t="shared" si="143"/>
        <v>3600</v>
      </c>
      <c r="L1571" s="6">
        <f t="shared" si="144"/>
        <v>454907.38932000002</v>
      </c>
      <c r="N1571" s="22">
        <f t="shared" si="141"/>
        <v>7081.2081923885253</v>
      </c>
      <c r="O1571" s="14">
        <f t="shared" si="142"/>
        <v>5603854782.5536318</v>
      </c>
      <c r="Q1571" s="22"/>
      <c r="V1571" s="16"/>
      <c r="W1571" s="16"/>
      <c r="X1571" s="16"/>
      <c r="Z1571" s="15"/>
      <c r="AA1571" s="16"/>
      <c r="AB1571" s="3"/>
      <c r="AC1571" s="69"/>
      <c r="AD1571" s="3"/>
      <c r="AF1571" s="29"/>
      <c r="AG1571" s="30"/>
      <c r="AH1571" s="29"/>
      <c r="AI1571" s="29"/>
      <c r="AJ1571" s="31"/>
      <c r="AK1571" s="29"/>
      <c r="AL1571" s="30"/>
    </row>
    <row r="1572" spans="1:38">
      <c r="A1572" s="32">
        <v>41385</v>
      </c>
      <c r="B1572" s="9">
        <v>25</v>
      </c>
      <c r="C1572" s="33">
        <v>117.6124518</v>
      </c>
      <c r="D1572" s="34">
        <f t="shared" si="145"/>
        <v>64.241493395007438</v>
      </c>
      <c r="E1572" s="34">
        <v>8974296.0148878396</v>
      </c>
      <c r="F1572" s="3" t="e">
        <f ca="1">VLOOKUP(A1572,ERCOT_345kv_West_ATC!A:B,2)</f>
        <v>#N/A</v>
      </c>
      <c r="G1572" s="3">
        <f>VLOOKUP(A1572,ERCOT_345kv_West_ATC!G:H,2)</f>
        <v>4.4020000000000001</v>
      </c>
      <c r="I1572" s="5">
        <f t="shared" ref="I1572:I1635" si="146">60/10</f>
        <v>6</v>
      </c>
      <c r="J1572" s="4">
        <f t="shared" ref="J1572:J1635" si="147">I1572*24</f>
        <v>144</v>
      </c>
      <c r="K1572" s="4">
        <f t="shared" si="143"/>
        <v>3600</v>
      </c>
      <c r="L1572" s="6">
        <f t="shared" si="144"/>
        <v>423404.82647999999</v>
      </c>
      <c r="N1572" s="22">
        <f t="shared" ref="N1572:N1635" si="148">L1572/D1572</f>
        <v>6590.8310050728851</v>
      </c>
      <c r="O1572" s="14">
        <f t="shared" ref="O1572:O1635" si="149">(K1572*100000000)/D1572</f>
        <v>5603854782.5536318</v>
      </c>
      <c r="Q1572" s="22"/>
      <c r="V1572" s="16"/>
      <c r="W1572" s="16"/>
      <c r="X1572" s="16"/>
      <c r="Z1572" s="15"/>
      <c r="AA1572" s="16"/>
      <c r="AB1572" s="3"/>
      <c r="AC1572" s="69"/>
      <c r="AD1572" s="3"/>
      <c r="AF1572" s="29"/>
      <c r="AG1572" s="30"/>
      <c r="AH1572" s="29"/>
      <c r="AI1572" s="29"/>
      <c r="AJ1572" s="31"/>
      <c r="AK1572" s="29"/>
      <c r="AL1572" s="30"/>
    </row>
    <row r="1573" spans="1:38">
      <c r="A1573" s="32">
        <v>41386</v>
      </c>
      <c r="B1573" s="9">
        <v>25</v>
      </c>
      <c r="C1573" s="33">
        <v>123.944</v>
      </c>
      <c r="D1573" s="34">
        <f t="shared" si="145"/>
        <v>64.241493395007438</v>
      </c>
      <c r="E1573" s="34">
        <v>8974296.0148878396</v>
      </c>
      <c r="F1573" s="3" t="e">
        <f ca="1">VLOOKUP(A1573,ERCOT_345kv_West_ATC!A:B,2)</f>
        <v>#N/A</v>
      </c>
      <c r="G1573" s="3">
        <f>VLOOKUP(A1573,ERCOT_345kv_West_ATC!G:H,2)</f>
        <v>4.3280000000000003</v>
      </c>
      <c r="I1573" s="5">
        <f t="shared" si="146"/>
        <v>6</v>
      </c>
      <c r="J1573" s="4">
        <f t="shared" si="147"/>
        <v>144</v>
      </c>
      <c r="K1573" s="4">
        <f t="shared" si="143"/>
        <v>3600</v>
      </c>
      <c r="L1573" s="6">
        <f t="shared" si="144"/>
        <v>446198.4</v>
      </c>
      <c r="N1573" s="22">
        <f t="shared" si="148"/>
        <v>6945.6417716882743</v>
      </c>
      <c r="O1573" s="14">
        <f t="shared" si="149"/>
        <v>5603854782.5536318</v>
      </c>
      <c r="Q1573" s="22"/>
      <c r="V1573" s="16"/>
      <c r="W1573" s="16"/>
      <c r="X1573" s="16"/>
      <c r="Z1573" s="15"/>
      <c r="AA1573" s="16"/>
      <c r="AB1573" s="3"/>
      <c r="AC1573" s="69"/>
      <c r="AD1573" s="3"/>
      <c r="AF1573" s="29"/>
      <c r="AG1573" s="30"/>
      <c r="AH1573" s="29"/>
      <c r="AI1573" s="29"/>
      <c r="AJ1573" s="31"/>
      <c r="AK1573" s="29"/>
      <c r="AL1573" s="30"/>
    </row>
    <row r="1574" spans="1:38">
      <c r="A1574" s="32">
        <v>41387</v>
      </c>
      <c r="B1574" s="9">
        <v>25</v>
      </c>
      <c r="C1574" s="33">
        <v>137.03399999999999</v>
      </c>
      <c r="D1574" s="34">
        <f t="shared" si="145"/>
        <v>64.241493395007438</v>
      </c>
      <c r="E1574" s="34">
        <v>8974296.0148878396</v>
      </c>
      <c r="F1574" s="3" t="e">
        <f ca="1">VLOOKUP(A1574,ERCOT_345kv_West_ATC!A:B,2)</f>
        <v>#N/A</v>
      </c>
      <c r="G1574" s="3">
        <f>VLOOKUP(A1574,ERCOT_345kv_West_ATC!G:H,2)</f>
        <v>4.3310000000000004</v>
      </c>
      <c r="I1574" s="5">
        <f t="shared" si="146"/>
        <v>6</v>
      </c>
      <c r="J1574" s="4">
        <f t="shared" si="147"/>
        <v>144</v>
      </c>
      <c r="K1574" s="4">
        <f t="shared" si="143"/>
        <v>3600</v>
      </c>
      <c r="L1574" s="6">
        <f t="shared" si="144"/>
        <v>493322.39999999997</v>
      </c>
      <c r="N1574" s="22">
        <f t="shared" si="148"/>
        <v>7679.1863627245439</v>
      </c>
      <c r="O1574" s="14">
        <f t="shared" si="149"/>
        <v>5603854782.5536318</v>
      </c>
      <c r="Q1574" s="22"/>
      <c r="V1574" s="16"/>
      <c r="W1574" s="16"/>
      <c r="X1574" s="16"/>
      <c r="Z1574" s="15"/>
      <c r="AA1574" s="16"/>
      <c r="AB1574" s="3"/>
      <c r="AC1574" s="69"/>
      <c r="AD1574" s="3"/>
      <c r="AF1574" s="29"/>
      <c r="AG1574" s="30"/>
      <c r="AH1574" s="29"/>
      <c r="AI1574" s="29"/>
      <c r="AJ1574" s="31"/>
      <c r="AK1574" s="29"/>
      <c r="AL1574" s="30"/>
    </row>
    <row r="1575" spans="1:38">
      <c r="A1575" s="32">
        <v>41388</v>
      </c>
      <c r="B1575" s="9">
        <v>25</v>
      </c>
      <c r="C1575" s="33">
        <v>149.4</v>
      </c>
      <c r="D1575" s="34">
        <f t="shared" si="145"/>
        <v>64.241493395007438</v>
      </c>
      <c r="E1575" s="34">
        <v>8974296.0148878396</v>
      </c>
      <c r="F1575" s="3" t="e">
        <f ca="1">VLOOKUP(A1575,ERCOT_345kv_West_ATC!A:B,2)</f>
        <v>#N/A</v>
      </c>
      <c r="G1575" s="3">
        <f>VLOOKUP(A1575,ERCOT_345kv_West_ATC!G:H,2)</f>
        <v>4.3010000000000002</v>
      </c>
      <c r="I1575" s="5">
        <f t="shared" si="146"/>
        <v>6</v>
      </c>
      <c r="J1575" s="4">
        <f t="shared" si="147"/>
        <v>144</v>
      </c>
      <c r="K1575" s="4">
        <f t="shared" si="143"/>
        <v>3600</v>
      </c>
      <c r="L1575" s="6">
        <f t="shared" si="144"/>
        <v>537840</v>
      </c>
      <c r="N1575" s="22">
        <f t="shared" si="148"/>
        <v>8372.1590451351258</v>
      </c>
      <c r="O1575" s="14">
        <f t="shared" si="149"/>
        <v>5603854782.5536318</v>
      </c>
      <c r="Q1575" s="22"/>
      <c r="V1575" s="16"/>
      <c r="W1575" s="16"/>
      <c r="X1575" s="16"/>
      <c r="Z1575" s="15"/>
      <c r="AA1575" s="16"/>
      <c r="AB1575" s="3"/>
      <c r="AC1575" s="69"/>
      <c r="AD1575" s="3"/>
      <c r="AF1575" s="29"/>
      <c r="AG1575" s="30"/>
      <c r="AH1575" s="29"/>
      <c r="AI1575" s="29"/>
      <c r="AJ1575" s="31"/>
      <c r="AK1575" s="29"/>
      <c r="AL1575" s="30"/>
    </row>
    <row r="1576" spans="1:38">
      <c r="A1576" s="32">
        <v>41389</v>
      </c>
      <c r="B1576" s="9">
        <v>25</v>
      </c>
      <c r="C1576" s="33">
        <v>141.892</v>
      </c>
      <c r="D1576" s="34">
        <f t="shared" si="145"/>
        <v>64.241493395007438</v>
      </c>
      <c r="E1576" s="34">
        <v>8974296.0148878396</v>
      </c>
      <c r="F1576" s="3" t="e">
        <f ca="1">VLOOKUP(A1576,ERCOT_345kv_West_ATC!A:B,2)</f>
        <v>#N/A</v>
      </c>
      <c r="G1576" s="3">
        <f>VLOOKUP(A1576,ERCOT_345kv_West_ATC!G:H,2)</f>
        <v>4.3140000000000001</v>
      </c>
      <c r="I1576" s="5">
        <f t="shared" si="146"/>
        <v>6</v>
      </c>
      <c r="J1576" s="4">
        <f t="shared" si="147"/>
        <v>144</v>
      </c>
      <c r="K1576" s="4">
        <f t="shared" si="143"/>
        <v>3600</v>
      </c>
      <c r="L1576" s="6">
        <f t="shared" si="144"/>
        <v>510811.2</v>
      </c>
      <c r="N1576" s="22">
        <f t="shared" si="148"/>
        <v>7951.4216280609999</v>
      </c>
      <c r="O1576" s="14">
        <f t="shared" si="149"/>
        <v>5603854782.5536318</v>
      </c>
      <c r="Q1576" s="22"/>
      <c r="V1576" s="16"/>
      <c r="W1576" s="16"/>
      <c r="X1576" s="16"/>
      <c r="Z1576" s="15"/>
      <c r="AA1576" s="16"/>
      <c r="AB1576" s="3"/>
      <c r="AC1576" s="69"/>
      <c r="AD1576" s="3"/>
      <c r="AF1576" s="29"/>
      <c r="AG1576" s="30"/>
      <c r="AH1576" s="29"/>
      <c r="AI1576" s="29"/>
      <c r="AJ1576" s="31"/>
      <c r="AK1576" s="29"/>
      <c r="AL1576" s="30"/>
    </row>
    <row r="1577" spans="1:38">
      <c r="A1577" s="32">
        <v>41390</v>
      </c>
      <c r="B1577" s="9">
        <v>25</v>
      </c>
      <c r="C1577" s="33">
        <v>137.32</v>
      </c>
      <c r="D1577" s="34">
        <f t="shared" si="145"/>
        <v>64.241493395007438</v>
      </c>
      <c r="E1577" s="34">
        <v>8974296.0148878396</v>
      </c>
      <c r="F1577" s="3" t="e">
        <f ca="1">VLOOKUP(A1577,ERCOT_345kv_West_ATC!A:B,2)</f>
        <v>#N/A</v>
      </c>
      <c r="G1577" s="3">
        <f>VLOOKUP(A1577,ERCOT_345kv_West_ATC!G:H,2)</f>
        <v>4.32</v>
      </c>
      <c r="I1577" s="5">
        <f t="shared" si="146"/>
        <v>6</v>
      </c>
      <c r="J1577" s="4">
        <f t="shared" si="147"/>
        <v>144</v>
      </c>
      <c r="K1577" s="4">
        <f t="shared" si="143"/>
        <v>3600</v>
      </c>
      <c r="L1577" s="6">
        <f t="shared" si="144"/>
        <v>494352</v>
      </c>
      <c r="N1577" s="22">
        <f t="shared" si="148"/>
        <v>7695.2133874026476</v>
      </c>
      <c r="O1577" s="14">
        <f t="shared" si="149"/>
        <v>5603854782.5536318</v>
      </c>
      <c r="Q1577" s="22"/>
      <c r="V1577" s="16"/>
      <c r="W1577" s="16"/>
      <c r="X1577" s="16"/>
      <c r="Z1577" s="15"/>
      <c r="AA1577" s="16"/>
      <c r="AB1577" s="3"/>
      <c r="AC1577" s="69"/>
      <c r="AD1577" s="3"/>
      <c r="AF1577" s="29"/>
      <c r="AG1577" s="30"/>
      <c r="AH1577" s="29"/>
      <c r="AI1577" s="29"/>
      <c r="AJ1577" s="31"/>
      <c r="AK1577" s="29"/>
      <c r="AL1577" s="30"/>
    </row>
    <row r="1578" spans="1:38">
      <c r="A1578" s="32">
        <v>41391</v>
      </c>
      <c r="B1578" s="9">
        <v>25</v>
      </c>
      <c r="C1578" s="33">
        <v>128.74998629999999</v>
      </c>
      <c r="D1578" s="34">
        <f t="shared" si="145"/>
        <v>64.241493395007438</v>
      </c>
      <c r="E1578" s="34">
        <v>8974296.0148878396</v>
      </c>
      <c r="F1578" s="3" t="e">
        <f ca="1">VLOOKUP(A1578,ERCOT_345kv_West_ATC!A:B,2)</f>
        <v>#N/A</v>
      </c>
      <c r="G1578" s="3">
        <f>VLOOKUP(A1578,ERCOT_345kv_West_ATC!G:H,2)</f>
        <v>4.32</v>
      </c>
      <c r="I1578" s="5">
        <f t="shared" si="146"/>
        <v>6</v>
      </c>
      <c r="J1578" s="4">
        <f t="shared" si="147"/>
        <v>144</v>
      </c>
      <c r="K1578" s="4">
        <f t="shared" si="143"/>
        <v>3600</v>
      </c>
      <c r="L1578" s="6">
        <f t="shared" si="144"/>
        <v>463499.95067999995</v>
      </c>
      <c r="N1578" s="22">
        <f t="shared" si="148"/>
        <v>7214.9622648096956</v>
      </c>
      <c r="O1578" s="14">
        <f t="shared" si="149"/>
        <v>5603854782.5536318</v>
      </c>
      <c r="Q1578" s="22"/>
      <c r="V1578" s="16"/>
      <c r="W1578" s="16"/>
      <c r="X1578" s="16"/>
      <c r="Z1578" s="15"/>
      <c r="AA1578" s="16"/>
      <c r="AB1578" s="3"/>
      <c r="AC1578" s="69"/>
      <c r="AD1578" s="3"/>
      <c r="AF1578" s="29"/>
      <c r="AG1578" s="30"/>
      <c r="AH1578" s="29"/>
      <c r="AI1578" s="29"/>
      <c r="AJ1578" s="31"/>
      <c r="AK1578" s="29"/>
      <c r="AL1578" s="30"/>
    </row>
    <row r="1579" spans="1:38">
      <c r="A1579" s="32">
        <v>41392</v>
      </c>
      <c r="B1579" s="9">
        <v>25</v>
      </c>
      <c r="C1579" s="33">
        <v>135.28885560000001</v>
      </c>
      <c r="D1579" s="34">
        <f t="shared" si="145"/>
        <v>64.241493395007438</v>
      </c>
      <c r="E1579" s="34">
        <v>8974296.0148878396</v>
      </c>
      <c r="F1579" s="3" t="e">
        <f ca="1">VLOOKUP(A1579,ERCOT_345kv_West_ATC!A:B,2)</f>
        <v>#N/A</v>
      </c>
      <c r="G1579" s="3">
        <f>VLOOKUP(A1579,ERCOT_345kv_West_ATC!G:H,2)</f>
        <v>4.32</v>
      </c>
      <c r="I1579" s="5">
        <f t="shared" si="146"/>
        <v>6</v>
      </c>
      <c r="J1579" s="4">
        <f t="shared" si="147"/>
        <v>144</v>
      </c>
      <c r="K1579" s="4">
        <f t="shared" si="143"/>
        <v>3600</v>
      </c>
      <c r="L1579" s="6">
        <f t="shared" si="144"/>
        <v>487039.88016</v>
      </c>
      <c r="N1579" s="22">
        <f t="shared" si="148"/>
        <v>7581.3910048026773</v>
      </c>
      <c r="O1579" s="14">
        <f t="shared" si="149"/>
        <v>5603854782.5536318</v>
      </c>
      <c r="Q1579" s="22"/>
      <c r="V1579" s="16"/>
      <c r="W1579" s="16"/>
      <c r="X1579" s="16"/>
      <c r="Z1579" s="15"/>
      <c r="AA1579" s="16"/>
      <c r="AB1579" s="3"/>
      <c r="AC1579" s="69"/>
      <c r="AD1579" s="3"/>
      <c r="AF1579" s="29"/>
      <c r="AG1579" s="30"/>
      <c r="AH1579" s="29"/>
      <c r="AI1579" s="29"/>
      <c r="AJ1579" s="31"/>
      <c r="AK1579" s="29"/>
      <c r="AL1579" s="30"/>
    </row>
    <row r="1580" spans="1:38">
      <c r="A1580" s="32">
        <v>41393</v>
      </c>
      <c r="B1580" s="9">
        <v>25</v>
      </c>
      <c r="C1580" s="33">
        <v>143.2955766</v>
      </c>
      <c r="D1580" s="34">
        <f t="shared" si="145"/>
        <v>64.241493395007438</v>
      </c>
      <c r="E1580" s="34">
        <v>8974296.0148878396</v>
      </c>
      <c r="F1580" s="3" t="e">
        <f ca="1">VLOOKUP(A1580,ERCOT_345kv_West_ATC!A:B,2)</f>
        <v>#N/A</v>
      </c>
      <c r="G1580" s="3">
        <f>VLOOKUP(A1580,ERCOT_345kv_West_ATC!G:H,2)</f>
        <v>4.4160000000000004</v>
      </c>
      <c r="I1580" s="5">
        <f t="shared" si="146"/>
        <v>6</v>
      </c>
      <c r="J1580" s="4">
        <f t="shared" si="147"/>
        <v>144</v>
      </c>
      <c r="K1580" s="4">
        <f t="shared" si="143"/>
        <v>3600</v>
      </c>
      <c r="L1580" s="6">
        <f t="shared" si="144"/>
        <v>515864.07576000004</v>
      </c>
      <c r="N1580" s="22">
        <f t="shared" si="148"/>
        <v>8030.0760224869036</v>
      </c>
      <c r="O1580" s="14">
        <f t="shared" si="149"/>
        <v>5603854782.5536318</v>
      </c>
      <c r="Q1580" s="22"/>
      <c r="V1580" s="16"/>
      <c r="W1580" s="16"/>
      <c r="X1580" s="16"/>
      <c r="Z1580" s="15"/>
      <c r="AA1580" s="16"/>
      <c r="AB1580" s="3"/>
      <c r="AC1580" s="69"/>
      <c r="AD1580" s="3"/>
      <c r="AF1580" s="29"/>
      <c r="AG1580" s="30"/>
      <c r="AH1580" s="29"/>
      <c r="AI1580" s="29"/>
      <c r="AJ1580" s="31"/>
      <c r="AK1580" s="29"/>
      <c r="AL1580" s="30"/>
    </row>
    <row r="1581" spans="1:38">
      <c r="A1581" s="32">
        <v>41394</v>
      </c>
      <c r="B1581" s="9">
        <v>25</v>
      </c>
      <c r="C1581" s="33">
        <v>139.584</v>
      </c>
      <c r="D1581" s="34">
        <f t="shared" si="145"/>
        <v>72.130014615346184</v>
      </c>
      <c r="E1581" s="34">
        <v>10076292.8834187</v>
      </c>
      <c r="F1581" s="3" t="e">
        <f ca="1">VLOOKUP(A1581,ERCOT_345kv_West_ATC!A:B,2)</f>
        <v>#N/A</v>
      </c>
      <c r="G1581" s="3">
        <f>VLOOKUP(A1581,ERCOT_345kv_West_ATC!G:H,2)</f>
        <v>4.4039999999999999</v>
      </c>
      <c r="I1581" s="5">
        <f t="shared" si="146"/>
        <v>6</v>
      </c>
      <c r="J1581" s="4">
        <f t="shared" si="147"/>
        <v>144</v>
      </c>
      <c r="K1581" s="4">
        <f t="shared" si="143"/>
        <v>3600</v>
      </c>
      <c r="L1581" s="6">
        <f t="shared" si="144"/>
        <v>502502.40000000002</v>
      </c>
      <c r="N1581" s="22">
        <f t="shared" si="148"/>
        <v>6966.6199664555315</v>
      </c>
      <c r="O1581" s="14">
        <f t="shared" si="149"/>
        <v>4990987481.6995726</v>
      </c>
      <c r="Q1581" s="22"/>
      <c r="V1581" s="16"/>
      <c r="W1581" s="16"/>
      <c r="X1581" s="16"/>
      <c r="Z1581" s="15"/>
      <c r="AA1581" s="16"/>
      <c r="AB1581" s="3"/>
      <c r="AC1581" s="69"/>
      <c r="AD1581" s="3"/>
      <c r="AF1581" s="29"/>
      <c r="AG1581" s="30"/>
      <c r="AH1581" s="29"/>
      <c r="AI1581" s="29"/>
      <c r="AJ1581" s="31"/>
      <c r="AK1581" s="29"/>
      <c r="AL1581" s="30"/>
    </row>
    <row r="1582" spans="1:38">
      <c r="A1582" s="32">
        <v>41395</v>
      </c>
      <c r="B1582" s="9">
        <v>25</v>
      </c>
      <c r="C1582" s="33">
        <v>116.75</v>
      </c>
      <c r="D1582" s="34">
        <f t="shared" si="145"/>
        <v>72.130014615346184</v>
      </c>
      <c r="E1582" s="34">
        <v>10076292.8834187</v>
      </c>
      <c r="F1582" s="3" t="e">
        <f ca="1">VLOOKUP(A1582,ERCOT_345kv_West_ATC!A:B,2)</f>
        <v>#N/A</v>
      </c>
      <c r="G1582" s="3">
        <f>VLOOKUP(A1582,ERCOT_345kv_West_ATC!G:H,2)</f>
        <v>4.3970000000000002</v>
      </c>
      <c r="I1582" s="5">
        <f t="shared" si="146"/>
        <v>6</v>
      </c>
      <c r="J1582" s="4">
        <f t="shared" si="147"/>
        <v>144</v>
      </c>
      <c r="K1582" s="4">
        <f t="shared" si="143"/>
        <v>3600</v>
      </c>
      <c r="L1582" s="6">
        <f t="shared" si="144"/>
        <v>420300</v>
      </c>
      <c r="N1582" s="22">
        <f t="shared" si="148"/>
        <v>5826.9778848842507</v>
      </c>
      <c r="O1582" s="14">
        <f t="shared" si="149"/>
        <v>4990987481.6995726</v>
      </c>
      <c r="Q1582" s="22"/>
      <c r="V1582" s="16"/>
      <c r="W1582" s="16"/>
      <c r="X1582" s="16"/>
      <c r="Z1582" s="15"/>
      <c r="AA1582" s="16"/>
      <c r="AB1582" s="3"/>
      <c r="AC1582" s="69"/>
      <c r="AD1582" s="3"/>
      <c r="AF1582" s="29"/>
      <c r="AG1582" s="30"/>
      <c r="AH1582" s="29"/>
      <c r="AI1582" s="29"/>
      <c r="AJ1582" s="31"/>
      <c r="AK1582" s="29"/>
      <c r="AL1582" s="30"/>
    </row>
    <row r="1583" spans="1:38">
      <c r="A1583" s="32">
        <v>41396</v>
      </c>
      <c r="B1583" s="9">
        <v>25</v>
      </c>
      <c r="C1583" s="33">
        <v>106.4352085</v>
      </c>
      <c r="D1583" s="34">
        <f t="shared" si="145"/>
        <v>72.130014615346184</v>
      </c>
      <c r="E1583" s="34">
        <v>10076292.8834187</v>
      </c>
      <c r="F1583" s="3" t="e">
        <f ca="1">VLOOKUP(A1583,ERCOT_345kv_West_ATC!A:B,2)</f>
        <v>#N/A</v>
      </c>
      <c r="G1583" s="3">
        <f>VLOOKUP(A1583,ERCOT_345kv_West_ATC!G:H,2)</f>
        <v>4.2370000000000001</v>
      </c>
      <c r="I1583" s="5">
        <f t="shared" si="146"/>
        <v>6</v>
      </c>
      <c r="J1583" s="4">
        <f t="shared" si="147"/>
        <v>144</v>
      </c>
      <c r="K1583" s="4">
        <f t="shared" si="143"/>
        <v>3600</v>
      </c>
      <c r="L1583" s="6">
        <f t="shared" si="144"/>
        <v>383166.75060000003</v>
      </c>
      <c r="N1583" s="22">
        <f t="shared" si="148"/>
        <v>5312.1679323558392</v>
      </c>
      <c r="O1583" s="14">
        <f t="shared" si="149"/>
        <v>4990987481.6995726</v>
      </c>
      <c r="Q1583" s="22"/>
      <c r="V1583" s="16"/>
      <c r="W1583" s="16"/>
      <c r="X1583" s="16"/>
      <c r="Z1583" s="15"/>
      <c r="AA1583" s="16"/>
      <c r="AB1583" s="3"/>
      <c r="AC1583" s="69"/>
      <c r="AD1583" s="3"/>
      <c r="AF1583" s="29"/>
      <c r="AG1583" s="30"/>
      <c r="AH1583" s="29"/>
      <c r="AI1583" s="29"/>
      <c r="AJ1583" s="31"/>
      <c r="AK1583" s="29"/>
      <c r="AL1583" s="30"/>
    </row>
    <row r="1584" spans="1:38">
      <c r="A1584" s="32">
        <v>41397</v>
      </c>
      <c r="B1584" s="9">
        <v>25</v>
      </c>
      <c r="C1584" s="33">
        <v>97.959073549999999</v>
      </c>
      <c r="D1584" s="34">
        <f t="shared" si="145"/>
        <v>72.130014615346184</v>
      </c>
      <c r="E1584" s="34">
        <v>10076292.8834187</v>
      </c>
      <c r="F1584" s="3" t="e">
        <f ca="1">VLOOKUP(A1584,ERCOT_345kv_West_ATC!A:B,2)</f>
        <v>#N/A</v>
      </c>
      <c r="G1584" s="3">
        <f>VLOOKUP(A1584,ERCOT_345kv_West_ATC!G:H,2)</f>
        <v>4.2510000000000003</v>
      </c>
      <c r="I1584" s="5">
        <f t="shared" si="146"/>
        <v>6</v>
      </c>
      <c r="J1584" s="4">
        <f t="shared" si="147"/>
        <v>144</v>
      </c>
      <c r="K1584" s="4">
        <f t="shared" si="143"/>
        <v>3600</v>
      </c>
      <c r="L1584" s="6">
        <f t="shared" si="144"/>
        <v>352652.66477999999</v>
      </c>
      <c r="N1584" s="22">
        <f t="shared" si="148"/>
        <v>4889.1250980693767</v>
      </c>
      <c r="O1584" s="14">
        <f t="shared" si="149"/>
        <v>4990987481.6995726</v>
      </c>
      <c r="Q1584" s="22"/>
      <c r="V1584" s="16"/>
      <c r="W1584" s="16"/>
      <c r="X1584" s="16"/>
      <c r="Z1584" s="15"/>
      <c r="AA1584" s="16"/>
      <c r="AB1584" s="3"/>
      <c r="AC1584" s="69"/>
      <c r="AD1584" s="3"/>
      <c r="AF1584" s="29"/>
      <c r="AG1584" s="30"/>
      <c r="AH1584" s="29"/>
      <c r="AI1584" s="29"/>
      <c r="AJ1584" s="31"/>
      <c r="AK1584" s="29"/>
      <c r="AL1584" s="30"/>
    </row>
    <row r="1585" spans="1:38">
      <c r="A1585" s="32">
        <v>41398</v>
      </c>
      <c r="B1585" s="9">
        <v>25</v>
      </c>
      <c r="C1585" s="33">
        <v>112.8306589</v>
      </c>
      <c r="D1585" s="34">
        <f t="shared" si="145"/>
        <v>72.130014615346184</v>
      </c>
      <c r="E1585" s="34">
        <v>10076292.8834187</v>
      </c>
      <c r="F1585" s="3" t="e">
        <f ca="1">VLOOKUP(A1585,ERCOT_345kv_West_ATC!A:B,2)</f>
        <v>#N/A</v>
      </c>
      <c r="G1585" s="3">
        <f>VLOOKUP(A1585,ERCOT_345kv_West_ATC!G:H,2)</f>
        <v>4.2510000000000003</v>
      </c>
      <c r="I1585" s="5">
        <f t="shared" si="146"/>
        <v>6</v>
      </c>
      <c r="J1585" s="4">
        <f t="shared" si="147"/>
        <v>144</v>
      </c>
      <c r="K1585" s="4">
        <f t="shared" si="143"/>
        <v>3600</v>
      </c>
      <c r="L1585" s="6">
        <f t="shared" si="144"/>
        <v>406190.37203999999</v>
      </c>
      <c r="N1585" s="22">
        <f t="shared" si="148"/>
        <v>5631.3640612181443</v>
      </c>
      <c r="O1585" s="14">
        <f t="shared" si="149"/>
        <v>4990987481.6995726</v>
      </c>
      <c r="Q1585" s="22"/>
      <c r="V1585" s="16"/>
      <c r="W1585" s="16"/>
      <c r="X1585" s="16"/>
      <c r="Z1585" s="15"/>
      <c r="AA1585" s="16"/>
      <c r="AB1585" s="3"/>
      <c r="AC1585" s="69"/>
      <c r="AD1585" s="3"/>
      <c r="AF1585" s="29"/>
      <c r="AG1585" s="30"/>
      <c r="AH1585" s="29"/>
      <c r="AI1585" s="29"/>
      <c r="AJ1585" s="31"/>
      <c r="AK1585" s="29"/>
      <c r="AL1585" s="30"/>
    </row>
    <row r="1586" spans="1:38">
      <c r="A1586" s="32">
        <v>41399</v>
      </c>
      <c r="B1586" s="9">
        <v>25</v>
      </c>
      <c r="C1586" s="33">
        <v>116.8295598</v>
      </c>
      <c r="D1586" s="34">
        <f t="shared" si="145"/>
        <v>72.130014615346184</v>
      </c>
      <c r="E1586" s="34">
        <v>10076292.8834187</v>
      </c>
      <c r="F1586" s="3" t="e">
        <f ca="1">VLOOKUP(A1586,ERCOT_345kv_West_ATC!A:B,2)</f>
        <v>#N/A</v>
      </c>
      <c r="G1586" s="3">
        <f>VLOOKUP(A1586,ERCOT_345kv_West_ATC!G:H,2)</f>
        <v>4.2510000000000003</v>
      </c>
      <c r="I1586" s="5">
        <f t="shared" si="146"/>
        <v>6</v>
      </c>
      <c r="J1586" s="4">
        <f t="shared" si="147"/>
        <v>144</v>
      </c>
      <c r="K1586" s="4">
        <f t="shared" si="143"/>
        <v>3600</v>
      </c>
      <c r="L1586" s="6">
        <f t="shared" si="144"/>
        <v>420586.41528000002</v>
      </c>
      <c r="N1586" s="22">
        <f t="shared" si="148"/>
        <v>5830.9487045427159</v>
      </c>
      <c r="O1586" s="14">
        <f t="shared" si="149"/>
        <v>4990987481.6995726</v>
      </c>
      <c r="Q1586" s="22"/>
      <c r="V1586" s="16"/>
      <c r="W1586" s="16"/>
      <c r="X1586" s="16"/>
      <c r="Z1586" s="15"/>
      <c r="AA1586" s="16"/>
      <c r="AB1586" s="3"/>
      <c r="AC1586" s="69"/>
      <c r="AD1586" s="3"/>
      <c r="AF1586" s="29"/>
      <c r="AG1586" s="30"/>
      <c r="AH1586" s="29"/>
      <c r="AI1586" s="29"/>
      <c r="AJ1586" s="31"/>
      <c r="AK1586" s="29"/>
      <c r="AL1586" s="30"/>
    </row>
    <row r="1587" spans="1:38">
      <c r="A1587" s="32">
        <v>41400</v>
      </c>
      <c r="B1587" s="9">
        <v>25</v>
      </c>
      <c r="C1587" s="33">
        <v>112.57989999999999</v>
      </c>
      <c r="D1587" s="34">
        <f t="shared" si="145"/>
        <v>72.130014615346184</v>
      </c>
      <c r="E1587" s="34">
        <v>10076292.8834187</v>
      </c>
      <c r="F1587" s="3" t="e">
        <f ca="1">VLOOKUP(A1587,ERCOT_345kv_West_ATC!A:B,2)</f>
        <v>#N/A</v>
      </c>
      <c r="G1587" s="3">
        <f>VLOOKUP(A1587,ERCOT_345kv_West_ATC!G:H,2)</f>
        <v>4.2699999999999996</v>
      </c>
      <c r="I1587" s="5">
        <f t="shared" si="146"/>
        <v>6</v>
      </c>
      <c r="J1587" s="4">
        <f t="shared" si="147"/>
        <v>144</v>
      </c>
      <c r="K1587" s="4">
        <f t="shared" si="143"/>
        <v>3600</v>
      </c>
      <c r="L1587" s="6">
        <f t="shared" si="144"/>
        <v>405287.63999999996</v>
      </c>
      <c r="N1587" s="22">
        <f t="shared" si="148"/>
        <v>5618.8487159098959</v>
      </c>
      <c r="O1587" s="14">
        <f t="shared" si="149"/>
        <v>4990987481.6995726</v>
      </c>
      <c r="Q1587" s="22"/>
      <c r="V1587" s="16"/>
      <c r="W1587" s="16"/>
      <c r="X1587" s="16"/>
      <c r="Z1587" s="15"/>
      <c r="AA1587" s="16"/>
      <c r="AB1587" s="3"/>
      <c r="AC1587" s="69"/>
      <c r="AD1587" s="3"/>
      <c r="AF1587" s="29"/>
      <c r="AG1587" s="30"/>
      <c r="AH1587" s="29"/>
      <c r="AI1587" s="29"/>
      <c r="AJ1587" s="31"/>
      <c r="AK1587" s="29"/>
      <c r="AL1587" s="30"/>
    </row>
    <row r="1588" spans="1:38">
      <c r="A1588" s="32">
        <v>41401</v>
      </c>
      <c r="B1588" s="9">
        <v>25</v>
      </c>
      <c r="C1588" s="33">
        <v>110.93961609999999</v>
      </c>
      <c r="D1588" s="34">
        <f t="shared" si="145"/>
        <v>72.130014615346184</v>
      </c>
      <c r="E1588" s="34">
        <v>10076292.8834187</v>
      </c>
      <c r="F1588" s="3" t="e">
        <f ca="1">VLOOKUP(A1588,ERCOT_345kv_West_ATC!A:B,2)</f>
        <v>#N/A</v>
      </c>
      <c r="G1588" s="3">
        <f>VLOOKUP(A1588,ERCOT_345kv_West_ATC!G:H,2)</f>
        <v>4.2169999999999996</v>
      </c>
      <c r="I1588" s="5">
        <f t="shared" si="146"/>
        <v>6</v>
      </c>
      <c r="J1588" s="4">
        <f t="shared" si="147"/>
        <v>144</v>
      </c>
      <c r="K1588" s="4">
        <f t="shared" si="143"/>
        <v>3600</v>
      </c>
      <c r="L1588" s="6">
        <f t="shared" si="144"/>
        <v>399382.61796</v>
      </c>
      <c r="N1588" s="22">
        <f t="shared" si="148"/>
        <v>5536.9823517965633</v>
      </c>
      <c r="O1588" s="14">
        <f t="shared" si="149"/>
        <v>4990987481.6995726</v>
      </c>
      <c r="Q1588" s="22"/>
      <c r="V1588" s="16"/>
      <c r="W1588" s="16"/>
      <c r="X1588" s="16"/>
      <c r="Z1588" s="15"/>
      <c r="AA1588" s="16"/>
      <c r="AB1588" s="3"/>
      <c r="AC1588" s="69"/>
      <c r="AD1588" s="3"/>
      <c r="AF1588" s="29"/>
      <c r="AG1588" s="30"/>
      <c r="AH1588" s="29"/>
      <c r="AI1588" s="29"/>
      <c r="AJ1588" s="31"/>
      <c r="AK1588" s="29"/>
      <c r="AL1588" s="30"/>
    </row>
    <row r="1589" spans="1:38">
      <c r="A1589" s="32">
        <v>41402</v>
      </c>
      <c r="B1589" s="9">
        <v>25</v>
      </c>
      <c r="C1589" s="33">
        <v>113.5061942</v>
      </c>
      <c r="D1589" s="34">
        <f t="shared" si="145"/>
        <v>72.130014615346184</v>
      </c>
      <c r="E1589" s="34">
        <v>10076292.8834187</v>
      </c>
      <c r="F1589" s="3" t="e">
        <f ca="1">VLOOKUP(A1589,ERCOT_345kv_West_ATC!A:B,2)</f>
        <v>#N/A</v>
      </c>
      <c r="G1589" s="3">
        <f>VLOOKUP(A1589,ERCOT_345kv_West_ATC!G:H,2)</f>
        <v>4.2489999999999997</v>
      </c>
      <c r="I1589" s="5">
        <f t="shared" si="146"/>
        <v>6</v>
      </c>
      <c r="J1589" s="4">
        <f t="shared" si="147"/>
        <v>144</v>
      </c>
      <c r="K1589" s="4">
        <f t="shared" si="143"/>
        <v>3600</v>
      </c>
      <c r="L1589" s="6">
        <f t="shared" si="144"/>
        <v>408622.29911999998</v>
      </c>
      <c r="N1589" s="22">
        <f t="shared" si="148"/>
        <v>5665.0799434756054</v>
      </c>
      <c r="O1589" s="14">
        <f t="shared" si="149"/>
        <v>4990987481.6995726</v>
      </c>
      <c r="Q1589" s="22"/>
      <c r="V1589" s="16"/>
      <c r="W1589" s="16"/>
      <c r="X1589" s="16"/>
      <c r="Z1589" s="15"/>
      <c r="AA1589" s="16"/>
      <c r="AB1589" s="3"/>
      <c r="AC1589" s="69"/>
      <c r="AD1589" s="3"/>
      <c r="AF1589" s="29"/>
      <c r="AG1589" s="30"/>
      <c r="AH1589" s="29"/>
      <c r="AI1589" s="29"/>
      <c r="AJ1589" s="31"/>
      <c r="AK1589" s="29"/>
      <c r="AL1589" s="30"/>
    </row>
    <row r="1590" spans="1:38">
      <c r="A1590" s="32">
        <v>41403</v>
      </c>
      <c r="B1590" s="9">
        <v>25</v>
      </c>
      <c r="C1590" s="33">
        <v>111.64400000000001</v>
      </c>
      <c r="D1590" s="34">
        <f t="shared" si="145"/>
        <v>72.130014615346184</v>
      </c>
      <c r="E1590" s="34">
        <v>10076292.8834187</v>
      </c>
      <c r="F1590" s="3">
        <f>VLOOKUP(A1590,ERCOT_345kv_West_ATC!A:B,2)</f>
        <v>40.9</v>
      </c>
      <c r="G1590" s="3">
        <f>VLOOKUP(A1590,ERCOT_345kv_West_ATC!G:H,2)</f>
        <v>4.25</v>
      </c>
      <c r="I1590" s="5">
        <f t="shared" si="146"/>
        <v>6</v>
      </c>
      <c r="J1590" s="4">
        <f t="shared" si="147"/>
        <v>144</v>
      </c>
      <c r="K1590" s="4">
        <f t="shared" si="143"/>
        <v>3600</v>
      </c>
      <c r="L1590" s="6">
        <f t="shared" si="144"/>
        <v>401918.4</v>
      </c>
      <c r="N1590" s="22">
        <f t="shared" si="148"/>
        <v>5572.1380640686712</v>
      </c>
      <c r="O1590" s="14">
        <f t="shared" si="149"/>
        <v>4990987481.6995726</v>
      </c>
      <c r="Q1590" s="22"/>
      <c r="V1590" s="16"/>
      <c r="W1590" s="16"/>
      <c r="X1590" s="16"/>
      <c r="Z1590" s="15"/>
      <c r="AA1590" s="16"/>
      <c r="AB1590" s="3"/>
      <c r="AC1590" s="69"/>
      <c r="AD1590" s="3"/>
      <c r="AF1590" s="29"/>
      <c r="AG1590" s="30"/>
      <c r="AH1590" s="29"/>
      <c r="AI1590" s="29"/>
      <c r="AJ1590" s="31"/>
      <c r="AK1590" s="29"/>
      <c r="AL1590" s="30"/>
    </row>
    <row r="1591" spans="1:38">
      <c r="A1591" s="32">
        <v>41404</v>
      </c>
      <c r="B1591" s="9">
        <v>25</v>
      </c>
      <c r="C1591" s="33">
        <v>117.8826578</v>
      </c>
      <c r="D1591" s="34">
        <f t="shared" si="145"/>
        <v>72.130014615346184</v>
      </c>
      <c r="E1591" s="34">
        <v>10076292.8834187</v>
      </c>
      <c r="F1591" s="3">
        <f>VLOOKUP(A1591,ERCOT_345kv_West_ATC!A:B,2)</f>
        <v>41</v>
      </c>
      <c r="G1591" s="3">
        <f>VLOOKUP(A1591,ERCOT_345kv_West_ATC!G:H,2)</f>
        <v>4.1920000000000002</v>
      </c>
      <c r="I1591" s="5">
        <f t="shared" si="146"/>
        <v>6</v>
      </c>
      <c r="J1591" s="4">
        <f t="shared" si="147"/>
        <v>144</v>
      </c>
      <c r="K1591" s="4">
        <f t="shared" si="143"/>
        <v>3600</v>
      </c>
      <c r="L1591" s="6">
        <f t="shared" si="144"/>
        <v>424377.56808</v>
      </c>
      <c r="N1591" s="22">
        <f t="shared" si="148"/>
        <v>5883.5086938927443</v>
      </c>
      <c r="O1591" s="14">
        <f t="shared" si="149"/>
        <v>4990987481.6995726</v>
      </c>
      <c r="Q1591" s="22"/>
      <c r="V1591" s="16"/>
      <c r="W1591" s="16"/>
      <c r="X1591" s="16"/>
      <c r="Z1591" s="15"/>
      <c r="AA1591" s="16"/>
      <c r="AB1591" s="3"/>
      <c r="AC1591" s="69"/>
      <c r="AD1591" s="3"/>
      <c r="AF1591" s="29"/>
      <c r="AG1591" s="30"/>
      <c r="AH1591" s="29"/>
      <c r="AI1591" s="29"/>
      <c r="AJ1591" s="31"/>
      <c r="AK1591" s="29"/>
      <c r="AL1591" s="30"/>
    </row>
    <row r="1592" spans="1:38">
      <c r="A1592" s="32">
        <v>41405</v>
      </c>
      <c r="B1592" s="9">
        <v>25</v>
      </c>
      <c r="C1592" s="33">
        <v>115.39100000000001</v>
      </c>
      <c r="D1592" s="34">
        <f t="shared" si="145"/>
        <v>72.130014615346184</v>
      </c>
      <c r="E1592" s="34">
        <v>10076292.8834187</v>
      </c>
      <c r="F1592" s="3">
        <f>VLOOKUP(A1592,ERCOT_345kv_West_ATC!A:B,2)</f>
        <v>41</v>
      </c>
      <c r="G1592" s="3">
        <f>VLOOKUP(A1592,ERCOT_345kv_West_ATC!G:H,2)</f>
        <v>4.1920000000000002</v>
      </c>
      <c r="I1592" s="5">
        <f t="shared" si="146"/>
        <v>6</v>
      </c>
      <c r="J1592" s="4">
        <f t="shared" si="147"/>
        <v>144</v>
      </c>
      <c r="K1592" s="4">
        <f t="shared" si="143"/>
        <v>3600</v>
      </c>
      <c r="L1592" s="6">
        <f t="shared" si="144"/>
        <v>415407.60000000003</v>
      </c>
      <c r="N1592" s="22">
        <f t="shared" si="148"/>
        <v>5759.150365007954</v>
      </c>
      <c r="O1592" s="14">
        <f t="shared" si="149"/>
        <v>4990987481.6995726</v>
      </c>
      <c r="Q1592" s="22"/>
      <c r="V1592" s="16"/>
      <c r="W1592" s="16"/>
      <c r="X1592" s="16"/>
      <c r="Z1592" s="15"/>
      <c r="AA1592" s="16"/>
      <c r="AB1592" s="3"/>
      <c r="AC1592" s="69"/>
      <c r="AD1592" s="3"/>
      <c r="AF1592" s="29"/>
      <c r="AG1592" s="30"/>
      <c r="AH1592" s="29"/>
      <c r="AI1592" s="29"/>
      <c r="AJ1592" s="31"/>
      <c r="AK1592" s="29"/>
      <c r="AL1592" s="30"/>
    </row>
    <row r="1593" spans="1:38">
      <c r="A1593" s="32">
        <v>41406</v>
      </c>
      <c r="B1593" s="9">
        <v>25</v>
      </c>
      <c r="C1593" s="33">
        <v>114.5</v>
      </c>
      <c r="D1593" s="34">
        <f t="shared" si="145"/>
        <v>80.082730179614344</v>
      </c>
      <c r="E1593" s="34">
        <v>11187257.4613607</v>
      </c>
      <c r="F1593" s="3">
        <f>VLOOKUP(A1593,ERCOT_345kv_West_ATC!A:B,2)</f>
        <v>41</v>
      </c>
      <c r="G1593" s="3">
        <f>VLOOKUP(A1593,ERCOT_345kv_West_ATC!G:H,2)</f>
        <v>4.1920000000000002</v>
      </c>
      <c r="I1593" s="5">
        <f t="shared" si="146"/>
        <v>6</v>
      </c>
      <c r="J1593" s="4">
        <f t="shared" si="147"/>
        <v>144</v>
      </c>
      <c r="K1593" s="4">
        <f t="shared" si="143"/>
        <v>3600</v>
      </c>
      <c r="L1593" s="6">
        <f t="shared" si="144"/>
        <v>412200</v>
      </c>
      <c r="N1593" s="22">
        <f t="shared" si="148"/>
        <v>5147.177163859089</v>
      </c>
      <c r="O1593" s="14">
        <f t="shared" si="149"/>
        <v>4495351234.8114309</v>
      </c>
      <c r="Q1593" s="22"/>
      <c r="V1593" s="16"/>
      <c r="W1593" s="16"/>
      <c r="X1593" s="16"/>
      <c r="Z1593" s="15"/>
      <c r="AA1593" s="16"/>
      <c r="AB1593" s="3"/>
      <c r="AC1593" s="69"/>
      <c r="AD1593" s="3"/>
      <c r="AF1593" s="29"/>
      <c r="AG1593" s="30"/>
      <c r="AH1593" s="29"/>
      <c r="AI1593" s="29"/>
      <c r="AJ1593" s="31"/>
      <c r="AK1593" s="29"/>
      <c r="AL1593" s="30"/>
    </row>
    <row r="1594" spans="1:38">
      <c r="A1594" s="32">
        <v>41407</v>
      </c>
      <c r="B1594" s="9">
        <v>25</v>
      </c>
      <c r="C1594" s="33">
        <v>115.9283159</v>
      </c>
      <c r="D1594" s="34">
        <f t="shared" si="145"/>
        <v>80.082730179614344</v>
      </c>
      <c r="E1594" s="34">
        <v>11187257.4613607</v>
      </c>
      <c r="F1594" s="3">
        <f>VLOOKUP(A1594,ERCOT_345kv_West_ATC!A:B,2)</f>
        <v>40.5</v>
      </c>
      <c r="G1594" s="3">
        <f>VLOOKUP(A1594,ERCOT_345kv_West_ATC!G:H,2)</f>
        <v>4.181</v>
      </c>
      <c r="I1594" s="5">
        <f t="shared" si="146"/>
        <v>6</v>
      </c>
      <c r="J1594" s="4">
        <f t="shared" si="147"/>
        <v>144</v>
      </c>
      <c r="K1594" s="4">
        <f t="shared" ref="K1594:K1657" si="150">J1594*B1594</f>
        <v>3600</v>
      </c>
      <c r="L1594" s="6">
        <f t="shared" ref="L1594:L1657" si="151">K1594*C1594</f>
        <v>417341.93724</v>
      </c>
      <c r="N1594" s="22">
        <f t="shared" si="148"/>
        <v>5211.3849803067469</v>
      </c>
      <c r="O1594" s="14">
        <f t="shared" si="149"/>
        <v>4495351234.8114309</v>
      </c>
      <c r="Q1594" s="22"/>
      <c r="V1594" s="16"/>
      <c r="W1594" s="16"/>
      <c r="X1594" s="16"/>
      <c r="Z1594" s="15"/>
      <c r="AA1594" s="16"/>
      <c r="AB1594" s="3"/>
      <c r="AC1594" s="69"/>
      <c r="AD1594" s="3"/>
      <c r="AF1594" s="29"/>
      <c r="AG1594" s="30"/>
      <c r="AH1594" s="29"/>
      <c r="AI1594" s="29"/>
      <c r="AJ1594" s="31"/>
      <c r="AK1594" s="29"/>
      <c r="AL1594" s="30"/>
    </row>
    <row r="1595" spans="1:38">
      <c r="A1595" s="32">
        <v>41408</v>
      </c>
      <c r="B1595" s="9">
        <v>25</v>
      </c>
      <c r="C1595" s="33">
        <v>107.0620436</v>
      </c>
      <c r="D1595" s="34">
        <f t="shared" si="145"/>
        <v>80.082730179614344</v>
      </c>
      <c r="E1595" s="34">
        <v>11187257.4613607</v>
      </c>
      <c r="F1595" s="3">
        <f>VLOOKUP(A1595,ERCOT_345kv_West_ATC!A:B,2)</f>
        <v>40.4</v>
      </c>
      <c r="G1595" s="3">
        <f>VLOOKUP(A1595,ERCOT_345kv_West_ATC!G:H,2)</f>
        <v>4.2149999999999999</v>
      </c>
      <c r="I1595" s="5">
        <f t="shared" si="146"/>
        <v>6</v>
      </c>
      <c r="J1595" s="4">
        <f t="shared" si="147"/>
        <v>144</v>
      </c>
      <c r="K1595" s="4">
        <f t="shared" si="150"/>
        <v>3600</v>
      </c>
      <c r="L1595" s="6">
        <f t="shared" si="151"/>
        <v>385423.35696</v>
      </c>
      <c r="N1595" s="22">
        <f t="shared" si="148"/>
        <v>4812.8148989869524</v>
      </c>
      <c r="O1595" s="14">
        <f t="shared" si="149"/>
        <v>4495351234.8114309</v>
      </c>
      <c r="Q1595" s="22"/>
      <c r="V1595" s="16"/>
      <c r="W1595" s="16"/>
      <c r="X1595" s="16"/>
      <c r="Z1595" s="15"/>
      <c r="AA1595" s="16"/>
      <c r="AB1595" s="3"/>
      <c r="AC1595" s="69"/>
      <c r="AD1595" s="3"/>
      <c r="AF1595" s="29"/>
      <c r="AG1595" s="30"/>
      <c r="AH1595" s="29"/>
      <c r="AI1595" s="29"/>
      <c r="AJ1595" s="31"/>
      <c r="AK1595" s="29"/>
      <c r="AL1595" s="30"/>
    </row>
    <row r="1596" spans="1:38">
      <c r="A1596" s="32">
        <v>41409</v>
      </c>
      <c r="B1596" s="9">
        <v>25</v>
      </c>
      <c r="C1596" s="33">
        <v>108.5926339</v>
      </c>
      <c r="D1596" s="34">
        <f t="shared" si="145"/>
        <v>80.082730179614344</v>
      </c>
      <c r="E1596" s="34">
        <v>11187257.4613607</v>
      </c>
      <c r="F1596" s="3">
        <f>VLOOKUP(A1596,ERCOT_345kv_West_ATC!A:B,2)</f>
        <v>40.9</v>
      </c>
      <c r="G1596" s="3">
        <f>VLOOKUP(A1596,ERCOT_345kv_West_ATC!G:H,2)</f>
        <v>4.24</v>
      </c>
      <c r="I1596" s="5">
        <f t="shared" si="146"/>
        <v>6</v>
      </c>
      <c r="J1596" s="4">
        <f t="shared" si="147"/>
        <v>144</v>
      </c>
      <c r="K1596" s="4">
        <f t="shared" si="150"/>
        <v>3600</v>
      </c>
      <c r="L1596" s="6">
        <f t="shared" si="151"/>
        <v>390933.48203999997</v>
      </c>
      <c r="N1596" s="22">
        <f t="shared" si="148"/>
        <v>4881.620308937906</v>
      </c>
      <c r="O1596" s="14">
        <f t="shared" si="149"/>
        <v>4495351234.8114309</v>
      </c>
      <c r="Q1596" s="22"/>
      <c r="V1596" s="16"/>
      <c r="W1596" s="16"/>
      <c r="X1596" s="16"/>
      <c r="Z1596" s="15"/>
      <c r="AA1596" s="16"/>
      <c r="AB1596" s="3"/>
      <c r="AC1596" s="69"/>
      <c r="AD1596" s="3"/>
      <c r="AF1596" s="29"/>
      <c r="AG1596" s="30"/>
      <c r="AH1596" s="29"/>
      <c r="AI1596" s="29"/>
      <c r="AJ1596" s="31"/>
      <c r="AK1596" s="29"/>
      <c r="AL1596" s="30"/>
    </row>
    <row r="1597" spans="1:38">
      <c r="A1597" s="32">
        <v>41410</v>
      </c>
      <c r="B1597" s="9">
        <v>25</v>
      </c>
      <c r="C1597" s="33">
        <v>113.3203249</v>
      </c>
      <c r="D1597" s="34">
        <f t="shared" si="145"/>
        <v>80.082730179614344</v>
      </c>
      <c r="E1597" s="34">
        <v>11187257.4613607</v>
      </c>
      <c r="F1597" s="3">
        <f>VLOOKUP(A1597,ERCOT_345kv_West_ATC!A:B,2)</f>
        <v>41.15</v>
      </c>
      <c r="G1597" s="3">
        <f>VLOOKUP(A1597,ERCOT_345kv_West_ATC!G:H,2)</f>
        <v>4.194</v>
      </c>
      <c r="I1597" s="5">
        <f t="shared" si="146"/>
        <v>6</v>
      </c>
      <c r="J1597" s="4">
        <f t="shared" si="147"/>
        <v>144</v>
      </c>
      <c r="K1597" s="4">
        <f t="shared" si="150"/>
        <v>3600</v>
      </c>
      <c r="L1597" s="6">
        <f t="shared" si="151"/>
        <v>407953.16964000004</v>
      </c>
      <c r="N1597" s="22">
        <f t="shared" si="148"/>
        <v>5094.1466246844757</v>
      </c>
      <c r="O1597" s="14">
        <f t="shared" si="149"/>
        <v>4495351234.8114309</v>
      </c>
      <c r="Q1597" s="22"/>
      <c r="V1597" s="16"/>
      <c r="W1597" s="16"/>
      <c r="X1597" s="16"/>
      <c r="Z1597" s="15"/>
      <c r="AA1597" s="16"/>
      <c r="AB1597" s="3"/>
      <c r="AC1597" s="69"/>
      <c r="AD1597" s="3"/>
      <c r="AF1597" s="29"/>
      <c r="AG1597" s="30"/>
      <c r="AH1597" s="29"/>
      <c r="AI1597" s="29"/>
      <c r="AJ1597" s="31"/>
      <c r="AK1597" s="29"/>
      <c r="AL1597" s="30"/>
    </row>
    <row r="1598" spans="1:38">
      <c r="A1598" s="32">
        <v>41411</v>
      </c>
      <c r="B1598" s="9">
        <v>25</v>
      </c>
      <c r="C1598" s="33">
        <v>117.4571631</v>
      </c>
      <c r="D1598" s="34">
        <f t="shared" si="145"/>
        <v>80.082730179614344</v>
      </c>
      <c r="E1598" s="34">
        <v>11187257.4613607</v>
      </c>
      <c r="F1598" s="3">
        <f>VLOOKUP(A1598,ERCOT_345kv_West_ATC!A:B,2)</f>
        <v>41.1</v>
      </c>
      <c r="G1598" s="3">
        <f>VLOOKUP(A1598,ERCOT_345kv_West_ATC!G:H,2)</f>
        <v>4.2750000000000004</v>
      </c>
      <c r="I1598" s="5">
        <f t="shared" si="146"/>
        <v>6</v>
      </c>
      <c r="J1598" s="4">
        <f t="shared" si="147"/>
        <v>144</v>
      </c>
      <c r="K1598" s="4">
        <f t="shared" si="150"/>
        <v>3600</v>
      </c>
      <c r="L1598" s="6">
        <f t="shared" si="151"/>
        <v>422845.78716000001</v>
      </c>
      <c r="N1598" s="22">
        <f t="shared" si="148"/>
        <v>5280.1120317903269</v>
      </c>
      <c r="O1598" s="14">
        <f t="shared" si="149"/>
        <v>4495351234.8114309</v>
      </c>
      <c r="Q1598" s="22"/>
      <c r="V1598" s="16"/>
      <c r="W1598" s="16"/>
      <c r="X1598" s="16"/>
      <c r="Z1598" s="15"/>
      <c r="AA1598" s="16"/>
      <c r="AB1598" s="3"/>
      <c r="AC1598" s="69"/>
      <c r="AD1598" s="3"/>
      <c r="AF1598" s="29"/>
      <c r="AG1598" s="30"/>
      <c r="AH1598" s="29"/>
      <c r="AI1598" s="29"/>
      <c r="AJ1598" s="31"/>
      <c r="AK1598" s="29"/>
      <c r="AL1598" s="30"/>
    </row>
    <row r="1599" spans="1:38">
      <c r="A1599" s="32">
        <v>41412</v>
      </c>
      <c r="B1599" s="9">
        <v>25</v>
      </c>
      <c r="C1599" s="33">
        <v>118.4838</v>
      </c>
      <c r="D1599" s="34">
        <f t="shared" si="145"/>
        <v>80.082730179614344</v>
      </c>
      <c r="E1599" s="34">
        <v>11187257.4613607</v>
      </c>
      <c r="F1599" s="3">
        <f>VLOOKUP(A1599,ERCOT_345kv_West_ATC!A:B,2)</f>
        <v>41.1</v>
      </c>
      <c r="G1599" s="3">
        <f>VLOOKUP(A1599,ERCOT_345kv_West_ATC!G:H,2)</f>
        <v>4.2750000000000004</v>
      </c>
      <c r="I1599" s="5">
        <f t="shared" si="146"/>
        <v>6</v>
      </c>
      <c r="J1599" s="4">
        <f t="shared" si="147"/>
        <v>144</v>
      </c>
      <c r="K1599" s="4">
        <f t="shared" si="150"/>
        <v>3600</v>
      </c>
      <c r="L1599" s="6">
        <f t="shared" si="151"/>
        <v>426541.68</v>
      </c>
      <c r="N1599" s="22">
        <f t="shared" si="148"/>
        <v>5326.2629663515063</v>
      </c>
      <c r="O1599" s="14">
        <f t="shared" si="149"/>
        <v>4495351234.8114309</v>
      </c>
      <c r="Q1599" s="22"/>
      <c r="V1599" s="16"/>
      <c r="W1599" s="16"/>
      <c r="X1599" s="16"/>
      <c r="Z1599" s="15"/>
      <c r="AA1599" s="16"/>
      <c r="AB1599" s="3"/>
      <c r="AC1599" s="69"/>
      <c r="AD1599" s="3"/>
      <c r="AF1599" s="29"/>
      <c r="AG1599" s="30"/>
      <c r="AH1599" s="29"/>
      <c r="AI1599" s="29"/>
      <c r="AJ1599" s="31"/>
      <c r="AK1599" s="29"/>
      <c r="AL1599" s="30"/>
    </row>
    <row r="1600" spans="1:38">
      <c r="A1600" s="32">
        <v>41413</v>
      </c>
      <c r="B1600" s="9">
        <v>25</v>
      </c>
      <c r="C1600" s="33">
        <v>116.38</v>
      </c>
      <c r="D1600" s="34">
        <f t="shared" si="145"/>
        <v>80.082730179614344</v>
      </c>
      <c r="E1600" s="34">
        <v>11187257.4613607</v>
      </c>
      <c r="F1600" s="3">
        <f>VLOOKUP(A1600,ERCOT_345kv_West_ATC!A:B,2)</f>
        <v>41.1</v>
      </c>
      <c r="G1600" s="3">
        <f>VLOOKUP(A1600,ERCOT_345kv_West_ATC!G:H,2)</f>
        <v>4.2750000000000004</v>
      </c>
      <c r="I1600" s="5">
        <f t="shared" si="146"/>
        <v>6</v>
      </c>
      <c r="J1600" s="4">
        <f t="shared" si="147"/>
        <v>144</v>
      </c>
      <c r="K1600" s="4">
        <f t="shared" si="150"/>
        <v>3600</v>
      </c>
      <c r="L1600" s="6">
        <f t="shared" si="151"/>
        <v>418968</v>
      </c>
      <c r="N1600" s="22">
        <f t="shared" si="148"/>
        <v>5231.6897670735434</v>
      </c>
      <c r="O1600" s="14">
        <f t="shared" si="149"/>
        <v>4495351234.8114309</v>
      </c>
      <c r="Q1600" s="22"/>
      <c r="V1600" s="16"/>
      <c r="W1600" s="16"/>
      <c r="X1600" s="16"/>
      <c r="Z1600" s="15"/>
      <c r="AA1600" s="16"/>
      <c r="AB1600" s="3"/>
      <c r="AC1600" s="69"/>
      <c r="AD1600" s="3"/>
      <c r="AF1600" s="29"/>
      <c r="AG1600" s="30"/>
      <c r="AH1600" s="29"/>
      <c r="AI1600" s="29"/>
      <c r="AJ1600" s="31"/>
      <c r="AK1600" s="29"/>
      <c r="AL1600" s="30"/>
    </row>
    <row r="1601" spans="1:38">
      <c r="A1601" s="32">
        <v>41414</v>
      </c>
      <c r="B1601" s="9">
        <v>25</v>
      </c>
      <c r="C1601" s="33">
        <v>117.59904179999999</v>
      </c>
      <c r="D1601" s="34">
        <f t="shared" si="145"/>
        <v>80.082730179614344</v>
      </c>
      <c r="E1601" s="34">
        <v>11187257.4613607</v>
      </c>
      <c r="F1601" s="3">
        <f>VLOOKUP(A1601,ERCOT_345kv_West_ATC!A:B,2)</f>
        <v>41.6</v>
      </c>
      <c r="G1601" s="3">
        <f>VLOOKUP(A1601,ERCOT_345kv_West_ATC!G:H,2)</f>
        <v>4.3090000000000002</v>
      </c>
      <c r="I1601" s="5">
        <f t="shared" si="146"/>
        <v>6</v>
      </c>
      <c r="J1601" s="4">
        <f t="shared" si="147"/>
        <v>144</v>
      </c>
      <c r="K1601" s="4">
        <f t="shared" si="150"/>
        <v>3600</v>
      </c>
      <c r="L1601" s="6">
        <f t="shared" si="151"/>
        <v>423356.55047999998</v>
      </c>
      <c r="N1601" s="22">
        <f t="shared" si="148"/>
        <v>5286.4899776827106</v>
      </c>
      <c r="O1601" s="14">
        <f t="shared" si="149"/>
        <v>4495351234.8114309</v>
      </c>
      <c r="Q1601" s="22"/>
      <c r="V1601" s="16"/>
      <c r="W1601" s="16"/>
      <c r="X1601" s="16"/>
      <c r="Z1601" s="15"/>
      <c r="AA1601" s="16"/>
      <c r="AB1601" s="3"/>
      <c r="AC1601" s="69"/>
      <c r="AD1601" s="3"/>
      <c r="AF1601" s="29"/>
      <c r="AG1601" s="30"/>
      <c r="AH1601" s="29"/>
      <c r="AI1601" s="29"/>
      <c r="AJ1601" s="31"/>
      <c r="AK1601" s="29"/>
      <c r="AL1601" s="30"/>
    </row>
    <row r="1602" spans="1:38">
      <c r="A1602" s="32">
        <v>41415</v>
      </c>
      <c r="B1602" s="9">
        <v>25</v>
      </c>
      <c r="C1602" s="33">
        <v>117.348</v>
      </c>
      <c r="D1602" s="34">
        <f t="shared" si="145"/>
        <v>80.082730179614344</v>
      </c>
      <c r="E1602" s="34">
        <v>11187257.4613607</v>
      </c>
      <c r="F1602" s="3">
        <f>VLOOKUP(A1602,ERCOT_345kv_West_ATC!A:B,2)</f>
        <v>42.2</v>
      </c>
      <c r="G1602" s="3">
        <f>VLOOKUP(A1602,ERCOT_345kv_West_ATC!G:H,2)</f>
        <v>4.3739999999999997</v>
      </c>
      <c r="I1602" s="5">
        <f t="shared" si="146"/>
        <v>6</v>
      </c>
      <c r="J1602" s="4">
        <f t="shared" si="147"/>
        <v>144</v>
      </c>
      <c r="K1602" s="4">
        <f t="shared" si="150"/>
        <v>3600</v>
      </c>
      <c r="L1602" s="6">
        <f t="shared" si="151"/>
        <v>422452.8</v>
      </c>
      <c r="N1602" s="22">
        <f t="shared" si="148"/>
        <v>5275.2047670265183</v>
      </c>
      <c r="O1602" s="14">
        <f t="shared" si="149"/>
        <v>4495351234.8114309</v>
      </c>
      <c r="Q1602" s="22"/>
      <c r="V1602" s="16"/>
      <c r="W1602" s="16"/>
      <c r="X1602" s="16"/>
      <c r="Z1602" s="15"/>
      <c r="AA1602" s="16"/>
      <c r="AB1602" s="3"/>
      <c r="AC1602" s="69"/>
      <c r="AD1602" s="3"/>
      <c r="AF1602" s="29"/>
      <c r="AG1602" s="30"/>
      <c r="AH1602" s="29"/>
      <c r="AI1602" s="29"/>
      <c r="AJ1602" s="31"/>
      <c r="AK1602" s="29"/>
      <c r="AL1602" s="30"/>
    </row>
    <row r="1603" spans="1:38">
      <c r="A1603" s="32">
        <v>41416</v>
      </c>
      <c r="B1603" s="9">
        <v>25</v>
      </c>
      <c r="C1603" s="33">
        <v>119.0755218</v>
      </c>
      <c r="D1603" s="34">
        <f t="shared" si="145"/>
        <v>80.082730179614344</v>
      </c>
      <c r="E1603" s="34">
        <v>11187257.4613607</v>
      </c>
      <c r="F1603" s="3">
        <f>VLOOKUP(A1603,ERCOT_345kv_West_ATC!A:B,2)</f>
        <v>42.55</v>
      </c>
      <c r="G1603" s="3">
        <f>VLOOKUP(A1603,ERCOT_345kv_West_ATC!G:H,2)</f>
        <v>4.3620000000000001</v>
      </c>
      <c r="I1603" s="5">
        <f t="shared" si="146"/>
        <v>6</v>
      </c>
      <c r="J1603" s="4">
        <f t="shared" si="147"/>
        <v>144</v>
      </c>
      <c r="K1603" s="4">
        <f t="shared" si="150"/>
        <v>3600</v>
      </c>
      <c r="L1603" s="6">
        <f t="shared" si="151"/>
        <v>428671.87848000001</v>
      </c>
      <c r="N1603" s="22">
        <f t="shared" si="148"/>
        <v>5352.8629395944554</v>
      </c>
      <c r="O1603" s="14">
        <f t="shared" si="149"/>
        <v>4495351234.8114309</v>
      </c>
      <c r="Q1603" s="22"/>
      <c r="V1603" s="16"/>
      <c r="W1603" s="16"/>
      <c r="X1603" s="16"/>
      <c r="Z1603" s="15"/>
      <c r="AA1603" s="16"/>
      <c r="AB1603" s="3"/>
      <c r="AC1603" s="69"/>
      <c r="AD1603" s="3"/>
      <c r="AF1603" s="29"/>
      <c r="AG1603" s="30"/>
      <c r="AH1603" s="29"/>
      <c r="AI1603" s="29"/>
      <c r="AJ1603" s="31"/>
      <c r="AK1603" s="29"/>
      <c r="AL1603" s="30"/>
    </row>
    <row r="1604" spans="1:38">
      <c r="A1604" s="32">
        <v>41417</v>
      </c>
      <c r="B1604" s="9">
        <v>25</v>
      </c>
      <c r="C1604" s="33">
        <v>123.8352774</v>
      </c>
      <c r="D1604" s="34">
        <f t="shared" si="145"/>
        <v>80.082730179614344</v>
      </c>
      <c r="E1604" s="34">
        <v>11187257.4613607</v>
      </c>
      <c r="F1604" s="3">
        <f>VLOOKUP(A1604,ERCOT_345kv_West_ATC!A:B,2)</f>
        <v>42.65</v>
      </c>
      <c r="G1604" s="3">
        <f>VLOOKUP(A1604,ERCOT_345kv_West_ATC!G:H,2)</f>
        <v>4.3940000000000001</v>
      </c>
      <c r="I1604" s="5">
        <f t="shared" si="146"/>
        <v>6</v>
      </c>
      <c r="J1604" s="4">
        <f t="shared" si="147"/>
        <v>144</v>
      </c>
      <c r="K1604" s="4">
        <f t="shared" si="150"/>
        <v>3600</v>
      </c>
      <c r="L1604" s="6">
        <f t="shared" si="151"/>
        <v>445806.99864000001</v>
      </c>
      <c r="N1604" s="22">
        <f t="shared" si="148"/>
        <v>5566.8306717330615</v>
      </c>
      <c r="O1604" s="14">
        <f t="shared" si="149"/>
        <v>4495351234.8114309</v>
      </c>
      <c r="Q1604" s="22"/>
      <c r="V1604" s="16"/>
      <c r="W1604" s="16"/>
      <c r="X1604" s="16"/>
      <c r="Z1604" s="15"/>
      <c r="AA1604" s="16"/>
      <c r="AB1604" s="3"/>
      <c r="AC1604" s="69"/>
      <c r="AD1604" s="3"/>
      <c r="AF1604" s="29"/>
      <c r="AG1604" s="30"/>
      <c r="AH1604" s="29"/>
      <c r="AI1604" s="29"/>
      <c r="AJ1604" s="31"/>
      <c r="AK1604" s="29"/>
      <c r="AL1604" s="30"/>
    </row>
    <row r="1605" spans="1:38">
      <c r="A1605" s="32">
        <v>41418</v>
      </c>
      <c r="B1605" s="9">
        <v>25</v>
      </c>
      <c r="C1605" s="33">
        <v>128.6639179</v>
      </c>
      <c r="D1605" s="34">
        <f t="shared" si="145"/>
        <v>80.082730179614344</v>
      </c>
      <c r="E1605" s="34">
        <v>11187257.4613607</v>
      </c>
      <c r="F1605" s="3">
        <f>VLOOKUP(A1605,ERCOT_345kv_West_ATC!A:B,2)</f>
        <v>42.45</v>
      </c>
      <c r="G1605" s="3">
        <f>VLOOKUP(A1605,ERCOT_345kv_West_ATC!G:H,2)</f>
        <v>4.3849999999999998</v>
      </c>
      <c r="I1605" s="5">
        <f t="shared" si="146"/>
        <v>6</v>
      </c>
      <c r="J1605" s="4">
        <f t="shared" si="147"/>
        <v>144</v>
      </c>
      <c r="K1605" s="4">
        <f t="shared" si="150"/>
        <v>3600</v>
      </c>
      <c r="L1605" s="6">
        <f t="shared" si="151"/>
        <v>463190.10444000002</v>
      </c>
      <c r="N1605" s="22">
        <f t="shared" si="148"/>
        <v>5783.8950220744164</v>
      </c>
      <c r="O1605" s="14">
        <f t="shared" si="149"/>
        <v>4495351234.8114309</v>
      </c>
      <c r="Q1605" s="22"/>
      <c r="V1605" s="16"/>
      <c r="W1605" s="16"/>
      <c r="X1605" s="16"/>
      <c r="Z1605" s="15"/>
      <c r="AA1605" s="16"/>
      <c r="AB1605" s="3"/>
      <c r="AC1605" s="69"/>
      <c r="AD1605" s="3"/>
      <c r="AF1605" s="29"/>
      <c r="AG1605" s="30"/>
      <c r="AH1605" s="29"/>
      <c r="AI1605" s="29"/>
      <c r="AJ1605" s="31"/>
      <c r="AK1605" s="29"/>
      <c r="AL1605" s="30"/>
    </row>
    <row r="1606" spans="1:38">
      <c r="A1606" s="32">
        <v>41419</v>
      </c>
      <c r="B1606" s="9">
        <v>25</v>
      </c>
      <c r="C1606" s="33">
        <v>128.88057259999999</v>
      </c>
      <c r="D1606" s="34">
        <f t="shared" si="145"/>
        <v>86.998837210756534</v>
      </c>
      <c r="E1606" s="34">
        <v>12153411.7097758</v>
      </c>
      <c r="F1606" s="3">
        <f>VLOOKUP(A1606,ERCOT_345kv_West_ATC!A:B,2)</f>
        <v>42.45</v>
      </c>
      <c r="G1606" s="3">
        <f>VLOOKUP(A1606,ERCOT_345kv_West_ATC!G:H,2)</f>
        <v>4.3849999999999998</v>
      </c>
      <c r="I1606" s="5">
        <f t="shared" si="146"/>
        <v>6</v>
      </c>
      <c r="J1606" s="4">
        <f t="shared" si="147"/>
        <v>144</v>
      </c>
      <c r="K1606" s="4">
        <f t="shared" si="150"/>
        <v>3600</v>
      </c>
      <c r="L1606" s="6">
        <f t="shared" si="151"/>
        <v>463970.06135999999</v>
      </c>
      <c r="N1606" s="22">
        <f t="shared" si="148"/>
        <v>5333.0604894870339</v>
      </c>
      <c r="O1606" s="14">
        <f t="shared" si="149"/>
        <v>4137986340.2989206</v>
      </c>
      <c r="Q1606" s="22"/>
      <c r="V1606" s="16"/>
      <c r="W1606" s="16"/>
      <c r="X1606" s="16"/>
      <c r="Z1606" s="15"/>
      <c r="AA1606" s="16"/>
      <c r="AB1606" s="3"/>
      <c r="AC1606" s="69"/>
      <c r="AD1606" s="3"/>
      <c r="AF1606" s="29"/>
      <c r="AG1606" s="30"/>
      <c r="AH1606" s="29"/>
      <c r="AI1606" s="29"/>
      <c r="AJ1606" s="31"/>
      <c r="AK1606" s="29"/>
      <c r="AL1606" s="30"/>
    </row>
    <row r="1607" spans="1:38">
      <c r="A1607" s="32">
        <v>41420</v>
      </c>
      <c r="B1607" s="9">
        <v>25</v>
      </c>
      <c r="C1607" s="33">
        <v>130.00208079999999</v>
      </c>
      <c r="D1607" s="34">
        <f t="shared" si="145"/>
        <v>86.998837210756534</v>
      </c>
      <c r="E1607" s="34">
        <v>12153411.7097758</v>
      </c>
      <c r="F1607" s="3">
        <f>VLOOKUP(A1607,ERCOT_345kv_West_ATC!A:B,2)</f>
        <v>42.45</v>
      </c>
      <c r="G1607" s="3">
        <f>VLOOKUP(A1607,ERCOT_345kv_West_ATC!G:H,2)</f>
        <v>4.3849999999999998</v>
      </c>
      <c r="I1607" s="5">
        <f t="shared" si="146"/>
        <v>6</v>
      </c>
      <c r="J1607" s="4">
        <f t="shared" si="147"/>
        <v>144</v>
      </c>
      <c r="K1607" s="4">
        <f t="shared" si="150"/>
        <v>3600</v>
      </c>
      <c r="L1607" s="6">
        <f t="shared" si="151"/>
        <v>468007.49087999994</v>
      </c>
      <c r="N1607" s="22">
        <f t="shared" si="148"/>
        <v>5379.4683456083649</v>
      </c>
      <c r="O1607" s="14">
        <f t="shared" si="149"/>
        <v>4137986340.2989206</v>
      </c>
      <c r="Q1607" s="22"/>
      <c r="V1607" s="16"/>
      <c r="W1607" s="16"/>
      <c r="X1607" s="16"/>
      <c r="Z1607" s="15"/>
      <c r="AA1607" s="16"/>
      <c r="AB1607" s="3"/>
      <c r="AC1607" s="69"/>
      <c r="AD1607" s="3"/>
      <c r="AF1607" s="29"/>
      <c r="AG1607" s="30"/>
      <c r="AH1607" s="29"/>
      <c r="AI1607" s="29"/>
      <c r="AJ1607" s="31"/>
      <c r="AK1607" s="29"/>
      <c r="AL1607" s="30"/>
    </row>
    <row r="1608" spans="1:38">
      <c r="A1608" s="32">
        <v>41421</v>
      </c>
      <c r="B1608" s="9">
        <v>25</v>
      </c>
      <c r="C1608" s="33">
        <v>126.2477155</v>
      </c>
      <c r="D1608" s="34">
        <f t="shared" si="145"/>
        <v>86.998837210756534</v>
      </c>
      <c r="E1608" s="34">
        <v>12153411.7097758</v>
      </c>
      <c r="F1608" s="3">
        <f>VLOOKUP(A1608,ERCOT_345kv_West_ATC!A:B,2)</f>
        <v>42.6</v>
      </c>
      <c r="G1608" s="3">
        <f>VLOOKUP(A1608,ERCOT_345kv_West_ATC!G:H,2)</f>
        <v>4.3849999999999998</v>
      </c>
      <c r="I1608" s="5">
        <f t="shared" si="146"/>
        <v>6</v>
      </c>
      <c r="J1608" s="4">
        <f t="shared" si="147"/>
        <v>144</v>
      </c>
      <c r="K1608" s="4">
        <f t="shared" si="150"/>
        <v>3600</v>
      </c>
      <c r="L1608" s="6">
        <f t="shared" si="151"/>
        <v>454491.7758</v>
      </c>
      <c r="N1608" s="22">
        <f t="shared" si="148"/>
        <v>5224.1132223294435</v>
      </c>
      <c r="O1608" s="14">
        <f t="shared" si="149"/>
        <v>4137986340.2989206</v>
      </c>
      <c r="Q1608" s="22"/>
      <c r="V1608" s="16"/>
      <c r="W1608" s="16"/>
      <c r="X1608" s="16"/>
      <c r="Z1608" s="15"/>
      <c r="AA1608" s="16"/>
      <c r="AB1608" s="3"/>
      <c r="AC1608" s="69"/>
      <c r="AD1608" s="3"/>
      <c r="AF1608" s="29"/>
      <c r="AG1608" s="30"/>
      <c r="AH1608" s="29"/>
      <c r="AI1608" s="29"/>
      <c r="AJ1608" s="31"/>
      <c r="AK1608" s="29"/>
      <c r="AL1608" s="30"/>
    </row>
    <row r="1609" spans="1:38">
      <c r="A1609" s="32">
        <v>41422</v>
      </c>
      <c r="B1609" s="9">
        <v>25</v>
      </c>
      <c r="C1609" s="33">
        <v>125.87369080000001</v>
      </c>
      <c r="D1609" s="34">
        <f t="shared" si="145"/>
        <v>86.998837210756534</v>
      </c>
      <c r="E1609" s="34">
        <v>12153411.7097758</v>
      </c>
      <c r="F1609" s="3">
        <f>VLOOKUP(A1609,ERCOT_345kv_West_ATC!A:B,2)</f>
        <v>42.55</v>
      </c>
      <c r="G1609" s="3">
        <f>VLOOKUP(A1609,ERCOT_345kv_West_ATC!G:H,2)</f>
        <v>4.3520000000000003</v>
      </c>
      <c r="I1609" s="5">
        <f t="shared" si="146"/>
        <v>6</v>
      </c>
      <c r="J1609" s="4">
        <f t="shared" si="147"/>
        <v>144</v>
      </c>
      <c r="K1609" s="4">
        <f t="shared" si="150"/>
        <v>3600</v>
      </c>
      <c r="L1609" s="6">
        <f t="shared" si="151"/>
        <v>453145.28688000003</v>
      </c>
      <c r="N1609" s="22">
        <f t="shared" si="148"/>
        <v>5208.6361313340994</v>
      </c>
      <c r="O1609" s="14">
        <f t="shared" si="149"/>
        <v>4137986340.2989206</v>
      </c>
      <c r="Q1609" s="22"/>
      <c r="V1609" s="16"/>
      <c r="W1609" s="16"/>
      <c r="X1609" s="16"/>
      <c r="Z1609" s="15"/>
      <c r="AA1609" s="16"/>
      <c r="AB1609" s="3"/>
      <c r="AC1609" s="69"/>
      <c r="AD1609" s="3"/>
      <c r="AF1609" s="29"/>
      <c r="AG1609" s="30"/>
      <c r="AH1609" s="29"/>
      <c r="AI1609" s="29"/>
      <c r="AJ1609" s="31"/>
      <c r="AK1609" s="29"/>
      <c r="AL1609" s="30"/>
    </row>
    <row r="1610" spans="1:38">
      <c r="A1610" s="32">
        <v>41423</v>
      </c>
      <c r="B1610" s="9">
        <v>25</v>
      </c>
      <c r="C1610" s="33">
        <v>130.25148720000001</v>
      </c>
      <c r="D1610" s="34">
        <f t="shared" si="145"/>
        <v>86.998837210756534</v>
      </c>
      <c r="E1610" s="34">
        <v>12153411.7097758</v>
      </c>
      <c r="F1610" s="3">
        <f>VLOOKUP(A1610,ERCOT_345kv_West_ATC!A:B,2)</f>
        <v>42.3</v>
      </c>
      <c r="G1610" s="3">
        <f>VLOOKUP(A1610,ERCOT_345kv_West_ATC!G:H,2)</f>
        <v>4.3250000000000002</v>
      </c>
      <c r="I1610" s="5">
        <f t="shared" si="146"/>
        <v>6</v>
      </c>
      <c r="J1610" s="4">
        <f t="shared" si="147"/>
        <v>144</v>
      </c>
      <c r="K1610" s="4">
        <f t="shared" si="150"/>
        <v>3600</v>
      </c>
      <c r="L1610" s="6">
        <f t="shared" si="151"/>
        <v>468905.35392000002</v>
      </c>
      <c r="N1610" s="22">
        <f t="shared" si="148"/>
        <v>5389.7887483721979</v>
      </c>
      <c r="O1610" s="14">
        <f t="shared" si="149"/>
        <v>4137986340.2989206</v>
      </c>
      <c r="Q1610" s="22"/>
      <c r="V1610" s="16"/>
      <c r="W1610" s="16"/>
      <c r="X1610" s="16"/>
      <c r="Z1610" s="15"/>
      <c r="AA1610" s="16"/>
      <c r="AB1610" s="3"/>
      <c r="AC1610" s="69"/>
      <c r="AD1610" s="3"/>
      <c r="AF1610" s="29"/>
      <c r="AG1610" s="30"/>
      <c r="AH1610" s="29"/>
      <c r="AI1610" s="29"/>
      <c r="AJ1610" s="31"/>
      <c r="AK1610" s="29"/>
      <c r="AL1610" s="30"/>
    </row>
    <row r="1611" spans="1:38">
      <c r="A1611" s="32">
        <v>41424</v>
      </c>
      <c r="B1611" s="9">
        <v>25</v>
      </c>
      <c r="C1611" s="33">
        <v>126.962</v>
      </c>
      <c r="D1611" s="34">
        <f t="shared" si="145"/>
        <v>86.998837210756534</v>
      </c>
      <c r="E1611" s="34">
        <v>12153411.7097758</v>
      </c>
      <c r="F1611" s="3">
        <f>VLOOKUP(A1611,ERCOT_345kv_West_ATC!A:B,2)</f>
        <v>41.6</v>
      </c>
      <c r="G1611" s="3">
        <f>VLOOKUP(A1611,ERCOT_345kv_West_ATC!G:H,2)</f>
        <v>4.2329999999999997</v>
      </c>
      <c r="I1611" s="5">
        <f t="shared" si="146"/>
        <v>6</v>
      </c>
      <c r="J1611" s="4">
        <f t="shared" si="147"/>
        <v>144</v>
      </c>
      <c r="K1611" s="4">
        <f t="shared" si="150"/>
        <v>3600</v>
      </c>
      <c r="L1611" s="6">
        <f t="shared" si="151"/>
        <v>457063.2</v>
      </c>
      <c r="N1611" s="22">
        <f t="shared" si="148"/>
        <v>5253.6702173703161</v>
      </c>
      <c r="O1611" s="14">
        <f t="shared" si="149"/>
        <v>4137986340.2989206</v>
      </c>
      <c r="Q1611" s="22"/>
      <c r="V1611" s="16"/>
      <c r="W1611" s="16"/>
      <c r="X1611" s="16"/>
      <c r="Z1611" s="15"/>
      <c r="AA1611" s="16"/>
      <c r="AB1611" s="3"/>
      <c r="AC1611" s="69"/>
      <c r="AD1611" s="3"/>
      <c r="AF1611" s="29"/>
      <c r="AG1611" s="30"/>
      <c r="AH1611" s="29"/>
      <c r="AI1611" s="29"/>
      <c r="AJ1611" s="31"/>
      <c r="AK1611" s="29"/>
      <c r="AL1611" s="30"/>
    </row>
    <row r="1612" spans="1:38">
      <c r="A1612" s="32">
        <v>41425</v>
      </c>
      <c r="B1612" s="9">
        <v>25</v>
      </c>
      <c r="C1612" s="33">
        <v>127.8813895</v>
      </c>
      <c r="D1612" s="34">
        <f t="shared" si="145"/>
        <v>86.998837210756534</v>
      </c>
      <c r="E1612" s="34">
        <v>12153411.7097758</v>
      </c>
      <c r="F1612" s="3">
        <f>VLOOKUP(A1612,ERCOT_345kv_West_ATC!A:B,2)</f>
        <v>40.75</v>
      </c>
      <c r="G1612" s="3">
        <f>VLOOKUP(A1612,ERCOT_345kv_West_ATC!G:H,2)</f>
        <v>4.2</v>
      </c>
      <c r="I1612" s="5">
        <f t="shared" si="146"/>
        <v>6</v>
      </c>
      <c r="J1612" s="4">
        <f t="shared" si="147"/>
        <v>144</v>
      </c>
      <c r="K1612" s="4">
        <f t="shared" si="150"/>
        <v>3600</v>
      </c>
      <c r="L1612" s="6">
        <f t="shared" si="151"/>
        <v>460373.00219999999</v>
      </c>
      <c r="N1612" s="22">
        <f t="shared" si="148"/>
        <v>5291.7144292944586</v>
      </c>
      <c r="O1612" s="14">
        <f t="shared" si="149"/>
        <v>4137986340.2989206</v>
      </c>
      <c r="Q1612" s="22"/>
      <c r="V1612" s="16"/>
      <c r="W1612" s="16"/>
      <c r="X1612" s="16"/>
      <c r="Z1612" s="15"/>
      <c r="AA1612" s="16"/>
      <c r="AB1612" s="3"/>
      <c r="AC1612" s="69"/>
      <c r="AD1612" s="3"/>
      <c r="AF1612" s="29"/>
      <c r="AG1612" s="30"/>
      <c r="AH1612" s="29"/>
      <c r="AI1612" s="29"/>
      <c r="AJ1612" s="31"/>
      <c r="AK1612" s="29"/>
      <c r="AL1612" s="30"/>
    </row>
    <row r="1613" spans="1:38">
      <c r="A1613" s="32">
        <v>41426</v>
      </c>
      <c r="B1613" s="9">
        <v>25</v>
      </c>
      <c r="C1613" s="33">
        <v>128.73753310000001</v>
      </c>
      <c r="D1613" s="34">
        <f t="shared" si="145"/>
        <v>86.998837210756534</v>
      </c>
      <c r="E1613" s="34">
        <v>12153411.7097758</v>
      </c>
      <c r="F1613" s="3">
        <f>VLOOKUP(A1613,ERCOT_345kv_West_ATC!A:B,2)</f>
        <v>40.75</v>
      </c>
      <c r="G1613" s="3">
        <f>VLOOKUP(A1613,ERCOT_345kv_West_ATC!G:H,2)</f>
        <v>4.2</v>
      </c>
      <c r="I1613" s="5">
        <f t="shared" si="146"/>
        <v>6</v>
      </c>
      <c r="J1613" s="4">
        <f t="shared" si="147"/>
        <v>144</v>
      </c>
      <c r="K1613" s="4">
        <f t="shared" si="150"/>
        <v>3600</v>
      </c>
      <c r="L1613" s="6">
        <f t="shared" si="151"/>
        <v>463455.11916</v>
      </c>
      <c r="N1613" s="22">
        <f t="shared" si="148"/>
        <v>5327.1415345158021</v>
      </c>
      <c r="O1613" s="14">
        <f t="shared" si="149"/>
        <v>4137986340.2989206</v>
      </c>
      <c r="Q1613" s="22"/>
      <c r="V1613" s="16"/>
      <c r="W1613" s="16"/>
      <c r="X1613" s="16"/>
      <c r="Z1613" s="15"/>
      <c r="AA1613" s="16"/>
      <c r="AB1613" s="3"/>
      <c r="AC1613" s="69"/>
      <c r="AD1613" s="3"/>
      <c r="AF1613" s="29"/>
      <c r="AG1613" s="30"/>
      <c r="AH1613" s="29"/>
      <c r="AI1613" s="29"/>
      <c r="AJ1613" s="31"/>
      <c r="AK1613" s="29"/>
      <c r="AL1613" s="30"/>
    </row>
    <row r="1614" spans="1:38">
      <c r="A1614" s="32">
        <v>41427</v>
      </c>
      <c r="B1614" s="9">
        <v>25</v>
      </c>
      <c r="C1614" s="33">
        <v>122.3461776</v>
      </c>
      <c r="D1614" s="34">
        <f t="shared" si="145"/>
        <v>86.998837210756534</v>
      </c>
      <c r="E1614" s="34">
        <v>12153411.7097758</v>
      </c>
      <c r="F1614" s="3">
        <f>VLOOKUP(A1614,ERCOT_345kv_West_ATC!A:B,2)</f>
        <v>40.75</v>
      </c>
      <c r="G1614" s="3">
        <f>VLOOKUP(A1614,ERCOT_345kv_West_ATC!G:H,2)</f>
        <v>4.2</v>
      </c>
      <c r="I1614" s="5">
        <f t="shared" si="146"/>
        <v>6</v>
      </c>
      <c r="J1614" s="4">
        <f t="shared" si="147"/>
        <v>144</v>
      </c>
      <c r="K1614" s="4">
        <f t="shared" si="150"/>
        <v>3600</v>
      </c>
      <c r="L1614" s="6">
        <f t="shared" si="151"/>
        <v>440446.23936000001</v>
      </c>
      <c r="N1614" s="22">
        <f t="shared" si="148"/>
        <v>5062.6681169658577</v>
      </c>
      <c r="O1614" s="14">
        <f t="shared" si="149"/>
        <v>4137986340.2989206</v>
      </c>
      <c r="Q1614" s="22"/>
      <c r="V1614" s="16"/>
      <c r="W1614" s="16"/>
      <c r="X1614" s="16"/>
      <c r="Z1614" s="15"/>
      <c r="AA1614" s="16"/>
      <c r="AB1614" s="3"/>
      <c r="AC1614" s="69"/>
      <c r="AD1614" s="3"/>
      <c r="AF1614" s="29"/>
      <c r="AG1614" s="30"/>
      <c r="AH1614" s="29"/>
      <c r="AI1614" s="29"/>
      <c r="AJ1614" s="31"/>
      <c r="AK1614" s="29"/>
      <c r="AL1614" s="30"/>
    </row>
    <row r="1615" spans="1:38">
      <c r="A1615" s="32">
        <v>41428</v>
      </c>
      <c r="B1615" s="9">
        <v>25</v>
      </c>
      <c r="C1615" s="33">
        <v>123.15253920000001</v>
      </c>
      <c r="D1615" s="34">
        <f t="shared" si="145"/>
        <v>86.998837210756534</v>
      </c>
      <c r="E1615" s="34">
        <v>12153411.7097758</v>
      </c>
      <c r="F1615" s="3">
        <f>VLOOKUP(A1615,ERCOT_345kv_West_ATC!A:B,2)</f>
        <v>40.85</v>
      </c>
      <c r="G1615" s="3">
        <f>VLOOKUP(A1615,ERCOT_345kv_West_ATC!G:H,2)</f>
        <v>4.21</v>
      </c>
      <c r="I1615" s="5">
        <f t="shared" si="146"/>
        <v>6</v>
      </c>
      <c r="J1615" s="4">
        <f t="shared" si="147"/>
        <v>144</v>
      </c>
      <c r="K1615" s="4">
        <f t="shared" si="150"/>
        <v>3600</v>
      </c>
      <c r="L1615" s="6">
        <f t="shared" si="151"/>
        <v>443349.14112000004</v>
      </c>
      <c r="N1615" s="22">
        <f t="shared" si="148"/>
        <v>5096.0352498272741</v>
      </c>
      <c r="O1615" s="14">
        <f t="shared" si="149"/>
        <v>4137986340.2989206</v>
      </c>
      <c r="Q1615" s="22"/>
      <c r="V1615" s="16"/>
      <c r="W1615" s="16"/>
      <c r="X1615" s="16"/>
      <c r="Z1615" s="15"/>
      <c r="AA1615" s="16"/>
      <c r="AB1615" s="3"/>
      <c r="AC1615" s="69"/>
      <c r="AD1615" s="3"/>
      <c r="AF1615" s="29"/>
      <c r="AG1615" s="30"/>
      <c r="AH1615" s="29"/>
      <c r="AI1615" s="29"/>
      <c r="AJ1615" s="31"/>
      <c r="AK1615" s="29"/>
      <c r="AL1615" s="30"/>
    </row>
    <row r="1616" spans="1:38">
      <c r="A1616" s="32">
        <v>41429</v>
      </c>
      <c r="B1616" s="9">
        <v>25</v>
      </c>
      <c r="C1616" s="33">
        <v>120.3217279</v>
      </c>
      <c r="D1616" s="34">
        <f t="shared" si="145"/>
        <v>86.998837210756534</v>
      </c>
      <c r="E1616" s="34">
        <v>12153411.7097758</v>
      </c>
      <c r="F1616" s="3">
        <f>VLOOKUP(A1616,ERCOT_345kv_West_ATC!A:B,2)</f>
        <v>40.700000000000003</v>
      </c>
      <c r="G1616" s="3">
        <f>VLOOKUP(A1616,ERCOT_345kv_West_ATC!G:H,2)</f>
        <v>4.2210000000000001</v>
      </c>
      <c r="I1616" s="5">
        <f t="shared" si="146"/>
        <v>6</v>
      </c>
      <c r="J1616" s="4">
        <f t="shared" si="147"/>
        <v>144</v>
      </c>
      <c r="K1616" s="4">
        <f t="shared" si="150"/>
        <v>3600</v>
      </c>
      <c r="L1616" s="6">
        <f t="shared" si="151"/>
        <v>433158.22044</v>
      </c>
      <c r="N1616" s="22">
        <f t="shared" si="148"/>
        <v>4978.8966649136355</v>
      </c>
      <c r="O1616" s="14">
        <f t="shared" si="149"/>
        <v>4137986340.2989206</v>
      </c>
      <c r="Q1616" s="22"/>
      <c r="V1616" s="16"/>
      <c r="W1616" s="16"/>
      <c r="X1616" s="16"/>
      <c r="Z1616" s="15"/>
      <c r="AA1616" s="16"/>
      <c r="AB1616" s="3"/>
      <c r="AC1616" s="69"/>
      <c r="AD1616" s="3"/>
      <c r="AF1616" s="29"/>
      <c r="AG1616" s="30"/>
      <c r="AH1616" s="29"/>
      <c r="AI1616" s="29"/>
      <c r="AJ1616" s="31"/>
      <c r="AK1616" s="29"/>
      <c r="AL1616" s="30"/>
    </row>
    <row r="1617" spans="1:38">
      <c r="A1617" s="32">
        <v>41430</v>
      </c>
      <c r="B1617" s="9">
        <v>25</v>
      </c>
      <c r="C1617" s="33">
        <v>121.19039530000001</v>
      </c>
      <c r="D1617" s="34">
        <f t="shared" si="145"/>
        <v>111.711174576435</v>
      </c>
      <c r="E1617" s="34">
        <v>15605632.681285899</v>
      </c>
      <c r="F1617" s="3">
        <f>VLOOKUP(A1617,ERCOT_345kv_West_ATC!A:B,2)</f>
        <v>40.85</v>
      </c>
      <c r="G1617" s="3">
        <f>VLOOKUP(A1617,ERCOT_345kv_West_ATC!G:H,2)</f>
        <v>4.226</v>
      </c>
      <c r="I1617" s="5">
        <f t="shared" si="146"/>
        <v>6</v>
      </c>
      <c r="J1617" s="4">
        <f t="shared" si="147"/>
        <v>144</v>
      </c>
      <c r="K1617" s="4">
        <f t="shared" si="150"/>
        <v>3600</v>
      </c>
      <c r="L1617" s="6">
        <f t="shared" si="151"/>
        <v>436285.42308000004</v>
      </c>
      <c r="N1617" s="22">
        <f t="shared" si="148"/>
        <v>3905.4770011525115</v>
      </c>
      <c r="O1617" s="14">
        <f t="shared" si="149"/>
        <v>3222596140.1352992</v>
      </c>
      <c r="Q1617" s="22"/>
      <c r="V1617" s="16"/>
      <c r="W1617" s="16"/>
      <c r="X1617" s="16"/>
      <c r="Z1617" s="15"/>
      <c r="AA1617" s="16"/>
      <c r="AB1617" s="3"/>
      <c r="AC1617" s="69"/>
      <c r="AD1617" s="3"/>
      <c r="AF1617" s="29"/>
      <c r="AG1617" s="30"/>
      <c r="AH1617" s="29"/>
      <c r="AI1617" s="29"/>
      <c r="AJ1617" s="31"/>
      <c r="AK1617" s="29"/>
      <c r="AL1617" s="30"/>
    </row>
    <row r="1618" spans="1:38">
      <c r="A1618" s="32">
        <v>41431</v>
      </c>
      <c r="B1618" s="9">
        <v>25</v>
      </c>
      <c r="C1618" s="33">
        <v>118.8114569</v>
      </c>
      <c r="D1618" s="34">
        <f t="shared" si="145"/>
        <v>111.711174576435</v>
      </c>
      <c r="E1618" s="34">
        <v>15605632.681285899</v>
      </c>
      <c r="F1618" s="3">
        <f>VLOOKUP(A1618,ERCOT_345kv_West_ATC!A:B,2)</f>
        <v>41.1</v>
      </c>
      <c r="G1618" s="3">
        <f>VLOOKUP(A1618,ERCOT_345kv_West_ATC!G:H,2)</f>
        <v>4.0990000000000002</v>
      </c>
      <c r="I1618" s="5">
        <f t="shared" si="146"/>
        <v>6</v>
      </c>
      <c r="J1618" s="4">
        <f t="shared" si="147"/>
        <v>144</v>
      </c>
      <c r="K1618" s="4">
        <f t="shared" si="150"/>
        <v>3600</v>
      </c>
      <c r="L1618" s="6">
        <f t="shared" si="151"/>
        <v>427721.24484</v>
      </c>
      <c r="N1618" s="22">
        <f t="shared" si="148"/>
        <v>3828.8134240979148</v>
      </c>
      <c r="O1618" s="14">
        <f t="shared" si="149"/>
        <v>3222596140.1352992</v>
      </c>
      <c r="Q1618" s="22"/>
      <c r="V1618" s="16"/>
      <c r="W1618" s="16"/>
      <c r="X1618" s="16"/>
      <c r="Z1618" s="15"/>
      <c r="AA1618" s="16"/>
      <c r="AB1618" s="3"/>
      <c r="AC1618" s="69"/>
      <c r="AD1618" s="3"/>
      <c r="AF1618" s="29"/>
      <c r="AG1618" s="30"/>
      <c r="AH1618" s="29"/>
      <c r="AI1618" s="29"/>
      <c r="AJ1618" s="31"/>
      <c r="AK1618" s="29"/>
      <c r="AL1618" s="30"/>
    </row>
    <row r="1619" spans="1:38">
      <c r="A1619" s="32">
        <v>41432</v>
      </c>
      <c r="B1619" s="9">
        <v>25</v>
      </c>
      <c r="C1619" s="33">
        <v>110.3100207</v>
      </c>
      <c r="D1619" s="34">
        <f t="shared" si="145"/>
        <v>111.711174576435</v>
      </c>
      <c r="E1619" s="34">
        <v>15605632.681285899</v>
      </c>
      <c r="F1619" s="3">
        <f>VLOOKUP(A1619,ERCOT_345kv_West_ATC!A:B,2)</f>
        <v>40.15</v>
      </c>
      <c r="G1619" s="3">
        <f>VLOOKUP(A1619,ERCOT_345kv_West_ATC!G:H,2)</f>
        <v>4.1109999999999998</v>
      </c>
      <c r="I1619" s="5">
        <f t="shared" si="146"/>
        <v>6</v>
      </c>
      <c r="J1619" s="4">
        <f t="shared" si="147"/>
        <v>144</v>
      </c>
      <c r="K1619" s="4">
        <f t="shared" si="150"/>
        <v>3600</v>
      </c>
      <c r="L1619" s="6">
        <f t="shared" si="151"/>
        <v>397116.07451999997</v>
      </c>
      <c r="N1619" s="22">
        <f t="shared" si="148"/>
        <v>3554.8464692606494</v>
      </c>
      <c r="O1619" s="14">
        <f t="shared" si="149"/>
        <v>3222596140.1352992</v>
      </c>
      <c r="Q1619" s="22"/>
      <c r="V1619" s="16"/>
      <c r="W1619" s="16"/>
      <c r="X1619" s="16"/>
      <c r="Z1619" s="15"/>
      <c r="AA1619" s="16"/>
      <c r="AB1619" s="3"/>
      <c r="AC1619" s="69"/>
      <c r="AD1619" s="3"/>
      <c r="AF1619" s="29"/>
      <c r="AG1619" s="30"/>
      <c r="AH1619" s="29"/>
      <c r="AI1619" s="29"/>
      <c r="AJ1619" s="31"/>
      <c r="AK1619" s="29"/>
      <c r="AL1619" s="30"/>
    </row>
    <row r="1620" spans="1:38">
      <c r="A1620" s="32">
        <v>41433</v>
      </c>
      <c r="B1620" s="9">
        <v>25</v>
      </c>
      <c r="C1620" s="33">
        <v>109.12055700000001</v>
      </c>
      <c r="D1620" s="34">
        <f t="shared" si="145"/>
        <v>111.711174576435</v>
      </c>
      <c r="E1620" s="34">
        <v>15605632.681285899</v>
      </c>
      <c r="F1620" s="3">
        <f>VLOOKUP(A1620,ERCOT_345kv_West_ATC!A:B,2)</f>
        <v>40.15</v>
      </c>
      <c r="G1620" s="3">
        <f>VLOOKUP(A1620,ERCOT_345kv_West_ATC!G:H,2)</f>
        <v>4.1109999999999998</v>
      </c>
      <c r="I1620" s="5">
        <f t="shared" si="146"/>
        <v>6</v>
      </c>
      <c r="J1620" s="4">
        <f t="shared" si="147"/>
        <v>144</v>
      </c>
      <c r="K1620" s="4">
        <f t="shared" si="150"/>
        <v>3600</v>
      </c>
      <c r="L1620" s="6">
        <f t="shared" si="151"/>
        <v>392834.00520000001</v>
      </c>
      <c r="N1620" s="22">
        <f t="shared" si="148"/>
        <v>3516.5148579761394</v>
      </c>
      <c r="O1620" s="14">
        <f t="shared" si="149"/>
        <v>3222596140.1352992</v>
      </c>
      <c r="Q1620" s="22"/>
      <c r="V1620" s="16"/>
      <c r="W1620" s="16"/>
      <c r="X1620" s="16"/>
      <c r="Z1620" s="15"/>
      <c r="AA1620" s="16"/>
      <c r="AB1620" s="3"/>
      <c r="AC1620" s="69"/>
      <c r="AD1620" s="3"/>
      <c r="AF1620" s="29"/>
      <c r="AG1620" s="30"/>
      <c r="AH1620" s="29"/>
      <c r="AI1620" s="29"/>
      <c r="AJ1620" s="31"/>
      <c r="AK1620" s="29"/>
      <c r="AL1620" s="30"/>
    </row>
    <row r="1621" spans="1:38">
      <c r="A1621" s="32">
        <v>41434</v>
      </c>
      <c r="B1621" s="9">
        <v>25</v>
      </c>
      <c r="C1621" s="33">
        <v>99.653089809999997</v>
      </c>
      <c r="D1621" s="34">
        <f t="shared" si="145"/>
        <v>111.711174576435</v>
      </c>
      <c r="E1621" s="34">
        <v>15605632.681285899</v>
      </c>
      <c r="F1621" s="3">
        <f>VLOOKUP(A1621,ERCOT_345kv_West_ATC!A:B,2)</f>
        <v>40.15</v>
      </c>
      <c r="G1621" s="3">
        <f>VLOOKUP(A1621,ERCOT_345kv_West_ATC!G:H,2)</f>
        <v>4.1109999999999998</v>
      </c>
      <c r="I1621" s="5">
        <f t="shared" si="146"/>
        <v>6</v>
      </c>
      <c r="J1621" s="4">
        <f t="shared" si="147"/>
        <v>144</v>
      </c>
      <c r="K1621" s="4">
        <f t="shared" si="150"/>
        <v>3600</v>
      </c>
      <c r="L1621" s="6">
        <f t="shared" si="151"/>
        <v>358751.12331599998</v>
      </c>
      <c r="N1621" s="22">
        <f t="shared" si="148"/>
        <v>3211.4166257426232</v>
      </c>
      <c r="O1621" s="14">
        <f t="shared" si="149"/>
        <v>3222596140.1352992</v>
      </c>
      <c r="Q1621" s="22"/>
      <c r="V1621" s="16"/>
      <c r="W1621" s="16"/>
      <c r="X1621" s="16"/>
      <c r="Z1621" s="15"/>
      <c r="AA1621" s="16"/>
      <c r="AB1621" s="3"/>
      <c r="AC1621" s="69"/>
      <c r="AD1621" s="3"/>
      <c r="AF1621" s="29"/>
      <c r="AG1621" s="30"/>
      <c r="AH1621" s="29"/>
      <c r="AI1621" s="29"/>
      <c r="AJ1621" s="31"/>
      <c r="AK1621" s="29"/>
      <c r="AL1621" s="30"/>
    </row>
    <row r="1622" spans="1:38">
      <c r="A1622" s="32">
        <v>41435</v>
      </c>
      <c r="B1622" s="9">
        <v>25</v>
      </c>
      <c r="C1622" s="33">
        <v>104.31455029999999</v>
      </c>
      <c r="D1622" s="34">
        <f t="shared" si="145"/>
        <v>111.711174576435</v>
      </c>
      <c r="E1622" s="34">
        <v>15605632.681285899</v>
      </c>
      <c r="F1622" s="3">
        <f>VLOOKUP(A1622,ERCOT_345kv_West_ATC!A:B,2)</f>
        <v>40.299999999999997</v>
      </c>
      <c r="G1622" s="3">
        <f>VLOOKUP(A1622,ERCOT_345kv_West_ATC!G:H,2)</f>
        <v>4.0960000000000001</v>
      </c>
      <c r="I1622" s="5">
        <f t="shared" si="146"/>
        <v>6</v>
      </c>
      <c r="J1622" s="4">
        <f t="shared" si="147"/>
        <v>144</v>
      </c>
      <c r="K1622" s="4">
        <f t="shared" si="150"/>
        <v>3600</v>
      </c>
      <c r="L1622" s="6">
        <f t="shared" si="151"/>
        <v>375532.38107999996</v>
      </c>
      <c r="N1622" s="22">
        <f t="shared" si="148"/>
        <v>3361.6366715672948</v>
      </c>
      <c r="O1622" s="14">
        <f t="shared" si="149"/>
        <v>3222596140.1352992</v>
      </c>
      <c r="Q1622" s="22"/>
      <c r="V1622" s="16"/>
      <c r="W1622" s="16"/>
      <c r="X1622" s="16"/>
      <c r="Z1622" s="15"/>
      <c r="AA1622" s="16"/>
      <c r="AB1622" s="3"/>
      <c r="AC1622" s="69"/>
      <c r="AD1622" s="3"/>
      <c r="AF1622" s="29"/>
      <c r="AG1622" s="30"/>
      <c r="AH1622" s="29"/>
      <c r="AI1622" s="29"/>
      <c r="AJ1622" s="31"/>
      <c r="AK1622" s="29"/>
      <c r="AL1622" s="30"/>
    </row>
    <row r="1623" spans="1:38">
      <c r="A1623" s="32">
        <v>41436</v>
      </c>
      <c r="B1623" s="9">
        <v>25</v>
      </c>
      <c r="C1623" s="33">
        <v>107.36199999999999</v>
      </c>
      <c r="D1623" s="34">
        <f t="shared" si="145"/>
        <v>111.711174576435</v>
      </c>
      <c r="E1623" s="34">
        <v>15605632.681285899</v>
      </c>
      <c r="F1623" s="3">
        <f>VLOOKUP(A1623,ERCOT_345kv_West_ATC!A:B,2)</f>
        <v>39.549999999999997</v>
      </c>
      <c r="G1623" s="3">
        <f>VLOOKUP(A1623,ERCOT_345kv_West_ATC!G:H,2)</f>
        <v>4.03</v>
      </c>
      <c r="I1623" s="5">
        <f t="shared" si="146"/>
        <v>6</v>
      </c>
      <c r="J1623" s="4">
        <f t="shared" si="147"/>
        <v>144</v>
      </c>
      <c r="K1623" s="4">
        <f t="shared" si="150"/>
        <v>3600</v>
      </c>
      <c r="L1623" s="6">
        <f t="shared" si="151"/>
        <v>386503.19999999995</v>
      </c>
      <c r="N1623" s="22">
        <f t="shared" si="148"/>
        <v>3459.8436679720594</v>
      </c>
      <c r="O1623" s="14">
        <f t="shared" si="149"/>
        <v>3222596140.1352992</v>
      </c>
      <c r="Q1623" s="22"/>
      <c r="V1623" s="16"/>
      <c r="W1623" s="16"/>
      <c r="X1623" s="16"/>
      <c r="Z1623" s="15"/>
      <c r="AA1623" s="16"/>
      <c r="AB1623" s="3"/>
      <c r="AC1623" s="69"/>
      <c r="AD1623" s="3"/>
      <c r="AF1623" s="29"/>
      <c r="AG1623" s="30"/>
      <c r="AH1623" s="29"/>
      <c r="AI1623" s="29"/>
      <c r="AJ1623" s="31"/>
      <c r="AK1623" s="29"/>
      <c r="AL1623" s="30"/>
    </row>
    <row r="1624" spans="1:38">
      <c r="A1624" s="32">
        <v>41437</v>
      </c>
      <c r="B1624" s="9">
        <v>25</v>
      </c>
      <c r="C1624" s="33">
        <v>106.0121611</v>
      </c>
      <c r="D1624" s="34">
        <f t="shared" si="145"/>
        <v>111.711174576435</v>
      </c>
      <c r="E1624" s="34">
        <v>15605632.681285899</v>
      </c>
      <c r="F1624" s="3">
        <f>VLOOKUP(A1624,ERCOT_345kv_West_ATC!A:B,2)</f>
        <v>40.049999999999997</v>
      </c>
      <c r="G1624" s="3">
        <f>VLOOKUP(A1624,ERCOT_345kv_West_ATC!G:H,2)</f>
        <v>4.0629999999999997</v>
      </c>
      <c r="I1624" s="5">
        <f t="shared" si="146"/>
        <v>6</v>
      </c>
      <c r="J1624" s="4">
        <f t="shared" si="147"/>
        <v>144</v>
      </c>
      <c r="K1624" s="4">
        <f t="shared" si="150"/>
        <v>3600</v>
      </c>
      <c r="L1624" s="6">
        <f t="shared" si="151"/>
        <v>381643.77996000001</v>
      </c>
      <c r="N1624" s="22">
        <f t="shared" si="148"/>
        <v>3416.3438116826155</v>
      </c>
      <c r="O1624" s="14">
        <f t="shared" si="149"/>
        <v>3222596140.1352992</v>
      </c>
      <c r="Q1624" s="22"/>
      <c r="V1624" s="16"/>
      <c r="W1624" s="16"/>
      <c r="X1624" s="16"/>
      <c r="Z1624" s="15"/>
      <c r="AA1624" s="16"/>
      <c r="AB1624" s="3"/>
      <c r="AC1624" s="69"/>
      <c r="AD1624" s="3"/>
      <c r="AF1624" s="29"/>
      <c r="AG1624" s="30"/>
      <c r="AH1624" s="29"/>
      <c r="AI1624" s="29"/>
      <c r="AJ1624" s="31"/>
      <c r="AK1624" s="29"/>
      <c r="AL1624" s="30"/>
    </row>
    <row r="1625" spans="1:38">
      <c r="A1625" s="32">
        <v>41438</v>
      </c>
      <c r="B1625" s="9">
        <v>25</v>
      </c>
      <c r="C1625" s="33">
        <v>102.07592699999999</v>
      </c>
      <c r="D1625" s="34">
        <f t="shared" si="145"/>
        <v>111.711174576435</v>
      </c>
      <c r="E1625" s="34">
        <v>15605632.681285899</v>
      </c>
      <c r="F1625" s="3">
        <f>VLOOKUP(A1625,ERCOT_345kv_West_ATC!A:B,2)</f>
        <v>40.450000000000003</v>
      </c>
      <c r="G1625" s="3">
        <f>VLOOKUP(A1625,ERCOT_345kv_West_ATC!G:H,2)</f>
        <v>4.0910000000000002</v>
      </c>
      <c r="I1625" s="5">
        <f t="shared" si="146"/>
        <v>6</v>
      </c>
      <c r="J1625" s="4">
        <f t="shared" si="147"/>
        <v>144</v>
      </c>
      <c r="K1625" s="4">
        <f t="shared" si="150"/>
        <v>3600</v>
      </c>
      <c r="L1625" s="6">
        <f t="shared" si="151"/>
        <v>367473.33719999995</v>
      </c>
      <c r="N1625" s="22">
        <f t="shared" si="148"/>
        <v>3289.4948835093255</v>
      </c>
      <c r="O1625" s="14">
        <f t="shared" si="149"/>
        <v>3222596140.1352992</v>
      </c>
      <c r="Q1625" s="22"/>
      <c r="V1625" s="16"/>
      <c r="W1625" s="16"/>
      <c r="X1625" s="16"/>
      <c r="Z1625" s="15"/>
      <c r="AA1625" s="16"/>
      <c r="AB1625" s="3"/>
      <c r="AC1625" s="69"/>
      <c r="AD1625" s="3"/>
      <c r="AF1625" s="29"/>
      <c r="AG1625" s="30"/>
      <c r="AH1625" s="29"/>
      <c r="AI1625" s="29"/>
      <c r="AJ1625" s="31"/>
      <c r="AK1625" s="29"/>
      <c r="AL1625" s="30"/>
    </row>
    <row r="1626" spans="1:38">
      <c r="A1626" s="32">
        <v>41439</v>
      </c>
      <c r="B1626" s="9">
        <v>25</v>
      </c>
      <c r="C1626" s="33">
        <v>99.223918749999996</v>
      </c>
      <c r="D1626" s="34">
        <f t="shared" si="145"/>
        <v>111.711174576435</v>
      </c>
      <c r="E1626" s="34">
        <v>15605632.681285899</v>
      </c>
      <c r="F1626" s="3">
        <f>VLOOKUP(A1626,ERCOT_345kv_West_ATC!A:B,2)</f>
        <v>40.049999999999997</v>
      </c>
      <c r="G1626" s="3">
        <f>VLOOKUP(A1626,ERCOT_345kv_West_ATC!G:H,2)</f>
        <v>4.0279999999999996</v>
      </c>
      <c r="I1626" s="5">
        <f t="shared" si="146"/>
        <v>6</v>
      </c>
      <c r="J1626" s="4">
        <f t="shared" si="147"/>
        <v>144</v>
      </c>
      <c r="K1626" s="4">
        <f t="shared" si="150"/>
        <v>3600</v>
      </c>
      <c r="L1626" s="6">
        <f t="shared" si="151"/>
        <v>357206.10749999998</v>
      </c>
      <c r="N1626" s="22">
        <f t="shared" si="148"/>
        <v>3197.5861757284852</v>
      </c>
      <c r="O1626" s="14">
        <f t="shared" si="149"/>
        <v>3222596140.1352992</v>
      </c>
      <c r="Q1626" s="22"/>
      <c r="V1626" s="16"/>
      <c r="W1626" s="16"/>
      <c r="X1626" s="16"/>
      <c r="Z1626" s="15"/>
      <c r="AA1626" s="16"/>
      <c r="AB1626" s="3"/>
      <c r="AC1626" s="69"/>
      <c r="AD1626" s="3"/>
      <c r="AF1626" s="29"/>
      <c r="AG1626" s="30"/>
      <c r="AH1626" s="29"/>
      <c r="AI1626" s="29"/>
      <c r="AJ1626" s="31"/>
      <c r="AK1626" s="29"/>
      <c r="AL1626" s="30"/>
    </row>
    <row r="1627" spans="1:38">
      <c r="A1627" s="32">
        <v>41440</v>
      </c>
      <c r="B1627" s="9">
        <v>25</v>
      </c>
      <c r="C1627" s="33">
        <v>99.70108132</v>
      </c>
      <c r="D1627" s="34">
        <f t="shared" si="145"/>
        <v>111.711174576435</v>
      </c>
      <c r="E1627" s="34">
        <v>15605632.681285899</v>
      </c>
      <c r="F1627" s="3">
        <f>VLOOKUP(A1627,ERCOT_345kv_West_ATC!A:B,2)</f>
        <v>40.049999999999997</v>
      </c>
      <c r="G1627" s="3">
        <f>VLOOKUP(A1627,ERCOT_345kv_West_ATC!G:H,2)</f>
        <v>4.0279999999999996</v>
      </c>
      <c r="I1627" s="5">
        <f t="shared" si="146"/>
        <v>6</v>
      </c>
      <c r="J1627" s="4">
        <f t="shared" si="147"/>
        <v>144</v>
      </c>
      <c r="K1627" s="4">
        <f t="shared" si="150"/>
        <v>3600</v>
      </c>
      <c r="L1627" s="6">
        <f t="shared" si="151"/>
        <v>358923.89275200001</v>
      </c>
      <c r="N1627" s="22">
        <f t="shared" si="148"/>
        <v>3212.9631982914761</v>
      </c>
      <c r="O1627" s="14">
        <f t="shared" si="149"/>
        <v>3222596140.1352992</v>
      </c>
      <c r="Q1627" s="22"/>
      <c r="V1627" s="16"/>
      <c r="W1627" s="16"/>
      <c r="X1627" s="16"/>
      <c r="Z1627" s="15"/>
      <c r="AA1627" s="16"/>
      <c r="AB1627" s="3"/>
      <c r="AC1627" s="69"/>
      <c r="AD1627" s="3"/>
      <c r="AF1627" s="29"/>
      <c r="AG1627" s="30"/>
      <c r="AH1627" s="29"/>
      <c r="AI1627" s="29"/>
      <c r="AJ1627" s="31"/>
      <c r="AK1627" s="29"/>
      <c r="AL1627" s="30"/>
    </row>
    <row r="1628" spans="1:38">
      <c r="A1628" s="32">
        <v>41441</v>
      </c>
      <c r="B1628" s="9">
        <v>25</v>
      </c>
      <c r="C1628" s="33">
        <v>98.996364999999997</v>
      </c>
      <c r="D1628" s="34">
        <f t="shared" si="145"/>
        <v>138.43791540961269</v>
      </c>
      <c r="E1628" s="34">
        <v>19339258.272386599</v>
      </c>
      <c r="F1628" s="3">
        <f>VLOOKUP(A1628,ERCOT_345kv_West_ATC!A:B,2)</f>
        <v>40.049999999999997</v>
      </c>
      <c r="G1628" s="3">
        <f>VLOOKUP(A1628,ERCOT_345kv_West_ATC!G:H,2)</f>
        <v>4.0279999999999996</v>
      </c>
      <c r="I1628" s="5">
        <f t="shared" si="146"/>
        <v>6</v>
      </c>
      <c r="J1628" s="4">
        <f t="shared" si="147"/>
        <v>144</v>
      </c>
      <c r="K1628" s="4">
        <f t="shared" si="150"/>
        <v>3600</v>
      </c>
      <c r="L1628" s="6">
        <f t="shared" si="151"/>
        <v>356386.91399999999</v>
      </c>
      <c r="N1628" s="22">
        <f t="shared" si="148"/>
        <v>2574.3447013451173</v>
      </c>
      <c r="O1628" s="14">
        <f t="shared" si="149"/>
        <v>2600443664.1134424</v>
      </c>
      <c r="Q1628" s="22"/>
      <c r="V1628" s="16"/>
      <c r="W1628" s="16"/>
      <c r="X1628" s="16"/>
      <c r="Z1628" s="15"/>
      <c r="AA1628" s="16"/>
      <c r="AB1628" s="3"/>
      <c r="AC1628" s="69"/>
      <c r="AD1628" s="3"/>
      <c r="AF1628" s="29"/>
      <c r="AG1628" s="30"/>
      <c r="AH1628" s="29"/>
      <c r="AI1628" s="29"/>
      <c r="AJ1628" s="31"/>
      <c r="AK1628" s="29"/>
      <c r="AL1628" s="30"/>
    </row>
    <row r="1629" spans="1:38">
      <c r="A1629" s="32">
        <v>41442</v>
      </c>
      <c r="B1629" s="9">
        <v>25</v>
      </c>
      <c r="C1629" s="33">
        <v>100</v>
      </c>
      <c r="D1629" s="34">
        <f t="shared" si="145"/>
        <v>138.43791540961269</v>
      </c>
      <c r="E1629" s="34">
        <v>19339258.272386599</v>
      </c>
      <c r="F1629" s="3">
        <f>VLOOKUP(A1629,ERCOT_345kv_West_ATC!A:B,2)</f>
        <v>40.35</v>
      </c>
      <c r="G1629" s="3">
        <f>VLOOKUP(A1629,ERCOT_345kv_West_ATC!G:H,2)</f>
        <v>4.109</v>
      </c>
      <c r="I1629" s="5">
        <f t="shared" si="146"/>
        <v>6</v>
      </c>
      <c r="J1629" s="4">
        <f t="shared" si="147"/>
        <v>144</v>
      </c>
      <c r="K1629" s="4">
        <f t="shared" si="150"/>
        <v>3600</v>
      </c>
      <c r="L1629" s="6">
        <f t="shared" si="151"/>
        <v>360000</v>
      </c>
      <c r="N1629" s="22">
        <f t="shared" si="148"/>
        <v>2600.4436641134425</v>
      </c>
      <c r="O1629" s="14">
        <f t="shared" si="149"/>
        <v>2600443664.1134424</v>
      </c>
      <c r="Q1629" s="22"/>
      <c r="V1629" s="16"/>
      <c r="W1629" s="16"/>
      <c r="X1629" s="16"/>
      <c r="Z1629" s="15"/>
      <c r="AA1629" s="16"/>
      <c r="AB1629" s="3"/>
      <c r="AC1629" s="69"/>
      <c r="AD1629" s="3"/>
      <c r="AF1629" s="29"/>
      <c r="AG1629" s="30"/>
      <c r="AH1629" s="29"/>
      <c r="AI1629" s="29"/>
      <c r="AJ1629" s="31"/>
      <c r="AK1629" s="29"/>
      <c r="AL1629" s="30"/>
    </row>
    <row r="1630" spans="1:38">
      <c r="A1630" s="32">
        <v>41443</v>
      </c>
      <c r="B1630" s="9">
        <v>25</v>
      </c>
      <c r="C1630" s="33">
        <v>104.2125056</v>
      </c>
      <c r="D1630" s="34">
        <f t="shared" si="145"/>
        <v>138.43791540961269</v>
      </c>
      <c r="E1630" s="34">
        <v>19339258.272386599</v>
      </c>
      <c r="F1630" s="3">
        <f>VLOOKUP(A1630,ERCOT_345kv_West_ATC!A:B,2)</f>
        <v>41.2</v>
      </c>
      <c r="G1630" s="3">
        <f>VLOOKUP(A1630,ERCOT_345kv_West_ATC!G:H,2)</f>
        <v>4.1479999999999997</v>
      </c>
      <c r="I1630" s="5">
        <f t="shared" si="146"/>
        <v>6</v>
      </c>
      <c r="J1630" s="4">
        <f t="shared" si="147"/>
        <v>144</v>
      </c>
      <c r="K1630" s="4">
        <f t="shared" si="150"/>
        <v>3600</v>
      </c>
      <c r="L1630" s="6">
        <f t="shared" si="151"/>
        <v>375165.02016000001</v>
      </c>
      <c r="N1630" s="22">
        <f t="shared" si="148"/>
        <v>2709.9874990890667</v>
      </c>
      <c r="O1630" s="14">
        <f t="shared" si="149"/>
        <v>2600443664.1134424</v>
      </c>
      <c r="Q1630" s="22"/>
      <c r="V1630" s="16"/>
      <c r="W1630" s="16"/>
      <c r="X1630" s="16"/>
      <c r="Z1630" s="15"/>
      <c r="AA1630" s="16"/>
      <c r="AB1630" s="3"/>
      <c r="AC1630" s="69"/>
      <c r="AD1630" s="3"/>
      <c r="AF1630" s="29"/>
      <c r="AG1630" s="30"/>
      <c r="AH1630" s="29"/>
      <c r="AI1630" s="29"/>
      <c r="AJ1630" s="31"/>
      <c r="AK1630" s="29"/>
      <c r="AL1630" s="30"/>
    </row>
    <row r="1631" spans="1:38">
      <c r="A1631" s="32">
        <v>41444</v>
      </c>
      <c r="B1631" s="9">
        <v>25</v>
      </c>
      <c r="C1631" s="33">
        <v>105.2384867</v>
      </c>
      <c r="D1631" s="34">
        <f t="shared" si="145"/>
        <v>138.43791540961269</v>
      </c>
      <c r="E1631" s="34">
        <v>19339258.272386599</v>
      </c>
      <c r="F1631" s="3">
        <f>VLOOKUP(A1631,ERCOT_345kv_West_ATC!A:B,2)</f>
        <v>41.9</v>
      </c>
      <c r="G1631" s="3">
        <f>VLOOKUP(A1631,ERCOT_345kv_West_ATC!G:H,2)</f>
        <v>4.1829999999999998</v>
      </c>
      <c r="I1631" s="5">
        <f t="shared" si="146"/>
        <v>6</v>
      </c>
      <c r="J1631" s="4">
        <f t="shared" si="147"/>
        <v>144</v>
      </c>
      <c r="K1631" s="4">
        <f t="shared" si="150"/>
        <v>3600</v>
      </c>
      <c r="L1631" s="6">
        <f t="shared" si="151"/>
        <v>378858.55212000001</v>
      </c>
      <c r="N1631" s="22">
        <f t="shared" si="148"/>
        <v>2736.6675595990177</v>
      </c>
      <c r="O1631" s="14">
        <f t="shared" si="149"/>
        <v>2600443664.1134424</v>
      </c>
      <c r="Q1631" s="22"/>
      <c r="V1631" s="16"/>
      <c r="W1631" s="16"/>
      <c r="X1631" s="16"/>
      <c r="Z1631" s="15"/>
      <c r="AA1631" s="16"/>
      <c r="AB1631" s="3"/>
      <c r="AC1631" s="69"/>
      <c r="AD1631" s="3"/>
      <c r="AF1631" s="29"/>
      <c r="AG1631" s="30"/>
      <c r="AH1631" s="29"/>
      <c r="AI1631" s="29"/>
      <c r="AJ1631" s="31"/>
      <c r="AK1631" s="29"/>
      <c r="AL1631" s="30"/>
    </row>
    <row r="1632" spans="1:38">
      <c r="A1632" s="32">
        <v>41445</v>
      </c>
      <c r="B1632" s="9">
        <v>25</v>
      </c>
      <c r="C1632" s="33">
        <v>102.9958865</v>
      </c>
      <c r="D1632" s="34">
        <f t="shared" si="145"/>
        <v>138.43791540961269</v>
      </c>
      <c r="E1632" s="34">
        <v>19339258.272386599</v>
      </c>
      <c r="F1632" s="3">
        <f>VLOOKUP(A1632,ERCOT_345kv_West_ATC!A:B,2)</f>
        <v>40.65</v>
      </c>
      <c r="G1632" s="3">
        <f>VLOOKUP(A1632,ERCOT_345kv_West_ATC!G:H,2)</f>
        <v>4.1239999999999997</v>
      </c>
      <c r="I1632" s="5">
        <f t="shared" si="146"/>
        <v>6</v>
      </c>
      <c r="J1632" s="4">
        <f t="shared" si="147"/>
        <v>144</v>
      </c>
      <c r="K1632" s="4">
        <f t="shared" si="150"/>
        <v>3600</v>
      </c>
      <c r="L1632" s="6">
        <f t="shared" si="151"/>
        <v>370785.19140000001</v>
      </c>
      <c r="N1632" s="22">
        <f t="shared" si="148"/>
        <v>2678.3500047867224</v>
      </c>
      <c r="O1632" s="14">
        <f t="shared" si="149"/>
        <v>2600443664.1134424</v>
      </c>
      <c r="Q1632" s="22"/>
      <c r="V1632" s="16"/>
      <c r="W1632" s="16"/>
      <c r="X1632" s="16"/>
      <c r="Z1632" s="15"/>
      <c r="AA1632" s="16"/>
      <c r="AB1632" s="3"/>
      <c r="AC1632" s="69"/>
      <c r="AD1632" s="3"/>
      <c r="AF1632" s="29"/>
      <c r="AG1632" s="30"/>
      <c r="AH1632" s="29"/>
      <c r="AI1632" s="29"/>
      <c r="AJ1632" s="31"/>
      <c r="AK1632" s="29"/>
      <c r="AL1632" s="30"/>
    </row>
    <row r="1633" spans="1:38">
      <c r="A1633" s="32">
        <v>41446</v>
      </c>
      <c r="B1633" s="9">
        <v>25</v>
      </c>
      <c r="C1633" s="33">
        <v>101.5785504</v>
      </c>
      <c r="D1633" s="34">
        <f t="shared" si="145"/>
        <v>138.43791540961269</v>
      </c>
      <c r="E1633" s="34">
        <v>19339258.272386599</v>
      </c>
      <c r="F1633" s="3">
        <f>VLOOKUP(A1633,ERCOT_345kv_West_ATC!A:B,2)</f>
        <v>39.85</v>
      </c>
      <c r="G1633" s="3">
        <f>VLOOKUP(A1633,ERCOT_345kv_West_ATC!G:H,2)</f>
        <v>4.0540000000000003</v>
      </c>
      <c r="I1633" s="5">
        <f t="shared" si="146"/>
        <v>6</v>
      </c>
      <c r="J1633" s="4">
        <f t="shared" si="147"/>
        <v>144</v>
      </c>
      <c r="K1633" s="4">
        <f t="shared" si="150"/>
        <v>3600</v>
      </c>
      <c r="L1633" s="6">
        <f t="shared" si="151"/>
        <v>365682.78143999999</v>
      </c>
      <c r="N1633" s="22">
        <f t="shared" si="148"/>
        <v>2641.4929779750796</v>
      </c>
      <c r="O1633" s="14">
        <f t="shared" si="149"/>
        <v>2600443664.1134424</v>
      </c>
      <c r="Q1633" s="22"/>
      <c r="V1633" s="16"/>
      <c r="W1633" s="16"/>
      <c r="X1633" s="16"/>
      <c r="Z1633" s="15"/>
      <c r="AA1633" s="16"/>
      <c r="AB1633" s="3"/>
      <c r="AC1633" s="69"/>
      <c r="AD1633" s="3"/>
      <c r="AF1633" s="29"/>
      <c r="AG1633" s="30"/>
      <c r="AH1633" s="29"/>
      <c r="AI1633" s="29"/>
      <c r="AJ1633" s="31"/>
      <c r="AK1633" s="29"/>
      <c r="AL1633" s="30"/>
    </row>
    <row r="1634" spans="1:38">
      <c r="A1634" s="32">
        <v>41447</v>
      </c>
      <c r="B1634" s="9">
        <v>25</v>
      </c>
      <c r="C1634" s="33">
        <v>100</v>
      </c>
      <c r="D1634" s="34">
        <f t="shared" si="145"/>
        <v>138.43791540961269</v>
      </c>
      <c r="E1634" s="34">
        <v>19339258.272386599</v>
      </c>
      <c r="F1634" s="3">
        <f>VLOOKUP(A1634,ERCOT_345kv_West_ATC!A:B,2)</f>
        <v>39.85</v>
      </c>
      <c r="G1634" s="3">
        <f>VLOOKUP(A1634,ERCOT_345kv_West_ATC!G:H,2)</f>
        <v>4.0540000000000003</v>
      </c>
      <c r="I1634" s="5">
        <f t="shared" si="146"/>
        <v>6</v>
      </c>
      <c r="J1634" s="4">
        <f t="shared" si="147"/>
        <v>144</v>
      </c>
      <c r="K1634" s="4">
        <f t="shared" si="150"/>
        <v>3600</v>
      </c>
      <c r="L1634" s="6">
        <f t="shared" si="151"/>
        <v>360000</v>
      </c>
      <c r="N1634" s="22">
        <f t="shared" si="148"/>
        <v>2600.4436641134425</v>
      </c>
      <c r="O1634" s="14">
        <f t="shared" si="149"/>
        <v>2600443664.1134424</v>
      </c>
      <c r="Q1634" s="22"/>
      <c r="V1634" s="16"/>
      <c r="W1634" s="16"/>
      <c r="X1634" s="16"/>
      <c r="Z1634" s="15"/>
      <c r="AA1634" s="16"/>
      <c r="AB1634" s="3"/>
      <c r="AC1634" s="69"/>
      <c r="AD1634" s="3"/>
      <c r="AF1634" s="29"/>
      <c r="AG1634" s="30"/>
      <c r="AH1634" s="29"/>
      <c r="AI1634" s="29"/>
      <c r="AJ1634" s="31"/>
      <c r="AK1634" s="29"/>
      <c r="AL1634" s="30"/>
    </row>
    <row r="1635" spans="1:38">
      <c r="A1635" s="32">
        <v>41448</v>
      </c>
      <c r="B1635" s="9">
        <v>25</v>
      </c>
      <c r="C1635" s="33">
        <v>100.41</v>
      </c>
      <c r="D1635" s="34">
        <f t="shared" ref="D1635:D1698" si="152">((2^256)/(2^208*65535)/600)*E1635/(10^12)</f>
        <v>138.43791540961269</v>
      </c>
      <c r="E1635" s="34">
        <v>19339258.272386599</v>
      </c>
      <c r="F1635" s="3">
        <f>VLOOKUP(A1635,ERCOT_345kv_West_ATC!A:B,2)</f>
        <v>39.85</v>
      </c>
      <c r="G1635" s="3">
        <f>VLOOKUP(A1635,ERCOT_345kv_West_ATC!G:H,2)</f>
        <v>4.0540000000000003</v>
      </c>
      <c r="I1635" s="5">
        <f t="shared" si="146"/>
        <v>6</v>
      </c>
      <c r="J1635" s="4">
        <f t="shared" si="147"/>
        <v>144</v>
      </c>
      <c r="K1635" s="4">
        <f t="shared" si="150"/>
        <v>3600</v>
      </c>
      <c r="L1635" s="6">
        <f t="shared" si="151"/>
        <v>361476</v>
      </c>
      <c r="N1635" s="22">
        <f t="shared" si="148"/>
        <v>2611.1054831363076</v>
      </c>
      <c r="O1635" s="14">
        <f t="shared" si="149"/>
        <v>2600443664.1134424</v>
      </c>
      <c r="Q1635" s="22"/>
      <c r="V1635" s="16"/>
      <c r="W1635" s="16"/>
      <c r="X1635" s="16"/>
      <c r="Z1635" s="15"/>
      <c r="AA1635" s="16"/>
      <c r="AB1635" s="3"/>
      <c r="AC1635" s="69"/>
      <c r="AD1635" s="3"/>
      <c r="AF1635" s="29"/>
      <c r="AG1635" s="30"/>
      <c r="AH1635" s="29"/>
      <c r="AI1635" s="29"/>
      <c r="AJ1635" s="31"/>
      <c r="AK1635" s="29"/>
      <c r="AL1635" s="30"/>
    </row>
    <row r="1636" spans="1:38">
      <c r="A1636" s="32">
        <v>41449</v>
      </c>
      <c r="B1636" s="9">
        <v>25</v>
      </c>
      <c r="C1636" s="33">
        <v>99.198307159999999</v>
      </c>
      <c r="D1636" s="34">
        <f t="shared" si="152"/>
        <v>138.43791540961269</v>
      </c>
      <c r="E1636" s="34">
        <v>19339258.272386599</v>
      </c>
      <c r="F1636" s="3">
        <f>VLOOKUP(A1636,ERCOT_345kv_West_ATC!A:B,2)</f>
        <v>39.6</v>
      </c>
      <c r="G1636" s="3">
        <f>VLOOKUP(A1636,ERCOT_345kv_West_ATC!G:H,2)</f>
        <v>4.0549999999999997</v>
      </c>
      <c r="I1636" s="5">
        <f t="shared" ref="I1636:I1699" si="153">60/10</f>
        <v>6</v>
      </c>
      <c r="J1636" s="4">
        <f t="shared" ref="J1636:J1699" si="154">I1636*24</f>
        <v>144</v>
      </c>
      <c r="K1636" s="4">
        <f t="shared" si="150"/>
        <v>3600</v>
      </c>
      <c r="L1636" s="6">
        <f t="shared" si="151"/>
        <v>357113.905776</v>
      </c>
      <c r="N1636" s="22">
        <f t="shared" ref="N1636:N1699" si="155">L1636/D1636</f>
        <v>2579.5960934500113</v>
      </c>
      <c r="O1636" s="14">
        <f t="shared" ref="O1636:O1699" si="156">(K1636*100000000)/D1636</f>
        <v>2600443664.1134424</v>
      </c>
      <c r="Q1636" s="22"/>
      <c r="V1636" s="16"/>
      <c r="W1636" s="16"/>
      <c r="X1636" s="16"/>
      <c r="Z1636" s="15"/>
      <c r="AA1636" s="16"/>
      <c r="AB1636" s="3"/>
      <c r="AC1636" s="69"/>
      <c r="AD1636" s="3"/>
      <c r="AF1636" s="29"/>
      <c r="AG1636" s="30"/>
      <c r="AH1636" s="29"/>
      <c r="AI1636" s="29"/>
      <c r="AJ1636" s="31"/>
      <c r="AK1636" s="29"/>
      <c r="AL1636" s="30"/>
    </row>
    <row r="1637" spans="1:38">
      <c r="A1637" s="32">
        <v>41450</v>
      </c>
      <c r="B1637" s="9">
        <v>25</v>
      </c>
      <c r="C1637" s="33">
        <v>97.834879360000002</v>
      </c>
      <c r="D1637" s="34">
        <f t="shared" si="152"/>
        <v>138.43791540961269</v>
      </c>
      <c r="E1637" s="34">
        <v>19339258.272386599</v>
      </c>
      <c r="F1637" s="3">
        <f>VLOOKUP(A1637,ERCOT_345kv_West_ATC!A:B,2)</f>
        <v>39.200000000000003</v>
      </c>
      <c r="G1637" s="3">
        <f>VLOOKUP(A1637,ERCOT_345kv_West_ATC!G:H,2)</f>
        <v>3.996</v>
      </c>
      <c r="I1637" s="5">
        <f t="shared" si="153"/>
        <v>6</v>
      </c>
      <c r="J1637" s="4">
        <f t="shared" si="154"/>
        <v>144</v>
      </c>
      <c r="K1637" s="4">
        <f t="shared" si="150"/>
        <v>3600</v>
      </c>
      <c r="L1637" s="6">
        <f t="shared" si="151"/>
        <v>352205.56569600001</v>
      </c>
      <c r="N1637" s="22">
        <f t="shared" si="155"/>
        <v>2544.1409216101501</v>
      </c>
      <c r="O1637" s="14">
        <f t="shared" si="156"/>
        <v>2600443664.1134424</v>
      </c>
      <c r="Q1637" s="22"/>
      <c r="V1637" s="16"/>
      <c r="W1637" s="16"/>
      <c r="X1637" s="16"/>
      <c r="Z1637" s="15"/>
      <c r="AA1637" s="16"/>
      <c r="AB1637" s="3"/>
      <c r="AC1637" s="69"/>
      <c r="AD1637" s="3"/>
      <c r="AF1637" s="29"/>
      <c r="AG1637" s="30"/>
      <c r="AH1637" s="29"/>
      <c r="AI1637" s="29"/>
      <c r="AJ1637" s="31"/>
      <c r="AK1637" s="29"/>
      <c r="AL1637" s="30"/>
    </row>
    <row r="1638" spans="1:38">
      <c r="A1638" s="32">
        <v>41451</v>
      </c>
      <c r="B1638" s="9">
        <v>25</v>
      </c>
      <c r="C1638" s="33">
        <v>98.518622239999999</v>
      </c>
      <c r="D1638" s="34">
        <f t="shared" si="152"/>
        <v>138.43791540961269</v>
      </c>
      <c r="E1638" s="34">
        <v>19339258.272386599</v>
      </c>
      <c r="F1638" s="3">
        <f>VLOOKUP(A1638,ERCOT_345kv_West_ATC!A:B,2)</f>
        <v>39.15</v>
      </c>
      <c r="G1638" s="3">
        <f>VLOOKUP(A1638,ERCOT_345kv_West_ATC!G:H,2)</f>
        <v>4.0490000000000004</v>
      </c>
      <c r="I1638" s="5">
        <f t="shared" si="153"/>
        <v>6</v>
      </c>
      <c r="J1638" s="4">
        <f t="shared" si="154"/>
        <v>144</v>
      </c>
      <c r="K1638" s="4">
        <f t="shared" si="150"/>
        <v>3600</v>
      </c>
      <c r="L1638" s="6">
        <f t="shared" si="151"/>
        <v>354667.040064</v>
      </c>
      <c r="N1638" s="22">
        <f t="shared" si="155"/>
        <v>2561.9212700119369</v>
      </c>
      <c r="O1638" s="14">
        <f t="shared" si="156"/>
        <v>2600443664.1134424</v>
      </c>
      <c r="Q1638" s="22"/>
      <c r="V1638" s="16"/>
      <c r="W1638" s="16"/>
      <c r="X1638" s="16"/>
      <c r="Z1638" s="15"/>
      <c r="AA1638" s="16"/>
      <c r="AB1638" s="3"/>
      <c r="AC1638" s="69"/>
      <c r="AD1638" s="3"/>
      <c r="AF1638" s="29"/>
      <c r="AG1638" s="30"/>
      <c r="AH1638" s="29"/>
      <c r="AI1638" s="29"/>
      <c r="AJ1638" s="31"/>
      <c r="AK1638" s="29"/>
      <c r="AL1638" s="30"/>
    </row>
    <row r="1639" spans="1:38">
      <c r="A1639" s="32">
        <v>41452</v>
      </c>
      <c r="B1639" s="9">
        <v>25</v>
      </c>
      <c r="C1639" s="33">
        <v>96.839830230000004</v>
      </c>
      <c r="D1639" s="34">
        <f t="shared" si="152"/>
        <v>138.43791540961269</v>
      </c>
      <c r="E1639" s="34">
        <v>19339258.272386599</v>
      </c>
      <c r="F1639" s="3">
        <f>VLOOKUP(A1639,ERCOT_345kv_West_ATC!A:B,2)</f>
        <v>38.700000000000003</v>
      </c>
      <c r="G1639" s="3">
        <f>VLOOKUP(A1639,ERCOT_345kv_West_ATC!G:H,2)</f>
        <v>3.931</v>
      </c>
      <c r="I1639" s="5">
        <f t="shared" si="153"/>
        <v>6</v>
      </c>
      <c r="J1639" s="4">
        <f t="shared" si="154"/>
        <v>144</v>
      </c>
      <c r="K1639" s="4">
        <f t="shared" si="150"/>
        <v>3600</v>
      </c>
      <c r="L1639" s="6">
        <f t="shared" si="151"/>
        <v>348623.388828</v>
      </c>
      <c r="N1639" s="22">
        <f t="shared" si="155"/>
        <v>2518.2652295542489</v>
      </c>
      <c r="O1639" s="14">
        <f t="shared" si="156"/>
        <v>2600443664.1134424</v>
      </c>
      <c r="Q1639" s="22"/>
      <c r="V1639" s="16"/>
      <c r="W1639" s="16"/>
      <c r="X1639" s="16"/>
      <c r="Z1639" s="15"/>
      <c r="AA1639" s="16"/>
      <c r="AB1639" s="3"/>
      <c r="AC1639" s="69"/>
      <c r="AD1639" s="3"/>
      <c r="AF1639" s="29"/>
      <c r="AG1639" s="30"/>
      <c r="AH1639" s="29"/>
      <c r="AI1639" s="29"/>
      <c r="AJ1639" s="31"/>
      <c r="AK1639" s="29"/>
      <c r="AL1639" s="30"/>
    </row>
    <row r="1640" spans="1:38">
      <c r="A1640" s="32">
        <v>41453</v>
      </c>
      <c r="B1640" s="9">
        <v>25</v>
      </c>
      <c r="C1640" s="33">
        <v>89.82701496</v>
      </c>
      <c r="D1640" s="34">
        <f t="shared" si="152"/>
        <v>138.43791540961269</v>
      </c>
      <c r="E1640" s="34">
        <v>19339258.272386599</v>
      </c>
      <c r="F1640" s="3">
        <f>VLOOKUP(A1640,ERCOT_345kv_West_ATC!A:B,2)</f>
        <v>37.25</v>
      </c>
      <c r="G1640" s="3">
        <f>VLOOKUP(A1640,ERCOT_345kv_West_ATC!G:H,2)</f>
        <v>3.9089999999999998</v>
      </c>
      <c r="I1640" s="5">
        <f t="shared" si="153"/>
        <v>6</v>
      </c>
      <c r="J1640" s="4">
        <f t="shared" si="154"/>
        <v>144</v>
      </c>
      <c r="K1640" s="4">
        <f t="shared" si="150"/>
        <v>3600</v>
      </c>
      <c r="L1640" s="6">
        <f t="shared" si="151"/>
        <v>323377.25385600002</v>
      </c>
      <c r="N1640" s="22">
        <f t="shared" si="155"/>
        <v>2335.9009191895543</v>
      </c>
      <c r="O1640" s="14">
        <f t="shared" si="156"/>
        <v>2600443664.1134424</v>
      </c>
      <c r="Q1640" s="22"/>
      <c r="V1640" s="16"/>
      <c r="W1640" s="16"/>
      <c r="X1640" s="16"/>
      <c r="Z1640" s="15"/>
      <c r="AA1640" s="16"/>
      <c r="AB1640" s="3"/>
      <c r="AC1640" s="69"/>
      <c r="AD1640" s="3"/>
      <c r="AF1640" s="29"/>
      <c r="AG1640" s="30"/>
      <c r="AH1640" s="29"/>
      <c r="AI1640" s="29"/>
      <c r="AJ1640" s="31"/>
      <c r="AK1640" s="29"/>
      <c r="AL1640" s="30"/>
    </row>
    <row r="1641" spans="1:38">
      <c r="A1641" s="32">
        <v>41454</v>
      </c>
      <c r="B1641" s="9">
        <v>25</v>
      </c>
      <c r="C1641" s="33">
        <v>88.98</v>
      </c>
      <c r="D1641" s="34">
        <f t="shared" si="152"/>
        <v>152.72656507903019</v>
      </c>
      <c r="E1641" s="34">
        <v>21335329.113983002</v>
      </c>
      <c r="F1641" s="3">
        <f>VLOOKUP(A1641,ERCOT_345kv_West_ATC!A:B,2)</f>
        <v>37.25</v>
      </c>
      <c r="G1641" s="3">
        <f>VLOOKUP(A1641,ERCOT_345kv_West_ATC!G:H,2)</f>
        <v>3.9089999999999998</v>
      </c>
      <c r="I1641" s="5">
        <f t="shared" si="153"/>
        <v>6</v>
      </c>
      <c r="J1641" s="4">
        <f t="shared" si="154"/>
        <v>144</v>
      </c>
      <c r="K1641" s="4">
        <f t="shared" si="150"/>
        <v>3600</v>
      </c>
      <c r="L1641" s="6">
        <f t="shared" si="151"/>
        <v>320328</v>
      </c>
      <c r="N1641" s="22">
        <f t="shared" si="155"/>
        <v>2097.3954323810167</v>
      </c>
      <c r="O1641" s="14">
        <f t="shared" si="156"/>
        <v>2357153778.8053679</v>
      </c>
      <c r="Q1641" s="22"/>
      <c r="V1641" s="16"/>
      <c r="W1641" s="16"/>
      <c r="X1641" s="16"/>
      <c r="Z1641" s="15"/>
      <c r="AA1641" s="16"/>
      <c r="AB1641" s="3"/>
      <c r="AC1641" s="69"/>
      <c r="AD1641" s="3"/>
      <c r="AF1641" s="29"/>
      <c r="AG1641" s="30"/>
      <c r="AH1641" s="29"/>
      <c r="AI1641" s="29"/>
      <c r="AJ1641" s="31"/>
      <c r="AK1641" s="29"/>
      <c r="AL1641" s="30"/>
    </row>
    <row r="1642" spans="1:38">
      <c r="A1642" s="32">
        <v>41455</v>
      </c>
      <c r="B1642" s="9">
        <v>25</v>
      </c>
      <c r="C1642" s="33">
        <v>89.483037039999999</v>
      </c>
      <c r="D1642" s="34">
        <f t="shared" si="152"/>
        <v>152.72656507903019</v>
      </c>
      <c r="E1642" s="34">
        <v>21335329.113983002</v>
      </c>
      <c r="F1642" s="3">
        <f>VLOOKUP(A1642,ERCOT_345kv_West_ATC!A:B,2)</f>
        <v>37.25</v>
      </c>
      <c r="G1642" s="3">
        <f>VLOOKUP(A1642,ERCOT_345kv_West_ATC!G:H,2)</f>
        <v>3.9089999999999998</v>
      </c>
      <c r="I1642" s="5">
        <f t="shared" si="153"/>
        <v>6</v>
      </c>
      <c r="J1642" s="4">
        <f t="shared" si="154"/>
        <v>144</v>
      </c>
      <c r="K1642" s="4">
        <f t="shared" si="150"/>
        <v>3600</v>
      </c>
      <c r="L1642" s="6">
        <f t="shared" si="151"/>
        <v>322138.93334400002</v>
      </c>
      <c r="N1642" s="22">
        <f t="shared" si="155"/>
        <v>2109.2527889781672</v>
      </c>
      <c r="O1642" s="14">
        <f t="shared" si="156"/>
        <v>2357153778.8053679</v>
      </c>
      <c r="Q1642" s="22"/>
      <c r="V1642" s="16"/>
      <c r="W1642" s="16"/>
      <c r="X1642" s="16"/>
      <c r="Z1642" s="15"/>
      <c r="AA1642" s="16"/>
      <c r="AB1642" s="3"/>
      <c r="AC1642" s="69"/>
      <c r="AD1642" s="3"/>
      <c r="AF1642" s="29"/>
      <c r="AG1642" s="30"/>
      <c r="AH1642" s="29"/>
      <c r="AI1642" s="29"/>
      <c r="AJ1642" s="31"/>
      <c r="AK1642" s="29"/>
      <c r="AL1642" s="30"/>
    </row>
    <row r="1643" spans="1:38">
      <c r="A1643" s="32">
        <v>41456</v>
      </c>
      <c r="B1643" s="9">
        <v>25</v>
      </c>
      <c r="C1643" s="33">
        <v>83.866379940000002</v>
      </c>
      <c r="D1643" s="34">
        <f t="shared" si="152"/>
        <v>152.72656507903019</v>
      </c>
      <c r="E1643" s="34">
        <v>21335329.113983002</v>
      </c>
      <c r="F1643" s="3">
        <f>VLOOKUP(A1643,ERCOT_345kv_West_ATC!A:B,2)</f>
        <v>38.4</v>
      </c>
      <c r="G1643" s="3">
        <f>VLOOKUP(A1643,ERCOT_345kv_West_ATC!G:H,2)</f>
        <v>3.915</v>
      </c>
      <c r="I1643" s="5">
        <f t="shared" si="153"/>
        <v>6</v>
      </c>
      <c r="J1643" s="4">
        <f t="shared" si="154"/>
        <v>144</v>
      </c>
      <c r="K1643" s="4">
        <f t="shared" si="150"/>
        <v>3600</v>
      </c>
      <c r="L1643" s="6">
        <f t="shared" si="151"/>
        <v>301918.96778399998</v>
      </c>
      <c r="N1643" s="22">
        <f t="shared" si="155"/>
        <v>1976.8595439029771</v>
      </c>
      <c r="O1643" s="14">
        <f t="shared" si="156"/>
        <v>2357153778.8053679</v>
      </c>
      <c r="Q1643" s="22"/>
      <c r="V1643" s="16"/>
      <c r="W1643" s="16"/>
      <c r="X1643" s="16"/>
      <c r="Z1643" s="15"/>
      <c r="AA1643" s="16"/>
      <c r="AB1643" s="3"/>
      <c r="AC1643" s="69"/>
      <c r="AD1643" s="3"/>
      <c r="AF1643" s="29"/>
      <c r="AG1643" s="30"/>
      <c r="AH1643" s="29"/>
      <c r="AI1643" s="29"/>
      <c r="AJ1643" s="31"/>
      <c r="AK1643" s="29"/>
      <c r="AL1643" s="30"/>
    </row>
    <row r="1644" spans="1:38">
      <c r="A1644" s="32">
        <v>41457</v>
      </c>
      <c r="B1644" s="9">
        <v>25</v>
      </c>
      <c r="C1644" s="33">
        <v>87.920275660000001</v>
      </c>
      <c r="D1644" s="34">
        <f t="shared" si="152"/>
        <v>152.72656507903019</v>
      </c>
      <c r="E1644" s="34">
        <v>21335329.113983002</v>
      </c>
      <c r="F1644" s="3">
        <f>VLOOKUP(A1644,ERCOT_345kv_West_ATC!A:B,2)</f>
        <v>38.85</v>
      </c>
      <c r="G1644" s="3">
        <f>VLOOKUP(A1644,ERCOT_345kv_West_ATC!G:H,2)</f>
        <v>3.9740000000000002</v>
      </c>
      <c r="I1644" s="5">
        <f t="shared" si="153"/>
        <v>6</v>
      </c>
      <c r="J1644" s="4">
        <f t="shared" si="154"/>
        <v>144</v>
      </c>
      <c r="K1644" s="4">
        <f t="shared" si="150"/>
        <v>3600</v>
      </c>
      <c r="L1644" s="6">
        <f t="shared" si="151"/>
        <v>316512.99237599998</v>
      </c>
      <c r="N1644" s="22">
        <f t="shared" si="155"/>
        <v>2072.416100055786</v>
      </c>
      <c r="O1644" s="14">
        <f t="shared" si="156"/>
        <v>2357153778.8053679</v>
      </c>
      <c r="Q1644" s="22"/>
      <c r="V1644" s="16"/>
      <c r="W1644" s="16"/>
      <c r="X1644" s="16"/>
      <c r="Z1644" s="15"/>
      <c r="AA1644" s="16"/>
      <c r="AB1644" s="3"/>
      <c r="AC1644" s="69"/>
      <c r="AD1644" s="3"/>
      <c r="AF1644" s="29"/>
      <c r="AG1644" s="30"/>
      <c r="AH1644" s="29"/>
      <c r="AI1644" s="29"/>
      <c r="AJ1644" s="31"/>
      <c r="AK1644" s="29"/>
      <c r="AL1644" s="30"/>
    </row>
    <row r="1645" spans="1:38">
      <c r="A1645" s="32">
        <v>41458</v>
      </c>
      <c r="B1645" s="9">
        <v>25</v>
      </c>
      <c r="C1645" s="33">
        <v>77.870028050000002</v>
      </c>
      <c r="D1645" s="34">
        <f t="shared" si="152"/>
        <v>152.72656507903019</v>
      </c>
      <c r="E1645" s="34">
        <v>21335329.113983002</v>
      </c>
      <c r="F1645" s="3">
        <f>VLOOKUP(A1645,ERCOT_345kv_West_ATC!A:B,2)</f>
        <v>39.799999999999997</v>
      </c>
      <c r="G1645" s="3">
        <f>VLOOKUP(A1645,ERCOT_345kv_West_ATC!G:H,2)</f>
        <v>4.008</v>
      </c>
      <c r="I1645" s="5">
        <f t="shared" si="153"/>
        <v>6</v>
      </c>
      <c r="J1645" s="4">
        <f t="shared" si="154"/>
        <v>144</v>
      </c>
      <c r="K1645" s="4">
        <f t="shared" si="150"/>
        <v>3600</v>
      </c>
      <c r="L1645" s="6">
        <f t="shared" si="151"/>
        <v>280332.10097999999</v>
      </c>
      <c r="N1645" s="22">
        <f t="shared" si="155"/>
        <v>1835.5163087373751</v>
      </c>
      <c r="O1645" s="14">
        <f t="shared" si="156"/>
        <v>2357153778.8053679</v>
      </c>
      <c r="Q1645" s="22"/>
      <c r="V1645" s="16"/>
      <c r="W1645" s="16"/>
      <c r="X1645" s="16"/>
      <c r="Z1645" s="15"/>
      <c r="AA1645" s="16"/>
      <c r="AB1645" s="3"/>
      <c r="AC1645" s="69"/>
      <c r="AD1645" s="3"/>
      <c r="AF1645" s="29"/>
      <c r="AG1645" s="30"/>
      <c r="AH1645" s="29"/>
      <c r="AI1645" s="29"/>
      <c r="AJ1645" s="31"/>
      <c r="AK1645" s="29"/>
      <c r="AL1645" s="30"/>
    </row>
    <row r="1646" spans="1:38">
      <c r="A1646" s="32">
        <v>41459</v>
      </c>
      <c r="B1646" s="9">
        <v>25</v>
      </c>
      <c r="C1646" s="33">
        <v>79.238848079999997</v>
      </c>
      <c r="D1646" s="34">
        <f t="shared" si="152"/>
        <v>152.72656507903019</v>
      </c>
      <c r="E1646" s="34">
        <v>21335329.113983002</v>
      </c>
      <c r="F1646" s="3">
        <f>VLOOKUP(A1646,ERCOT_345kv_West_ATC!A:B,2)</f>
        <v>39.799999999999997</v>
      </c>
      <c r="G1646" s="3">
        <f>VLOOKUP(A1646,ERCOT_345kv_West_ATC!G:H,2)</f>
        <v>4.008</v>
      </c>
      <c r="I1646" s="5">
        <f t="shared" si="153"/>
        <v>6</v>
      </c>
      <c r="J1646" s="4">
        <f t="shared" si="154"/>
        <v>144</v>
      </c>
      <c r="K1646" s="4">
        <f t="shared" si="150"/>
        <v>3600</v>
      </c>
      <c r="L1646" s="6">
        <f t="shared" si="151"/>
        <v>285259.85308799997</v>
      </c>
      <c r="N1646" s="22">
        <f t="shared" si="155"/>
        <v>1867.7815017995647</v>
      </c>
      <c r="O1646" s="14">
        <f t="shared" si="156"/>
        <v>2357153778.8053679</v>
      </c>
      <c r="Q1646" s="22"/>
      <c r="V1646" s="16"/>
      <c r="W1646" s="16"/>
      <c r="X1646" s="16"/>
      <c r="Z1646" s="15"/>
      <c r="AA1646" s="16"/>
      <c r="AB1646" s="3"/>
      <c r="AC1646" s="69"/>
      <c r="AD1646" s="3"/>
      <c r="AF1646" s="29"/>
      <c r="AG1646" s="30"/>
      <c r="AH1646" s="29"/>
      <c r="AI1646" s="29"/>
      <c r="AJ1646" s="31"/>
      <c r="AK1646" s="29"/>
      <c r="AL1646" s="30"/>
    </row>
    <row r="1647" spans="1:38">
      <c r="A1647" s="32">
        <v>41460</v>
      </c>
      <c r="B1647" s="9">
        <v>25</v>
      </c>
      <c r="C1647" s="33">
        <v>67.084206499999993</v>
      </c>
      <c r="D1647" s="34">
        <f t="shared" si="152"/>
        <v>152.72656507903019</v>
      </c>
      <c r="E1647" s="34">
        <v>21335329.113983002</v>
      </c>
      <c r="F1647" s="3">
        <f>VLOOKUP(A1647,ERCOT_345kv_West_ATC!A:B,2)</f>
        <v>39.35</v>
      </c>
      <c r="G1647" s="3">
        <f>VLOOKUP(A1647,ERCOT_345kv_West_ATC!G:H,2)</f>
        <v>3.9470000000000001</v>
      </c>
      <c r="I1647" s="5">
        <f t="shared" si="153"/>
        <v>6</v>
      </c>
      <c r="J1647" s="4">
        <f t="shared" si="154"/>
        <v>144</v>
      </c>
      <c r="K1647" s="4">
        <f t="shared" si="150"/>
        <v>3600</v>
      </c>
      <c r="L1647" s="6">
        <f t="shared" si="151"/>
        <v>241503.14339999997</v>
      </c>
      <c r="N1647" s="22">
        <f t="shared" si="155"/>
        <v>1581.2779084963463</v>
      </c>
      <c r="O1647" s="14">
        <f t="shared" si="156"/>
        <v>2357153778.8053679</v>
      </c>
      <c r="Q1647" s="22"/>
      <c r="V1647" s="16"/>
      <c r="W1647" s="16"/>
      <c r="X1647" s="16"/>
      <c r="Z1647" s="15"/>
      <c r="AA1647" s="16"/>
      <c r="AB1647" s="3"/>
      <c r="AC1647" s="69"/>
      <c r="AD1647" s="3"/>
      <c r="AF1647" s="29"/>
      <c r="AG1647" s="30"/>
      <c r="AH1647" s="29"/>
      <c r="AI1647" s="29"/>
      <c r="AJ1647" s="31"/>
      <c r="AK1647" s="29"/>
      <c r="AL1647" s="30"/>
    </row>
    <row r="1648" spans="1:38">
      <c r="A1648" s="32">
        <v>41461</v>
      </c>
      <c r="B1648" s="9">
        <v>25</v>
      </c>
      <c r="C1648" s="33">
        <v>66.193426340000002</v>
      </c>
      <c r="D1648" s="34">
        <f t="shared" si="152"/>
        <v>152.72656507903019</v>
      </c>
      <c r="E1648" s="34">
        <v>21335329.113983002</v>
      </c>
      <c r="F1648" s="3">
        <f>VLOOKUP(A1648,ERCOT_345kv_West_ATC!A:B,2)</f>
        <v>39.35</v>
      </c>
      <c r="G1648" s="3">
        <f>VLOOKUP(A1648,ERCOT_345kv_West_ATC!G:H,2)</f>
        <v>3.9470000000000001</v>
      </c>
      <c r="I1648" s="5">
        <f t="shared" si="153"/>
        <v>6</v>
      </c>
      <c r="J1648" s="4">
        <f t="shared" si="154"/>
        <v>144</v>
      </c>
      <c r="K1648" s="4">
        <f t="shared" si="150"/>
        <v>3600</v>
      </c>
      <c r="L1648" s="6">
        <f t="shared" si="151"/>
        <v>238296.33482400002</v>
      </c>
      <c r="N1648" s="22">
        <f t="shared" si="155"/>
        <v>1560.2808502940579</v>
      </c>
      <c r="O1648" s="14">
        <f t="shared" si="156"/>
        <v>2357153778.8053679</v>
      </c>
      <c r="Q1648" s="22"/>
      <c r="V1648" s="16"/>
      <c r="W1648" s="16"/>
      <c r="X1648" s="16"/>
      <c r="Z1648" s="15"/>
      <c r="AA1648" s="16"/>
      <c r="AB1648" s="3"/>
      <c r="AC1648" s="69"/>
      <c r="AD1648" s="3"/>
      <c r="AF1648" s="29"/>
      <c r="AG1648" s="30"/>
      <c r="AH1648" s="29"/>
      <c r="AI1648" s="29"/>
      <c r="AJ1648" s="31"/>
      <c r="AK1648" s="29"/>
      <c r="AL1648" s="30"/>
    </row>
    <row r="1649" spans="1:38">
      <c r="A1649" s="32">
        <v>41462</v>
      </c>
      <c r="B1649" s="9">
        <v>25</v>
      </c>
      <c r="C1649" s="33">
        <v>73.717589070000002</v>
      </c>
      <c r="D1649" s="34">
        <f t="shared" si="152"/>
        <v>152.72656507903019</v>
      </c>
      <c r="E1649" s="34">
        <v>21335329.113983002</v>
      </c>
      <c r="F1649" s="3">
        <f>VLOOKUP(A1649,ERCOT_345kv_West_ATC!A:B,2)</f>
        <v>39.35</v>
      </c>
      <c r="G1649" s="3">
        <f>VLOOKUP(A1649,ERCOT_345kv_West_ATC!G:H,2)</f>
        <v>3.9470000000000001</v>
      </c>
      <c r="I1649" s="5">
        <f t="shared" si="153"/>
        <v>6</v>
      </c>
      <c r="J1649" s="4">
        <f t="shared" si="154"/>
        <v>144</v>
      </c>
      <c r="K1649" s="4">
        <f t="shared" si="150"/>
        <v>3600</v>
      </c>
      <c r="L1649" s="6">
        <f t="shared" si="151"/>
        <v>265383.32065200002</v>
      </c>
      <c r="N1649" s="22">
        <f t="shared" si="155"/>
        <v>1737.6369364077182</v>
      </c>
      <c r="O1649" s="14">
        <f t="shared" si="156"/>
        <v>2357153778.8053679</v>
      </c>
      <c r="Q1649" s="22"/>
      <c r="V1649" s="16"/>
      <c r="W1649" s="16"/>
      <c r="X1649" s="16"/>
      <c r="Z1649" s="15"/>
      <c r="AA1649" s="16"/>
      <c r="AB1649" s="3"/>
      <c r="AC1649" s="69"/>
      <c r="AD1649" s="3"/>
      <c r="AF1649" s="29"/>
      <c r="AG1649" s="30"/>
      <c r="AH1649" s="29"/>
      <c r="AI1649" s="29"/>
      <c r="AJ1649" s="31"/>
      <c r="AK1649" s="29"/>
      <c r="AL1649" s="30"/>
    </row>
    <row r="1650" spans="1:38">
      <c r="A1650" s="32">
        <v>41463</v>
      </c>
      <c r="B1650" s="9">
        <v>25</v>
      </c>
      <c r="C1650" s="33">
        <v>74.148695619999998</v>
      </c>
      <c r="D1650" s="34">
        <f t="shared" si="152"/>
        <v>152.72656507903019</v>
      </c>
      <c r="E1650" s="34">
        <v>21335329.113983002</v>
      </c>
      <c r="F1650" s="3">
        <f>VLOOKUP(A1650,ERCOT_345kv_West_ATC!A:B,2)</f>
        <v>38.1</v>
      </c>
      <c r="G1650" s="3">
        <f>VLOOKUP(A1650,ERCOT_345kv_West_ATC!G:H,2)</f>
        <v>4.0389999999999997</v>
      </c>
      <c r="I1650" s="5">
        <f t="shared" si="153"/>
        <v>6</v>
      </c>
      <c r="J1650" s="4">
        <f t="shared" si="154"/>
        <v>144</v>
      </c>
      <c r="K1650" s="4">
        <f t="shared" si="150"/>
        <v>3600</v>
      </c>
      <c r="L1650" s="6">
        <f t="shared" si="151"/>
        <v>266935.30423199997</v>
      </c>
      <c r="N1650" s="22">
        <f t="shared" si="155"/>
        <v>1747.7987807417203</v>
      </c>
      <c r="O1650" s="14">
        <f t="shared" si="156"/>
        <v>2357153778.8053679</v>
      </c>
      <c r="Q1650" s="22"/>
      <c r="V1650" s="16"/>
      <c r="W1650" s="16"/>
      <c r="X1650" s="16"/>
      <c r="Z1650" s="15"/>
      <c r="AA1650" s="16"/>
      <c r="AB1650" s="3"/>
      <c r="AC1650" s="69"/>
      <c r="AD1650" s="3"/>
      <c r="AF1650" s="29"/>
      <c r="AG1650" s="30"/>
      <c r="AH1650" s="29"/>
      <c r="AI1650" s="29"/>
      <c r="AJ1650" s="31"/>
      <c r="AK1650" s="29"/>
      <c r="AL1650" s="30"/>
    </row>
    <row r="1651" spans="1:38">
      <c r="A1651" s="32">
        <v>41464</v>
      </c>
      <c r="B1651" s="9">
        <v>25</v>
      </c>
      <c r="C1651" s="33">
        <v>75.000183390000004</v>
      </c>
      <c r="D1651" s="34">
        <f t="shared" si="152"/>
        <v>152.72656507903019</v>
      </c>
      <c r="E1651" s="34">
        <v>21335329.113983002</v>
      </c>
      <c r="F1651" s="3">
        <f>VLOOKUP(A1651,ERCOT_345kv_West_ATC!A:B,2)</f>
        <v>37.950000000000003</v>
      </c>
      <c r="G1651" s="3">
        <f>VLOOKUP(A1651,ERCOT_345kv_West_ATC!G:H,2)</f>
        <v>3.9889999999999999</v>
      </c>
      <c r="I1651" s="5">
        <f t="shared" si="153"/>
        <v>6</v>
      </c>
      <c r="J1651" s="4">
        <f t="shared" si="154"/>
        <v>144</v>
      </c>
      <c r="K1651" s="4">
        <f t="shared" si="150"/>
        <v>3600</v>
      </c>
      <c r="L1651" s="6">
        <f t="shared" si="151"/>
        <v>270000.66020400001</v>
      </c>
      <c r="N1651" s="22">
        <f t="shared" si="155"/>
        <v>1767.8696568883411</v>
      </c>
      <c r="O1651" s="14">
        <f t="shared" si="156"/>
        <v>2357153778.8053679</v>
      </c>
      <c r="Q1651" s="22"/>
      <c r="V1651" s="16"/>
      <c r="W1651" s="16"/>
      <c r="X1651" s="16"/>
      <c r="Z1651" s="15"/>
      <c r="AA1651" s="16"/>
      <c r="AB1651" s="3"/>
      <c r="AC1651" s="69"/>
      <c r="AD1651" s="3"/>
      <c r="AF1651" s="29"/>
      <c r="AG1651" s="30"/>
      <c r="AH1651" s="29"/>
      <c r="AI1651" s="29"/>
      <c r="AJ1651" s="31"/>
      <c r="AK1651" s="29"/>
      <c r="AL1651" s="30"/>
    </row>
    <row r="1652" spans="1:38">
      <c r="A1652" s="32">
        <v>41465</v>
      </c>
      <c r="B1652" s="9">
        <v>25</v>
      </c>
      <c r="C1652" s="33">
        <v>86.026565719999994</v>
      </c>
      <c r="D1652" s="34">
        <f t="shared" si="152"/>
        <v>187.28401677055831</v>
      </c>
      <c r="E1652" s="34">
        <v>26162875.682569802</v>
      </c>
      <c r="F1652" s="3">
        <f>VLOOKUP(A1652,ERCOT_345kv_West_ATC!A:B,2)</f>
        <v>38.25</v>
      </c>
      <c r="G1652" s="3">
        <f>VLOOKUP(A1652,ERCOT_345kv_West_ATC!G:H,2)</f>
        <v>4.0090000000000003</v>
      </c>
      <c r="I1652" s="5">
        <f t="shared" si="153"/>
        <v>6</v>
      </c>
      <c r="J1652" s="4">
        <f t="shared" si="154"/>
        <v>144</v>
      </c>
      <c r="K1652" s="4">
        <f t="shared" si="150"/>
        <v>3600</v>
      </c>
      <c r="L1652" s="6">
        <f t="shared" si="151"/>
        <v>309695.63659199997</v>
      </c>
      <c r="N1652" s="22">
        <f t="shared" si="155"/>
        <v>1653.6148782595162</v>
      </c>
      <c r="O1652" s="14">
        <f t="shared" si="156"/>
        <v>1922214218.8515537</v>
      </c>
      <c r="Q1652" s="22"/>
      <c r="V1652" s="16"/>
      <c r="W1652" s="16"/>
      <c r="X1652" s="16"/>
      <c r="Z1652" s="15"/>
      <c r="AA1652" s="16"/>
      <c r="AB1652" s="3"/>
      <c r="AC1652" s="69"/>
      <c r="AD1652" s="3"/>
      <c r="AF1652" s="29"/>
      <c r="AG1652" s="30"/>
      <c r="AH1652" s="29"/>
      <c r="AI1652" s="29"/>
      <c r="AJ1652" s="31"/>
      <c r="AK1652" s="29"/>
      <c r="AL1652" s="30"/>
    </row>
    <row r="1653" spans="1:38">
      <c r="A1653" s="32">
        <v>41466</v>
      </c>
      <c r="B1653" s="9">
        <v>25</v>
      </c>
      <c r="C1653" s="33">
        <v>87.634667399999998</v>
      </c>
      <c r="D1653" s="34">
        <f t="shared" si="152"/>
        <v>187.28401677055831</v>
      </c>
      <c r="E1653" s="34">
        <v>26162875.682569802</v>
      </c>
      <c r="F1653" s="3">
        <f>VLOOKUP(A1653,ERCOT_345kv_West_ATC!A:B,2)</f>
        <v>38.15</v>
      </c>
      <c r="G1653" s="3">
        <f>VLOOKUP(A1653,ERCOT_345kv_West_ATC!G:H,2)</f>
        <v>3.9580000000000002</v>
      </c>
      <c r="I1653" s="5">
        <f t="shared" si="153"/>
        <v>6</v>
      </c>
      <c r="J1653" s="4">
        <f t="shared" si="154"/>
        <v>144</v>
      </c>
      <c r="K1653" s="4">
        <f t="shared" si="150"/>
        <v>3600</v>
      </c>
      <c r="L1653" s="6">
        <f t="shared" si="151"/>
        <v>315484.80264000001</v>
      </c>
      <c r="N1653" s="22">
        <f t="shared" si="155"/>
        <v>1684.5260374060672</v>
      </c>
      <c r="O1653" s="14">
        <f t="shared" si="156"/>
        <v>1922214218.8515537</v>
      </c>
      <c r="Q1653" s="22"/>
      <c r="V1653" s="16"/>
      <c r="W1653" s="16"/>
      <c r="X1653" s="16"/>
      <c r="Z1653" s="15"/>
      <c r="AA1653" s="16"/>
      <c r="AB1653" s="3"/>
      <c r="AC1653" s="69"/>
      <c r="AD1653" s="3"/>
      <c r="AF1653" s="29"/>
      <c r="AG1653" s="30"/>
      <c r="AH1653" s="29"/>
      <c r="AI1653" s="29"/>
      <c r="AJ1653" s="31"/>
      <c r="AK1653" s="29"/>
      <c r="AL1653" s="30"/>
    </row>
    <row r="1654" spans="1:38">
      <c r="A1654" s="32">
        <v>41467</v>
      </c>
      <c r="B1654" s="9">
        <v>25</v>
      </c>
      <c r="C1654" s="33">
        <v>90.17199153</v>
      </c>
      <c r="D1654" s="34">
        <f t="shared" si="152"/>
        <v>187.28401677055831</v>
      </c>
      <c r="E1654" s="34">
        <v>26162875.682569802</v>
      </c>
      <c r="F1654" s="3">
        <f>VLOOKUP(A1654,ERCOT_345kv_West_ATC!A:B,2)</f>
        <v>38.15</v>
      </c>
      <c r="G1654" s="3">
        <f>VLOOKUP(A1654,ERCOT_345kv_West_ATC!G:H,2)</f>
        <v>3.9910000000000001</v>
      </c>
      <c r="I1654" s="5">
        <f t="shared" si="153"/>
        <v>6</v>
      </c>
      <c r="J1654" s="4">
        <f t="shared" si="154"/>
        <v>144</v>
      </c>
      <c r="K1654" s="4">
        <f t="shared" si="150"/>
        <v>3600</v>
      </c>
      <c r="L1654" s="6">
        <f t="shared" si="151"/>
        <v>324619.16950800002</v>
      </c>
      <c r="N1654" s="22">
        <f t="shared" si="155"/>
        <v>1733.2988426112786</v>
      </c>
      <c r="O1654" s="14">
        <f t="shared" si="156"/>
        <v>1922214218.8515537</v>
      </c>
      <c r="Q1654" s="22"/>
      <c r="V1654" s="16"/>
      <c r="W1654" s="16"/>
      <c r="X1654" s="16"/>
      <c r="Z1654" s="15"/>
      <c r="AA1654" s="16"/>
      <c r="AB1654" s="3"/>
      <c r="AC1654" s="69"/>
      <c r="AD1654" s="3"/>
      <c r="AF1654" s="29"/>
      <c r="AG1654" s="30"/>
      <c r="AH1654" s="29"/>
      <c r="AI1654" s="29"/>
      <c r="AJ1654" s="31"/>
      <c r="AK1654" s="29"/>
      <c r="AL1654" s="30"/>
    </row>
    <row r="1655" spans="1:38">
      <c r="A1655" s="32">
        <v>41468</v>
      </c>
      <c r="B1655" s="9">
        <v>25</v>
      </c>
      <c r="C1655" s="33">
        <v>91.638614009999998</v>
      </c>
      <c r="D1655" s="34">
        <f t="shared" si="152"/>
        <v>187.28401677055831</v>
      </c>
      <c r="E1655" s="34">
        <v>26162875.682569802</v>
      </c>
      <c r="F1655" s="3">
        <f>VLOOKUP(A1655,ERCOT_345kv_West_ATC!A:B,2)</f>
        <v>38.15</v>
      </c>
      <c r="G1655" s="3">
        <f>VLOOKUP(A1655,ERCOT_345kv_West_ATC!G:H,2)</f>
        <v>3.9910000000000001</v>
      </c>
      <c r="I1655" s="5">
        <f t="shared" si="153"/>
        <v>6</v>
      </c>
      <c r="J1655" s="4">
        <f t="shared" si="154"/>
        <v>144</v>
      </c>
      <c r="K1655" s="4">
        <f t="shared" si="150"/>
        <v>3600</v>
      </c>
      <c r="L1655" s="6">
        <f t="shared" si="151"/>
        <v>329899.01043600001</v>
      </c>
      <c r="N1655" s="22">
        <f t="shared" si="155"/>
        <v>1761.4904684587118</v>
      </c>
      <c r="O1655" s="14">
        <f t="shared" si="156"/>
        <v>1922214218.8515537</v>
      </c>
      <c r="Q1655" s="22"/>
      <c r="V1655" s="16"/>
      <c r="W1655" s="16"/>
      <c r="X1655" s="16"/>
      <c r="Z1655" s="15"/>
      <c r="AA1655" s="16"/>
      <c r="AB1655" s="3"/>
      <c r="AC1655" s="69"/>
      <c r="AD1655" s="3"/>
      <c r="AF1655" s="29"/>
      <c r="AG1655" s="30"/>
      <c r="AH1655" s="29"/>
      <c r="AI1655" s="29"/>
      <c r="AJ1655" s="31"/>
      <c r="AK1655" s="29"/>
      <c r="AL1655" s="30"/>
    </row>
    <row r="1656" spans="1:38">
      <c r="A1656" s="32">
        <v>41469</v>
      </c>
      <c r="B1656" s="9">
        <v>25</v>
      </c>
      <c r="C1656" s="33">
        <v>90.042000000000002</v>
      </c>
      <c r="D1656" s="34">
        <f t="shared" si="152"/>
        <v>187.28401677055831</v>
      </c>
      <c r="E1656" s="34">
        <v>26162875.682569802</v>
      </c>
      <c r="F1656" s="3">
        <f>VLOOKUP(A1656,ERCOT_345kv_West_ATC!A:B,2)</f>
        <v>38.15</v>
      </c>
      <c r="G1656" s="3">
        <f>VLOOKUP(A1656,ERCOT_345kv_West_ATC!G:H,2)</f>
        <v>3.9910000000000001</v>
      </c>
      <c r="I1656" s="5">
        <f t="shared" si="153"/>
        <v>6</v>
      </c>
      <c r="J1656" s="4">
        <f t="shared" si="154"/>
        <v>144</v>
      </c>
      <c r="K1656" s="4">
        <f t="shared" si="150"/>
        <v>3600</v>
      </c>
      <c r="L1656" s="6">
        <f t="shared" si="151"/>
        <v>324151.2</v>
      </c>
      <c r="N1656" s="22">
        <f t="shared" si="155"/>
        <v>1730.800126938316</v>
      </c>
      <c r="O1656" s="14">
        <f t="shared" si="156"/>
        <v>1922214218.8515537</v>
      </c>
      <c r="Q1656" s="22"/>
      <c r="V1656" s="16"/>
      <c r="W1656" s="16"/>
      <c r="X1656" s="16"/>
      <c r="Z1656" s="15"/>
      <c r="AA1656" s="16"/>
      <c r="AB1656" s="3"/>
      <c r="AC1656" s="69"/>
      <c r="AD1656" s="3"/>
      <c r="AF1656" s="29"/>
      <c r="AG1656" s="30"/>
      <c r="AH1656" s="29"/>
      <c r="AI1656" s="29"/>
      <c r="AJ1656" s="31"/>
      <c r="AK1656" s="29"/>
      <c r="AL1656" s="30"/>
    </row>
    <row r="1657" spans="1:38">
      <c r="A1657" s="32">
        <v>41470</v>
      </c>
      <c r="B1657" s="9">
        <v>25</v>
      </c>
      <c r="C1657" s="33">
        <v>93.771870210000003</v>
      </c>
      <c r="D1657" s="34">
        <f t="shared" si="152"/>
        <v>187.28401677055831</v>
      </c>
      <c r="E1657" s="34">
        <v>26162875.682569802</v>
      </c>
      <c r="F1657" s="3">
        <f>VLOOKUP(A1657,ERCOT_345kv_West_ATC!A:B,2)</f>
        <v>38.15</v>
      </c>
      <c r="G1657" s="3">
        <f>VLOOKUP(A1657,ERCOT_345kv_West_ATC!G:H,2)</f>
        <v>4.008</v>
      </c>
      <c r="I1657" s="5">
        <f t="shared" si="153"/>
        <v>6</v>
      </c>
      <c r="J1657" s="4">
        <f t="shared" si="154"/>
        <v>144</v>
      </c>
      <c r="K1657" s="4">
        <f t="shared" si="150"/>
        <v>3600</v>
      </c>
      <c r="L1657" s="6">
        <f t="shared" si="151"/>
        <v>337578.73275600001</v>
      </c>
      <c r="N1657" s="22">
        <f t="shared" si="155"/>
        <v>1802.4962224596443</v>
      </c>
      <c r="O1657" s="14">
        <f t="shared" si="156"/>
        <v>1922214218.8515537</v>
      </c>
      <c r="Q1657" s="22"/>
      <c r="V1657" s="16"/>
      <c r="W1657" s="16"/>
      <c r="X1657" s="16"/>
      <c r="Z1657" s="15"/>
      <c r="AA1657" s="16"/>
      <c r="AB1657" s="3"/>
      <c r="AC1657" s="69"/>
      <c r="AD1657" s="3"/>
      <c r="AF1657" s="29"/>
      <c r="AG1657" s="30"/>
      <c r="AH1657" s="29"/>
      <c r="AI1657" s="29"/>
      <c r="AJ1657" s="31"/>
      <c r="AK1657" s="29"/>
      <c r="AL1657" s="30"/>
    </row>
    <row r="1658" spans="1:38">
      <c r="A1658" s="32">
        <v>41471</v>
      </c>
      <c r="B1658" s="9">
        <v>25</v>
      </c>
      <c r="C1658" s="33">
        <v>91.585928039999999</v>
      </c>
      <c r="D1658" s="34">
        <f t="shared" si="152"/>
        <v>187.28401677055831</v>
      </c>
      <c r="E1658" s="34">
        <v>26162875.682569802</v>
      </c>
      <c r="F1658" s="3">
        <f>VLOOKUP(A1658,ERCOT_345kv_West_ATC!A:B,2)</f>
        <v>37.9</v>
      </c>
      <c r="G1658" s="3">
        <f>VLOOKUP(A1658,ERCOT_345kv_West_ATC!G:H,2)</f>
        <v>4.008</v>
      </c>
      <c r="I1658" s="5">
        <f t="shared" si="153"/>
        <v>6</v>
      </c>
      <c r="J1658" s="4">
        <f t="shared" si="154"/>
        <v>144</v>
      </c>
      <c r="K1658" s="4">
        <f t="shared" ref="K1658:K1721" si="157">J1658*B1658</f>
        <v>3600</v>
      </c>
      <c r="L1658" s="6">
        <f t="shared" ref="L1658:L1721" si="158">K1658*C1658</f>
        <v>329709.340944</v>
      </c>
      <c r="N1658" s="22">
        <f t="shared" si="155"/>
        <v>1760.4777312520318</v>
      </c>
      <c r="O1658" s="14">
        <f t="shared" si="156"/>
        <v>1922214218.8515537</v>
      </c>
      <c r="Q1658" s="22"/>
      <c r="V1658" s="16"/>
      <c r="W1658" s="16"/>
      <c r="X1658" s="16"/>
      <c r="Z1658" s="15"/>
      <c r="AA1658" s="16"/>
      <c r="AB1658" s="3"/>
      <c r="AC1658" s="69"/>
      <c r="AD1658" s="3"/>
      <c r="AF1658" s="29"/>
      <c r="AG1658" s="30"/>
      <c r="AH1658" s="29"/>
      <c r="AI1658" s="29"/>
      <c r="AJ1658" s="31"/>
      <c r="AK1658" s="29"/>
      <c r="AL1658" s="30"/>
    </row>
    <row r="1659" spans="1:38">
      <c r="A1659" s="32">
        <v>41472</v>
      </c>
      <c r="B1659" s="9">
        <v>25</v>
      </c>
      <c r="C1659" s="33">
        <v>91.072269570000003</v>
      </c>
      <c r="D1659" s="34">
        <f t="shared" si="152"/>
        <v>187.28401677055831</v>
      </c>
      <c r="E1659" s="34">
        <v>26162875.682569802</v>
      </c>
      <c r="F1659" s="3">
        <f>VLOOKUP(A1659,ERCOT_345kv_West_ATC!A:B,2)</f>
        <v>37.299999999999997</v>
      </c>
      <c r="G1659" s="3">
        <f>VLOOKUP(A1659,ERCOT_345kv_West_ATC!G:H,2)</f>
        <v>4.008</v>
      </c>
      <c r="I1659" s="5">
        <f t="shared" si="153"/>
        <v>6</v>
      </c>
      <c r="J1659" s="4">
        <f t="shared" si="154"/>
        <v>144</v>
      </c>
      <c r="K1659" s="4">
        <f t="shared" si="157"/>
        <v>3600</v>
      </c>
      <c r="L1659" s="6">
        <f t="shared" si="158"/>
        <v>327860.17045199999</v>
      </c>
      <c r="N1659" s="22">
        <f t="shared" si="155"/>
        <v>1750.6041151053566</v>
      </c>
      <c r="O1659" s="14">
        <f t="shared" si="156"/>
        <v>1922214218.8515537</v>
      </c>
      <c r="Q1659" s="22"/>
      <c r="V1659" s="16"/>
      <c r="W1659" s="16"/>
      <c r="X1659" s="16"/>
      <c r="Z1659" s="15"/>
      <c r="AA1659" s="16"/>
      <c r="AB1659" s="3"/>
      <c r="AC1659" s="69"/>
      <c r="AD1659" s="3"/>
      <c r="AF1659" s="29"/>
      <c r="AG1659" s="30"/>
      <c r="AH1659" s="29"/>
      <c r="AI1659" s="29"/>
      <c r="AJ1659" s="31"/>
      <c r="AK1659" s="29"/>
      <c r="AL1659" s="30"/>
    </row>
    <row r="1660" spans="1:38">
      <c r="A1660" s="32">
        <v>41473</v>
      </c>
      <c r="B1660" s="9">
        <v>25</v>
      </c>
      <c r="C1660" s="33">
        <v>85.162842130000001</v>
      </c>
      <c r="D1660" s="34">
        <f t="shared" si="152"/>
        <v>187.28401677055831</v>
      </c>
      <c r="E1660" s="34">
        <v>26162875.682569802</v>
      </c>
      <c r="F1660" s="3">
        <f>VLOOKUP(A1660,ERCOT_345kv_West_ATC!A:B,2)</f>
        <v>38.65</v>
      </c>
      <c r="G1660" s="3">
        <f>VLOOKUP(A1660,ERCOT_345kv_West_ATC!G:H,2)</f>
        <v>4.0659999999999998</v>
      </c>
      <c r="I1660" s="5">
        <f t="shared" si="153"/>
        <v>6</v>
      </c>
      <c r="J1660" s="4">
        <f t="shared" si="154"/>
        <v>144</v>
      </c>
      <c r="K1660" s="4">
        <f t="shared" si="157"/>
        <v>3600</v>
      </c>
      <c r="L1660" s="6">
        <f t="shared" si="158"/>
        <v>306586.23166799999</v>
      </c>
      <c r="N1660" s="22">
        <f t="shared" si="155"/>
        <v>1637.0122606009613</v>
      </c>
      <c r="O1660" s="14">
        <f t="shared" si="156"/>
        <v>1922214218.8515537</v>
      </c>
      <c r="Q1660" s="22"/>
      <c r="V1660" s="16"/>
      <c r="W1660" s="16"/>
      <c r="X1660" s="16"/>
      <c r="Z1660" s="15"/>
      <c r="AA1660" s="16"/>
      <c r="AB1660" s="3"/>
      <c r="AC1660" s="69"/>
      <c r="AD1660" s="3"/>
      <c r="AF1660" s="29"/>
      <c r="AG1660" s="30"/>
      <c r="AH1660" s="29"/>
      <c r="AI1660" s="29"/>
      <c r="AJ1660" s="31"/>
      <c r="AK1660" s="29"/>
      <c r="AL1660" s="30"/>
    </row>
    <row r="1661" spans="1:38">
      <c r="A1661" s="32">
        <v>41474</v>
      </c>
      <c r="B1661" s="9">
        <v>25</v>
      </c>
      <c r="C1661" s="33">
        <v>86.489766900000006</v>
      </c>
      <c r="D1661" s="34">
        <f t="shared" si="152"/>
        <v>187.28401677055831</v>
      </c>
      <c r="E1661" s="34">
        <v>26162875.682569802</v>
      </c>
      <c r="F1661" s="3">
        <f>VLOOKUP(A1661,ERCOT_345kv_West_ATC!A:B,2)</f>
        <v>38.15</v>
      </c>
      <c r="G1661" s="3">
        <f>VLOOKUP(A1661,ERCOT_345kv_West_ATC!G:H,2)</f>
        <v>4.0469999999999997</v>
      </c>
      <c r="I1661" s="5">
        <f t="shared" si="153"/>
        <v>6</v>
      </c>
      <c r="J1661" s="4">
        <f t="shared" si="154"/>
        <v>144</v>
      </c>
      <c r="K1661" s="4">
        <f t="shared" si="157"/>
        <v>3600</v>
      </c>
      <c r="L1661" s="6">
        <f t="shared" si="158"/>
        <v>311363.16084000003</v>
      </c>
      <c r="N1661" s="22">
        <f t="shared" si="155"/>
        <v>1662.5185972033646</v>
      </c>
      <c r="O1661" s="14">
        <f t="shared" si="156"/>
        <v>1922214218.8515537</v>
      </c>
      <c r="Q1661" s="22"/>
      <c r="V1661" s="16"/>
      <c r="W1661" s="16"/>
      <c r="X1661" s="16"/>
      <c r="Z1661" s="15"/>
      <c r="AA1661" s="16"/>
      <c r="AB1661" s="3"/>
      <c r="AC1661" s="69"/>
      <c r="AD1661" s="3"/>
      <c r="AF1661" s="29"/>
      <c r="AG1661" s="30"/>
      <c r="AH1661" s="29"/>
      <c r="AI1661" s="29"/>
      <c r="AJ1661" s="31"/>
      <c r="AK1661" s="29"/>
      <c r="AL1661" s="30"/>
    </row>
    <row r="1662" spans="1:38">
      <c r="A1662" s="32">
        <v>41475</v>
      </c>
      <c r="B1662" s="9">
        <v>25</v>
      </c>
      <c r="C1662" s="33">
        <v>84.936084410000007</v>
      </c>
      <c r="D1662" s="34">
        <f t="shared" si="152"/>
        <v>187.28401677055831</v>
      </c>
      <c r="E1662" s="34">
        <v>26162875.682569802</v>
      </c>
      <c r="F1662" s="3">
        <f>VLOOKUP(A1662,ERCOT_345kv_West_ATC!A:B,2)</f>
        <v>38.15</v>
      </c>
      <c r="G1662" s="3">
        <f>VLOOKUP(A1662,ERCOT_345kv_West_ATC!G:H,2)</f>
        <v>4.0469999999999997</v>
      </c>
      <c r="I1662" s="5">
        <f t="shared" si="153"/>
        <v>6</v>
      </c>
      <c r="J1662" s="4">
        <f t="shared" si="154"/>
        <v>144</v>
      </c>
      <c r="K1662" s="4">
        <f t="shared" si="157"/>
        <v>3600</v>
      </c>
      <c r="L1662" s="6">
        <f t="shared" si="158"/>
        <v>305769.90387600003</v>
      </c>
      <c r="N1662" s="22">
        <f t="shared" si="155"/>
        <v>1632.6534914647777</v>
      </c>
      <c r="O1662" s="14">
        <f t="shared" si="156"/>
        <v>1922214218.8515537</v>
      </c>
      <c r="Q1662" s="22"/>
      <c r="V1662" s="16"/>
      <c r="W1662" s="16"/>
      <c r="X1662" s="16"/>
      <c r="Z1662" s="15"/>
      <c r="AA1662" s="16"/>
      <c r="AB1662" s="3"/>
      <c r="AC1662" s="69"/>
      <c r="AD1662" s="3"/>
      <c r="AF1662" s="29"/>
      <c r="AG1662" s="30"/>
      <c r="AH1662" s="29"/>
      <c r="AI1662" s="29"/>
      <c r="AJ1662" s="31"/>
      <c r="AK1662" s="29"/>
      <c r="AL1662" s="30"/>
    </row>
    <row r="1663" spans="1:38">
      <c r="A1663" s="32">
        <v>41476</v>
      </c>
      <c r="B1663" s="9">
        <v>25</v>
      </c>
      <c r="C1663" s="33">
        <v>85.853545870000005</v>
      </c>
      <c r="D1663" s="34">
        <f t="shared" si="152"/>
        <v>187.28401677055831</v>
      </c>
      <c r="E1663" s="34">
        <v>26162875.682569802</v>
      </c>
      <c r="F1663" s="3">
        <f>VLOOKUP(A1663,ERCOT_345kv_West_ATC!A:B,2)</f>
        <v>38.15</v>
      </c>
      <c r="G1663" s="3">
        <f>VLOOKUP(A1663,ERCOT_345kv_West_ATC!G:H,2)</f>
        <v>4.0469999999999997</v>
      </c>
      <c r="I1663" s="5">
        <f t="shared" si="153"/>
        <v>6</v>
      </c>
      <c r="J1663" s="4">
        <f t="shared" si="154"/>
        <v>144</v>
      </c>
      <c r="K1663" s="4">
        <f t="shared" si="157"/>
        <v>3600</v>
      </c>
      <c r="L1663" s="6">
        <f t="shared" si="158"/>
        <v>309072.76513200003</v>
      </c>
      <c r="N1663" s="22">
        <f t="shared" si="155"/>
        <v>1650.289066101381</v>
      </c>
      <c r="O1663" s="14">
        <f t="shared" si="156"/>
        <v>1922214218.8515537</v>
      </c>
      <c r="Q1663" s="22"/>
      <c r="V1663" s="16"/>
      <c r="W1663" s="16"/>
      <c r="X1663" s="16"/>
      <c r="Z1663" s="15"/>
      <c r="AA1663" s="16"/>
      <c r="AB1663" s="3"/>
      <c r="AC1663" s="69"/>
      <c r="AD1663" s="3"/>
      <c r="AF1663" s="29"/>
      <c r="AG1663" s="30"/>
      <c r="AH1663" s="29"/>
      <c r="AI1663" s="29"/>
      <c r="AJ1663" s="31"/>
      <c r="AK1663" s="29"/>
      <c r="AL1663" s="30"/>
    </row>
    <row r="1664" spans="1:38">
      <c r="A1664" s="32">
        <v>41477</v>
      </c>
      <c r="B1664" s="9">
        <v>25</v>
      </c>
      <c r="C1664" s="33">
        <v>85.601356409999994</v>
      </c>
      <c r="D1664" s="34">
        <f t="shared" si="152"/>
        <v>223.74945430926581</v>
      </c>
      <c r="E1664" s="34">
        <v>31256960.727768902</v>
      </c>
      <c r="F1664" s="3">
        <f>VLOOKUP(A1664,ERCOT_345kv_West_ATC!A:B,2)</f>
        <v>38.35</v>
      </c>
      <c r="G1664" s="3">
        <f>VLOOKUP(A1664,ERCOT_345kv_West_ATC!G:H,2)</f>
        <v>3.9790000000000001</v>
      </c>
      <c r="I1664" s="5">
        <f t="shared" si="153"/>
        <v>6</v>
      </c>
      <c r="J1664" s="4">
        <f t="shared" si="154"/>
        <v>144</v>
      </c>
      <c r="K1664" s="4">
        <f t="shared" si="157"/>
        <v>3600</v>
      </c>
      <c r="L1664" s="6">
        <f t="shared" si="158"/>
        <v>308164.88307599997</v>
      </c>
      <c r="N1664" s="22">
        <f t="shared" si="155"/>
        <v>1377.2765794103586</v>
      </c>
      <c r="O1664" s="14">
        <f t="shared" si="156"/>
        <v>1608942471.441334</v>
      </c>
      <c r="Q1664" s="22"/>
      <c r="V1664" s="16"/>
      <c r="W1664" s="16"/>
      <c r="X1664" s="16"/>
      <c r="Z1664" s="15"/>
      <c r="AA1664" s="16"/>
      <c r="AB1664" s="3"/>
      <c r="AC1664" s="69"/>
      <c r="AD1664" s="3"/>
      <c r="AF1664" s="29"/>
      <c r="AG1664" s="30"/>
      <c r="AH1664" s="29"/>
      <c r="AI1664" s="29"/>
      <c r="AJ1664" s="31"/>
      <c r="AK1664" s="29"/>
      <c r="AL1664" s="30"/>
    </row>
    <row r="1665" spans="1:38">
      <c r="A1665" s="32">
        <v>41478</v>
      </c>
      <c r="B1665" s="9">
        <v>25</v>
      </c>
      <c r="C1665" s="33">
        <v>86.886812109999994</v>
      </c>
      <c r="D1665" s="34">
        <f t="shared" si="152"/>
        <v>223.74945430926581</v>
      </c>
      <c r="E1665" s="34">
        <v>31256960.727768902</v>
      </c>
      <c r="F1665" s="3">
        <f>VLOOKUP(A1665,ERCOT_345kv_West_ATC!A:B,2)</f>
        <v>38.299999999999997</v>
      </c>
      <c r="G1665" s="3">
        <f>VLOOKUP(A1665,ERCOT_345kv_West_ATC!G:H,2)</f>
        <v>4.0410000000000004</v>
      </c>
      <c r="I1665" s="5">
        <f t="shared" si="153"/>
        <v>6</v>
      </c>
      <c r="J1665" s="4">
        <f t="shared" si="154"/>
        <v>144</v>
      </c>
      <c r="K1665" s="4">
        <f t="shared" si="157"/>
        <v>3600</v>
      </c>
      <c r="L1665" s="6">
        <f t="shared" si="158"/>
        <v>312792.52359599998</v>
      </c>
      <c r="N1665" s="22">
        <f t="shared" si="155"/>
        <v>1397.9588221192223</v>
      </c>
      <c r="O1665" s="14">
        <f t="shared" si="156"/>
        <v>1608942471.441334</v>
      </c>
      <c r="Q1665" s="22"/>
      <c r="V1665" s="16"/>
      <c r="W1665" s="16"/>
      <c r="X1665" s="16"/>
      <c r="Z1665" s="15"/>
      <c r="AA1665" s="16"/>
      <c r="AB1665" s="3"/>
      <c r="AC1665" s="69"/>
      <c r="AD1665" s="3"/>
      <c r="AF1665" s="29"/>
      <c r="AG1665" s="30"/>
      <c r="AH1665" s="29"/>
      <c r="AI1665" s="29"/>
      <c r="AJ1665" s="31"/>
      <c r="AK1665" s="29"/>
      <c r="AL1665" s="30"/>
    </row>
    <row r="1666" spans="1:38">
      <c r="A1666" s="32">
        <v>41479</v>
      </c>
      <c r="B1666" s="9">
        <v>25</v>
      </c>
      <c r="C1666" s="33">
        <v>88.331511860000006</v>
      </c>
      <c r="D1666" s="34">
        <f t="shared" si="152"/>
        <v>223.74945430926581</v>
      </c>
      <c r="E1666" s="34">
        <v>31256960.727768902</v>
      </c>
      <c r="F1666" s="3">
        <f>VLOOKUP(A1666,ERCOT_345kv_West_ATC!A:B,2)</f>
        <v>38.450000000000003</v>
      </c>
      <c r="G1666" s="3">
        <f>VLOOKUP(A1666,ERCOT_345kv_West_ATC!G:H,2)</f>
        <v>4.0149999999999997</v>
      </c>
      <c r="I1666" s="5">
        <f t="shared" si="153"/>
        <v>6</v>
      </c>
      <c r="J1666" s="4">
        <f t="shared" si="154"/>
        <v>144</v>
      </c>
      <c r="K1666" s="4">
        <f t="shared" si="157"/>
        <v>3600</v>
      </c>
      <c r="L1666" s="6">
        <f t="shared" si="158"/>
        <v>317993.44269600004</v>
      </c>
      <c r="N1666" s="22">
        <f t="shared" si="155"/>
        <v>1421.2032099817793</v>
      </c>
      <c r="O1666" s="14">
        <f t="shared" si="156"/>
        <v>1608942471.441334</v>
      </c>
      <c r="Q1666" s="22"/>
      <c r="V1666" s="16"/>
      <c r="W1666" s="16"/>
      <c r="X1666" s="16"/>
      <c r="Z1666" s="15"/>
      <c r="AA1666" s="16"/>
      <c r="AB1666" s="3"/>
      <c r="AC1666" s="69"/>
      <c r="AD1666" s="3"/>
      <c r="AF1666" s="29"/>
      <c r="AG1666" s="30"/>
      <c r="AH1666" s="29"/>
      <c r="AI1666" s="29"/>
      <c r="AJ1666" s="31"/>
      <c r="AK1666" s="29"/>
      <c r="AL1666" s="30"/>
    </row>
    <row r="1667" spans="1:38">
      <c r="A1667" s="32">
        <v>41480</v>
      </c>
      <c r="B1667" s="9">
        <v>25</v>
      </c>
      <c r="C1667" s="33">
        <v>90.120306229999997</v>
      </c>
      <c r="D1667" s="34">
        <f t="shared" si="152"/>
        <v>223.74945430926581</v>
      </c>
      <c r="E1667" s="34">
        <v>31256960.727768902</v>
      </c>
      <c r="F1667" s="3">
        <f>VLOOKUP(A1667,ERCOT_345kv_West_ATC!A:B,2)</f>
        <v>38.1</v>
      </c>
      <c r="G1667" s="3">
        <f>VLOOKUP(A1667,ERCOT_345kv_West_ATC!G:H,2)</f>
        <v>3.988</v>
      </c>
      <c r="I1667" s="5">
        <f t="shared" si="153"/>
        <v>6</v>
      </c>
      <c r="J1667" s="4">
        <f t="shared" si="154"/>
        <v>144</v>
      </c>
      <c r="K1667" s="4">
        <f t="shared" si="157"/>
        <v>3600</v>
      </c>
      <c r="L1667" s="6">
        <f t="shared" si="158"/>
        <v>324433.10242800001</v>
      </c>
      <c r="N1667" s="22">
        <f t="shared" si="155"/>
        <v>1449.9838823274606</v>
      </c>
      <c r="O1667" s="14">
        <f t="shared" si="156"/>
        <v>1608942471.441334</v>
      </c>
      <c r="Q1667" s="22"/>
      <c r="V1667" s="16"/>
      <c r="W1667" s="16"/>
      <c r="X1667" s="16"/>
      <c r="Z1667" s="15"/>
      <c r="AA1667" s="16"/>
      <c r="AB1667" s="3"/>
      <c r="AC1667" s="69"/>
      <c r="AD1667" s="3"/>
      <c r="AF1667" s="29"/>
      <c r="AG1667" s="30"/>
      <c r="AH1667" s="29"/>
      <c r="AI1667" s="29"/>
      <c r="AJ1667" s="31"/>
      <c r="AK1667" s="29"/>
      <c r="AL1667" s="30"/>
    </row>
    <row r="1668" spans="1:38">
      <c r="A1668" s="32">
        <v>41481</v>
      </c>
      <c r="B1668" s="9">
        <v>25</v>
      </c>
      <c r="C1668" s="33">
        <v>89.986759509999999</v>
      </c>
      <c r="D1668" s="34">
        <f t="shared" si="152"/>
        <v>223.74945430926581</v>
      </c>
      <c r="E1668" s="34">
        <v>31256960.727768902</v>
      </c>
      <c r="F1668" s="3">
        <f>VLOOKUP(A1668,ERCOT_345kv_West_ATC!A:B,2)</f>
        <v>37.65</v>
      </c>
      <c r="G1668" s="3">
        <f>VLOOKUP(A1668,ERCOT_345kv_West_ATC!G:H,2)</f>
        <v>3.93</v>
      </c>
      <c r="I1668" s="5">
        <f t="shared" si="153"/>
        <v>6</v>
      </c>
      <c r="J1668" s="4">
        <f t="shared" si="154"/>
        <v>144</v>
      </c>
      <c r="K1668" s="4">
        <f t="shared" si="157"/>
        <v>3600</v>
      </c>
      <c r="L1668" s="6">
        <f t="shared" si="158"/>
        <v>323952.33423600002</v>
      </c>
      <c r="N1668" s="22">
        <f t="shared" si="155"/>
        <v>1447.8351924301639</v>
      </c>
      <c r="O1668" s="14">
        <f t="shared" si="156"/>
        <v>1608942471.441334</v>
      </c>
      <c r="Q1668" s="22"/>
      <c r="V1668" s="16"/>
      <c r="W1668" s="16"/>
      <c r="X1668" s="16"/>
      <c r="Z1668" s="15"/>
      <c r="AA1668" s="16"/>
      <c r="AB1668" s="3"/>
      <c r="AC1668" s="69"/>
      <c r="AD1668" s="3"/>
      <c r="AF1668" s="29"/>
      <c r="AG1668" s="30"/>
      <c r="AH1668" s="29"/>
      <c r="AI1668" s="29"/>
      <c r="AJ1668" s="31"/>
      <c r="AK1668" s="29"/>
      <c r="AL1668" s="30"/>
    </row>
    <row r="1669" spans="1:38">
      <c r="A1669" s="32">
        <v>41482</v>
      </c>
      <c r="B1669" s="9">
        <v>25</v>
      </c>
      <c r="C1669" s="33">
        <v>88.16</v>
      </c>
      <c r="D1669" s="34">
        <f t="shared" si="152"/>
        <v>223.74945430926581</v>
      </c>
      <c r="E1669" s="34">
        <v>31256960.727768902</v>
      </c>
      <c r="F1669" s="3">
        <f>VLOOKUP(A1669,ERCOT_345kv_West_ATC!A:B,2)</f>
        <v>37.65</v>
      </c>
      <c r="G1669" s="3">
        <f>VLOOKUP(A1669,ERCOT_345kv_West_ATC!G:H,2)</f>
        <v>3.93</v>
      </c>
      <c r="I1669" s="5">
        <f t="shared" si="153"/>
        <v>6</v>
      </c>
      <c r="J1669" s="4">
        <f t="shared" si="154"/>
        <v>144</v>
      </c>
      <c r="K1669" s="4">
        <f t="shared" si="157"/>
        <v>3600</v>
      </c>
      <c r="L1669" s="6">
        <f t="shared" si="158"/>
        <v>317376</v>
      </c>
      <c r="N1669" s="22">
        <f t="shared" si="155"/>
        <v>1418.4436828226801</v>
      </c>
      <c r="O1669" s="14">
        <f t="shared" si="156"/>
        <v>1608942471.441334</v>
      </c>
      <c r="Q1669" s="22"/>
      <c r="V1669" s="16"/>
      <c r="W1669" s="16"/>
      <c r="X1669" s="16"/>
      <c r="Z1669" s="15"/>
      <c r="AA1669" s="16"/>
      <c r="AB1669" s="3"/>
      <c r="AC1669" s="69"/>
      <c r="AD1669" s="3"/>
      <c r="AF1669" s="29"/>
      <c r="AG1669" s="30"/>
      <c r="AH1669" s="29"/>
      <c r="AI1669" s="29"/>
      <c r="AJ1669" s="31"/>
      <c r="AK1669" s="29"/>
      <c r="AL1669" s="30"/>
    </row>
    <row r="1670" spans="1:38">
      <c r="A1670" s="32">
        <v>41483</v>
      </c>
      <c r="B1670" s="9">
        <v>25</v>
      </c>
      <c r="C1670" s="33">
        <v>92.513999999999996</v>
      </c>
      <c r="D1670" s="34">
        <f t="shared" si="152"/>
        <v>223.74945430926581</v>
      </c>
      <c r="E1670" s="34">
        <v>31256960.727768902</v>
      </c>
      <c r="F1670" s="3">
        <f>VLOOKUP(A1670,ERCOT_345kv_West_ATC!A:B,2)</f>
        <v>37.65</v>
      </c>
      <c r="G1670" s="3">
        <f>VLOOKUP(A1670,ERCOT_345kv_West_ATC!G:H,2)</f>
        <v>3.93</v>
      </c>
      <c r="I1670" s="5">
        <f t="shared" si="153"/>
        <v>6</v>
      </c>
      <c r="J1670" s="4">
        <f t="shared" si="154"/>
        <v>144</v>
      </c>
      <c r="K1670" s="4">
        <f t="shared" si="157"/>
        <v>3600</v>
      </c>
      <c r="L1670" s="6">
        <f t="shared" si="158"/>
        <v>333050.39999999997</v>
      </c>
      <c r="N1670" s="22">
        <f t="shared" si="155"/>
        <v>1488.4970380292357</v>
      </c>
      <c r="O1670" s="14">
        <f t="shared" si="156"/>
        <v>1608942471.441334</v>
      </c>
      <c r="Q1670" s="22"/>
      <c r="V1670" s="16"/>
      <c r="W1670" s="16"/>
      <c r="X1670" s="16"/>
      <c r="Z1670" s="15"/>
      <c r="AA1670" s="16"/>
      <c r="AB1670" s="3"/>
      <c r="AC1670" s="69"/>
      <c r="AD1670" s="3"/>
      <c r="AF1670" s="29"/>
      <c r="AG1670" s="30"/>
      <c r="AH1670" s="29"/>
      <c r="AI1670" s="29"/>
      <c r="AJ1670" s="31"/>
      <c r="AK1670" s="29"/>
      <c r="AL1670" s="30"/>
    </row>
    <row r="1671" spans="1:38">
      <c r="A1671" s="32">
        <v>41484</v>
      </c>
      <c r="B1671" s="9">
        <v>25</v>
      </c>
      <c r="C1671" s="33">
        <v>93.39</v>
      </c>
      <c r="D1671" s="34">
        <f t="shared" si="152"/>
        <v>223.74945430926581</v>
      </c>
      <c r="E1671" s="34">
        <v>31256960.727768902</v>
      </c>
      <c r="F1671" s="3">
        <f>VLOOKUP(A1671,ERCOT_345kv_West_ATC!A:B,2)</f>
        <v>37.049999999999997</v>
      </c>
      <c r="G1671" s="3">
        <f>VLOOKUP(A1671,ERCOT_345kv_West_ATC!G:H,2)</f>
        <v>3.8730000000000002</v>
      </c>
      <c r="I1671" s="5">
        <f t="shared" si="153"/>
        <v>6</v>
      </c>
      <c r="J1671" s="4">
        <f t="shared" si="154"/>
        <v>144</v>
      </c>
      <c r="K1671" s="4">
        <f t="shared" si="157"/>
        <v>3600</v>
      </c>
      <c r="L1671" s="6">
        <f t="shared" si="158"/>
        <v>336204</v>
      </c>
      <c r="N1671" s="22">
        <f t="shared" si="155"/>
        <v>1502.591374079062</v>
      </c>
      <c r="O1671" s="14">
        <f t="shared" si="156"/>
        <v>1608942471.441334</v>
      </c>
      <c r="Q1671" s="22"/>
      <c r="V1671" s="16"/>
      <c r="W1671" s="16"/>
      <c r="X1671" s="16"/>
      <c r="Z1671" s="15"/>
      <c r="AA1671" s="16"/>
      <c r="AB1671" s="3"/>
      <c r="AC1671" s="69"/>
      <c r="AD1671" s="3"/>
      <c r="AF1671" s="29"/>
      <c r="AG1671" s="30"/>
      <c r="AH1671" s="29"/>
      <c r="AI1671" s="29"/>
      <c r="AJ1671" s="31"/>
      <c r="AK1671" s="29"/>
      <c r="AL1671" s="30"/>
    </row>
    <row r="1672" spans="1:38">
      <c r="A1672" s="32">
        <v>41485</v>
      </c>
      <c r="B1672" s="9">
        <v>25</v>
      </c>
      <c r="C1672" s="33">
        <v>96.775767529999996</v>
      </c>
      <c r="D1672" s="34">
        <f t="shared" si="152"/>
        <v>223.74945430926581</v>
      </c>
      <c r="E1672" s="34">
        <v>31256960.727768902</v>
      </c>
      <c r="F1672" s="3">
        <f>VLOOKUP(A1672,ERCOT_345kv_West_ATC!A:B,2)</f>
        <v>36.9</v>
      </c>
      <c r="G1672" s="3">
        <f>VLOOKUP(A1672,ERCOT_345kv_West_ATC!G:H,2)</f>
        <v>3.85</v>
      </c>
      <c r="I1672" s="5">
        <f t="shared" si="153"/>
        <v>6</v>
      </c>
      <c r="J1672" s="4">
        <f t="shared" si="154"/>
        <v>144</v>
      </c>
      <c r="K1672" s="4">
        <f t="shared" si="157"/>
        <v>3600</v>
      </c>
      <c r="L1672" s="6">
        <f t="shared" si="158"/>
        <v>348392.76310799998</v>
      </c>
      <c r="N1672" s="22">
        <f t="shared" si="155"/>
        <v>1557.0664258535021</v>
      </c>
      <c r="O1672" s="14">
        <f t="shared" si="156"/>
        <v>1608942471.441334</v>
      </c>
      <c r="Q1672" s="22"/>
      <c r="V1672" s="16"/>
      <c r="W1672" s="16"/>
      <c r="X1672" s="16"/>
      <c r="Z1672" s="15"/>
      <c r="AA1672" s="16"/>
      <c r="AB1672" s="3"/>
      <c r="AC1672" s="69"/>
      <c r="AD1672" s="3"/>
      <c r="AF1672" s="29"/>
      <c r="AG1672" s="30"/>
      <c r="AH1672" s="29"/>
      <c r="AI1672" s="29"/>
      <c r="AJ1672" s="31"/>
      <c r="AK1672" s="29"/>
      <c r="AL1672" s="30"/>
    </row>
    <row r="1673" spans="1:38">
      <c r="A1673" s="32">
        <v>41486</v>
      </c>
      <c r="B1673" s="9">
        <v>25</v>
      </c>
      <c r="C1673" s="33">
        <v>98.231999999999999</v>
      </c>
      <c r="D1673" s="34">
        <f t="shared" si="152"/>
        <v>223.74945430926581</v>
      </c>
      <c r="E1673" s="34">
        <v>31256960.727768902</v>
      </c>
      <c r="F1673" s="3">
        <f>VLOOKUP(A1673,ERCOT_345kv_West_ATC!A:B,2)</f>
        <v>37.049999999999997</v>
      </c>
      <c r="G1673" s="3">
        <f>VLOOKUP(A1673,ERCOT_345kv_West_ATC!G:H,2)</f>
        <v>3.8660000000000001</v>
      </c>
      <c r="I1673" s="5">
        <f t="shared" si="153"/>
        <v>6</v>
      </c>
      <c r="J1673" s="4">
        <f t="shared" si="154"/>
        <v>144</v>
      </c>
      <c r="K1673" s="4">
        <f t="shared" si="157"/>
        <v>3600</v>
      </c>
      <c r="L1673" s="6">
        <f t="shared" si="158"/>
        <v>353635.2</v>
      </c>
      <c r="N1673" s="22">
        <f t="shared" si="155"/>
        <v>1580.4963685462515</v>
      </c>
      <c r="O1673" s="14">
        <f t="shared" si="156"/>
        <v>1608942471.441334</v>
      </c>
      <c r="Q1673" s="22"/>
      <c r="V1673" s="16"/>
      <c r="W1673" s="16"/>
      <c r="X1673" s="16"/>
      <c r="Z1673" s="15"/>
      <c r="AA1673" s="16"/>
      <c r="AB1673" s="3"/>
      <c r="AC1673" s="69"/>
      <c r="AD1673" s="3"/>
      <c r="AF1673" s="29"/>
      <c r="AG1673" s="30"/>
      <c r="AH1673" s="29"/>
      <c r="AI1673" s="29"/>
      <c r="AJ1673" s="31"/>
      <c r="AK1673" s="29"/>
      <c r="AL1673" s="30"/>
    </row>
    <row r="1674" spans="1:38">
      <c r="A1674" s="32">
        <v>41487</v>
      </c>
      <c r="B1674" s="9">
        <v>25</v>
      </c>
      <c r="C1674" s="33">
        <v>96.578561070000006</v>
      </c>
      <c r="D1674" s="34">
        <f t="shared" si="152"/>
        <v>223.74945430926581</v>
      </c>
      <c r="E1674" s="34">
        <v>31256960.727768902</v>
      </c>
      <c r="F1674" s="3">
        <f>VLOOKUP(A1674,ERCOT_345kv_West_ATC!A:B,2)</f>
        <v>36.65</v>
      </c>
      <c r="G1674" s="3">
        <f>VLOOKUP(A1674,ERCOT_345kv_West_ATC!G:H,2)</f>
        <v>3.8319999999999999</v>
      </c>
      <c r="I1674" s="5">
        <f t="shared" si="153"/>
        <v>6</v>
      </c>
      <c r="J1674" s="4">
        <f t="shared" si="154"/>
        <v>144</v>
      </c>
      <c r="K1674" s="4">
        <f t="shared" si="157"/>
        <v>3600</v>
      </c>
      <c r="L1674" s="6">
        <f t="shared" si="158"/>
        <v>347682.81985200004</v>
      </c>
      <c r="N1674" s="22">
        <f t="shared" si="155"/>
        <v>1553.8934873621363</v>
      </c>
      <c r="O1674" s="14">
        <f t="shared" si="156"/>
        <v>1608942471.441334</v>
      </c>
      <c r="Q1674" s="22"/>
      <c r="V1674" s="16"/>
      <c r="W1674" s="16"/>
      <c r="X1674" s="16"/>
      <c r="Z1674" s="15"/>
      <c r="AA1674" s="16"/>
      <c r="AB1674" s="3"/>
      <c r="AC1674" s="69"/>
      <c r="AD1674" s="3"/>
      <c r="AF1674" s="29"/>
      <c r="AG1674" s="30"/>
      <c r="AH1674" s="29"/>
      <c r="AI1674" s="29"/>
      <c r="AJ1674" s="31"/>
      <c r="AK1674" s="29"/>
      <c r="AL1674" s="30"/>
    </row>
    <row r="1675" spans="1:38">
      <c r="A1675" s="32">
        <v>41488</v>
      </c>
      <c r="B1675" s="9">
        <v>25</v>
      </c>
      <c r="C1675" s="33">
        <v>95.830137629999996</v>
      </c>
      <c r="D1675" s="34">
        <f t="shared" si="152"/>
        <v>223.74945430926581</v>
      </c>
      <c r="E1675" s="34">
        <v>31256960.727768902</v>
      </c>
      <c r="F1675" s="3">
        <f>VLOOKUP(A1675,ERCOT_345kv_West_ATC!A:B,2)</f>
        <v>36.4</v>
      </c>
      <c r="G1675" s="3">
        <f>VLOOKUP(A1675,ERCOT_345kv_West_ATC!G:H,2)</f>
        <v>3.7919999999999998</v>
      </c>
      <c r="I1675" s="5">
        <f t="shared" si="153"/>
        <v>6</v>
      </c>
      <c r="J1675" s="4">
        <f t="shared" si="154"/>
        <v>144</v>
      </c>
      <c r="K1675" s="4">
        <f t="shared" si="157"/>
        <v>3600</v>
      </c>
      <c r="L1675" s="6">
        <f t="shared" si="158"/>
        <v>344988.49546800001</v>
      </c>
      <c r="N1675" s="22">
        <f t="shared" si="155"/>
        <v>1541.851784769754</v>
      </c>
      <c r="O1675" s="14">
        <f t="shared" si="156"/>
        <v>1608942471.441334</v>
      </c>
      <c r="Q1675" s="22"/>
      <c r="V1675" s="16"/>
      <c r="W1675" s="16"/>
      <c r="X1675" s="16"/>
      <c r="Z1675" s="15"/>
      <c r="AA1675" s="16"/>
      <c r="AB1675" s="3"/>
      <c r="AC1675" s="69"/>
      <c r="AD1675" s="3"/>
      <c r="AF1675" s="29"/>
      <c r="AG1675" s="30"/>
      <c r="AH1675" s="29"/>
      <c r="AI1675" s="29"/>
      <c r="AJ1675" s="31"/>
      <c r="AK1675" s="29"/>
      <c r="AL1675" s="30"/>
    </row>
    <row r="1676" spans="1:38">
      <c r="A1676" s="32">
        <v>41489</v>
      </c>
      <c r="B1676" s="9">
        <v>25</v>
      </c>
      <c r="C1676" s="33">
        <v>95.55</v>
      </c>
      <c r="D1676" s="34">
        <f t="shared" si="152"/>
        <v>267.67193045474852</v>
      </c>
      <c r="E1676" s="34">
        <v>37392766.136474498</v>
      </c>
      <c r="F1676" s="3">
        <f>VLOOKUP(A1676,ERCOT_345kv_West_ATC!A:B,2)</f>
        <v>36.4</v>
      </c>
      <c r="G1676" s="3">
        <f>VLOOKUP(A1676,ERCOT_345kv_West_ATC!G:H,2)</f>
        <v>3.7919999999999998</v>
      </c>
      <c r="I1676" s="5">
        <f t="shared" si="153"/>
        <v>6</v>
      </c>
      <c r="J1676" s="4">
        <f t="shared" si="154"/>
        <v>144</v>
      </c>
      <c r="K1676" s="4">
        <f t="shared" si="157"/>
        <v>3600</v>
      </c>
      <c r="L1676" s="6">
        <f t="shared" si="158"/>
        <v>343980</v>
      </c>
      <c r="N1676" s="22">
        <f t="shared" si="155"/>
        <v>1285.0805813505044</v>
      </c>
      <c r="O1676" s="14">
        <f t="shared" si="156"/>
        <v>1344929964.7833641</v>
      </c>
      <c r="Q1676" s="22"/>
      <c r="V1676" s="16"/>
      <c r="W1676" s="16"/>
      <c r="X1676" s="16"/>
      <c r="Z1676" s="15"/>
      <c r="AA1676" s="16"/>
      <c r="AB1676" s="3"/>
      <c r="AC1676" s="69"/>
      <c r="AD1676" s="3"/>
      <c r="AF1676" s="29"/>
      <c r="AG1676" s="30"/>
      <c r="AH1676" s="29"/>
      <c r="AI1676" s="29"/>
      <c r="AJ1676" s="31"/>
      <c r="AK1676" s="29"/>
      <c r="AL1676" s="30"/>
    </row>
    <row r="1677" spans="1:38">
      <c r="A1677" s="32">
        <v>41490</v>
      </c>
      <c r="B1677" s="9">
        <v>25</v>
      </c>
      <c r="C1677" s="33">
        <v>96.38</v>
      </c>
      <c r="D1677" s="34">
        <f t="shared" si="152"/>
        <v>267.67193045474852</v>
      </c>
      <c r="E1677" s="34">
        <v>37392766.136474498</v>
      </c>
      <c r="F1677" s="3">
        <f>VLOOKUP(A1677,ERCOT_345kv_West_ATC!A:B,2)</f>
        <v>36.4</v>
      </c>
      <c r="G1677" s="3">
        <f>VLOOKUP(A1677,ERCOT_345kv_West_ATC!G:H,2)</f>
        <v>3.7919999999999998</v>
      </c>
      <c r="I1677" s="5">
        <f t="shared" si="153"/>
        <v>6</v>
      </c>
      <c r="J1677" s="4">
        <f t="shared" si="154"/>
        <v>144</v>
      </c>
      <c r="K1677" s="4">
        <f t="shared" si="157"/>
        <v>3600</v>
      </c>
      <c r="L1677" s="6">
        <f t="shared" si="158"/>
        <v>346968</v>
      </c>
      <c r="N1677" s="22">
        <f t="shared" si="155"/>
        <v>1296.2435000582063</v>
      </c>
      <c r="O1677" s="14">
        <f t="shared" si="156"/>
        <v>1344929964.7833641</v>
      </c>
      <c r="Q1677" s="22"/>
      <c r="V1677" s="16"/>
      <c r="W1677" s="16"/>
      <c r="X1677" s="16"/>
      <c r="Z1677" s="15"/>
      <c r="AA1677" s="16"/>
      <c r="AB1677" s="3"/>
      <c r="AC1677" s="69"/>
      <c r="AD1677" s="3"/>
      <c r="AF1677" s="29"/>
      <c r="AG1677" s="30"/>
      <c r="AH1677" s="29"/>
      <c r="AI1677" s="29"/>
      <c r="AJ1677" s="31"/>
      <c r="AK1677" s="29"/>
      <c r="AL1677" s="30"/>
    </row>
    <row r="1678" spans="1:38">
      <c r="A1678" s="32">
        <v>41491</v>
      </c>
      <c r="B1678" s="9">
        <v>25</v>
      </c>
      <c r="C1678" s="33">
        <v>97.800966720000005</v>
      </c>
      <c r="D1678" s="34">
        <f t="shared" si="152"/>
        <v>267.67193045474852</v>
      </c>
      <c r="E1678" s="34">
        <v>37392766.136474498</v>
      </c>
      <c r="F1678" s="3">
        <f>VLOOKUP(A1678,ERCOT_345kv_West_ATC!A:B,2)</f>
        <v>36.25</v>
      </c>
      <c r="G1678" s="3">
        <f>VLOOKUP(A1678,ERCOT_345kv_West_ATC!G:H,2)</f>
        <v>3.77</v>
      </c>
      <c r="I1678" s="5">
        <f t="shared" si="153"/>
        <v>6</v>
      </c>
      <c r="J1678" s="4">
        <f t="shared" si="154"/>
        <v>144</v>
      </c>
      <c r="K1678" s="4">
        <f t="shared" si="157"/>
        <v>3600</v>
      </c>
      <c r="L1678" s="6">
        <f t="shared" si="158"/>
        <v>352083.48019200005</v>
      </c>
      <c r="N1678" s="22">
        <f t="shared" si="155"/>
        <v>1315.3545072650859</v>
      </c>
      <c r="O1678" s="14">
        <f t="shared" si="156"/>
        <v>1344929964.7833641</v>
      </c>
      <c r="Q1678" s="22"/>
      <c r="V1678" s="16"/>
      <c r="W1678" s="16"/>
      <c r="X1678" s="16"/>
      <c r="Z1678" s="15"/>
      <c r="AA1678" s="16"/>
      <c r="AB1678" s="3"/>
      <c r="AC1678" s="69"/>
      <c r="AD1678" s="3"/>
      <c r="AF1678" s="29"/>
      <c r="AG1678" s="30"/>
      <c r="AH1678" s="29"/>
      <c r="AI1678" s="29"/>
      <c r="AJ1678" s="31"/>
      <c r="AK1678" s="29"/>
      <c r="AL1678" s="30"/>
    </row>
    <row r="1679" spans="1:38">
      <c r="A1679" s="32">
        <v>41492</v>
      </c>
      <c r="B1679" s="9">
        <v>25</v>
      </c>
      <c r="C1679" s="33">
        <v>97.688000000000002</v>
      </c>
      <c r="D1679" s="34">
        <f t="shared" si="152"/>
        <v>267.67193045474852</v>
      </c>
      <c r="E1679" s="34">
        <v>37392766.136474498</v>
      </c>
      <c r="F1679" s="3">
        <f>VLOOKUP(A1679,ERCOT_345kv_West_ATC!A:B,2)</f>
        <v>35.9</v>
      </c>
      <c r="G1679" s="3">
        <f>VLOOKUP(A1679,ERCOT_345kv_West_ATC!G:H,2)</f>
        <v>3.7559999999999998</v>
      </c>
      <c r="I1679" s="5">
        <f t="shared" si="153"/>
        <v>6</v>
      </c>
      <c r="J1679" s="4">
        <f t="shared" si="154"/>
        <v>144</v>
      </c>
      <c r="K1679" s="4">
        <f t="shared" si="157"/>
        <v>3600</v>
      </c>
      <c r="L1679" s="6">
        <f t="shared" si="158"/>
        <v>351676.8</v>
      </c>
      <c r="N1679" s="22">
        <f t="shared" si="155"/>
        <v>1313.8351839975726</v>
      </c>
      <c r="O1679" s="14">
        <f t="shared" si="156"/>
        <v>1344929964.7833641</v>
      </c>
      <c r="Q1679" s="22"/>
      <c r="V1679" s="16"/>
      <c r="W1679" s="16"/>
      <c r="X1679" s="16"/>
      <c r="Z1679" s="15"/>
      <c r="AA1679" s="16"/>
      <c r="AB1679" s="3"/>
      <c r="AC1679" s="69"/>
      <c r="AD1679" s="3"/>
      <c r="AF1679" s="29"/>
      <c r="AG1679" s="30"/>
      <c r="AH1679" s="29"/>
      <c r="AI1679" s="29"/>
      <c r="AJ1679" s="31"/>
      <c r="AK1679" s="29"/>
      <c r="AL1679" s="30"/>
    </row>
    <row r="1680" spans="1:38">
      <c r="A1680" s="32">
        <v>41493</v>
      </c>
      <c r="B1680" s="9">
        <v>25</v>
      </c>
      <c r="C1680" s="33">
        <v>97.062884359999998</v>
      </c>
      <c r="D1680" s="34">
        <f t="shared" si="152"/>
        <v>267.67193045474852</v>
      </c>
      <c r="E1680" s="34">
        <v>37392766.136474498</v>
      </c>
      <c r="F1680" s="3">
        <f>VLOOKUP(A1680,ERCOT_345kv_West_ATC!A:B,2)</f>
        <v>35.1</v>
      </c>
      <c r="G1680" s="3">
        <f>VLOOKUP(A1680,ERCOT_345kv_West_ATC!G:H,2)</f>
        <v>3.6989999999999998</v>
      </c>
      <c r="I1680" s="5">
        <f t="shared" si="153"/>
        <v>6</v>
      </c>
      <c r="J1680" s="4">
        <f t="shared" si="154"/>
        <v>144</v>
      </c>
      <c r="K1680" s="4">
        <f t="shared" si="157"/>
        <v>3600</v>
      </c>
      <c r="L1680" s="6">
        <f t="shared" si="158"/>
        <v>349426.38369599998</v>
      </c>
      <c r="N1680" s="22">
        <f t="shared" si="155"/>
        <v>1305.4278164406653</v>
      </c>
      <c r="O1680" s="14">
        <f t="shared" si="156"/>
        <v>1344929964.7833641</v>
      </c>
      <c r="Q1680" s="22"/>
      <c r="V1680" s="16"/>
      <c r="W1680" s="16"/>
      <c r="X1680" s="16"/>
      <c r="Z1680" s="15"/>
      <c r="AA1680" s="16"/>
      <c r="AB1680" s="3"/>
      <c r="AC1680" s="69"/>
      <c r="AD1680" s="3"/>
      <c r="AF1680" s="29"/>
      <c r="AG1680" s="30"/>
      <c r="AH1680" s="29"/>
      <c r="AI1680" s="29"/>
      <c r="AJ1680" s="31"/>
      <c r="AK1680" s="29"/>
      <c r="AL1680" s="30"/>
    </row>
    <row r="1681" spans="1:38">
      <c r="A1681" s="32">
        <v>41494</v>
      </c>
      <c r="B1681" s="9">
        <v>25</v>
      </c>
      <c r="C1681" s="33">
        <v>94.268570569999994</v>
      </c>
      <c r="D1681" s="34">
        <f t="shared" si="152"/>
        <v>267.67193045474852</v>
      </c>
      <c r="E1681" s="34">
        <v>37392766.136474498</v>
      </c>
      <c r="F1681" s="3">
        <f>VLOOKUP(A1681,ERCOT_345kv_West_ATC!A:B,2)</f>
        <v>35.25</v>
      </c>
      <c r="G1681" s="3">
        <f>VLOOKUP(A1681,ERCOT_345kv_West_ATC!G:H,2)</f>
        <v>3.746</v>
      </c>
      <c r="I1681" s="5">
        <f t="shared" si="153"/>
        <v>6</v>
      </c>
      <c r="J1681" s="4">
        <f t="shared" si="154"/>
        <v>144</v>
      </c>
      <c r="K1681" s="4">
        <f t="shared" si="157"/>
        <v>3600</v>
      </c>
      <c r="L1681" s="6">
        <f t="shared" si="158"/>
        <v>339366.85405199998</v>
      </c>
      <c r="N1681" s="22">
        <f t="shared" si="155"/>
        <v>1267.8462529688816</v>
      </c>
      <c r="O1681" s="14">
        <f t="shared" si="156"/>
        <v>1344929964.7833641</v>
      </c>
      <c r="Q1681" s="22"/>
      <c r="V1681" s="16"/>
      <c r="W1681" s="16"/>
      <c r="X1681" s="16"/>
      <c r="Z1681" s="15"/>
      <c r="AA1681" s="16"/>
      <c r="AB1681" s="3"/>
      <c r="AC1681" s="69"/>
      <c r="AD1681" s="3"/>
      <c r="AF1681" s="29"/>
      <c r="AG1681" s="30"/>
      <c r="AH1681" s="29"/>
      <c r="AI1681" s="29"/>
      <c r="AJ1681" s="31"/>
      <c r="AK1681" s="29"/>
      <c r="AL1681" s="30"/>
    </row>
    <row r="1682" spans="1:38">
      <c r="A1682" s="32">
        <v>41495</v>
      </c>
      <c r="B1682" s="9">
        <v>25</v>
      </c>
      <c r="C1682" s="33">
        <v>92.292406249999999</v>
      </c>
      <c r="D1682" s="34">
        <f t="shared" si="152"/>
        <v>267.67193045474852</v>
      </c>
      <c r="E1682" s="34">
        <v>37392766.136474498</v>
      </c>
      <c r="F1682" s="3">
        <f>VLOOKUP(A1682,ERCOT_345kv_West_ATC!A:B,2)</f>
        <v>34</v>
      </c>
      <c r="G1682" s="3">
        <f>VLOOKUP(A1682,ERCOT_345kv_West_ATC!G:H,2)</f>
        <v>3.6989999999999998</v>
      </c>
      <c r="I1682" s="5">
        <f t="shared" si="153"/>
        <v>6</v>
      </c>
      <c r="J1682" s="4">
        <f t="shared" si="154"/>
        <v>144</v>
      </c>
      <c r="K1682" s="4">
        <f t="shared" si="157"/>
        <v>3600</v>
      </c>
      <c r="L1682" s="6">
        <f t="shared" si="158"/>
        <v>332252.66249999998</v>
      </c>
      <c r="N1682" s="22">
        <f t="shared" si="155"/>
        <v>1241.2682268758442</v>
      </c>
      <c r="O1682" s="14">
        <f t="shared" si="156"/>
        <v>1344929964.7833641</v>
      </c>
      <c r="Q1682" s="22"/>
      <c r="V1682" s="16"/>
      <c r="W1682" s="16"/>
      <c r="X1682" s="16"/>
      <c r="Z1682" s="15"/>
      <c r="AA1682" s="16"/>
      <c r="AB1682" s="3"/>
      <c r="AC1682" s="69"/>
      <c r="AD1682" s="3"/>
      <c r="AF1682" s="29"/>
      <c r="AG1682" s="30"/>
      <c r="AH1682" s="29"/>
      <c r="AI1682" s="29"/>
      <c r="AJ1682" s="31"/>
      <c r="AK1682" s="29"/>
      <c r="AL1682" s="30"/>
    </row>
    <row r="1683" spans="1:38">
      <c r="A1683" s="32">
        <v>41496</v>
      </c>
      <c r="B1683" s="9">
        <v>25</v>
      </c>
      <c r="C1683" s="33">
        <v>93.51</v>
      </c>
      <c r="D1683" s="34">
        <f t="shared" si="152"/>
        <v>267.67193045474852</v>
      </c>
      <c r="E1683" s="34">
        <v>37392766.136474498</v>
      </c>
      <c r="F1683" s="3">
        <f>VLOOKUP(A1683,ERCOT_345kv_West_ATC!A:B,2)</f>
        <v>34</v>
      </c>
      <c r="G1683" s="3">
        <f>VLOOKUP(A1683,ERCOT_345kv_West_ATC!G:H,2)</f>
        <v>3.6989999999999998</v>
      </c>
      <c r="I1683" s="5">
        <f t="shared" si="153"/>
        <v>6</v>
      </c>
      <c r="J1683" s="4">
        <f t="shared" si="154"/>
        <v>144</v>
      </c>
      <c r="K1683" s="4">
        <f t="shared" si="157"/>
        <v>3600</v>
      </c>
      <c r="L1683" s="6">
        <f t="shared" si="158"/>
        <v>336636</v>
      </c>
      <c r="N1683" s="22">
        <f t="shared" si="155"/>
        <v>1257.6440100689238</v>
      </c>
      <c r="O1683" s="14">
        <f t="shared" si="156"/>
        <v>1344929964.7833641</v>
      </c>
      <c r="Q1683" s="22"/>
      <c r="V1683" s="16"/>
      <c r="W1683" s="16"/>
      <c r="X1683" s="16"/>
      <c r="Z1683" s="15"/>
      <c r="AA1683" s="16"/>
      <c r="AB1683" s="3"/>
      <c r="AC1683" s="69"/>
      <c r="AD1683" s="3"/>
      <c r="AF1683" s="29"/>
      <c r="AG1683" s="30"/>
      <c r="AH1683" s="29"/>
      <c r="AI1683" s="29"/>
      <c r="AJ1683" s="31"/>
      <c r="AK1683" s="29"/>
      <c r="AL1683" s="30"/>
    </row>
    <row r="1684" spans="1:38">
      <c r="A1684" s="32">
        <v>41497</v>
      </c>
      <c r="B1684" s="9">
        <v>25</v>
      </c>
      <c r="C1684" s="33">
        <v>94.144000000000005</v>
      </c>
      <c r="D1684" s="34">
        <f t="shared" si="152"/>
        <v>267.67193045474852</v>
      </c>
      <c r="E1684" s="34">
        <v>37392766.136474498</v>
      </c>
      <c r="F1684" s="3">
        <f>VLOOKUP(A1684,ERCOT_345kv_West_ATC!A:B,2)</f>
        <v>34</v>
      </c>
      <c r="G1684" s="3">
        <f>VLOOKUP(A1684,ERCOT_345kv_West_ATC!G:H,2)</f>
        <v>3.6989999999999998</v>
      </c>
      <c r="I1684" s="5">
        <f t="shared" si="153"/>
        <v>6</v>
      </c>
      <c r="J1684" s="4">
        <f t="shared" si="154"/>
        <v>144</v>
      </c>
      <c r="K1684" s="4">
        <f t="shared" si="157"/>
        <v>3600</v>
      </c>
      <c r="L1684" s="6">
        <f t="shared" si="158"/>
        <v>338918.40000000002</v>
      </c>
      <c r="N1684" s="22">
        <f t="shared" si="155"/>
        <v>1266.1708660456504</v>
      </c>
      <c r="O1684" s="14">
        <f t="shared" si="156"/>
        <v>1344929964.7833641</v>
      </c>
      <c r="Q1684" s="22"/>
      <c r="V1684" s="16"/>
      <c r="W1684" s="16"/>
      <c r="X1684" s="16"/>
      <c r="Z1684" s="15"/>
      <c r="AA1684" s="16"/>
      <c r="AB1684" s="3"/>
      <c r="AC1684" s="69"/>
      <c r="AD1684" s="3"/>
      <c r="AF1684" s="29"/>
      <c r="AG1684" s="30"/>
      <c r="AH1684" s="29"/>
      <c r="AI1684" s="29"/>
      <c r="AJ1684" s="31"/>
      <c r="AK1684" s="29"/>
      <c r="AL1684" s="30"/>
    </row>
    <row r="1685" spans="1:38">
      <c r="A1685" s="32">
        <v>41498</v>
      </c>
      <c r="B1685" s="9">
        <v>25</v>
      </c>
      <c r="C1685" s="33">
        <v>95.387027520000004</v>
      </c>
      <c r="D1685" s="34">
        <f t="shared" si="152"/>
        <v>267.67193045474852</v>
      </c>
      <c r="E1685" s="34">
        <v>37392766.136474498</v>
      </c>
      <c r="F1685" s="3">
        <f>VLOOKUP(A1685,ERCOT_345kv_West_ATC!A:B,2)</f>
        <v>34.65</v>
      </c>
      <c r="G1685" s="3">
        <f>VLOOKUP(A1685,ERCOT_345kv_West_ATC!G:H,2)</f>
        <v>3.7639999999999998</v>
      </c>
      <c r="I1685" s="5">
        <f t="shared" si="153"/>
        <v>6</v>
      </c>
      <c r="J1685" s="4">
        <f t="shared" si="154"/>
        <v>144</v>
      </c>
      <c r="K1685" s="4">
        <f t="shared" si="157"/>
        <v>3600</v>
      </c>
      <c r="L1685" s="6">
        <f t="shared" si="158"/>
        <v>343393.29907200002</v>
      </c>
      <c r="N1685" s="22">
        <f t="shared" si="155"/>
        <v>1282.8887156326339</v>
      </c>
      <c r="O1685" s="14">
        <f t="shared" si="156"/>
        <v>1344929964.7833641</v>
      </c>
      <c r="Q1685" s="22"/>
      <c r="V1685" s="16"/>
      <c r="W1685" s="16"/>
      <c r="X1685" s="16"/>
      <c r="Z1685" s="15"/>
      <c r="AA1685" s="16"/>
      <c r="AB1685" s="3"/>
      <c r="AC1685" s="69"/>
      <c r="AD1685" s="3"/>
      <c r="AF1685" s="29"/>
      <c r="AG1685" s="30"/>
      <c r="AH1685" s="29"/>
      <c r="AI1685" s="29"/>
      <c r="AJ1685" s="31"/>
      <c r="AK1685" s="29"/>
      <c r="AL1685" s="30"/>
    </row>
    <row r="1686" spans="1:38">
      <c r="A1686" s="32">
        <v>41499</v>
      </c>
      <c r="B1686" s="9">
        <v>25</v>
      </c>
      <c r="C1686" s="33">
        <v>97.829293949999993</v>
      </c>
      <c r="D1686" s="34">
        <f t="shared" si="152"/>
        <v>363.7201241136832</v>
      </c>
      <c r="E1686" s="34">
        <v>50810339.048276402</v>
      </c>
      <c r="F1686" s="3">
        <f>VLOOKUP(A1686,ERCOT_345kv_West_ATC!A:B,2)</f>
        <v>34.65</v>
      </c>
      <c r="G1686" s="3">
        <f>VLOOKUP(A1686,ERCOT_345kv_West_ATC!G:H,2)</f>
        <v>3.7480000000000002</v>
      </c>
      <c r="I1686" s="5">
        <f t="shared" si="153"/>
        <v>6</v>
      </c>
      <c r="J1686" s="4">
        <f t="shared" si="154"/>
        <v>144</v>
      </c>
      <c r="K1686" s="4">
        <f t="shared" si="157"/>
        <v>3600</v>
      </c>
      <c r="L1686" s="6">
        <f t="shared" si="158"/>
        <v>352185.45821999997</v>
      </c>
      <c r="N1686" s="22">
        <f t="shared" si="155"/>
        <v>968.28697361249669</v>
      </c>
      <c r="O1686" s="14">
        <f t="shared" si="156"/>
        <v>989772014.6149503</v>
      </c>
      <c r="Q1686" s="22"/>
      <c r="V1686" s="16"/>
      <c r="W1686" s="16"/>
      <c r="X1686" s="16"/>
      <c r="Z1686" s="15"/>
      <c r="AA1686" s="16"/>
      <c r="AB1686" s="3"/>
      <c r="AC1686" s="69"/>
      <c r="AD1686" s="3"/>
      <c r="AF1686" s="29"/>
      <c r="AG1686" s="30"/>
      <c r="AH1686" s="29"/>
      <c r="AI1686" s="29"/>
      <c r="AJ1686" s="31"/>
      <c r="AK1686" s="29"/>
      <c r="AL1686" s="30"/>
    </row>
    <row r="1687" spans="1:38">
      <c r="A1687" s="32">
        <v>41500</v>
      </c>
      <c r="B1687" s="9">
        <v>25</v>
      </c>
      <c r="C1687" s="33">
        <v>99.180678979999996</v>
      </c>
      <c r="D1687" s="34">
        <f t="shared" si="152"/>
        <v>363.7201241136832</v>
      </c>
      <c r="E1687" s="34">
        <v>50810339.048276402</v>
      </c>
      <c r="F1687" s="3">
        <f>VLOOKUP(A1687,ERCOT_345kv_West_ATC!A:B,2)</f>
        <v>34.799999999999997</v>
      </c>
      <c r="G1687" s="3">
        <f>VLOOKUP(A1687,ERCOT_345kv_West_ATC!G:H,2)</f>
        <v>3.7839999999999998</v>
      </c>
      <c r="I1687" s="5">
        <f t="shared" si="153"/>
        <v>6</v>
      </c>
      <c r="J1687" s="4">
        <f t="shared" si="154"/>
        <v>144</v>
      </c>
      <c r="K1687" s="4">
        <f t="shared" si="157"/>
        <v>3600</v>
      </c>
      <c r="L1687" s="6">
        <f t="shared" si="158"/>
        <v>357050.44432800001</v>
      </c>
      <c r="N1687" s="22">
        <f t="shared" si="155"/>
        <v>981.66260444913257</v>
      </c>
      <c r="O1687" s="14">
        <f t="shared" si="156"/>
        <v>989772014.6149503</v>
      </c>
      <c r="Q1687" s="22"/>
      <c r="V1687" s="16"/>
      <c r="W1687" s="16"/>
      <c r="X1687" s="16"/>
      <c r="Z1687" s="15"/>
      <c r="AA1687" s="16"/>
      <c r="AB1687" s="3"/>
      <c r="AC1687" s="69"/>
      <c r="AD1687" s="3"/>
      <c r="AF1687" s="29"/>
      <c r="AG1687" s="30"/>
      <c r="AH1687" s="29"/>
      <c r="AI1687" s="29"/>
      <c r="AJ1687" s="31"/>
      <c r="AK1687" s="29"/>
      <c r="AL1687" s="30"/>
    </row>
    <row r="1688" spans="1:38">
      <c r="A1688" s="32">
        <v>41501</v>
      </c>
      <c r="B1688" s="9">
        <v>25</v>
      </c>
      <c r="C1688" s="33">
        <v>98.107298790000002</v>
      </c>
      <c r="D1688" s="34">
        <f t="shared" si="152"/>
        <v>363.7201241136832</v>
      </c>
      <c r="E1688" s="34">
        <v>50810339.048276402</v>
      </c>
      <c r="F1688" s="3">
        <f>VLOOKUP(A1688,ERCOT_345kv_West_ATC!A:B,2)</f>
        <v>35.4</v>
      </c>
      <c r="G1688" s="3">
        <f>VLOOKUP(A1688,ERCOT_345kv_West_ATC!G:H,2)</f>
        <v>3.8479999999999999</v>
      </c>
      <c r="I1688" s="5">
        <f t="shared" si="153"/>
        <v>6</v>
      </c>
      <c r="J1688" s="4">
        <f t="shared" si="154"/>
        <v>144</v>
      </c>
      <c r="K1688" s="4">
        <f t="shared" si="157"/>
        <v>3600</v>
      </c>
      <c r="L1688" s="6">
        <f t="shared" si="158"/>
        <v>353186.27564399998</v>
      </c>
      <c r="N1688" s="22">
        <f t="shared" si="155"/>
        <v>971.03858771809178</v>
      </c>
      <c r="O1688" s="14">
        <f t="shared" si="156"/>
        <v>989772014.6149503</v>
      </c>
      <c r="Q1688" s="22"/>
      <c r="V1688" s="16"/>
      <c r="W1688" s="16"/>
      <c r="X1688" s="16"/>
      <c r="Z1688" s="15"/>
      <c r="AA1688" s="16"/>
      <c r="AB1688" s="3"/>
      <c r="AC1688" s="69"/>
      <c r="AD1688" s="3"/>
      <c r="AF1688" s="29"/>
      <c r="AG1688" s="30"/>
      <c r="AH1688" s="29"/>
      <c r="AI1688" s="29"/>
      <c r="AJ1688" s="31"/>
      <c r="AK1688" s="29"/>
      <c r="AL1688" s="30"/>
    </row>
    <row r="1689" spans="1:38">
      <c r="A1689" s="32">
        <v>41502</v>
      </c>
      <c r="B1689" s="9">
        <v>25</v>
      </c>
      <c r="C1689" s="33">
        <v>98.25</v>
      </c>
      <c r="D1689" s="34">
        <f t="shared" si="152"/>
        <v>363.7201241136832</v>
      </c>
      <c r="E1689" s="34">
        <v>50810339.048276402</v>
      </c>
      <c r="F1689" s="3">
        <f>VLOOKUP(A1689,ERCOT_345kv_West_ATC!A:B,2)</f>
        <v>34.950000000000003</v>
      </c>
      <c r="G1689" s="3">
        <f>VLOOKUP(A1689,ERCOT_345kv_West_ATC!G:H,2)</f>
        <v>3.8090000000000002</v>
      </c>
      <c r="I1689" s="5">
        <f t="shared" si="153"/>
        <v>6</v>
      </c>
      <c r="J1689" s="4">
        <f t="shared" si="154"/>
        <v>144</v>
      </c>
      <c r="K1689" s="4">
        <f t="shared" si="157"/>
        <v>3600</v>
      </c>
      <c r="L1689" s="6">
        <f t="shared" si="158"/>
        <v>353700</v>
      </c>
      <c r="N1689" s="22">
        <f t="shared" si="155"/>
        <v>972.45100435918869</v>
      </c>
      <c r="O1689" s="14">
        <f t="shared" si="156"/>
        <v>989772014.6149503</v>
      </c>
      <c r="Q1689" s="22"/>
      <c r="V1689" s="16"/>
      <c r="W1689" s="16"/>
      <c r="X1689" s="16"/>
      <c r="Z1689" s="15"/>
      <c r="AA1689" s="16"/>
      <c r="AB1689" s="3"/>
      <c r="AC1689" s="69"/>
      <c r="AD1689" s="3"/>
      <c r="AF1689" s="29"/>
      <c r="AG1689" s="30"/>
      <c r="AH1689" s="29"/>
      <c r="AI1689" s="29"/>
      <c r="AJ1689" s="31"/>
      <c r="AK1689" s="29"/>
      <c r="AL1689" s="30"/>
    </row>
    <row r="1690" spans="1:38">
      <c r="A1690" s="32">
        <v>41503</v>
      </c>
      <c r="B1690" s="9">
        <v>25</v>
      </c>
      <c r="C1690" s="33">
        <v>99.764863199999994</v>
      </c>
      <c r="D1690" s="34">
        <f t="shared" si="152"/>
        <v>363.7201241136832</v>
      </c>
      <c r="E1690" s="34">
        <v>50810339.048276402</v>
      </c>
      <c r="F1690" s="3">
        <f>VLOOKUP(A1690,ERCOT_345kv_West_ATC!A:B,2)</f>
        <v>34.950000000000003</v>
      </c>
      <c r="G1690" s="3">
        <f>VLOOKUP(A1690,ERCOT_345kv_West_ATC!G:H,2)</f>
        <v>3.8090000000000002</v>
      </c>
      <c r="I1690" s="5">
        <f t="shared" si="153"/>
        <v>6</v>
      </c>
      <c r="J1690" s="4">
        <f t="shared" si="154"/>
        <v>144</v>
      </c>
      <c r="K1690" s="4">
        <f t="shared" si="157"/>
        <v>3600</v>
      </c>
      <c r="L1690" s="6">
        <f t="shared" si="158"/>
        <v>359153.50751999998</v>
      </c>
      <c r="N1690" s="22">
        <f t="shared" si="155"/>
        <v>987.44469637248915</v>
      </c>
      <c r="O1690" s="14">
        <f t="shared" si="156"/>
        <v>989772014.6149503</v>
      </c>
      <c r="Q1690" s="22"/>
      <c r="V1690" s="16"/>
      <c r="W1690" s="16"/>
      <c r="X1690" s="16"/>
      <c r="Z1690" s="15"/>
      <c r="AA1690" s="16"/>
      <c r="AB1690" s="3"/>
      <c r="AC1690" s="69"/>
      <c r="AD1690" s="3"/>
      <c r="AF1690" s="29"/>
      <c r="AG1690" s="30"/>
      <c r="AH1690" s="29"/>
      <c r="AI1690" s="29"/>
      <c r="AJ1690" s="31"/>
      <c r="AK1690" s="29"/>
      <c r="AL1690" s="30"/>
    </row>
    <row r="1691" spans="1:38">
      <c r="A1691" s="32">
        <v>41504</v>
      </c>
      <c r="B1691" s="9">
        <v>25</v>
      </c>
      <c r="C1691" s="33">
        <v>99.3</v>
      </c>
      <c r="D1691" s="34">
        <f t="shared" si="152"/>
        <v>363.7201241136832</v>
      </c>
      <c r="E1691" s="34">
        <v>50810339.048276402</v>
      </c>
      <c r="F1691" s="3">
        <f>VLOOKUP(A1691,ERCOT_345kv_West_ATC!A:B,2)</f>
        <v>34.950000000000003</v>
      </c>
      <c r="G1691" s="3">
        <f>VLOOKUP(A1691,ERCOT_345kv_West_ATC!G:H,2)</f>
        <v>3.8090000000000002</v>
      </c>
      <c r="I1691" s="5">
        <f t="shared" si="153"/>
        <v>6</v>
      </c>
      <c r="J1691" s="4">
        <f t="shared" si="154"/>
        <v>144</v>
      </c>
      <c r="K1691" s="4">
        <f t="shared" si="157"/>
        <v>3600</v>
      </c>
      <c r="L1691" s="6">
        <f t="shared" si="158"/>
        <v>357480</v>
      </c>
      <c r="N1691" s="22">
        <f t="shared" si="155"/>
        <v>982.84361051264568</v>
      </c>
      <c r="O1691" s="14">
        <f t="shared" si="156"/>
        <v>989772014.6149503</v>
      </c>
      <c r="Q1691" s="22"/>
      <c r="V1691" s="16"/>
      <c r="W1691" s="16"/>
      <c r="X1691" s="16"/>
      <c r="Z1691" s="15"/>
      <c r="AA1691" s="16"/>
      <c r="AB1691" s="3"/>
      <c r="AC1691" s="69"/>
      <c r="AD1691" s="3"/>
      <c r="AF1691" s="29"/>
      <c r="AG1691" s="30"/>
      <c r="AH1691" s="29"/>
      <c r="AI1691" s="29"/>
      <c r="AJ1691" s="31"/>
      <c r="AK1691" s="29"/>
      <c r="AL1691" s="30"/>
    </row>
    <row r="1692" spans="1:38">
      <c r="A1692" s="32">
        <v>41505</v>
      </c>
      <c r="B1692" s="9">
        <v>25</v>
      </c>
      <c r="C1692" s="33">
        <v>102.85</v>
      </c>
      <c r="D1692" s="34">
        <f t="shared" si="152"/>
        <v>363.7201241136832</v>
      </c>
      <c r="E1692" s="34">
        <v>50810339.048276402</v>
      </c>
      <c r="F1692" s="3">
        <f>VLOOKUP(A1692,ERCOT_345kv_West_ATC!A:B,2)</f>
        <v>35.549999999999997</v>
      </c>
      <c r="G1692" s="3">
        <f>VLOOKUP(A1692,ERCOT_345kv_West_ATC!G:H,2)</f>
        <v>3.89</v>
      </c>
      <c r="I1692" s="5">
        <f t="shared" si="153"/>
        <v>6</v>
      </c>
      <c r="J1692" s="4">
        <f t="shared" si="154"/>
        <v>144</v>
      </c>
      <c r="K1692" s="4">
        <f t="shared" si="157"/>
        <v>3600</v>
      </c>
      <c r="L1692" s="6">
        <f t="shared" si="158"/>
        <v>370260</v>
      </c>
      <c r="N1692" s="22">
        <f t="shared" si="155"/>
        <v>1017.9805170314764</v>
      </c>
      <c r="O1692" s="14">
        <f t="shared" si="156"/>
        <v>989772014.6149503</v>
      </c>
      <c r="Q1692" s="22"/>
      <c r="V1692" s="16"/>
      <c r="W1692" s="16"/>
      <c r="X1692" s="16"/>
      <c r="Z1692" s="15"/>
      <c r="AA1692" s="16"/>
      <c r="AB1692" s="3"/>
      <c r="AC1692" s="69"/>
      <c r="AD1692" s="3"/>
      <c r="AF1692" s="29"/>
      <c r="AG1692" s="30"/>
      <c r="AH1692" s="29"/>
      <c r="AI1692" s="29"/>
      <c r="AJ1692" s="31"/>
      <c r="AK1692" s="29"/>
      <c r="AL1692" s="30"/>
    </row>
    <row r="1693" spans="1:38">
      <c r="A1693" s="32">
        <v>41506</v>
      </c>
      <c r="B1693" s="9">
        <v>25</v>
      </c>
      <c r="C1693" s="33">
        <v>104.80351810000001</v>
      </c>
      <c r="D1693" s="34">
        <f t="shared" si="152"/>
        <v>363.7201241136832</v>
      </c>
      <c r="E1693" s="34">
        <v>50810339.048276402</v>
      </c>
      <c r="F1693" s="3">
        <f>VLOOKUP(A1693,ERCOT_345kv_West_ATC!A:B,2)</f>
        <v>35.450000000000003</v>
      </c>
      <c r="G1693" s="3">
        <f>VLOOKUP(A1693,ERCOT_345kv_West_ATC!G:H,2)</f>
        <v>3.891</v>
      </c>
      <c r="I1693" s="5">
        <f t="shared" si="153"/>
        <v>6</v>
      </c>
      <c r="J1693" s="4">
        <f t="shared" si="154"/>
        <v>144</v>
      </c>
      <c r="K1693" s="4">
        <f t="shared" si="157"/>
        <v>3600</v>
      </c>
      <c r="L1693" s="6">
        <f t="shared" si="158"/>
        <v>377292.66516000003</v>
      </c>
      <c r="N1693" s="22">
        <f t="shared" si="155"/>
        <v>1037.3158924857141</v>
      </c>
      <c r="O1693" s="14">
        <f t="shared" si="156"/>
        <v>989772014.6149503</v>
      </c>
      <c r="Q1693" s="22"/>
      <c r="V1693" s="16"/>
      <c r="W1693" s="16"/>
      <c r="X1693" s="16"/>
      <c r="Z1693" s="15"/>
      <c r="AA1693" s="16"/>
      <c r="AB1693" s="3"/>
      <c r="AC1693" s="69"/>
      <c r="AD1693" s="3"/>
      <c r="AF1693" s="29"/>
      <c r="AG1693" s="30"/>
      <c r="AH1693" s="29"/>
      <c r="AI1693" s="29"/>
      <c r="AJ1693" s="31"/>
      <c r="AK1693" s="29"/>
      <c r="AL1693" s="30"/>
    </row>
    <row r="1694" spans="1:38">
      <c r="A1694" s="32">
        <v>41507</v>
      </c>
      <c r="B1694" s="9">
        <v>25</v>
      </c>
      <c r="C1694" s="33">
        <v>110.43</v>
      </c>
      <c r="D1694" s="34">
        <f t="shared" si="152"/>
        <v>363.7201241136832</v>
      </c>
      <c r="E1694" s="34">
        <v>50810339.048276402</v>
      </c>
      <c r="F1694" s="3">
        <f>VLOOKUP(A1694,ERCOT_345kv_West_ATC!A:B,2)</f>
        <v>35.200000000000003</v>
      </c>
      <c r="G1694" s="3">
        <f>VLOOKUP(A1694,ERCOT_345kv_West_ATC!G:H,2)</f>
        <v>3.9060000000000001</v>
      </c>
      <c r="I1694" s="5">
        <f t="shared" si="153"/>
        <v>6</v>
      </c>
      <c r="J1694" s="4">
        <f t="shared" si="154"/>
        <v>144</v>
      </c>
      <c r="K1694" s="4">
        <f t="shared" si="157"/>
        <v>3600</v>
      </c>
      <c r="L1694" s="6">
        <f t="shared" si="158"/>
        <v>397548</v>
      </c>
      <c r="N1694" s="22">
        <f t="shared" si="155"/>
        <v>1093.0052357392897</v>
      </c>
      <c r="O1694" s="14">
        <f t="shared" si="156"/>
        <v>989772014.6149503</v>
      </c>
      <c r="Q1694" s="22"/>
      <c r="V1694" s="16"/>
      <c r="W1694" s="16"/>
      <c r="X1694" s="16"/>
      <c r="Z1694" s="15"/>
      <c r="AA1694" s="16"/>
      <c r="AB1694" s="3"/>
      <c r="AC1694" s="69"/>
      <c r="AD1694" s="3"/>
      <c r="AF1694" s="29"/>
      <c r="AG1694" s="30"/>
      <c r="AH1694" s="29"/>
      <c r="AI1694" s="29"/>
      <c r="AJ1694" s="31"/>
      <c r="AK1694" s="29"/>
      <c r="AL1694" s="30"/>
    </row>
    <row r="1695" spans="1:38">
      <c r="A1695" s="32">
        <v>41508</v>
      </c>
      <c r="B1695" s="9">
        <v>25</v>
      </c>
      <c r="C1695" s="33">
        <v>109.5430502</v>
      </c>
      <c r="D1695" s="34">
        <f t="shared" si="152"/>
        <v>363.7201241136832</v>
      </c>
      <c r="E1695" s="34">
        <v>50810339.048276402</v>
      </c>
      <c r="F1695" s="3">
        <f>VLOOKUP(A1695,ERCOT_345kv_West_ATC!A:B,2)</f>
        <v>35.549999999999997</v>
      </c>
      <c r="G1695" s="3">
        <f>VLOOKUP(A1695,ERCOT_345kv_West_ATC!G:H,2)</f>
        <v>3.9590000000000001</v>
      </c>
      <c r="I1695" s="5">
        <f t="shared" si="153"/>
        <v>6</v>
      </c>
      <c r="J1695" s="4">
        <f t="shared" si="154"/>
        <v>144</v>
      </c>
      <c r="K1695" s="4">
        <f t="shared" si="157"/>
        <v>3600</v>
      </c>
      <c r="L1695" s="6">
        <f t="shared" si="158"/>
        <v>394354.98071999999</v>
      </c>
      <c r="N1695" s="22">
        <f t="shared" si="155"/>
        <v>1084.2264548352064</v>
      </c>
      <c r="O1695" s="14">
        <f t="shared" si="156"/>
        <v>989772014.6149503</v>
      </c>
      <c r="Q1695" s="22"/>
      <c r="V1695" s="16"/>
      <c r="W1695" s="16"/>
      <c r="X1695" s="16"/>
      <c r="Z1695" s="15"/>
      <c r="AA1695" s="16"/>
      <c r="AB1695" s="3"/>
      <c r="AC1695" s="69"/>
      <c r="AD1695" s="3"/>
      <c r="AF1695" s="29"/>
      <c r="AG1695" s="30"/>
      <c r="AH1695" s="29"/>
      <c r="AI1695" s="29"/>
      <c r="AJ1695" s="31"/>
      <c r="AK1695" s="29"/>
      <c r="AL1695" s="30"/>
    </row>
    <row r="1696" spans="1:38">
      <c r="A1696" s="32">
        <v>41509</v>
      </c>
      <c r="B1696" s="9">
        <v>25</v>
      </c>
      <c r="C1696" s="33">
        <v>107.70232009999999</v>
      </c>
      <c r="D1696" s="34">
        <f t="shared" si="152"/>
        <v>363.7201241136832</v>
      </c>
      <c r="E1696" s="34">
        <v>50810339.048276402</v>
      </c>
      <c r="F1696" s="3">
        <f>VLOOKUP(A1696,ERCOT_345kv_West_ATC!A:B,2)</f>
        <v>35.15</v>
      </c>
      <c r="G1696" s="3">
        <f>VLOOKUP(A1696,ERCOT_345kv_West_ATC!G:H,2)</f>
        <v>3.911</v>
      </c>
      <c r="I1696" s="5">
        <f t="shared" si="153"/>
        <v>6</v>
      </c>
      <c r="J1696" s="4">
        <f t="shared" si="154"/>
        <v>144</v>
      </c>
      <c r="K1696" s="4">
        <f t="shared" si="157"/>
        <v>3600</v>
      </c>
      <c r="L1696" s="6">
        <f t="shared" si="158"/>
        <v>387728.35235999996</v>
      </c>
      <c r="N1696" s="22">
        <f t="shared" si="155"/>
        <v>1066.0074234408125</v>
      </c>
      <c r="O1696" s="14">
        <f t="shared" si="156"/>
        <v>989772014.6149503</v>
      </c>
      <c r="Q1696" s="22"/>
      <c r="V1696" s="16"/>
      <c r="W1696" s="16"/>
      <c r="X1696" s="16"/>
      <c r="Z1696" s="15"/>
      <c r="AA1696" s="16"/>
      <c r="AB1696" s="3"/>
      <c r="AC1696" s="69"/>
      <c r="AD1696" s="3"/>
      <c r="AF1696" s="29"/>
      <c r="AG1696" s="30"/>
      <c r="AH1696" s="29"/>
      <c r="AI1696" s="29"/>
      <c r="AJ1696" s="31"/>
      <c r="AK1696" s="29"/>
      <c r="AL1696" s="30"/>
    </row>
    <row r="1697" spans="1:38">
      <c r="A1697" s="32">
        <v>41510</v>
      </c>
      <c r="B1697" s="9">
        <v>25</v>
      </c>
      <c r="C1697" s="33">
        <v>109.05006830000001</v>
      </c>
      <c r="D1697" s="34">
        <f t="shared" si="152"/>
        <v>470.66444518674183</v>
      </c>
      <c r="E1697" s="34">
        <v>65750060.149084799</v>
      </c>
      <c r="F1697" s="3">
        <f>VLOOKUP(A1697,ERCOT_345kv_West_ATC!A:B,2)</f>
        <v>35.15</v>
      </c>
      <c r="G1697" s="3">
        <f>VLOOKUP(A1697,ERCOT_345kv_West_ATC!G:H,2)</f>
        <v>3.911</v>
      </c>
      <c r="I1697" s="5">
        <f t="shared" si="153"/>
        <v>6</v>
      </c>
      <c r="J1697" s="4">
        <f t="shared" si="154"/>
        <v>144</v>
      </c>
      <c r="K1697" s="4">
        <f t="shared" si="157"/>
        <v>3600</v>
      </c>
      <c r="L1697" s="6">
        <f t="shared" si="158"/>
        <v>392580.24588</v>
      </c>
      <c r="N1697" s="22">
        <f t="shared" si="155"/>
        <v>834.09794365121218</v>
      </c>
      <c r="O1697" s="14">
        <f t="shared" si="156"/>
        <v>764876131.35333741</v>
      </c>
      <c r="Q1697" s="22"/>
      <c r="V1697" s="16"/>
      <c r="W1697" s="16"/>
      <c r="X1697" s="16"/>
      <c r="Z1697" s="15"/>
      <c r="AA1697" s="16"/>
      <c r="AB1697" s="3"/>
      <c r="AC1697" s="69"/>
      <c r="AD1697" s="3"/>
      <c r="AF1697" s="29"/>
      <c r="AG1697" s="30"/>
      <c r="AH1697" s="29"/>
      <c r="AI1697" s="29"/>
      <c r="AJ1697" s="31"/>
      <c r="AK1697" s="29"/>
      <c r="AL1697" s="30"/>
    </row>
    <row r="1698" spans="1:38">
      <c r="A1698" s="32">
        <v>41511</v>
      </c>
      <c r="B1698" s="9">
        <v>25</v>
      </c>
      <c r="C1698" s="33">
        <v>113.17314810000001</v>
      </c>
      <c r="D1698" s="34">
        <f t="shared" si="152"/>
        <v>470.66444518674183</v>
      </c>
      <c r="E1698" s="34">
        <v>65750060.149084799</v>
      </c>
      <c r="F1698" s="3">
        <f>VLOOKUP(A1698,ERCOT_345kv_West_ATC!A:B,2)</f>
        <v>35.15</v>
      </c>
      <c r="G1698" s="3">
        <f>VLOOKUP(A1698,ERCOT_345kv_West_ATC!G:H,2)</f>
        <v>3.911</v>
      </c>
      <c r="I1698" s="5">
        <f t="shared" si="153"/>
        <v>6</v>
      </c>
      <c r="J1698" s="4">
        <f t="shared" si="154"/>
        <v>144</v>
      </c>
      <c r="K1698" s="4">
        <f t="shared" si="157"/>
        <v>3600</v>
      </c>
      <c r="L1698" s="6">
        <f t="shared" si="158"/>
        <v>407423.33316000004</v>
      </c>
      <c r="N1698" s="22">
        <f t="shared" si="155"/>
        <v>865.63439691806309</v>
      </c>
      <c r="O1698" s="14">
        <f t="shared" si="156"/>
        <v>764876131.35333741</v>
      </c>
      <c r="Q1698" s="22"/>
      <c r="V1698" s="16"/>
      <c r="W1698" s="16"/>
      <c r="X1698" s="16"/>
      <c r="Z1698" s="15"/>
      <c r="AA1698" s="16"/>
      <c r="AB1698" s="3"/>
      <c r="AC1698" s="69"/>
      <c r="AD1698" s="3"/>
      <c r="AF1698" s="29"/>
      <c r="AG1698" s="30"/>
      <c r="AH1698" s="29"/>
      <c r="AI1698" s="29"/>
      <c r="AJ1698" s="31"/>
      <c r="AK1698" s="29"/>
      <c r="AL1698" s="30"/>
    </row>
    <row r="1699" spans="1:38">
      <c r="A1699" s="32">
        <v>41512</v>
      </c>
      <c r="B1699" s="9">
        <v>25</v>
      </c>
      <c r="C1699" s="33">
        <v>111.8260384</v>
      </c>
      <c r="D1699" s="34">
        <f t="shared" ref="D1699:D1762" si="159">((2^256)/(2^208*65535)/600)*E1699/(10^12)</f>
        <v>470.66444518674183</v>
      </c>
      <c r="E1699" s="34">
        <v>65750060.149084799</v>
      </c>
      <c r="F1699" s="3">
        <f>VLOOKUP(A1699,ERCOT_345kv_West_ATC!A:B,2)</f>
        <v>35.299999999999997</v>
      </c>
      <c r="G1699" s="3">
        <f>VLOOKUP(A1699,ERCOT_345kv_West_ATC!G:H,2)</f>
        <v>3.9289999999999998</v>
      </c>
      <c r="I1699" s="5">
        <f t="shared" si="153"/>
        <v>6</v>
      </c>
      <c r="J1699" s="4">
        <f t="shared" si="154"/>
        <v>144</v>
      </c>
      <c r="K1699" s="4">
        <f t="shared" si="157"/>
        <v>3600</v>
      </c>
      <c r="L1699" s="6">
        <f t="shared" si="158"/>
        <v>402573.73823999998</v>
      </c>
      <c r="N1699" s="22">
        <f t="shared" si="155"/>
        <v>855.33067635961743</v>
      </c>
      <c r="O1699" s="14">
        <f t="shared" si="156"/>
        <v>764876131.35333741</v>
      </c>
      <c r="Q1699" s="22"/>
      <c r="V1699" s="16"/>
      <c r="W1699" s="16"/>
      <c r="X1699" s="16"/>
      <c r="Z1699" s="15"/>
      <c r="AA1699" s="16"/>
      <c r="AB1699" s="3"/>
      <c r="AC1699" s="69"/>
      <c r="AD1699" s="3"/>
      <c r="AF1699" s="29"/>
      <c r="AG1699" s="30"/>
      <c r="AH1699" s="29"/>
      <c r="AI1699" s="29"/>
      <c r="AJ1699" s="31"/>
      <c r="AK1699" s="29"/>
      <c r="AL1699" s="30"/>
    </row>
    <row r="1700" spans="1:38">
      <c r="A1700" s="32">
        <v>41513</v>
      </c>
      <c r="B1700" s="9">
        <v>25</v>
      </c>
      <c r="C1700" s="33">
        <v>117.7098471</v>
      </c>
      <c r="D1700" s="34">
        <f t="shared" si="159"/>
        <v>470.66444518674183</v>
      </c>
      <c r="E1700" s="34">
        <v>65750060.149084799</v>
      </c>
      <c r="F1700" s="3">
        <f>VLOOKUP(A1700,ERCOT_345kv_West_ATC!A:B,2)</f>
        <v>35.799999999999997</v>
      </c>
      <c r="G1700" s="3">
        <f>VLOOKUP(A1700,ERCOT_345kv_West_ATC!G:H,2)</f>
        <v>3.9409999999999998</v>
      </c>
      <c r="I1700" s="5">
        <f t="shared" ref="I1700:I1763" si="160">60/10</f>
        <v>6</v>
      </c>
      <c r="J1700" s="4">
        <f t="shared" ref="J1700:J1763" si="161">I1700*24</f>
        <v>144</v>
      </c>
      <c r="K1700" s="4">
        <f t="shared" si="157"/>
        <v>3600</v>
      </c>
      <c r="L1700" s="6">
        <f t="shared" si="158"/>
        <v>423755.44956000004</v>
      </c>
      <c r="N1700" s="22">
        <f t="shared" ref="N1700:N1763" si="162">L1700/D1700</f>
        <v>900.33452472040869</v>
      </c>
      <c r="O1700" s="14">
        <f t="shared" ref="O1700:O1763" si="163">(K1700*100000000)/D1700</f>
        <v>764876131.35333741</v>
      </c>
      <c r="Q1700" s="22"/>
      <c r="V1700" s="16"/>
      <c r="W1700" s="16"/>
      <c r="X1700" s="16"/>
      <c r="Z1700" s="15"/>
      <c r="AA1700" s="16"/>
      <c r="AB1700" s="3"/>
      <c r="AC1700" s="69"/>
      <c r="AD1700" s="3"/>
      <c r="AF1700" s="29"/>
      <c r="AG1700" s="30"/>
      <c r="AH1700" s="29"/>
      <c r="AI1700" s="29"/>
      <c r="AJ1700" s="31"/>
      <c r="AK1700" s="29"/>
      <c r="AL1700" s="30"/>
    </row>
    <row r="1701" spans="1:38">
      <c r="A1701" s="32">
        <v>41514</v>
      </c>
      <c r="B1701" s="9">
        <v>25</v>
      </c>
      <c r="C1701" s="33">
        <v>117.94199999999999</v>
      </c>
      <c r="D1701" s="34">
        <f t="shared" si="159"/>
        <v>470.66444518674183</v>
      </c>
      <c r="E1701" s="34">
        <v>65750060.149084799</v>
      </c>
      <c r="F1701" s="3">
        <f>VLOOKUP(A1701,ERCOT_345kv_West_ATC!A:B,2)</f>
        <v>35.4</v>
      </c>
      <c r="G1701" s="3">
        <f>VLOOKUP(A1701,ERCOT_345kv_West_ATC!G:H,2)</f>
        <v>3.9369999999999998</v>
      </c>
      <c r="I1701" s="5">
        <f t="shared" si="160"/>
        <v>6</v>
      </c>
      <c r="J1701" s="4">
        <f t="shared" si="161"/>
        <v>144</v>
      </c>
      <c r="K1701" s="4">
        <f t="shared" si="157"/>
        <v>3600</v>
      </c>
      <c r="L1701" s="6">
        <f t="shared" si="158"/>
        <v>424591.19999999995</v>
      </c>
      <c r="N1701" s="22">
        <f t="shared" si="162"/>
        <v>902.11020684075311</v>
      </c>
      <c r="O1701" s="14">
        <f t="shared" si="163"/>
        <v>764876131.35333741</v>
      </c>
      <c r="Q1701" s="22"/>
      <c r="V1701" s="16"/>
      <c r="W1701" s="16"/>
      <c r="X1701" s="16"/>
      <c r="Z1701" s="15"/>
      <c r="AA1701" s="16"/>
      <c r="AB1701" s="3"/>
      <c r="AC1701" s="69"/>
      <c r="AD1701" s="3"/>
      <c r="AF1701" s="29"/>
      <c r="AG1701" s="30"/>
      <c r="AH1701" s="29"/>
      <c r="AI1701" s="29"/>
      <c r="AJ1701" s="31"/>
      <c r="AK1701" s="29"/>
      <c r="AL1701" s="30"/>
    </row>
    <row r="1702" spans="1:38">
      <c r="A1702" s="32">
        <v>41515</v>
      </c>
      <c r="B1702" s="9">
        <v>25</v>
      </c>
      <c r="C1702" s="33">
        <v>118.5465715</v>
      </c>
      <c r="D1702" s="34">
        <f t="shared" si="159"/>
        <v>470.66444518674183</v>
      </c>
      <c r="E1702" s="34">
        <v>65750060.149084799</v>
      </c>
      <c r="F1702" s="3">
        <f>VLOOKUP(A1702,ERCOT_345kv_West_ATC!A:B,2)</f>
        <v>35.700000000000003</v>
      </c>
      <c r="G1702" s="3">
        <f>VLOOKUP(A1702,ERCOT_345kv_West_ATC!G:H,2)</f>
        <v>3.9550000000000001</v>
      </c>
      <c r="I1702" s="5">
        <f t="shared" si="160"/>
        <v>6</v>
      </c>
      <c r="J1702" s="4">
        <f t="shared" si="161"/>
        <v>144</v>
      </c>
      <c r="K1702" s="4">
        <f t="shared" si="157"/>
        <v>3600</v>
      </c>
      <c r="L1702" s="6">
        <f t="shared" si="158"/>
        <v>426767.65739999997</v>
      </c>
      <c r="N1702" s="22">
        <f t="shared" si="162"/>
        <v>906.73442994121797</v>
      </c>
      <c r="O1702" s="14">
        <f t="shared" si="163"/>
        <v>764876131.35333741</v>
      </c>
      <c r="Q1702" s="22"/>
      <c r="V1702" s="16"/>
      <c r="W1702" s="16"/>
      <c r="X1702" s="16"/>
      <c r="Z1702" s="15"/>
      <c r="AA1702" s="16"/>
      <c r="AB1702" s="3"/>
      <c r="AC1702" s="69"/>
      <c r="AD1702" s="3"/>
      <c r="AF1702" s="29"/>
      <c r="AG1702" s="30"/>
      <c r="AH1702" s="29"/>
      <c r="AI1702" s="29"/>
      <c r="AJ1702" s="31"/>
      <c r="AK1702" s="29"/>
      <c r="AL1702" s="30"/>
    </row>
    <row r="1703" spans="1:38">
      <c r="A1703" s="32">
        <v>41516</v>
      </c>
      <c r="B1703" s="9">
        <v>25</v>
      </c>
      <c r="C1703" s="33">
        <v>124.8549651</v>
      </c>
      <c r="D1703" s="34">
        <f t="shared" si="159"/>
        <v>470.66444518674183</v>
      </c>
      <c r="E1703" s="34">
        <v>65750060.149084799</v>
      </c>
      <c r="F1703" s="3">
        <f>VLOOKUP(A1703,ERCOT_345kv_West_ATC!A:B,2)</f>
        <v>35.799999999999997</v>
      </c>
      <c r="G1703" s="3">
        <f>VLOOKUP(A1703,ERCOT_345kv_West_ATC!G:H,2)</f>
        <v>3.9390000000000001</v>
      </c>
      <c r="I1703" s="5">
        <f t="shared" si="160"/>
        <v>6</v>
      </c>
      <c r="J1703" s="4">
        <f t="shared" si="161"/>
        <v>144</v>
      </c>
      <c r="K1703" s="4">
        <f t="shared" si="157"/>
        <v>3600</v>
      </c>
      <c r="L1703" s="6">
        <f t="shared" si="158"/>
        <v>449477.87436000002</v>
      </c>
      <c r="N1703" s="22">
        <f t="shared" si="162"/>
        <v>954.98582685943961</v>
      </c>
      <c r="O1703" s="14">
        <f t="shared" si="163"/>
        <v>764876131.35333741</v>
      </c>
      <c r="Q1703" s="22"/>
      <c r="V1703" s="16"/>
      <c r="W1703" s="16"/>
      <c r="X1703" s="16"/>
      <c r="Z1703" s="15"/>
      <c r="AA1703" s="16"/>
      <c r="AB1703" s="3"/>
      <c r="AC1703" s="69"/>
      <c r="AD1703" s="3"/>
      <c r="AF1703" s="29"/>
      <c r="AG1703" s="30"/>
      <c r="AH1703" s="29"/>
      <c r="AI1703" s="29"/>
      <c r="AJ1703" s="31"/>
      <c r="AK1703" s="29"/>
      <c r="AL1703" s="30"/>
    </row>
    <row r="1704" spans="1:38">
      <c r="A1704" s="32">
        <v>41517</v>
      </c>
      <c r="B1704" s="9">
        <v>25</v>
      </c>
      <c r="C1704" s="33">
        <v>128.3689372</v>
      </c>
      <c r="D1704" s="34">
        <f t="shared" si="159"/>
        <v>470.66444518674183</v>
      </c>
      <c r="E1704" s="34">
        <v>65750060.149084799</v>
      </c>
      <c r="F1704" s="3">
        <f>VLOOKUP(A1704,ERCOT_345kv_West_ATC!A:B,2)</f>
        <v>35.799999999999997</v>
      </c>
      <c r="G1704" s="3">
        <f>VLOOKUP(A1704,ERCOT_345kv_West_ATC!G:H,2)</f>
        <v>3.9390000000000001</v>
      </c>
      <c r="I1704" s="5">
        <f t="shared" si="160"/>
        <v>6</v>
      </c>
      <c r="J1704" s="4">
        <f t="shared" si="161"/>
        <v>144</v>
      </c>
      <c r="K1704" s="4">
        <f t="shared" si="157"/>
        <v>3600</v>
      </c>
      <c r="L1704" s="6">
        <f t="shared" si="158"/>
        <v>462128.17392000003</v>
      </c>
      <c r="N1704" s="22">
        <f t="shared" si="162"/>
        <v>981.86336071475523</v>
      </c>
      <c r="O1704" s="14">
        <f t="shared" si="163"/>
        <v>764876131.35333741</v>
      </c>
      <c r="Q1704" s="22"/>
      <c r="V1704" s="16"/>
      <c r="W1704" s="16"/>
      <c r="X1704" s="16"/>
      <c r="Z1704" s="15"/>
      <c r="AA1704" s="16"/>
      <c r="AB1704" s="3"/>
      <c r="AC1704" s="69"/>
      <c r="AD1704" s="3"/>
      <c r="AF1704" s="29"/>
      <c r="AG1704" s="30"/>
      <c r="AH1704" s="29"/>
      <c r="AI1704" s="29"/>
      <c r="AJ1704" s="31"/>
      <c r="AK1704" s="29"/>
      <c r="AL1704" s="30"/>
    </row>
    <row r="1705" spans="1:38">
      <c r="A1705" s="32">
        <v>41518</v>
      </c>
      <c r="B1705" s="9">
        <v>25</v>
      </c>
      <c r="C1705" s="33">
        <v>130.66800000000001</v>
      </c>
      <c r="D1705" s="34">
        <f t="shared" si="159"/>
        <v>470.66444518674183</v>
      </c>
      <c r="E1705" s="34">
        <v>65750060.149084799</v>
      </c>
      <c r="F1705" s="3">
        <f>VLOOKUP(A1705,ERCOT_345kv_West_ATC!A:B,2)</f>
        <v>35.799999999999997</v>
      </c>
      <c r="G1705" s="3">
        <f>VLOOKUP(A1705,ERCOT_345kv_West_ATC!G:H,2)</f>
        <v>3.9390000000000001</v>
      </c>
      <c r="I1705" s="5">
        <f t="shared" si="160"/>
        <v>6</v>
      </c>
      <c r="J1705" s="4">
        <f t="shared" si="161"/>
        <v>144</v>
      </c>
      <c r="K1705" s="4">
        <f t="shared" si="157"/>
        <v>3600</v>
      </c>
      <c r="L1705" s="6">
        <f t="shared" si="158"/>
        <v>470404.80000000005</v>
      </c>
      <c r="N1705" s="22">
        <f t="shared" si="162"/>
        <v>999.44834331677896</v>
      </c>
      <c r="O1705" s="14">
        <f t="shared" si="163"/>
        <v>764876131.35333741</v>
      </c>
      <c r="Q1705" s="22"/>
      <c r="V1705" s="16"/>
      <c r="W1705" s="16"/>
      <c r="X1705" s="16"/>
      <c r="Z1705" s="15"/>
      <c r="AA1705" s="16"/>
      <c r="AB1705" s="3"/>
      <c r="AC1705" s="69"/>
      <c r="AD1705" s="3"/>
      <c r="AF1705" s="29"/>
      <c r="AG1705" s="30"/>
      <c r="AH1705" s="29"/>
      <c r="AI1705" s="29"/>
      <c r="AJ1705" s="31"/>
      <c r="AK1705" s="29"/>
      <c r="AL1705" s="30"/>
    </row>
    <row r="1706" spans="1:38">
      <c r="A1706" s="32">
        <v>41519</v>
      </c>
      <c r="B1706" s="9">
        <v>25</v>
      </c>
      <c r="C1706" s="33">
        <v>130.07071999999999</v>
      </c>
      <c r="D1706" s="34">
        <f t="shared" si="159"/>
        <v>470.66444518674183</v>
      </c>
      <c r="E1706" s="34">
        <v>65750060.149084799</v>
      </c>
      <c r="F1706" s="3">
        <f>VLOOKUP(A1706,ERCOT_345kv_West_ATC!A:B,2)</f>
        <v>36.049999999999997</v>
      </c>
      <c r="G1706" s="3">
        <f>VLOOKUP(A1706,ERCOT_345kv_West_ATC!G:H,2)</f>
        <v>3.9390000000000001</v>
      </c>
      <c r="I1706" s="5">
        <f t="shared" si="160"/>
        <v>6</v>
      </c>
      <c r="J1706" s="4">
        <f t="shared" si="161"/>
        <v>144</v>
      </c>
      <c r="K1706" s="4">
        <f t="shared" si="157"/>
        <v>3600</v>
      </c>
      <c r="L1706" s="6">
        <f t="shared" si="158"/>
        <v>468254.592</v>
      </c>
      <c r="N1706" s="22">
        <f t="shared" si="162"/>
        <v>994.87989115943162</v>
      </c>
      <c r="O1706" s="14">
        <f t="shared" si="163"/>
        <v>764876131.35333741</v>
      </c>
      <c r="Q1706" s="22"/>
      <c r="V1706" s="16"/>
      <c r="W1706" s="16"/>
      <c r="X1706" s="16"/>
      <c r="Z1706" s="15"/>
      <c r="AA1706" s="16"/>
      <c r="AB1706" s="3"/>
      <c r="AC1706" s="69"/>
      <c r="AD1706" s="3"/>
      <c r="AF1706" s="29"/>
      <c r="AG1706" s="30"/>
      <c r="AH1706" s="29"/>
      <c r="AI1706" s="29"/>
      <c r="AJ1706" s="31"/>
      <c r="AK1706" s="29"/>
      <c r="AL1706" s="30"/>
    </row>
    <row r="1707" spans="1:38">
      <c r="A1707" s="32">
        <v>41520</v>
      </c>
      <c r="B1707" s="9">
        <v>25</v>
      </c>
      <c r="C1707" s="33">
        <v>129.1793672</v>
      </c>
      <c r="D1707" s="34">
        <f t="shared" si="159"/>
        <v>470.66444518674183</v>
      </c>
      <c r="E1707" s="34">
        <v>65750060.149084799</v>
      </c>
      <c r="F1707" s="3">
        <f>VLOOKUP(A1707,ERCOT_345kv_West_ATC!A:B,2)</f>
        <v>35.6</v>
      </c>
      <c r="G1707" s="3">
        <f>VLOOKUP(A1707,ERCOT_345kv_West_ATC!G:H,2)</f>
        <v>3.9780000000000002</v>
      </c>
      <c r="I1707" s="5">
        <f t="shared" si="160"/>
        <v>6</v>
      </c>
      <c r="J1707" s="4">
        <f t="shared" si="161"/>
        <v>144</v>
      </c>
      <c r="K1707" s="4">
        <f t="shared" si="157"/>
        <v>3600</v>
      </c>
      <c r="L1707" s="6">
        <f t="shared" si="158"/>
        <v>465045.72191999998</v>
      </c>
      <c r="N1707" s="22">
        <f t="shared" si="162"/>
        <v>988.06214634608193</v>
      </c>
      <c r="O1707" s="14">
        <f t="shared" si="163"/>
        <v>764876131.35333741</v>
      </c>
      <c r="Q1707" s="22"/>
      <c r="V1707" s="16"/>
      <c r="W1707" s="16"/>
      <c r="X1707" s="16"/>
      <c r="Z1707" s="15"/>
      <c r="AA1707" s="16"/>
      <c r="AB1707" s="3"/>
      <c r="AC1707" s="69"/>
      <c r="AD1707" s="3"/>
      <c r="AF1707" s="29"/>
      <c r="AG1707" s="30"/>
      <c r="AH1707" s="29"/>
      <c r="AI1707" s="29"/>
      <c r="AJ1707" s="31"/>
      <c r="AK1707" s="29"/>
      <c r="AL1707" s="30"/>
    </row>
    <row r="1708" spans="1:38">
      <c r="A1708" s="32">
        <v>41521</v>
      </c>
      <c r="B1708" s="9">
        <v>25</v>
      </c>
      <c r="C1708" s="33">
        <v>122.17996960000001</v>
      </c>
      <c r="D1708" s="34">
        <f t="shared" si="159"/>
        <v>622.30027599842299</v>
      </c>
      <c r="E1708" s="34">
        <v>86933017.771194398</v>
      </c>
      <c r="F1708" s="3">
        <f>VLOOKUP(A1708,ERCOT_345kv_West_ATC!A:B,2)</f>
        <v>36.200000000000003</v>
      </c>
      <c r="G1708" s="3">
        <f>VLOOKUP(A1708,ERCOT_345kv_West_ATC!G:H,2)</f>
        <v>3.984</v>
      </c>
      <c r="I1708" s="5">
        <f t="shared" si="160"/>
        <v>6</v>
      </c>
      <c r="J1708" s="4">
        <f t="shared" si="161"/>
        <v>144</v>
      </c>
      <c r="K1708" s="4">
        <f t="shared" si="157"/>
        <v>3600</v>
      </c>
      <c r="L1708" s="6">
        <f t="shared" si="158"/>
        <v>439847.89056000003</v>
      </c>
      <c r="N1708" s="22">
        <f t="shared" si="162"/>
        <v>706.80973080769559</v>
      </c>
      <c r="O1708" s="14">
        <f t="shared" si="163"/>
        <v>578498859.60987794</v>
      </c>
      <c r="Q1708" s="22"/>
      <c r="V1708" s="16"/>
      <c r="W1708" s="16"/>
      <c r="X1708" s="16"/>
      <c r="Z1708" s="15"/>
      <c r="AA1708" s="16"/>
      <c r="AB1708" s="3"/>
      <c r="AC1708" s="69"/>
      <c r="AD1708" s="3"/>
      <c r="AF1708" s="29"/>
      <c r="AG1708" s="30"/>
      <c r="AH1708" s="29"/>
      <c r="AI1708" s="29"/>
      <c r="AJ1708" s="31"/>
      <c r="AK1708" s="29"/>
      <c r="AL1708" s="30"/>
    </row>
    <row r="1709" spans="1:38">
      <c r="A1709" s="32">
        <v>41522</v>
      </c>
      <c r="B1709" s="9">
        <v>25</v>
      </c>
      <c r="C1709" s="33">
        <v>122.61985129999999</v>
      </c>
      <c r="D1709" s="34">
        <f t="shared" si="159"/>
        <v>622.30027599842299</v>
      </c>
      <c r="E1709" s="34">
        <v>86933017.771194398</v>
      </c>
      <c r="F1709" s="3">
        <f>VLOOKUP(A1709,ERCOT_345kv_West_ATC!A:B,2)</f>
        <v>35.75</v>
      </c>
      <c r="G1709" s="3">
        <f>VLOOKUP(A1709,ERCOT_345kv_West_ATC!G:H,2)</f>
        <v>3.915</v>
      </c>
      <c r="I1709" s="5">
        <f t="shared" si="160"/>
        <v>6</v>
      </c>
      <c r="J1709" s="4">
        <f t="shared" si="161"/>
        <v>144</v>
      </c>
      <c r="K1709" s="4">
        <f t="shared" si="157"/>
        <v>3600</v>
      </c>
      <c r="L1709" s="6">
        <f t="shared" si="158"/>
        <v>441431.46467999998</v>
      </c>
      <c r="N1709" s="22">
        <f t="shared" si="162"/>
        <v>709.3544414258281</v>
      </c>
      <c r="O1709" s="14">
        <f t="shared" si="163"/>
        <v>578498859.60987794</v>
      </c>
      <c r="Q1709" s="22"/>
      <c r="V1709" s="16"/>
      <c r="W1709" s="16"/>
      <c r="X1709" s="16"/>
      <c r="Z1709" s="15"/>
      <c r="AA1709" s="16"/>
      <c r="AB1709" s="3"/>
      <c r="AC1709" s="69"/>
      <c r="AD1709" s="3"/>
      <c r="AF1709" s="29"/>
      <c r="AG1709" s="30"/>
      <c r="AH1709" s="29"/>
      <c r="AI1709" s="29"/>
      <c r="AJ1709" s="31"/>
      <c r="AK1709" s="29"/>
      <c r="AL1709" s="30"/>
    </row>
    <row r="1710" spans="1:38">
      <c r="A1710" s="32">
        <v>41523</v>
      </c>
      <c r="B1710" s="9">
        <v>25</v>
      </c>
      <c r="C1710" s="33">
        <v>117.2155904</v>
      </c>
      <c r="D1710" s="34">
        <f t="shared" si="159"/>
        <v>622.30027599842299</v>
      </c>
      <c r="E1710" s="34">
        <v>86933017.771194398</v>
      </c>
      <c r="F1710" s="3">
        <f>VLOOKUP(A1710,ERCOT_345kv_West_ATC!A:B,2)</f>
        <v>35.700000000000003</v>
      </c>
      <c r="G1710" s="3">
        <f>VLOOKUP(A1710,ERCOT_345kv_West_ATC!G:H,2)</f>
        <v>3.875</v>
      </c>
      <c r="I1710" s="5">
        <f t="shared" si="160"/>
        <v>6</v>
      </c>
      <c r="J1710" s="4">
        <f t="shared" si="161"/>
        <v>144</v>
      </c>
      <c r="K1710" s="4">
        <f t="shared" si="157"/>
        <v>3600</v>
      </c>
      <c r="L1710" s="6">
        <f t="shared" si="158"/>
        <v>421976.12543999997</v>
      </c>
      <c r="N1710" s="22">
        <f t="shared" si="162"/>
        <v>678.09085374898552</v>
      </c>
      <c r="O1710" s="14">
        <f t="shared" si="163"/>
        <v>578498859.60987794</v>
      </c>
      <c r="Q1710" s="22"/>
      <c r="V1710" s="16"/>
      <c r="W1710" s="16"/>
      <c r="X1710" s="16"/>
      <c r="Z1710" s="15"/>
      <c r="AA1710" s="16"/>
      <c r="AB1710" s="3"/>
      <c r="AC1710" s="69"/>
      <c r="AD1710" s="3"/>
      <c r="AF1710" s="29"/>
      <c r="AG1710" s="30"/>
      <c r="AH1710" s="29"/>
      <c r="AI1710" s="29"/>
      <c r="AJ1710" s="31"/>
      <c r="AK1710" s="29"/>
      <c r="AL1710" s="30"/>
    </row>
    <row r="1711" spans="1:38">
      <c r="A1711" s="32">
        <v>41524</v>
      </c>
      <c r="B1711" s="9">
        <v>25</v>
      </c>
      <c r="C1711" s="33">
        <v>119.922</v>
      </c>
      <c r="D1711" s="34">
        <f t="shared" si="159"/>
        <v>622.30027599842299</v>
      </c>
      <c r="E1711" s="34">
        <v>86933017.771194398</v>
      </c>
      <c r="F1711" s="3">
        <f>VLOOKUP(A1711,ERCOT_345kv_West_ATC!A:B,2)</f>
        <v>35.700000000000003</v>
      </c>
      <c r="G1711" s="3">
        <f>VLOOKUP(A1711,ERCOT_345kv_West_ATC!G:H,2)</f>
        <v>3.875</v>
      </c>
      <c r="I1711" s="5">
        <f t="shared" si="160"/>
        <v>6</v>
      </c>
      <c r="J1711" s="4">
        <f t="shared" si="161"/>
        <v>144</v>
      </c>
      <c r="K1711" s="4">
        <f t="shared" si="157"/>
        <v>3600</v>
      </c>
      <c r="L1711" s="6">
        <f t="shared" si="158"/>
        <v>431719.2</v>
      </c>
      <c r="N1711" s="22">
        <f t="shared" si="162"/>
        <v>693.74740242135783</v>
      </c>
      <c r="O1711" s="14">
        <f t="shared" si="163"/>
        <v>578498859.60987794</v>
      </c>
      <c r="Q1711" s="22"/>
      <c r="V1711" s="16"/>
      <c r="W1711" s="16"/>
      <c r="X1711" s="16"/>
      <c r="Z1711" s="15"/>
      <c r="AA1711" s="16"/>
      <c r="AB1711" s="3"/>
      <c r="AC1711" s="69"/>
      <c r="AD1711" s="3"/>
      <c r="AF1711" s="29"/>
      <c r="AG1711" s="30"/>
      <c r="AH1711" s="29"/>
      <c r="AI1711" s="29"/>
      <c r="AJ1711" s="31"/>
      <c r="AK1711" s="29"/>
      <c r="AL1711" s="30"/>
    </row>
    <row r="1712" spans="1:38">
      <c r="A1712" s="32">
        <v>41525</v>
      </c>
      <c r="B1712" s="9">
        <v>25</v>
      </c>
      <c r="C1712" s="33">
        <v>118.34</v>
      </c>
      <c r="D1712" s="34">
        <f t="shared" si="159"/>
        <v>622.30027599842299</v>
      </c>
      <c r="E1712" s="34">
        <v>86933017.771194398</v>
      </c>
      <c r="F1712" s="3">
        <f>VLOOKUP(A1712,ERCOT_345kv_West_ATC!A:B,2)</f>
        <v>35.700000000000003</v>
      </c>
      <c r="G1712" s="3">
        <f>VLOOKUP(A1712,ERCOT_345kv_West_ATC!G:H,2)</f>
        <v>3.875</v>
      </c>
      <c r="I1712" s="5">
        <f t="shared" si="160"/>
        <v>6</v>
      </c>
      <c r="J1712" s="4">
        <f t="shared" si="161"/>
        <v>144</v>
      </c>
      <c r="K1712" s="4">
        <f t="shared" si="157"/>
        <v>3600</v>
      </c>
      <c r="L1712" s="6">
        <f t="shared" si="158"/>
        <v>426024</v>
      </c>
      <c r="N1712" s="22">
        <f t="shared" si="162"/>
        <v>684.59555046232958</v>
      </c>
      <c r="O1712" s="14">
        <f t="shared" si="163"/>
        <v>578498859.60987794</v>
      </c>
      <c r="Q1712" s="22"/>
      <c r="V1712" s="16"/>
      <c r="W1712" s="16"/>
      <c r="X1712" s="16"/>
      <c r="Z1712" s="15"/>
      <c r="AA1712" s="16"/>
      <c r="AB1712" s="3"/>
      <c r="AC1712" s="69"/>
      <c r="AD1712" s="3"/>
      <c r="AF1712" s="29"/>
      <c r="AG1712" s="30"/>
      <c r="AH1712" s="29"/>
      <c r="AI1712" s="29"/>
      <c r="AJ1712" s="31"/>
      <c r="AK1712" s="29"/>
      <c r="AL1712" s="30"/>
    </row>
    <row r="1713" spans="1:38">
      <c r="A1713" s="32">
        <v>41526</v>
      </c>
      <c r="B1713" s="9">
        <v>25</v>
      </c>
      <c r="C1713" s="33">
        <v>121.2438957</v>
      </c>
      <c r="D1713" s="34">
        <f t="shared" si="159"/>
        <v>622.30027599842299</v>
      </c>
      <c r="E1713" s="34">
        <v>86933017.771194398</v>
      </c>
      <c r="F1713" s="3">
        <f>VLOOKUP(A1713,ERCOT_345kv_West_ATC!A:B,2)</f>
        <v>36.049999999999997</v>
      </c>
      <c r="G1713" s="3">
        <f>VLOOKUP(A1713,ERCOT_345kv_West_ATC!G:H,2)</f>
        <v>3.9209999999999998</v>
      </c>
      <c r="I1713" s="5">
        <f t="shared" si="160"/>
        <v>6</v>
      </c>
      <c r="J1713" s="4">
        <f t="shared" si="161"/>
        <v>144</v>
      </c>
      <c r="K1713" s="4">
        <f t="shared" si="157"/>
        <v>3600</v>
      </c>
      <c r="L1713" s="6">
        <f t="shared" si="158"/>
        <v>436478.02451999998</v>
      </c>
      <c r="N1713" s="22">
        <f t="shared" si="162"/>
        <v>701.39455397108986</v>
      </c>
      <c r="O1713" s="14">
        <f t="shared" si="163"/>
        <v>578498859.60987794</v>
      </c>
      <c r="Q1713" s="22"/>
      <c r="V1713" s="16"/>
      <c r="W1713" s="16"/>
      <c r="X1713" s="16"/>
      <c r="Z1713" s="15"/>
      <c r="AA1713" s="16"/>
      <c r="AB1713" s="3"/>
      <c r="AC1713" s="69"/>
      <c r="AD1713" s="3"/>
      <c r="AF1713" s="29"/>
      <c r="AG1713" s="30"/>
      <c r="AH1713" s="29"/>
      <c r="AI1713" s="29"/>
      <c r="AJ1713" s="31"/>
      <c r="AK1713" s="29"/>
      <c r="AL1713" s="30"/>
    </row>
    <row r="1714" spans="1:38">
      <c r="A1714" s="32">
        <v>41527</v>
      </c>
      <c r="B1714" s="9">
        <v>25</v>
      </c>
      <c r="C1714" s="33">
        <v>122.0661022</v>
      </c>
      <c r="D1714" s="34">
        <f t="shared" si="159"/>
        <v>622.30027599842299</v>
      </c>
      <c r="E1714" s="34">
        <v>86933017.771194398</v>
      </c>
      <c r="F1714" s="3">
        <f>VLOOKUP(A1714,ERCOT_345kv_West_ATC!A:B,2)</f>
        <v>36</v>
      </c>
      <c r="G1714" s="3">
        <f>VLOOKUP(A1714,ERCOT_345kv_West_ATC!G:H,2)</f>
        <v>3.9169999999999998</v>
      </c>
      <c r="I1714" s="5">
        <f t="shared" si="160"/>
        <v>6</v>
      </c>
      <c r="J1714" s="4">
        <f t="shared" si="161"/>
        <v>144</v>
      </c>
      <c r="K1714" s="4">
        <f t="shared" si="157"/>
        <v>3600</v>
      </c>
      <c r="L1714" s="6">
        <f t="shared" si="158"/>
        <v>439437.96792000002</v>
      </c>
      <c r="N1714" s="22">
        <f t="shared" si="162"/>
        <v>706.15100919722818</v>
      </c>
      <c r="O1714" s="14">
        <f t="shared" si="163"/>
        <v>578498859.60987794</v>
      </c>
      <c r="Q1714" s="22"/>
      <c r="V1714" s="16"/>
      <c r="W1714" s="16"/>
      <c r="X1714" s="16"/>
      <c r="Z1714" s="15"/>
      <c r="AA1714" s="16"/>
      <c r="AB1714" s="3"/>
      <c r="AC1714" s="69"/>
      <c r="AD1714" s="3"/>
      <c r="AF1714" s="29"/>
      <c r="AG1714" s="30"/>
      <c r="AH1714" s="29"/>
      <c r="AI1714" s="29"/>
      <c r="AJ1714" s="31"/>
      <c r="AK1714" s="29"/>
      <c r="AL1714" s="30"/>
    </row>
    <row r="1715" spans="1:38">
      <c r="A1715" s="32">
        <v>41528</v>
      </c>
      <c r="B1715" s="9">
        <v>25</v>
      </c>
      <c r="C1715" s="33">
        <v>127.3035687</v>
      </c>
      <c r="D1715" s="34">
        <f t="shared" si="159"/>
        <v>622.30027599842299</v>
      </c>
      <c r="E1715" s="34">
        <v>86933017.771194398</v>
      </c>
      <c r="F1715" s="3">
        <f>VLOOKUP(A1715,ERCOT_345kv_West_ATC!A:B,2)</f>
        <v>35.85</v>
      </c>
      <c r="G1715" s="3">
        <f>VLOOKUP(A1715,ERCOT_345kv_West_ATC!G:H,2)</f>
        <v>3.8879999999999999</v>
      </c>
      <c r="I1715" s="5">
        <f t="shared" si="160"/>
        <v>6</v>
      </c>
      <c r="J1715" s="4">
        <f t="shared" si="161"/>
        <v>144</v>
      </c>
      <c r="K1715" s="4">
        <f t="shared" si="157"/>
        <v>3600</v>
      </c>
      <c r="L1715" s="6">
        <f t="shared" si="158"/>
        <v>458292.84732</v>
      </c>
      <c r="N1715" s="22">
        <f t="shared" si="162"/>
        <v>736.44969317217749</v>
      </c>
      <c r="O1715" s="14">
        <f t="shared" si="163"/>
        <v>578498859.60987794</v>
      </c>
      <c r="Q1715" s="22"/>
      <c r="V1715" s="16"/>
      <c r="W1715" s="16"/>
      <c r="X1715" s="16"/>
      <c r="Z1715" s="15"/>
      <c r="AA1715" s="16"/>
      <c r="AB1715" s="3"/>
      <c r="AC1715" s="69"/>
      <c r="AD1715" s="3"/>
      <c r="AF1715" s="29"/>
      <c r="AG1715" s="30"/>
      <c r="AH1715" s="29"/>
      <c r="AI1715" s="29"/>
      <c r="AJ1715" s="31"/>
      <c r="AK1715" s="29"/>
      <c r="AL1715" s="30"/>
    </row>
    <row r="1716" spans="1:38">
      <c r="A1716" s="32">
        <v>41529</v>
      </c>
      <c r="B1716" s="9">
        <v>25</v>
      </c>
      <c r="C1716" s="33">
        <v>126.6573812</v>
      </c>
      <c r="D1716" s="34">
        <f t="shared" si="159"/>
        <v>622.30027599842299</v>
      </c>
      <c r="E1716" s="34">
        <v>86933017.771194398</v>
      </c>
      <c r="F1716" s="3">
        <f>VLOOKUP(A1716,ERCOT_345kv_West_ATC!A:B,2)</f>
        <v>35.950000000000003</v>
      </c>
      <c r="G1716" s="3">
        <f>VLOOKUP(A1716,ERCOT_345kv_West_ATC!G:H,2)</f>
        <v>3.9350000000000001</v>
      </c>
      <c r="I1716" s="5">
        <f t="shared" si="160"/>
        <v>6</v>
      </c>
      <c r="J1716" s="4">
        <f t="shared" si="161"/>
        <v>144</v>
      </c>
      <c r="K1716" s="4">
        <f t="shared" si="157"/>
        <v>3600</v>
      </c>
      <c r="L1716" s="6">
        <f t="shared" si="158"/>
        <v>455966.57232000004</v>
      </c>
      <c r="N1716" s="22">
        <f t="shared" si="162"/>
        <v>732.71150585373596</v>
      </c>
      <c r="O1716" s="14">
        <f t="shared" si="163"/>
        <v>578498859.60987794</v>
      </c>
      <c r="Q1716" s="22"/>
      <c r="V1716" s="16"/>
      <c r="W1716" s="16"/>
      <c r="X1716" s="16"/>
      <c r="Z1716" s="15"/>
      <c r="AA1716" s="16"/>
      <c r="AB1716" s="3"/>
      <c r="AC1716" s="69"/>
      <c r="AD1716" s="3"/>
      <c r="AF1716" s="29"/>
      <c r="AG1716" s="30"/>
      <c r="AH1716" s="29"/>
      <c r="AI1716" s="29"/>
      <c r="AJ1716" s="31"/>
      <c r="AK1716" s="29"/>
      <c r="AL1716" s="30"/>
    </row>
    <row r="1717" spans="1:38">
      <c r="A1717" s="32">
        <v>41530</v>
      </c>
      <c r="B1717" s="9">
        <v>25</v>
      </c>
      <c r="C1717" s="33">
        <v>127.5789443</v>
      </c>
      <c r="D1717" s="34">
        <f t="shared" si="159"/>
        <v>622.30027599842299</v>
      </c>
      <c r="E1717" s="34">
        <v>86933017.771194398</v>
      </c>
      <c r="F1717" s="3">
        <f>VLOOKUP(A1717,ERCOT_345kv_West_ATC!A:B,2)</f>
        <v>37.4</v>
      </c>
      <c r="G1717" s="3">
        <f>VLOOKUP(A1717,ERCOT_345kv_West_ATC!G:H,2)</f>
        <v>3.9350000000000001</v>
      </c>
      <c r="I1717" s="5">
        <f t="shared" si="160"/>
        <v>6</v>
      </c>
      <c r="J1717" s="4">
        <f t="shared" si="161"/>
        <v>144</v>
      </c>
      <c r="K1717" s="4">
        <f t="shared" si="157"/>
        <v>3600</v>
      </c>
      <c r="L1717" s="6">
        <f t="shared" si="158"/>
        <v>459284.19948000001</v>
      </c>
      <c r="N1717" s="22">
        <f t="shared" si="162"/>
        <v>738.04273787782142</v>
      </c>
      <c r="O1717" s="14">
        <f t="shared" si="163"/>
        <v>578498859.60987794</v>
      </c>
      <c r="Q1717" s="22"/>
      <c r="V1717" s="16"/>
      <c r="W1717" s="16"/>
      <c r="X1717" s="16"/>
      <c r="Z1717" s="15"/>
      <c r="AA1717" s="16"/>
      <c r="AB1717" s="3"/>
      <c r="AC1717" s="69"/>
      <c r="AD1717" s="3"/>
      <c r="AF1717" s="29"/>
      <c r="AG1717" s="30"/>
      <c r="AH1717" s="29"/>
      <c r="AI1717" s="29"/>
      <c r="AJ1717" s="31"/>
      <c r="AK1717" s="29"/>
      <c r="AL1717" s="30"/>
    </row>
    <row r="1718" spans="1:38">
      <c r="A1718" s="32">
        <v>41531</v>
      </c>
      <c r="B1718" s="9">
        <v>25</v>
      </c>
      <c r="C1718" s="33">
        <v>124.49</v>
      </c>
      <c r="D1718" s="34">
        <f t="shared" si="159"/>
        <v>806.23885742516734</v>
      </c>
      <c r="E1718" s="34">
        <v>112628548.666347</v>
      </c>
      <c r="F1718" s="3">
        <f>VLOOKUP(A1718,ERCOT_345kv_West_ATC!A:B,2)</f>
        <v>37.4</v>
      </c>
      <c r="G1718" s="3">
        <f>VLOOKUP(A1718,ERCOT_345kv_West_ATC!G:H,2)</f>
        <v>3.9350000000000001</v>
      </c>
      <c r="I1718" s="5">
        <f t="shared" si="160"/>
        <v>6</v>
      </c>
      <c r="J1718" s="4">
        <f t="shared" si="161"/>
        <v>144</v>
      </c>
      <c r="K1718" s="4">
        <f t="shared" si="157"/>
        <v>3600</v>
      </c>
      <c r="L1718" s="6">
        <f t="shared" si="158"/>
        <v>448164</v>
      </c>
      <c r="N1718" s="22">
        <f t="shared" si="162"/>
        <v>555.87000784267855</v>
      </c>
      <c r="O1718" s="14">
        <f t="shared" si="163"/>
        <v>446517798.8936289</v>
      </c>
      <c r="Q1718" s="22"/>
      <c r="V1718" s="16"/>
      <c r="W1718" s="16"/>
      <c r="X1718" s="16"/>
      <c r="Z1718" s="15"/>
      <c r="AA1718" s="16"/>
      <c r="AB1718" s="3"/>
      <c r="AC1718" s="69"/>
      <c r="AD1718" s="3"/>
      <c r="AF1718" s="29"/>
      <c r="AG1718" s="30"/>
      <c r="AH1718" s="29"/>
      <c r="AI1718" s="29"/>
      <c r="AJ1718" s="31"/>
      <c r="AK1718" s="29"/>
      <c r="AL1718" s="30"/>
    </row>
    <row r="1719" spans="1:38">
      <c r="A1719" s="32">
        <v>41532</v>
      </c>
      <c r="B1719" s="9">
        <v>25</v>
      </c>
      <c r="C1719" s="33">
        <v>125.3418187</v>
      </c>
      <c r="D1719" s="34">
        <f t="shared" si="159"/>
        <v>806.23885742516734</v>
      </c>
      <c r="E1719" s="34">
        <v>112628548.666347</v>
      </c>
      <c r="F1719" s="3">
        <f>VLOOKUP(A1719,ERCOT_345kv_West_ATC!A:B,2)</f>
        <v>37.4</v>
      </c>
      <c r="G1719" s="3">
        <f>VLOOKUP(A1719,ERCOT_345kv_West_ATC!G:H,2)</f>
        <v>3.9350000000000001</v>
      </c>
      <c r="I1719" s="5">
        <f t="shared" si="160"/>
        <v>6</v>
      </c>
      <c r="J1719" s="4">
        <f t="shared" si="161"/>
        <v>144</v>
      </c>
      <c r="K1719" s="4">
        <f t="shared" si="157"/>
        <v>3600</v>
      </c>
      <c r="L1719" s="6">
        <f t="shared" si="158"/>
        <v>451230.54732000001</v>
      </c>
      <c r="N1719" s="22">
        <f t="shared" si="162"/>
        <v>559.67352995248291</v>
      </c>
      <c r="O1719" s="14">
        <f t="shared" si="163"/>
        <v>446517798.8936289</v>
      </c>
      <c r="Q1719" s="22"/>
      <c r="V1719" s="16"/>
      <c r="W1719" s="16"/>
      <c r="X1719" s="16"/>
      <c r="Z1719" s="15"/>
      <c r="AA1719" s="16"/>
      <c r="AB1719" s="3"/>
      <c r="AC1719" s="69"/>
      <c r="AD1719" s="3"/>
      <c r="AF1719" s="29"/>
      <c r="AG1719" s="30"/>
      <c r="AH1719" s="29"/>
      <c r="AI1719" s="29"/>
      <c r="AJ1719" s="31"/>
      <c r="AK1719" s="29"/>
      <c r="AL1719" s="30"/>
    </row>
    <row r="1720" spans="1:38">
      <c r="A1720" s="32">
        <v>41533</v>
      </c>
      <c r="B1720" s="9">
        <v>25</v>
      </c>
      <c r="C1720" s="33">
        <v>126.14456029999999</v>
      </c>
      <c r="D1720" s="34">
        <f t="shared" si="159"/>
        <v>806.23885742516734</v>
      </c>
      <c r="E1720" s="34">
        <v>112628548.666347</v>
      </c>
      <c r="F1720" s="3">
        <f>VLOOKUP(A1720,ERCOT_345kv_West_ATC!A:B,2)</f>
        <v>37.25</v>
      </c>
      <c r="G1720" s="3">
        <f>VLOOKUP(A1720,ERCOT_345kv_West_ATC!G:H,2)</f>
        <v>4.0119999999999996</v>
      </c>
      <c r="I1720" s="5">
        <f t="shared" si="160"/>
        <v>6</v>
      </c>
      <c r="J1720" s="4">
        <f t="shared" si="161"/>
        <v>144</v>
      </c>
      <c r="K1720" s="4">
        <f t="shared" si="157"/>
        <v>3600</v>
      </c>
      <c r="L1720" s="6">
        <f t="shared" si="158"/>
        <v>454120.41707999998</v>
      </c>
      <c r="N1720" s="22">
        <f t="shared" si="162"/>
        <v>563.25791407560644</v>
      </c>
      <c r="O1720" s="14">
        <f t="shared" si="163"/>
        <v>446517798.8936289</v>
      </c>
      <c r="Q1720" s="22"/>
      <c r="V1720" s="16"/>
      <c r="W1720" s="16"/>
      <c r="X1720" s="16"/>
      <c r="Z1720" s="15"/>
      <c r="AA1720" s="16"/>
      <c r="AB1720" s="3"/>
      <c r="AC1720" s="69"/>
      <c r="AD1720" s="3"/>
      <c r="AF1720" s="29"/>
      <c r="AG1720" s="30"/>
      <c r="AH1720" s="29"/>
      <c r="AI1720" s="29"/>
      <c r="AJ1720" s="31"/>
      <c r="AK1720" s="29"/>
      <c r="AL1720" s="30"/>
    </row>
    <row r="1721" spans="1:38">
      <c r="A1721" s="32">
        <v>41534</v>
      </c>
      <c r="B1721" s="9">
        <v>25</v>
      </c>
      <c r="C1721" s="33">
        <v>126.89807519999999</v>
      </c>
      <c r="D1721" s="34">
        <f t="shared" si="159"/>
        <v>806.23885742516734</v>
      </c>
      <c r="E1721" s="34">
        <v>112628548.666347</v>
      </c>
      <c r="F1721" s="3">
        <f>VLOOKUP(A1721,ERCOT_345kv_West_ATC!A:B,2)</f>
        <v>38.15</v>
      </c>
      <c r="G1721" s="3">
        <f>VLOOKUP(A1721,ERCOT_345kv_West_ATC!G:H,2)</f>
        <v>4.0179999999999998</v>
      </c>
      <c r="I1721" s="5">
        <f t="shared" si="160"/>
        <v>6</v>
      </c>
      <c r="J1721" s="4">
        <f t="shared" si="161"/>
        <v>144</v>
      </c>
      <c r="K1721" s="4">
        <f t="shared" si="157"/>
        <v>3600</v>
      </c>
      <c r="L1721" s="6">
        <f t="shared" si="158"/>
        <v>456833.07071999996</v>
      </c>
      <c r="N1721" s="22">
        <f t="shared" si="162"/>
        <v>566.62249222142191</v>
      </c>
      <c r="O1721" s="14">
        <f t="shared" si="163"/>
        <v>446517798.8936289</v>
      </c>
      <c r="Q1721" s="22"/>
      <c r="V1721" s="16"/>
      <c r="W1721" s="16"/>
      <c r="X1721" s="16"/>
      <c r="Z1721" s="15"/>
      <c r="AA1721" s="16"/>
      <c r="AB1721" s="3"/>
      <c r="AC1721" s="69"/>
      <c r="AD1721" s="3"/>
      <c r="AF1721" s="29"/>
      <c r="AG1721" s="30"/>
      <c r="AH1721" s="29"/>
      <c r="AI1721" s="29"/>
      <c r="AJ1721" s="31"/>
      <c r="AK1721" s="29"/>
      <c r="AL1721" s="30"/>
    </row>
    <row r="1722" spans="1:38">
      <c r="A1722" s="32">
        <v>41535</v>
      </c>
      <c r="B1722" s="9">
        <v>25</v>
      </c>
      <c r="C1722" s="33">
        <v>127.0503003</v>
      </c>
      <c r="D1722" s="34">
        <f t="shared" si="159"/>
        <v>806.23885742516734</v>
      </c>
      <c r="E1722" s="34">
        <v>112628548.666347</v>
      </c>
      <c r="F1722" s="3">
        <f>VLOOKUP(A1722,ERCOT_345kv_West_ATC!A:B,2)</f>
        <v>38.25</v>
      </c>
      <c r="G1722" s="3">
        <f>VLOOKUP(A1722,ERCOT_345kv_West_ATC!G:H,2)</f>
        <v>4.0110000000000001</v>
      </c>
      <c r="I1722" s="5">
        <f t="shared" si="160"/>
        <v>6</v>
      </c>
      <c r="J1722" s="4">
        <f t="shared" si="161"/>
        <v>144</v>
      </c>
      <c r="K1722" s="4">
        <f t="shared" ref="K1722:K1785" si="164">J1722*B1722</f>
        <v>3600</v>
      </c>
      <c r="L1722" s="6">
        <f t="shared" ref="L1722:L1785" si="165">K1722*C1722</f>
        <v>457381.08108000003</v>
      </c>
      <c r="N1722" s="22">
        <f t="shared" si="162"/>
        <v>567.30220438730566</v>
      </c>
      <c r="O1722" s="14">
        <f t="shared" si="163"/>
        <v>446517798.8936289</v>
      </c>
      <c r="Q1722" s="22"/>
      <c r="V1722" s="16"/>
      <c r="W1722" s="16"/>
      <c r="X1722" s="16"/>
      <c r="Z1722" s="15"/>
      <c r="AA1722" s="16"/>
      <c r="AB1722" s="3"/>
      <c r="AC1722" s="69"/>
      <c r="AD1722" s="3"/>
      <c r="AF1722" s="29"/>
      <c r="AG1722" s="30"/>
      <c r="AH1722" s="29"/>
      <c r="AI1722" s="29"/>
      <c r="AJ1722" s="31"/>
      <c r="AK1722" s="29"/>
      <c r="AL1722" s="30"/>
    </row>
    <row r="1723" spans="1:38">
      <c r="A1723" s="32">
        <v>41536</v>
      </c>
      <c r="B1723" s="9">
        <v>25</v>
      </c>
      <c r="C1723" s="33">
        <v>124.15600000000001</v>
      </c>
      <c r="D1723" s="34">
        <f t="shared" si="159"/>
        <v>806.23885742516734</v>
      </c>
      <c r="E1723" s="34">
        <v>112628548.666347</v>
      </c>
      <c r="F1723" s="3">
        <f>VLOOKUP(A1723,ERCOT_345kv_West_ATC!A:B,2)</f>
        <v>38.200000000000003</v>
      </c>
      <c r="G1723" s="3">
        <f>VLOOKUP(A1723,ERCOT_345kv_West_ATC!G:H,2)</f>
        <v>4.0339999999999998</v>
      </c>
      <c r="I1723" s="5">
        <f t="shared" si="160"/>
        <v>6</v>
      </c>
      <c r="J1723" s="4">
        <f t="shared" si="161"/>
        <v>144</v>
      </c>
      <c r="K1723" s="4">
        <f t="shared" si="164"/>
        <v>3600</v>
      </c>
      <c r="L1723" s="6">
        <f t="shared" si="165"/>
        <v>446961.60000000003</v>
      </c>
      <c r="N1723" s="22">
        <f t="shared" si="162"/>
        <v>554.37863839437387</v>
      </c>
      <c r="O1723" s="14">
        <f t="shared" si="163"/>
        <v>446517798.8936289</v>
      </c>
      <c r="Q1723" s="22"/>
      <c r="V1723" s="16"/>
      <c r="W1723" s="16"/>
      <c r="X1723" s="16"/>
      <c r="Z1723" s="15"/>
      <c r="AA1723" s="16"/>
      <c r="AB1723" s="3"/>
      <c r="AC1723" s="69"/>
      <c r="AD1723" s="3"/>
      <c r="AF1723" s="29"/>
      <c r="AG1723" s="30"/>
      <c r="AH1723" s="29"/>
      <c r="AI1723" s="29"/>
      <c r="AJ1723" s="31"/>
      <c r="AK1723" s="29"/>
      <c r="AL1723" s="30"/>
    </row>
    <row r="1724" spans="1:38">
      <c r="A1724" s="32">
        <v>41537</v>
      </c>
      <c r="B1724" s="9">
        <v>25</v>
      </c>
      <c r="C1724" s="33">
        <v>122.9818124</v>
      </c>
      <c r="D1724" s="34">
        <f t="shared" si="159"/>
        <v>806.23885742516734</v>
      </c>
      <c r="E1724" s="34">
        <v>112628548.666347</v>
      </c>
      <c r="F1724" s="3">
        <f>VLOOKUP(A1724,ERCOT_345kv_West_ATC!A:B,2)</f>
        <v>38.299999999999997</v>
      </c>
      <c r="G1724" s="3">
        <f>VLOOKUP(A1724,ERCOT_345kv_West_ATC!G:H,2)</f>
        <v>4.016</v>
      </c>
      <c r="I1724" s="5">
        <f t="shared" si="160"/>
        <v>6</v>
      </c>
      <c r="J1724" s="4">
        <f t="shared" si="161"/>
        <v>144</v>
      </c>
      <c r="K1724" s="4">
        <f t="shared" si="164"/>
        <v>3600</v>
      </c>
      <c r="L1724" s="6">
        <f t="shared" si="165"/>
        <v>442734.52463999996</v>
      </c>
      <c r="N1724" s="22">
        <f t="shared" si="162"/>
        <v>549.13568176797185</v>
      </c>
      <c r="O1724" s="14">
        <f t="shared" si="163"/>
        <v>446517798.8936289</v>
      </c>
      <c r="Q1724" s="22"/>
      <c r="V1724" s="16"/>
      <c r="W1724" s="16"/>
      <c r="X1724" s="16"/>
      <c r="Z1724" s="15"/>
      <c r="AA1724" s="16"/>
      <c r="AB1724" s="3"/>
      <c r="AC1724" s="69"/>
      <c r="AD1724" s="3"/>
      <c r="AF1724" s="29"/>
      <c r="AG1724" s="30"/>
      <c r="AH1724" s="29"/>
      <c r="AI1724" s="29"/>
      <c r="AJ1724" s="31"/>
      <c r="AK1724" s="29"/>
      <c r="AL1724" s="30"/>
    </row>
    <row r="1725" spans="1:38">
      <c r="A1725" s="32">
        <v>41538</v>
      </c>
      <c r="B1725" s="9">
        <v>25</v>
      </c>
      <c r="C1725" s="33">
        <v>123.404</v>
      </c>
      <c r="D1725" s="34">
        <f t="shared" si="159"/>
        <v>806.23885742516734</v>
      </c>
      <c r="E1725" s="34">
        <v>112628548.666347</v>
      </c>
      <c r="F1725" s="3">
        <f>VLOOKUP(A1725,ERCOT_345kv_West_ATC!A:B,2)</f>
        <v>38.299999999999997</v>
      </c>
      <c r="G1725" s="3">
        <f>VLOOKUP(A1725,ERCOT_345kv_West_ATC!G:H,2)</f>
        <v>4.016</v>
      </c>
      <c r="I1725" s="5">
        <f t="shared" si="160"/>
        <v>6</v>
      </c>
      <c r="J1725" s="4">
        <f t="shared" si="161"/>
        <v>144</v>
      </c>
      <c r="K1725" s="4">
        <f t="shared" si="164"/>
        <v>3600</v>
      </c>
      <c r="L1725" s="6">
        <f t="shared" si="165"/>
        <v>444254.39999999997</v>
      </c>
      <c r="N1725" s="22">
        <f t="shared" si="162"/>
        <v>551.02082454669369</v>
      </c>
      <c r="O1725" s="14">
        <f t="shared" si="163"/>
        <v>446517798.8936289</v>
      </c>
      <c r="Q1725" s="22"/>
      <c r="V1725" s="16"/>
      <c r="W1725" s="16"/>
      <c r="X1725" s="16"/>
      <c r="Z1725" s="15"/>
      <c r="AA1725" s="16"/>
      <c r="AB1725" s="3"/>
      <c r="AC1725" s="69"/>
      <c r="AD1725" s="3"/>
      <c r="AF1725" s="29"/>
      <c r="AG1725" s="30"/>
      <c r="AH1725" s="29"/>
      <c r="AI1725" s="29"/>
      <c r="AJ1725" s="31"/>
      <c r="AK1725" s="29"/>
      <c r="AL1725" s="30"/>
    </row>
    <row r="1726" spans="1:38">
      <c r="A1726" s="32">
        <v>41539</v>
      </c>
      <c r="B1726" s="9">
        <v>25</v>
      </c>
      <c r="C1726" s="33">
        <v>123.15527899999999</v>
      </c>
      <c r="D1726" s="34">
        <f t="shared" si="159"/>
        <v>806.23885742516734</v>
      </c>
      <c r="E1726" s="34">
        <v>112628548.666347</v>
      </c>
      <c r="F1726" s="3">
        <f>VLOOKUP(A1726,ERCOT_345kv_West_ATC!A:B,2)</f>
        <v>38.299999999999997</v>
      </c>
      <c r="G1726" s="3">
        <f>VLOOKUP(A1726,ERCOT_345kv_West_ATC!G:H,2)</f>
        <v>4.016</v>
      </c>
      <c r="I1726" s="5">
        <f t="shared" si="160"/>
        <v>6</v>
      </c>
      <c r="J1726" s="4">
        <f t="shared" si="161"/>
        <v>144</v>
      </c>
      <c r="K1726" s="4">
        <f t="shared" si="164"/>
        <v>3600</v>
      </c>
      <c r="L1726" s="6">
        <f t="shared" si="165"/>
        <v>443359.00439999998</v>
      </c>
      <c r="N1726" s="22">
        <f t="shared" si="162"/>
        <v>549.91024101210758</v>
      </c>
      <c r="O1726" s="14">
        <f t="shared" si="163"/>
        <v>446517798.8936289</v>
      </c>
      <c r="Q1726" s="22"/>
      <c r="V1726" s="16"/>
      <c r="W1726" s="16"/>
      <c r="X1726" s="16"/>
      <c r="Z1726" s="15"/>
      <c r="AA1726" s="16"/>
      <c r="AB1726" s="3"/>
      <c r="AC1726" s="69"/>
      <c r="AD1726" s="3"/>
      <c r="AF1726" s="29"/>
      <c r="AG1726" s="30"/>
      <c r="AH1726" s="29"/>
      <c r="AI1726" s="29"/>
      <c r="AJ1726" s="31"/>
      <c r="AK1726" s="29"/>
      <c r="AL1726" s="30"/>
    </row>
    <row r="1727" spans="1:38">
      <c r="A1727" s="32">
        <v>41540</v>
      </c>
      <c r="B1727" s="9">
        <v>25</v>
      </c>
      <c r="C1727" s="33">
        <v>122.64674410000001</v>
      </c>
      <c r="D1727" s="34">
        <f t="shared" si="159"/>
        <v>806.23885742516734</v>
      </c>
      <c r="E1727" s="34">
        <v>112628548.666347</v>
      </c>
      <c r="F1727" s="3">
        <f>VLOOKUP(A1727,ERCOT_345kv_West_ATC!A:B,2)</f>
        <v>37.6</v>
      </c>
      <c r="G1727" s="3">
        <f>VLOOKUP(A1727,ERCOT_345kv_West_ATC!G:H,2)</f>
        <v>3.948</v>
      </c>
      <c r="I1727" s="5">
        <f t="shared" si="160"/>
        <v>6</v>
      </c>
      <c r="J1727" s="4">
        <f t="shared" si="161"/>
        <v>144</v>
      </c>
      <c r="K1727" s="4">
        <f t="shared" si="164"/>
        <v>3600</v>
      </c>
      <c r="L1727" s="6">
        <f t="shared" si="165"/>
        <v>441528.27876000002</v>
      </c>
      <c r="N1727" s="22">
        <f t="shared" si="162"/>
        <v>547.63954217002163</v>
      </c>
      <c r="O1727" s="14">
        <f t="shared" si="163"/>
        <v>446517798.8936289</v>
      </c>
      <c r="Q1727" s="22"/>
      <c r="V1727" s="16"/>
      <c r="W1727" s="16"/>
      <c r="X1727" s="16"/>
      <c r="Z1727" s="15"/>
      <c r="AA1727" s="16"/>
      <c r="AB1727" s="3"/>
      <c r="AC1727" s="69"/>
      <c r="AD1727" s="3"/>
      <c r="AF1727" s="29"/>
      <c r="AG1727" s="30"/>
      <c r="AH1727" s="29"/>
      <c r="AI1727" s="29"/>
      <c r="AJ1727" s="31"/>
      <c r="AK1727" s="29"/>
      <c r="AL1727" s="30"/>
    </row>
    <row r="1728" spans="1:38">
      <c r="A1728" s="32">
        <v>41541</v>
      </c>
      <c r="B1728" s="9">
        <v>25</v>
      </c>
      <c r="C1728" s="33">
        <v>123.77200000000001</v>
      </c>
      <c r="D1728" s="34">
        <f t="shared" si="159"/>
        <v>806.23885742516734</v>
      </c>
      <c r="E1728" s="34">
        <v>112628548.666347</v>
      </c>
      <c r="F1728" s="3">
        <f>VLOOKUP(A1728,ERCOT_345kv_West_ATC!A:B,2)</f>
        <v>37.25</v>
      </c>
      <c r="G1728" s="3">
        <f>VLOOKUP(A1728,ERCOT_345kv_West_ATC!G:H,2)</f>
        <v>3.859</v>
      </c>
      <c r="I1728" s="5">
        <f t="shared" si="160"/>
        <v>6</v>
      </c>
      <c r="J1728" s="4">
        <f t="shared" si="161"/>
        <v>144</v>
      </c>
      <c r="K1728" s="4">
        <f t="shared" si="164"/>
        <v>3600</v>
      </c>
      <c r="L1728" s="6">
        <f t="shared" si="165"/>
        <v>445579.2</v>
      </c>
      <c r="N1728" s="22">
        <f t="shared" si="162"/>
        <v>552.66401004662237</v>
      </c>
      <c r="O1728" s="14">
        <f t="shared" si="163"/>
        <v>446517798.8936289</v>
      </c>
      <c r="Q1728" s="22"/>
      <c r="V1728" s="16"/>
      <c r="W1728" s="16"/>
      <c r="X1728" s="16"/>
      <c r="Z1728" s="15"/>
      <c r="AA1728" s="16"/>
      <c r="AB1728" s="3"/>
      <c r="AC1728" s="69"/>
      <c r="AD1728" s="3"/>
      <c r="AF1728" s="29"/>
      <c r="AG1728" s="30"/>
      <c r="AH1728" s="29"/>
      <c r="AI1728" s="29"/>
      <c r="AJ1728" s="31"/>
      <c r="AK1728" s="29"/>
      <c r="AL1728" s="30"/>
    </row>
    <row r="1729" spans="1:38">
      <c r="A1729" s="32">
        <v>41542</v>
      </c>
      <c r="B1729" s="9">
        <v>25</v>
      </c>
      <c r="C1729" s="33">
        <v>123.2954117</v>
      </c>
      <c r="D1729" s="34">
        <f t="shared" si="159"/>
        <v>1065.3055822394329</v>
      </c>
      <c r="E1729" s="34">
        <v>148819199.80509201</v>
      </c>
      <c r="F1729" s="3">
        <f>VLOOKUP(A1729,ERCOT_345kv_West_ATC!A:B,2)</f>
        <v>37.75</v>
      </c>
      <c r="G1729" s="3">
        <f>VLOOKUP(A1729,ERCOT_345kv_West_ATC!G:H,2)</f>
        <v>3.843</v>
      </c>
      <c r="I1729" s="5">
        <f t="shared" si="160"/>
        <v>6</v>
      </c>
      <c r="J1729" s="4">
        <f t="shared" si="161"/>
        <v>144</v>
      </c>
      <c r="K1729" s="4">
        <f t="shared" si="164"/>
        <v>3600</v>
      </c>
      <c r="L1729" s="6">
        <f t="shared" si="165"/>
        <v>443863.48212</v>
      </c>
      <c r="N1729" s="22">
        <f t="shared" si="162"/>
        <v>416.65367150985173</v>
      </c>
      <c r="O1729" s="14">
        <f t="shared" si="163"/>
        <v>337931205.845393</v>
      </c>
      <c r="Q1729" s="22"/>
      <c r="V1729" s="16"/>
      <c r="W1729" s="16"/>
      <c r="X1729" s="16"/>
      <c r="Z1729" s="15"/>
      <c r="AA1729" s="16"/>
      <c r="AB1729" s="3"/>
      <c r="AC1729" s="69"/>
      <c r="AD1729" s="3"/>
      <c r="AF1729" s="29"/>
      <c r="AG1729" s="30"/>
      <c r="AH1729" s="29"/>
      <c r="AI1729" s="29"/>
      <c r="AJ1729" s="31"/>
      <c r="AK1729" s="29"/>
      <c r="AL1729" s="30"/>
    </row>
    <row r="1730" spans="1:38">
      <c r="A1730" s="32">
        <v>41543</v>
      </c>
      <c r="B1730" s="9">
        <v>25</v>
      </c>
      <c r="C1730" s="33">
        <v>124.84045829999999</v>
      </c>
      <c r="D1730" s="34">
        <f t="shared" si="159"/>
        <v>1065.3055822394329</v>
      </c>
      <c r="E1730" s="34">
        <v>148819199.80509201</v>
      </c>
      <c r="F1730" s="3">
        <f>VLOOKUP(A1730,ERCOT_345kv_West_ATC!A:B,2)</f>
        <v>38.549999999999997</v>
      </c>
      <c r="G1730" s="3">
        <f>VLOOKUP(A1730,ERCOT_345kv_West_ATC!G:H,2)</f>
        <v>3.89</v>
      </c>
      <c r="I1730" s="5">
        <f t="shared" si="160"/>
        <v>6</v>
      </c>
      <c r="J1730" s="4">
        <f t="shared" si="161"/>
        <v>144</v>
      </c>
      <c r="K1730" s="4">
        <f t="shared" si="164"/>
        <v>3600</v>
      </c>
      <c r="L1730" s="6">
        <f t="shared" si="165"/>
        <v>449425.64987999998</v>
      </c>
      <c r="N1730" s="22">
        <f t="shared" si="162"/>
        <v>421.87486611610495</v>
      </c>
      <c r="O1730" s="14">
        <f t="shared" si="163"/>
        <v>337931205.845393</v>
      </c>
      <c r="Q1730" s="22"/>
      <c r="V1730" s="16"/>
      <c r="W1730" s="16"/>
      <c r="X1730" s="16"/>
      <c r="Z1730" s="15"/>
      <c r="AA1730" s="16"/>
      <c r="AB1730" s="3"/>
      <c r="AC1730" s="69"/>
      <c r="AD1730" s="3"/>
      <c r="AF1730" s="29"/>
      <c r="AG1730" s="30"/>
      <c r="AH1730" s="29"/>
      <c r="AI1730" s="29"/>
      <c r="AJ1730" s="31"/>
      <c r="AK1730" s="29"/>
      <c r="AL1730" s="30"/>
    </row>
    <row r="1731" spans="1:38">
      <c r="A1731" s="32">
        <v>41544</v>
      </c>
      <c r="B1731" s="9">
        <v>25</v>
      </c>
      <c r="C1731" s="33">
        <v>126.85883870000001</v>
      </c>
      <c r="D1731" s="34">
        <f t="shared" si="159"/>
        <v>1065.3055822394329</v>
      </c>
      <c r="E1731" s="34">
        <v>148819199.80509201</v>
      </c>
      <c r="F1731" s="3">
        <f>VLOOKUP(A1731,ERCOT_345kv_West_ATC!A:B,2)</f>
        <v>38.549999999999997</v>
      </c>
      <c r="G1731" s="3">
        <f>VLOOKUP(A1731,ERCOT_345kv_West_ATC!G:H,2)</f>
        <v>3.9060000000000001</v>
      </c>
      <c r="I1731" s="5">
        <f t="shared" si="160"/>
        <v>6</v>
      </c>
      <c r="J1731" s="4">
        <f t="shared" si="161"/>
        <v>144</v>
      </c>
      <c r="K1731" s="4">
        <f t="shared" si="164"/>
        <v>3600</v>
      </c>
      <c r="L1731" s="6">
        <f t="shared" si="165"/>
        <v>456691.81932000001</v>
      </c>
      <c r="N1731" s="22">
        <f t="shared" si="162"/>
        <v>428.69560334037203</v>
      </c>
      <c r="O1731" s="14">
        <f t="shared" si="163"/>
        <v>337931205.845393</v>
      </c>
      <c r="Q1731" s="22"/>
      <c r="V1731" s="16"/>
      <c r="W1731" s="16"/>
      <c r="X1731" s="16"/>
      <c r="Z1731" s="15"/>
      <c r="AA1731" s="16"/>
      <c r="AB1731" s="3"/>
      <c r="AC1731" s="69"/>
      <c r="AD1731" s="3"/>
      <c r="AF1731" s="29"/>
      <c r="AG1731" s="30"/>
      <c r="AH1731" s="29"/>
      <c r="AI1731" s="29"/>
      <c r="AJ1731" s="31"/>
      <c r="AK1731" s="29"/>
      <c r="AL1731" s="30"/>
    </row>
    <row r="1732" spans="1:38">
      <c r="A1732" s="32">
        <v>41545</v>
      </c>
      <c r="B1732" s="9">
        <v>25</v>
      </c>
      <c r="C1732" s="33">
        <v>126.76026400000001</v>
      </c>
      <c r="D1732" s="34">
        <f t="shared" si="159"/>
        <v>1065.3055822394329</v>
      </c>
      <c r="E1732" s="34">
        <v>148819199.80509201</v>
      </c>
      <c r="F1732" s="3">
        <f>VLOOKUP(A1732,ERCOT_345kv_West_ATC!A:B,2)</f>
        <v>38.549999999999997</v>
      </c>
      <c r="G1732" s="3">
        <f>VLOOKUP(A1732,ERCOT_345kv_West_ATC!G:H,2)</f>
        <v>3.9060000000000001</v>
      </c>
      <c r="I1732" s="5">
        <f t="shared" si="160"/>
        <v>6</v>
      </c>
      <c r="J1732" s="4">
        <f t="shared" si="161"/>
        <v>144</v>
      </c>
      <c r="K1732" s="4">
        <f t="shared" si="164"/>
        <v>3600</v>
      </c>
      <c r="L1732" s="6">
        <f t="shared" si="165"/>
        <v>456336.95040000003</v>
      </c>
      <c r="N1732" s="22">
        <f t="shared" si="162"/>
        <v>428.36248866800361</v>
      </c>
      <c r="O1732" s="14">
        <f t="shared" si="163"/>
        <v>337931205.845393</v>
      </c>
      <c r="Q1732" s="22"/>
      <c r="V1732" s="16"/>
      <c r="W1732" s="16"/>
      <c r="X1732" s="16"/>
      <c r="Z1732" s="15"/>
      <c r="AA1732" s="16"/>
      <c r="AB1732" s="3"/>
      <c r="AC1732" s="69"/>
      <c r="AD1732" s="3"/>
      <c r="AF1732" s="29"/>
      <c r="AG1732" s="30"/>
      <c r="AH1732" s="29"/>
      <c r="AI1732" s="29"/>
      <c r="AJ1732" s="31"/>
      <c r="AK1732" s="29"/>
      <c r="AL1732" s="30"/>
    </row>
    <row r="1733" spans="1:38">
      <c r="A1733" s="32">
        <v>41546</v>
      </c>
      <c r="B1733" s="9">
        <v>25</v>
      </c>
      <c r="C1733" s="33">
        <v>127.01</v>
      </c>
      <c r="D1733" s="34">
        <f t="shared" si="159"/>
        <v>1065.3055822394329</v>
      </c>
      <c r="E1733" s="34">
        <v>148819199.80509201</v>
      </c>
      <c r="F1733" s="3">
        <f>VLOOKUP(A1733,ERCOT_345kv_West_ATC!A:B,2)</f>
        <v>38.549999999999997</v>
      </c>
      <c r="G1733" s="3">
        <f>VLOOKUP(A1733,ERCOT_345kv_West_ATC!G:H,2)</f>
        <v>3.9060000000000001</v>
      </c>
      <c r="I1733" s="5">
        <f t="shared" si="160"/>
        <v>6</v>
      </c>
      <c r="J1733" s="4">
        <f t="shared" si="161"/>
        <v>144</v>
      </c>
      <c r="K1733" s="4">
        <f t="shared" si="164"/>
        <v>3600</v>
      </c>
      <c r="L1733" s="6">
        <f t="shared" si="165"/>
        <v>457236</v>
      </c>
      <c r="N1733" s="22">
        <f t="shared" si="162"/>
        <v>429.20642454423364</v>
      </c>
      <c r="O1733" s="14">
        <f t="shared" si="163"/>
        <v>337931205.845393</v>
      </c>
      <c r="Q1733" s="22"/>
      <c r="V1733" s="16"/>
      <c r="W1733" s="16"/>
      <c r="X1733" s="16"/>
      <c r="Z1733" s="15"/>
      <c r="AA1733" s="16"/>
      <c r="AB1733" s="3"/>
      <c r="AC1733" s="69"/>
      <c r="AD1733" s="3"/>
      <c r="AF1733" s="29"/>
      <c r="AG1733" s="30"/>
      <c r="AH1733" s="29"/>
      <c r="AI1733" s="29"/>
      <c r="AJ1733" s="31"/>
      <c r="AK1733" s="29"/>
      <c r="AL1733" s="30"/>
    </row>
    <row r="1734" spans="1:38">
      <c r="A1734" s="32">
        <v>41547</v>
      </c>
      <c r="B1734" s="9">
        <v>25</v>
      </c>
      <c r="C1734" s="33">
        <v>126.25</v>
      </c>
      <c r="D1734" s="34">
        <f t="shared" si="159"/>
        <v>1065.3055822394329</v>
      </c>
      <c r="E1734" s="34">
        <v>148819199.80509201</v>
      </c>
      <c r="F1734" s="3">
        <f>VLOOKUP(A1734,ERCOT_345kv_West_ATC!A:B,2)</f>
        <v>36.049999999999997</v>
      </c>
      <c r="G1734" s="3">
        <f>VLOOKUP(A1734,ERCOT_345kv_West_ATC!G:H,2)</f>
        <v>3.859</v>
      </c>
      <c r="I1734" s="5">
        <f t="shared" si="160"/>
        <v>6</v>
      </c>
      <c r="J1734" s="4">
        <f t="shared" si="161"/>
        <v>144</v>
      </c>
      <c r="K1734" s="4">
        <f t="shared" si="164"/>
        <v>3600</v>
      </c>
      <c r="L1734" s="6">
        <f t="shared" si="165"/>
        <v>454500</v>
      </c>
      <c r="N1734" s="22">
        <f t="shared" si="162"/>
        <v>426.63814737980863</v>
      </c>
      <c r="O1734" s="14">
        <f t="shared" si="163"/>
        <v>337931205.845393</v>
      </c>
      <c r="Q1734" s="22"/>
      <c r="V1734" s="16"/>
      <c r="W1734" s="16"/>
      <c r="X1734" s="16"/>
      <c r="Z1734" s="15"/>
      <c r="AA1734" s="16"/>
      <c r="AB1734" s="3"/>
      <c r="AC1734" s="69"/>
      <c r="AD1734" s="3"/>
      <c r="AF1734" s="29"/>
      <c r="AG1734" s="30"/>
      <c r="AH1734" s="29"/>
      <c r="AI1734" s="29"/>
      <c r="AJ1734" s="31"/>
      <c r="AK1734" s="29"/>
      <c r="AL1734" s="30"/>
    </row>
    <row r="1735" spans="1:38">
      <c r="A1735" s="32">
        <v>41548</v>
      </c>
      <c r="B1735" s="9">
        <v>25</v>
      </c>
      <c r="C1735" s="33">
        <v>127.495375</v>
      </c>
      <c r="D1735" s="34">
        <f t="shared" si="159"/>
        <v>1065.3055822394329</v>
      </c>
      <c r="E1735" s="34">
        <v>148819199.80509201</v>
      </c>
      <c r="F1735" s="3">
        <f>VLOOKUP(A1735,ERCOT_345kv_West_ATC!A:B,2)</f>
        <v>36.049999999999997</v>
      </c>
      <c r="G1735" s="3">
        <f>VLOOKUP(A1735,ERCOT_345kv_West_ATC!G:H,2)</f>
        <v>3.8879999999999999</v>
      </c>
      <c r="I1735" s="5">
        <f t="shared" si="160"/>
        <v>6</v>
      </c>
      <c r="J1735" s="4">
        <f t="shared" si="161"/>
        <v>144</v>
      </c>
      <c r="K1735" s="4">
        <f t="shared" si="164"/>
        <v>3600</v>
      </c>
      <c r="L1735" s="6">
        <f t="shared" si="165"/>
        <v>458983.35</v>
      </c>
      <c r="N1735" s="22">
        <f t="shared" si="162"/>
        <v>430.84665813460566</v>
      </c>
      <c r="O1735" s="14">
        <f t="shared" si="163"/>
        <v>337931205.845393</v>
      </c>
      <c r="Q1735" s="22"/>
      <c r="V1735" s="16"/>
      <c r="W1735" s="16"/>
      <c r="X1735" s="16"/>
      <c r="Z1735" s="15"/>
      <c r="AA1735" s="16"/>
      <c r="AB1735" s="3"/>
      <c r="AC1735" s="69"/>
      <c r="AD1735" s="3"/>
      <c r="AF1735" s="29"/>
      <c r="AG1735" s="30"/>
      <c r="AH1735" s="29"/>
      <c r="AI1735" s="29"/>
      <c r="AJ1735" s="31"/>
      <c r="AK1735" s="29"/>
      <c r="AL1735" s="30"/>
    </row>
    <row r="1736" spans="1:38">
      <c r="A1736" s="32">
        <v>41549</v>
      </c>
      <c r="B1736" s="9">
        <v>25</v>
      </c>
      <c r="C1736" s="33">
        <v>103.71981340000001</v>
      </c>
      <c r="D1736" s="34">
        <f t="shared" si="159"/>
        <v>1065.3055822394329</v>
      </c>
      <c r="E1736" s="34">
        <v>148819199.80509201</v>
      </c>
      <c r="F1736" s="3">
        <f>VLOOKUP(A1736,ERCOT_345kv_West_ATC!A:B,2)</f>
        <v>35.75</v>
      </c>
      <c r="G1736" s="3">
        <f>VLOOKUP(A1736,ERCOT_345kv_West_ATC!G:H,2)</f>
        <v>3.84</v>
      </c>
      <c r="I1736" s="5">
        <f t="shared" si="160"/>
        <v>6</v>
      </c>
      <c r="J1736" s="4">
        <f t="shared" si="161"/>
        <v>144</v>
      </c>
      <c r="K1736" s="4">
        <f t="shared" si="164"/>
        <v>3600</v>
      </c>
      <c r="L1736" s="6">
        <f t="shared" si="165"/>
        <v>373391.32824</v>
      </c>
      <c r="N1736" s="22">
        <f t="shared" si="162"/>
        <v>350.50161612321148</v>
      </c>
      <c r="O1736" s="14">
        <f t="shared" si="163"/>
        <v>337931205.845393</v>
      </c>
      <c r="Q1736" s="22"/>
      <c r="V1736" s="16"/>
      <c r="W1736" s="16"/>
      <c r="X1736" s="16"/>
      <c r="Z1736" s="15"/>
      <c r="AA1736" s="16"/>
      <c r="AB1736" s="3"/>
      <c r="AC1736" s="69"/>
      <c r="AD1736" s="3"/>
      <c r="AF1736" s="29"/>
      <c r="AG1736" s="30"/>
      <c r="AH1736" s="29"/>
      <c r="AI1736" s="29"/>
      <c r="AJ1736" s="31"/>
      <c r="AK1736" s="29"/>
      <c r="AL1736" s="30"/>
    </row>
    <row r="1737" spans="1:38">
      <c r="A1737" s="32">
        <v>41550</v>
      </c>
      <c r="B1737" s="9">
        <v>25</v>
      </c>
      <c r="C1737" s="33">
        <v>117.5716317</v>
      </c>
      <c r="D1737" s="34">
        <f t="shared" si="159"/>
        <v>1065.3055822394329</v>
      </c>
      <c r="E1737" s="34">
        <v>148819199.80509201</v>
      </c>
      <c r="F1737" s="3">
        <f>VLOOKUP(A1737,ERCOT_345kv_West_ATC!A:B,2)</f>
        <v>35.950000000000003</v>
      </c>
      <c r="G1737" s="3">
        <f>VLOOKUP(A1737,ERCOT_345kv_West_ATC!G:H,2)</f>
        <v>3.8170000000000002</v>
      </c>
      <c r="I1737" s="5">
        <f t="shared" si="160"/>
        <v>6</v>
      </c>
      <c r="J1737" s="4">
        <f t="shared" si="161"/>
        <v>144</v>
      </c>
      <c r="K1737" s="4">
        <f t="shared" si="164"/>
        <v>3600</v>
      </c>
      <c r="L1737" s="6">
        <f t="shared" si="165"/>
        <v>423257.87411999999</v>
      </c>
      <c r="N1737" s="22">
        <f t="shared" si="162"/>
        <v>397.3112327359143</v>
      </c>
      <c r="O1737" s="14">
        <f t="shared" si="163"/>
        <v>337931205.845393</v>
      </c>
      <c r="Q1737" s="22"/>
      <c r="V1737" s="16"/>
      <c r="W1737" s="16"/>
      <c r="X1737" s="16"/>
      <c r="Z1737" s="15"/>
      <c r="AA1737" s="16"/>
      <c r="AB1737" s="3"/>
      <c r="AC1737" s="69"/>
      <c r="AD1737" s="3"/>
      <c r="AF1737" s="29"/>
      <c r="AG1737" s="30"/>
      <c r="AH1737" s="29"/>
      <c r="AI1737" s="29"/>
      <c r="AJ1737" s="31"/>
      <c r="AK1737" s="29"/>
      <c r="AL1737" s="30"/>
    </row>
    <row r="1738" spans="1:38">
      <c r="A1738" s="32">
        <v>41551</v>
      </c>
      <c r="B1738" s="9">
        <v>25</v>
      </c>
      <c r="C1738" s="33">
        <v>121.94</v>
      </c>
      <c r="D1738" s="34">
        <f t="shared" si="159"/>
        <v>1065.3055822394329</v>
      </c>
      <c r="E1738" s="34">
        <v>148819199.80509201</v>
      </c>
      <c r="F1738" s="3">
        <f>VLOOKUP(A1738,ERCOT_345kv_West_ATC!A:B,2)</f>
        <v>36.15</v>
      </c>
      <c r="G1738" s="3">
        <f>VLOOKUP(A1738,ERCOT_345kv_West_ATC!G:H,2)</f>
        <v>3.8290000000000002</v>
      </c>
      <c r="I1738" s="5">
        <f t="shared" si="160"/>
        <v>6</v>
      </c>
      <c r="J1738" s="4">
        <f t="shared" si="161"/>
        <v>144</v>
      </c>
      <c r="K1738" s="4">
        <f t="shared" si="164"/>
        <v>3600</v>
      </c>
      <c r="L1738" s="6">
        <f t="shared" si="165"/>
        <v>438984</v>
      </c>
      <c r="N1738" s="22">
        <f t="shared" si="162"/>
        <v>412.07331240787221</v>
      </c>
      <c r="O1738" s="14">
        <f t="shared" si="163"/>
        <v>337931205.845393</v>
      </c>
      <c r="Q1738" s="22"/>
      <c r="V1738" s="16"/>
      <c r="W1738" s="16"/>
      <c r="X1738" s="16"/>
      <c r="Z1738" s="15"/>
      <c r="AA1738" s="16"/>
      <c r="AB1738" s="3"/>
      <c r="AC1738" s="69"/>
      <c r="AD1738" s="3"/>
      <c r="AF1738" s="29"/>
      <c r="AG1738" s="30"/>
      <c r="AH1738" s="29"/>
      <c r="AI1738" s="29"/>
      <c r="AJ1738" s="31"/>
      <c r="AK1738" s="29"/>
      <c r="AL1738" s="30"/>
    </row>
    <row r="1739" spans="1:38">
      <c r="A1739" s="32">
        <v>41552</v>
      </c>
      <c r="B1739" s="9">
        <v>25</v>
      </c>
      <c r="C1739" s="33">
        <v>121.25</v>
      </c>
      <c r="D1739" s="34">
        <f t="shared" si="159"/>
        <v>1065.3055822394329</v>
      </c>
      <c r="E1739" s="34">
        <v>148819199.80509201</v>
      </c>
      <c r="F1739" s="3">
        <f>VLOOKUP(A1739,ERCOT_345kv_West_ATC!A:B,2)</f>
        <v>36.15</v>
      </c>
      <c r="G1739" s="3">
        <f>VLOOKUP(A1739,ERCOT_345kv_West_ATC!G:H,2)</f>
        <v>3.8290000000000002</v>
      </c>
      <c r="I1739" s="5">
        <f t="shared" si="160"/>
        <v>6</v>
      </c>
      <c r="J1739" s="4">
        <f t="shared" si="161"/>
        <v>144</v>
      </c>
      <c r="K1739" s="4">
        <f t="shared" si="164"/>
        <v>3600</v>
      </c>
      <c r="L1739" s="6">
        <f t="shared" si="165"/>
        <v>436500</v>
      </c>
      <c r="N1739" s="22">
        <f t="shared" si="162"/>
        <v>409.74158708753896</v>
      </c>
      <c r="O1739" s="14">
        <f t="shared" si="163"/>
        <v>337931205.845393</v>
      </c>
      <c r="Q1739" s="22"/>
      <c r="V1739" s="16"/>
      <c r="W1739" s="16"/>
      <c r="X1739" s="16"/>
      <c r="Z1739" s="15"/>
      <c r="AA1739" s="16"/>
      <c r="AB1739" s="3"/>
      <c r="AC1739" s="69"/>
      <c r="AD1739" s="3"/>
      <c r="AF1739" s="29"/>
      <c r="AG1739" s="30"/>
      <c r="AH1739" s="29"/>
      <c r="AI1739" s="29"/>
      <c r="AJ1739" s="31"/>
      <c r="AK1739" s="29"/>
      <c r="AL1739" s="30"/>
    </row>
    <row r="1740" spans="1:38">
      <c r="A1740" s="32">
        <v>41553</v>
      </c>
      <c r="B1740" s="9">
        <v>25</v>
      </c>
      <c r="C1740" s="33">
        <v>122.49</v>
      </c>
      <c r="D1740" s="34">
        <f t="shared" si="159"/>
        <v>1354.9486338888219</v>
      </c>
      <c r="E1740" s="34">
        <v>189281249.281032</v>
      </c>
      <c r="F1740" s="3">
        <f>VLOOKUP(A1740,ERCOT_345kv_West_ATC!A:B,2)</f>
        <v>36.15</v>
      </c>
      <c r="G1740" s="3">
        <f>VLOOKUP(A1740,ERCOT_345kv_West_ATC!G:H,2)</f>
        <v>3.8290000000000002</v>
      </c>
      <c r="I1740" s="5">
        <f t="shared" si="160"/>
        <v>6</v>
      </c>
      <c r="J1740" s="4">
        <f t="shared" si="161"/>
        <v>144</v>
      </c>
      <c r="K1740" s="4">
        <f t="shared" si="164"/>
        <v>3600</v>
      </c>
      <c r="L1740" s="6">
        <f t="shared" si="165"/>
        <v>440964</v>
      </c>
      <c r="N1740" s="22">
        <f t="shared" si="162"/>
        <v>325.44702357785661</v>
      </c>
      <c r="O1740" s="14">
        <f t="shared" si="163"/>
        <v>265692728.85774887</v>
      </c>
      <c r="Q1740" s="22"/>
      <c r="V1740" s="16"/>
      <c r="W1740" s="16"/>
      <c r="X1740" s="16"/>
      <c r="Z1740" s="15"/>
      <c r="AA1740" s="16"/>
      <c r="AB1740" s="3"/>
      <c r="AC1740" s="69"/>
      <c r="AD1740" s="3"/>
      <c r="AF1740" s="29"/>
      <c r="AG1740" s="30"/>
      <c r="AH1740" s="29"/>
      <c r="AI1740" s="29"/>
      <c r="AJ1740" s="31"/>
      <c r="AK1740" s="29"/>
      <c r="AL1740" s="30"/>
    </row>
    <row r="1741" spans="1:38">
      <c r="A1741" s="32">
        <v>41554</v>
      </c>
      <c r="B1741" s="9">
        <v>25</v>
      </c>
      <c r="C1741" s="33">
        <v>123.58300199999999</v>
      </c>
      <c r="D1741" s="34">
        <f t="shared" si="159"/>
        <v>1354.9486338888219</v>
      </c>
      <c r="E1741" s="34">
        <v>189281249.281032</v>
      </c>
      <c r="F1741" s="3">
        <f>VLOOKUP(A1741,ERCOT_345kv_West_ATC!A:B,2)</f>
        <v>36.6</v>
      </c>
      <c r="G1741" s="3">
        <f>VLOOKUP(A1741,ERCOT_345kv_West_ATC!G:H,2)</f>
        <v>3.9239999999999999</v>
      </c>
      <c r="I1741" s="5">
        <f t="shared" si="160"/>
        <v>6</v>
      </c>
      <c r="J1741" s="4">
        <f t="shared" si="161"/>
        <v>144</v>
      </c>
      <c r="K1741" s="4">
        <f t="shared" si="164"/>
        <v>3600</v>
      </c>
      <c r="L1741" s="6">
        <f t="shared" si="165"/>
        <v>444898.80719999998</v>
      </c>
      <c r="N1741" s="22">
        <f t="shared" si="162"/>
        <v>328.35105041812636</v>
      </c>
      <c r="O1741" s="14">
        <f t="shared" si="163"/>
        <v>265692728.85774887</v>
      </c>
      <c r="Q1741" s="22"/>
      <c r="V1741" s="16"/>
      <c r="W1741" s="16"/>
      <c r="X1741" s="16"/>
      <c r="Z1741" s="15"/>
      <c r="AA1741" s="16"/>
      <c r="AB1741" s="3"/>
      <c r="AC1741" s="69"/>
      <c r="AD1741" s="3"/>
      <c r="AF1741" s="29"/>
      <c r="AG1741" s="30"/>
      <c r="AH1741" s="29"/>
      <c r="AI1741" s="29"/>
      <c r="AJ1741" s="31"/>
      <c r="AK1741" s="29"/>
      <c r="AL1741" s="30"/>
    </row>
    <row r="1742" spans="1:38">
      <c r="A1742" s="32">
        <v>41555</v>
      </c>
      <c r="B1742" s="9">
        <v>25</v>
      </c>
      <c r="C1742" s="33">
        <v>124.3537978</v>
      </c>
      <c r="D1742" s="34">
        <f t="shared" si="159"/>
        <v>1354.9486338888219</v>
      </c>
      <c r="E1742" s="34">
        <v>189281249.281032</v>
      </c>
      <c r="F1742" s="3">
        <f>VLOOKUP(A1742,ERCOT_345kv_West_ATC!A:B,2)</f>
        <v>36.5</v>
      </c>
      <c r="G1742" s="3">
        <f>VLOOKUP(A1742,ERCOT_345kv_West_ATC!G:H,2)</f>
        <v>3.9860000000000002</v>
      </c>
      <c r="I1742" s="5">
        <f t="shared" si="160"/>
        <v>6</v>
      </c>
      <c r="J1742" s="4">
        <f t="shared" si="161"/>
        <v>144</v>
      </c>
      <c r="K1742" s="4">
        <f t="shared" si="164"/>
        <v>3600</v>
      </c>
      <c r="L1742" s="6">
        <f t="shared" si="165"/>
        <v>447673.67207999999</v>
      </c>
      <c r="N1742" s="22">
        <f t="shared" si="162"/>
        <v>330.39899881306729</v>
      </c>
      <c r="O1742" s="14">
        <f t="shared" si="163"/>
        <v>265692728.85774887</v>
      </c>
      <c r="Q1742" s="22"/>
      <c r="V1742" s="16"/>
      <c r="W1742" s="16"/>
      <c r="X1742" s="16"/>
      <c r="Z1742" s="15"/>
      <c r="AA1742" s="16"/>
      <c r="AB1742" s="3"/>
      <c r="AC1742" s="69"/>
      <c r="AD1742" s="3"/>
      <c r="AF1742" s="29"/>
      <c r="AG1742" s="30"/>
      <c r="AH1742" s="29"/>
      <c r="AI1742" s="29"/>
      <c r="AJ1742" s="31"/>
      <c r="AK1742" s="29"/>
      <c r="AL1742" s="30"/>
    </row>
    <row r="1743" spans="1:38">
      <c r="A1743" s="32">
        <v>41556</v>
      </c>
      <c r="B1743" s="9">
        <v>25</v>
      </c>
      <c r="C1743" s="33">
        <v>125.9</v>
      </c>
      <c r="D1743" s="34">
        <f t="shared" si="159"/>
        <v>1354.9486338888219</v>
      </c>
      <c r="E1743" s="34">
        <v>189281249.281032</v>
      </c>
      <c r="F1743" s="3">
        <f>VLOOKUP(A1743,ERCOT_345kv_West_ATC!A:B,2)</f>
        <v>36.049999999999997</v>
      </c>
      <c r="G1743" s="3">
        <f>VLOOKUP(A1743,ERCOT_345kv_West_ATC!G:H,2)</f>
        <v>3.9649999999999999</v>
      </c>
      <c r="I1743" s="5">
        <f t="shared" si="160"/>
        <v>6</v>
      </c>
      <c r="J1743" s="4">
        <f t="shared" si="161"/>
        <v>144</v>
      </c>
      <c r="K1743" s="4">
        <f t="shared" si="164"/>
        <v>3600</v>
      </c>
      <c r="L1743" s="6">
        <f t="shared" si="165"/>
        <v>453240</v>
      </c>
      <c r="N1743" s="22">
        <f t="shared" si="162"/>
        <v>334.50714563190581</v>
      </c>
      <c r="O1743" s="14">
        <f t="shared" si="163"/>
        <v>265692728.85774887</v>
      </c>
      <c r="Q1743" s="22"/>
      <c r="V1743" s="16"/>
      <c r="W1743" s="16"/>
      <c r="X1743" s="16"/>
      <c r="Z1743" s="15"/>
      <c r="AA1743" s="16"/>
      <c r="AB1743" s="3"/>
      <c r="AC1743" s="69"/>
      <c r="AD1743" s="3"/>
      <c r="AF1743" s="29"/>
      <c r="AG1743" s="30"/>
      <c r="AH1743" s="29"/>
      <c r="AI1743" s="29"/>
      <c r="AJ1743" s="31"/>
      <c r="AK1743" s="29"/>
      <c r="AL1743" s="30"/>
    </row>
    <row r="1744" spans="1:38">
      <c r="A1744" s="32">
        <v>41557</v>
      </c>
      <c r="B1744" s="9">
        <v>25</v>
      </c>
      <c r="C1744" s="33">
        <v>126.8</v>
      </c>
      <c r="D1744" s="34">
        <f t="shared" si="159"/>
        <v>1354.9486338888219</v>
      </c>
      <c r="E1744" s="34">
        <v>189281249.281032</v>
      </c>
      <c r="F1744" s="3">
        <f>VLOOKUP(A1744,ERCOT_345kv_West_ATC!A:B,2)</f>
        <v>35.65</v>
      </c>
      <c r="G1744" s="3">
        <f>VLOOKUP(A1744,ERCOT_345kv_West_ATC!G:H,2)</f>
        <v>3.9910000000000001</v>
      </c>
      <c r="I1744" s="5">
        <f t="shared" si="160"/>
        <v>6</v>
      </c>
      <c r="J1744" s="4">
        <f t="shared" si="161"/>
        <v>144</v>
      </c>
      <c r="K1744" s="4">
        <f t="shared" si="164"/>
        <v>3600</v>
      </c>
      <c r="L1744" s="6">
        <f t="shared" si="165"/>
        <v>456480</v>
      </c>
      <c r="N1744" s="22">
        <f t="shared" si="162"/>
        <v>336.89838019162556</v>
      </c>
      <c r="O1744" s="14">
        <f t="shared" si="163"/>
        <v>265692728.85774887</v>
      </c>
      <c r="Q1744" s="22"/>
      <c r="V1744" s="16"/>
      <c r="W1744" s="16"/>
      <c r="X1744" s="16"/>
      <c r="Z1744" s="15"/>
      <c r="AA1744" s="16"/>
      <c r="AB1744" s="3"/>
      <c r="AC1744" s="69"/>
      <c r="AD1744" s="3"/>
      <c r="AF1744" s="29"/>
      <c r="AG1744" s="30"/>
      <c r="AH1744" s="29"/>
      <c r="AI1744" s="29"/>
      <c r="AJ1744" s="31"/>
      <c r="AK1744" s="29"/>
      <c r="AL1744" s="30"/>
    </row>
    <row r="1745" spans="1:38">
      <c r="A1745" s="32">
        <v>41558</v>
      </c>
      <c r="B1745" s="9">
        <v>25</v>
      </c>
      <c r="C1745" s="33">
        <v>127.40281330000001</v>
      </c>
      <c r="D1745" s="34">
        <f t="shared" si="159"/>
        <v>1354.9486338888219</v>
      </c>
      <c r="E1745" s="34">
        <v>189281249.281032</v>
      </c>
      <c r="F1745" s="3">
        <f>VLOOKUP(A1745,ERCOT_345kv_West_ATC!A:B,2)</f>
        <v>36.1</v>
      </c>
      <c r="G1745" s="3">
        <f>VLOOKUP(A1745,ERCOT_345kv_West_ATC!G:H,2)</f>
        <v>4.03</v>
      </c>
      <c r="I1745" s="5">
        <f t="shared" si="160"/>
        <v>6</v>
      </c>
      <c r="J1745" s="4">
        <f t="shared" si="161"/>
        <v>144</v>
      </c>
      <c r="K1745" s="4">
        <f t="shared" si="164"/>
        <v>3600</v>
      </c>
      <c r="L1745" s="6">
        <f t="shared" si="165"/>
        <v>458650.12788000004</v>
      </c>
      <c r="N1745" s="22">
        <f t="shared" si="162"/>
        <v>338.50001129831304</v>
      </c>
      <c r="O1745" s="14">
        <f t="shared" si="163"/>
        <v>265692728.85774887</v>
      </c>
      <c r="Q1745" s="22"/>
      <c r="V1745" s="16"/>
      <c r="W1745" s="16"/>
      <c r="X1745" s="16"/>
      <c r="Z1745" s="15"/>
      <c r="AA1745" s="16"/>
      <c r="AB1745" s="3"/>
      <c r="AC1745" s="69"/>
      <c r="AD1745" s="3"/>
      <c r="AF1745" s="29"/>
      <c r="AG1745" s="30"/>
      <c r="AH1745" s="29"/>
      <c r="AI1745" s="29"/>
      <c r="AJ1745" s="31"/>
      <c r="AK1745" s="29"/>
      <c r="AL1745" s="30"/>
    </row>
    <row r="1746" spans="1:38">
      <c r="A1746" s="32">
        <v>41559</v>
      </c>
      <c r="B1746" s="9">
        <v>25</v>
      </c>
      <c r="C1746" s="33">
        <v>127.6640177</v>
      </c>
      <c r="D1746" s="34">
        <f t="shared" si="159"/>
        <v>1354.9486338888219</v>
      </c>
      <c r="E1746" s="34">
        <v>189281249.281032</v>
      </c>
      <c r="F1746" s="3">
        <f>VLOOKUP(A1746,ERCOT_345kv_West_ATC!A:B,2)</f>
        <v>36.1</v>
      </c>
      <c r="G1746" s="3">
        <f>VLOOKUP(A1746,ERCOT_345kv_West_ATC!G:H,2)</f>
        <v>4.03</v>
      </c>
      <c r="I1746" s="5">
        <f t="shared" si="160"/>
        <v>6</v>
      </c>
      <c r="J1746" s="4">
        <f t="shared" si="161"/>
        <v>144</v>
      </c>
      <c r="K1746" s="4">
        <f t="shared" si="164"/>
        <v>3600</v>
      </c>
      <c r="L1746" s="6">
        <f t="shared" si="165"/>
        <v>459590.46372</v>
      </c>
      <c r="N1746" s="22">
        <f t="shared" si="162"/>
        <v>339.19401239656952</v>
      </c>
      <c r="O1746" s="14">
        <f t="shared" si="163"/>
        <v>265692728.85774887</v>
      </c>
      <c r="Q1746" s="22"/>
      <c r="V1746" s="16"/>
      <c r="W1746" s="16"/>
      <c r="X1746" s="16"/>
      <c r="Z1746" s="15"/>
      <c r="AA1746" s="16"/>
      <c r="AB1746" s="3"/>
      <c r="AC1746" s="69"/>
      <c r="AD1746" s="3"/>
      <c r="AF1746" s="29"/>
      <c r="AG1746" s="30"/>
      <c r="AH1746" s="29"/>
      <c r="AI1746" s="29"/>
      <c r="AJ1746" s="31"/>
      <c r="AK1746" s="29"/>
      <c r="AL1746" s="30"/>
    </row>
    <row r="1747" spans="1:38">
      <c r="A1747" s="32">
        <v>41560</v>
      </c>
      <c r="B1747" s="9">
        <v>25</v>
      </c>
      <c r="C1747" s="33">
        <v>132.5467989</v>
      </c>
      <c r="D1747" s="34">
        <f t="shared" si="159"/>
        <v>1354.9486338888219</v>
      </c>
      <c r="E1747" s="34">
        <v>189281249.281032</v>
      </c>
      <c r="F1747" s="3">
        <f>VLOOKUP(A1747,ERCOT_345kv_West_ATC!A:B,2)</f>
        <v>36.1</v>
      </c>
      <c r="G1747" s="3">
        <f>VLOOKUP(A1747,ERCOT_345kv_West_ATC!G:H,2)</f>
        <v>4.03</v>
      </c>
      <c r="I1747" s="5">
        <f t="shared" si="160"/>
        <v>6</v>
      </c>
      <c r="J1747" s="4">
        <f t="shared" si="161"/>
        <v>144</v>
      </c>
      <c r="K1747" s="4">
        <f t="shared" si="164"/>
        <v>3600</v>
      </c>
      <c r="L1747" s="6">
        <f t="shared" si="165"/>
        <v>477168.47603999998</v>
      </c>
      <c r="N1747" s="22">
        <f t="shared" si="162"/>
        <v>352.16720701100263</v>
      </c>
      <c r="O1747" s="14">
        <f t="shared" si="163"/>
        <v>265692728.85774887</v>
      </c>
      <c r="Q1747" s="22"/>
      <c r="V1747" s="16"/>
      <c r="W1747" s="16"/>
      <c r="X1747" s="16"/>
      <c r="Z1747" s="15"/>
      <c r="AA1747" s="16"/>
      <c r="AB1747" s="3"/>
      <c r="AC1747" s="69"/>
      <c r="AD1747" s="3"/>
      <c r="AF1747" s="29"/>
      <c r="AG1747" s="30"/>
      <c r="AH1747" s="29"/>
      <c r="AI1747" s="29"/>
      <c r="AJ1747" s="31"/>
      <c r="AK1747" s="29"/>
      <c r="AL1747" s="30"/>
    </row>
    <row r="1748" spans="1:38">
      <c r="A1748" s="32">
        <v>41561</v>
      </c>
      <c r="B1748" s="9">
        <v>25</v>
      </c>
      <c r="C1748" s="33">
        <v>135.36291349999999</v>
      </c>
      <c r="D1748" s="34">
        <f t="shared" si="159"/>
        <v>1354.9486338888219</v>
      </c>
      <c r="E1748" s="34">
        <v>189281249.281032</v>
      </c>
      <c r="F1748" s="3">
        <f>VLOOKUP(A1748,ERCOT_345kv_West_ATC!A:B,2)</f>
        <v>36.049999999999997</v>
      </c>
      <c r="G1748" s="3">
        <f>VLOOKUP(A1748,ERCOT_345kv_West_ATC!G:H,2)</f>
        <v>4.0629999999999997</v>
      </c>
      <c r="I1748" s="5">
        <f t="shared" si="160"/>
        <v>6</v>
      </c>
      <c r="J1748" s="4">
        <f t="shared" si="161"/>
        <v>144</v>
      </c>
      <c r="K1748" s="4">
        <f t="shared" si="164"/>
        <v>3600</v>
      </c>
      <c r="L1748" s="6">
        <f t="shared" si="165"/>
        <v>487306.48859999998</v>
      </c>
      <c r="N1748" s="22">
        <f t="shared" si="162"/>
        <v>359.64941873950414</v>
      </c>
      <c r="O1748" s="14">
        <f t="shared" si="163"/>
        <v>265692728.85774887</v>
      </c>
      <c r="Q1748" s="22"/>
      <c r="V1748" s="16"/>
      <c r="W1748" s="16"/>
      <c r="X1748" s="16"/>
      <c r="Z1748" s="15"/>
      <c r="AA1748" s="16"/>
      <c r="AB1748" s="3"/>
      <c r="AC1748" s="69"/>
      <c r="AD1748" s="3"/>
      <c r="AF1748" s="29"/>
      <c r="AG1748" s="30"/>
      <c r="AH1748" s="29"/>
      <c r="AI1748" s="29"/>
      <c r="AJ1748" s="31"/>
      <c r="AK1748" s="29"/>
      <c r="AL1748" s="30"/>
    </row>
    <row r="1749" spans="1:38">
      <c r="A1749" s="32">
        <v>41562</v>
      </c>
      <c r="B1749" s="9">
        <v>25</v>
      </c>
      <c r="C1749" s="33">
        <v>144.0370096</v>
      </c>
      <c r="D1749" s="34">
        <f t="shared" si="159"/>
        <v>1354.9486338888219</v>
      </c>
      <c r="E1749" s="34">
        <v>189281249.281032</v>
      </c>
      <c r="F1749" s="3">
        <f>VLOOKUP(A1749,ERCOT_345kv_West_ATC!A:B,2)</f>
        <v>35.700000000000003</v>
      </c>
      <c r="G1749" s="3">
        <f>VLOOKUP(A1749,ERCOT_345kv_West_ATC!G:H,2)</f>
        <v>4.032</v>
      </c>
      <c r="I1749" s="5">
        <f t="shared" si="160"/>
        <v>6</v>
      </c>
      <c r="J1749" s="4">
        <f t="shared" si="161"/>
        <v>144</v>
      </c>
      <c r="K1749" s="4">
        <f t="shared" si="164"/>
        <v>3600</v>
      </c>
      <c r="L1749" s="6">
        <f t="shared" si="165"/>
        <v>518533.23456000001</v>
      </c>
      <c r="N1749" s="22">
        <f t="shared" si="162"/>
        <v>382.69586137133774</v>
      </c>
      <c r="O1749" s="14">
        <f t="shared" si="163"/>
        <v>265692728.85774887</v>
      </c>
      <c r="Q1749" s="22"/>
      <c r="V1749" s="16"/>
      <c r="W1749" s="16"/>
      <c r="X1749" s="16"/>
      <c r="Z1749" s="15"/>
      <c r="AA1749" s="16"/>
      <c r="AB1749" s="3"/>
      <c r="AC1749" s="69"/>
      <c r="AD1749" s="3"/>
      <c r="AF1749" s="29"/>
      <c r="AG1749" s="30"/>
      <c r="AH1749" s="29"/>
      <c r="AI1749" s="29"/>
      <c r="AJ1749" s="31"/>
      <c r="AK1749" s="29"/>
      <c r="AL1749" s="30"/>
    </row>
    <row r="1750" spans="1:38">
      <c r="A1750" s="32">
        <v>41563</v>
      </c>
      <c r="B1750" s="9">
        <v>25</v>
      </c>
      <c r="C1750" s="33">
        <v>137.72595190000001</v>
      </c>
      <c r="D1750" s="34">
        <f t="shared" si="159"/>
        <v>1916.5241782451944</v>
      </c>
      <c r="E1750" s="34">
        <v>267731249.48242101</v>
      </c>
      <c r="F1750" s="3">
        <f>VLOOKUP(A1750,ERCOT_345kv_West_ATC!A:B,2)</f>
        <v>35.5</v>
      </c>
      <c r="G1750" s="3">
        <f>VLOOKUP(A1750,ERCOT_345kv_West_ATC!G:H,2)</f>
        <v>4</v>
      </c>
      <c r="I1750" s="5">
        <f t="shared" si="160"/>
        <v>6</v>
      </c>
      <c r="J1750" s="4">
        <f t="shared" si="161"/>
        <v>144</v>
      </c>
      <c r="K1750" s="4">
        <f t="shared" si="164"/>
        <v>3600</v>
      </c>
      <c r="L1750" s="6">
        <f t="shared" si="165"/>
        <v>495813.42684000003</v>
      </c>
      <c r="N1750" s="22">
        <f t="shared" si="162"/>
        <v>258.70449873164455</v>
      </c>
      <c r="O1750" s="14">
        <f t="shared" si="163"/>
        <v>187840051.32125324</v>
      </c>
      <c r="Q1750" s="22"/>
      <c r="V1750" s="16"/>
      <c r="W1750" s="16"/>
      <c r="X1750" s="16"/>
      <c r="Z1750" s="15"/>
      <c r="AA1750" s="16"/>
      <c r="AB1750" s="3"/>
      <c r="AC1750" s="69"/>
      <c r="AD1750" s="3"/>
      <c r="AF1750" s="29"/>
      <c r="AG1750" s="30"/>
      <c r="AH1750" s="29"/>
      <c r="AI1750" s="29"/>
      <c r="AJ1750" s="31"/>
      <c r="AK1750" s="29"/>
      <c r="AL1750" s="30"/>
    </row>
    <row r="1751" spans="1:38">
      <c r="A1751" s="32">
        <v>41564</v>
      </c>
      <c r="B1751" s="9">
        <v>25</v>
      </c>
      <c r="C1751" s="33">
        <v>143.92508269999999</v>
      </c>
      <c r="D1751" s="34">
        <f t="shared" si="159"/>
        <v>1916.5241782451944</v>
      </c>
      <c r="E1751" s="34">
        <v>267731249.48242101</v>
      </c>
      <c r="F1751" s="3">
        <f>VLOOKUP(A1751,ERCOT_345kv_West_ATC!A:B,2)</f>
        <v>35.799999999999997</v>
      </c>
      <c r="G1751" s="3">
        <f>VLOOKUP(A1751,ERCOT_345kv_West_ATC!G:H,2)</f>
        <v>3.9820000000000002</v>
      </c>
      <c r="I1751" s="5">
        <f t="shared" si="160"/>
        <v>6</v>
      </c>
      <c r="J1751" s="4">
        <f t="shared" si="161"/>
        <v>144</v>
      </c>
      <c r="K1751" s="4">
        <f t="shared" si="164"/>
        <v>3600</v>
      </c>
      <c r="L1751" s="6">
        <f t="shared" si="165"/>
        <v>518130.29771999997</v>
      </c>
      <c r="N1751" s="22">
        <f t="shared" si="162"/>
        <v>270.34894920783614</v>
      </c>
      <c r="O1751" s="14">
        <f t="shared" si="163"/>
        <v>187840051.32125324</v>
      </c>
      <c r="Q1751" s="22"/>
      <c r="V1751" s="16"/>
      <c r="W1751" s="16"/>
      <c r="X1751" s="16"/>
      <c r="Z1751" s="15"/>
      <c r="AA1751" s="16"/>
      <c r="AB1751" s="3"/>
      <c r="AC1751" s="69"/>
      <c r="AD1751" s="3"/>
      <c r="AF1751" s="29"/>
      <c r="AG1751" s="30"/>
      <c r="AH1751" s="29"/>
      <c r="AI1751" s="29"/>
      <c r="AJ1751" s="31"/>
      <c r="AK1751" s="29"/>
      <c r="AL1751" s="30"/>
    </row>
    <row r="1752" spans="1:38">
      <c r="A1752" s="32">
        <v>41565</v>
      </c>
      <c r="B1752" s="9">
        <v>25</v>
      </c>
      <c r="C1752" s="33">
        <v>152.88999999999999</v>
      </c>
      <c r="D1752" s="34">
        <f t="shared" si="159"/>
        <v>1916.5241782451944</v>
      </c>
      <c r="E1752" s="34">
        <v>267731249.48242101</v>
      </c>
      <c r="F1752" s="3">
        <f>VLOOKUP(A1752,ERCOT_345kv_West_ATC!A:B,2)</f>
        <v>36.549999999999997</v>
      </c>
      <c r="G1752" s="3">
        <f>VLOOKUP(A1752,ERCOT_345kv_West_ATC!G:H,2)</f>
        <v>3.9980000000000002</v>
      </c>
      <c r="I1752" s="5">
        <f t="shared" si="160"/>
        <v>6</v>
      </c>
      <c r="J1752" s="4">
        <f t="shared" si="161"/>
        <v>144</v>
      </c>
      <c r="K1752" s="4">
        <f t="shared" si="164"/>
        <v>3600</v>
      </c>
      <c r="L1752" s="6">
        <f t="shared" si="165"/>
        <v>550404</v>
      </c>
      <c r="N1752" s="22">
        <f t="shared" si="162"/>
        <v>287.18865446506408</v>
      </c>
      <c r="O1752" s="14">
        <f t="shared" si="163"/>
        <v>187840051.32125324</v>
      </c>
      <c r="Q1752" s="22"/>
      <c r="V1752" s="16"/>
      <c r="W1752" s="16"/>
      <c r="X1752" s="16"/>
      <c r="Z1752" s="15"/>
      <c r="AA1752" s="16"/>
      <c r="AB1752" s="3"/>
      <c r="AC1752" s="69"/>
      <c r="AD1752" s="3"/>
      <c r="AF1752" s="29"/>
      <c r="AG1752" s="30"/>
      <c r="AH1752" s="29"/>
      <c r="AI1752" s="29"/>
      <c r="AJ1752" s="31"/>
      <c r="AK1752" s="29"/>
      <c r="AL1752" s="30"/>
    </row>
    <row r="1753" spans="1:38">
      <c r="A1753" s="32">
        <v>41566</v>
      </c>
      <c r="B1753" s="9">
        <v>25</v>
      </c>
      <c r="C1753" s="33">
        <v>166</v>
      </c>
      <c r="D1753" s="34">
        <f t="shared" si="159"/>
        <v>1916.5241782451944</v>
      </c>
      <c r="E1753" s="34">
        <v>267731249.48242101</v>
      </c>
      <c r="F1753" s="3">
        <f>VLOOKUP(A1753,ERCOT_345kv_West_ATC!A:B,2)</f>
        <v>36.549999999999997</v>
      </c>
      <c r="G1753" s="3">
        <f>VLOOKUP(A1753,ERCOT_345kv_West_ATC!G:H,2)</f>
        <v>3.9980000000000002</v>
      </c>
      <c r="I1753" s="5">
        <f t="shared" si="160"/>
        <v>6</v>
      </c>
      <c r="J1753" s="4">
        <f t="shared" si="161"/>
        <v>144</v>
      </c>
      <c r="K1753" s="4">
        <f t="shared" si="164"/>
        <v>3600</v>
      </c>
      <c r="L1753" s="6">
        <f t="shared" si="165"/>
        <v>597600</v>
      </c>
      <c r="N1753" s="22">
        <f t="shared" si="162"/>
        <v>311.81448519328035</v>
      </c>
      <c r="O1753" s="14">
        <f t="shared" si="163"/>
        <v>187840051.32125324</v>
      </c>
      <c r="Q1753" s="22"/>
      <c r="V1753" s="16"/>
      <c r="W1753" s="16"/>
      <c r="X1753" s="16"/>
      <c r="Z1753" s="15"/>
      <c r="AA1753" s="16"/>
      <c r="AB1753" s="3"/>
      <c r="AC1753" s="69"/>
      <c r="AD1753" s="3"/>
      <c r="AF1753" s="29"/>
      <c r="AG1753" s="30"/>
      <c r="AH1753" s="29"/>
      <c r="AI1753" s="29"/>
      <c r="AJ1753" s="31"/>
      <c r="AK1753" s="29"/>
      <c r="AL1753" s="30"/>
    </row>
    <row r="1754" spans="1:38">
      <c r="A1754" s="32">
        <v>41567</v>
      </c>
      <c r="B1754" s="9">
        <v>25</v>
      </c>
      <c r="C1754" s="33">
        <v>166.57740279999999</v>
      </c>
      <c r="D1754" s="34">
        <f t="shared" si="159"/>
        <v>1916.5241782451944</v>
      </c>
      <c r="E1754" s="34">
        <v>267731249.48242101</v>
      </c>
      <c r="F1754" s="3">
        <f>VLOOKUP(A1754,ERCOT_345kv_West_ATC!A:B,2)</f>
        <v>36.549999999999997</v>
      </c>
      <c r="G1754" s="3">
        <f>VLOOKUP(A1754,ERCOT_345kv_West_ATC!G:H,2)</f>
        <v>3.9980000000000002</v>
      </c>
      <c r="I1754" s="5">
        <f t="shared" si="160"/>
        <v>6</v>
      </c>
      <c r="J1754" s="4">
        <f t="shared" si="161"/>
        <v>144</v>
      </c>
      <c r="K1754" s="4">
        <f t="shared" si="164"/>
        <v>3600</v>
      </c>
      <c r="L1754" s="6">
        <f t="shared" si="165"/>
        <v>599678.65007999993</v>
      </c>
      <c r="N1754" s="22">
        <f t="shared" si="162"/>
        <v>312.89907890913071</v>
      </c>
      <c r="O1754" s="14">
        <f t="shared" si="163"/>
        <v>187840051.32125324</v>
      </c>
      <c r="Q1754" s="22"/>
      <c r="V1754" s="16"/>
      <c r="W1754" s="16"/>
      <c r="X1754" s="16"/>
      <c r="Z1754" s="15"/>
      <c r="AA1754" s="16"/>
      <c r="AB1754" s="3"/>
      <c r="AC1754" s="69"/>
      <c r="AD1754" s="3"/>
      <c r="AF1754" s="29"/>
      <c r="AG1754" s="30"/>
      <c r="AH1754" s="29"/>
      <c r="AI1754" s="29"/>
      <c r="AJ1754" s="31"/>
      <c r="AK1754" s="29"/>
      <c r="AL1754" s="30"/>
    </row>
    <row r="1755" spans="1:38">
      <c r="A1755" s="32">
        <v>41568</v>
      </c>
      <c r="B1755" s="9">
        <v>25</v>
      </c>
      <c r="C1755" s="33">
        <v>180.0421455</v>
      </c>
      <c r="D1755" s="34">
        <f t="shared" si="159"/>
        <v>1916.5241782451944</v>
      </c>
      <c r="E1755" s="34">
        <v>267731249.48242101</v>
      </c>
      <c r="F1755" s="3">
        <f>VLOOKUP(A1755,ERCOT_345kv_West_ATC!A:B,2)</f>
        <v>35.85</v>
      </c>
      <c r="G1755" s="3">
        <f>VLOOKUP(A1755,ERCOT_345kv_West_ATC!G:H,2)</f>
        <v>3.911</v>
      </c>
      <c r="I1755" s="5">
        <f t="shared" si="160"/>
        <v>6</v>
      </c>
      <c r="J1755" s="4">
        <f t="shared" si="161"/>
        <v>144</v>
      </c>
      <c r="K1755" s="4">
        <f t="shared" si="164"/>
        <v>3600</v>
      </c>
      <c r="L1755" s="6">
        <f t="shared" si="165"/>
        <v>648151.72380000004</v>
      </c>
      <c r="N1755" s="22">
        <f t="shared" si="162"/>
        <v>338.19125850708542</v>
      </c>
      <c r="O1755" s="14">
        <f t="shared" si="163"/>
        <v>187840051.32125324</v>
      </c>
      <c r="Q1755" s="22"/>
      <c r="V1755" s="16"/>
      <c r="W1755" s="16"/>
      <c r="X1755" s="16"/>
      <c r="Z1755" s="15"/>
      <c r="AA1755" s="16"/>
      <c r="AB1755" s="3"/>
      <c r="AC1755" s="69"/>
      <c r="AD1755" s="3"/>
      <c r="AF1755" s="29"/>
      <c r="AG1755" s="30"/>
      <c r="AH1755" s="29"/>
      <c r="AI1755" s="29"/>
      <c r="AJ1755" s="31"/>
      <c r="AK1755" s="29"/>
      <c r="AL1755" s="30"/>
    </row>
    <row r="1756" spans="1:38">
      <c r="A1756" s="32">
        <v>41569</v>
      </c>
      <c r="B1756" s="9">
        <v>25</v>
      </c>
      <c r="C1756" s="33">
        <v>189.671875</v>
      </c>
      <c r="D1756" s="34">
        <f t="shared" si="159"/>
        <v>1916.5241782451944</v>
      </c>
      <c r="E1756" s="34">
        <v>267731249.48242101</v>
      </c>
      <c r="F1756" s="3">
        <f>VLOOKUP(A1756,ERCOT_345kv_West_ATC!A:B,2)</f>
        <v>35.950000000000003</v>
      </c>
      <c r="G1756" s="3">
        <f>VLOOKUP(A1756,ERCOT_345kv_West_ATC!G:H,2)</f>
        <v>3.8420000000000001</v>
      </c>
      <c r="I1756" s="5">
        <f t="shared" si="160"/>
        <v>6</v>
      </c>
      <c r="J1756" s="4">
        <f t="shared" si="161"/>
        <v>144</v>
      </c>
      <c r="K1756" s="4">
        <f t="shared" si="164"/>
        <v>3600</v>
      </c>
      <c r="L1756" s="6">
        <f t="shared" si="165"/>
        <v>682818.75</v>
      </c>
      <c r="N1756" s="22">
        <f t="shared" si="162"/>
        <v>356.2797473419833</v>
      </c>
      <c r="O1756" s="14">
        <f t="shared" si="163"/>
        <v>187840051.32125324</v>
      </c>
      <c r="Q1756" s="22"/>
      <c r="V1756" s="16"/>
      <c r="W1756" s="16"/>
      <c r="X1756" s="16"/>
      <c r="Z1756" s="15"/>
      <c r="AA1756" s="16"/>
      <c r="AB1756" s="3"/>
      <c r="AC1756" s="69"/>
      <c r="AD1756" s="3"/>
      <c r="AF1756" s="29"/>
      <c r="AG1756" s="30"/>
      <c r="AH1756" s="29"/>
      <c r="AI1756" s="29"/>
      <c r="AJ1756" s="31"/>
      <c r="AK1756" s="29"/>
      <c r="AL1756" s="30"/>
    </row>
    <row r="1757" spans="1:38">
      <c r="A1757" s="32">
        <v>41570</v>
      </c>
      <c r="B1757" s="9">
        <v>25</v>
      </c>
      <c r="C1757" s="33">
        <v>203.67647210000001</v>
      </c>
      <c r="D1757" s="34">
        <f t="shared" si="159"/>
        <v>1916.5241782451944</v>
      </c>
      <c r="E1757" s="34">
        <v>267731249.48242101</v>
      </c>
      <c r="F1757" s="3">
        <f>VLOOKUP(A1757,ERCOT_345kv_West_ATC!A:B,2)</f>
        <v>36.049999999999997</v>
      </c>
      <c r="G1757" s="3">
        <f>VLOOKUP(A1757,ERCOT_345kv_West_ATC!G:H,2)</f>
        <v>3.8580000000000001</v>
      </c>
      <c r="I1757" s="5">
        <f t="shared" si="160"/>
        <v>6</v>
      </c>
      <c r="J1757" s="4">
        <f t="shared" si="161"/>
        <v>144</v>
      </c>
      <c r="K1757" s="4">
        <f t="shared" si="164"/>
        <v>3600</v>
      </c>
      <c r="L1757" s="6">
        <f t="shared" si="165"/>
        <v>733235.29956000007</v>
      </c>
      <c r="N1757" s="22">
        <f t="shared" si="162"/>
        <v>382.58598972195807</v>
      </c>
      <c r="O1757" s="14">
        <f t="shared" si="163"/>
        <v>187840051.32125324</v>
      </c>
      <c r="Q1757" s="22"/>
      <c r="V1757" s="16"/>
      <c r="W1757" s="16"/>
      <c r="X1757" s="16"/>
      <c r="Z1757" s="15"/>
      <c r="AA1757" s="16"/>
      <c r="AB1757" s="3"/>
      <c r="AC1757" s="69"/>
      <c r="AD1757" s="3"/>
      <c r="AF1757" s="29"/>
      <c r="AG1757" s="30"/>
      <c r="AH1757" s="29"/>
      <c r="AI1757" s="29"/>
      <c r="AJ1757" s="31"/>
      <c r="AK1757" s="29"/>
      <c r="AL1757" s="30"/>
    </row>
    <row r="1758" spans="1:38">
      <c r="A1758" s="32">
        <v>41571</v>
      </c>
      <c r="B1758" s="9">
        <v>25</v>
      </c>
      <c r="C1758" s="33">
        <v>194.2056705</v>
      </c>
      <c r="D1758" s="34">
        <f t="shared" si="159"/>
        <v>1916.5241782451944</v>
      </c>
      <c r="E1758" s="34">
        <v>267731249.48242101</v>
      </c>
      <c r="F1758" s="3">
        <f>VLOOKUP(A1758,ERCOT_345kv_West_ATC!A:B,2)</f>
        <v>36.15</v>
      </c>
      <c r="G1758" s="3">
        <f>VLOOKUP(A1758,ERCOT_345kv_West_ATC!G:H,2)</f>
        <v>3.87</v>
      </c>
      <c r="I1758" s="5">
        <f t="shared" si="160"/>
        <v>6</v>
      </c>
      <c r="J1758" s="4">
        <f t="shared" si="161"/>
        <v>144</v>
      </c>
      <c r="K1758" s="4">
        <f t="shared" si="164"/>
        <v>3600</v>
      </c>
      <c r="L1758" s="6">
        <f t="shared" si="165"/>
        <v>699140.41379999998</v>
      </c>
      <c r="N1758" s="22">
        <f t="shared" si="162"/>
        <v>364.79603113598392</v>
      </c>
      <c r="O1758" s="14">
        <f t="shared" si="163"/>
        <v>187840051.32125324</v>
      </c>
      <c r="Q1758" s="22"/>
      <c r="V1758" s="16"/>
      <c r="W1758" s="16"/>
      <c r="X1758" s="16"/>
      <c r="Z1758" s="15"/>
      <c r="AA1758" s="16"/>
      <c r="AB1758" s="3"/>
      <c r="AC1758" s="69"/>
      <c r="AD1758" s="3"/>
      <c r="AF1758" s="29"/>
      <c r="AG1758" s="30"/>
      <c r="AH1758" s="29"/>
      <c r="AI1758" s="29"/>
      <c r="AJ1758" s="31"/>
      <c r="AK1758" s="29"/>
      <c r="AL1758" s="30"/>
    </row>
    <row r="1759" spans="1:38">
      <c r="A1759" s="32">
        <v>41572</v>
      </c>
      <c r="B1759" s="9">
        <v>25</v>
      </c>
      <c r="C1759" s="33">
        <v>187.41013910000001</v>
      </c>
      <c r="D1759" s="34">
        <f t="shared" si="159"/>
        <v>1916.5241782451944</v>
      </c>
      <c r="E1759" s="34">
        <v>267731249.48242101</v>
      </c>
      <c r="F1759" s="3">
        <f>VLOOKUP(A1759,ERCOT_345kv_West_ATC!A:B,2)</f>
        <v>36.25</v>
      </c>
      <c r="G1759" s="3">
        <f>VLOOKUP(A1759,ERCOT_345kv_West_ATC!G:H,2)</f>
        <v>3.9209999999999998</v>
      </c>
      <c r="I1759" s="5">
        <f t="shared" si="160"/>
        <v>6</v>
      </c>
      <c r="J1759" s="4">
        <f t="shared" si="161"/>
        <v>144</v>
      </c>
      <c r="K1759" s="4">
        <f t="shared" si="164"/>
        <v>3600</v>
      </c>
      <c r="L1759" s="6">
        <f t="shared" si="165"/>
        <v>674676.50076000008</v>
      </c>
      <c r="N1759" s="22">
        <f t="shared" si="162"/>
        <v>352.03130146667212</v>
      </c>
      <c r="O1759" s="14">
        <f t="shared" si="163"/>
        <v>187840051.32125324</v>
      </c>
      <c r="Q1759" s="22"/>
      <c r="V1759" s="16"/>
      <c r="W1759" s="16"/>
      <c r="X1759" s="16"/>
      <c r="Z1759" s="15"/>
      <c r="AA1759" s="16"/>
      <c r="AB1759" s="3"/>
      <c r="AC1759" s="69"/>
      <c r="AD1759" s="3"/>
      <c r="AF1759" s="29"/>
      <c r="AG1759" s="30"/>
      <c r="AH1759" s="29"/>
      <c r="AI1759" s="29"/>
      <c r="AJ1759" s="31"/>
      <c r="AK1759" s="29"/>
      <c r="AL1759" s="30"/>
    </row>
    <row r="1760" spans="1:38">
      <c r="A1760" s="32">
        <v>41573</v>
      </c>
      <c r="B1760" s="9">
        <v>25</v>
      </c>
      <c r="C1760" s="33">
        <v>179.56</v>
      </c>
      <c r="D1760" s="34">
        <f t="shared" si="159"/>
        <v>2798.4199637841093</v>
      </c>
      <c r="E1760" s="34">
        <v>390928787.63808501</v>
      </c>
      <c r="F1760" s="3">
        <f>VLOOKUP(A1760,ERCOT_345kv_West_ATC!A:B,2)</f>
        <v>36.25</v>
      </c>
      <c r="G1760" s="3">
        <f>VLOOKUP(A1760,ERCOT_345kv_West_ATC!G:H,2)</f>
        <v>3.9209999999999998</v>
      </c>
      <c r="I1760" s="5">
        <f t="shared" si="160"/>
        <v>6</v>
      </c>
      <c r="J1760" s="4">
        <f t="shared" si="161"/>
        <v>144</v>
      </c>
      <c r="K1760" s="4">
        <f t="shared" si="164"/>
        <v>3600</v>
      </c>
      <c r="L1760" s="6">
        <f t="shared" si="165"/>
        <v>646416</v>
      </c>
      <c r="N1760" s="22">
        <f t="shared" si="162"/>
        <v>230.99320629699071</v>
      </c>
      <c r="O1760" s="14">
        <f t="shared" si="163"/>
        <v>128644022.2193087</v>
      </c>
      <c r="Q1760" s="22"/>
      <c r="V1760" s="16"/>
      <c r="W1760" s="16"/>
      <c r="X1760" s="16"/>
      <c r="Z1760" s="15"/>
      <c r="AA1760" s="16"/>
      <c r="AB1760" s="3"/>
      <c r="AC1760" s="69"/>
      <c r="AD1760" s="3"/>
      <c r="AF1760" s="29"/>
      <c r="AG1760" s="30"/>
      <c r="AH1760" s="29"/>
      <c r="AI1760" s="29"/>
      <c r="AJ1760" s="31"/>
      <c r="AK1760" s="29"/>
      <c r="AL1760" s="30"/>
    </row>
    <row r="1761" spans="1:38">
      <c r="A1761" s="32">
        <v>41574</v>
      </c>
      <c r="B1761" s="9">
        <v>25</v>
      </c>
      <c r="C1761" s="33">
        <v>194.2140406</v>
      </c>
      <c r="D1761" s="34">
        <f t="shared" si="159"/>
        <v>2798.4199637841093</v>
      </c>
      <c r="E1761" s="34">
        <v>390928787.63808501</v>
      </c>
      <c r="F1761" s="3">
        <f>VLOOKUP(A1761,ERCOT_345kv_West_ATC!A:B,2)</f>
        <v>36.25</v>
      </c>
      <c r="G1761" s="3">
        <f>VLOOKUP(A1761,ERCOT_345kv_West_ATC!G:H,2)</f>
        <v>3.9209999999999998</v>
      </c>
      <c r="I1761" s="5">
        <f t="shared" si="160"/>
        <v>6</v>
      </c>
      <c r="J1761" s="4">
        <f t="shared" si="161"/>
        <v>144</v>
      </c>
      <c r="K1761" s="4">
        <f t="shared" si="164"/>
        <v>3600</v>
      </c>
      <c r="L1761" s="6">
        <f t="shared" si="165"/>
        <v>699170.54616000003</v>
      </c>
      <c r="N1761" s="22">
        <f t="shared" si="162"/>
        <v>249.84475354248121</v>
      </c>
      <c r="O1761" s="14">
        <f t="shared" si="163"/>
        <v>128644022.2193087</v>
      </c>
      <c r="Q1761" s="22"/>
      <c r="V1761" s="16"/>
      <c r="W1761" s="16"/>
      <c r="X1761" s="16"/>
      <c r="Z1761" s="15"/>
      <c r="AA1761" s="16"/>
      <c r="AB1761" s="3"/>
      <c r="AC1761" s="69"/>
      <c r="AD1761" s="3"/>
      <c r="AF1761" s="29"/>
      <c r="AG1761" s="30"/>
      <c r="AH1761" s="29"/>
      <c r="AI1761" s="29"/>
      <c r="AJ1761" s="31"/>
      <c r="AK1761" s="29"/>
      <c r="AL1761" s="30"/>
    </row>
    <row r="1762" spans="1:38">
      <c r="A1762" s="32">
        <v>41575</v>
      </c>
      <c r="B1762" s="9">
        <v>25</v>
      </c>
      <c r="C1762" s="33">
        <v>196.15785159999999</v>
      </c>
      <c r="D1762" s="34">
        <f t="shared" si="159"/>
        <v>2798.4199637841093</v>
      </c>
      <c r="E1762" s="34">
        <v>390928787.63808501</v>
      </c>
      <c r="F1762" s="3">
        <f>VLOOKUP(A1762,ERCOT_345kv_West_ATC!A:B,2)</f>
        <v>35.950000000000003</v>
      </c>
      <c r="G1762" s="3">
        <f>VLOOKUP(A1762,ERCOT_345kv_West_ATC!G:H,2)</f>
        <v>3.798</v>
      </c>
      <c r="I1762" s="5">
        <f t="shared" si="160"/>
        <v>6</v>
      </c>
      <c r="J1762" s="4">
        <f t="shared" si="161"/>
        <v>144</v>
      </c>
      <c r="K1762" s="4">
        <f t="shared" si="164"/>
        <v>3600</v>
      </c>
      <c r="L1762" s="6">
        <f t="shared" si="165"/>
        <v>706168.26575999998</v>
      </c>
      <c r="N1762" s="22">
        <f t="shared" si="162"/>
        <v>252.34535019722259</v>
      </c>
      <c r="O1762" s="14">
        <f t="shared" si="163"/>
        <v>128644022.2193087</v>
      </c>
      <c r="Q1762" s="22"/>
      <c r="V1762" s="16"/>
      <c r="W1762" s="16"/>
      <c r="X1762" s="16"/>
      <c r="Z1762" s="15"/>
      <c r="AA1762" s="16"/>
      <c r="AB1762" s="3"/>
      <c r="AC1762" s="69"/>
      <c r="AD1762" s="3"/>
      <c r="AF1762" s="29"/>
      <c r="AG1762" s="30"/>
      <c r="AH1762" s="29"/>
      <c r="AI1762" s="29"/>
      <c r="AJ1762" s="31"/>
      <c r="AK1762" s="29"/>
      <c r="AL1762" s="30"/>
    </row>
    <row r="1763" spans="1:38">
      <c r="A1763" s="32">
        <v>41576</v>
      </c>
      <c r="B1763" s="9">
        <v>25</v>
      </c>
      <c r="C1763" s="33">
        <v>204.7172157</v>
      </c>
      <c r="D1763" s="34">
        <f t="shared" ref="D1763:D1826" si="166">((2^256)/(2^208*65535)/600)*E1763/(10^12)</f>
        <v>2798.4199637841093</v>
      </c>
      <c r="E1763" s="34">
        <v>390928787.63808501</v>
      </c>
      <c r="F1763" s="3">
        <f>VLOOKUP(A1763,ERCOT_345kv_West_ATC!A:B,2)</f>
        <v>36.049999999999997</v>
      </c>
      <c r="G1763" s="3">
        <f>VLOOKUP(A1763,ERCOT_345kv_West_ATC!G:H,2)</f>
        <v>3.7770000000000001</v>
      </c>
      <c r="I1763" s="5">
        <f t="shared" si="160"/>
        <v>6</v>
      </c>
      <c r="J1763" s="4">
        <f t="shared" si="161"/>
        <v>144</v>
      </c>
      <c r="K1763" s="4">
        <f t="shared" si="164"/>
        <v>3600</v>
      </c>
      <c r="L1763" s="6">
        <f t="shared" si="165"/>
        <v>736981.97652000003</v>
      </c>
      <c r="N1763" s="22">
        <f t="shared" si="162"/>
        <v>263.35646045185814</v>
      </c>
      <c r="O1763" s="14">
        <f t="shared" si="163"/>
        <v>128644022.2193087</v>
      </c>
      <c r="Q1763" s="22"/>
      <c r="V1763" s="16"/>
      <c r="W1763" s="16"/>
      <c r="X1763" s="16"/>
      <c r="Z1763" s="15"/>
      <c r="AA1763" s="16"/>
      <c r="AB1763" s="3"/>
      <c r="AC1763" s="69"/>
      <c r="AD1763" s="3"/>
      <c r="AF1763" s="29"/>
      <c r="AG1763" s="30"/>
      <c r="AH1763" s="29"/>
      <c r="AI1763" s="29"/>
      <c r="AJ1763" s="31"/>
      <c r="AK1763" s="29"/>
      <c r="AL1763" s="30"/>
    </row>
    <row r="1764" spans="1:38">
      <c r="A1764" s="32">
        <v>41577</v>
      </c>
      <c r="B1764" s="9">
        <v>25</v>
      </c>
      <c r="C1764" s="33">
        <v>198.2414837</v>
      </c>
      <c r="D1764" s="34">
        <f t="shared" si="166"/>
        <v>2798.4199637841093</v>
      </c>
      <c r="E1764" s="34">
        <v>390928787.63808501</v>
      </c>
      <c r="F1764" s="3">
        <f>VLOOKUP(A1764,ERCOT_345kv_West_ATC!A:B,2)</f>
        <v>36.049999999999997</v>
      </c>
      <c r="G1764" s="3">
        <f>VLOOKUP(A1764,ERCOT_345kv_West_ATC!G:H,2)</f>
        <v>3.7749999999999999</v>
      </c>
      <c r="I1764" s="5">
        <f t="shared" ref="I1764:I1827" si="167">60/10</f>
        <v>6</v>
      </c>
      <c r="J1764" s="4">
        <f t="shared" ref="J1764:J1827" si="168">I1764*24</f>
        <v>144</v>
      </c>
      <c r="K1764" s="4">
        <f t="shared" si="164"/>
        <v>3600</v>
      </c>
      <c r="L1764" s="6">
        <f t="shared" si="165"/>
        <v>713669.34132000001</v>
      </c>
      <c r="N1764" s="22">
        <f t="shared" ref="N1764:N1827" si="169">L1764/D1764</f>
        <v>255.02581833891523</v>
      </c>
      <c r="O1764" s="14">
        <f t="shared" ref="O1764:O1827" si="170">(K1764*100000000)/D1764</f>
        <v>128644022.2193087</v>
      </c>
      <c r="Q1764" s="22"/>
      <c r="V1764" s="16"/>
      <c r="W1764" s="16"/>
      <c r="X1764" s="16"/>
      <c r="Z1764" s="15"/>
      <c r="AA1764" s="16"/>
      <c r="AB1764" s="3"/>
      <c r="AC1764" s="69"/>
      <c r="AD1764" s="3"/>
      <c r="AF1764" s="29"/>
      <c r="AG1764" s="30"/>
      <c r="AH1764" s="29"/>
      <c r="AI1764" s="29"/>
      <c r="AJ1764" s="31"/>
      <c r="AK1764" s="29"/>
      <c r="AL1764" s="30"/>
    </row>
    <row r="1765" spans="1:38">
      <c r="A1765" s="32">
        <v>41578</v>
      </c>
      <c r="B1765" s="9">
        <v>25</v>
      </c>
      <c r="C1765" s="33">
        <v>203.18826340000001</v>
      </c>
      <c r="D1765" s="34">
        <f t="shared" si="166"/>
        <v>2798.4199637841093</v>
      </c>
      <c r="E1765" s="34">
        <v>390928787.63808501</v>
      </c>
      <c r="F1765" s="3">
        <f>VLOOKUP(A1765,ERCOT_345kv_West_ATC!A:B,2)</f>
        <v>35.85</v>
      </c>
      <c r="G1765" s="3">
        <f>VLOOKUP(A1765,ERCOT_345kv_West_ATC!G:H,2)</f>
        <v>3.7290000000000001</v>
      </c>
      <c r="I1765" s="5">
        <f t="shared" si="167"/>
        <v>6</v>
      </c>
      <c r="J1765" s="4">
        <f t="shared" si="168"/>
        <v>144</v>
      </c>
      <c r="K1765" s="4">
        <f t="shared" si="164"/>
        <v>3600</v>
      </c>
      <c r="L1765" s="6">
        <f t="shared" si="165"/>
        <v>731477.74823999999</v>
      </c>
      <c r="N1765" s="22">
        <f t="shared" si="169"/>
        <v>261.38955471532347</v>
      </c>
      <c r="O1765" s="14">
        <f t="shared" si="170"/>
        <v>128644022.2193087</v>
      </c>
      <c r="Q1765" s="22"/>
      <c r="V1765" s="16"/>
      <c r="W1765" s="16"/>
      <c r="X1765" s="16"/>
      <c r="Z1765" s="15"/>
      <c r="AA1765" s="16"/>
      <c r="AB1765" s="3"/>
      <c r="AC1765" s="69"/>
      <c r="AD1765" s="3"/>
      <c r="AF1765" s="29"/>
      <c r="AG1765" s="30"/>
      <c r="AH1765" s="29"/>
      <c r="AI1765" s="29"/>
      <c r="AJ1765" s="31"/>
      <c r="AK1765" s="29"/>
      <c r="AL1765" s="30"/>
    </row>
    <row r="1766" spans="1:38">
      <c r="A1766" s="32">
        <v>41579</v>
      </c>
      <c r="B1766" s="9">
        <v>25</v>
      </c>
      <c r="C1766" s="33">
        <v>202.66</v>
      </c>
      <c r="D1766" s="34">
        <f t="shared" si="166"/>
        <v>2798.4199637841093</v>
      </c>
      <c r="E1766" s="34">
        <v>390928787.63808501</v>
      </c>
      <c r="F1766" s="3">
        <f>VLOOKUP(A1766,ERCOT_345kv_West_ATC!A:B,2)</f>
        <v>35.950000000000003</v>
      </c>
      <c r="G1766" s="3">
        <f>VLOOKUP(A1766,ERCOT_345kv_West_ATC!G:H,2)</f>
        <v>3.6640000000000001</v>
      </c>
      <c r="I1766" s="5">
        <f t="shared" si="167"/>
        <v>6</v>
      </c>
      <c r="J1766" s="4">
        <f t="shared" si="168"/>
        <v>144</v>
      </c>
      <c r="K1766" s="4">
        <f t="shared" si="164"/>
        <v>3600</v>
      </c>
      <c r="L1766" s="6">
        <f t="shared" si="165"/>
        <v>729576</v>
      </c>
      <c r="N1766" s="22">
        <f t="shared" si="169"/>
        <v>260.70997542965102</v>
      </c>
      <c r="O1766" s="14">
        <f t="shared" si="170"/>
        <v>128644022.2193087</v>
      </c>
      <c r="Q1766" s="22"/>
      <c r="V1766" s="16"/>
      <c r="W1766" s="16"/>
      <c r="X1766" s="16"/>
      <c r="Z1766" s="15"/>
      <c r="AA1766" s="16"/>
      <c r="AB1766" s="3"/>
      <c r="AC1766" s="69"/>
      <c r="AD1766" s="3"/>
      <c r="AF1766" s="29"/>
      <c r="AG1766" s="30"/>
      <c r="AH1766" s="29"/>
      <c r="AI1766" s="29"/>
      <c r="AJ1766" s="31"/>
      <c r="AK1766" s="29"/>
      <c r="AL1766" s="30"/>
    </row>
    <row r="1767" spans="1:38">
      <c r="A1767" s="32">
        <v>41580</v>
      </c>
      <c r="B1767" s="9">
        <v>25</v>
      </c>
      <c r="C1767" s="33">
        <v>204.78066670000001</v>
      </c>
      <c r="D1767" s="34">
        <f t="shared" si="166"/>
        <v>2798.4199637841093</v>
      </c>
      <c r="E1767" s="34">
        <v>390928787.63808501</v>
      </c>
      <c r="F1767" s="3">
        <f>VLOOKUP(A1767,ERCOT_345kv_West_ATC!A:B,2)</f>
        <v>35.950000000000003</v>
      </c>
      <c r="G1767" s="3">
        <f>VLOOKUP(A1767,ERCOT_345kv_West_ATC!G:H,2)</f>
        <v>3.6640000000000001</v>
      </c>
      <c r="I1767" s="5">
        <f t="shared" si="167"/>
        <v>6</v>
      </c>
      <c r="J1767" s="4">
        <f t="shared" si="168"/>
        <v>144</v>
      </c>
      <c r="K1767" s="4">
        <f t="shared" si="164"/>
        <v>3600</v>
      </c>
      <c r="L1767" s="6">
        <f t="shared" si="165"/>
        <v>737210.40012000001</v>
      </c>
      <c r="N1767" s="22">
        <f t="shared" si="169"/>
        <v>263.43808637039649</v>
      </c>
      <c r="O1767" s="14">
        <f t="shared" si="170"/>
        <v>128644022.2193087</v>
      </c>
      <c r="Q1767" s="22"/>
      <c r="V1767" s="16"/>
      <c r="W1767" s="16"/>
      <c r="X1767" s="16"/>
      <c r="Z1767" s="15"/>
      <c r="AA1767" s="16"/>
      <c r="AB1767" s="3"/>
      <c r="AC1767" s="69"/>
      <c r="AD1767" s="3"/>
      <c r="AF1767" s="29"/>
      <c r="AG1767" s="30"/>
      <c r="AH1767" s="29"/>
      <c r="AI1767" s="29"/>
      <c r="AJ1767" s="31"/>
      <c r="AK1767" s="29"/>
      <c r="AL1767" s="30"/>
    </row>
    <row r="1768" spans="1:38">
      <c r="A1768" s="32">
        <v>41581</v>
      </c>
      <c r="B1768" s="9">
        <v>25</v>
      </c>
      <c r="C1768" s="33">
        <v>209.97676910000001</v>
      </c>
      <c r="D1768" s="34">
        <f t="shared" si="166"/>
        <v>2798.4199637841093</v>
      </c>
      <c r="E1768" s="34">
        <v>390928787.63808501</v>
      </c>
      <c r="F1768" s="3">
        <f>VLOOKUP(A1768,ERCOT_345kv_West_ATC!A:B,2)</f>
        <v>35.950000000000003</v>
      </c>
      <c r="G1768" s="3">
        <f>VLOOKUP(A1768,ERCOT_345kv_West_ATC!G:H,2)</f>
        <v>3.6640000000000001</v>
      </c>
      <c r="I1768" s="5">
        <f t="shared" si="167"/>
        <v>6</v>
      </c>
      <c r="J1768" s="4">
        <f t="shared" si="168"/>
        <v>144</v>
      </c>
      <c r="K1768" s="4">
        <f t="shared" si="164"/>
        <v>3600</v>
      </c>
      <c r="L1768" s="6">
        <f t="shared" si="165"/>
        <v>755916.3687600001</v>
      </c>
      <c r="N1768" s="22">
        <f t="shared" si="169"/>
        <v>270.12256149639057</v>
      </c>
      <c r="O1768" s="14">
        <f t="shared" si="170"/>
        <v>128644022.2193087</v>
      </c>
      <c r="Q1768" s="22"/>
      <c r="V1768" s="16"/>
      <c r="W1768" s="16"/>
      <c r="X1768" s="16"/>
      <c r="Z1768" s="15"/>
      <c r="AA1768" s="16"/>
      <c r="AB1768" s="3"/>
      <c r="AC1768" s="69"/>
      <c r="AD1768" s="3"/>
      <c r="AF1768" s="29"/>
      <c r="AG1768" s="30"/>
      <c r="AH1768" s="29"/>
      <c r="AI1768" s="29"/>
      <c r="AJ1768" s="31"/>
      <c r="AK1768" s="29"/>
      <c r="AL1768" s="30"/>
    </row>
    <row r="1769" spans="1:38">
      <c r="A1769" s="32">
        <v>41582</v>
      </c>
      <c r="B1769" s="9">
        <v>25</v>
      </c>
      <c r="C1769" s="33">
        <v>227.66147459999999</v>
      </c>
      <c r="D1769" s="34">
        <f t="shared" si="166"/>
        <v>2798.4199637841093</v>
      </c>
      <c r="E1769" s="34">
        <v>390928787.63808501</v>
      </c>
      <c r="F1769" s="3">
        <f>VLOOKUP(A1769,ERCOT_345kv_West_ATC!A:B,2)</f>
        <v>36.1</v>
      </c>
      <c r="G1769" s="3">
        <f>VLOOKUP(A1769,ERCOT_345kv_West_ATC!G:H,2)</f>
        <v>3.6059999999999999</v>
      </c>
      <c r="I1769" s="5">
        <f t="shared" si="167"/>
        <v>6</v>
      </c>
      <c r="J1769" s="4">
        <f t="shared" si="168"/>
        <v>144</v>
      </c>
      <c r="K1769" s="4">
        <f t="shared" si="164"/>
        <v>3600</v>
      </c>
      <c r="L1769" s="6">
        <f t="shared" si="165"/>
        <v>819581.30855999992</v>
      </c>
      <c r="N1769" s="22">
        <f t="shared" si="169"/>
        <v>292.87287796922982</v>
      </c>
      <c r="O1769" s="14">
        <f t="shared" si="170"/>
        <v>128644022.2193087</v>
      </c>
      <c r="Q1769" s="22"/>
      <c r="V1769" s="16"/>
      <c r="W1769" s="16"/>
      <c r="X1769" s="16"/>
      <c r="Z1769" s="15"/>
      <c r="AA1769" s="16"/>
      <c r="AB1769" s="3"/>
      <c r="AC1769" s="69"/>
      <c r="AD1769" s="3"/>
      <c r="AF1769" s="29"/>
      <c r="AG1769" s="30"/>
      <c r="AH1769" s="29"/>
      <c r="AI1769" s="29"/>
      <c r="AJ1769" s="31"/>
      <c r="AK1769" s="29"/>
      <c r="AL1769" s="30"/>
    </row>
    <row r="1770" spans="1:38">
      <c r="A1770" s="32">
        <v>41583</v>
      </c>
      <c r="B1770" s="9">
        <v>25</v>
      </c>
      <c r="C1770" s="33">
        <v>242.8534611</v>
      </c>
      <c r="D1770" s="34">
        <f t="shared" si="166"/>
        <v>3657.4333335591082</v>
      </c>
      <c r="E1770" s="34">
        <v>510929738.01615101</v>
      </c>
      <c r="F1770" s="3">
        <f>VLOOKUP(A1770,ERCOT_345kv_West_ATC!A:B,2)</f>
        <v>36.299999999999997</v>
      </c>
      <c r="G1770" s="3">
        <f>VLOOKUP(A1770,ERCOT_345kv_West_ATC!G:H,2)</f>
        <v>3.641</v>
      </c>
      <c r="I1770" s="5">
        <f t="shared" si="167"/>
        <v>6</v>
      </c>
      <c r="J1770" s="4">
        <f t="shared" si="168"/>
        <v>144</v>
      </c>
      <c r="K1770" s="4">
        <f t="shared" si="164"/>
        <v>3600</v>
      </c>
      <c r="L1770" s="6">
        <f t="shared" si="165"/>
        <v>874272.45996000001</v>
      </c>
      <c r="N1770" s="22">
        <f t="shared" si="169"/>
        <v>239.03988951433087</v>
      </c>
      <c r="O1770" s="14">
        <f t="shared" si="170"/>
        <v>98429682.011367828</v>
      </c>
      <c r="Q1770" s="22"/>
      <c r="V1770" s="16"/>
      <c r="W1770" s="16"/>
      <c r="X1770" s="16"/>
      <c r="Z1770" s="15"/>
      <c r="AA1770" s="16"/>
      <c r="AB1770" s="3"/>
      <c r="AC1770" s="69"/>
      <c r="AD1770" s="3"/>
      <c r="AF1770" s="29"/>
      <c r="AG1770" s="30"/>
      <c r="AH1770" s="29"/>
      <c r="AI1770" s="29"/>
      <c r="AJ1770" s="31"/>
      <c r="AK1770" s="29"/>
      <c r="AL1770" s="30"/>
    </row>
    <row r="1771" spans="1:38">
      <c r="A1771" s="32">
        <v>41584</v>
      </c>
      <c r="B1771" s="9">
        <v>25</v>
      </c>
      <c r="C1771" s="33">
        <v>263.37406929999997</v>
      </c>
      <c r="D1771" s="34">
        <f t="shared" si="166"/>
        <v>3657.4333335591082</v>
      </c>
      <c r="E1771" s="34">
        <v>510929738.01615101</v>
      </c>
      <c r="F1771" s="3">
        <f>VLOOKUP(A1771,ERCOT_345kv_West_ATC!A:B,2)</f>
        <v>34.4</v>
      </c>
      <c r="G1771" s="3">
        <f>VLOOKUP(A1771,ERCOT_345kv_West_ATC!G:H,2)</f>
        <v>3.6520000000000001</v>
      </c>
      <c r="I1771" s="5">
        <f t="shared" si="167"/>
        <v>6</v>
      </c>
      <c r="J1771" s="4">
        <f t="shared" si="168"/>
        <v>144</v>
      </c>
      <c r="K1771" s="4">
        <f t="shared" si="164"/>
        <v>3600</v>
      </c>
      <c r="L1771" s="6">
        <f t="shared" si="165"/>
        <v>948146.64947999991</v>
      </c>
      <c r="N1771" s="22">
        <f t="shared" si="169"/>
        <v>259.23825891238948</v>
      </c>
      <c r="O1771" s="14">
        <f t="shared" si="170"/>
        <v>98429682.011367828</v>
      </c>
      <c r="Q1771" s="22"/>
      <c r="V1771" s="16"/>
      <c r="W1771" s="16"/>
      <c r="X1771" s="16"/>
      <c r="Z1771" s="15"/>
      <c r="AA1771" s="16"/>
      <c r="AB1771" s="3"/>
      <c r="AC1771" s="69"/>
      <c r="AD1771" s="3"/>
      <c r="AF1771" s="29"/>
      <c r="AG1771" s="30"/>
      <c r="AH1771" s="29"/>
      <c r="AI1771" s="29"/>
      <c r="AJ1771" s="31"/>
      <c r="AK1771" s="29"/>
      <c r="AL1771" s="30"/>
    </row>
    <row r="1772" spans="1:38">
      <c r="A1772" s="32">
        <v>41585</v>
      </c>
      <c r="B1772" s="9">
        <v>25</v>
      </c>
      <c r="C1772" s="33">
        <v>290.83761700000002</v>
      </c>
      <c r="D1772" s="34">
        <f t="shared" si="166"/>
        <v>3657.4333335591082</v>
      </c>
      <c r="E1772" s="34">
        <v>510929738.01615101</v>
      </c>
      <c r="F1772" s="3">
        <f>VLOOKUP(A1772,ERCOT_345kv_West_ATC!A:B,2)</f>
        <v>34.299999999999997</v>
      </c>
      <c r="G1772" s="3">
        <f>VLOOKUP(A1772,ERCOT_345kv_West_ATC!G:H,2)</f>
        <v>3.653</v>
      </c>
      <c r="I1772" s="5">
        <f t="shared" si="167"/>
        <v>6</v>
      </c>
      <c r="J1772" s="4">
        <f t="shared" si="168"/>
        <v>144</v>
      </c>
      <c r="K1772" s="4">
        <f t="shared" si="164"/>
        <v>3600</v>
      </c>
      <c r="L1772" s="6">
        <f t="shared" si="165"/>
        <v>1047015.4212000001</v>
      </c>
      <c r="N1772" s="22">
        <f t="shared" si="169"/>
        <v>286.27054158253986</v>
      </c>
      <c r="O1772" s="14">
        <f t="shared" si="170"/>
        <v>98429682.011367828</v>
      </c>
      <c r="Q1772" s="22"/>
      <c r="V1772" s="16"/>
      <c r="W1772" s="16"/>
      <c r="X1772" s="16"/>
      <c r="Z1772" s="15"/>
      <c r="AA1772" s="16"/>
      <c r="AB1772" s="3"/>
      <c r="AC1772" s="69"/>
      <c r="AD1772" s="3"/>
      <c r="AF1772" s="29"/>
      <c r="AG1772" s="30"/>
      <c r="AH1772" s="29"/>
      <c r="AI1772" s="29"/>
      <c r="AJ1772" s="31"/>
      <c r="AK1772" s="29"/>
      <c r="AL1772" s="30"/>
    </row>
    <row r="1773" spans="1:38">
      <c r="A1773" s="32">
        <v>41586</v>
      </c>
      <c r="B1773" s="9">
        <v>25</v>
      </c>
      <c r="C1773" s="33">
        <v>334.18640870000002</v>
      </c>
      <c r="D1773" s="34">
        <f t="shared" si="166"/>
        <v>3657.4333335591082</v>
      </c>
      <c r="E1773" s="34">
        <v>510929738.01615101</v>
      </c>
      <c r="F1773" s="3">
        <f>VLOOKUP(A1773,ERCOT_345kv_West_ATC!A:B,2)</f>
        <v>34.4</v>
      </c>
      <c r="G1773" s="3">
        <f>VLOOKUP(A1773,ERCOT_345kv_West_ATC!G:H,2)</f>
        <v>3.6920000000000002</v>
      </c>
      <c r="I1773" s="5">
        <f t="shared" si="167"/>
        <v>6</v>
      </c>
      <c r="J1773" s="4">
        <f t="shared" si="168"/>
        <v>144</v>
      </c>
      <c r="K1773" s="4">
        <f t="shared" si="164"/>
        <v>3600</v>
      </c>
      <c r="L1773" s="6">
        <f t="shared" si="165"/>
        <v>1203071.0713200001</v>
      </c>
      <c r="N1773" s="22">
        <f t="shared" si="169"/>
        <v>328.93861940862007</v>
      </c>
      <c r="O1773" s="14">
        <f t="shared" si="170"/>
        <v>98429682.011367828</v>
      </c>
      <c r="Q1773" s="22"/>
      <c r="V1773" s="16"/>
      <c r="W1773" s="16"/>
      <c r="X1773" s="16"/>
      <c r="Z1773" s="15"/>
      <c r="AA1773" s="16"/>
      <c r="AB1773" s="3"/>
      <c r="AC1773" s="69"/>
      <c r="AD1773" s="3"/>
      <c r="AF1773" s="29"/>
      <c r="AG1773" s="30"/>
      <c r="AH1773" s="29"/>
      <c r="AI1773" s="29"/>
      <c r="AJ1773" s="31"/>
      <c r="AK1773" s="29"/>
      <c r="AL1773" s="30"/>
    </row>
    <row r="1774" spans="1:38">
      <c r="A1774" s="32">
        <v>41587</v>
      </c>
      <c r="B1774" s="9">
        <v>25</v>
      </c>
      <c r="C1774" s="33">
        <v>334.87924820000001</v>
      </c>
      <c r="D1774" s="34">
        <f t="shared" si="166"/>
        <v>3657.4333335591082</v>
      </c>
      <c r="E1774" s="34">
        <v>510929738.01615101</v>
      </c>
      <c r="F1774" s="3">
        <f>VLOOKUP(A1774,ERCOT_345kv_West_ATC!A:B,2)</f>
        <v>34.4</v>
      </c>
      <c r="G1774" s="3">
        <f>VLOOKUP(A1774,ERCOT_345kv_West_ATC!G:H,2)</f>
        <v>3.6920000000000002</v>
      </c>
      <c r="I1774" s="5">
        <f t="shared" si="167"/>
        <v>6</v>
      </c>
      <c r="J1774" s="4">
        <f t="shared" si="168"/>
        <v>144</v>
      </c>
      <c r="K1774" s="4">
        <f t="shared" si="164"/>
        <v>3600</v>
      </c>
      <c r="L1774" s="6">
        <f t="shared" si="165"/>
        <v>1205565.2935200001</v>
      </c>
      <c r="N1774" s="22">
        <f t="shared" si="169"/>
        <v>329.62057912531924</v>
      </c>
      <c r="O1774" s="14">
        <f t="shared" si="170"/>
        <v>98429682.011367828</v>
      </c>
      <c r="Q1774" s="22"/>
      <c r="V1774" s="16"/>
      <c r="W1774" s="16"/>
      <c r="X1774" s="16"/>
      <c r="Z1774" s="15"/>
      <c r="AA1774" s="16"/>
      <c r="AB1774" s="3"/>
      <c r="AC1774" s="69"/>
      <c r="AD1774" s="3"/>
      <c r="AF1774" s="29"/>
      <c r="AG1774" s="30"/>
      <c r="AH1774" s="29"/>
      <c r="AI1774" s="29"/>
      <c r="AJ1774" s="31"/>
      <c r="AK1774" s="29"/>
      <c r="AL1774" s="30"/>
    </row>
    <row r="1775" spans="1:38">
      <c r="A1775" s="32">
        <v>41588</v>
      </c>
      <c r="B1775" s="9">
        <v>25</v>
      </c>
      <c r="C1775" s="33">
        <v>325.43907899999999</v>
      </c>
      <c r="D1775" s="34">
        <f t="shared" si="166"/>
        <v>3657.4333335591082</v>
      </c>
      <c r="E1775" s="34">
        <v>510929738.01615101</v>
      </c>
      <c r="F1775" s="3">
        <f>VLOOKUP(A1775,ERCOT_345kv_West_ATC!A:B,2)</f>
        <v>34.4</v>
      </c>
      <c r="G1775" s="3">
        <f>VLOOKUP(A1775,ERCOT_345kv_West_ATC!G:H,2)</f>
        <v>3.6920000000000002</v>
      </c>
      <c r="I1775" s="5">
        <f t="shared" si="167"/>
        <v>6</v>
      </c>
      <c r="J1775" s="4">
        <f t="shared" si="168"/>
        <v>144</v>
      </c>
      <c r="K1775" s="4">
        <f t="shared" si="164"/>
        <v>3600</v>
      </c>
      <c r="L1775" s="6">
        <f t="shared" si="165"/>
        <v>1171580.6843999999</v>
      </c>
      <c r="N1775" s="22">
        <f t="shared" si="169"/>
        <v>320.32865060042411</v>
      </c>
      <c r="O1775" s="14">
        <f t="shared" si="170"/>
        <v>98429682.011367828</v>
      </c>
      <c r="Q1775" s="22"/>
      <c r="V1775" s="16"/>
      <c r="W1775" s="16"/>
      <c r="X1775" s="16"/>
      <c r="Z1775" s="15"/>
      <c r="AA1775" s="16"/>
      <c r="AB1775" s="3"/>
      <c r="AC1775" s="69"/>
      <c r="AD1775" s="3"/>
      <c r="AF1775" s="29"/>
      <c r="AG1775" s="30"/>
      <c r="AH1775" s="29"/>
      <c r="AI1775" s="29"/>
      <c r="AJ1775" s="31"/>
      <c r="AK1775" s="29"/>
      <c r="AL1775" s="30"/>
    </row>
    <row r="1776" spans="1:38">
      <c r="A1776" s="32">
        <v>41589</v>
      </c>
      <c r="B1776" s="9">
        <v>25</v>
      </c>
      <c r="C1776" s="33">
        <v>343.79950989999998</v>
      </c>
      <c r="D1776" s="34">
        <f t="shared" si="166"/>
        <v>3657.4333335591082</v>
      </c>
      <c r="E1776" s="34">
        <v>510929738.01615101</v>
      </c>
      <c r="F1776" s="3">
        <f>VLOOKUP(A1776,ERCOT_345kv_West_ATC!A:B,2)</f>
        <v>34.4</v>
      </c>
      <c r="G1776" s="3">
        <f>VLOOKUP(A1776,ERCOT_345kv_West_ATC!G:H,2)</f>
        <v>3.7010000000000001</v>
      </c>
      <c r="I1776" s="5">
        <f t="shared" si="167"/>
        <v>6</v>
      </c>
      <c r="J1776" s="4">
        <f t="shared" si="168"/>
        <v>144</v>
      </c>
      <c r="K1776" s="4">
        <f t="shared" si="164"/>
        <v>3600</v>
      </c>
      <c r="L1776" s="6">
        <f t="shared" si="165"/>
        <v>1237678.2356399999</v>
      </c>
      <c r="N1776" s="22">
        <f t="shared" si="169"/>
        <v>338.40076435121102</v>
      </c>
      <c r="O1776" s="14">
        <f t="shared" si="170"/>
        <v>98429682.011367828</v>
      </c>
      <c r="Q1776" s="22"/>
      <c r="V1776" s="16"/>
      <c r="W1776" s="16"/>
      <c r="X1776" s="16"/>
      <c r="Z1776" s="15"/>
      <c r="AA1776" s="16"/>
      <c r="AB1776" s="3"/>
      <c r="AC1776" s="69"/>
      <c r="AD1776" s="3"/>
      <c r="AF1776" s="29"/>
      <c r="AG1776" s="30"/>
      <c r="AH1776" s="29"/>
      <c r="AI1776" s="29"/>
      <c r="AJ1776" s="31"/>
      <c r="AK1776" s="29"/>
      <c r="AL1776" s="30"/>
    </row>
    <row r="1777" spans="1:38">
      <c r="A1777" s="32">
        <v>41590</v>
      </c>
      <c r="B1777" s="9">
        <v>25</v>
      </c>
      <c r="C1777" s="33">
        <v>354.93033250000002</v>
      </c>
      <c r="D1777" s="34">
        <f t="shared" si="166"/>
        <v>3657.4333335591082</v>
      </c>
      <c r="E1777" s="34">
        <v>510929738.01615101</v>
      </c>
      <c r="F1777" s="3">
        <f>VLOOKUP(A1777,ERCOT_345kv_West_ATC!A:B,2)</f>
        <v>34.5</v>
      </c>
      <c r="G1777" s="3">
        <f>VLOOKUP(A1777,ERCOT_345kv_West_ATC!G:H,2)</f>
        <v>3.7389999999999999</v>
      </c>
      <c r="I1777" s="5">
        <f t="shared" si="167"/>
        <v>6</v>
      </c>
      <c r="J1777" s="4">
        <f t="shared" si="168"/>
        <v>144</v>
      </c>
      <c r="K1777" s="4">
        <f t="shared" si="164"/>
        <v>3600</v>
      </c>
      <c r="L1777" s="6">
        <f t="shared" si="165"/>
        <v>1277749.1970000002</v>
      </c>
      <c r="N1777" s="22">
        <f t="shared" si="169"/>
        <v>349.35679764164053</v>
      </c>
      <c r="O1777" s="14">
        <f t="shared" si="170"/>
        <v>98429682.011367828</v>
      </c>
      <c r="Q1777" s="22"/>
      <c r="V1777" s="16"/>
      <c r="W1777" s="16"/>
      <c r="X1777" s="16"/>
      <c r="Z1777" s="15"/>
      <c r="AA1777" s="16"/>
      <c r="AB1777" s="3"/>
      <c r="AC1777" s="69"/>
      <c r="AD1777" s="3"/>
      <c r="AF1777" s="29"/>
      <c r="AG1777" s="30"/>
      <c r="AH1777" s="29"/>
      <c r="AI1777" s="29"/>
      <c r="AJ1777" s="31"/>
      <c r="AK1777" s="29"/>
      <c r="AL1777" s="30"/>
    </row>
    <row r="1778" spans="1:38">
      <c r="A1778" s="32">
        <v>41591</v>
      </c>
      <c r="B1778" s="9">
        <v>25</v>
      </c>
      <c r="C1778" s="33">
        <v>394.19025520000002</v>
      </c>
      <c r="D1778" s="34">
        <f t="shared" si="166"/>
        <v>3657.4333335591082</v>
      </c>
      <c r="E1778" s="34">
        <v>510929738.01615101</v>
      </c>
      <c r="F1778" s="3">
        <f>VLOOKUP(A1778,ERCOT_345kv_West_ATC!A:B,2)</f>
        <v>34.25</v>
      </c>
      <c r="G1778" s="3">
        <f>VLOOKUP(A1778,ERCOT_345kv_West_ATC!G:H,2)</f>
        <v>3.694</v>
      </c>
      <c r="I1778" s="5">
        <f t="shared" si="167"/>
        <v>6</v>
      </c>
      <c r="J1778" s="4">
        <f t="shared" si="168"/>
        <v>144</v>
      </c>
      <c r="K1778" s="4">
        <f t="shared" si="164"/>
        <v>3600</v>
      </c>
      <c r="L1778" s="6">
        <f t="shared" si="165"/>
        <v>1419084.9187200002</v>
      </c>
      <c r="N1778" s="22">
        <f t="shared" si="169"/>
        <v>388.00021471315938</v>
      </c>
      <c r="O1778" s="14">
        <f t="shared" si="170"/>
        <v>98429682.011367828</v>
      </c>
      <c r="Q1778" s="22"/>
      <c r="V1778" s="16"/>
      <c r="W1778" s="16"/>
      <c r="X1778" s="16"/>
      <c r="Z1778" s="15"/>
      <c r="AA1778" s="16"/>
      <c r="AB1778" s="3"/>
      <c r="AC1778" s="69"/>
      <c r="AD1778" s="3"/>
      <c r="AF1778" s="29"/>
      <c r="AG1778" s="30"/>
      <c r="AH1778" s="29"/>
      <c r="AI1778" s="29"/>
      <c r="AJ1778" s="31"/>
      <c r="AK1778" s="29"/>
      <c r="AL1778" s="30"/>
    </row>
    <row r="1779" spans="1:38">
      <c r="A1779" s="32">
        <v>41592</v>
      </c>
      <c r="B1779" s="9">
        <v>25</v>
      </c>
      <c r="C1779" s="33">
        <v>415.85714819999998</v>
      </c>
      <c r="D1779" s="34">
        <f t="shared" si="166"/>
        <v>3657.4333335591082</v>
      </c>
      <c r="E1779" s="34">
        <v>510929738.01615101</v>
      </c>
      <c r="F1779" s="3">
        <f>VLOOKUP(A1779,ERCOT_345kv_West_ATC!A:B,2)</f>
        <v>34.549999999999997</v>
      </c>
      <c r="G1779" s="3">
        <f>VLOOKUP(A1779,ERCOT_345kv_West_ATC!G:H,2)</f>
        <v>3.7240000000000002</v>
      </c>
      <c r="I1779" s="5">
        <f t="shared" si="167"/>
        <v>6</v>
      </c>
      <c r="J1779" s="4">
        <f t="shared" si="168"/>
        <v>144</v>
      </c>
      <c r="K1779" s="4">
        <f t="shared" si="164"/>
        <v>3600</v>
      </c>
      <c r="L1779" s="6">
        <f t="shared" si="165"/>
        <v>1497085.73352</v>
      </c>
      <c r="N1779" s="22">
        <f t="shared" si="169"/>
        <v>409.32686859480265</v>
      </c>
      <c r="O1779" s="14">
        <f t="shared" si="170"/>
        <v>98429682.011367828</v>
      </c>
      <c r="Q1779" s="22"/>
      <c r="V1779" s="16"/>
      <c r="W1779" s="16"/>
      <c r="X1779" s="16"/>
      <c r="Z1779" s="15"/>
      <c r="AA1779" s="16"/>
      <c r="AB1779" s="3"/>
      <c r="AC1779" s="69"/>
      <c r="AD1779" s="3"/>
      <c r="AF1779" s="29"/>
      <c r="AG1779" s="30"/>
      <c r="AH1779" s="29"/>
      <c r="AI1779" s="29"/>
      <c r="AJ1779" s="31"/>
      <c r="AK1779" s="29"/>
      <c r="AL1779" s="30"/>
    </row>
    <row r="1780" spans="1:38">
      <c r="A1780" s="32">
        <v>41593</v>
      </c>
      <c r="B1780" s="9">
        <v>25</v>
      </c>
      <c r="C1780" s="33">
        <v>413.60510140000002</v>
      </c>
      <c r="D1780" s="34">
        <f t="shared" si="166"/>
        <v>3657.4333335591082</v>
      </c>
      <c r="E1780" s="34">
        <v>510929738.01615101</v>
      </c>
      <c r="F1780" s="3">
        <f>VLOOKUP(A1780,ERCOT_345kv_West_ATC!A:B,2)</f>
        <v>34.5</v>
      </c>
      <c r="G1780" s="3">
        <f>VLOOKUP(A1780,ERCOT_345kv_West_ATC!G:H,2)</f>
        <v>3.7709999999999999</v>
      </c>
      <c r="I1780" s="5">
        <f t="shared" si="167"/>
        <v>6</v>
      </c>
      <c r="J1780" s="4">
        <f t="shared" si="168"/>
        <v>144</v>
      </c>
      <c r="K1780" s="4">
        <f t="shared" si="164"/>
        <v>3600</v>
      </c>
      <c r="L1780" s="6">
        <f t="shared" si="165"/>
        <v>1488978.3650400001</v>
      </c>
      <c r="N1780" s="22">
        <f t="shared" si="169"/>
        <v>407.11018609081543</v>
      </c>
      <c r="O1780" s="14">
        <f t="shared" si="170"/>
        <v>98429682.011367828</v>
      </c>
      <c r="Q1780" s="22"/>
      <c r="V1780" s="16"/>
      <c r="W1780" s="16"/>
      <c r="X1780" s="16"/>
      <c r="Z1780" s="15"/>
      <c r="AA1780" s="16"/>
      <c r="AB1780" s="3"/>
      <c r="AC1780" s="69"/>
      <c r="AD1780" s="3"/>
      <c r="AF1780" s="29"/>
      <c r="AG1780" s="30"/>
      <c r="AH1780" s="29"/>
      <c r="AI1780" s="29"/>
      <c r="AJ1780" s="31"/>
      <c r="AK1780" s="29"/>
      <c r="AL1780" s="30"/>
    </row>
    <row r="1781" spans="1:38">
      <c r="A1781" s="32">
        <v>41594</v>
      </c>
      <c r="B1781" s="9">
        <v>25</v>
      </c>
      <c r="C1781" s="33">
        <v>436.6264817</v>
      </c>
      <c r="D1781" s="34">
        <f t="shared" si="166"/>
        <v>3657.4333335591082</v>
      </c>
      <c r="E1781" s="34">
        <v>510929738.01615101</v>
      </c>
      <c r="F1781" s="3">
        <f>VLOOKUP(A1781,ERCOT_345kv_West_ATC!A:B,2)</f>
        <v>34.5</v>
      </c>
      <c r="G1781" s="3">
        <f>VLOOKUP(A1781,ERCOT_345kv_West_ATC!G:H,2)</f>
        <v>3.7709999999999999</v>
      </c>
      <c r="I1781" s="5">
        <f t="shared" si="167"/>
        <v>6</v>
      </c>
      <c r="J1781" s="4">
        <f t="shared" si="168"/>
        <v>144</v>
      </c>
      <c r="K1781" s="4">
        <f t="shared" si="164"/>
        <v>3600</v>
      </c>
      <c r="L1781" s="6">
        <f t="shared" si="165"/>
        <v>1571855.33412</v>
      </c>
      <c r="N1781" s="22">
        <f t="shared" si="169"/>
        <v>429.77005751473314</v>
      </c>
      <c r="O1781" s="14">
        <f t="shared" si="170"/>
        <v>98429682.011367828</v>
      </c>
      <c r="Q1781" s="22"/>
      <c r="V1781" s="16"/>
      <c r="W1781" s="16"/>
      <c r="X1781" s="16"/>
      <c r="Z1781" s="15"/>
      <c r="AA1781" s="16"/>
      <c r="AB1781" s="3"/>
      <c r="AC1781" s="69"/>
      <c r="AD1781" s="3"/>
      <c r="AF1781" s="29"/>
      <c r="AG1781" s="30"/>
      <c r="AH1781" s="29"/>
      <c r="AI1781" s="29"/>
      <c r="AJ1781" s="31"/>
      <c r="AK1781" s="29"/>
      <c r="AL1781" s="30"/>
    </row>
    <row r="1782" spans="1:38">
      <c r="A1782" s="32">
        <v>41595</v>
      </c>
      <c r="B1782" s="9">
        <v>25</v>
      </c>
      <c r="C1782" s="33">
        <v>474.85068539999997</v>
      </c>
      <c r="D1782" s="34">
        <f t="shared" si="166"/>
        <v>4362.9135354421978</v>
      </c>
      <c r="E1782" s="34">
        <v>609482679.88835394</v>
      </c>
      <c r="F1782" s="3">
        <f>VLOOKUP(A1782,ERCOT_345kv_West_ATC!A:B,2)</f>
        <v>34.5</v>
      </c>
      <c r="G1782" s="3">
        <f>VLOOKUP(A1782,ERCOT_345kv_West_ATC!G:H,2)</f>
        <v>3.7709999999999999</v>
      </c>
      <c r="I1782" s="5">
        <f t="shared" si="167"/>
        <v>6</v>
      </c>
      <c r="J1782" s="4">
        <f t="shared" si="168"/>
        <v>144</v>
      </c>
      <c r="K1782" s="4">
        <f t="shared" si="164"/>
        <v>3600</v>
      </c>
      <c r="L1782" s="6">
        <f t="shared" si="165"/>
        <v>1709462.4674399998</v>
      </c>
      <c r="N1782" s="22">
        <f t="shared" si="169"/>
        <v>391.81671916098134</v>
      </c>
      <c r="O1782" s="14">
        <f t="shared" si="170"/>
        <v>82513668.234663427</v>
      </c>
      <c r="Q1782" s="22"/>
      <c r="V1782" s="16"/>
      <c r="W1782" s="16"/>
      <c r="X1782" s="16"/>
      <c r="Z1782" s="15"/>
      <c r="AA1782" s="16"/>
      <c r="AB1782" s="3"/>
      <c r="AC1782" s="69"/>
      <c r="AD1782" s="3"/>
      <c r="AF1782" s="29"/>
      <c r="AG1782" s="30"/>
      <c r="AH1782" s="29"/>
      <c r="AI1782" s="29"/>
      <c r="AJ1782" s="31"/>
      <c r="AK1782" s="29"/>
      <c r="AL1782" s="30"/>
    </row>
    <row r="1783" spans="1:38">
      <c r="A1783" s="32">
        <v>41596</v>
      </c>
      <c r="B1783" s="9">
        <v>25</v>
      </c>
      <c r="C1783" s="33">
        <v>667.04270610000003</v>
      </c>
      <c r="D1783" s="34">
        <f t="shared" si="166"/>
        <v>4362.9135354421978</v>
      </c>
      <c r="E1783" s="34">
        <v>609482679.88835394</v>
      </c>
      <c r="F1783" s="3">
        <f>VLOOKUP(A1783,ERCOT_345kv_West_ATC!A:B,2)</f>
        <v>34.200000000000003</v>
      </c>
      <c r="G1783" s="3">
        <f>VLOOKUP(A1783,ERCOT_345kv_West_ATC!G:H,2)</f>
        <v>3.738</v>
      </c>
      <c r="I1783" s="5">
        <f t="shared" si="167"/>
        <v>6</v>
      </c>
      <c r="J1783" s="4">
        <f t="shared" si="168"/>
        <v>144</v>
      </c>
      <c r="K1783" s="4">
        <f t="shared" si="164"/>
        <v>3600</v>
      </c>
      <c r="L1783" s="6">
        <f t="shared" si="165"/>
        <v>2401353.7419600002</v>
      </c>
      <c r="N1783" s="22">
        <f t="shared" si="169"/>
        <v>550.40140549487512</v>
      </c>
      <c r="O1783" s="14">
        <f t="shared" si="170"/>
        <v>82513668.234663427</v>
      </c>
      <c r="Q1783" s="22"/>
      <c r="V1783" s="16"/>
      <c r="W1783" s="16"/>
      <c r="X1783" s="16"/>
      <c r="Z1783" s="15"/>
      <c r="AA1783" s="16"/>
      <c r="AB1783" s="3"/>
      <c r="AC1783" s="69"/>
      <c r="AD1783" s="3"/>
      <c r="AF1783" s="29"/>
      <c r="AG1783" s="30"/>
      <c r="AH1783" s="29"/>
      <c r="AI1783" s="29"/>
      <c r="AJ1783" s="31"/>
      <c r="AK1783" s="29"/>
      <c r="AL1783" s="30"/>
    </row>
    <row r="1784" spans="1:38">
      <c r="A1784" s="32">
        <v>41597</v>
      </c>
      <c r="B1784" s="9">
        <v>25</v>
      </c>
      <c r="C1784" s="33">
        <v>540.53601000000003</v>
      </c>
      <c r="D1784" s="34">
        <f t="shared" si="166"/>
        <v>4362.9135354421978</v>
      </c>
      <c r="E1784" s="34">
        <v>609482679.88835394</v>
      </c>
      <c r="F1784" s="3">
        <f>VLOOKUP(A1784,ERCOT_345kv_West_ATC!A:B,2)</f>
        <v>34.25</v>
      </c>
      <c r="G1784" s="3">
        <f>VLOOKUP(A1784,ERCOT_345kv_West_ATC!G:H,2)</f>
        <v>3.6840000000000002</v>
      </c>
      <c r="I1784" s="5">
        <f t="shared" si="167"/>
        <v>6</v>
      </c>
      <c r="J1784" s="4">
        <f t="shared" si="168"/>
        <v>144</v>
      </c>
      <c r="K1784" s="4">
        <f t="shared" si="164"/>
        <v>3600</v>
      </c>
      <c r="L1784" s="6">
        <f t="shared" si="165"/>
        <v>1945929.6360000002</v>
      </c>
      <c r="N1784" s="22">
        <f t="shared" si="169"/>
        <v>446.01608998028718</v>
      </c>
      <c r="O1784" s="14">
        <f t="shared" si="170"/>
        <v>82513668.234663427</v>
      </c>
      <c r="Q1784" s="22"/>
      <c r="V1784" s="16"/>
      <c r="W1784" s="16"/>
      <c r="X1784" s="16"/>
      <c r="Z1784" s="15"/>
      <c r="AA1784" s="16"/>
      <c r="AB1784" s="3"/>
      <c r="AC1784" s="69"/>
      <c r="AD1784" s="3"/>
      <c r="AF1784" s="29"/>
      <c r="AG1784" s="30"/>
      <c r="AH1784" s="29"/>
      <c r="AI1784" s="29"/>
      <c r="AJ1784" s="31"/>
      <c r="AK1784" s="29"/>
      <c r="AL1784" s="30"/>
    </row>
    <row r="1785" spans="1:38">
      <c r="A1785" s="32">
        <v>41598</v>
      </c>
      <c r="B1785" s="9">
        <v>25</v>
      </c>
      <c r="C1785" s="33">
        <v>598.564391</v>
      </c>
      <c r="D1785" s="34">
        <f t="shared" si="166"/>
        <v>4362.9135354421978</v>
      </c>
      <c r="E1785" s="34">
        <v>609482679.88835394</v>
      </c>
      <c r="F1785" s="3">
        <f>VLOOKUP(A1785,ERCOT_345kv_West_ATC!A:B,2)</f>
        <v>34.450000000000003</v>
      </c>
      <c r="G1785" s="3">
        <f>VLOOKUP(A1785,ERCOT_345kv_West_ATC!G:H,2)</f>
        <v>3.7770000000000001</v>
      </c>
      <c r="I1785" s="5">
        <f t="shared" si="167"/>
        <v>6</v>
      </c>
      <c r="J1785" s="4">
        <f t="shared" si="168"/>
        <v>144</v>
      </c>
      <c r="K1785" s="4">
        <f t="shared" si="164"/>
        <v>3600</v>
      </c>
      <c r="L1785" s="6">
        <f t="shared" si="165"/>
        <v>2154831.8075999999</v>
      </c>
      <c r="N1785" s="22">
        <f t="shared" si="169"/>
        <v>493.89743576057361</v>
      </c>
      <c r="O1785" s="14">
        <f t="shared" si="170"/>
        <v>82513668.234663427</v>
      </c>
      <c r="Q1785" s="22"/>
      <c r="V1785" s="16"/>
      <c r="W1785" s="16"/>
      <c r="X1785" s="16"/>
      <c r="Z1785" s="15"/>
      <c r="AA1785" s="16"/>
      <c r="AB1785" s="3"/>
      <c r="AC1785" s="69"/>
      <c r="AD1785" s="3"/>
      <c r="AF1785" s="29"/>
      <c r="AG1785" s="30"/>
      <c r="AH1785" s="29"/>
      <c r="AI1785" s="29"/>
      <c r="AJ1785" s="31"/>
      <c r="AK1785" s="29"/>
      <c r="AL1785" s="30"/>
    </row>
    <row r="1786" spans="1:38">
      <c r="A1786" s="32">
        <v>41599</v>
      </c>
      <c r="B1786" s="9">
        <v>25</v>
      </c>
      <c r="C1786" s="33">
        <v>719.82188550000001</v>
      </c>
      <c r="D1786" s="34">
        <f t="shared" si="166"/>
        <v>4362.9135354421978</v>
      </c>
      <c r="E1786" s="34">
        <v>609482679.88835394</v>
      </c>
      <c r="F1786" s="3">
        <f>VLOOKUP(A1786,ERCOT_345kv_West_ATC!A:B,2)</f>
        <v>34.4</v>
      </c>
      <c r="G1786" s="3">
        <f>VLOOKUP(A1786,ERCOT_345kv_West_ATC!G:H,2)</f>
        <v>3.8039999999999998</v>
      </c>
      <c r="I1786" s="5">
        <f t="shared" si="167"/>
        <v>6</v>
      </c>
      <c r="J1786" s="4">
        <f t="shared" si="168"/>
        <v>144</v>
      </c>
      <c r="K1786" s="4">
        <f t="shared" ref="K1786:K1849" si="171">J1786*B1786</f>
        <v>3600</v>
      </c>
      <c r="L1786" s="6">
        <f t="shared" ref="L1786:L1849" si="172">K1786*C1786</f>
        <v>2591358.7878</v>
      </c>
      <c r="N1786" s="22">
        <f t="shared" si="169"/>
        <v>593.95144248196891</v>
      </c>
      <c r="O1786" s="14">
        <f t="shared" si="170"/>
        <v>82513668.234663427</v>
      </c>
      <c r="Q1786" s="22"/>
      <c r="V1786" s="16"/>
      <c r="W1786" s="16"/>
      <c r="X1786" s="16"/>
      <c r="Z1786" s="15"/>
      <c r="AA1786" s="16"/>
      <c r="AB1786" s="3"/>
      <c r="AC1786" s="69"/>
      <c r="AD1786" s="3"/>
      <c r="AF1786" s="29"/>
      <c r="AG1786" s="30"/>
      <c r="AH1786" s="29"/>
      <c r="AI1786" s="29"/>
      <c r="AJ1786" s="31"/>
      <c r="AK1786" s="29"/>
      <c r="AL1786" s="30"/>
    </row>
    <row r="1787" spans="1:38">
      <c r="A1787" s="32">
        <v>41600</v>
      </c>
      <c r="B1787" s="9">
        <v>25</v>
      </c>
      <c r="C1787" s="33">
        <v>796.07928470000002</v>
      </c>
      <c r="D1787" s="34">
        <f t="shared" si="166"/>
        <v>4362.9135354421978</v>
      </c>
      <c r="E1787" s="34">
        <v>609482679.88835394</v>
      </c>
      <c r="F1787" s="3">
        <f>VLOOKUP(A1787,ERCOT_345kv_West_ATC!A:B,2)</f>
        <v>34.5</v>
      </c>
      <c r="G1787" s="3">
        <f>VLOOKUP(A1787,ERCOT_345kv_West_ATC!G:H,2)</f>
        <v>3.8570000000000002</v>
      </c>
      <c r="I1787" s="5">
        <f t="shared" si="167"/>
        <v>6</v>
      </c>
      <c r="J1787" s="4">
        <f t="shared" si="168"/>
        <v>144</v>
      </c>
      <c r="K1787" s="4">
        <f t="shared" si="171"/>
        <v>3600</v>
      </c>
      <c r="L1787" s="6">
        <f t="shared" si="172"/>
        <v>2865885.4249200001</v>
      </c>
      <c r="N1787" s="22">
        <f t="shared" si="169"/>
        <v>656.87421986223978</v>
      </c>
      <c r="O1787" s="14">
        <f t="shared" si="170"/>
        <v>82513668.234663427</v>
      </c>
      <c r="Q1787" s="22"/>
      <c r="V1787" s="16"/>
      <c r="W1787" s="16"/>
      <c r="X1787" s="16"/>
      <c r="Z1787" s="15"/>
      <c r="AA1787" s="16"/>
      <c r="AB1787" s="3"/>
      <c r="AC1787" s="69"/>
      <c r="AD1787" s="3"/>
      <c r="AF1787" s="29"/>
      <c r="AG1787" s="30"/>
      <c r="AH1787" s="29"/>
      <c r="AI1787" s="29"/>
      <c r="AJ1787" s="31"/>
      <c r="AK1787" s="29"/>
      <c r="AL1787" s="30"/>
    </row>
    <row r="1788" spans="1:38">
      <c r="A1788" s="32">
        <v>41601</v>
      </c>
      <c r="B1788" s="9">
        <v>25</v>
      </c>
      <c r="C1788" s="33">
        <v>829.53183939999997</v>
      </c>
      <c r="D1788" s="34">
        <f t="shared" si="166"/>
        <v>4362.9135354421978</v>
      </c>
      <c r="E1788" s="34">
        <v>609482679.88835394</v>
      </c>
      <c r="F1788" s="3">
        <f>VLOOKUP(A1788,ERCOT_345kv_West_ATC!A:B,2)</f>
        <v>34.5</v>
      </c>
      <c r="G1788" s="3">
        <f>VLOOKUP(A1788,ERCOT_345kv_West_ATC!G:H,2)</f>
        <v>3.8570000000000002</v>
      </c>
      <c r="I1788" s="5">
        <f t="shared" si="167"/>
        <v>6</v>
      </c>
      <c r="J1788" s="4">
        <f t="shared" si="168"/>
        <v>144</v>
      </c>
      <c r="K1788" s="4">
        <f t="shared" si="171"/>
        <v>3600</v>
      </c>
      <c r="L1788" s="6">
        <f t="shared" si="172"/>
        <v>2986314.6218399997</v>
      </c>
      <c r="N1788" s="22">
        <f t="shared" si="169"/>
        <v>684.47714986341703</v>
      </c>
      <c r="O1788" s="14">
        <f t="shared" si="170"/>
        <v>82513668.234663427</v>
      </c>
      <c r="Q1788" s="22"/>
      <c r="V1788" s="16"/>
      <c r="W1788" s="16"/>
      <c r="X1788" s="16"/>
      <c r="Z1788" s="15"/>
      <c r="AA1788" s="16"/>
      <c r="AB1788" s="3"/>
      <c r="AC1788" s="69"/>
      <c r="AD1788" s="3"/>
      <c r="AF1788" s="29"/>
      <c r="AG1788" s="30"/>
      <c r="AH1788" s="29"/>
      <c r="AI1788" s="29"/>
      <c r="AJ1788" s="31"/>
      <c r="AK1788" s="29"/>
      <c r="AL1788" s="30"/>
    </row>
    <row r="1789" spans="1:38">
      <c r="A1789" s="32">
        <v>41602</v>
      </c>
      <c r="B1789" s="9">
        <v>25</v>
      </c>
      <c r="C1789" s="33">
        <v>804.06619699999999</v>
      </c>
      <c r="D1789" s="34">
        <f t="shared" si="166"/>
        <v>4362.9135354421978</v>
      </c>
      <c r="E1789" s="34">
        <v>609482679.88835394</v>
      </c>
      <c r="F1789" s="3">
        <f>VLOOKUP(A1789,ERCOT_345kv_West_ATC!A:B,2)</f>
        <v>34.5</v>
      </c>
      <c r="G1789" s="3">
        <f>VLOOKUP(A1789,ERCOT_345kv_West_ATC!G:H,2)</f>
        <v>3.8570000000000002</v>
      </c>
      <c r="I1789" s="5">
        <f t="shared" si="167"/>
        <v>6</v>
      </c>
      <c r="J1789" s="4">
        <f t="shared" si="168"/>
        <v>144</v>
      </c>
      <c r="K1789" s="4">
        <f t="shared" si="171"/>
        <v>3600</v>
      </c>
      <c r="L1789" s="6">
        <f t="shared" si="172"/>
        <v>2894638.3092</v>
      </c>
      <c r="N1789" s="22">
        <f t="shared" si="169"/>
        <v>663.46451417965523</v>
      </c>
      <c r="O1789" s="14">
        <f t="shared" si="170"/>
        <v>82513668.234663427</v>
      </c>
      <c r="Q1789" s="22"/>
      <c r="V1789" s="16"/>
      <c r="W1789" s="16"/>
      <c r="X1789" s="16"/>
      <c r="Z1789" s="15"/>
      <c r="AA1789" s="16"/>
      <c r="AB1789" s="3"/>
      <c r="AC1789" s="69"/>
      <c r="AD1789" s="3"/>
      <c r="AF1789" s="29"/>
      <c r="AG1789" s="30"/>
      <c r="AH1789" s="29"/>
      <c r="AI1789" s="29"/>
      <c r="AJ1789" s="31"/>
      <c r="AK1789" s="29"/>
      <c r="AL1789" s="30"/>
    </row>
    <row r="1790" spans="1:38">
      <c r="A1790" s="32">
        <v>41603</v>
      </c>
      <c r="B1790" s="9">
        <v>25</v>
      </c>
      <c r="C1790" s="33">
        <v>813.30489499999999</v>
      </c>
      <c r="D1790" s="34">
        <f t="shared" si="166"/>
        <v>4362.9135354421978</v>
      </c>
      <c r="E1790" s="34">
        <v>609482679.88835394</v>
      </c>
      <c r="F1790" s="3">
        <f>VLOOKUP(A1790,ERCOT_345kv_West_ATC!A:B,2)</f>
        <v>34.35</v>
      </c>
      <c r="G1790" s="3">
        <f>VLOOKUP(A1790,ERCOT_345kv_West_ATC!G:H,2)</f>
        <v>3.895</v>
      </c>
      <c r="I1790" s="5">
        <f t="shared" si="167"/>
        <v>6</v>
      </c>
      <c r="J1790" s="4">
        <f t="shared" si="168"/>
        <v>144</v>
      </c>
      <c r="K1790" s="4">
        <f t="shared" si="171"/>
        <v>3600</v>
      </c>
      <c r="L1790" s="6">
        <f t="shared" si="172"/>
        <v>2927897.622</v>
      </c>
      <c r="N1790" s="22">
        <f t="shared" si="169"/>
        <v>671.08770279657779</v>
      </c>
      <c r="O1790" s="14">
        <f t="shared" si="170"/>
        <v>82513668.234663427</v>
      </c>
      <c r="Q1790" s="22"/>
      <c r="V1790" s="16"/>
      <c r="W1790" s="16"/>
      <c r="X1790" s="16"/>
      <c r="Z1790" s="15"/>
      <c r="AA1790" s="16"/>
      <c r="AB1790" s="3"/>
      <c r="AC1790" s="69"/>
      <c r="AD1790" s="3"/>
      <c r="AF1790" s="29"/>
      <c r="AG1790" s="30"/>
      <c r="AH1790" s="29"/>
      <c r="AI1790" s="29"/>
      <c r="AJ1790" s="31"/>
      <c r="AK1790" s="29"/>
      <c r="AL1790" s="30"/>
    </row>
    <row r="1791" spans="1:38">
      <c r="A1791" s="32">
        <v>41604</v>
      </c>
      <c r="B1791" s="9">
        <v>25</v>
      </c>
      <c r="C1791" s="33">
        <v>916.06052980000004</v>
      </c>
      <c r="D1791" s="34">
        <f t="shared" si="166"/>
        <v>4362.9135354421978</v>
      </c>
      <c r="E1791" s="34">
        <v>609482679.88835394</v>
      </c>
      <c r="F1791" s="3">
        <f>VLOOKUP(A1791,ERCOT_345kv_West_ATC!A:B,2)</f>
        <v>34.35</v>
      </c>
      <c r="G1791" s="3">
        <f>VLOOKUP(A1791,ERCOT_345kv_West_ATC!G:H,2)</f>
        <v>3.9140000000000001</v>
      </c>
      <c r="I1791" s="5">
        <f t="shared" si="167"/>
        <v>6</v>
      </c>
      <c r="J1791" s="4">
        <f t="shared" si="168"/>
        <v>144</v>
      </c>
      <c r="K1791" s="4">
        <f t="shared" si="171"/>
        <v>3600</v>
      </c>
      <c r="L1791" s="6">
        <f t="shared" si="172"/>
        <v>3297817.9072799999</v>
      </c>
      <c r="N1791" s="22">
        <f t="shared" si="169"/>
        <v>755.87514638787206</v>
      </c>
      <c r="O1791" s="14">
        <f t="shared" si="170"/>
        <v>82513668.234663427</v>
      </c>
      <c r="Q1791" s="22"/>
      <c r="V1791" s="16"/>
      <c r="W1791" s="16"/>
      <c r="X1791" s="16"/>
      <c r="Z1791" s="15"/>
      <c r="AA1791" s="16"/>
      <c r="AB1791" s="3"/>
      <c r="AC1791" s="69"/>
      <c r="AD1791" s="3"/>
      <c r="AF1791" s="29"/>
      <c r="AG1791" s="30"/>
      <c r="AH1791" s="29"/>
      <c r="AI1791" s="29"/>
      <c r="AJ1791" s="31"/>
      <c r="AK1791" s="29"/>
      <c r="AL1791" s="30"/>
    </row>
    <row r="1792" spans="1:38">
      <c r="A1792" s="32">
        <v>41605</v>
      </c>
      <c r="B1792" s="9">
        <v>25</v>
      </c>
      <c r="C1792" s="33">
        <v>964.31248909999999</v>
      </c>
      <c r="D1792" s="34">
        <f t="shared" si="166"/>
        <v>4362.9135354421978</v>
      </c>
      <c r="E1792" s="34">
        <v>609482679.88835394</v>
      </c>
      <c r="F1792" s="3">
        <f>VLOOKUP(A1792,ERCOT_345kv_West_ATC!A:B,2)</f>
        <v>34.450000000000003</v>
      </c>
      <c r="G1792" s="3">
        <f>VLOOKUP(A1792,ERCOT_345kv_West_ATC!G:H,2)</f>
        <v>3.9319999999999999</v>
      </c>
      <c r="I1792" s="5">
        <f t="shared" si="167"/>
        <v>6</v>
      </c>
      <c r="J1792" s="4">
        <f t="shared" si="168"/>
        <v>144</v>
      </c>
      <c r="K1792" s="4">
        <f t="shared" si="171"/>
        <v>3600</v>
      </c>
      <c r="L1792" s="6">
        <f t="shared" si="172"/>
        <v>3471524.9607600002</v>
      </c>
      <c r="N1792" s="22">
        <f t="shared" si="169"/>
        <v>795.68960800139894</v>
      </c>
      <c r="O1792" s="14">
        <f t="shared" si="170"/>
        <v>82513668.234663427</v>
      </c>
      <c r="Q1792" s="22"/>
      <c r="V1792" s="16"/>
      <c r="W1792" s="16"/>
      <c r="X1792" s="16"/>
      <c r="Z1792" s="15"/>
      <c r="AA1792" s="16"/>
      <c r="AB1792" s="3"/>
      <c r="AC1792" s="69"/>
      <c r="AD1792" s="3"/>
      <c r="AF1792" s="29"/>
      <c r="AG1792" s="30"/>
      <c r="AH1792" s="29"/>
      <c r="AI1792" s="29"/>
      <c r="AJ1792" s="31"/>
      <c r="AK1792" s="29"/>
      <c r="AL1792" s="30"/>
    </row>
    <row r="1793" spans="1:38">
      <c r="A1793" s="32">
        <v>41606</v>
      </c>
      <c r="B1793" s="9">
        <v>25</v>
      </c>
      <c r="C1793" s="33">
        <v>1012.8129269999999</v>
      </c>
      <c r="D1793" s="34">
        <f t="shared" si="166"/>
        <v>4362.9135354421978</v>
      </c>
      <c r="E1793" s="34">
        <v>609482679.88835394</v>
      </c>
      <c r="F1793" s="3">
        <f>VLOOKUP(A1793,ERCOT_345kv_West_ATC!A:B,2)</f>
        <v>34.5</v>
      </c>
      <c r="G1793" s="3">
        <f>VLOOKUP(A1793,ERCOT_345kv_West_ATC!G:H,2)</f>
        <v>3.9319999999999999</v>
      </c>
      <c r="I1793" s="5">
        <f t="shared" si="167"/>
        <v>6</v>
      </c>
      <c r="J1793" s="4">
        <f t="shared" si="168"/>
        <v>144</v>
      </c>
      <c r="K1793" s="4">
        <f t="shared" si="171"/>
        <v>3600</v>
      </c>
      <c r="L1793" s="6">
        <f t="shared" si="172"/>
        <v>3646126.5371999997</v>
      </c>
      <c r="N1793" s="22">
        <f t="shared" si="169"/>
        <v>835.70909842256378</v>
      </c>
      <c r="O1793" s="14">
        <f t="shared" si="170"/>
        <v>82513668.234663427</v>
      </c>
      <c r="Q1793" s="22"/>
      <c r="V1793" s="16"/>
      <c r="W1793" s="16"/>
      <c r="X1793" s="16"/>
      <c r="Z1793" s="15"/>
      <c r="AA1793" s="16"/>
      <c r="AB1793" s="3"/>
      <c r="AC1793" s="69"/>
      <c r="AD1793" s="3"/>
      <c r="AF1793" s="29"/>
      <c r="AG1793" s="30"/>
      <c r="AH1793" s="29"/>
      <c r="AI1793" s="29"/>
      <c r="AJ1793" s="31"/>
      <c r="AK1793" s="29"/>
      <c r="AL1793" s="30"/>
    </row>
    <row r="1794" spans="1:38">
      <c r="A1794" s="32">
        <v>41607</v>
      </c>
      <c r="B1794" s="9">
        <v>25</v>
      </c>
      <c r="C1794" s="33">
        <v>1133.7552760000001</v>
      </c>
      <c r="D1794" s="34">
        <f t="shared" si="166"/>
        <v>5063.903003403906</v>
      </c>
      <c r="E1794" s="34">
        <v>707408283.05149603</v>
      </c>
      <c r="F1794" s="3">
        <f>VLOOKUP(A1794,ERCOT_345kv_West_ATC!A:B,2)</f>
        <v>34.4</v>
      </c>
      <c r="G1794" s="3">
        <f>VLOOKUP(A1794,ERCOT_345kv_West_ATC!G:H,2)</f>
        <v>3.9769999999999999</v>
      </c>
      <c r="I1794" s="5">
        <f t="shared" si="167"/>
        <v>6</v>
      </c>
      <c r="J1794" s="4">
        <f t="shared" si="168"/>
        <v>144</v>
      </c>
      <c r="K1794" s="4">
        <f t="shared" si="171"/>
        <v>3600</v>
      </c>
      <c r="L1794" s="6">
        <f t="shared" si="172"/>
        <v>4081518.9936000002</v>
      </c>
      <c r="N1794" s="22">
        <f t="shared" si="169"/>
        <v>806.00260132479696</v>
      </c>
      <c r="O1794" s="14">
        <f t="shared" si="170"/>
        <v>71091409.08860448</v>
      </c>
      <c r="Q1794" s="22"/>
      <c r="V1794" s="16"/>
      <c r="W1794" s="16"/>
      <c r="X1794" s="16"/>
      <c r="Z1794" s="15"/>
      <c r="AA1794" s="16"/>
      <c r="AB1794" s="3"/>
      <c r="AC1794" s="69"/>
      <c r="AD1794" s="3"/>
      <c r="AF1794" s="29"/>
      <c r="AG1794" s="30"/>
      <c r="AH1794" s="29"/>
      <c r="AI1794" s="29"/>
      <c r="AJ1794" s="31"/>
      <c r="AK1794" s="29"/>
      <c r="AL1794" s="30"/>
    </row>
    <row r="1795" spans="1:38">
      <c r="A1795" s="32">
        <v>41608</v>
      </c>
      <c r="B1795" s="9">
        <v>25</v>
      </c>
      <c r="C1795" s="33">
        <v>1118.0154050000001</v>
      </c>
      <c r="D1795" s="34">
        <f t="shared" si="166"/>
        <v>5063.903003403906</v>
      </c>
      <c r="E1795" s="34">
        <v>707408283.05149603</v>
      </c>
      <c r="F1795" s="3">
        <f>VLOOKUP(A1795,ERCOT_345kv_West_ATC!A:B,2)</f>
        <v>34.4</v>
      </c>
      <c r="G1795" s="3">
        <f>VLOOKUP(A1795,ERCOT_345kv_West_ATC!G:H,2)</f>
        <v>3.9769999999999999</v>
      </c>
      <c r="I1795" s="5">
        <f t="shared" si="167"/>
        <v>6</v>
      </c>
      <c r="J1795" s="4">
        <f t="shared" si="168"/>
        <v>144</v>
      </c>
      <c r="K1795" s="4">
        <f t="shared" si="171"/>
        <v>3600</v>
      </c>
      <c r="L1795" s="6">
        <f t="shared" si="172"/>
        <v>4024855.4580000006</v>
      </c>
      <c r="N1795" s="22">
        <f t="shared" si="169"/>
        <v>794.81290524216831</v>
      </c>
      <c r="O1795" s="14">
        <f t="shared" si="170"/>
        <v>71091409.08860448</v>
      </c>
      <c r="Q1795" s="22"/>
      <c r="V1795" s="16"/>
      <c r="W1795" s="16"/>
      <c r="X1795" s="16"/>
      <c r="Z1795" s="15"/>
      <c r="AA1795" s="16"/>
      <c r="AB1795" s="3"/>
      <c r="AC1795" s="69"/>
      <c r="AD1795" s="3"/>
      <c r="AF1795" s="29"/>
      <c r="AG1795" s="30"/>
      <c r="AH1795" s="29"/>
      <c r="AI1795" s="29"/>
      <c r="AJ1795" s="31"/>
      <c r="AK1795" s="29"/>
      <c r="AL1795" s="30"/>
    </row>
    <row r="1796" spans="1:38">
      <c r="A1796" s="32">
        <v>41609</v>
      </c>
      <c r="B1796" s="9">
        <v>25</v>
      </c>
      <c r="C1796" s="33">
        <v>953.13595069999997</v>
      </c>
      <c r="D1796" s="34">
        <f t="shared" si="166"/>
        <v>5063.903003403906</v>
      </c>
      <c r="E1796" s="34">
        <v>707408283.05149603</v>
      </c>
      <c r="F1796" s="3">
        <f>VLOOKUP(A1796,ERCOT_345kv_West_ATC!A:B,2)</f>
        <v>34.4</v>
      </c>
      <c r="G1796" s="3">
        <f>VLOOKUP(A1796,ERCOT_345kv_West_ATC!G:H,2)</f>
        <v>3.9769999999999999</v>
      </c>
      <c r="I1796" s="5">
        <f t="shared" si="167"/>
        <v>6</v>
      </c>
      <c r="J1796" s="4">
        <f t="shared" si="168"/>
        <v>144</v>
      </c>
      <c r="K1796" s="4">
        <f t="shared" si="171"/>
        <v>3600</v>
      </c>
      <c r="L1796" s="6">
        <f t="shared" si="172"/>
        <v>3431289.42252</v>
      </c>
      <c r="N1796" s="22">
        <f t="shared" si="169"/>
        <v>677.59777788269662</v>
      </c>
      <c r="O1796" s="14">
        <f t="shared" si="170"/>
        <v>71091409.08860448</v>
      </c>
      <c r="Q1796" s="22"/>
      <c r="V1796" s="16"/>
      <c r="W1796" s="16"/>
      <c r="X1796" s="16"/>
      <c r="Z1796" s="15"/>
      <c r="AA1796" s="16"/>
      <c r="AB1796" s="3"/>
      <c r="AC1796" s="69"/>
      <c r="AD1796" s="3"/>
      <c r="AF1796" s="29"/>
      <c r="AG1796" s="30"/>
      <c r="AH1796" s="29"/>
      <c r="AI1796" s="29"/>
      <c r="AJ1796" s="31"/>
      <c r="AK1796" s="29"/>
      <c r="AL1796" s="30"/>
    </row>
    <row r="1797" spans="1:38">
      <c r="A1797" s="32">
        <v>41610</v>
      </c>
      <c r="B1797" s="9">
        <v>25</v>
      </c>
      <c r="C1797" s="33">
        <v>1041.963724</v>
      </c>
      <c r="D1797" s="34">
        <f t="shared" si="166"/>
        <v>5063.903003403906</v>
      </c>
      <c r="E1797" s="34">
        <v>707408283.05149603</v>
      </c>
      <c r="F1797" s="3">
        <f>VLOOKUP(A1797,ERCOT_345kv_West_ATC!A:B,2)</f>
        <v>34.4</v>
      </c>
      <c r="G1797" s="3">
        <f>VLOOKUP(A1797,ERCOT_345kv_West_ATC!G:H,2)</f>
        <v>3.996</v>
      </c>
      <c r="I1797" s="5">
        <f t="shared" si="167"/>
        <v>6</v>
      </c>
      <c r="J1797" s="4">
        <f t="shared" si="168"/>
        <v>144</v>
      </c>
      <c r="K1797" s="4">
        <f t="shared" si="171"/>
        <v>3600</v>
      </c>
      <c r="L1797" s="6">
        <f t="shared" si="172"/>
        <v>3751069.4063999997</v>
      </c>
      <c r="N1797" s="22">
        <f t="shared" si="169"/>
        <v>740.74669358369772</v>
      </c>
      <c r="O1797" s="14">
        <f t="shared" si="170"/>
        <v>71091409.08860448</v>
      </c>
      <c r="Q1797" s="22"/>
      <c r="V1797" s="16"/>
      <c r="W1797" s="16"/>
      <c r="X1797" s="16"/>
      <c r="Z1797" s="15"/>
      <c r="AA1797" s="16"/>
      <c r="AB1797" s="3"/>
      <c r="AC1797" s="69"/>
      <c r="AD1797" s="3"/>
      <c r="AF1797" s="29"/>
      <c r="AG1797" s="30"/>
      <c r="AH1797" s="29"/>
      <c r="AI1797" s="29"/>
      <c r="AJ1797" s="31"/>
      <c r="AK1797" s="29"/>
      <c r="AL1797" s="30"/>
    </row>
    <row r="1798" spans="1:38">
      <c r="A1798" s="32">
        <v>41611</v>
      </c>
      <c r="B1798" s="9">
        <v>25</v>
      </c>
      <c r="C1798" s="33">
        <v>1054.1659420000001</v>
      </c>
      <c r="D1798" s="34">
        <f t="shared" si="166"/>
        <v>5063.903003403906</v>
      </c>
      <c r="E1798" s="34">
        <v>707408283.05149603</v>
      </c>
      <c r="F1798" s="3">
        <f>VLOOKUP(A1798,ERCOT_345kv_West_ATC!A:B,2)</f>
        <v>34.4</v>
      </c>
      <c r="G1798" s="3">
        <f>VLOOKUP(A1798,ERCOT_345kv_West_ATC!G:H,2)</f>
        <v>3.9950000000000001</v>
      </c>
      <c r="I1798" s="5">
        <f t="shared" si="167"/>
        <v>6</v>
      </c>
      <c r="J1798" s="4">
        <f t="shared" si="168"/>
        <v>144</v>
      </c>
      <c r="K1798" s="4">
        <f t="shared" si="171"/>
        <v>3600</v>
      </c>
      <c r="L1798" s="6">
        <f t="shared" si="172"/>
        <v>3794997.3912000004</v>
      </c>
      <c r="N1798" s="22">
        <f t="shared" si="169"/>
        <v>749.42142229996114</v>
      </c>
      <c r="O1798" s="14">
        <f t="shared" si="170"/>
        <v>71091409.08860448</v>
      </c>
      <c r="Q1798" s="22"/>
      <c r="V1798" s="16"/>
      <c r="W1798" s="16"/>
      <c r="X1798" s="16"/>
      <c r="Z1798" s="15"/>
      <c r="AA1798" s="16"/>
      <c r="AB1798" s="3"/>
      <c r="AC1798" s="69"/>
      <c r="AD1798" s="3"/>
      <c r="AF1798" s="29"/>
      <c r="AG1798" s="30"/>
      <c r="AH1798" s="29"/>
      <c r="AI1798" s="29"/>
      <c r="AJ1798" s="31"/>
      <c r="AK1798" s="29"/>
      <c r="AL1798" s="30"/>
    </row>
    <row r="1799" spans="1:38">
      <c r="A1799" s="32">
        <v>41612</v>
      </c>
      <c r="B1799" s="9">
        <v>25</v>
      </c>
      <c r="C1799" s="33">
        <v>1134.39086</v>
      </c>
      <c r="D1799" s="34">
        <f t="shared" si="166"/>
        <v>5063.903003403906</v>
      </c>
      <c r="E1799" s="34">
        <v>707408283.05149603</v>
      </c>
      <c r="F1799" s="3">
        <f>VLOOKUP(A1799,ERCOT_345kv_West_ATC!A:B,2)</f>
        <v>34.35</v>
      </c>
      <c r="G1799" s="3">
        <f>VLOOKUP(A1799,ERCOT_345kv_West_ATC!G:H,2)</f>
        <v>3.9889999999999999</v>
      </c>
      <c r="I1799" s="5">
        <f t="shared" si="167"/>
        <v>6</v>
      </c>
      <c r="J1799" s="4">
        <f t="shared" si="168"/>
        <v>144</v>
      </c>
      <c r="K1799" s="4">
        <f t="shared" si="171"/>
        <v>3600</v>
      </c>
      <c r="L1799" s="6">
        <f t="shared" si="172"/>
        <v>4083807.0959999999</v>
      </c>
      <c r="N1799" s="22">
        <f t="shared" si="169"/>
        <v>806.45444694633852</v>
      </c>
      <c r="O1799" s="14">
        <f t="shared" si="170"/>
        <v>71091409.08860448</v>
      </c>
      <c r="Q1799" s="22"/>
      <c r="V1799" s="16"/>
      <c r="W1799" s="16"/>
      <c r="X1799" s="16"/>
      <c r="Z1799" s="15"/>
      <c r="AA1799" s="16"/>
      <c r="AB1799" s="3"/>
      <c r="AC1799" s="69"/>
      <c r="AD1799" s="3"/>
      <c r="AF1799" s="29"/>
      <c r="AG1799" s="30"/>
      <c r="AH1799" s="29"/>
      <c r="AI1799" s="29"/>
      <c r="AJ1799" s="31"/>
      <c r="AK1799" s="29"/>
      <c r="AL1799" s="30"/>
    </row>
    <row r="1800" spans="1:38">
      <c r="A1800" s="32">
        <v>41613</v>
      </c>
      <c r="B1800" s="9">
        <v>25</v>
      </c>
      <c r="C1800" s="33">
        <v>1026.008296</v>
      </c>
      <c r="D1800" s="34">
        <f t="shared" si="166"/>
        <v>5063.903003403906</v>
      </c>
      <c r="E1800" s="34">
        <v>707408283.05149603</v>
      </c>
      <c r="F1800" s="3">
        <f>VLOOKUP(A1800,ERCOT_345kv_West_ATC!A:B,2)</f>
        <v>37.65</v>
      </c>
      <c r="G1800" s="3">
        <f>VLOOKUP(A1800,ERCOT_345kv_West_ATC!G:H,2)</f>
        <v>4.0960000000000001</v>
      </c>
      <c r="I1800" s="5">
        <f t="shared" si="167"/>
        <v>6</v>
      </c>
      <c r="J1800" s="4">
        <f t="shared" si="168"/>
        <v>144</v>
      </c>
      <c r="K1800" s="4">
        <f t="shared" si="171"/>
        <v>3600</v>
      </c>
      <c r="L1800" s="6">
        <f t="shared" si="172"/>
        <v>3693629.8656000001</v>
      </c>
      <c r="N1800" s="22">
        <f t="shared" si="169"/>
        <v>729.40375499238007</v>
      </c>
      <c r="O1800" s="14">
        <f t="shared" si="170"/>
        <v>71091409.08860448</v>
      </c>
      <c r="Q1800" s="22"/>
      <c r="V1800" s="16"/>
      <c r="W1800" s="16"/>
      <c r="X1800" s="16"/>
      <c r="Z1800" s="15"/>
      <c r="AA1800" s="16"/>
      <c r="AB1800" s="3"/>
      <c r="AC1800" s="69"/>
      <c r="AD1800" s="3"/>
      <c r="AF1800" s="29"/>
      <c r="AG1800" s="30"/>
      <c r="AH1800" s="29"/>
      <c r="AI1800" s="29"/>
      <c r="AJ1800" s="31"/>
      <c r="AK1800" s="29"/>
      <c r="AL1800" s="30"/>
    </row>
    <row r="1801" spans="1:38">
      <c r="A1801" s="32">
        <v>41614</v>
      </c>
      <c r="B1801" s="9">
        <v>25</v>
      </c>
      <c r="C1801" s="33">
        <v>811.3518262</v>
      </c>
      <c r="D1801" s="34">
        <f t="shared" si="166"/>
        <v>5063.903003403906</v>
      </c>
      <c r="E1801" s="34">
        <v>707408283.05149603</v>
      </c>
      <c r="F1801" s="3">
        <f>VLOOKUP(A1801,ERCOT_345kv_West_ATC!A:B,2)</f>
        <v>38.25</v>
      </c>
      <c r="G1801" s="3">
        <f>VLOOKUP(A1801,ERCOT_345kv_West_ATC!G:H,2)</f>
        <v>4.109</v>
      </c>
      <c r="I1801" s="5">
        <f t="shared" si="167"/>
        <v>6</v>
      </c>
      <c r="J1801" s="4">
        <f t="shared" si="168"/>
        <v>144</v>
      </c>
      <c r="K1801" s="4">
        <f t="shared" si="171"/>
        <v>3600</v>
      </c>
      <c r="L1801" s="6">
        <f t="shared" si="172"/>
        <v>2920866.5743200001</v>
      </c>
      <c r="N1801" s="22">
        <f t="shared" si="169"/>
        <v>576.80144591170529</v>
      </c>
      <c r="O1801" s="14">
        <f t="shared" si="170"/>
        <v>71091409.08860448</v>
      </c>
      <c r="Q1801" s="22"/>
      <c r="V1801" s="16"/>
      <c r="W1801" s="16"/>
      <c r="X1801" s="16"/>
      <c r="Z1801" s="15"/>
      <c r="AA1801" s="16"/>
      <c r="AB1801" s="3"/>
      <c r="AC1801" s="69"/>
      <c r="AD1801" s="3"/>
      <c r="AF1801" s="29"/>
      <c r="AG1801" s="30"/>
      <c r="AH1801" s="29"/>
      <c r="AI1801" s="29"/>
      <c r="AJ1801" s="31"/>
      <c r="AK1801" s="29"/>
      <c r="AL1801" s="30"/>
    </row>
    <row r="1802" spans="1:38">
      <c r="A1802" s="32">
        <v>41615</v>
      </c>
      <c r="B1802" s="9">
        <v>25</v>
      </c>
      <c r="C1802" s="33">
        <v>693.82448139999997</v>
      </c>
      <c r="D1802" s="34">
        <f t="shared" si="166"/>
        <v>5063.903003403906</v>
      </c>
      <c r="E1802" s="34">
        <v>707408283.05149603</v>
      </c>
      <c r="F1802" s="3">
        <f>VLOOKUP(A1802,ERCOT_345kv_West_ATC!A:B,2)</f>
        <v>38.25</v>
      </c>
      <c r="G1802" s="3">
        <f>VLOOKUP(A1802,ERCOT_345kv_West_ATC!G:H,2)</f>
        <v>4.109</v>
      </c>
      <c r="I1802" s="5">
        <f t="shared" si="167"/>
        <v>6</v>
      </c>
      <c r="J1802" s="4">
        <f t="shared" si="168"/>
        <v>144</v>
      </c>
      <c r="K1802" s="4">
        <f t="shared" si="171"/>
        <v>3600</v>
      </c>
      <c r="L1802" s="6">
        <f t="shared" si="172"/>
        <v>2497768.1330399998</v>
      </c>
      <c r="N1802" s="22">
        <f t="shared" si="169"/>
        <v>493.24960042896248</v>
      </c>
      <c r="O1802" s="14">
        <f t="shared" si="170"/>
        <v>71091409.08860448</v>
      </c>
      <c r="Q1802" s="22"/>
      <c r="V1802" s="16"/>
      <c r="W1802" s="16"/>
      <c r="X1802" s="16"/>
      <c r="Z1802" s="15"/>
      <c r="AA1802" s="16"/>
      <c r="AB1802" s="3"/>
      <c r="AC1802" s="69"/>
      <c r="AD1802" s="3"/>
      <c r="AF1802" s="29"/>
      <c r="AG1802" s="30"/>
      <c r="AH1802" s="29"/>
      <c r="AI1802" s="29"/>
      <c r="AJ1802" s="31"/>
      <c r="AK1802" s="29"/>
      <c r="AL1802" s="30"/>
    </row>
    <row r="1803" spans="1:38">
      <c r="A1803" s="32">
        <v>41616</v>
      </c>
      <c r="B1803" s="9">
        <v>25</v>
      </c>
      <c r="C1803" s="33">
        <v>786.57648300000005</v>
      </c>
      <c r="D1803" s="34">
        <f t="shared" si="166"/>
        <v>5063.903003403906</v>
      </c>
      <c r="E1803" s="34">
        <v>707408283.05149603</v>
      </c>
      <c r="F1803" s="3">
        <f>VLOOKUP(A1803,ERCOT_345kv_West_ATC!A:B,2)</f>
        <v>38.25</v>
      </c>
      <c r="G1803" s="3">
        <f>VLOOKUP(A1803,ERCOT_345kv_West_ATC!G:H,2)</f>
        <v>4.109</v>
      </c>
      <c r="I1803" s="5">
        <f t="shared" si="167"/>
        <v>6</v>
      </c>
      <c r="J1803" s="4">
        <f t="shared" si="168"/>
        <v>144</v>
      </c>
      <c r="K1803" s="4">
        <f t="shared" si="171"/>
        <v>3600</v>
      </c>
      <c r="L1803" s="6">
        <f t="shared" si="172"/>
        <v>2831675.3388</v>
      </c>
      <c r="N1803" s="22">
        <f t="shared" si="169"/>
        <v>559.18830532428751</v>
      </c>
      <c r="O1803" s="14">
        <f t="shared" si="170"/>
        <v>71091409.08860448</v>
      </c>
      <c r="Q1803" s="22"/>
      <c r="V1803" s="16"/>
      <c r="W1803" s="16"/>
      <c r="X1803" s="16"/>
      <c r="Z1803" s="15"/>
      <c r="AA1803" s="16"/>
      <c r="AB1803" s="3"/>
      <c r="AC1803" s="69"/>
      <c r="AD1803" s="3"/>
      <c r="AF1803" s="29"/>
      <c r="AG1803" s="30"/>
      <c r="AH1803" s="29"/>
      <c r="AI1803" s="29"/>
      <c r="AJ1803" s="31"/>
      <c r="AK1803" s="29"/>
      <c r="AL1803" s="30"/>
    </row>
    <row r="1804" spans="1:38">
      <c r="A1804" s="32">
        <v>41617</v>
      </c>
      <c r="B1804" s="9">
        <v>25</v>
      </c>
      <c r="C1804" s="33">
        <v>897.73743769999999</v>
      </c>
      <c r="D1804" s="34">
        <f t="shared" si="166"/>
        <v>5063.903003403906</v>
      </c>
      <c r="E1804" s="34">
        <v>707408283.05149603</v>
      </c>
      <c r="F1804" s="3">
        <f>VLOOKUP(A1804,ERCOT_345kv_West_ATC!A:B,2)</f>
        <v>38.549999999999997</v>
      </c>
      <c r="G1804" s="3">
        <f>VLOOKUP(A1804,ERCOT_345kv_West_ATC!G:H,2)</f>
        <v>4.1980000000000004</v>
      </c>
      <c r="I1804" s="5">
        <f t="shared" si="167"/>
        <v>6</v>
      </c>
      <c r="J1804" s="4">
        <f t="shared" si="168"/>
        <v>144</v>
      </c>
      <c r="K1804" s="4">
        <f t="shared" si="171"/>
        <v>3600</v>
      </c>
      <c r="L1804" s="6">
        <f t="shared" si="172"/>
        <v>3231854.7757199998</v>
      </c>
      <c r="N1804" s="22">
        <f t="shared" si="169"/>
        <v>638.21419437686279</v>
      </c>
      <c r="O1804" s="14">
        <f t="shared" si="170"/>
        <v>71091409.08860448</v>
      </c>
      <c r="Q1804" s="22"/>
      <c r="V1804" s="16"/>
      <c r="W1804" s="16"/>
      <c r="X1804" s="16"/>
      <c r="Z1804" s="15"/>
      <c r="AA1804" s="16"/>
      <c r="AB1804" s="3"/>
      <c r="AC1804" s="69"/>
      <c r="AD1804" s="3"/>
      <c r="AF1804" s="29"/>
      <c r="AG1804" s="30"/>
      <c r="AH1804" s="29"/>
      <c r="AI1804" s="29"/>
      <c r="AJ1804" s="31"/>
      <c r="AK1804" s="29"/>
      <c r="AL1804" s="30"/>
    </row>
    <row r="1805" spans="1:38">
      <c r="A1805" s="32">
        <v>41618</v>
      </c>
      <c r="B1805" s="9">
        <v>25</v>
      </c>
      <c r="C1805" s="33">
        <v>979.69510660000003</v>
      </c>
      <c r="D1805" s="34">
        <f t="shared" si="166"/>
        <v>6502.3279634181499</v>
      </c>
      <c r="E1805" s="34">
        <v>908350862.43702197</v>
      </c>
      <c r="F1805" s="3">
        <f>VLOOKUP(A1805,ERCOT_345kv_West_ATC!A:B,2)</f>
        <v>39.049999999999997</v>
      </c>
      <c r="G1805" s="3">
        <f>VLOOKUP(A1805,ERCOT_345kv_West_ATC!G:H,2)</f>
        <v>4.202</v>
      </c>
      <c r="I1805" s="5">
        <f t="shared" si="167"/>
        <v>6</v>
      </c>
      <c r="J1805" s="4">
        <f t="shared" si="168"/>
        <v>144</v>
      </c>
      <c r="K1805" s="4">
        <f t="shared" si="171"/>
        <v>3600</v>
      </c>
      <c r="L1805" s="6">
        <f t="shared" si="172"/>
        <v>3526902.3837600001</v>
      </c>
      <c r="N1805" s="22">
        <f t="shared" si="169"/>
        <v>542.40610495229078</v>
      </c>
      <c r="O1805" s="14">
        <f t="shared" si="170"/>
        <v>55364786.584950238</v>
      </c>
      <c r="Q1805" s="22"/>
      <c r="V1805" s="16"/>
      <c r="W1805" s="16"/>
      <c r="X1805" s="16"/>
      <c r="Z1805" s="15"/>
      <c r="AA1805" s="16"/>
      <c r="AB1805" s="3"/>
      <c r="AC1805" s="69"/>
      <c r="AD1805" s="3"/>
      <c r="AF1805" s="29"/>
      <c r="AG1805" s="30"/>
      <c r="AH1805" s="29"/>
      <c r="AI1805" s="29"/>
      <c r="AJ1805" s="31"/>
      <c r="AK1805" s="29"/>
      <c r="AL1805" s="30"/>
    </row>
    <row r="1806" spans="1:38">
      <c r="A1806" s="32">
        <v>41619</v>
      </c>
      <c r="B1806" s="9">
        <v>25</v>
      </c>
      <c r="C1806" s="33">
        <v>877.39506459999996</v>
      </c>
      <c r="D1806" s="34">
        <f t="shared" si="166"/>
        <v>6502.3279634181499</v>
      </c>
      <c r="E1806" s="34">
        <v>908350862.43702197</v>
      </c>
      <c r="F1806" s="3">
        <f>VLOOKUP(A1806,ERCOT_345kv_West_ATC!A:B,2)</f>
        <v>39.15</v>
      </c>
      <c r="G1806" s="3">
        <f>VLOOKUP(A1806,ERCOT_345kv_West_ATC!G:H,2)</f>
        <v>4.2460000000000004</v>
      </c>
      <c r="I1806" s="5">
        <f t="shared" si="167"/>
        <v>6</v>
      </c>
      <c r="J1806" s="4">
        <f t="shared" si="168"/>
        <v>144</v>
      </c>
      <c r="K1806" s="4">
        <f t="shared" si="171"/>
        <v>3600</v>
      </c>
      <c r="L1806" s="6">
        <f t="shared" si="172"/>
        <v>3158622.2325599999</v>
      </c>
      <c r="N1806" s="22">
        <f t="shared" si="169"/>
        <v>485.7679050226763</v>
      </c>
      <c r="O1806" s="14">
        <f t="shared" si="170"/>
        <v>55364786.584950238</v>
      </c>
      <c r="Q1806" s="22"/>
      <c r="V1806" s="16"/>
      <c r="W1806" s="16"/>
      <c r="X1806" s="16"/>
      <c r="Z1806" s="15"/>
      <c r="AA1806" s="16"/>
      <c r="AB1806" s="3"/>
      <c r="AC1806" s="69"/>
      <c r="AD1806" s="3"/>
      <c r="AF1806" s="29"/>
      <c r="AG1806" s="30"/>
      <c r="AH1806" s="29"/>
      <c r="AI1806" s="29"/>
      <c r="AJ1806" s="31"/>
      <c r="AK1806" s="29"/>
      <c r="AL1806" s="30"/>
    </row>
    <row r="1807" spans="1:38">
      <c r="A1807" s="32">
        <v>41620</v>
      </c>
      <c r="B1807" s="9">
        <v>25</v>
      </c>
      <c r="C1807" s="33">
        <v>873.04384960000004</v>
      </c>
      <c r="D1807" s="34">
        <f t="shared" si="166"/>
        <v>6502.3279634181499</v>
      </c>
      <c r="E1807" s="34">
        <v>908350862.43702197</v>
      </c>
      <c r="F1807" s="3">
        <f>VLOOKUP(A1807,ERCOT_345kv_West_ATC!A:B,2)</f>
        <v>39.35</v>
      </c>
      <c r="G1807" s="3">
        <f>VLOOKUP(A1807,ERCOT_345kv_West_ATC!G:H,2)</f>
        <v>4.2670000000000003</v>
      </c>
      <c r="I1807" s="5">
        <f t="shared" si="167"/>
        <v>6</v>
      </c>
      <c r="J1807" s="4">
        <f t="shared" si="168"/>
        <v>144</v>
      </c>
      <c r="K1807" s="4">
        <f t="shared" si="171"/>
        <v>3600</v>
      </c>
      <c r="L1807" s="6">
        <f t="shared" si="172"/>
        <v>3142957.8585600001</v>
      </c>
      <c r="N1807" s="22">
        <f t="shared" si="169"/>
        <v>483.35886412407393</v>
      </c>
      <c r="O1807" s="14">
        <f t="shared" si="170"/>
        <v>55364786.584950238</v>
      </c>
      <c r="Q1807" s="22"/>
      <c r="V1807" s="16"/>
      <c r="W1807" s="16"/>
      <c r="X1807" s="16"/>
      <c r="Z1807" s="15"/>
      <c r="AA1807" s="16"/>
      <c r="AB1807" s="3"/>
      <c r="AC1807" s="69"/>
      <c r="AD1807" s="3"/>
      <c r="AF1807" s="29"/>
      <c r="AG1807" s="30"/>
      <c r="AH1807" s="29"/>
      <c r="AI1807" s="29"/>
      <c r="AJ1807" s="31"/>
      <c r="AK1807" s="29"/>
      <c r="AL1807" s="30"/>
    </row>
    <row r="1808" spans="1:38">
      <c r="A1808" s="32">
        <v>41621</v>
      </c>
      <c r="B1808" s="9">
        <v>25</v>
      </c>
      <c r="C1808" s="33">
        <v>885.31343589999994</v>
      </c>
      <c r="D1808" s="34">
        <f t="shared" si="166"/>
        <v>6502.3279634181499</v>
      </c>
      <c r="E1808" s="34">
        <v>908350862.43702197</v>
      </c>
      <c r="F1808" s="3">
        <f>VLOOKUP(A1808,ERCOT_345kv_West_ATC!A:B,2)</f>
        <v>39.5</v>
      </c>
      <c r="G1808" s="3">
        <f>VLOOKUP(A1808,ERCOT_345kv_West_ATC!G:H,2)</f>
        <v>4.2279999999999998</v>
      </c>
      <c r="I1808" s="5">
        <f t="shared" si="167"/>
        <v>6</v>
      </c>
      <c r="J1808" s="4">
        <f t="shared" si="168"/>
        <v>144</v>
      </c>
      <c r="K1808" s="4">
        <f t="shared" si="171"/>
        <v>3600</v>
      </c>
      <c r="L1808" s="6">
        <f t="shared" si="172"/>
        <v>3187128.3692399999</v>
      </c>
      <c r="N1808" s="22">
        <f t="shared" si="169"/>
        <v>490.1518943939252</v>
      </c>
      <c r="O1808" s="14">
        <f t="shared" si="170"/>
        <v>55364786.584950238</v>
      </c>
      <c r="Q1808" s="22"/>
      <c r="V1808" s="16"/>
      <c r="W1808" s="16"/>
      <c r="X1808" s="16"/>
      <c r="Z1808" s="15"/>
      <c r="AA1808" s="16"/>
      <c r="AB1808" s="3"/>
      <c r="AC1808" s="69"/>
      <c r="AD1808" s="3"/>
      <c r="AF1808" s="29"/>
      <c r="AG1808" s="30"/>
      <c r="AH1808" s="29"/>
      <c r="AI1808" s="29"/>
      <c r="AJ1808" s="31"/>
      <c r="AK1808" s="29"/>
      <c r="AL1808" s="30"/>
    </row>
    <row r="1809" spans="1:38">
      <c r="A1809" s="32">
        <v>41622</v>
      </c>
      <c r="B1809" s="9">
        <v>25</v>
      </c>
      <c r="C1809" s="33">
        <v>852.01974840000003</v>
      </c>
      <c r="D1809" s="34">
        <f t="shared" si="166"/>
        <v>6502.3279634181499</v>
      </c>
      <c r="E1809" s="34">
        <v>908350862.43702197</v>
      </c>
      <c r="F1809" s="3">
        <f>VLOOKUP(A1809,ERCOT_345kv_West_ATC!A:B,2)</f>
        <v>39.5</v>
      </c>
      <c r="G1809" s="3">
        <f>VLOOKUP(A1809,ERCOT_345kv_West_ATC!G:H,2)</f>
        <v>4.2279999999999998</v>
      </c>
      <c r="I1809" s="5">
        <f t="shared" si="167"/>
        <v>6</v>
      </c>
      <c r="J1809" s="4">
        <f t="shared" si="168"/>
        <v>144</v>
      </c>
      <c r="K1809" s="4">
        <f t="shared" si="171"/>
        <v>3600</v>
      </c>
      <c r="L1809" s="6">
        <f t="shared" si="172"/>
        <v>3067271.09424</v>
      </c>
      <c r="N1809" s="22">
        <f t="shared" si="169"/>
        <v>471.71891536328997</v>
      </c>
      <c r="O1809" s="14">
        <f t="shared" si="170"/>
        <v>55364786.584950238</v>
      </c>
      <c r="Q1809" s="22"/>
      <c r="V1809" s="16"/>
      <c r="W1809" s="16"/>
      <c r="X1809" s="16"/>
      <c r="Z1809" s="15"/>
      <c r="AA1809" s="16"/>
      <c r="AB1809" s="3"/>
      <c r="AC1809" s="69"/>
      <c r="AD1809" s="3"/>
      <c r="AF1809" s="29"/>
      <c r="AG1809" s="30"/>
      <c r="AH1809" s="29"/>
      <c r="AI1809" s="29"/>
      <c r="AJ1809" s="31"/>
      <c r="AK1809" s="29"/>
      <c r="AL1809" s="30"/>
    </row>
    <row r="1810" spans="1:38">
      <c r="A1810" s="32">
        <v>41623</v>
      </c>
      <c r="B1810" s="9">
        <v>25</v>
      </c>
      <c r="C1810" s="33">
        <v>861.89469099999997</v>
      </c>
      <c r="D1810" s="34">
        <f t="shared" si="166"/>
        <v>6502.3279634181499</v>
      </c>
      <c r="E1810" s="34">
        <v>908350862.43702197</v>
      </c>
      <c r="F1810" s="3">
        <f>VLOOKUP(A1810,ERCOT_345kv_West_ATC!A:B,2)</f>
        <v>39.5</v>
      </c>
      <c r="G1810" s="3">
        <f>VLOOKUP(A1810,ERCOT_345kv_West_ATC!G:H,2)</f>
        <v>4.2279999999999998</v>
      </c>
      <c r="I1810" s="5">
        <f t="shared" si="167"/>
        <v>6</v>
      </c>
      <c r="J1810" s="4">
        <f t="shared" si="168"/>
        <v>144</v>
      </c>
      <c r="K1810" s="4">
        <f t="shared" si="171"/>
        <v>3600</v>
      </c>
      <c r="L1810" s="6">
        <f t="shared" si="172"/>
        <v>3102820.8876</v>
      </c>
      <c r="N1810" s="22">
        <f t="shared" si="169"/>
        <v>477.1861562591663</v>
      </c>
      <c r="O1810" s="14">
        <f t="shared" si="170"/>
        <v>55364786.584950238</v>
      </c>
      <c r="Q1810" s="22"/>
      <c r="V1810" s="16"/>
      <c r="W1810" s="16"/>
      <c r="X1810" s="16"/>
      <c r="Z1810" s="15"/>
      <c r="AA1810" s="16"/>
      <c r="AB1810" s="3"/>
      <c r="AC1810" s="69"/>
      <c r="AD1810" s="3"/>
      <c r="AF1810" s="29"/>
      <c r="AG1810" s="30"/>
      <c r="AH1810" s="29"/>
      <c r="AI1810" s="29"/>
      <c r="AJ1810" s="31"/>
      <c r="AK1810" s="29"/>
      <c r="AL1810" s="30"/>
    </row>
    <row r="1811" spans="1:38">
      <c r="A1811" s="32">
        <v>41624</v>
      </c>
      <c r="B1811" s="9">
        <v>25</v>
      </c>
      <c r="C1811" s="33">
        <v>690.70095370000001</v>
      </c>
      <c r="D1811" s="34">
        <f t="shared" si="166"/>
        <v>6502.3279634181499</v>
      </c>
      <c r="E1811" s="34">
        <v>908350862.43702197</v>
      </c>
      <c r="F1811" s="3">
        <f>VLOOKUP(A1811,ERCOT_345kv_West_ATC!A:B,2)</f>
        <v>39.049999999999997</v>
      </c>
      <c r="G1811" s="3">
        <f>VLOOKUP(A1811,ERCOT_345kv_West_ATC!G:H,2)</f>
        <v>4.2190000000000003</v>
      </c>
      <c r="I1811" s="5">
        <f t="shared" si="167"/>
        <v>6</v>
      </c>
      <c r="J1811" s="4">
        <f t="shared" si="168"/>
        <v>144</v>
      </c>
      <c r="K1811" s="4">
        <f t="shared" si="171"/>
        <v>3600</v>
      </c>
      <c r="L1811" s="6">
        <f t="shared" si="172"/>
        <v>2486523.4333199998</v>
      </c>
      <c r="N1811" s="22">
        <f t="shared" si="169"/>
        <v>382.40510895622094</v>
      </c>
      <c r="O1811" s="14">
        <f t="shared" si="170"/>
        <v>55364786.584950238</v>
      </c>
      <c r="Q1811" s="22"/>
      <c r="V1811" s="16"/>
      <c r="W1811" s="16"/>
      <c r="X1811" s="16"/>
      <c r="Z1811" s="15"/>
      <c r="AA1811" s="16"/>
      <c r="AB1811" s="3"/>
      <c r="AC1811" s="69"/>
      <c r="AD1811" s="3"/>
      <c r="AF1811" s="29"/>
      <c r="AG1811" s="30"/>
      <c r="AH1811" s="29"/>
      <c r="AI1811" s="29"/>
      <c r="AJ1811" s="31"/>
      <c r="AK1811" s="29"/>
      <c r="AL1811" s="30"/>
    </row>
    <row r="1812" spans="1:38">
      <c r="A1812" s="32">
        <v>41625</v>
      </c>
      <c r="B1812" s="9">
        <v>25</v>
      </c>
      <c r="C1812" s="33">
        <v>675.86189649999994</v>
      </c>
      <c r="D1812" s="34">
        <f t="shared" si="166"/>
        <v>6502.3279634181499</v>
      </c>
      <c r="E1812" s="34">
        <v>908350862.43702197</v>
      </c>
      <c r="F1812" s="3">
        <f>VLOOKUP(A1812,ERCOT_345kv_West_ATC!A:B,2)</f>
        <v>39.1</v>
      </c>
      <c r="G1812" s="3">
        <f>VLOOKUP(A1812,ERCOT_345kv_West_ATC!G:H,2)</f>
        <v>4.2240000000000002</v>
      </c>
      <c r="I1812" s="5">
        <f t="shared" si="167"/>
        <v>6</v>
      </c>
      <c r="J1812" s="4">
        <f t="shared" si="168"/>
        <v>144</v>
      </c>
      <c r="K1812" s="4">
        <f t="shared" si="171"/>
        <v>3600</v>
      </c>
      <c r="L1812" s="6">
        <f t="shared" si="172"/>
        <v>2433102.8273999998</v>
      </c>
      <c r="N1812" s="22">
        <f t="shared" si="169"/>
        <v>374.18949660622224</v>
      </c>
      <c r="O1812" s="14">
        <f t="shared" si="170"/>
        <v>55364786.584950238</v>
      </c>
      <c r="Q1812" s="22"/>
      <c r="V1812" s="16"/>
      <c r="W1812" s="16"/>
      <c r="X1812" s="16"/>
      <c r="Z1812" s="15"/>
      <c r="AA1812" s="16"/>
      <c r="AB1812" s="3"/>
      <c r="AC1812" s="69"/>
      <c r="AD1812" s="3"/>
      <c r="AF1812" s="29"/>
      <c r="AG1812" s="30"/>
      <c r="AH1812" s="29"/>
      <c r="AI1812" s="29"/>
      <c r="AJ1812" s="31"/>
      <c r="AK1812" s="29"/>
      <c r="AL1812" s="30"/>
    </row>
    <row r="1813" spans="1:38">
      <c r="A1813" s="32">
        <v>41626</v>
      </c>
      <c r="B1813" s="9">
        <v>25</v>
      </c>
      <c r="C1813" s="33">
        <v>520.83577730000002</v>
      </c>
      <c r="D1813" s="34">
        <f t="shared" si="166"/>
        <v>6502.3279634181499</v>
      </c>
      <c r="E1813" s="34">
        <v>908350862.43702197</v>
      </c>
      <c r="F1813" s="3">
        <f>VLOOKUP(A1813,ERCOT_345kv_West_ATC!A:B,2)</f>
        <v>39</v>
      </c>
      <c r="G1813" s="3">
        <f>VLOOKUP(A1813,ERCOT_345kv_West_ATC!G:H,2)</f>
        <v>4.1920000000000002</v>
      </c>
      <c r="I1813" s="5">
        <f t="shared" si="167"/>
        <v>6</v>
      </c>
      <c r="J1813" s="4">
        <f t="shared" si="168"/>
        <v>144</v>
      </c>
      <c r="K1813" s="4">
        <f t="shared" si="171"/>
        <v>3600</v>
      </c>
      <c r="L1813" s="6">
        <f t="shared" si="172"/>
        <v>1875008.79828</v>
      </c>
      <c r="N1813" s="22">
        <f t="shared" si="169"/>
        <v>288.35961656021169</v>
      </c>
      <c r="O1813" s="14">
        <f t="shared" si="170"/>
        <v>55364786.584950238</v>
      </c>
      <c r="Q1813" s="22"/>
      <c r="V1813" s="16"/>
      <c r="W1813" s="16"/>
      <c r="X1813" s="16"/>
      <c r="Z1813" s="15"/>
      <c r="AA1813" s="16"/>
      <c r="AB1813" s="3"/>
      <c r="AC1813" s="69"/>
      <c r="AD1813" s="3"/>
      <c r="AF1813" s="29"/>
      <c r="AG1813" s="30"/>
      <c r="AH1813" s="29"/>
      <c r="AI1813" s="29"/>
      <c r="AJ1813" s="31"/>
      <c r="AK1813" s="29"/>
      <c r="AL1813" s="30"/>
    </row>
    <row r="1814" spans="1:38">
      <c r="A1814" s="32">
        <v>41627</v>
      </c>
      <c r="B1814" s="9">
        <v>25</v>
      </c>
      <c r="C1814" s="33">
        <v>684.72740390000001</v>
      </c>
      <c r="D1814" s="34">
        <f t="shared" si="166"/>
        <v>6502.3279634181499</v>
      </c>
      <c r="E1814" s="34">
        <v>908350862.43702197</v>
      </c>
      <c r="F1814" s="3">
        <f>VLOOKUP(A1814,ERCOT_345kv_West_ATC!A:B,2)</f>
        <v>38.9</v>
      </c>
      <c r="G1814" s="3">
        <f>VLOOKUP(A1814,ERCOT_345kv_West_ATC!G:H,2)</f>
        <v>4.3049999999999997</v>
      </c>
      <c r="I1814" s="5">
        <f t="shared" si="167"/>
        <v>6</v>
      </c>
      <c r="J1814" s="4">
        <f t="shared" si="168"/>
        <v>144</v>
      </c>
      <c r="K1814" s="4">
        <f t="shared" si="171"/>
        <v>3600</v>
      </c>
      <c r="L1814" s="6">
        <f t="shared" si="172"/>
        <v>2465018.6540399999</v>
      </c>
      <c r="N1814" s="22">
        <f t="shared" si="169"/>
        <v>379.09786585790522</v>
      </c>
      <c r="O1814" s="14">
        <f t="shared" si="170"/>
        <v>55364786.584950238</v>
      </c>
      <c r="Q1814" s="22"/>
      <c r="V1814" s="16"/>
      <c r="W1814" s="16"/>
      <c r="X1814" s="16"/>
      <c r="Z1814" s="15"/>
      <c r="AA1814" s="16"/>
      <c r="AB1814" s="3"/>
      <c r="AC1814" s="69"/>
      <c r="AD1814" s="3"/>
      <c r="AF1814" s="29"/>
      <c r="AG1814" s="30"/>
      <c r="AH1814" s="29"/>
      <c r="AI1814" s="29"/>
      <c r="AJ1814" s="31"/>
      <c r="AK1814" s="29"/>
      <c r="AL1814" s="30"/>
    </row>
    <row r="1815" spans="1:38">
      <c r="A1815" s="32">
        <v>41628</v>
      </c>
      <c r="B1815" s="9">
        <v>25</v>
      </c>
      <c r="C1815" s="33">
        <v>607.97705229999997</v>
      </c>
      <c r="D1815" s="34">
        <f t="shared" si="166"/>
        <v>6502.3279634181499</v>
      </c>
      <c r="E1815" s="34">
        <v>908350862.43702197</v>
      </c>
      <c r="F1815" s="3">
        <f>VLOOKUP(A1815,ERCOT_345kv_West_ATC!A:B,2)</f>
        <v>39.4</v>
      </c>
      <c r="G1815" s="3">
        <f>VLOOKUP(A1815,ERCOT_345kv_West_ATC!G:H,2)</f>
        <v>4.2670000000000003</v>
      </c>
      <c r="I1815" s="5">
        <f t="shared" si="167"/>
        <v>6</v>
      </c>
      <c r="J1815" s="4">
        <f t="shared" si="168"/>
        <v>144</v>
      </c>
      <c r="K1815" s="4">
        <f t="shared" si="171"/>
        <v>3600</v>
      </c>
      <c r="L1815" s="6">
        <f t="shared" si="172"/>
        <v>2188717.3882800001</v>
      </c>
      <c r="N1815" s="22">
        <f t="shared" si="169"/>
        <v>336.60519749136631</v>
      </c>
      <c r="O1815" s="14">
        <f t="shared" si="170"/>
        <v>55364786.584950238</v>
      </c>
      <c r="Q1815" s="22"/>
      <c r="V1815" s="16"/>
      <c r="W1815" s="16"/>
      <c r="X1815" s="16"/>
      <c r="Z1815" s="15"/>
      <c r="AA1815" s="16"/>
      <c r="AB1815" s="3"/>
      <c r="AC1815" s="69"/>
      <c r="AD1815" s="3"/>
      <c r="AF1815" s="29"/>
      <c r="AG1815" s="30"/>
      <c r="AH1815" s="29"/>
      <c r="AI1815" s="29"/>
      <c r="AJ1815" s="31"/>
      <c r="AK1815" s="29"/>
      <c r="AL1815" s="30"/>
    </row>
    <row r="1816" spans="1:38">
      <c r="A1816" s="32">
        <v>41629</v>
      </c>
      <c r="B1816" s="9">
        <v>25</v>
      </c>
      <c r="C1816" s="33">
        <v>597.49783879999995</v>
      </c>
      <c r="D1816" s="34">
        <f t="shared" si="166"/>
        <v>8453.5064948074723</v>
      </c>
      <c r="E1816" s="34">
        <v>1180923195.2580199</v>
      </c>
      <c r="F1816" s="3">
        <f>VLOOKUP(A1816,ERCOT_345kv_West_ATC!A:B,2)</f>
        <v>39.4</v>
      </c>
      <c r="G1816" s="3">
        <f>VLOOKUP(A1816,ERCOT_345kv_West_ATC!G:H,2)</f>
        <v>4.2670000000000003</v>
      </c>
      <c r="I1816" s="5">
        <f t="shared" si="167"/>
        <v>6</v>
      </c>
      <c r="J1816" s="4">
        <f t="shared" si="168"/>
        <v>144</v>
      </c>
      <c r="K1816" s="4">
        <f t="shared" si="171"/>
        <v>3600</v>
      </c>
      <c r="L1816" s="6">
        <f t="shared" si="172"/>
        <v>2150992.2196799996</v>
      </c>
      <c r="N1816" s="22">
        <f t="shared" si="169"/>
        <v>254.44970332739874</v>
      </c>
      <c r="O1816" s="14">
        <f t="shared" si="170"/>
        <v>42585878.442410655</v>
      </c>
      <c r="Q1816" s="22"/>
      <c r="V1816" s="16"/>
      <c r="W1816" s="16"/>
      <c r="X1816" s="16"/>
      <c r="Z1816" s="15"/>
      <c r="AA1816" s="16"/>
      <c r="AB1816" s="3"/>
      <c r="AC1816" s="69"/>
      <c r="AD1816" s="3"/>
      <c r="AF1816" s="29"/>
      <c r="AG1816" s="30"/>
      <c r="AH1816" s="29"/>
      <c r="AI1816" s="29"/>
      <c r="AJ1816" s="31"/>
      <c r="AK1816" s="29"/>
      <c r="AL1816" s="30"/>
    </row>
    <row r="1817" spans="1:38">
      <c r="A1817" s="32">
        <v>41630</v>
      </c>
      <c r="B1817" s="9">
        <v>25</v>
      </c>
      <c r="C1817" s="33">
        <v>613.39733630000001</v>
      </c>
      <c r="D1817" s="34">
        <f t="shared" si="166"/>
        <v>8453.5064948074723</v>
      </c>
      <c r="E1817" s="34">
        <v>1180923195.2580199</v>
      </c>
      <c r="F1817" s="3">
        <f>VLOOKUP(A1817,ERCOT_345kv_West_ATC!A:B,2)</f>
        <v>39.4</v>
      </c>
      <c r="G1817" s="3">
        <f>VLOOKUP(A1817,ERCOT_345kv_West_ATC!G:H,2)</f>
        <v>4.2670000000000003</v>
      </c>
      <c r="I1817" s="5">
        <f t="shared" si="167"/>
        <v>6</v>
      </c>
      <c r="J1817" s="4">
        <f t="shared" si="168"/>
        <v>144</v>
      </c>
      <c r="K1817" s="4">
        <f t="shared" si="171"/>
        <v>3600</v>
      </c>
      <c r="L1817" s="6">
        <f t="shared" si="172"/>
        <v>2208230.4106800002</v>
      </c>
      <c r="N1817" s="22">
        <f t="shared" si="169"/>
        <v>261.22064400570292</v>
      </c>
      <c r="O1817" s="14">
        <f t="shared" si="170"/>
        <v>42585878.442410655</v>
      </c>
      <c r="Q1817" s="22"/>
      <c r="V1817" s="16"/>
      <c r="W1817" s="16"/>
      <c r="X1817" s="16"/>
      <c r="Z1817" s="15"/>
      <c r="AA1817" s="16"/>
      <c r="AB1817" s="3"/>
      <c r="AC1817" s="69"/>
      <c r="AD1817" s="3"/>
      <c r="AF1817" s="29"/>
      <c r="AG1817" s="30"/>
      <c r="AH1817" s="29"/>
      <c r="AI1817" s="29"/>
      <c r="AJ1817" s="31"/>
      <c r="AK1817" s="29"/>
      <c r="AL1817" s="30"/>
    </row>
    <row r="1818" spans="1:38">
      <c r="A1818" s="32">
        <v>41631</v>
      </c>
      <c r="B1818" s="9">
        <v>25</v>
      </c>
      <c r="C1818" s="33">
        <v>657.35598230000005</v>
      </c>
      <c r="D1818" s="34">
        <f t="shared" si="166"/>
        <v>8453.5064948074723</v>
      </c>
      <c r="E1818" s="34">
        <v>1180923195.2580199</v>
      </c>
      <c r="F1818" s="3">
        <f>VLOOKUP(A1818,ERCOT_345kv_West_ATC!A:B,2)</f>
        <v>39.25</v>
      </c>
      <c r="G1818" s="3">
        <f>VLOOKUP(A1818,ERCOT_345kv_West_ATC!G:H,2)</f>
        <v>4.2839999999999998</v>
      </c>
      <c r="I1818" s="5">
        <f t="shared" si="167"/>
        <v>6</v>
      </c>
      <c r="J1818" s="4">
        <f t="shared" si="168"/>
        <v>144</v>
      </c>
      <c r="K1818" s="4">
        <f t="shared" si="171"/>
        <v>3600</v>
      </c>
      <c r="L1818" s="6">
        <f t="shared" si="172"/>
        <v>2366481.5362800001</v>
      </c>
      <c r="N1818" s="22">
        <f t="shared" si="169"/>
        <v>279.94081955619254</v>
      </c>
      <c r="O1818" s="14">
        <f t="shared" si="170"/>
        <v>42585878.442410655</v>
      </c>
      <c r="Q1818" s="22"/>
      <c r="V1818" s="16"/>
      <c r="W1818" s="16"/>
      <c r="X1818" s="16"/>
      <c r="Z1818" s="15"/>
      <c r="AA1818" s="16"/>
      <c r="AB1818" s="3"/>
      <c r="AC1818" s="69"/>
      <c r="AD1818" s="3"/>
      <c r="AF1818" s="29"/>
      <c r="AG1818" s="30"/>
      <c r="AH1818" s="29"/>
      <c r="AI1818" s="29"/>
      <c r="AJ1818" s="31"/>
      <c r="AK1818" s="29"/>
      <c r="AL1818" s="30"/>
    </row>
    <row r="1819" spans="1:38">
      <c r="A1819" s="32">
        <v>41632</v>
      </c>
      <c r="B1819" s="9">
        <v>25</v>
      </c>
      <c r="C1819" s="33">
        <v>652.44501639999999</v>
      </c>
      <c r="D1819" s="34">
        <f t="shared" si="166"/>
        <v>8453.5064948074723</v>
      </c>
      <c r="E1819" s="34">
        <v>1180923195.2580199</v>
      </c>
      <c r="F1819" s="3">
        <f>VLOOKUP(A1819,ERCOT_345kv_West_ATC!A:B,2)</f>
        <v>39.299999999999997</v>
      </c>
      <c r="G1819" s="3">
        <f>VLOOKUP(A1819,ERCOT_345kv_West_ATC!G:H,2)</f>
        <v>4.2629999999999999</v>
      </c>
      <c r="I1819" s="5">
        <f t="shared" si="167"/>
        <v>6</v>
      </c>
      <c r="J1819" s="4">
        <f t="shared" si="168"/>
        <v>144</v>
      </c>
      <c r="K1819" s="4">
        <f t="shared" si="171"/>
        <v>3600</v>
      </c>
      <c r="L1819" s="6">
        <f t="shared" si="172"/>
        <v>2348802.0590399997</v>
      </c>
      <c r="N1819" s="22">
        <f t="shared" si="169"/>
        <v>277.84944158767024</v>
      </c>
      <c r="O1819" s="14">
        <f t="shared" si="170"/>
        <v>42585878.442410655</v>
      </c>
      <c r="Q1819" s="22"/>
      <c r="V1819" s="16"/>
      <c r="W1819" s="16"/>
      <c r="X1819" s="16"/>
      <c r="Z1819" s="15"/>
      <c r="AA1819" s="16"/>
      <c r="AB1819" s="3"/>
      <c r="AC1819" s="69"/>
      <c r="AD1819" s="3"/>
      <c r="AF1819" s="29"/>
      <c r="AG1819" s="30"/>
      <c r="AH1819" s="29"/>
      <c r="AI1819" s="29"/>
      <c r="AJ1819" s="31"/>
      <c r="AK1819" s="29"/>
      <c r="AL1819" s="30"/>
    </row>
    <row r="1820" spans="1:38">
      <c r="A1820" s="32">
        <v>41633</v>
      </c>
      <c r="B1820" s="9">
        <v>25</v>
      </c>
      <c r="C1820" s="33">
        <v>679.4395154</v>
      </c>
      <c r="D1820" s="34">
        <f t="shared" si="166"/>
        <v>8453.5064948074723</v>
      </c>
      <c r="E1820" s="34">
        <v>1180923195.2580199</v>
      </c>
      <c r="F1820" s="3">
        <f>VLOOKUP(A1820,ERCOT_345kv_West_ATC!A:B,2)</f>
        <v>39.299999999999997</v>
      </c>
      <c r="G1820" s="3">
        <f>VLOOKUP(A1820,ERCOT_345kv_West_ATC!G:H,2)</f>
        <v>4.2629999999999999</v>
      </c>
      <c r="I1820" s="5">
        <f t="shared" si="167"/>
        <v>6</v>
      </c>
      <c r="J1820" s="4">
        <f t="shared" si="168"/>
        <v>144</v>
      </c>
      <c r="K1820" s="4">
        <f t="shared" si="171"/>
        <v>3600</v>
      </c>
      <c r="L1820" s="6">
        <f t="shared" si="172"/>
        <v>2445982.25544</v>
      </c>
      <c r="N1820" s="22">
        <f t="shared" si="169"/>
        <v>289.34528611794804</v>
      </c>
      <c r="O1820" s="14">
        <f t="shared" si="170"/>
        <v>42585878.442410655</v>
      </c>
      <c r="Q1820" s="22"/>
      <c r="V1820" s="16"/>
      <c r="W1820" s="16"/>
      <c r="X1820" s="16"/>
      <c r="Z1820" s="15"/>
      <c r="AA1820" s="16"/>
      <c r="AB1820" s="3"/>
      <c r="AC1820" s="69"/>
      <c r="AD1820" s="3"/>
      <c r="AF1820" s="29"/>
      <c r="AG1820" s="30"/>
      <c r="AH1820" s="29"/>
      <c r="AI1820" s="29"/>
      <c r="AJ1820" s="31"/>
      <c r="AK1820" s="29"/>
      <c r="AL1820" s="30"/>
    </row>
    <row r="1821" spans="1:38">
      <c r="A1821" s="32">
        <v>41634</v>
      </c>
      <c r="B1821" s="9">
        <v>25</v>
      </c>
      <c r="C1821" s="33">
        <v>747.76187419999997</v>
      </c>
      <c r="D1821" s="34">
        <f t="shared" si="166"/>
        <v>8453.5064948074723</v>
      </c>
      <c r="E1821" s="34">
        <v>1180923195.2580199</v>
      </c>
      <c r="F1821" s="3">
        <f>VLOOKUP(A1821,ERCOT_345kv_West_ATC!A:B,2)</f>
        <v>39.299999999999997</v>
      </c>
      <c r="G1821" s="3">
        <f>VLOOKUP(A1821,ERCOT_345kv_West_ATC!G:H,2)</f>
        <v>4.3040000000000003</v>
      </c>
      <c r="I1821" s="5">
        <f t="shared" si="167"/>
        <v>6</v>
      </c>
      <c r="J1821" s="4">
        <f t="shared" si="168"/>
        <v>144</v>
      </c>
      <c r="K1821" s="4">
        <f t="shared" si="171"/>
        <v>3600</v>
      </c>
      <c r="L1821" s="6">
        <f t="shared" si="172"/>
        <v>2691942.74712</v>
      </c>
      <c r="N1821" s="22">
        <f t="shared" si="169"/>
        <v>318.4409627855037</v>
      </c>
      <c r="O1821" s="14">
        <f t="shared" si="170"/>
        <v>42585878.442410655</v>
      </c>
      <c r="Q1821" s="22"/>
      <c r="V1821" s="16"/>
      <c r="W1821" s="16"/>
      <c r="X1821" s="16"/>
      <c r="Z1821" s="15"/>
      <c r="AA1821" s="16"/>
      <c r="AB1821" s="3"/>
      <c r="AC1821" s="69"/>
      <c r="AD1821" s="3"/>
      <c r="AF1821" s="29"/>
      <c r="AG1821" s="30"/>
      <c r="AH1821" s="29"/>
      <c r="AI1821" s="29"/>
      <c r="AJ1821" s="31"/>
      <c r="AK1821" s="29"/>
      <c r="AL1821" s="30"/>
    </row>
    <row r="1822" spans="1:38">
      <c r="A1822" s="32">
        <v>41635</v>
      </c>
      <c r="B1822" s="9">
        <v>25</v>
      </c>
      <c r="C1822" s="33">
        <v>723.73097929999994</v>
      </c>
      <c r="D1822" s="34">
        <f t="shared" si="166"/>
        <v>8453.5064948074723</v>
      </c>
      <c r="E1822" s="34">
        <v>1180923195.2580199</v>
      </c>
      <c r="F1822" s="3">
        <f>VLOOKUP(A1822,ERCOT_345kv_West_ATC!A:B,2)</f>
        <v>39.450000000000003</v>
      </c>
      <c r="G1822" s="3">
        <f>VLOOKUP(A1822,ERCOT_345kv_West_ATC!G:H,2)</f>
        <v>4.2619999999999996</v>
      </c>
      <c r="I1822" s="5">
        <f t="shared" si="167"/>
        <v>6</v>
      </c>
      <c r="J1822" s="4">
        <f t="shared" si="168"/>
        <v>144</v>
      </c>
      <c r="K1822" s="4">
        <f t="shared" si="171"/>
        <v>3600</v>
      </c>
      <c r="L1822" s="6">
        <f t="shared" si="172"/>
        <v>2605431.5254799998</v>
      </c>
      <c r="N1822" s="22">
        <f t="shared" si="169"/>
        <v>308.20719509476618</v>
      </c>
      <c r="O1822" s="14">
        <f t="shared" si="170"/>
        <v>42585878.442410655</v>
      </c>
      <c r="Q1822" s="22"/>
      <c r="V1822" s="16"/>
      <c r="W1822" s="16"/>
      <c r="X1822" s="16"/>
      <c r="Z1822" s="15"/>
      <c r="AA1822" s="16"/>
      <c r="AB1822" s="3"/>
      <c r="AC1822" s="69"/>
      <c r="AD1822" s="3"/>
      <c r="AF1822" s="29"/>
      <c r="AG1822" s="30"/>
      <c r="AH1822" s="29"/>
      <c r="AI1822" s="29"/>
      <c r="AJ1822" s="31"/>
      <c r="AK1822" s="29"/>
      <c r="AL1822" s="30"/>
    </row>
    <row r="1823" spans="1:38">
      <c r="A1823" s="32">
        <v>41636</v>
      </c>
      <c r="B1823" s="9">
        <v>25</v>
      </c>
      <c r="C1823" s="33">
        <v>714.99911759999998</v>
      </c>
      <c r="D1823" s="34">
        <f t="shared" si="166"/>
        <v>8453.5064948074723</v>
      </c>
      <c r="E1823" s="34">
        <v>1180923195.2580199</v>
      </c>
      <c r="F1823" s="3">
        <f>VLOOKUP(A1823,ERCOT_345kv_West_ATC!A:B,2)</f>
        <v>39.450000000000003</v>
      </c>
      <c r="G1823" s="3">
        <f>VLOOKUP(A1823,ERCOT_345kv_West_ATC!G:H,2)</f>
        <v>4.2619999999999996</v>
      </c>
      <c r="I1823" s="5">
        <f t="shared" si="167"/>
        <v>6</v>
      </c>
      <c r="J1823" s="4">
        <f t="shared" si="168"/>
        <v>144</v>
      </c>
      <c r="K1823" s="4">
        <f t="shared" si="171"/>
        <v>3600</v>
      </c>
      <c r="L1823" s="6">
        <f t="shared" si="172"/>
        <v>2573996.8233599998</v>
      </c>
      <c r="N1823" s="22">
        <f t="shared" si="169"/>
        <v>304.4886550854448</v>
      </c>
      <c r="O1823" s="14">
        <f t="shared" si="170"/>
        <v>42585878.442410655</v>
      </c>
      <c r="Q1823" s="22"/>
      <c r="V1823" s="16"/>
      <c r="W1823" s="16"/>
      <c r="X1823" s="16"/>
      <c r="Z1823" s="15"/>
      <c r="AA1823" s="16"/>
      <c r="AB1823" s="3"/>
      <c r="AC1823" s="69"/>
      <c r="AD1823" s="3"/>
      <c r="AF1823" s="29"/>
      <c r="AG1823" s="30"/>
      <c r="AH1823" s="29"/>
      <c r="AI1823" s="29"/>
      <c r="AJ1823" s="31"/>
      <c r="AK1823" s="29"/>
      <c r="AL1823" s="30"/>
    </row>
    <row r="1824" spans="1:38">
      <c r="A1824" s="32">
        <v>41637</v>
      </c>
      <c r="B1824" s="9">
        <v>25</v>
      </c>
      <c r="C1824" s="33">
        <v>728.09029729999997</v>
      </c>
      <c r="D1824" s="34">
        <f t="shared" si="166"/>
        <v>8453.5064948074723</v>
      </c>
      <c r="E1824" s="34">
        <v>1180923195.2580199</v>
      </c>
      <c r="F1824" s="3">
        <f>VLOOKUP(A1824,ERCOT_345kv_West_ATC!A:B,2)</f>
        <v>39.450000000000003</v>
      </c>
      <c r="G1824" s="3">
        <f>VLOOKUP(A1824,ERCOT_345kv_West_ATC!G:H,2)</f>
        <v>4.2619999999999996</v>
      </c>
      <c r="I1824" s="5">
        <f t="shared" si="167"/>
        <v>6</v>
      </c>
      <c r="J1824" s="4">
        <f t="shared" si="168"/>
        <v>144</v>
      </c>
      <c r="K1824" s="4">
        <f t="shared" si="171"/>
        <v>3600</v>
      </c>
      <c r="L1824" s="6">
        <f t="shared" si="172"/>
        <v>2621125.0702800001</v>
      </c>
      <c r="N1824" s="22">
        <f t="shared" si="169"/>
        <v>310.06364895916437</v>
      </c>
      <c r="O1824" s="14">
        <f t="shared" si="170"/>
        <v>42585878.442410655</v>
      </c>
      <c r="Q1824" s="22"/>
      <c r="V1824" s="16"/>
      <c r="W1824" s="16"/>
      <c r="X1824" s="16"/>
      <c r="Z1824" s="15"/>
      <c r="AA1824" s="16"/>
      <c r="AB1824" s="3"/>
      <c r="AC1824" s="69"/>
      <c r="AD1824" s="3"/>
      <c r="AF1824" s="29"/>
      <c r="AG1824" s="30"/>
      <c r="AH1824" s="29"/>
      <c r="AI1824" s="29"/>
      <c r="AJ1824" s="31"/>
      <c r="AK1824" s="29"/>
      <c r="AL1824" s="30"/>
    </row>
    <row r="1825" spans="1:38">
      <c r="A1825" s="32">
        <v>41638</v>
      </c>
      <c r="B1825" s="9">
        <v>25</v>
      </c>
      <c r="C1825" s="33">
        <v>735.96603030000006</v>
      </c>
      <c r="D1825" s="34">
        <f t="shared" si="166"/>
        <v>8453.5064948074723</v>
      </c>
      <c r="E1825" s="34">
        <v>1180923195.2580199</v>
      </c>
      <c r="F1825" s="3">
        <f>VLOOKUP(A1825,ERCOT_345kv_West_ATC!A:B,2)</f>
        <v>39.35</v>
      </c>
      <c r="G1825" s="3">
        <f>VLOOKUP(A1825,ERCOT_345kv_West_ATC!G:H,2)</f>
        <v>4.2110000000000003</v>
      </c>
      <c r="I1825" s="5">
        <f t="shared" si="167"/>
        <v>6</v>
      </c>
      <c r="J1825" s="4">
        <f t="shared" si="168"/>
        <v>144</v>
      </c>
      <c r="K1825" s="4">
        <f t="shared" si="171"/>
        <v>3600</v>
      </c>
      <c r="L1825" s="6">
        <f t="shared" si="172"/>
        <v>2649477.7090800004</v>
      </c>
      <c r="N1825" s="22">
        <f t="shared" si="169"/>
        <v>313.4175990409932</v>
      </c>
      <c r="O1825" s="14">
        <f t="shared" si="170"/>
        <v>42585878.442410655</v>
      </c>
      <c r="Q1825" s="22"/>
      <c r="V1825" s="16"/>
      <c r="W1825" s="16"/>
      <c r="X1825" s="16"/>
      <c r="Z1825" s="15"/>
      <c r="AA1825" s="16"/>
      <c r="AB1825" s="3"/>
      <c r="AC1825" s="69"/>
      <c r="AD1825" s="3"/>
      <c r="AF1825" s="29"/>
      <c r="AG1825" s="30"/>
      <c r="AH1825" s="29"/>
      <c r="AI1825" s="29"/>
      <c r="AJ1825" s="31"/>
      <c r="AK1825" s="29"/>
      <c r="AL1825" s="30"/>
    </row>
    <row r="1826" spans="1:38">
      <c r="A1826" s="32">
        <v>41639</v>
      </c>
      <c r="B1826" s="9">
        <v>25</v>
      </c>
      <c r="C1826" s="33">
        <v>731.95329300000003</v>
      </c>
      <c r="D1826" s="34">
        <f t="shared" si="166"/>
        <v>8453.5064948074723</v>
      </c>
      <c r="E1826" s="34">
        <v>1180923195.2580199</v>
      </c>
      <c r="F1826" s="3">
        <f>VLOOKUP(A1826,ERCOT_345kv_West_ATC!A:B,2)</f>
        <v>39.4</v>
      </c>
      <c r="G1826" s="3">
        <f>VLOOKUP(A1826,ERCOT_345kv_West_ATC!G:H,2)</f>
        <v>4.1440000000000001</v>
      </c>
      <c r="I1826" s="5">
        <f t="shared" si="167"/>
        <v>6</v>
      </c>
      <c r="J1826" s="4">
        <f t="shared" si="168"/>
        <v>144</v>
      </c>
      <c r="K1826" s="4">
        <f t="shared" si="171"/>
        <v>3600</v>
      </c>
      <c r="L1826" s="6">
        <f t="shared" si="172"/>
        <v>2635031.8548000003</v>
      </c>
      <c r="N1826" s="22">
        <f t="shared" si="169"/>
        <v>311.70873961220195</v>
      </c>
      <c r="O1826" s="14">
        <f t="shared" si="170"/>
        <v>42585878.442410655</v>
      </c>
      <c r="Q1826" s="22"/>
      <c r="V1826" s="16"/>
      <c r="W1826" s="16"/>
      <c r="X1826" s="16"/>
      <c r="Z1826" s="15"/>
      <c r="AA1826" s="16"/>
      <c r="AB1826" s="3"/>
      <c r="AC1826" s="69"/>
      <c r="AD1826" s="3"/>
      <c r="AF1826" s="29"/>
      <c r="AG1826" s="30"/>
      <c r="AH1826" s="29"/>
      <c r="AI1826" s="29"/>
      <c r="AJ1826" s="31"/>
      <c r="AK1826" s="29"/>
      <c r="AL1826" s="30"/>
    </row>
    <row r="1827" spans="1:38">
      <c r="A1827" s="32">
        <v>41640</v>
      </c>
      <c r="B1827" s="9">
        <v>25</v>
      </c>
      <c r="C1827" s="33">
        <v>753.40548060000003</v>
      </c>
      <c r="D1827" s="34">
        <f t="shared" ref="D1827:D1890" si="173">((2^256)/(2^208*65535)/600)*E1827/(10^12)</f>
        <v>8453.5064948074723</v>
      </c>
      <c r="E1827" s="34">
        <v>1180923195.2580199</v>
      </c>
      <c r="F1827" s="3">
        <f>VLOOKUP(A1827,ERCOT_345kv_West_ATC!A:B,2)</f>
        <v>39.450000000000003</v>
      </c>
      <c r="G1827" s="3">
        <f>VLOOKUP(A1827,ERCOT_345kv_West_ATC!G:H,2)</f>
        <v>4.1440000000000001</v>
      </c>
      <c r="I1827" s="5">
        <f t="shared" si="167"/>
        <v>6</v>
      </c>
      <c r="J1827" s="4">
        <f t="shared" si="168"/>
        <v>144</v>
      </c>
      <c r="K1827" s="4">
        <f t="shared" si="171"/>
        <v>3600</v>
      </c>
      <c r="L1827" s="6">
        <f t="shared" si="172"/>
        <v>2712259.7301600003</v>
      </c>
      <c r="N1827" s="22">
        <f t="shared" si="169"/>
        <v>320.84434214677583</v>
      </c>
      <c r="O1827" s="14">
        <f t="shared" si="170"/>
        <v>42585878.442410655</v>
      </c>
      <c r="Q1827" s="22"/>
      <c r="V1827" s="16"/>
      <c r="W1827" s="16"/>
      <c r="X1827" s="16"/>
      <c r="Z1827" s="15"/>
      <c r="AA1827" s="16"/>
      <c r="AB1827" s="3"/>
      <c r="AC1827" s="69"/>
      <c r="AD1827" s="3"/>
      <c r="AF1827" s="29"/>
      <c r="AG1827" s="30"/>
      <c r="AH1827" s="29"/>
      <c r="AI1827" s="29"/>
      <c r="AJ1827" s="31"/>
      <c r="AK1827" s="29"/>
      <c r="AL1827" s="30"/>
    </row>
    <row r="1828" spans="1:38">
      <c r="A1828" s="32">
        <v>41641</v>
      </c>
      <c r="B1828" s="9">
        <v>25</v>
      </c>
      <c r="C1828" s="33">
        <v>784.28060389999996</v>
      </c>
      <c r="D1828" s="34">
        <f t="shared" si="173"/>
        <v>10154.040276087781</v>
      </c>
      <c r="E1828" s="34">
        <v>1418481395.26263</v>
      </c>
      <c r="F1828" s="3">
        <f>VLOOKUP(A1828,ERCOT_345kv_West_ATC!A:B,2)</f>
        <v>37.9</v>
      </c>
      <c r="G1828" s="3">
        <f>VLOOKUP(A1828,ERCOT_345kv_West_ATC!G:H,2)</f>
        <v>4.1970000000000001</v>
      </c>
      <c r="I1828" s="5">
        <f t="shared" ref="I1828:I1891" si="174">60/10</f>
        <v>6</v>
      </c>
      <c r="J1828" s="4">
        <f t="shared" ref="J1828:J1891" si="175">I1828*24</f>
        <v>144</v>
      </c>
      <c r="K1828" s="4">
        <f t="shared" si="171"/>
        <v>3600</v>
      </c>
      <c r="L1828" s="6">
        <f t="shared" si="172"/>
        <v>2823410.17404</v>
      </c>
      <c r="N1828" s="22">
        <f t="shared" ref="N1828:N1891" si="176">L1828/D1828</f>
        <v>278.057807264068</v>
      </c>
      <c r="O1828" s="14">
        <f t="shared" ref="O1828:O1891" si="177">(K1828*100000000)/D1828</f>
        <v>35453867.643974259</v>
      </c>
      <c r="Q1828" s="22"/>
      <c r="V1828" s="16"/>
      <c r="W1828" s="16"/>
      <c r="X1828" s="16"/>
      <c r="Z1828" s="15"/>
      <c r="AA1828" s="16"/>
      <c r="AB1828" s="3"/>
      <c r="AC1828" s="69"/>
      <c r="AD1828" s="3"/>
      <c r="AF1828" s="29"/>
      <c r="AG1828" s="30"/>
      <c r="AH1828" s="29"/>
      <c r="AI1828" s="29"/>
      <c r="AJ1828" s="31"/>
      <c r="AK1828" s="29"/>
      <c r="AL1828" s="30"/>
    </row>
    <row r="1829" spans="1:38">
      <c r="A1829" s="32">
        <v>41642</v>
      </c>
      <c r="B1829" s="9">
        <v>25</v>
      </c>
      <c r="C1829" s="33">
        <v>807.91591619999997</v>
      </c>
      <c r="D1829" s="34">
        <f t="shared" si="173"/>
        <v>10154.040276087781</v>
      </c>
      <c r="E1829" s="34">
        <v>1418481395.26263</v>
      </c>
      <c r="F1829" s="3">
        <f>VLOOKUP(A1829,ERCOT_345kv_West_ATC!A:B,2)</f>
        <v>38.299999999999997</v>
      </c>
      <c r="G1829" s="3">
        <f>VLOOKUP(A1829,ERCOT_345kv_West_ATC!G:H,2)</f>
        <v>4.1900000000000004</v>
      </c>
      <c r="I1829" s="5">
        <f t="shared" si="174"/>
        <v>6</v>
      </c>
      <c r="J1829" s="4">
        <f t="shared" si="175"/>
        <v>144</v>
      </c>
      <c r="K1829" s="4">
        <f t="shared" si="171"/>
        <v>3600</v>
      </c>
      <c r="L1829" s="6">
        <f t="shared" si="172"/>
        <v>2908497.2983200001</v>
      </c>
      <c r="N1829" s="22">
        <f t="shared" si="176"/>
        <v>286.43743960414997</v>
      </c>
      <c r="O1829" s="14">
        <f t="shared" si="177"/>
        <v>35453867.643974259</v>
      </c>
      <c r="Q1829" s="22"/>
      <c r="V1829" s="16"/>
      <c r="W1829" s="16"/>
      <c r="X1829" s="16"/>
      <c r="Z1829" s="15"/>
      <c r="AA1829" s="16"/>
      <c r="AB1829" s="3"/>
      <c r="AC1829" s="69"/>
      <c r="AD1829" s="3"/>
      <c r="AF1829" s="29"/>
      <c r="AG1829" s="30"/>
      <c r="AH1829" s="29"/>
      <c r="AI1829" s="29"/>
      <c r="AJ1829" s="31"/>
      <c r="AK1829" s="29"/>
      <c r="AL1829" s="30"/>
    </row>
    <row r="1830" spans="1:38">
      <c r="A1830" s="32">
        <v>41643</v>
      </c>
      <c r="B1830" s="9">
        <v>25</v>
      </c>
      <c r="C1830" s="33">
        <v>828.74598460000004</v>
      </c>
      <c r="D1830" s="34">
        <f t="shared" si="173"/>
        <v>10154.040276087781</v>
      </c>
      <c r="E1830" s="34">
        <v>1418481395.26263</v>
      </c>
      <c r="F1830" s="3">
        <f>VLOOKUP(A1830,ERCOT_345kv_West_ATC!A:B,2)</f>
        <v>38.299999999999997</v>
      </c>
      <c r="G1830" s="3">
        <f>VLOOKUP(A1830,ERCOT_345kv_West_ATC!G:H,2)</f>
        <v>4.1900000000000004</v>
      </c>
      <c r="I1830" s="5">
        <f t="shared" si="174"/>
        <v>6</v>
      </c>
      <c r="J1830" s="4">
        <f t="shared" si="175"/>
        <v>144</v>
      </c>
      <c r="K1830" s="4">
        <f t="shared" si="171"/>
        <v>3600</v>
      </c>
      <c r="L1830" s="6">
        <f t="shared" si="172"/>
        <v>2983485.5445600003</v>
      </c>
      <c r="N1830" s="22">
        <f t="shared" si="176"/>
        <v>293.82250448483529</v>
      </c>
      <c r="O1830" s="14">
        <f t="shared" si="177"/>
        <v>35453867.643974259</v>
      </c>
      <c r="Q1830" s="22"/>
      <c r="V1830" s="16"/>
      <c r="W1830" s="16"/>
      <c r="X1830" s="16"/>
      <c r="Z1830" s="15"/>
      <c r="AA1830" s="16"/>
      <c r="AB1830" s="3"/>
      <c r="AC1830" s="69"/>
      <c r="AD1830" s="3"/>
      <c r="AF1830" s="29"/>
      <c r="AG1830" s="30"/>
      <c r="AH1830" s="29"/>
      <c r="AI1830" s="29"/>
      <c r="AJ1830" s="31"/>
      <c r="AK1830" s="29"/>
      <c r="AL1830" s="30"/>
    </row>
    <row r="1831" spans="1:38">
      <c r="A1831" s="32">
        <v>41644</v>
      </c>
      <c r="B1831" s="9">
        <v>25</v>
      </c>
      <c r="C1831" s="33">
        <v>904.76007509999999</v>
      </c>
      <c r="D1831" s="34">
        <f t="shared" si="173"/>
        <v>10154.040276087781</v>
      </c>
      <c r="E1831" s="34">
        <v>1418481395.26263</v>
      </c>
      <c r="F1831" s="3">
        <f>VLOOKUP(A1831,ERCOT_345kv_West_ATC!A:B,2)</f>
        <v>38.299999999999997</v>
      </c>
      <c r="G1831" s="3">
        <f>VLOOKUP(A1831,ERCOT_345kv_West_ATC!G:H,2)</f>
        <v>4.1900000000000004</v>
      </c>
      <c r="I1831" s="5">
        <f t="shared" si="174"/>
        <v>6</v>
      </c>
      <c r="J1831" s="4">
        <f t="shared" si="175"/>
        <v>144</v>
      </c>
      <c r="K1831" s="4">
        <f t="shared" si="171"/>
        <v>3600</v>
      </c>
      <c r="L1831" s="6">
        <f t="shared" si="172"/>
        <v>3257136.27036</v>
      </c>
      <c r="N1831" s="22">
        <f t="shared" si="176"/>
        <v>320.77243952147609</v>
      </c>
      <c r="O1831" s="14">
        <f t="shared" si="177"/>
        <v>35453867.643974259</v>
      </c>
      <c r="Q1831" s="22"/>
      <c r="V1831" s="16"/>
      <c r="W1831" s="16"/>
      <c r="X1831" s="16"/>
      <c r="Z1831" s="15"/>
      <c r="AA1831" s="16"/>
      <c r="AB1831" s="3"/>
      <c r="AC1831" s="69"/>
      <c r="AD1831" s="3"/>
      <c r="AF1831" s="29"/>
      <c r="AG1831" s="30"/>
      <c r="AH1831" s="29"/>
      <c r="AI1831" s="29"/>
      <c r="AJ1831" s="31"/>
      <c r="AK1831" s="29"/>
      <c r="AL1831" s="30"/>
    </row>
    <row r="1832" spans="1:38">
      <c r="A1832" s="32">
        <v>41645</v>
      </c>
      <c r="B1832" s="9">
        <v>25</v>
      </c>
      <c r="C1832" s="33">
        <v>917.38272549999999</v>
      </c>
      <c r="D1832" s="34">
        <f t="shared" si="173"/>
        <v>10154.040276087781</v>
      </c>
      <c r="E1832" s="34">
        <v>1418481395.26263</v>
      </c>
      <c r="F1832" s="3">
        <f>VLOOKUP(A1832,ERCOT_345kv_West_ATC!A:B,2)</f>
        <v>38.200000000000003</v>
      </c>
      <c r="G1832" s="3">
        <f>VLOOKUP(A1832,ERCOT_345kv_West_ATC!G:H,2)</f>
        <v>4.2030000000000003</v>
      </c>
      <c r="I1832" s="5">
        <f t="shared" si="174"/>
        <v>6</v>
      </c>
      <c r="J1832" s="4">
        <f t="shared" si="175"/>
        <v>144</v>
      </c>
      <c r="K1832" s="4">
        <f t="shared" si="171"/>
        <v>3600</v>
      </c>
      <c r="L1832" s="6">
        <f t="shared" si="172"/>
        <v>3302577.8117999998</v>
      </c>
      <c r="N1832" s="22">
        <f t="shared" si="176"/>
        <v>325.24765728745365</v>
      </c>
      <c r="O1832" s="14">
        <f t="shared" si="177"/>
        <v>35453867.643974259</v>
      </c>
      <c r="Q1832" s="22"/>
      <c r="V1832" s="16"/>
      <c r="W1832" s="16"/>
      <c r="X1832" s="16"/>
      <c r="Z1832" s="15"/>
      <c r="AA1832" s="16"/>
      <c r="AB1832" s="3"/>
      <c r="AC1832" s="69"/>
      <c r="AD1832" s="3"/>
      <c r="AF1832" s="29"/>
      <c r="AG1832" s="30"/>
      <c r="AH1832" s="29"/>
      <c r="AI1832" s="29"/>
      <c r="AJ1832" s="31"/>
      <c r="AK1832" s="29"/>
      <c r="AL1832" s="30"/>
    </row>
    <row r="1833" spans="1:38">
      <c r="A1833" s="32">
        <v>41646</v>
      </c>
      <c r="B1833" s="9">
        <v>25</v>
      </c>
      <c r="C1833" s="33">
        <v>789.593524</v>
      </c>
      <c r="D1833" s="34">
        <f t="shared" si="173"/>
        <v>10154.040276087781</v>
      </c>
      <c r="E1833" s="34">
        <v>1418481395.26263</v>
      </c>
      <c r="F1833" s="3">
        <f>VLOOKUP(A1833,ERCOT_345kv_West_ATC!A:B,2)</f>
        <v>38.25</v>
      </c>
      <c r="G1833" s="3">
        <f>VLOOKUP(A1833,ERCOT_345kv_West_ATC!G:H,2)</f>
        <v>4.1660000000000004</v>
      </c>
      <c r="I1833" s="5">
        <f t="shared" si="174"/>
        <v>6</v>
      </c>
      <c r="J1833" s="4">
        <f t="shared" si="175"/>
        <v>144</v>
      </c>
      <c r="K1833" s="4">
        <f t="shared" si="171"/>
        <v>3600</v>
      </c>
      <c r="L1833" s="6">
        <f t="shared" si="172"/>
        <v>2842536.6864</v>
      </c>
      <c r="N1833" s="22">
        <f t="shared" si="176"/>
        <v>279.94144292435209</v>
      </c>
      <c r="O1833" s="14">
        <f t="shared" si="177"/>
        <v>35453867.643974259</v>
      </c>
      <c r="Q1833" s="22"/>
      <c r="V1833" s="16"/>
      <c r="W1833" s="16"/>
      <c r="X1833" s="16"/>
      <c r="Z1833" s="15"/>
      <c r="AA1833" s="16"/>
      <c r="AB1833" s="3"/>
      <c r="AC1833" s="69"/>
      <c r="AD1833" s="3"/>
      <c r="AF1833" s="29"/>
      <c r="AG1833" s="30"/>
      <c r="AH1833" s="29"/>
      <c r="AI1833" s="29"/>
      <c r="AJ1833" s="31"/>
      <c r="AK1833" s="29"/>
      <c r="AL1833" s="30"/>
    </row>
    <row r="1834" spans="1:38">
      <c r="A1834" s="32">
        <v>41647</v>
      </c>
      <c r="B1834" s="9">
        <v>25</v>
      </c>
      <c r="C1834" s="33">
        <v>822.86492299999998</v>
      </c>
      <c r="D1834" s="34">
        <f t="shared" si="173"/>
        <v>10154.040276087781</v>
      </c>
      <c r="E1834" s="34">
        <v>1418481395.26263</v>
      </c>
      <c r="F1834" s="3">
        <f>VLOOKUP(A1834,ERCOT_345kv_West_ATC!A:B,2)</f>
        <v>37.85</v>
      </c>
      <c r="G1834" s="3">
        <f>VLOOKUP(A1834,ERCOT_345kv_West_ATC!G:H,2)</f>
        <v>4.0860000000000003</v>
      </c>
      <c r="I1834" s="5">
        <f t="shared" si="174"/>
        <v>6</v>
      </c>
      <c r="J1834" s="4">
        <f t="shared" si="175"/>
        <v>144</v>
      </c>
      <c r="K1834" s="4">
        <f t="shared" si="171"/>
        <v>3600</v>
      </c>
      <c r="L1834" s="6">
        <f t="shared" si="172"/>
        <v>2962313.7228000001</v>
      </c>
      <c r="N1834" s="22">
        <f t="shared" si="176"/>
        <v>291.73744068911071</v>
      </c>
      <c r="O1834" s="14">
        <f t="shared" si="177"/>
        <v>35453867.643974259</v>
      </c>
      <c r="Q1834" s="22"/>
      <c r="V1834" s="16"/>
      <c r="W1834" s="16"/>
      <c r="X1834" s="16"/>
      <c r="Z1834" s="15"/>
      <c r="AA1834" s="16"/>
      <c r="AB1834" s="3"/>
      <c r="AC1834" s="69"/>
      <c r="AD1834" s="3"/>
      <c r="AF1834" s="29"/>
      <c r="AG1834" s="30"/>
      <c r="AH1834" s="29"/>
      <c r="AI1834" s="29"/>
      <c r="AJ1834" s="31"/>
      <c r="AK1834" s="29"/>
      <c r="AL1834" s="30"/>
    </row>
    <row r="1835" spans="1:38">
      <c r="A1835" s="32">
        <v>41648</v>
      </c>
      <c r="B1835" s="9">
        <v>25</v>
      </c>
      <c r="C1835" s="33">
        <v>825.86650059999999</v>
      </c>
      <c r="D1835" s="34">
        <f t="shared" si="173"/>
        <v>10154.040276087781</v>
      </c>
      <c r="E1835" s="34">
        <v>1418481395.26263</v>
      </c>
      <c r="F1835" s="3">
        <f>VLOOKUP(A1835,ERCOT_345kv_West_ATC!A:B,2)</f>
        <v>37.25</v>
      </c>
      <c r="G1835" s="3">
        <f>VLOOKUP(A1835,ERCOT_345kv_West_ATC!G:H,2)</f>
        <v>3.9950000000000001</v>
      </c>
      <c r="I1835" s="5">
        <f t="shared" si="174"/>
        <v>6</v>
      </c>
      <c r="J1835" s="4">
        <f t="shared" si="175"/>
        <v>144</v>
      </c>
      <c r="K1835" s="4">
        <f t="shared" si="171"/>
        <v>3600</v>
      </c>
      <c r="L1835" s="6">
        <f t="shared" si="172"/>
        <v>2973119.4021600001</v>
      </c>
      <c r="N1835" s="22">
        <f t="shared" si="176"/>
        <v>292.80161603864588</v>
      </c>
      <c r="O1835" s="14">
        <f t="shared" si="177"/>
        <v>35453867.643974259</v>
      </c>
      <c r="Q1835" s="22"/>
      <c r="V1835" s="16"/>
      <c r="W1835" s="16"/>
      <c r="X1835" s="16"/>
      <c r="Z1835" s="15"/>
      <c r="AA1835" s="16"/>
      <c r="AB1835" s="3"/>
      <c r="AC1835" s="69"/>
      <c r="AD1835" s="3"/>
      <c r="AF1835" s="29"/>
      <c r="AG1835" s="30"/>
      <c r="AH1835" s="29"/>
      <c r="AI1835" s="29"/>
      <c r="AJ1835" s="31"/>
      <c r="AK1835" s="29"/>
      <c r="AL1835" s="30"/>
    </row>
    <row r="1836" spans="1:38">
      <c r="A1836" s="32">
        <v>41649</v>
      </c>
      <c r="B1836" s="9">
        <v>25</v>
      </c>
      <c r="C1836" s="33">
        <v>854.44545059999996</v>
      </c>
      <c r="D1836" s="34">
        <f t="shared" si="173"/>
        <v>10154.040276087781</v>
      </c>
      <c r="E1836" s="34">
        <v>1418481395.26263</v>
      </c>
      <c r="F1836" s="3">
        <f>VLOOKUP(A1836,ERCOT_345kv_West_ATC!A:B,2)</f>
        <v>36.5</v>
      </c>
      <c r="G1836" s="3">
        <f>VLOOKUP(A1836,ERCOT_345kv_West_ATC!G:H,2)</f>
        <v>3.9950000000000001</v>
      </c>
      <c r="I1836" s="5">
        <f t="shared" si="174"/>
        <v>6</v>
      </c>
      <c r="J1836" s="4">
        <f t="shared" si="175"/>
        <v>144</v>
      </c>
      <c r="K1836" s="4">
        <f t="shared" si="171"/>
        <v>3600</v>
      </c>
      <c r="L1836" s="6">
        <f t="shared" si="172"/>
        <v>3076003.6221599998</v>
      </c>
      <c r="N1836" s="22">
        <f t="shared" si="176"/>
        <v>302.93395914568345</v>
      </c>
      <c r="O1836" s="14">
        <f t="shared" si="177"/>
        <v>35453867.643974259</v>
      </c>
      <c r="Q1836" s="22"/>
      <c r="V1836" s="16"/>
      <c r="W1836" s="16"/>
      <c r="X1836" s="16"/>
      <c r="Z1836" s="15"/>
      <c r="AA1836" s="16"/>
      <c r="AB1836" s="3"/>
      <c r="AC1836" s="69"/>
      <c r="AD1836" s="3"/>
      <c r="AF1836" s="29"/>
      <c r="AG1836" s="30"/>
      <c r="AH1836" s="29"/>
      <c r="AI1836" s="29"/>
      <c r="AJ1836" s="31"/>
      <c r="AK1836" s="29"/>
      <c r="AL1836" s="30"/>
    </row>
    <row r="1837" spans="1:38">
      <c r="A1837" s="32">
        <v>41650</v>
      </c>
      <c r="B1837" s="9">
        <v>25</v>
      </c>
      <c r="C1837" s="33">
        <v>893.68312330000003</v>
      </c>
      <c r="D1837" s="34">
        <f t="shared" si="173"/>
        <v>10154.040276087781</v>
      </c>
      <c r="E1837" s="34">
        <v>1418481395.26263</v>
      </c>
      <c r="F1837" s="3">
        <f>VLOOKUP(A1837,ERCOT_345kv_West_ATC!A:B,2)</f>
        <v>36.5</v>
      </c>
      <c r="G1837" s="3">
        <f>VLOOKUP(A1837,ERCOT_345kv_West_ATC!G:H,2)</f>
        <v>3.9950000000000001</v>
      </c>
      <c r="I1837" s="5">
        <f t="shared" si="174"/>
        <v>6</v>
      </c>
      <c r="J1837" s="4">
        <f t="shared" si="175"/>
        <v>144</v>
      </c>
      <c r="K1837" s="4">
        <f t="shared" si="171"/>
        <v>3600</v>
      </c>
      <c r="L1837" s="6">
        <f t="shared" si="172"/>
        <v>3217259.24388</v>
      </c>
      <c r="N1837" s="22">
        <f t="shared" si="176"/>
        <v>316.84523169131728</v>
      </c>
      <c r="O1837" s="14">
        <f t="shared" si="177"/>
        <v>35453867.643974259</v>
      </c>
      <c r="Q1837" s="22"/>
      <c r="V1837" s="16"/>
      <c r="W1837" s="16"/>
      <c r="X1837" s="16"/>
      <c r="Z1837" s="15"/>
      <c r="AA1837" s="16"/>
      <c r="AB1837" s="3"/>
      <c r="AC1837" s="69"/>
      <c r="AD1837" s="3"/>
      <c r="AF1837" s="29"/>
      <c r="AG1837" s="30"/>
      <c r="AH1837" s="29"/>
      <c r="AI1837" s="29"/>
      <c r="AJ1837" s="31"/>
      <c r="AK1837" s="29"/>
      <c r="AL1837" s="30"/>
    </row>
    <row r="1838" spans="1:38">
      <c r="A1838" s="32">
        <v>41651</v>
      </c>
      <c r="B1838" s="9">
        <v>25</v>
      </c>
      <c r="C1838" s="33">
        <v>843.28661380000005</v>
      </c>
      <c r="D1838" s="34">
        <f t="shared" si="173"/>
        <v>10154.040276087781</v>
      </c>
      <c r="E1838" s="34">
        <v>1418481395.26263</v>
      </c>
      <c r="F1838" s="3">
        <f>VLOOKUP(A1838,ERCOT_345kv_West_ATC!A:B,2)</f>
        <v>36.5</v>
      </c>
      <c r="G1838" s="3">
        <f>VLOOKUP(A1838,ERCOT_345kv_West_ATC!G:H,2)</f>
        <v>3.9950000000000001</v>
      </c>
      <c r="I1838" s="5">
        <f t="shared" si="174"/>
        <v>6</v>
      </c>
      <c r="J1838" s="4">
        <f t="shared" si="175"/>
        <v>144</v>
      </c>
      <c r="K1838" s="4">
        <f t="shared" si="171"/>
        <v>3600</v>
      </c>
      <c r="L1838" s="6">
        <f t="shared" si="172"/>
        <v>3035831.8096800004</v>
      </c>
      <c r="N1838" s="22">
        <f t="shared" si="176"/>
        <v>298.97771991600439</v>
      </c>
      <c r="O1838" s="14">
        <f t="shared" si="177"/>
        <v>35453867.643974259</v>
      </c>
      <c r="Q1838" s="22"/>
      <c r="V1838" s="16"/>
      <c r="W1838" s="16"/>
      <c r="X1838" s="16"/>
      <c r="Z1838" s="15"/>
      <c r="AA1838" s="16"/>
      <c r="AB1838" s="3"/>
      <c r="AC1838" s="69"/>
      <c r="AD1838" s="3"/>
      <c r="AF1838" s="29"/>
      <c r="AG1838" s="30"/>
      <c r="AH1838" s="29"/>
      <c r="AI1838" s="29"/>
      <c r="AJ1838" s="31"/>
      <c r="AK1838" s="29"/>
      <c r="AL1838" s="30"/>
    </row>
    <row r="1839" spans="1:38">
      <c r="A1839" s="32">
        <v>41652</v>
      </c>
      <c r="B1839" s="9">
        <v>25</v>
      </c>
      <c r="C1839" s="33">
        <v>822.53042789999995</v>
      </c>
      <c r="D1839" s="34">
        <f t="shared" si="173"/>
        <v>12810.27151828123</v>
      </c>
      <c r="E1839" s="34">
        <v>1789546951.0532401</v>
      </c>
      <c r="F1839" s="3">
        <f>VLOOKUP(A1839,ERCOT_345kv_West_ATC!A:B,2)</f>
        <v>36.6</v>
      </c>
      <c r="G1839" s="3">
        <f>VLOOKUP(A1839,ERCOT_345kv_West_ATC!G:H,2)</f>
        <v>4.0750000000000002</v>
      </c>
      <c r="I1839" s="5">
        <f t="shared" si="174"/>
        <v>6</v>
      </c>
      <c r="J1839" s="4">
        <f t="shared" si="175"/>
        <v>144</v>
      </c>
      <c r="K1839" s="4">
        <f t="shared" si="171"/>
        <v>3600</v>
      </c>
      <c r="L1839" s="6">
        <f t="shared" si="172"/>
        <v>2961109.5404399997</v>
      </c>
      <c r="N1839" s="22">
        <f t="shared" si="176"/>
        <v>231.1511927139305</v>
      </c>
      <c r="O1839" s="14">
        <f t="shared" si="177"/>
        <v>28102448.842419356</v>
      </c>
      <c r="Q1839" s="22"/>
      <c r="V1839" s="16"/>
      <c r="W1839" s="16"/>
      <c r="X1839" s="16"/>
      <c r="Z1839" s="15"/>
      <c r="AA1839" s="16"/>
      <c r="AB1839" s="3"/>
      <c r="AC1839" s="69"/>
      <c r="AD1839" s="3"/>
      <c r="AF1839" s="29"/>
      <c r="AG1839" s="30"/>
      <c r="AH1839" s="29"/>
      <c r="AI1839" s="29"/>
      <c r="AJ1839" s="31"/>
      <c r="AK1839" s="29"/>
      <c r="AL1839" s="30"/>
    </row>
    <row r="1840" spans="1:38">
      <c r="A1840" s="32">
        <v>41653</v>
      </c>
      <c r="B1840" s="9">
        <v>25</v>
      </c>
      <c r="C1840" s="33">
        <v>815.99681940000005</v>
      </c>
      <c r="D1840" s="34">
        <f t="shared" si="173"/>
        <v>12810.27151828123</v>
      </c>
      <c r="E1840" s="34">
        <v>1789546951.0532401</v>
      </c>
      <c r="F1840" s="3">
        <f>VLOOKUP(A1840,ERCOT_345kv_West_ATC!A:B,2)</f>
        <v>37.200000000000003</v>
      </c>
      <c r="G1840" s="3">
        <f>VLOOKUP(A1840,ERCOT_345kv_West_ATC!G:H,2)</f>
        <v>4.1120000000000001</v>
      </c>
      <c r="I1840" s="5">
        <f t="shared" si="174"/>
        <v>6</v>
      </c>
      <c r="J1840" s="4">
        <f t="shared" si="175"/>
        <v>144</v>
      </c>
      <c r="K1840" s="4">
        <f t="shared" si="171"/>
        <v>3600</v>
      </c>
      <c r="L1840" s="6">
        <f t="shared" si="172"/>
        <v>2937588.54984</v>
      </c>
      <c r="N1840" s="22">
        <f t="shared" si="176"/>
        <v>229.31508872765406</v>
      </c>
      <c r="O1840" s="14">
        <f t="shared" si="177"/>
        <v>28102448.842419356</v>
      </c>
      <c r="Q1840" s="22"/>
      <c r="V1840" s="16"/>
      <c r="W1840" s="16"/>
      <c r="X1840" s="16"/>
      <c r="Z1840" s="15"/>
      <c r="AA1840" s="16"/>
      <c r="AB1840" s="3"/>
      <c r="AC1840" s="69"/>
      <c r="AD1840" s="3"/>
      <c r="AF1840" s="29"/>
      <c r="AG1840" s="30"/>
      <c r="AH1840" s="29"/>
      <c r="AI1840" s="29"/>
      <c r="AJ1840" s="31"/>
      <c r="AK1840" s="29"/>
      <c r="AL1840" s="30"/>
    </row>
    <row r="1841" spans="1:38">
      <c r="A1841" s="32">
        <v>41654</v>
      </c>
      <c r="B1841" s="9">
        <v>25</v>
      </c>
      <c r="C1841" s="33">
        <v>840.11515840000004</v>
      </c>
      <c r="D1841" s="34">
        <f t="shared" si="173"/>
        <v>12810.27151828123</v>
      </c>
      <c r="E1841" s="34">
        <v>1789546951.0532401</v>
      </c>
      <c r="F1841" s="3">
        <f>VLOOKUP(A1841,ERCOT_345kv_West_ATC!A:B,2)</f>
        <v>37.15</v>
      </c>
      <c r="G1841" s="3">
        <f>VLOOKUP(A1841,ERCOT_345kv_West_ATC!G:H,2)</f>
        <v>4.0960000000000001</v>
      </c>
      <c r="I1841" s="5">
        <f t="shared" si="174"/>
        <v>6</v>
      </c>
      <c r="J1841" s="4">
        <f t="shared" si="175"/>
        <v>144</v>
      </c>
      <c r="K1841" s="4">
        <f t="shared" si="171"/>
        <v>3600</v>
      </c>
      <c r="L1841" s="6">
        <f t="shared" si="172"/>
        <v>3024414.5702400003</v>
      </c>
      <c r="N1841" s="22">
        <f t="shared" si="176"/>
        <v>236.09293260677038</v>
      </c>
      <c r="O1841" s="14">
        <f t="shared" si="177"/>
        <v>28102448.842419356</v>
      </c>
      <c r="Q1841" s="22"/>
      <c r="V1841" s="16"/>
      <c r="W1841" s="16"/>
      <c r="X1841" s="16"/>
      <c r="Z1841" s="15"/>
      <c r="AA1841" s="16"/>
      <c r="AB1841" s="3"/>
      <c r="AC1841" s="69"/>
      <c r="AD1841" s="3"/>
      <c r="AF1841" s="29"/>
      <c r="AG1841" s="30"/>
      <c r="AH1841" s="29"/>
      <c r="AI1841" s="29"/>
      <c r="AJ1841" s="31"/>
      <c r="AK1841" s="29"/>
      <c r="AL1841" s="30"/>
    </row>
    <row r="1842" spans="1:38">
      <c r="A1842" s="32">
        <v>41655</v>
      </c>
      <c r="B1842" s="9">
        <v>25</v>
      </c>
      <c r="C1842" s="33">
        <v>814.4962524</v>
      </c>
      <c r="D1842" s="34">
        <f t="shared" si="173"/>
        <v>12810.27151828123</v>
      </c>
      <c r="E1842" s="34">
        <v>1789546951.0532401</v>
      </c>
      <c r="F1842" s="3">
        <f>VLOOKUP(A1842,ERCOT_345kv_West_ATC!A:B,2)</f>
        <v>37.35</v>
      </c>
      <c r="G1842" s="3">
        <f>VLOOKUP(A1842,ERCOT_345kv_West_ATC!G:H,2)</f>
        <v>4.1059999999999999</v>
      </c>
      <c r="I1842" s="5">
        <f t="shared" si="174"/>
        <v>6</v>
      </c>
      <c r="J1842" s="4">
        <f t="shared" si="175"/>
        <v>144</v>
      </c>
      <c r="K1842" s="4">
        <f t="shared" si="171"/>
        <v>3600</v>
      </c>
      <c r="L1842" s="6">
        <f t="shared" si="172"/>
        <v>2932186.5086400001</v>
      </c>
      <c r="N1842" s="22">
        <f t="shared" si="176"/>
        <v>228.89339265413284</v>
      </c>
      <c r="O1842" s="14">
        <f t="shared" si="177"/>
        <v>28102448.842419356</v>
      </c>
      <c r="Q1842" s="22"/>
      <c r="V1842" s="16"/>
      <c r="W1842" s="16"/>
      <c r="X1842" s="16"/>
      <c r="Z1842" s="15"/>
      <c r="AA1842" s="16"/>
      <c r="AB1842" s="3"/>
      <c r="AC1842" s="69"/>
      <c r="AD1842" s="3"/>
      <c r="AF1842" s="29"/>
      <c r="AG1842" s="30"/>
      <c r="AH1842" s="29"/>
      <c r="AI1842" s="29"/>
      <c r="AJ1842" s="31"/>
      <c r="AK1842" s="29"/>
      <c r="AL1842" s="30"/>
    </row>
    <row r="1843" spans="1:38">
      <c r="A1843" s="32">
        <v>41656</v>
      </c>
      <c r="B1843" s="9">
        <v>25</v>
      </c>
      <c r="C1843" s="33">
        <v>794.52666880000004</v>
      </c>
      <c r="D1843" s="34">
        <f t="shared" si="173"/>
        <v>12810.27151828123</v>
      </c>
      <c r="E1843" s="34">
        <v>1789546951.0532401</v>
      </c>
      <c r="F1843" s="3">
        <f>VLOOKUP(A1843,ERCOT_345kv_West_ATC!A:B,2)</f>
        <v>37.35</v>
      </c>
      <c r="G1843" s="3">
        <f>VLOOKUP(A1843,ERCOT_345kv_West_ATC!G:H,2)</f>
        <v>4.085</v>
      </c>
      <c r="I1843" s="5">
        <f t="shared" si="174"/>
        <v>6</v>
      </c>
      <c r="J1843" s="4">
        <f t="shared" si="175"/>
        <v>144</v>
      </c>
      <c r="K1843" s="4">
        <f t="shared" si="171"/>
        <v>3600</v>
      </c>
      <c r="L1843" s="6">
        <f t="shared" si="172"/>
        <v>2860296.0076800003</v>
      </c>
      <c r="N1843" s="22">
        <f t="shared" si="176"/>
        <v>223.28145063889869</v>
      </c>
      <c r="O1843" s="14">
        <f t="shared" si="177"/>
        <v>28102448.842419356</v>
      </c>
      <c r="Q1843" s="22"/>
      <c r="V1843" s="16"/>
      <c r="W1843" s="16"/>
      <c r="X1843" s="16"/>
      <c r="Z1843" s="15"/>
      <c r="AA1843" s="16"/>
      <c r="AB1843" s="3"/>
      <c r="AC1843" s="69"/>
      <c r="AD1843" s="3"/>
      <c r="AF1843" s="29"/>
      <c r="AG1843" s="30"/>
      <c r="AH1843" s="29"/>
      <c r="AI1843" s="29"/>
      <c r="AJ1843" s="31"/>
      <c r="AK1843" s="29"/>
      <c r="AL1843" s="30"/>
    </row>
    <row r="1844" spans="1:38">
      <c r="A1844" s="32">
        <v>41657</v>
      </c>
      <c r="B1844" s="9">
        <v>25</v>
      </c>
      <c r="C1844" s="33">
        <v>811.37762180000004</v>
      </c>
      <c r="D1844" s="34">
        <f t="shared" si="173"/>
        <v>12810.27151828123</v>
      </c>
      <c r="E1844" s="34">
        <v>1789546951.0532401</v>
      </c>
      <c r="F1844" s="3">
        <f>VLOOKUP(A1844,ERCOT_345kv_West_ATC!A:B,2)</f>
        <v>37.35</v>
      </c>
      <c r="G1844" s="3">
        <f>VLOOKUP(A1844,ERCOT_345kv_West_ATC!G:H,2)</f>
        <v>4.085</v>
      </c>
      <c r="I1844" s="5">
        <f t="shared" si="174"/>
        <v>6</v>
      </c>
      <c r="J1844" s="4">
        <f t="shared" si="175"/>
        <v>144</v>
      </c>
      <c r="K1844" s="4">
        <f t="shared" si="171"/>
        <v>3600</v>
      </c>
      <c r="L1844" s="6">
        <f t="shared" si="172"/>
        <v>2920959.43848</v>
      </c>
      <c r="N1844" s="22">
        <f t="shared" si="176"/>
        <v>228.0169810851838</v>
      </c>
      <c r="O1844" s="14">
        <f t="shared" si="177"/>
        <v>28102448.842419356</v>
      </c>
      <c r="Q1844" s="22"/>
      <c r="V1844" s="16"/>
      <c r="W1844" s="16"/>
      <c r="X1844" s="16"/>
      <c r="Z1844" s="15"/>
      <c r="AA1844" s="16"/>
      <c r="AB1844" s="3"/>
      <c r="AC1844" s="69"/>
      <c r="AD1844" s="3"/>
      <c r="AF1844" s="29"/>
      <c r="AG1844" s="30"/>
      <c r="AH1844" s="29"/>
      <c r="AI1844" s="29"/>
      <c r="AJ1844" s="31"/>
      <c r="AK1844" s="29"/>
      <c r="AL1844" s="30"/>
    </row>
    <row r="1845" spans="1:38">
      <c r="A1845" s="32">
        <v>41658</v>
      </c>
      <c r="B1845" s="9">
        <v>25</v>
      </c>
      <c r="C1845" s="33">
        <v>841.45643240000004</v>
      </c>
      <c r="D1845" s="34">
        <f t="shared" si="173"/>
        <v>12810.27151828123</v>
      </c>
      <c r="E1845" s="34">
        <v>1789546951.0532401</v>
      </c>
      <c r="F1845" s="3">
        <f>VLOOKUP(A1845,ERCOT_345kv_West_ATC!A:B,2)</f>
        <v>37.35</v>
      </c>
      <c r="G1845" s="3">
        <f>VLOOKUP(A1845,ERCOT_345kv_West_ATC!G:H,2)</f>
        <v>4.085</v>
      </c>
      <c r="I1845" s="5">
        <f t="shared" si="174"/>
        <v>6</v>
      </c>
      <c r="J1845" s="4">
        <f t="shared" si="175"/>
        <v>144</v>
      </c>
      <c r="K1845" s="4">
        <f t="shared" si="171"/>
        <v>3600</v>
      </c>
      <c r="L1845" s="6">
        <f t="shared" si="172"/>
        <v>3029243.1566400002</v>
      </c>
      <c r="N1845" s="22">
        <f t="shared" si="176"/>
        <v>236.46986344645703</v>
      </c>
      <c r="O1845" s="14">
        <f t="shared" si="177"/>
        <v>28102448.842419356</v>
      </c>
      <c r="Q1845" s="22"/>
      <c r="V1845" s="16"/>
      <c r="W1845" s="16"/>
      <c r="X1845" s="16"/>
      <c r="Z1845" s="15"/>
      <c r="AA1845" s="16"/>
      <c r="AB1845" s="3"/>
      <c r="AC1845" s="69"/>
      <c r="AD1845" s="3"/>
      <c r="AF1845" s="29"/>
      <c r="AG1845" s="30"/>
      <c r="AH1845" s="29"/>
      <c r="AI1845" s="29"/>
      <c r="AJ1845" s="31"/>
      <c r="AK1845" s="29"/>
      <c r="AL1845" s="30"/>
    </row>
    <row r="1846" spans="1:38">
      <c r="A1846" s="32">
        <v>41659</v>
      </c>
      <c r="B1846" s="9">
        <v>25</v>
      </c>
      <c r="C1846" s="33">
        <v>826.69642499999998</v>
      </c>
      <c r="D1846" s="34">
        <f t="shared" si="173"/>
        <v>12810.27151828123</v>
      </c>
      <c r="E1846" s="34">
        <v>1789546951.0532401</v>
      </c>
      <c r="F1846" s="3">
        <f>VLOOKUP(A1846,ERCOT_345kv_West_ATC!A:B,2)</f>
        <v>37.35</v>
      </c>
      <c r="G1846" s="3">
        <f>VLOOKUP(A1846,ERCOT_345kv_West_ATC!G:H,2)</f>
        <v>4.085</v>
      </c>
      <c r="I1846" s="5">
        <f t="shared" si="174"/>
        <v>6</v>
      </c>
      <c r="J1846" s="4">
        <f t="shared" si="175"/>
        <v>144</v>
      </c>
      <c r="K1846" s="4">
        <f t="shared" si="171"/>
        <v>3600</v>
      </c>
      <c r="L1846" s="6">
        <f t="shared" si="172"/>
        <v>2976107.13</v>
      </c>
      <c r="N1846" s="22">
        <f t="shared" si="176"/>
        <v>232.32193991773468</v>
      </c>
      <c r="O1846" s="14">
        <f t="shared" si="177"/>
        <v>28102448.842419356</v>
      </c>
      <c r="Q1846" s="22"/>
      <c r="V1846" s="16"/>
      <c r="W1846" s="16"/>
      <c r="X1846" s="16"/>
      <c r="Z1846" s="15"/>
      <c r="AA1846" s="16"/>
      <c r="AB1846" s="3"/>
      <c r="AC1846" s="69"/>
      <c r="AD1846" s="3"/>
      <c r="AF1846" s="29"/>
      <c r="AG1846" s="30"/>
      <c r="AH1846" s="29"/>
      <c r="AI1846" s="29"/>
      <c r="AJ1846" s="31"/>
      <c r="AK1846" s="29"/>
      <c r="AL1846" s="30"/>
    </row>
    <row r="1847" spans="1:38">
      <c r="A1847" s="32">
        <v>41660</v>
      </c>
      <c r="B1847" s="9">
        <v>25</v>
      </c>
      <c r="C1847" s="33">
        <v>824.87576990000002</v>
      </c>
      <c r="D1847" s="34">
        <f t="shared" si="173"/>
        <v>12810.27151828123</v>
      </c>
      <c r="E1847" s="34">
        <v>1789546951.0532401</v>
      </c>
      <c r="F1847" s="3">
        <f>VLOOKUP(A1847,ERCOT_345kv_West_ATC!A:B,2)</f>
        <v>37.25</v>
      </c>
      <c r="G1847" s="3">
        <f>VLOOKUP(A1847,ERCOT_345kv_West_ATC!G:H,2)</f>
        <v>4.1459999999999999</v>
      </c>
      <c r="I1847" s="5">
        <f t="shared" si="174"/>
        <v>6</v>
      </c>
      <c r="J1847" s="4">
        <f t="shared" si="175"/>
        <v>144</v>
      </c>
      <c r="K1847" s="4">
        <f t="shared" si="171"/>
        <v>3600</v>
      </c>
      <c r="L1847" s="6">
        <f t="shared" si="172"/>
        <v>2969552.7716399999</v>
      </c>
      <c r="N1847" s="22">
        <f t="shared" si="176"/>
        <v>231.81029124966031</v>
      </c>
      <c r="O1847" s="14">
        <f t="shared" si="177"/>
        <v>28102448.842419356</v>
      </c>
      <c r="Q1847" s="22"/>
      <c r="V1847" s="16"/>
      <c r="W1847" s="16"/>
      <c r="X1847" s="16"/>
      <c r="Z1847" s="15"/>
      <c r="AA1847" s="16"/>
      <c r="AB1847" s="3"/>
      <c r="AC1847" s="69"/>
      <c r="AD1847" s="3"/>
      <c r="AF1847" s="29"/>
      <c r="AG1847" s="30"/>
      <c r="AH1847" s="29"/>
      <c r="AI1847" s="29"/>
      <c r="AJ1847" s="31"/>
      <c r="AK1847" s="29"/>
      <c r="AL1847" s="30"/>
    </row>
    <row r="1848" spans="1:38">
      <c r="A1848" s="32">
        <v>41661</v>
      </c>
      <c r="B1848" s="9">
        <v>25</v>
      </c>
      <c r="C1848" s="33">
        <v>818.53427020000004</v>
      </c>
      <c r="D1848" s="34">
        <f t="shared" si="173"/>
        <v>12810.27151828123</v>
      </c>
      <c r="E1848" s="34">
        <v>1789546951.0532401</v>
      </c>
      <c r="F1848" s="3">
        <f>VLOOKUP(A1848,ERCOT_345kv_West_ATC!A:B,2)</f>
        <v>38.1</v>
      </c>
      <c r="G1848" s="3">
        <f>VLOOKUP(A1848,ERCOT_345kv_West_ATC!G:H,2)</f>
        <v>4.173</v>
      </c>
      <c r="I1848" s="5">
        <f t="shared" si="174"/>
        <v>6</v>
      </c>
      <c r="J1848" s="4">
        <f t="shared" si="175"/>
        <v>144</v>
      </c>
      <c r="K1848" s="4">
        <f t="shared" si="171"/>
        <v>3600</v>
      </c>
      <c r="L1848" s="6">
        <f t="shared" si="172"/>
        <v>2946723.3727200003</v>
      </c>
      <c r="N1848" s="22">
        <f t="shared" si="176"/>
        <v>230.02817454062566</v>
      </c>
      <c r="O1848" s="14">
        <f t="shared" si="177"/>
        <v>28102448.842419356</v>
      </c>
      <c r="Q1848" s="22"/>
      <c r="V1848" s="16"/>
      <c r="W1848" s="16"/>
      <c r="X1848" s="16"/>
      <c r="Z1848" s="15"/>
      <c r="AA1848" s="16"/>
      <c r="AB1848" s="3"/>
      <c r="AC1848" s="69"/>
      <c r="AD1848" s="3"/>
      <c r="AF1848" s="29"/>
      <c r="AG1848" s="30"/>
      <c r="AH1848" s="29"/>
      <c r="AI1848" s="29"/>
      <c r="AJ1848" s="31"/>
      <c r="AK1848" s="29"/>
      <c r="AL1848" s="30"/>
    </row>
    <row r="1849" spans="1:38">
      <c r="A1849" s="32">
        <v>41662</v>
      </c>
      <c r="B1849" s="9">
        <v>25</v>
      </c>
      <c r="C1849" s="33">
        <v>810.86920320000002</v>
      </c>
      <c r="D1849" s="34">
        <f t="shared" si="173"/>
        <v>12810.27151828123</v>
      </c>
      <c r="E1849" s="34">
        <v>1789546951.0532401</v>
      </c>
      <c r="F1849" s="3">
        <f>VLOOKUP(A1849,ERCOT_345kv_West_ATC!A:B,2)</f>
        <v>38.5</v>
      </c>
      <c r="G1849" s="3">
        <f>VLOOKUP(A1849,ERCOT_345kv_West_ATC!G:H,2)</f>
        <v>4.17</v>
      </c>
      <c r="I1849" s="5">
        <f t="shared" si="174"/>
        <v>6</v>
      </c>
      <c r="J1849" s="4">
        <f t="shared" si="175"/>
        <v>144</v>
      </c>
      <c r="K1849" s="4">
        <f t="shared" si="171"/>
        <v>3600</v>
      </c>
      <c r="L1849" s="6">
        <f t="shared" si="172"/>
        <v>2919129.1315200003</v>
      </c>
      <c r="N1849" s="22">
        <f t="shared" si="176"/>
        <v>227.8741030082135</v>
      </c>
      <c r="O1849" s="14">
        <f t="shared" si="177"/>
        <v>28102448.842419356</v>
      </c>
      <c r="Q1849" s="22"/>
      <c r="V1849" s="16"/>
      <c r="W1849" s="16"/>
      <c r="X1849" s="16"/>
      <c r="Z1849" s="15"/>
      <c r="AA1849" s="16"/>
      <c r="AB1849" s="3"/>
      <c r="AC1849" s="69"/>
      <c r="AD1849" s="3"/>
      <c r="AF1849" s="29"/>
      <c r="AG1849" s="30"/>
      <c r="AH1849" s="29"/>
      <c r="AI1849" s="29"/>
      <c r="AJ1849" s="31"/>
      <c r="AK1849" s="29"/>
      <c r="AL1849" s="30"/>
    </row>
    <row r="1850" spans="1:38">
      <c r="A1850" s="32">
        <v>41663</v>
      </c>
      <c r="B1850" s="9">
        <v>25</v>
      </c>
      <c r="C1850" s="33">
        <v>779.38494519999995</v>
      </c>
      <c r="D1850" s="34">
        <f t="shared" si="173"/>
        <v>15704.414388342742</v>
      </c>
      <c r="E1850" s="34">
        <v>2193847870.1742702</v>
      </c>
      <c r="F1850" s="3">
        <f>VLOOKUP(A1850,ERCOT_345kv_West_ATC!A:B,2)</f>
        <v>38.450000000000003</v>
      </c>
      <c r="G1850" s="3">
        <f>VLOOKUP(A1850,ERCOT_345kv_West_ATC!G:H,2)</f>
        <v>4.1769999999999996</v>
      </c>
      <c r="I1850" s="5">
        <f t="shared" si="174"/>
        <v>6</v>
      </c>
      <c r="J1850" s="4">
        <f t="shared" si="175"/>
        <v>144</v>
      </c>
      <c r="K1850" s="4">
        <f t="shared" ref="K1850:K1913" si="178">J1850*B1850</f>
        <v>3600</v>
      </c>
      <c r="L1850" s="6">
        <f t="shared" ref="L1850:L1913" si="179">K1850*C1850</f>
        <v>2805785.80272</v>
      </c>
      <c r="N1850" s="22">
        <f t="shared" si="176"/>
        <v>178.66223682958289</v>
      </c>
      <c r="O1850" s="14">
        <f t="shared" si="177"/>
        <v>22923490.879559636</v>
      </c>
      <c r="Q1850" s="22"/>
      <c r="V1850" s="16"/>
      <c r="W1850" s="16"/>
      <c r="X1850" s="16"/>
      <c r="Z1850" s="15"/>
      <c r="AA1850" s="16"/>
      <c r="AB1850" s="3"/>
      <c r="AC1850" s="69"/>
      <c r="AD1850" s="3"/>
      <c r="AF1850" s="29"/>
      <c r="AG1850" s="30"/>
      <c r="AH1850" s="29"/>
      <c r="AI1850" s="29"/>
      <c r="AJ1850" s="31"/>
      <c r="AK1850" s="29"/>
      <c r="AL1850" s="30"/>
    </row>
    <row r="1851" spans="1:38">
      <c r="A1851" s="32">
        <v>41664</v>
      </c>
      <c r="B1851" s="9">
        <v>25</v>
      </c>
      <c r="C1851" s="33">
        <v>805.65267519999998</v>
      </c>
      <c r="D1851" s="34">
        <f t="shared" si="173"/>
        <v>15704.414388342742</v>
      </c>
      <c r="E1851" s="34">
        <v>2193847870.1742702</v>
      </c>
      <c r="F1851" s="3">
        <f>VLOOKUP(A1851,ERCOT_345kv_West_ATC!A:B,2)</f>
        <v>38.450000000000003</v>
      </c>
      <c r="G1851" s="3">
        <f>VLOOKUP(A1851,ERCOT_345kv_West_ATC!G:H,2)</f>
        <v>4.1769999999999996</v>
      </c>
      <c r="I1851" s="5">
        <f t="shared" si="174"/>
        <v>6</v>
      </c>
      <c r="J1851" s="4">
        <f t="shared" si="175"/>
        <v>144</v>
      </c>
      <c r="K1851" s="4">
        <f t="shared" si="178"/>
        <v>3600</v>
      </c>
      <c r="L1851" s="6">
        <f t="shared" si="179"/>
        <v>2900349.6307199998</v>
      </c>
      <c r="N1851" s="22">
        <f t="shared" si="176"/>
        <v>184.68371752040022</v>
      </c>
      <c r="O1851" s="14">
        <f t="shared" si="177"/>
        <v>22923490.879559636</v>
      </c>
      <c r="Q1851" s="22"/>
      <c r="V1851" s="16"/>
      <c r="W1851" s="16"/>
      <c r="X1851" s="16"/>
      <c r="Z1851" s="15"/>
      <c r="AA1851" s="16"/>
      <c r="AB1851" s="3"/>
      <c r="AC1851" s="69"/>
      <c r="AD1851" s="3"/>
      <c r="AF1851" s="29"/>
      <c r="AG1851" s="30"/>
      <c r="AH1851" s="29"/>
      <c r="AI1851" s="29"/>
      <c r="AJ1851" s="31"/>
      <c r="AK1851" s="29"/>
      <c r="AL1851" s="30"/>
    </row>
    <row r="1852" spans="1:38">
      <c r="A1852" s="32">
        <v>41665</v>
      </c>
      <c r="B1852" s="9">
        <v>25</v>
      </c>
      <c r="C1852" s="33">
        <v>814.84714650000001</v>
      </c>
      <c r="D1852" s="34">
        <f t="shared" si="173"/>
        <v>15704.414388342742</v>
      </c>
      <c r="E1852" s="34">
        <v>2193847870.1742702</v>
      </c>
      <c r="F1852" s="3">
        <f>VLOOKUP(A1852,ERCOT_345kv_West_ATC!A:B,2)</f>
        <v>38.450000000000003</v>
      </c>
      <c r="G1852" s="3">
        <f>VLOOKUP(A1852,ERCOT_345kv_West_ATC!G:H,2)</f>
        <v>4.1769999999999996</v>
      </c>
      <c r="I1852" s="5">
        <f t="shared" si="174"/>
        <v>6</v>
      </c>
      <c r="J1852" s="4">
        <f t="shared" si="175"/>
        <v>144</v>
      </c>
      <c r="K1852" s="4">
        <f t="shared" si="178"/>
        <v>3600</v>
      </c>
      <c r="L1852" s="6">
        <f t="shared" si="179"/>
        <v>2933449.7274000002</v>
      </c>
      <c r="N1852" s="22">
        <f t="shared" si="176"/>
        <v>186.79141131027947</v>
      </c>
      <c r="O1852" s="14">
        <f t="shared" si="177"/>
        <v>22923490.879559636</v>
      </c>
      <c r="Q1852" s="22"/>
      <c r="V1852" s="16"/>
      <c r="W1852" s="16"/>
      <c r="X1852" s="16"/>
      <c r="Z1852" s="15"/>
      <c r="AA1852" s="16"/>
      <c r="AB1852" s="3"/>
      <c r="AC1852" s="69"/>
      <c r="AD1852" s="3"/>
      <c r="AF1852" s="29"/>
      <c r="AG1852" s="30"/>
      <c r="AH1852" s="29"/>
      <c r="AI1852" s="29"/>
      <c r="AJ1852" s="31"/>
      <c r="AK1852" s="29"/>
      <c r="AL1852" s="30"/>
    </row>
    <row r="1853" spans="1:38">
      <c r="A1853" s="32">
        <v>41666</v>
      </c>
      <c r="B1853" s="9">
        <v>25</v>
      </c>
      <c r="C1853" s="33">
        <v>746.67865710000001</v>
      </c>
      <c r="D1853" s="34">
        <f t="shared" si="173"/>
        <v>15704.414388342742</v>
      </c>
      <c r="E1853" s="34">
        <v>2193847870.1742702</v>
      </c>
      <c r="F1853" s="3">
        <f>VLOOKUP(A1853,ERCOT_345kv_West_ATC!A:B,2)</f>
        <v>38.5</v>
      </c>
      <c r="G1853" s="3">
        <f>VLOOKUP(A1853,ERCOT_345kv_West_ATC!G:H,2)</f>
        <v>4.1390000000000002</v>
      </c>
      <c r="I1853" s="5">
        <f t="shared" si="174"/>
        <v>6</v>
      </c>
      <c r="J1853" s="4">
        <f t="shared" si="175"/>
        <v>144</v>
      </c>
      <c r="K1853" s="4">
        <f t="shared" si="178"/>
        <v>3600</v>
      </c>
      <c r="L1853" s="6">
        <f t="shared" si="179"/>
        <v>2688043.1655600001</v>
      </c>
      <c r="N1853" s="22">
        <f t="shared" si="176"/>
        <v>171.16481385993688</v>
      </c>
      <c r="O1853" s="14">
        <f t="shared" si="177"/>
        <v>22923490.879559636</v>
      </c>
      <c r="Q1853" s="22"/>
      <c r="V1853" s="16"/>
      <c r="W1853" s="16"/>
      <c r="X1853" s="16"/>
      <c r="Z1853" s="15"/>
      <c r="AA1853" s="16"/>
      <c r="AB1853" s="3"/>
      <c r="AC1853" s="69"/>
      <c r="AD1853" s="3"/>
      <c r="AF1853" s="29"/>
      <c r="AG1853" s="30"/>
      <c r="AH1853" s="29"/>
      <c r="AI1853" s="29"/>
      <c r="AJ1853" s="31"/>
      <c r="AK1853" s="29"/>
      <c r="AL1853" s="30"/>
    </row>
    <row r="1854" spans="1:38">
      <c r="A1854" s="32">
        <v>41667</v>
      </c>
      <c r="B1854" s="9">
        <v>25</v>
      </c>
      <c r="C1854" s="33">
        <v>785.95042000000001</v>
      </c>
      <c r="D1854" s="34">
        <f t="shared" si="173"/>
        <v>15704.414388342742</v>
      </c>
      <c r="E1854" s="34">
        <v>2193847870.1742702</v>
      </c>
      <c r="F1854" s="3">
        <f>VLOOKUP(A1854,ERCOT_345kv_West_ATC!A:B,2)</f>
        <v>38.299999999999997</v>
      </c>
      <c r="G1854" s="3">
        <f>VLOOKUP(A1854,ERCOT_345kv_West_ATC!G:H,2)</f>
        <v>4.1609999999999996</v>
      </c>
      <c r="I1854" s="5">
        <f t="shared" si="174"/>
        <v>6</v>
      </c>
      <c r="J1854" s="4">
        <f t="shared" si="175"/>
        <v>144</v>
      </c>
      <c r="K1854" s="4">
        <f t="shared" si="178"/>
        <v>3600</v>
      </c>
      <c r="L1854" s="6">
        <f t="shared" si="179"/>
        <v>2829421.5120000001</v>
      </c>
      <c r="N1854" s="22">
        <f t="shared" si="176"/>
        <v>180.16727284656068</v>
      </c>
      <c r="O1854" s="14">
        <f t="shared" si="177"/>
        <v>22923490.879559636</v>
      </c>
      <c r="Q1854" s="22"/>
      <c r="V1854" s="16"/>
      <c r="W1854" s="16"/>
      <c r="X1854" s="16"/>
      <c r="Z1854" s="15"/>
      <c r="AA1854" s="16"/>
      <c r="AB1854" s="3"/>
      <c r="AC1854" s="69"/>
      <c r="AD1854" s="3"/>
      <c r="AF1854" s="29"/>
      <c r="AG1854" s="30"/>
      <c r="AH1854" s="29"/>
      <c r="AI1854" s="29"/>
      <c r="AJ1854" s="31"/>
      <c r="AK1854" s="29"/>
      <c r="AL1854" s="30"/>
    </row>
    <row r="1855" spans="1:38">
      <c r="A1855" s="32">
        <v>41668</v>
      </c>
      <c r="B1855" s="9">
        <v>25</v>
      </c>
      <c r="C1855" s="33">
        <v>794.09819240000002</v>
      </c>
      <c r="D1855" s="34">
        <f t="shared" si="173"/>
        <v>15704.414388342742</v>
      </c>
      <c r="E1855" s="34">
        <v>2193847870.1742702</v>
      </c>
      <c r="F1855" s="3">
        <f>VLOOKUP(A1855,ERCOT_345kv_West_ATC!A:B,2)</f>
        <v>38.35</v>
      </c>
      <c r="G1855" s="3">
        <f>VLOOKUP(A1855,ERCOT_345kv_West_ATC!G:H,2)</f>
        <v>4.2140000000000004</v>
      </c>
      <c r="I1855" s="5">
        <f t="shared" si="174"/>
        <v>6</v>
      </c>
      <c r="J1855" s="4">
        <f t="shared" si="175"/>
        <v>144</v>
      </c>
      <c r="K1855" s="4">
        <f t="shared" si="178"/>
        <v>3600</v>
      </c>
      <c r="L1855" s="6">
        <f t="shared" si="179"/>
        <v>2858753.4926399998</v>
      </c>
      <c r="N1855" s="22">
        <f t="shared" si="176"/>
        <v>182.03502670956195</v>
      </c>
      <c r="O1855" s="14">
        <f t="shared" si="177"/>
        <v>22923490.879559636</v>
      </c>
      <c r="Q1855" s="22"/>
      <c r="V1855" s="16"/>
      <c r="W1855" s="16"/>
      <c r="X1855" s="16"/>
      <c r="Z1855" s="15"/>
      <c r="AA1855" s="16"/>
      <c r="AB1855" s="3"/>
      <c r="AC1855" s="69"/>
      <c r="AD1855" s="3"/>
      <c r="AF1855" s="29"/>
      <c r="AG1855" s="30"/>
      <c r="AH1855" s="29"/>
      <c r="AI1855" s="29"/>
      <c r="AJ1855" s="31"/>
      <c r="AK1855" s="29"/>
      <c r="AL1855" s="30"/>
    </row>
    <row r="1856" spans="1:38">
      <c r="A1856" s="32">
        <v>41669</v>
      </c>
      <c r="B1856" s="9">
        <v>25</v>
      </c>
      <c r="C1856" s="33">
        <v>799.52299979999998</v>
      </c>
      <c r="D1856" s="34">
        <f t="shared" si="173"/>
        <v>15704.414388342742</v>
      </c>
      <c r="E1856" s="34">
        <v>2193847870.1742702</v>
      </c>
      <c r="F1856" s="3">
        <f>VLOOKUP(A1856,ERCOT_345kv_West_ATC!A:B,2)</f>
        <v>38.700000000000003</v>
      </c>
      <c r="G1856" s="3">
        <f>VLOOKUP(A1856,ERCOT_345kv_West_ATC!G:H,2)</f>
        <v>4.133</v>
      </c>
      <c r="I1856" s="5">
        <f t="shared" si="174"/>
        <v>6</v>
      </c>
      <c r="J1856" s="4">
        <f t="shared" si="175"/>
        <v>144</v>
      </c>
      <c r="K1856" s="4">
        <f t="shared" si="178"/>
        <v>3600</v>
      </c>
      <c r="L1856" s="6">
        <f t="shared" si="179"/>
        <v>2878282.7992799999</v>
      </c>
      <c r="N1856" s="22">
        <f t="shared" si="176"/>
        <v>183.27858193913463</v>
      </c>
      <c r="O1856" s="14">
        <f t="shared" si="177"/>
        <v>22923490.879559636</v>
      </c>
      <c r="Q1856" s="22"/>
      <c r="V1856" s="16"/>
      <c r="W1856" s="16"/>
      <c r="X1856" s="16"/>
      <c r="Z1856" s="15"/>
      <c r="AA1856" s="16"/>
      <c r="AB1856" s="3"/>
      <c r="AC1856" s="69"/>
      <c r="AD1856" s="3"/>
      <c r="AF1856" s="29"/>
      <c r="AG1856" s="30"/>
      <c r="AH1856" s="29"/>
      <c r="AI1856" s="29"/>
      <c r="AJ1856" s="31"/>
      <c r="AK1856" s="29"/>
      <c r="AL1856" s="30"/>
    </row>
    <row r="1857" spans="1:38">
      <c r="A1857" s="32">
        <v>41670</v>
      </c>
      <c r="B1857" s="9">
        <v>25</v>
      </c>
      <c r="C1857" s="33">
        <v>802.99852559999999</v>
      </c>
      <c r="D1857" s="34">
        <f t="shared" si="173"/>
        <v>15704.414388342742</v>
      </c>
      <c r="E1857" s="34">
        <v>2193847870.1742702</v>
      </c>
      <c r="F1857" s="3">
        <f>VLOOKUP(A1857,ERCOT_345kv_West_ATC!A:B,2)</f>
        <v>38.799999999999997</v>
      </c>
      <c r="G1857" s="3">
        <f>VLOOKUP(A1857,ERCOT_345kv_West_ATC!G:H,2)</f>
        <v>4.1950000000000003</v>
      </c>
      <c r="I1857" s="5">
        <f t="shared" si="174"/>
        <v>6</v>
      </c>
      <c r="J1857" s="4">
        <f t="shared" si="175"/>
        <v>144</v>
      </c>
      <c r="K1857" s="4">
        <f t="shared" si="178"/>
        <v>3600</v>
      </c>
      <c r="L1857" s="6">
        <f t="shared" si="179"/>
        <v>2890794.6921600001</v>
      </c>
      <c r="N1857" s="22">
        <f t="shared" si="176"/>
        <v>184.07529377891436</v>
      </c>
      <c r="O1857" s="14">
        <f t="shared" si="177"/>
        <v>22923490.879559636</v>
      </c>
      <c r="Q1857" s="22"/>
      <c r="V1857" s="16"/>
      <c r="W1857" s="16"/>
      <c r="X1857" s="16"/>
      <c r="Z1857" s="15"/>
      <c r="AA1857" s="16"/>
      <c r="AB1857" s="3"/>
      <c r="AC1857" s="69"/>
      <c r="AD1857" s="3"/>
      <c r="AF1857" s="29"/>
      <c r="AG1857" s="30"/>
      <c r="AH1857" s="29"/>
      <c r="AI1857" s="29"/>
      <c r="AJ1857" s="31"/>
      <c r="AK1857" s="29"/>
      <c r="AL1857" s="30"/>
    </row>
    <row r="1858" spans="1:38">
      <c r="A1858" s="32">
        <v>41671</v>
      </c>
      <c r="B1858" s="9">
        <v>25</v>
      </c>
      <c r="C1858" s="33">
        <v>813.15989030000003</v>
      </c>
      <c r="D1858" s="34">
        <f t="shared" si="173"/>
        <v>15704.414388342742</v>
      </c>
      <c r="E1858" s="34">
        <v>2193847870.1742702</v>
      </c>
      <c r="F1858" s="3">
        <f>VLOOKUP(A1858,ERCOT_345kv_West_ATC!A:B,2)</f>
        <v>38.799999999999997</v>
      </c>
      <c r="G1858" s="3">
        <f>VLOOKUP(A1858,ERCOT_345kv_West_ATC!G:H,2)</f>
        <v>4.1950000000000003</v>
      </c>
      <c r="I1858" s="5">
        <f t="shared" si="174"/>
        <v>6</v>
      </c>
      <c r="J1858" s="4">
        <f t="shared" si="175"/>
        <v>144</v>
      </c>
      <c r="K1858" s="4">
        <f t="shared" si="178"/>
        <v>3600</v>
      </c>
      <c r="L1858" s="6">
        <f t="shared" si="179"/>
        <v>2927375.6050800001</v>
      </c>
      <c r="N1858" s="22">
        <f t="shared" si="176"/>
        <v>186.40463328915766</v>
      </c>
      <c r="O1858" s="14">
        <f t="shared" si="177"/>
        <v>22923490.879559636</v>
      </c>
      <c r="Q1858" s="22"/>
      <c r="V1858" s="16"/>
      <c r="W1858" s="16"/>
      <c r="X1858" s="16"/>
      <c r="Z1858" s="15"/>
      <c r="AA1858" s="16"/>
      <c r="AB1858" s="3"/>
      <c r="AC1858" s="69"/>
      <c r="AD1858" s="3"/>
      <c r="AF1858" s="29"/>
      <c r="AG1858" s="30"/>
      <c r="AH1858" s="29"/>
      <c r="AI1858" s="29"/>
      <c r="AJ1858" s="31"/>
      <c r="AK1858" s="29"/>
      <c r="AL1858" s="30"/>
    </row>
    <row r="1859" spans="1:38">
      <c r="A1859" s="32">
        <v>41672</v>
      </c>
      <c r="B1859" s="9">
        <v>25</v>
      </c>
      <c r="C1859" s="33">
        <v>814.93273260000001</v>
      </c>
      <c r="D1859" s="34">
        <f t="shared" si="173"/>
        <v>15704.414388342742</v>
      </c>
      <c r="E1859" s="34">
        <v>2193847870.1742702</v>
      </c>
      <c r="F1859" s="3">
        <f>VLOOKUP(A1859,ERCOT_345kv_West_ATC!A:B,2)</f>
        <v>38.799999999999997</v>
      </c>
      <c r="G1859" s="3">
        <f>VLOOKUP(A1859,ERCOT_345kv_West_ATC!G:H,2)</f>
        <v>4.1950000000000003</v>
      </c>
      <c r="I1859" s="5">
        <f t="shared" si="174"/>
        <v>6</v>
      </c>
      <c r="J1859" s="4">
        <f t="shared" si="175"/>
        <v>144</v>
      </c>
      <c r="K1859" s="4">
        <f t="shared" si="178"/>
        <v>3600</v>
      </c>
      <c r="L1859" s="6">
        <f t="shared" si="179"/>
        <v>2933757.8373600002</v>
      </c>
      <c r="N1859" s="22">
        <f t="shared" si="176"/>
        <v>186.81103063210713</v>
      </c>
      <c r="O1859" s="14">
        <f t="shared" si="177"/>
        <v>22923490.879559636</v>
      </c>
      <c r="Q1859" s="22"/>
      <c r="V1859" s="16"/>
      <c r="W1859" s="16"/>
      <c r="X1859" s="16"/>
      <c r="Z1859" s="15"/>
      <c r="AA1859" s="16"/>
      <c r="AB1859" s="3"/>
      <c r="AC1859" s="69"/>
      <c r="AD1859" s="3"/>
      <c r="AF1859" s="29"/>
      <c r="AG1859" s="30"/>
      <c r="AH1859" s="29"/>
      <c r="AI1859" s="29"/>
      <c r="AJ1859" s="31"/>
      <c r="AK1859" s="29"/>
      <c r="AL1859" s="30"/>
    </row>
    <row r="1860" spans="1:38">
      <c r="A1860" s="32">
        <v>41673</v>
      </c>
      <c r="B1860" s="9">
        <v>25</v>
      </c>
      <c r="C1860" s="33">
        <v>808.5</v>
      </c>
      <c r="D1860" s="34">
        <f t="shared" si="173"/>
        <v>15704.414388342742</v>
      </c>
      <c r="E1860" s="34">
        <v>2193847870.1742702</v>
      </c>
      <c r="F1860" s="3">
        <f>VLOOKUP(A1860,ERCOT_345kv_West_ATC!A:B,2)</f>
        <v>38.85</v>
      </c>
      <c r="G1860" s="3">
        <f>VLOOKUP(A1860,ERCOT_345kv_West_ATC!G:H,2)</f>
        <v>4.2140000000000004</v>
      </c>
      <c r="I1860" s="5">
        <f t="shared" si="174"/>
        <v>6</v>
      </c>
      <c r="J1860" s="4">
        <f t="shared" si="175"/>
        <v>144</v>
      </c>
      <c r="K1860" s="4">
        <f t="shared" si="178"/>
        <v>3600</v>
      </c>
      <c r="L1860" s="6">
        <f t="shared" si="179"/>
        <v>2910600</v>
      </c>
      <c r="N1860" s="22">
        <f t="shared" si="176"/>
        <v>185.33642376123967</v>
      </c>
      <c r="O1860" s="14">
        <f t="shared" si="177"/>
        <v>22923490.879559636</v>
      </c>
      <c r="Q1860" s="22"/>
      <c r="V1860" s="16"/>
      <c r="W1860" s="16"/>
      <c r="X1860" s="16"/>
      <c r="Z1860" s="15"/>
      <c r="AA1860" s="16"/>
      <c r="AB1860" s="3"/>
      <c r="AC1860" s="69"/>
      <c r="AD1860" s="3"/>
      <c r="AF1860" s="29"/>
      <c r="AG1860" s="30"/>
      <c r="AH1860" s="29"/>
      <c r="AI1860" s="29"/>
      <c r="AJ1860" s="31"/>
      <c r="AK1860" s="29"/>
      <c r="AL1860" s="30"/>
    </row>
    <row r="1861" spans="1:38">
      <c r="A1861" s="32">
        <v>41674</v>
      </c>
      <c r="B1861" s="9">
        <v>25</v>
      </c>
      <c r="C1861" s="33">
        <v>801.3917338</v>
      </c>
      <c r="D1861" s="34">
        <f t="shared" si="173"/>
        <v>15704.414388342742</v>
      </c>
      <c r="E1861" s="34">
        <v>2193847870.1742702</v>
      </c>
      <c r="F1861" s="3">
        <f>VLOOKUP(A1861,ERCOT_345kv_West_ATC!A:B,2)</f>
        <v>38.65</v>
      </c>
      <c r="G1861" s="3">
        <f>VLOOKUP(A1861,ERCOT_345kv_West_ATC!G:H,2)</f>
        <v>4.2389999999999999</v>
      </c>
      <c r="I1861" s="5">
        <f t="shared" si="174"/>
        <v>6</v>
      </c>
      <c r="J1861" s="4">
        <f t="shared" si="175"/>
        <v>144</v>
      </c>
      <c r="K1861" s="4">
        <f t="shared" si="178"/>
        <v>3600</v>
      </c>
      <c r="L1861" s="6">
        <f t="shared" si="179"/>
        <v>2885010.24168</v>
      </c>
      <c r="N1861" s="22">
        <f t="shared" si="176"/>
        <v>183.70696100718786</v>
      </c>
      <c r="O1861" s="14">
        <f t="shared" si="177"/>
        <v>22923490.879559636</v>
      </c>
      <c r="Q1861" s="22"/>
      <c r="V1861" s="16"/>
      <c r="W1861" s="16"/>
      <c r="X1861" s="16"/>
      <c r="Z1861" s="15"/>
      <c r="AA1861" s="16"/>
      <c r="AB1861" s="3"/>
      <c r="AC1861" s="69"/>
      <c r="AD1861" s="3"/>
      <c r="AF1861" s="29"/>
      <c r="AG1861" s="30"/>
      <c r="AH1861" s="29"/>
      <c r="AI1861" s="29"/>
      <c r="AJ1861" s="31"/>
      <c r="AK1861" s="29"/>
      <c r="AL1861" s="30"/>
    </row>
    <row r="1862" spans="1:38">
      <c r="A1862" s="32">
        <v>41675</v>
      </c>
      <c r="B1862" s="9">
        <v>25</v>
      </c>
      <c r="C1862" s="33">
        <v>780.91751499999998</v>
      </c>
      <c r="D1862" s="34">
        <f t="shared" si="173"/>
        <v>18765.030324141579</v>
      </c>
      <c r="E1862" s="34">
        <v>2621404453.06461</v>
      </c>
      <c r="F1862" s="3">
        <f>VLOOKUP(A1862,ERCOT_345kv_West_ATC!A:B,2)</f>
        <v>38.75</v>
      </c>
      <c r="G1862" s="3">
        <f>VLOOKUP(A1862,ERCOT_345kv_West_ATC!G:H,2)</f>
        <v>4.2140000000000004</v>
      </c>
      <c r="I1862" s="5">
        <f t="shared" si="174"/>
        <v>6</v>
      </c>
      <c r="J1862" s="4">
        <f t="shared" si="175"/>
        <v>144</v>
      </c>
      <c r="K1862" s="4">
        <f t="shared" si="178"/>
        <v>3600</v>
      </c>
      <c r="L1862" s="6">
        <f t="shared" si="179"/>
        <v>2811303.054</v>
      </c>
      <c r="N1862" s="22">
        <f t="shared" si="176"/>
        <v>149.81606773015463</v>
      </c>
      <c r="O1862" s="14">
        <f t="shared" si="177"/>
        <v>19184621.275930099</v>
      </c>
      <c r="Q1862" s="22"/>
      <c r="V1862" s="16"/>
      <c r="W1862" s="16"/>
      <c r="X1862" s="16"/>
      <c r="Z1862" s="15"/>
      <c r="AA1862" s="16"/>
      <c r="AB1862" s="3"/>
      <c r="AC1862" s="69"/>
      <c r="AD1862" s="3"/>
      <c r="AF1862" s="29"/>
      <c r="AG1862" s="30"/>
      <c r="AH1862" s="29"/>
      <c r="AI1862" s="29"/>
      <c r="AJ1862" s="31"/>
      <c r="AK1862" s="29"/>
      <c r="AL1862" s="30"/>
    </row>
    <row r="1863" spans="1:38">
      <c r="A1863" s="32">
        <v>41676</v>
      </c>
      <c r="B1863" s="9">
        <v>25</v>
      </c>
      <c r="C1863" s="33">
        <v>762.98109360000001</v>
      </c>
      <c r="D1863" s="34">
        <f t="shared" si="173"/>
        <v>18765.030324141579</v>
      </c>
      <c r="E1863" s="34">
        <v>2621404453.06461</v>
      </c>
      <c r="F1863" s="3">
        <f>VLOOKUP(A1863,ERCOT_345kv_West_ATC!A:B,2)</f>
        <v>38.85</v>
      </c>
      <c r="G1863" s="3">
        <f>VLOOKUP(A1863,ERCOT_345kv_West_ATC!G:H,2)</f>
        <v>4.2290000000000001</v>
      </c>
      <c r="I1863" s="5">
        <f t="shared" si="174"/>
        <v>6</v>
      </c>
      <c r="J1863" s="4">
        <f t="shared" si="175"/>
        <v>144</v>
      </c>
      <c r="K1863" s="4">
        <f t="shared" si="178"/>
        <v>3600</v>
      </c>
      <c r="L1863" s="6">
        <f t="shared" si="179"/>
        <v>2746731.9369600001</v>
      </c>
      <c r="N1863" s="22">
        <f t="shared" si="176"/>
        <v>146.37503321410975</v>
      </c>
      <c r="O1863" s="14">
        <f t="shared" si="177"/>
        <v>19184621.275930099</v>
      </c>
      <c r="Q1863" s="22"/>
      <c r="V1863" s="16"/>
      <c r="W1863" s="16"/>
      <c r="X1863" s="16"/>
      <c r="Z1863" s="15"/>
      <c r="AA1863" s="16"/>
      <c r="AB1863" s="3"/>
      <c r="AC1863" s="69"/>
      <c r="AD1863" s="3"/>
      <c r="AF1863" s="29"/>
      <c r="AG1863" s="30"/>
      <c r="AH1863" s="29"/>
      <c r="AI1863" s="29"/>
      <c r="AJ1863" s="31"/>
      <c r="AK1863" s="29"/>
      <c r="AL1863" s="30"/>
    </row>
    <row r="1864" spans="1:38">
      <c r="A1864" s="32">
        <v>41677</v>
      </c>
      <c r="B1864" s="9">
        <v>25</v>
      </c>
      <c r="C1864" s="33">
        <v>708.36604439999996</v>
      </c>
      <c r="D1864" s="34">
        <f t="shared" si="173"/>
        <v>18765.030324141579</v>
      </c>
      <c r="E1864" s="34">
        <v>2621404453.06461</v>
      </c>
      <c r="F1864" s="3">
        <f>VLOOKUP(A1864,ERCOT_345kv_West_ATC!A:B,2)</f>
        <v>38.75</v>
      </c>
      <c r="G1864" s="3">
        <f>VLOOKUP(A1864,ERCOT_345kv_West_ATC!G:H,2)</f>
        <v>4.2249999999999996</v>
      </c>
      <c r="I1864" s="5">
        <f t="shared" si="174"/>
        <v>6</v>
      </c>
      <c r="J1864" s="4">
        <f t="shared" si="175"/>
        <v>144</v>
      </c>
      <c r="K1864" s="4">
        <f t="shared" si="178"/>
        <v>3600</v>
      </c>
      <c r="L1864" s="6">
        <f t="shared" si="179"/>
        <v>2550117.75984</v>
      </c>
      <c r="N1864" s="22">
        <f t="shared" si="176"/>
        <v>135.89734286542685</v>
      </c>
      <c r="O1864" s="14">
        <f t="shared" si="177"/>
        <v>19184621.275930099</v>
      </c>
      <c r="Q1864" s="22"/>
      <c r="V1864" s="16"/>
      <c r="W1864" s="16"/>
      <c r="X1864" s="16"/>
      <c r="Z1864" s="15"/>
      <c r="AA1864" s="16"/>
      <c r="AB1864" s="3"/>
      <c r="AC1864" s="69"/>
      <c r="AD1864" s="3"/>
      <c r="AF1864" s="29"/>
      <c r="AG1864" s="30"/>
      <c r="AH1864" s="29"/>
      <c r="AI1864" s="29"/>
      <c r="AJ1864" s="31"/>
      <c r="AK1864" s="29"/>
      <c r="AL1864" s="30"/>
    </row>
    <row r="1865" spans="1:38">
      <c r="A1865" s="32">
        <v>41678</v>
      </c>
      <c r="B1865" s="9">
        <v>25</v>
      </c>
      <c r="C1865" s="33">
        <v>679.5781389</v>
      </c>
      <c r="D1865" s="34">
        <f t="shared" si="173"/>
        <v>18765.030324141579</v>
      </c>
      <c r="E1865" s="34">
        <v>2621404453.06461</v>
      </c>
      <c r="F1865" s="3">
        <f>VLOOKUP(A1865,ERCOT_345kv_West_ATC!A:B,2)</f>
        <v>38.75</v>
      </c>
      <c r="G1865" s="3">
        <f>VLOOKUP(A1865,ERCOT_345kv_West_ATC!G:H,2)</f>
        <v>4.2249999999999996</v>
      </c>
      <c r="I1865" s="5">
        <f t="shared" si="174"/>
        <v>6</v>
      </c>
      <c r="J1865" s="4">
        <f t="shared" si="175"/>
        <v>144</v>
      </c>
      <c r="K1865" s="4">
        <f t="shared" si="178"/>
        <v>3600</v>
      </c>
      <c r="L1865" s="6">
        <f t="shared" si="179"/>
        <v>2446481.3000400001</v>
      </c>
      <c r="N1865" s="22">
        <f t="shared" si="176"/>
        <v>130.37449222197921</v>
      </c>
      <c r="O1865" s="14">
        <f t="shared" si="177"/>
        <v>19184621.275930099</v>
      </c>
      <c r="Q1865" s="22"/>
      <c r="V1865" s="16"/>
      <c r="W1865" s="16"/>
      <c r="X1865" s="16"/>
      <c r="Z1865" s="15"/>
      <c r="AA1865" s="16"/>
      <c r="AB1865" s="3"/>
      <c r="AC1865" s="69"/>
      <c r="AD1865" s="3"/>
      <c r="AF1865" s="29"/>
      <c r="AG1865" s="30"/>
      <c r="AH1865" s="29"/>
      <c r="AI1865" s="29"/>
      <c r="AJ1865" s="31"/>
      <c r="AK1865" s="29"/>
      <c r="AL1865" s="30"/>
    </row>
    <row r="1866" spans="1:38">
      <c r="A1866" s="32">
        <v>41679</v>
      </c>
      <c r="B1866" s="9">
        <v>25</v>
      </c>
      <c r="C1866" s="33">
        <v>687.3140889</v>
      </c>
      <c r="D1866" s="34">
        <f t="shared" si="173"/>
        <v>18765.030324141579</v>
      </c>
      <c r="E1866" s="34">
        <v>2621404453.06461</v>
      </c>
      <c r="F1866" s="3">
        <f>VLOOKUP(A1866,ERCOT_345kv_West_ATC!A:B,2)</f>
        <v>38.75</v>
      </c>
      <c r="G1866" s="3">
        <f>VLOOKUP(A1866,ERCOT_345kv_West_ATC!G:H,2)</f>
        <v>4.2249999999999996</v>
      </c>
      <c r="I1866" s="5">
        <f t="shared" si="174"/>
        <v>6</v>
      </c>
      <c r="J1866" s="4">
        <f t="shared" si="175"/>
        <v>144</v>
      </c>
      <c r="K1866" s="4">
        <f t="shared" si="178"/>
        <v>3600</v>
      </c>
      <c r="L1866" s="6">
        <f t="shared" si="179"/>
        <v>2474330.72004</v>
      </c>
      <c r="N1866" s="22">
        <f t="shared" si="176"/>
        <v>131.85860493157452</v>
      </c>
      <c r="O1866" s="14">
        <f t="shared" si="177"/>
        <v>19184621.275930099</v>
      </c>
      <c r="Q1866" s="22"/>
      <c r="V1866" s="16"/>
      <c r="W1866" s="16"/>
      <c r="X1866" s="16"/>
      <c r="Z1866" s="15"/>
      <c r="AA1866" s="16"/>
      <c r="AB1866" s="3"/>
      <c r="AC1866" s="69"/>
      <c r="AD1866" s="3"/>
      <c r="AF1866" s="29"/>
      <c r="AG1866" s="30"/>
      <c r="AH1866" s="29"/>
      <c r="AI1866" s="29"/>
      <c r="AJ1866" s="31"/>
      <c r="AK1866" s="29"/>
      <c r="AL1866" s="30"/>
    </row>
    <row r="1867" spans="1:38">
      <c r="A1867" s="32">
        <v>41680</v>
      </c>
      <c r="B1867" s="9">
        <v>25</v>
      </c>
      <c r="C1867" s="33">
        <v>688.4182184</v>
      </c>
      <c r="D1867" s="34">
        <f t="shared" si="173"/>
        <v>18765.030324141579</v>
      </c>
      <c r="E1867" s="34">
        <v>2621404453.06461</v>
      </c>
      <c r="F1867" s="3">
        <f>VLOOKUP(A1867,ERCOT_345kv_West_ATC!A:B,2)</f>
        <v>38.799999999999997</v>
      </c>
      <c r="G1867" s="3">
        <f>VLOOKUP(A1867,ERCOT_345kv_West_ATC!G:H,2)</f>
        <v>4.1909999999999998</v>
      </c>
      <c r="I1867" s="5">
        <f t="shared" si="174"/>
        <v>6</v>
      </c>
      <c r="J1867" s="4">
        <f t="shared" si="175"/>
        <v>144</v>
      </c>
      <c r="K1867" s="4">
        <f t="shared" si="178"/>
        <v>3600</v>
      </c>
      <c r="L1867" s="6">
        <f t="shared" si="179"/>
        <v>2478305.5862400001</v>
      </c>
      <c r="N1867" s="22">
        <f t="shared" si="176"/>
        <v>132.07042799454533</v>
      </c>
      <c r="O1867" s="14">
        <f t="shared" si="177"/>
        <v>19184621.275930099</v>
      </c>
      <c r="Q1867" s="22"/>
      <c r="V1867" s="16"/>
      <c r="W1867" s="16"/>
      <c r="X1867" s="16"/>
      <c r="Z1867" s="15"/>
      <c r="AA1867" s="16"/>
      <c r="AB1867" s="3"/>
      <c r="AC1867" s="69"/>
      <c r="AD1867" s="3"/>
      <c r="AF1867" s="29"/>
      <c r="AG1867" s="30"/>
      <c r="AH1867" s="29"/>
      <c r="AI1867" s="29"/>
      <c r="AJ1867" s="31"/>
      <c r="AK1867" s="29"/>
      <c r="AL1867" s="30"/>
    </row>
    <row r="1868" spans="1:38">
      <c r="A1868" s="32">
        <v>41681</v>
      </c>
      <c r="B1868" s="9">
        <v>25</v>
      </c>
      <c r="C1868" s="33">
        <v>675.11084070000004</v>
      </c>
      <c r="D1868" s="34">
        <f t="shared" si="173"/>
        <v>18765.030324141579</v>
      </c>
      <c r="E1868" s="34">
        <v>2621404453.06461</v>
      </c>
      <c r="F1868" s="3">
        <f>VLOOKUP(A1868,ERCOT_345kv_West_ATC!A:B,2)</f>
        <v>38.85</v>
      </c>
      <c r="G1868" s="3">
        <f>VLOOKUP(A1868,ERCOT_345kv_West_ATC!G:H,2)</f>
        <v>4.2480000000000002</v>
      </c>
      <c r="I1868" s="5">
        <f t="shared" si="174"/>
        <v>6</v>
      </c>
      <c r="J1868" s="4">
        <f t="shared" si="175"/>
        <v>144</v>
      </c>
      <c r="K1868" s="4">
        <f t="shared" si="178"/>
        <v>3600</v>
      </c>
      <c r="L1868" s="6">
        <f t="shared" si="179"/>
        <v>2430399.0265200003</v>
      </c>
      <c r="N1868" s="22">
        <f t="shared" si="176"/>
        <v>129.51745798104278</v>
      </c>
      <c r="O1868" s="14">
        <f t="shared" si="177"/>
        <v>19184621.275930099</v>
      </c>
      <c r="Q1868" s="22"/>
      <c r="V1868" s="16"/>
      <c r="W1868" s="16"/>
      <c r="X1868" s="16"/>
      <c r="Z1868" s="15"/>
      <c r="AA1868" s="16"/>
      <c r="AB1868" s="3"/>
      <c r="AC1868" s="69"/>
      <c r="AD1868" s="3"/>
      <c r="AF1868" s="29"/>
      <c r="AG1868" s="30"/>
      <c r="AH1868" s="29"/>
      <c r="AI1868" s="29"/>
      <c r="AJ1868" s="31"/>
      <c r="AK1868" s="29"/>
      <c r="AL1868" s="30"/>
    </row>
    <row r="1869" spans="1:38">
      <c r="A1869" s="32">
        <v>41682</v>
      </c>
      <c r="B1869" s="9">
        <v>25</v>
      </c>
      <c r="C1869" s="33">
        <v>652.54316329999995</v>
      </c>
      <c r="D1869" s="34">
        <f t="shared" si="173"/>
        <v>18765.030324141579</v>
      </c>
      <c r="E1869" s="34">
        <v>2621404453.06461</v>
      </c>
      <c r="F1869" s="3">
        <f>VLOOKUP(A1869,ERCOT_345kv_West_ATC!A:B,2)</f>
        <v>38.700000000000003</v>
      </c>
      <c r="G1869" s="3">
        <f>VLOOKUP(A1869,ERCOT_345kv_West_ATC!G:H,2)</f>
        <v>4.2270000000000003</v>
      </c>
      <c r="I1869" s="5">
        <f t="shared" si="174"/>
        <v>6</v>
      </c>
      <c r="J1869" s="4">
        <f t="shared" si="175"/>
        <v>144</v>
      </c>
      <c r="K1869" s="4">
        <f t="shared" si="178"/>
        <v>3600</v>
      </c>
      <c r="L1869" s="6">
        <f t="shared" si="179"/>
        <v>2349155.3878799998</v>
      </c>
      <c r="N1869" s="22">
        <f t="shared" si="176"/>
        <v>125.18793454107907</v>
      </c>
      <c r="O1869" s="14">
        <f t="shared" si="177"/>
        <v>19184621.275930099</v>
      </c>
      <c r="Q1869" s="22"/>
      <c r="V1869" s="16"/>
      <c r="W1869" s="16"/>
      <c r="X1869" s="16"/>
      <c r="Z1869" s="15"/>
      <c r="AA1869" s="16"/>
      <c r="AB1869" s="3"/>
      <c r="AC1869" s="69"/>
      <c r="AD1869" s="3"/>
      <c r="AF1869" s="29"/>
      <c r="AG1869" s="30"/>
      <c r="AH1869" s="29"/>
      <c r="AI1869" s="29"/>
      <c r="AJ1869" s="31"/>
      <c r="AK1869" s="29"/>
      <c r="AL1869" s="30"/>
    </row>
    <row r="1870" spans="1:38">
      <c r="A1870" s="32">
        <v>41683</v>
      </c>
      <c r="B1870" s="9">
        <v>25</v>
      </c>
      <c r="C1870" s="33">
        <v>605.83889450000004</v>
      </c>
      <c r="D1870" s="34">
        <f t="shared" si="173"/>
        <v>18765.030324141579</v>
      </c>
      <c r="E1870" s="34">
        <v>2621404453.06461</v>
      </c>
      <c r="F1870" s="3">
        <f>VLOOKUP(A1870,ERCOT_345kv_West_ATC!A:B,2)</f>
        <v>38.700000000000003</v>
      </c>
      <c r="G1870" s="3">
        <f>VLOOKUP(A1870,ERCOT_345kv_West_ATC!G:H,2)</f>
        <v>4.2380000000000004</v>
      </c>
      <c r="I1870" s="5">
        <f t="shared" si="174"/>
        <v>6</v>
      </c>
      <c r="J1870" s="4">
        <f t="shared" si="175"/>
        <v>144</v>
      </c>
      <c r="K1870" s="4">
        <f t="shared" si="178"/>
        <v>3600</v>
      </c>
      <c r="L1870" s="6">
        <f t="shared" si="179"/>
        <v>2181020.0202000001</v>
      </c>
      <c r="N1870" s="22">
        <f t="shared" si="176"/>
        <v>116.22789745210672</v>
      </c>
      <c r="O1870" s="14">
        <f t="shared" si="177"/>
        <v>19184621.275930099</v>
      </c>
      <c r="Q1870" s="22"/>
      <c r="V1870" s="16"/>
      <c r="W1870" s="16"/>
      <c r="X1870" s="16"/>
      <c r="Z1870" s="15"/>
      <c r="AA1870" s="16"/>
      <c r="AB1870" s="3"/>
      <c r="AC1870" s="69"/>
      <c r="AD1870" s="3"/>
      <c r="AF1870" s="29"/>
      <c r="AG1870" s="30"/>
      <c r="AH1870" s="29"/>
      <c r="AI1870" s="29"/>
      <c r="AJ1870" s="31"/>
      <c r="AK1870" s="29"/>
      <c r="AL1870" s="30"/>
    </row>
    <row r="1871" spans="1:38">
      <c r="A1871" s="32">
        <v>41684</v>
      </c>
      <c r="B1871" s="9">
        <v>25</v>
      </c>
      <c r="C1871" s="33">
        <v>670.00662720000003</v>
      </c>
      <c r="D1871" s="34">
        <f t="shared" si="173"/>
        <v>18765.030324141579</v>
      </c>
      <c r="E1871" s="34">
        <v>2621404453.06461</v>
      </c>
      <c r="F1871" s="3">
        <f>VLOOKUP(A1871,ERCOT_345kv_West_ATC!A:B,2)</f>
        <v>38.65</v>
      </c>
      <c r="G1871" s="3">
        <f>VLOOKUP(A1871,ERCOT_345kv_West_ATC!G:H,2)</f>
        <v>4.2140000000000004</v>
      </c>
      <c r="I1871" s="5">
        <f t="shared" si="174"/>
        <v>6</v>
      </c>
      <c r="J1871" s="4">
        <f t="shared" si="175"/>
        <v>144</v>
      </c>
      <c r="K1871" s="4">
        <f t="shared" si="178"/>
        <v>3600</v>
      </c>
      <c r="L1871" s="6">
        <f t="shared" si="179"/>
        <v>2412023.8579199999</v>
      </c>
      <c r="N1871" s="22">
        <f t="shared" si="176"/>
        <v>128.53823395195286</v>
      </c>
      <c r="O1871" s="14">
        <f t="shared" si="177"/>
        <v>19184621.275930099</v>
      </c>
      <c r="Q1871" s="22"/>
      <c r="V1871" s="16"/>
      <c r="W1871" s="16"/>
      <c r="X1871" s="16"/>
      <c r="Z1871" s="15"/>
      <c r="AA1871" s="16"/>
      <c r="AB1871" s="3"/>
      <c r="AC1871" s="69"/>
      <c r="AD1871" s="3"/>
      <c r="AF1871" s="29"/>
      <c r="AG1871" s="30"/>
      <c r="AH1871" s="29"/>
      <c r="AI1871" s="29"/>
      <c r="AJ1871" s="31"/>
      <c r="AK1871" s="29"/>
      <c r="AL1871" s="30"/>
    </row>
    <row r="1872" spans="1:38">
      <c r="A1872" s="32">
        <v>41685</v>
      </c>
      <c r="B1872" s="9">
        <v>25</v>
      </c>
      <c r="C1872" s="33">
        <v>655.26927479999995</v>
      </c>
      <c r="D1872" s="34">
        <f t="shared" si="173"/>
        <v>18765.030324141579</v>
      </c>
      <c r="E1872" s="34">
        <v>2621404453.06461</v>
      </c>
      <c r="F1872" s="3">
        <f>VLOOKUP(A1872,ERCOT_345kv_West_ATC!A:B,2)</f>
        <v>38.65</v>
      </c>
      <c r="G1872" s="3">
        <f>VLOOKUP(A1872,ERCOT_345kv_West_ATC!G:H,2)</f>
        <v>4.2140000000000004</v>
      </c>
      <c r="I1872" s="5">
        <f t="shared" si="174"/>
        <v>6</v>
      </c>
      <c r="J1872" s="4">
        <f t="shared" si="175"/>
        <v>144</v>
      </c>
      <c r="K1872" s="4">
        <f t="shared" si="178"/>
        <v>3600</v>
      </c>
      <c r="L1872" s="6">
        <f t="shared" si="179"/>
        <v>2358969.3892799998</v>
      </c>
      <c r="N1872" s="22">
        <f t="shared" si="176"/>
        <v>125.71092870791365</v>
      </c>
      <c r="O1872" s="14">
        <f t="shared" si="177"/>
        <v>19184621.275930099</v>
      </c>
      <c r="Q1872" s="22"/>
      <c r="V1872" s="16"/>
      <c r="W1872" s="16"/>
      <c r="X1872" s="16"/>
      <c r="Z1872" s="15"/>
      <c r="AA1872" s="16"/>
      <c r="AB1872" s="3"/>
      <c r="AC1872" s="69"/>
      <c r="AD1872" s="3"/>
      <c r="AF1872" s="29"/>
      <c r="AG1872" s="30"/>
      <c r="AH1872" s="29"/>
      <c r="AI1872" s="29"/>
      <c r="AJ1872" s="31"/>
      <c r="AK1872" s="29"/>
      <c r="AL1872" s="30"/>
    </row>
    <row r="1873" spans="1:38">
      <c r="A1873" s="32">
        <v>41686</v>
      </c>
      <c r="B1873" s="9">
        <v>25</v>
      </c>
      <c r="C1873" s="33">
        <v>620.64112169999999</v>
      </c>
      <c r="D1873" s="34">
        <f t="shared" si="173"/>
        <v>22402.6992297488</v>
      </c>
      <c r="E1873" s="34">
        <v>3129573174.5222802</v>
      </c>
      <c r="F1873" s="3">
        <f>VLOOKUP(A1873,ERCOT_345kv_West_ATC!A:B,2)</f>
        <v>38.65</v>
      </c>
      <c r="G1873" s="3">
        <f>VLOOKUP(A1873,ERCOT_345kv_West_ATC!G:H,2)</f>
        <v>4.2140000000000004</v>
      </c>
      <c r="I1873" s="5">
        <f t="shared" si="174"/>
        <v>6</v>
      </c>
      <c r="J1873" s="4">
        <f t="shared" si="175"/>
        <v>144</v>
      </c>
      <c r="K1873" s="4">
        <f t="shared" si="178"/>
        <v>3600</v>
      </c>
      <c r="L1873" s="6">
        <f t="shared" si="179"/>
        <v>2234308.0381200002</v>
      </c>
      <c r="N1873" s="22">
        <f t="shared" si="176"/>
        <v>99.733876494357304</v>
      </c>
      <c r="O1873" s="14">
        <f t="shared" si="177"/>
        <v>16069492.176279897</v>
      </c>
      <c r="Q1873" s="22"/>
      <c r="V1873" s="16"/>
      <c r="W1873" s="16"/>
      <c r="X1873" s="16"/>
      <c r="Z1873" s="15"/>
      <c r="AA1873" s="16"/>
      <c r="AB1873" s="3"/>
      <c r="AC1873" s="69"/>
      <c r="AD1873" s="3"/>
      <c r="AF1873" s="29"/>
      <c r="AG1873" s="30"/>
      <c r="AH1873" s="29"/>
      <c r="AI1873" s="29"/>
      <c r="AJ1873" s="31"/>
      <c r="AK1873" s="29"/>
      <c r="AL1873" s="30"/>
    </row>
    <row r="1874" spans="1:38">
      <c r="A1874" s="32">
        <v>41687</v>
      </c>
      <c r="B1874" s="9">
        <v>25</v>
      </c>
      <c r="C1874" s="33">
        <v>632.48094400000002</v>
      </c>
      <c r="D1874" s="34">
        <f t="shared" si="173"/>
        <v>22402.6992297488</v>
      </c>
      <c r="E1874" s="34">
        <v>3129573174.5222802</v>
      </c>
      <c r="F1874" s="3">
        <f>VLOOKUP(A1874,ERCOT_345kv_West_ATC!A:B,2)</f>
        <v>38.799999999999997</v>
      </c>
      <c r="G1874" s="3">
        <f>VLOOKUP(A1874,ERCOT_345kv_West_ATC!G:H,2)</f>
        <v>4.2140000000000004</v>
      </c>
      <c r="I1874" s="5">
        <f t="shared" si="174"/>
        <v>6</v>
      </c>
      <c r="J1874" s="4">
        <f t="shared" si="175"/>
        <v>144</v>
      </c>
      <c r="K1874" s="4">
        <f t="shared" si="178"/>
        <v>3600</v>
      </c>
      <c r="L1874" s="6">
        <f t="shared" si="179"/>
        <v>2276931.3984000003</v>
      </c>
      <c r="N1874" s="22">
        <f t="shared" si="176"/>
        <v>101.63647581254125</v>
      </c>
      <c r="O1874" s="14">
        <f t="shared" si="177"/>
        <v>16069492.176279897</v>
      </c>
      <c r="Q1874" s="22"/>
      <c r="V1874" s="16"/>
      <c r="W1874" s="16"/>
      <c r="X1874" s="16"/>
      <c r="Z1874" s="15"/>
      <c r="AA1874" s="16"/>
      <c r="AB1874" s="3"/>
      <c r="AC1874" s="69"/>
      <c r="AD1874" s="3"/>
      <c r="AF1874" s="29"/>
      <c r="AG1874" s="30"/>
      <c r="AH1874" s="29"/>
      <c r="AI1874" s="29"/>
      <c r="AJ1874" s="31"/>
      <c r="AK1874" s="29"/>
      <c r="AL1874" s="30"/>
    </row>
    <row r="1875" spans="1:38">
      <c r="A1875" s="32">
        <v>41688</v>
      </c>
      <c r="B1875" s="9">
        <v>25</v>
      </c>
      <c r="C1875" s="33">
        <v>629.1273936</v>
      </c>
      <c r="D1875" s="34">
        <f t="shared" si="173"/>
        <v>22402.6992297488</v>
      </c>
      <c r="E1875" s="34">
        <v>3129573174.5222802</v>
      </c>
      <c r="F1875" s="3">
        <f>VLOOKUP(A1875,ERCOT_345kv_West_ATC!A:B,2)</f>
        <v>38.75</v>
      </c>
      <c r="G1875" s="3">
        <f>VLOOKUP(A1875,ERCOT_345kv_West_ATC!G:H,2)</f>
        <v>4.2619999999999996</v>
      </c>
      <c r="I1875" s="5">
        <f t="shared" si="174"/>
        <v>6</v>
      </c>
      <c r="J1875" s="4">
        <f t="shared" si="175"/>
        <v>144</v>
      </c>
      <c r="K1875" s="4">
        <f t="shared" si="178"/>
        <v>3600</v>
      </c>
      <c r="L1875" s="6">
        <f t="shared" si="179"/>
        <v>2264858.6169600002</v>
      </c>
      <c r="N1875" s="22">
        <f t="shared" si="176"/>
        <v>101.09757729338564</v>
      </c>
      <c r="O1875" s="14">
        <f t="shared" si="177"/>
        <v>16069492.176279897</v>
      </c>
      <c r="Q1875" s="22"/>
      <c r="V1875" s="16"/>
      <c r="W1875" s="16"/>
      <c r="X1875" s="16"/>
      <c r="Z1875" s="15"/>
      <c r="AA1875" s="16"/>
      <c r="AB1875" s="3"/>
      <c r="AC1875" s="69"/>
      <c r="AD1875" s="3"/>
      <c r="AF1875" s="29"/>
      <c r="AG1875" s="30"/>
      <c r="AH1875" s="29"/>
      <c r="AI1875" s="29"/>
      <c r="AJ1875" s="31"/>
      <c r="AK1875" s="29"/>
      <c r="AL1875" s="30"/>
    </row>
    <row r="1876" spans="1:38">
      <c r="A1876" s="32">
        <v>41689</v>
      </c>
      <c r="B1876" s="9">
        <v>25</v>
      </c>
      <c r="C1876" s="33">
        <v>624.83811490000005</v>
      </c>
      <c r="D1876" s="34">
        <f t="shared" si="173"/>
        <v>22402.6992297488</v>
      </c>
      <c r="E1876" s="34">
        <v>3129573174.5222802</v>
      </c>
      <c r="F1876" s="3">
        <f>VLOOKUP(A1876,ERCOT_345kv_West_ATC!A:B,2)</f>
        <v>38.700000000000003</v>
      </c>
      <c r="G1876" s="3">
        <f>VLOOKUP(A1876,ERCOT_345kv_West_ATC!G:H,2)</f>
        <v>4.2610000000000001</v>
      </c>
      <c r="I1876" s="5">
        <f t="shared" si="174"/>
        <v>6</v>
      </c>
      <c r="J1876" s="4">
        <f t="shared" si="175"/>
        <v>144</v>
      </c>
      <c r="K1876" s="4">
        <f t="shared" si="178"/>
        <v>3600</v>
      </c>
      <c r="L1876" s="6">
        <f t="shared" si="179"/>
        <v>2249417.2136400002</v>
      </c>
      <c r="N1876" s="22">
        <f t="shared" si="176"/>
        <v>100.4083119882703</v>
      </c>
      <c r="O1876" s="14">
        <f t="shared" si="177"/>
        <v>16069492.176279897</v>
      </c>
      <c r="Q1876" s="22"/>
      <c r="V1876" s="16"/>
      <c r="W1876" s="16"/>
      <c r="X1876" s="16"/>
      <c r="Z1876" s="15"/>
      <c r="AA1876" s="16"/>
      <c r="AB1876" s="3"/>
      <c r="AC1876" s="69"/>
      <c r="AD1876" s="3"/>
      <c r="AF1876" s="29"/>
      <c r="AG1876" s="30"/>
      <c r="AH1876" s="29"/>
      <c r="AI1876" s="29"/>
      <c r="AJ1876" s="31"/>
      <c r="AK1876" s="29"/>
      <c r="AL1876" s="30"/>
    </row>
    <row r="1877" spans="1:38">
      <c r="A1877" s="32">
        <v>41690</v>
      </c>
      <c r="B1877" s="9">
        <v>25</v>
      </c>
      <c r="C1877" s="33">
        <v>562.58958749999999</v>
      </c>
      <c r="D1877" s="34">
        <f t="shared" si="173"/>
        <v>22402.6992297488</v>
      </c>
      <c r="E1877" s="34">
        <v>3129573174.5222802</v>
      </c>
      <c r="F1877" s="3">
        <f>VLOOKUP(A1877,ERCOT_345kv_West_ATC!A:B,2)</f>
        <v>38.700000000000003</v>
      </c>
      <c r="G1877" s="3">
        <f>VLOOKUP(A1877,ERCOT_345kv_West_ATC!G:H,2)</f>
        <v>4.2210000000000001</v>
      </c>
      <c r="I1877" s="5">
        <f t="shared" si="174"/>
        <v>6</v>
      </c>
      <c r="J1877" s="4">
        <f t="shared" si="175"/>
        <v>144</v>
      </c>
      <c r="K1877" s="4">
        <f t="shared" si="178"/>
        <v>3600</v>
      </c>
      <c r="L1877" s="6">
        <f t="shared" si="179"/>
        <v>2025322.5149999999</v>
      </c>
      <c r="N1877" s="22">
        <f t="shared" si="176"/>
        <v>90.405289747877845</v>
      </c>
      <c r="O1877" s="14">
        <f t="shared" si="177"/>
        <v>16069492.176279897</v>
      </c>
      <c r="Q1877" s="22"/>
      <c r="V1877" s="16"/>
      <c r="W1877" s="16"/>
      <c r="X1877" s="16"/>
      <c r="Z1877" s="15"/>
      <c r="AA1877" s="16"/>
      <c r="AB1877" s="3"/>
      <c r="AC1877" s="69"/>
      <c r="AD1877" s="3"/>
      <c r="AF1877" s="29"/>
      <c r="AG1877" s="30"/>
      <c r="AH1877" s="29"/>
      <c r="AI1877" s="29"/>
      <c r="AJ1877" s="31"/>
      <c r="AK1877" s="29"/>
      <c r="AL1877" s="30"/>
    </row>
    <row r="1878" spans="1:38">
      <c r="A1878" s="32">
        <v>41691</v>
      </c>
      <c r="B1878" s="9">
        <v>25</v>
      </c>
      <c r="C1878" s="33">
        <v>581.29052509999997</v>
      </c>
      <c r="D1878" s="34">
        <f t="shared" si="173"/>
        <v>22402.6992297488</v>
      </c>
      <c r="E1878" s="34">
        <v>3129573174.5222802</v>
      </c>
      <c r="F1878" s="3">
        <f>VLOOKUP(A1878,ERCOT_345kv_West_ATC!A:B,2)</f>
        <v>38.799999999999997</v>
      </c>
      <c r="G1878" s="3">
        <f>VLOOKUP(A1878,ERCOT_345kv_West_ATC!G:H,2)</f>
        <v>4.2530000000000001</v>
      </c>
      <c r="I1878" s="5">
        <f t="shared" si="174"/>
        <v>6</v>
      </c>
      <c r="J1878" s="4">
        <f t="shared" si="175"/>
        <v>144</v>
      </c>
      <c r="K1878" s="4">
        <f t="shared" si="178"/>
        <v>3600</v>
      </c>
      <c r="L1878" s="6">
        <f t="shared" si="179"/>
        <v>2092645.8903599998</v>
      </c>
      <c r="N1878" s="22">
        <f t="shared" si="176"/>
        <v>93.410435452400819</v>
      </c>
      <c r="O1878" s="14">
        <f t="shared" si="177"/>
        <v>16069492.176279897</v>
      </c>
      <c r="Q1878" s="22"/>
      <c r="V1878" s="16"/>
      <c r="W1878" s="16"/>
      <c r="X1878" s="16"/>
      <c r="Z1878" s="15"/>
      <c r="AA1878" s="16"/>
      <c r="AB1878" s="3"/>
      <c r="AC1878" s="69"/>
      <c r="AD1878" s="3"/>
      <c r="AF1878" s="29"/>
      <c r="AG1878" s="30"/>
      <c r="AH1878" s="29"/>
      <c r="AI1878" s="29"/>
      <c r="AJ1878" s="31"/>
      <c r="AK1878" s="29"/>
      <c r="AL1878" s="30"/>
    </row>
    <row r="1879" spans="1:38">
      <c r="A1879" s="32">
        <v>41692</v>
      </c>
      <c r="B1879" s="9">
        <v>25</v>
      </c>
      <c r="C1879" s="33">
        <v>611.55221440000003</v>
      </c>
      <c r="D1879" s="34">
        <f t="shared" si="173"/>
        <v>22402.6992297488</v>
      </c>
      <c r="E1879" s="34">
        <v>3129573174.5222802</v>
      </c>
      <c r="F1879" s="3">
        <f>VLOOKUP(A1879,ERCOT_345kv_West_ATC!A:B,2)</f>
        <v>38.799999999999997</v>
      </c>
      <c r="G1879" s="3">
        <f>VLOOKUP(A1879,ERCOT_345kv_West_ATC!G:H,2)</f>
        <v>4.2530000000000001</v>
      </c>
      <c r="I1879" s="5">
        <f t="shared" si="174"/>
        <v>6</v>
      </c>
      <c r="J1879" s="4">
        <f t="shared" si="175"/>
        <v>144</v>
      </c>
      <c r="K1879" s="4">
        <f t="shared" si="178"/>
        <v>3600</v>
      </c>
      <c r="L1879" s="6">
        <f t="shared" si="179"/>
        <v>2201587.9718400002</v>
      </c>
      <c r="N1879" s="22">
        <f t="shared" si="176"/>
        <v>98.273335246874467</v>
      </c>
      <c r="O1879" s="14">
        <f t="shared" si="177"/>
        <v>16069492.176279897</v>
      </c>
      <c r="Q1879" s="22"/>
      <c r="V1879" s="16"/>
      <c r="W1879" s="16"/>
      <c r="X1879" s="16"/>
      <c r="Z1879" s="15"/>
      <c r="AA1879" s="16"/>
      <c r="AB1879" s="3"/>
      <c r="AC1879" s="69"/>
      <c r="AD1879" s="3"/>
      <c r="AF1879" s="29"/>
      <c r="AG1879" s="30"/>
      <c r="AH1879" s="29"/>
      <c r="AI1879" s="29"/>
      <c r="AJ1879" s="31"/>
      <c r="AK1879" s="29"/>
      <c r="AL1879" s="30"/>
    </row>
    <row r="1880" spans="1:38">
      <c r="A1880" s="32">
        <v>41693</v>
      </c>
      <c r="B1880" s="9">
        <v>25</v>
      </c>
      <c r="C1880" s="33">
        <v>608.19885050000005</v>
      </c>
      <c r="D1880" s="34">
        <f t="shared" si="173"/>
        <v>22402.6992297488</v>
      </c>
      <c r="E1880" s="34">
        <v>3129573174.5222802</v>
      </c>
      <c r="F1880" s="3">
        <f>VLOOKUP(A1880,ERCOT_345kv_West_ATC!A:B,2)</f>
        <v>38.799999999999997</v>
      </c>
      <c r="G1880" s="3">
        <f>VLOOKUP(A1880,ERCOT_345kv_West_ATC!G:H,2)</f>
        <v>4.2530000000000001</v>
      </c>
      <c r="I1880" s="5">
        <f t="shared" si="174"/>
        <v>6</v>
      </c>
      <c r="J1880" s="4">
        <f t="shared" si="175"/>
        <v>144</v>
      </c>
      <c r="K1880" s="4">
        <f t="shared" si="178"/>
        <v>3600</v>
      </c>
      <c r="L1880" s="6">
        <f t="shared" si="179"/>
        <v>2189515.8618000001</v>
      </c>
      <c r="N1880" s="22">
        <f t="shared" si="176"/>
        <v>97.734466697321764</v>
      </c>
      <c r="O1880" s="14">
        <f t="shared" si="177"/>
        <v>16069492.176279897</v>
      </c>
      <c r="Q1880" s="22"/>
      <c r="V1880" s="16"/>
      <c r="W1880" s="16"/>
      <c r="X1880" s="16"/>
      <c r="Z1880" s="15"/>
      <c r="AA1880" s="16"/>
      <c r="AB1880" s="3"/>
      <c r="AC1880" s="69"/>
      <c r="AD1880" s="3"/>
      <c r="AF1880" s="29"/>
      <c r="AG1880" s="30"/>
      <c r="AH1880" s="29"/>
      <c r="AI1880" s="29"/>
      <c r="AJ1880" s="31"/>
      <c r="AK1880" s="29"/>
      <c r="AL1880" s="30"/>
    </row>
    <row r="1881" spans="1:38">
      <c r="A1881" s="32">
        <v>41694</v>
      </c>
      <c r="B1881" s="9">
        <v>25</v>
      </c>
      <c r="C1881" s="33">
        <v>536.8594994</v>
      </c>
      <c r="D1881" s="34">
        <f t="shared" si="173"/>
        <v>22402.6992297488</v>
      </c>
      <c r="E1881" s="34">
        <v>3129573174.5222802</v>
      </c>
      <c r="F1881" s="3">
        <f>VLOOKUP(A1881,ERCOT_345kv_West_ATC!A:B,2)</f>
        <v>38.5</v>
      </c>
      <c r="G1881" s="3">
        <f>VLOOKUP(A1881,ERCOT_345kv_West_ATC!G:H,2)</f>
        <v>4.1710000000000003</v>
      </c>
      <c r="I1881" s="5">
        <f t="shared" si="174"/>
        <v>6</v>
      </c>
      <c r="J1881" s="4">
        <f t="shared" si="175"/>
        <v>144</v>
      </c>
      <c r="K1881" s="4">
        <f t="shared" si="178"/>
        <v>3600</v>
      </c>
      <c r="L1881" s="6">
        <f t="shared" si="179"/>
        <v>1932694.19784</v>
      </c>
      <c r="N1881" s="22">
        <f t="shared" si="176"/>
        <v>86.270595253698417</v>
      </c>
      <c r="O1881" s="14">
        <f t="shared" si="177"/>
        <v>16069492.176279897</v>
      </c>
      <c r="Q1881" s="22"/>
      <c r="V1881" s="16"/>
      <c r="W1881" s="16"/>
      <c r="X1881" s="16"/>
      <c r="Z1881" s="15"/>
      <c r="AA1881" s="16"/>
      <c r="AB1881" s="3"/>
      <c r="AC1881" s="69"/>
      <c r="AD1881" s="3"/>
      <c r="AF1881" s="29"/>
      <c r="AG1881" s="30"/>
      <c r="AH1881" s="29"/>
      <c r="AI1881" s="29"/>
      <c r="AJ1881" s="31"/>
      <c r="AK1881" s="29"/>
      <c r="AL1881" s="30"/>
    </row>
    <row r="1882" spans="1:38">
      <c r="A1882" s="32">
        <v>41695</v>
      </c>
      <c r="B1882" s="9">
        <v>25</v>
      </c>
      <c r="C1882" s="33">
        <v>536.21115229999998</v>
      </c>
      <c r="D1882" s="34">
        <f t="shared" si="173"/>
        <v>22402.6992297488</v>
      </c>
      <c r="E1882" s="34">
        <v>3129573174.5222802</v>
      </c>
      <c r="F1882" s="3">
        <f>VLOOKUP(A1882,ERCOT_345kv_West_ATC!A:B,2)</f>
        <v>38.75</v>
      </c>
      <c r="G1882" s="3">
        <f>VLOOKUP(A1882,ERCOT_345kv_West_ATC!G:H,2)</f>
        <v>4.2080000000000002</v>
      </c>
      <c r="I1882" s="5">
        <f t="shared" si="174"/>
        <v>6</v>
      </c>
      <c r="J1882" s="4">
        <f t="shared" si="175"/>
        <v>144</v>
      </c>
      <c r="K1882" s="4">
        <f t="shared" si="178"/>
        <v>3600</v>
      </c>
      <c r="L1882" s="6">
        <f t="shared" si="179"/>
        <v>1930360.1482799998</v>
      </c>
      <c r="N1882" s="22">
        <f t="shared" si="176"/>
        <v>86.166409167188775</v>
      </c>
      <c r="O1882" s="14">
        <f t="shared" si="177"/>
        <v>16069492.176279897</v>
      </c>
      <c r="Q1882" s="22"/>
      <c r="V1882" s="16"/>
      <c r="W1882" s="16"/>
      <c r="X1882" s="16"/>
      <c r="Z1882" s="15"/>
      <c r="AA1882" s="16"/>
      <c r="AB1882" s="3"/>
      <c r="AC1882" s="69"/>
      <c r="AD1882" s="3"/>
      <c r="AF1882" s="29"/>
      <c r="AG1882" s="30"/>
      <c r="AH1882" s="29"/>
      <c r="AI1882" s="29"/>
      <c r="AJ1882" s="31"/>
      <c r="AK1882" s="29"/>
      <c r="AL1882" s="30"/>
    </row>
    <row r="1883" spans="1:38">
      <c r="A1883" s="32">
        <v>41696</v>
      </c>
      <c r="B1883" s="9">
        <v>25</v>
      </c>
      <c r="C1883" s="33">
        <v>585.51743869999996</v>
      </c>
      <c r="D1883" s="34">
        <f t="shared" si="173"/>
        <v>22402.6992297488</v>
      </c>
      <c r="E1883" s="34">
        <v>3129573174.5222802</v>
      </c>
      <c r="F1883" s="3">
        <f>VLOOKUP(A1883,ERCOT_345kv_West_ATC!A:B,2)</f>
        <v>38.799999999999997</v>
      </c>
      <c r="G1883" s="3">
        <f>VLOOKUP(A1883,ERCOT_345kv_West_ATC!G:H,2)</f>
        <v>4.1870000000000003</v>
      </c>
      <c r="I1883" s="5">
        <f t="shared" si="174"/>
        <v>6</v>
      </c>
      <c r="J1883" s="4">
        <f t="shared" si="175"/>
        <v>144</v>
      </c>
      <c r="K1883" s="4">
        <f t="shared" si="178"/>
        <v>3600</v>
      </c>
      <c r="L1883" s="6">
        <f t="shared" si="179"/>
        <v>2107862.7793199997</v>
      </c>
      <c r="N1883" s="22">
        <f t="shared" si="176"/>
        <v>94.089679002650925</v>
      </c>
      <c r="O1883" s="14">
        <f t="shared" si="177"/>
        <v>16069492.176279897</v>
      </c>
      <c r="Q1883" s="22"/>
      <c r="V1883" s="16"/>
      <c r="W1883" s="16"/>
      <c r="X1883" s="16"/>
      <c r="Z1883" s="15"/>
      <c r="AA1883" s="16"/>
      <c r="AB1883" s="3"/>
      <c r="AC1883" s="69"/>
      <c r="AD1883" s="3"/>
      <c r="AF1883" s="29"/>
      <c r="AG1883" s="30"/>
      <c r="AH1883" s="29"/>
      <c r="AI1883" s="29"/>
      <c r="AJ1883" s="31"/>
      <c r="AK1883" s="29"/>
      <c r="AL1883" s="30"/>
    </row>
    <row r="1884" spans="1:38">
      <c r="A1884" s="32">
        <v>41697</v>
      </c>
      <c r="B1884" s="9">
        <v>25</v>
      </c>
      <c r="C1884" s="33">
        <v>583.05739200000005</v>
      </c>
      <c r="D1884" s="34">
        <f t="shared" si="173"/>
        <v>22402.6992297488</v>
      </c>
      <c r="E1884" s="34">
        <v>3129573174.5222802</v>
      </c>
      <c r="F1884" s="3">
        <f>VLOOKUP(A1884,ERCOT_345kv_West_ATC!A:B,2)</f>
        <v>38.799999999999997</v>
      </c>
      <c r="G1884" s="3">
        <f>VLOOKUP(A1884,ERCOT_345kv_West_ATC!G:H,2)</f>
        <v>4.1950000000000003</v>
      </c>
      <c r="I1884" s="5">
        <f t="shared" si="174"/>
        <v>6</v>
      </c>
      <c r="J1884" s="4">
        <f t="shared" si="175"/>
        <v>144</v>
      </c>
      <c r="K1884" s="4">
        <f t="shared" si="178"/>
        <v>3600</v>
      </c>
      <c r="L1884" s="6">
        <f t="shared" si="179"/>
        <v>2099006.6112000002</v>
      </c>
      <c r="N1884" s="22">
        <f t="shared" si="176"/>
        <v>93.694361990661619</v>
      </c>
      <c r="O1884" s="14">
        <f t="shared" si="177"/>
        <v>16069492.176279897</v>
      </c>
      <c r="Q1884" s="22"/>
      <c r="V1884" s="16"/>
      <c r="W1884" s="16"/>
      <c r="X1884" s="16"/>
      <c r="Z1884" s="15"/>
      <c r="AA1884" s="16"/>
      <c r="AB1884" s="3"/>
      <c r="AC1884" s="69"/>
      <c r="AD1884" s="3"/>
      <c r="AF1884" s="29"/>
      <c r="AG1884" s="30"/>
      <c r="AH1884" s="29"/>
      <c r="AI1884" s="29"/>
      <c r="AJ1884" s="31"/>
      <c r="AK1884" s="29"/>
      <c r="AL1884" s="30"/>
    </row>
    <row r="1885" spans="1:38">
      <c r="A1885" s="32">
        <v>41698</v>
      </c>
      <c r="B1885" s="9">
        <v>25</v>
      </c>
      <c r="C1885" s="33">
        <v>551.42703779999999</v>
      </c>
      <c r="D1885" s="34">
        <f t="shared" si="173"/>
        <v>27314.431662613966</v>
      </c>
      <c r="E1885" s="34">
        <v>3815723798.81463</v>
      </c>
      <c r="F1885" s="3">
        <f>VLOOKUP(A1885,ERCOT_345kv_West_ATC!A:B,2)</f>
        <v>40.549999999999997</v>
      </c>
      <c r="G1885" s="3">
        <f>VLOOKUP(A1885,ERCOT_345kv_West_ATC!G:H,2)</f>
        <v>4.2220000000000004</v>
      </c>
      <c r="I1885" s="5">
        <f t="shared" si="174"/>
        <v>6</v>
      </c>
      <c r="J1885" s="4">
        <f t="shared" si="175"/>
        <v>144</v>
      </c>
      <c r="K1885" s="4">
        <f t="shared" si="178"/>
        <v>3600</v>
      </c>
      <c r="L1885" s="6">
        <f t="shared" si="179"/>
        <v>1985137.33608</v>
      </c>
      <c r="N1885" s="22">
        <f t="shared" si="176"/>
        <v>72.677233800808438</v>
      </c>
      <c r="O1885" s="14">
        <f t="shared" si="177"/>
        <v>13179845.894166715</v>
      </c>
      <c r="Q1885" s="22"/>
      <c r="V1885" s="16"/>
      <c r="W1885" s="16"/>
      <c r="X1885" s="16"/>
      <c r="Z1885" s="15"/>
      <c r="AA1885" s="16"/>
      <c r="AB1885" s="3"/>
      <c r="AC1885" s="69"/>
      <c r="AD1885" s="3"/>
      <c r="AF1885" s="29"/>
      <c r="AG1885" s="30"/>
      <c r="AH1885" s="29"/>
      <c r="AI1885" s="29"/>
      <c r="AJ1885" s="31"/>
      <c r="AK1885" s="29"/>
      <c r="AL1885" s="30"/>
    </row>
    <row r="1886" spans="1:38">
      <c r="A1886" s="32">
        <v>41699</v>
      </c>
      <c r="B1886" s="9">
        <v>25</v>
      </c>
      <c r="C1886" s="33">
        <v>566.75331140000003</v>
      </c>
      <c r="D1886" s="34">
        <f t="shared" si="173"/>
        <v>27314.431662613966</v>
      </c>
      <c r="E1886" s="34">
        <v>3815723798.81463</v>
      </c>
      <c r="F1886" s="3">
        <f>VLOOKUP(A1886,ERCOT_345kv_West_ATC!A:B,2)</f>
        <v>40.549999999999997</v>
      </c>
      <c r="G1886" s="3">
        <f>VLOOKUP(A1886,ERCOT_345kv_West_ATC!G:H,2)</f>
        <v>4.2220000000000004</v>
      </c>
      <c r="I1886" s="5">
        <f t="shared" si="174"/>
        <v>6</v>
      </c>
      <c r="J1886" s="4">
        <f t="shared" si="175"/>
        <v>144</v>
      </c>
      <c r="K1886" s="4">
        <f t="shared" si="178"/>
        <v>3600</v>
      </c>
      <c r="L1886" s="6">
        <f t="shared" si="179"/>
        <v>2040311.9210400002</v>
      </c>
      <c r="N1886" s="22">
        <f t="shared" si="176"/>
        <v>74.697213042606805</v>
      </c>
      <c r="O1886" s="14">
        <f t="shared" si="177"/>
        <v>13179845.894166715</v>
      </c>
      <c r="Q1886" s="22"/>
      <c r="V1886" s="16"/>
      <c r="W1886" s="16"/>
      <c r="X1886" s="16"/>
      <c r="Z1886" s="15"/>
      <c r="AA1886" s="16"/>
      <c r="AB1886" s="3"/>
      <c r="AC1886" s="69"/>
      <c r="AD1886" s="3"/>
      <c r="AF1886" s="29"/>
      <c r="AG1886" s="30"/>
      <c r="AH1886" s="29"/>
      <c r="AI1886" s="29"/>
      <c r="AJ1886" s="31"/>
      <c r="AK1886" s="29"/>
      <c r="AL1886" s="30"/>
    </row>
    <row r="1887" spans="1:38">
      <c r="A1887" s="32">
        <v>41700</v>
      </c>
      <c r="B1887" s="9">
        <v>25</v>
      </c>
      <c r="C1887" s="33">
        <v>563.29468210000005</v>
      </c>
      <c r="D1887" s="34">
        <f t="shared" si="173"/>
        <v>27314.431662613966</v>
      </c>
      <c r="E1887" s="34">
        <v>3815723798.81463</v>
      </c>
      <c r="F1887" s="3">
        <f>VLOOKUP(A1887,ERCOT_345kv_West_ATC!A:B,2)</f>
        <v>40.549999999999997</v>
      </c>
      <c r="G1887" s="3">
        <f>VLOOKUP(A1887,ERCOT_345kv_West_ATC!G:H,2)</f>
        <v>4.2220000000000004</v>
      </c>
      <c r="I1887" s="5">
        <f t="shared" si="174"/>
        <v>6</v>
      </c>
      <c r="J1887" s="4">
        <f t="shared" si="175"/>
        <v>144</v>
      </c>
      <c r="K1887" s="4">
        <f t="shared" si="178"/>
        <v>3600</v>
      </c>
      <c r="L1887" s="6">
        <f t="shared" si="179"/>
        <v>2027860.8555600001</v>
      </c>
      <c r="N1887" s="22">
        <f t="shared" si="176"/>
        <v>74.241371030816296</v>
      </c>
      <c r="O1887" s="14">
        <f t="shared" si="177"/>
        <v>13179845.894166715</v>
      </c>
      <c r="Q1887" s="22"/>
      <c r="V1887" s="16"/>
      <c r="W1887" s="16"/>
      <c r="X1887" s="16"/>
      <c r="Z1887" s="15"/>
      <c r="AA1887" s="16"/>
      <c r="AB1887" s="3"/>
      <c r="AC1887" s="69"/>
      <c r="AD1887" s="3"/>
      <c r="AF1887" s="29"/>
      <c r="AG1887" s="30"/>
      <c r="AH1887" s="29"/>
      <c r="AI1887" s="29"/>
      <c r="AJ1887" s="31"/>
      <c r="AK1887" s="29"/>
      <c r="AL1887" s="30"/>
    </row>
    <row r="1888" spans="1:38">
      <c r="A1888" s="32">
        <v>41701</v>
      </c>
      <c r="B1888" s="9">
        <v>25</v>
      </c>
      <c r="C1888" s="33">
        <v>676.82006720000004</v>
      </c>
      <c r="D1888" s="34">
        <f t="shared" si="173"/>
        <v>27314.431662613966</v>
      </c>
      <c r="E1888" s="34">
        <v>3815723798.81463</v>
      </c>
      <c r="F1888" s="3">
        <f>VLOOKUP(A1888,ERCOT_345kv_West_ATC!A:B,2)</f>
        <v>41.2</v>
      </c>
      <c r="G1888" s="3">
        <f>VLOOKUP(A1888,ERCOT_345kv_West_ATC!G:H,2)</f>
        <v>4.194</v>
      </c>
      <c r="I1888" s="5">
        <f t="shared" si="174"/>
        <v>6</v>
      </c>
      <c r="J1888" s="4">
        <f t="shared" si="175"/>
        <v>144</v>
      </c>
      <c r="K1888" s="4">
        <f t="shared" si="178"/>
        <v>3600</v>
      </c>
      <c r="L1888" s="6">
        <f t="shared" si="179"/>
        <v>2436552.2419199999</v>
      </c>
      <c r="N1888" s="22">
        <f t="shared" si="176"/>
        <v>89.203841837755604</v>
      </c>
      <c r="O1888" s="14">
        <f t="shared" si="177"/>
        <v>13179845.894166715</v>
      </c>
      <c r="Q1888" s="22"/>
      <c r="V1888" s="16"/>
      <c r="W1888" s="16"/>
      <c r="X1888" s="16"/>
      <c r="Z1888" s="15"/>
      <c r="AA1888" s="16"/>
      <c r="AB1888" s="3"/>
      <c r="AC1888" s="69"/>
      <c r="AD1888" s="3"/>
      <c r="AF1888" s="29"/>
      <c r="AG1888" s="30"/>
      <c r="AH1888" s="29"/>
      <c r="AI1888" s="29"/>
      <c r="AJ1888" s="31"/>
      <c r="AK1888" s="29"/>
      <c r="AL1888" s="30"/>
    </row>
    <row r="1889" spans="1:38">
      <c r="A1889" s="32">
        <v>41702</v>
      </c>
      <c r="B1889" s="9">
        <v>25</v>
      </c>
      <c r="C1889" s="33">
        <v>673.38790610000001</v>
      </c>
      <c r="D1889" s="34">
        <f t="shared" si="173"/>
        <v>27314.431662613966</v>
      </c>
      <c r="E1889" s="34">
        <v>3815723798.81463</v>
      </c>
      <c r="F1889" s="3">
        <f>VLOOKUP(A1889,ERCOT_345kv_West_ATC!A:B,2)</f>
        <v>40</v>
      </c>
      <c r="G1889" s="3">
        <f>VLOOKUP(A1889,ERCOT_345kv_West_ATC!G:H,2)</f>
        <v>4.2270000000000003</v>
      </c>
      <c r="I1889" s="5">
        <f t="shared" si="174"/>
        <v>6</v>
      </c>
      <c r="J1889" s="4">
        <f t="shared" si="175"/>
        <v>144</v>
      </c>
      <c r="K1889" s="4">
        <f t="shared" si="178"/>
        <v>3600</v>
      </c>
      <c r="L1889" s="6">
        <f t="shared" si="179"/>
        <v>2424196.46196</v>
      </c>
      <c r="N1889" s="22">
        <f t="shared" si="176"/>
        <v>88.751488293936063</v>
      </c>
      <c r="O1889" s="14">
        <f t="shared" si="177"/>
        <v>13179845.894166715</v>
      </c>
      <c r="Q1889" s="22"/>
      <c r="V1889" s="16"/>
      <c r="W1889" s="16"/>
      <c r="X1889" s="16"/>
      <c r="Z1889" s="15"/>
      <c r="AA1889" s="16"/>
      <c r="AB1889" s="3"/>
      <c r="AC1889" s="69"/>
      <c r="AD1889" s="3"/>
      <c r="AF1889" s="29"/>
      <c r="AG1889" s="30"/>
      <c r="AH1889" s="29"/>
      <c r="AI1889" s="29"/>
      <c r="AJ1889" s="31"/>
      <c r="AK1889" s="29"/>
      <c r="AL1889" s="30"/>
    </row>
    <row r="1890" spans="1:38">
      <c r="A1890" s="32">
        <v>41703</v>
      </c>
      <c r="B1890" s="9">
        <v>25</v>
      </c>
      <c r="C1890" s="33">
        <v>670.10762039999997</v>
      </c>
      <c r="D1890" s="34">
        <f t="shared" si="173"/>
        <v>27314.431662613966</v>
      </c>
      <c r="E1890" s="34">
        <v>3815723798.81463</v>
      </c>
      <c r="F1890" s="3">
        <f>VLOOKUP(A1890,ERCOT_345kv_West_ATC!A:B,2)</f>
        <v>39.9</v>
      </c>
      <c r="G1890" s="3">
        <f>VLOOKUP(A1890,ERCOT_345kv_West_ATC!G:H,2)</f>
        <v>4.2</v>
      </c>
      <c r="I1890" s="5">
        <f t="shared" si="174"/>
        <v>6</v>
      </c>
      <c r="J1890" s="4">
        <f t="shared" si="175"/>
        <v>144</v>
      </c>
      <c r="K1890" s="4">
        <f t="shared" si="178"/>
        <v>3600</v>
      </c>
      <c r="L1890" s="6">
        <f t="shared" si="179"/>
        <v>2412387.4334399998</v>
      </c>
      <c r="N1890" s="22">
        <f t="shared" si="176"/>
        <v>88.319151693787674</v>
      </c>
      <c r="O1890" s="14">
        <f t="shared" si="177"/>
        <v>13179845.894166715</v>
      </c>
      <c r="Q1890" s="22"/>
      <c r="V1890" s="16"/>
      <c r="W1890" s="16"/>
      <c r="X1890" s="16"/>
      <c r="Z1890" s="15"/>
      <c r="AA1890" s="16"/>
      <c r="AB1890" s="3"/>
      <c r="AC1890" s="69"/>
      <c r="AD1890" s="3"/>
      <c r="AF1890" s="29"/>
      <c r="AG1890" s="30"/>
      <c r="AH1890" s="29"/>
      <c r="AI1890" s="29"/>
      <c r="AJ1890" s="31"/>
      <c r="AK1890" s="29"/>
      <c r="AL1890" s="30"/>
    </row>
    <row r="1891" spans="1:38">
      <c r="A1891" s="32">
        <v>41704</v>
      </c>
      <c r="B1891" s="9">
        <v>25</v>
      </c>
      <c r="C1891" s="33">
        <v>669.21994299999994</v>
      </c>
      <c r="D1891" s="34">
        <f t="shared" ref="D1891:D1954" si="180">((2^256)/(2^208*65535)/600)*E1891/(10^12)</f>
        <v>27314.431662613966</v>
      </c>
      <c r="E1891" s="34">
        <v>3815723798.81463</v>
      </c>
      <c r="F1891" s="3">
        <f>VLOOKUP(A1891,ERCOT_345kv_West_ATC!A:B,2)</f>
        <v>39.799999999999997</v>
      </c>
      <c r="G1891" s="3">
        <f>VLOOKUP(A1891,ERCOT_345kv_West_ATC!G:H,2)</f>
        <v>4.2590000000000003</v>
      </c>
      <c r="I1891" s="5">
        <f t="shared" si="174"/>
        <v>6</v>
      </c>
      <c r="J1891" s="4">
        <f t="shared" si="175"/>
        <v>144</v>
      </c>
      <c r="K1891" s="4">
        <f t="shared" si="178"/>
        <v>3600</v>
      </c>
      <c r="L1891" s="6">
        <f t="shared" si="179"/>
        <v>2409191.7947999998</v>
      </c>
      <c r="N1891" s="22">
        <f t="shared" si="176"/>
        <v>88.202157180430319</v>
      </c>
      <c r="O1891" s="14">
        <f t="shared" si="177"/>
        <v>13179845.894166715</v>
      </c>
      <c r="Q1891" s="22"/>
      <c r="V1891" s="16"/>
      <c r="W1891" s="16"/>
      <c r="X1891" s="16"/>
      <c r="Z1891" s="15"/>
      <c r="AA1891" s="16"/>
      <c r="AB1891" s="3"/>
      <c r="AC1891" s="69"/>
      <c r="AD1891" s="3"/>
      <c r="AF1891" s="29"/>
      <c r="AG1891" s="30"/>
      <c r="AH1891" s="29"/>
      <c r="AI1891" s="29"/>
      <c r="AJ1891" s="31"/>
      <c r="AK1891" s="29"/>
      <c r="AL1891" s="30"/>
    </row>
    <row r="1892" spans="1:38">
      <c r="A1892" s="32">
        <v>41705</v>
      </c>
      <c r="B1892" s="9">
        <v>25</v>
      </c>
      <c r="C1892" s="33">
        <v>632.30855659999997</v>
      </c>
      <c r="D1892" s="34">
        <f t="shared" si="180"/>
        <v>27314.431662613966</v>
      </c>
      <c r="E1892" s="34">
        <v>3815723798.81463</v>
      </c>
      <c r="F1892" s="3">
        <f>VLOOKUP(A1892,ERCOT_345kv_West_ATC!A:B,2)</f>
        <v>40.25</v>
      </c>
      <c r="G1892" s="3">
        <f>VLOOKUP(A1892,ERCOT_345kv_West_ATC!G:H,2)</f>
        <v>4.258</v>
      </c>
      <c r="I1892" s="5">
        <f t="shared" ref="I1892:I1955" si="181">60/10</f>
        <v>6</v>
      </c>
      <c r="J1892" s="4">
        <f t="shared" ref="J1892:J1955" si="182">I1892*24</f>
        <v>144</v>
      </c>
      <c r="K1892" s="4">
        <f t="shared" si="178"/>
        <v>3600</v>
      </c>
      <c r="L1892" s="6">
        <f t="shared" si="179"/>
        <v>2276310.80376</v>
      </c>
      <c r="N1892" s="22">
        <f t="shared" ref="N1892:N1955" si="183">L1892/D1892</f>
        <v>83.337293335509926</v>
      </c>
      <c r="O1892" s="14">
        <f t="shared" ref="O1892:O1955" si="184">(K1892*100000000)/D1892</f>
        <v>13179845.894166715</v>
      </c>
      <c r="Q1892" s="22"/>
      <c r="V1892" s="16"/>
      <c r="W1892" s="16"/>
      <c r="X1892" s="16"/>
      <c r="Z1892" s="15"/>
      <c r="AA1892" s="16"/>
      <c r="AB1892" s="3"/>
      <c r="AC1892" s="69"/>
      <c r="AD1892" s="3"/>
      <c r="AF1892" s="29"/>
      <c r="AG1892" s="30"/>
      <c r="AH1892" s="29"/>
      <c r="AI1892" s="29"/>
      <c r="AJ1892" s="31"/>
      <c r="AK1892" s="29"/>
      <c r="AL1892" s="30"/>
    </row>
    <row r="1893" spans="1:38">
      <c r="A1893" s="32">
        <v>41706</v>
      </c>
      <c r="B1893" s="9">
        <v>25</v>
      </c>
      <c r="C1893" s="33">
        <v>620.62471919999996</v>
      </c>
      <c r="D1893" s="34">
        <f t="shared" si="180"/>
        <v>27314.431662613966</v>
      </c>
      <c r="E1893" s="34">
        <v>3815723798.81463</v>
      </c>
      <c r="F1893" s="3">
        <f>VLOOKUP(A1893,ERCOT_345kv_West_ATC!A:B,2)</f>
        <v>40.25</v>
      </c>
      <c r="G1893" s="3">
        <f>VLOOKUP(A1893,ERCOT_345kv_West_ATC!G:H,2)</f>
        <v>4.258</v>
      </c>
      <c r="I1893" s="5">
        <f t="shared" si="181"/>
        <v>6</v>
      </c>
      <c r="J1893" s="4">
        <f t="shared" si="182"/>
        <v>144</v>
      </c>
      <c r="K1893" s="4">
        <f t="shared" si="178"/>
        <v>3600</v>
      </c>
      <c r="L1893" s="6">
        <f t="shared" si="179"/>
        <v>2234248.98912</v>
      </c>
      <c r="N1893" s="22">
        <f t="shared" si="183"/>
        <v>81.7973815716649</v>
      </c>
      <c r="O1893" s="14">
        <f t="shared" si="184"/>
        <v>13179845.894166715</v>
      </c>
      <c r="Q1893" s="22"/>
      <c r="V1893" s="16"/>
      <c r="W1893" s="16"/>
      <c r="X1893" s="16"/>
      <c r="Z1893" s="15"/>
      <c r="AA1893" s="16"/>
      <c r="AB1893" s="3"/>
      <c r="AC1893" s="69"/>
      <c r="AD1893" s="3"/>
      <c r="AF1893" s="29"/>
      <c r="AG1893" s="30"/>
      <c r="AH1893" s="29"/>
      <c r="AI1893" s="29"/>
      <c r="AJ1893" s="31"/>
      <c r="AK1893" s="29"/>
      <c r="AL1893" s="30"/>
    </row>
    <row r="1894" spans="1:38">
      <c r="A1894" s="32">
        <v>41707</v>
      </c>
      <c r="B1894" s="9">
        <v>25</v>
      </c>
      <c r="C1894" s="33">
        <v>638.41861289999997</v>
      </c>
      <c r="D1894" s="34">
        <f t="shared" si="180"/>
        <v>27314.431662613966</v>
      </c>
      <c r="E1894" s="34">
        <v>3815723798.81463</v>
      </c>
      <c r="F1894" s="3">
        <f>VLOOKUP(A1894,ERCOT_345kv_West_ATC!A:B,2)</f>
        <v>40.25</v>
      </c>
      <c r="G1894" s="3">
        <f>VLOOKUP(A1894,ERCOT_345kv_West_ATC!G:H,2)</f>
        <v>4.258</v>
      </c>
      <c r="I1894" s="5">
        <f t="shared" si="181"/>
        <v>6</v>
      </c>
      <c r="J1894" s="4">
        <f t="shared" si="182"/>
        <v>144</v>
      </c>
      <c r="K1894" s="4">
        <f t="shared" si="178"/>
        <v>3600</v>
      </c>
      <c r="L1894" s="6">
        <f t="shared" si="179"/>
        <v>2298307.0064399997</v>
      </c>
      <c r="N1894" s="22">
        <f t="shared" si="183"/>
        <v>84.14258933989673</v>
      </c>
      <c r="O1894" s="14">
        <f t="shared" si="184"/>
        <v>13179845.894166715</v>
      </c>
      <c r="Q1894" s="22"/>
      <c r="V1894" s="16"/>
      <c r="W1894" s="16"/>
      <c r="X1894" s="16"/>
      <c r="Z1894" s="15"/>
      <c r="AA1894" s="16"/>
      <c r="AB1894" s="3"/>
      <c r="AC1894" s="69"/>
      <c r="AD1894" s="3"/>
      <c r="AF1894" s="29"/>
      <c r="AG1894" s="30"/>
      <c r="AH1894" s="29"/>
      <c r="AI1894" s="29"/>
      <c r="AJ1894" s="31"/>
      <c r="AK1894" s="29"/>
      <c r="AL1894" s="30"/>
    </row>
    <row r="1895" spans="1:38">
      <c r="A1895" s="32">
        <v>41708</v>
      </c>
      <c r="B1895" s="9">
        <v>25</v>
      </c>
      <c r="C1895" s="33">
        <v>629.38199999999995</v>
      </c>
      <c r="D1895" s="34">
        <f t="shared" si="180"/>
        <v>27314.431662613966</v>
      </c>
      <c r="E1895" s="34">
        <v>3815723798.81463</v>
      </c>
      <c r="F1895" s="3">
        <f>VLOOKUP(A1895,ERCOT_345kv_West_ATC!A:B,2)</f>
        <v>40.25</v>
      </c>
      <c r="G1895" s="3">
        <f>VLOOKUP(A1895,ERCOT_345kv_West_ATC!G:H,2)</f>
        <v>4.2750000000000004</v>
      </c>
      <c r="I1895" s="5">
        <f t="shared" si="181"/>
        <v>6</v>
      </c>
      <c r="J1895" s="4">
        <f t="shared" si="182"/>
        <v>144</v>
      </c>
      <c r="K1895" s="4">
        <f t="shared" si="178"/>
        <v>3600</v>
      </c>
      <c r="L1895" s="6">
        <f t="shared" si="179"/>
        <v>2265775.1999999997</v>
      </c>
      <c r="N1895" s="22">
        <f t="shared" si="183"/>
        <v>82.951577685624343</v>
      </c>
      <c r="O1895" s="14">
        <f t="shared" si="184"/>
        <v>13179845.894166715</v>
      </c>
      <c r="Q1895" s="22"/>
      <c r="V1895" s="16"/>
      <c r="W1895" s="16"/>
      <c r="X1895" s="16"/>
      <c r="Z1895" s="15"/>
      <c r="AA1895" s="16"/>
      <c r="AB1895" s="3"/>
      <c r="AC1895" s="69"/>
      <c r="AD1895" s="3"/>
      <c r="AF1895" s="29"/>
      <c r="AG1895" s="30"/>
      <c r="AH1895" s="29"/>
      <c r="AI1895" s="29"/>
      <c r="AJ1895" s="31"/>
      <c r="AK1895" s="29"/>
      <c r="AL1895" s="30"/>
    </row>
    <row r="1896" spans="1:38">
      <c r="A1896" s="32">
        <v>41709</v>
      </c>
      <c r="B1896" s="9">
        <v>25</v>
      </c>
      <c r="C1896" s="33">
        <v>635.03872799999999</v>
      </c>
      <c r="D1896" s="34">
        <f t="shared" si="180"/>
        <v>27314.431662613966</v>
      </c>
      <c r="E1896" s="34">
        <v>3815723798.81463</v>
      </c>
      <c r="F1896" s="3">
        <f>VLOOKUP(A1896,ERCOT_345kv_West_ATC!A:B,2)</f>
        <v>40.35</v>
      </c>
      <c r="G1896" s="3">
        <f>VLOOKUP(A1896,ERCOT_345kv_West_ATC!G:H,2)</f>
        <v>4.2640000000000002</v>
      </c>
      <c r="I1896" s="5">
        <f t="shared" si="181"/>
        <v>6</v>
      </c>
      <c r="J1896" s="4">
        <f t="shared" si="182"/>
        <v>144</v>
      </c>
      <c r="K1896" s="4">
        <f t="shared" si="178"/>
        <v>3600</v>
      </c>
      <c r="L1896" s="6">
        <f t="shared" si="179"/>
        <v>2286139.4208</v>
      </c>
      <c r="N1896" s="22">
        <f t="shared" si="183"/>
        <v>83.697125718676531</v>
      </c>
      <c r="O1896" s="14">
        <f t="shared" si="184"/>
        <v>13179845.894166715</v>
      </c>
      <c r="Q1896" s="22"/>
      <c r="V1896" s="16"/>
      <c r="W1896" s="16"/>
      <c r="X1896" s="16"/>
      <c r="Z1896" s="15"/>
      <c r="AA1896" s="16"/>
      <c r="AB1896" s="3"/>
      <c r="AC1896" s="69"/>
      <c r="AD1896" s="3"/>
      <c r="AF1896" s="29"/>
      <c r="AG1896" s="30"/>
      <c r="AH1896" s="29"/>
      <c r="AI1896" s="29"/>
      <c r="AJ1896" s="31"/>
      <c r="AK1896" s="29"/>
      <c r="AL1896" s="30"/>
    </row>
    <row r="1897" spans="1:38">
      <c r="A1897" s="32">
        <v>41710</v>
      </c>
      <c r="B1897" s="9">
        <v>25</v>
      </c>
      <c r="C1897" s="33">
        <v>633.85488810000004</v>
      </c>
      <c r="D1897" s="34">
        <f t="shared" si="180"/>
        <v>27314.431662613966</v>
      </c>
      <c r="E1897" s="34">
        <v>3815723798.81463</v>
      </c>
      <c r="F1897" s="3">
        <f>VLOOKUP(A1897,ERCOT_345kv_West_ATC!A:B,2)</f>
        <v>40.200000000000003</v>
      </c>
      <c r="G1897" s="3">
        <f>VLOOKUP(A1897,ERCOT_345kv_West_ATC!G:H,2)</f>
        <v>4.2430000000000003</v>
      </c>
      <c r="I1897" s="5">
        <f t="shared" si="181"/>
        <v>6</v>
      </c>
      <c r="J1897" s="4">
        <f t="shared" si="182"/>
        <v>144</v>
      </c>
      <c r="K1897" s="4">
        <f t="shared" si="178"/>
        <v>3600</v>
      </c>
      <c r="L1897" s="6">
        <f t="shared" si="179"/>
        <v>2281877.5971600004</v>
      </c>
      <c r="N1897" s="22">
        <f t="shared" si="183"/>
        <v>83.541097444222885</v>
      </c>
      <c r="O1897" s="14">
        <f t="shared" si="184"/>
        <v>13179845.894166715</v>
      </c>
      <c r="Q1897" s="22"/>
      <c r="V1897" s="16"/>
      <c r="W1897" s="16"/>
      <c r="X1897" s="16"/>
      <c r="Z1897" s="15"/>
      <c r="AA1897" s="16"/>
      <c r="AB1897" s="3"/>
      <c r="AC1897" s="69"/>
      <c r="AD1897" s="3"/>
      <c r="AF1897" s="29"/>
      <c r="AG1897" s="30"/>
      <c r="AH1897" s="29"/>
      <c r="AI1897" s="29"/>
      <c r="AJ1897" s="31"/>
      <c r="AK1897" s="29"/>
      <c r="AL1897" s="30"/>
    </row>
    <row r="1898" spans="1:38">
      <c r="A1898" s="32">
        <v>41711</v>
      </c>
      <c r="B1898" s="9">
        <v>25</v>
      </c>
      <c r="C1898" s="33">
        <v>641.60258620000002</v>
      </c>
      <c r="D1898" s="34">
        <f t="shared" si="180"/>
        <v>30424.709188741101</v>
      </c>
      <c r="E1898" s="34">
        <v>4250217919.8695302</v>
      </c>
      <c r="F1898" s="3">
        <f>VLOOKUP(A1898,ERCOT_345kv_West_ATC!A:B,2)</f>
        <v>40</v>
      </c>
      <c r="G1898" s="3">
        <f>VLOOKUP(A1898,ERCOT_345kv_West_ATC!G:H,2)</f>
        <v>4.2149999999999999</v>
      </c>
      <c r="I1898" s="5">
        <f t="shared" si="181"/>
        <v>6</v>
      </c>
      <c r="J1898" s="4">
        <f t="shared" si="182"/>
        <v>144</v>
      </c>
      <c r="K1898" s="4">
        <f t="shared" si="178"/>
        <v>3600</v>
      </c>
      <c r="L1898" s="6">
        <f t="shared" si="179"/>
        <v>2309769.3103200002</v>
      </c>
      <c r="N1898" s="22">
        <f t="shared" si="183"/>
        <v>75.917547674531207</v>
      </c>
      <c r="O1898" s="14">
        <f t="shared" si="184"/>
        <v>11832487.790326055</v>
      </c>
      <c r="Q1898" s="22"/>
      <c r="V1898" s="16"/>
      <c r="W1898" s="16"/>
      <c r="X1898" s="16"/>
      <c r="Z1898" s="15"/>
      <c r="AA1898" s="16"/>
      <c r="AB1898" s="3"/>
      <c r="AC1898" s="69"/>
      <c r="AD1898" s="3"/>
      <c r="AF1898" s="29"/>
      <c r="AG1898" s="30"/>
      <c r="AH1898" s="29"/>
      <c r="AI1898" s="29"/>
      <c r="AJ1898" s="31"/>
      <c r="AK1898" s="29"/>
      <c r="AL1898" s="30"/>
    </row>
    <row r="1899" spans="1:38">
      <c r="A1899" s="32">
        <v>41712</v>
      </c>
      <c r="B1899" s="9">
        <v>25</v>
      </c>
      <c r="C1899" s="33">
        <v>629.83503410000003</v>
      </c>
      <c r="D1899" s="34">
        <f t="shared" si="180"/>
        <v>30424.709188741101</v>
      </c>
      <c r="E1899" s="34">
        <v>4250217919.8695302</v>
      </c>
      <c r="F1899" s="3">
        <f>VLOOKUP(A1899,ERCOT_345kv_West_ATC!A:B,2)</f>
        <v>39.950000000000003</v>
      </c>
      <c r="G1899" s="3">
        <f>VLOOKUP(A1899,ERCOT_345kv_West_ATC!G:H,2)</f>
        <v>4.2450000000000001</v>
      </c>
      <c r="I1899" s="5">
        <f t="shared" si="181"/>
        <v>6</v>
      </c>
      <c r="J1899" s="4">
        <f t="shared" si="182"/>
        <v>144</v>
      </c>
      <c r="K1899" s="4">
        <f t="shared" si="178"/>
        <v>3600</v>
      </c>
      <c r="L1899" s="6">
        <f t="shared" si="179"/>
        <v>2267406.1227600002</v>
      </c>
      <c r="N1899" s="22">
        <f t="shared" si="183"/>
        <v>74.52515350907845</v>
      </c>
      <c r="O1899" s="14">
        <f t="shared" si="184"/>
        <v>11832487.790326055</v>
      </c>
      <c r="Q1899" s="22"/>
      <c r="V1899" s="16"/>
      <c r="W1899" s="16"/>
      <c r="X1899" s="16"/>
      <c r="Z1899" s="15"/>
      <c r="AA1899" s="16"/>
      <c r="AB1899" s="3"/>
      <c r="AC1899" s="69"/>
      <c r="AD1899" s="3"/>
      <c r="AF1899" s="29"/>
      <c r="AG1899" s="30"/>
      <c r="AH1899" s="29"/>
      <c r="AI1899" s="29"/>
      <c r="AJ1899" s="31"/>
      <c r="AK1899" s="29"/>
      <c r="AL1899" s="30"/>
    </row>
    <row r="1900" spans="1:38">
      <c r="A1900" s="32">
        <v>41713</v>
      </c>
      <c r="B1900" s="9">
        <v>25</v>
      </c>
      <c r="C1900" s="33">
        <v>637.41509020000001</v>
      </c>
      <c r="D1900" s="34">
        <f t="shared" si="180"/>
        <v>30424.709188741101</v>
      </c>
      <c r="E1900" s="34">
        <v>4250217919.8695302</v>
      </c>
      <c r="F1900" s="3">
        <f>VLOOKUP(A1900,ERCOT_345kv_West_ATC!A:B,2)</f>
        <v>39.950000000000003</v>
      </c>
      <c r="G1900" s="3">
        <f>VLOOKUP(A1900,ERCOT_345kv_West_ATC!G:H,2)</f>
        <v>4.2450000000000001</v>
      </c>
      <c r="I1900" s="5">
        <f t="shared" si="181"/>
        <v>6</v>
      </c>
      <c r="J1900" s="4">
        <f t="shared" si="182"/>
        <v>144</v>
      </c>
      <c r="K1900" s="4">
        <f t="shared" si="178"/>
        <v>3600</v>
      </c>
      <c r="L1900" s="6">
        <f t="shared" si="179"/>
        <v>2294694.3247199999</v>
      </c>
      <c r="N1900" s="22">
        <f t="shared" si="183"/>
        <v>75.4220627216108</v>
      </c>
      <c r="O1900" s="14">
        <f t="shared" si="184"/>
        <v>11832487.790326055</v>
      </c>
      <c r="Q1900" s="22"/>
      <c r="V1900" s="16"/>
      <c r="W1900" s="16"/>
      <c r="X1900" s="16"/>
      <c r="Z1900" s="15"/>
      <c r="AA1900" s="16"/>
      <c r="AB1900" s="3"/>
      <c r="AC1900" s="69"/>
      <c r="AD1900" s="3"/>
      <c r="AF1900" s="29"/>
      <c r="AG1900" s="30"/>
      <c r="AH1900" s="29"/>
      <c r="AI1900" s="29"/>
      <c r="AJ1900" s="31"/>
      <c r="AK1900" s="29"/>
      <c r="AL1900" s="30"/>
    </row>
    <row r="1901" spans="1:38">
      <c r="A1901" s="32">
        <v>41714</v>
      </c>
      <c r="B1901" s="9">
        <v>25</v>
      </c>
      <c r="C1901" s="33">
        <v>634.81010530000003</v>
      </c>
      <c r="D1901" s="34">
        <f t="shared" si="180"/>
        <v>30424.709188741101</v>
      </c>
      <c r="E1901" s="34">
        <v>4250217919.8695302</v>
      </c>
      <c r="F1901" s="3">
        <f>VLOOKUP(A1901,ERCOT_345kv_West_ATC!A:B,2)</f>
        <v>39.950000000000003</v>
      </c>
      <c r="G1901" s="3">
        <f>VLOOKUP(A1901,ERCOT_345kv_West_ATC!G:H,2)</f>
        <v>4.2450000000000001</v>
      </c>
      <c r="I1901" s="5">
        <f t="shared" si="181"/>
        <v>6</v>
      </c>
      <c r="J1901" s="4">
        <f t="shared" si="182"/>
        <v>144</v>
      </c>
      <c r="K1901" s="4">
        <f t="shared" si="178"/>
        <v>3600</v>
      </c>
      <c r="L1901" s="6">
        <f t="shared" si="179"/>
        <v>2285316.3790800003</v>
      </c>
      <c r="N1901" s="22">
        <f t="shared" si="183"/>
        <v>75.113828201378482</v>
      </c>
      <c r="O1901" s="14">
        <f t="shared" si="184"/>
        <v>11832487.790326055</v>
      </c>
      <c r="Q1901" s="22"/>
      <c r="V1901" s="16"/>
      <c r="W1901" s="16"/>
      <c r="X1901" s="16"/>
      <c r="Z1901" s="15"/>
      <c r="AA1901" s="16"/>
      <c r="AB1901" s="3"/>
      <c r="AC1901" s="69"/>
      <c r="AD1901" s="3"/>
      <c r="AF1901" s="29"/>
      <c r="AG1901" s="30"/>
      <c r="AH1901" s="29"/>
      <c r="AI1901" s="29"/>
      <c r="AJ1901" s="31"/>
      <c r="AK1901" s="29"/>
      <c r="AL1901" s="30"/>
    </row>
    <row r="1902" spans="1:38">
      <c r="A1902" s="32">
        <v>41715</v>
      </c>
      <c r="B1902" s="9">
        <v>25</v>
      </c>
      <c r="C1902" s="33">
        <v>622.84479099999999</v>
      </c>
      <c r="D1902" s="34">
        <f t="shared" si="180"/>
        <v>30424.709188741101</v>
      </c>
      <c r="E1902" s="34">
        <v>4250217919.8695302</v>
      </c>
      <c r="F1902" s="3">
        <f>VLOOKUP(A1902,ERCOT_345kv_West_ATC!A:B,2)</f>
        <v>40.15</v>
      </c>
      <c r="G1902" s="3">
        <f>VLOOKUP(A1902,ERCOT_345kv_West_ATC!G:H,2)</f>
        <v>4.2679999999999998</v>
      </c>
      <c r="I1902" s="5">
        <f t="shared" si="181"/>
        <v>6</v>
      </c>
      <c r="J1902" s="4">
        <f t="shared" si="182"/>
        <v>144</v>
      </c>
      <c r="K1902" s="4">
        <f t="shared" si="178"/>
        <v>3600</v>
      </c>
      <c r="L1902" s="6">
        <f t="shared" si="179"/>
        <v>2242241.2475999999</v>
      </c>
      <c r="N1902" s="22">
        <f t="shared" si="183"/>
        <v>73.698033847756832</v>
      </c>
      <c r="O1902" s="14">
        <f t="shared" si="184"/>
        <v>11832487.790326055</v>
      </c>
      <c r="Q1902" s="22"/>
      <c r="V1902" s="16"/>
      <c r="W1902" s="16"/>
      <c r="X1902" s="16"/>
      <c r="Z1902" s="15"/>
      <c r="AA1902" s="16"/>
      <c r="AB1902" s="3"/>
      <c r="AC1902" s="69"/>
      <c r="AD1902" s="3"/>
      <c r="AF1902" s="29"/>
      <c r="AG1902" s="30"/>
      <c r="AH1902" s="29"/>
      <c r="AI1902" s="29"/>
      <c r="AJ1902" s="31"/>
      <c r="AK1902" s="29"/>
      <c r="AL1902" s="30"/>
    </row>
    <row r="1903" spans="1:38">
      <c r="A1903" s="32">
        <v>41716</v>
      </c>
      <c r="B1903" s="9">
        <v>25</v>
      </c>
      <c r="C1903" s="33">
        <v>614.43893920000005</v>
      </c>
      <c r="D1903" s="34">
        <f t="shared" si="180"/>
        <v>30424.709188741101</v>
      </c>
      <c r="E1903" s="34">
        <v>4250217919.8695302</v>
      </c>
      <c r="F1903" s="3">
        <f>VLOOKUP(A1903,ERCOT_345kv_West_ATC!A:B,2)</f>
        <v>40.25</v>
      </c>
      <c r="G1903" s="3">
        <f>VLOOKUP(A1903,ERCOT_345kv_West_ATC!G:H,2)</f>
        <v>4.2359999999999998</v>
      </c>
      <c r="I1903" s="5">
        <f t="shared" si="181"/>
        <v>6</v>
      </c>
      <c r="J1903" s="4">
        <f t="shared" si="182"/>
        <v>144</v>
      </c>
      <c r="K1903" s="4">
        <f t="shared" si="178"/>
        <v>3600</v>
      </c>
      <c r="L1903" s="6">
        <f t="shared" si="179"/>
        <v>2211980.1811200003</v>
      </c>
      <c r="N1903" s="22">
        <f t="shared" si="183"/>
        <v>72.703412459848948</v>
      </c>
      <c r="O1903" s="14">
        <f t="shared" si="184"/>
        <v>11832487.790326055</v>
      </c>
      <c r="Q1903" s="22"/>
      <c r="V1903" s="16"/>
      <c r="W1903" s="16"/>
      <c r="X1903" s="16"/>
      <c r="Z1903" s="15"/>
      <c r="AA1903" s="16"/>
      <c r="AB1903" s="3"/>
      <c r="AC1903" s="69"/>
      <c r="AD1903" s="3"/>
      <c r="AF1903" s="29"/>
      <c r="AG1903" s="30"/>
      <c r="AH1903" s="29"/>
      <c r="AI1903" s="29"/>
      <c r="AJ1903" s="31"/>
      <c r="AK1903" s="29"/>
      <c r="AL1903" s="30"/>
    </row>
    <row r="1904" spans="1:38">
      <c r="A1904" s="32">
        <v>41717</v>
      </c>
      <c r="B1904" s="9">
        <v>25</v>
      </c>
      <c r="C1904" s="33">
        <v>611.19495129999996</v>
      </c>
      <c r="D1904" s="34">
        <f t="shared" si="180"/>
        <v>30424.709188741101</v>
      </c>
      <c r="E1904" s="34">
        <v>4250217919.8695302</v>
      </c>
      <c r="F1904" s="3">
        <f>VLOOKUP(A1904,ERCOT_345kv_West_ATC!A:B,2)</f>
        <v>40.049999999999997</v>
      </c>
      <c r="G1904" s="3">
        <f>VLOOKUP(A1904,ERCOT_345kv_West_ATC!G:H,2)</f>
        <v>4.266</v>
      </c>
      <c r="I1904" s="5">
        <f t="shared" si="181"/>
        <v>6</v>
      </c>
      <c r="J1904" s="4">
        <f t="shared" si="182"/>
        <v>144</v>
      </c>
      <c r="K1904" s="4">
        <f t="shared" si="178"/>
        <v>3600</v>
      </c>
      <c r="L1904" s="6">
        <f t="shared" si="179"/>
        <v>2200301.8246799996</v>
      </c>
      <c r="N1904" s="22">
        <f t="shared" si="183"/>
        <v>72.31956798766177</v>
      </c>
      <c r="O1904" s="14">
        <f t="shared" si="184"/>
        <v>11832487.790326055</v>
      </c>
      <c r="Q1904" s="22"/>
      <c r="V1904" s="16"/>
      <c r="W1904" s="16"/>
      <c r="X1904" s="16"/>
      <c r="Z1904" s="15"/>
      <c r="AA1904" s="16"/>
      <c r="AB1904" s="3"/>
      <c r="AC1904" s="69"/>
      <c r="AD1904" s="3"/>
      <c r="AF1904" s="29"/>
      <c r="AG1904" s="30"/>
      <c r="AH1904" s="29"/>
      <c r="AI1904" s="29"/>
      <c r="AJ1904" s="31"/>
      <c r="AK1904" s="29"/>
      <c r="AL1904" s="30"/>
    </row>
    <row r="1905" spans="1:38">
      <c r="A1905" s="32">
        <v>41718</v>
      </c>
      <c r="B1905" s="9">
        <v>25</v>
      </c>
      <c r="C1905" s="33">
        <v>586.95325030000004</v>
      </c>
      <c r="D1905" s="34">
        <f t="shared" si="180"/>
        <v>30424.709188741101</v>
      </c>
      <c r="E1905" s="34">
        <v>4250217919.8695302</v>
      </c>
      <c r="F1905" s="3">
        <f>VLOOKUP(A1905,ERCOT_345kv_West_ATC!A:B,2)</f>
        <v>40.200000000000003</v>
      </c>
      <c r="G1905" s="3">
        <f>VLOOKUP(A1905,ERCOT_345kv_West_ATC!G:H,2)</f>
        <v>4.2210000000000001</v>
      </c>
      <c r="I1905" s="5">
        <f t="shared" si="181"/>
        <v>6</v>
      </c>
      <c r="J1905" s="4">
        <f t="shared" si="182"/>
        <v>144</v>
      </c>
      <c r="K1905" s="4">
        <f t="shared" si="178"/>
        <v>3600</v>
      </c>
      <c r="L1905" s="6">
        <f t="shared" si="179"/>
        <v>2113031.70108</v>
      </c>
      <c r="N1905" s="22">
        <f t="shared" si="183"/>
        <v>69.451171676669432</v>
      </c>
      <c r="O1905" s="14">
        <f t="shared" si="184"/>
        <v>11832487.790326055</v>
      </c>
      <c r="Q1905" s="22"/>
      <c r="V1905" s="16"/>
      <c r="W1905" s="16"/>
      <c r="X1905" s="16"/>
      <c r="Z1905" s="15"/>
      <c r="AA1905" s="16"/>
      <c r="AB1905" s="3"/>
      <c r="AC1905" s="69"/>
      <c r="AD1905" s="3"/>
      <c r="AF1905" s="29"/>
      <c r="AG1905" s="30"/>
      <c r="AH1905" s="29"/>
      <c r="AI1905" s="29"/>
      <c r="AJ1905" s="31"/>
      <c r="AK1905" s="29"/>
      <c r="AL1905" s="30"/>
    </row>
    <row r="1906" spans="1:38">
      <c r="A1906" s="32">
        <v>41719</v>
      </c>
      <c r="B1906" s="9">
        <v>25</v>
      </c>
      <c r="C1906" s="33">
        <v>570.01209559999995</v>
      </c>
      <c r="D1906" s="34">
        <f t="shared" si="180"/>
        <v>30424.709188741101</v>
      </c>
      <c r="E1906" s="34">
        <v>4250217919.8695302</v>
      </c>
      <c r="F1906" s="3">
        <f>VLOOKUP(A1906,ERCOT_345kv_West_ATC!A:B,2)</f>
        <v>39.9</v>
      </c>
      <c r="G1906" s="3">
        <f>VLOOKUP(A1906,ERCOT_345kv_West_ATC!G:H,2)</f>
        <v>4.2030000000000003</v>
      </c>
      <c r="I1906" s="5">
        <f t="shared" si="181"/>
        <v>6</v>
      </c>
      <c r="J1906" s="4">
        <f t="shared" si="182"/>
        <v>144</v>
      </c>
      <c r="K1906" s="4">
        <f t="shared" si="178"/>
        <v>3600</v>
      </c>
      <c r="L1906" s="6">
        <f t="shared" si="179"/>
        <v>2052043.5441599998</v>
      </c>
      <c r="N1906" s="22">
        <f t="shared" si="183"/>
        <v>67.446611615251669</v>
      </c>
      <c r="O1906" s="14">
        <f t="shared" si="184"/>
        <v>11832487.790326055</v>
      </c>
      <c r="Q1906" s="22"/>
      <c r="V1906" s="16"/>
      <c r="W1906" s="16"/>
      <c r="X1906" s="16"/>
      <c r="Z1906" s="15"/>
      <c r="AA1906" s="16"/>
      <c r="AB1906" s="3"/>
      <c r="AC1906" s="69"/>
      <c r="AD1906" s="3"/>
      <c r="AF1906" s="29"/>
      <c r="AG1906" s="30"/>
      <c r="AH1906" s="29"/>
      <c r="AI1906" s="29"/>
      <c r="AJ1906" s="31"/>
      <c r="AK1906" s="29"/>
      <c r="AL1906" s="30"/>
    </row>
    <row r="1907" spans="1:38">
      <c r="A1907" s="32">
        <v>41720</v>
      </c>
      <c r="B1907" s="9">
        <v>25</v>
      </c>
      <c r="C1907" s="33">
        <v>564.5454641</v>
      </c>
      <c r="D1907" s="34">
        <f t="shared" si="180"/>
        <v>30424.709188741101</v>
      </c>
      <c r="E1907" s="34">
        <v>4250217919.8695302</v>
      </c>
      <c r="F1907" s="3">
        <f>VLOOKUP(A1907,ERCOT_345kv_West_ATC!A:B,2)</f>
        <v>39.9</v>
      </c>
      <c r="G1907" s="3">
        <f>VLOOKUP(A1907,ERCOT_345kv_West_ATC!G:H,2)</f>
        <v>4.2030000000000003</v>
      </c>
      <c r="I1907" s="5">
        <f t="shared" si="181"/>
        <v>6</v>
      </c>
      <c r="J1907" s="4">
        <f t="shared" si="182"/>
        <v>144</v>
      </c>
      <c r="K1907" s="4">
        <f t="shared" si="178"/>
        <v>3600</v>
      </c>
      <c r="L1907" s="6">
        <f t="shared" si="179"/>
        <v>2032363.6707600001</v>
      </c>
      <c r="N1907" s="22">
        <f t="shared" si="183"/>
        <v>66.79977311047206</v>
      </c>
      <c r="O1907" s="14">
        <f t="shared" si="184"/>
        <v>11832487.790326055</v>
      </c>
      <c r="Q1907" s="22"/>
      <c r="V1907" s="16"/>
      <c r="W1907" s="16"/>
      <c r="X1907" s="16"/>
      <c r="Z1907" s="15"/>
      <c r="AA1907" s="16"/>
      <c r="AB1907" s="3"/>
      <c r="AC1907" s="69"/>
      <c r="AD1907" s="3"/>
      <c r="AF1907" s="29"/>
      <c r="AG1907" s="30"/>
      <c r="AH1907" s="29"/>
      <c r="AI1907" s="29"/>
      <c r="AJ1907" s="31"/>
      <c r="AK1907" s="29"/>
      <c r="AL1907" s="30"/>
    </row>
    <row r="1908" spans="1:38">
      <c r="A1908" s="32">
        <v>41721</v>
      </c>
      <c r="B1908" s="9">
        <v>25</v>
      </c>
      <c r="C1908" s="33">
        <v>559.69029469999998</v>
      </c>
      <c r="D1908" s="34">
        <f t="shared" si="180"/>
        <v>30424.709188741101</v>
      </c>
      <c r="E1908" s="34">
        <v>4250217919.8695302</v>
      </c>
      <c r="F1908" s="3">
        <f>VLOOKUP(A1908,ERCOT_345kv_West_ATC!A:B,2)</f>
        <v>39.9</v>
      </c>
      <c r="G1908" s="3">
        <f>VLOOKUP(A1908,ERCOT_345kv_West_ATC!G:H,2)</f>
        <v>4.2030000000000003</v>
      </c>
      <c r="I1908" s="5">
        <f t="shared" si="181"/>
        <v>6</v>
      </c>
      <c r="J1908" s="4">
        <f t="shared" si="182"/>
        <v>144</v>
      </c>
      <c r="K1908" s="4">
        <f t="shared" si="178"/>
        <v>3600</v>
      </c>
      <c r="L1908" s="6">
        <f t="shared" si="179"/>
        <v>2014885.0609199998</v>
      </c>
      <c r="N1908" s="22">
        <f t="shared" si="183"/>
        <v>66.225285784017416</v>
      </c>
      <c r="O1908" s="14">
        <f t="shared" si="184"/>
        <v>11832487.790326055</v>
      </c>
      <c r="Q1908" s="22"/>
      <c r="V1908" s="16"/>
      <c r="W1908" s="16"/>
      <c r="X1908" s="16"/>
      <c r="Z1908" s="15"/>
      <c r="AA1908" s="16"/>
      <c r="AB1908" s="3"/>
      <c r="AC1908" s="69"/>
      <c r="AD1908" s="3"/>
      <c r="AF1908" s="29"/>
      <c r="AG1908" s="30"/>
      <c r="AH1908" s="29"/>
      <c r="AI1908" s="29"/>
      <c r="AJ1908" s="31"/>
      <c r="AK1908" s="29"/>
      <c r="AL1908" s="30"/>
    </row>
    <row r="1909" spans="1:38">
      <c r="A1909" s="32">
        <v>41722</v>
      </c>
      <c r="B1909" s="9">
        <v>25</v>
      </c>
      <c r="C1909" s="33">
        <v>584.91157129999999</v>
      </c>
      <c r="D1909" s="34">
        <f t="shared" si="180"/>
        <v>35841.051034818331</v>
      </c>
      <c r="E1909" s="34">
        <v>5006860589.2054005</v>
      </c>
      <c r="F1909" s="3">
        <f>VLOOKUP(A1909,ERCOT_345kv_West_ATC!A:B,2)</f>
        <v>39.75</v>
      </c>
      <c r="G1909" s="3">
        <f>VLOOKUP(A1909,ERCOT_345kv_West_ATC!G:H,2)</f>
        <v>4.1890000000000001</v>
      </c>
      <c r="I1909" s="5">
        <f t="shared" si="181"/>
        <v>6</v>
      </c>
      <c r="J1909" s="4">
        <f t="shared" si="182"/>
        <v>144</v>
      </c>
      <c r="K1909" s="4">
        <f t="shared" si="178"/>
        <v>3600</v>
      </c>
      <c r="L1909" s="6">
        <f t="shared" si="179"/>
        <v>2105681.65668</v>
      </c>
      <c r="N1909" s="22">
        <f t="shared" si="183"/>
        <v>58.750555463186714</v>
      </c>
      <c r="O1909" s="14">
        <f t="shared" si="184"/>
        <v>10044348.299113007</v>
      </c>
      <c r="Q1909" s="22"/>
      <c r="V1909" s="16"/>
      <c r="W1909" s="16"/>
      <c r="X1909" s="16"/>
      <c r="Z1909" s="15"/>
      <c r="AA1909" s="16"/>
      <c r="AB1909" s="3"/>
      <c r="AC1909" s="69"/>
      <c r="AD1909" s="3"/>
      <c r="AF1909" s="29"/>
      <c r="AG1909" s="30"/>
      <c r="AH1909" s="29"/>
      <c r="AI1909" s="29"/>
      <c r="AJ1909" s="31"/>
      <c r="AK1909" s="29"/>
      <c r="AL1909" s="30"/>
    </row>
    <row r="1910" spans="1:38">
      <c r="A1910" s="32">
        <v>41723</v>
      </c>
      <c r="B1910" s="9">
        <v>25</v>
      </c>
      <c r="C1910" s="33">
        <v>583.84507399999995</v>
      </c>
      <c r="D1910" s="34">
        <f t="shared" si="180"/>
        <v>35841.051034818331</v>
      </c>
      <c r="E1910" s="34">
        <v>5006860589.2054005</v>
      </c>
      <c r="F1910" s="3">
        <f>VLOOKUP(A1910,ERCOT_345kv_West_ATC!A:B,2)</f>
        <v>39.85</v>
      </c>
      <c r="G1910" s="3">
        <f>VLOOKUP(A1910,ERCOT_345kv_West_ATC!G:H,2)</f>
        <v>4.2519999999999998</v>
      </c>
      <c r="I1910" s="5">
        <f t="shared" si="181"/>
        <v>6</v>
      </c>
      <c r="J1910" s="4">
        <f t="shared" si="182"/>
        <v>144</v>
      </c>
      <c r="K1910" s="4">
        <f t="shared" si="178"/>
        <v>3600</v>
      </c>
      <c r="L1910" s="6">
        <f t="shared" si="179"/>
        <v>2101842.2663999996</v>
      </c>
      <c r="N1910" s="22">
        <f t="shared" si="183"/>
        <v>58.643432759774072</v>
      </c>
      <c r="O1910" s="14">
        <f t="shared" si="184"/>
        <v>10044348.299113007</v>
      </c>
      <c r="Q1910" s="22"/>
      <c r="V1910" s="16"/>
      <c r="W1910" s="16"/>
      <c r="X1910" s="16"/>
      <c r="Z1910" s="15"/>
      <c r="AA1910" s="16"/>
      <c r="AB1910" s="3"/>
      <c r="AC1910" s="69"/>
      <c r="AD1910" s="3"/>
      <c r="AF1910" s="29"/>
      <c r="AG1910" s="30"/>
      <c r="AH1910" s="29"/>
      <c r="AI1910" s="29"/>
      <c r="AJ1910" s="31"/>
      <c r="AK1910" s="29"/>
      <c r="AL1910" s="30"/>
    </row>
    <row r="1911" spans="1:38">
      <c r="A1911" s="32">
        <v>41724</v>
      </c>
      <c r="B1911" s="9">
        <v>25</v>
      </c>
      <c r="C1911" s="33">
        <v>579.08723350000002</v>
      </c>
      <c r="D1911" s="34">
        <f t="shared" si="180"/>
        <v>35841.051034818331</v>
      </c>
      <c r="E1911" s="34">
        <v>5006860589.2054005</v>
      </c>
      <c r="F1911" s="3">
        <f>VLOOKUP(A1911,ERCOT_345kv_West_ATC!A:B,2)</f>
        <v>40.299999999999997</v>
      </c>
      <c r="G1911" s="3">
        <f>VLOOKUP(A1911,ERCOT_345kv_West_ATC!G:H,2)</f>
        <v>4.2489999999999997</v>
      </c>
      <c r="I1911" s="5">
        <f t="shared" si="181"/>
        <v>6</v>
      </c>
      <c r="J1911" s="4">
        <f t="shared" si="182"/>
        <v>144</v>
      </c>
      <c r="K1911" s="4">
        <f t="shared" si="178"/>
        <v>3600</v>
      </c>
      <c r="L1911" s="6">
        <f t="shared" si="179"/>
        <v>2084714.0406000002</v>
      </c>
      <c r="N1911" s="22">
        <f t="shared" si="183"/>
        <v>58.165538688437827</v>
      </c>
      <c r="O1911" s="14">
        <f t="shared" si="184"/>
        <v>10044348.299113007</v>
      </c>
      <c r="Q1911" s="22"/>
      <c r="V1911" s="16"/>
      <c r="W1911" s="16"/>
      <c r="X1911" s="16"/>
      <c r="Z1911" s="15"/>
      <c r="AA1911" s="16"/>
      <c r="AB1911" s="3"/>
      <c r="AC1911" s="69"/>
      <c r="AD1911" s="3"/>
      <c r="AF1911" s="29"/>
      <c r="AG1911" s="30"/>
      <c r="AH1911" s="29"/>
      <c r="AI1911" s="29"/>
      <c r="AJ1911" s="31"/>
      <c r="AK1911" s="29"/>
      <c r="AL1911" s="30"/>
    </row>
    <row r="1912" spans="1:38">
      <c r="A1912" s="32">
        <v>41725</v>
      </c>
      <c r="B1912" s="9">
        <v>25</v>
      </c>
      <c r="C1912" s="33">
        <v>472.14433730000002</v>
      </c>
      <c r="D1912" s="34">
        <f t="shared" si="180"/>
        <v>35841.051034818331</v>
      </c>
      <c r="E1912" s="34">
        <v>5006860589.2054005</v>
      </c>
      <c r="F1912" s="3">
        <f>VLOOKUP(A1912,ERCOT_345kv_West_ATC!A:B,2)</f>
        <v>40.299999999999997</v>
      </c>
      <c r="G1912" s="3">
        <f>VLOOKUP(A1912,ERCOT_345kv_West_ATC!G:H,2)</f>
        <v>4.2949999999999999</v>
      </c>
      <c r="I1912" s="5">
        <f t="shared" si="181"/>
        <v>6</v>
      </c>
      <c r="J1912" s="4">
        <f t="shared" si="182"/>
        <v>144</v>
      </c>
      <c r="K1912" s="4">
        <f t="shared" si="178"/>
        <v>3600</v>
      </c>
      <c r="L1912" s="6">
        <f t="shared" si="179"/>
        <v>1699719.6142800001</v>
      </c>
      <c r="N1912" s="22">
        <f t="shared" si="183"/>
        <v>47.423821712950932</v>
      </c>
      <c r="O1912" s="14">
        <f t="shared" si="184"/>
        <v>10044348.299113007</v>
      </c>
      <c r="Q1912" s="22"/>
      <c r="V1912" s="16"/>
      <c r="W1912" s="16"/>
      <c r="X1912" s="16"/>
      <c r="Z1912" s="15"/>
      <c r="AA1912" s="16"/>
      <c r="AB1912" s="3"/>
      <c r="AC1912" s="69"/>
      <c r="AD1912" s="3"/>
      <c r="AF1912" s="29"/>
      <c r="AG1912" s="30"/>
      <c r="AH1912" s="29"/>
      <c r="AI1912" s="29"/>
      <c r="AJ1912" s="31"/>
      <c r="AK1912" s="29"/>
      <c r="AL1912" s="30"/>
    </row>
    <row r="1913" spans="1:38">
      <c r="A1913" s="32">
        <v>41726</v>
      </c>
      <c r="B1913" s="9">
        <v>25</v>
      </c>
      <c r="C1913" s="33">
        <v>501.0961001</v>
      </c>
      <c r="D1913" s="34">
        <f t="shared" si="180"/>
        <v>35841.051034818331</v>
      </c>
      <c r="E1913" s="34">
        <v>5006860589.2054005</v>
      </c>
      <c r="F1913" s="3">
        <f>VLOOKUP(A1913,ERCOT_345kv_West_ATC!A:B,2)</f>
        <v>40.6</v>
      </c>
      <c r="G1913" s="3">
        <f>VLOOKUP(A1913,ERCOT_345kv_West_ATC!G:H,2)</f>
        <v>4.2709999999999999</v>
      </c>
      <c r="I1913" s="5">
        <f t="shared" si="181"/>
        <v>6</v>
      </c>
      <c r="J1913" s="4">
        <f t="shared" si="182"/>
        <v>144</v>
      </c>
      <c r="K1913" s="4">
        <f t="shared" si="178"/>
        <v>3600</v>
      </c>
      <c r="L1913" s="6">
        <f t="shared" si="179"/>
        <v>1803945.9603599999</v>
      </c>
      <c r="N1913" s="22">
        <f t="shared" si="183"/>
        <v>50.331837607315961</v>
      </c>
      <c r="O1913" s="14">
        <f t="shared" si="184"/>
        <v>10044348.299113007</v>
      </c>
      <c r="Q1913" s="22"/>
      <c r="V1913" s="16"/>
      <c r="W1913" s="16"/>
      <c r="X1913" s="16"/>
      <c r="Z1913" s="15"/>
      <c r="AA1913" s="16"/>
      <c r="AB1913" s="3"/>
      <c r="AC1913" s="69"/>
      <c r="AD1913" s="3"/>
      <c r="AF1913" s="29"/>
      <c r="AG1913" s="30"/>
      <c r="AH1913" s="29"/>
      <c r="AI1913" s="29"/>
      <c r="AJ1913" s="31"/>
      <c r="AK1913" s="29"/>
      <c r="AL1913" s="30"/>
    </row>
    <row r="1914" spans="1:38">
      <c r="A1914" s="32">
        <v>41727</v>
      </c>
      <c r="B1914" s="9">
        <v>25</v>
      </c>
      <c r="C1914" s="33">
        <v>491.94783719999998</v>
      </c>
      <c r="D1914" s="34">
        <f t="shared" si="180"/>
        <v>35841.051034818331</v>
      </c>
      <c r="E1914" s="34">
        <v>5006860589.2054005</v>
      </c>
      <c r="F1914" s="3">
        <f>VLOOKUP(A1914,ERCOT_345kv_West_ATC!A:B,2)</f>
        <v>40.6</v>
      </c>
      <c r="G1914" s="3">
        <f>VLOOKUP(A1914,ERCOT_345kv_West_ATC!G:H,2)</f>
        <v>4.2709999999999999</v>
      </c>
      <c r="I1914" s="5">
        <f t="shared" si="181"/>
        <v>6</v>
      </c>
      <c r="J1914" s="4">
        <f t="shared" si="182"/>
        <v>144</v>
      </c>
      <c r="K1914" s="4">
        <f t="shared" ref="K1914:K1977" si="185">J1914*B1914</f>
        <v>3600</v>
      </c>
      <c r="L1914" s="6">
        <f t="shared" ref="L1914:L1977" si="186">K1914*C1914</f>
        <v>1771012.21392</v>
      </c>
      <c r="N1914" s="22">
        <f t="shared" si="183"/>
        <v>49.412954218321431</v>
      </c>
      <c r="O1914" s="14">
        <f t="shared" si="184"/>
        <v>10044348.299113007</v>
      </c>
      <c r="Q1914" s="22"/>
      <c r="V1914" s="16"/>
      <c r="W1914" s="16"/>
      <c r="X1914" s="16"/>
      <c r="Z1914" s="15"/>
      <c r="AA1914" s="16"/>
      <c r="AB1914" s="3"/>
      <c r="AC1914" s="69"/>
      <c r="AD1914" s="3"/>
      <c r="AF1914" s="29"/>
      <c r="AG1914" s="30"/>
      <c r="AH1914" s="29"/>
      <c r="AI1914" s="29"/>
      <c r="AJ1914" s="31"/>
      <c r="AK1914" s="29"/>
      <c r="AL1914" s="30"/>
    </row>
    <row r="1915" spans="1:38">
      <c r="A1915" s="32">
        <v>41728</v>
      </c>
      <c r="B1915" s="9">
        <v>25</v>
      </c>
      <c r="C1915" s="33">
        <v>458.77462070000001</v>
      </c>
      <c r="D1915" s="34">
        <f t="shared" si="180"/>
        <v>35841.051034818331</v>
      </c>
      <c r="E1915" s="34">
        <v>5006860589.2054005</v>
      </c>
      <c r="F1915" s="3">
        <f>VLOOKUP(A1915,ERCOT_345kv_West_ATC!A:B,2)</f>
        <v>40.6</v>
      </c>
      <c r="G1915" s="3">
        <f>VLOOKUP(A1915,ERCOT_345kv_West_ATC!G:H,2)</f>
        <v>4.2709999999999999</v>
      </c>
      <c r="I1915" s="5">
        <f t="shared" si="181"/>
        <v>6</v>
      </c>
      <c r="J1915" s="4">
        <f t="shared" si="182"/>
        <v>144</v>
      </c>
      <c r="K1915" s="4">
        <f t="shared" si="185"/>
        <v>3600</v>
      </c>
      <c r="L1915" s="6">
        <f t="shared" si="186"/>
        <v>1651588.6345200001</v>
      </c>
      <c r="N1915" s="22">
        <f t="shared" si="183"/>
        <v>46.080920811042603</v>
      </c>
      <c r="O1915" s="14">
        <f t="shared" si="184"/>
        <v>10044348.299113007</v>
      </c>
      <c r="Q1915" s="22"/>
      <c r="V1915" s="16"/>
      <c r="W1915" s="16"/>
      <c r="X1915" s="16"/>
      <c r="Z1915" s="15"/>
      <c r="AA1915" s="16"/>
      <c r="AB1915" s="3"/>
      <c r="AC1915" s="69"/>
      <c r="AD1915" s="3"/>
      <c r="AF1915" s="29"/>
      <c r="AG1915" s="30"/>
      <c r="AH1915" s="29"/>
      <c r="AI1915" s="29"/>
      <c r="AJ1915" s="31"/>
      <c r="AK1915" s="29"/>
      <c r="AL1915" s="30"/>
    </row>
    <row r="1916" spans="1:38">
      <c r="A1916" s="32">
        <v>41729</v>
      </c>
      <c r="B1916" s="9">
        <v>25</v>
      </c>
      <c r="C1916" s="33">
        <v>457.02355460000001</v>
      </c>
      <c r="D1916" s="34">
        <f t="shared" si="180"/>
        <v>35841.051034818331</v>
      </c>
      <c r="E1916" s="34">
        <v>5006860589.2054005</v>
      </c>
      <c r="F1916" s="3">
        <f>VLOOKUP(A1916,ERCOT_345kv_West_ATC!A:B,2)</f>
        <v>40.200000000000003</v>
      </c>
      <c r="G1916" s="3">
        <f>VLOOKUP(A1916,ERCOT_345kv_West_ATC!G:H,2)</f>
        <v>4.2009999999999996</v>
      </c>
      <c r="I1916" s="5">
        <f t="shared" si="181"/>
        <v>6</v>
      </c>
      <c r="J1916" s="4">
        <f t="shared" si="182"/>
        <v>144</v>
      </c>
      <c r="K1916" s="4">
        <f t="shared" si="185"/>
        <v>3600</v>
      </c>
      <c r="L1916" s="6">
        <f t="shared" si="186"/>
        <v>1645284.7965599999</v>
      </c>
      <c r="N1916" s="22">
        <f t="shared" si="183"/>
        <v>45.905037633010906</v>
      </c>
      <c r="O1916" s="14">
        <f t="shared" si="184"/>
        <v>10044348.299113007</v>
      </c>
      <c r="Q1916" s="22"/>
      <c r="V1916" s="16"/>
      <c r="W1916" s="16"/>
      <c r="X1916" s="16"/>
      <c r="Z1916" s="15"/>
      <c r="AA1916" s="16"/>
      <c r="AB1916" s="3"/>
      <c r="AC1916" s="69"/>
      <c r="AD1916" s="3"/>
      <c r="AF1916" s="29"/>
      <c r="AG1916" s="30"/>
      <c r="AH1916" s="29"/>
      <c r="AI1916" s="29"/>
      <c r="AJ1916" s="31"/>
      <c r="AK1916" s="29"/>
      <c r="AL1916" s="30"/>
    </row>
    <row r="1917" spans="1:38">
      <c r="A1917" s="32">
        <v>41730</v>
      </c>
      <c r="B1917" s="9">
        <v>25</v>
      </c>
      <c r="C1917" s="33">
        <v>479.31229070000001</v>
      </c>
      <c r="D1917" s="34">
        <f t="shared" si="180"/>
        <v>35841.051034818331</v>
      </c>
      <c r="E1917" s="34">
        <v>5006860589.2054005</v>
      </c>
      <c r="F1917" s="3">
        <f>VLOOKUP(A1917,ERCOT_345kv_West_ATC!A:B,2)</f>
        <v>39.549999999999997</v>
      </c>
      <c r="G1917" s="3">
        <f>VLOOKUP(A1917,ERCOT_345kv_West_ATC!G:H,2)</f>
        <v>4.1550000000000002</v>
      </c>
      <c r="I1917" s="5">
        <f t="shared" si="181"/>
        <v>6</v>
      </c>
      <c r="J1917" s="4">
        <f t="shared" si="182"/>
        <v>144</v>
      </c>
      <c r="K1917" s="4">
        <f t="shared" si="185"/>
        <v>3600</v>
      </c>
      <c r="L1917" s="6">
        <f t="shared" si="186"/>
        <v>1725524.24652</v>
      </c>
      <c r="N1917" s="22">
        <f t="shared" si="183"/>
        <v>48.143795918365043</v>
      </c>
      <c r="O1917" s="14">
        <f t="shared" si="184"/>
        <v>10044348.299113007</v>
      </c>
      <c r="Q1917" s="22"/>
      <c r="V1917" s="16"/>
      <c r="W1917" s="16"/>
      <c r="X1917" s="16"/>
      <c r="Z1917" s="15"/>
      <c r="AA1917" s="16"/>
      <c r="AB1917" s="3"/>
      <c r="AC1917" s="69"/>
      <c r="AD1917" s="3"/>
      <c r="AF1917" s="29"/>
      <c r="AG1917" s="30"/>
      <c r="AH1917" s="29"/>
      <c r="AI1917" s="29"/>
      <c r="AJ1917" s="31"/>
      <c r="AK1917" s="29"/>
      <c r="AL1917" s="30"/>
    </row>
    <row r="1918" spans="1:38">
      <c r="A1918" s="32">
        <v>41731</v>
      </c>
      <c r="B1918" s="9">
        <v>25</v>
      </c>
      <c r="C1918" s="33">
        <v>439.62672650000002</v>
      </c>
      <c r="D1918" s="34">
        <f t="shared" si="180"/>
        <v>35841.051034818331</v>
      </c>
      <c r="E1918" s="34">
        <v>5006860589.2054005</v>
      </c>
      <c r="F1918" s="3">
        <f>VLOOKUP(A1918,ERCOT_345kv_West_ATC!A:B,2)</f>
        <v>39.4</v>
      </c>
      <c r="G1918" s="3">
        <f>VLOOKUP(A1918,ERCOT_345kv_West_ATC!G:H,2)</f>
        <v>4.218</v>
      </c>
      <c r="I1918" s="5">
        <f t="shared" si="181"/>
        <v>6</v>
      </c>
      <c r="J1918" s="4">
        <f t="shared" si="182"/>
        <v>144</v>
      </c>
      <c r="K1918" s="4">
        <f t="shared" si="185"/>
        <v>3600</v>
      </c>
      <c r="L1918" s="6">
        <f t="shared" si="186"/>
        <v>1582656.2154000001</v>
      </c>
      <c r="N1918" s="22">
        <f t="shared" si="183"/>
        <v>44.157639625648947</v>
      </c>
      <c r="O1918" s="14">
        <f t="shared" si="184"/>
        <v>10044348.299113007</v>
      </c>
      <c r="Q1918" s="22"/>
      <c r="V1918" s="16"/>
      <c r="W1918" s="16"/>
      <c r="X1918" s="16"/>
      <c r="Z1918" s="15"/>
      <c r="AA1918" s="16"/>
      <c r="AB1918" s="3"/>
      <c r="AC1918" s="69"/>
      <c r="AD1918" s="3"/>
      <c r="AF1918" s="29"/>
      <c r="AG1918" s="30"/>
      <c r="AH1918" s="29"/>
      <c r="AI1918" s="29"/>
      <c r="AJ1918" s="31"/>
      <c r="AK1918" s="29"/>
      <c r="AL1918" s="30"/>
    </row>
    <row r="1919" spans="1:38">
      <c r="A1919" s="32">
        <v>41732</v>
      </c>
      <c r="B1919" s="9">
        <v>25</v>
      </c>
      <c r="C1919" s="33">
        <v>449.539558</v>
      </c>
      <c r="D1919" s="34">
        <f t="shared" si="180"/>
        <v>35841.051034818331</v>
      </c>
      <c r="E1919" s="34">
        <v>5006860589.2054005</v>
      </c>
      <c r="F1919" s="3">
        <f>VLOOKUP(A1919,ERCOT_345kv_West_ATC!A:B,2)</f>
        <v>39.950000000000003</v>
      </c>
      <c r="G1919" s="3">
        <f>VLOOKUP(A1919,ERCOT_345kv_West_ATC!G:H,2)</f>
        <v>4.2839999999999998</v>
      </c>
      <c r="I1919" s="5">
        <f t="shared" si="181"/>
        <v>6</v>
      </c>
      <c r="J1919" s="4">
        <f t="shared" si="182"/>
        <v>144</v>
      </c>
      <c r="K1919" s="4">
        <f t="shared" si="185"/>
        <v>3600</v>
      </c>
      <c r="L1919" s="6">
        <f t="shared" si="186"/>
        <v>1618342.4088000001</v>
      </c>
      <c r="N1919" s="22">
        <f t="shared" si="183"/>
        <v>45.153318947813133</v>
      </c>
      <c r="O1919" s="14">
        <f t="shared" si="184"/>
        <v>10044348.299113007</v>
      </c>
      <c r="Q1919" s="22"/>
      <c r="V1919" s="16"/>
      <c r="W1919" s="16"/>
      <c r="X1919" s="16"/>
      <c r="Z1919" s="15"/>
      <c r="AA1919" s="16"/>
      <c r="AB1919" s="3"/>
      <c r="AC1919" s="69"/>
      <c r="AD1919" s="3"/>
      <c r="AF1919" s="29"/>
      <c r="AG1919" s="30"/>
      <c r="AH1919" s="29"/>
      <c r="AI1919" s="29"/>
      <c r="AJ1919" s="31"/>
      <c r="AK1919" s="29"/>
      <c r="AL1919" s="30"/>
    </row>
    <row r="1920" spans="1:38">
      <c r="A1920" s="32">
        <v>41733</v>
      </c>
      <c r="B1920" s="9">
        <v>25</v>
      </c>
      <c r="C1920" s="33">
        <v>451.9005502</v>
      </c>
      <c r="D1920" s="34">
        <f t="shared" si="180"/>
        <v>35841.051034818331</v>
      </c>
      <c r="E1920" s="34">
        <v>5006860589.2054005</v>
      </c>
      <c r="F1920" s="3">
        <f>VLOOKUP(A1920,ERCOT_345kv_West_ATC!A:B,2)</f>
        <v>40.450000000000003</v>
      </c>
      <c r="G1920" s="3">
        <f>VLOOKUP(A1920,ERCOT_345kv_West_ATC!G:H,2)</f>
        <v>4.2750000000000004</v>
      </c>
      <c r="I1920" s="5">
        <f t="shared" si="181"/>
        <v>6</v>
      </c>
      <c r="J1920" s="4">
        <f t="shared" si="182"/>
        <v>144</v>
      </c>
      <c r="K1920" s="4">
        <f t="shared" si="185"/>
        <v>3600</v>
      </c>
      <c r="L1920" s="6">
        <f t="shared" si="186"/>
        <v>1626841.9807199999</v>
      </c>
      <c r="N1920" s="22">
        <f t="shared" si="183"/>
        <v>45.390465227696019</v>
      </c>
      <c r="O1920" s="14">
        <f t="shared" si="184"/>
        <v>10044348.299113007</v>
      </c>
      <c r="Q1920" s="22"/>
      <c r="V1920" s="16"/>
      <c r="W1920" s="16"/>
      <c r="X1920" s="16"/>
      <c r="Z1920" s="15"/>
      <c r="AA1920" s="16"/>
      <c r="AB1920" s="3"/>
      <c r="AC1920" s="69"/>
      <c r="AD1920" s="3"/>
      <c r="AF1920" s="29"/>
      <c r="AG1920" s="30"/>
      <c r="AH1920" s="29"/>
      <c r="AI1920" s="29"/>
      <c r="AJ1920" s="31"/>
      <c r="AK1920" s="29"/>
      <c r="AL1920" s="30"/>
    </row>
    <row r="1921" spans="1:38">
      <c r="A1921" s="32">
        <v>41734</v>
      </c>
      <c r="B1921" s="9">
        <v>25</v>
      </c>
      <c r="C1921" s="33">
        <v>463.625563</v>
      </c>
      <c r="D1921" s="34">
        <f t="shared" si="180"/>
        <v>43807.374136286904</v>
      </c>
      <c r="E1921" s="34">
        <v>6119726089.1281404</v>
      </c>
      <c r="F1921" s="3">
        <f>VLOOKUP(A1921,ERCOT_345kv_West_ATC!A:B,2)</f>
        <v>40.450000000000003</v>
      </c>
      <c r="G1921" s="3">
        <f>VLOOKUP(A1921,ERCOT_345kv_West_ATC!G:H,2)</f>
        <v>4.2750000000000004</v>
      </c>
      <c r="I1921" s="5">
        <f t="shared" si="181"/>
        <v>6</v>
      </c>
      <c r="J1921" s="4">
        <f t="shared" si="182"/>
        <v>144</v>
      </c>
      <c r="K1921" s="4">
        <f t="shared" si="185"/>
        <v>3600</v>
      </c>
      <c r="L1921" s="6">
        <f t="shared" si="186"/>
        <v>1669052.0268000001</v>
      </c>
      <c r="N1921" s="22">
        <f t="shared" si="183"/>
        <v>38.099796203431339</v>
      </c>
      <c r="O1921" s="14">
        <f t="shared" si="184"/>
        <v>8217794.5402530227</v>
      </c>
      <c r="Q1921" s="22"/>
      <c r="V1921" s="16"/>
      <c r="W1921" s="16"/>
      <c r="X1921" s="16"/>
      <c r="Z1921" s="15"/>
      <c r="AA1921" s="16"/>
      <c r="AB1921" s="3"/>
      <c r="AC1921" s="69"/>
      <c r="AD1921" s="3"/>
      <c r="AF1921" s="29"/>
      <c r="AG1921" s="30"/>
      <c r="AH1921" s="29"/>
      <c r="AI1921" s="29"/>
      <c r="AJ1921" s="31"/>
      <c r="AK1921" s="29"/>
      <c r="AL1921" s="30"/>
    </row>
    <row r="1922" spans="1:38">
      <c r="A1922" s="32">
        <v>41735</v>
      </c>
      <c r="B1922" s="9">
        <v>25</v>
      </c>
      <c r="C1922" s="33">
        <v>457.88359439999999</v>
      </c>
      <c r="D1922" s="34">
        <f t="shared" si="180"/>
        <v>43807.374136286904</v>
      </c>
      <c r="E1922" s="34">
        <v>6119726089.1281404</v>
      </c>
      <c r="F1922" s="3">
        <f>VLOOKUP(A1922,ERCOT_345kv_West_ATC!A:B,2)</f>
        <v>40.450000000000003</v>
      </c>
      <c r="G1922" s="3">
        <f>VLOOKUP(A1922,ERCOT_345kv_West_ATC!G:H,2)</f>
        <v>4.2750000000000004</v>
      </c>
      <c r="I1922" s="5">
        <f t="shared" si="181"/>
        <v>6</v>
      </c>
      <c r="J1922" s="4">
        <f t="shared" si="182"/>
        <v>144</v>
      </c>
      <c r="K1922" s="4">
        <f t="shared" si="185"/>
        <v>3600</v>
      </c>
      <c r="L1922" s="6">
        <f t="shared" si="186"/>
        <v>1648380.9398399999</v>
      </c>
      <c r="N1922" s="22">
        <f t="shared" si="183"/>
        <v>37.627933021317496</v>
      </c>
      <c r="O1922" s="14">
        <f t="shared" si="184"/>
        <v>8217794.5402530227</v>
      </c>
      <c r="Q1922" s="22"/>
      <c r="V1922" s="16"/>
      <c r="W1922" s="16"/>
      <c r="X1922" s="16"/>
      <c r="Z1922" s="15"/>
      <c r="AA1922" s="16"/>
      <c r="AB1922" s="3"/>
      <c r="AC1922" s="69"/>
      <c r="AD1922" s="3"/>
      <c r="AF1922" s="29"/>
      <c r="AG1922" s="30"/>
      <c r="AH1922" s="29"/>
      <c r="AI1922" s="29"/>
      <c r="AJ1922" s="31"/>
      <c r="AK1922" s="29"/>
      <c r="AL1922" s="30"/>
    </row>
    <row r="1923" spans="1:38">
      <c r="A1923" s="32">
        <v>41736</v>
      </c>
      <c r="B1923" s="9">
        <v>25</v>
      </c>
      <c r="C1923" s="33">
        <v>448.95518040000002</v>
      </c>
      <c r="D1923" s="34">
        <f t="shared" si="180"/>
        <v>43807.374136286904</v>
      </c>
      <c r="E1923" s="34">
        <v>6119726089.1281404</v>
      </c>
      <c r="F1923" s="3">
        <f>VLOOKUP(A1923,ERCOT_345kv_West_ATC!A:B,2)</f>
        <v>40.4</v>
      </c>
      <c r="G1923" s="3">
        <f>VLOOKUP(A1923,ERCOT_345kv_West_ATC!G:H,2)</f>
        <v>4.2919999999999998</v>
      </c>
      <c r="I1923" s="5">
        <f t="shared" si="181"/>
        <v>6</v>
      </c>
      <c r="J1923" s="4">
        <f t="shared" si="182"/>
        <v>144</v>
      </c>
      <c r="K1923" s="4">
        <f t="shared" si="185"/>
        <v>3600</v>
      </c>
      <c r="L1923" s="6">
        <f t="shared" si="186"/>
        <v>1616238.6494400001</v>
      </c>
      <c r="N1923" s="22">
        <f t="shared" si="183"/>
        <v>36.894214303094309</v>
      </c>
      <c r="O1923" s="14">
        <f t="shared" si="184"/>
        <v>8217794.5402530227</v>
      </c>
      <c r="Q1923" s="22"/>
      <c r="V1923" s="16"/>
      <c r="W1923" s="16"/>
      <c r="X1923" s="16"/>
      <c r="Z1923" s="15"/>
      <c r="AA1923" s="16"/>
      <c r="AB1923" s="3"/>
      <c r="AC1923" s="69"/>
      <c r="AD1923" s="3"/>
      <c r="AF1923" s="29"/>
      <c r="AG1923" s="30"/>
      <c r="AH1923" s="29"/>
      <c r="AI1923" s="29"/>
      <c r="AJ1923" s="31"/>
      <c r="AK1923" s="29"/>
      <c r="AL1923" s="30"/>
    </row>
    <row r="1924" spans="1:38">
      <c r="A1924" s="32">
        <v>41737</v>
      </c>
      <c r="B1924" s="9">
        <v>25</v>
      </c>
      <c r="C1924" s="33">
        <v>453.33637540000001</v>
      </c>
      <c r="D1924" s="34">
        <f t="shared" si="180"/>
        <v>43807.374136286904</v>
      </c>
      <c r="E1924" s="34">
        <v>6119726089.1281404</v>
      </c>
      <c r="F1924" s="3">
        <f>VLOOKUP(A1924,ERCOT_345kv_West_ATC!A:B,2)</f>
        <v>40.35</v>
      </c>
      <c r="G1924" s="3">
        <f>VLOOKUP(A1924,ERCOT_345kv_West_ATC!G:H,2)</f>
        <v>4.3090000000000002</v>
      </c>
      <c r="I1924" s="5">
        <f t="shared" si="181"/>
        <v>6</v>
      </c>
      <c r="J1924" s="4">
        <f t="shared" si="182"/>
        <v>144</v>
      </c>
      <c r="K1924" s="4">
        <f t="shared" si="185"/>
        <v>3600</v>
      </c>
      <c r="L1924" s="6">
        <f t="shared" si="186"/>
        <v>1632010.95144</v>
      </c>
      <c r="N1924" s="22">
        <f t="shared" si="183"/>
        <v>37.25425190660215</v>
      </c>
      <c r="O1924" s="14">
        <f t="shared" si="184"/>
        <v>8217794.5402530227</v>
      </c>
      <c r="Q1924" s="22"/>
      <c r="V1924" s="16"/>
      <c r="W1924" s="16"/>
      <c r="X1924" s="16"/>
      <c r="Z1924" s="15"/>
      <c r="AA1924" s="16"/>
      <c r="AB1924" s="3"/>
      <c r="AC1924" s="69"/>
      <c r="AD1924" s="3"/>
      <c r="AF1924" s="29"/>
      <c r="AG1924" s="30"/>
      <c r="AH1924" s="29"/>
      <c r="AI1924" s="29"/>
      <c r="AJ1924" s="31"/>
      <c r="AK1924" s="29"/>
      <c r="AL1924" s="30"/>
    </row>
    <row r="1925" spans="1:38">
      <c r="A1925" s="32">
        <v>41738</v>
      </c>
      <c r="B1925" s="9">
        <v>25</v>
      </c>
      <c r="C1925" s="33">
        <v>443.0619135</v>
      </c>
      <c r="D1925" s="34">
        <f t="shared" si="180"/>
        <v>43807.374136286904</v>
      </c>
      <c r="E1925" s="34">
        <v>6119726089.1281404</v>
      </c>
      <c r="F1925" s="3">
        <f>VLOOKUP(A1925,ERCOT_345kv_West_ATC!A:B,2)</f>
        <v>40.450000000000003</v>
      </c>
      <c r="G1925" s="3">
        <f>VLOOKUP(A1925,ERCOT_345kv_West_ATC!G:H,2)</f>
        <v>4.3259999999999996</v>
      </c>
      <c r="I1925" s="5">
        <f t="shared" si="181"/>
        <v>6</v>
      </c>
      <c r="J1925" s="4">
        <f t="shared" si="182"/>
        <v>144</v>
      </c>
      <c r="K1925" s="4">
        <f t="shared" si="185"/>
        <v>3600</v>
      </c>
      <c r="L1925" s="6">
        <f t="shared" si="186"/>
        <v>1595022.8885999999</v>
      </c>
      <c r="N1925" s="22">
        <f t="shared" si="183"/>
        <v>36.409917737543566</v>
      </c>
      <c r="O1925" s="14">
        <f t="shared" si="184"/>
        <v>8217794.5402530227</v>
      </c>
      <c r="Q1925" s="22"/>
      <c r="V1925" s="16"/>
      <c r="W1925" s="16"/>
      <c r="X1925" s="16"/>
      <c r="Z1925" s="15"/>
      <c r="AA1925" s="16"/>
      <c r="AB1925" s="3"/>
      <c r="AC1925" s="69"/>
      <c r="AD1925" s="3"/>
      <c r="AF1925" s="29"/>
      <c r="AG1925" s="30"/>
      <c r="AH1925" s="29"/>
      <c r="AI1925" s="29"/>
      <c r="AJ1925" s="31"/>
      <c r="AK1925" s="29"/>
      <c r="AL1925" s="30"/>
    </row>
    <row r="1926" spans="1:38">
      <c r="A1926" s="32">
        <v>41739</v>
      </c>
      <c r="B1926" s="9">
        <v>25</v>
      </c>
      <c r="C1926" s="33">
        <v>363.85108609999997</v>
      </c>
      <c r="D1926" s="34">
        <f t="shared" si="180"/>
        <v>43807.374136286904</v>
      </c>
      <c r="E1926" s="34">
        <v>6119726089.1281404</v>
      </c>
      <c r="F1926" s="3">
        <f>VLOOKUP(A1926,ERCOT_345kv_West_ATC!A:B,2)</f>
        <v>40.65</v>
      </c>
      <c r="G1926" s="3">
        <f>VLOOKUP(A1926,ERCOT_345kv_West_ATC!G:H,2)</f>
        <v>4.3609999999999998</v>
      </c>
      <c r="I1926" s="5">
        <f t="shared" si="181"/>
        <v>6</v>
      </c>
      <c r="J1926" s="4">
        <f t="shared" si="182"/>
        <v>144</v>
      </c>
      <c r="K1926" s="4">
        <f t="shared" si="185"/>
        <v>3600</v>
      </c>
      <c r="L1926" s="6">
        <f t="shared" si="186"/>
        <v>1309863.9099599998</v>
      </c>
      <c r="N1926" s="22">
        <f t="shared" si="183"/>
        <v>29.900534688177121</v>
      </c>
      <c r="O1926" s="14">
        <f t="shared" si="184"/>
        <v>8217794.5402530227</v>
      </c>
      <c r="Q1926" s="22"/>
      <c r="V1926" s="16"/>
      <c r="W1926" s="16"/>
      <c r="X1926" s="16"/>
      <c r="Z1926" s="15"/>
      <c r="AA1926" s="16"/>
      <c r="AB1926" s="3"/>
      <c r="AC1926" s="69"/>
      <c r="AD1926" s="3"/>
      <c r="AF1926" s="29"/>
      <c r="AG1926" s="30"/>
      <c r="AH1926" s="29"/>
      <c r="AI1926" s="29"/>
      <c r="AJ1926" s="31"/>
      <c r="AK1926" s="29"/>
      <c r="AL1926" s="30"/>
    </row>
    <row r="1927" spans="1:38">
      <c r="A1927" s="32">
        <v>41740</v>
      </c>
      <c r="B1927" s="9">
        <v>25</v>
      </c>
      <c r="C1927" s="33">
        <v>423.4131448</v>
      </c>
      <c r="D1927" s="34">
        <f t="shared" si="180"/>
        <v>43807.374136286904</v>
      </c>
      <c r="E1927" s="34">
        <v>6119726089.1281404</v>
      </c>
      <c r="F1927" s="3">
        <f>VLOOKUP(A1927,ERCOT_345kv_West_ATC!A:B,2)</f>
        <v>40.9</v>
      </c>
      <c r="G1927" s="3">
        <f>VLOOKUP(A1927,ERCOT_345kv_West_ATC!G:H,2)</f>
        <v>4.3559999999999999</v>
      </c>
      <c r="I1927" s="5">
        <f t="shared" si="181"/>
        <v>6</v>
      </c>
      <c r="J1927" s="4">
        <f t="shared" si="182"/>
        <v>144</v>
      </c>
      <c r="K1927" s="4">
        <f t="shared" si="185"/>
        <v>3600</v>
      </c>
      <c r="L1927" s="6">
        <f t="shared" si="186"/>
        <v>1524287.32128</v>
      </c>
      <c r="N1927" s="22">
        <f t="shared" si="183"/>
        <v>34.795222296088028</v>
      </c>
      <c r="O1927" s="14">
        <f t="shared" si="184"/>
        <v>8217794.5402530227</v>
      </c>
      <c r="Q1927" s="22"/>
      <c r="V1927" s="16"/>
      <c r="W1927" s="16"/>
      <c r="X1927" s="16"/>
      <c r="Z1927" s="15"/>
      <c r="AA1927" s="16"/>
      <c r="AB1927" s="3"/>
      <c r="AC1927" s="69"/>
      <c r="AD1927" s="3"/>
      <c r="AF1927" s="29"/>
      <c r="AG1927" s="30"/>
      <c r="AH1927" s="29"/>
      <c r="AI1927" s="29"/>
      <c r="AJ1927" s="31"/>
      <c r="AK1927" s="29"/>
      <c r="AL1927" s="30"/>
    </row>
    <row r="1928" spans="1:38">
      <c r="A1928" s="32">
        <v>41741</v>
      </c>
      <c r="B1928" s="9">
        <v>25</v>
      </c>
      <c r="C1928" s="33">
        <v>423.36896309999997</v>
      </c>
      <c r="D1928" s="34">
        <f t="shared" si="180"/>
        <v>43807.374136286904</v>
      </c>
      <c r="E1928" s="34">
        <v>6119726089.1281404</v>
      </c>
      <c r="F1928" s="3">
        <f>VLOOKUP(A1928,ERCOT_345kv_West_ATC!A:B,2)</f>
        <v>40.9</v>
      </c>
      <c r="G1928" s="3">
        <f>VLOOKUP(A1928,ERCOT_345kv_West_ATC!G:H,2)</f>
        <v>4.3559999999999999</v>
      </c>
      <c r="I1928" s="5">
        <f t="shared" si="181"/>
        <v>6</v>
      </c>
      <c r="J1928" s="4">
        <f t="shared" si="182"/>
        <v>144</v>
      </c>
      <c r="K1928" s="4">
        <f t="shared" si="185"/>
        <v>3600</v>
      </c>
      <c r="L1928" s="6">
        <f t="shared" si="186"/>
        <v>1524128.2671599998</v>
      </c>
      <c r="N1928" s="22">
        <f t="shared" si="183"/>
        <v>34.791591534757629</v>
      </c>
      <c r="O1928" s="14">
        <f t="shared" si="184"/>
        <v>8217794.5402530227</v>
      </c>
      <c r="Q1928" s="22"/>
      <c r="V1928" s="16"/>
      <c r="W1928" s="16"/>
      <c r="X1928" s="16"/>
      <c r="Z1928" s="15"/>
      <c r="AA1928" s="16"/>
      <c r="AB1928" s="3"/>
      <c r="AC1928" s="69"/>
      <c r="AD1928" s="3"/>
      <c r="AF1928" s="29"/>
      <c r="AG1928" s="30"/>
      <c r="AH1928" s="29"/>
      <c r="AI1928" s="29"/>
      <c r="AJ1928" s="31"/>
      <c r="AK1928" s="29"/>
      <c r="AL1928" s="30"/>
    </row>
    <row r="1929" spans="1:38">
      <c r="A1929" s="32">
        <v>41742</v>
      </c>
      <c r="B1929" s="9">
        <v>25</v>
      </c>
      <c r="C1929" s="33">
        <v>416.86460419999997</v>
      </c>
      <c r="D1929" s="34">
        <f t="shared" si="180"/>
        <v>43807.374136286904</v>
      </c>
      <c r="E1929" s="34">
        <v>6119726089.1281404</v>
      </c>
      <c r="F1929" s="3">
        <f>VLOOKUP(A1929,ERCOT_345kv_West_ATC!A:B,2)</f>
        <v>40.9</v>
      </c>
      <c r="G1929" s="3">
        <f>VLOOKUP(A1929,ERCOT_345kv_West_ATC!G:H,2)</f>
        <v>4.3559999999999999</v>
      </c>
      <c r="I1929" s="5">
        <f t="shared" si="181"/>
        <v>6</v>
      </c>
      <c r="J1929" s="4">
        <f t="shared" si="182"/>
        <v>144</v>
      </c>
      <c r="K1929" s="4">
        <f t="shared" si="185"/>
        <v>3600</v>
      </c>
      <c r="L1929" s="6">
        <f t="shared" si="186"/>
        <v>1500712.5751199999</v>
      </c>
      <c r="N1929" s="22">
        <f t="shared" si="183"/>
        <v>34.257076684194971</v>
      </c>
      <c r="O1929" s="14">
        <f t="shared" si="184"/>
        <v>8217794.5402530227</v>
      </c>
      <c r="Q1929" s="22"/>
      <c r="V1929" s="16"/>
      <c r="W1929" s="16"/>
      <c r="X1929" s="16"/>
      <c r="Z1929" s="15"/>
      <c r="AA1929" s="16"/>
      <c r="AB1929" s="3"/>
      <c r="AC1929" s="69"/>
      <c r="AD1929" s="3"/>
      <c r="AF1929" s="29"/>
      <c r="AG1929" s="30"/>
      <c r="AH1929" s="29"/>
      <c r="AI1929" s="29"/>
      <c r="AJ1929" s="31"/>
      <c r="AK1929" s="29"/>
      <c r="AL1929" s="30"/>
    </row>
    <row r="1930" spans="1:38">
      <c r="A1930" s="32">
        <v>41743</v>
      </c>
      <c r="B1930" s="9">
        <v>25</v>
      </c>
      <c r="C1930" s="33">
        <v>459.09800580000001</v>
      </c>
      <c r="D1930" s="34">
        <f t="shared" si="180"/>
        <v>43807.374136286904</v>
      </c>
      <c r="E1930" s="34">
        <v>6119726089.1281404</v>
      </c>
      <c r="F1930" s="3">
        <f>VLOOKUP(A1930,ERCOT_345kv_West_ATC!A:B,2)</f>
        <v>40.85</v>
      </c>
      <c r="G1930" s="3">
        <f>VLOOKUP(A1930,ERCOT_345kv_West_ATC!G:H,2)</f>
        <v>4.343</v>
      </c>
      <c r="I1930" s="5">
        <f t="shared" si="181"/>
        <v>6</v>
      </c>
      <c r="J1930" s="4">
        <f t="shared" si="182"/>
        <v>144</v>
      </c>
      <c r="K1930" s="4">
        <f t="shared" si="185"/>
        <v>3600</v>
      </c>
      <c r="L1930" s="6">
        <f t="shared" si="186"/>
        <v>1652752.82088</v>
      </c>
      <c r="N1930" s="22">
        <f t="shared" si="183"/>
        <v>37.727730855042907</v>
      </c>
      <c r="O1930" s="14">
        <f t="shared" si="184"/>
        <v>8217794.5402530227</v>
      </c>
      <c r="Q1930" s="22"/>
      <c r="V1930" s="16"/>
      <c r="W1930" s="16"/>
      <c r="X1930" s="16"/>
      <c r="Z1930" s="15"/>
      <c r="AA1930" s="16"/>
      <c r="AB1930" s="3"/>
      <c r="AC1930" s="69"/>
      <c r="AD1930" s="3"/>
      <c r="AF1930" s="29"/>
      <c r="AG1930" s="30"/>
      <c r="AH1930" s="29"/>
      <c r="AI1930" s="29"/>
      <c r="AJ1930" s="31"/>
      <c r="AK1930" s="29"/>
      <c r="AL1930" s="30"/>
    </row>
    <row r="1931" spans="1:38">
      <c r="A1931" s="32">
        <v>41744</v>
      </c>
      <c r="B1931" s="9">
        <v>25</v>
      </c>
      <c r="C1931" s="33">
        <v>522.29491629999995</v>
      </c>
      <c r="D1931" s="34">
        <f t="shared" si="180"/>
        <v>43807.374136286904</v>
      </c>
      <c r="E1931" s="34">
        <v>6119726089.1281404</v>
      </c>
      <c r="F1931" s="3">
        <f>VLOOKUP(A1931,ERCOT_345kv_West_ATC!A:B,2)</f>
        <v>40.75</v>
      </c>
      <c r="G1931" s="3">
        <f>VLOOKUP(A1931,ERCOT_345kv_West_ATC!G:H,2)</f>
        <v>4.3380000000000001</v>
      </c>
      <c r="I1931" s="5">
        <f t="shared" si="181"/>
        <v>6</v>
      </c>
      <c r="J1931" s="4">
        <f t="shared" si="182"/>
        <v>144</v>
      </c>
      <c r="K1931" s="4">
        <f t="shared" si="185"/>
        <v>3600</v>
      </c>
      <c r="L1931" s="6">
        <f t="shared" si="186"/>
        <v>1880261.6986799999</v>
      </c>
      <c r="N1931" s="22">
        <f t="shared" si="183"/>
        <v>42.921123115720491</v>
      </c>
      <c r="O1931" s="14">
        <f t="shared" si="184"/>
        <v>8217794.5402530227</v>
      </c>
      <c r="Q1931" s="22"/>
      <c r="V1931" s="16"/>
      <c r="W1931" s="16"/>
      <c r="X1931" s="16"/>
      <c r="Z1931" s="15"/>
      <c r="AA1931" s="16"/>
      <c r="AB1931" s="3"/>
      <c r="AC1931" s="69"/>
      <c r="AD1931" s="3"/>
      <c r="AF1931" s="29"/>
      <c r="AG1931" s="30"/>
      <c r="AH1931" s="29"/>
      <c r="AI1931" s="29"/>
      <c r="AJ1931" s="31"/>
      <c r="AK1931" s="29"/>
      <c r="AL1931" s="30"/>
    </row>
    <row r="1932" spans="1:38">
      <c r="A1932" s="32">
        <v>41745</v>
      </c>
      <c r="B1932" s="9">
        <v>25</v>
      </c>
      <c r="C1932" s="33">
        <v>527.68772100000001</v>
      </c>
      <c r="D1932" s="34">
        <f t="shared" si="180"/>
        <v>43807.374136286904</v>
      </c>
      <c r="E1932" s="34">
        <v>6119726089.1281404</v>
      </c>
      <c r="F1932" s="3">
        <f>VLOOKUP(A1932,ERCOT_345kv_West_ATC!A:B,2)</f>
        <v>40.700000000000003</v>
      </c>
      <c r="G1932" s="3">
        <f>VLOOKUP(A1932,ERCOT_345kv_West_ATC!G:H,2)</f>
        <v>4.327</v>
      </c>
      <c r="I1932" s="5">
        <f t="shared" si="181"/>
        <v>6</v>
      </c>
      <c r="J1932" s="4">
        <f t="shared" si="182"/>
        <v>144</v>
      </c>
      <c r="K1932" s="4">
        <f t="shared" si="185"/>
        <v>3600</v>
      </c>
      <c r="L1932" s="6">
        <f t="shared" si="186"/>
        <v>1899675.7956000001</v>
      </c>
      <c r="N1932" s="22">
        <f t="shared" si="183"/>
        <v>43.364292725923605</v>
      </c>
      <c r="O1932" s="14">
        <f t="shared" si="184"/>
        <v>8217794.5402530227</v>
      </c>
      <c r="Q1932" s="22"/>
      <c r="V1932" s="16"/>
      <c r="W1932" s="16"/>
      <c r="X1932" s="16"/>
      <c r="Z1932" s="15"/>
      <c r="AA1932" s="16"/>
      <c r="AB1932" s="3"/>
      <c r="AC1932" s="69"/>
      <c r="AD1932" s="3"/>
      <c r="AF1932" s="29"/>
      <c r="AG1932" s="30"/>
      <c r="AH1932" s="29"/>
      <c r="AI1932" s="29"/>
      <c r="AJ1932" s="31"/>
      <c r="AK1932" s="29"/>
      <c r="AL1932" s="30"/>
    </row>
    <row r="1933" spans="1:38">
      <c r="A1933" s="32">
        <v>41746</v>
      </c>
      <c r="B1933" s="9">
        <v>25</v>
      </c>
      <c r="C1933" s="33">
        <v>498.36667799999998</v>
      </c>
      <c r="D1933" s="34">
        <f t="shared" si="180"/>
        <v>49957.263860566825</v>
      </c>
      <c r="E1933" s="34">
        <v>6978842649.5923796</v>
      </c>
      <c r="F1933" s="3">
        <f>VLOOKUP(A1933,ERCOT_345kv_West_ATC!A:B,2)</f>
        <v>40.85</v>
      </c>
      <c r="G1933" s="3">
        <f>VLOOKUP(A1933,ERCOT_345kv_West_ATC!G:H,2)</f>
        <v>4.4080000000000004</v>
      </c>
      <c r="I1933" s="5">
        <f t="shared" si="181"/>
        <v>6</v>
      </c>
      <c r="J1933" s="4">
        <f t="shared" si="182"/>
        <v>144</v>
      </c>
      <c r="K1933" s="4">
        <f t="shared" si="185"/>
        <v>3600</v>
      </c>
      <c r="L1933" s="6">
        <f t="shared" si="186"/>
        <v>1794120.0407999998</v>
      </c>
      <c r="N1933" s="22">
        <f t="shared" si="183"/>
        <v>35.913096558039626</v>
      </c>
      <c r="O1933" s="14">
        <f t="shared" si="184"/>
        <v>7206159.2685455643</v>
      </c>
      <c r="Q1933" s="22"/>
      <c r="V1933" s="16"/>
      <c r="W1933" s="16"/>
      <c r="X1933" s="16"/>
      <c r="Z1933" s="15"/>
      <c r="AA1933" s="16"/>
      <c r="AB1933" s="3"/>
      <c r="AC1933" s="69"/>
      <c r="AD1933" s="3"/>
      <c r="AF1933" s="29"/>
      <c r="AG1933" s="30"/>
      <c r="AH1933" s="29"/>
      <c r="AI1933" s="29"/>
      <c r="AJ1933" s="31"/>
      <c r="AK1933" s="29"/>
      <c r="AL1933" s="30"/>
    </row>
    <row r="1934" spans="1:38">
      <c r="A1934" s="32">
        <v>41747</v>
      </c>
      <c r="B1934" s="9">
        <v>25</v>
      </c>
      <c r="C1934" s="33">
        <v>482.2656561</v>
      </c>
      <c r="D1934" s="34">
        <f t="shared" si="180"/>
        <v>49957.263860566825</v>
      </c>
      <c r="E1934" s="34">
        <v>6978842649.5923796</v>
      </c>
      <c r="F1934" s="3">
        <f>VLOOKUP(A1934,ERCOT_345kv_West_ATC!A:B,2)</f>
        <v>40.9</v>
      </c>
      <c r="G1934" s="3">
        <f>VLOOKUP(A1934,ERCOT_345kv_West_ATC!G:H,2)</f>
        <v>4.4080000000000004</v>
      </c>
      <c r="I1934" s="5">
        <f t="shared" si="181"/>
        <v>6</v>
      </c>
      <c r="J1934" s="4">
        <f t="shared" si="182"/>
        <v>144</v>
      </c>
      <c r="K1934" s="4">
        <f t="shared" si="185"/>
        <v>3600</v>
      </c>
      <c r="L1934" s="6">
        <f t="shared" si="186"/>
        <v>1736156.3619599999</v>
      </c>
      <c r="N1934" s="22">
        <f t="shared" si="183"/>
        <v>34.752831276062224</v>
      </c>
      <c r="O1934" s="14">
        <f t="shared" si="184"/>
        <v>7206159.2685455643</v>
      </c>
      <c r="Q1934" s="22"/>
      <c r="V1934" s="16"/>
      <c r="W1934" s="16"/>
      <c r="X1934" s="16"/>
      <c r="Z1934" s="15"/>
      <c r="AA1934" s="16"/>
      <c r="AB1934" s="3"/>
      <c r="AC1934" s="69"/>
      <c r="AD1934" s="3"/>
      <c r="AF1934" s="29"/>
      <c r="AG1934" s="30"/>
      <c r="AH1934" s="29"/>
      <c r="AI1934" s="29"/>
      <c r="AJ1934" s="31"/>
      <c r="AK1934" s="29"/>
      <c r="AL1934" s="30"/>
    </row>
    <row r="1935" spans="1:38">
      <c r="A1935" s="32">
        <v>41748</v>
      </c>
      <c r="B1935" s="9">
        <v>25</v>
      </c>
      <c r="C1935" s="33">
        <v>504.84239020000001</v>
      </c>
      <c r="D1935" s="34">
        <f t="shared" si="180"/>
        <v>49957.263860566825</v>
      </c>
      <c r="E1935" s="34">
        <v>6978842649.5923796</v>
      </c>
      <c r="F1935" s="3">
        <f>VLOOKUP(A1935,ERCOT_345kv_West_ATC!A:B,2)</f>
        <v>40.9</v>
      </c>
      <c r="G1935" s="3">
        <f>VLOOKUP(A1935,ERCOT_345kv_West_ATC!G:H,2)</f>
        <v>4.4080000000000004</v>
      </c>
      <c r="I1935" s="5">
        <f t="shared" si="181"/>
        <v>6</v>
      </c>
      <c r="J1935" s="4">
        <f t="shared" si="182"/>
        <v>144</v>
      </c>
      <c r="K1935" s="4">
        <f t="shared" si="185"/>
        <v>3600</v>
      </c>
      <c r="L1935" s="6">
        <f t="shared" si="186"/>
        <v>1817432.6047199999</v>
      </c>
      <c r="N1935" s="22">
        <f t="shared" si="183"/>
        <v>36.379746692944266</v>
      </c>
      <c r="O1935" s="14">
        <f t="shared" si="184"/>
        <v>7206159.2685455643</v>
      </c>
      <c r="Q1935" s="22"/>
      <c r="V1935" s="16"/>
      <c r="W1935" s="16"/>
      <c r="X1935" s="16"/>
      <c r="Z1935" s="15"/>
      <c r="AA1935" s="16"/>
      <c r="AB1935" s="3"/>
      <c r="AC1935" s="69"/>
      <c r="AD1935" s="3"/>
      <c r="AF1935" s="29"/>
      <c r="AG1935" s="30"/>
      <c r="AH1935" s="29"/>
      <c r="AI1935" s="29"/>
      <c r="AJ1935" s="31"/>
      <c r="AK1935" s="29"/>
      <c r="AL1935" s="30"/>
    </row>
    <row r="1936" spans="1:38">
      <c r="A1936" s="32">
        <v>41749</v>
      </c>
      <c r="B1936" s="9">
        <v>25</v>
      </c>
      <c r="C1936" s="33">
        <v>500.39539339999999</v>
      </c>
      <c r="D1936" s="34">
        <f t="shared" si="180"/>
        <v>49957.263860566825</v>
      </c>
      <c r="E1936" s="34">
        <v>6978842649.5923796</v>
      </c>
      <c r="F1936" s="3">
        <f>VLOOKUP(A1936,ERCOT_345kv_West_ATC!A:B,2)</f>
        <v>40.9</v>
      </c>
      <c r="G1936" s="3">
        <f>VLOOKUP(A1936,ERCOT_345kv_West_ATC!G:H,2)</f>
        <v>4.4080000000000004</v>
      </c>
      <c r="I1936" s="5">
        <f t="shared" si="181"/>
        <v>6</v>
      </c>
      <c r="J1936" s="4">
        <f t="shared" si="182"/>
        <v>144</v>
      </c>
      <c r="K1936" s="4">
        <f t="shared" si="185"/>
        <v>3600</v>
      </c>
      <c r="L1936" s="6">
        <f t="shared" si="186"/>
        <v>1801423.4162399999</v>
      </c>
      <c r="N1936" s="22">
        <f t="shared" si="183"/>
        <v>36.059289020869137</v>
      </c>
      <c r="O1936" s="14">
        <f t="shared" si="184"/>
        <v>7206159.2685455643</v>
      </c>
      <c r="Q1936" s="22"/>
      <c r="V1936" s="16"/>
      <c r="W1936" s="16"/>
      <c r="X1936" s="16"/>
      <c r="Z1936" s="15"/>
      <c r="AA1936" s="16"/>
      <c r="AB1936" s="3"/>
      <c r="AC1936" s="69"/>
      <c r="AD1936" s="3"/>
      <c r="AF1936" s="29"/>
      <c r="AG1936" s="30"/>
      <c r="AH1936" s="29"/>
      <c r="AI1936" s="29"/>
      <c r="AJ1936" s="31"/>
      <c r="AK1936" s="29"/>
      <c r="AL1936" s="30"/>
    </row>
    <row r="1937" spans="1:38">
      <c r="A1937" s="32">
        <v>41750</v>
      </c>
      <c r="B1937" s="9">
        <v>25</v>
      </c>
      <c r="C1937" s="33">
        <v>497.25187920000002</v>
      </c>
      <c r="D1937" s="34">
        <f t="shared" si="180"/>
        <v>49957.263860566825</v>
      </c>
      <c r="E1937" s="34">
        <v>6978842649.5923796</v>
      </c>
      <c r="F1937" s="3">
        <f>VLOOKUP(A1937,ERCOT_345kv_West_ATC!A:B,2)</f>
        <v>41.35</v>
      </c>
      <c r="G1937" s="3">
        <f>VLOOKUP(A1937,ERCOT_345kv_West_ATC!G:H,2)</f>
        <v>4.3869999999999996</v>
      </c>
      <c r="I1937" s="5">
        <f t="shared" si="181"/>
        <v>6</v>
      </c>
      <c r="J1937" s="4">
        <f t="shared" si="182"/>
        <v>144</v>
      </c>
      <c r="K1937" s="4">
        <f t="shared" si="185"/>
        <v>3600</v>
      </c>
      <c r="L1937" s="6">
        <f t="shared" si="186"/>
        <v>1790106.7651200001</v>
      </c>
      <c r="N1937" s="22">
        <f t="shared" si="183"/>
        <v>35.832762380987795</v>
      </c>
      <c r="O1937" s="14">
        <f t="shared" si="184"/>
        <v>7206159.2685455643</v>
      </c>
      <c r="Q1937" s="22"/>
      <c r="V1937" s="16"/>
      <c r="W1937" s="16"/>
      <c r="X1937" s="16"/>
      <c r="Z1937" s="15"/>
      <c r="AA1937" s="16"/>
      <c r="AB1937" s="3"/>
      <c r="AC1937" s="69"/>
      <c r="AD1937" s="3"/>
      <c r="AF1937" s="29"/>
      <c r="AG1937" s="30"/>
      <c r="AH1937" s="29"/>
      <c r="AI1937" s="29"/>
      <c r="AJ1937" s="31"/>
      <c r="AK1937" s="29"/>
      <c r="AL1937" s="30"/>
    </row>
    <row r="1938" spans="1:38">
      <c r="A1938" s="32">
        <v>41751</v>
      </c>
      <c r="B1938" s="9">
        <v>25</v>
      </c>
      <c r="C1938" s="33">
        <v>489.9928099</v>
      </c>
      <c r="D1938" s="34">
        <f t="shared" si="180"/>
        <v>49957.263860566825</v>
      </c>
      <c r="E1938" s="34">
        <v>6978842649.5923796</v>
      </c>
      <c r="F1938" s="3">
        <f>VLOOKUP(A1938,ERCOT_345kv_West_ATC!A:B,2)</f>
        <v>41.2</v>
      </c>
      <c r="G1938" s="3">
        <f>VLOOKUP(A1938,ERCOT_345kv_West_ATC!G:H,2)</f>
        <v>4.4169999999999998</v>
      </c>
      <c r="I1938" s="5">
        <f t="shared" si="181"/>
        <v>6</v>
      </c>
      <c r="J1938" s="4">
        <f t="shared" si="182"/>
        <v>144</v>
      </c>
      <c r="K1938" s="4">
        <f t="shared" si="185"/>
        <v>3600</v>
      </c>
      <c r="L1938" s="6">
        <f t="shared" si="186"/>
        <v>1763974.11564</v>
      </c>
      <c r="N1938" s="22">
        <f t="shared" si="183"/>
        <v>35.309662285815698</v>
      </c>
      <c r="O1938" s="14">
        <f t="shared" si="184"/>
        <v>7206159.2685455643</v>
      </c>
      <c r="Q1938" s="22"/>
      <c r="V1938" s="16"/>
      <c r="W1938" s="16"/>
      <c r="X1938" s="16"/>
      <c r="Z1938" s="15"/>
      <c r="AA1938" s="16"/>
      <c r="AB1938" s="3"/>
      <c r="AC1938" s="69"/>
      <c r="AD1938" s="3"/>
      <c r="AF1938" s="29"/>
      <c r="AG1938" s="30"/>
      <c r="AH1938" s="29"/>
      <c r="AI1938" s="29"/>
      <c r="AJ1938" s="31"/>
      <c r="AK1938" s="29"/>
      <c r="AL1938" s="30"/>
    </row>
    <row r="1939" spans="1:38">
      <c r="A1939" s="32">
        <v>41752</v>
      </c>
      <c r="B1939" s="9">
        <v>25</v>
      </c>
      <c r="C1939" s="33">
        <v>492</v>
      </c>
      <c r="D1939" s="34">
        <f t="shared" si="180"/>
        <v>49957.263860566825</v>
      </c>
      <c r="E1939" s="34">
        <v>6978842649.5923796</v>
      </c>
      <c r="F1939" s="3">
        <f>VLOOKUP(A1939,ERCOT_345kv_West_ATC!A:B,2)</f>
        <v>41.6</v>
      </c>
      <c r="G1939" s="3">
        <f>VLOOKUP(A1939,ERCOT_345kv_West_ATC!G:H,2)</f>
        <v>4.3970000000000002</v>
      </c>
      <c r="I1939" s="5">
        <f t="shared" si="181"/>
        <v>6</v>
      </c>
      <c r="J1939" s="4">
        <f t="shared" si="182"/>
        <v>144</v>
      </c>
      <c r="K1939" s="4">
        <f t="shared" si="185"/>
        <v>3600</v>
      </c>
      <c r="L1939" s="6">
        <f t="shared" si="186"/>
        <v>1771200</v>
      </c>
      <c r="N1939" s="22">
        <f t="shared" si="183"/>
        <v>35.454303601244177</v>
      </c>
      <c r="O1939" s="14">
        <f t="shared" si="184"/>
        <v>7206159.2685455643</v>
      </c>
      <c r="Q1939" s="22"/>
      <c r="V1939" s="16"/>
      <c r="W1939" s="16"/>
      <c r="X1939" s="16"/>
      <c r="Z1939" s="15"/>
      <c r="AA1939" s="16"/>
      <c r="AB1939" s="3"/>
      <c r="AC1939" s="69"/>
      <c r="AD1939" s="3"/>
      <c r="AF1939" s="29"/>
      <c r="AG1939" s="30"/>
      <c r="AH1939" s="29"/>
      <c r="AI1939" s="29"/>
      <c r="AJ1939" s="31"/>
      <c r="AK1939" s="29"/>
      <c r="AL1939" s="30"/>
    </row>
    <row r="1940" spans="1:38">
      <c r="A1940" s="32">
        <v>41753</v>
      </c>
      <c r="B1940" s="9">
        <v>25</v>
      </c>
      <c r="C1940" s="33">
        <v>502.22095259999998</v>
      </c>
      <c r="D1940" s="34">
        <f t="shared" si="180"/>
        <v>49957.263860566825</v>
      </c>
      <c r="E1940" s="34">
        <v>6978842649.5923796</v>
      </c>
      <c r="F1940" s="3">
        <f>VLOOKUP(A1940,ERCOT_345kv_West_ATC!A:B,2)</f>
        <v>41.4</v>
      </c>
      <c r="G1940" s="3">
        <f>VLOOKUP(A1940,ERCOT_345kv_West_ATC!G:H,2)</f>
        <v>4.3810000000000002</v>
      </c>
      <c r="I1940" s="5">
        <f t="shared" si="181"/>
        <v>6</v>
      </c>
      <c r="J1940" s="4">
        <f t="shared" si="182"/>
        <v>144</v>
      </c>
      <c r="K1940" s="4">
        <f t="shared" si="185"/>
        <v>3600</v>
      </c>
      <c r="L1940" s="6">
        <f t="shared" si="186"/>
        <v>1807995.42936</v>
      </c>
      <c r="N1940" s="22">
        <f t="shared" si="183"/>
        <v>36.190841724362727</v>
      </c>
      <c r="O1940" s="14">
        <f t="shared" si="184"/>
        <v>7206159.2685455643</v>
      </c>
      <c r="Q1940" s="22"/>
      <c r="V1940" s="16"/>
      <c r="W1940" s="16"/>
      <c r="X1940" s="16"/>
      <c r="Z1940" s="15"/>
      <c r="AA1940" s="16"/>
      <c r="AB1940" s="3"/>
      <c r="AC1940" s="69"/>
      <c r="AD1940" s="3"/>
      <c r="AF1940" s="29"/>
      <c r="AG1940" s="30"/>
      <c r="AH1940" s="29"/>
      <c r="AI1940" s="29"/>
      <c r="AJ1940" s="31"/>
      <c r="AK1940" s="29"/>
      <c r="AL1940" s="30"/>
    </row>
    <row r="1941" spans="1:38">
      <c r="A1941" s="32">
        <v>41754</v>
      </c>
      <c r="B1941" s="9">
        <v>25</v>
      </c>
      <c r="C1941" s="33">
        <v>466.8868516</v>
      </c>
      <c r="D1941" s="34">
        <f t="shared" si="180"/>
        <v>49957.263860566825</v>
      </c>
      <c r="E1941" s="34">
        <v>6978842649.5923796</v>
      </c>
      <c r="F1941" s="3">
        <f>VLOOKUP(A1941,ERCOT_345kv_West_ATC!A:B,2)</f>
        <v>41.25</v>
      </c>
      <c r="G1941" s="3">
        <f>VLOOKUP(A1941,ERCOT_345kv_West_ATC!G:H,2)</f>
        <v>4.3520000000000003</v>
      </c>
      <c r="I1941" s="5">
        <f t="shared" si="181"/>
        <v>6</v>
      </c>
      <c r="J1941" s="4">
        <f t="shared" si="182"/>
        <v>144</v>
      </c>
      <c r="K1941" s="4">
        <f t="shared" si="185"/>
        <v>3600</v>
      </c>
      <c r="L1941" s="6">
        <f t="shared" si="186"/>
        <v>1680792.66576</v>
      </c>
      <c r="N1941" s="22">
        <f t="shared" si="183"/>
        <v>33.644610130193975</v>
      </c>
      <c r="O1941" s="14">
        <f t="shared" si="184"/>
        <v>7206159.2685455643</v>
      </c>
      <c r="Q1941" s="22"/>
      <c r="V1941" s="16"/>
      <c r="W1941" s="16"/>
      <c r="X1941" s="16"/>
      <c r="Z1941" s="15"/>
      <c r="AA1941" s="16"/>
      <c r="AB1941" s="3"/>
      <c r="AC1941" s="69"/>
      <c r="AD1941" s="3"/>
      <c r="AF1941" s="29"/>
      <c r="AG1941" s="30"/>
      <c r="AH1941" s="29"/>
      <c r="AI1941" s="29"/>
      <c r="AJ1941" s="31"/>
      <c r="AK1941" s="29"/>
      <c r="AL1941" s="30"/>
    </row>
    <row r="1942" spans="1:38">
      <c r="A1942" s="32">
        <v>41755</v>
      </c>
      <c r="B1942" s="9">
        <v>25</v>
      </c>
      <c r="C1942" s="33">
        <v>461.04532599999999</v>
      </c>
      <c r="D1942" s="34">
        <f t="shared" si="180"/>
        <v>49957.263860566825</v>
      </c>
      <c r="E1942" s="34">
        <v>6978842649.5923796</v>
      </c>
      <c r="F1942" s="3">
        <f>VLOOKUP(A1942,ERCOT_345kv_West_ATC!A:B,2)</f>
        <v>41.25</v>
      </c>
      <c r="G1942" s="3">
        <f>VLOOKUP(A1942,ERCOT_345kv_West_ATC!G:H,2)</f>
        <v>4.3520000000000003</v>
      </c>
      <c r="I1942" s="5">
        <f t="shared" si="181"/>
        <v>6</v>
      </c>
      <c r="J1942" s="4">
        <f t="shared" si="182"/>
        <v>144</v>
      </c>
      <c r="K1942" s="4">
        <f t="shared" si="185"/>
        <v>3600</v>
      </c>
      <c r="L1942" s="6">
        <f t="shared" si="186"/>
        <v>1659763.1735999999</v>
      </c>
      <c r="N1942" s="22">
        <f t="shared" si="183"/>
        <v>33.223660491745107</v>
      </c>
      <c r="O1942" s="14">
        <f t="shared" si="184"/>
        <v>7206159.2685455643</v>
      </c>
      <c r="Q1942" s="22"/>
      <c r="V1942" s="16"/>
      <c r="W1942" s="16"/>
      <c r="X1942" s="16"/>
      <c r="Z1942" s="15"/>
      <c r="AA1942" s="16"/>
      <c r="AB1942" s="3"/>
      <c r="AC1942" s="69"/>
      <c r="AD1942" s="3"/>
      <c r="AF1942" s="29"/>
      <c r="AG1942" s="30"/>
      <c r="AH1942" s="29"/>
      <c r="AI1942" s="29"/>
      <c r="AJ1942" s="31"/>
      <c r="AK1942" s="29"/>
      <c r="AL1942" s="30"/>
    </row>
    <row r="1943" spans="1:38">
      <c r="A1943" s="32">
        <v>41756</v>
      </c>
      <c r="B1943" s="9">
        <v>25</v>
      </c>
      <c r="C1943" s="33">
        <v>434.37476800000002</v>
      </c>
      <c r="D1943" s="34">
        <f t="shared" si="180"/>
        <v>49957.263860566825</v>
      </c>
      <c r="E1943" s="34">
        <v>6978842649.5923796</v>
      </c>
      <c r="F1943" s="3">
        <f>VLOOKUP(A1943,ERCOT_345kv_West_ATC!A:B,2)</f>
        <v>41.25</v>
      </c>
      <c r="G1943" s="3">
        <f>VLOOKUP(A1943,ERCOT_345kv_West_ATC!G:H,2)</f>
        <v>4.3520000000000003</v>
      </c>
      <c r="I1943" s="5">
        <f t="shared" si="181"/>
        <v>6</v>
      </c>
      <c r="J1943" s="4">
        <f t="shared" si="182"/>
        <v>144</v>
      </c>
      <c r="K1943" s="4">
        <f t="shared" si="185"/>
        <v>3600</v>
      </c>
      <c r="L1943" s="6">
        <f t="shared" si="186"/>
        <v>1563749.1648000001</v>
      </c>
      <c r="N1943" s="22">
        <f t="shared" si="183"/>
        <v>31.301737604455298</v>
      </c>
      <c r="O1943" s="14">
        <f t="shared" si="184"/>
        <v>7206159.2685455643</v>
      </c>
      <c r="Q1943" s="22"/>
      <c r="V1943" s="16"/>
      <c r="W1943" s="16"/>
      <c r="X1943" s="16"/>
      <c r="Z1943" s="15"/>
      <c r="AA1943" s="16"/>
      <c r="AB1943" s="3"/>
      <c r="AC1943" s="69"/>
      <c r="AD1943" s="3"/>
      <c r="AF1943" s="29"/>
      <c r="AG1943" s="30"/>
      <c r="AH1943" s="29"/>
      <c r="AI1943" s="29"/>
      <c r="AJ1943" s="31"/>
      <c r="AK1943" s="29"/>
      <c r="AL1943" s="30"/>
    </row>
    <row r="1944" spans="1:38">
      <c r="A1944" s="32">
        <v>41757</v>
      </c>
      <c r="B1944" s="9">
        <v>25</v>
      </c>
      <c r="C1944" s="33">
        <v>442.82037400000002</v>
      </c>
      <c r="D1944" s="34">
        <f t="shared" si="180"/>
        <v>49957.263860566825</v>
      </c>
      <c r="E1944" s="34">
        <v>6978842649.5923796</v>
      </c>
      <c r="F1944" s="3">
        <f>VLOOKUP(A1944,ERCOT_345kv_West_ATC!A:B,2)</f>
        <v>41.15</v>
      </c>
      <c r="G1944" s="3">
        <f>VLOOKUP(A1944,ERCOT_345kv_West_ATC!G:H,2)</f>
        <v>4.4130000000000003</v>
      </c>
      <c r="I1944" s="5">
        <f t="shared" si="181"/>
        <v>6</v>
      </c>
      <c r="J1944" s="4">
        <f t="shared" si="182"/>
        <v>144</v>
      </c>
      <c r="K1944" s="4">
        <f t="shared" si="185"/>
        <v>3600</v>
      </c>
      <c r="L1944" s="6">
        <f t="shared" si="186"/>
        <v>1594153.3464000002</v>
      </c>
      <c r="N1944" s="22">
        <f t="shared" si="183"/>
        <v>31.910341424009136</v>
      </c>
      <c r="O1944" s="14">
        <f t="shared" si="184"/>
        <v>7206159.2685455643</v>
      </c>
      <c r="Q1944" s="22"/>
      <c r="V1944" s="16"/>
      <c r="W1944" s="16"/>
      <c r="X1944" s="16"/>
      <c r="Z1944" s="15"/>
      <c r="AA1944" s="16"/>
      <c r="AB1944" s="3"/>
      <c r="AC1944" s="69"/>
      <c r="AD1944" s="3"/>
      <c r="AF1944" s="29"/>
      <c r="AG1944" s="30"/>
      <c r="AH1944" s="29"/>
      <c r="AI1944" s="29"/>
      <c r="AJ1944" s="31"/>
      <c r="AK1944" s="29"/>
      <c r="AL1944" s="30"/>
    </row>
    <row r="1945" spans="1:38">
      <c r="A1945" s="32">
        <v>41758</v>
      </c>
      <c r="B1945" s="9">
        <v>25</v>
      </c>
      <c r="C1945" s="33">
        <v>448</v>
      </c>
      <c r="D1945" s="34">
        <f t="shared" si="180"/>
        <v>57273.347527697013</v>
      </c>
      <c r="E1945" s="34">
        <v>8000872135.9681597</v>
      </c>
      <c r="F1945" s="3">
        <f>VLOOKUP(A1945,ERCOT_345kv_West_ATC!A:B,2)</f>
        <v>41.75</v>
      </c>
      <c r="G1945" s="3">
        <f>VLOOKUP(A1945,ERCOT_345kv_West_ATC!G:H,2)</f>
        <v>4.4320000000000004</v>
      </c>
      <c r="I1945" s="5">
        <f t="shared" si="181"/>
        <v>6</v>
      </c>
      <c r="J1945" s="4">
        <f t="shared" si="182"/>
        <v>144</v>
      </c>
      <c r="K1945" s="4">
        <f t="shared" si="185"/>
        <v>3600</v>
      </c>
      <c r="L1945" s="6">
        <f t="shared" si="186"/>
        <v>1612800</v>
      </c>
      <c r="N1945" s="22">
        <f t="shared" si="183"/>
        <v>28.159695034763956</v>
      </c>
      <c r="O1945" s="14">
        <f t="shared" si="184"/>
        <v>6285646.2131169541</v>
      </c>
      <c r="Q1945" s="22"/>
      <c r="V1945" s="16"/>
      <c r="W1945" s="16"/>
      <c r="X1945" s="16"/>
      <c r="Z1945" s="15"/>
      <c r="AA1945" s="16"/>
      <c r="AB1945" s="3"/>
      <c r="AC1945" s="69"/>
      <c r="AD1945" s="3"/>
      <c r="AF1945" s="29"/>
      <c r="AG1945" s="30"/>
      <c r="AH1945" s="29"/>
      <c r="AI1945" s="29"/>
      <c r="AJ1945" s="31"/>
      <c r="AK1945" s="29"/>
      <c r="AL1945" s="30"/>
    </row>
    <row r="1946" spans="1:38">
      <c r="A1946" s="32">
        <v>41759</v>
      </c>
      <c r="B1946" s="9">
        <v>25</v>
      </c>
      <c r="C1946" s="33">
        <v>448.89942000000002</v>
      </c>
      <c r="D1946" s="34">
        <f t="shared" si="180"/>
        <v>57273.347527697013</v>
      </c>
      <c r="E1946" s="34">
        <v>8000872135.9681597</v>
      </c>
      <c r="F1946" s="3">
        <f>VLOOKUP(A1946,ERCOT_345kv_West_ATC!A:B,2)</f>
        <v>41.9</v>
      </c>
      <c r="G1946" s="3">
        <f>VLOOKUP(A1946,ERCOT_345kv_West_ATC!G:H,2)</f>
        <v>4.4189999999999996</v>
      </c>
      <c r="I1946" s="5">
        <f t="shared" si="181"/>
        <v>6</v>
      </c>
      <c r="J1946" s="4">
        <f t="shared" si="182"/>
        <v>144</v>
      </c>
      <c r="K1946" s="4">
        <f t="shared" si="185"/>
        <v>3600</v>
      </c>
      <c r="L1946" s="6">
        <f t="shared" si="186"/>
        <v>1616037.912</v>
      </c>
      <c r="N1946" s="22">
        <f t="shared" si="183"/>
        <v>28.216229393933972</v>
      </c>
      <c r="O1946" s="14">
        <f t="shared" si="184"/>
        <v>6285646.2131169541</v>
      </c>
      <c r="Q1946" s="22"/>
      <c r="V1946" s="16"/>
      <c r="W1946" s="16"/>
      <c r="X1946" s="16"/>
      <c r="Z1946" s="15"/>
      <c r="AA1946" s="16"/>
      <c r="AB1946" s="3"/>
      <c r="AC1946" s="69"/>
      <c r="AD1946" s="3"/>
      <c r="AF1946" s="29"/>
      <c r="AG1946" s="30"/>
      <c r="AH1946" s="29"/>
      <c r="AI1946" s="29"/>
      <c r="AJ1946" s="31"/>
      <c r="AK1946" s="29"/>
      <c r="AL1946" s="30"/>
    </row>
    <row r="1947" spans="1:38">
      <c r="A1947" s="32">
        <v>41760</v>
      </c>
      <c r="B1947" s="9">
        <v>25</v>
      </c>
      <c r="C1947" s="33">
        <v>460.70126199999999</v>
      </c>
      <c r="D1947" s="34">
        <f t="shared" si="180"/>
        <v>57273.347527697013</v>
      </c>
      <c r="E1947" s="34">
        <v>8000872135.9681597</v>
      </c>
      <c r="F1947" s="3">
        <f>VLOOKUP(A1947,ERCOT_345kv_West_ATC!A:B,2)</f>
        <v>41.9</v>
      </c>
      <c r="G1947" s="3">
        <f>VLOOKUP(A1947,ERCOT_345kv_West_ATC!G:H,2)</f>
        <v>4.3920000000000003</v>
      </c>
      <c r="I1947" s="5">
        <f t="shared" si="181"/>
        <v>6</v>
      </c>
      <c r="J1947" s="4">
        <f t="shared" si="182"/>
        <v>144</v>
      </c>
      <c r="K1947" s="4">
        <f t="shared" si="185"/>
        <v>3600</v>
      </c>
      <c r="L1947" s="6">
        <f t="shared" si="186"/>
        <v>1658524.5432</v>
      </c>
      <c r="N1947" s="22">
        <f t="shared" si="183"/>
        <v>28.958051428685017</v>
      </c>
      <c r="O1947" s="14">
        <f t="shared" si="184"/>
        <v>6285646.2131169541</v>
      </c>
      <c r="Q1947" s="22"/>
      <c r="V1947" s="16"/>
      <c r="W1947" s="16"/>
      <c r="X1947" s="16"/>
      <c r="Z1947" s="15"/>
      <c r="AA1947" s="16"/>
      <c r="AB1947" s="3"/>
      <c r="AC1947" s="69"/>
      <c r="AD1947" s="3"/>
      <c r="AF1947" s="29"/>
      <c r="AG1947" s="30"/>
      <c r="AH1947" s="29"/>
      <c r="AI1947" s="29"/>
      <c r="AJ1947" s="31"/>
      <c r="AK1947" s="29"/>
      <c r="AL1947" s="30"/>
    </row>
    <row r="1948" spans="1:38">
      <c r="A1948" s="32">
        <v>41761</v>
      </c>
      <c r="B1948" s="9">
        <v>25</v>
      </c>
      <c r="C1948" s="33">
        <v>454.35562379999999</v>
      </c>
      <c r="D1948" s="34">
        <f t="shared" si="180"/>
        <v>57273.347527697013</v>
      </c>
      <c r="E1948" s="34">
        <v>8000872135.9681597</v>
      </c>
      <c r="F1948" s="3">
        <f>VLOOKUP(A1948,ERCOT_345kv_West_ATC!A:B,2)</f>
        <v>41.7</v>
      </c>
      <c r="G1948" s="3">
        <f>VLOOKUP(A1948,ERCOT_345kv_West_ATC!G:H,2)</f>
        <v>4.3879999999999999</v>
      </c>
      <c r="I1948" s="5">
        <f t="shared" si="181"/>
        <v>6</v>
      </c>
      <c r="J1948" s="4">
        <f t="shared" si="182"/>
        <v>144</v>
      </c>
      <c r="K1948" s="4">
        <f t="shared" si="185"/>
        <v>3600</v>
      </c>
      <c r="L1948" s="6">
        <f t="shared" si="186"/>
        <v>1635680.2456799999</v>
      </c>
      <c r="N1948" s="22">
        <f t="shared" si="183"/>
        <v>28.559187061468613</v>
      </c>
      <c r="O1948" s="14">
        <f t="shared" si="184"/>
        <v>6285646.2131169541</v>
      </c>
      <c r="Q1948" s="22"/>
      <c r="V1948" s="16"/>
      <c r="W1948" s="16"/>
      <c r="X1948" s="16"/>
      <c r="Z1948" s="15"/>
      <c r="AA1948" s="16"/>
      <c r="AB1948" s="3"/>
      <c r="AC1948" s="69"/>
      <c r="AD1948" s="3"/>
      <c r="AF1948" s="29"/>
      <c r="AG1948" s="30"/>
      <c r="AH1948" s="29"/>
      <c r="AI1948" s="29"/>
      <c r="AJ1948" s="31"/>
      <c r="AK1948" s="29"/>
      <c r="AL1948" s="30"/>
    </row>
    <row r="1949" spans="1:38">
      <c r="A1949" s="32">
        <v>41762</v>
      </c>
      <c r="B1949" s="9">
        <v>25</v>
      </c>
      <c r="C1949" s="33">
        <v>439.8720768</v>
      </c>
      <c r="D1949" s="34">
        <f t="shared" si="180"/>
        <v>57273.347527697013</v>
      </c>
      <c r="E1949" s="34">
        <v>8000872135.9681597</v>
      </c>
      <c r="F1949" s="3">
        <f>VLOOKUP(A1949,ERCOT_345kv_West_ATC!A:B,2)</f>
        <v>41.7</v>
      </c>
      <c r="G1949" s="3">
        <f>VLOOKUP(A1949,ERCOT_345kv_West_ATC!G:H,2)</f>
        <v>4.3879999999999999</v>
      </c>
      <c r="I1949" s="5">
        <f t="shared" si="181"/>
        <v>6</v>
      </c>
      <c r="J1949" s="4">
        <f t="shared" si="182"/>
        <v>144</v>
      </c>
      <c r="K1949" s="4">
        <f t="shared" si="185"/>
        <v>3600</v>
      </c>
      <c r="L1949" s="6">
        <f t="shared" si="186"/>
        <v>1583539.47648</v>
      </c>
      <c r="N1949" s="22">
        <f t="shared" si="183"/>
        <v>27.648802537938099</v>
      </c>
      <c r="O1949" s="14">
        <f t="shared" si="184"/>
        <v>6285646.2131169541</v>
      </c>
      <c r="Q1949" s="22"/>
      <c r="V1949" s="16"/>
      <c r="W1949" s="16"/>
      <c r="X1949" s="16"/>
      <c r="Z1949" s="15"/>
      <c r="AA1949" s="16"/>
      <c r="AB1949" s="3"/>
      <c r="AC1949" s="69"/>
      <c r="AD1949" s="3"/>
      <c r="AF1949" s="29"/>
      <c r="AG1949" s="30"/>
      <c r="AH1949" s="29"/>
      <c r="AI1949" s="29"/>
      <c r="AJ1949" s="31"/>
      <c r="AK1949" s="29"/>
      <c r="AL1949" s="30"/>
    </row>
    <row r="1950" spans="1:38">
      <c r="A1950" s="32">
        <v>41763</v>
      </c>
      <c r="B1950" s="9">
        <v>25</v>
      </c>
      <c r="C1950" s="33">
        <v>437.93306039999999</v>
      </c>
      <c r="D1950" s="34">
        <f t="shared" si="180"/>
        <v>57273.347527697013</v>
      </c>
      <c r="E1950" s="34">
        <v>8000872135.9681597</v>
      </c>
      <c r="F1950" s="3">
        <f>VLOOKUP(A1950,ERCOT_345kv_West_ATC!A:B,2)</f>
        <v>41.7</v>
      </c>
      <c r="G1950" s="3">
        <f>VLOOKUP(A1950,ERCOT_345kv_West_ATC!G:H,2)</f>
        <v>4.3879999999999999</v>
      </c>
      <c r="I1950" s="5">
        <f t="shared" si="181"/>
        <v>6</v>
      </c>
      <c r="J1950" s="4">
        <f t="shared" si="182"/>
        <v>144</v>
      </c>
      <c r="K1950" s="4">
        <f t="shared" si="185"/>
        <v>3600</v>
      </c>
      <c r="L1950" s="6">
        <f t="shared" si="186"/>
        <v>1576559.0174399999</v>
      </c>
      <c r="N1950" s="22">
        <f t="shared" si="183"/>
        <v>27.526922827019781</v>
      </c>
      <c r="O1950" s="14">
        <f t="shared" si="184"/>
        <v>6285646.2131169541</v>
      </c>
      <c r="Q1950" s="22"/>
      <c r="V1950" s="16"/>
      <c r="W1950" s="16"/>
      <c r="X1950" s="16"/>
      <c r="Z1950" s="15"/>
      <c r="AA1950" s="16"/>
      <c r="AB1950" s="3"/>
      <c r="AC1950" s="69"/>
      <c r="AD1950" s="3"/>
      <c r="AF1950" s="29"/>
      <c r="AG1950" s="30"/>
      <c r="AH1950" s="29"/>
      <c r="AI1950" s="29"/>
      <c r="AJ1950" s="31"/>
      <c r="AK1950" s="29"/>
      <c r="AL1950" s="30"/>
    </row>
    <row r="1951" spans="1:38">
      <c r="A1951" s="32">
        <v>41764</v>
      </c>
      <c r="B1951" s="9">
        <v>25</v>
      </c>
      <c r="C1951" s="33">
        <v>433</v>
      </c>
      <c r="D1951" s="34">
        <f t="shared" si="180"/>
        <v>57273.347527697013</v>
      </c>
      <c r="E1951" s="34">
        <v>8000872135.9681597</v>
      </c>
      <c r="F1951" s="3">
        <f>VLOOKUP(A1951,ERCOT_345kv_West_ATC!A:B,2)</f>
        <v>41.65</v>
      </c>
      <c r="G1951" s="3">
        <f>VLOOKUP(A1951,ERCOT_345kv_West_ATC!G:H,2)</f>
        <v>4.399</v>
      </c>
      <c r="I1951" s="5">
        <f t="shared" si="181"/>
        <v>6</v>
      </c>
      <c r="J1951" s="4">
        <f t="shared" si="182"/>
        <v>144</v>
      </c>
      <c r="K1951" s="4">
        <f t="shared" si="185"/>
        <v>3600</v>
      </c>
      <c r="L1951" s="6">
        <f t="shared" si="186"/>
        <v>1558800</v>
      </c>
      <c r="N1951" s="22">
        <f t="shared" si="183"/>
        <v>27.216848102796412</v>
      </c>
      <c r="O1951" s="14">
        <f t="shared" si="184"/>
        <v>6285646.2131169541</v>
      </c>
      <c r="Q1951" s="22"/>
      <c r="V1951" s="16"/>
      <c r="W1951" s="16"/>
      <c r="X1951" s="16"/>
      <c r="Z1951" s="15"/>
      <c r="AA1951" s="16"/>
      <c r="AB1951" s="3"/>
      <c r="AC1951" s="69"/>
      <c r="AD1951" s="3"/>
      <c r="AF1951" s="29"/>
      <c r="AG1951" s="30"/>
      <c r="AH1951" s="29"/>
      <c r="AI1951" s="29"/>
      <c r="AJ1951" s="31"/>
      <c r="AK1951" s="29"/>
      <c r="AL1951" s="30"/>
    </row>
    <row r="1952" spans="1:38">
      <c r="A1952" s="32">
        <v>41765</v>
      </c>
      <c r="B1952" s="9">
        <v>25</v>
      </c>
      <c r="C1952" s="33">
        <v>428.01</v>
      </c>
      <c r="D1952" s="34">
        <f t="shared" si="180"/>
        <v>57273.347527697013</v>
      </c>
      <c r="E1952" s="34">
        <v>8000872135.9681597</v>
      </c>
      <c r="F1952" s="3">
        <f>VLOOKUP(A1952,ERCOT_345kv_West_ATC!A:B,2)</f>
        <v>41.75</v>
      </c>
      <c r="G1952" s="3">
        <f>VLOOKUP(A1952,ERCOT_345kv_West_ATC!G:H,2)</f>
        <v>4.431</v>
      </c>
      <c r="I1952" s="5">
        <f t="shared" si="181"/>
        <v>6</v>
      </c>
      <c r="J1952" s="4">
        <f t="shared" si="182"/>
        <v>144</v>
      </c>
      <c r="K1952" s="4">
        <f t="shared" si="185"/>
        <v>3600</v>
      </c>
      <c r="L1952" s="6">
        <f t="shared" si="186"/>
        <v>1540836</v>
      </c>
      <c r="N1952" s="22">
        <f t="shared" si="183"/>
        <v>26.903194356761876</v>
      </c>
      <c r="O1952" s="14">
        <f t="shared" si="184"/>
        <v>6285646.2131169541</v>
      </c>
      <c r="Q1952" s="22"/>
      <c r="V1952" s="16"/>
      <c r="W1952" s="16"/>
      <c r="X1952" s="16"/>
      <c r="Z1952" s="15"/>
      <c r="AA1952" s="16"/>
      <c r="AB1952" s="3"/>
      <c r="AC1952" s="69"/>
      <c r="AD1952" s="3"/>
      <c r="AF1952" s="29"/>
      <c r="AG1952" s="30"/>
      <c r="AH1952" s="29"/>
      <c r="AI1952" s="29"/>
      <c r="AJ1952" s="31"/>
      <c r="AK1952" s="29"/>
      <c r="AL1952" s="30"/>
    </row>
    <row r="1953" spans="1:38">
      <c r="A1953" s="32">
        <v>41766</v>
      </c>
      <c r="B1953" s="9">
        <v>25</v>
      </c>
      <c r="C1953" s="33">
        <v>440.92028679999999</v>
      </c>
      <c r="D1953" s="34">
        <f t="shared" si="180"/>
        <v>57273.347527697013</v>
      </c>
      <c r="E1953" s="34">
        <v>8000872135.9681597</v>
      </c>
      <c r="F1953" s="3">
        <f>VLOOKUP(A1953,ERCOT_345kv_West_ATC!A:B,2)</f>
        <v>41.95</v>
      </c>
      <c r="G1953" s="3">
        <f>VLOOKUP(A1953,ERCOT_345kv_West_ATC!G:H,2)</f>
        <v>4.4130000000000003</v>
      </c>
      <c r="I1953" s="5">
        <f t="shared" si="181"/>
        <v>6</v>
      </c>
      <c r="J1953" s="4">
        <f t="shared" si="182"/>
        <v>144</v>
      </c>
      <c r="K1953" s="4">
        <f t="shared" si="185"/>
        <v>3600</v>
      </c>
      <c r="L1953" s="6">
        <f t="shared" si="186"/>
        <v>1587313.0324800001</v>
      </c>
      <c r="N1953" s="22">
        <f t="shared" si="183"/>
        <v>27.714689310108614</v>
      </c>
      <c r="O1953" s="14">
        <f t="shared" si="184"/>
        <v>6285646.2131169541</v>
      </c>
      <c r="Q1953" s="22"/>
      <c r="V1953" s="16"/>
      <c r="W1953" s="16"/>
      <c r="X1953" s="16"/>
      <c r="Z1953" s="15"/>
      <c r="AA1953" s="16"/>
      <c r="AB1953" s="3"/>
      <c r="AC1953" s="69"/>
      <c r="AD1953" s="3"/>
      <c r="AF1953" s="29"/>
      <c r="AG1953" s="30"/>
      <c r="AH1953" s="29"/>
      <c r="AI1953" s="29"/>
      <c r="AJ1953" s="31"/>
      <c r="AK1953" s="29"/>
      <c r="AL1953" s="30"/>
    </row>
    <row r="1954" spans="1:38">
      <c r="A1954" s="32">
        <v>41767</v>
      </c>
      <c r="B1954" s="9">
        <v>25</v>
      </c>
      <c r="C1954" s="33">
        <v>439.08135329999999</v>
      </c>
      <c r="D1954" s="34">
        <f t="shared" si="180"/>
        <v>57273.347527697013</v>
      </c>
      <c r="E1954" s="34">
        <v>8000872135.9681597</v>
      </c>
      <c r="F1954" s="3">
        <f>VLOOKUP(A1954,ERCOT_345kv_West_ATC!A:B,2)</f>
        <v>41.65</v>
      </c>
      <c r="G1954" s="3">
        <f>VLOOKUP(A1954,ERCOT_345kv_West_ATC!G:H,2)</f>
        <v>4.3209999999999997</v>
      </c>
      <c r="I1954" s="5">
        <f t="shared" si="181"/>
        <v>6</v>
      </c>
      <c r="J1954" s="4">
        <f t="shared" si="182"/>
        <v>144</v>
      </c>
      <c r="K1954" s="4">
        <f t="shared" si="185"/>
        <v>3600</v>
      </c>
      <c r="L1954" s="6">
        <f t="shared" si="186"/>
        <v>1580692.87188</v>
      </c>
      <c r="N1954" s="22">
        <f t="shared" si="183"/>
        <v>27.599100456204123</v>
      </c>
      <c r="O1954" s="14">
        <f t="shared" si="184"/>
        <v>6285646.2131169541</v>
      </c>
      <c r="Q1954" s="22"/>
      <c r="V1954" s="16"/>
      <c r="W1954" s="16"/>
      <c r="X1954" s="16"/>
      <c r="Z1954" s="15"/>
      <c r="AA1954" s="16"/>
      <c r="AB1954" s="3"/>
      <c r="AC1954" s="69"/>
      <c r="AD1954" s="3"/>
      <c r="AF1954" s="29"/>
      <c r="AG1954" s="30"/>
      <c r="AH1954" s="29"/>
      <c r="AI1954" s="29"/>
      <c r="AJ1954" s="31"/>
      <c r="AK1954" s="29"/>
      <c r="AL1954" s="30"/>
    </row>
    <row r="1955" spans="1:38">
      <c r="A1955" s="32">
        <v>41768</v>
      </c>
      <c r="B1955" s="9">
        <v>25</v>
      </c>
      <c r="C1955" s="33">
        <v>451.46893460000001</v>
      </c>
      <c r="D1955" s="34">
        <f t="shared" ref="D1955:D2018" si="187">((2^256)/(2^208*65535)/600)*E1955/(10^12)</f>
        <v>57273.347527697013</v>
      </c>
      <c r="E1955" s="34">
        <v>8000872135.9681597</v>
      </c>
      <c r="F1955" s="3">
        <f>VLOOKUP(A1955,ERCOT_345kv_West_ATC!A:B,2)</f>
        <v>41</v>
      </c>
      <c r="G1955" s="3">
        <f>VLOOKUP(A1955,ERCOT_345kv_West_ATC!G:H,2)</f>
        <v>4.2779999999999996</v>
      </c>
      <c r="I1955" s="5">
        <f t="shared" si="181"/>
        <v>6</v>
      </c>
      <c r="J1955" s="4">
        <f t="shared" si="182"/>
        <v>144</v>
      </c>
      <c r="K1955" s="4">
        <f t="shared" si="185"/>
        <v>3600</v>
      </c>
      <c r="L1955" s="6">
        <f t="shared" si="186"/>
        <v>1625288.1645599999</v>
      </c>
      <c r="N1955" s="22">
        <f t="shared" si="183"/>
        <v>28.377739991084358</v>
      </c>
      <c r="O1955" s="14">
        <f t="shared" si="184"/>
        <v>6285646.2131169541</v>
      </c>
      <c r="Q1955" s="22"/>
      <c r="V1955" s="16"/>
      <c r="W1955" s="16"/>
      <c r="X1955" s="16"/>
      <c r="Z1955" s="15"/>
      <c r="AA1955" s="16"/>
      <c r="AB1955" s="3"/>
      <c r="AC1955" s="69"/>
      <c r="AD1955" s="3"/>
      <c r="AF1955" s="29"/>
      <c r="AG1955" s="30"/>
      <c r="AH1955" s="29"/>
      <c r="AI1955" s="29"/>
      <c r="AJ1955" s="31"/>
      <c r="AK1955" s="29"/>
      <c r="AL1955" s="30"/>
    </row>
    <row r="1956" spans="1:38">
      <c r="A1956" s="32">
        <v>41769</v>
      </c>
      <c r="B1956" s="9">
        <v>25</v>
      </c>
      <c r="C1956" s="33">
        <v>456.54398809999998</v>
      </c>
      <c r="D1956" s="34">
        <f t="shared" si="187"/>
        <v>57273.347527697013</v>
      </c>
      <c r="E1956" s="34">
        <v>8000872135.9681597</v>
      </c>
      <c r="F1956" s="3">
        <f>VLOOKUP(A1956,ERCOT_345kv_West_ATC!A:B,2)</f>
        <v>41</v>
      </c>
      <c r="G1956" s="3">
        <f>VLOOKUP(A1956,ERCOT_345kv_West_ATC!G:H,2)</f>
        <v>4.2779999999999996</v>
      </c>
      <c r="I1956" s="5">
        <f t="shared" ref="I1956:I2019" si="188">60/10</f>
        <v>6</v>
      </c>
      <c r="J1956" s="4">
        <f t="shared" ref="J1956:J2019" si="189">I1956*24</f>
        <v>144</v>
      </c>
      <c r="K1956" s="4">
        <f t="shared" si="185"/>
        <v>3600</v>
      </c>
      <c r="L1956" s="6">
        <f t="shared" si="186"/>
        <v>1643558.3571599999</v>
      </c>
      <c r="N1956" s="22">
        <f t="shared" ref="N1956:N2019" si="190">L1956/D1956</f>
        <v>28.696739899220766</v>
      </c>
      <c r="O1956" s="14">
        <f t="shared" ref="O1956:O2019" si="191">(K1956*100000000)/D1956</f>
        <v>6285646.2131169541</v>
      </c>
      <c r="Q1956" s="22"/>
      <c r="V1956" s="16"/>
      <c r="W1956" s="16"/>
      <c r="X1956" s="16"/>
      <c r="Z1956" s="15"/>
      <c r="AA1956" s="16"/>
      <c r="AB1956" s="3"/>
      <c r="AC1956" s="69"/>
      <c r="AD1956" s="3"/>
      <c r="AF1956" s="29"/>
      <c r="AG1956" s="30"/>
      <c r="AH1956" s="29"/>
      <c r="AI1956" s="29"/>
      <c r="AJ1956" s="31"/>
      <c r="AK1956" s="29"/>
      <c r="AL1956" s="30"/>
    </row>
    <row r="1957" spans="1:38">
      <c r="A1957" s="32">
        <v>41770</v>
      </c>
      <c r="B1957" s="9">
        <v>25</v>
      </c>
      <c r="C1957" s="33">
        <v>439.14571260000002</v>
      </c>
      <c r="D1957" s="34">
        <f t="shared" si="187"/>
        <v>57273.347527697013</v>
      </c>
      <c r="E1957" s="34">
        <v>8000872135.9681597</v>
      </c>
      <c r="F1957" s="3">
        <f>VLOOKUP(A1957,ERCOT_345kv_West_ATC!A:B,2)</f>
        <v>41</v>
      </c>
      <c r="G1957" s="3">
        <f>VLOOKUP(A1957,ERCOT_345kv_West_ATC!G:H,2)</f>
        <v>4.2779999999999996</v>
      </c>
      <c r="I1957" s="5">
        <f t="shared" si="188"/>
        <v>6</v>
      </c>
      <c r="J1957" s="4">
        <f t="shared" si="189"/>
        <v>144</v>
      </c>
      <c r="K1957" s="4">
        <f t="shared" si="185"/>
        <v>3600</v>
      </c>
      <c r="L1957" s="6">
        <f t="shared" si="186"/>
        <v>1580924.5653600001</v>
      </c>
      <c r="N1957" s="22">
        <f t="shared" si="190"/>
        <v>27.603145854107364</v>
      </c>
      <c r="O1957" s="14">
        <f t="shared" si="191"/>
        <v>6285646.2131169541</v>
      </c>
      <c r="Q1957" s="22"/>
      <c r="V1957" s="16"/>
      <c r="W1957" s="16"/>
      <c r="X1957" s="16"/>
      <c r="Z1957" s="15"/>
      <c r="AA1957" s="16"/>
      <c r="AB1957" s="3"/>
      <c r="AC1957" s="69"/>
      <c r="AD1957" s="3"/>
      <c r="AF1957" s="29"/>
      <c r="AG1957" s="30"/>
      <c r="AH1957" s="29"/>
      <c r="AI1957" s="29"/>
      <c r="AJ1957" s="31"/>
      <c r="AK1957" s="29"/>
      <c r="AL1957" s="30"/>
    </row>
    <row r="1958" spans="1:38">
      <c r="A1958" s="32">
        <v>41771</v>
      </c>
      <c r="B1958" s="9">
        <v>25</v>
      </c>
      <c r="C1958" s="33">
        <v>442.46348999999998</v>
      </c>
      <c r="D1958" s="34">
        <f t="shared" si="187"/>
        <v>63376.189553202857</v>
      </c>
      <c r="E1958" s="34">
        <v>8853416309.1278</v>
      </c>
      <c r="F1958" s="3">
        <f>VLOOKUP(A1958,ERCOT_345kv_West_ATC!A:B,2)</f>
        <v>40.549999999999997</v>
      </c>
      <c r="G1958" s="3">
        <f>VLOOKUP(A1958,ERCOT_345kv_West_ATC!G:H,2)</f>
        <v>4.2249999999999996</v>
      </c>
      <c r="I1958" s="5">
        <f t="shared" si="188"/>
        <v>6</v>
      </c>
      <c r="J1958" s="4">
        <f t="shared" si="189"/>
        <v>144</v>
      </c>
      <c r="K1958" s="4">
        <f t="shared" si="185"/>
        <v>3600</v>
      </c>
      <c r="L1958" s="6">
        <f t="shared" si="186"/>
        <v>1592868.564</v>
      </c>
      <c r="N1958" s="22">
        <f t="shared" si="190"/>
        <v>25.13354897524761</v>
      </c>
      <c r="O1958" s="14">
        <f t="shared" si="191"/>
        <v>5680366.7518980177</v>
      </c>
      <c r="Q1958" s="22"/>
      <c r="V1958" s="16"/>
      <c r="W1958" s="16"/>
      <c r="X1958" s="16"/>
      <c r="Z1958" s="15"/>
      <c r="AA1958" s="16"/>
      <c r="AB1958" s="3"/>
      <c r="AC1958" s="69"/>
      <c r="AD1958" s="3"/>
      <c r="AF1958" s="29"/>
      <c r="AG1958" s="30"/>
      <c r="AH1958" s="29"/>
      <c r="AI1958" s="29"/>
      <c r="AJ1958" s="31"/>
      <c r="AK1958" s="29"/>
      <c r="AL1958" s="30"/>
    </row>
    <row r="1959" spans="1:38">
      <c r="A1959" s="32">
        <v>41772</v>
      </c>
      <c r="B1959" s="9">
        <v>25</v>
      </c>
      <c r="C1959" s="33">
        <v>439.10721899999999</v>
      </c>
      <c r="D1959" s="34">
        <f t="shared" si="187"/>
        <v>63376.189553202857</v>
      </c>
      <c r="E1959" s="34">
        <v>8853416309.1278</v>
      </c>
      <c r="F1959" s="3">
        <f>VLOOKUP(A1959,ERCOT_345kv_West_ATC!A:B,2)</f>
        <v>40.200000000000003</v>
      </c>
      <c r="G1959" s="3">
        <f>VLOOKUP(A1959,ERCOT_345kv_West_ATC!G:H,2)</f>
        <v>4.1740000000000004</v>
      </c>
      <c r="I1959" s="5">
        <f t="shared" si="188"/>
        <v>6</v>
      </c>
      <c r="J1959" s="4">
        <f t="shared" si="189"/>
        <v>144</v>
      </c>
      <c r="K1959" s="4">
        <f t="shared" si="185"/>
        <v>3600</v>
      </c>
      <c r="L1959" s="6">
        <f t="shared" si="186"/>
        <v>1580785.9883999999</v>
      </c>
      <c r="N1959" s="22">
        <f t="shared" si="190"/>
        <v>24.942900473260014</v>
      </c>
      <c r="O1959" s="14">
        <f t="shared" si="191"/>
        <v>5680366.7518980177</v>
      </c>
      <c r="Q1959" s="22"/>
      <c r="V1959" s="16"/>
      <c r="W1959" s="16"/>
      <c r="X1959" s="16"/>
      <c r="Z1959" s="15"/>
      <c r="AA1959" s="16"/>
      <c r="AB1959" s="3"/>
      <c r="AC1959" s="69"/>
      <c r="AD1959" s="3"/>
      <c r="AF1959" s="29"/>
      <c r="AG1959" s="30"/>
      <c r="AH1959" s="29"/>
      <c r="AI1959" s="29"/>
      <c r="AJ1959" s="31"/>
      <c r="AK1959" s="29"/>
      <c r="AL1959" s="30"/>
    </row>
    <row r="1960" spans="1:38">
      <c r="A1960" s="32">
        <v>41773</v>
      </c>
      <c r="B1960" s="9">
        <v>25</v>
      </c>
      <c r="C1960" s="33">
        <v>445.75451880000003</v>
      </c>
      <c r="D1960" s="34">
        <f t="shared" si="187"/>
        <v>63376.189553202857</v>
      </c>
      <c r="E1960" s="34">
        <v>8853416309.1278</v>
      </c>
      <c r="F1960" s="3">
        <f>VLOOKUP(A1960,ERCOT_345kv_West_ATC!A:B,2)</f>
        <v>39.85</v>
      </c>
      <c r="G1960" s="3">
        <f>VLOOKUP(A1960,ERCOT_345kv_West_ATC!G:H,2)</f>
        <v>4.1959999999999997</v>
      </c>
      <c r="I1960" s="5">
        <f t="shared" si="188"/>
        <v>6</v>
      </c>
      <c r="J1960" s="4">
        <f t="shared" si="189"/>
        <v>144</v>
      </c>
      <c r="K1960" s="4">
        <f t="shared" si="185"/>
        <v>3600</v>
      </c>
      <c r="L1960" s="6">
        <f t="shared" si="186"/>
        <v>1604716.26768</v>
      </c>
      <c r="N1960" s="22">
        <f t="shared" si="190"/>
        <v>25.3204914809982</v>
      </c>
      <c r="O1960" s="14">
        <f t="shared" si="191"/>
        <v>5680366.7518980177</v>
      </c>
      <c r="Q1960" s="22"/>
      <c r="V1960" s="16"/>
      <c r="W1960" s="16"/>
      <c r="X1960" s="16"/>
      <c r="Z1960" s="15"/>
      <c r="AA1960" s="16"/>
      <c r="AB1960" s="3"/>
      <c r="AC1960" s="69"/>
      <c r="AD1960" s="3"/>
      <c r="AF1960" s="29"/>
      <c r="AG1960" s="30"/>
      <c r="AH1960" s="29"/>
      <c r="AI1960" s="29"/>
      <c r="AJ1960" s="31"/>
      <c r="AK1960" s="29"/>
      <c r="AL1960" s="30"/>
    </row>
    <row r="1961" spans="1:38">
      <c r="A1961" s="32">
        <v>41774</v>
      </c>
      <c r="B1961" s="9">
        <v>25</v>
      </c>
      <c r="C1961" s="33">
        <v>446.33672480000001</v>
      </c>
      <c r="D1961" s="34">
        <f t="shared" si="187"/>
        <v>63376.189553202857</v>
      </c>
      <c r="E1961" s="34">
        <v>8853416309.1278</v>
      </c>
      <c r="F1961" s="3">
        <f>VLOOKUP(A1961,ERCOT_345kv_West_ATC!A:B,2)</f>
        <v>40.1</v>
      </c>
      <c r="G1961" s="3">
        <f>VLOOKUP(A1961,ERCOT_345kv_West_ATC!G:H,2)</f>
        <v>4.2560000000000002</v>
      </c>
      <c r="I1961" s="5">
        <f t="shared" si="188"/>
        <v>6</v>
      </c>
      <c r="J1961" s="4">
        <f t="shared" si="189"/>
        <v>144</v>
      </c>
      <c r="K1961" s="4">
        <f t="shared" si="185"/>
        <v>3600</v>
      </c>
      <c r="L1961" s="6">
        <f t="shared" si="186"/>
        <v>1606812.2092800001</v>
      </c>
      <c r="N1961" s="22">
        <f t="shared" si="190"/>
        <v>25.353562917049754</v>
      </c>
      <c r="O1961" s="14">
        <f t="shared" si="191"/>
        <v>5680366.7518980177</v>
      </c>
      <c r="Q1961" s="22"/>
      <c r="V1961" s="16"/>
      <c r="W1961" s="16"/>
      <c r="X1961" s="16"/>
      <c r="Z1961" s="15"/>
      <c r="AA1961" s="16"/>
      <c r="AB1961" s="3"/>
      <c r="AC1961" s="69"/>
      <c r="AD1961" s="3"/>
      <c r="AF1961" s="29"/>
      <c r="AG1961" s="30"/>
      <c r="AH1961" s="29"/>
      <c r="AI1961" s="29"/>
      <c r="AJ1961" s="31"/>
      <c r="AK1961" s="29"/>
      <c r="AL1961" s="30"/>
    </row>
    <row r="1962" spans="1:38">
      <c r="A1962" s="32">
        <v>41775</v>
      </c>
      <c r="B1962" s="9">
        <v>25</v>
      </c>
      <c r="C1962" s="33">
        <v>447.26964770000001</v>
      </c>
      <c r="D1962" s="34">
        <f t="shared" si="187"/>
        <v>63376.189553202857</v>
      </c>
      <c r="E1962" s="34">
        <v>8853416309.1278</v>
      </c>
      <c r="F1962" s="3">
        <f>VLOOKUP(A1962,ERCOT_345kv_West_ATC!A:B,2)</f>
        <v>40.299999999999997</v>
      </c>
      <c r="G1962" s="3">
        <f>VLOOKUP(A1962,ERCOT_345kv_West_ATC!G:H,2)</f>
        <v>4.2380000000000004</v>
      </c>
      <c r="I1962" s="5">
        <f t="shared" si="188"/>
        <v>6</v>
      </c>
      <c r="J1962" s="4">
        <f t="shared" si="189"/>
        <v>144</v>
      </c>
      <c r="K1962" s="4">
        <f t="shared" si="185"/>
        <v>3600</v>
      </c>
      <c r="L1962" s="6">
        <f t="shared" si="186"/>
        <v>1610170.73172</v>
      </c>
      <c r="N1962" s="22">
        <f t="shared" si="190"/>
        <v>25.406556359282199</v>
      </c>
      <c r="O1962" s="14">
        <f t="shared" si="191"/>
        <v>5680366.7518980177</v>
      </c>
      <c r="Q1962" s="22"/>
      <c r="V1962" s="16"/>
      <c r="W1962" s="16"/>
      <c r="X1962" s="16"/>
      <c r="Z1962" s="15"/>
      <c r="AA1962" s="16"/>
      <c r="AB1962" s="3"/>
      <c r="AC1962" s="69"/>
      <c r="AD1962" s="3"/>
      <c r="AF1962" s="29"/>
      <c r="AG1962" s="30"/>
      <c r="AH1962" s="29"/>
      <c r="AI1962" s="29"/>
      <c r="AJ1962" s="31"/>
      <c r="AK1962" s="29"/>
      <c r="AL1962" s="30"/>
    </row>
    <row r="1963" spans="1:38">
      <c r="A1963" s="32">
        <v>41776</v>
      </c>
      <c r="B1963" s="9">
        <v>25</v>
      </c>
      <c r="C1963" s="33">
        <v>450.0057898</v>
      </c>
      <c r="D1963" s="34">
        <f t="shared" si="187"/>
        <v>63376.189553202857</v>
      </c>
      <c r="E1963" s="34">
        <v>8853416309.1278</v>
      </c>
      <c r="F1963" s="3">
        <f>VLOOKUP(A1963,ERCOT_345kv_West_ATC!A:B,2)</f>
        <v>40.299999999999997</v>
      </c>
      <c r="G1963" s="3">
        <f>VLOOKUP(A1963,ERCOT_345kv_West_ATC!G:H,2)</f>
        <v>4.2380000000000004</v>
      </c>
      <c r="I1963" s="5">
        <f t="shared" si="188"/>
        <v>6</v>
      </c>
      <c r="J1963" s="4">
        <f t="shared" si="189"/>
        <v>144</v>
      </c>
      <c r="K1963" s="4">
        <f t="shared" si="185"/>
        <v>3600</v>
      </c>
      <c r="L1963" s="6">
        <f t="shared" si="186"/>
        <v>1620020.8432799999</v>
      </c>
      <c r="N1963" s="22">
        <f t="shared" si="190"/>
        <v>25.561979265415278</v>
      </c>
      <c r="O1963" s="14">
        <f t="shared" si="191"/>
        <v>5680366.7518980177</v>
      </c>
      <c r="Q1963" s="22"/>
      <c r="V1963" s="16"/>
      <c r="W1963" s="16"/>
      <c r="X1963" s="16"/>
      <c r="Z1963" s="15"/>
      <c r="AA1963" s="16"/>
      <c r="AB1963" s="3"/>
      <c r="AC1963" s="69"/>
      <c r="AD1963" s="3"/>
      <c r="AF1963" s="29"/>
      <c r="AG1963" s="30"/>
      <c r="AH1963" s="29"/>
      <c r="AI1963" s="29"/>
      <c r="AJ1963" s="31"/>
      <c r="AK1963" s="29"/>
      <c r="AL1963" s="30"/>
    </row>
    <row r="1964" spans="1:38">
      <c r="A1964" s="32">
        <v>41777</v>
      </c>
      <c r="B1964" s="9">
        <v>25</v>
      </c>
      <c r="C1964" s="33">
        <v>446.89800000000002</v>
      </c>
      <c r="D1964" s="34">
        <f t="shared" si="187"/>
        <v>63376.189553202857</v>
      </c>
      <c r="E1964" s="34">
        <v>8853416309.1278</v>
      </c>
      <c r="F1964" s="3">
        <f>VLOOKUP(A1964,ERCOT_345kv_West_ATC!A:B,2)</f>
        <v>40.299999999999997</v>
      </c>
      <c r="G1964" s="3">
        <f>VLOOKUP(A1964,ERCOT_345kv_West_ATC!G:H,2)</f>
        <v>4.2380000000000004</v>
      </c>
      <c r="I1964" s="5">
        <f t="shared" si="188"/>
        <v>6</v>
      </c>
      <c r="J1964" s="4">
        <f t="shared" si="189"/>
        <v>144</v>
      </c>
      <c r="K1964" s="4">
        <f t="shared" si="185"/>
        <v>3600</v>
      </c>
      <c r="L1964" s="6">
        <f t="shared" si="186"/>
        <v>1608832.8</v>
      </c>
      <c r="N1964" s="22">
        <f t="shared" si="190"/>
        <v>25.385445406897205</v>
      </c>
      <c r="O1964" s="14">
        <f t="shared" si="191"/>
        <v>5680366.7518980177</v>
      </c>
      <c r="Q1964" s="22"/>
      <c r="V1964" s="16"/>
      <c r="W1964" s="16"/>
      <c r="X1964" s="16"/>
      <c r="Z1964" s="15"/>
      <c r="AA1964" s="16"/>
      <c r="AB1964" s="3"/>
      <c r="AC1964" s="69"/>
      <c r="AD1964" s="3"/>
      <c r="AF1964" s="29"/>
      <c r="AG1964" s="30"/>
      <c r="AH1964" s="29"/>
      <c r="AI1964" s="29"/>
      <c r="AJ1964" s="31"/>
      <c r="AK1964" s="29"/>
      <c r="AL1964" s="30"/>
    </row>
    <row r="1965" spans="1:38">
      <c r="A1965" s="32">
        <v>41778</v>
      </c>
      <c r="B1965" s="9">
        <v>25</v>
      </c>
      <c r="C1965" s="33">
        <v>448.1790805</v>
      </c>
      <c r="D1965" s="34">
        <f t="shared" si="187"/>
        <v>63376.189553202857</v>
      </c>
      <c r="E1965" s="34">
        <v>8853416309.1278</v>
      </c>
      <c r="F1965" s="3">
        <f>VLOOKUP(A1965,ERCOT_345kv_West_ATC!A:B,2)</f>
        <v>40.200000000000003</v>
      </c>
      <c r="G1965" s="3">
        <f>VLOOKUP(A1965,ERCOT_345kv_West_ATC!G:H,2)</f>
        <v>4.2549999999999999</v>
      </c>
      <c r="I1965" s="5">
        <f t="shared" si="188"/>
        <v>6</v>
      </c>
      <c r="J1965" s="4">
        <f t="shared" si="189"/>
        <v>144</v>
      </c>
      <c r="K1965" s="4">
        <f t="shared" si="185"/>
        <v>3600</v>
      </c>
      <c r="L1965" s="6">
        <f t="shared" si="186"/>
        <v>1613444.6898000001</v>
      </c>
      <c r="N1965" s="22">
        <f t="shared" si="190"/>
        <v>25.458215477684252</v>
      </c>
      <c r="O1965" s="14">
        <f t="shared" si="191"/>
        <v>5680366.7518980177</v>
      </c>
      <c r="Q1965" s="22"/>
      <c r="V1965" s="16"/>
      <c r="W1965" s="16"/>
      <c r="X1965" s="16"/>
      <c r="Z1965" s="15"/>
      <c r="AA1965" s="16"/>
      <c r="AB1965" s="3"/>
      <c r="AC1965" s="69"/>
      <c r="AD1965" s="3"/>
      <c r="AF1965" s="29"/>
      <c r="AG1965" s="30"/>
      <c r="AH1965" s="29"/>
      <c r="AI1965" s="29"/>
      <c r="AJ1965" s="31"/>
      <c r="AK1965" s="29"/>
      <c r="AL1965" s="30"/>
    </row>
    <row r="1966" spans="1:38">
      <c r="A1966" s="32">
        <v>41779</v>
      </c>
      <c r="B1966" s="9">
        <v>25</v>
      </c>
      <c r="C1966" s="33">
        <v>489.19391189999999</v>
      </c>
      <c r="D1966" s="34">
        <f t="shared" si="187"/>
        <v>63376.189553202857</v>
      </c>
      <c r="E1966" s="34">
        <v>8853416309.1278</v>
      </c>
      <c r="F1966" s="3">
        <f>VLOOKUP(A1966,ERCOT_345kv_West_ATC!A:B,2)</f>
        <v>40.35</v>
      </c>
      <c r="G1966" s="3">
        <f>VLOOKUP(A1966,ERCOT_345kv_West_ATC!G:H,2)</f>
        <v>4.2750000000000004</v>
      </c>
      <c r="I1966" s="5">
        <f t="shared" si="188"/>
        <v>6</v>
      </c>
      <c r="J1966" s="4">
        <f t="shared" si="189"/>
        <v>144</v>
      </c>
      <c r="K1966" s="4">
        <f t="shared" si="185"/>
        <v>3600</v>
      </c>
      <c r="L1966" s="6">
        <f t="shared" si="186"/>
        <v>1761098.08284</v>
      </c>
      <c r="N1966" s="22">
        <f t="shared" si="190"/>
        <v>27.78800832387688</v>
      </c>
      <c r="O1966" s="14">
        <f t="shared" si="191"/>
        <v>5680366.7518980177</v>
      </c>
      <c r="Q1966" s="22"/>
      <c r="V1966" s="16"/>
      <c r="W1966" s="16"/>
      <c r="X1966" s="16"/>
      <c r="Z1966" s="15"/>
      <c r="AA1966" s="16"/>
      <c r="AB1966" s="3"/>
      <c r="AC1966" s="69"/>
      <c r="AD1966" s="3"/>
      <c r="AF1966" s="29"/>
      <c r="AG1966" s="30"/>
      <c r="AH1966" s="29"/>
      <c r="AI1966" s="29"/>
      <c r="AJ1966" s="31"/>
      <c r="AK1966" s="29"/>
      <c r="AL1966" s="30"/>
    </row>
    <row r="1967" spans="1:38">
      <c r="A1967" s="32">
        <v>41780</v>
      </c>
      <c r="B1967" s="9">
        <v>25</v>
      </c>
      <c r="C1967" s="33">
        <v>493.6944307</v>
      </c>
      <c r="D1967" s="34">
        <f t="shared" si="187"/>
        <v>63376.189553202857</v>
      </c>
      <c r="E1967" s="34">
        <v>8853416309.1278</v>
      </c>
      <c r="F1967" s="3">
        <f>VLOOKUP(A1967,ERCOT_345kv_West_ATC!A:B,2)</f>
        <v>40.4</v>
      </c>
      <c r="G1967" s="3">
        <f>VLOOKUP(A1967,ERCOT_345kv_West_ATC!G:H,2)</f>
        <v>4.2359999999999998</v>
      </c>
      <c r="I1967" s="5">
        <f t="shared" si="188"/>
        <v>6</v>
      </c>
      <c r="J1967" s="4">
        <f t="shared" si="189"/>
        <v>144</v>
      </c>
      <c r="K1967" s="4">
        <f t="shared" si="185"/>
        <v>3600</v>
      </c>
      <c r="L1967" s="6">
        <f t="shared" si="186"/>
        <v>1777299.95052</v>
      </c>
      <c r="N1967" s="22">
        <f t="shared" si="190"/>
        <v>28.043654297454999</v>
      </c>
      <c r="O1967" s="14">
        <f t="shared" si="191"/>
        <v>5680366.7518980177</v>
      </c>
      <c r="Q1967" s="22"/>
      <c r="V1967" s="16"/>
      <c r="W1967" s="16"/>
      <c r="X1967" s="16"/>
      <c r="Z1967" s="15"/>
      <c r="AA1967" s="16"/>
      <c r="AB1967" s="3"/>
      <c r="AC1967" s="69"/>
      <c r="AD1967" s="3"/>
      <c r="AF1967" s="29"/>
      <c r="AG1967" s="30"/>
      <c r="AH1967" s="29"/>
      <c r="AI1967" s="29"/>
      <c r="AJ1967" s="31"/>
      <c r="AK1967" s="29"/>
      <c r="AL1967" s="30"/>
    </row>
    <row r="1968" spans="1:38">
      <c r="A1968" s="32">
        <v>41781</v>
      </c>
      <c r="B1968" s="9">
        <v>25</v>
      </c>
      <c r="C1968" s="33">
        <v>529.49782270000003</v>
      </c>
      <c r="D1968" s="34">
        <f t="shared" si="187"/>
        <v>63376.189553202857</v>
      </c>
      <c r="E1968" s="34">
        <v>8853416309.1278</v>
      </c>
      <c r="F1968" s="3">
        <f>VLOOKUP(A1968,ERCOT_345kv_West_ATC!A:B,2)</f>
        <v>40.049999999999997</v>
      </c>
      <c r="G1968" s="3">
        <f>VLOOKUP(A1968,ERCOT_345kv_West_ATC!G:H,2)</f>
        <v>4.1660000000000004</v>
      </c>
      <c r="I1968" s="5">
        <f t="shared" si="188"/>
        <v>6</v>
      </c>
      <c r="J1968" s="4">
        <f t="shared" si="189"/>
        <v>144</v>
      </c>
      <c r="K1968" s="4">
        <f t="shared" si="185"/>
        <v>3600</v>
      </c>
      <c r="L1968" s="6">
        <f t="shared" si="186"/>
        <v>1906192.1617200002</v>
      </c>
      <c r="N1968" s="22">
        <f t="shared" si="190"/>
        <v>30.07741827267472</v>
      </c>
      <c r="O1968" s="14">
        <f t="shared" si="191"/>
        <v>5680366.7518980177</v>
      </c>
      <c r="Q1968" s="22"/>
      <c r="V1968" s="16"/>
      <c r="W1968" s="16"/>
      <c r="X1968" s="16"/>
      <c r="Z1968" s="15"/>
      <c r="AA1968" s="16"/>
      <c r="AB1968" s="3"/>
      <c r="AC1968" s="69"/>
      <c r="AD1968" s="3"/>
      <c r="AF1968" s="29"/>
      <c r="AG1968" s="30"/>
      <c r="AH1968" s="29"/>
      <c r="AI1968" s="29"/>
      <c r="AJ1968" s="31"/>
      <c r="AK1968" s="29"/>
      <c r="AL1968" s="30"/>
    </row>
    <row r="1969" spans="1:38">
      <c r="A1969" s="32">
        <v>41782</v>
      </c>
      <c r="B1969" s="9">
        <v>25</v>
      </c>
      <c r="C1969" s="33">
        <v>523.49152819999995</v>
      </c>
      <c r="D1969" s="34">
        <f t="shared" si="187"/>
        <v>63376.189553202857</v>
      </c>
      <c r="E1969" s="34">
        <v>8853416309.1278</v>
      </c>
      <c r="F1969" s="3">
        <f>VLOOKUP(A1969,ERCOT_345kv_West_ATC!A:B,2)</f>
        <v>39.65</v>
      </c>
      <c r="G1969" s="3">
        <f>VLOOKUP(A1969,ERCOT_345kv_West_ATC!G:H,2)</f>
        <v>4.202</v>
      </c>
      <c r="I1969" s="5">
        <f t="shared" si="188"/>
        <v>6</v>
      </c>
      <c r="J1969" s="4">
        <f t="shared" si="189"/>
        <v>144</v>
      </c>
      <c r="K1969" s="4">
        <f t="shared" si="185"/>
        <v>3600</v>
      </c>
      <c r="L1969" s="6">
        <f t="shared" si="186"/>
        <v>1884569.5015199997</v>
      </c>
      <c r="N1969" s="22">
        <f t="shared" si="190"/>
        <v>29.736238716875629</v>
      </c>
      <c r="O1969" s="14">
        <f t="shared" si="191"/>
        <v>5680366.7518980177</v>
      </c>
      <c r="Q1969" s="22"/>
      <c r="V1969" s="16"/>
      <c r="W1969" s="16"/>
      <c r="X1969" s="16"/>
      <c r="Z1969" s="15"/>
      <c r="AA1969" s="16"/>
      <c r="AB1969" s="3"/>
      <c r="AC1969" s="69"/>
      <c r="AD1969" s="3"/>
      <c r="AF1969" s="29"/>
      <c r="AG1969" s="30"/>
      <c r="AH1969" s="29"/>
      <c r="AI1969" s="29"/>
      <c r="AJ1969" s="31"/>
      <c r="AK1969" s="29"/>
      <c r="AL1969" s="30"/>
    </row>
    <row r="1970" spans="1:38">
      <c r="A1970" s="32">
        <v>41783</v>
      </c>
      <c r="B1970" s="9">
        <v>25</v>
      </c>
      <c r="C1970" s="33">
        <v>528.21448910000004</v>
      </c>
      <c r="D1970" s="34">
        <f t="shared" si="187"/>
        <v>74846.102145752811</v>
      </c>
      <c r="E1970" s="34">
        <v>10455720138.4848</v>
      </c>
      <c r="F1970" s="3">
        <f>VLOOKUP(A1970,ERCOT_345kv_West_ATC!A:B,2)</f>
        <v>39.65</v>
      </c>
      <c r="G1970" s="3">
        <f>VLOOKUP(A1970,ERCOT_345kv_West_ATC!G:H,2)</f>
        <v>4.202</v>
      </c>
      <c r="I1970" s="5">
        <f t="shared" si="188"/>
        <v>6</v>
      </c>
      <c r="J1970" s="4">
        <f t="shared" si="189"/>
        <v>144</v>
      </c>
      <c r="K1970" s="4">
        <f t="shared" si="185"/>
        <v>3600</v>
      </c>
      <c r="L1970" s="6">
        <f t="shared" si="186"/>
        <v>1901572.1607600001</v>
      </c>
      <c r="N1970" s="22">
        <f t="shared" si="190"/>
        <v>25.406428741699088</v>
      </c>
      <c r="O1970" s="14">
        <f t="shared" si="191"/>
        <v>4809869.7150447192</v>
      </c>
      <c r="Q1970" s="22"/>
      <c r="V1970" s="16"/>
      <c r="W1970" s="16"/>
      <c r="X1970" s="16"/>
      <c r="Z1970" s="15"/>
      <c r="AA1970" s="16"/>
      <c r="AB1970" s="3"/>
      <c r="AC1970" s="69"/>
      <c r="AD1970" s="3"/>
      <c r="AF1970" s="29"/>
      <c r="AG1970" s="30"/>
      <c r="AH1970" s="29"/>
      <c r="AI1970" s="29"/>
      <c r="AJ1970" s="31"/>
      <c r="AK1970" s="29"/>
      <c r="AL1970" s="30"/>
    </row>
    <row r="1971" spans="1:38">
      <c r="A1971" s="32">
        <v>41784</v>
      </c>
      <c r="B1971" s="9">
        <v>25</v>
      </c>
      <c r="C1971" s="33">
        <v>573.07334609999998</v>
      </c>
      <c r="D1971" s="34">
        <f t="shared" si="187"/>
        <v>74846.102145752811</v>
      </c>
      <c r="E1971" s="34">
        <v>10455720138.4848</v>
      </c>
      <c r="F1971" s="3">
        <f>VLOOKUP(A1971,ERCOT_345kv_West_ATC!A:B,2)</f>
        <v>39.65</v>
      </c>
      <c r="G1971" s="3">
        <f>VLOOKUP(A1971,ERCOT_345kv_West_ATC!G:H,2)</f>
        <v>4.202</v>
      </c>
      <c r="I1971" s="5">
        <f t="shared" si="188"/>
        <v>6</v>
      </c>
      <c r="J1971" s="4">
        <f t="shared" si="189"/>
        <v>144</v>
      </c>
      <c r="K1971" s="4">
        <f t="shared" si="185"/>
        <v>3600</v>
      </c>
      <c r="L1971" s="6">
        <f t="shared" si="186"/>
        <v>2063064.04596</v>
      </c>
      <c r="N1971" s="22">
        <f t="shared" si="190"/>
        <v>27.564081319057305</v>
      </c>
      <c r="O1971" s="14">
        <f t="shared" si="191"/>
        <v>4809869.7150447192</v>
      </c>
      <c r="Q1971" s="22"/>
      <c r="V1971" s="16"/>
      <c r="W1971" s="16"/>
      <c r="X1971" s="16"/>
      <c r="Z1971" s="15"/>
      <c r="AA1971" s="16"/>
      <c r="AB1971" s="3"/>
      <c r="AC1971" s="69"/>
      <c r="AD1971" s="3"/>
      <c r="AF1971" s="29"/>
      <c r="AG1971" s="30"/>
      <c r="AH1971" s="29"/>
      <c r="AI1971" s="29"/>
      <c r="AJ1971" s="31"/>
      <c r="AK1971" s="29"/>
      <c r="AL1971" s="30"/>
    </row>
    <row r="1972" spans="1:38">
      <c r="A1972" s="32">
        <v>41785</v>
      </c>
      <c r="B1972" s="9">
        <v>25</v>
      </c>
      <c r="C1972" s="33">
        <v>583.55825019999997</v>
      </c>
      <c r="D1972" s="34">
        <f t="shared" si="187"/>
        <v>74846.102145752811</v>
      </c>
      <c r="E1972" s="34">
        <v>10455720138.4848</v>
      </c>
      <c r="F1972" s="3">
        <f>VLOOKUP(A1972,ERCOT_345kv_West_ATC!A:B,2)</f>
        <v>39.6</v>
      </c>
      <c r="G1972" s="3">
        <f>VLOOKUP(A1972,ERCOT_345kv_West_ATC!G:H,2)</f>
        <v>4.202</v>
      </c>
      <c r="I1972" s="5">
        <f t="shared" si="188"/>
        <v>6</v>
      </c>
      <c r="J1972" s="4">
        <f t="shared" si="189"/>
        <v>144</v>
      </c>
      <c r="K1972" s="4">
        <f t="shared" si="185"/>
        <v>3600</v>
      </c>
      <c r="L1972" s="6">
        <f t="shared" si="186"/>
        <v>2100809.7007200001</v>
      </c>
      <c r="N1972" s="22">
        <f t="shared" si="190"/>
        <v>28.068391546014688</v>
      </c>
      <c r="O1972" s="14">
        <f t="shared" si="191"/>
        <v>4809869.7150447192</v>
      </c>
      <c r="Q1972" s="22"/>
      <c r="V1972" s="16"/>
      <c r="W1972" s="16"/>
      <c r="X1972" s="16"/>
      <c r="Z1972" s="15"/>
      <c r="AA1972" s="16"/>
      <c r="AB1972" s="3"/>
      <c r="AC1972" s="69"/>
      <c r="AD1972" s="3"/>
      <c r="AF1972" s="29"/>
      <c r="AG1972" s="30"/>
      <c r="AH1972" s="29"/>
      <c r="AI1972" s="29"/>
      <c r="AJ1972" s="31"/>
      <c r="AK1972" s="29"/>
      <c r="AL1972" s="30"/>
    </row>
    <row r="1973" spans="1:38">
      <c r="A1973" s="32">
        <v>41786</v>
      </c>
      <c r="B1973" s="9">
        <v>25</v>
      </c>
      <c r="C1973" s="33">
        <v>573.18552460000001</v>
      </c>
      <c r="D1973" s="34">
        <f t="shared" si="187"/>
        <v>74846.102145752811</v>
      </c>
      <c r="E1973" s="34">
        <v>10455720138.4848</v>
      </c>
      <c r="F1973" s="3">
        <f>VLOOKUP(A1973,ERCOT_345kv_West_ATC!A:B,2)</f>
        <v>39.700000000000003</v>
      </c>
      <c r="G1973" s="3">
        <f>VLOOKUP(A1973,ERCOT_345kv_West_ATC!G:H,2)</f>
        <v>4.2569999999999997</v>
      </c>
      <c r="I1973" s="5">
        <f t="shared" si="188"/>
        <v>6</v>
      </c>
      <c r="J1973" s="4">
        <f t="shared" si="189"/>
        <v>144</v>
      </c>
      <c r="K1973" s="4">
        <f t="shared" si="185"/>
        <v>3600</v>
      </c>
      <c r="L1973" s="6">
        <f t="shared" si="186"/>
        <v>2063467.8885600001</v>
      </c>
      <c r="N1973" s="22">
        <f t="shared" si="190"/>
        <v>27.569476958755597</v>
      </c>
      <c r="O1973" s="14">
        <f t="shared" si="191"/>
        <v>4809869.7150447192</v>
      </c>
      <c r="Q1973" s="22"/>
      <c r="V1973" s="16"/>
      <c r="W1973" s="16"/>
      <c r="X1973" s="16"/>
      <c r="Z1973" s="15"/>
      <c r="AA1973" s="16"/>
      <c r="AB1973" s="3"/>
      <c r="AC1973" s="69"/>
      <c r="AD1973" s="3"/>
      <c r="AF1973" s="29"/>
      <c r="AG1973" s="30"/>
      <c r="AH1973" s="29"/>
      <c r="AI1973" s="29"/>
      <c r="AJ1973" s="31"/>
      <c r="AK1973" s="29"/>
      <c r="AL1973" s="30"/>
    </row>
    <row r="1974" spans="1:38">
      <c r="A1974" s="32">
        <v>41787</v>
      </c>
      <c r="B1974" s="9">
        <v>25</v>
      </c>
      <c r="C1974" s="33">
        <v>580.26661160000003</v>
      </c>
      <c r="D1974" s="34">
        <f t="shared" si="187"/>
        <v>74846.102145752811</v>
      </c>
      <c r="E1974" s="34">
        <v>10455720138.4848</v>
      </c>
      <c r="F1974" s="3">
        <f>VLOOKUP(A1974,ERCOT_345kv_West_ATC!A:B,2)</f>
        <v>40.549999999999997</v>
      </c>
      <c r="G1974" s="3">
        <f>VLOOKUP(A1974,ERCOT_345kv_West_ATC!G:H,2)</f>
        <v>4.2919999999999998</v>
      </c>
      <c r="I1974" s="5">
        <f t="shared" si="188"/>
        <v>6</v>
      </c>
      <c r="J1974" s="4">
        <f t="shared" si="189"/>
        <v>144</v>
      </c>
      <c r="K1974" s="4">
        <f t="shared" si="185"/>
        <v>3600</v>
      </c>
      <c r="L1974" s="6">
        <f t="shared" si="186"/>
        <v>2088959.8017600002</v>
      </c>
      <c r="N1974" s="22">
        <f t="shared" si="190"/>
        <v>27.910068017864567</v>
      </c>
      <c r="O1974" s="14">
        <f t="shared" si="191"/>
        <v>4809869.7150447192</v>
      </c>
      <c r="Q1974" s="22"/>
      <c r="V1974" s="16"/>
      <c r="W1974" s="16"/>
      <c r="X1974" s="16"/>
      <c r="Z1974" s="15"/>
      <c r="AA1974" s="16"/>
      <c r="AB1974" s="3"/>
      <c r="AC1974" s="69"/>
      <c r="AD1974" s="3"/>
      <c r="AF1974" s="29"/>
      <c r="AG1974" s="30"/>
      <c r="AH1974" s="29"/>
      <c r="AI1974" s="29"/>
      <c r="AJ1974" s="31"/>
      <c r="AK1974" s="29"/>
      <c r="AL1974" s="30"/>
    </row>
    <row r="1975" spans="1:38">
      <c r="A1975" s="32">
        <v>41788</v>
      </c>
      <c r="B1975" s="9">
        <v>25</v>
      </c>
      <c r="C1975" s="33">
        <v>570.35</v>
      </c>
      <c r="D1975" s="34">
        <f t="shared" si="187"/>
        <v>74846.102145752811</v>
      </c>
      <c r="E1975" s="34">
        <v>10455720138.4848</v>
      </c>
      <c r="F1975" s="3">
        <f>VLOOKUP(A1975,ERCOT_345kv_West_ATC!A:B,2)</f>
        <v>40.75</v>
      </c>
      <c r="G1975" s="3">
        <f>VLOOKUP(A1975,ERCOT_345kv_West_ATC!G:H,2)</f>
        <v>4.26</v>
      </c>
      <c r="I1975" s="5">
        <f t="shared" si="188"/>
        <v>6</v>
      </c>
      <c r="J1975" s="4">
        <f t="shared" si="189"/>
        <v>144</v>
      </c>
      <c r="K1975" s="4">
        <f t="shared" si="185"/>
        <v>3600</v>
      </c>
      <c r="L1975" s="6">
        <f t="shared" si="186"/>
        <v>2053260</v>
      </c>
      <c r="N1975" s="22">
        <f t="shared" si="190"/>
        <v>27.433091919757555</v>
      </c>
      <c r="O1975" s="14">
        <f t="shared" si="191"/>
        <v>4809869.7150447192</v>
      </c>
      <c r="Q1975" s="22"/>
      <c r="V1975" s="16"/>
      <c r="W1975" s="16"/>
      <c r="X1975" s="16"/>
      <c r="Z1975" s="15"/>
      <c r="AA1975" s="16"/>
      <c r="AB1975" s="3"/>
      <c r="AC1975" s="69"/>
      <c r="AD1975" s="3"/>
      <c r="AF1975" s="29"/>
      <c r="AG1975" s="30"/>
      <c r="AH1975" s="29"/>
      <c r="AI1975" s="29"/>
      <c r="AJ1975" s="31"/>
      <c r="AK1975" s="29"/>
      <c r="AL1975" s="30"/>
    </row>
    <row r="1976" spans="1:38">
      <c r="A1976" s="32">
        <v>41789</v>
      </c>
      <c r="B1976" s="9">
        <v>25</v>
      </c>
      <c r="C1976" s="33">
        <v>621.17999999999995</v>
      </c>
      <c r="D1976" s="34">
        <f t="shared" si="187"/>
        <v>74846.102145752811</v>
      </c>
      <c r="E1976" s="34">
        <v>10455720138.4848</v>
      </c>
      <c r="F1976" s="3">
        <f>VLOOKUP(A1976,ERCOT_345kv_West_ATC!A:B,2)</f>
        <v>40.549999999999997</v>
      </c>
      <c r="G1976" s="3">
        <f>VLOOKUP(A1976,ERCOT_345kv_West_ATC!G:H,2)</f>
        <v>4.2560000000000002</v>
      </c>
      <c r="I1976" s="5">
        <f t="shared" si="188"/>
        <v>6</v>
      </c>
      <c r="J1976" s="4">
        <f t="shared" si="189"/>
        <v>144</v>
      </c>
      <c r="K1976" s="4">
        <f t="shared" si="185"/>
        <v>3600</v>
      </c>
      <c r="L1976" s="6">
        <f t="shared" si="186"/>
        <v>2236248</v>
      </c>
      <c r="N1976" s="22">
        <f t="shared" si="190"/>
        <v>29.877948695914785</v>
      </c>
      <c r="O1976" s="14">
        <f t="shared" si="191"/>
        <v>4809869.7150447192</v>
      </c>
      <c r="Q1976" s="22"/>
      <c r="V1976" s="16"/>
      <c r="W1976" s="16"/>
      <c r="X1976" s="16"/>
      <c r="Z1976" s="15"/>
      <c r="AA1976" s="16"/>
      <c r="AB1976" s="3"/>
      <c r="AC1976" s="69"/>
      <c r="AD1976" s="3"/>
      <c r="AF1976" s="29"/>
      <c r="AG1976" s="30"/>
      <c r="AH1976" s="29"/>
      <c r="AI1976" s="29"/>
      <c r="AJ1976" s="31"/>
      <c r="AK1976" s="29"/>
      <c r="AL1976" s="30"/>
    </row>
    <row r="1977" spans="1:38">
      <c r="A1977" s="32">
        <v>41790</v>
      </c>
      <c r="B1977" s="9">
        <v>25</v>
      </c>
      <c r="C1977" s="33">
        <v>627.37435389999996</v>
      </c>
      <c r="D1977" s="34">
        <f t="shared" si="187"/>
        <v>74846.102145752811</v>
      </c>
      <c r="E1977" s="34">
        <v>10455720138.4848</v>
      </c>
      <c r="F1977" s="3">
        <f>VLOOKUP(A1977,ERCOT_345kv_West_ATC!A:B,2)</f>
        <v>40.549999999999997</v>
      </c>
      <c r="G1977" s="3">
        <f>VLOOKUP(A1977,ERCOT_345kv_West_ATC!G:H,2)</f>
        <v>4.2560000000000002</v>
      </c>
      <c r="I1977" s="5">
        <f t="shared" si="188"/>
        <v>6</v>
      </c>
      <c r="J1977" s="4">
        <f t="shared" si="189"/>
        <v>144</v>
      </c>
      <c r="K1977" s="4">
        <f t="shared" si="185"/>
        <v>3600</v>
      </c>
      <c r="L1977" s="6">
        <f t="shared" si="186"/>
        <v>2258547.67404</v>
      </c>
      <c r="N1977" s="22">
        <f t="shared" si="190"/>
        <v>30.175889048193575</v>
      </c>
      <c r="O1977" s="14">
        <f t="shared" si="191"/>
        <v>4809869.7150447192</v>
      </c>
      <c r="Q1977" s="22"/>
      <c r="V1977" s="16"/>
      <c r="W1977" s="16"/>
      <c r="X1977" s="16"/>
      <c r="Z1977" s="15"/>
      <c r="AA1977" s="16"/>
      <c r="AB1977" s="3"/>
      <c r="AC1977" s="69"/>
      <c r="AD1977" s="3"/>
      <c r="AF1977" s="29"/>
      <c r="AG1977" s="30"/>
      <c r="AH1977" s="29"/>
      <c r="AI1977" s="29"/>
      <c r="AJ1977" s="31"/>
      <c r="AK1977" s="29"/>
      <c r="AL1977" s="30"/>
    </row>
    <row r="1978" spans="1:38">
      <c r="A1978" s="32">
        <v>41791</v>
      </c>
      <c r="B1978" s="9">
        <v>25</v>
      </c>
      <c r="C1978" s="33">
        <v>629.85533109999994</v>
      </c>
      <c r="D1978" s="34">
        <f t="shared" si="187"/>
        <v>74846.102145752811</v>
      </c>
      <c r="E1978" s="34">
        <v>10455720138.4848</v>
      </c>
      <c r="F1978" s="3">
        <f>VLOOKUP(A1978,ERCOT_345kv_West_ATC!A:B,2)</f>
        <v>40.549999999999997</v>
      </c>
      <c r="G1978" s="3">
        <f>VLOOKUP(A1978,ERCOT_345kv_West_ATC!G:H,2)</f>
        <v>4.2560000000000002</v>
      </c>
      <c r="I1978" s="5">
        <f t="shared" si="188"/>
        <v>6</v>
      </c>
      <c r="J1978" s="4">
        <f t="shared" si="189"/>
        <v>144</v>
      </c>
      <c r="K1978" s="4">
        <f t="shared" ref="K1978:K2041" si="192">J1978*B1978</f>
        <v>3600</v>
      </c>
      <c r="L1978" s="6">
        <f t="shared" ref="L1978:L2041" si="193">K1978*C1978</f>
        <v>2267479.19196</v>
      </c>
      <c r="N1978" s="22">
        <f t="shared" si="190"/>
        <v>30.29522081917354</v>
      </c>
      <c r="O1978" s="14">
        <f t="shared" si="191"/>
        <v>4809869.7150447192</v>
      </c>
      <c r="Q1978" s="22"/>
      <c r="V1978" s="16"/>
      <c r="W1978" s="16"/>
      <c r="X1978" s="16"/>
      <c r="Z1978" s="15"/>
      <c r="AA1978" s="16"/>
      <c r="AB1978" s="3"/>
      <c r="AC1978" s="69"/>
      <c r="AD1978" s="3"/>
      <c r="AF1978" s="29"/>
      <c r="AG1978" s="30"/>
      <c r="AH1978" s="29"/>
      <c r="AI1978" s="29"/>
      <c r="AJ1978" s="31"/>
      <c r="AK1978" s="29"/>
      <c r="AL1978" s="30"/>
    </row>
    <row r="1979" spans="1:38">
      <c r="A1979" s="32">
        <v>41792</v>
      </c>
      <c r="B1979" s="9">
        <v>25</v>
      </c>
      <c r="C1979" s="33">
        <v>662.08558889999995</v>
      </c>
      <c r="D1979" s="34">
        <f t="shared" si="187"/>
        <v>74846.102145752811</v>
      </c>
      <c r="E1979" s="34">
        <v>10455720138.4848</v>
      </c>
      <c r="F1979" s="3">
        <f>VLOOKUP(A1979,ERCOT_345kv_West_ATC!A:B,2)</f>
        <v>40.65</v>
      </c>
      <c r="G1979" s="3">
        <f>VLOOKUP(A1979,ERCOT_345kv_West_ATC!G:H,2)</f>
        <v>4.2990000000000004</v>
      </c>
      <c r="I1979" s="5">
        <f t="shared" si="188"/>
        <v>6</v>
      </c>
      <c r="J1979" s="4">
        <f t="shared" si="189"/>
        <v>144</v>
      </c>
      <c r="K1979" s="4">
        <f t="shared" si="192"/>
        <v>3600</v>
      </c>
      <c r="L1979" s="6">
        <f t="shared" si="193"/>
        <v>2383508.12004</v>
      </c>
      <c r="N1979" s="22">
        <f t="shared" si="190"/>
        <v>31.845454228176578</v>
      </c>
      <c r="O1979" s="14">
        <f t="shared" si="191"/>
        <v>4809869.7150447192</v>
      </c>
      <c r="Q1979" s="22"/>
      <c r="V1979" s="16"/>
      <c r="W1979" s="16"/>
      <c r="X1979" s="16"/>
      <c r="Z1979" s="15"/>
      <c r="AA1979" s="16"/>
      <c r="AB1979" s="3"/>
      <c r="AC1979" s="69"/>
      <c r="AD1979" s="3"/>
      <c r="AF1979" s="29"/>
      <c r="AG1979" s="30"/>
      <c r="AH1979" s="29"/>
      <c r="AI1979" s="29"/>
      <c r="AJ1979" s="31"/>
      <c r="AK1979" s="29"/>
      <c r="AL1979" s="30"/>
    </row>
    <row r="1980" spans="1:38">
      <c r="A1980" s="32">
        <v>41793</v>
      </c>
      <c r="B1980" s="9">
        <v>25</v>
      </c>
      <c r="C1980" s="33">
        <v>669.93804350000005</v>
      </c>
      <c r="D1980" s="34">
        <f t="shared" si="187"/>
        <v>74846.102145752811</v>
      </c>
      <c r="E1980" s="34">
        <v>10455720138.4848</v>
      </c>
      <c r="F1980" s="3">
        <f>VLOOKUP(A1980,ERCOT_345kv_West_ATC!A:B,2)</f>
        <v>41.1</v>
      </c>
      <c r="G1980" s="3">
        <f>VLOOKUP(A1980,ERCOT_345kv_West_ATC!G:H,2)</f>
        <v>4.2939999999999996</v>
      </c>
      <c r="I1980" s="5">
        <f t="shared" si="188"/>
        <v>6</v>
      </c>
      <c r="J1980" s="4">
        <f t="shared" si="189"/>
        <v>144</v>
      </c>
      <c r="K1980" s="4">
        <f t="shared" si="192"/>
        <v>3600</v>
      </c>
      <c r="L1980" s="6">
        <f t="shared" si="193"/>
        <v>2411776.9566000002</v>
      </c>
      <c r="N1980" s="22">
        <f t="shared" si="190"/>
        <v>32.223147063869618</v>
      </c>
      <c r="O1980" s="14">
        <f t="shared" si="191"/>
        <v>4809869.7150447192</v>
      </c>
      <c r="Q1980" s="22"/>
      <c r="V1980" s="16"/>
      <c r="W1980" s="16"/>
      <c r="X1980" s="16"/>
      <c r="Z1980" s="15"/>
      <c r="AA1980" s="16"/>
      <c r="AB1980" s="3"/>
      <c r="AC1980" s="69"/>
      <c r="AD1980" s="3"/>
      <c r="AF1980" s="29"/>
      <c r="AG1980" s="30"/>
      <c r="AH1980" s="29"/>
      <c r="AI1980" s="29"/>
      <c r="AJ1980" s="31"/>
      <c r="AK1980" s="29"/>
      <c r="AL1980" s="30"/>
    </row>
    <row r="1981" spans="1:38">
      <c r="A1981" s="32">
        <v>41794</v>
      </c>
      <c r="B1981" s="9">
        <v>25</v>
      </c>
      <c r="C1981" s="33">
        <v>642.35738070000002</v>
      </c>
      <c r="D1981" s="34">
        <f t="shared" si="187"/>
        <v>74846.102145752811</v>
      </c>
      <c r="E1981" s="34">
        <v>10455720138.4848</v>
      </c>
      <c r="F1981" s="3">
        <f>VLOOKUP(A1981,ERCOT_345kv_West_ATC!A:B,2)</f>
        <v>41.1</v>
      </c>
      <c r="G1981" s="3">
        <f>VLOOKUP(A1981,ERCOT_345kv_West_ATC!G:H,2)</f>
        <v>4.3099999999999996</v>
      </c>
      <c r="I1981" s="5">
        <f t="shared" si="188"/>
        <v>6</v>
      </c>
      <c r="J1981" s="4">
        <f t="shared" si="189"/>
        <v>144</v>
      </c>
      <c r="K1981" s="4">
        <f t="shared" si="192"/>
        <v>3600</v>
      </c>
      <c r="L1981" s="6">
        <f t="shared" si="193"/>
        <v>2312486.5705200001</v>
      </c>
      <c r="N1981" s="22">
        <f t="shared" si="190"/>
        <v>30.896553116643812</v>
      </c>
      <c r="O1981" s="14">
        <f t="shared" si="191"/>
        <v>4809869.7150447192</v>
      </c>
      <c r="Q1981" s="22"/>
      <c r="V1981" s="16"/>
      <c r="W1981" s="16"/>
      <c r="X1981" s="16"/>
      <c r="Z1981" s="15"/>
      <c r="AA1981" s="16"/>
      <c r="AB1981" s="3"/>
      <c r="AC1981" s="69"/>
      <c r="AD1981" s="3"/>
      <c r="AF1981" s="29"/>
      <c r="AG1981" s="30"/>
      <c r="AH1981" s="29"/>
      <c r="AI1981" s="29"/>
      <c r="AJ1981" s="31"/>
      <c r="AK1981" s="29"/>
      <c r="AL1981" s="30"/>
    </row>
    <row r="1982" spans="1:38">
      <c r="A1982" s="32">
        <v>41795</v>
      </c>
      <c r="B1982" s="9">
        <v>25</v>
      </c>
      <c r="C1982" s="33">
        <v>661.48</v>
      </c>
      <c r="D1982" s="34">
        <f t="shared" si="187"/>
        <v>84157.960809952521</v>
      </c>
      <c r="E1982" s="34">
        <v>11756551916.9039</v>
      </c>
      <c r="F1982" s="3">
        <f>VLOOKUP(A1982,ERCOT_345kv_West_ATC!A:B,2)</f>
        <v>41</v>
      </c>
      <c r="G1982" s="3">
        <f>VLOOKUP(A1982,ERCOT_345kv_West_ATC!G:H,2)</f>
        <v>4.33</v>
      </c>
      <c r="I1982" s="5">
        <f t="shared" si="188"/>
        <v>6</v>
      </c>
      <c r="J1982" s="4">
        <f t="shared" si="189"/>
        <v>144</v>
      </c>
      <c r="K1982" s="4">
        <f t="shared" si="192"/>
        <v>3600</v>
      </c>
      <c r="L1982" s="6">
        <f t="shared" si="193"/>
        <v>2381328</v>
      </c>
      <c r="N1982" s="22">
        <f t="shared" si="190"/>
        <v>28.295932756469359</v>
      </c>
      <c r="O1982" s="14">
        <f t="shared" si="191"/>
        <v>4277670.1875293823</v>
      </c>
      <c r="Q1982" s="22"/>
      <c r="V1982" s="16"/>
      <c r="W1982" s="16"/>
      <c r="X1982" s="16"/>
      <c r="Z1982" s="15"/>
      <c r="AA1982" s="16"/>
      <c r="AB1982" s="3"/>
      <c r="AC1982" s="69"/>
      <c r="AD1982" s="3"/>
      <c r="AF1982" s="29"/>
      <c r="AG1982" s="30"/>
      <c r="AH1982" s="29"/>
      <c r="AI1982" s="29"/>
      <c r="AJ1982" s="31"/>
      <c r="AK1982" s="29"/>
      <c r="AL1982" s="30"/>
    </row>
    <row r="1983" spans="1:38">
      <c r="A1983" s="32">
        <v>41796</v>
      </c>
      <c r="B1983" s="9">
        <v>25</v>
      </c>
      <c r="C1983" s="33">
        <v>649.09382779999999</v>
      </c>
      <c r="D1983" s="34">
        <f t="shared" si="187"/>
        <v>84157.960809952521</v>
      </c>
      <c r="E1983" s="34">
        <v>11756551916.9039</v>
      </c>
      <c r="F1983" s="3">
        <f>VLOOKUP(A1983,ERCOT_345kv_West_ATC!A:B,2)</f>
        <v>40.700000000000003</v>
      </c>
      <c r="G1983" s="3">
        <f>VLOOKUP(A1983,ERCOT_345kv_West_ATC!G:H,2)</f>
        <v>4.3490000000000002</v>
      </c>
      <c r="I1983" s="5">
        <f t="shared" si="188"/>
        <v>6</v>
      </c>
      <c r="J1983" s="4">
        <f t="shared" si="189"/>
        <v>144</v>
      </c>
      <c r="K1983" s="4">
        <f t="shared" si="192"/>
        <v>3600</v>
      </c>
      <c r="L1983" s="6">
        <f t="shared" si="193"/>
        <v>2336737.7800799999</v>
      </c>
      <c r="N1983" s="22">
        <f t="shared" si="190"/>
        <v>27.766093160893906</v>
      </c>
      <c r="O1983" s="14">
        <f t="shared" si="191"/>
        <v>4277670.1875293823</v>
      </c>
      <c r="Q1983" s="22"/>
      <c r="V1983" s="16"/>
      <c r="W1983" s="16"/>
      <c r="X1983" s="16"/>
      <c r="Z1983" s="15"/>
      <c r="AA1983" s="16"/>
      <c r="AB1983" s="3"/>
      <c r="AC1983" s="69"/>
      <c r="AD1983" s="3"/>
      <c r="AF1983" s="29"/>
      <c r="AG1983" s="30"/>
      <c r="AH1983" s="29"/>
      <c r="AI1983" s="29"/>
      <c r="AJ1983" s="31"/>
      <c r="AK1983" s="29"/>
      <c r="AL1983" s="30"/>
    </row>
    <row r="1984" spans="1:38">
      <c r="A1984" s="32">
        <v>41797</v>
      </c>
      <c r="B1984" s="9">
        <v>25</v>
      </c>
      <c r="C1984" s="33">
        <v>657.1223195</v>
      </c>
      <c r="D1984" s="34">
        <f t="shared" si="187"/>
        <v>84157.960809952521</v>
      </c>
      <c r="E1984" s="34">
        <v>11756551916.9039</v>
      </c>
      <c r="F1984" s="3">
        <f>VLOOKUP(A1984,ERCOT_345kv_West_ATC!A:B,2)</f>
        <v>40.700000000000003</v>
      </c>
      <c r="G1984" s="3">
        <f>VLOOKUP(A1984,ERCOT_345kv_West_ATC!G:H,2)</f>
        <v>4.3490000000000002</v>
      </c>
      <c r="I1984" s="5">
        <f t="shared" si="188"/>
        <v>6</v>
      </c>
      <c r="J1984" s="4">
        <f t="shared" si="189"/>
        <v>144</v>
      </c>
      <c r="K1984" s="4">
        <f t="shared" si="192"/>
        <v>3600</v>
      </c>
      <c r="L1984" s="6">
        <f t="shared" si="193"/>
        <v>2365640.3502000002</v>
      </c>
      <c r="N1984" s="22">
        <f t="shared" si="190"/>
        <v>28.109525556853079</v>
      </c>
      <c r="O1984" s="14">
        <f t="shared" si="191"/>
        <v>4277670.1875293823</v>
      </c>
      <c r="Q1984" s="22"/>
      <c r="V1984" s="16"/>
      <c r="W1984" s="16"/>
      <c r="X1984" s="16"/>
      <c r="Z1984" s="15"/>
      <c r="AA1984" s="16"/>
      <c r="AB1984" s="3"/>
      <c r="AC1984" s="69"/>
      <c r="AD1984" s="3"/>
      <c r="AF1984" s="29"/>
      <c r="AG1984" s="30"/>
      <c r="AH1984" s="29"/>
      <c r="AI1984" s="29"/>
      <c r="AJ1984" s="31"/>
      <c r="AK1984" s="29"/>
      <c r="AL1984" s="30"/>
    </row>
    <row r="1985" spans="1:38">
      <c r="A1985" s="32">
        <v>41798</v>
      </c>
      <c r="B1985" s="9">
        <v>25</v>
      </c>
      <c r="C1985" s="33">
        <v>657.95045110000001</v>
      </c>
      <c r="D1985" s="34">
        <f t="shared" si="187"/>
        <v>84157.960809952521</v>
      </c>
      <c r="E1985" s="34">
        <v>11756551916.9039</v>
      </c>
      <c r="F1985" s="3">
        <f>VLOOKUP(A1985,ERCOT_345kv_West_ATC!A:B,2)</f>
        <v>40.700000000000003</v>
      </c>
      <c r="G1985" s="3">
        <f>VLOOKUP(A1985,ERCOT_345kv_West_ATC!G:H,2)</f>
        <v>4.3490000000000002</v>
      </c>
      <c r="I1985" s="5">
        <f t="shared" si="188"/>
        <v>6</v>
      </c>
      <c r="J1985" s="4">
        <f t="shared" si="189"/>
        <v>144</v>
      </c>
      <c r="K1985" s="4">
        <f t="shared" si="192"/>
        <v>3600</v>
      </c>
      <c r="L1985" s="6">
        <f t="shared" si="193"/>
        <v>2368621.62396</v>
      </c>
      <c r="N1985" s="22">
        <f t="shared" si="190"/>
        <v>28.144950295419786</v>
      </c>
      <c r="O1985" s="14">
        <f t="shared" si="191"/>
        <v>4277670.1875293823</v>
      </c>
      <c r="Q1985" s="22"/>
      <c r="V1985" s="16"/>
      <c r="W1985" s="16"/>
      <c r="X1985" s="16"/>
      <c r="Z1985" s="15"/>
      <c r="AA1985" s="16"/>
      <c r="AB1985" s="3"/>
      <c r="AC1985" s="69"/>
      <c r="AD1985" s="3"/>
      <c r="AF1985" s="29"/>
      <c r="AG1985" s="30"/>
      <c r="AH1985" s="29"/>
      <c r="AI1985" s="29"/>
      <c r="AJ1985" s="31"/>
      <c r="AK1985" s="29"/>
      <c r="AL1985" s="30"/>
    </row>
    <row r="1986" spans="1:38">
      <c r="A1986" s="32">
        <v>41799</v>
      </c>
      <c r="B1986" s="9">
        <v>25</v>
      </c>
      <c r="C1986" s="33">
        <v>648.31755069999997</v>
      </c>
      <c r="D1986" s="34">
        <f t="shared" si="187"/>
        <v>84157.960809952521</v>
      </c>
      <c r="E1986" s="34">
        <v>11756551916.9039</v>
      </c>
      <c r="F1986" s="3">
        <f>VLOOKUP(A1986,ERCOT_345kv_West_ATC!A:B,2)</f>
        <v>40.85</v>
      </c>
      <c r="G1986" s="3">
        <f>VLOOKUP(A1986,ERCOT_345kv_West_ATC!G:H,2)</f>
        <v>4.3079999999999998</v>
      </c>
      <c r="I1986" s="5">
        <f t="shared" si="188"/>
        <v>6</v>
      </c>
      <c r="J1986" s="4">
        <f t="shared" si="189"/>
        <v>144</v>
      </c>
      <c r="K1986" s="4">
        <f t="shared" si="192"/>
        <v>3600</v>
      </c>
      <c r="L1986" s="6">
        <f t="shared" si="193"/>
        <v>2333943.1825199998</v>
      </c>
      <c r="N1986" s="22">
        <f t="shared" si="190"/>
        <v>27.732886586814587</v>
      </c>
      <c r="O1986" s="14">
        <f t="shared" si="191"/>
        <v>4277670.1875293823</v>
      </c>
      <c r="Q1986" s="22"/>
      <c r="V1986" s="16"/>
      <c r="W1986" s="16"/>
      <c r="X1986" s="16"/>
      <c r="Z1986" s="15"/>
      <c r="AA1986" s="16"/>
      <c r="AB1986" s="3"/>
      <c r="AC1986" s="69"/>
      <c r="AD1986" s="3"/>
      <c r="AF1986" s="29"/>
      <c r="AG1986" s="30"/>
      <c r="AH1986" s="29"/>
      <c r="AI1986" s="29"/>
      <c r="AJ1986" s="31"/>
      <c r="AK1986" s="29"/>
      <c r="AL1986" s="30"/>
    </row>
    <row r="1987" spans="1:38">
      <c r="A1987" s="32">
        <v>41800</v>
      </c>
      <c r="B1987" s="9">
        <v>25</v>
      </c>
      <c r="C1987" s="33">
        <v>648.549936</v>
      </c>
      <c r="D1987" s="34">
        <f t="shared" si="187"/>
        <v>84157.960809952521</v>
      </c>
      <c r="E1987" s="34">
        <v>11756551916.9039</v>
      </c>
      <c r="F1987" s="3">
        <f>VLOOKUP(A1987,ERCOT_345kv_West_ATC!A:B,2)</f>
        <v>40.15</v>
      </c>
      <c r="G1987" s="3">
        <f>VLOOKUP(A1987,ERCOT_345kv_West_ATC!G:H,2)</f>
        <v>4.2709999999999999</v>
      </c>
      <c r="I1987" s="5">
        <f t="shared" si="188"/>
        <v>6</v>
      </c>
      <c r="J1987" s="4">
        <f t="shared" si="189"/>
        <v>144</v>
      </c>
      <c r="K1987" s="4">
        <f t="shared" si="192"/>
        <v>3600</v>
      </c>
      <c r="L1987" s="6">
        <f t="shared" si="193"/>
        <v>2334779.7696000002</v>
      </c>
      <c r="N1987" s="22">
        <f t="shared" si="190"/>
        <v>27.74282726351289</v>
      </c>
      <c r="O1987" s="14">
        <f t="shared" si="191"/>
        <v>4277670.1875293823</v>
      </c>
      <c r="Q1987" s="22"/>
      <c r="V1987" s="16"/>
      <c r="W1987" s="16"/>
      <c r="X1987" s="16"/>
      <c r="Z1987" s="15"/>
      <c r="AA1987" s="16"/>
      <c r="AB1987" s="3"/>
      <c r="AC1987" s="69"/>
      <c r="AD1987" s="3"/>
      <c r="AF1987" s="29"/>
      <c r="AG1987" s="30"/>
      <c r="AH1987" s="29"/>
      <c r="AI1987" s="29"/>
      <c r="AJ1987" s="31"/>
      <c r="AK1987" s="29"/>
      <c r="AL1987" s="30"/>
    </row>
    <row r="1988" spans="1:38">
      <c r="A1988" s="32">
        <v>41801</v>
      </c>
      <c r="B1988" s="9">
        <v>25</v>
      </c>
      <c r="C1988" s="33">
        <v>622.50269060000005</v>
      </c>
      <c r="D1988" s="34">
        <f t="shared" si="187"/>
        <v>84157.960809952521</v>
      </c>
      <c r="E1988" s="34">
        <v>11756551916.9039</v>
      </c>
      <c r="F1988" s="3">
        <f>VLOOKUP(A1988,ERCOT_345kv_West_ATC!A:B,2)</f>
        <v>39.85</v>
      </c>
      <c r="G1988" s="3">
        <f>VLOOKUP(A1988,ERCOT_345kv_West_ATC!G:H,2)</f>
        <v>4.2779999999999996</v>
      </c>
      <c r="I1988" s="5">
        <f t="shared" si="188"/>
        <v>6</v>
      </c>
      <c r="J1988" s="4">
        <f t="shared" si="189"/>
        <v>144</v>
      </c>
      <c r="K1988" s="4">
        <f t="shared" si="192"/>
        <v>3600</v>
      </c>
      <c r="L1988" s="6">
        <f t="shared" si="193"/>
        <v>2241009.68616</v>
      </c>
      <c r="N1988" s="22">
        <f t="shared" si="190"/>
        <v>26.628612012364471</v>
      </c>
      <c r="O1988" s="14">
        <f t="shared" si="191"/>
        <v>4277670.1875293823</v>
      </c>
      <c r="Q1988" s="22"/>
      <c r="V1988" s="16"/>
      <c r="W1988" s="16"/>
      <c r="X1988" s="16"/>
      <c r="Z1988" s="15"/>
      <c r="AA1988" s="16"/>
      <c r="AB1988" s="3"/>
      <c r="AC1988" s="69"/>
      <c r="AD1988" s="3"/>
      <c r="AF1988" s="29"/>
      <c r="AG1988" s="30"/>
      <c r="AH1988" s="29"/>
      <c r="AI1988" s="29"/>
      <c r="AJ1988" s="31"/>
      <c r="AK1988" s="29"/>
      <c r="AL1988" s="30"/>
    </row>
    <row r="1989" spans="1:38">
      <c r="A1989" s="32">
        <v>41802</v>
      </c>
      <c r="B1989" s="9">
        <v>25</v>
      </c>
      <c r="C1989" s="33">
        <v>571.00645469999995</v>
      </c>
      <c r="D1989" s="34">
        <f t="shared" si="187"/>
        <v>84157.960809952521</v>
      </c>
      <c r="E1989" s="34">
        <v>11756551916.9039</v>
      </c>
      <c r="F1989" s="3">
        <f>VLOOKUP(A1989,ERCOT_345kv_West_ATC!A:B,2)</f>
        <v>40.1</v>
      </c>
      <c r="G1989" s="3">
        <f>VLOOKUP(A1989,ERCOT_345kv_West_ATC!G:H,2)</f>
        <v>4.3899999999999997</v>
      </c>
      <c r="I1989" s="5">
        <f t="shared" si="188"/>
        <v>6</v>
      </c>
      <c r="J1989" s="4">
        <f t="shared" si="189"/>
        <v>144</v>
      </c>
      <c r="K1989" s="4">
        <f t="shared" si="192"/>
        <v>3600</v>
      </c>
      <c r="L1989" s="6">
        <f t="shared" si="193"/>
        <v>2055623.2369199998</v>
      </c>
      <c r="N1989" s="22">
        <f t="shared" si="190"/>
        <v>24.425772881570364</v>
      </c>
      <c r="O1989" s="14">
        <f t="shared" si="191"/>
        <v>4277670.1875293823</v>
      </c>
      <c r="Q1989" s="22"/>
      <c r="V1989" s="16"/>
      <c r="W1989" s="16"/>
      <c r="X1989" s="16"/>
      <c r="Z1989" s="15"/>
      <c r="AA1989" s="16"/>
      <c r="AB1989" s="3"/>
      <c r="AC1989" s="69"/>
      <c r="AD1989" s="3"/>
      <c r="AF1989" s="29"/>
      <c r="AG1989" s="30"/>
      <c r="AH1989" s="29"/>
      <c r="AI1989" s="29"/>
      <c r="AJ1989" s="31"/>
      <c r="AK1989" s="29"/>
      <c r="AL1989" s="30"/>
    </row>
    <row r="1990" spans="1:38">
      <c r="A1990" s="32">
        <v>41803</v>
      </c>
      <c r="B1990" s="9">
        <v>25</v>
      </c>
      <c r="C1990" s="33">
        <v>591.98388090000003</v>
      </c>
      <c r="D1990" s="34">
        <f t="shared" si="187"/>
        <v>84157.960809952521</v>
      </c>
      <c r="E1990" s="34">
        <v>11756551916.9039</v>
      </c>
      <c r="F1990" s="3">
        <f>VLOOKUP(A1990,ERCOT_345kv_West_ATC!A:B,2)</f>
        <v>40.85</v>
      </c>
      <c r="G1990" s="3">
        <f>VLOOKUP(A1990,ERCOT_345kv_West_ATC!G:H,2)</f>
        <v>4.3979999999999997</v>
      </c>
      <c r="I1990" s="5">
        <f t="shared" si="188"/>
        <v>6</v>
      </c>
      <c r="J1990" s="4">
        <f t="shared" si="189"/>
        <v>144</v>
      </c>
      <c r="K1990" s="4">
        <f t="shared" si="192"/>
        <v>3600</v>
      </c>
      <c r="L1990" s="6">
        <f t="shared" si="193"/>
        <v>2131141.9712400003</v>
      </c>
      <c r="N1990" s="22">
        <f t="shared" si="190"/>
        <v>25.323117988238749</v>
      </c>
      <c r="O1990" s="14">
        <f t="shared" si="191"/>
        <v>4277670.1875293823</v>
      </c>
      <c r="Q1990" s="22"/>
      <c r="V1990" s="16"/>
      <c r="W1990" s="16"/>
      <c r="X1990" s="16"/>
      <c r="Z1990" s="15"/>
      <c r="AA1990" s="16"/>
      <c r="AB1990" s="3"/>
      <c r="AC1990" s="69"/>
      <c r="AD1990" s="3"/>
      <c r="AF1990" s="29"/>
      <c r="AG1990" s="30"/>
      <c r="AH1990" s="29"/>
      <c r="AI1990" s="29"/>
      <c r="AJ1990" s="31"/>
      <c r="AK1990" s="29"/>
      <c r="AL1990" s="30"/>
    </row>
    <row r="1991" spans="1:38">
      <c r="A1991" s="32">
        <v>41804</v>
      </c>
      <c r="B1991" s="9">
        <v>25</v>
      </c>
      <c r="C1991" s="33">
        <v>568.19561080000005</v>
      </c>
      <c r="D1991" s="34">
        <f t="shared" si="187"/>
        <v>84157.960809952521</v>
      </c>
      <c r="E1991" s="34">
        <v>11756551916.9039</v>
      </c>
      <c r="F1991" s="3">
        <f>VLOOKUP(A1991,ERCOT_345kv_West_ATC!A:B,2)</f>
        <v>40.85</v>
      </c>
      <c r="G1991" s="3">
        <f>VLOOKUP(A1991,ERCOT_345kv_West_ATC!G:H,2)</f>
        <v>4.3979999999999997</v>
      </c>
      <c r="I1991" s="5">
        <f t="shared" si="188"/>
        <v>6</v>
      </c>
      <c r="J1991" s="4">
        <f t="shared" si="189"/>
        <v>144</v>
      </c>
      <c r="K1991" s="4">
        <f t="shared" si="192"/>
        <v>3600</v>
      </c>
      <c r="L1991" s="6">
        <f t="shared" si="193"/>
        <v>2045504.1988800003</v>
      </c>
      <c r="N1991" s="22">
        <f t="shared" si="190"/>
        <v>24.305534250042083</v>
      </c>
      <c r="O1991" s="14">
        <f t="shared" si="191"/>
        <v>4277670.1875293823</v>
      </c>
      <c r="Q1991" s="22"/>
      <c r="V1991" s="16"/>
      <c r="W1991" s="16"/>
      <c r="X1991" s="16"/>
      <c r="Z1991" s="15"/>
      <c r="AA1991" s="16"/>
      <c r="AB1991" s="3"/>
      <c r="AC1991" s="69"/>
      <c r="AD1991" s="3"/>
      <c r="AF1991" s="29"/>
      <c r="AG1991" s="30"/>
      <c r="AH1991" s="29"/>
      <c r="AI1991" s="29"/>
      <c r="AJ1991" s="31"/>
      <c r="AK1991" s="29"/>
      <c r="AL1991" s="30"/>
    </row>
    <row r="1992" spans="1:38">
      <c r="A1992" s="32">
        <v>41805</v>
      </c>
      <c r="B1992" s="9">
        <v>25</v>
      </c>
      <c r="C1992" s="33">
        <v>590.40657710000005</v>
      </c>
      <c r="D1992" s="34">
        <f t="shared" si="187"/>
        <v>84157.960809952521</v>
      </c>
      <c r="E1992" s="34">
        <v>11756551916.9039</v>
      </c>
      <c r="F1992" s="3">
        <f>VLOOKUP(A1992,ERCOT_345kv_West_ATC!A:B,2)</f>
        <v>40.85</v>
      </c>
      <c r="G1992" s="3">
        <f>VLOOKUP(A1992,ERCOT_345kv_West_ATC!G:H,2)</f>
        <v>4.3979999999999997</v>
      </c>
      <c r="I1992" s="5">
        <f t="shared" si="188"/>
        <v>6</v>
      </c>
      <c r="J1992" s="4">
        <f t="shared" si="189"/>
        <v>144</v>
      </c>
      <c r="K1992" s="4">
        <f t="shared" si="192"/>
        <v>3600</v>
      </c>
      <c r="L1992" s="6">
        <f t="shared" si="193"/>
        <v>2125463.6775600002</v>
      </c>
      <c r="N1992" s="22">
        <f t="shared" si="190"/>
        <v>25.255646133819379</v>
      </c>
      <c r="O1992" s="14">
        <f t="shared" si="191"/>
        <v>4277670.1875293823</v>
      </c>
      <c r="Q1992" s="22"/>
      <c r="V1992" s="16"/>
      <c r="W1992" s="16"/>
      <c r="X1992" s="16"/>
      <c r="Z1992" s="15"/>
      <c r="AA1992" s="16"/>
      <c r="AB1992" s="3"/>
      <c r="AC1992" s="69"/>
      <c r="AD1992" s="3"/>
      <c r="AF1992" s="29"/>
      <c r="AG1992" s="30"/>
      <c r="AH1992" s="29"/>
      <c r="AI1992" s="29"/>
      <c r="AJ1992" s="31"/>
      <c r="AK1992" s="29"/>
      <c r="AL1992" s="30"/>
    </row>
    <row r="1993" spans="1:38">
      <c r="A1993" s="32">
        <v>41806</v>
      </c>
      <c r="B1993" s="9">
        <v>25</v>
      </c>
      <c r="C1993" s="33">
        <v>586.98045609999997</v>
      </c>
      <c r="D1993" s="34">
        <f t="shared" si="187"/>
        <v>84157.960809952521</v>
      </c>
      <c r="E1993" s="34">
        <v>11756551916.9039</v>
      </c>
      <c r="F1993" s="3">
        <f>VLOOKUP(A1993,ERCOT_345kv_West_ATC!A:B,2)</f>
        <v>40.85</v>
      </c>
      <c r="G1993" s="3">
        <f>VLOOKUP(A1993,ERCOT_345kv_West_ATC!G:H,2)</f>
        <v>4.3940000000000001</v>
      </c>
      <c r="I1993" s="5">
        <f t="shared" si="188"/>
        <v>6</v>
      </c>
      <c r="J1993" s="4">
        <f t="shared" si="189"/>
        <v>144</v>
      </c>
      <c r="K1993" s="4">
        <f t="shared" si="192"/>
        <v>3600</v>
      </c>
      <c r="L1993" s="6">
        <f t="shared" si="193"/>
        <v>2113129.6419599997</v>
      </c>
      <c r="N1993" s="22">
        <f t="shared" si="190"/>
        <v>25.10908797721369</v>
      </c>
      <c r="O1993" s="14">
        <f t="shared" si="191"/>
        <v>4277670.1875293823</v>
      </c>
      <c r="Q1993" s="22"/>
      <c r="V1993" s="16"/>
      <c r="W1993" s="16"/>
      <c r="X1993" s="16"/>
      <c r="Z1993" s="15"/>
      <c r="AA1993" s="16"/>
      <c r="AB1993" s="3"/>
      <c r="AC1993" s="69"/>
      <c r="AD1993" s="3"/>
      <c r="AF1993" s="29"/>
      <c r="AG1993" s="30"/>
      <c r="AH1993" s="29"/>
      <c r="AI1993" s="29"/>
      <c r="AJ1993" s="31"/>
      <c r="AK1993" s="29"/>
      <c r="AL1993" s="30"/>
    </row>
    <row r="1994" spans="1:38">
      <c r="A1994" s="32">
        <v>41807</v>
      </c>
      <c r="B1994" s="9">
        <v>25</v>
      </c>
      <c r="C1994" s="33">
        <v>606.44322999999997</v>
      </c>
      <c r="D1994" s="34">
        <f t="shared" si="187"/>
        <v>84157.960809952521</v>
      </c>
      <c r="E1994" s="34">
        <v>11756551916.9039</v>
      </c>
      <c r="F1994" s="3">
        <f>VLOOKUP(A1994,ERCOT_345kv_West_ATC!A:B,2)</f>
        <v>40.75</v>
      </c>
      <c r="G1994" s="3">
        <f>VLOOKUP(A1994,ERCOT_345kv_West_ATC!G:H,2)</f>
        <v>4.3940000000000001</v>
      </c>
      <c r="I1994" s="5">
        <f t="shared" si="188"/>
        <v>6</v>
      </c>
      <c r="J1994" s="4">
        <f t="shared" si="189"/>
        <v>144</v>
      </c>
      <c r="K1994" s="4">
        <f t="shared" si="192"/>
        <v>3600</v>
      </c>
      <c r="L1994" s="6">
        <f t="shared" si="193"/>
        <v>2183195.628</v>
      </c>
      <c r="N1994" s="22">
        <f t="shared" si="190"/>
        <v>25.941641254000242</v>
      </c>
      <c r="O1994" s="14">
        <f t="shared" si="191"/>
        <v>4277670.1875293823</v>
      </c>
      <c r="Q1994" s="22"/>
      <c r="V1994" s="16"/>
      <c r="W1994" s="16"/>
      <c r="X1994" s="16"/>
      <c r="Z1994" s="15"/>
      <c r="AA1994" s="16"/>
      <c r="AB1994" s="3"/>
      <c r="AC1994" s="69"/>
      <c r="AD1994" s="3"/>
      <c r="AF1994" s="29"/>
      <c r="AG1994" s="30"/>
      <c r="AH1994" s="29"/>
      <c r="AI1994" s="29"/>
      <c r="AJ1994" s="31"/>
      <c r="AK1994" s="29"/>
      <c r="AL1994" s="30"/>
    </row>
    <row r="1995" spans="1:38">
      <c r="A1995" s="32">
        <v>41808</v>
      </c>
      <c r="B1995" s="9">
        <v>25</v>
      </c>
      <c r="C1995" s="33">
        <v>607</v>
      </c>
      <c r="D1995" s="34">
        <f t="shared" si="187"/>
        <v>96370.372681298788</v>
      </c>
      <c r="E1995" s="34">
        <v>13462580114.525299</v>
      </c>
      <c r="F1995" s="3">
        <f>VLOOKUP(A1995,ERCOT_345kv_West_ATC!A:B,2)</f>
        <v>40.200000000000003</v>
      </c>
      <c r="G1995" s="3">
        <f>VLOOKUP(A1995,ERCOT_345kv_West_ATC!G:H,2)</f>
        <v>4.3689999999999998</v>
      </c>
      <c r="I1995" s="5">
        <f t="shared" si="188"/>
        <v>6</v>
      </c>
      <c r="J1995" s="4">
        <f t="shared" si="189"/>
        <v>144</v>
      </c>
      <c r="K1995" s="4">
        <f t="shared" si="192"/>
        <v>3600</v>
      </c>
      <c r="L1995" s="6">
        <f t="shared" si="193"/>
        <v>2185200</v>
      </c>
      <c r="N1995" s="22">
        <f t="shared" si="190"/>
        <v>22.675018672248534</v>
      </c>
      <c r="O1995" s="14">
        <f t="shared" si="191"/>
        <v>3735587.9196455576</v>
      </c>
      <c r="Q1995" s="22"/>
      <c r="V1995" s="16"/>
      <c r="W1995" s="16"/>
      <c r="X1995" s="16"/>
      <c r="Z1995" s="15"/>
      <c r="AA1995" s="16"/>
      <c r="AB1995" s="3"/>
      <c r="AC1995" s="69"/>
      <c r="AD1995" s="3"/>
      <c r="AF1995" s="29"/>
      <c r="AG1995" s="30"/>
      <c r="AH1995" s="29"/>
      <c r="AI1995" s="29"/>
      <c r="AJ1995" s="31"/>
      <c r="AK1995" s="29"/>
      <c r="AL1995" s="30"/>
    </row>
    <row r="1996" spans="1:38">
      <c r="A1996" s="32">
        <v>41809</v>
      </c>
      <c r="B1996" s="9">
        <v>25</v>
      </c>
      <c r="C1996" s="33">
        <v>593.11789320000003</v>
      </c>
      <c r="D1996" s="34">
        <f t="shared" si="187"/>
        <v>96370.372681298788</v>
      </c>
      <c r="E1996" s="34">
        <v>13462580114.525299</v>
      </c>
      <c r="F1996" s="3">
        <f>VLOOKUP(A1996,ERCOT_345kv_West_ATC!A:B,2)</f>
        <v>39.9</v>
      </c>
      <c r="G1996" s="3">
        <f>VLOOKUP(A1996,ERCOT_345kv_West_ATC!G:H,2)</f>
        <v>4.33</v>
      </c>
      <c r="I1996" s="5">
        <f t="shared" si="188"/>
        <v>6</v>
      </c>
      <c r="J1996" s="4">
        <f t="shared" si="189"/>
        <v>144</v>
      </c>
      <c r="K1996" s="4">
        <f t="shared" si="192"/>
        <v>3600</v>
      </c>
      <c r="L1996" s="6">
        <f t="shared" si="193"/>
        <v>2135224.4155200003</v>
      </c>
      <c r="N1996" s="22">
        <f t="shared" si="190"/>
        <v>22.15644036763544</v>
      </c>
      <c r="O1996" s="14">
        <f t="shared" si="191"/>
        <v>3735587.9196455576</v>
      </c>
      <c r="Q1996" s="22"/>
      <c r="V1996" s="16"/>
      <c r="W1996" s="16"/>
      <c r="X1996" s="16"/>
      <c r="Z1996" s="15"/>
      <c r="AA1996" s="16"/>
      <c r="AB1996" s="3"/>
      <c r="AC1996" s="69"/>
      <c r="AD1996" s="3"/>
      <c r="AF1996" s="29"/>
      <c r="AG1996" s="30"/>
      <c r="AH1996" s="29"/>
      <c r="AI1996" s="29"/>
      <c r="AJ1996" s="31"/>
      <c r="AK1996" s="29"/>
      <c r="AL1996" s="30"/>
    </row>
    <row r="1997" spans="1:38">
      <c r="A1997" s="32">
        <v>41810</v>
      </c>
      <c r="B1997" s="9">
        <v>25</v>
      </c>
      <c r="C1997" s="33">
        <v>588.95093280000003</v>
      </c>
      <c r="D1997" s="34">
        <f t="shared" si="187"/>
        <v>96370.372681298788</v>
      </c>
      <c r="E1997" s="34">
        <v>13462580114.525299</v>
      </c>
      <c r="F1997" s="3">
        <f>VLOOKUP(A1997,ERCOT_345kv_West_ATC!A:B,2)</f>
        <v>39.65</v>
      </c>
      <c r="G1997" s="3">
        <f>VLOOKUP(A1997,ERCOT_345kv_West_ATC!G:H,2)</f>
        <v>4.298</v>
      </c>
      <c r="I1997" s="5">
        <f t="shared" si="188"/>
        <v>6</v>
      </c>
      <c r="J1997" s="4">
        <f t="shared" si="189"/>
        <v>144</v>
      </c>
      <c r="K1997" s="4">
        <f t="shared" si="192"/>
        <v>3600</v>
      </c>
      <c r="L1997" s="6">
        <f t="shared" si="193"/>
        <v>2120223.3580800002</v>
      </c>
      <c r="N1997" s="22">
        <f t="shared" si="190"/>
        <v>22.000779898316626</v>
      </c>
      <c r="O1997" s="14">
        <f t="shared" si="191"/>
        <v>3735587.9196455576</v>
      </c>
      <c r="Q1997" s="22"/>
      <c r="V1997" s="16"/>
      <c r="W1997" s="16"/>
      <c r="X1997" s="16"/>
      <c r="Z1997" s="15"/>
      <c r="AA1997" s="16"/>
      <c r="AB1997" s="3"/>
      <c r="AC1997" s="69"/>
      <c r="AD1997" s="3"/>
      <c r="AF1997" s="29"/>
      <c r="AG1997" s="30"/>
      <c r="AH1997" s="29"/>
      <c r="AI1997" s="29"/>
      <c r="AJ1997" s="31"/>
      <c r="AK1997" s="29"/>
      <c r="AL1997" s="30"/>
    </row>
    <row r="1998" spans="1:38">
      <c r="A1998" s="32">
        <v>41811</v>
      </c>
      <c r="B1998" s="9">
        <v>25</v>
      </c>
      <c r="C1998" s="33">
        <v>589.03679009999996</v>
      </c>
      <c r="D1998" s="34">
        <f t="shared" si="187"/>
        <v>96370.372681298788</v>
      </c>
      <c r="E1998" s="34">
        <v>13462580114.525299</v>
      </c>
      <c r="F1998" s="3">
        <f>VLOOKUP(A1998,ERCOT_345kv_West_ATC!A:B,2)</f>
        <v>39.65</v>
      </c>
      <c r="G1998" s="3">
        <f>VLOOKUP(A1998,ERCOT_345kv_West_ATC!G:H,2)</f>
        <v>4.298</v>
      </c>
      <c r="I1998" s="5">
        <f t="shared" si="188"/>
        <v>6</v>
      </c>
      <c r="J1998" s="4">
        <f t="shared" si="189"/>
        <v>144</v>
      </c>
      <c r="K1998" s="4">
        <f t="shared" si="192"/>
        <v>3600</v>
      </c>
      <c r="L1998" s="6">
        <f t="shared" si="193"/>
        <v>2120532.4443600001</v>
      </c>
      <c r="N1998" s="22">
        <f t="shared" si="190"/>
        <v>22.003987173243559</v>
      </c>
      <c r="O1998" s="14">
        <f t="shared" si="191"/>
        <v>3735587.9196455576</v>
      </c>
      <c r="Q1998" s="22"/>
      <c r="V1998" s="16"/>
      <c r="W1998" s="16"/>
      <c r="X1998" s="16"/>
      <c r="Z1998" s="15"/>
      <c r="AA1998" s="16"/>
      <c r="AB1998" s="3"/>
      <c r="AC1998" s="69"/>
      <c r="AD1998" s="3"/>
      <c r="AF1998" s="29"/>
      <c r="AG1998" s="30"/>
      <c r="AH1998" s="29"/>
      <c r="AI1998" s="29"/>
      <c r="AJ1998" s="31"/>
      <c r="AK1998" s="29"/>
      <c r="AL1998" s="30"/>
    </row>
    <row r="1999" spans="1:38">
      <c r="A1999" s="32">
        <v>41812</v>
      </c>
      <c r="B1999" s="9">
        <v>25</v>
      </c>
      <c r="C1999" s="33">
        <v>600.04042489999995</v>
      </c>
      <c r="D1999" s="34">
        <f t="shared" si="187"/>
        <v>96370.372681298788</v>
      </c>
      <c r="E1999" s="34">
        <v>13462580114.525299</v>
      </c>
      <c r="F1999" s="3">
        <f>VLOOKUP(A1999,ERCOT_345kv_West_ATC!A:B,2)</f>
        <v>39.65</v>
      </c>
      <c r="G1999" s="3">
        <f>VLOOKUP(A1999,ERCOT_345kv_West_ATC!G:H,2)</f>
        <v>4.298</v>
      </c>
      <c r="I1999" s="5">
        <f t="shared" si="188"/>
        <v>6</v>
      </c>
      <c r="J1999" s="4">
        <f t="shared" si="189"/>
        <v>144</v>
      </c>
      <c r="K1999" s="4">
        <f t="shared" si="192"/>
        <v>3600</v>
      </c>
      <c r="L1999" s="6">
        <f t="shared" si="193"/>
        <v>2160145.5296399998</v>
      </c>
      <c r="N1999" s="22">
        <f t="shared" si="190"/>
        <v>22.415037625554273</v>
      </c>
      <c r="O1999" s="14">
        <f t="shared" si="191"/>
        <v>3735587.9196455576</v>
      </c>
      <c r="Q1999" s="22"/>
      <c r="V1999" s="16"/>
      <c r="W1999" s="16"/>
      <c r="X1999" s="16"/>
      <c r="Z1999" s="15"/>
      <c r="AA1999" s="16"/>
      <c r="AB1999" s="3"/>
      <c r="AC1999" s="69"/>
      <c r="AD1999" s="3"/>
      <c r="AF1999" s="29"/>
      <c r="AG1999" s="30"/>
      <c r="AH1999" s="29"/>
      <c r="AI1999" s="29"/>
      <c r="AJ1999" s="31"/>
      <c r="AK1999" s="29"/>
      <c r="AL1999" s="30"/>
    </row>
    <row r="2000" spans="1:38">
      <c r="A2000" s="32">
        <v>41813</v>
      </c>
      <c r="B2000" s="9">
        <v>25</v>
      </c>
      <c r="C2000" s="33">
        <v>588.19398090000004</v>
      </c>
      <c r="D2000" s="34">
        <f t="shared" si="187"/>
        <v>96370.372681298788</v>
      </c>
      <c r="E2000" s="34">
        <v>13462580114.525299</v>
      </c>
      <c r="F2000" s="3">
        <f>VLOOKUP(A2000,ERCOT_345kv_West_ATC!A:B,2)</f>
        <v>39.299999999999997</v>
      </c>
      <c r="G2000" s="3">
        <f>VLOOKUP(A2000,ERCOT_345kv_West_ATC!G:H,2)</f>
        <v>4.2610000000000001</v>
      </c>
      <c r="I2000" s="5">
        <f t="shared" si="188"/>
        <v>6</v>
      </c>
      <c r="J2000" s="4">
        <f t="shared" si="189"/>
        <v>144</v>
      </c>
      <c r="K2000" s="4">
        <f t="shared" si="192"/>
        <v>3600</v>
      </c>
      <c r="L2000" s="6">
        <f t="shared" si="193"/>
        <v>2117498.3312400002</v>
      </c>
      <c r="N2000" s="22">
        <f t="shared" si="190"/>
        <v>21.972503294582701</v>
      </c>
      <c r="O2000" s="14">
        <f t="shared" si="191"/>
        <v>3735587.9196455576</v>
      </c>
      <c r="Q2000" s="22"/>
      <c r="V2000" s="16"/>
      <c r="W2000" s="16"/>
      <c r="X2000" s="16"/>
      <c r="Z2000" s="15"/>
      <c r="AA2000" s="16"/>
      <c r="AB2000" s="3"/>
      <c r="AC2000" s="69"/>
      <c r="AD2000" s="3"/>
      <c r="AF2000" s="29"/>
      <c r="AG2000" s="30"/>
      <c r="AH2000" s="29"/>
      <c r="AI2000" s="29"/>
      <c r="AJ2000" s="31"/>
      <c r="AK2000" s="29"/>
      <c r="AL2000" s="30"/>
    </row>
    <row r="2001" spans="1:38">
      <c r="A2001" s="32">
        <v>41814</v>
      </c>
      <c r="B2001" s="9">
        <v>25</v>
      </c>
      <c r="C2001" s="33">
        <v>573.3281356</v>
      </c>
      <c r="D2001" s="34">
        <f t="shared" si="187"/>
        <v>96370.372681298788</v>
      </c>
      <c r="E2001" s="34">
        <v>13462580114.525299</v>
      </c>
      <c r="F2001" s="3">
        <f>VLOOKUP(A2001,ERCOT_345kv_West_ATC!A:B,2)</f>
        <v>38.950000000000003</v>
      </c>
      <c r="G2001" s="3">
        <f>VLOOKUP(A2001,ERCOT_345kv_West_ATC!G:H,2)</f>
        <v>4.29</v>
      </c>
      <c r="I2001" s="5">
        <f t="shared" si="188"/>
        <v>6</v>
      </c>
      <c r="J2001" s="4">
        <f t="shared" si="189"/>
        <v>144</v>
      </c>
      <c r="K2001" s="4">
        <f t="shared" si="192"/>
        <v>3600</v>
      </c>
      <c r="L2001" s="6">
        <f t="shared" si="193"/>
        <v>2063981.28816</v>
      </c>
      <c r="N2001" s="22">
        <f t="shared" si="190"/>
        <v>21.417176573402699</v>
      </c>
      <c r="O2001" s="14">
        <f t="shared" si="191"/>
        <v>3735587.9196455576</v>
      </c>
      <c r="Q2001" s="22"/>
      <c r="V2001" s="16"/>
      <c r="W2001" s="16"/>
      <c r="X2001" s="16"/>
      <c r="Z2001" s="15"/>
      <c r="AA2001" s="16"/>
      <c r="AB2001" s="3"/>
      <c r="AC2001" s="69"/>
      <c r="AD2001" s="3"/>
      <c r="AF2001" s="29"/>
      <c r="AG2001" s="30"/>
      <c r="AH2001" s="29"/>
      <c r="AI2001" s="29"/>
      <c r="AJ2001" s="31"/>
      <c r="AK2001" s="29"/>
      <c r="AL2001" s="30"/>
    </row>
    <row r="2002" spans="1:38">
      <c r="A2002" s="32">
        <v>41815</v>
      </c>
      <c r="B2002" s="9">
        <v>25</v>
      </c>
      <c r="C2002" s="33">
        <v>560.49478910000005</v>
      </c>
      <c r="D2002" s="34">
        <f t="shared" si="187"/>
        <v>96370.372681298788</v>
      </c>
      <c r="E2002" s="34">
        <v>13462580114.525299</v>
      </c>
      <c r="F2002" s="3">
        <f>VLOOKUP(A2002,ERCOT_345kv_West_ATC!A:B,2)</f>
        <v>39.1</v>
      </c>
      <c r="G2002" s="3">
        <f>VLOOKUP(A2002,ERCOT_345kv_West_ATC!G:H,2)</f>
        <v>4.2889999999999997</v>
      </c>
      <c r="I2002" s="5">
        <f t="shared" si="188"/>
        <v>6</v>
      </c>
      <c r="J2002" s="4">
        <f t="shared" si="189"/>
        <v>144</v>
      </c>
      <c r="K2002" s="4">
        <f t="shared" si="192"/>
        <v>3600</v>
      </c>
      <c r="L2002" s="6">
        <f t="shared" si="193"/>
        <v>2017781.2407600002</v>
      </c>
      <c r="N2002" s="22">
        <f t="shared" si="190"/>
        <v>20.937775631862447</v>
      </c>
      <c r="O2002" s="14">
        <f t="shared" si="191"/>
        <v>3735587.9196455576</v>
      </c>
      <c r="Q2002" s="22"/>
      <c r="V2002" s="16"/>
      <c r="W2002" s="16"/>
      <c r="X2002" s="16"/>
      <c r="Z2002" s="15"/>
      <c r="AA2002" s="16"/>
      <c r="AB2002" s="3"/>
      <c r="AC2002" s="69"/>
      <c r="AD2002" s="3"/>
      <c r="AF2002" s="29"/>
      <c r="AG2002" s="30"/>
      <c r="AH2002" s="29"/>
      <c r="AI2002" s="29"/>
      <c r="AJ2002" s="31"/>
      <c r="AK2002" s="29"/>
      <c r="AL2002" s="30"/>
    </row>
    <row r="2003" spans="1:38">
      <c r="A2003" s="32">
        <v>41816</v>
      </c>
      <c r="B2003" s="9">
        <v>25</v>
      </c>
      <c r="C2003" s="33">
        <v>579.62275090000003</v>
      </c>
      <c r="D2003" s="34">
        <f t="shared" si="187"/>
        <v>96370.372681298788</v>
      </c>
      <c r="E2003" s="34">
        <v>13462580114.525299</v>
      </c>
      <c r="F2003" s="3">
        <f>VLOOKUP(A2003,ERCOT_345kv_West_ATC!A:B,2)</f>
        <v>39</v>
      </c>
      <c r="G2003" s="3">
        <f>VLOOKUP(A2003,ERCOT_345kv_West_ATC!G:H,2)</f>
        <v>4.2190000000000003</v>
      </c>
      <c r="I2003" s="5">
        <f t="shared" si="188"/>
        <v>6</v>
      </c>
      <c r="J2003" s="4">
        <f t="shared" si="189"/>
        <v>144</v>
      </c>
      <c r="K2003" s="4">
        <f t="shared" si="192"/>
        <v>3600</v>
      </c>
      <c r="L2003" s="6">
        <f t="shared" si="193"/>
        <v>2086641.9032400001</v>
      </c>
      <c r="N2003" s="22">
        <f t="shared" si="190"/>
        <v>21.652317462137663</v>
      </c>
      <c r="O2003" s="14">
        <f t="shared" si="191"/>
        <v>3735587.9196455576</v>
      </c>
      <c r="Q2003" s="22"/>
      <c r="V2003" s="16"/>
      <c r="W2003" s="16"/>
      <c r="X2003" s="16"/>
      <c r="Z2003" s="15"/>
      <c r="AA2003" s="16"/>
      <c r="AB2003" s="3"/>
      <c r="AC2003" s="69"/>
      <c r="AD2003" s="3"/>
      <c r="AF2003" s="29"/>
      <c r="AG2003" s="30"/>
      <c r="AH2003" s="29"/>
      <c r="AI2003" s="29"/>
      <c r="AJ2003" s="31"/>
      <c r="AK2003" s="29"/>
      <c r="AL2003" s="30"/>
    </row>
    <row r="2004" spans="1:38">
      <c r="A2004" s="32">
        <v>41817</v>
      </c>
      <c r="B2004" s="9">
        <v>25</v>
      </c>
      <c r="C2004" s="33">
        <v>599.92962929999999</v>
      </c>
      <c r="D2004" s="34">
        <f t="shared" si="187"/>
        <v>96370.372681298788</v>
      </c>
      <c r="E2004" s="34">
        <v>13462580114.525299</v>
      </c>
      <c r="F2004" s="3">
        <f>VLOOKUP(A2004,ERCOT_345kv_West_ATC!A:B,2)</f>
        <v>38.4</v>
      </c>
      <c r="G2004" s="3">
        <f>VLOOKUP(A2004,ERCOT_345kv_West_ATC!G:H,2)</f>
        <v>4.1970000000000001</v>
      </c>
      <c r="I2004" s="5">
        <f t="shared" si="188"/>
        <v>6</v>
      </c>
      <c r="J2004" s="4">
        <f t="shared" si="189"/>
        <v>144</v>
      </c>
      <c r="K2004" s="4">
        <f t="shared" si="192"/>
        <v>3600</v>
      </c>
      <c r="L2004" s="6">
        <f t="shared" si="193"/>
        <v>2159746.66548</v>
      </c>
      <c r="N2004" s="22">
        <f t="shared" si="190"/>
        <v>22.410898758505173</v>
      </c>
      <c r="O2004" s="14">
        <f t="shared" si="191"/>
        <v>3735587.9196455576</v>
      </c>
      <c r="Q2004" s="22"/>
      <c r="V2004" s="16"/>
      <c r="W2004" s="16"/>
      <c r="X2004" s="16"/>
      <c r="Z2004" s="15"/>
      <c r="AA2004" s="16"/>
      <c r="AB2004" s="3"/>
      <c r="AC2004" s="69"/>
      <c r="AD2004" s="3"/>
      <c r="AF2004" s="29"/>
      <c r="AG2004" s="30"/>
      <c r="AH2004" s="29"/>
      <c r="AI2004" s="29"/>
      <c r="AJ2004" s="31"/>
      <c r="AK2004" s="29"/>
      <c r="AL2004" s="30"/>
    </row>
    <row r="2005" spans="1:38">
      <c r="A2005" s="32">
        <v>41818</v>
      </c>
      <c r="B2005" s="9">
        <v>25</v>
      </c>
      <c r="C2005" s="33">
        <v>590.59552080000003</v>
      </c>
      <c r="D2005" s="34">
        <f t="shared" si="187"/>
        <v>96370.372681298788</v>
      </c>
      <c r="E2005" s="34">
        <v>13462580114.525299</v>
      </c>
      <c r="F2005" s="3">
        <f>VLOOKUP(A2005,ERCOT_345kv_West_ATC!A:B,2)</f>
        <v>38.4</v>
      </c>
      <c r="G2005" s="3">
        <f>VLOOKUP(A2005,ERCOT_345kv_West_ATC!G:H,2)</f>
        <v>4.1970000000000001</v>
      </c>
      <c r="I2005" s="5">
        <f t="shared" si="188"/>
        <v>6</v>
      </c>
      <c r="J2005" s="4">
        <f t="shared" si="189"/>
        <v>144</v>
      </c>
      <c r="K2005" s="4">
        <f t="shared" si="192"/>
        <v>3600</v>
      </c>
      <c r="L2005" s="6">
        <f t="shared" si="193"/>
        <v>2126143.87488</v>
      </c>
      <c r="N2005" s="22">
        <f t="shared" si="190"/>
        <v>22.062214928972566</v>
      </c>
      <c r="O2005" s="14">
        <f t="shared" si="191"/>
        <v>3735587.9196455576</v>
      </c>
      <c r="Q2005" s="22"/>
      <c r="V2005" s="16"/>
      <c r="W2005" s="16"/>
      <c r="X2005" s="16"/>
      <c r="Z2005" s="15"/>
      <c r="AA2005" s="16"/>
      <c r="AB2005" s="3"/>
      <c r="AC2005" s="69"/>
      <c r="AD2005" s="3"/>
      <c r="AF2005" s="29"/>
      <c r="AG2005" s="30"/>
      <c r="AH2005" s="29"/>
      <c r="AI2005" s="29"/>
      <c r="AJ2005" s="31"/>
      <c r="AK2005" s="29"/>
      <c r="AL2005" s="30"/>
    </row>
    <row r="2006" spans="1:38">
      <c r="A2006" s="32">
        <v>41819</v>
      </c>
      <c r="B2006" s="9">
        <v>25</v>
      </c>
      <c r="C2006" s="33">
        <v>599.89</v>
      </c>
      <c r="D2006" s="34">
        <f t="shared" si="187"/>
        <v>120393.07298279897</v>
      </c>
      <c r="E2006" s="34">
        <v>16818461371.1611</v>
      </c>
      <c r="F2006" s="3">
        <f>VLOOKUP(A2006,ERCOT_345kv_West_ATC!A:B,2)</f>
        <v>38.4</v>
      </c>
      <c r="G2006" s="3">
        <f>VLOOKUP(A2006,ERCOT_345kv_West_ATC!G:H,2)</f>
        <v>4.1970000000000001</v>
      </c>
      <c r="I2006" s="5">
        <f t="shared" si="188"/>
        <v>6</v>
      </c>
      <c r="J2006" s="4">
        <f t="shared" si="189"/>
        <v>144</v>
      </c>
      <c r="K2006" s="4">
        <f t="shared" si="192"/>
        <v>3600</v>
      </c>
      <c r="L2006" s="6">
        <f t="shared" si="193"/>
        <v>2159604</v>
      </c>
      <c r="N2006" s="22">
        <f t="shared" si="190"/>
        <v>17.937942329194897</v>
      </c>
      <c r="O2006" s="14">
        <f t="shared" si="191"/>
        <v>2990205.2591633294</v>
      </c>
      <c r="Q2006" s="22"/>
      <c r="V2006" s="16"/>
      <c r="W2006" s="16"/>
      <c r="X2006" s="16"/>
      <c r="Z2006" s="15"/>
      <c r="AA2006" s="16"/>
      <c r="AB2006" s="3"/>
      <c r="AC2006" s="69"/>
      <c r="AD2006" s="3"/>
      <c r="AF2006" s="29"/>
      <c r="AG2006" s="30"/>
      <c r="AH2006" s="29"/>
      <c r="AI2006" s="29"/>
      <c r="AJ2006" s="31"/>
      <c r="AK2006" s="29"/>
      <c r="AL2006" s="30"/>
    </row>
    <row r="2007" spans="1:38">
      <c r="A2007" s="32">
        <v>41820</v>
      </c>
      <c r="B2007" s="9">
        <v>25</v>
      </c>
      <c r="C2007" s="33">
        <v>638.68650649999995</v>
      </c>
      <c r="D2007" s="34">
        <f t="shared" si="187"/>
        <v>120393.07298279897</v>
      </c>
      <c r="E2007" s="34">
        <v>16818461371.1611</v>
      </c>
      <c r="F2007" s="3">
        <f>VLOOKUP(A2007,ERCOT_345kv_West_ATC!A:B,2)</f>
        <v>38.25</v>
      </c>
      <c r="G2007" s="3">
        <f>VLOOKUP(A2007,ERCOT_345kv_West_ATC!G:H,2)</f>
        <v>4.2190000000000003</v>
      </c>
      <c r="I2007" s="5">
        <f t="shared" si="188"/>
        <v>6</v>
      </c>
      <c r="J2007" s="4">
        <f t="shared" si="189"/>
        <v>144</v>
      </c>
      <c r="K2007" s="4">
        <f t="shared" si="192"/>
        <v>3600</v>
      </c>
      <c r="L2007" s="6">
        <f t="shared" si="193"/>
        <v>2299271.4233999997</v>
      </c>
      <c r="N2007" s="22">
        <f t="shared" si="190"/>
        <v>19.098037506929536</v>
      </c>
      <c r="O2007" s="14">
        <f t="shared" si="191"/>
        <v>2990205.2591633294</v>
      </c>
      <c r="Q2007" s="22"/>
      <c r="V2007" s="16"/>
      <c r="W2007" s="16"/>
      <c r="X2007" s="16"/>
      <c r="Z2007" s="15"/>
      <c r="AA2007" s="16"/>
      <c r="AB2007" s="3"/>
      <c r="AC2007" s="69"/>
      <c r="AD2007" s="3"/>
      <c r="AF2007" s="29"/>
      <c r="AG2007" s="30"/>
      <c r="AH2007" s="29"/>
      <c r="AI2007" s="29"/>
      <c r="AJ2007" s="31"/>
      <c r="AK2007" s="29"/>
      <c r="AL2007" s="30"/>
    </row>
    <row r="2008" spans="1:38">
      <c r="A2008" s="32">
        <v>41821</v>
      </c>
      <c r="B2008" s="9">
        <v>25</v>
      </c>
      <c r="C2008" s="33">
        <v>639.15779269999996</v>
      </c>
      <c r="D2008" s="34">
        <f t="shared" si="187"/>
        <v>120393.07298279897</v>
      </c>
      <c r="E2008" s="34">
        <v>16818461371.1611</v>
      </c>
      <c r="F2008" s="3">
        <f>VLOOKUP(A2008,ERCOT_345kv_West_ATC!A:B,2)</f>
        <v>38.450000000000003</v>
      </c>
      <c r="G2008" s="3">
        <f>VLOOKUP(A2008,ERCOT_345kv_West_ATC!G:H,2)</f>
        <v>4.2309999999999999</v>
      </c>
      <c r="I2008" s="5">
        <f t="shared" si="188"/>
        <v>6</v>
      </c>
      <c r="J2008" s="4">
        <f t="shared" si="189"/>
        <v>144</v>
      </c>
      <c r="K2008" s="4">
        <f t="shared" si="192"/>
        <v>3600</v>
      </c>
      <c r="L2008" s="6">
        <f t="shared" si="193"/>
        <v>2300968.0537199997</v>
      </c>
      <c r="N2008" s="22">
        <f t="shared" si="190"/>
        <v>19.112129931667646</v>
      </c>
      <c r="O2008" s="14">
        <f t="shared" si="191"/>
        <v>2990205.2591633294</v>
      </c>
      <c r="Q2008" s="22"/>
      <c r="V2008" s="16"/>
      <c r="W2008" s="16"/>
      <c r="X2008" s="16"/>
      <c r="Z2008" s="15"/>
      <c r="AA2008" s="16"/>
      <c r="AB2008" s="3"/>
      <c r="AC2008" s="69"/>
      <c r="AD2008" s="3"/>
      <c r="AF2008" s="29"/>
      <c r="AG2008" s="30"/>
      <c r="AH2008" s="29"/>
      <c r="AI2008" s="29"/>
      <c r="AJ2008" s="31"/>
      <c r="AK2008" s="29"/>
      <c r="AL2008" s="30"/>
    </row>
    <row r="2009" spans="1:38">
      <c r="A2009" s="32">
        <v>41822</v>
      </c>
      <c r="B2009" s="9">
        <v>25</v>
      </c>
      <c r="C2009" s="33">
        <v>650.07123300000001</v>
      </c>
      <c r="D2009" s="34">
        <f t="shared" si="187"/>
        <v>120393.07298279897</v>
      </c>
      <c r="E2009" s="34">
        <v>16818461371.1611</v>
      </c>
      <c r="F2009" s="3">
        <f>VLOOKUP(A2009,ERCOT_345kv_West_ATC!A:B,2)</f>
        <v>38.450000000000003</v>
      </c>
      <c r="G2009" s="3">
        <f>VLOOKUP(A2009,ERCOT_345kv_West_ATC!G:H,2)</f>
        <v>4.1849999999999996</v>
      </c>
      <c r="I2009" s="5">
        <f t="shared" si="188"/>
        <v>6</v>
      </c>
      <c r="J2009" s="4">
        <f t="shared" si="189"/>
        <v>144</v>
      </c>
      <c r="K2009" s="4">
        <f t="shared" si="192"/>
        <v>3600</v>
      </c>
      <c r="L2009" s="6">
        <f t="shared" si="193"/>
        <v>2340256.4388000001</v>
      </c>
      <c r="N2009" s="22">
        <f t="shared" si="190"/>
        <v>19.438464197473902</v>
      </c>
      <c r="O2009" s="14">
        <f t="shared" si="191"/>
        <v>2990205.2591633294</v>
      </c>
      <c r="Q2009" s="22"/>
      <c r="V2009" s="16"/>
      <c r="W2009" s="16"/>
      <c r="X2009" s="16"/>
      <c r="Z2009" s="15"/>
      <c r="AA2009" s="16"/>
      <c r="AB2009" s="3"/>
      <c r="AC2009" s="69"/>
      <c r="AD2009" s="3"/>
      <c r="AF2009" s="29"/>
      <c r="AG2009" s="30"/>
      <c r="AH2009" s="29"/>
      <c r="AI2009" s="29"/>
      <c r="AJ2009" s="31"/>
      <c r="AK2009" s="29"/>
      <c r="AL2009" s="30"/>
    </row>
    <row r="2010" spans="1:38">
      <c r="A2010" s="32">
        <v>41823</v>
      </c>
      <c r="B2010" s="9">
        <v>25</v>
      </c>
      <c r="C2010" s="33">
        <v>646.66706360000001</v>
      </c>
      <c r="D2010" s="34">
        <f t="shared" si="187"/>
        <v>120393.07298279897</v>
      </c>
      <c r="E2010" s="34">
        <v>16818461371.1611</v>
      </c>
      <c r="F2010" s="3">
        <f>VLOOKUP(A2010,ERCOT_345kv_West_ATC!A:B,2)</f>
        <v>38.200000000000003</v>
      </c>
      <c r="G2010" s="3">
        <f>VLOOKUP(A2010,ERCOT_345kv_West_ATC!G:H,2)</f>
        <v>4.21</v>
      </c>
      <c r="I2010" s="5">
        <f t="shared" si="188"/>
        <v>6</v>
      </c>
      <c r="J2010" s="4">
        <f t="shared" si="189"/>
        <v>144</v>
      </c>
      <c r="K2010" s="4">
        <f t="shared" si="192"/>
        <v>3600</v>
      </c>
      <c r="L2010" s="6">
        <f t="shared" si="193"/>
        <v>2328001.4289600002</v>
      </c>
      <c r="N2010" s="22">
        <f t="shared" si="190"/>
        <v>19.336672545044273</v>
      </c>
      <c r="O2010" s="14">
        <f t="shared" si="191"/>
        <v>2990205.2591633294</v>
      </c>
      <c r="Q2010" s="22"/>
      <c r="V2010" s="16"/>
      <c r="W2010" s="16"/>
      <c r="X2010" s="16"/>
      <c r="Z2010" s="15"/>
      <c r="AA2010" s="16"/>
      <c r="AB2010" s="3"/>
      <c r="AC2010" s="69"/>
      <c r="AD2010" s="3"/>
      <c r="AF2010" s="29"/>
      <c r="AG2010" s="30"/>
      <c r="AH2010" s="29"/>
      <c r="AI2010" s="29"/>
      <c r="AJ2010" s="31"/>
      <c r="AK2010" s="29"/>
      <c r="AL2010" s="30"/>
    </row>
    <row r="2011" spans="1:38">
      <c r="A2011" s="32">
        <v>41824</v>
      </c>
      <c r="B2011" s="9">
        <v>25</v>
      </c>
      <c r="C2011" s="33">
        <v>627.25872649999997</v>
      </c>
      <c r="D2011" s="34">
        <f t="shared" si="187"/>
        <v>120393.07298279897</v>
      </c>
      <c r="E2011" s="34">
        <v>16818461371.1611</v>
      </c>
      <c r="F2011" s="3">
        <f>VLOOKUP(A2011,ERCOT_345kv_West_ATC!A:B,2)</f>
        <v>38.15</v>
      </c>
      <c r="G2011" s="3">
        <f>VLOOKUP(A2011,ERCOT_345kv_West_ATC!G:H,2)</f>
        <v>4.21</v>
      </c>
      <c r="I2011" s="5">
        <f t="shared" si="188"/>
        <v>6</v>
      </c>
      <c r="J2011" s="4">
        <f t="shared" si="189"/>
        <v>144</v>
      </c>
      <c r="K2011" s="4">
        <f t="shared" si="192"/>
        <v>3600</v>
      </c>
      <c r="L2011" s="6">
        <f t="shared" si="193"/>
        <v>2258131.4153999998</v>
      </c>
      <c r="N2011" s="22">
        <f t="shared" si="190"/>
        <v>18.75632342836392</v>
      </c>
      <c r="O2011" s="14">
        <f t="shared" si="191"/>
        <v>2990205.2591633294</v>
      </c>
      <c r="Q2011" s="22"/>
      <c r="V2011" s="16"/>
      <c r="W2011" s="16"/>
      <c r="X2011" s="16"/>
      <c r="Z2011" s="15"/>
      <c r="AA2011" s="16"/>
      <c r="AB2011" s="3"/>
      <c r="AC2011" s="69"/>
      <c r="AD2011" s="3"/>
      <c r="AF2011" s="29"/>
      <c r="AG2011" s="30"/>
      <c r="AH2011" s="29"/>
      <c r="AI2011" s="29"/>
      <c r="AJ2011" s="31"/>
      <c r="AK2011" s="29"/>
      <c r="AL2011" s="30"/>
    </row>
    <row r="2012" spans="1:38">
      <c r="A2012" s="32">
        <v>41825</v>
      </c>
      <c r="B2012" s="9">
        <v>25</v>
      </c>
      <c r="C2012" s="33">
        <v>630.74766350000004</v>
      </c>
      <c r="D2012" s="34">
        <f t="shared" si="187"/>
        <v>120393.07298279897</v>
      </c>
      <c r="E2012" s="34">
        <v>16818461371.1611</v>
      </c>
      <c r="F2012" s="3">
        <f>VLOOKUP(A2012,ERCOT_345kv_West_ATC!A:B,2)</f>
        <v>38.15</v>
      </c>
      <c r="G2012" s="3">
        <f>VLOOKUP(A2012,ERCOT_345kv_West_ATC!G:H,2)</f>
        <v>4.21</v>
      </c>
      <c r="I2012" s="5">
        <f t="shared" si="188"/>
        <v>6</v>
      </c>
      <c r="J2012" s="4">
        <f t="shared" si="189"/>
        <v>144</v>
      </c>
      <c r="K2012" s="4">
        <f t="shared" si="192"/>
        <v>3600</v>
      </c>
      <c r="L2012" s="6">
        <f t="shared" si="193"/>
        <v>2270691.5886000004</v>
      </c>
      <c r="N2012" s="22">
        <f t="shared" si="190"/>
        <v>18.860649806026821</v>
      </c>
      <c r="O2012" s="14">
        <f t="shared" si="191"/>
        <v>2990205.2591633294</v>
      </c>
      <c r="Q2012" s="22"/>
      <c r="V2012" s="16"/>
      <c r="W2012" s="16"/>
      <c r="X2012" s="16"/>
      <c r="Z2012" s="15"/>
      <c r="AA2012" s="16"/>
      <c r="AB2012" s="3"/>
      <c r="AC2012" s="69"/>
      <c r="AD2012" s="3"/>
      <c r="AF2012" s="29"/>
      <c r="AG2012" s="30"/>
      <c r="AH2012" s="29"/>
      <c r="AI2012" s="29"/>
      <c r="AJ2012" s="31"/>
      <c r="AK2012" s="29"/>
      <c r="AL2012" s="30"/>
    </row>
    <row r="2013" spans="1:38">
      <c r="A2013" s="32">
        <v>41826</v>
      </c>
      <c r="B2013" s="9">
        <v>25</v>
      </c>
      <c r="C2013" s="33">
        <v>631.42383050000001</v>
      </c>
      <c r="D2013" s="34">
        <f t="shared" si="187"/>
        <v>120393.07298279897</v>
      </c>
      <c r="E2013" s="34">
        <v>16818461371.1611</v>
      </c>
      <c r="F2013" s="3">
        <f>VLOOKUP(A2013,ERCOT_345kv_West_ATC!A:B,2)</f>
        <v>38.15</v>
      </c>
      <c r="G2013" s="3">
        <f>VLOOKUP(A2013,ERCOT_345kv_West_ATC!G:H,2)</f>
        <v>4.21</v>
      </c>
      <c r="I2013" s="5">
        <f t="shared" si="188"/>
        <v>6</v>
      </c>
      <c r="J2013" s="4">
        <f t="shared" si="189"/>
        <v>144</v>
      </c>
      <c r="K2013" s="4">
        <f t="shared" si="192"/>
        <v>3600</v>
      </c>
      <c r="L2013" s="6">
        <f t="shared" si="193"/>
        <v>2273125.7897999999</v>
      </c>
      <c r="N2013" s="22">
        <f t="shared" si="190"/>
        <v>18.880868587221546</v>
      </c>
      <c r="O2013" s="14">
        <f t="shared" si="191"/>
        <v>2990205.2591633294</v>
      </c>
      <c r="Q2013" s="22"/>
      <c r="V2013" s="16"/>
      <c r="W2013" s="16"/>
      <c r="X2013" s="16"/>
      <c r="Z2013" s="15"/>
      <c r="AA2013" s="16"/>
      <c r="AB2013" s="3"/>
      <c r="AC2013" s="69"/>
      <c r="AD2013" s="3"/>
      <c r="AF2013" s="29"/>
      <c r="AG2013" s="30"/>
      <c r="AH2013" s="29"/>
      <c r="AI2013" s="29"/>
      <c r="AJ2013" s="31"/>
      <c r="AK2013" s="29"/>
      <c r="AL2013" s="30"/>
    </row>
    <row r="2014" spans="1:38">
      <c r="A2014" s="32">
        <v>41827</v>
      </c>
      <c r="B2014" s="9">
        <v>25</v>
      </c>
      <c r="C2014" s="33">
        <v>622.77412070000003</v>
      </c>
      <c r="D2014" s="34">
        <f t="shared" si="187"/>
        <v>120393.07298279897</v>
      </c>
      <c r="E2014" s="34">
        <v>16818461371.1611</v>
      </c>
      <c r="F2014" s="3">
        <f>VLOOKUP(A2014,ERCOT_345kv_West_ATC!A:B,2)</f>
        <v>38.299999999999997</v>
      </c>
      <c r="G2014" s="3">
        <f>VLOOKUP(A2014,ERCOT_345kv_West_ATC!G:H,2)</f>
        <v>4.1189999999999998</v>
      </c>
      <c r="I2014" s="5">
        <f t="shared" si="188"/>
        <v>6</v>
      </c>
      <c r="J2014" s="4">
        <f t="shared" si="189"/>
        <v>144</v>
      </c>
      <c r="K2014" s="4">
        <f t="shared" si="192"/>
        <v>3600</v>
      </c>
      <c r="L2014" s="6">
        <f t="shared" si="193"/>
        <v>2241986.83452</v>
      </c>
      <c r="N2014" s="22">
        <f t="shared" si="190"/>
        <v>18.62222450987958</v>
      </c>
      <c r="O2014" s="14">
        <f t="shared" si="191"/>
        <v>2990205.2591633294</v>
      </c>
      <c r="Q2014" s="22"/>
      <c r="V2014" s="16"/>
      <c r="W2014" s="16"/>
      <c r="X2014" s="16"/>
      <c r="Z2014" s="15"/>
      <c r="AA2014" s="16"/>
      <c r="AB2014" s="3"/>
      <c r="AC2014" s="69"/>
      <c r="AD2014" s="3"/>
      <c r="AF2014" s="29"/>
      <c r="AG2014" s="30"/>
      <c r="AH2014" s="29"/>
      <c r="AI2014" s="29"/>
      <c r="AJ2014" s="31"/>
      <c r="AK2014" s="29"/>
      <c r="AL2014" s="30"/>
    </row>
    <row r="2015" spans="1:38">
      <c r="A2015" s="32">
        <v>41828</v>
      </c>
      <c r="B2015" s="9">
        <v>25</v>
      </c>
      <c r="C2015" s="33">
        <v>624.29828420000001</v>
      </c>
      <c r="D2015" s="34">
        <f t="shared" si="187"/>
        <v>120393.07298279897</v>
      </c>
      <c r="E2015" s="34">
        <v>16818461371.1611</v>
      </c>
      <c r="F2015" s="3">
        <f>VLOOKUP(A2015,ERCOT_345kv_West_ATC!A:B,2)</f>
        <v>37.799999999999997</v>
      </c>
      <c r="G2015" s="3">
        <f>VLOOKUP(A2015,ERCOT_345kv_West_ATC!G:H,2)</f>
        <v>4.1070000000000002</v>
      </c>
      <c r="I2015" s="5">
        <f t="shared" si="188"/>
        <v>6</v>
      </c>
      <c r="J2015" s="4">
        <f t="shared" si="189"/>
        <v>144</v>
      </c>
      <c r="K2015" s="4">
        <f t="shared" si="192"/>
        <v>3600</v>
      </c>
      <c r="L2015" s="6">
        <f t="shared" si="193"/>
        <v>2247473.8231199998</v>
      </c>
      <c r="N2015" s="22">
        <f t="shared" si="190"/>
        <v>18.667800127014825</v>
      </c>
      <c r="O2015" s="14">
        <f t="shared" si="191"/>
        <v>2990205.2591633294</v>
      </c>
      <c r="Q2015" s="22"/>
      <c r="V2015" s="16"/>
      <c r="W2015" s="16"/>
      <c r="X2015" s="16"/>
      <c r="Z2015" s="15"/>
      <c r="AA2015" s="16"/>
      <c r="AB2015" s="3"/>
      <c r="AC2015" s="69"/>
      <c r="AD2015" s="3"/>
      <c r="AF2015" s="29"/>
      <c r="AG2015" s="30"/>
      <c r="AH2015" s="29"/>
      <c r="AI2015" s="29"/>
      <c r="AJ2015" s="31"/>
      <c r="AK2015" s="29"/>
      <c r="AL2015" s="30"/>
    </row>
    <row r="2016" spans="1:38">
      <c r="A2016" s="32">
        <v>41829</v>
      </c>
      <c r="B2016" s="9">
        <v>25</v>
      </c>
      <c r="C2016" s="33">
        <v>621.87340819999997</v>
      </c>
      <c r="D2016" s="34">
        <f t="shared" si="187"/>
        <v>120393.07298279897</v>
      </c>
      <c r="E2016" s="34">
        <v>16818461371.1611</v>
      </c>
      <c r="F2016" s="3">
        <f>VLOOKUP(A2016,ERCOT_345kv_West_ATC!A:B,2)</f>
        <v>37.700000000000003</v>
      </c>
      <c r="G2016" s="3">
        <f>VLOOKUP(A2016,ERCOT_345kv_West_ATC!G:H,2)</f>
        <v>4.0960000000000001</v>
      </c>
      <c r="I2016" s="5">
        <f t="shared" si="188"/>
        <v>6</v>
      </c>
      <c r="J2016" s="4">
        <f t="shared" si="189"/>
        <v>144</v>
      </c>
      <c r="K2016" s="4">
        <f t="shared" si="192"/>
        <v>3600</v>
      </c>
      <c r="L2016" s="6">
        <f t="shared" si="193"/>
        <v>2238744.2695200001</v>
      </c>
      <c r="N2016" s="22">
        <f t="shared" si="190"/>
        <v>18.595291357334638</v>
      </c>
      <c r="O2016" s="14">
        <f t="shared" si="191"/>
        <v>2990205.2591633294</v>
      </c>
      <c r="Q2016" s="22"/>
      <c r="V2016" s="16"/>
      <c r="W2016" s="16"/>
      <c r="X2016" s="16"/>
      <c r="Z2016" s="15"/>
      <c r="AA2016" s="16"/>
      <c r="AB2016" s="3"/>
      <c r="AC2016" s="69"/>
      <c r="AD2016" s="3"/>
      <c r="AF2016" s="29"/>
      <c r="AG2016" s="30"/>
      <c r="AH2016" s="29"/>
      <c r="AI2016" s="29"/>
      <c r="AJ2016" s="31"/>
      <c r="AK2016" s="29"/>
      <c r="AL2016" s="30"/>
    </row>
    <row r="2017" spans="1:38">
      <c r="A2017" s="32">
        <v>41830</v>
      </c>
      <c r="B2017" s="9">
        <v>25</v>
      </c>
      <c r="C2017" s="33">
        <v>616.7759241</v>
      </c>
      <c r="D2017" s="34">
        <f t="shared" si="187"/>
        <v>120393.07298279897</v>
      </c>
      <c r="E2017" s="34">
        <v>16818461371.1611</v>
      </c>
      <c r="F2017" s="3">
        <f>VLOOKUP(A2017,ERCOT_345kv_West_ATC!A:B,2)</f>
        <v>37.6</v>
      </c>
      <c r="G2017" s="3">
        <f>VLOOKUP(A2017,ERCOT_345kv_West_ATC!G:H,2)</f>
        <v>4.0720000000000001</v>
      </c>
      <c r="I2017" s="5">
        <f t="shared" si="188"/>
        <v>6</v>
      </c>
      <c r="J2017" s="4">
        <f t="shared" si="189"/>
        <v>144</v>
      </c>
      <c r="K2017" s="4">
        <f t="shared" si="192"/>
        <v>3600</v>
      </c>
      <c r="L2017" s="6">
        <f t="shared" si="193"/>
        <v>2220393.3267600001</v>
      </c>
      <c r="N2017" s="22">
        <f t="shared" si="190"/>
        <v>18.442866119691423</v>
      </c>
      <c r="O2017" s="14">
        <f t="shared" si="191"/>
        <v>2990205.2591633294</v>
      </c>
      <c r="Q2017" s="22"/>
      <c r="V2017" s="16"/>
      <c r="W2017" s="16"/>
      <c r="X2017" s="16"/>
      <c r="Z2017" s="15"/>
      <c r="AA2017" s="16"/>
      <c r="AB2017" s="3"/>
      <c r="AC2017" s="69"/>
      <c r="AD2017" s="3"/>
      <c r="AF2017" s="29"/>
      <c r="AG2017" s="30"/>
      <c r="AH2017" s="29"/>
      <c r="AI2017" s="29"/>
      <c r="AJ2017" s="31"/>
      <c r="AK2017" s="29"/>
      <c r="AL2017" s="30"/>
    </row>
    <row r="2018" spans="1:38">
      <c r="A2018" s="32">
        <v>41831</v>
      </c>
      <c r="B2018" s="9">
        <v>25</v>
      </c>
      <c r="C2018" s="33">
        <v>634.12967930000002</v>
      </c>
      <c r="D2018" s="34">
        <f t="shared" si="187"/>
        <v>120393.07298279897</v>
      </c>
      <c r="E2018" s="34">
        <v>16818461371.1611</v>
      </c>
      <c r="F2018" s="3">
        <f>VLOOKUP(A2018,ERCOT_345kv_West_ATC!A:B,2)</f>
        <v>37.35</v>
      </c>
      <c r="G2018" s="3">
        <f>VLOOKUP(A2018,ERCOT_345kv_West_ATC!G:H,2)</f>
        <v>4.1020000000000003</v>
      </c>
      <c r="I2018" s="5">
        <f t="shared" si="188"/>
        <v>6</v>
      </c>
      <c r="J2018" s="4">
        <f t="shared" si="189"/>
        <v>144</v>
      </c>
      <c r="K2018" s="4">
        <f t="shared" si="192"/>
        <v>3600</v>
      </c>
      <c r="L2018" s="6">
        <f t="shared" si="193"/>
        <v>2282866.8454800001</v>
      </c>
      <c r="N2018" s="22">
        <f t="shared" si="190"/>
        <v>18.961779020344153</v>
      </c>
      <c r="O2018" s="14">
        <f t="shared" si="191"/>
        <v>2990205.2591633294</v>
      </c>
      <c r="Q2018" s="22"/>
      <c r="V2018" s="16"/>
      <c r="W2018" s="16"/>
      <c r="X2018" s="16"/>
      <c r="Z2018" s="15"/>
      <c r="AA2018" s="16"/>
      <c r="AB2018" s="3"/>
      <c r="AC2018" s="69"/>
      <c r="AD2018" s="3"/>
      <c r="AF2018" s="29"/>
      <c r="AG2018" s="30"/>
      <c r="AH2018" s="29"/>
      <c r="AI2018" s="29"/>
      <c r="AJ2018" s="31"/>
      <c r="AK2018" s="29"/>
      <c r="AL2018" s="30"/>
    </row>
    <row r="2019" spans="1:38">
      <c r="A2019" s="32">
        <v>41832</v>
      </c>
      <c r="B2019" s="9">
        <v>25</v>
      </c>
      <c r="C2019" s="33">
        <v>636.46644730000003</v>
      </c>
      <c r="D2019" s="34">
        <f t="shared" ref="D2019:D2082" si="194">((2^256)/(2^208*65535)/600)*E2019/(10^12)</f>
        <v>124100.08437664439</v>
      </c>
      <c r="E2019" s="34">
        <v>17336316978.507801</v>
      </c>
      <c r="F2019" s="3">
        <f>VLOOKUP(A2019,ERCOT_345kv_West_ATC!A:B,2)</f>
        <v>37.35</v>
      </c>
      <c r="G2019" s="3">
        <f>VLOOKUP(A2019,ERCOT_345kv_West_ATC!G:H,2)</f>
        <v>4.1020000000000003</v>
      </c>
      <c r="I2019" s="5">
        <f t="shared" si="188"/>
        <v>6</v>
      </c>
      <c r="J2019" s="4">
        <f t="shared" si="189"/>
        <v>144</v>
      </c>
      <c r="K2019" s="4">
        <f t="shared" si="192"/>
        <v>3600</v>
      </c>
      <c r="L2019" s="6">
        <f t="shared" si="193"/>
        <v>2291279.2102800002</v>
      </c>
      <c r="N2019" s="22">
        <f t="shared" si="190"/>
        <v>18.46315594215034</v>
      </c>
      <c r="O2019" s="14">
        <f t="shared" si="191"/>
        <v>2900884.4096140834</v>
      </c>
      <c r="Q2019" s="22"/>
      <c r="V2019" s="16"/>
      <c r="W2019" s="16"/>
      <c r="X2019" s="16"/>
      <c r="Z2019" s="15"/>
      <c r="AA2019" s="16"/>
      <c r="AB2019" s="3"/>
      <c r="AC2019" s="69"/>
      <c r="AD2019" s="3"/>
      <c r="AF2019" s="29"/>
      <c r="AG2019" s="30"/>
      <c r="AH2019" s="29"/>
      <c r="AI2019" s="29"/>
      <c r="AJ2019" s="31"/>
      <c r="AK2019" s="29"/>
      <c r="AL2019" s="30"/>
    </row>
    <row r="2020" spans="1:38">
      <c r="A2020" s="32">
        <v>41833</v>
      </c>
      <c r="B2020" s="9">
        <v>25</v>
      </c>
      <c r="C2020" s="33">
        <v>630.54499099999998</v>
      </c>
      <c r="D2020" s="34">
        <f t="shared" si="194"/>
        <v>124100.08437664439</v>
      </c>
      <c r="E2020" s="34">
        <v>17336316978.507801</v>
      </c>
      <c r="F2020" s="3">
        <f>VLOOKUP(A2020,ERCOT_345kv_West_ATC!A:B,2)</f>
        <v>37.35</v>
      </c>
      <c r="G2020" s="3">
        <f>VLOOKUP(A2020,ERCOT_345kv_West_ATC!G:H,2)</f>
        <v>4.1020000000000003</v>
      </c>
      <c r="I2020" s="5">
        <f t="shared" ref="I2020:I2083" si="195">60/10</f>
        <v>6</v>
      </c>
      <c r="J2020" s="4">
        <f t="shared" ref="J2020:J2083" si="196">I2020*24</f>
        <v>144</v>
      </c>
      <c r="K2020" s="4">
        <f t="shared" si="192"/>
        <v>3600</v>
      </c>
      <c r="L2020" s="6">
        <f t="shared" si="193"/>
        <v>2269961.9676000001</v>
      </c>
      <c r="N2020" s="22">
        <f t="shared" ref="N2020:N2083" si="197">L2020/D2020</f>
        <v>18.291381339521525</v>
      </c>
      <c r="O2020" s="14">
        <f t="shared" ref="O2020:O2083" si="198">(K2020*100000000)/D2020</f>
        <v>2900884.4096140834</v>
      </c>
      <c r="Q2020" s="22"/>
      <c r="V2020" s="16"/>
      <c r="W2020" s="16"/>
      <c r="X2020" s="16"/>
      <c r="Z2020" s="15"/>
      <c r="AA2020" s="16"/>
      <c r="AB2020" s="3"/>
      <c r="AC2020" s="69"/>
      <c r="AD2020" s="3"/>
      <c r="AF2020" s="29"/>
      <c r="AG2020" s="30"/>
      <c r="AH2020" s="29"/>
      <c r="AI2020" s="29"/>
      <c r="AJ2020" s="31"/>
      <c r="AK2020" s="29"/>
      <c r="AL2020" s="30"/>
    </row>
    <row r="2021" spans="1:38">
      <c r="A2021" s="32">
        <v>41834</v>
      </c>
      <c r="B2021" s="9">
        <v>25</v>
      </c>
      <c r="C2021" s="33">
        <v>619.70122349999997</v>
      </c>
      <c r="D2021" s="34">
        <f t="shared" si="194"/>
        <v>124100.08437664439</v>
      </c>
      <c r="E2021" s="34">
        <v>17336316978.507801</v>
      </c>
      <c r="F2021" s="3">
        <f>VLOOKUP(A2021,ERCOT_345kv_West_ATC!A:B,2)</f>
        <v>37.5</v>
      </c>
      <c r="G2021" s="3">
        <f>VLOOKUP(A2021,ERCOT_345kv_West_ATC!G:H,2)</f>
        <v>4.09</v>
      </c>
      <c r="I2021" s="5">
        <f t="shared" si="195"/>
        <v>6</v>
      </c>
      <c r="J2021" s="4">
        <f t="shared" si="196"/>
        <v>144</v>
      </c>
      <c r="K2021" s="4">
        <f t="shared" si="192"/>
        <v>3600</v>
      </c>
      <c r="L2021" s="6">
        <f t="shared" si="193"/>
        <v>2230924.4046</v>
      </c>
      <c r="N2021" s="22">
        <f t="shared" si="197"/>
        <v>17.976816178699227</v>
      </c>
      <c r="O2021" s="14">
        <f t="shared" si="198"/>
        <v>2900884.4096140834</v>
      </c>
      <c r="Q2021" s="22"/>
      <c r="V2021" s="16"/>
      <c r="W2021" s="16"/>
      <c r="X2021" s="16"/>
      <c r="Z2021" s="15"/>
      <c r="AA2021" s="16"/>
      <c r="AB2021" s="3"/>
      <c r="AC2021" s="69"/>
      <c r="AD2021" s="3"/>
      <c r="AF2021" s="29"/>
      <c r="AG2021" s="30"/>
      <c r="AH2021" s="29"/>
      <c r="AI2021" s="29"/>
      <c r="AJ2021" s="31"/>
      <c r="AK2021" s="29"/>
      <c r="AL2021" s="30"/>
    </row>
    <row r="2022" spans="1:38">
      <c r="A2022" s="32">
        <v>41835</v>
      </c>
      <c r="B2022" s="9">
        <v>25</v>
      </c>
      <c r="C2022" s="33">
        <v>623.55928349999999</v>
      </c>
      <c r="D2022" s="34">
        <f t="shared" si="194"/>
        <v>124100.08437664439</v>
      </c>
      <c r="E2022" s="34">
        <v>17336316978.507801</v>
      </c>
      <c r="F2022" s="3">
        <f>VLOOKUP(A2022,ERCOT_345kv_West_ATC!A:B,2)</f>
        <v>37.200000000000003</v>
      </c>
      <c r="G2022" s="3">
        <f>VLOOKUP(A2022,ERCOT_345kv_West_ATC!G:H,2)</f>
        <v>4.048</v>
      </c>
      <c r="I2022" s="5">
        <f t="shared" si="195"/>
        <v>6</v>
      </c>
      <c r="J2022" s="4">
        <f t="shared" si="196"/>
        <v>144</v>
      </c>
      <c r="K2022" s="4">
        <f t="shared" si="192"/>
        <v>3600</v>
      </c>
      <c r="L2022" s="6">
        <f t="shared" si="193"/>
        <v>2244813.4205999998</v>
      </c>
      <c r="N2022" s="22">
        <f t="shared" si="197"/>
        <v>18.088734039752783</v>
      </c>
      <c r="O2022" s="14">
        <f t="shared" si="198"/>
        <v>2900884.4096140834</v>
      </c>
      <c r="Q2022" s="22"/>
      <c r="V2022" s="16"/>
      <c r="W2022" s="16"/>
      <c r="X2022" s="16"/>
      <c r="Z2022" s="15"/>
      <c r="AA2022" s="16"/>
      <c r="AB2022" s="3"/>
      <c r="AC2022" s="69"/>
      <c r="AD2022" s="3"/>
      <c r="AF2022" s="29"/>
      <c r="AG2022" s="30"/>
      <c r="AH2022" s="29"/>
      <c r="AI2022" s="29"/>
      <c r="AJ2022" s="31"/>
      <c r="AK2022" s="29"/>
      <c r="AL2022" s="30"/>
    </row>
    <row r="2023" spans="1:38">
      <c r="A2023" s="32">
        <v>41836</v>
      </c>
      <c r="B2023" s="9">
        <v>25</v>
      </c>
      <c r="C2023" s="33">
        <v>615.91067320000002</v>
      </c>
      <c r="D2023" s="34">
        <f t="shared" si="194"/>
        <v>124100.08437664439</v>
      </c>
      <c r="E2023" s="34">
        <v>17336316978.507801</v>
      </c>
      <c r="F2023" s="3">
        <f>VLOOKUP(A2023,ERCOT_345kv_West_ATC!A:B,2)</f>
        <v>36.65</v>
      </c>
      <c r="G2023" s="3">
        <f>VLOOKUP(A2023,ERCOT_345kv_West_ATC!G:H,2)</f>
        <v>4.0540000000000003</v>
      </c>
      <c r="I2023" s="5">
        <f t="shared" si="195"/>
        <v>6</v>
      </c>
      <c r="J2023" s="4">
        <f t="shared" si="196"/>
        <v>144</v>
      </c>
      <c r="K2023" s="4">
        <f t="shared" si="192"/>
        <v>3600</v>
      </c>
      <c r="L2023" s="6">
        <f t="shared" si="193"/>
        <v>2217278.4235200002</v>
      </c>
      <c r="N2023" s="22">
        <f t="shared" si="197"/>
        <v>17.86685669600795</v>
      </c>
      <c r="O2023" s="14">
        <f t="shared" si="198"/>
        <v>2900884.4096140834</v>
      </c>
      <c r="Q2023" s="22"/>
      <c r="V2023" s="16"/>
      <c r="W2023" s="16"/>
      <c r="X2023" s="16"/>
      <c r="Z2023" s="15"/>
      <c r="AA2023" s="16"/>
      <c r="AB2023" s="3"/>
      <c r="AC2023" s="69"/>
      <c r="AD2023" s="3"/>
      <c r="AF2023" s="29"/>
      <c r="AG2023" s="30"/>
      <c r="AH2023" s="29"/>
      <c r="AI2023" s="29"/>
      <c r="AJ2023" s="31"/>
      <c r="AK2023" s="29"/>
      <c r="AL2023" s="30"/>
    </row>
    <row r="2024" spans="1:38">
      <c r="A2024" s="32">
        <v>41837</v>
      </c>
      <c r="B2024" s="9">
        <v>25</v>
      </c>
      <c r="C2024" s="33">
        <v>623.76435849999996</v>
      </c>
      <c r="D2024" s="34">
        <f t="shared" si="194"/>
        <v>124100.08437664439</v>
      </c>
      <c r="E2024" s="34">
        <v>17336316978.507801</v>
      </c>
      <c r="F2024" s="3">
        <f>VLOOKUP(A2024,ERCOT_345kv_West_ATC!A:B,2)</f>
        <v>36.5</v>
      </c>
      <c r="G2024" s="3">
        <f>VLOOKUP(A2024,ERCOT_345kv_West_ATC!G:H,2)</f>
        <v>3.9569999999999999</v>
      </c>
      <c r="I2024" s="5">
        <f t="shared" si="195"/>
        <v>6</v>
      </c>
      <c r="J2024" s="4">
        <f t="shared" si="196"/>
        <v>144</v>
      </c>
      <c r="K2024" s="4">
        <f t="shared" si="192"/>
        <v>3600</v>
      </c>
      <c r="L2024" s="6">
        <f t="shared" si="193"/>
        <v>2245551.6905999999</v>
      </c>
      <c r="N2024" s="22">
        <f t="shared" si="197"/>
        <v>18.094683028455798</v>
      </c>
      <c r="O2024" s="14">
        <f t="shared" si="198"/>
        <v>2900884.4096140834</v>
      </c>
      <c r="Q2024" s="22"/>
      <c r="V2024" s="16"/>
      <c r="W2024" s="16"/>
      <c r="X2024" s="16"/>
      <c r="Z2024" s="15"/>
      <c r="AA2024" s="16"/>
      <c r="AB2024" s="3"/>
      <c r="AC2024" s="69"/>
      <c r="AD2024" s="3"/>
      <c r="AF2024" s="29"/>
      <c r="AG2024" s="30"/>
      <c r="AH2024" s="29"/>
      <c r="AI2024" s="29"/>
      <c r="AJ2024" s="31"/>
      <c r="AK2024" s="29"/>
      <c r="AL2024" s="30"/>
    </row>
    <row r="2025" spans="1:38">
      <c r="A2025" s="32">
        <v>41838</v>
      </c>
      <c r="B2025" s="9">
        <v>25</v>
      </c>
      <c r="C2025" s="33">
        <v>631.42881350000005</v>
      </c>
      <c r="D2025" s="34">
        <f t="shared" si="194"/>
        <v>124100.08437664439</v>
      </c>
      <c r="E2025" s="34">
        <v>17336316978.507801</v>
      </c>
      <c r="F2025" s="3">
        <f>VLOOKUP(A2025,ERCOT_345kv_West_ATC!A:B,2)</f>
        <v>35.799999999999997</v>
      </c>
      <c r="G2025" s="3">
        <f>VLOOKUP(A2025,ERCOT_345kv_West_ATC!G:H,2)</f>
        <v>3.964</v>
      </c>
      <c r="I2025" s="5">
        <f t="shared" si="195"/>
        <v>6</v>
      </c>
      <c r="J2025" s="4">
        <f t="shared" si="196"/>
        <v>144</v>
      </c>
      <c r="K2025" s="4">
        <f t="shared" si="192"/>
        <v>3600</v>
      </c>
      <c r="L2025" s="6">
        <f t="shared" si="193"/>
        <v>2273143.7286</v>
      </c>
      <c r="N2025" s="22">
        <f t="shared" si="197"/>
        <v>18.317020008632689</v>
      </c>
      <c r="O2025" s="14">
        <f t="shared" si="198"/>
        <v>2900884.4096140834</v>
      </c>
      <c r="Q2025" s="22"/>
      <c r="V2025" s="16"/>
      <c r="W2025" s="16"/>
      <c r="X2025" s="16"/>
      <c r="Z2025" s="15"/>
      <c r="AA2025" s="16"/>
      <c r="AB2025" s="3"/>
      <c r="AC2025" s="69"/>
      <c r="AD2025" s="3"/>
      <c r="AF2025" s="29"/>
      <c r="AG2025" s="30"/>
      <c r="AH2025" s="29"/>
      <c r="AI2025" s="29"/>
      <c r="AJ2025" s="31"/>
      <c r="AK2025" s="29"/>
      <c r="AL2025" s="30"/>
    </row>
    <row r="2026" spans="1:38">
      <c r="A2026" s="32">
        <v>41839</v>
      </c>
      <c r="B2026" s="9">
        <v>25</v>
      </c>
      <c r="C2026" s="33">
        <v>629.726</v>
      </c>
      <c r="D2026" s="34">
        <f t="shared" si="194"/>
        <v>124100.08437664439</v>
      </c>
      <c r="E2026" s="34">
        <v>17336316978.507801</v>
      </c>
      <c r="F2026" s="3">
        <f>VLOOKUP(A2026,ERCOT_345kv_West_ATC!A:B,2)</f>
        <v>35.799999999999997</v>
      </c>
      <c r="G2026" s="3">
        <f>VLOOKUP(A2026,ERCOT_345kv_West_ATC!G:H,2)</f>
        <v>3.964</v>
      </c>
      <c r="I2026" s="5">
        <f t="shared" si="195"/>
        <v>6</v>
      </c>
      <c r="J2026" s="4">
        <f t="shared" si="196"/>
        <v>144</v>
      </c>
      <c r="K2026" s="4">
        <f t="shared" si="192"/>
        <v>3600</v>
      </c>
      <c r="L2026" s="6">
        <f t="shared" si="193"/>
        <v>2267013.6</v>
      </c>
      <c r="N2026" s="22">
        <f t="shared" si="197"/>
        <v>18.267623357286386</v>
      </c>
      <c r="O2026" s="14">
        <f t="shared" si="198"/>
        <v>2900884.4096140834</v>
      </c>
      <c r="Q2026" s="22"/>
      <c r="V2026" s="16"/>
      <c r="W2026" s="16"/>
      <c r="X2026" s="16"/>
      <c r="Z2026" s="15"/>
      <c r="AA2026" s="16"/>
      <c r="AB2026" s="3"/>
      <c r="AC2026" s="69"/>
      <c r="AD2026" s="3"/>
      <c r="AF2026" s="29"/>
      <c r="AG2026" s="30"/>
      <c r="AH2026" s="29"/>
      <c r="AI2026" s="29"/>
      <c r="AJ2026" s="31"/>
      <c r="AK2026" s="29"/>
      <c r="AL2026" s="30"/>
    </row>
    <row r="2027" spans="1:38">
      <c r="A2027" s="32">
        <v>41840</v>
      </c>
      <c r="B2027" s="9">
        <v>25</v>
      </c>
      <c r="C2027" s="33">
        <v>625.84660540000004</v>
      </c>
      <c r="D2027" s="34">
        <f t="shared" si="194"/>
        <v>124100.08437664439</v>
      </c>
      <c r="E2027" s="34">
        <v>17336316978.507801</v>
      </c>
      <c r="F2027" s="3">
        <f>VLOOKUP(A2027,ERCOT_345kv_West_ATC!A:B,2)</f>
        <v>35.799999999999997</v>
      </c>
      <c r="G2027" s="3">
        <f>VLOOKUP(A2027,ERCOT_345kv_West_ATC!G:H,2)</f>
        <v>3.964</v>
      </c>
      <c r="I2027" s="5">
        <f t="shared" si="195"/>
        <v>6</v>
      </c>
      <c r="J2027" s="4">
        <f t="shared" si="196"/>
        <v>144</v>
      </c>
      <c r="K2027" s="4">
        <f t="shared" si="192"/>
        <v>3600</v>
      </c>
      <c r="L2027" s="6">
        <f t="shared" si="193"/>
        <v>2253047.7794400002</v>
      </c>
      <c r="N2027" s="22">
        <f t="shared" si="197"/>
        <v>18.155086604147574</v>
      </c>
      <c r="O2027" s="14">
        <f t="shared" si="198"/>
        <v>2900884.4096140834</v>
      </c>
      <c r="Q2027" s="22"/>
      <c r="V2027" s="16"/>
      <c r="W2027" s="16"/>
      <c r="X2027" s="16"/>
      <c r="Z2027" s="15"/>
      <c r="AA2027" s="16"/>
      <c r="AB2027" s="3"/>
      <c r="AC2027" s="69"/>
      <c r="AD2027" s="3"/>
      <c r="AF2027" s="29"/>
      <c r="AG2027" s="30"/>
      <c r="AH2027" s="29"/>
      <c r="AI2027" s="29"/>
      <c r="AJ2027" s="31"/>
      <c r="AK2027" s="29"/>
      <c r="AL2027" s="30"/>
    </row>
    <row r="2028" spans="1:38">
      <c r="A2028" s="32">
        <v>41841</v>
      </c>
      <c r="B2028" s="9">
        <v>25</v>
      </c>
      <c r="C2028" s="33">
        <v>621.83013640000001</v>
      </c>
      <c r="D2028" s="34">
        <f t="shared" si="194"/>
        <v>124100.08437664439</v>
      </c>
      <c r="E2028" s="34">
        <v>17336316978.507801</v>
      </c>
      <c r="F2028" s="3">
        <f>VLOOKUP(A2028,ERCOT_345kv_West_ATC!A:B,2)</f>
        <v>35.700000000000003</v>
      </c>
      <c r="G2028" s="3">
        <f>VLOOKUP(A2028,ERCOT_345kv_West_ATC!G:H,2)</f>
        <v>3.903</v>
      </c>
      <c r="I2028" s="5">
        <f t="shared" si="195"/>
        <v>6</v>
      </c>
      <c r="J2028" s="4">
        <f t="shared" si="196"/>
        <v>144</v>
      </c>
      <c r="K2028" s="4">
        <f t="shared" si="192"/>
        <v>3600</v>
      </c>
      <c r="L2028" s="6">
        <f t="shared" si="193"/>
        <v>2238588.4910400002</v>
      </c>
      <c r="N2028" s="22">
        <f t="shared" si="197"/>
        <v>18.038573481109591</v>
      </c>
      <c r="O2028" s="14">
        <f t="shared" si="198"/>
        <v>2900884.4096140834</v>
      </c>
      <c r="Q2028" s="22"/>
      <c r="V2028" s="16"/>
      <c r="W2028" s="16"/>
      <c r="X2028" s="16"/>
      <c r="Z2028" s="15"/>
      <c r="AA2028" s="16"/>
      <c r="AB2028" s="3"/>
      <c r="AC2028" s="69"/>
      <c r="AD2028" s="3"/>
      <c r="AF2028" s="29"/>
      <c r="AG2028" s="30"/>
      <c r="AH2028" s="29"/>
      <c r="AI2028" s="29"/>
      <c r="AJ2028" s="31"/>
      <c r="AK2028" s="29"/>
      <c r="AL2028" s="30"/>
    </row>
    <row r="2029" spans="1:38">
      <c r="A2029" s="32">
        <v>41842</v>
      </c>
      <c r="B2029" s="9">
        <v>25</v>
      </c>
      <c r="C2029" s="33">
        <v>619.56764729999998</v>
      </c>
      <c r="D2029" s="34">
        <f t="shared" si="194"/>
        <v>124100.08437664439</v>
      </c>
      <c r="E2029" s="34">
        <v>17336316978.507801</v>
      </c>
      <c r="F2029" s="3">
        <f>VLOOKUP(A2029,ERCOT_345kv_West_ATC!A:B,2)</f>
        <v>35.200000000000003</v>
      </c>
      <c r="G2029" s="3">
        <f>VLOOKUP(A2029,ERCOT_345kv_West_ATC!G:H,2)</f>
        <v>3.855</v>
      </c>
      <c r="I2029" s="5">
        <f t="shared" si="195"/>
        <v>6</v>
      </c>
      <c r="J2029" s="4">
        <f t="shared" si="196"/>
        <v>144</v>
      </c>
      <c r="K2029" s="4">
        <f t="shared" si="192"/>
        <v>3600</v>
      </c>
      <c r="L2029" s="6">
        <f t="shared" si="193"/>
        <v>2230443.5302800001</v>
      </c>
      <c r="N2029" s="22">
        <f t="shared" si="197"/>
        <v>17.972941287538472</v>
      </c>
      <c r="O2029" s="14">
        <f t="shared" si="198"/>
        <v>2900884.4096140834</v>
      </c>
      <c r="Q2029" s="22"/>
      <c r="V2029" s="16"/>
      <c r="W2029" s="16"/>
      <c r="X2029" s="16"/>
      <c r="Z2029" s="15"/>
      <c r="AA2029" s="16"/>
      <c r="AB2029" s="3"/>
      <c r="AC2029" s="69"/>
      <c r="AD2029" s="3"/>
      <c r="AF2029" s="29"/>
      <c r="AG2029" s="30"/>
      <c r="AH2029" s="29"/>
      <c r="AI2029" s="29"/>
      <c r="AJ2029" s="31"/>
      <c r="AK2029" s="29"/>
      <c r="AL2029" s="30"/>
    </row>
    <row r="2030" spans="1:38">
      <c r="A2030" s="32">
        <v>41843</v>
      </c>
      <c r="B2030" s="9">
        <v>25</v>
      </c>
      <c r="C2030" s="33">
        <v>619.92698470000005</v>
      </c>
      <c r="D2030" s="34">
        <f t="shared" si="194"/>
        <v>124100.08437664439</v>
      </c>
      <c r="E2030" s="34">
        <v>17336316978.507801</v>
      </c>
      <c r="F2030" s="3">
        <f>VLOOKUP(A2030,ERCOT_345kv_West_ATC!A:B,2)</f>
        <v>34.950000000000003</v>
      </c>
      <c r="G2030" s="3">
        <f>VLOOKUP(A2030,ERCOT_345kv_West_ATC!G:H,2)</f>
        <v>3.8450000000000002</v>
      </c>
      <c r="I2030" s="5">
        <f t="shared" si="195"/>
        <v>6</v>
      </c>
      <c r="J2030" s="4">
        <f t="shared" si="196"/>
        <v>144</v>
      </c>
      <c r="K2030" s="4">
        <f t="shared" si="192"/>
        <v>3600</v>
      </c>
      <c r="L2030" s="6">
        <f t="shared" si="193"/>
        <v>2231737.1449200003</v>
      </c>
      <c r="N2030" s="22">
        <f t="shared" si="197"/>
        <v>17.983365250152989</v>
      </c>
      <c r="O2030" s="14">
        <f t="shared" si="198"/>
        <v>2900884.4096140834</v>
      </c>
      <c r="Q2030" s="22"/>
      <c r="V2030" s="16"/>
      <c r="W2030" s="16"/>
      <c r="X2030" s="16"/>
      <c r="Z2030" s="15"/>
      <c r="AA2030" s="16"/>
      <c r="AB2030" s="3"/>
      <c r="AC2030" s="69"/>
      <c r="AD2030" s="3"/>
      <c r="AF2030" s="29"/>
      <c r="AG2030" s="30"/>
      <c r="AH2030" s="29"/>
      <c r="AI2030" s="29"/>
      <c r="AJ2030" s="31"/>
      <c r="AK2030" s="29"/>
      <c r="AL2030" s="30"/>
    </row>
    <row r="2031" spans="1:38">
      <c r="A2031" s="32">
        <v>41844</v>
      </c>
      <c r="B2031" s="9">
        <v>25</v>
      </c>
      <c r="C2031" s="33">
        <v>603.82088020000003</v>
      </c>
      <c r="D2031" s="34">
        <f t="shared" si="194"/>
        <v>124100.08437664439</v>
      </c>
      <c r="E2031" s="34">
        <v>17336316978.507801</v>
      </c>
      <c r="F2031" s="3">
        <f>VLOOKUP(A2031,ERCOT_345kv_West_ATC!A:B,2)</f>
        <v>34</v>
      </c>
      <c r="G2031" s="3">
        <f>VLOOKUP(A2031,ERCOT_345kv_West_ATC!G:H,2)</f>
        <v>3.8759999999999999</v>
      </c>
      <c r="I2031" s="5">
        <f t="shared" si="195"/>
        <v>6</v>
      </c>
      <c r="J2031" s="4">
        <f t="shared" si="196"/>
        <v>144</v>
      </c>
      <c r="K2031" s="4">
        <f t="shared" si="192"/>
        <v>3600</v>
      </c>
      <c r="L2031" s="6">
        <f t="shared" si="193"/>
        <v>2173755.16872</v>
      </c>
      <c r="N2031" s="22">
        <f t="shared" si="197"/>
        <v>17.516145775716332</v>
      </c>
      <c r="O2031" s="14">
        <f t="shared" si="198"/>
        <v>2900884.4096140834</v>
      </c>
      <c r="Q2031" s="22"/>
      <c r="V2031" s="16"/>
      <c r="W2031" s="16"/>
      <c r="X2031" s="16"/>
      <c r="Z2031" s="15"/>
      <c r="AA2031" s="16"/>
      <c r="AB2031" s="3"/>
      <c r="AC2031" s="69"/>
      <c r="AD2031" s="3"/>
      <c r="AF2031" s="29"/>
      <c r="AG2031" s="30"/>
      <c r="AH2031" s="29"/>
      <c r="AI2031" s="29"/>
      <c r="AJ2031" s="31"/>
      <c r="AK2031" s="29"/>
      <c r="AL2031" s="30"/>
    </row>
    <row r="2032" spans="1:38">
      <c r="A2032" s="32">
        <v>41845</v>
      </c>
      <c r="B2032" s="9">
        <v>25</v>
      </c>
      <c r="C2032" s="33">
        <v>602.88124110000001</v>
      </c>
      <c r="D2032" s="34">
        <f t="shared" si="194"/>
        <v>134122.71944421381</v>
      </c>
      <c r="E2032" s="34">
        <v>18736441558.3102</v>
      </c>
      <c r="F2032" s="3">
        <f>VLOOKUP(A2032,ERCOT_345kv_West_ATC!A:B,2)</f>
        <v>33.299999999999997</v>
      </c>
      <c r="G2032" s="3">
        <f>VLOOKUP(A2032,ERCOT_345kv_West_ATC!G:H,2)</f>
        <v>3.8479999999999999</v>
      </c>
      <c r="I2032" s="5">
        <f t="shared" si="195"/>
        <v>6</v>
      </c>
      <c r="J2032" s="4">
        <f t="shared" si="196"/>
        <v>144</v>
      </c>
      <c r="K2032" s="4">
        <f t="shared" si="192"/>
        <v>3600</v>
      </c>
      <c r="L2032" s="6">
        <f t="shared" si="193"/>
        <v>2170372.46796</v>
      </c>
      <c r="N2032" s="22">
        <f t="shared" si="197"/>
        <v>16.181989725183968</v>
      </c>
      <c r="O2032" s="14">
        <f t="shared" si="198"/>
        <v>2684109.0121926451</v>
      </c>
      <c r="Q2032" s="22"/>
      <c r="V2032" s="16"/>
      <c r="W2032" s="16"/>
      <c r="X2032" s="16"/>
      <c r="Z2032" s="15"/>
      <c r="AA2032" s="16"/>
      <c r="AB2032" s="3"/>
      <c r="AC2032" s="69"/>
      <c r="AD2032" s="3"/>
      <c r="AF2032" s="29"/>
      <c r="AG2032" s="30"/>
      <c r="AH2032" s="29"/>
      <c r="AI2032" s="29"/>
      <c r="AJ2032" s="31"/>
      <c r="AK2032" s="29"/>
      <c r="AL2032" s="30"/>
    </row>
    <row r="2033" spans="1:38">
      <c r="A2033" s="32">
        <v>41846</v>
      </c>
      <c r="B2033" s="9">
        <v>25</v>
      </c>
      <c r="C2033" s="33">
        <v>595.95700880000004</v>
      </c>
      <c r="D2033" s="34">
        <f t="shared" si="194"/>
        <v>134122.71944421381</v>
      </c>
      <c r="E2033" s="34">
        <v>18736441558.3102</v>
      </c>
      <c r="F2033" s="3">
        <f>VLOOKUP(A2033,ERCOT_345kv_West_ATC!A:B,2)</f>
        <v>33.299999999999997</v>
      </c>
      <c r="G2033" s="3">
        <f>VLOOKUP(A2033,ERCOT_345kv_West_ATC!G:H,2)</f>
        <v>3.8479999999999999</v>
      </c>
      <c r="I2033" s="5">
        <f t="shared" si="195"/>
        <v>6</v>
      </c>
      <c r="J2033" s="4">
        <f t="shared" si="196"/>
        <v>144</v>
      </c>
      <c r="K2033" s="4">
        <f t="shared" si="192"/>
        <v>3600</v>
      </c>
      <c r="L2033" s="6">
        <f t="shared" si="193"/>
        <v>2145445.2316800002</v>
      </c>
      <c r="N2033" s="22">
        <f t="shared" si="197"/>
        <v>15.996135781994516</v>
      </c>
      <c r="O2033" s="14">
        <f t="shared" si="198"/>
        <v>2684109.0121926451</v>
      </c>
      <c r="Q2033" s="22"/>
      <c r="V2033" s="16"/>
      <c r="W2033" s="16"/>
      <c r="X2033" s="16"/>
      <c r="Z2033" s="15"/>
      <c r="AA2033" s="16"/>
      <c r="AB2033" s="3"/>
      <c r="AC2033" s="69"/>
      <c r="AD2033" s="3"/>
      <c r="AF2033" s="29"/>
      <c r="AG2033" s="30"/>
      <c r="AH2033" s="29"/>
      <c r="AI2033" s="29"/>
      <c r="AJ2033" s="31"/>
      <c r="AK2033" s="29"/>
      <c r="AL2033" s="30"/>
    </row>
    <row r="2034" spans="1:38">
      <c r="A2034" s="32">
        <v>41847</v>
      </c>
      <c r="B2034" s="9">
        <v>25</v>
      </c>
      <c r="C2034" s="33">
        <v>591.95976870000004</v>
      </c>
      <c r="D2034" s="34">
        <f t="shared" si="194"/>
        <v>134122.71944421381</v>
      </c>
      <c r="E2034" s="34">
        <v>18736441558.3102</v>
      </c>
      <c r="F2034" s="3">
        <f>VLOOKUP(A2034,ERCOT_345kv_West_ATC!A:B,2)</f>
        <v>33.299999999999997</v>
      </c>
      <c r="G2034" s="3">
        <f>VLOOKUP(A2034,ERCOT_345kv_West_ATC!G:H,2)</f>
        <v>3.8479999999999999</v>
      </c>
      <c r="I2034" s="5">
        <f t="shared" si="195"/>
        <v>6</v>
      </c>
      <c r="J2034" s="4">
        <f t="shared" si="196"/>
        <v>144</v>
      </c>
      <c r="K2034" s="4">
        <f t="shared" si="192"/>
        <v>3600</v>
      </c>
      <c r="L2034" s="6">
        <f t="shared" si="193"/>
        <v>2131055.16732</v>
      </c>
      <c r="N2034" s="22">
        <f t="shared" si="197"/>
        <v>15.888845500231437</v>
      </c>
      <c r="O2034" s="14">
        <f t="shared" si="198"/>
        <v>2684109.0121926451</v>
      </c>
      <c r="Q2034" s="22"/>
      <c r="V2034" s="16"/>
      <c r="W2034" s="16"/>
      <c r="X2034" s="16"/>
      <c r="Z2034" s="15"/>
      <c r="AA2034" s="16"/>
      <c r="AB2034" s="3"/>
      <c r="AC2034" s="69"/>
      <c r="AD2034" s="3"/>
      <c r="AF2034" s="29"/>
      <c r="AG2034" s="30"/>
      <c r="AH2034" s="29"/>
      <c r="AI2034" s="29"/>
      <c r="AJ2034" s="31"/>
      <c r="AK2034" s="29"/>
      <c r="AL2034" s="30"/>
    </row>
    <row r="2035" spans="1:38">
      <c r="A2035" s="32">
        <v>41848</v>
      </c>
      <c r="B2035" s="9">
        <v>25</v>
      </c>
      <c r="C2035" s="33">
        <v>589.37792060000004</v>
      </c>
      <c r="D2035" s="34">
        <f t="shared" si="194"/>
        <v>134122.71944421381</v>
      </c>
      <c r="E2035" s="34">
        <v>18736441558.3102</v>
      </c>
      <c r="F2035" s="3">
        <f>VLOOKUP(A2035,ERCOT_345kv_West_ATC!A:B,2)</f>
        <v>34.9</v>
      </c>
      <c r="G2035" s="3">
        <f>VLOOKUP(A2035,ERCOT_345kv_West_ATC!G:H,2)</f>
        <v>3.8340000000000001</v>
      </c>
      <c r="I2035" s="5">
        <f t="shared" si="195"/>
        <v>6</v>
      </c>
      <c r="J2035" s="4">
        <f t="shared" si="196"/>
        <v>144</v>
      </c>
      <c r="K2035" s="4">
        <f t="shared" si="192"/>
        <v>3600</v>
      </c>
      <c r="L2035" s="6">
        <f t="shared" si="193"/>
        <v>2121760.5141600003</v>
      </c>
      <c r="N2035" s="22">
        <f t="shared" si="197"/>
        <v>15.819545882698213</v>
      </c>
      <c r="O2035" s="14">
        <f t="shared" si="198"/>
        <v>2684109.0121926451</v>
      </c>
      <c r="Q2035" s="22"/>
      <c r="V2035" s="16"/>
      <c r="W2035" s="16"/>
      <c r="X2035" s="16"/>
      <c r="Z2035" s="15"/>
      <c r="AA2035" s="16"/>
      <c r="AB2035" s="3"/>
      <c r="AC2035" s="69"/>
      <c r="AD2035" s="3"/>
      <c r="AF2035" s="29"/>
      <c r="AG2035" s="30"/>
      <c r="AH2035" s="29"/>
      <c r="AI2035" s="29"/>
      <c r="AJ2035" s="31"/>
      <c r="AK2035" s="29"/>
      <c r="AL2035" s="30"/>
    </row>
    <row r="2036" spans="1:38">
      <c r="A2036" s="32">
        <v>41849</v>
      </c>
      <c r="B2036" s="9">
        <v>25</v>
      </c>
      <c r="C2036" s="33">
        <v>585.10454609999999</v>
      </c>
      <c r="D2036" s="34">
        <f t="shared" si="194"/>
        <v>134122.71944421381</v>
      </c>
      <c r="E2036" s="34">
        <v>18736441558.3102</v>
      </c>
      <c r="F2036" s="3">
        <f>VLOOKUP(A2036,ERCOT_345kv_West_ATC!A:B,2)</f>
        <v>34.9</v>
      </c>
      <c r="G2036" s="3">
        <f>VLOOKUP(A2036,ERCOT_345kv_West_ATC!G:H,2)</f>
        <v>3.8650000000000002</v>
      </c>
      <c r="I2036" s="5">
        <f t="shared" si="195"/>
        <v>6</v>
      </c>
      <c r="J2036" s="4">
        <f t="shared" si="196"/>
        <v>144</v>
      </c>
      <c r="K2036" s="4">
        <f t="shared" si="192"/>
        <v>3600</v>
      </c>
      <c r="L2036" s="6">
        <f t="shared" si="193"/>
        <v>2106376.3659600001</v>
      </c>
      <c r="N2036" s="22">
        <f t="shared" si="197"/>
        <v>15.70484385261897</v>
      </c>
      <c r="O2036" s="14">
        <f t="shared" si="198"/>
        <v>2684109.0121926451</v>
      </c>
      <c r="Q2036" s="22"/>
      <c r="V2036" s="16"/>
      <c r="W2036" s="16"/>
      <c r="X2036" s="16"/>
      <c r="Z2036" s="15"/>
      <c r="AA2036" s="16"/>
      <c r="AB2036" s="3"/>
      <c r="AC2036" s="69"/>
      <c r="AD2036" s="3"/>
      <c r="AF2036" s="29"/>
      <c r="AG2036" s="30"/>
      <c r="AH2036" s="29"/>
      <c r="AI2036" s="29"/>
      <c r="AJ2036" s="31"/>
      <c r="AK2036" s="29"/>
      <c r="AL2036" s="30"/>
    </row>
    <row r="2037" spans="1:38">
      <c r="A2037" s="32">
        <v>41850</v>
      </c>
      <c r="B2037" s="9">
        <v>25</v>
      </c>
      <c r="C2037" s="33">
        <v>563.34705770000005</v>
      </c>
      <c r="D2037" s="34">
        <f t="shared" si="194"/>
        <v>134122.71944421381</v>
      </c>
      <c r="E2037" s="34">
        <v>18736441558.3102</v>
      </c>
      <c r="F2037" s="3">
        <f>VLOOKUP(A2037,ERCOT_345kv_West_ATC!A:B,2)</f>
        <v>35.1</v>
      </c>
      <c r="G2037" s="3">
        <f>VLOOKUP(A2037,ERCOT_345kv_West_ATC!G:H,2)</f>
        <v>3.85</v>
      </c>
      <c r="I2037" s="5">
        <f t="shared" si="195"/>
        <v>6</v>
      </c>
      <c r="J2037" s="4">
        <f t="shared" si="196"/>
        <v>144</v>
      </c>
      <c r="K2037" s="4">
        <f t="shared" si="192"/>
        <v>3600</v>
      </c>
      <c r="L2037" s="6">
        <f t="shared" si="193"/>
        <v>2028049.4077200003</v>
      </c>
      <c r="N2037" s="22">
        <f t="shared" si="197"/>
        <v>15.120849145647801</v>
      </c>
      <c r="O2037" s="14">
        <f t="shared" si="198"/>
        <v>2684109.0121926451</v>
      </c>
      <c r="Q2037" s="22"/>
      <c r="V2037" s="16"/>
      <c r="W2037" s="16"/>
      <c r="X2037" s="16"/>
      <c r="Z2037" s="15"/>
      <c r="AA2037" s="16"/>
      <c r="AB2037" s="3"/>
      <c r="AC2037" s="69"/>
      <c r="AD2037" s="3"/>
      <c r="AF2037" s="29"/>
      <c r="AG2037" s="30"/>
      <c r="AH2037" s="29"/>
      <c r="AI2037" s="29"/>
      <c r="AJ2037" s="31"/>
      <c r="AK2037" s="29"/>
      <c r="AL2037" s="30"/>
    </row>
    <row r="2038" spans="1:38">
      <c r="A2038" s="32">
        <v>41851</v>
      </c>
      <c r="B2038" s="9">
        <v>25</v>
      </c>
      <c r="C2038" s="33">
        <v>582.03773279999996</v>
      </c>
      <c r="D2038" s="34">
        <f t="shared" si="194"/>
        <v>134122.71944421381</v>
      </c>
      <c r="E2038" s="34">
        <v>18736441558.3102</v>
      </c>
      <c r="F2038" s="3">
        <f>VLOOKUP(A2038,ERCOT_345kv_West_ATC!A:B,2)</f>
        <v>35.049999999999997</v>
      </c>
      <c r="G2038" s="3">
        <f>VLOOKUP(A2038,ERCOT_345kv_West_ATC!G:H,2)</f>
        <v>3.891</v>
      </c>
      <c r="I2038" s="5">
        <f t="shared" si="195"/>
        <v>6</v>
      </c>
      <c r="J2038" s="4">
        <f t="shared" si="196"/>
        <v>144</v>
      </c>
      <c r="K2038" s="4">
        <f t="shared" si="192"/>
        <v>3600</v>
      </c>
      <c r="L2038" s="6">
        <f t="shared" si="193"/>
        <v>2095335.8380799999</v>
      </c>
      <c r="N2038" s="22">
        <f t="shared" si="197"/>
        <v>15.622527240446546</v>
      </c>
      <c r="O2038" s="14">
        <f t="shared" si="198"/>
        <v>2684109.0121926451</v>
      </c>
      <c r="Q2038" s="22"/>
      <c r="V2038" s="16"/>
      <c r="W2038" s="16"/>
      <c r="X2038" s="16"/>
      <c r="Z2038" s="15"/>
      <c r="AA2038" s="16"/>
      <c r="AB2038" s="3"/>
      <c r="AC2038" s="69"/>
      <c r="AD2038" s="3"/>
      <c r="AF2038" s="29"/>
      <c r="AG2038" s="30"/>
      <c r="AH2038" s="29"/>
      <c r="AI2038" s="29"/>
      <c r="AJ2038" s="31"/>
      <c r="AK2038" s="29"/>
      <c r="AL2038" s="30"/>
    </row>
    <row r="2039" spans="1:38">
      <c r="A2039" s="32">
        <v>41852</v>
      </c>
      <c r="B2039" s="9">
        <v>25</v>
      </c>
      <c r="C2039" s="33">
        <v>598.20000000000005</v>
      </c>
      <c r="D2039" s="34">
        <f t="shared" si="194"/>
        <v>134122.71944421381</v>
      </c>
      <c r="E2039" s="34">
        <v>18736441558.3102</v>
      </c>
      <c r="F2039" s="3">
        <f>VLOOKUP(A2039,ERCOT_345kv_West_ATC!A:B,2)</f>
        <v>35.25</v>
      </c>
      <c r="G2039" s="3">
        <f>VLOOKUP(A2039,ERCOT_345kv_West_ATC!G:H,2)</f>
        <v>3.87</v>
      </c>
      <c r="I2039" s="5">
        <f t="shared" si="195"/>
        <v>6</v>
      </c>
      <c r="J2039" s="4">
        <f t="shared" si="196"/>
        <v>144</v>
      </c>
      <c r="K2039" s="4">
        <f t="shared" si="192"/>
        <v>3600</v>
      </c>
      <c r="L2039" s="6">
        <f t="shared" si="193"/>
        <v>2153520</v>
      </c>
      <c r="N2039" s="22">
        <f t="shared" si="197"/>
        <v>16.056340110936404</v>
      </c>
      <c r="O2039" s="14">
        <f t="shared" si="198"/>
        <v>2684109.0121926451</v>
      </c>
      <c r="Q2039" s="22"/>
      <c r="V2039" s="16"/>
      <c r="W2039" s="16"/>
      <c r="X2039" s="16"/>
      <c r="Z2039" s="15"/>
      <c r="AA2039" s="16"/>
      <c r="AB2039" s="3"/>
      <c r="AC2039" s="69"/>
      <c r="AD2039" s="3"/>
      <c r="AF2039" s="29"/>
      <c r="AG2039" s="30"/>
      <c r="AH2039" s="29"/>
      <c r="AI2039" s="29"/>
      <c r="AJ2039" s="31"/>
      <c r="AK2039" s="29"/>
      <c r="AL2039" s="30"/>
    </row>
    <row r="2040" spans="1:38">
      <c r="A2040" s="32">
        <v>41853</v>
      </c>
      <c r="B2040" s="9">
        <v>25</v>
      </c>
      <c r="C2040" s="33">
        <v>589.30600000000004</v>
      </c>
      <c r="D2040" s="34">
        <f t="shared" si="194"/>
        <v>134122.71944421381</v>
      </c>
      <c r="E2040" s="34">
        <v>18736441558.3102</v>
      </c>
      <c r="F2040" s="3">
        <f>VLOOKUP(A2040,ERCOT_345kv_West_ATC!A:B,2)</f>
        <v>35.25</v>
      </c>
      <c r="G2040" s="3">
        <f>VLOOKUP(A2040,ERCOT_345kv_West_ATC!G:H,2)</f>
        <v>3.87</v>
      </c>
      <c r="I2040" s="5">
        <f t="shared" si="195"/>
        <v>6</v>
      </c>
      <c r="J2040" s="4">
        <f t="shared" si="196"/>
        <v>144</v>
      </c>
      <c r="K2040" s="4">
        <f t="shared" si="192"/>
        <v>3600</v>
      </c>
      <c r="L2040" s="6">
        <f t="shared" si="193"/>
        <v>2121501.6</v>
      </c>
      <c r="N2040" s="22">
        <f t="shared" si="197"/>
        <v>15.817615455391989</v>
      </c>
      <c r="O2040" s="14">
        <f t="shared" si="198"/>
        <v>2684109.0121926451</v>
      </c>
      <c r="Q2040" s="22"/>
      <c r="V2040" s="16"/>
      <c r="W2040" s="16"/>
      <c r="X2040" s="16"/>
      <c r="Z2040" s="15"/>
      <c r="AA2040" s="16"/>
      <c r="AB2040" s="3"/>
      <c r="AC2040" s="69"/>
      <c r="AD2040" s="3"/>
      <c r="AF2040" s="29"/>
      <c r="AG2040" s="30"/>
      <c r="AH2040" s="29"/>
      <c r="AI2040" s="29"/>
      <c r="AJ2040" s="31"/>
      <c r="AK2040" s="29"/>
      <c r="AL2040" s="30"/>
    </row>
    <row r="2041" spans="1:38">
      <c r="A2041" s="32">
        <v>41854</v>
      </c>
      <c r="B2041" s="9">
        <v>25</v>
      </c>
      <c r="C2041" s="33">
        <v>586.48950850000006</v>
      </c>
      <c r="D2041" s="34">
        <f t="shared" si="194"/>
        <v>134122.71944421381</v>
      </c>
      <c r="E2041" s="34">
        <v>18736441558.3102</v>
      </c>
      <c r="F2041" s="3">
        <f>VLOOKUP(A2041,ERCOT_345kv_West_ATC!A:B,2)</f>
        <v>35.25</v>
      </c>
      <c r="G2041" s="3">
        <f>VLOOKUP(A2041,ERCOT_345kv_West_ATC!G:H,2)</f>
        <v>3.87</v>
      </c>
      <c r="I2041" s="5">
        <f t="shared" si="195"/>
        <v>6</v>
      </c>
      <c r="J2041" s="4">
        <f t="shared" si="196"/>
        <v>144</v>
      </c>
      <c r="K2041" s="4">
        <f t="shared" si="192"/>
        <v>3600</v>
      </c>
      <c r="L2041" s="6">
        <f t="shared" si="193"/>
        <v>2111362.2306000004</v>
      </c>
      <c r="N2041" s="22">
        <f t="shared" si="197"/>
        <v>15.742017753212851</v>
      </c>
      <c r="O2041" s="14">
        <f t="shared" si="198"/>
        <v>2684109.0121926451</v>
      </c>
      <c r="Q2041" s="22"/>
      <c r="V2041" s="16"/>
      <c r="W2041" s="16"/>
      <c r="X2041" s="16"/>
      <c r="Z2041" s="15"/>
      <c r="AA2041" s="16"/>
      <c r="AB2041" s="3"/>
      <c r="AC2041" s="69"/>
      <c r="AD2041" s="3"/>
      <c r="AF2041" s="29"/>
      <c r="AG2041" s="30"/>
      <c r="AH2041" s="29"/>
      <c r="AI2041" s="29"/>
      <c r="AJ2041" s="31"/>
      <c r="AK2041" s="29"/>
      <c r="AL2041" s="30"/>
    </row>
    <row r="2042" spans="1:38">
      <c r="A2042" s="32">
        <v>41855</v>
      </c>
      <c r="B2042" s="9">
        <v>25</v>
      </c>
      <c r="C2042" s="33">
        <v>588.47933120000005</v>
      </c>
      <c r="D2042" s="34">
        <f t="shared" si="194"/>
        <v>134122.71944421381</v>
      </c>
      <c r="E2042" s="34">
        <v>18736441558.3102</v>
      </c>
      <c r="F2042" s="3">
        <f>VLOOKUP(A2042,ERCOT_345kv_West_ATC!A:B,2)</f>
        <v>35.1</v>
      </c>
      <c r="G2042" s="3">
        <f>VLOOKUP(A2042,ERCOT_345kv_West_ATC!G:H,2)</f>
        <v>3.9039999999999999</v>
      </c>
      <c r="I2042" s="5">
        <f t="shared" si="195"/>
        <v>6</v>
      </c>
      <c r="J2042" s="4">
        <f t="shared" si="196"/>
        <v>144</v>
      </c>
      <c r="K2042" s="4">
        <f t="shared" ref="K2042:K2105" si="199">J2042*B2042</f>
        <v>3600</v>
      </c>
      <c r="L2042" s="6">
        <f t="shared" ref="L2042:L2105" si="200">K2042*C2042</f>
        <v>2118525.5923200003</v>
      </c>
      <c r="N2042" s="22">
        <f t="shared" si="197"/>
        <v>15.795426763630205</v>
      </c>
      <c r="O2042" s="14">
        <f t="shared" si="198"/>
        <v>2684109.0121926451</v>
      </c>
      <c r="Q2042" s="22"/>
      <c r="V2042" s="16"/>
      <c r="W2042" s="16"/>
      <c r="X2042" s="16"/>
      <c r="Z2042" s="15"/>
      <c r="AA2042" s="16"/>
      <c r="AB2042" s="3"/>
      <c r="AC2042" s="69"/>
      <c r="AD2042" s="3"/>
      <c r="AF2042" s="29"/>
      <c r="AG2042" s="30"/>
      <c r="AH2042" s="29"/>
      <c r="AI2042" s="29"/>
      <c r="AJ2042" s="31"/>
      <c r="AK2042" s="29"/>
      <c r="AL2042" s="30"/>
    </row>
    <row r="2043" spans="1:38">
      <c r="A2043" s="32">
        <v>41856</v>
      </c>
      <c r="B2043" s="9">
        <v>25</v>
      </c>
      <c r="C2043" s="33">
        <v>580.3409901</v>
      </c>
      <c r="D2043" s="34">
        <f t="shared" si="194"/>
        <v>134122.71944421381</v>
      </c>
      <c r="E2043" s="34">
        <v>18736441558.3102</v>
      </c>
      <c r="F2043" s="3">
        <f>VLOOKUP(A2043,ERCOT_345kv_West_ATC!A:B,2)</f>
        <v>35.549999999999997</v>
      </c>
      <c r="G2043" s="3">
        <f>VLOOKUP(A2043,ERCOT_345kv_West_ATC!G:H,2)</f>
        <v>3.9569999999999999</v>
      </c>
      <c r="I2043" s="5">
        <f t="shared" si="195"/>
        <v>6</v>
      </c>
      <c r="J2043" s="4">
        <f t="shared" si="196"/>
        <v>144</v>
      </c>
      <c r="K2043" s="4">
        <f t="shared" si="199"/>
        <v>3600</v>
      </c>
      <c r="L2043" s="6">
        <f t="shared" si="200"/>
        <v>2089227.56436</v>
      </c>
      <c r="N2043" s="22">
        <f t="shared" si="197"/>
        <v>15.576984816722126</v>
      </c>
      <c r="O2043" s="14">
        <f t="shared" si="198"/>
        <v>2684109.0121926451</v>
      </c>
      <c r="Q2043" s="22"/>
      <c r="V2043" s="16"/>
      <c r="W2043" s="16"/>
      <c r="X2043" s="16"/>
      <c r="Z2043" s="15"/>
      <c r="AA2043" s="16"/>
      <c r="AB2043" s="3"/>
      <c r="AC2043" s="69"/>
      <c r="AD2043" s="3"/>
      <c r="AF2043" s="29"/>
      <c r="AG2043" s="30"/>
      <c r="AH2043" s="29"/>
      <c r="AI2043" s="29"/>
      <c r="AJ2043" s="31"/>
      <c r="AK2043" s="29"/>
      <c r="AL2043" s="30"/>
    </row>
    <row r="2044" spans="1:38">
      <c r="A2044" s="32">
        <v>41857</v>
      </c>
      <c r="B2044" s="9">
        <v>25</v>
      </c>
      <c r="C2044" s="33">
        <v>582.41653329999997</v>
      </c>
      <c r="D2044" s="34">
        <f t="shared" si="194"/>
        <v>134122.71944421381</v>
      </c>
      <c r="E2044" s="34">
        <v>18736441558.3102</v>
      </c>
      <c r="F2044" s="3">
        <f>VLOOKUP(A2044,ERCOT_345kv_West_ATC!A:B,2)</f>
        <v>36.15</v>
      </c>
      <c r="G2044" s="3">
        <f>VLOOKUP(A2044,ERCOT_345kv_West_ATC!G:H,2)</f>
        <v>3.9929999999999999</v>
      </c>
      <c r="I2044" s="5">
        <f t="shared" si="195"/>
        <v>6</v>
      </c>
      <c r="J2044" s="4">
        <f t="shared" si="196"/>
        <v>144</v>
      </c>
      <c r="K2044" s="4">
        <f t="shared" si="199"/>
        <v>3600</v>
      </c>
      <c r="L2044" s="6">
        <f t="shared" si="200"/>
        <v>2096699.5198799998</v>
      </c>
      <c r="N2044" s="22">
        <f t="shared" si="197"/>
        <v>15.632694658805276</v>
      </c>
      <c r="O2044" s="14">
        <f t="shared" si="198"/>
        <v>2684109.0121926451</v>
      </c>
      <c r="Q2044" s="22"/>
      <c r="V2044" s="16"/>
      <c r="W2044" s="16"/>
      <c r="X2044" s="16"/>
      <c r="Z2044" s="15"/>
      <c r="AA2044" s="16"/>
      <c r="AB2044" s="3"/>
      <c r="AC2044" s="69"/>
      <c r="AD2044" s="3"/>
      <c r="AF2044" s="29"/>
      <c r="AG2044" s="30"/>
      <c r="AH2044" s="29"/>
      <c r="AI2044" s="29"/>
      <c r="AJ2044" s="31"/>
      <c r="AK2044" s="29"/>
      <c r="AL2044" s="30"/>
    </row>
    <row r="2045" spans="1:38">
      <c r="A2045" s="32">
        <v>41858</v>
      </c>
      <c r="B2045" s="9">
        <v>25</v>
      </c>
      <c r="C2045" s="33">
        <v>584.81249949999994</v>
      </c>
      <c r="D2045" s="34">
        <f t="shared" si="194"/>
        <v>134122.71944421381</v>
      </c>
      <c r="E2045" s="34">
        <v>18736441558.3102</v>
      </c>
      <c r="F2045" s="3">
        <f>VLOOKUP(A2045,ERCOT_345kv_West_ATC!A:B,2)</f>
        <v>36.4</v>
      </c>
      <c r="G2045" s="3">
        <f>VLOOKUP(A2045,ERCOT_345kv_West_ATC!G:H,2)</f>
        <v>3.9460000000000002</v>
      </c>
      <c r="I2045" s="5">
        <f t="shared" si="195"/>
        <v>6</v>
      </c>
      <c r="J2045" s="4">
        <f t="shared" si="196"/>
        <v>144</v>
      </c>
      <c r="K2045" s="4">
        <f t="shared" si="199"/>
        <v>3600</v>
      </c>
      <c r="L2045" s="6">
        <f t="shared" si="200"/>
        <v>2105324.9981999998</v>
      </c>
      <c r="N2045" s="22">
        <f t="shared" si="197"/>
        <v>15.697005003508565</v>
      </c>
      <c r="O2045" s="14">
        <f t="shared" si="198"/>
        <v>2684109.0121926451</v>
      </c>
      <c r="Q2045" s="22"/>
      <c r="V2045" s="16"/>
      <c r="W2045" s="16"/>
      <c r="X2045" s="16"/>
      <c r="Z2045" s="15"/>
      <c r="AA2045" s="16"/>
      <c r="AB2045" s="3"/>
      <c r="AC2045" s="69"/>
      <c r="AD2045" s="3"/>
      <c r="AF2045" s="29"/>
      <c r="AG2045" s="30"/>
      <c r="AH2045" s="29"/>
      <c r="AI2045" s="29"/>
      <c r="AJ2045" s="31"/>
      <c r="AK2045" s="29"/>
      <c r="AL2045" s="30"/>
    </row>
    <row r="2046" spans="1:38">
      <c r="A2046" s="32">
        <v>41859</v>
      </c>
      <c r="B2046" s="9">
        <v>25</v>
      </c>
      <c r="C2046" s="33">
        <v>588.78812400000004</v>
      </c>
      <c r="D2046" s="34">
        <f t="shared" si="194"/>
        <v>141232.46183040686</v>
      </c>
      <c r="E2046" s="34">
        <v>19729645940.577099</v>
      </c>
      <c r="F2046" s="3">
        <f>VLOOKUP(A2046,ERCOT_345kv_West_ATC!A:B,2)</f>
        <v>36.35</v>
      </c>
      <c r="G2046" s="3">
        <f>VLOOKUP(A2046,ERCOT_345kv_West_ATC!G:H,2)</f>
        <v>3.992</v>
      </c>
      <c r="I2046" s="5">
        <f t="shared" si="195"/>
        <v>6</v>
      </c>
      <c r="J2046" s="4">
        <f t="shared" si="196"/>
        <v>144</v>
      </c>
      <c r="K2046" s="4">
        <f t="shared" si="199"/>
        <v>3600</v>
      </c>
      <c r="L2046" s="6">
        <f t="shared" si="200"/>
        <v>2119637.2464000001</v>
      </c>
      <c r="N2046" s="22">
        <f t="shared" si="197"/>
        <v>15.008144862229184</v>
      </c>
      <c r="O2046" s="14">
        <f t="shared" si="198"/>
        <v>2548989.0591321071</v>
      </c>
      <c r="Q2046" s="22"/>
      <c r="V2046" s="16"/>
      <c r="W2046" s="16"/>
      <c r="X2046" s="16"/>
      <c r="Z2046" s="15"/>
      <c r="AA2046" s="16"/>
      <c r="AB2046" s="3"/>
      <c r="AC2046" s="69"/>
      <c r="AD2046" s="3"/>
      <c r="AF2046" s="29"/>
      <c r="AG2046" s="30"/>
      <c r="AH2046" s="29"/>
      <c r="AI2046" s="29"/>
      <c r="AJ2046" s="31"/>
      <c r="AK2046" s="29"/>
      <c r="AL2046" s="30"/>
    </row>
    <row r="2047" spans="1:38">
      <c r="A2047" s="32">
        <v>41860</v>
      </c>
      <c r="B2047" s="9">
        <v>25</v>
      </c>
      <c r="C2047" s="33">
        <v>589.24205589999997</v>
      </c>
      <c r="D2047" s="34">
        <f t="shared" si="194"/>
        <v>141232.46183040686</v>
      </c>
      <c r="E2047" s="34">
        <v>19729645940.577099</v>
      </c>
      <c r="F2047" s="3">
        <f>VLOOKUP(A2047,ERCOT_345kv_West_ATC!A:B,2)</f>
        <v>36.35</v>
      </c>
      <c r="G2047" s="3">
        <f>VLOOKUP(A2047,ERCOT_345kv_West_ATC!G:H,2)</f>
        <v>3.992</v>
      </c>
      <c r="I2047" s="5">
        <f t="shared" si="195"/>
        <v>6</v>
      </c>
      <c r="J2047" s="4">
        <f t="shared" si="196"/>
        <v>144</v>
      </c>
      <c r="K2047" s="4">
        <f t="shared" si="199"/>
        <v>3600</v>
      </c>
      <c r="L2047" s="6">
        <f t="shared" si="200"/>
        <v>2121271.40124</v>
      </c>
      <c r="N2047" s="22">
        <f t="shared" si="197"/>
        <v>15.019715536696095</v>
      </c>
      <c r="O2047" s="14">
        <f t="shared" si="198"/>
        <v>2548989.0591321071</v>
      </c>
      <c r="Q2047" s="22"/>
      <c r="V2047" s="16"/>
      <c r="W2047" s="16"/>
      <c r="X2047" s="16"/>
      <c r="Z2047" s="15"/>
      <c r="AA2047" s="16"/>
      <c r="AB2047" s="3"/>
      <c r="AC2047" s="69"/>
      <c r="AD2047" s="3"/>
      <c r="AF2047" s="29"/>
      <c r="AG2047" s="30"/>
      <c r="AH2047" s="29"/>
      <c r="AI2047" s="29"/>
      <c r="AJ2047" s="31"/>
      <c r="AK2047" s="29"/>
      <c r="AL2047" s="30"/>
    </row>
    <row r="2048" spans="1:38">
      <c r="A2048" s="32">
        <v>41861</v>
      </c>
      <c r="B2048" s="9">
        <v>25</v>
      </c>
      <c r="C2048" s="33">
        <v>590.78581759999997</v>
      </c>
      <c r="D2048" s="34">
        <f t="shared" si="194"/>
        <v>141232.46183040686</v>
      </c>
      <c r="E2048" s="34">
        <v>19729645940.577099</v>
      </c>
      <c r="F2048" s="3">
        <f>VLOOKUP(A2048,ERCOT_345kv_West_ATC!A:B,2)</f>
        <v>36.35</v>
      </c>
      <c r="G2048" s="3">
        <f>VLOOKUP(A2048,ERCOT_345kv_West_ATC!G:H,2)</f>
        <v>3.992</v>
      </c>
      <c r="I2048" s="5">
        <f t="shared" si="195"/>
        <v>6</v>
      </c>
      <c r="J2048" s="4">
        <f t="shared" si="196"/>
        <v>144</v>
      </c>
      <c r="K2048" s="4">
        <f t="shared" si="199"/>
        <v>3600</v>
      </c>
      <c r="L2048" s="6">
        <f t="shared" si="200"/>
        <v>2126828.9433599999</v>
      </c>
      <c r="N2048" s="22">
        <f t="shared" si="197"/>
        <v>15.059065853528166</v>
      </c>
      <c r="O2048" s="14">
        <f t="shared" si="198"/>
        <v>2548989.0591321071</v>
      </c>
      <c r="Q2048" s="22"/>
      <c r="V2048" s="16"/>
      <c r="W2048" s="16"/>
      <c r="X2048" s="16"/>
      <c r="Z2048" s="15"/>
      <c r="AA2048" s="16"/>
      <c r="AB2048" s="3"/>
      <c r="AC2048" s="69"/>
      <c r="AD2048" s="3"/>
      <c r="AF2048" s="29"/>
      <c r="AG2048" s="30"/>
      <c r="AH2048" s="29"/>
      <c r="AI2048" s="29"/>
      <c r="AJ2048" s="31"/>
      <c r="AK2048" s="29"/>
      <c r="AL2048" s="30"/>
    </row>
    <row r="2049" spans="1:38">
      <c r="A2049" s="32">
        <v>41862</v>
      </c>
      <c r="B2049" s="9">
        <v>25</v>
      </c>
      <c r="C2049" s="33">
        <v>573.95651120000002</v>
      </c>
      <c r="D2049" s="34">
        <f t="shared" si="194"/>
        <v>141232.46183040686</v>
      </c>
      <c r="E2049" s="34">
        <v>19729645940.577099</v>
      </c>
      <c r="F2049" s="3">
        <f>VLOOKUP(A2049,ERCOT_345kv_West_ATC!A:B,2)</f>
        <v>36.700000000000003</v>
      </c>
      <c r="G2049" s="3">
        <f>VLOOKUP(A2049,ERCOT_345kv_West_ATC!G:H,2)</f>
        <v>3.988</v>
      </c>
      <c r="I2049" s="5">
        <f t="shared" si="195"/>
        <v>6</v>
      </c>
      <c r="J2049" s="4">
        <f t="shared" si="196"/>
        <v>144</v>
      </c>
      <c r="K2049" s="4">
        <f t="shared" si="199"/>
        <v>3600</v>
      </c>
      <c r="L2049" s="6">
        <f t="shared" si="200"/>
        <v>2066243.4403200001</v>
      </c>
      <c r="N2049" s="22">
        <f t="shared" si="197"/>
        <v>14.630088674664346</v>
      </c>
      <c r="O2049" s="14">
        <f t="shared" si="198"/>
        <v>2548989.0591321071</v>
      </c>
      <c r="Q2049" s="22"/>
      <c r="V2049" s="16"/>
      <c r="W2049" s="16"/>
      <c r="X2049" s="16"/>
      <c r="Z2049" s="15"/>
      <c r="AA2049" s="16"/>
      <c r="AB2049" s="3"/>
      <c r="AC2049" s="69"/>
      <c r="AD2049" s="3"/>
      <c r="AF2049" s="29"/>
      <c r="AG2049" s="30"/>
      <c r="AH2049" s="29"/>
      <c r="AI2049" s="29"/>
      <c r="AJ2049" s="31"/>
      <c r="AK2049" s="29"/>
      <c r="AL2049" s="30"/>
    </row>
    <row r="2050" spans="1:38">
      <c r="A2050" s="32">
        <v>41863</v>
      </c>
      <c r="B2050" s="9">
        <v>25</v>
      </c>
      <c r="C2050" s="33">
        <v>567.8312128</v>
      </c>
      <c r="D2050" s="34">
        <f t="shared" si="194"/>
        <v>141232.46183040686</v>
      </c>
      <c r="E2050" s="34">
        <v>19729645940.577099</v>
      </c>
      <c r="F2050" s="3">
        <f>VLOOKUP(A2050,ERCOT_345kv_West_ATC!A:B,2)</f>
        <v>36.549999999999997</v>
      </c>
      <c r="G2050" s="3">
        <f>VLOOKUP(A2050,ERCOT_345kv_West_ATC!G:H,2)</f>
        <v>3.9980000000000002</v>
      </c>
      <c r="I2050" s="5">
        <f t="shared" si="195"/>
        <v>6</v>
      </c>
      <c r="J2050" s="4">
        <f t="shared" si="196"/>
        <v>144</v>
      </c>
      <c r="K2050" s="4">
        <f t="shared" si="199"/>
        <v>3600</v>
      </c>
      <c r="L2050" s="6">
        <f t="shared" si="200"/>
        <v>2044192.3660800001</v>
      </c>
      <c r="N2050" s="22">
        <f t="shared" si="197"/>
        <v>14.473955488609153</v>
      </c>
      <c r="O2050" s="14">
        <f t="shared" si="198"/>
        <v>2548989.0591321071</v>
      </c>
      <c r="Q2050" s="22"/>
      <c r="V2050" s="16"/>
      <c r="W2050" s="16"/>
      <c r="X2050" s="16"/>
      <c r="Z2050" s="15"/>
      <c r="AA2050" s="16"/>
      <c r="AB2050" s="3"/>
      <c r="AC2050" s="69"/>
      <c r="AD2050" s="3"/>
      <c r="AF2050" s="29"/>
      <c r="AG2050" s="30"/>
      <c r="AH2050" s="29"/>
      <c r="AI2050" s="29"/>
      <c r="AJ2050" s="31"/>
      <c r="AK2050" s="29"/>
      <c r="AL2050" s="30"/>
    </row>
    <row r="2051" spans="1:38">
      <c r="A2051" s="32">
        <v>41864</v>
      </c>
      <c r="B2051" s="9">
        <v>25</v>
      </c>
      <c r="C2051" s="33">
        <v>549.79034939999997</v>
      </c>
      <c r="D2051" s="34">
        <f t="shared" si="194"/>
        <v>141232.46183040686</v>
      </c>
      <c r="E2051" s="34">
        <v>19729645940.577099</v>
      </c>
      <c r="F2051" s="3">
        <f>VLOOKUP(A2051,ERCOT_345kv_West_ATC!A:B,2)</f>
        <v>36.5</v>
      </c>
      <c r="G2051" s="3">
        <f>VLOOKUP(A2051,ERCOT_345kv_West_ATC!G:H,2)</f>
        <v>3.9220000000000002</v>
      </c>
      <c r="I2051" s="5">
        <f t="shared" si="195"/>
        <v>6</v>
      </c>
      <c r="J2051" s="4">
        <f t="shared" si="196"/>
        <v>144</v>
      </c>
      <c r="K2051" s="4">
        <f t="shared" si="199"/>
        <v>3600</v>
      </c>
      <c r="L2051" s="6">
        <f t="shared" si="200"/>
        <v>1979245.2578399999</v>
      </c>
      <c r="N2051" s="22">
        <f t="shared" si="197"/>
        <v>14.014095854370183</v>
      </c>
      <c r="O2051" s="14">
        <f t="shared" si="198"/>
        <v>2548989.0591321071</v>
      </c>
      <c r="Q2051" s="22"/>
      <c r="V2051" s="16"/>
      <c r="W2051" s="16"/>
      <c r="X2051" s="16"/>
      <c r="Z2051" s="15"/>
      <c r="AA2051" s="16"/>
      <c r="AB2051" s="3"/>
      <c r="AC2051" s="69"/>
      <c r="AD2051" s="3"/>
      <c r="AF2051" s="29"/>
      <c r="AG2051" s="30"/>
      <c r="AH2051" s="29"/>
      <c r="AI2051" s="29"/>
      <c r="AJ2051" s="31"/>
      <c r="AK2051" s="29"/>
      <c r="AL2051" s="30"/>
    </row>
    <row r="2052" spans="1:38">
      <c r="A2052" s="32">
        <v>41865</v>
      </c>
      <c r="B2052" s="9">
        <v>25</v>
      </c>
      <c r="C2052" s="33">
        <v>507.38701780000002</v>
      </c>
      <c r="D2052" s="34">
        <f t="shared" si="194"/>
        <v>141232.46183040686</v>
      </c>
      <c r="E2052" s="34">
        <v>19729645940.577099</v>
      </c>
      <c r="F2052" s="3">
        <f>VLOOKUP(A2052,ERCOT_345kv_West_ATC!A:B,2)</f>
        <v>36.200000000000003</v>
      </c>
      <c r="G2052" s="3">
        <f>VLOOKUP(A2052,ERCOT_345kv_West_ATC!G:H,2)</f>
        <v>3.9540000000000002</v>
      </c>
      <c r="I2052" s="5">
        <f t="shared" si="195"/>
        <v>6</v>
      </c>
      <c r="J2052" s="4">
        <f t="shared" si="196"/>
        <v>144</v>
      </c>
      <c r="K2052" s="4">
        <f t="shared" si="199"/>
        <v>3600</v>
      </c>
      <c r="L2052" s="6">
        <f t="shared" si="200"/>
        <v>1826593.2640800001</v>
      </c>
      <c r="N2052" s="22">
        <f t="shared" si="197"/>
        <v>12.933239571178678</v>
      </c>
      <c r="O2052" s="14">
        <f t="shared" si="198"/>
        <v>2548989.0591321071</v>
      </c>
      <c r="Q2052" s="22"/>
      <c r="V2052" s="16"/>
      <c r="W2052" s="16"/>
      <c r="X2052" s="16"/>
      <c r="Z2052" s="15"/>
      <c r="AA2052" s="16"/>
      <c r="AB2052" s="3"/>
      <c r="AC2052" s="69"/>
      <c r="AD2052" s="3"/>
      <c r="AF2052" s="29"/>
      <c r="AG2052" s="30"/>
      <c r="AH2052" s="29"/>
      <c r="AI2052" s="29"/>
      <c r="AJ2052" s="31"/>
      <c r="AK2052" s="29"/>
      <c r="AL2052" s="30"/>
    </row>
    <row r="2053" spans="1:38">
      <c r="A2053" s="32">
        <v>41866</v>
      </c>
      <c r="B2053" s="9">
        <v>25</v>
      </c>
      <c r="C2053" s="33">
        <v>501.23774129999998</v>
      </c>
      <c r="D2053" s="34">
        <f t="shared" si="194"/>
        <v>141232.46183040686</v>
      </c>
      <c r="E2053" s="34">
        <v>19729645940.577099</v>
      </c>
      <c r="F2053" s="3">
        <f>VLOOKUP(A2053,ERCOT_345kv_West_ATC!A:B,2)</f>
        <v>36.200000000000003</v>
      </c>
      <c r="G2053" s="3">
        <f>VLOOKUP(A2053,ERCOT_345kv_West_ATC!G:H,2)</f>
        <v>3.8820000000000001</v>
      </c>
      <c r="I2053" s="5">
        <f t="shared" si="195"/>
        <v>6</v>
      </c>
      <c r="J2053" s="4">
        <f t="shared" si="196"/>
        <v>144</v>
      </c>
      <c r="K2053" s="4">
        <f t="shared" si="199"/>
        <v>3600</v>
      </c>
      <c r="L2053" s="6">
        <f t="shared" si="200"/>
        <v>1804455.8686799998</v>
      </c>
      <c r="N2053" s="22">
        <f t="shared" si="197"/>
        <v>12.776495185977893</v>
      </c>
      <c r="O2053" s="14">
        <f t="shared" si="198"/>
        <v>2548989.0591321071</v>
      </c>
      <c r="Q2053" s="22"/>
      <c r="V2053" s="16"/>
      <c r="W2053" s="16"/>
      <c r="X2053" s="16"/>
      <c r="Z2053" s="15"/>
      <c r="AA2053" s="16"/>
      <c r="AB2053" s="3"/>
      <c r="AC2053" s="69"/>
      <c r="AD2053" s="3"/>
      <c r="AF2053" s="29"/>
      <c r="AG2053" s="30"/>
      <c r="AH2053" s="29"/>
      <c r="AI2053" s="29"/>
      <c r="AJ2053" s="31"/>
      <c r="AK2053" s="29"/>
      <c r="AL2053" s="30"/>
    </row>
    <row r="2054" spans="1:38">
      <c r="A2054" s="32">
        <v>41867</v>
      </c>
      <c r="B2054" s="9">
        <v>25</v>
      </c>
      <c r="C2054" s="33">
        <v>522.74812710000003</v>
      </c>
      <c r="D2054" s="34">
        <f t="shared" si="194"/>
        <v>141232.46183040686</v>
      </c>
      <c r="E2054" s="34">
        <v>19729645940.577099</v>
      </c>
      <c r="F2054" s="3">
        <f>VLOOKUP(A2054,ERCOT_345kv_West_ATC!A:B,2)</f>
        <v>36.200000000000003</v>
      </c>
      <c r="G2054" s="3">
        <f>VLOOKUP(A2054,ERCOT_345kv_West_ATC!G:H,2)</f>
        <v>3.8820000000000001</v>
      </c>
      <c r="I2054" s="5">
        <f t="shared" si="195"/>
        <v>6</v>
      </c>
      <c r="J2054" s="4">
        <f t="shared" si="196"/>
        <v>144</v>
      </c>
      <c r="K2054" s="4">
        <f t="shared" si="199"/>
        <v>3600</v>
      </c>
      <c r="L2054" s="6">
        <f t="shared" si="200"/>
        <v>1881893.2575600001</v>
      </c>
      <c r="N2054" s="22">
        <f t="shared" si="197"/>
        <v>13.324792566597001</v>
      </c>
      <c r="O2054" s="14">
        <f t="shared" si="198"/>
        <v>2548989.0591321071</v>
      </c>
      <c r="Q2054" s="22"/>
      <c r="V2054" s="16"/>
      <c r="W2054" s="16"/>
      <c r="X2054" s="16"/>
      <c r="Z2054" s="15"/>
      <c r="AA2054" s="16"/>
      <c r="AB2054" s="3"/>
      <c r="AC2054" s="69"/>
      <c r="AD2054" s="3"/>
      <c r="AF2054" s="29"/>
      <c r="AG2054" s="30"/>
      <c r="AH2054" s="29"/>
      <c r="AI2054" s="29"/>
      <c r="AJ2054" s="31"/>
      <c r="AK2054" s="29"/>
      <c r="AL2054" s="30"/>
    </row>
    <row r="2055" spans="1:38">
      <c r="A2055" s="32">
        <v>41868</v>
      </c>
      <c r="B2055" s="9">
        <v>25</v>
      </c>
      <c r="C2055" s="33">
        <v>498.22564089999997</v>
      </c>
      <c r="D2055" s="34">
        <f t="shared" si="194"/>
        <v>141232.46183040686</v>
      </c>
      <c r="E2055" s="34">
        <v>19729645940.577099</v>
      </c>
      <c r="F2055" s="3">
        <f>VLOOKUP(A2055,ERCOT_345kv_West_ATC!A:B,2)</f>
        <v>36.200000000000003</v>
      </c>
      <c r="G2055" s="3">
        <f>VLOOKUP(A2055,ERCOT_345kv_West_ATC!G:H,2)</f>
        <v>3.8820000000000001</v>
      </c>
      <c r="I2055" s="5">
        <f t="shared" si="195"/>
        <v>6</v>
      </c>
      <c r="J2055" s="4">
        <f t="shared" si="196"/>
        <v>144</v>
      </c>
      <c r="K2055" s="4">
        <f t="shared" si="199"/>
        <v>3600</v>
      </c>
      <c r="L2055" s="6">
        <f t="shared" si="200"/>
        <v>1793612.30724</v>
      </c>
      <c r="N2055" s="22">
        <f t="shared" si="197"/>
        <v>12.699717076331821</v>
      </c>
      <c r="O2055" s="14">
        <f t="shared" si="198"/>
        <v>2548989.0591321071</v>
      </c>
      <c r="Q2055" s="22"/>
      <c r="V2055" s="16"/>
      <c r="W2055" s="16"/>
      <c r="X2055" s="16"/>
      <c r="Z2055" s="15"/>
      <c r="AA2055" s="16"/>
      <c r="AB2055" s="3"/>
      <c r="AC2055" s="69"/>
      <c r="AD2055" s="3"/>
      <c r="AF2055" s="29"/>
      <c r="AG2055" s="30"/>
      <c r="AH2055" s="29"/>
      <c r="AI2055" s="29"/>
      <c r="AJ2055" s="31"/>
      <c r="AK2055" s="29"/>
      <c r="AL2055" s="30"/>
    </row>
    <row r="2056" spans="1:38">
      <c r="A2056" s="32">
        <v>41869</v>
      </c>
      <c r="B2056" s="9">
        <v>25</v>
      </c>
      <c r="C2056" s="33">
        <v>473.21570869999999</v>
      </c>
      <c r="D2056" s="34">
        <f t="shared" si="194"/>
        <v>141232.46183040686</v>
      </c>
      <c r="E2056" s="34">
        <v>19729645940.577099</v>
      </c>
      <c r="F2056" s="3">
        <f>VLOOKUP(A2056,ERCOT_345kv_West_ATC!A:B,2)</f>
        <v>35.799999999999997</v>
      </c>
      <c r="G2056" s="3">
        <f>VLOOKUP(A2056,ERCOT_345kv_West_ATC!G:H,2)</f>
        <v>3.8969999999999998</v>
      </c>
      <c r="I2056" s="5">
        <f t="shared" si="195"/>
        <v>6</v>
      </c>
      <c r="J2056" s="4">
        <f t="shared" si="196"/>
        <v>144</v>
      </c>
      <c r="K2056" s="4">
        <f t="shared" si="199"/>
        <v>3600</v>
      </c>
      <c r="L2056" s="6">
        <f t="shared" si="200"/>
        <v>1703576.5513200001</v>
      </c>
      <c r="N2056" s="22">
        <f t="shared" si="197"/>
        <v>12.062216640857462</v>
      </c>
      <c r="O2056" s="14">
        <f t="shared" si="198"/>
        <v>2548989.0591321071</v>
      </c>
      <c r="Q2056" s="22"/>
      <c r="V2056" s="16"/>
      <c r="W2056" s="16"/>
      <c r="X2056" s="16"/>
      <c r="Z2056" s="15"/>
      <c r="AA2056" s="16"/>
      <c r="AB2056" s="3"/>
      <c r="AC2056" s="69"/>
      <c r="AD2056" s="3"/>
      <c r="AF2056" s="29"/>
      <c r="AG2056" s="30"/>
      <c r="AH2056" s="29"/>
      <c r="AI2056" s="29"/>
      <c r="AJ2056" s="31"/>
      <c r="AK2056" s="29"/>
      <c r="AL2056" s="30"/>
    </row>
    <row r="2057" spans="1:38">
      <c r="A2057" s="32">
        <v>41870</v>
      </c>
      <c r="B2057" s="9">
        <v>25</v>
      </c>
      <c r="C2057" s="33">
        <v>491.00693469999999</v>
      </c>
      <c r="D2057" s="34">
        <f t="shared" si="194"/>
        <v>170689.40118118582</v>
      </c>
      <c r="E2057" s="34">
        <v>23844670038.8032</v>
      </c>
      <c r="F2057" s="3">
        <f>VLOOKUP(A2057,ERCOT_345kv_West_ATC!A:B,2)</f>
        <v>36</v>
      </c>
      <c r="G2057" s="3">
        <f>VLOOKUP(A2057,ERCOT_345kv_West_ATC!G:H,2)</f>
        <v>3.9449999999999998</v>
      </c>
      <c r="I2057" s="5">
        <f t="shared" si="195"/>
        <v>6</v>
      </c>
      <c r="J2057" s="4">
        <f t="shared" si="196"/>
        <v>144</v>
      </c>
      <c r="K2057" s="4">
        <f t="shared" si="199"/>
        <v>3600</v>
      </c>
      <c r="L2057" s="6">
        <f t="shared" si="200"/>
        <v>1767624.9649199999</v>
      </c>
      <c r="N2057" s="22">
        <f t="shared" si="197"/>
        <v>10.355798032495739</v>
      </c>
      <c r="O2057" s="14">
        <f t="shared" si="198"/>
        <v>2109094.0474848938</v>
      </c>
      <c r="Q2057" s="22"/>
      <c r="V2057" s="16"/>
      <c r="W2057" s="16"/>
      <c r="X2057" s="16"/>
      <c r="Z2057" s="15"/>
      <c r="AA2057" s="16"/>
      <c r="AB2057" s="3"/>
      <c r="AC2057" s="69"/>
      <c r="AD2057" s="3"/>
      <c r="AF2057" s="29"/>
      <c r="AG2057" s="30"/>
      <c r="AH2057" s="29"/>
      <c r="AI2057" s="29"/>
      <c r="AJ2057" s="31"/>
      <c r="AK2057" s="29"/>
      <c r="AL2057" s="30"/>
    </row>
    <row r="2058" spans="1:38">
      <c r="A2058" s="32">
        <v>41871</v>
      </c>
      <c r="B2058" s="9">
        <v>25</v>
      </c>
      <c r="C2058" s="33">
        <v>518.02405209999995</v>
      </c>
      <c r="D2058" s="34">
        <f t="shared" si="194"/>
        <v>170689.40118118582</v>
      </c>
      <c r="E2058" s="34">
        <v>23844670038.8032</v>
      </c>
      <c r="F2058" s="3">
        <f>VLOOKUP(A2058,ERCOT_345kv_West_ATC!A:B,2)</f>
        <v>36.200000000000003</v>
      </c>
      <c r="G2058" s="3">
        <f>VLOOKUP(A2058,ERCOT_345kv_West_ATC!G:H,2)</f>
        <v>3.9180000000000001</v>
      </c>
      <c r="I2058" s="5">
        <f t="shared" si="195"/>
        <v>6</v>
      </c>
      <c r="J2058" s="4">
        <f t="shared" si="196"/>
        <v>144</v>
      </c>
      <c r="K2058" s="4">
        <f t="shared" si="199"/>
        <v>3600</v>
      </c>
      <c r="L2058" s="6">
        <f t="shared" si="200"/>
        <v>1864886.5875599999</v>
      </c>
      <c r="N2058" s="22">
        <f t="shared" si="197"/>
        <v>10.925614447381143</v>
      </c>
      <c r="O2058" s="14">
        <f t="shared" si="198"/>
        <v>2109094.0474848938</v>
      </c>
      <c r="Q2058" s="22"/>
      <c r="V2058" s="16"/>
      <c r="W2058" s="16"/>
      <c r="X2058" s="16"/>
      <c r="Z2058" s="15"/>
      <c r="AA2058" s="16"/>
      <c r="AB2058" s="3"/>
      <c r="AC2058" s="69"/>
      <c r="AD2058" s="3"/>
      <c r="AF2058" s="29"/>
      <c r="AG2058" s="30"/>
      <c r="AH2058" s="29"/>
      <c r="AI2058" s="29"/>
      <c r="AJ2058" s="31"/>
      <c r="AK2058" s="29"/>
      <c r="AL2058" s="30"/>
    </row>
    <row r="2059" spans="1:38">
      <c r="A2059" s="32">
        <v>41872</v>
      </c>
      <c r="B2059" s="9">
        <v>25</v>
      </c>
      <c r="C2059" s="33">
        <v>520.39131329999998</v>
      </c>
      <c r="D2059" s="34">
        <f t="shared" si="194"/>
        <v>170689.40118118582</v>
      </c>
      <c r="E2059" s="34">
        <v>23844670038.8032</v>
      </c>
      <c r="F2059" s="3">
        <f>VLOOKUP(A2059,ERCOT_345kv_West_ATC!A:B,2)</f>
        <v>36.1</v>
      </c>
      <c r="G2059" s="3">
        <f>VLOOKUP(A2059,ERCOT_345kv_West_ATC!G:H,2)</f>
        <v>3.97</v>
      </c>
      <c r="I2059" s="5">
        <f t="shared" si="195"/>
        <v>6</v>
      </c>
      <c r="J2059" s="4">
        <f t="shared" si="196"/>
        <v>144</v>
      </c>
      <c r="K2059" s="4">
        <f t="shared" si="199"/>
        <v>3600</v>
      </c>
      <c r="L2059" s="6">
        <f t="shared" si="200"/>
        <v>1873408.7278799999</v>
      </c>
      <c r="N2059" s="22">
        <f t="shared" si="197"/>
        <v>10.975542212438762</v>
      </c>
      <c r="O2059" s="14">
        <f t="shared" si="198"/>
        <v>2109094.0474848938</v>
      </c>
      <c r="Q2059" s="22"/>
      <c r="V2059" s="16"/>
      <c r="W2059" s="16"/>
      <c r="X2059" s="16"/>
      <c r="Z2059" s="15"/>
      <c r="AA2059" s="16"/>
      <c r="AB2059" s="3"/>
      <c r="AC2059" s="69"/>
      <c r="AD2059" s="3"/>
      <c r="AF2059" s="29"/>
      <c r="AG2059" s="30"/>
      <c r="AH2059" s="29"/>
      <c r="AI2059" s="29"/>
      <c r="AJ2059" s="31"/>
      <c r="AK2059" s="29"/>
      <c r="AL2059" s="30"/>
    </row>
    <row r="2060" spans="1:38">
      <c r="A2060" s="32">
        <v>41873</v>
      </c>
      <c r="B2060" s="9">
        <v>25</v>
      </c>
      <c r="C2060" s="33">
        <v>514.79487619999998</v>
      </c>
      <c r="D2060" s="34">
        <f t="shared" si="194"/>
        <v>170689.40118118582</v>
      </c>
      <c r="E2060" s="34">
        <v>23844670038.8032</v>
      </c>
      <c r="F2060" s="3">
        <f>VLOOKUP(A2060,ERCOT_345kv_West_ATC!A:B,2)</f>
        <v>36.450000000000003</v>
      </c>
      <c r="G2060" s="3">
        <f>VLOOKUP(A2060,ERCOT_345kv_West_ATC!G:H,2)</f>
        <v>3.9529999999999998</v>
      </c>
      <c r="I2060" s="5">
        <f t="shared" si="195"/>
        <v>6</v>
      </c>
      <c r="J2060" s="4">
        <f t="shared" si="196"/>
        <v>144</v>
      </c>
      <c r="K2060" s="4">
        <f t="shared" si="199"/>
        <v>3600</v>
      </c>
      <c r="L2060" s="6">
        <f t="shared" si="200"/>
        <v>1853261.5543199999</v>
      </c>
      <c r="N2060" s="22">
        <f t="shared" si="197"/>
        <v>10.857508090691427</v>
      </c>
      <c r="O2060" s="14">
        <f t="shared" si="198"/>
        <v>2109094.0474848938</v>
      </c>
      <c r="Q2060" s="22"/>
      <c r="V2060" s="16"/>
      <c r="W2060" s="16"/>
      <c r="X2060" s="16"/>
      <c r="Z2060" s="15"/>
      <c r="AA2060" s="16"/>
      <c r="AB2060" s="3"/>
      <c r="AC2060" s="69"/>
      <c r="AD2060" s="3"/>
      <c r="AF2060" s="29"/>
      <c r="AG2060" s="30"/>
      <c r="AH2060" s="29"/>
      <c r="AI2060" s="29"/>
      <c r="AJ2060" s="31"/>
      <c r="AK2060" s="29"/>
      <c r="AL2060" s="30"/>
    </row>
    <row r="2061" spans="1:38">
      <c r="A2061" s="32">
        <v>41874</v>
      </c>
      <c r="B2061" s="9">
        <v>25</v>
      </c>
      <c r="C2061" s="33">
        <v>496.19025970000001</v>
      </c>
      <c r="D2061" s="34">
        <f t="shared" si="194"/>
        <v>170689.40118118582</v>
      </c>
      <c r="E2061" s="34">
        <v>23844670038.8032</v>
      </c>
      <c r="F2061" s="3">
        <f>VLOOKUP(A2061,ERCOT_345kv_West_ATC!A:B,2)</f>
        <v>36.450000000000003</v>
      </c>
      <c r="G2061" s="3">
        <f>VLOOKUP(A2061,ERCOT_345kv_West_ATC!G:H,2)</f>
        <v>3.9529999999999998</v>
      </c>
      <c r="I2061" s="5">
        <f t="shared" si="195"/>
        <v>6</v>
      </c>
      <c r="J2061" s="4">
        <f t="shared" si="196"/>
        <v>144</v>
      </c>
      <c r="K2061" s="4">
        <f t="shared" si="199"/>
        <v>3600</v>
      </c>
      <c r="L2061" s="6">
        <f t="shared" si="200"/>
        <v>1786284.9349200001</v>
      </c>
      <c r="N2061" s="22">
        <f t="shared" si="197"/>
        <v>10.465119231532537</v>
      </c>
      <c r="O2061" s="14">
        <f t="shared" si="198"/>
        <v>2109094.0474848938</v>
      </c>
      <c r="Q2061" s="22"/>
      <c r="V2061" s="16"/>
      <c r="W2061" s="16"/>
      <c r="X2061" s="16"/>
      <c r="Z2061" s="15"/>
      <c r="AA2061" s="16"/>
      <c r="AB2061" s="3"/>
      <c r="AC2061" s="69"/>
      <c r="AD2061" s="3"/>
      <c r="AF2061" s="29"/>
      <c r="AG2061" s="30"/>
      <c r="AH2061" s="29"/>
      <c r="AI2061" s="29"/>
      <c r="AJ2061" s="31"/>
      <c r="AK2061" s="29"/>
      <c r="AL2061" s="30"/>
    </row>
    <row r="2062" spans="1:38">
      <c r="A2062" s="32">
        <v>41875</v>
      </c>
      <c r="B2062" s="9">
        <v>25</v>
      </c>
      <c r="C2062" s="33">
        <v>507.64409970000003</v>
      </c>
      <c r="D2062" s="34">
        <f t="shared" si="194"/>
        <v>170689.40118118582</v>
      </c>
      <c r="E2062" s="34">
        <v>23844670038.8032</v>
      </c>
      <c r="F2062" s="3">
        <f>VLOOKUP(A2062,ERCOT_345kv_West_ATC!A:B,2)</f>
        <v>36.450000000000003</v>
      </c>
      <c r="G2062" s="3">
        <f>VLOOKUP(A2062,ERCOT_345kv_West_ATC!G:H,2)</f>
        <v>3.9529999999999998</v>
      </c>
      <c r="I2062" s="5">
        <f t="shared" si="195"/>
        <v>6</v>
      </c>
      <c r="J2062" s="4">
        <f t="shared" si="196"/>
        <v>144</v>
      </c>
      <c r="K2062" s="4">
        <f t="shared" si="199"/>
        <v>3600</v>
      </c>
      <c r="L2062" s="6">
        <f t="shared" si="200"/>
        <v>1827518.7589200002</v>
      </c>
      <c r="N2062" s="22">
        <f t="shared" si="197"/>
        <v>10.706691489180979</v>
      </c>
      <c r="O2062" s="14">
        <f t="shared" si="198"/>
        <v>2109094.0474848938</v>
      </c>
      <c r="Q2062" s="22"/>
      <c r="V2062" s="16"/>
      <c r="W2062" s="16"/>
      <c r="X2062" s="16"/>
      <c r="Z2062" s="15"/>
      <c r="AA2062" s="16"/>
      <c r="AB2062" s="3"/>
      <c r="AC2062" s="69"/>
      <c r="AD2062" s="3"/>
      <c r="AF2062" s="29"/>
      <c r="AG2062" s="30"/>
      <c r="AH2062" s="29"/>
      <c r="AI2062" s="29"/>
      <c r="AJ2062" s="31"/>
      <c r="AK2062" s="29"/>
      <c r="AL2062" s="30"/>
    </row>
    <row r="2063" spans="1:38">
      <c r="A2063" s="32">
        <v>41876</v>
      </c>
      <c r="B2063" s="9">
        <v>25</v>
      </c>
      <c r="C2063" s="33">
        <v>503.18512320000002</v>
      </c>
      <c r="D2063" s="34">
        <f t="shared" si="194"/>
        <v>170689.40118118582</v>
      </c>
      <c r="E2063" s="34">
        <v>23844670038.8032</v>
      </c>
      <c r="F2063" s="3">
        <f>VLOOKUP(A2063,ERCOT_345kv_West_ATC!A:B,2)</f>
        <v>36.65</v>
      </c>
      <c r="G2063" s="3">
        <f>VLOOKUP(A2063,ERCOT_345kv_West_ATC!G:H,2)</f>
        <v>4.0030000000000001</v>
      </c>
      <c r="I2063" s="5">
        <f t="shared" si="195"/>
        <v>6</v>
      </c>
      <c r="J2063" s="4">
        <f t="shared" si="196"/>
        <v>144</v>
      </c>
      <c r="K2063" s="4">
        <f t="shared" si="199"/>
        <v>3600</v>
      </c>
      <c r="L2063" s="6">
        <f t="shared" si="200"/>
        <v>1811466.44352</v>
      </c>
      <c r="N2063" s="22">
        <f t="shared" si="197"/>
        <v>10.612647481240728</v>
      </c>
      <c r="O2063" s="14">
        <f t="shared" si="198"/>
        <v>2109094.0474848938</v>
      </c>
      <c r="Q2063" s="22"/>
      <c r="V2063" s="16"/>
      <c r="W2063" s="16"/>
      <c r="X2063" s="16"/>
      <c r="Z2063" s="15"/>
      <c r="AA2063" s="16"/>
      <c r="AB2063" s="3"/>
      <c r="AC2063" s="69"/>
      <c r="AD2063" s="3"/>
      <c r="AF2063" s="29"/>
      <c r="AG2063" s="30"/>
      <c r="AH2063" s="29"/>
      <c r="AI2063" s="29"/>
      <c r="AJ2063" s="31"/>
      <c r="AK2063" s="29"/>
      <c r="AL2063" s="30"/>
    </row>
    <row r="2064" spans="1:38">
      <c r="A2064" s="32">
        <v>41877</v>
      </c>
      <c r="B2064" s="9">
        <v>25</v>
      </c>
      <c r="C2064" s="33">
        <v>513.62173470000005</v>
      </c>
      <c r="D2064" s="34">
        <f t="shared" si="194"/>
        <v>170689.40118118582</v>
      </c>
      <c r="E2064" s="34">
        <v>23844670038.8032</v>
      </c>
      <c r="F2064" s="3">
        <f>VLOOKUP(A2064,ERCOT_345kv_West_ATC!A:B,2)</f>
        <v>37</v>
      </c>
      <c r="G2064" s="3">
        <f>VLOOKUP(A2064,ERCOT_345kv_West_ATC!G:H,2)</f>
        <v>3.9889999999999999</v>
      </c>
      <c r="I2064" s="5">
        <f t="shared" si="195"/>
        <v>6</v>
      </c>
      <c r="J2064" s="4">
        <f t="shared" si="196"/>
        <v>144</v>
      </c>
      <c r="K2064" s="4">
        <f t="shared" si="199"/>
        <v>3600</v>
      </c>
      <c r="L2064" s="6">
        <f t="shared" si="200"/>
        <v>1849038.2449200002</v>
      </c>
      <c r="N2064" s="22">
        <f t="shared" si="197"/>
        <v>10.832765433146355</v>
      </c>
      <c r="O2064" s="14">
        <f t="shared" si="198"/>
        <v>2109094.0474848938</v>
      </c>
      <c r="Q2064" s="22"/>
      <c r="V2064" s="16"/>
      <c r="W2064" s="16"/>
      <c r="X2064" s="16"/>
      <c r="Z2064" s="15"/>
      <c r="AA2064" s="16"/>
      <c r="AB2064" s="3"/>
      <c r="AC2064" s="69"/>
      <c r="AD2064" s="3"/>
      <c r="AF2064" s="29"/>
      <c r="AG2064" s="30"/>
      <c r="AH2064" s="29"/>
      <c r="AI2064" s="29"/>
      <c r="AJ2064" s="31"/>
      <c r="AK2064" s="29"/>
      <c r="AL2064" s="30"/>
    </row>
    <row r="2065" spans="1:38">
      <c r="A2065" s="32">
        <v>41878</v>
      </c>
      <c r="B2065" s="9">
        <v>25</v>
      </c>
      <c r="C2065" s="33">
        <v>511.79223050000002</v>
      </c>
      <c r="D2065" s="34">
        <f t="shared" si="194"/>
        <v>170689.40118118582</v>
      </c>
      <c r="E2065" s="34">
        <v>23844670038.8032</v>
      </c>
      <c r="F2065" s="3">
        <f>VLOOKUP(A2065,ERCOT_345kv_West_ATC!A:B,2)</f>
        <v>36.799999999999997</v>
      </c>
      <c r="G2065" s="3">
        <f>VLOOKUP(A2065,ERCOT_345kv_West_ATC!G:H,2)</f>
        <v>4.0119999999999996</v>
      </c>
      <c r="I2065" s="5">
        <f t="shared" si="195"/>
        <v>6</v>
      </c>
      <c r="J2065" s="4">
        <f t="shared" si="196"/>
        <v>144</v>
      </c>
      <c r="K2065" s="4">
        <f t="shared" si="199"/>
        <v>3600</v>
      </c>
      <c r="L2065" s="6">
        <f t="shared" si="200"/>
        <v>1842452.0298000001</v>
      </c>
      <c r="N2065" s="22">
        <f t="shared" si="197"/>
        <v>10.794179468965668</v>
      </c>
      <c r="O2065" s="14">
        <f t="shared" si="198"/>
        <v>2109094.0474848938</v>
      </c>
      <c r="Q2065" s="22"/>
      <c r="V2065" s="16"/>
      <c r="W2065" s="16"/>
      <c r="X2065" s="16"/>
      <c r="Z2065" s="15"/>
      <c r="AA2065" s="16"/>
      <c r="AB2065" s="3"/>
      <c r="AC2065" s="69"/>
      <c r="AD2065" s="3"/>
      <c r="AF2065" s="29"/>
      <c r="AG2065" s="30"/>
      <c r="AH2065" s="29"/>
      <c r="AI2065" s="29"/>
      <c r="AJ2065" s="31"/>
      <c r="AK2065" s="29"/>
      <c r="AL2065" s="30"/>
    </row>
    <row r="2066" spans="1:38">
      <c r="A2066" s="32">
        <v>41879</v>
      </c>
      <c r="B2066" s="9">
        <v>25</v>
      </c>
      <c r="C2066" s="33">
        <v>506.53819900000002</v>
      </c>
      <c r="D2066" s="34">
        <f t="shared" si="194"/>
        <v>170689.40118118582</v>
      </c>
      <c r="E2066" s="34">
        <v>23844670038.8032</v>
      </c>
      <c r="F2066" s="3">
        <f>VLOOKUP(A2066,ERCOT_345kv_West_ATC!A:B,2)</f>
        <v>37</v>
      </c>
      <c r="G2066" s="3">
        <f>VLOOKUP(A2066,ERCOT_345kv_West_ATC!G:H,2)</f>
        <v>4.0229999999999997</v>
      </c>
      <c r="I2066" s="5">
        <f t="shared" si="195"/>
        <v>6</v>
      </c>
      <c r="J2066" s="4">
        <f t="shared" si="196"/>
        <v>144</v>
      </c>
      <c r="K2066" s="4">
        <f t="shared" si="199"/>
        <v>3600</v>
      </c>
      <c r="L2066" s="6">
        <f t="shared" si="200"/>
        <v>1823537.5164000001</v>
      </c>
      <c r="N2066" s="22">
        <f t="shared" si="197"/>
        <v>10.683367003346186</v>
      </c>
      <c r="O2066" s="14">
        <f t="shared" si="198"/>
        <v>2109094.0474848938</v>
      </c>
      <c r="Q2066" s="22"/>
      <c r="V2066" s="16"/>
      <c r="W2066" s="16"/>
      <c r="X2066" s="16"/>
      <c r="Z2066" s="15"/>
      <c r="AA2066" s="16"/>
      <c r="AB2066" s="3"/>
      <c r="AC2066" s="69"/>
      <c r="AD2066" s="3"/>
      <c r="AF2066" s="29"/>
      <c r="AG2066" s="30"/>
      <c r="AH2066" s="29"/>
      <c r="AI2066" s="29"/>
      <c r="AJ2066" s="31"/>
      <c r="AK2066" s="29"/>
      <c r="AL2066" s="30"/>
    </row>
    <row r="2067" spans="1:38">
      <c r="A2067" s="32">
        <v>41880</v>
      </c>
      <c r="B2067" s="9">
        <v>25</v>
      </c>
      <c r="C2067" s="33">
        <v>509.04553299999998</v>
      </c>
      <c r="D2067" s="34">
        <f t="shared" si="194"/>
        <v>170689.40118118582</v>
      </c>
      <c r="E2067" s="34">
        <v>23844670038.8032</v>
      </c>
      <c r="F2067" s="3">
        <f>VLOOKUP(A2067,ERCOT_345kv_West_ATC!A:B,2)</f>
        <v>37</v>
      </c>
      <c r="G2067" s="3">
        <f>VLOOKUP(A2067,ERCOT_345kv_West_ATC!G:H,2)</f>
        <v>4.0259999999999998</v>
      </c>
      <c r="I2067" s="5">
        <f t="shared" si="195"/>
        <v>6</v>
      </c>
      <c r="J2067" s="4">
        <f t="shared" si="196"/>
        <v>144</v>
      </c>
      <c r="K2067" s="4">
        <f t="shared" si="199"/>
        <v>3600</v>
      </c>
      <c r="L2067" s="6">
        <f t="shared" si="200"/>
        <v>1832563.9187999999</v>
      </c>
      <c r="N2067" s="22">
        <f t="shared" si="197"/>
        <v>10.736249035490749</v>
      </c>
      <c r="O2067" s="14">
        <f t="shared" si="198"/>
        <v>2109094.0474848938</v>
      </c>
      <c r="Q2067" s="22"/>
      <c r="V2067" s="16"/>
      <c r="W2067" s="16"/>
      <c r="X2067" s="16"/>
      <c r="Z2067" s="15"/>
      <c r="AA2067" s="16"/>
      <c r="AB2067" s="3"/>
      <c r="AC2067" s="69"/>
      <c r="AD2067" s="3"/>
      <c r="AF2067" s="29"/>
      <c r="AG2067" s="30"/>
      <c r="AH2067" s="29"/>
      <c r="AI2067" s="29"/>
      <c r="AJ2067" s="31"/>
      <c r="AK2067" s="29"/>
      <c r="AL2067" s="30"/>
    </row>
    <row r="2068" spans="1:38">
      <c r="A2068" s="32">
        <v>41881</v>
      </c>
      <c r="B2068" s="9">
        <v>25</v>
      </c>
      <c r="C2068" s="33">
        <v>501.00179050000003</v>
      </c>
      <c r="D2068" s="34">
        <f t="shared" si="194"/>
        <v>170689.40118118582</v>
      </c>
      <c r="E2068" s="34">
        <v>23844670038.8032</v>
      </c>
      <c r="F2068" s="3">
        <f>VLOOKUP(A2068,ERCOT_345kv_West_ATC!A:B,2)</f>
        <v>37</v>
      </c>
      <c r="G2068" s="3">
        <f>VLOOKUP(A2068,ERCOT_345kv_West_ATC!G:H,2)</f>
        <v>4.0259999999999998</v>
      </c>
      <c r="I2068" s="5">
        <f t="shared" si="195"/>
        <v>6</v>
      </c>
      <c r="J2068" s="4">
        <f t="shared" si="196"/>
        <v>144</v>
      </c>
      <c r="K2068" s="4">
        <f t="shared" si="199"/>
        <v>3600</v>
      </c>
      <c r="L2068" s="6">
        <f t="shared" si="200"/>
        <v>1803606.4458000001</v>
      </c>
      <c r="N2068" s="22">
        <f t="shared" si="197"/>
        <v>10.566598941228238</v>
      </c>
      <c r="O2068" s="14">
        <f t="shared" si="198"/>
        <v>2109094.0474848938</v>
      </c>
      <c r="Q2068" s="22"/>
      <c r="V2068" s="16"/>
      <c r="W2068" s="16"/>
      <c r="X2068" s="16"/>
      <c r="Z2068" s="15"/>
      <c r="AA2068" s="16"/>
      <c r="AB2068" s="3"/>
      <c r="AC2068" s="69"/>
      <c r="AD2068" s="3"/>
      <c r="AF2068" s="29"/>
      <c r="AG2068" s="30"/>
      <c r="AH2068" s="29"/>
      <c r="AI2068" s="29"/>
      <c r="AJ2068" s="31"/>
      <c r="AK2068" s="29"/>
      <c r="AL2068" s="30"/>
    </row>
    <row r="2069" spans="1:38">
      <c r="A2069" s="32">
        <v>41882</v>
      </c>
      <c r="B2069" s="9">
        <v>25</v>
      </c>
      <c r="C2069" s="33">
        <v>478.87886739999999</v>
      </c>
      <c r="D2069" s="34">
        <f t="shared" si="194"/>
        <v>196344.78381572681</v>
      </c>
      <c r="E2069" s="34">
        <v>27428630902.257801</v>
      </c>
      <c r="F2069" s="3">
        <f>VLOOKUP(A2069,ERCOT_345kv_West_ATC!A:B,2)</f>
        <v>37</v>
      </c>
      <c r="G2069" s="3">
        <f>VLOOKUP(A2069,ERCOT_345kv_West_ATC!G:H,2)</f>
        <v>4.0259999999999998</v>
      </c>
      <c r="I2069" s="5">
        <f t="shared" si="195"/>
        <v>6</v>
      </c>
      <c r="J2069" s="4">
        <f t="shared" si="196"/>
        <v>144</v>
      </c>
      <c r="K2069" s="4">
        <f t="shared" si="199"/>
        <v>3600</v>
      </c>
      <c r="L2069" s="6">
        <f t="shared" si="200"/>
        <v>1723963.92264</v>
      </c>
      <c r="N2069" s="22">
        <f t="shared" si="197"/>
        <v>8.7802888833449835</v>
      </c>
      <c r="O2069" s="14">
        <f t="shared" si="198"/>
        <v>1833509.3655345924</v>
      </c>
      <c r="Q2069" s="22"/>
      <c r="V2069" s="16"/>
      <c r="W2069" s="16"/>
      <c r="X2069" s="16"/>
      <c r="Z2069" s="15"/>
      <c r="AA2069" s="16"/>
      <c r="AB2069" s="3"/>
      <c r="AC2069" s="69"/>
      <c r="AD2069" s="3"/>
      <c r="AF2069" s="29"/>
      <c r="AG2069" s="30"/>
      <c r="AH2069" s="29"/>
      <c r="AI2069" s="29"/>
      <c r="AJ2069" s="31"/>
      <c r="AK2069" s="29"/>
      <c r="AL2069" s="30"/>
    </row>
    <row r="2070" spans="1:38">
      <c r="A2070" s="32">
        <v>41883</v>
      </c>
      <c r="B2070" s="9">
        <v>25</v>
      </c>
      <c r="C2070" s="33">
        <v>475.3466095</v>
      </c>
      <c r="D2070" s="34">
        <f t="shared" si="194"/>
        <v>196344.78381572681</v>
      </c>
      <c r="E2070" s="34">
        <v>27428630902.257801</v>
      </c>
      <c r="F2070" s="3">
        <f>VLOOKUP(A2070,ERCOT_345kv_West_ATC!A:B,2)</f>
        <v>37</v>
      </c>
      <c r="G2070" s="3">
        <f>VLOOKUP(A2070,ERCOT_345kv_West_ATC!G:H,2)</f>
        <v>4.0259999999999998</v>
      </c>
      <c r="I2070" s="5">
        <f t="shared" si="195"/>
        <v>6</v>
      </c>
      <c r="J2070" s="4">
        <f t="shared" si="196"/>
        <v>144</v>
      </c>
      <c r="K2070" s="4">
        <f t="shared" si="199"/>
        <v>3600</v>
      </c>
      <c r="L2070" s="6">
        <f t="shared" si="200"/>
        <v>1711247.7941999999</v>
      </c>
      <c r="N2070" s="22">
        <f t="shared" si="197"/>
        <v>8.7155246039336465</v>
      </c>
      <c r="O2070" s="14">
        <f t="shared" si="198"/>
        <v>1833509.3655345924</v>
      </c>
      <c r="Q2070" s="22"/>
      <c r="V2070" s="16"/>
      <c r="W2070" s="16"/>
      <c r="X2070" s="16"/>
      <c r="Z2070" s="15"/>
      <c r="AA2070" s="16"/>
      <c r="AB2070" s="3"/>
      <c r="AC2070" s="69"/>
      <c r="AD2070" s="3"/>
      <c r="AF2070" s="29"/>
      <c r="AG2070" s="30"/>
      <c r="AH2070" s="29"/>
      <c r="AI2070" s="29"/>
      <c r="AJ2070" s="31"/>
      <c r="AK2070" s="29"/>
      <c r="AL2070" s="30"/>
    </row>
    <row r="2071" spans="1:38">
      <c r="A2071" s="32">
        <v>41884</v>
      </c>
      <c r="B2071" s="9">
        <v>25</v>
      </c>
      <c r="C2071" s="33">
        <v>473.80336849999998</v>
      </c>
      <c r="D2071" s="34">
        <f t="shared" si="194"/>
        <v>196344.78381572681</v>
      </c>
      <c r="E2071" s="34">
        <v>27428630902.257801</v>
      </c>
      <c r="F2071" s="3">
        <f>VLOOKUP(A2071,ERCOT_345kv_West_ATC!A:B,2)</f>
        <v>36.85</v>
      </c>
      <c r="G2071" s="3">
        <f>VLOOKUP(A2071,ERCOT_345kv_West_ATC!G:H,2)</f>
        <v>3.9129999999999998</v>
      </c>
      <c r="I2071" s="5">
        <f t="shared" si="195"/>
        <v>6</v>
      </c>
      <c r="J2071" s="4">
        <f t="shared" si="196"/>
        <v>144</v>
      </c>
      <c r="K2071" s="4">
        <f t="shared" si="199"/>
        <v>3600</v>
      </c>
      <c r="L2071" s="6">
        <f t="shared" si="200"/>
        <v>1705692.1265999998</v>
      </c>
      <c r="N2071" s="22">
        <f t="shared" si="197"/>
        <v>8.6872291356658771</v>
      </c>
      <c r="O2071" s="14">
        <f t="shared" si="198"/>
        <v>1833509.3655345924</v>
      </c>
      <c r="Q2071" s="22"/>
      <c r="V2071" s="16"/>
      <c r="W2071" s="16"/>
      <c r="X2071" s="16"/>
      <c r="Z2071" s="15"/>
      <c r="AA2071" s="16"/>
      <c r="AB2071" s="3"/>
      <c r="AC2071" s="69"/>
      <c r="AD2071" s="3"/>
      <c r="AF2071" s="29"/>
      <c r="AG2071" s="30"/>
      <c r="AH2071" s="29"/>
      <c r="AI2071" s="29"/>
      <c r="AJ2071" s="31"/>
      <c r="AK2071" s="29"/>
      <c r="AL2071" s="30"/>
    </row>
    <row r="2072" spans="1:38">
      <c r="A2072" s="32">
        <v>41885</v>
      </c>
      <c r="B2072" s="9">
        <v>25</v>
      </c>
      <c r="C2072" s="33">
        <v>474.5441927</v>
      </c>
      <c r="D2072" s="34">
        <f t="shared" si="194"/>
        <v>196344.78381572681</v>
      </c>
      <c r="E2072" s="34">
        <v>27428630902.257801</v>
      </c>
      <c r="F2072" s="3">
        <f>VLOOKUP(A2072,ERCOT_345kv_West_ATC!A:B,2)</f>
        <v>36</v>
      </c>
      <c r="G2072" s="3">
        <f>VLOOKUP(A2072,ERCOT_345kv_West_ATC!G:H,2)</f>
        <v>3.89</v>
      </c>
      <c r="I2072" s="5">
        <f t="shared" si="195"/>
        <v>6</v>
      </c>
      <c r="J2072" s="4">
        <f t="shared" si="196"/>
        <v>144</v>
      </c>
      <c r="K2072" s="4">
        <f t="shared" si="199"/>
        <v>3600</v>
      </c>
      <c r="L2072" s="6">
        <f t="shared" si="200"/>
        <v>1708359.09372</v>
      </c>
      <c r="N2072" s="22">
        <f t="shared" si="197"/>
        <v>8.7008122167550237</v>
      </c>
      <c r="O2072" s="14">
        <f t="shared" si="198"/>
        <v>1833509.3655345924</v>
      </c>
      <c r="Q2072" s="22"/>
      <c r="V2072" s="16"/>
      <c r="W2072" s="16"/>
      <c r="X2072" s="16"/>
      <c r="Z2072" s="15"/>
      <c r="AA2072" s="16"/>
      <c r="AB2072" s="3"/>
      <c r="AC2072" s="69"/>
      <c r="AD2072" s="3"/>
      <c r="AF2072" s="29"/>
      <c r="AG2072" s="30"/>
      <c r="AH2072" s="29"/>
      <c r="AI2072" s="29"/>
      <c r="AJ2072" s="31"/>
      <c r="AK2072" s="29"/>
      <c r="AL2072" s="30"/>
    </row>
    <row r="2073" spans="1:38">
      <c r="A2073" s="32">
        <v>41886</v>
      </c>
      <c r="B2073" s="9">
        <v>25</v>
      </c>
      <c r="C2073" s="33">
        <v>488.60745900000001</v>
      </c>
      <c r="D2073" s="34">
        <f t="shared" si="194"/>
        <v>196344.78381572681</v>
      </c>
      <c r="E2073" s="34">
        <v>27428630902.257801</v>
      </c>
      <c r="F2073" s="3">
        <f>VLOOKUP(A2073,ERCOT_345kv_West_ATC!A:B,2)</f>
        <v>35.950000000000003</v>
      </c>
      <c r="G2073" s="3">
        <f>VLOOKUP(A2073,ERCOT_345kv_West_ATC!G:H,2)</f>
        <v>3.875</v>
      </c>
      <c r="I2073" s="5">
        <f t="shared" si="195"/>
        <v>6</v>
      </c>
      <c r="J2073" s="4">
        <f t="shared" si="196"/>
        <v>144</v>
      </c>
      <c r="K2073" s="4">
        <f t="shared" si="199"/>
        <v>3600</v>
      </c>
      <c r="L2073" s="6">
        <f t="shared" si="200"/>
        <v>1758986.8524</v>
      </c>
      <c r="N2073" s="22">
        <f t="shared" si="197"/>
        <v>8.9586635214655939</v>
      </c>
      <c r="O2073" s="14">
        <f t="shared" si="198"/>
        <v>1833509.3655345924</v>
      </c>
      <c r="Q2073" s="22"/>
      <c r="V2073" s="16"/>
      <c r="W2073" s="16"/>
      <c r="X2073" s="16"/>
      <c r="Z2073" s="15"/>
      <c r="AA2073" s="16"/>
      <c r="AB2073" s="3"/>
      <c r="AC2073" s="69"/>
      <c r="AD2073" s="3"/>
      <c r="AF2073" s="29"/>
      <c r="AG2073" s="30"/>
      <c r="AH2073" s="29"/>
      <c r="AI2073" s="29"/>
      <c r="AJ2073" s="31"/>
      <c r="AK2073" s="29"/>
      <c r="AL2073" s="30"/>
    </row>
    <row r="2074" spans="1:38">
      <c r="A2074" s="32">
        <v>41887</v>
      </c>
      <c r="B2074" s="9">
        <v>25</v>
      </c>
      <c r="C2074" s="33">
        <v>477.64214570000001</v>
      </c>
      <c r="D2074" s="34">
        <f t="shared" si="194"/>
        <v>196344.78381572681</v>
      </c>
      <c r="E2074" s="34">
        <v>27428630902.257801</v>
      </c>
      <c r="F2074" s="3">
        <f>VLOOKUP(A2074,ERCOT_345kv_West_ATC!A:B,2)</f>
        <v>35.799999999999997</v>
      </c>
      <c r="G2074" s="3">
        <f>VLOOKUP(A2074,ERCOT_345kv_West_ATC!G:H,2)</f>
        <v>3.8650000000000002</v>
      </c>
      <c r="I2074" s="5">
        <f t="shared" si="195"/>
        <v>6</v>
      </c>
      <c r="J2074" s="4">
        <f t="shared" si="196"/>
        <v>144</v>
      </c>
      <c r="K2074" s="4">
        <f t="shared" si="199"/>
        <v>3600</v>
      </c>
      <c r="L2074" s="6">
        <f t="shared" si="200"/>
        <v>1719511.7245200002</v>
      </c>
      <c r="N2074" s="22">
        <f t="shared" si="197"/>
        <v>8.7576134751498849</v>
      </c>
      <c r="O2074" s="14">
        <f t="shared" si="198"/>
        <v>1833509.3655345924</v>
      </c>
      <c r="Q2074" s="22"/>
      <c r="V2074" s="16"/>
      <c r="W2074" s="16"/>
      <c r="X2074" s="16"/>
      <c r="Z2074" s="15"/>
      <c r="AA2074" s="16"/>
      <c r="AB2074" s="3"/>
      <c r="AC2074" s="69"/>
      <c r="AD2074" s="3"/>
      <c r="AF2074" s="29"/>
      <c r="AG2074" s="30"/>
      <c r="AH2074" s="29"/>
      <c r="AI2074" s="29"/>
      <c r="AJ2074" s="31"/>
      <c r="AK2074" s="29"/>
      <c r="AL2074" s="30"/>
    </row>
    <row r="2075" spans="1:38">
      <c r="A2075" s="32">
        <v>41888</v>
      </c>
      <c r="B2075" s="9">
        <v>25</v>
      </c>
      <c r="C2075" s="33">
        <v>479.74170880000003</v>
      </c>
      <c r="D2075" s="34">
        <f t="shared" si="194"/>
        <v>196344.78381572681</v>
      </c>
      <c r="E2075" s="34">
        <v>27428630902.257801</v>
      </c>
      <c r="F2075" s="3">
        <f>VLOOKUP(A2075,ERCOT_345kv_West_ATC!A:B,2)</f>
        <v>35.799999999999997</v>
      </c>
      <c r="G2075" s="3">
        <f>VLOOKUP(A2075,ERCOT_345kv_West_ATC!G:H,2)</f>
        <v>3.8650000000000002</v>
      </c>
      <c r="I2075" s="5">
        <f t="shared" si="195"/>
        <v>6</v>
      </c>
      <c r="J2075" s="4">
        <f t="shared" si="196"/>
        <v>144</v>
      </c>
      <c r="K2075" s="4">
        <f t="shared" si="199"/>
        <v>3600</v>
      </c>
      <c r="L2075" s="6">
        <f t="shared" si="200"/>
        <v>1727070.1516800001</v>
      </c>
      <c r="N2075" s="22">
        <f t="shared" si="197"/>
        <v>8.7961091612236935</v>
      </c>
      <c r="O2075" s="14">
        <f t="shared" si="198"/>
        <v>1833509.3655345924</v>
      </c>
      <c r="Q2075" s="22"/>
      <c r="V2075" s="16"/>
      <c r="W2075" s="16"/>
      <c r="X2075" s="16"/>
      <c r="Z2075" s="15"/>
      <c r="AA2075" s="16"/>
      <c r="AB2075" s="3"/>
      <c r="AC2075" s="69"/>
      <c r="AD2075" s="3"/>
      <c r="AF2075" s="29"/>
      <c r="AG2075" s="30"/>
      <c r="AH2075" s="29"/>
      <c r="AI2075" s="29"/>
      <c r="AJ2075" s="31"/>
      <c r="AK2075" s="29"/>
      <c r="AL2075" s="30"/>
    </row>
    <row r="2076" spans="1:38">
      <c r="A2076" s="32">
        <v>41889</v>
      </c>
      <c r="B2076" s="9">
        <v>25</v>
      </c>
      <c r="C2076" s="33">
        <v>476.11974579999998</v>
      </c>
      <c r="D2076" s="34">
        <f t="shared" si="194"/>
        <v>196344.78381572681</v>
      </c>
      <c r="E2076" s="34">
        <v>27428630902.257801</v>
      </c>
      <c r="F2076" s="3">
        <f>VLOOKUP(A2076,ERCOT_345kv_West_ATC!A:B,2)</f>
        <v>35.799999999999997</v>
      </c>
      <c r="G2076" s="3">
        <f>VLOOKUP(A2076,ERCOT_345kv_West_ATC!G:H,2)</f>
        <v>3.8650000000000002</v>
      </c>
      <c r="I2076" s="5">
        <f t="shared" si="195"/>
        <v>6</v>
      </c>
      <c r="J2076" s="4">
        <f t="shared" si="196"/>
        <v>144</v>
      </c>
      <c r="K2076" s="4">
        <f t="shared" si="199"/>
        <v>3600</v>
      </c>
      <c r="L2076" s="6">
        <f t="shared" si="200"/>
        <v>1714031.08488</v>
      </c>
      <c r="N2076" s="22">
        <f t="shared" si="197"/>
        <v>8.7297001304024953</v>
      </c>
      <c r="O2076" s="14">
        <f t="shared" si="198"/>
        <v>1833509.3655345924</v>
      </c>
      <c r="Q2076" s="22"/>
      <c r="V2076" s="16"/>
      <c r="W2076" s="16"/>
      <c r="X2076" s="16"/>
      <c r="Z2076" s="15"/>
      <c r="AA2076" s="16"/>
      <c r="AB2076" s="3"/>
      <c r="AC2076" s="69"/>
      <c r="AD2076" s="3"/>
      <c r="AF2076" s="29"/>
      <c r="AG2076" s="30"/>
      <c r="AH2076" s="29"/>
      <c r="AI2076" s="29"/>
      <c r="AJ2076" s="31"/>
      <c r="AK2076" s="29"/>
      <c r="AL2076" s="30"/>
    </row>
    <row r="2077" spans="1:38">
      <c r="A2077" s="32">
        <v>41890</v>
      </c>
      <c r="B2077" s="9">
        <v>25</v>
      </c>
      <c r="C2077" s="33">
        <v>468.0304807</v>
      </c>
      <c r="D2077" s="34">
        <f t="shared" si="194"/>
        <v>196344.78381572681</v>
      </c>
      <c r="E2077" s="34">
        <v>27428630902.257801</v>
      </c>
      <c r="F2077" s="3">
        <f>VLOOKUP(A2077,ERCOT_345kv_West_ATC!A:B,2)</f>
        <v>35.75</v>
      </c>
      <c r="G2077" s="3">
        <f>VLOOKUP(A2077,ERCOT_345kv_West_ATC!G:H,2)</f>
        <v>3.9209999999999998</v>
      </c>
      <c r="I2077" s="5">
        <f t="shared" si="195"/>
        <v>6</v>
      </c>
      <c r="J2077" s="4">
        <f t="shared" si="196"/>
        <v>144</v>
      </c>
      <c r="K2077" s="4">
        <f t="shared" si="199"/>
        <v>3600</v>
      </c>
      <c r="L2077" s="6">
        <f t="shared" si="200"/>
        <v>1684909.73052</v>
      </c>
      <c r="N2077" s="22">
        <f t="shared" si="197"/>
        <v>8.5813826971910743</v>
      </c>
      <c r="O2077" s="14">
        <f t="shared" si="198"/>
        <v>1833509.3655345924</v>
      </c>
      <c r="Q2077" s="22"/>
      <c r="V2077" s="16"/>
      <c r="W2077" s="16"/>
      <c r="X2077" s="16"/>
      <c r="Z2077" s="15"/>
      <c r="AA2077" s="16"/>
      <c r="AB2077" s="3"/>
      <c r="AC2077" s="69"/>
      <c r="AD2077" s="3"/>
      <c r="AF2077" s="29"/>
      <c r="AG2077" s="30"/>
      <c r="AH2077" s="29"/>
      <c r="AI2077" s="29"/>
      <c r="AJ2077" s="31"/>
      <c r="AK2077" s="29"/>
      <c r="AL2077" s="30"/>
    </row>
    <row r="2078" spans="1:38">
      <c r="A2078" s="32">
        <v>41891</v>
      </c>
      <c r="B2078" s="9">
        <v>25</v>
      </c>
      <c r="C2078" s="33">
        <v>473.37573250000003</v>
      </c>
      <c r="D2078" s="34">
        <f t="shared" si="194"/>
        <v>196344.78381572681</v>
      </c>
      <c r="E2078" s="34">
        <v>27428630902.257801</v>
      </c>
      <c r="F2078" s="3">
        <f>VLOOKUP(A2078,ERCOT_345kv_West_ATC!A:B,2)</f>
        <v>36.299999999999997</v>
      </c>
      <c r="G2078" s="3">
        <f>VLOOKUP(A2078,ERCOT_345kv_West_ATC!G:H,2)</f>
        <v>3.972</v>
      </c>
      <c r="I2078" s="5">
        <f t="shared" si="195"/>
        <v>6</v>
      </c>
      <c r="J2078" s="4">
        <f t="shared" si="196"/>
        <v>144</v>
      </c>
      <c r="K2078" s="4">
        <f t="shared" si="199"/>
        <v>3600</v>
      </c>
      <c r="L2078" s="6">
        <f t="shared" si="200"/>
        <v>1704152.6370000001</v>
      </c>
      <c r="N2078" s="22">
        <f t="shared" si="197"/>
        <v>8.6793883895554806</v>
      </c>
      <c r="O2078" s="14">
        <f t="shared" si="198"/>
        <v>1833509.3655345924</v>
      </c>
      <c r="Q2078" s="22"/>
      <c r="V2078" s="16"/>
      <c r="W2078" s="16"/>
      <c r="X2078" s="16"/>
      <c r="Z2078" s="15"/>
      <c r="AA2078" s="16"/>
      <c r="AB2078" s="3"/>
      <c r="AC2078" s="69"/>
      <c r="AD2078" s="3"/>
      <c r="AF2078" s="29"/>
      <c r="AG2078" s="30"/>
      <c r="AH2078" s="29"/>
      <c r="AI2078" s="29"/>
      <c r="AJ2078" s="31"/>
      <c r="AK2078" s="29"/>
      <c r="AL2078" s="30"/>
    </row>
    <row r="2079" spans="1:38">
      <c r="A2079" s="32">
        <v>41892</v>
      </c>
      <c r="B2079" s="9">
        <v>25</v>
      </c>
      <c r="C2079" s="33">
        <v>477.60737499999999</v>
      </c>
      <c r="D2079" s="34">
        <f t="shared" si="194"/>
        <v>196344.78381572681</v>
      </c>
      <c r="E2079" s="34">
        <v>27428630902.257801</v>
      </c>
      <c r="F2079" s="3">
        <f>VLOOKUP(A2079,ERCOT_345kv_West_ATC!A:B,2)</f>
        <v>36.6</v>
      </c>
      <c r="G2079" s="3">
        <f>VLOOKUP(A2079,ERCOT_345kv_West_ATC!G:H,2)</f>
        <v>3.968</v>
      </c>
      <c r="I2079" s="5">
        <f t="shared" si="195"/>
        <v>6</v>
      </c>
      <c r="J2079" s="4">
        <f t="shared" si="196"/>
        <v>144</v>
      </c>
      <c r="K2079" s="4">
        <f t="shared" si="199"/>
        <v>3600</v>
      </c>
      <c r="L2079" s="6">
        <f t="shared" si="200"/>
        <v>1719386.55</v>
      </c>
      <c r="N2079" s="22">
        <f t="shared" si="197"/>
        <v>8.756975951108922</v>
      </c>
      <c r="O2079" s="14">
        <f t="shared" si="198"/>
        <v>1833509.3655345924</v>
      </c>
      <c r="Q2079" s="22"/>
      <c r="V2079" s="16"/>
      <c r="W2079" s="16"/>
      <c r="X2079" s="16"/>
      <c r="Z2079" s="15"/>
      <c r="AA2079" s="16"/>
      <c r="AB2079" s="3"/>
      <c r="AC2079" s="69"/>
      <c r="AD2079" s="3"/>
      <c r="AF2079" s="29"/>
      <c r="AG2079" s="30"/>
      <c r="AH2079" s="29"/>
      <c r="AI2079" s="29"/>
      <c r="AJ2079" s="31"/>
      <c r="AK2079" s="29"/>
      <c r="AL2079" s="30"/>
    </row>
    <row r="2080" spans="1:38">
      <c r="A2080" s="32">
        <v>41893</v>
      </c>
      <c r="B2080" s="9">
        <v>25</v>
      </c>
      <c r="C2080" s="33">
        <v>477.413883</v>
      </c>
      <c r="D2080" s="34">
        <f t="shared" si="194"/>
        <v>196344.78381572681</v>
      </c>
      <c r="E2080" s="34">
        <v>27428630902.257801</v>
      </c>
      <c r="F2080" s="3">
        <f>VLOOKUP(A2080,ERCOT_345kv_West_ATC!A:B,2)</f>
        <v>36.35</v>
      </c>
      <c r="G2080" s="3">
        <f>VLOOKUP(A2080,ERCOT_345kv_West_ATC!G:H,2)</f>
        <v>3.8809999999999998</v>
      </c>
      <c r="I2080" s="5">
        <f t="shared" si="195"/>
        <v>6</v>
      </c>
      <c r="J2080" s="4">
        <f t="shared" si="196"/>
        <v>144</v>
      </c>
      <c r="K2080" s="4">
        <f t="shared" si="199"/>
        <v>3600</v>
      </c>
      <c r="L2080" s="6">
        <f t="shared" si="200"/>
        <v>1718689.9787999999</v>
      </c>
      <c r="N2080" s="22">
        <f t="shared" si="197"/>
        <v>8.7534282571673607</v>
      </c>
      <c r="O2080" s="14">
        <f t="shared" si="198"/>
        <v>1833509.3655345924</v>
      </c>
      <c r="Q2080" s="22"/>
      <c r="V2080" s="16"/>
      <c r="W2080" s="16"/>
      <c r="X2080" s="16"/>
      <c r="Z2080" s="15"/>
      <c r="AA2080" s="16"/>
      <c r="AB2080" s="3"/>
      <c r="AC2080" s="69"/>
      <c r="AD2080" s="3"/>
      <c r="AF2080" s="29"/>
      <c r="AG2080" s="30"/>
      <c r="AH2080" s="29"/>
      <c r="AI2080" s="29"/>
      <c r="AJ2080" s="31"/>
      <c r="AK2080" s="29"/>
      <c r="AL2080" s="30"/>
    </row>
    <row r="2081" spans="1:38">
      <c r="A2081" s="32">
        <v>41894</v>
      </c>
      <c r="B2081" s="9">
        <v>25</v>
      </c>
      <c r="C2081" s="33">
        <v>474.1973926</v>
      </c>
      <c r="D2081" s="34">
        <f t="shared" si="194"/>
        <v>196344.78381572681</v>
      </c>
      <c r="E2081" s="34">
        <v>27428630902.257801</v>
      </c>
      <c r="F2081" s="3">
        <f>VLOOKUP(A2081,ERCOT_345kv_West_ATC!A:B,2)</f>
        <v>35.799999999999997</v>
      </c>
      <c r="G2081" s="3">
        <f>VLOOKUP(A2081,ERCOT_345kv_West_ATC!G:H,2)</f>
        <v>3.9009999999999998</v>
      </c>
      <c r="I2081" s="5">
        <f t="shared" si="195"/>
        <v>6</v>
      </c>
      <c r="J2081" s="4">
        <f t="shared" si="196"/>
        <v>144</v>
      </c>
      <c r="K2081" s="4">
        <f t="shared" si="199"/>
        <v>3600</v>
      </c>
      <c r="L2081" s="6">
        <f t="shared" si="200"/>
        <v>1707110.6133600001</v>
      </c>
      <c r="N2081" s="22">
        <f t="shared" si="197"/>
        <v>8.6944536044418417</v>
      </c>
      <c r="O2081" s="14">
        <f t="shared" si="198"/>
        <v>1833509.3655345924</v>
      </c>
      <c r="Q2081" s="22"/>
      <c r="V2081" s="16"/>
      <c r="W2081" s="16"/>
      <c r="X2081" s="16"/>
      <c r="Z2081" s="15"/>
      <c r="AA2081" s="16"/>
      <c r="AB2081" s="3"/>
      <c r="AC2081" s="69"/>
      <c r="AD2081" s="3"/>
      <c r="AF2081" s="29"/>
      <c r="AG2081" s="30"/>
      <c r="AH2081" s="29"/>
      <c r="AI2081" s="29"/>
      <c r="AJ2081" s="31"/>
      <c r="AK2081" s="29"/>
      <c r="AL2081" s="30"/>
    </row>
    <row r="2082" spans="1:38">
      <c r="A2082" s="32">
        <v>41895</v>
      </c>
      <c r="B2082" s="9">
        <v>25</v>
      </c>
      <c r="C2082" s="33">
        <v>477.12747230000002</v>
      </c>
      <c r="D2082" s="34">
        <f t="shared" si="194"/>
        <v>213532.8052789694</v>
      </c>
      <c r="E2082" s="34">
        <v>29829733124.040401</v>
      </c>
      <c r="F2082" s="3">
        <f>VLOOKUP(A2082,ERCOT_345kv_West_ATC!A:B,2)</f>
        <v>35.799999999999997</v>
      </c>
      <c r="G2082" s="3">
        <f>VLOOKUP(A2082,ERCOT_345kv_West_ATC!G:H,2)</f>
        <v>3.9009999999999998</v>
      </c>
      <c r="I2082" s="5">
        <f t="shared" si="195"/>
        <v>6</v>
      </c>
      <c r="J2082" s="4">
        <f t="shared" si="196"/>
        <v>144</v>
      </c>
      <c r="K2082" s="4">
        <f t="shared" si="199"/>
        <v>3600</v>
      </c>
      <c r="L2082" s="6">
        <f t="shared" si="200"/>
        <v>1717658.9002800002</v>
      </c>
      <c r="N2082" s="22">
        <f t="shared" si="197"/>
        <v>8.0440047515695259</v>
      </c>
      <c r="O2082" s="14">
        <f t="shared" si="198"/>
        <v>1685923.6196971182</v>
      </c>
      <c r="Q2082" s="22"/>
      <c r="V2082" s="16"/>
      <c r="W2082" s="16"/>
      <c r="X2082" s="16"/>
      <c r="Z2082" s="15"/>
      <c r="AA2082" s="16"/>
      <c r="AB2082" s="3"/>
      <c r="AC2082" s="69"/>
      <c r="AD2082" s="3"/>
      <c r="AF2082" s="29"/>
      <c r="AG2082" s="30"/>
      <c r="AH2082" s="29"/>
      <c r="AI2082" s="29"/>
      <c r="AJ2082" s="31"/>
      <c r="AK2082" s="29"/>
      <c r="AL2082" s="30"/>
    </row>
    <row r="2083" spans="1:38">
      <c r="A2083" s="32">
        <v>41896</v>
      </c>
      <c r="B2083" s="9">
        <v>25</v>
      </c>
      <c r="C2083" s="33">
        <v>474.60631510000002</v>
      </c>
      <c r="D2083" s="34">
        <f t="shared" ref="D2083:D2146" si="201">((2^256)/(2^208*65535)/600)*E2083/(10^12)</f>
        <v>213532.8052789694</v>
      </c>
      <c r="E2083" s="34">
        <v>29829733124.040401</v>
      </c>
      <c r="F2083" s="3">
        <f>VLOOKUP(A2083,ERCOT_345kv_West_ATC!A:B,2)</f>
        <v>35.799999999999997</v>
      </c>
      <c r="G2083" s="3">
        <f>VLOOKUP(A2083,ERCOT_345kv_West_ATC!G:H,2)</f>
        <v>3.9009999999999998</v>
      </c>
      <c r="I2083" s="5">
        <f t="shared" si="195"/>
        <v>6</v>
      </c>
      <c r="J2083" s="4">
        <f t="shared" si="196"/>
        <v>144</v>
      </c>
      <c r="K2083" s="4">
        <f t="shared" si="199"/>
        <v>3600</v>
      </c>
      <c r="L2083" s="6">
        <f t="shared" si="200"/>
        <v>1708582.7343600001</v>
      </c>
      <c r="N2083" s="22">
        <f t="shared" si="197"/>
        <v>8.0014999668450315</v>
      </c>
      <c r="O2083" s="14">
        <f t="shared" si="198"/>
        <v>1685923.6196971182</v>
      </c>
      <c r="Q2083" s="22"/>
      <c r="V2083" s="16"/>
      <c r="W2083" s="16"/>
      <c r="X2083" s="16"/>
      <c r="Z2083" s="15"/>
      <c r="AA2083" s="16"/>
      <c r="AB2083" s="3"/>
      <c r="AC2083" s="69"/>
      <c r="AD2083" s="3"/>
      <c r="AF2083" s="29"/>
      <c r="AG2083" s="30"/>
      <c r="AH2083" s="29"/>
      <c r="AI2083" s="29"/>
      <c r="AJ2083" s="31"/>
      <c r="AK2083" s="29"/>
      <c r="AL2083" s="30"/>
    </row>
    <row r="2084" spans="1:38">
      <c r="A2084" s="32">
        <v>41897</v>
      </c>
      <c r="B2084" s="9">
        <v>25</v>
      </c>
      <c r="C2084" s="33">
        <v>469.5715242</v>
      </c>
      <c r="D2084" s="34">
        <f t="shared" si="201"/>
        <v>213532.8052789694</v>
      </c>
      <c r="E2084" s="34">
        <v>29829733124.040401</v>
      </c>
      <c r="F2084" s="3">
        <f>VLOOKUP(A2084,ERCOT_345kv_West_ATC!A:B,2)</f>
        <v>36.1</v>
      </c>
      <c r="G2084" s="3">
        <f>VLOOKUP(A2084,ERCOT_345kv_West_ATC!G:H,2)</f>
        <v>3.9689999999999999</v>
      </c>
      <c r="I2084" s="5">
        <f t="shared" ref="I2084:I2147" si="202">60/10</f>
        <v>6</v>
      </c>
      <c r="J2084" s="4">
        <f t="shared" ref="J2084:J2147" si="203">I2084*24</f>
        <v>144</v>
      </c>
      <c r="K2084" s="4">
        <f t="shared" si="199"/>
        <v>3600</v>
      </c>
      <c r="L2084" s="6">
        <f t="shared" si="200"/>
        <v>1690457.4871199999</v>
      </c>
      <c r="N2084" s="22">
        <f t="shared" ref="N2084:N2147" si="204">L2084/D2084</f>
        <v>7.9166172378595689</v>
      </c>
      <c r="O2084" s="14">
        <f t="shared" ref="O2084:O2147" si="205">(K2084*100000000)/D2084</f>
        <v>1685923.6196971182</v>
      </c>
      <c r="Q2084" s="22"/>
      <c r="V2084" s="16"/>
      <c r="W2084" s="16"/>
      <c r="X2084" s="16"/>
      <c r="Z2084" s="15"/>
      <c r="AA2084" s="16"/>
      <c r="AB2084" s="3"/>
      <c r="AC2084" s="69"/>
      <c r="AD2084" s="3"/>
      <c r="AF2084" s="29"/>
      <c r="AG2084" s="30"/>
      <c r="AH2084" s="29"/>
      <c r="AI2084" s="29"/>
      <c r="AJ2084" s="31"/>
      <c r="AK2084" s="29"/>
      <c r="AL2084" s="30"/>
    </row>
    <row r="2085" spans="1:38">
      <c r="A2085" s="32">
        <v>41898</v>
      </c>
      <c r="B2085" s="9">
        <v>25</v>
      </c>
      <c r="C2085" s="33">
        <v>463.20172339999999</v>
      </c>
      <c r="D2085" s="34">
        <f t="shared" si="201"/>
        <v>213532.8052789694</v>
      </c>
      <c r="E2085" s="34">
        <v>29829733124.040401</v>
      </c>
      <c r="F2085" s="3">
        <f>VLOOKUP(A2085,ERCOT_345kv_West_ATC!A:B,2)</f>
        <v>36.35</v>
      </c>
      <c r="G2085" s="3">
        <f>VLOOKUP(A2085,ERCOT_345kv_West_ATC!G:H,2)</f>
        <v>4.0140000000000002</v>
      </c>
      <c r="I2085" s="5">
        <f t="shared" si="202"/>
        <v>6</v>
      </c>
      <c r="J2085" s="4">
        <f t="shared" si="203"/>
        <v>144</v>
      </c>
      <c r="K2085" s="4">
        <f t="shared" si="199"/>
        <v>3600</v>
      </c>
      <c r="L2085" s="6">
        <f t="shared" si="200"/>
        <v>1667526.2042399999</v>
      </c>
      <c r="N2085" s="22">
        <f t="shared" si="204"/>
        <v>7.8092272616447129</v>
      </c>
      <c r="O2085" s="14">
        <f t="shared" si="205"/>
        <v>1685923.6196971182</v>
      </c>
      <c r="Q2085" s="22"/>
      <c r="V2085" s="16"/>
      <c r="W2085" s="16"/>
      <c r="X2085" s="16"/>
      <c r="Z2085" s="15"/>
      <c r="AA2085" s="16"/>
      <c r="AB2085" s="3"/>
      <c r="AC2085" s="69"/>
      <c r="AD2085" s="3"/>
      <c r="AF2085" s="29"/>
      <c r="AG2085" s="30"/>
      <c r="AH2085" s="29"/>
      <c r="AI2085" s="29"/>
      <c r="AJ2085" s="31"/>
      <c r="AK2085" s="29"/>
      <c r="AL2085" s="30"/>
    </row>
    <row r="2086" spans="1:38">
      <c r="A2086" s="32">
        <v>41899</v>
      </c>
      <c r="B2086" s="9">
        <v>25</v>
      </c>
      <c r="C2086" s="33">
        <v>452.32907820000003</v>
      </c>
      <c r="D2086" s="34">
        <f t="shared" si="201"/>
        <v>213532.8052789694</v>
      </c>
      <c r="E2086" s="34">
        <v>29829733124.040401</v>
      </c>
      <c r="F2086" s="3">
        <f>VLOOKUP(A2086,ERCOT_345kv_West_ATC!A:B,2)</f>
        <v>36.950000000000003</v>
      </c>
      <c r="G2086" s="3">
        <f>VLOOKUP(A2086,ERCOT_345kv_West_ATC!G:H,2)</f>
        <v>4.0129999999999999</v>
      </c>
      <c r="I2086" s="5">
        <f t="shared" si="202"/>
        <v>6</v>
      </c>
      <c r="J2086" s="4">
        <f t="shared" si="203"/>
        <v>144</v>
      </c>
      <c r="K2086" s="4">
        <f t="shared" si="199"/>
        <v>3600</v>
      </c>
      <c r="L2086" s="6">
        <f t="shared" si="200"/>
        <v>1628384.6815200001</v>
      </c>
      <c r="N2086" s="22">
        <f t="shared" si="204"/>
        <v>7.6259227681320487</v>
      </c>
      <c r="O2086" s="14">
        <f t="shared" si="205"/>
        <v>1685923.6196971182</v>
      </c>
      <c r="Q2086" s="22"/>
      <c r="V2086" s="16"/>
      <c r="W2086" s="16"/>
      <c r="X2086" s="16"/>
      <c r="Z2086" s="15"/>
      <c r="AA2086" s="16"/>
      <c r="AB2086" s="3"/>
      <c r="AC2086" s="69"/>
      <c r="AD2086" s="3"/>
      <c r="AF2086" s="29"/>
      <c r="AG2086" s="30"/>
      <c r="AH2086" s="29"/>
      <c r="AI2086" s="29"/>
      <c r="AJ2086" s="31"/>
      <c r="AK2086" s="29"/>
      <c r="AL2086" s="30"/>
    </row>
    <row r="2087" spans="1:38">
      <c r="A2087" s="32">
        <v>41900</v>
      </c>
      <c r="B2087" s="9">
        <v>25</v>
      </c>
      <c r="C2087" s="33">
        <v>425.66863510000002</v>
      </c>
      <c r="D2087" s="34">
        <f t="shared" si="201"/>
        <v>213532.8052789694</v>
      </c>
      <c r="E2087" s="34">
        <v>29829733124.040401</v>
      </c>
      <c r="F2087" s="3">
        <f>VLOOKUP(A2087,ERCOT_345kv_West_ATC!A:B,2)</f>
        <v>36.799999999999997</v>
      </c>
      <c r="G2087" s="3">
        <f>VLOOKUP(A2087,ERCOT_345kv_West_ATC!G:H,2)</f>
        <v>3.9449999999999998</v>
      </c>
      <c r="I2087" s="5">
        <f t="shared" si="202"/>
        <v>6</v>
      </c>
      <c r="J2087" s="4">
        <f t="shared" si="203"/>
        <v>144</v>
      </c>
      <c r="K2087" s="4">
        <f t="shared" si="199"/>
        <v>3600</v>
      </c>
      <c r="L2087" s="6">
        <f t="shared" si="200"/>
        <v>1532407.0863600001</v>
      </c>
      <c r="N2087" s="22">
        <f t="shared" si="204"/>
        <v>7.1764480607932377</v>
      </c>
      <c r="O2087" s="14">
        <f t="shared" si="205"/>
        <v>1685923.6196971182</v>
      </c>
      <c r="Q2087" s="22"/>
      <c r="V2087" s="16"/>
      <c r="W2087" s="16"/>
      <c r="X2087" s="16"/>
      <c r="Z2087" s="15"/>
      <c r="AA2087" s="16"/>
      <c r="AB2087" s="3"/>
      <c r="AC2087" s="69"/>
      <c r="AD2087" s="3"/>
      <c r="AF2087" s="29"/>
      <c r="AG2087" s="30"/>
      <c r="AH2087" s="29"/>
      <c r="AI2087" s="29"/>
      <c r="AJ2087" s="31"/>
      <c r="AK2087" s="29"/>
      <c r="AL2087" s="30"/>
    </row>
    <row r="2088" spans="1:38">
      <c r="A2088" s="32">
        <v>41901</v>
      </c>
      <c r="B2088" s="9">
        <v>25</v>
      </c>
      <c r="C2088" s="33">
        <v>395.73768969999998</v>
      </c>
      <c r="D2088" s="34">
        <f t="shared" si="201"/>
        <v>213532.8052789694</v>
      </c>
      <c r="E2088" s="34">
        <v>29829733124.040401</v>
      </c>
      <c r="F2088" s="3">
        <f>VLOOKUP(A2088,ERCOT_345kv_West_ATC!A:B,2)</f>
        <v>36.299999999999997</v>
      </c>
      <c r="G2088" s="3">
        <f>VLOOKUP(A2088,ERCOT_345kv_West_ATC!G:H,2)</f>
        <v>3.9089999999999998</v>
      </c>
      <c r="I2088" s="5">
        <f t="shared" si="202"/>
        <v>6</v>
      </c>
      <c r="J2088" s="4">
        <f t="shared" si="203"/>
        <v>144</v>
      </c>
      <c r="K2088" s="4">
        <f t="shared" si="199"/>
        <v>3600</v>
      </c>
      <c r="L2088" s="6">
        <f t="shared" si="200"/>
        <v>1424655.6829199998</v>
      </c>
      <c r="N2088" s="22">
        <f t="shared" si="204"/>
        <v>6.6718351826959887</v>
      </c>
      <c r="O2088" s="14">
        <f t="shared" si="205"/>
        <v>1685923.6196971182</v>
      </c>
      <c r="Q2088" s="22"/>
      <c r="V2088" s="16"/>
      <c r="W2088" s="16"/>
      <c r="X2088" s="16"/>
      <c r="Z2088" s="15"/>
      <c r="AA2088" s="16"/>
      <c r="AB2088" s="3"/>
      <c r="AC2088" s="69"/>
      <c r="AD2088" s="3"/>
      <c r="AF2088" s="29"/>
      <c r="AG2088" s="30"/>
      <c r="AH2088" s="29"/>
      <c r="AI2088" s="29"/>
      <c r="AJ2088" s="31"/>
      <c r="AK2088" s="29"/>
      <c r="AL2088" s="30"/>
    </row>
    <row r="2089" spans="1:38">
      <c r="A2089" s="32">
        <v>41902</v>
      </c>
      <c r="B2089" s="9">
        <v>25</v>
      </c>
      <c r="C2089" s="33">
        <v>410.71515540000001</v>
      </c>
      <c r="D2089" s="34">
        <f t="shared" si="201"/>
        <v>213532.8052789694</v>
      </c>
      <c r="E2089" s="34">
        <v>29829733124.040401</v>
      </c>
      <c r="F2089" s="3">
        <f>VLOOKUP(A2089,ERCOT_345kv_West_ATC!A:B,2)</f>
        <v>36.299999999999997</v>
      </c>
      <c r="G2089" s="3">
        <f>VLOOKUP(A2089,ERCOT_345kv_West_ATC!G:H,2)</f>
        <v>3.9089999999999998</v>
      </c>
      <c r="I2089" s="5">
        <f t="shared" si="202"/>
        <v>6</v>
      </c>
      <c r="J2089" s="4">
        <f t="shared" si="203"/>
        <v>144</v>
      </c>
      <c r="K2089" s="4">
        <f t="shared" si="199"/>
        <v>3600</v>
      </c>
      <c r="L2089" s="6">
        <f t="shared" si="200"/>
        <v>1478574.55944</v>
      </c>
      <c r="N2089" s="22">
        <f t="shared" si="204"/>
        <v>6.9243438145643239</v>
      </c>
      <c r="O2089" s="14">
        <f t="shared" si="205"/>
        <v>1685923.6196971182</v>
      </c>
      <c r="Q2089" s="22"/>
      <c r="V2089" s="16"/>
      <c r="W2089" s="16"/>
      <c r="X2089" s="16"/>
      <c r="Z2089" s="15"/>
      <c r="AA2089" s="16"/>
      <c r="AB2089" s="3"/>
      <c r="AC2089" s="69"/>
      <c r="AD2089" s="3"/>
      <c r="AF2089" s="29"/>
      <c r="AG2089" s="30"/>
      <c r="AH2089" s="29"/>
      <c r="AI2089" s="29"/>
      <c r="AJ2089" s="31"/>
      <c r="AK2089" s="29"/>
      <c r="AL2089" s="30"/>
    </row>
    <row r="2090" spans="1:38">
      <c r="A2090" s="32">
        <v>41903</v>
      </c>
      <c r="B2090" s="9">
        <v>25</v>
      </c>
      <c r="C2090" s="33">
        <v>400.46541180000003</v>
      </c>
      <c r="D2090" s="34">
        <f t="shared" si="201"/>
        <v>213532.8052789694</v>
      </c>
      <c r="E2090" s="34">
        <v>29829733124.040401</v>
      </c>
      <c r="F2090" s="3">
        <f>VLOOKUP(A2090,ERCOT_345kv_West_ATC!A:B,2)</f>
        <v>36.299999999999997</v>
      </c>
      <c r="G2090" s="3">
        <f>VLOOKUP(A2090,ERCOT_345kv_West_ATC!G:H,2)</f>
        <v>3.9089999999999998</v>
      </c>
      <c r="I2090" s="5">
        <f t="shared" si="202"/>
        <v>6</v>
      </c>
      <c r="J2090" s="4">
        <f t="shared" si="203"/>
        <v>144</v>
      </c>
      <c r="K2090" s="4">
        <f t="shared" si="199"/>
        <v>3600</v>
      </c>
      <c r="L2090" s="6">
        <f t="shared" si="200"/>
        <v>1441675.48248</v>
      </c>
      <c r="N2090" s="22">
        <f t="shared" si="204"/>
        <v>6.75154096625353</v>
      </c>
      <c r="O2090" s="14">
        <f t="shared" si="205"/>
        <v>1685923.6196971182</v>
      </c>
      <c r="Q2090" s="22"/>
      <c r="V2090" s="16"/>
      <c r="W2090" s="16"/>
      <c r="X2090" s="16"/>
      <c r="Z2090" s="15"/>
      <c r="AA2090" s="16"/>
      <c r="AB2090" s="3"/>
      <c r="AC2090" s="69"/>
      <c r="AD2090" s="3"/>
      <c r="AF2090" s="29"/>
      <c r="AG2090" s="30"/>
      <c r="AH2090" s="29"/>
      <c r="AI2090" s="29"/>
      <c r="AJ2090" s="31"/>
      <c r="AK2090" s="29"/>
      <c r="AL2090" s="30"/>
    </row>
    <row r="2091" spans="1:38">
      <c r="A2091" s="32">
        <v>41904</v>
      </c>
      <c r="B2091" s="9">
        <v>25</v>
      </c>
      <c r="C2091" s="33">
        <v>399.13414970000002</v>
      </c>
      <c r="D2091" s="34">
        <f t="shared" si="201"/>
        <v>213532.8052789694</v>
      </c>
      <c r="E2091" s="34">
        <v>29829733124.040401</v>
      </c>
      <c r="F2091" s="3">
        <f>VLOOKUP(A2091,ERCOT_345kv_West_ATC!A:B,2)</f>
        <v>36.1</v>
      </c>
      <c r="G2091" s="3">
        <f>VLOOKUP(A2091,ERCOT_345kv_West_ATC!G:H,2)</f>
        <v>3.915</v>
      </c>
      <c r="I2091" s="5">
        <f t="shared" si="202"/>
        <v>6</v>
      </c>
      <c r="J2091" s="4">
        <f t="shared" si="203"/>
        <v>144</v>
      </c>
      <c r="K2091" s="4">
        <f t="shared" si="199"/>
        <v>3600</v>
      </c>
      <c r="L2091" s="6">
        <f t="shared" si="200"/>
        <v>1436882.9389200001</v>
      </c>
      <c r="N2091" s="22">
        <f t="shared" si="204"/>
        <v>6.7290969040695545</v>
      </c>
      <c r="O2091" s="14">
        <f t="shared" si="205"/>
        <v>1685923.6196971182</v>
      </c>
      <c r="Q2091" s="22"/>
      <c r="V2091" s="16"/>
      <c r="W2091" s="16"/>
      <c r="X2091" s="16"/>
      <c r="Z2091" s="15"/>
      <c r="AA2091" s="16"/>
      <c r="AB2091" s="3"/>
      <c r="AC2091" s="69"/>
      <c r="AD2091" s="3"/>
      <c r="AF2091" s="29"/>
      <c r="AG2091" s="30"/>
      <c r="AH2091" s="29"/>
      <c r="AI2091" s="29"/>
      <c r="AJ2091" s="31"/>
      <c r="AK2091" s="29"/>
      <c r="AL2091" s="30"/>
    </row>
    <row r="2092" spans="1:38">
      <c r="A2092" s="32">
        <v>41905</v>
      </c>
      <c r="B2092" s="9">
        <v>25</v>
      </c>
      <c r="C2092" s="33">
        <v>439.4156582</v>
      </c>
      <c r="D2092" s="34">
        <f t="shared" si="201"/>
        <v>213532.8052789694</v>
      </c>
      <c r="E2092" s="34">
        <v>29829733124.040401</v>
      </c>
      <c r="F2092" s="3">
        <f>VLOOKUP(A2092,ERCOT_345kv_West_ATC!A:B,2)</f>
        <v>36.200000000000003</v>
      </c>
      <c r="G2092" s="3">
        <f>VLOOKUP(A2092,ERCOT_345kv_West_ATC!G:H,2)</f>
        <v>3.8929999999999998</v>
      </c>
      <c r="I2092" s="5">
        <f t="shared" si="202"/>
        <v>6</v>
      </c>
      <c r="J2092" s="4">
        <f t="shared" si="203"/>
        <v>144</v>
      </c>
      <c r="K2092" s="4">
        <f t="shared" si="199"/>
        <v>3600</v>
      </c>
      <c r="L2092" s="6">
        <f t="shared" si="200"/>
        <v>1581896.3695199999</v>
      </c>
      <c r="N2092" s="22">
        <f t="shared" si="204"/>
        <v>7.4082123702413565</v>
      </c>
      <c r="O2092" s="14">
        <f t="shared" si="205"/>
        <v>1685923.6196971182</v>
      </c>
      <c r="Q2092" s="22"/>
      <c r="V2092" s="16"/>
      <c r="W2092" s="16"/>
      <c r="X2092" s="16"/>
      <c r="Z2092" s="15"/>
      <c r="AA2092" s="16"/>
      <c r="AB2092" s="3"/>
      <c r="AC2092" s="69"/>
      <c r="AD2092" s="3"/>
      <c r="AF2092" s="29"/>
      <c r="AG2092" s="30"/>
      <c r="AH2092" s="29"/>
      <c r="AI2092" s="29"/>
      <c r="AJ2092" s="31"/>
      <c r="AK2092" s="29"/>
      <c r="AL2092" s="30"/>
    </row>
    <row r="2093" spans="1:38">
      <c r="A2093" s="32">
        <v>41906</v>
      </c>
      <c r="B2093" s="9">
        <v>25</v>
      </c>
      <c r="C2093" s="33">
        <v>423.56804790000001</v>
      </c>
      <c r="D2093" s="34">
        <f t="shared" si="201"/>
        <v>213532.8052789694</v>
      </c>
      <c r="E2093" s="34">
        <v>29829733124.040401</v>
      </c>
      <c r="F2093" s="3">
        <f>VLOOKUP(A2093,ERCOT_345kv_West_ATC!A:B,2)</f>
        <v>36.15</v>
      </c>
      <c r="G2093" s="3">
        <f>VLOOKUP(A2093,ERCOT_345kv_West_ATC!G:H,2)</f>
        <v>3.9449999999999998</v>
      </c>
      <c r="I2093" s="5">
        <f t="shared" si="202"/>
        <v>6</v>
      </c>
      <c r="J2093" s="4">
        <f t="shared" si="203"/>
        <v>144</v>
      </c>
      <c r="K2093" s="4">
        <f t="shared" si="199"/>
        <v>3600</v>
      </c>
      <c r="L2093" s="6">
        <f t="shared" si="200"/>
        <v>1524844.9724399999</v>
      </c>
      <c r="N2093" s="22">
        <f t="shared" si="204"/>
        <v>7.1410337650361031</v>
      </c>
      <c r="O2093" s="14">
        <f t="shared" si="205"/>
        <v>1685923.6196971182</v>
      </c>
      <c r="Q2093" s="22"/>
      <c r="V2093" s="16"/>
      <c r="W2093" s="16"/>
      <c r="X2093" s="16"/>
      <c r="Z2093" s="15"/>
      <c r="AA2093" s="16"/>
      <c r="AB2093" s="3"/>
      <c r="AC2093" s="69"/>
      <c r="AD2093" s="3"/>
      <c r="AF2093" s="29"/>
      <c r="AG2093" s="30"/>
      <c r="AH2093" s="29"/>
      <c r="AI2093" s="29"/>
      <c r="AJ2093" s="31"/>
      <c r="AK2093" s="29"/>
      <c r="AL2093" s="30"/>
    </row>
    <row r="2094" spans="1:38">
      <c r="A2094" s="32">
        <v>41907</v>
      </c>
      <c r="B2094" s="9">
        <v>25</v>
      </c>
      <c r="C2094" s="33">
        <v>409.34751540000002</v>
      </c>
      <c r="D2094" s="34">
        <f t="shared" si="201"/>
        <v>248119.93730346445</v>
      </c>
      <c r="E2094" s="34">
        <v>34661425923.976898</v>
      </c>
      <c r="F2094" s="3">
        <f>VLOOKUP(A2094,ERCOT_345kv_West_ATC!A:B,2)</f>
        <v>36.6</v>
      </c>
      <c r="G2094" s="3">
        <f>VLOOKUP(A2094,ERCOT_345kv_West_ATC!G:H,2)</f>
        <v>3.9630000000000001</v>
      </c>
      <c r="I2094" s="5">
        <f t="shared" si="202"/>
        <v>6</v>
      </c>
      <c r="J2094" s="4">
        <f t="shared" si="203"/>
        <v>144</v>
      </c>
      <c r="K2094" s="4">
        <f t="shared" si="199"/>
        <v>3600</v>
      </c>
      <c r="L2094" s="6">
        <f t="shared" si="200"/>
        <v>1473651.05544</v>
      </c>
      <c r="N2094" s="22">
        <f t="shared" si="204"/>
        <v>5.9392690142333988</v>
      </c>
      <c r="O2094" s="14">
        <f t="shared" si="205"/>
        <v>1450911.2162143586</v>
      </c>
      <c r="Q2094" s="22"/>
      <c r="V2094" s="16"/>
      <c r="W2094" s="16"/>
      <c r="X2094" s="16"/>
      <c r="Z2094" s="15"/>
      <c r="AA2094" s="16"/>
      <c r="AB2094" s="3"/>
      <c r="AC2094" s="69"/>
      <c r="AD2094" s="3"/>
      <c r="AF2094" s="29"/>
      <c r="AG2094" s="30"/>
      <c r="AH2094" s="29"/>
      <c r="AI2094" s="29"/>
      <c r="AJ2094" s="31"/>
      <c r="AK2094" s="29"/>
      <c r="AL2094" s="30"/>
    </row>
    <row r="2095" spans="1:38">
      <c r="A2095" s="32">
        <v>41908</v>
      </c>
      <c r="B2095" s="9">
        <v>25</v>
      </c>
      <c r="C2095" s="33">
        <v>404.57418749999999</v>
      </c>
      <c r="D2095" s="34">
        <f t="shared" si="201"/>
        <v>248119.93730346445</v>
      </c>
      <c r="E2095" s="34">
        <v>34661425923.976898</v>
      </c>
      <c r="F2095" s="3">
        <f>VLOOKUP(A2095,ERCOT_345kv_West_ATC!A:B,2)</f>
        <v>36.700000000000003</v>
      </c>
      <c r="G2095" s="3">
        <f>VLOOKUP(A2095,ERCOT_345kv_West_ATC!G:H,2)</f>
        <v>3.98</v>
      </c>
      <c r="I2095" s="5">
        <f t="shared" si="202"/>
        <v>6</v>
      </c>
      <c r="J2095" s="4">
        <f t="shared" si="203"/>
        <v>144</v>
      </c>
      <c r="K2095" s="4">
        <f t="shared" si="199"/>
        <v>3600</v>
      </c>
      <c r="L2095" s="6">
        <f t="shared" si="200"/>
        <v>1456467.075</v>
      </c>
      <c r="N2095" s="22">
        <f t="shared" si="204"/>
        <v>5.8700122643456094</v>
      </c>
      <c r="O2095" s="14">
        <f t="shared" si="205"/>
        <v>1450911.2162143586</v>
      </c>
      <c r="Q2095" s="22"/>
      <c r="V2095" s="16"/>
      <c r="W2095" s="16"/>
      <c r="X2095" s="16"/>
      <c r="Z2095" s="15"/>
      <c r="AA2095" s="16"/>
      <c r="AB2095" s="3"/>
      <c r="AC2095" s="69"/>
      <c r="AD2095" s="3"/>
      <c r="AF2095" s="29"/>
      <c r="AG2095" s="30"/>
      <c r="AH2095" s="29"/>
      <c r="AI2095" s="29"/>
      <c r="AJ2095" s="31"/>
      <c r="AK2095" s="29"/>
      <c r="AL2095" s="30"/>
    </row>
    <row r="2096" spans="1:38">
      <c r="A2096" s="32">
        <v>41909</v>
      </c>
      <c r="B2096" s="9">
        <v>25</v>
      </c>
      <c r="C2096" s="33">
        <v>400.68651419999998</v>
      </c>
      <c r="D2096" s="34">
        <f t="shared" si="201"/>
        <v>248119.93730346445</v>
      </c>
      <c r="E2096" s="34">
        <v>34661425923.976898</v>
      </c>
      <c r="F2096" s="3">
        <f>VLOOKUP(A2096,ERCOT_345kv_West_ATC!A:B,2)</f>
        <v>36.700000000000003</v>
      </c>
      <c r="G2096" s="3">
        <f>VLOOKUP(A2096,ERCOT_345kv_West_ATC!G:H,2)</f>
        <v>3.98</v>
      </c>
      <c r="I2096" s="5">
        <f t="shared" si="202"/>
        <v>6</v>
      </c>
      <c r="J2096" s="4">
        <f t="shared" si="203"/>
        <v>144</v>
      </c>
      <c r="K2096" s="4">
        <f t="shared" si="199"/>
        <v>3600</v>
      </c>
      <c r="L2096" s="6">
        <f t="shared" si="200"/>
        <v>1442471.4511199999</v>
      </c>
      <c r="N2096" s="22">
        <f t="shared" si="204"/>
        <v>5.8136055763861378</v>
      </c>
      <c r="O2096" s="14">
        <f t="shared" si="205"/>
        <v>1450911.2162143586</v>
      </c>
      <c r="Q2096" s="22"/>
      <c r="V2096" s="16"/>
      <c r="W2096" s="16"/>
      <c r="X2096" s="16"/>
      <c r="Z2096" s="15"/>
      <c r="AA2096" s="16"/>
      <c r="AB2096" s="3"/>
      <c r="AC2096" s="69"/>
      <c r="AD2096" s="3"/>
      <c r="AF2096" s="29"/>
      <c r="AG2096" s="30"/>
      <c r="AH2096" s="29"/>
      <c r="AI2096" s="29"/>
      <c r="AJ2096" s="31"/>
      <c r="AK2096" s="29"/>
      <c r="AL2096" s="30"/>
    </row>
    <row r="2097" spans="1:38">
      <c r="A2097" s="32">
        <v>41910</v>
      </c>
      <c r="B2097" s="9">
        <v>25</v>
      </c>
      <c r="C2097" s="33">
        <v>375.3031502</v>
      </c>
      <c r="D2097" s="34">
        <f t="shared" si="201"/>
        <v>248119.93730346445</v>
      </c>
      <c r="E2097" s="34">
        <v>34661425923.976898</v>
      </c>
      <c r="F2097" s="3">
        <f>VLOOKUP(A2097,ERCOT_345kv_West_ATC!A:B,2)</f>
        <v>36.700000000000003</v>
      </c>
      <c r="G2097" s="3">
        <f>VLOOKUP(A2097,ERCOT_345kv_West_ATC!G:H,2)</f>
        <v>3.98</v>
      </c>
      <c r="I2097" s="5">
        <f t="shared" si="202"/>
        <v>6</v>
      </c>
      <c r="J2097" s="4">
        <f t="shared" si="203"/>
        <v>144</v>
      </c>
      <c r="K2097" s="4">
        <f t="shared" si="199"/>
        <v>3600</v>
      </c>
      <c r="L2097" s="6">
        <f t="shared" si="200"/>
        <v>1351091.34072</v>
      </c>
      <c r="N2097" s="22">
        <f t="shared" si="204"/>
        <v>5.4453155010576211</v>
      </c>
      <c r="O2097" s="14">
        <f t="shared" si="205"/>
        <v>1450911.2162143586</v>
      </c>
      <c r="Q2097" s="22"/>
      <c r="V2097" s="16"/>
      <c r="W2097" s="16"/>
      <c r="X2097" s="16"/>
      <c r="Z2097" s="15"/>
      <c r="AA2097" s="16"/>
      <c r="AB2097" s="3"/>
      <c r="AC2097" s="69"/>
      <c r="AD2097" s="3"/>
      <c r="AF2097" s="29"/>
      <c r="AG2097" s="30"/>
      <c r="AH2097" s="29"/>
      <c r="AI2097" s="29"/>
      <c r="AJ2097" s="31"/>
      <c r="AK2097" s="29"/>
      <c r="AL2097" s="30"/>
    </row>
    <row r="2098" spans="1:38">
      <c r="A2098" s="32">
        <v>41911</v>
      </c>
      <c r="B2098" s="9">
        <v>25</v>
      </c>
      <c r="C2098" s="33">
        <v>373.99062259999999</v>
      </c>
      <c r="D2098" s="34">
        <f t="shared" si="201"/>
        <v>248119.93730346445</v>
      </c>
      <c r="E2098" s="34">
        <v>34661425923.976898</v>
      </c>
      <c r="F2098" s="3">
        <f>VLOOKUP(A2098,ERCOT_345kv_West_ATC!A:B,2)</f>
        <v>36.75</v>
      </c>
      <c r="G2098" s="3">
        <f>VLOOKUP(A2098,ERCOT_345kv_West_ATC!G:H,2)</f>
        <v>4.0339999999999998</v>
      </c>
      <c r="I2098" s="5">
        <f t="shared" si="202"/>
        <v>6</v>
      </c>
      <c r="J2098" s="4">
        <f t="shared" si="203"/>
        <v>144</v>
      </c>
      <c r="K2098" s="4">
        <f t="shared" si="199"/>
        <v>3600</v>
      </c>
      <c r="L2098" s="6">
        <f t="shared" si="200"/>
        <v>1346366.2413599999</v>
      </c>
      <c r="N2098" s="22">
        <f t="shared" si="204"/>
        <v>5.426271890893311</v>
      </c>
      <c r="O2098" s="14">
        <f t="shared" si="205"/>
        <v>1450911.2162143586</v>
      </c>
      <c r="Q2098" s="22"/>
      <c r="V2098" s="16"/>
      <c r="W2098" s="16"/>
      <c r="X2098" s="16"/>
      <c r="Z2098" s="15"/>
      <c r="AA2098" s="16"/>
      <c r="AB2098" s="3"/>
      <c r="AC2098" s="69"/>
      <c r="AD2098" s="3"/>
      <c r="AF2098" s="29"/>
      <c r="AG2098" s="30"/>
      <c r="AH2098" s="29"/>
      <c r="AI2098" s="29"/>
      <c r="AJ2098" s="31"/>
      <c r="AK2098" s="29"/>
      <c r="AL2098" s="30"/>
    </row>
    <row r="2099" spans="1:38">
      <c r="A2099" s="32">
        <v>41912</v>
      </c>
      <c r="B2099" s="9">
        <v>25</v>
      </c>
      <c r="C2099" s="33">
        <v>390.18710970000001</v>
      </c>
      <c r="D2099" s="34">
        <f t="shared" si="201"/>
        <v>248119.93730346445</v>
      </c>
      <c r="E2099" s="34">
        <v>34661425923.976898</v>
      </c>
      <c r="F2099" s="3">
        <f>VLOOKUP(A2099,ERCOT_345kv_West_ATC!A:B,2)</f>
        <v>37.25</v>
      </c>
      <c r="G2099" s="3">
        <f>VLOOKUP(A2099,ERCOT_345kv_West_ATC!G:H,2)</f>
        <v>4.0010000000000003</v>
      </c>
      <c r="I2099" s="5">
        <f t="shared" si="202"/>
        <v>6</v>
      </c>
      <c r="J2099" s="4">
        <f t="shared" si="203"/>
        <v>144</v>
      </c>
      <c r="K2099" s="4">
        <f t="shared" si="199"/>
        <v>3600</v>
      </c>
      <c r="L2099" s="6">
        <f t="shared" si="200"/>
        <v>1404673.5949200001</v>
      </c>
      <c r="N2099" s="22">
        <f t="shared" si="204"/>
        <v>5.6612685388599235</v>
      </c>
      <c r="O2099" s="14">
        <f t="shared" si="205"/>
        <v>1450911.2162143586</v>
      </c>
      <c r="Q2099" s="22"/>
      <c r="V2099" s="16"/>
      <c r="W2099" s="16"/>
      <c r="X2099" s="16"/>
      <c r="Z2099" s="15"/>
      <c r="AA2099" s="16"/>
      <c r="AB2099" s="3"/>
      <c r="AC2099" s="69"/>
      <c r="AD2099" s="3"/>
      <c r="AF2099" s="29"/>
      <c r="AG2099" s="30"/>
      <c r="AH2099" s="29"/>
      <c r="AI2099" s="29"/>
      <c r="AJ2099" s="31"/>
      <c r="AK2099" s="29"/>
      <c r="AL2099" s="30"/>
    </row>
    <row r="2100" spans="1:38">
      <c r="A2100" s="32">
        <v>41913</v>
      </c>
      <c r="B2100" s="9">
        <v>25</v>
      </c>
      <c r="C2100" s="33">
        <v>383.94373519999999</v>
      </c>
      <c r="D2100" s="34">
        <f t="shared" si="201"/>
        <v>248119.93730346445</v>
      </c>
      <c r="E2100" s="34">
        <v>34661425923.976898</v>
      </c>
      <c r="F2100" s="3">
        <f>VLOOKUP(A2100,ERCOT_345kv_West_ATC!A:B,2)</f>
        <v>36.65</v>
      </c>
      <c r="G2100" s="3">
        <f>VLOOKUP(A2100,ERCOT_345kv_West_ATC!G:H,2)</f>
        <v>3.9279999999999999</v>
      </c>
      <c r="I2100" s="5">
        <f t="shared" si="202"/>
        <v>6</v>
      </c>
      <c r="J2100" s="4">
        <f t="shared" si="203"/>
        <v>144</v>
      </c>
      <c r="K2100" s="4">
        <f t="shared" si="199"/>
        <v>3600</v>
      </c>
      <c r="L2100" s="6">
        <f t="shared" si="200"/>
        <v>1382197.4467199999</v>
      </c>
      <c r="N2100" s="22">
        <f t="shared" si="204"/>
        <v>5.5706827179691558</v>
      </c>
      <c r="O2100" s="14">
        <f t="shared" si="205"/>
        <v>1450911.2162143586</v>
      </c>
      <c r="Q2100" s="22"/>
      <c r="V2100" s="16"/>
      <c r="W2100" s="16"/>
      <c r="X2100" s="16"/>
      <c r="Z2100" s="15"/>
      <c r="AA2100" s="16"/>
      <c r="AB2100" s="3"/>
      <c r="AC2100" s="69"/>
      <c r="AD2100" s="3"/>
      <c r="AF2100" s="29"/>
      <c r="AG2100" s="30"/>
      <c r="AH2100" s="29"/>
      <c r="AI2100" s="29"/>
      <c r="AJ2100" s="31"/>
      <c r="AK2100" s="29"/>
      <c r="AL2100" s="30"/>
    </row>
    <row r="2101" spans="1:38">
      <c r="A2101" s="32">
        <v>41914</v>
      </c>
      <c r="B2101" s="9">
        <v>25</v>
      </c>
      <c r="C2101" s="33">
        <v>375.49283389999999</v>
      </c>
      <c r="D2101" s="34">
        <f t="shared" si="201"/>
        <v>248119.93730346445</v>
      </c>
      <c r="E2101" s="34">
        <v>34661425923.976898</v>
      </c>
      <c r="F2101" s="3">
        <f>VLOOKUP(A2101,ERCOT_345kv_West_ATC!A:B,2)</f>
        <v>36.200000000000003</v>
      </c>
      <c r="G2101" s="3">
        <f>VLOOKUP(A2101,ERCOT_345kv_West_ATC!G:H,2)</f>
        <v>3.8849999999999998</v>
      </c>
      <c r="I2101" s="5">
        <f t="shared" si="202"/>
        <v>6</v>
      </c>
      <c r="J2101" s="4">
        <f t="shared" si="203"/>
        <v>144</v>
      </c>
      <c r="K2101" s="4">
        <f t="shared" si="199"/>
        <v>3600</v>
      </c>
      <c r="L2101" s="6">
        <f t="shared" si="200"/>
        <v>1351774.2020399999</v>
      </c>
      <c r="N2101" s="22">
        <f t="shared" si="204"/>
        <v>5.4480676431362509</v>
      </c>
      <c r="O2101" s="14">
        <f t="shared" si="205"/>
        <v>1450911.2162143586</v>
      </c>
      <c r="Q2101" s="22"/>
      <c r="V2101" s="16"/>
      <c r="W2101" s="16"/>
      <c r="X2101" s="16"/>
      <c r="Z2101" s="15"/>
      <c r="AA2101" s="16"/>
      <c r="AB2101" s="3"/>
      <c r="AC2101" s="69"/>
      <c r="AD2101" s="3"/>
      <c r="AF2101" s="29"/>
      <c r="AG2101" s="30"/>
      <c r="AH2101" s="29"/>
      <c r="AI2101" s="29"/>
      <c r="AJ2101" s="31"/>
      <c r="AK2101" s="29"/>
      <c r="AL2101" s="30"/>
    </row>
    <row r="2102" spans="1:38">
      <c r="A2102" s="32">
        <v>41915</v>
      </c>
      <c r="B2102" s="9">
        <v>25</v>
      </c>
      <c r="C2102" s="33">
        <v>357.3629803</v>
      </c>
      <c r="D2102" s="34">
        <f t="shared" si="201"/>
        <v>248119.93730346445</v>
      </c>
      <c r="E2102" s="34">
        <v>34661425923.976898</v>
      </c>
      <c r="F2102" s="3">
        <f>VLOOKUP(A2102,ERCOT_345kv_West_ATC!A:B,2)</f>
        <v>36.1</v>
      </c>
      <c r="G2102" s="3">
        <f>VLOOKUP(A2102,ERCOT_345kv_West_ATC!G:H,2)</f>
        <v>3.94</v>
      </c>
      <c r="I2102" s="5">
        <f t="shared" si="202"/>
        <v>6</v>
      </c>
      <c r="J2102" s="4">
        <f t="shared" si="203"/>
        <v>144</v>
      </c>
      <c r="K2102" s="4">
        <f t="shared" si="199"/>
        <v>3600</v>
      </c>
      <c r="L2102" s="6">
        <f t="shared" si="200"/>
        <v>1286506.72908</v>
      </c>
      <c r="N2102" s="22">
        <f t="shared" si="204"/>
        <v>5.1850195637706085</v>
      </c>
      <c r="O2102" s="14">
        <f t="shared" si="205"/>
        <v>1450911.2162143586</v>
      </c>
      <c r="Q2102" s="22"/>
      <c r="V2102" s="16"/>
      <c r="W2102" s="16"/>
      <c r="X2102" s="16"/>
      <c r="Z2102" s="15"/>
      <c r="AA2102" s="16"/>
      <c r="AB2102" s="3"/>
      <c r="AC2102" s="69"/>
      <c r="AD2102" s="3"/>
      <c r="AF2102" s="29"/>
      <c r="AG2102" s="30"/>
      <c r="AH2102" s="29"/>
      <c r="AI2102" s="29"/>
      <c r="AJ2102" s="31"/>
      <c r="AK2102" s="29"/>
      <c r="AL2102" s="30"/>
    </row>
    <row r="2103" spans="1:38">
      <c r="A2103" s="32">
        <v>41916</v>
      </c>
      <c r="B2103" s="9">
        <v>25</v>
      </c>
      <c r="C2103" s="33">
        <v>326.64246859999997</v>
      </c>
      <c r="D2103" s="34">
        <f t="shared" si="201"/>
        <v>248119.93730346445</v>
      </c>
      <c r="E2103" s="34">
        <v>34661425923.976898</v>
      </c>
      <c r="F2103" s="3">
        <f>VLOOKUP(A2103,ERCOT_345kv_West_ATC!A:B,2)</f>
        <v>36.1</v>
      </c>
      <c r="G2103" s="3">
        <f>VLOOKUP(A2103,ERCOT_345kv_West_ATC!G:H,2)</f>
        <v>3.94</v>
      </c>
      <c r="I2103" s="5">
        <f t="shared" si="202"/>
        <v>6</v>
      </c>
      <c r="J2103" s="4">
        <f t="shared" si="203"/>
        <v>144</v>
      </c>
      <c r="K2103" s="4">
        <f t="shared" si="199"/>
        <v>3600</v>
      </c>
      <c r="L2103" s="6">
        <f t="shared" si="200"/>
        <v>1175912.8869599998</v>
      </c>
      <c r="N2103" s="22">
        <f t="shared" si="204"/>
        <v>4.7392922138368636</v>
      </c>
      <c r="O2103" s="14">
        <f t="shared" si="205"/>
        <v>1450911.2162143586</v>
      </c>
      <c r="Q2103" s="22"/>
      <c r="V2103" s="16"/>
      <c r="W2103" s="16"/>
      <c r="X2103" s="16"/>
      <c r="Z2103" s="15"/>
      <c r="AA2103" s="16"/>
      <c r="AB2103" s="3"/>
      <c r="AC2103" s="69"/>
      <c r="AD2103" s="3"/>
      <c r="AF2103" s="29"/>
      <c r="AG2103" s="30"/>
      <c r="AH2103" s="29"/>
      <c r="AI2103" s="29"/>
      <c r="AJ2103" s="31"/>
      <c r="AK2103" s="29"/>
      <c r="AL2103" s="30"/>
    </row>
    <row r="2104" spans="1:38">
      <c r="A2104" s="32">
        <v>41917</v>
      </c>
      <c r="B2104" s="9">
        <v>25</v>
      </c>
      <c r="C2104" s="33">
        <v>323.05504939999997</v>
      </c>
      <c r="D2104" s="34">
        <f t="shared" si="201"/>
        <v>248119.93730346445</v>
      </c>
      <c r="E2104" s="34">
        <v>34661425923.976898</v>
      </c>
      <c r="F2104" s="3">
        <f>VLOOKUP(A2104,ERCOT_345kv_West_ATC!A:B,2)</f>
        <v>36.1</v>
      </c>
      <c r="G2104" s="3">
        <f>VLOOKUP(A2104,ERCOT_345kv_West_ATC!G:H,2)</f>
        <v>3.94</v>
      </c>
      <c r="I2104" s="5">
        <f t="shared" si="202"/>
        <v>6</v>
      </c>
      <c r="J2104" s="4">
        <f t="shared" si="203"/>
        <v>144</v>
      </c>
      <c r="K2104" s="4">
        <f t="shared" si="199"/>
        <v>3600</v>
      </c>
      <c r="L2104" s="6">
        <f t="shared" si="200"/>
        <v>1162998.17784</v>
      </c>
      <c r="N2104" s="22">
        <f t="shared" si="204"/>
        <v>4.6872419462914365</v>
      </c>
      <c r="O2104" s="14">
        <f t="shared" si="205"/>
        <v>1450911.2162143586</v>
      </c>
      <c r="Q2104" s="22"/>
      <c r="V2104" s="16"/>
      <c r="W2104" s="16"/>
      <c r="X2104" s="16"/>
      <c r="Z2104" s="15"/>
      <c r="AA2104" s="16"/>
      <c r="AB2104" s="3"/>
      <c r="AC2104" s="69"/>
      <c r="AD2104" s="3"/>
      <c r="AF2104" s="29"/>
      <c r="AG2104" s="30"/>
      <c r="AH2104" s="29"/>
      <c r="AI2104" s="29"/>
      <c r="AJ2104" s="31"/>
      <c r="AK2104" s="29"/>
      <c r="AL2104" s="30"/>
    </row>
    <row r="2105" spans="1:38">
      <c r="A2105" s="32">
        <v>41918</v>
      </c>
      <c r="B2105" s="9">
        <v>25</v>
      </c>
      <c r="C2105" s="33">
        <v>328.0491748</v>
      </c>
      <c r="D2105" s="34">
        <f t="shared" si="201"/>
        <v>248119.93730346445</v>
      </c>
      <c r="E2105" s="34">
        <v>34661425923.976898</v>
      </c>
      <c r="F2105" s="3">
        <f>VLOOKUP(A2105,ERCOT_345kv_West_ATC!A:B,2)</f>
        <v>36.4</v>
      </c>
      <c r="G2105" s="3">
        <f>VLOOKUP(A2105,ERCOT_345kv_West_ATC!G:H,2)</f>
        <v>3.87</v>
      </c>
      <c r="I2105" s="5">
        <f t="shared" si="202"/>
        <v>6</v>
      </c>
      <c r="J2105" s="4">
        <f t="shared" si="203"/>
        <v>144</v>
      </c>
      <c r="K2105" s="4">
        <f t="shared" si="199"/>
        <v>3600</v>
      </c>
      <c r="L2105" s="6">
        <f t="shared" si="200"/>
        <v>1180977.0292799999</v>
      </c>
      <c r="N2105" s="22">
        <f t="shared" si="204"/>
        <v>4.7597022718718467</v>
      </c>
      <c r="O2105" s="14">
        <f t="shared" si="205"/>
        <v>1450911.2162143586</v>
      </c>
      <c r="Q2105" s="22"/>
      <c r="V2105" s="16"/>
      <c r="W2105" s="16"/>
      <c r="X2105" s="16"/>
      <c r="Z2105" s="15"/>
      <c r="AA2105" s="16"/>
      <c r="AB2105" s="3"/>
      <c r="AC2105" s="69"/>
      <c r="AD2105" s="3"/>
      <c r="AF2105" s="29"/>
      <c r="AG2105" s="30"/>
      <c r="AH2105" s="29"/>
      <c r="AI2105" s="29"/>
      <c r="AJ2105" s="31"/>
      <c r="AK2105" s="29"/>
      <c r="AL2105" s="30"/>
    </row>
    <row r="2106" spans="1:38">
      <c r="A2106" s="32">
        <v>41919</v>
      </c>
      <c r="B2106" s="9">
        <v>25</v>
      </c>
      <c r="C2106" s="33">
        <v>334.40421850000001</v>
      </c>
      <c r="D2106" s="34">
        <f t="shared" si="201"/>
        <v>248119.93730346445</v>
      </c>
      <c r="E2106" s="34">
        <v>34661425923.976898</v>
      </c>
      <c r="F2106" s="3">
        <f>VLOOKUP(A2106,ERCOT_345kv_West_ATC!A:B,2)</f>
        <v>36.049999999999997</v>
      </c>
      <c r="G2106" s="3">
        <f>VLOOKUP(A2106,ERCOT_345kv_West_ATC!G:H,2)</f>
        <v>3.9129999999999998</v>
      </c>
      <c r="I2106" s="5">
        <f t="shared" si="202"/>
        <v>6</v>
      </c>
      <c r="J2106" s="4">
        <f t="shared" si="203"/>
        <v>144</v>
      </c>
      <c r="K2106" s="4">
        <f t="shared" ref="K2106:K2169" si="206">J2106*B2106</f>
        <v>3600</v>
      </c>
      <c r="L2106" s="6">
        <f t="shared" ref="L2106:L2169" si="207">K2106*C2106</f>
        <v>1203855.1866000001</v>
      </c>
      <c r="N2106" s="22">
        <f t="shared" si="204"/>
        <v>4.8519083137104717</v>
      </c>
      <c r="O2106" s="14">
        <f t="shared" si="205"/>
        <v>1450911.2162143586</v>
      </c>
      <c r="Q2106" s="22"/>
      <c r="V2106" s="16"/>
      <c r="W2106" s="16"/>
      <c r="X2106" s="16"/>
      <c r="Z2106" s="15"/>
      <c r="AA2106" s="16"/>
      <c r="AB2106" s="3"/>
      <c r="AC2106" s="69"/>
      <c r="AD2106" s="3"/>
      <c r="AF2106" s="29"/>
      <c r="AG2106" s="30"/>
      <c r="AH2106" s="29"/>
      <c r="AI2106" s="29"/>
      <c r="AJ2106" s="31"/>
      <c r="AK2106" s="29"/>
      <c r="AL2106" s="30"/>
    </row>
    <row r="2107" spans="1:38">
      <c r="A2107" s="32">
        <v>41920</v>
      </c>
      <c r="B2107" s="9">
        <v>25</v>
      </c>
      <c r="C2107" s="33">
        <v>355.99224729999997</v>
      </c>
      <c r="D2107" s="34">
        <f t="shared" si="201"/>
        <v>248119.93730346445</v>
      </c>
      <c r="E2107" s="34">
        <v>34661425923.976898</v>
      </c>
      <c r="F2107" s="3">
        <f>VLOOKUP(A2107,ERCOT_345kv_West_ATC!A:B,2)</f>
        <v>36.25</v>
      </c>
      <c r="G2107" s="3">
        <f>VLOOKUP(A2107,ERCOT_345kv_West_ATC!G:H,2)</f>
        <v>3.85</v>
      </c>
      <c r="I2107" s="5">
        <f t="shared" si="202"/>
        <v>6</v>
      </c>
      <c r="J2107" s="4">
        <f t="shared" si="203"/>
        <v>144</v>
      </c>
      <c r="K2107" s="4">
        <f t="shared" si="206"/>
        <v>3600</v>
      </c>
      <c r="L2107" s="6">
        <f t="shared" si="207"/>
        <v>1281572.0902799999</v>
      </c>
      <c r="N2107" s="22">
        <f t="shared" si="204"/>
        <v>5.1651314449292567</v>
      </c>
      <c r="O2107" s="14">
        <f t="shared" si="205"/>
        <v>1450911.2162143586</v>
      </c>
      <c r="Q2107" s="22"/>
      <c r="V2107" s="16"/>
      <c r="W2107" s="16"/>
      <c r="X2107" s="16"/>
      <c r="Z2107" s="15"/>
      <c r="AA2107" s="16"/>
      <c r="AB2107" s="3"/>
      <c r="AC2107" s="69"/>
      <c r="AD2107" s="3"/>
      <c r="AF2107" s="29"/>
      <c r="AG2107" s="30"/>
      <c r="AH2107" s="29"/>
      <c r="AI2107" s="29"/>
      <c r="AJ2107" s="31"/>
      <c r="AK2107" s="29"/>
      <c r="AL2107" s="30"/>
    </row>
    <row r="2108" spans="1:38">
      <c r="A2108" s="32">
        <v>41921</v>
      </c>
      <c r="B2108" s="9">
        <v>25</v>
      </c>
      <c r="C2108" s="33">
        <v>364.5562266</v>
      </c>
      <c r="D2108" s="34">
        <f t="shared" si="201"/>
        <v>250561.34923122503</v>
      </c>
      <c r="E2108" s="34">
        <v>35002482026.133202</v>
      </c>
      <c r="F2108" s="3">
        <f>VLOOKUP(A2108,ERCOT_345kv_West_ATC!A:B,2)</f>
        <v>36</v>
      </c>
      <c r="G2108" s="3">
        <f>VLOOKUP(A2108,ERCOT_345kv_West_ATC!G:H,2)</f>
        <v>3.8450000000000002</v>
      </c>
      <c r="I2108" s="5">
        <f t="shared" si="202"/>
        <v>6</v>
      </c>
      <c r="J2108" s="4">
        <f t="shared" si="203"/>
        <v>144</v>
      </c>
      <c r="K2108" s="4">
        <f t="shared" si="206"/>
        <v>3600</v>
      </c>
      <c r="L2108" s="6">
        <f t="shared" si="207"/>
        <v>1312402.41576</v>
      </c>
      <c r="N2108" s="22">
        <f t="shared" si="204"/>
        <v>5.2378486138693257</v>
      </c>
      <c r="O2108" s="14">
        <f t="shared" si="205"/>
        <v>1436773.8723652144</v>
      </c>
      <c r="Q2108" s="22"/>
      <c r="V2108" s="16"/>
      <c r="W2108" s="16"/>
      <c r="X2108" s="16"/>
      <c r="Z2108" s="15"/>
      <c r="AA2108" s="16"/>
      <c r="AB2108" s="3"/>
      <c r="AC2108" s="69"/>
      <c r="AD2108" s="3"/>
      <c r="AF2108" s="29"/>
      <c r="AG2108" s="30"/>
      <c r="AH2108" s="29"/>
      <c r="AI2108" s="29"/>
      <c r="AJ2108" s="31"/>
      <c r="AK2108" s="29"/>
      <c r="AL2108" s="30"/>
    </row>
    <row r="2109" spans="1:38">
      <c r="A2109" s="32">
        <v>41922</v>
      </c>
      <c r="B2109" s="9">
        <v>25</v>
      </c>
      <c r="C2109" s="33">
        <v>360.93867189999997</v>
      </c>
      <c r="D2109" s="34">
        <f t="shared" si="201"/>
        <v>250561.34923122503</v>
      </c>
      <c r="E2109" s="34">
        <v>35002482026.133202</v>
      </c>
      <c r="F2109" s="3">
        <f>VLOOKUP(A2109,ERCOT_345kv_West_ATC!A:B,2)</f>
        <v>35.950000000000003</v>
      </c>
      <c r="G2109" s="3">
        <f>VLOOKUP(A2109,ERCOT_345kv_West_ATC!G:H,2)</f>
        <v>3.85</v>
      </c>
      <c r="I2109" s="5">
        <f t="shared" si="202"/>
        <v>6</v>
      </c>
      <c r="J2109" s="4">
        <f t="shared" si="203"/>
        <v>144</v>
      </c>
      <c r="K2109" s="4">
        <f t="shared" si="206"/>
        <v>3600</v>
      </c>
      <c r="L2109" s="6">
        <f t="shared" si="207"/>
        <v>1299379.21884</v>
      </c>
      <c r="N2109" s="22">
        <f t="shared" si="204"/>
        <v>5.1858725331212057</v>
      </c>
      <c r="O2109" s="14">
        <f t="shared" si="205"/>
        <v>1436773.8723652144</v>
      </c>
      <c r="Q2109" s="22"/>
      <c r="V2109" s="16"/>
      <c r="W2109" s="16"/>
      <c r="X2109" s="16"/>
      <c r="Z2109" s="15"/>
      <c r="AA2109" s="16"/>
      <c r="AB2109" s="3"/>
      <c r="AC2109" s="69"/>
      <c r="AD2109" s="3"/>
      <c r="AF2109" s="29"/>
      <c r="AG2109" s="30"/>
      <c r="AH2109" s="29"/>
      <c r="AI2109" s="29"/>
      <c r="AJ2109" s="31"/>
      <c r="AK2109" s="29"/>
      <c r="AL2109" s="30"/>
    </row>
    <row r="2110" spans="1:38">
      <c r="A2110" s="32">
        <v>41923</v>
      </c>
      <c r="B2110" s="9">
        <v>25</v>
      </c>
      <c r="C2110" s="33">
        <v>362.43268189999998</v>
      </c>
      <c r="D2110" s="34">
        <f t="shared" si="201"/>
        <v>250561.34923122503</v>
      </c>
      <c r="E2110" s="34">
        <v>35002482026.133202</v>
      </c>
      <c r="F2110" s="3">
        <f>VLOOKUP(A2110,ERCOT_345kv_West_ATC!A:B,2)</f>
        <v>35.950000000000003</v>
      </c>
      <c r="G2110" s="3">
        <f>VLOOKUP(A2110,ERCOT_345kv_West_ATC!G:H,2)</f>
        <v>3.85</v>
      </c>
      <c r="I2110" s="5">
        <f t="shared" si="202"/>
        <v>6</v>
      </c>
      <c r="J2110" s="4">
        <f t="shared" si="203"/>
        <v>144</v>
      </c>
      <c r="K2110" s="4">
        <f t="shared" si="206"/>
        <v>3600</v>
      </c>
      <c r="L2110" s="6">
        <f t="shared" si="207"/>
        <v>1304757.65484</v>
      </c>
      <c r="N2110" s="22">
        <f t="shared" si="204"/>
        <v>5.2073380784517287</v>
      </c>
      <c r="O2110" s="14">
        <f t="shared" si="205"/>
        <v>1436773.8723652144</v>
      </c>
      <c r="Q2110" s="22"/>
      <c r="V2110" s="16"/>
      <c r="W2110" s="16"/>
      <c r="X2110" s="16"/>
      <c r="Z2110" s="15"/>
      <c r="AA2110" s="16"/>
      <c r="AB2110" s="3"/>
      <c r="AC2110" s="69"/>
      <c r="AD2110" s="3"/>
      <c r="AF2110" s="29"/>
      <c r="AG2110" s="30"/>
      <c r="AH2110" s="29"/>
      <c r="AI2110" s="29"/>
      <c r="AJ2110" s="31"/>
      <c r="AK2110" s="29"/>
      <c r="AL2110" s="30"/>
    </row>
    <row r="2111" spans="1:38">
      <c r="A2111" s="32">
        <v>41924</v>
      </c>
      <c r="B2111" s="9">
        <v>25</v>
      </c>
      <c r="C2111" s="33">
        <v>379.54423350000002</v>
      </c>
      <c r="D2111" s="34">
        <f t="shared" si="201"/>
        <v>250561.34923122503</v>
      </c>
      <c r="E2111" s="34">
        <v>35002482026.133202</v>
      </c>
      <c r="F2111" s="3">
        <f>VLOOKUP(A2111,ERCOT_345kv_West_ATC!A:B,2)</f>
        <v>35.950000000000003</v>
      </c>
      <c r="G2111" s="3">
        <f>VLOOKUP(A2111,ERCOT_345kv_West_ATC!G:H,2)</f>
        <v>3.85</v>
      </c>
      <c r="I2111" s="5">
        <f t="shared" si="202"/>
        <v>6</v>
      </c>
      <c r="J2111" s="4">
        <f t="shared" si="203"/>
        <v>144</v>
      </c>
      <c r="K2111" s="4">
        <f t="shared" si="206"/>
        <v>3600</v>
      </c>
      <c r="L2111" s="6">
        <f t="shared" si="207"/>
        <v>1366359.2406000001</v>
      </c>
      <c r="N2111" s="22">
        <f t="shared" si="204"/>
        <v>5.4531923809968212</v>
      </c>
      <c r="O2111" s="14">
        <f t="shared" si="205"/>
        <v>1436773.8723652144</v>
      </c>
      <c r="Q2111" s="22"/>
      <c r="V2111" s="16"/>
      <c r="W2111" s="16"/>
      <c r="X2111" s="16"/>
      <c r="Z2111" s="15"/>
      <c r="AA2111" s="16"/>
      <c r="AB2111" s="3"/>
      <c r="AC2111" s="69"/>
      <c r="AD2111" s="3"/>
      <c r="AF2111" s="29"/>
      <c r="AG2111" s="30"/>
      <c r="AH2111" s="29"/>
      <c r="AI2111" s="29"/>
      <c r="AJ2111" s="31"/>
      <c r="AK2111" s="29"/>
      <c r="AL2111" s="30"/>
    </row>
    <row r="2112" spans="1:38">
      <c r="A2112" s="32">
        <v>41925</v>
      </c>
      <c r="B2112" s="9">
        <v>25</v>
      </c>
      <c r="C2112" s="33">
        <v>392.32550620000001</v>
      </c>
      <c r="D2112" s="34">
        <f t="shared" si="201"/>
        <v>250561.34923122503</v>
      </c>
      <c r="E2112" s="34">
        <v>35002482026.133202</v>
      </c>
      <c r="F2112" s="3">
        <f>VLOOKUP(A2112,ERCOT_345kv_West_ATC!A:B,2)</f>
        <v>36.049999999999997</v>
      </c>
      <c r="G2112" s="3">
        <f>VLOOKUP(A2112,ERCOT_345kv_West_ATC!G:H,2)</f>
        <v>3.8820000000000001</v>
      </c>
      <c r="I2112" s="5">
        <f t="shared" si="202"/>
        <v>6</v>
      </c>
      <c r="J2112" s="4">
        <f t="shared" si="203"/>
        <v>144</v>
      </c>
      <c r="K2112" s="4">
        <f t="shared" si="206"/>
        <v>3600</v>
      </c>
      <c r="L2112" s="6">
        <f t="shared" si="207"/>
        <v>1412371.82232</v>
      </c>
      <c r="N2112" s="22">
        <f t="shared" si="204"/>
        <v>5.6368303677061693</v>
      </c>
      <c r="O2112" s="14">
        <f t="shared" si="205"/>
        <v>1436773.8723652144</v>
      </c>
      <c r="Q2112" s="22"/>
      <c r="V2112" s="16"/>
      <c r="W2112" s="16"/>
      <c r="X2112" s="16"/>
      <c r="Z2112" s="15"/>
      <c r="AA2112" s="16"/>
      <c r="AB2112" s="3"/>
      <c r="AC2112" s="69"/>
      <c r="AD2112" s="3"/>
      <c r="AF2112" s="29"/>
      <c r="AG2112" s="30"/>
      <c r="AH2112" s="29"/>
      <c r="AI2112" s="29"/>
      <c r="AJ2112" s="31"/>
      <c r="AK2112" s="29"/>
      <c r="AL2112" s="30"/>
    </row>
    <row r="2113" spans="1:38">
      <c r="A2113" s="32">
        <v>41926</v>
      </c>
      <c r="B2113" s="9">
        <v>25</v>
      </c>
      <c r="C2113" s="33">
        <v>402.42857199999997</v>
      </c>
      <c r="D2113" s="34">
        <f t="shared" si="201"/>
        <v>250561.34923122503</v>
      </c>
      <c r="E2113" s="34">
        <v>35002482026.133202</v>
      </c>
      <c r="F2113" s="3">
        <f>VLOOKUP(A2113,ERCOT_345kv_West_ATC!A:B,2)</f>
        <v>36.1</v>
      </c>
      <c r="G2113" s="3">
        <f>VLOOKUP(A2113,ERCOT_345kv_West_ATC!G:H,2)</f>
        <v>3.8109999999999999</v>
      </c>
      <c r="I2113" s="5">
        <f t="shared" si="202"/>
        <v>6</v>
      </c>
      <c r="J2113" s="4">
        <f t="shared" si="203"/>
        <v>144</v>
      </c>
      <c r="K2113" s="4">
        <f t="shared" si="206"/>
        <v>3600</v>
      </c>
      <c r="L2113" s="6">
        <f t="shared" si="207"/>
        <v>1448742.8591999998</v>
      </c>
      <c r="N2113" s="22">
        <f t="shared" si="204"/>
        <v>5.7819885774284341</v>
      </c>
      <c r="O2113" s="14">
        <f t="shared" si="205"/>
        <v>1436773.8723652144</v>
      </c>
      <c r="Q2113" s="22"/>
      <c r="V2113" s="16"/>
      <c r="W2113" s="16"/>
      <c r="X2113" s="16"/>
      <c r="Z2113" s="15"/>
      <c r="AA2113" s="16"/>
      <c r="AB2113" s="3"/>
      <c r="AC2113" s="69"/>
      <c r="AD2113" s="3"/>
      <c r="AF2113" s="29"/>
      <c r="AG2113" s="30"/>
      <c r="AH2113" s="29"/>
      <c r="AI2113" s="29"/>
      <c r="AJ2113" s="31"/>
      <c r="AK2113" s="29"/>
      <c r="AL2113" s="30"/>
    </row>
    <row r="2114" spans="1:38">
      <c r="A2114" s="32">
        <v>41927</v>
      </c>
      <c r="B2114" s="9">
        <v>25</v>
      </c>
      <c r="C2114" s="33">
        <v>394.09448200000003</v>
      </c>
      <c r="D2114" s="34">
        <f t="shared" si="201"/>
        <v>250561.34923122503</v>
      </c>
      <c r="E2114" s="34">
        <v>35002482026.133202</v>
      </c>
      <c r="F2114" s="3">
        <f>VLOOKUP(A2114,ERCOT_345kv_West_ATC!A:B,2)</f>
        <v>35.65</v>
      </c>
      <c r="G2114" s="3">
        <f>VLOOKUP(A2114,ERCOT_345kv_West_ATC!G:H,2)</f>
        <v>3.8029999999999999</v>
      </c>
      <c r="I2114" s="5">
        <f t="shared" si="202"/>
        <v>6</v>
      </c>
      <c r="J2114" s="4">
        <f t="shared" si="203"/>
        <v>144</v>
      </c>
      <c r="K2114" s="4">
        <f t="shared" si="206"/>
        <v>3600</v>
      </c>
      <c r="L2114" s="6">
        <f t="shared" si="207"/>
        <v>1418740.1352000001</v>
      </c>
      <c r="N2114" s="22">
        <f t="shared" si="204"/>
        <v>5.6622465498090326</v>
      </c>
      <c r="O2114" s="14">
        <f t="shared" si="205"/>
        <v>1436773.8723652144</v>
      </c>
      <c r="Q2114" s="22"/>
      <c r="V2114" s="16"/>
      <c r="W2114" s="16"/>
      <c r="X2114" s="16"/>
      <c r="Z2114" s="15"/>
      <c r="AA2114" s="16"/>
      <c r="AB2114" s="3"/>
      <c r="AC2114" s="69"/>
      <c r="AD2114" s="3"/>
      <c r="AF2114" s="29"/>
      <c r="AG2114" s="30"/>
      <c r="AH2114" s="29"/>
      <c r="AI2114" s="29"/>
      <c r="AJ2114" s="31"/>
      <c r="AK2114" s="29"/>
      <c r="AL2114" s="30"/>
    </row>
    <row r="2115" spans="1:38">
      <c r="A2115" s="32">
        <v>41928</v>
      </c>
      <c r="B2115" s="9">
        <v>25</v>
      </c>
      <c r="C2115" s="33">
        <v>383.08528330000001</v>
      </c>
      <c r="D2115" s="34">
        <f t="shared" si="201"/>
        <v>250561.34923122503</v>
      </c>
      <c r="E2115" s="34">
        <v>35002482026.133202</v>
      </c>
      <c r="F2115" s="3">
        <f>VLOOKUP(A2115,ERCOT_345kv_West_ATC!A:B,2)</f>
        <v>35.65</v>
      </c>
      <c r="G2115" s="3">
        <f>VLOOKUP(A2115,ERCOT_345kv_West_ATC!G:H,2)</f>
        <v>3.8140000000000001</v>
      </c>
      <c r="I2115" s="5">
        <f t="shared" si="202"/>
        <v>6</v>
      </c>
      <c r="J2115" s="4">
        <f t="shared" si="203"/>
        <v>144</v>
      </c>
      <c r="K2115" s="4">
        <f t="shared" si="206"/>
        <v>3600</v>
      </c>
      <c r="L2115" s="6">
        <f t="shared" si="207"/>
        <v>1379107.01988</v>
      </c>
      <c r="N2115" s="22">
        <f t="shared" si="204"/>
        <v>5.5040692593306622</v>
      </c>
      <c r="O2115" s="14">
        <f t="shared" si="205"/>
        <v>1436773.8723652144</v>
      </c>
      <c r="Q2115" s="22"/>
      <c r="V2115" s="16"/>
      <c r="W2115" s="16"/>
      <c r="X2115" s="16"/>
      <c r="Z2115" s="15"/>
      <c r="AA2115" s="16"/>
      <c r="AB2115" s="3"/>
      <c r="AC2115" s="69"/>
      <c r="AD2115" s="3"/>
      <c r="AF2115" s="29"/>
      <c r="AG2115" s="30"/>
      <c r="AH2115" s="29"/>
      <c r="AI2115" s="29"/>
      <c r="AJ2115" s="31"/>
      <c r="AK2115" s="29"/>
      <c r="AL2115" s="30"/>
    </row>
    <row r="2116" spans="1:38">
      <c r="A2116" s="32">
        <v>41929</v>
      </c>
      <c r="B2116" s="9">
        <v>25</v>
      </c>
      <c r="C2116" s="33">
        <v>383.0609197</v>
      </c>
      <c r="D2116" s="34">
        <f t="shared" si="201"/>
        <v>250561.34923122503</v>
      </c>
      <c r="E2116" s="34">
        <v>35002482026.133202</v>
      </c>
      <c r="F2116" s="3">
        <f>VLOOKUP(A2116,ERCOT_345kv_West_ATC!A:B,2)</f>
        <v>35.65</v>
      </c>
      <c r="G2116" s="3">
        <f>VLOOKUP(A2116,ERCOT_345kv_West_ATC!G:H,2)</f>
        <v>3.8119999999999998</v>
      </c>
      <c r="I2116" s="5">
        <f t="shared" si="202"/>
        <v>6</v>
      </c>
      <c r="J2116" s="4">
        <f t="shared" si="203"/>
        <v>144</v>
      </c>
      <c r="K2116" s="4">
        <f t="shared" si="206"/>
        <v>3600</v>
      </c>
      <c r="L2116" s="6">
        <f t="shared" si="207"/>
        <v>1379019.3109200001</v>
      </c>
      <c r="N2116" s="22">
        <f t="shared" si="204"/>
        <v>5.5037192094914946</v>
      </c>
      <c r="O2116" s="14">
        <f t="shared" si="205"/>
        <v>1436773.8723652144</v>
      </c>
      <c r="Q2116" s="22"/>
      <c r="V2116" s="16"/>
      <c r="W2116" s="16"/>
      <c r="X2116" s="16"/>
      <c r="Z2116" s="15"/>
      <c r="AA2116" s="16"/>
      <c r="AB2116" s="3"/>
      <c r="AC2116" s="69"/>
      <c r="AD2116" s="3"/>
      <c r="AF2116" s="29"/>
      <c r="AG2116" s="30"/>
      <c r="AH2116" s="29"/>
      <c r="AI2116" s="29"/>
      <c r="AJ2116" s="31"/>
      <c r="AK2116" s="29"/>
      <c r="AL2116" s="30"/>
    </row>
    <row r="2117" spans="1:38">
      <c r="A2117" s="32">
        <v>41930</v>
      </c>
      <c r="B2117" s="9">
        <v>25</v>
      </c>
      <c r="C2117" s="33">
        <v>390.75379729999997</v>
      </c>
      <c r="D2117" s="34">
        <f t="shared" si="201"/>
        <v>250561.34923122503</v>
      </c>
      <c r="E2117" s="34">
        <v>35002482026.133202</v>
      </c>
      <c r="F2117" s="3">
        <f>VLOOKUP(A2117,ERCOT_345kv_West_ATC!A:B,2)</f>
        <v>35.65</v>
      </c>
      <c r="G2117" s="3">
        <f>VLOOKUP(A2117,ERCOT_345kv_West_ATC!G:H,2)</f>
        <v>3.8119999999999998</v>
      </c>
      <c r="I2117" s="5">
        <f t="shared" si="202"/>
        <v>6</v>
      </c>
      <c r="J2117" s="4">
        <f t="shared" si="203"/>
        <v>144</v>
      </c>
      <c r="K2117" s="4">
        <f t="shared" si="206"/>
        <v>3600</v>
      </c>
      <c r="L2117" s="6">
        <f t="shared" si="207"/>
        <v>1406713.67028</v>
      </c>
      <c r="N2117" s="22">
        <f t="shared" si="204"/>
        <v>5.6142484648813298</v>
      </c>
      <c r="O2117" s="14">
        <f t="shared" si="205"/>
        <v>1436773.8723652144</v>
      </c>
      <c r="Q2117" s="22"/>
      <c r="V2117" s="16"/>
      <c r="W2117" s="16"/>
      <c r="X2117" s="16"/>
      <c r="Z2117" s="15"/>
      <c r="AA2117" s="16"/>
      <c r="AB2117" s="3"/>
      <c r="AC2117" s="69"/>
      <c r="AD2117" s="3"/>
      <c r="AF2117" s="29"/>
      <c r="AG2117" s="30"/>
      <c r="AH2117" s="29"/>
      <c r="AI2117" s="29"/>
      <c r="AJ2117" s="31"/>
      <c r="AK2117" s="29"/>
      <c r="AL2117" s="30"/>
    </row>
    <row r="2118" spans="1:38">
      <c r="A2118" s="32">
        <v>41931</v>
      </c>
      <c r="B2118" s="9">
        <v>25</v>
      </c>
      <c r="C2118" s="33">
        <v>388.57587260000003</v>
      </c>
      <c r="D2118" s="34">
        <f t="shared" si="201"/>
        <v>250561.34923122503</v>
      </c>
      <c r="E2118" s="34">
        <v>35002482026.133202</v>
      </c>
      <c r="F2118" s="3">
        <f>VLOOKUP(A2118,ERCOT_345kv_West_ATC!A:B,2)</f>
        <v>35.65</v>
      </c>
      <c r="G2118" s="3">
        <f>VLOOKUP(A2118,ERCOT_345kv_West_ATC!G:H,2)</f>
        <v>3.8119999999999998</v>
      </c>
      <c r="I2118" s="5">
        <f t="shared" si="202"/>
        <v>6</v>
      </c>
      <c r="J2118" s="4">
        <f t="shared" si="203"/>
        <v>144</v>
      </c>
      <c r="K2118" s="4">
        <f t="shared" si="206"/>
        <v>3600</v>
      </c>
      <c r="L2118" s="6">
        <f t="shared" si="207"/>
        <v>1398873.14136</v>
      </c>
      <c r="N2118" s="22">
        <f t="shared" si="204"/>
        <v>5.5829566118319418</v>
      </c>
      <c r="O2118" s="14">
        <f t="shared" si="205"/>
        <v>1436773.8723652144</v>
      </c>
      <c r="Q2118" s="22"/>
      <c r="V2118" s="16"/>
      <c r="W2118" s="16"/>
      <c r="X2118" s="16"/>
      <c r="Z2118" s="15"/>
      <c r="AA2118" s="16"/>
      <c r="AB2118" s="3"/>
      <c r="AC2118" s="69"/>
      <c r="AD2118" s="3"/>
      <c r="AF2118" s="29"/>
      <c r="AG2118" s="30"/>
      <c r="AH2118" s="29"/>
      <c r="AI2118" s="29"/>
      <c r="AJ2118" s="31"/>
      <c r="AK2118" s="29"/>
      <c r="AL2118" s="30"/>
    </row>
    <row r="2119" spans="1:38">
      <c r="A2119" s="32">
        <v>41932</v>
      </c>
      <c r="B2119" s="9">
        <v>25</v>
      </c>
      <c r="C2119" s="33">
        <v>381.3568262</v>
      </c>
      <c r="D2119" s="34">
        <f t="shared" si="201"/>
        <v>250561.34923122503</v>
      </c>
      <c r="E2119" s="34">
        <v>35002482026.133202</v>
      </c>
      <c r="F2119" s="3">
        <f>VLOOKUP(A2119,ERCOT_345kv_West_ATC!A:B,2)</f>
        <v>35.5</v>
      </c>
      <c r="G2119" s="3">
        <f>VLOOKUP(A2119,ERCOT_345kv_West_ATC!G:H,2)</f>
        <v>3.7349999999999999</v>
      </c>
      <c r="I2119" s="5">
        <f t="shared" si="202"/>
        <v>6</v>
      </c>
      <c r="J2119" s="4">
        <f t="shared" si="203"/>
        <v>144</v>
      </c>
      <c r="K2119" s="4">
        <f t="shared" si="206"/>
        <v>3600</v>
      </c>
      <c r="L2119" s="6">
        <f t="shared" si="207"/>
        <v>1372884.5743199999</v>
      </c>
      <c r="N2119" s="22">
        <f t="shared" si="204"/>
        <v>5.4792352393228194</v>
      </c>
      <c r="O2119" s="14">
        <f t="shared" si="205"/>
        <v>1436773.8723652144</v>
      </c>
      <c r="Q2119" s="22"/>
      <c r="V2119" s="16"/>
      <c r="W2119" s="16"/>
      <c r="X2119" s="16"/>
      <c r="Z2119" s="15"/>
      <c r="AA2119" s="16"/>
      <c r="AB2119" s="3"/>
      <c r="AC2119" s="69"/>
      <c r="AD2119" s="3"/>
      <c r="AF2119" s="29"/>
      <c r="AG2119" s="30"/>
      <c r="AH2119" s="29"/>
      <c r="AI2119" s="29"/>
      <c r="AJ2119" s="31"/>
      <c r="AK2119" s="29"/>
      <c r="AL2119" s="30"/>
    </row>
    <row r="2120" spans="1:38">
      <c r="A2120" s="32">
        <v>41933</v>
      </c>
      <c r="B2120" s="9">
        <v>25</v>
      </c>
      <c r="C2120" s="33">
        <v>385.84607469999997</v>
      </c>
      <c r="D2120" s="34">
        <f t="shared" si="201"/>
        <v>250561.34923122503</v>
      </c>
      <c r="E2120" s="34">
        <v>35002482026.133202</v>
      </c>
      <c r="F2120" s="3">
        <f>VLOOKUP(A2120,ERCOT_345kv_West_ATC!A:B,2)</f>
        <v>35.299999999999997</v>
      </c>
      <c r="G2120" s="3">
        <f>VLOOKUP(A2120,ERCOT_345kv_West_ATC!G:H,2)</f>
        <v>3.7440000000000002</v>
      </c>
      <c r="I2120" s="5">
        <f t="shared" si="202"/>
        <v>6</v>
      </c>
      <c r="J2120" s="4">
        <f t="shared" si="203"/>
        <v>144</v>
      </c>
      <c r="K2120" s="4">
        <f t="shared" si="206"/>
        <v>3600</v>
      </c>
      <c r="L2120" s="6">
        <f t="shared" si="207"/>
        <v>1389045.8689199998</v>
      </c>
      <c r="N2120" s="22">
        <f t="shared" si="204"/>
        <v>5.5437355888363671</v>
      </c>
      <c r="O2120" s="14">
        <f t="shared" si="205"/>
        <v>1436773.8723652144</v>
      </c>
      <c r="Q2120" s="22"/>
      <c r="V2120" s="16"/>
      <c r="W2120" s="16"/>
      <c r="X2120" s="16"/>
      <c r="Z2120" s="15"/>
      <c r="AA2120" s="16"/>
      <c r="AB2120" s="3"/>
      <c r="AC2120" s="69"/>
      <c r="AD2120" s="3"/>
      <c r="AF2120" s="29"/>
      <c r="AG2120" s="30"/>
      <c r="AH2120" s="29"/>
      <c r="AI2120" s="29"/>
      <c r="AJ2120" s="31"/>
      <c r="AK2120" s="29"/>
      <c r="AL2120" s="30"/>
    </row>
    <row r="2121" spans="1:38">
      <c r="A2121" s="32">
        <v>41934</v>
      </c>
      <c r="B2121" s="9">
        <v>25</v>
      </c>
      <c r="C2121" s="33">
        <v>382.43631929999998</v>
      </c>
      <c r="D2121" s="34">
        <f t="shared" si="201"/>
        <v>250561.34923122503</v>
      </c>
      <c r="E2121" s="34">
        <v>35002482026.133202</v>
      </c>
      <c r="F2121" s="3">
        <f>VLOOKUP(A2121,ERCOT_345kv_West_ATC!A:B,2)</f>
        <v>35.25</v>
      </c>
      <c r="G2121" s="3">
        <f>VLOOKUP(A2121,ERCOT_345kv_West_ATC!G:H,2)</f>
        <v>3.7069999999999999</v>
      </c>
      <c r="I2121" s="5">
        <f t="shared" si="202"/>
        <v>6</v>
      </c>
      <c r="J2121" s="4">
        <f t="shared" si="203"/>
        <v>144</v>
      </c>
      <c r="K2121" s="4">
        <f t="shared" si="206"/>
        <v>3600</v>
      </c>
      <c r="L2121" s="6">
        <f t="shared" si="207"/>
        <v>1376770.74948</v>
      </c>
      <c r="N2121" s="22">
        <f t="shared" si="204"/>
        <v>5.4947451141376051</v>
      </c>
      <c r="O2121" s="14">
        <f t="shared" si="205"/>
        <v>1436773.8723652144</v>
      </c>
      <c r="Q2121" s="22"/>
      <c r="V2121" s="16"/>
      <c r="W2121" s="16"/>
      <c r="X2121" s="16"/>
      <c r="Z2121" s="15"/>
      <c r="AA2121" s="16"/>
      <c r="AB2121" s="3"/>
      <c r="AC2121" s="69"/>
      <c r="AD2121" s="3"/>
      <c r="AF2121" s="29"/>
      <c r="AG2121" s="30"/>
      <c r="AH2121" s="29"/>
      <c r="AI2121" s="29"/>
      <c r="AJ2121" s="31"/>
      <c r="AK2121" s="29"/>
      <c r="AL2121" s="30"/>
    </row>
    <row r="2122" spans="1:38">
      <c r="A2122" s="32">
        <v>41935</v>
      </c>
      <c r="B2122" s="9">
        <v>25</v>
      </c>
      <c r="C2122" s="33">
        <v>356.56615520000003</v>
      </c>
      <c r="D2122" s="34">
        <f t="shared" si="201"/>
        <v>257599.17742504945</v>
      </c>
      <c r="E2122" s="34">
        <v>35985640265.076202</v>
      </c>
      <c r="F2122" s="3">
        <f>VLOOKUP(A2122,ERCOT_345kv_West_ATC!A:B,2)</f>
        <v>34.9</v>
      </c>
      <c r="G2122" s="3">
        <f>VLOOKUP(A2122,ERCOT_345kv_West_ATC!G:H,2)</f>
        <v>3.673</v>
      </c>
      <c r="I2122" s="5">
        <f t="shared" si="202"/>
        <v>6</v>
      </c>
      <c r="J2122" s="4">
        <f t="shared" si="203"/>
        <v>144</v>
      </c>
      <c r="K2122" s="4">
        <f t="shared" si="206"/>
        <v>3600</v>
      </c>
      <c r="L2122" s="6">
        <f t="shared" si="207"/>
        <v>1283638.1587200002</v>
      </c>
      <c r="N2122" s="22">
        <f t="shared" si="204"/>
        <v>4.9830832984452558</v>
      </c>
      <c r="O2122" s="14">
        <f t="shared" si="205"/>
        <v>1397519.9905471161</v>
      </c>
      <c r="Q2122" s="22"/>
      <c r="V2122" s="16"/>
      <c r="W2122" s="16"/>
      <c r="X2122" s="16"/>
      <c r="Z2122" s="15"/>
      <c r="AA2122" s="16"/>
      <c r="AB2122" s="3"/>
      <c r="AC2122" s="69"/>
      <c r="AD2122" s="3"/>
      <c r="AF2122" s="29"/>
      <c r="AG2122" s="30"/>
      <c r="AH2122" s="29"/>
      <c r="AI2122" s="29"/>
      <c r="AJ2122" s="31"/>
      <c r="AK2122" s="29"/>
      <c r="AL2122" s="30"/>
    </row>
    <row r="2123" spans="1:38">
      <c r="A2123" s="32">
        <v>41936</v>
      </c>
      <c r="B2123" s="9">
        <v>25</v>
      </c>
      <c r="C2123" s="33">
        <v>358.19043579999999</v>
      </c>
      <c r="D2123" s="34">
        <f t="shared" si="201"/>
        <v>257599.17742504945</v>
      </c>
      <c r="E2123" s="34">
        <v>35985640265.076202</v>
      </c>
      <c r="F2123" s="3">
        <f>VLOOKUP(A2123,ERCOT_345kv_West_ATC!A:B,2)</f>
        <v>34.700000000000003</v>
      </c>
      <c r="G2123" s="3">
        <f>VLOOKUP(A2123,ERCOT_345kv_West_ATC!G:H,2)</f>
        <v>3.6640000000000001</v>
      </c>
      <c r="I2123" s="5">
        <f t="shared" si="202"/>
        <v>6</v>
      </c>
      <c r="J2123" s="4">
        <f t="shared" si="203"/>
        <v>144</v>
      </c>
      <c r="K2123" s="4">
        <f t="shared" si="206"/>
        <v>3600</v>
      </c>
      <c r="L2123" s="6">
        <f t="shared" si="207"/>
        <v>1289485.5688799999</v>
      </c>
      <c r="N2123" s="22">
        <f t="shared" si="204"/>
        <v>5.0057829445328341</v>
      </c>
      <c r="O2123" s="14">
        <f t="shared" si="205"/>
        <v>1397519.9905471161</v>
      </c>
      <c r="Q2123" s="22"/>
      <c r="V2123" s="16"/>
      <c r="W2123" s="16"/>
      <c r="X2123" s="16"/>
      <c r="Z2123" s="15"/>
      <c r="AA2123" s="16"/>
      <c r="AB2123" s="3"/>
      <c r="AC2123" s="69"/>
      <c r="AD2123" s="3"/>
      <c r="AF2123" s="29"/>
      <c r="AG2123" s="30"/>
      <c r="AH2123" s="29"/>
      <c r="AI2123" s="29"/>
      <c r="AJ2123" s="31"/>
      <c r="AK2123" s="29"/>
      <c r="AL2123" s="30"/>
    </row>
    <row r="2124" spans="1:38">
      <c r="A2124" s="32">
        <v>41937</v>
      </c>
      <c r="B2124" s="9">
        <v>25</v>
      </c>
      <c r="C2124" s="33">
        <v>348.15743559999999</v>
      </c>
      <c r="D2124" s="34">
        <f t="shared" si="201"/>
        <v>257599.17742504945</v>
      </c>
      <c r="E2124" s="34">
        <v>35985640265.076202</v>
      </c>
      <c r="F2124" s="3">
        <f>VLOOKUP(A2124,ERCOT_345kv_West_ATC!A:B,2)</f>
        <v>34.700000000000003</v>
      </c>
      <c r="G2124" s="3">
        <f>VLOOKUP(A2124,ERCOT_345kv_West_ATC!G:H,2)</f>
        <v>3.6640000000000001</v>
      </c>
      <c r="I2124" s="5">
        <f t="shared" si="202"/>
        <v>6</v>
      </c>
      <c r="J2124" s="4">
        <f t="shared" si="203"/>
        <v>144</v>
      </c>
      <c r="K2124" s="4">
        <f t="shared" si="206"/>
        <v>3600</v>
      </c>
      <c r="L2124" s="6">
        <f t="shared" si="207"/>
        <v>1253366.76816</v>
      </c>
      <c r="N2124" s="22">
        <f t="shared" si="204"/>
        <v>4.8655697610862019</v>
      </c>
      <c r="O2124" s="14">
        <f t="shared" si="205"/>
        <v>1397519.9905471161</v>
      </c>
      <c r="Q2124" s="22"/>
      <c r="V2124" s="16"/>
      <c r="W2124" s="16"/>
      <c r="X2124" s="16"/>
      <c r="Z2124" s="15"/>
      <c r="AA2124" s="16"/>
      <c r="AB2124" s="3"/>
      <c r="AC2124" s="69"/>
      <c r="AD2124" s="3"/>
      <c r="AF2124" s="29"/>
      <c r="AG2124" s="30"/>
      <c r="AH2124" s="29"/>
      <c r="AI2124" s="29"/>
      <c r="AJ2124" s="31"/>
      <c r="AK2124" s="29"/>
      <c r="AL2124" s="30"/>
    </row>
    <row r="2125" spans="1:38">
      <c r="A2125" s="32">
        <v>41938</v>
      </c>
      <c r="B2125" s="9">
        <v>25</v>
      </c>
      <c r="C2125" s="33">
        <v>355.02149120000001</v>
      </c>
      <c r="D2125" s="34">
        <f t="shared" si="201"/>
        <v>257599.17742504945</v>
      </c>
      <c r="E2125" s="34">
        <v>35985640265.076202</v>
      </c>
      <c r="F2125" s="3">
        <f>VLOOKUP(A2125,ERCOT_345kv_West_ATC!A:B,2)</f>
        <v>34.700000000000003</v>
      </c>
      <c r="G2125" s="3">
        <f>VLOOKUP(A2125,ERCOT_345kv_West_ATC!G:H,2)</f>
        <v>3.6640000000000001</v>
      </c>
      <c r="I2125" s="5">
        <f t="shared" si="202"/>
        <v>6</v>
      </c>
      <c r="J2125" s="4">
        <f t="shared" si="203"/>
        <v>144</v>
      </c>
      <c r="K2125" s="4">
        <f t="shared" si="206"/>
        <v>3600</v>
      </c>
      <c r="L2125" s="6">
        <f t="shared" si="207"/>
        <v>1278077.3683200001</v>
      </c>
      <c r="N2125" s="22">
        <f t="shared" si="204"/>
        <v>4.9614963102584708</v>
      </c>
      <c r="O2125" s="14">
        <f t="shared" si="205"/>
        <v>1397519.9905471161</v>
      </c>
      <c r="Q2125" s="22"/>
      <c r="V2125" s="16"/>
      <c r="W2125" s="16"/>
      <c r="X2125" s="16"/>
      <c r="Z2125" s="15"/>
      <c r="AA2125" s="16"/>
      <c r="AB2125" s="3"/>
      <c r="AC2125" s="69"/>
      <c r="AD2125" s="3"/>
      <c r="AF2125" s="29"/>
      <c r="AG2125" s="30"/>
      <c r="AH2125" s="29"/>
      <c r="AI2125" s="29"/>
      <c r="AJ2125" s="31"/>
      <c r="AK2125" s="29"/>
      <c r="AL2125" s="30"/>
    </row>
    <row r="2126" spans="1:38">
      <c r="A2126" s="32">
        <v>41939</v>
      </c>
      <c r="B2126" s="9">
        <v>25</v>
      </c>
      <c r="C2126" s="33">
        <v>350.9831835</v>
      </c>
      <c r="D2126" s="34">
        <f t="shared" si="201"/>
        <v>257599.17742504945</v>
      </c>
      <c r="E2126" s="34">
        <v>35985640265.076202</v>
      </c>
      <c r="F2126" s="3">
        <f>VLOOKUP(A2126,ERCOT_345kv_West_ATC!A:B,2)</f>
        <v>34.549999999999997</v>
      </c>
      <c r="G2126" s="3">
        <f>VLOOKUP(A2126,ERCOT_345kv_West_ATC!G:H,2)</f>
        <v>3.6230000000000002</v>
      </c>
      <c r="I2126" s="5">
        <f t="shared" si="202"/>
        <v>6</v>
      </c>
      <c r="J2126" s="4">
        <f t="shared" si="203"/>
        <v>144</v>
      </c>
      <c r="K2126" s="4">
        <f t="shared" si="206"/>
        <v>3600</v>
      </c>
      <c r="L2126" s="6">
        <f t="shared" si="207"/>
        <v>1263539.4605999999</v>
      </c>
      <c r="N2126" s="22">
        <f t="shared" si="204"/>
        <v>4.905060152871167</v>
      </c>
      <c r="O2126" s="14">
        <f t="shared" si="205"/>
        <v>1397519.9905471161</v>
      </c>
      <c r="Q2126" s="22"/>
      <c r="V2126" s="16"/>
      <c r="W2126" s="16"/>
      <c r="X2126" s="16"/>
      <c r="Z2126" s="15"/>
      <c r="AA2126" s="16"/>
      <c r="AB2126" s="3"/>
      <c r="AC2126" s="69"/>
      <c r="AD2126" s="3"/>
      <c r="AF2126" s="29"/>
      <c r="AG2126" s="30"/>
      <c r="AH2126" s="29"/>
      <c r="AI2126" s="29"/>
      <c r="AJ2126" s="31"/>
      <c r="AK2126" s="29"/>
      <c r="AL2126" s="30"/>
    </row>
    <row r="2127" spans="1:38">
      <c r="A2127" s="32">
        <v>41940</v>
      </c>
      <c r="B2127" s="9">
        <v>25</v>
      </c>
      <c r="C2127" s="33">
        <v>355.77400560000001</v>
      </c>
      <c r="D2127" s="34">
        <f t="shared" si="201"/>
        <v>257599.17742504945</v>
      </c>
      <c r="E2127" s="34">
        <v>35985640265.076202</v>
      </c>
      <c r="F2127" s="3">
        <f>VLOOKUP(A2127,ERCOT_345kv_West_ATC!A:B,2)</f>
        <v>34.5</v>
      </c>
      <c r="G2127" s="3">
        <f>VLOOKUP(A2127,ERCOT_345kv_West_ATC!G:H,2)</f>
        <v>3.69</v>
      </c>
      <c r="I2127" s="5">
        <f t="shared" si="202"/>
        <v>6</v>
      </c>
      <c r="J2127" s="4">
        <f t="shared" si="203"/>
        <v>144</v>
      </c>
      <c r="K2127" s="4">
        <f t="shared" si="206"/>
        <v>3600</v>
      </c>
      <c r="L2127" s="6">
        <f t="shared" si="207"/>
        <v>1280786.42016</v>
      </c>
      <c r="N2127" s="22">
        <f t="shared" si="204"/>
        <v>4.9720128494302163</v>
      </c>
      <c r="O2127" s="14">
        <f t="shared" si="205"/>
        <v>1397519.9905471161</v>
      </c>
      <c r="Q2127" s="22"/>
      <c r="V2127" s="16"/>
      <c r="W2127" s="16"/>
      <c r="X2127" s="16"/>
      <c r="Z2127" s="15"/>
      <c r="AA2127" s="16"/>
      <c r="AB2127" s="3"/>
      <c r="AC2127" s="69"/>
      <c r="AD2127" s="3"/>
      <c r="AF2127" s="29"/>
      <c r="AG2127" s="30"/>
      <c r="AH2127" s="29"/>
      <c r="AI2127" s="29"/>
      <c r="AJ2127" s="31"/>
      <c r="AK2127" s="29"/>
      <c r="AL2127" s="30"/>
    </row>
    <row r="2128" spans="1:38">
      <c r="A2128" s="32">
        <v>41941</v>
      </c>
      <c r="B2128" s="9">
        <v>25</v>
      </c>
      <c r="C2128" s="33">
        <v>335.09328479999999</v>
      </c>
      <c r="D2128" s="34">
        <f t="shared" si="201"/>
        <v>257599.17742504945</v>
      </c>
      <c r="E2128" s="34">
        <v>35985640265.076202</v>
      </c>
      <c r="F2128" s="3">
        <f>VLOOKUP(A2128,ERCOT_345kv_West_ATC!A:B,2)</f>
        <v>34.950000000000003</v>
      </c>
      <c r="G2128" s="3">
        <f>VLOOKUP(A2128,ERCOT_345kv_West_ATC!G:H,2)</f>
        <v>3.7370000000000001</v>
      </c>
      <c r="I2128" s="5">
        <f t="shared" si="202"/>
        <v>6</v>
      </c>
      <c r="J2128" s="4">
        <f t="shared" si="203"/>
        <v>144</v>
      </c>
      <c r="K2128" s="4">
        <f t="shared" si="206"/>
        <v>3600</v>
      </c>
      <c r="L2128" s="6">
        <f t="shared" si="207"/>
        <v>1206335.82528</v>
      </c>
      <c r="N2128" s="22">
        <f t="shared" si="204"/>
        <v>4.6829956420609813</v>
      </c>
      <c r="O2128" s="14">
        <f t="shared" si="205"/>
        <v>1397519.9905471161</v>
      </c>
      <c r="Q2128" s="22"/>
      <c r="V2128" s="16"/>
      <c r="W2128" s="16"/>
      <c r="X2128" s="16"/>
      <c r="Z2128" s="15"/>
      <c r="AA2128" s="16"/>
      <c r="AB2128" s="3"/>
      <c r="AC2128" s="69"/>
      <c r="AD2128" s="3"/>
      <c r="AF2128" s="29"/>
      <c r="AG2128" s="30"/>
      <c r="AH2128" s="29"/>
      <c r="AI2128" s="29"/>
      <c r="AJ2128" s="31"/>
      <c r="AK2128" s="29"/>
      <c r="AL2128" s="30"/>
    </row>
    <row r="2129" spans="1:38">
      <c r="A2129" s="32">
        <v>41942</v>
      </c>
      <c r="B2129" s="9">
        <v>25</v>
      </c>
      <c r="C2129" s="33">
        <v>346.12152950000001</v>
      </c>
      <c r="D2129" s="34">
        <f t="shared" si="201"/>
        <v>257599.17742504945</v>
      </c>
      <c r="E2129" s="34">
        <v>35985640265.076202</v>
      </c>
      <c r="F2129" s="3">
        <f>VLOOKUP(A2129,ERCOT_345kv_West_ATC!A:B,2)</f>
        <v>35.200000000000003</v>
      </c>
      <c r="G2129" s="3">
        <f>VLOOKUP(A2129,ERCOT_345kv_West_ATC!G:H,2)</f>
        <v>3.7639999999999998</v>
      </c>
      <c r="I2129" s="5">
        <f t="shared" si="202"/>
        <v>6</v>
      </c>
      <c r="J2129" s="4">
        <f t="shared" si="203"/>
        <v>144</v>
      </c>
      <c r="K2129" s="4">
        <f t="shared" si="206"/>
        <v>3600</v>
      </c>
      <c r="L2129" s="6">
        <f t="shared" si="207"/>
        <v>1246037.5061999999</v>
      </c>
      <c r="N2129" s="22">
        <f t="shared" si="204"/>
        <v>4.8371175663499333</v>
      </c>
      <c r="O2129" s="14">
        <f t="shared" si="205"/>
        <v>1397519.9905471161</v>
      </c>
      <c r="Q2129" s="22"/>
      <c r="V2129" s="16"/>
      <c r="W2129" s="16"/>
      <c r="X2129" s="16"/>
      <c r="Z2129" s="15"/>
      <c r="AA2129" s="16"/>
      <c r="AB2129" s="3"/>
      <c r="AC2129" s="69"/>
      <c r="AD2129" s="3"/>
      <c r="AF2129" s="29"/>
      <c r="AG2129" s="30"/>
      <c r="AH2129" s="29"/>
      <c r="AI2129" s="29"/>
      <c r="AJ2129" s="31"/>
      <c r="AK2129" s="29"/>
      <c r="AL2129" s="30"/>
    </row>
    <row r="2130" spans="1:38">
      <c r="A2130" s="32">
        <v>41943</v>
      </c>
      <c r="B2130" s="9">
        <v>25</v>
      </c>
      <c r="C2130" s="33">
        <v>337.81339329999997</v>
      </c>
      <c r="D2130" s="34">
        <f t="shared" si="201"/>
        <v>257599.17742504945</v>
      </c>
      <c r="E2130" s="34">
        <v>35985640265.076202</v>
      </c>
      <c r="F2130" s="3">
        <f>VLOOKUP(A2130,ERCOT_345kv_West_ATC!A:B,2)</f>
        <v>35.25</v>
      </c>
      <c r="G2130" s="3">
        <f>VLOOKUP(A2130,ERCOT_345kv_West_ATC!G:H,2)</f>
        <v>3.7949999999999999</v>
      </c>
      <c r="I2130" s="5">
        <f t="shared" si="202"/>
        <v>6</v>
      </c>
      <c r="J2130" s="4">
        <f t="shared" si="203"/>
        <v>144</v>
      </c>
      <c r="K2130" s="4">
        <f t="shared" si="206"/>
        <v>3600</v>
      </c>
      <c r="L2130" s="6">
        <f t="shared" si="207"/>
        <v>1216128.2158799998</v>
      </c>
      <c r="N2130" s="22">
        <f t="shared" si="204"/>
        <v>4.7210097021130517</v>
      </c>
      <c r="O2130" s="14">
        <f t="shared" si="205"/>
        <v>1397519.9905471161</v>
      </c>
      <c r="Q2130" s="22"/>
      <c r="V2130" s="16"/>
      <c r="W2130" s="16"/>
      <c r="X2130" s="16"/>
      <c r="Z2130" s="15"/>
      <c r="AA2130" s="16"/>
      <c r="AB2130" s="3"/>
      <c r="AC2130" s="69"/>
      <c r="AD2130" s="3"/>
      <c r="AF2130" s="29"/>
      <c r="AG2130" s="30"/>
      <c r="AH2130" s="29"/>
      <c r="AI2130" s="29"/>
      <c r="AJ2130" s="31"/>
      <c r="AK2130" s="29"/>
      <c r="AL2130" s="30"/>
    </row>
    <row r="2131" spans="1:38">
      <c r="A2131" s="32">
        <v>41944</v>
      </c>
      <c r="B2131" s="9">
        <v>25</v>
      </c>
      <c r="C2131" s="33">
        <v>324.57348439999998</v>
      </c>
      <c r="D2131" s="34">
        <f t="shared" si="201"/>
        <v>257599.17742504945</v>
      </c>
      <c r="E2131" s="34">
        <v>35985640265.076202</v>
      </c>
      <c r="F2131" s="3">
        <f>VLOOKUP(A2131,ERCOT_345kv_West_ATC!A:B,2)</f>
        <v>35.25</v>
      </c>
      <c r="G2131" s="3">
        <f>VLOOKUP(A2131,ERCOT_345kv_West_ATC!G:H,2)</f>
        <v>3.7949999999999999</v>
      </c>
      <c r="I2131" s="5">
        <f t="shared" si="202"/>
        <v>6</v>
      </c>
      <c r="J2131" s="4">
        <f t="shared" si="203"/>
        <v>144</v>
      </c>
      <c r="K2131" s="4">
        <f t="shared" si="206"/>
        <v>3600</v>
      </c>
      <c r="L2131" s="6">
        <f t="shared" si="207"/>
        <v>1168464.5438399999</v>
      </c>
      <c r="N2131" s="22">
        <f t="shared" si="204"/>
        <v>4.5359793285053254</v>
      </c>
      <c r="O2131" s="14">
        <f t="shared" si="205"/>
        <v>1397519.9905471161</v>
      </c>
      <c r="Q2131" s="22"/>
      <c r="V2131" s="16"/>
      <c r="W2131" s="16"/>
      <c r="X2131" s="16"/>
      <c r="Z2131" s="15"/>
      <c r="AA2131" s="16"/>
      <c r="AB2131" s="3"/>
      <c r="AC2131" s="69"/>
      <c r="AD2131" s="3"/>
      <c r="AF2131" s="29"/>
      <c r="AG2131" s="30"/>
      <c r="AH2131" s="29"/>
      <c r="AI2131" s="29"/>
      <c r="AJ2131" s="31"/>
      <c r="AK2131" s="29"/>
      <c r="AL2131" s="30"/>
    </row>
    <row r="2132" spans="1:38">
      <c r="A2132" s="32">
        <v>41945</v>
      </c>
      <c r="B2132" s="9">
        <v>25</v>
      </c>
      <c r="C2132" s="33">
        <v>324.36579330000001</v>
      </c>
      <c r="D2132" s="34">
        <f t="shared" si="201"/>
        <v>257599.17742504945</v>
      </c>
      <c r="E2132" s="34">
        <v>35985640265.076202</v>
      </c>
      <c r="F2132" s="3">
        <f>VLOOKUP(A2132,ERCOT_345kv_West_ATC!A:B,2)</f>
        <v>35.25</v>
      </c>
      <c r="G2132" s="3">
        <f>VLOOKUP(A2132,ERCOT_345kv_West_ATC!G:H,2)</f>
        <v>3.7949999999999999</v>
      </c>
      <c r="I2132" s="5">
        <f t="shared" si="202"/>
        <v>6</v>
      </c>
      <c r="J2132" s="4">
        <f t="shared" si="203"/>
        <v>144</v>
      </c>
      <c r="K2132" s="4">
        <f t="shared" si="206"/>
        <v>3600</v>
      </c>
      <c r="L2132" s="6">
        <f t="shared" si="207"/>
        <v>1167716.8558799999</v>
      </c>
      <c r="N2132" s="22">
        <f t="shared" si="204"/>
        <v>4.5330768038642377</v>
      </c>
      <c r="O2132" s="14">
        <f t="shared" si="205"/>
        <v>1397519.9905471161</v>
      </c>
      <c r="Q2132" s="22"/>
      <c r="V2132" s="16"/>
      <c r="W2132" s="16"/>
      <c r="X2132" s="16"/>
      <c r="Z2132" s="15"/>
      <c r="AA2132" s="16"/>
      <c r="AB2132" s="3"/>
      <c r="AC2132" s="69"/>
      <c r="AD2132" s="3"/>
      <c r="AF2132" s="29"/>
      <c r="AG2132" s="30"/>
      <c r="AH2132" s="29"/>
      <c r="AI2132" s="29"/>
      <c r="AJ2132" s="31"/>
      <c r="AK2132" s="29"/>
      <c r="AL2132" s="30"/>
    </row>
    <row r="2133" spans="1:38">
      <c r="A2133" s="32">
        <v>41946</v>
      </c>
      <c r="B2133" s="9">
        <v>25</v>
      </c>
      <c r="C2133" s="33">
        <v>325.96587219999998</v>
      </c>
      <c r="D2133" s="34">
        <f t="shared" si="201"/>
        <v>257599.17742504945</v>
      </c>
      <c r="E2133" s="34">
        <v>35985640265.076202</v>
      </c>
      <c r="F2133" s="3">
        <f>VLOOKUP(A2133,ERCOT_345kv_West_ATC!A:B,2)</f>
        <v>35.700000000000003</v>
      </c>
      <c r="G2133" s="3">
        <f>VLOOKUP(A2133,ERCOT_345kv_West_ATC!G:H,2)</f>
        <v>3.9</v>
      </c>
      <c r="I2133" s="5">
        <f t="shared" si="202"/>
        <v>6</v>
      </c>
      <c r="J2133" s="4">
        <f t="shared" si="203"/>
        <v>144</v>
      </c>
      <c r="K2133" s="4">
        <f t="shared" si="206"/>
        <v>3600</v>
      </c>
      <c r="L2133" s="6">
        <f t="shared" si="207"/>
        <v>1173477.13992</v>
      </c>
      <c r="N2133" s="22">
        <f t="shared" si="204"/>
        <v>4.5554382263562649</v>
      </c>
      <c r="O2133" s="14">
        <f t="shared" si="205"/>
        <v>1397519.9905471161</v>
      </c>
      <c r="Q2133" s="22"/>
      <c r="V2133" s="16"/>
      <c r="W2133" s="16"/>
      <c r="X2133" s="16"/>
      <c r="Z2133" s="15"/>
      <c r="AA2133" s="16"/>
      <c r="AB2133" s="3"/>
      <c r="AC2133" s="69"/>
      <c r="AD2133" s="3"/>
      <c r="AF2133" s="29"/>
      <c r="AG2133" s="30"/>
      <c r="AH2133" s="29"/>
      <c r="AI2133" s="29"/>
      <c r="AJ2133" s="31"/>
      <c r="AK2133" s="29"/>
      <c r="AL2133" s="30"/>
    </row>
    <row r="2134" spans="1:38">
      <c r="A2134" s="32">
        <v>41947</v>
      </c>
      <c r="B2134" s="9">
        <v>25</v>
      </c>
      <c r="C2134" s="33">
        <v>330.07754069999999</v>
      </c>
      <c r="D2134" s="34">
        <f t="shared" si="201"/>
        <v>257599.17742504945</v>
      </c>
      <c r="E2134" s="34">
        <v>35985640265.076202</v>
      </c>
      <c r="F2134" s="3">
        <f>VLOOKUP(A2134,ERCOT_345kv_West_ATC!A:B,2)</f>
        <v>36.25</v>
      </c>
      <c r="G2134" s="3">
        <f>VLOOKUP(A2134,ERCOT_345kv_West_ATC!G:H,2)</f>
        <v>3.9449999999999998</v>
      </c>
      <c r="I2134" s="5">
        <f t="shared" si="202"/>
        <v>6</v>
      </c>
      <c r="J2134" s="4">
        <f t="shared" si="203"/>
        <v>144</v>
      </c>
      <c r="K2134" s="4">
        <f t="shared" si="206"/>
        <v>3600</v>
      </c>
      <c r="L2134" s="6">
        <f t="shared" si="207"/>
        <v>1188279.14652</v>
      </c>
      <c r="N2134" s="22">
        <f t="shared" si="204"/>
        <v>4.6128996155887929</v>
      </c>
      <c r="O2134" s="14">
        <f t="shared" si="205"/>
        <v>1397519.9905471161</v>
      </c>
      <c r="Q2134" s="22"/>
      <c r="V2134" s="16"/>
      <c r="W2134" s="16"/>
      <c r="X2134" s="16"/>
      <c r="Z2134" s="15"/>
      <c r="AA2134" s="16"/>
      <c r="AB2134" s="3"/>
      <c r="AC2134" s="69"/>
      <c r="AD2134" s="3"/>
      <c r="AF2134" s="29"/>
      <c r="AG2134" s="30"/>
      <c r="AH2134" s="29"/>
      <c r="AI2134" s="29"/>
      <c r="AJ2134" s="31"/>
      <c r="AK2134" s="29"/>
      <c r="AL2134" s="30"/>
    </row>
    <row r="2135" spans="1:38">
      <c r="A2135" s="32">
        <v>41948</v>
      </c>
      <c r="B2135" s="9">
        <v>25</v>
      </c>
      <c r="C2135" s="33">
        <v>338.00221520000002</v>
      </c>
      <c r="D2135" s="34">
        <f t="shared" si="201"/>
        <v>283498.41143551958</v>
      </c>
      <c r="E2135" s="34">
        <v>39603666252.418404</v>
      </c>
      <c r="F2135" s="3">
        <f>VLOOKUP(A2135,ERCOT_345kv_West_ATC!A:B,2)</f>
        <v>36.5</v>
      </c>
      <c r="G2135" s="3">
        <f>VLOOKUP(A2135,ERCOT_345kv_West_ATC!G:H,2)</f>
        <v>3.96</v>
      </c>
      <c r="I2135" s="5">
        <f t="shared" si="202"/>
        <v>6</v>
      </c>
      <c r="J2135" s="4">
        <f t="shared" si="203"/>
        <v>144</v>
      </c>
      <c r="K2135" s="4">
        <f t="shared" si="206"/>
        <v>3600</v>
      </c>
      <c r="L2135" s="6">
        <f t="shared" si="207"/>
        <v>1216807.9747200001</v>
      </c>
      <c r="N2135" s="22">
        <f t="shared" si="204"/>
        <v>4.2921156720370464</v>
      </c>
      <c r="O2135" s="14">
        <f t="shared" si="205"/>
        <v>1269848.3853123118</v>
      </c>
      <c r="Q2135" s="22"/>
      <c r="V2135" s="16"/>
      <c r="W2135" s="16"/>
      <c r="X2135" s="16"/>
      <c r="Z2135" s="15"/>
      <c r="AA2135" s="16"/>
      <c r="AB2135" s="3"/>
      <c r="AC2135" s="69"/>
      <c r="AD2135" s="3"/>
      <c r="AF2135" s="29"/>
      <c r="AG2135" s="30"/>
      <c r="AH2135" s="29"/>
      <c r="AI2135" s="29"/>
      <c r="AJ2135" s="31"/>
      <c r="AK2135" s="29"/>
      <c r="AL2135" s="30"/>
    </row>
    <row r="2136" spans="1:38">
      <c r="A2136" s="32">
        <v>41949</v>
      </c>
      <c r="B2136" s="9">
        <v>25</v>
      </c>
      <c r="C2136" s="33">
        <v>349.91220700000002</v>
      </c>
      <c r="D2136" s="34">
        <f t="shared" si="201"/>
        <v>283498.41143551958</v>
      </c>
      <c r="E2136" s="34">
        <v>39603666252.418404</v>
      </c>
      <c r="F2136" s="3">
        <f>VLOOKUP(A2136,ERCOT_345kv_West_ATC!A:B,2)</f>
        <v>36.75</v>
      </c>
      <c r="G2136" s="3">
        <f>VLOOKUP(A2136,ERCOT_345kv_West_ATC!G:H,2)</f>
        <v>4.0149999999999997</v>
      </c>
      <c r="I2136" s="5">
        <f t="shared" si="202"/>
        <v>6</v>
      </c>
      <c r="J2136" s="4">
        <f t="shared" si="203"/>
        <v>144</v>
      </c>
      <c r="K2136" s="4">
        <f t="shared" si="206"/>
        <v>3600</v>
      </c>
      <c r="L2136" s="6">
        <f t="shared" si="207"/>
        <v>1259683.9452000002</v>
      </c>
      <c r="N2136" s="22">
        <f t="shared" si="204"/>
        <v>4.4433545106001748</v>
      </c>
      <c r="O2136" s="14">
        <f t="shared" si="205"/>
        <v>1269848.3853123118</v>
      </c>
      <c r="Q2136" s="22"/>
      <c r="V2136" s="16"/>
      <c r="W2136" s="16"/>
      <c r="X2136" s="16"/>
      <c r="Z2136" s="15"/>
      <c r="AA2136" s="16"/>
      <c r="AB2136" s="3"/>
      <c r="AC2136" s="69"/>
      <c r="AD2136" s="3"/>
      <c r="AF2136" s="29"/>
      <c r="AG2136" s="30"/>
      <c r="AH2136" s="29"/>
      <c r="AI2136" s="29"/>
      <c r="AJ2136" s="31"/>
      <c r="AK2136" s="29"/>
      <c r="AL2136" s="30"/>
    </row>
    <row r="2137" spans="1:38">
      <c r="A2137" s="32">
        <v>41950</v>
      </c>
      <c r="B2137" s="9">
        <v>25</v>
      </c>
      <c r="C2137" s="33">
        <v>342.1350114</v>
      </c>
      <c r="D2137" s="34">
        <f t="shared" si="201"/>
        <v>283498.41143551958</v>
      </c>
      <c r="E2137" s="34">
        <v>39603666252.418404</v>
      </c>
      <c r="F2137" s="3">
        <f>VLOOKUP(A2137,ERCOT_345kv_West_ATC!A:B,2)</f>
        <v>37.049999999999997</v>
      </c>
      <c r="G2137" s="3">
        <f>VLOOKUP(A2137,ERCOT_345kv_West_ATC!G:H,2)</f>
        <v>4.0049999999999999</v>
      </c>
      <c r="I2137" s="5">
        <f t="shared" si="202"/>
        <v>6</v>
      </c>
      <c r="J2137" s="4">
        <f t="shared" si="203"/>
        <v>144</v>
      </c>
      <c r="K2137" s="4">
        <f t="shared" si="206"/>
        <v>3600</v>
      </c>
      <c r="L2137" s="6">
        <f t="shared" si="207"/>
        <v>1231686.04104</v>
      </c>
      <c r="N2137" s="22">
        <f t="shared" si="204"/>
        <v>4.3445959178509943</v>
      </c>
      <c r="O2137" s="14">
        <f t="shared" si="205"/>
        <v>1269848.3853123118</v>
      </c>
      <c r="Q2137" s="22"/>
      <c r="V2137" s="16"/>
      <c r="W2137" s="16"/>
      <c r="X2137" s="16"/>
      <c r="Z2137" s="15"/>
      <c r="AA2137" s="16"/>
      <c r="AB2137" s="3"/>
      <c r="AC2137" s="69"/>
      <c r="AD2137" s="3"/>
      <c r="AF2137" s="29"/>
      <c r="AG2137" s="30"/>
      <c r="AH2137" s="29"/>
      <c r="AI2137" s="29"/>
      <c r="AJ2137" s="31"/>
      <c r="AK2137" s="29"/>
      <c r="AL2137" s="30"/>
    </row>
    <row r="2138" spans="1:38">
      <c r="A2138" s="32">
        <v>41951</v>
      </c>
      <c r="B2138" s="9">
        <v>25</v>
      </c>
      <c r="C2138" s="33">
        <v>345.74628680000001</v>
      </c>
      <c r="D2138" s="34">
        <f t="shared" si="201"/>
        <v>283498.41143551958</v>
      </c>
      <c r="E2138" s="34">
        <v>39603666252.418404</v>
      </c>
      <c r="F2138" s="3">
        <f>VLOOKUP(A2138,ERCOT_345kv_West_ATC!A:B,2)</f>
        <v>37.049999999999997</v>
      </c>
      <c r="G2138" s="3">
        <f>VLOOKUP(A2138,ERCOT_345kv_West_ATC!G:H,2)</f>
        <v>4.0049999999999999</v>
      </c>
      <c r="I2138" s="5">
        <f t="shared" si="202"/>
        <v>6</v>
      </c>
      <c r="J2138" s="4">
        <f t="shared" si="203"/>
        <v>144</v>
      </c>
      <c r="K2138" s="4">
        <f t="shared" si="206"/>
        <v>3600</v>
      </c>
      <c r="L2138" s="6">
        <f t="shared" si="207"/>
        <v>1244686.6324799999</v>
      </c>
      <c r="N2138" s="22">
        <f t="shared" si="204"/>
        <v>4.3904536402070748</v>
      </c>
      <c r="O2138" s="14">
        <f t="shared" si="205"/>
        <v>1269848.3853123118</v>
      </c>
      <c r="Q2138" s="22"/>
      <c r="V2138" s="16"/>
      <c r="W2138" s="16"/>
      <c r="X2138" s="16"/>
      <c r="Z2138" s="15"/>
      <c r="AA2138" s="16"/>
      <c r="AB2138" s="3"/>
      <c r="AC2138" s="69"/>
      <c r="AD2138" s="3"/>
      <c r="AF2138" s="29"/>
      <c r="AG2138" s="30"/>
      <c r="AH2138" s="29"/>
      <c r="AI2138" s="29"/>
      <c r="AJ2138" s="31"/>
      <c r="AK2138" s="29"/>
      <c r="AL2138" s="30"/>
    </row>
    <row r="2139" spans="1:38">
      <c r="A2139" s="32">
        <v>41952</v>
      </c>
      <c r="B2139" s="9">
        <v>25</v>
      </c>
      <c r="C2139" s="33">
        <v>365.56384450000002</v>
      </c>
      <c r="D2139" s="34">
        <f t="shared" si="201"/>
        <v>283498.41143551958</v>
      </c>
      <c r="E2139" s="34">
        <v>39603666252.418404</v>
      </c>
      <c r="F2139" s="3">
        <f>VLOOKUP(A2139,ERCOT_345kv_West_ATC!A:B,2)</f>
        <v>37.049999999999997</v>
      </c>
      <c r="G2139" s="3">
        <f>VLOOKUP(A2139,ERCOT_345kv_West_ATC!G:H,2)</f>
        <v>4.0049999999999999</v>
      </c>
      <c r="I2139" s="5">
        <f t="shared" si="202"/>
        <v>6</v>
      </c>
      <c r="J2139" s="4">
        <f t="shared" si="203"/>
        <v>144</v>
      </c>
      <c r="K2139" s="4">
        <f t="shared" si="206"/>
        <v>3600</v>
      </c>
      <c r="L2139" s="6">
        <f t="shared" si="207"/>
        <v>1316029.8402</v>
      </c>
      <c r="N2139" s="22">
        <f t="shared" si="204"/>
        <v>4.6421065766688603</v>
      </c>
      <c r="O2139" s="14">
        <f t="shared" si="205"/>
        <v>1269848.3853123118</v>
      </c>
      <c r="Q2139" s="22"/>
      <c r="V2139" s="16"/>
      <c r="W2139" s="16"/>
      <c r="X2139" s="16"/>
      <c r="Z2139" s="15"/>
      <c r="AA2139" s="16"/>
      <c r="AB2139" s="3"/>
      <c r="AC2139" s="69"/>
      <c r="AD2139" s="3"/>
      <c r="AF2139" s="29"/>
      <c r="AG2139" s="30"/>
      <c r="AH2139" s="29"/>
      <c r="AI2139" s="29"/>
      <c r="AJ2139" s="31"/>
      <c r="AK2139" s="29"/>
      <c r="AL2139" s="30"/>
    </row>
    <row r="2140" spans="1:38">
      <c r="A2140" s="32">
        <v>41953</v>
      </c>
      <c r="B2140" s="9">
        <v>25</v>
      </c>
      <c r="C2140" s="33">
        <v>365.8704262</v>
      </c>
      <c r="D2140" s="34">
        <f t="shared" si="201"/>
        <v>283498.41143551958</v>
      </c>
      <c r="E2140" s="34">
        <v>39603666252.418404</v>
      </c>
      <c r="F2140" s="3">
        <f>VLOOKUP(A2140,ERCOT_345kv_West_ATC!A:B,2)</f>
        <v>37.049999999999997</v>
      </c>
      <c r="G2140" s="3">
        <f>VLOOKUP(A2140,ERCOT_345kv_West_ATC!G:H,2)</f>
        <v>3.915</v>
      </c>
      <c r="I2140" s="5">
        <f t="shared" si="202"/>
        <v>6</v>
      </c>
      <c r="J2140" s="4">
        <f t="shared" si="203"/>
        <v>144</v>
      </c>
      <c r="K2140" s="4">
        <f t="shared" si="206"/>
        <v>3600</v>
      </c>
      <c r="L2140" s="6">
        <f t="shared" si="207"/>
        <v>1317133.5343200001</v>
      </c>
      <c r="N2140" s="22">
        <f t="shared" si="204"/>
        <v>4.6459996994359738</v>
      </c>
      <c r="O2140" s="14">
        <f t="shared" si="205"/>
        <v>1269848.3853123118</v>
      </c>
      <c r="Q2140" s="22"/>
      <c r="V2140" s="16"/>
      <c r="W2140" s="16"/>
      <c r="X2140" s="16"/>
      <c r="Z2140" s="15"/>
      <c r="AA2140" s="16"/>
      <c r="AB2140" s="3"/>
      <c r="AC2140" s="69"/>
      <c r="AD2140" s="3"/>
      <c r="AF2140" s="29"/>
      <c r="AG2140" s="30"/>
      <c r="AH2140" s="29"/>
      <c r="AI2140" s="29"/>
      <c r="AJ2140" s="31"/>
      <c r="AK2140" s="29"/>
      <c r="AL2140" s="30"/>
    </row>
    <row r="2141" spans="1:38">
      <c r="A2141" s="32">
        <v>41954</v>
      </c>
      <c r="B2141" s="9">
        <v>25</v>
      </c>
      <c r="C2141" s="33">
        <v>369.8149674</v>
      </c>
      <c r="D2141" s="34">
        <f t="shared" si="201"/>
        <v>283498.41143551958</v>
      </c>
      <c r="E2141" s="34">
        <v>39603666252.418404</v>
      </c>
      <c r="F2141" s="3">
        <f>VLOOKUP(A2141,ERCOT_345kv_West_ATC!A:B,2)</f>
        <v>36.5</v>
      </c>
      <c r="G2141" s="3">
        <f>VLOOKUP(A2141,ERCOT_345kv_West_ATC!G:H,2)</f>
        <v>3.93</v>
      </c>
      <c r="I2141" s="5">
        <f t="shared" si="202"/>
        <v>6</v>
      </c>
      <c r="J2141" s="4">
        <f t="shared" si="203"/>
        <v>144</v>
      </c>
      <c r="K2141" s="4">
        <f t="shared" si="206"/>
        <v>3600</v>
      </c>
      <c r="L2141" s="6">
        <f t="shared" si="207"/>
        <v>1331333.88264</v>
      </c>
      <c r="N2141" s="22">
        <f t="shared" si="204"/>
        <v>4.6960893921721523</v>
      </c>
      <c r="O2141" s="14">
        <f t="shared" si="205"/>
        <v>1269848.3853123118</v>
      </c>
      <c r="Q2141" s="22"/>
      <c r="V2141" s="16"/>
      <c r="W2141" s="16"/>
      <c r="X2141" s="16"/>
      <c r="Z2141" s="15"/>
      <c r="AA2141" s="16"/>
      <c r="AB2141" s="3"/>
      <c r="AC2141" s="69"/>
      <c r="AD2141" s="3"/>
      <c r="AF2141" s="29"/>
      <c r="AG2141" s="30"/>
      <c r="AH2141" s="29"/>
      <c r="AI2141" s="29"/>
      <c r="AJ2141" s="31"/>
      <c r="AK2141" s="29"/>
      <c r="AL2141" s="30"/>
    </row>
    <row r="2142" spans="1:38">
      <c r="A2142" s="32">
        <v>41955</v>
      </c>
      <c r="B2142" s="9">
        <v>25</v>
      </c>
      <c r="C2142" s="33">
        <v>424.36606010000003</v>
      </c>
      <c r="D2142" s="34">
        <f t="shared" si="201"/>
        <v>283498.41143551958</v>
      </c>
      <c r="E2142" s="34">
        <v>39603666252.418404</v>
      </c>
      <c r="F2142" s="3">
        <f>VLOOKUP(A2142,ERCOT_345kv_West_ATC!A:B,2)</f>
        <v>36.6</v>
      </c>
      <c r="G2142" s="3">
        <f>VLOOKUP(A2142,ERCOT_345kv_West_ATC!G:H,2)</f>
        <v>3.927</v>
      </c>
      <c r="I2142" s="5">
        <f t="shared" si="202"/>
        <v>6</v>
      </c>
      <c r="J2142" s="4">
        <f t="shared" si="203"/>
        <v>144</v>
      </c>
      <c r="K2142" s="4">
        <f t="shared" si="206"/>
        <v>3600</v>
      </c>
      <c r="L2142" s="6">
        <f t="shared" si="207"/>
        <v>1527717.8163600001</v>
      </c>
      <c r="N2142" s="22">
        <f t="shared" si="204"/>
        <v>5.3888055619933253</v>
      </c>
      <c r="O2142" s="14">
        <f t="shared" si="205"/>
        <v>1269848.3853123118</v>
      </c>
      <c r="Q2142" s="22"/>
      <c r="V2142" s="16"/>
      <c r="W2142" s="16"/>
      <c r="X2142" s="16"/>
      <c r="Z2142" s="15"/>
      <c r="AA2142" s="16"/>
      <c r="AB2142" s="3"/>
      <c r="AC2142" s="69"/>
      <c r="AD2142" s="3"/>
      <c r="AF2142" s="29"/>
      <c r="AG2142" s="30"/>
      <c r="AH2142" s="29"/>
      <c r="AI2142" s="29"/>
      <c r="AJ2142" s="31"/>
      <c r="AK2142" s="29"/>
      <c r="AL2142" s="30"/>
    </row>
    <row r="2143" spans="1:38">
      <c r="A2143" s="32">
        <v>41956</v>
      </c>
      <c r="B2143" s="9">
        <v>25</v>
      </c>
      <c r="C2143" s="33">
        <v>420.47480880000001</v>
      </c>
      <c r="D2143" s="34">
        <f t="shared" si="201"/>
        <v>283498.41143551958</v>
      </c>
      <c r="E2143" s="34">
        <v>39603666252.418404</v>
      </c>
      <c r="F2143" s="3">
        <f>VLOOKUP(A2143,ERCOT_345kv_West_ATC!A:B,2)</f>
        <v>35.450000000000003</v>
      </c>
      <c r="G2143" s="3">
        <f>VLOOKUP(A2143,ERCOT_345kv_West_ATC!G:H,2)</f>
        <v>3.8069999999999999</v>
      </c>
      <c r="I2143" s="5">
        <f t="shared" si="202"/>
        <v>6</v>
      </c>
      <c r="J2143" s="4">
        <f t="shared" si="203"/>
        <v>144</v>
      </c>
      <c r="K2143" s="4">
        <f t="shared" si="206"/>
        <v>3600</v>
      </c>
      <c r="L2143" s="6">
        <f t="shared" si="207"/>
        <v>1513709.31168</v>
      </c>
      <c r="N2143" s="22">
        <f t="shared" si="204"/>
        <v>5.3393925701918308</v>
      </c>
      <c r="O2143" s="14">
        <f t="shared" si="205"/>
        <v>1269848.3853123118</v>
      </c>
      <c r="Q2143" s="22"/>
      <c r="V2143" s="16"/>
      <c r="W2143" s="16"/>
      <c r="X2143" s="16"/>
      <c r="Z2143" s="15"/>
      <c r="AA2143" s="16"/>
      <c r="AB2143" s="3"/>
      <c r="AC2143" s="69"/>
      <c r="AD2143" s="3"/>
      <c r="AF2143" s="29"/>
      <c r="AG2143" s="30"/>
      <c r="AH2143" s="29"/>
      <c r="AI2143" s="29"/>
      <c r="AJ2143" s="31"/>
      <c r="AK2143" s="29"/>
      <c r="AL2143" s="30"/>
    </row>
    <row r="2144" spans="1:38">
      <c r="A2144" s="32">
        <v>41957</v>
      </c>
      <c r="B2144" s="9">
        <v>25</v>
      </c>
      <c r="C2144" s="33">
        <v>399.50063879999999</v>
      </c>
      <c r="D2144" s="34">
        <f t="shared" si="201"/>
        <v>283498.41143551958</v>
      </c>
      <c r="E2144" s="34">
        <v>39603666252.418404</v>
      </c>
      <c r="F2144" s="3">
        <f>VLOOKUP(A2144,ERCOT_345kv_West_ATC!A:B,2)</f>
        <v>35.700000000000003</v>
      </c>
      <c r="G2144" s="3">
        <f>VLOOKUP(A2144,ERCOT_345kv_West_ATC!G:H,2)</f>
        <v>3.8239999999999998</v>
      </c>
      <c r="I2144" s="5">
        <f t="shared" si="202"/>
        <v>6</v>
      </c>
      <c r="J2144" s="4">
        <f t="shared" si="203"/>
        <v>144</v>
      </c>
      <c r="K2144" s="4">
        <f t="shared" si="206"/>
        <v>3600</v>
      </c>
      <c r="L2144" s="6">
        <f t="shared" si="207"/>
        <v>1438202.2996799999</v>
      </c>
      <c r="N2144" s="22">
        <f t="shared" si="204"/>
        <v>5.0730524111141708</v>
      </c>
      <c r="O2144" s="14">
        <f t="shared" si="205"/>
        <v>1269848.3853123118</v>
      </c>
      <c r="Q2144" s="22"/>
      <c r="V2144" s="16"/>
      <c r="W2144" s="16"/>
      <c r="X2144" s="16"/>
      <c r="Z2144" s="15"/>
      <c r="AA2144" s="16"/>
      <c r="AB2144" s="3"/>
      <c r="AC2144" s="69"/>
      <c r="AD2144" s="3"/>
      <c r="AF2144" s="29"/>
      <c r="AG2144" s="30"/>
      <c r="AH2144" s="29"/>
      <c r="AI2144" s="29"/>
      <c r="AJ2144" s="31"/>
      <c r="AK2144" s="29"/>
      <c r="AL2144" s="30"/>
    </row>
    <row r="2145" spans="1:38">
      <c r="A2145" s="32">
        <v>41958</v>
      </c>
      <c r="B2145" s="9">
        <v>25</v>
      </c>
      <c r="C2145" s="33">
        <v>376.62900500000001</v>
      </c>
      <c r="D2145" s="34">
        <f t="shared" si="201"/>
        <v>283498.41143551958</v>
      </c>
      <c r="E2145" s="34">
        <v>39603666252.418404</v>
      </c>
      <c r="F2145" s="3">
        <f>VLOOKUP(A2145,ERCOT_345kv_West_ATC!A:B,2)</f>
        <v>35.700000000000003</v>
      </c>
      <c r="G2145" s="3">
        <f>VLOOKUP(A2145,ERCOT_345kv_West_ATC!G:H,2)</f>
        <v>3.8239999999999998</v>
      </c>
      <c r="I2145" s="5">
        <f t="shared" si="202"/>
        <v>6</v>
      </c>
      <c r="J2145" s="4">
        <f t="shared" si="203"/>
        <v>144</v>
      </c>
      <c r="K2145" s="4">
        <f t="shared" si="206"/>
        <v>3600</v>
      </c>
      <c r="L2145" s="6">
        <f t="shared" si="207"/>
        <v>1355864.4180000001</v>
      </c>
      <c r="N2145" s="22">
        <f t="shared" si="204"/>
        <v>4.7826173386103266</v>
      </c>
      <c r="O2145" s="14">
        <f t="shared" si="205"/>
        <v>1269848.3853123118</v>
      </c>
      <c r="Q2145" s="22"/>
      <c r="V2145" s="16"/>
      <c r="W2145" s="16"/>
      <c r="X2145" s="16"/>
      <c r="Z2145" s="15"/>
      <c r="AA2145" s="16"/>
      <c r="AB2145" s="3"/>
      <c r="AC2145" s="69"/>
      <c r="AD2145" s="3"/>
      <c r="AF2145" s="29"/>
      <c r="AG2145" s="30"/>
      <c r="AH2145" s="29"/>
      <c r="AI2145" s="29"/>
      <c r="AJ2145" s="31"/>
      <c r="AK2145" s="29"/>
      <c r="AL2145" s="30"/>
    </row>
    <row r="2146" spans="1:38">
      <c r="A2146" s="32">
        <v>41959</v>
      </c>
      <c r="B2146" s="9">
        <v>25</v>
      </c>
      <c r="C2146" s="33">
        <v>389.79781009999999</v>
      </c>
      <c r="D2146" s="34">
        <f t="shared" si="201"/>
        <v>283498.41143551958</v>
      </c>
      <c r="E2146" s="34">
        <v>39603666252.418404</v>
      </c>
      <c r="F2146" s="3">
        <f>VLOOKUP(A2146,ERCOT_345kv_West_ATC!A:B,2)</f>
        <v>35.700000000000003</v>
      </c>
      <c r="G2146" s="3">
        <f>VLOOKUP(A2146,ERCOT_345kv_West_ATC!G:H,2)</f>
        <v>3.8239999999999998</v>
      </c>
      <c r="I2146" s="5">
        <f t="shared" si="202"/>
        <v>6</v>
      </c>
      <c r="J2146" s="4">
        <f t="shared" si="203"/>
        <v>144</v>
      </c>
      <c r="K2146" s="4">
        <f t="shared" si="206"/>
        <v>3600</v>
      </c>
      <c r="L2146" s="6">
        <f t="shared" si="207"/>
        <v>1403272.1163599999</v>
      </c>
      <c r="N2146" s="22">
        <f t="shared" si="204"/>
        <v>4.9498411975376015</v>
      </c>
      <c r="O2146" s="14">
        <f t="shared" si="205"/>
        <v>1269848.3853123118</v>
      </c>
      <c r="Q2146" s="22"/>
      <c r="V2146" s="16"/>
      <c r="W2146" s="16"/>
      <c r="X2146" s="16"/>
      <c r="Z2146" s="15"/>
      <c r="AA2146" s="16"/>
      <c r="AB2146" s="3"/>
      <c r="AC2146" s="69"/>
      <c r="AD2146" s="3"/>
      <c r="AF2146" s="29"/>
      <c r="AG2146" s="30"/>
      <c r="AH2146" s="29"/>
      <c r="AI2146" s="29"/>
      <c r="AJ2146" s="31"/>
      <c r="AK2146" s="29"/>
      <c r="AL2146" s="30"/>
    </row>
    <row r="2147" spans="1:38">
      <c r="A2147" s="32">
        <v>41960</v>
      </c>
      <c r="B2147" s="9">
        <v>25</v>
      </c>
      <c r="C2147" s="33">
        <v>388.358</v>
      </c>
      <c r="D2147" s="34">
        <f t="shared" ref="D2147:D2210" si="208">((2^256)/(2^208*65535)/600)*E2147/(10^12)</f>
        <v>283498.41143551958</v>
      </c>
      <c r="E2147" s="34">
        <v>39603666252.418404</v>
      </c>
      <c r="F2147" s="3">
        <f>VLOOKUP(A2147,ERCOT_345kv_West_ATC!A:B,2)</f>
        <v>35.85</v>
      </c>
      <c r="G2147" s="3">
        <f>VLOOKUP(A2147,ERCOT_345kv_West_ATC!G:H,2)</f>
        <v>3.9710000000000001</v>
      </c>
      <c r="I2147" s="5">
        <f t="shared" si="202"/>
        <v>6</v>
      </c>
      <c r="J2147" s="4">
        <f t="shared" si="203"/>
        <v>144</v>
      </c>
      <c r="K2147" s="4">
        <f t="shared" si="206"/>
        <v>3600</v>
      </c>
      <c r="L2147" s="6">
        <f t="shared" si="207"/>
        <v>1398088.8</v>
      </c>
      <c r="N2147" s="22">
        <f t="shared" si="204"/>
        <v>4.9315577922311888</v>
      </c>
      <c r="O2147" s="14">
        <f t="shared" si="205"/>
        <v>1269848.3853123118</v>
      </c>
      <c r="Q2147" s="22"/>
      <c r="V2147" s="16"/>
      <c r="W2147" s="16"/>
      <c r="X2147" s="16"/>
      <c r="Z2147" s="15"/>
      <c r="AA2147" s="16"/>
      <c r="AB2147" s="3"/>
      <c r="AC2147" s="69"/>
      <c r="AD2147" s="3"/>
      <c r="AF2147" s="29"/>
      <c r="AG2147" s="30"/>
      <c r="AH2147" s="29"/>
      <c r="AI2147" s="29"/>
      <c r="AJ2147" s="31"/>
      <c r="AK2147" s="29"/>
      <c r="AL2147" s="30"/>
    </row>
    <row r="2148" spans="1:38">
      <c r="A2148" s="32">
        <v>41961</v>
      </c>
      <c r="B2148" s="9">
        <v>25</v>
      </c>
      <c r="C2148" s="33">
        <v>375.08934590000001</v>
      </c>
      <c r="D2148" s="34">
        <f t="shared" si="208"/>
        <v>288483.25571531663</v>
      </c>
      <c r="E2148" s="34">
        <v>40300030327.891403</v>
      </c>
      <c r="F2148" s="3">
        <f>VLOOKUP(A2148,ERCOT_345kv_West_ATC!A:B,2)</f>
        <v>35.65</v>
      </c>
      <c r="G2148" s="3">
        <f>VLOOKUP(A2148,ERCOT_345kv_West_ATC!G:H,2)</f>
        <v>3.9239999999999999</v>
      </c>
      <c r="I2148" s="5">
        <f t="shared" ref="I2148:I2211" si="209">60/10</f>
        <v>6</v>
      </c>
      <c r="J2148" s="4">
        <f t="shared" ref="J2148:J2211" si="210">I2148*24</f>
        <v>144</v>
      </c>
      <c r="K2148" s="4">
        <f t="shared" si="206"/>
        <v>3600</v>
      </c>
      <c r="L2148" s="6">
        <f t="shared" si="207"/>
        <v>1350321.64524</v>
      </c>
      <c r="N2148" s="22">
        <f t="shared" ref="N2148:N2211" si="211">L2148/D2148</f>
        <v>4.6807626386903207</v>
      </c>
      <c r="O2148" s="14">
        <f t="shared" ref="O2148:O2211" si="212">(K2148*100000000)/D2148</f>
        <v>1247906.0495464532</v>
      </c>
      <c r="Q2148" s="22"/>
      <c r="V2148" s="16"/>
      <c r="W2148" s="16"/>
      <c r="X2148" s="16"/>
      <c r="Z2148" s="15"/>
      <c r="AA2148" s="16"/>
      <c r="AB2148" s="3"/>
      <c r="AC2148" s="69"/>
      <c r="AD2148" s="3"/>
      <c r="AF2148" s="29"/>
      <c r="AG2148" s="30"/>
      <c r="AH2148" s="29"/>
      <c r="AI2148" s="29"/>
      <c r="AJ2148" s="31"/>
      <c r="AK2148" s="29"/>
      <c r="AL2148" s="30"/>
    </row>
    <row r="2149" spans="1:38">
      <c r="A2149" s="32">
        <v>41962</v>
      </c>
      <c r="B2149" s="9">
        <v>25</v>
      </c>
      <c r="C2149" s="33">
        <v>378.89602070000001</v>
      </c>
      <c r="D2149" s="34">
        <f t="shared" si="208"/>
        <v>288483.25571531663</v>
      </c>
      <c r="E2149" s="34">
        <v>40300030327.891403</v>
      </c>
      <c r="F2149" s="3">
        <f>VLOOKUP(A2149,ERCOT_345kv_West_ATC!A:B,2)</f>
        <v>37.5</v>
      </c>
      <c r="G2149" s="3">
        <f>VLOOKUP(A2149,ERCOT_345kv_West_ATC!G:H,2)</f>
        <v>3.9729999999999999</v>
      </c>
      <c r="I2149" s="5">
        <f t="shared" si="209"/>
        <v>6</v>
      </c>
      <c r="J2149" s="4">
        <f t="shared" si="210"/>
        <v>144</v>
      </c>
      <c r="K2149" s="4">
        <f t="shared" si="206"/>
        <v>3600</v>
      </c>
      <c r="L2149" s="6">
        <f t="shared" si="207"/>
        <v>1364025.6745200001</v>
      </c>
      <c r="N2149" s="22">
        <f t="shared" si="211"/>
        <v>4.7282663638060818</v>
      </c>
      <c r="O2149" s="14">
        <f t="shared" si="212"/>
        <v>1247906.0495464532</v>
      </c>
      <c r="Q2149" s="22"/>
      <c r="V2149" s="16"/>
      <c r="W2149" s="16"/>
      <c r="X2149" s="16"/>
      <c r="Z2149" s="15"/>
      <c r="AA2149" s="16"/>
      <c r="AB2149" s="3"/>
      <c r="AC2149" s="69"/>
      <c r="AD2149" s="3"/>
      <c r="AF2149" s="29"/>
      <c r="AG2149" s="30"/>
      <c r="AH2149" s="29"/>
      <c r="AI2149" s="29"/>
      <c r="AJ2149" s="31"/>
      <c r="AK2149" s="29"/>
      <c r="AL2149" s="30"/>
    </row>
    <row r="2150" spans="1:38">
      <c r="A2150" s="32">
        <v>41963</v>
      </c>
      <c r="B2150" s="9">
        <v>25</v>
      </c>
      <c r="C2150" s="33">
        <v>356.46270909999998</v>
      </c>
      <c r="D2150" s="34">
        <f t="shared" si="208"/>
        <v>288483.25571531663</v>
      </c>
      <c r="E2150" s="34">
        <v>40300030327.891403</v>
      </c>
      <c r="F2150" s="3">
        <f>VLOOKUP(A2150,ERCOT_345kv_West_ATC!A:B,2)</f>
        <v>37.5</v>
      </c>
      <c r="G2150" s="3">
        <f>VLOOKUP(A2150,ERCOT_345kv_West_ATC!G:H,2)</f>
        <v>4.0140000000000002</v>
      </c>
      <c r="I2150" s="5">
        <f t="shared" si="209"/>
        <v>6</v>
      </c>
      <c r="J2150" s="4">
        <f t="shared" si="210"/>
        <v>144</v>
      </c>
      <c r="K2150" s="4">
        <f t="shared" si="206"/>
        <v>3600</v>
      </c>
      <c r="L2150" s="6">
        <f t="shared" si="207"/>
        <v>1283265.7527599998</v>
      </c>
      <c r="N2150" s="22">
        <f t="shared" si="211"/>
        <v>4.4483197112360742</v>
      </c>
      <c r="O2150" s="14">
        <f t="shared" si="212"/>
        <v>1247906.0495464532</v>
      </c>
      <c r="Q2150" s="22"/>
      <c r="V2150" s="16"/>
      <c r="W2150" s="16"/>
      <c r="X2150" s="16"/>
      <c r="Z2150" s="15"/>
      <c r="AA2150" s="16"/>
      <c r="AB2150" s="3"/>
      <c r="AC2150" s="69"/>
      <c r="AD2150" s="3"/>
      <c r="AF2150" s="29"/>
      <c r="AG2150" s="30"/>
      <c r="AH2150" s="29"/>
      <c r="AI2150" s="29"/>
      <c r="AJ2150" s="31"/>
      <c r="AK2150" s="29"/>
      <c r="AL2150" s="30"/>
    </row>
    <row r="2151" spans="1:38">
      <c r="A2151" s="32">
        <v>41964</v>
      </c>
      <c r="B2151" s="9">
        <v>25</v>
      </c>
      <c r="C2151" s="33">
        <v>350.46228780000001</v>
      </c>
      <c r="D2151" s="34">
        <f t="shared" si="208"/>
        <v>288483.25571531663</v>
      </c>
      <c r="E2151" s="34">
        <v>40300030327.891403</v>
      </c>
      <c r="F2151" s="3">
        <f>VLOOKUP(A2151,ERCOT_345kv_West_ATC!A:B,2)</f>
        <v>37.4</v>
      </c>
      <c r="G2151" s="3">
        <f>VLOOKUP(A2151,ERCOT_345kv_West_ATC!G:H,2)</f>
        <v>3.9049999999999998</v>
      </c>
      <c r="I2151" s="5">
        <f t="shared" si="209"/>
        <v>6</v>
      </c>
      <c r="J2151" s="4">
        <f t="shared" si="210"/>
        <v>144</v>
      </c>
      <c r="K2151" s="4">
        <f t="shared" si="206"/>
        <v>3600</v>
      </c>
      <c r="L2151" s="6">
        <f t="shared" si="207"/>
        <v>1261664.2360799999</v>
      </c>
      <c r="N2151" s="22">
        <f t="shared" si="211"/>
        <v>4.3734400908351008</v>
      </c>
      <c r="O2151" s="14">
        <f t="shared" si="212"/>
        <v>1247906.0495464532</v>
      </c>
      <c r="Q2151" s="22"/>
      <c r="V2151" s="16"/>
      <c r="W2151" s="16"/>
      <c r="X2151" s="16"/>
      <c r="Z2151" s="15"/>
      <c r="AA2151" s="16"/>
      <c r="AB2151" s="3"/>
      <c r="AC2151" s="69"/>
      <c r="AD2151" s="3"/>
      <c r="AF2151" s="29"/>
      <c r="AG2151" s="30"/>
      <c r="AH2151" s="29"/>
      <c r="AI2151" s="29"/>
      <c r="AJ2151" s="31"/>
      <c r="AK2151" s="29"/>
      <c r="AL2151" s="30"/>
    </row>
    <row r="2152" spans="1:38">
      <c r="A2152" s="32">
        <v>41965</v>
      </c>
      <c r="B2152" s="9">
        <v>25</v>
      </c>
      <c r="C2152" s="33">
        <v>353.31120370000002</v>
      </c>
      <c r="D2152" s="34">
        <f t="shared" si="208"/>
        <v>288483.25571531663</v>
      </c>
      <c r="E2152" s="34">
        <v>40300030327.891403</v>
      </c>
      <c r="F2152" s="3">
        <f>VLOOKUP(A2152,ERCOT_345kv_West_ATC!A:B,2)</f>
        <v>37.4</v>
      </c>
      <c r="G2152" s="3">
        <f>VLOOKUP(A2152,ERCOT_345kv_West_ATC!G:H,2)</f>
        <v>3.9049999999999998</v>
      </c>
      <c r="I2152" s="5">
        <f t="shared" si="209"/>
        <v>6</v>
      </c>
      <c r="J2152" s="4">
        <f t="shared" si="210"/>
        <v>144</v>
      </c>
      <c r="K2152" s="4">
        <f t="shared" si="206"/>
        <v>3600</v>
      </c>
      <c r="L2152" s="6">
        <f t="shared" si="207"/>
        <v>1271920.33332</v>
      </c>
      <c r="N2152" s="22">
        <f t="shared" si="211"/>
        <v>4.4089918846976914</v>
      </c>
      <c r="O2152" s="14">
        <f t="shared" si="212"/>
        <v>1247906.0495464532</v>
      </c>
      <c r="Q2152" s="22"/>
      <c r="V2152" s="16"/>
      <c r="W2152" s="16"/>
      <c r="X2152" s="16"/>
      <c r="Z2152" s="15"/>
      <c r="AA2152" s="16"/>
      <c r="AB2152" s="3"/>
      <c r="AC2152" s="69"/>
      <c r="AD2152" s="3"/>
      <c r="AF2152" s="29"/>
      <c r="AG2152" s="30"/>
      <c r="AH2152" s="29"/>
      <c r="AI2152" s="29"/>
      <c r="AJ2152" s="31"/>
      <c r="AK2152" s="29"/>
      <c r="AL2152" s="30"/>
    </row>
    <row r="2153" spans="1:38">
      <c r="A2153" s="32">
        <v>41966</v>
      </c>
      <c r="B2153" s="9">
        <v>25</v>
      </c>
      <c r="C2153" s="33">
        <v>367.69908670000001</v>
      </c>
      <c r="D2153" s="34">
        <f t="shared" si="208"/>
        <v>288483.25571531663</v>
      </c>
      <c r="E2153" s="34">
        <v>40300030327.891403</v>
      </c>
      <c r="F2153" s="3">
        <f>VLOOKUP(A2153,ERCOT_345kv_West_ATC!A:B,2)</f>
        <v>37.4</v>
      </c>
      <c r="G2153" s="3">
        <f>VLOOKUP(A2153,ERCOT_345kv_West_ATC!G:H,2)</f>
        <v>3.9049999999999998</v>
      </c>
      <c r="I2153" s="5">
        <f t="shared" si="209"/>
        <v>6</v>
      </c>
      <c r="J2153" s="4">
        <f t="shared" si="210"/>
        <v>144</v>
      </c>
      <c r="K2153" s="4">
        <f t="shared" si="206"/>
        <v>3600</v>
      </c>
      <c r="L2153" s="6">
        <f t="shared" si="207"/>
        <v>1323716.71212</v>
      </c>
      <c r="N2153" s="22">
        <f t="shared" si="211"/>
        <v>4.5885391470563572</v>
      </c>
      <c r="O2153" s="14">
        <f t="shared" si="212"/>
        <v>1247906.0495464532</v>
      </c>
      <c r="Q2153" s="22"/>
      <c r="V2153" s="16"/>
      <c r="W2153" s="16"/>
      <c r="X2153" s="16"/>
      <c r="Z2153" s="15"/>
      <c r="AA2153" s="16"/>
      <c r="AB2153" s="3"/>
      <c r="AC2153" s="69"/>
      <c r="AD2153" s="3"/>
      <c r="AF2153" s="29"/>
      <c r="AG2153" s="30"/>
      <c r="AH2153" s="29"/>
      <c r="AI2153" s="29"/>
      <c r="AJ2153" s="31"/>
      <c r="AK2153" s="29"/>
      <c r="AL2153" s="30"/>
    </row>
    <row r="2154" spans="1:38">
      <c r="A2154" s="32">
        <v>41967</v>
      </c>
      <c r="B2154" s="9">
        <v>25</v>
      </c>
      <c r="C2154" s="33">
        <v>375.85256629999998</v>
      </c>
      <c r="D2154" s="34">
        <f t="shared" si="208"/>
        <v>288483.25571531663</v>
      </c>
      <c r="E2154" s="34">
        <v>40300030327.891403</v>
      </c>
      <c r="F2154" s="3">
        <f>VLOOKUP(A2154,ERCOT_345kv_West_ATC!A:B,2)</f>
        <v>37.5</v>
      </c>
      <c r="G2154" s="3">
        <f>VLOOKUP(A2154,ERCOT_345kv_West_ATC!G:H,2)</f>
        <v>3.9049999999999998</v>
      </c>
      <c r="I2154" s="5">
        <f t="shared" si="209"/>
        <v>6</v>
      </c>
      <c r="J2154" s="4">
        <f t="shared" si="210"/>
        <v>144</v>
      </c>
      <c r="K2154" s="4">
        <f t="shared" si="206"/>
        <v>3600</v>
      </c>
      <c r="L2154" s="6">
        <f t="shared" si="207"/>
        <v>1353069.23868</v>
      </c>
      <c r="N2154" s="22">
        <f t="shared" si="211"/>
        <v>4.6902869122332929</v>
      </c>
      <c r="O2154" s="14">
        <f t="shared" si="212"/>
        <v>1247906.0495464532</v>
      </c>
      <c r="Q2154" s="22"/>
      <c r="V2154" s="16"/>
      <c r="W2154" s="16"/>
      <c r="X2154" s="16"/>
      <c r="Z2154" s="15"/>
      <c r="AA2154" s="16"/>
      <c r="AB2154" s="3"/>
      <c r="AC2154" s="69"/>
      <c r="AD2154" s="3"/>
      <c r="AF2154" s="29"/>
      <c r="AG2154" s="30"/>
      <c r="AH2154" s="29"/>
      <c r="AI2154" s="29"/>
      <c r="AJ2154" s="31"/>
      <c r="AK2154" s="29"/>
      <c r="AL2154" s="30"/>
    </row>
    <row r="2155" spans="1:38">
      <c r="A2155" s="32">
        <v>41968</v>
      </c>
      <c r="B2155" s="9">
        <v>25</v>
      </c>
      <c r="C2155" s="33">
        <v>376.59003439999998</v>
      </c>
      <c r="D2155" s="34">
        <f t="shared" si="208"/>
        <v>288483.25571531663</v>
      </c>
      <c r="E2155" s="34">
        <v>40300030327.891403</v>
      </c>
      <c r="F2155" s="3">
        <f>VLOOKUP(A2155,ERCOT_345kv_West_ATC!A:B,2)</f>
        <v>37.700000000000003</v>
      </c>
      <c r="G2155" s="3">
        <f>VLOOKUP(A2155,ERCOT_345kv_West_ATC!G:H,2)</f>
        <v>3.9460000000000002</v>
      </c>
      <c r="I2155" s="5">
        <f t="shared" si="209"/>
        <v>6</v>
      </c>
      <c r="J2155" s="4">
        <f t="shared" si="210"/>
        <v>144</v>
      </c>
      <c r="K2155" s="4">
        <f t="shared" si="206"/>
        <v>3600</v>
      </c>
      <c r="L2155" s="6">
        <f t="shared" si="207"/>
        <v>1355724.12384</v>
      </c>
      <c r="N2155" s="22">
        <f t="shared" si="211"/>
        <v>4.6994898212666687</v>
      </c>
      <c r="O2155" s="14">
        <f t="shared" si="212"/>
        <v>1247906.0495464532</v>
      </c>
      <c r="Q2155" s="22"/>
      <c r="V2155" s="16"/>
      <c r="W2155" s="16"/>
      <c r="X2155" s="16"/>
      <c r="Z2155" s="15"/>
      <c r="AA2155" s="16"/>
      <c r="AB2155" s="3"/>
      <c r="AC2155" s="69"/>
      <c r="AD2155" s="3"/>
      <c r="AF2155" s="29"/>
      <c r="AG2155" s="30"/>
      <c r="AH2155" s="29"/>
      <c r="AI2155" s="29"/>
      <c r="AJ2155" s="31"/>
      <c r="AK2155" s="29"/>
      <c r="AL2155" s="30"/>
    </row>
    <row r="2156" spans="1:38">
      <c r="A2156" s="32">
        <v>41969</v>
      </c>
      <c r="B2156" s="9">
        <v>25</v>
      </c>
      <c r="C2156" s="33">
        <v>367.55756270000001</v>
      </c>
      <c r="D2156" s="34">
        <f t="shared" si="208"/>
        <v>288483.25571531663</v>
      </c>
      <c r="E2156" s="34">
        <v>40300030327.891403</v>
      </c>
      <c r="F2156" s="3">
        <f>VLOOKUP(A2156,ERCOT_345kv_West_ATC!A:B,2)</f>
        <v>37.4</v>
      </c>
      <c r="G2156" s="3">
        <f>VLOOKUP(A2156,ERCOT_345kv_West_ATC!G:H,2)</f>
        <v>3.91</v>
      </c>
      <c r="I2156" s="5">
        <f t="shared" si="209"/>
        <v>6</v>
      </c>
      <c r="J2156" s="4">
        <f t="shared" si="210"/>
        <v>144</v>
      </c>
      <c r="K2156" s="4">
        <f t="shared" si="206"/>
        <v>3600</v>
      </c>
      <c r="L2156" s="6">
        <f t="shared" si="207"/>
        <v>1323207.22572</v>
      </c>
      <c r="N2156" s="22">
        <f t="shared" si="211"/>
        <v>4.5867730604987971</v>
      </c>
      <c r="O2156" s="14">
        <f t="shared" si="212"/>
        <v>1247906.0495464532</v>
      </c>
      <c r="Q2156" s="22"/>
      <c r="V2156" s="16"/>
      <c r="W2156" s="16"/>
      <c r="X2156" s="16"/>
      <c r="Z2156" s="15"/>
      <c r="AA2156" s="16"/>
      <c r="AB2156" s="3"/>
      <c r="AC2156" s="69"/>
      <c r="AD2156" s="3"/>
      <c r="AF2156" s="29"/>
      <c r="AG2156" s="30"/>
      <c r="AH2156" s="29"/>
      <c r="AI2156" s="29"/>
      <c r="AJ2156" s="31"/>
      <c r="AK2156" s="29"/>
      <c r="AL2156" s="30"/>
    </row>
    <row r="2157" spans="1:38">
      <c r="A2157" s="32">
        <v>41970</v>
      </c>
      <c r="B2157" s="9">
        <v>25</v>
      </c>
      <c r="C2157" s="33">
        <v>369.6542748</v>
      </c>
      <c r="D2157" s="34">
        <f t="shared" si="208"/>
        <v>288483.25571531663</v>
      </c>
      <c r="E2157" s="34">
        <v>40300030327.891403</v>
      </c>
      <c r="F2157" s="3">
        <f>VLOOKUP(A2157,ERCOT_345kv_West_ATC!A:B,2)</f>
        <v>37.450000000000003</v>
      </c>
      <c r="G2157" s="3">
        <f>VLOOKUP(A2157,ERCOT_345kv_West_ATC!G:H,2)</f>
        <v>3.91</v>
      </c>
      <c r="I2157" s="5">
        <f t="shared" si="209"/>
        <v>6</v>
      </c>
      <c r="J2157" s="4">
        <f t="shared" si="210"/>
        <v>144</v>
      </c>
      <c r="K2157" s="4">
        <f t="shared" si="206"/>
        <v>3600</v>
      </c>
      <c r="L2157" s="6">
        <f t="shared" si="207"/>
        <v>1330755.38928</v>
      </c>
      <c r="N2157" s="22">
        <f t="shared" si="211"/>
        <v>4.6129380576362697</v>
      </c>
      <c r="O2157" s="14">
        <f t="shared" si="212"/>
        <v>1247906.0495464532</v>
      </c>
      <c r="Q2157" s="22"/>
      <c r="V2157" s="16"/>
      <c r="W2157" s="16"/>
      <c r="X2157" s="16"/>
      <c r="Z2157" s="15"/>
      <c r="AA2157" s="16"/>
      <c r="AB2157" s="3"/>
      <c r="AC2157" s="69"/>
      <c r="AD2157" s="3"/>
      <c r="AF2157" s="29"/>
      <c r="AG2157" s="30"/>
      <c r="AH2157" s="29"/>
      <c r="AI2157" s="29"/>
      <c r="AJ2157" s="31"/>
      <c r="AK2157" s="29"/>
      <c r="AL2157" s="30"/>
    </row>
    <row r="2158" spans="1:38">
      <c r="A2158" s="32">
        <v>41971</v>
      </c>
      <c r="B2158" s="9">
        <v>25</v>
      </c>
      <c r="C2158" s="33">
        <v>376.84952049999998</v>
      </c>
      <c r="D2158" s="34">
        <f t="shared" si="208"/>
        <v>288483.25571531663</v>
      </c>
      <c r="E2158" s="34">
        <v>40300030327.891403</v>
      </c>
      <c r="F2158" s="3">
        <f>VLOOKUP(A2158,ERCOT_345kv_West_ATC!A:B,2)</f>
        <v>37.35</v>
      </c>
      <c r="G2158" s="3">
        <f>VLOOKUP(A2158,ERCOT_345kv_West_ATC!G:H,2)</f>
        <v>3.7970000000000002</v>
      </c>
      <c r="I2158" s="5">
        <f t="shared" si="209"/>
        <v>6</v>
      </c>
      <c r="J2158" s="4">
        <f t="shared" si="210"/>
        <v>144</v>
      </c>
      <c r="K2158" s="4">
        <f t="shared" si="206"/>
        <v>3600</v>
      </c>
      <c r="L2158" s="6">
        <f t="shared" si="207"/>
        <v>1356658.2737999998</v>
      </c>
      <c r="N2158" s="22">
        <f t="shared" si="211"/>
        <v>4.7027279640063</v>
      </c>
      <c r="O2158" s="14">
        <f t="shared" si="212"/>
        <v>1247906.0495464532</v>
      </c>
      <c r="Q2158" s="22"/>
      <c r="V2158" s="16"/>
      <c r="W2158" s="16"/>
      <c r="X2158" s="16"/>
      <c r="Z2158" s="15"/>
      <c r="AA2158" s="16"/>
      <c r="AB2158" s="3"/>
      <c r="AC2158" s="69"/>
      <c r="AD2158" s="3"/>
      <c r="AF2158" s="29"/>
      <c r="AG2158" s="30"/>
      <c r="AH2158" s="29"/>
      <c r="AI2158" s="29"/>
      <c r="AJ2158" s="31"/>
      <c r="AK2158" s="29"/>
      <c r="AL2158" s="30"/>
    </row>
    <row r="2159" spans="1:38">
      <c r="A2159" s="32">
        <v>41972</v>
      </c>
      <c r="B2159" s="9">
        <v>25</v>
      </c>
      <c r="C2159" s="33">
        <v>375.88472039999999</v>
      </c>
      <c r="D2159" s="34">
        <f t="shared" si="208"/>
        <v>288483.25571531663</v>
      </c>
      <c r="E2159" s="34">
        <v>40300030327.891403</v>
      </c>
      <c r="F2159" s="3">
        <f>VLOOKUP(A2159,ERCOT_345kv_West_ATC!A:B,2)</f>
        <v>37.35</v>
      </c>
      <c r="G2159" s="3">
        <f>VLOOKUP(A2159,ERCOT_345kv_West_ATC!G:H,2)</f>
        <v>3.7970000000000002</v>
      </c>
      <c r="I2159" s="5">
        <f t="shared" si="209"/>
        <v>6</v>
      </c>
      <c r="J2159" s="4">
        <f t="shared" si="210"/>
        <v>144</v>
      </c>
      <c r="K2159" s="4">
        <f t="shared" si="206"/>
        <v>3600</v>
      </c>
      <c r="L2159" s="6">
        <f t="shared" si="207"/>
        <v>1353184.9934399999</v>
      </c>
      <c r="N2159" s="22">
        <f t="shared" si="211"/>
        <v>4.6906881651923698</v>
      </c>
      <c r="O2159" s="14">
        <f t="shared" si="212"/>
        <v>1247906.0495464532</v>
      </c>
      <c r="Q2159" s="22"/>
      <c r="V2159" s="16"/>
      <c r="W2159" s="16"/>
      <c r="X2159" s="16"/>
      <c r="Z2159" s="15"/>
      <c r="AA2159" s="16"/>
      <c r="AB2159" s="3"/>
      <c r="AC2159" s="69"/>
      <c r="AD2159" s="3"/>
      <c r="AF2159" s="29"/>
      <c r="AG2159" s="30"/>
      <c r="AH2159" s="29"/>
      <c r="AI2159" s="29"/>
      <c r="AJ2159" s="31"/>
      <c r="AK2159" s="29"/>
      <c r="AL2159" s="30"/>
    </row>
    <row r="2160" spans="1:38">
      <c r="A2160" s="32">
        <v>41973</v>
      </c>
      <c r="B2160" s="9">
        <v>25</v>
      </c>
      <c r="C2160" s="33">
        <v>376.68151590000002</v>
      </c>
      <c r="D2160" s="34">
        <f t="shared" si="208"/>
        <v>288483.25571531663</v>
      </c>
      <c r="E2160" s="34">
        <v>40300030327.891403</v>
      </c>
      <c r="F2160" s="3">
        <f>VLOOKUP(A2160,ERCOT_345kv_West_ATC!A:B,2)</f>
        <v>37.35</v>
      </c>
      <c r="G2160" s="3">
        <f>VLOOKUP(A2160,ERCOT_345kv_West_ATC!G:H,2)</f>
        <v>3.7970000000000002</v>
      </c>
      <c r="I2160" s="5">
        <f t="shared" si="209"/>
        <v>6</v>
      </c>
      <c r="J2160" s="4">
        <f t="shared" si="210"/>
        <v>144</v>
      </c>
      <c r="K2160" s="4">
        <f t="shared" si="206"/>
        <v>3600</v>
      </c>
      <c r="L2160" s="6">
        <f t="shared" si="207"/>
        <v>1356053.4572400001</v>
      </c>
      <c r="N2160" s="22">
        <f t="shared" si="211"/>
        <v>4.7006314244393845</v>
      </c>
      <c r="O2160" s="14">
        <f t="shared" si="212"/>
        <v>1247906.0495464532</v>
      </c>
      <c r="Q2160" s="22"/>
      <c r="V2160" s="16"/>
      <c r="W2160" s="16"/>
      <c r="X2160" s="16"/>
      <c r="Z2160" s="15"/>
      <c r="AA2160" s="16"/>
      <c r="AB2160" s="3"/>
      <c r="AC2160" s="69"/>
      <c r="AD2160" s="3"/>
      <c r="AF2160" s="29"/>
      <c r="AG2160" s="30"/>
      <c r="AH2160" s="29"/>
      <c r="AI2160" s="29"/>
      <c r="AJ2160" s="31"/>
      <c r="AK2160" s="29"/>
      <c r="AL2160" s="30"/>
    </row>
    <row r="2161" spans="1:38">
      <c r="A2161" s="32">
        <v>41974</v>
      </c>
      <c r="B2161" s="9">
        <v>25</v>
      </c>
      <c r="C2161" s="33">
        <v>376.62900669999999</v>
      </c>
      <c r="D2161" s="34">
        <f t="shared" si="208"/>
        <v>288483.25571531663</v>
      </c>
      <c r="E2161" s="34">
        <v>40300030327.891403</v>
      </c>
      <c r="F2161" s="3">
        <f>VLOOKUP(A2161,ERCOT_345kv_West_ATC!A:B,2)</f>
        <v>37.450000000000003</v>
      </c>
      <c r="G2161" s="3">
        <f>VLOOKUP(A2161,ERCOT_345kv_West_ATC!G:H,2)</f>
        <v>3.7759999999999998</v>
      </c>
      <c r="I2161" s="5">
        <f t="shared" si="209"/>
        <v>6</v>
      </c>
      <c r="J2161" s="4">
        <f t="shared" si="210"/>
        <v>144</v>
      </c>
      <c r="K2161" s="4">
        <f t="shared" si="206"/>
        <v>3600</v>
      </c>
      <c r="L2161" s="6">
        <f t="shared" si="207"/>
        <v>1355864.4241199999</v>
      </c>
      <c r="N2161" s="22">
        <f t="shared" si="211"/>
        <v>4.6999761589560158</v>
      </c>
      <c r="O2161" s="14">
        <f t="shared" si="212"/>
        <v>1247906.0495464532</v>
      </c>
      <c r="Q2161" s="22"/>
      <c r="V2161" s="16"/>
      <c r="W2161" s="16"/>
      <c r="X2161" s="16"/>
      <c r="Z2161" s="15"/>
      <c r="AA2161" s="16"/>
      <c r="AB2161" s="3"/>
      <c r="AC2161" s="69"/>
      <c r="AD2161" s="3"/>
      <c r="AF2161" s="29"/>
      <c r="AG2161" s="30"/>
      <c r="AH2161" s="29"/>
      <c r="AI2161" s="29"/>
      <c r="AJ2161" s="31"/>
      <c r="AK2161" s="29"/>
      <c r="AL2161" s="30"/>
    </row>
    <row r="2162" spans="1:38">
      <c r="A2162" s="32">
        <v>41975</v>
      </c>
      <c r="B2162" s="9">
        <v>25</v>
      </c>
      <c r="C2162" s="33">
        <v>379.06941210000002</v>
      </c>
      <c r="D2162" s="34">
        <f t="shared" si="208"/>
        <v>286388.99730063643</v>
      </c>
      <c r="E2162" s="34">
        <v>40007470271.271202</v>
      </c>
      <c r="F2162" s="3">
        <f>VLOOKUP(A2162,ERCOT_345kv_West_ATC!A:B,2)</f>
        <v>37.35</v>
      </c>
      <c r="G2162" s="3">
        <f>VLOOKUP(A2162,ERCOT_345kv_West_ATC!G:H,2)</f>
        <v>3.6930000000000001</v>
      </c>
      <c r="I2162" s="5">
        <f t="shared" si="209"/>
        <v>6</v>
      </c>
      <c r="J2162" s="4">
        <f t="shared" si="210"/>
        <v>144</v>
      </c>
      <c r="K2162" s="4">
        <f t="shared" si="206"/>
        <v>3600</v>
      </c>
      <c r="L2162" s="6">
        <f t="shared" si="207"/>
        <v>1364649.88356</v>
      </c>
      <c r="N2162" s="22">
        <f t="shared" si="211"/>
        <v>4.7650220379362578</v>
      </c>
      <c r="O2162" s="14">
        <f t="shared" si="212"/>
        <v>1257031.531913534</v>
      </c>
      <c r="Q2162" s="22"/>
      <c r="V2162" s="16"/>
      <c r="W2162" s="16"/>
      <c r="X2162" s="16"/>
      <c r="Z2162" s="15"/>
      <c r="AA2162" s="16"/>
      <c r="AB2162" s="3"/>
      <c r="AC2162" s="69"/>
      <c r="AD2162" s="3"/>
      <c r="AF2162" s="29"/>
      <c r="AG2162" s="30"/>
      <c r="AH2162" s="29"/>
      <c r="AI2162" s="29"/>
      <c r="AJ2162" s="31"/>
      <c r="AK2162" s="29"/>
      <c r="AL2162" s="30"/>
    </row>
    <row r="2163" spans="1:38">
      <c r="A2163" s="32">
        <v>41976</v>
      </c>
      <c r="B2163" s="9">
        <v>25</v>
      </c>
      <c r="C2163" s="33">
        <v>375.55602750000003</v>
      </c>
      <c r="D2163" s="34">
        <f t="shared" si="208"/>
        <v>286388.99730063643</v>
      </c>
      <c r="E2163" s="34">
        <v>40007470271.271202</v>
      </c>
      <c r="F2163" s="3">
        <f>VLOOKUP(A2163,ERCOT_345kv_West_ATC!A:B,2)</f>
        <v>37.450000000000003</v>
      </c>
      <c r="G2163" s="3">
        <f>VLOOKUP(A2163,ERCOT_345kv_West_ATC!G:H,2)</f>
        <v>3.6419999999999999</v>
      </c>
      <c r="I2163" s="5">
        <f t="shared" si="209"/>
        <v>6</v>
      </c>
      <c r="J2163" s="4">
        <f t="shared" si="210"/>
        <v>144</v>
      </c>
      <c r="K2163" s="4">
        <f t="shared" si="206"/>
        <v>3600</v>
      </c>
      <c r="L2163" s="6">
        <f t="shared" si="207"/>
        <v>1352001.699</v>
      </c>
      <c r="N2163" s="22">
        <f t="shared" si="211"/>
        <v>4.7208576856768634</v>
      </c>
      <c r="O2163" s="14">
        <f t="shared" si="212"/>
        <v>1257031.531913534</v>
      </c>
      <c r="Q2163" s="22"/>
      <c r="V2163" s="16"/>
      <c r="W2163" s="16"/>
      <c r="X2163" s="16"/>
      <c r="Z2163" s="15"/>
      <c r="AA2163" s="16"/>
      <c r="AB2163" s="3"/>
      <c r="AC2163" s="69"/>
      <c r="AD2163" s="3"/>
      <c r="AF2163" s="29"/>
      <c r="AG2163" s="30"/>
      <c r="AH2163" s="29"/>
      <c r="AI2163" s="29"/>
      <c r="AJ2163" s="31"/>
      <c r="AK2163" s="29"/>
      <c r="AL2163" s="30"/>
    </row>
    <row r="2164" spans="1:38">
      <c r="A2164" s="32">
        <v>41977</v>
      </c>
      <c r="B2164" s="9">
        <v>25</v>
      </c>
      <c r="C2164" s="33">
        <v>369.19470389999998</v>
      </c>
      <c r="D2164" s="34">
        <f t="shared" si="208"/>
        <v>286388.99730063643</v>
      </c>
      <c r="E2164" s="34">
        <v>40007470271.271202</v>
      </c>
      <c r="F2164" s="3">
        <f>VLOOKUP(A2164,ERCOT_345kv_West_ATC!A:B,2)</f>
        <v>37.299999999999997</v>
      </c>
      <c r="G2164" s="3">
        <f>VLOOKUP(A2164,ERCOT_345kv_West_ATC!G:H,2)</f>
        <v>3.5390000000000001</v>
      </c>
      <c r="I2164" s="5">
        <f t="shared" si="209"/>
        <v>6</v>
      </c>
      <c r="J2164" s="4">
        <f t="shared" si="210"/>
        <v>144</v>
      </c>
      <c r="K2164" s="4">
        <f t="shared" si="206"/>
        <v>3600</v>
      </c>
      <c r="L2164" s="6">
        <f t="shared" si="207"/>
        <v>1329100.93404</v>
      </c>
      <c r="N2164" s="22">
        <f t="shared" si="211"/>
        <v>4.6408938421778059</v>
      </c>
      <c r="O2164" s="14">
        <f t="shared" si="212"/>
        <v>1257031.531913534</v>
      </c>
      <c r="Q2164" s="22"/>
      <c r="V2164" s="16"/>
      <c r="W2164" s="16"/>
      <c r="X2164" s="16"/>
      <c r="Z2164" s="15"/>
      <c r="AA2164" s="16"/>
      <c r="AB2164" s="3"/>
      <c r="AC2164" s="69"/>
      <c r="AD2164" s="3"/>
      <c r="AF2164" s="29"/>
      <c r="AG2164" s="30"/>
      <c r="AH2164" s="29"/>
      <c r="AI2164" s="29"/>
      <c r="AJ2164" s="31"/>
      <c r="AK2164" s="29"/>
      <c r="AL2164" s="30"/>
    </row>
    <row r="2165" spans="1:38">
      <c r="A2165" s="32">
        <v>41978</v>
      </c>
      <c r="B2165" s="9">
        <v>25</v>
      </c>
      <c r="C2165" s="33">
        <v>376</v>
      </c>
      <c r="D2165" s="34">
        <f t="shared" si="208"/>
        <v>286388.99730063643</v>
      </c>
      <c r="E2165" s="34">
        <v>40007470271.271202</v>
      </c>
      <c r="F2165" s="3">
        <f>VLOOKUP(A2165,ERCOT_345kv_West_ATC!A:B,2)</f>
        <v>37.65</v>
      </c>
      <c r="G2165" s="3">
        <f>VLOOKUP(A2165,ERCOT_345kv_West_ATC!G:H,2)</f>
        <v>3.6539999999999999</v>
      </c>
      <c r="I2165" s="5">
        <f t="shared" si="209"/>
        <v>6</v>
      </c>
      <c r="J2165" s="4">
        <f t="shared" si="210"/>
        <v>144</v>
      </c>
      <c r="K2165" s="4">
        <f t="shared" si="206"/>
        <v>3600</v>
      </c>
      <c r="L2165" s="6">
        <f t="shared" si="207"/>
        <v>1353600</v>
      </c>
      <c r="N2165" s="22">
        <f t="shared" si="211"/>
        <v>4.7264385599948886</v>
      </c>
      <c r="O2165" s="14">
        <f t="shared" si="212"/>
        <v>1257031.531913534</v>
      </c>
      <c r="Q2165" s="22"/>
      <c r="V2165" s="16"/>
      <c r="W2165" s="16"/>
      <c r="X2165" s="16"/>
      <c r="Z2165" s="15"/>
      <c r="AA2165" s="16"/>
      <c r="AB2165" s="3"/>
      <c r="AC2165" s="69"/>
      <c r="AD2165" s="3"/>
      <c r="AF2165" s="29"/>
      <c r="AG2165" s="30"/>
      <c r="AH2165" s="29"/>
      <c r="AI2165" s="29"/>
      <c r="AJ2165" s="31"/>
      <c r="AK2165" s="29"/>
      <c r="AL2165" s="30"/>
    </row>
    <row r="2166" spans="1:38">
      <c r="A2166" s="32">
        <v>41979</v>
      </c>
      <c r="B2166" s="9">
        <v>25</v>
      </c>
      <c r="C2166" s="33">
        <v>375.01795149999998</v>
      </c>
      <c r="D2166" s="34">
        <f t="shared" si="208"/>
        <v>286388.99730063643</v>
      </c>
      <c r="E2166" s="34">
        <v>40007470271.271202</v>
      </c>
      <c r="F2166" s="3">
        <f>VLOOKUP(A2166,ERCOT_345kv_West_ATC!A:B,2)</f>
        <v>37.65</v>
      </c>
      <c r="G2166" s="3">
        <f>VLOOKUP(A2166,ERCOT_345kv_West_ATC!G:H,2)</f>
        <v>3.6539999999999999</v>
      </c>
      <c r="I2166" s="5">
        <f t="shared" si="209"/>
        <v>6</v>
      </c>
      <c r="J2166" s="4">
        <f t="shared" si="210"/>
        <v>144</v>
      </c>
      <c r="K2166" s="4">
        <f t="shared" si="206"/>
        <v>3600</v>
      </c>
      <c r="L2166" s="6">
        <f t="shared" si="207"/>
        <v>1350064.6254</v>
      </c>
      <c r="N2166" s="22">
        <f t="shared" si="211"/>
        <v>4.7140939006912044</v>
      </c>
      <c r="O2166" s="14">
        <f t="shared" si="212"/>
        <v>1257031.531913534</v>
      </c>
      <c r="Q2166" s="22"/>
      <c r="V2166" s="16"/>
      <c r="W2166" s="16"/>
      <c r="X2166" s="16"/>
      <c r="Z2166" s="15"/>
      <c r="AA2166" s="16"/>
      <c r="AB2166" s="3"/>
      <c r="AC2166" s="69"/>
      <c r="AD2166" s="3"/>
      <c r="AF2166" s="29"/>
      <c r="AG2166" s="30"/>
      <c r="AH2166" s="29"/>
      <c r="AI2166" s="29"/>
      <c r="AJ2166" s="31"/>
      <c r="AK2166" s="29"/>
      <c r="AL2166" s="30"/>
    </row>
    <row r="2167" spans="1:38">
      <c r="A2167" s="32">
        <v>41980</v>
      </c>
      <c r="B2167" s="9">
        <v>25</v>
      </c>
      <c r="C2167" s="33">
        <v>377.14578299999999</v>
      </c>
      <c r="D2167" s="34">
        <f t="shared" si="208"/>
        <v>286388.99730063643</v>
      </c>
      <c r="E2167" s="34">
        <v>40007470271.271202</v>
      </c>
      <c r="F2167" s="3">
        <f>VLOOKUP(A2167,ERCOT_345kv_West_ATC!A:B,2)</f>
        <v>37.65</v>
      </c>
      <c r="G2167" s="3">
        <f>VLOOKUP(A2167,ERCOT_345kv_West_ATC!G:H,2)</f>
        <v>3.6539999999999999</v>
      </c>
      <c r="I2167" s="5">
        <f t="shared" si="209"/>
        <v>6</v>
      </c>
      <c r="J2167" s="4">
        <f t="shared" si="210"/>
        <v>144</v>
      </c>
      <c r="K2167" s="4">
        <f t="shared" si="206"/>
        <v>3600</v>
      </c>
      <c r="L2167" s="6">
        <f t="shared" si="207"/>
        <v>1357724.8188</v>
      </c>
      <c r="N2167" s="22">
        <f t="shared" si="211"/>
        <v>4.740841413592193</v>
      </c>
      <c r="O2167" s="14">
        <f t="shared" si="212"/>
        <v>1257031.531913534</v>
      </c>
      <c r="Q2167" s="22"/>
      <c r="V2167" s="16"/>
      <c r="W2167" s="16"/>
      <c r="X2167" s="16"/>
      <c r="Z2167" s="15"/>
      <c r="AA2167" s="16"/>
      <c r="AB2167" s="3"/>
      <c r="AC2167" s="69"/>
      <c r="AD2167" s="3"/>
      <c r="AF2167" s="29"/>
      <c r="AG2167" s="30"/>
      <c r="AH2167" s="29"/>
      <c r="AI2167" s="29"/>
      <c r="AJ2167" s="31"/>
      <c r="AK2167" s="29"/>
      <c r="AL2167" s="30"/>
    </row>
    <row r="2168" spans="1:38">
      <c r="A2168" s="32">
        <v>41981</v>
      </c>
      <c r="B2168" s="9">
        <v>25</v>
      </c>
      <c r="C2168" s="33">
        <v>361.63426220000002</v>
      </c>
      <c r="D2168" s="34">
        <f t="shared" si="208"/>
        <v>286388.99730063643</v>
      </c>
      <c r="E2168" s="34">
        <v>40007470271.271202</v>
      </c>
      <c r="F2168" s="3">
        <f>VLOOKUP(A2168,ERCOT_345kv_West_ATC!A:B,2)</f>
        <v>37.4</v>
      </c>
      <c r="G2168" s="3">
        <f>VLOOKUP(A2168,ERCOT_345kv_West_ATC!G:H,2)</f>
        <v>3.52</v>
      </c>
      <c r="I2168" s="5">
        <f t="shared" si="209"/>
        <v>6</v>
      </c>
      <c r="J2168" s="4">
        <f t="shared" si="210"/>
        <v>144</v>
      </c>
      <c r="K2168" s="4">
        <f t="shared" si="206"/>
        <v>3600</v>
      </c>
      <c r="L2168" s="6">
        <f t="shared" si="207"/>
        <v>1301883.3439200001</v>
      </c>
      <c r="N2168" s="22">
        <f t="shared" si="211"/>
        <v>4.5458567060568669</v>
      </c>
      <c r="O2168" s="14">
        <f t="shared" si="212"/>
        <v>1257031.531913534</v>
      </c>
      <c r="Q2168" s="22"/>
      <c r="V2168" s="16"/>
      <c r="W2168" s="16"/>
      <c r="X2168" s="16"/>
      <c r="Z2168" s="15"/>
      <c r="AA2168" s="16"/>
      <c r="AB2168" s="3"/>
      <c r="AC2168" s="69"/>
      <c r="AD2168" s="3"/>
      <c r="AF2168" s="29"/>
      <c r="AG2168" s="30"/>
      <c r="AH2168" s="29"/>
      <c r="AI2168" s="29"/>
      <c r="AJ2168" s="31"/>
      <c r="AK2168" s="29"/>
      <c r="AL2168" s="30"/>
    </row>
    <row r="2169" spans="1:38">
      <c r="A2169" s="32">
        <v>41982</v>
      </c>
      <c r="B2169" s="9">
        <v>25</v>
      </c>
      <c r="C2169" s="33">
        <v>351.90854789999997</v>
      </c>
      <c r="D2169" s="34">
        <f t="shared" si="208"/>
        <v>286388.99730063643</v>
      </c>
      <c r="E2169" s="34">
        <v>40007470271.271202</v>
      </c>
      <c r="F2169" s="3">
        <f>VLOOKUP(A2169,ERCOT_345kv_West_ATC!A:B,2)</f>
        <v>37.549999999999997</v>
      </c>
      <c r="G2169" s="3">
        <f>VLOOKUP(A2169,ERCOT_345kv_West_ATC!G:H,2)</f>
        <v>3.5670000000000002</v>
      </c>
      <c r="I2169" s="5">
        <f t="shared" si="209"/>
        <v>6</v>
      </c>
      <c r="J2169" s="4">
        <f t="shared" si="210"/>
        <v>144</v>
      </c>
      <c r="K2169" s="4">
        <f t="shared" si="206"/>
        <v>3600</v>
      </c>
      <c r="L2169" s="6">
        <f t="shared" si="207"/>
        <v>1266870.77244</v>
      </c>
      <c r="N2169" s="22">
        <f t="shared" si="211"/>
        <v>4.4236014106020427</v>
      </c>
      <c r="O2169" s="14">
        <f t="shared" si="212"/>
        <v>1257031.531913534</v>
      </c>
      <c r="Q2169" s="22"/>
      <c r="V2169" s="16"/>
      <c r="W2169" s="16"/>
      <c r="X2169" s="16"/>
      <c r="Z2169" s="15"/>
      <c r="AA2169" s="16"/>
      <c r="AB2169" s="3"/>
      <c r="AC2169" s="69"/>
      <c r="AD2169" s="3"/>
      <c r="AF2169" s="29"/>
      <c r="AG2169" s="30"/>
      <c r="AH2169" s="29"/>
      <c r="AI2169" s="29"/>
      <c r="AJ2169" s="31"/>
      <c r="AK2169" s="29"/>
      <c r="AL2169" s="30"/>
    </row>
    <row r="2170" spans="1:38">
      <c r="A2170" s="32">
        <v>41983</v>
      </c>
      <c r="B2170" s="9">
        <v>25</v>
      </c>
      <c r="C2170" s="33">
        <v>346.959745</v>
      </c>
      <c r="D2170" s="34">
        <f t="shared" si="208"/>
        <v>286388.99730063643</v>
      </c>
      <c r="E2170" s="34">
        <v>40007470271.271202</v>
      </c>
      <c r="F2170" s="3">
        <f>VLOOKUP(A2170,ERCOT_345kv_West_ATC!A:B,2)</f>
        <v>37.700000000000003</v>
      </c>
      <c r="G2170" s="3">
        <f>VLOOKUP(A2170,ERCOT_345kv_West_ATC!G:H,2)</f>
        <v>3.6080000000000001</v>
      </c>
      <c r="I2170" s="5">
        <f t="shared" si="209"/>
        <v>6</v>
      </c>
      <c r="J2170" s="4">
        <f t="shared" si="210"/>
        <v>144</v>
      </c>
      <c r="K2170" s="4">
        <f t="shared" ref="K2170:K2233" si="213">J2170*B2170</f>
        <v>3600</v>
      </c>
      <c r="L2170" s="6">
        <f t="shared" ref="L2170:L2233" si="214">K2170*C2170</f>
        <v>1249055.0819999999</v>
      </c>
      <c r="N2170" s="22">
        <f t="shared" si="211"/>
        <v>4.3613933976967916</v>
      </c>
      <c r="O2170" s="14">
        <f t="shared" si="212"/>
        <v>1257031.531913534</v>
      </c>
      <c r="Q2170" s="22"/>
      <c r="V2170" s="16"/>
      <c r="W2170" s="16"/>
      <c r="X2170" s="16"/>
      <c r="Z2170" s="15"/>
      <c r="AA2170" s="16"/>
      <c r="AB2170" s="3"/>
      <c r="AC2170" s="69"/>
      <c r="AD2170" s="3"/>
      <c r="AF2170" s="29"/>
      <c r="AG2170" s="30"/>
      <c r="AH2170" s="29"/>
      <c r="AI2170" s="29"/>
      <c r="AJ2170" s="31"/>
      <c r="AK2170" s="29"/>
      <c r="AL2170" s="30"/>
    </row>
    <row r="2171" spans="1:38">
      <c r="A2171" s="32">
        <v>41984</v>
      </c>
      <c r="B2171" s="9">
        <v>25</v>
      </c>
      <c r="C2171" s="33">
        <v>348.92194469999998</v>
      </c>
      <c r="D2171" s="34">
        <f t="shared" si="208"/>
        <v>286388.99730063643</v>
      </c>
      <c r="E2171" s="34">
        <v>40007470271.271202</v>
      </c>
      <c r="F2171" s="3">
        <f>VLOOKUP(A2171,ERCOT_345kv_West_ATC!A:B,2)</f>
        <v>37.4</v>
      </c>
      <c r="G2171" s="3">
        <f>VLOOKUP(A2171,ERCOT_345kv_West_ATC!G:H,2)</f>
        <v>3.5630000000000002</v>
      </c>
      <c r="I2171" s="5">
        <f t="shared" si="209"/>
        <v>6</v>
      </c>
      <c r="J2171" s="4">
        <f t="shared" si="210"/>
        <v>144</v>
      </c>
      <c r="K2171" s="4">
        <f t="shared" si="213"/>
        <v>3600</v>
      </c>
      <c r="L2171" s="6">
        <f t="shared" si="214"/>
        <v>1256119.00092</v>
      </c>
      <c r="N2171" s="22">
        <f t="shared" si="211"/>
        <v>4.3860588666449045</v>
      </c>
      <c r="O2171" s="14">
        <f t="shared" si="212"/>
        <v>1257031.531913534</v>
      </c>
      <c r="Q2171" s="22"/>
      <c r="V2171" s="16"/>
      <c r="W2171" s="16"/>
      <c r="X2171" s="16"/>
      <c r="Z2171" s="15"/>
      <c r="AA2171" s="16"/>
      <c r="AB2171" s="3"/>
      <c r="AC2171" s="69"/>
      <c r="AD2171" s="3"/>
      <c r="AF2171" s="29"/>
      <c r="AG2171" s="30"/>
      <c r="AH2171" s="29"/>
      <c r="AI2171" s="29"/>
      <c r="AJ2171" s="31"/>
      <c r="AK2171" s="29"/>
      <c r="AL2171" s="30"/>
    </row>
    <row r="2172" spans="1:38">
      <c r="A2172" s="32">
        <v>41985</v>
      </c>
      <c r="B2172" s="9">
        <v>25</v>
      </c>
      <c r="C2172" s="33">
        <v>352.86971260000001</v>
      </c>
      <c r="D2172" s="34">
        <f t="shared" si="208"/>
        <v>286388.99730063643</v>
      </c>
      <c r="E2172" s="34">
        <v>40007470271.271202</v>
      </c>
      <c r="F2172" s="3">
        <f>VLOOKUP(A2172,ERCOT_345kv_West_ATC!A:B,2)</f>
        <v>37.700000000000003</v>
      </c>
      <c r="G2172" s="3">
        <f>VLOOKUP(A2172,ERCOT_345kv_West_ATC!G:H,2)</f>
        <v>3.6589999999999998</v>
      </c>
      <c r="I2172" s="5">
        <f t="shared" si="209"/>
        <v>6</v>
      </c>
      <c r="J2172" s="4">
        <f t="shared" si="210"/>
        <v>144</v>
      </c>
      <c r="K2172" s="4">
        <f t="shared" si="213"/>
        <v>3600</v>
      </c>
      <c r="L2172" s="6">
        <f t="shared" si="214"/>
        <v>1270330.96536</v>
      </c>
      <c r="N2172" s="22">
        <f t="shared" si="211"/>
        <v>4.4356835539546653</v>
      </c>
      <c r="O2172" s="14">
        <f t="shared" si="212"/>
        <v>1257031.531913534</v>
      </c>
      <c r="Q2172" s="22"/>
      <c r="V2172" s="16"/>
      <c r="W2172" s="16"/>
      <c r="X2172" s="16"/>
      <c r="Z2172" s="15"/>
      <c r="AA2172" s="16"/>
      <c r="AB2172" s="3"/>
      <c r="AC2172" s="69"/>
      <c r="AD2172" s="3"/>
      <c r="AF2172" s="29"/>
      <c r="AG2172" s="30"/>
      <c r="AH2172" s="29"/>
      <c r="AI2172" s="29"/>
      <c r="AJ2172" s="31"/>
      <c r="AK2172" s="29"/>
      <c r="AL2172" s="30"/>
    </row>
    <row r="2173" spans="1:38">
      <c r="A2173" s="32">
        <v>41986</v>
      </c>
      <c r="B2173" s="9">
        <v>25</v>
      </c>
      <c r="C2173" s="33">
        <v>350.96150729999999</v>
      </c>
      <c r="D2173" s="34">
        <f t="shared" si="208"/>
        <v>286388.99730063643</v>
      </c>
      <c r="E2173" s="34">
        <v>40007470271.271202</v>
      </c>
      <c r="F2173" s="3">
        <f>VLOOKUP(A2173,ERCOT_345kv_West_ATC!A:B,2)</f>
        <v>37.700000000000003</v>
      </c>
      <c r="G2173" s="3">
        <f>VLOOKUP(A2173,ERCOT_345kv_West_ATC!G:H,2)</f>
        <v>3.6589999999999998</v>
      </c>
      <c r="I2173" s="5">
        <f t="shared" si="209"/>
        <v>6</v>
      </c>
      <c r="J2173" s="4">
        <f t="shared" si="210"/>
        <v>144</v>
      </c>
      <c r="K2173" s="4">
        <f t="shared" si="213"/>
        <v>3600</v>
      </c>
      <c r="L2173" s="6">
        <f t="shared" si="214"/>
        <v>1263461.42628</v>
      </c>
      <c r="N2173" s="22">
        <f t="shared" si="211"/>
        <v>4.4116968116400201</v>
      </c>
      <c r="O2173" s="14">
        <f t="shared" si="212"/>
        <v>1257031.531913534</v>
      </c>
      <c r="Q2173" s="22"/>
      <c r="V2173" s="16"/>
      <c r="W2173" s="16"/>
      <c r="X2173" s="16"/>
      <c r="Z2173" s="15"/>
      <c r="AA2173" s="16"/>
      <c r="AB2173" s="3"/>
      <c r="AC2173" s="69"/>
      <c r="AD2173" s="3"/>
      <c r="AF2173" s="29"/>
      <c r="AG2173" s="30"/>
      <c r="AH2173" s="29"/>
      <c r="AI2173" s="29"/>
      <c r="AJ2173" s="31"/>
      <c r="AK2173" s="29"/>
      <c r="AL2173" s="30"/>
    </row>
    <row r="2174" spans="1:38">
      <c r="A2174" s="32">
        <v>41987</v>
      </c>
      <c r="B2174" s="9">
        <v>25</v>
      </c>
      <c r="C2174" s="33">
        <v>357.14190000000002</v>
      </c>
      <c r="D2174" s="34">
        <f t="shared" si="208"/>
        <v>286388.99730063643</v>
      </c>
      <c r="E2174" s="34">
        <v>40007470271.271202</v>
      </c>
      <c r="F2174" s="3">
        <f>VLOOKUP(A2174,ERCOT_345kv_West_ATC!A:B,2)</f>
        <v>37.700000000000003</v>
      </c>
      <c r="G2174" s="3">
        <f>VLOOKUP(A2174,ERCOT_345kv_West_ATC!G:H,2)</f>
        <v>3.6589999999999998</v>
      </c>
      <c r="I2174" s="5">
        <f t="shared" si="209"/>
        <v>6</v>
      </c>
      <c r="J2174" s="4">
        <f t="shared" si="210"/>
        <v>144</v>
      </c>
      <c r="K2174" s="4">
        <f t="shared" si="213"/>
        <v>3600</v>
      </c>
      <c r="L2174" s="6">
        <f t="shared" si="214"/>
        <v>1285710.8400000001</v>
      </c>
      <c r="N2174" s="22">
        <f t="shared" si="211"/>
        <v>4.4893862966751028</v>
      </c>
      <c r="O2174" s="14">
        <f t="shared" si="212"/>
        <v>1257031.531913534</v>
      </c>
      <c r="Q2174" s="22"/>
      <c r="V2174" s="16"/>
      <c r="W2174" s="16"/>
      <c r="X2174" s="16"/>
      <c r="Z2174" s="15"/>
      <c r="AA2174" s="16"/>
      <c r="AB2174" s="3"/>
      <c r="AC2174" s="69"/>
      <c r="AD2174" s="3"/>
      <c r="AF2174" s="29"/>
      <c r="AG2174" s="30"/>
      <c r="AH2174" s="29"/>
      <c r="AI2174" s="29"/>
      <c r="AJ2174" s="31"/>
      <c r="AK2174" s="29"/>
      <c r="AL2174" s="30"/>
    </row>
    <row r="2175" spans="1:38">
      <c r="A2175" s="32">
        <v>41988</v>
      </c>
      <c r="B2175" s="9">
        <v>25</v>
      </c>
      <c r="C2175" s="33">
        <v>348.08186069999999</v>
      </c>
      <c r="D2175" s="34">
        <f t="shared" si="208"/>
        <v>286388.99730063643</v>
      </c>
      <c r="E2175" s="34">
        <v>40007470271.271202</v>
      </c>
      <c r="F2175" s="3">
        <f>VLOOKUP(A2175,ERCOT_345kv_West_ATC!A:B,2)</f>
        <v>37.25</v>
      </c>
      <c r="G2175" s="3">
        <f>VLOOKUP(A2175,ERCOT_345kv_West_ATC!G:H,2)</f>
        <v>3.6030000000000002</v>
      </c>
      <c r="I2175" s="5">
        <f t="shared" si="209"/>
        <v>6</v>
      </c>
      <c r="J2175" s="4">
        <f t="shared" si="210"/>
        <v>144</v>
      </c>
      <c r="K2175" s="4">
        <f t="shared" si="213"/>
        <v>3600</v>
      </c>
      <c r="L2175" s="6">
        <f t="shared" si="214"/>
        <v>1253094.6985199999</v>
      </c>
      <c r="N2175" s="22">
        <f t="shared" si="211"/>
        <v>4.3754987458703436</v>
      </c>
      <c r="O2175" s="14">
        <f t="shared" si="212"/>
        <v>1257031.531913534</v>
      </c>
      <c r="Q2175" s="22"/>
      <c r="V2175" s="16"/>
      <c r="W2175" s="16"/>
      <c r="X2175" s="16"/>
      <c r="Z2175" s="15"/>
      <c r="AA2175" s="16"/>
      <c r="AB2175" s="3"/>
      <c r="AC2175" s="69"/>
      <c r="AD2175" s="3"/>
      <c r="AF2175" s="29"/>
      <c r="AG2175" s="30"/>
      <c r="AH2175" s="29"/>
      <c r="AI2175" s="29"/>
      <c r="AJ2175" s="31"/>
      <c r="AK2175" s="29"/>
      <c r="AL2175" s="30"/>
    </row>
    <row r="2176" spans="1:38">
      <c r="A2176" s="32">
        <v>41989</v>
      </c>
      <c r="B2176" s="9">
        <v>25</v>
      </c>
      <c r="C2176" s="33">
        <v>328.901139</v>
      </c>
      <c r="D2176" s="34">
        <f t="shared" si="208"/>
        <v>286388.99730063643</v>
      </c>
      <c r="E2176" s="34">
        <v>40007470271.271202</v>
      </c>
      <c r="F2176" s="3">
        <f>VLOOKUP(A2176,ERCOT_345kv_West_ATC!A:B,2)</f>
        <v>37.25</v>
      </c>
      <c r="G2176" s="3">
        <f>VLOOKUP(A2176,ERCOT_345kv_West_ATC!G:H,2)</f>
        <v>3.5270000000000001</v>
      </c>
      <c r="I2176" s="5">
        <f t="shared" si="209"/>
        <v>6</v>
      </c>
      <c r="J2176" s="4">
        <f t="shared" si="210"/>
        <v>144</v>
      </c>
      <c r="K2176" s="4">
        <f t="shared" si="213"/>
        <v>3600</v>
      </c>
      <c r="L2176" s="6">
        <f t="shared" si="214"/>
        <v>1184044.1004000001</v>
      </c>
      <c r="N2176" s="22">
        <f t="shared" si="211"/>
        <v>4.1343910260527625</v>
      </c>
      <c r="O2176" s="14">
        <f t="shared" si="212"/>
        <v>1257031.531913534</v>
      </c>
      <c r="Q2176" s="22"/>
      <c r="V2176" s="16"/>
      <c r="W2176" s="16"/>
      <c r="X2176" s="16"/>
      <c r="Z2176" s="15"/>
      <c r="AA2176" s="16"/>
      <c r="AB2176" s="3"/>
      <c r="AC2176" s="69"/>
      <c r="AD2176" s="3"/>
      <c r="AF2176" s="29"/>
      <c r="AG2176" s="30"/>
      <c r="AH2176" s="29"/>
      <c r="AI2176" s="29"/>
      <c r="AJ2176" s="31"/>
      <c r="AK2176" s="29"/>
      <c r="AL2176" s="30"/>
    </row>
    <row r="2177" spans="1:38">
      <c r="A2177" s="32">
        <v>41990</v>
      </c>
      <c r="B2177" s="9">
        <v>25</v>
      </c>
      <c r="C2177" s="33">
        <v>321.59849320000001</v>
      </c>
      <c r="D2177" s="34">
        <f t="shared" si="208"/>
        <v>282453.32296313893</v>
      </c>
      <c r="E2177" s="34">
        <v>39457671307.138702</v>
      </c>
      <c r="F2177" s="3">
        <f>VLOOKUP(A2177,ERCOT_345kv_West_ATC!A:B,2)</f>
        <v>37.6</v>
      </c>
      <c r="G2177" s="3">
        <f>VLOOKUP(A2177,ERCOT_345kv_West_ATC!G:H,2)</f>
        <v>3.5779999999999998</v>
      </c>
      <c r="I2177" s="5">
        <f t="shared" si="209"/>
        <v>6</v>
      </c>
      <c r="J2177" s="4">
        <f t="shared" si="210"/>
        <v>144</v>
      </c>
      <c r="K2177" s="4">
        <f t="shared" si="213"/>
        <v>3600</v>
      </c>
      <c r="L2177" s="6">
        <f t="shared" si="214"/>
        <v>1157754.57552</v>
      </c>
      <c r="N2177" s="22">
        <f t="shared" si="211"/>
        <v>4.0989235438065306</v>
      </c>
      <c r="O2177" s="14">
        <f t="shared" si="212"/>
        <v>1274546.8745891906</v>
      </c>
      <c r="Q2177" s="22"/>
      <c r="V2177" s="16"/>
      <c r="W2177" s="16"/>
      <c r="X2177" s="16"/>
      <c r="Z2177" s="15"/>
      <c r="AA2177" s="16"/>
      <c r="AB2177" s="3"/>
      <c r="AC2177" s="69"/>
      <c r="AD2177" s="3"/>
      <c r="AF2177" s="29"/>
      <c r="AG2177" s="30"/>
      <c r="AH2177" s="29"/>
      <c r="AI2177" s="29"/>
      <c r="AJ2177" s="31"/>
      <c r="AK2177" s="29"/>
      <c r="AL2177" s="30"/>
    </row>
    <row r="2178" spans="1:38">
      <c r="A2178" s="32">
        <v>41991</v>
      </c>
      <c r="B2178" s="9">
        <v>25</v>
      </c>
      <c r="C2178" s="33">
        <v>312.28177590000001</v>
      </c>
      <c r="D2178" s="34">
        <f t="shared" si="208"/>
        <v>282453.32296313893</v>
      </c>
      <c r="E2178" s="34">
        <v>39457671307.138702</v>
      </c>
      <c r="F2178" s="3">
        <f>VLOOKUP(A2178,ERCOT_345kv_West_ATC!A:B,2)</f>
        <v>37.450000000000003</v>
      </c>
      <c r="G2178" s="3">
        <f>VLOOKUP(A2178,ERCOT_345kv_West_ATC!G:H,2)</f>
        <v>3.544</v>
      </c>
      <c r="I2178" s="5">
        <f t="shared" si="209"/>
        <v>6</v>
      </c>
      <c r="J2178" s="4">
        <f t="shared" si="210"/>
        <v>144</v>
      </c>
      <c r="K2178" s="4">
        <f t="shared" si="213"/>
        <v>3600</v>
      </c>
      <c r="L2178" s="6">
        <f t="shared" si="214"/>
        <v>1124214.3932400001</v>
      </c>
      <c r="N2178" s="22">
        <f t="shared" si="211"/>
        <v>3.9801776146450707</v>
      </c>
      <c r="O2178" s="14">
        <f t="shared" si="212"/>
        <v>1274546.8745891906</v>
      </c>
      <c r="Q2178" s="22"/>
      <c r="V2178" s="16"/>
      <c r="W2178" s="16"/>
      <c r="X2178" s="16"/>
      <c r="Z2178" s="15"/>
      <c r="AA2178" s="16"/>
      <c r="AB2178" s="3"/>
      <c r="AC2178" s="69"/>
      <c r="AD2178" s="3"/>
      <c r="AF2178" s="29"/>
      <c r="AG2178" s="30"/>
      <c r="AH2178" s="29"/>
      <c r="AI2178" s="29"/>
      <c r="AJ2178" s="31"/>
      <c r="AK2178" s="29"/>
      <c r="AL2178" s="30"/>
    </row>
    <row r="2179" spans="1:38">
      <c r="A2179" s="32">
        <v>41992</v>
      </c>
      <c r="B2179" s="9">
        <v>25</v>
      </c>
      <c r="C2179" s="33">
        <v>318.54413410000001</v>
      </c>
      <c r="D2179" s="34">
        <f t="shared" si="208"/>
        <v>282453.32296313893</v>
      </c>
      <c r="E2179" s="34">
        <v>39457671307.138702</v>
      </c>
      <c r="F2179" s="3">
        <f>VLOOKUP(A2179,ERCOT_345kv_West_ATC!A:B,2)</f>
        <v>37.1</v>
      </c>
      <c r="G2179" s="3">
        <f>VLOOKUP(A2179,ERCOT_345kv_West_ATC!G:H,2)</f>
        <v>3.4089999999999998</v>
      </c>
      <c r="I2179" s="5">
        <f t="shared" si="209"/>
        <v>6</v>
      </c>
      <c r="J2179" s="4">
        <f t="shared" si="210"/>
        <v>144</v>
      </c>
      <c r="K2179" s="4">
        <f t="shared" si="213"/>
        <v>3600</v>
      </c>
      <c r="L2179" s="6">
        <f t="shared" si="214"/>
        <v>1146758.8827599999</v>
      </c>
      <c r="N2179" s="22">
        <f t="shared" si="211"/>
        <v>4.0599943053587504</v>
      </c>
      <c r="O2179" s="14">
        <f t="shared" si="212"/>
        <v>1274546.8745891906</v>
      </c>
      <c r="Q2179" s="22"/>
      <c r="V2179" s="16"/>
      <c r="W2179" s="16"/>
      <c r="X2179" s="16"/>
      <c r="Z2179" s="15"/>
      <c r="AA2179" s="16"/>
      <c r="AB2179" s="3"/>
      <c r="AC2179" s="69"/>
      <c r="AD2179" s="3"/>
      <c r="AF2179" s="29"/>
      <c r="AG2179" s="30"/>
      <c r="AH2179" s="29"/>
      <c r="AI2179" s="29"/>
      <c r="AJ2179" s="31"/>
      <c r="AK2179" s="29"/>
      <c r="AL2179" s="30"/>
    </row>
    <row r="2180" spans="1:38">
      <c r="A2180" s="32">
        <v>41993</v>
      </c>
      <c r="B2180" s="9">
        <v>25</v>
      </c>
      <c r="C2180" s="33">
        <v>331.49050169999998</v>
      </c>
      <c r="D2180" s="34">
        <f t="shared" si="208"/>
        <v>282453.32296313893</v>
      </c>
      <c r="E2180" s="34">
        <v>39457671307.138702</v>
      </c>
      <c r="F2180" s="3">
        <f>VLOOKUP(A2180,ERCOT_345kv_West_ATC!A:B,2)</f>
        <v>37.1</v>
      </c>
      <c r="G2180" s="3">
        <f>VLOOKUP(A2180,ERCOT_345kv_West_ATC!G:H,2)</f>
        <v>3.4089999999999998</v>
      </c>
      <c r="I2180" s="5">
        <f t="shared" si="209"/>
        <v>6</v>
      </c>
      <c r="J2180" s="4">
        <f t="shared" si="210"/>
        <v>144</v>
      </c>
      <c r="K2180" s="4">
        <f t="shared" si="213"/>
        <v>3600</v>
      </c>
      <c r="L2180" s="6">
        <f t="shared" si="214"/>
        <v>1193365.8061199998</v>
      </c>
      <c r="N2180" s="22">
        <f t="shared" si="211"/>
        <v>4.2250018289773772</v>
      </c>
      <c r="O2180" s="14">
        <f t="shared" si="212"/>
        <v>1274546.8745891906</v>
      </c>
      <c r="Q2180" s="22"/>
      <c r="V2180" s="16"/>
      <c r="W2180" s="16"/>
      <c r="X2180" s="16"/>
      <c r="Z2180" s="15"/>
      <c r="AA2180" s="16"/>
      <c r="AB2180" s="3"/>
      <c r="AC2180" s="69"/>
      <c r="AD2180" s="3"/>
      <c r="AF2180" s="29"/>
      <c r="AG2180" s="30"/>
      <c r="AH2180" s="29"/>
      <c r="AI2180" s="29"/>
      <c r="AJ2180" s="31"/>
      <c r="AK2180" s="29"/>
      <c r="AL2180" s="30"/>
    </row>
    <row r="2181" spans="1:38">
      <c r="A2181" s="32">
        <v>41994</v>
      </c>
      <c r="B2181" s="9">
        <v>25</v>
      </c>
      <c r="C2181" s="33">
        <v>320.55678760000001</v>
      </c>
      <c r="D2181" s="34">
        <f t="shared" si="208"/>
        <v>282453.32296313893</v>
      </c>
      <c r="E2181" s="34">
        <v>39457671307.138702</v>
      </c>
      <c r="F2181" s="3">
        <f>VLOOKUP(A2181,ERCOT_345kv_West_ATC!A:B,2)</f>
        <v>37.1</v>
      </c>
      <c r="G2181" s="3">
        <f>VLOOKUP(A2181,ERCOT_345kv_West_ATC!G:H,2)</f>
        <v>3.4089999999999998</v>
      </c>
      <c r="I2181" s="5">
        <f t="shared" si="209"/>
        <v>6</v>
      </c>
      <c r="J2181" s="4">
        <f t="shared" si="210"/>
        <v>144</v>
      </c>
      <c r="K2181" s="4">
        <f t="shared" si="213"/>
        <v>3600</v>
      </c>
      <c r="L2181" s="6">
        <f t="shared" si="214"/>
        <v>1154004.43536</v>
      </c>
      <c r="N2181" s="22">
        <f t="shared" si="211"/>
        <v>4.0856465176393106</v>
      </c>
      <c r="O2181" s="14">
        <f t="shared" si="212"/>
        <v>1274546.8745891906</v>
      </c>
      <c r="Q2181" s="22"/>
      <c r="V2181" s="16"/>
      <c r="W2181" s="16"/>
      <c r="X2181" s="16"/>
      <c r="Z2181" s="15"/>
      <c r="AA2181" s="16"/>
      <c r="AB2181" s="3"/>
      <c r="AC2181" s="69"/>
      <c r="AD2181" s="3"/>
      <c r="AF2181" s="29"/>
      <c r="AG2181" s="30"/>
      <c r="AH2181" s="29"/>
      <c r="AI2181" s="29"/>
      <c r="AJ2181" s="31"/>
      <c r="AK2181" s="29"/>
      <c r="AL2181" s="30"/>
    </row>
    <row r="2182" spans="1:38">
      <c r="A2182" s="32">
        <v>41995</v>
      </c>
      <c r="B2182" s="9">
        <v>25</v>
      </c>
      <c r="C2182" s="33">
        <v>331.997883</v>
      </c>
      <c r="D2182" s="34">
        <f t="shared" si="208"/>
        <v>282453.32296313893</v>
      </c>
      <c r="E2182" s="34">
        <v>39457671307.138702</v>
      </c>
      <c r="F2182" s="3">
        <f>VLOOKUP(A2182,ERCOT_345kv_West_ATC!A:B,2)</f>
        <v>37.200000000000003</v>
      </c>
      <c r="G2182" s="3">
        <f>VLOOKUP(A2182,ERCOT_345kv_West_ATC!G:H,2)</f>
        <v>3.1989999999999998</v>
      </c>
      <c r="I2182" s="5">
        <f t="shared" si="209"/>
        <v>6</v>
      </c>
      <c r="J2182" s="4">
        <f t="shared" si="210"/>
        <v>144</v>
      </c>
      <c r="K2182" s="4">
        <f t="shared" si="213"/>
        <v>3600</v>
      </c>
      <c r="L2182" s="6">
        <f t="shared" si="214"/>
        <v>1195192.3788000001</v>
      </c>
      <c r="N2182" s="22">
        <f t="shared" si="211"/>
        <v>4.2314686414787781</v>
      </c>
      <c r="O2182" s="14">
        <f t="shared" si="212"/>
        <v>1274546.8745891906</v>
      </c>
      <c r="Q2182" s="22"/>
      <c r="V2182" s="16"/>
      <c r="W2182" s="16"/>
      <c r="X2182" s="16"/>
      <c r="Z2182" s="15"/>
      <c r="AA2182" s="16"/>
      <c r="AB2182" s="3"/>
      <c r="AC2182" s="69"/>
      <c r="AD2182" s="3"/>
      <c r="AF2182" s="29"/>
      <c r="AG2182" s="30"/>
      <c r="AH2182" s="29"/>
      <c r="AI2182" s="29"/>
      <c r="AJ2182" s="31"/>
      <c r="AK2182" s="29"/>
      <c r="AL2182" s="30"/>
    </row>
    <row r="2183" spans="1:38">
      <c r="A2183" s="32">
        <v>41996</v>
      </c>
      <c r="B2183" s="9">
        <v>25</v>
      </c>
      <c r="C2183" s="33">
        <v>336.52217239999999</v>
      </c>
      <c r="D2183" s="34">
        <f t="shared" si="208"/>
        <v>282453.32296313893</v>
      </c>
      <c r="E2183" s="34">
        <v>39457671307.138702</v>
      </c>
      <c r="F2183" s="3">
        <f>VLOOKUP(A2183,ERCOT_345kv_West_ATC!A:B,2)</f>
        <v>37.6</v>
      </c>
      <c r="G2183" s="3">
        <f>VLOOKUP(A2183,ERCOT_345kv_West_ATC!G:H,2)</f>
        <v>3.2349999999999999</v>
      </c>
      <c r="I2183" s="5">
        <f t="shared" si="209"/>
        <v>6</v>
      </c>
      <c r="J2183" s="4">
        <f t="shared" si="210"/>
        <v>144</v>
      </c>
      <c r="K2183" s="4">
        <f t="shared" si="213"/>
        <v>3600</v>
      </c>
      <c r="L2183" s="6">
        <f t="shared" si="214"/>
        <v>1211479.82064</v>
      </c>
      <c r="N2183" s="22">
        <f t="shared" si="211"/>
        <v>4.2891328306238483</v>
      </c>
      <c r="O2183" s="14">
        <f t="shared" si="212"/>
        <v>1274546.8745891906</v>
      </c>
      <c r="Q2183" s="22"/>
      <c r="V2183" s="16"/>
      <c r="W2183" s="16"/>
      <c r="X2183" s="16"/>
      <c r="Z2183" s="15"/>
      <c r="AA2183" s="16"/>
      <c r="AB2183" s="3"/>
      <c r="AC2183" s="69"/>
      <c r="AD2183" s="3"/>
      <c r="AF2183" s="29"/>
      <c r="AG2183" s="30"/>
      <c r="AH2183" s="29"/>
      <c r="AI2183" s="29"/>
      <c r="AJ2183" s="31"/>
      <c r="AK2183" s="29"/>
      <c r="AL2183" s="30"/>
    </row>
    <row r="2184" spans="1:38">
      <c r="A2184" s="32">
        <v>41997</v>
      </c>
      <c r="B2184" s="9">
        <v>25</v>
      </c>
      <c r="C2184" s="33">
        <v>322.52199999999999</v>
      </c>
      <c r="D2184" s="34">
        <f t="shared" si="208"/>
        <v>282453.32296313893</v>
      </c>
      <c r="E2184" s="34">
        <v>39457671307.138702</v>
      </c>
      <c r="F2184" s="3">
        <f>VLOOKUP(A2184,ERCOT_345kv_West_ATC!A:B,2)</f>
        <v>37.200000000000003</v>
      </c>
      <c r="G2184" s="3">
        <f>VLOOKUP(A2184,ERCOT_345kv_West_ATC!G:H,2)</f>
        <v>3.1429999999999998</v>
      </c>
      <c r="I2184" s="5">
        <f t="shared" si="209"/>
        <v>6</v>
      </c>
      <c r="J2184" s="4">
        <f t="shared" si="210"/>
        <v>144</v>
      </c>
      <c r="K2184" s="4">
        <f t="shared" si="213"/>
        <v>3600</v>
      </c>
      <c r="L2184" s="6">
        <f t="shared" si="214"/>
        <v>1161079.2</v>
      </c>
      <c r="N2184" s="22">
        <f t="shared" si="211"/>
        <v>4.1106940708625492</v>
      </c>
      <c r="O2184" s="14">
        <f t="shared" si="212"/>
        <v>1274546.8745891906</v>
      </c>
      <c r="Q2184" s="22"/>
      <c r="V2184" s="16"/>
      <c r="W2184" s="16"/>
      <c r="X2184" s="16"/>
      <c r="Z2184" s="15"/>
      <c r="AA2184" s="16"/>
      <c r="AB2184" s="3"/>
      <c r="AC2184" s="69"/>
      <c r="AD2184" s="3"/>
      <c r="AF2184" s="29"/>
      <c r="AG2184" s="30"/>
      <c r="AH2184" s="29"/>
      <c r="AI2184" s="29"/>
      <c r="AJ2184" s="31"/>
      <c r="AK2184" s="29"/>
      <c r="AL2184" s="30"/>
    </row>
    <row r="2185" spans="1:38">
      <c r="A2185" s="32">
        <v>41998</v>
      </c>
      <c r="B2185" s="9">
        <v>25</v>
      </c>
      <c r="C2185" s="33">
        <v>319.69328100000001</v>
      </c>
      <c r="D2185" s="34">
        <f t="shared" si="208"/>
        <v>282453.32296313893</v>
      </c>
      <c r="E2185" s="34">
        <v>39457671307.138702</v>
      </c>
      <c r="F2185" s="3">
        <f>VLOOKUP(A2185,ERCOT_345kv_West_ATC!A:B,2)</f>
        <v>37.5</v>
      </c>
      <c r="G2185" s="3">
        <f>VLOOKUP(A2185,ERCOT_345kv_West_ATC!G:H,2)</f>
        <v>3.1429999999999998</v>
      </c>
      <c r="I2185" s="5">
        <f t="shared" si="209"/>
        <v>6</v>
      </c>
      <c r="J2185" s="4">
        <f t="shared" si="210"/>
        <v>144</v>
      </c>
      <c r="K2185" s="4">
        <f t="shared" si="213"/>
        <v>3600</v>
      </c>
      <c r="L2185" s="6">
        <f t="shared" si="214"/>
        <v>1150895.8116000001</v>
      </c>
      <c r="N2185" s="22">
        <f t="shared" si="211"/>
        <v>4.0746407212571398</v>
      </c>
      <c r="O2185" s="14">
        <f t="shared" si="212"/>
        <v>1274546.8745891906</v>
      </c>
      <c r="Q2185" s="22"/>
      <c r="V2185" s="16"/>
      <c r="W2185" s="16"/>
      <c r="X2185" s="16"/>
      <c r="Z2185" s="15"/>
      <c r="AA2185" s="16"/>
      <c r="AB2185" s="3"/>
      <c r="AC2185" s="69"/>
      <c r="AD2185" s="3"/>
      <c r="AF2185" s="29"/>
      <c r="AG2185" s="30"/>
      <c r="AH2185" s="29"/>
      <c r="AI2185" s="29"/>
      <c r="AJ2185" s="31"/>
      <c r="AK2185" s="29"/>
      <c r="AL2185" s="30"/>
    </row>
    <row r="2186" spans="1:38">
      <c r="A2186" s="32">
        <v>41999</v>
      </c>
      <c r="B2186" s="9">
        <v>25</v>
      </c>
      <c r="C2186" s="33">
        <v>329.31228119999997</v>
      </c>
      <c r="D2186" s="34">
        <f t="shared" si="208"/>
        <v>282453.32296313893</v>
      </c>
      <c r="E2186" s="34">
        <v>39457671307.138702</v>
      </c>
      <c r="F2186" s="3">
        <f>VLOOKUP(A2186,ERCOT_345kv_West_ATC!A:B,2)</f>
        <v>37.4</v>
      </c>
      <c r="G2186" s="3">
        <f>VLOOKUP(A2186,ERCOT_345kv_West_ATC!G:H,2)</f>
        <v>3.113</v>
      </c>
      <c r="I2186" s="5">
        <f t="shared" si="209"/>
        <v>6</v>
      </c>
      <c r="J2186" s="4">
        <f t="shared" si="210"/>
        <v>144</v>
      </c>
      <c r="K2186" s="4">
        <f t="shared" si="213"/>
        <v>3600</v>
      </c>
      <c r="L2186" s="6">
        <f t="shared" si="214"/>
        <v>1185524.2123199999</v>
      </c>
      <c r="N2186" s="22">
        <f t="shared" si="211"/>
        <v>4.1972393876729663</v>
      </c>
      <c r="O2186" s="14">
        <f t="shared" si="212"/>
        <v>1274546.8745891906</v>
      </c>
      <c r="Q2186" s="22"/>
      <c r="V2186" s="16"/>
      <c r="W2186" s="16"/>
      <c r="X2186" s="16"/>
      <c r="Z2186" s="15"/>
      <c r="AA2186" s="16"/>
      <c r="AB2186" s="3"/>
      <c r="AC2186" s="69"/>
      <c r="AD2186" s="3"/>
      <c r="AF2186" s="29"/>
      <c r="AG2186" s="30"/>
      <c r="AH2186" s="29"/>
      <c r="AI2186" s="29"/>
      <c r="AJ2186" s="31"/>
      <c r="AK2186" s="29"/>
      <c r="AL2186" s="30"/>
    </row>
    <row r="2187" spans="1:38">
      <c r="A2187" s="32">
        <v>42000</v>
      </c>
      <c r="B2187" s="9">
        <v>25</v>
      </c>
      <c r="C2187" s="33">
        <v>316.2093873</v>
      </c>
      <c r="D2187" s="34">
        <f t="shared" si="208"/>
        <v>282453.32296313893</v>
      </c>
      <c r="E2187" s="34">
        <v>39457671307.138702</v>
      </c>
      <c r="F2187" s="3">
        <f>VLOOKUP(A2187,ERCOT_345kv_West_ATC!A:B,2)</f>
        <v>37.4</v>
      </c>
      <c r="G2187" s="3">
        <f>VLOOKUP(A2187,ERCOT_345kv_West_ATC!G:H,2)</f>
        <v>3.113</v>
      </c>
      <c r="I2187" s="5">
        <f t="shared" si="209"/>
        <v>6</v>
      </c>
      <c r="J2187" s="4">
        <f t="shared" si="210"/>
        <v>144</v>
      </c>
      <c r="K2187" s="4">
        <f t="shared" si="213"/>
        <v>3600</v>
      </c>
      <c r="L2187" s="6">
        <f t="shared" si="214"/>
        <v>1138353.79428</v>
      </c>
      <c r="N2187" s="22">
        <f t="shared" si="211"/>
        <v>4.0302368629897796</v>
      </c>
      <c r="O2187" s="14">
        <f t="shared" si="212"/>
        <v>1274546.8745891906</v>
      </c>
      <c r="Q2187" s="22"/>
      <c r="V2187" s="16"/>
      <c r="W2187" s="16"/>
      <c r="X2187" s="16"/>
      <c r="Z2187" s="15"/>
      <c r="AA2187" s="16"/>
      <c r="AB2187" s="3"/>
      <c r="AC2187" s="69"/>
      <c r="AD2187" s="3"/>
      <c r="AF2187" s="29"/>
      <c r="AG2187" s="30"/>
      <c r="AH2187" s="29"/>
      <c r="AI2187" s="29"/>
      <c r="AJ2187" s="31"/>
      <c r="AK2187" s="29"/>
      <c r="AL2187" s="30"/>
    </row>
    <row r="2188" spans="1:38">
      <c r="A2188" s="32">
        <v>42001</v>
      </c>
      <c r="B2188" s="9">
        <v>25</v>
      </c>
      <c r="C2188" s="33">
        <v>317.59399999999999</v>
      </c>
      <c r="D2188" s="34">
        <f t="shared" si="208"/>
        <v>282453.32296313893</v>
      </c>
      <c r="E2188" s="34">
        <v>39457671307.138702</v>
      </c>
      <c r="F2188" s="3">
        <f>VLOOKUP(A2188,ERCOT_345kv_West_ATC!A:B,2)</f>
        <v>37.4</v>
      </c>
      <c r="G2188" s="3">
        <f>VLOOKUP(A2188,ERCOT_345kv_West_ATC!G:H,2)</f>
        <v>3.113</v>
      </c>
      <c r="I2188" s="5">
        <f t="shared" si="209"/>
        <v>6</v>
      </c>
      <c r="J2188" s="4">
        <f t="shared" si="210"/>
        <v>144</v>
      </c>
      <c r="K2188" s="4">
        <f t="shared" si="213"/>
        <v>3600</v>
      </c>
      <c r="L2188" s="6">
        <f t="shared" si="214"/>
        <v>1143338.3999999999</v>
      </c>
      <c r="N2188" s="22">
        <f t="shared" si="211"/>
        <v>4.0478844008827943</v>
      </c>
      <c r="O2188" s="14">
        <f t="shared" si="212"/>
        <v>1274546.8745891906</v>
      </c>
      <c r="Q2188" s="22"/>
      <c r="V2188" s="16"/>
      <c r="W2188" s="16"/>
      <c r="X2188" s="16"/>
      <c r="Z2188" s="15"/>
      <c r="AA2188" s="16"/>
      <c r="AB2188" s="3"/>
      <c r="AC2188" s="69"/>
      <c r="AD2188" s="3"/>
      <c r="AF2188" s="29"/>
      <c r="AG2188" s="30"/>
      <c r="AH2188" s="29"/>
      <c r="AI2188" s="29"/>
      <c r="AJ2188" s="31"/>
      <c r="AK2188" s="29"/>
      <c r="AL2188" s="30"/>
    </row>
    <row r="2189" spans="1:38">
      <c r="A2189" s="32">
        <v>42002</v>
      </c>
      <c r="B2189" s="9">
        <v>25</v>
      </c>
      <c r="C2189" s="33">
        <v>312.45850039999999</v>
      </c>
      <c r="D2189" s="34">
        <f t="shared" si="208"/>
        <v>282453.32296313893</v>
      </c>
      <c r="E2189" s="34">
        <v>39457671307.138702</v>
      </c>
      <c r="F2189" s="3">
        <f>VLOOKUP(A2189,ERCOT_345kv_West_ATC!A:B,2)</f>
        <v>37.799999999999997</v>
      </c>
      <c r="G2189" s="3">
        <f>VLOOKUP(A2189,ERCOT_345kv_West_ATC!G:H,2)</f>
        <v>3.234</v>
      </c>
      <c r="I2189" s="5">
        <f t="shared" si="209"/>
        <v>6</v>
      </c>
      <c r="J2189" s="4">
        <f t="shared" si="210"/>
        <v>144</v>
      </c>
      <c r="K2189" s="4">
        <f t="shared" si="213"/>
        <v>3600</v>
      </c>
      <c r="L2189" s="6">
        <f t="shared" si="214"/>
        <v>1124850.6014399999</v>
      </c>
      <c r="N2189" s="22">
        <f t="shared" si="211"/>
        <v>3.9824300512364532</v>
      </c>
      <c r="O2189" s="14">
        <f t="shared" si="212"/>
        <v>1274546.8745891906</v>
      </c>
      <c r="Q2189" s="22"/>
      <c r="V2189" s="16"/>
      <c r="W2189" s="16"/>
      <c r="X2189" s="16"/>
      <c r="Z2189" s="15"/>
      <c r="AA2189" s="16"/>
      <c r="AB2189" s="3"/>
      <c r="AC2189" s="69"/>
      <c r="AD2189" s="3"/>
      <c r="AF2189" s="29"/>
      <c r="AG2189" s="30"/>
      <c r="AH2189" s="29"/>
      <c r="AI2189" s="29"/>
      <c r="AJ2189" s="31"/>
      <c r="AK2189" s="29"/>
      <c r="AL2189" s="30"/>
    </row>
    <row r="2190" spans="1:38">
      <c r="A2190" s="32">
        <v>42003</v>
      </c>
      <c r="B2190" s="9">
        <v>25</v>
      </c>
      <c r="C2190" s="33">
        <v>311.4300202</v>
      </c>
      <c r="D2190" s="34">
        <f t="shared" si="208"/>
        <v>290923.72693445388</v>
      </c>
      <c r="E2190" s="34">
        <v>40640955016.576401</v>
      </c>
      <c r="F2190" s="3">
        <f>VLOOKUP(A2190,ERCOT_345kv_West_ATC!A:B,2)</f>
        <v>37.4</v>
      </c>
      <c r="G2190" s="3">
        <f>VLOOKUP(A2190,ERCOT_345kv_West_ATC!G:H,2)</f>
        <v>3.5550000000000002</v>
      </c>
      <c r="I2190" s="5">
        <f t="shared" si="209"/>
        <v>6</v>
      </c>
      <c r="J2190" s="4">
        <f t="shared" si="210"/>
        <v>144</v>
      </c>
      <c r="K2190" s="4">
        <f t="shared" si="213"/>
        <v>3600</v>
      </c>
      <c r="L2190" s="6">
        <f t="shared" si="214"/>
        <v>1121148.0727200001</v>
      </c>
      <c r="N2190" s="22">
        <f t="shared" si="211"/>
        <v>3.8537526125278827</v>
      </c>
      <c r="O2190" s="14">
        <f t="shared" si="212"/>
        <v>1237437.7428524736</v>
      </c>
      <c r="Q2190" s="22"/>
      <c r="V2190" s="16"/>
      <c r="W2190" s="16"/>
      <c r="X2190" s="16"/>
      <c r="Z2190" s="15"/>
      <c r="AA2190" s="16"/>
      <c r="AB2190" s="3"/>
      <c r="AC2190" s="69"/>
      <c r="AD2190" s="3"/>
      <c r="AF2190" s="29"/>
      <c r="AG2190" s="30"/>
      <c r="AH2190" s="29"/>
      <c r="AI2190" s="29"/>
      <c r="AJ2190" s="31"/>
      <c r="AK2190" s="29"/>
      <c r="AL2190" s="30"/>
    </row>
    <row r="2191" spans="1:38">
      <c r="A2191" s="32">
        <v>42004</v>
      </c>
      <c r="B2191" s="9">
        <v>25</v>
      </c>
      <c r="C2191" s="33">
        <v>320.99271210000001</v>
      </c>
      <c r="D2191" s="34">
        <f t="shared" si="208"/>
        <v>290923.72693445388</v>
      </c>
      <c r="E2191" s="34">
        <v>40640955016.576401</v>
      </c>
      <c r="F2191" s="3">
        <f>VLOOKUP(A2191,ERCOT_345kv_West_ATC!A:B,2)</f>
        <v>37.15</v>
      </c>
      <c r="G2191" s="3">
        <f>VLOOKUP(A2191,ERCOT_345kv_West_ATC!G:H,2)</f>
        <v>3.4609999999999999</v>
      </c>
      <c r="I2191" s="5">
        <f t="shared" si="209"/>
        <v>6</v>
      </c>
      <c r="J2191" s="4">
        <f t="shared" si="210"/>
        <v>144</v>
      </c>
      <c r="K2191" s="4">
        <f t="shared" si="213"/>
        <v>3600</v>
      </c>
      <c r="L2191" s="6">
        <f t="shared" si="214"/>
        <v>1155573.7635600001</v>
      </c>
      <c r="N2191" s="22">
        <f t="shared" si="211"/>
        <v>3.9720849713311792</v>
      </c>
      <c r="O2191" s="14">
        <f t="shared" si="212"/>
        <v>1237437.7428524736</v>
      </c>
      <c r="Q2191" s="22"/>
      <c r="V2191" s="16"/>
      <c r="W2191" s="16"/>
      <c r="X2191" s="16"/>
      <c r="Z2191" s="15"/>
      <c r="AA2191" s="16"/>
      <c r="AB2191" s="3"/>
      <c r="AC2191" s="69"/>
      <c r="AD2191" s="3"/>
      <c r="AF2191" s="29"/>
      <c r="AG2191" s="30"/>
      <c r="AH2191" s="29"/>
      <c r="AI2191" s="29"/>
      <c r="AJ2191" s="31"/>
      <c r="AK2191" s="29"/>
      <c r="AL2191" s="30"/>
    </row>
    <row r="2192" spans="1:38">
      <c r="A2192" s="32">
        <v>42005</v>
      </c>
      <c r="B2192" s="9">
        <v>25</v>
      </c>
      <c r="C2192" s="33">
        <v>314.02545629999997</v>
      </c>
      <c r="D2192" s="34">
        <f t="shared" si="208"/>
        <v>290923.72693445388</v>
      </c>
      <c r="E2192" s="34">
        <v>40640955016.576401</v>
      </c>
      <c r="F2192" s="3">
        <f>VLOOKUP(A2192,ERCOT_345kv_West_ATC!A:B,2)</f>
        <v>32.75</v>
      </c>
      <c r="G2192" s="3">
        <f>VLOOKUP(A2192,ERCOT_345kv_West_ATC!G:H,2)</f>
        <v>3.4609999999999999</v>
      </c>
      <c r="I2192" s="5">
        <f t="shared" si="209"/>
        <v>6</v>
      </c>
      <c r="J2192" s="4">
        <f t="shared" si="210"/>
        <v>144</v>
      </c>
      <c r="K2192" s="4">
        <f t="shared" si="213"/>
        <v>3600</v>
      </c>
      <c r="L2192" s="6">
        <f t="shared" si="214"/>
        <v>1130491.6426799998</v>
      </c>
      <c r="N2192" s="22">
        <f t="shared" si="211"/>
        <v>3.8858695184209004</v>
      </c>
      <c r="O2192" s="14">
        <f t="shared" si="212"/>
        <v>1237437.7428524736</v>
      </c>
      <c r="Q2192" s="22"/>
      <c r="V2192" s="16"/>
      <c r="W2192" s="16"/>
      <c r="X2192" s="16"/>
      <c r="Z2192" s="15"/>
      <c r="AA2192" s="16"/>
      <c r="AB2192" s="3"/>
      <c r="AC2192" s="69"/>
      <c r="AD2192" s="3"/>
      <c r="AF2192" s="29"/>
      <c r="AG2192" s="30"/>
      <c r="AH2192" s="29"/>
      <c r="AI2192" s="29"/>
      <c r="AJ2192" s="31"/>
      <c r="AK2192" s="29"/>
      <c r="AL2192" s="30"/>
    </row>
    <row r="2193" spans="1:38">
      <c r="A2193" s="32">
        <v>42006</v>
      </c>
      <c r="B2193" s="9">
        <v>25</v>
      </c>
      <c r="C2193" s="33">
        <v>315.687161</v>
      </c>
      <c r="D2193" s="34">
        <f t="shared" si="208"/>
        <v>290923.72693445388</v>
      </c>
      <c r="E2193" s="34">
        <v>40640955016.576401</v>
      </c>
      <c r="F2193" s="3">
        <f>VLOOKUP(A2193,ERCOT_345kv_West_ATC!A:B,2)</f>
        <v>34</v>
      </c>
      <c r="G2193" s="3">
        <f>VLOOKUP(A2193,ERCOT_345kv_West_ATC!G:H,2)</f>
        <v>3.4729999999999999</v>
      </c>
      <c r="I2193" s="5">
        <f t="shared" si="209"/>
        <v>6</v>
      </c>
      <c r="J2193" s="4">
        <f t="shared" si="210"/>
        <v>144</v>
      </c>
      <c r="K2193" s="4">
        <f t="shared" si="213"/>
        <v>3600</v>
      </c>
      <c r="L2193" s="6">
        <f t="shared" si="214"/>
        <v>1136473.7796</v>
      </c>
      <c r="N2193" s="22">
        <f t="shared" si="211"/>
        <v>3.9064320795534546</v>
      </c>
      <c r="O2193" s="14">
        <f t="shared" si="212"/>
        <v>1237437.7428524736</v>
      </c>
      <c r="Q2193" s="22"/>
      <c r="V2193" s="16"/>
      <c r="W2193" s="16"/>
      <c r="X2193" s="16"/>
      <c r="Z2193" s="15"/>
      <c r="AA2193" s="16"/>
      <c r="AB2193" s="3"/>
      <c r="AC2193" s="69"/>
      <c r="AD2193" s="3"/>
      <c r="AF2193" s="29"/>
      <c r="AG2193" s="30"/>
      <c r="AH2193" s="29"/>
      <c r="AI2193" s="29"/>
      <c r="AJ2193" s="31"/>
      <c r="AK2193" s="29"/>
      <c r="AL2193" s="30"/>
    </row>
    <row r="2194" spans="1:38">
      <c r="A2194" s="32">
        <v>42007</v>
      </c>
      <c r="B2194" s="9">
        <v>25</v>
      </c>
      <c r="C2194" s="33">
        <v>283.00653519999997</v>
      </c>
      <c r="D2194" s="34">
        <f t="shared" si="208"/>
        <v>290923.72693445388</v>
      </c>
      <c r="E2194" s="34">
        <v>40640955016.576401</v>
      </c>
      <c r="F2194" s="3">
        <f>VLOOKUP(A2194,ERCOT_345kv_West_ATC!A:B,2)</f>
        <v>34</v>
      </c>
      <c r="G2194" s="3">
        <f>VLOOKUP(A2194,ERCOT_345kv_West_ATC!G:H,2)</f>
        <v>3.4729999999999999</v>
      </c>
      <c r="I2194" s="5">
        <f t="shared" si="209"/>
        <v>6</v>
      </c>
      <c r="J2194" s="4">
        <f t="shared" si="210"/>
        <v>144</v>
      </c>
      <c r="K2194" s="4">
        <f t="shared" si="213"/>
        <v>3600</v>
      </c>
      <c r="L2194" s="6">
        <f t="shared" si="214"/>
        <v>1018823.5267199998</v>
      </c>
      <c r="N2194" s="22">
        <f t="shared" si="211"/>
        <v>3.5020296813038709</v>
      </c>
      <c r="O2194" s="14">
        <f t="shared" si="212"/>
        <v>1237437.7428524736</v>
      </c>
      <c r="Q2194" s="22"/>
      <c r="V2194" s="16"/>
      <c r="W2194" s="16"/>
      <c r="X2194" s="16"/>
      <c r="Z2194" s="15"/>
      <c r="AA2194" s="16"/>
      <c r="AB2194" s="3"/>
      <c r="AC2194" s="69"/>
      <c r="AD2194" s="3"/>
      <c r="AF2194" s="29"/>
      <c r="AG2194" s="30"/>
      <c r="AH2194" s="29"/>
      <c r="AI2194" s="29"/>
      <c r="AJ2194" s="31"/>
      <c r="AK2194" s="29"/>
      <c r="AL2194" s="30"/>
    </row>
    <row r="2195" spans="1:38">
      <c r="A2195" s="32">
        <v>42008</v>
      </c>
      <c r="B2195" s="9">
        <v>25</v>
      </c>
      <c r="C2195" s="33">
        <v>263.80788250000001</v>
      </c>
      <c r="D2195" s="34">
        <f t="shared" si="208"/>
        <v>290923.72693445388</v>
      </c>
      <c r="E2195" s="34">
        <v>40640955016.576401</v>
      </c>
      <c r="F2195" s="3">
        <f>VLOOKUP(A2195,ERCOT_345kv_West_ATC!A:B,2)</f>
        <v>34</v>
      </c>
      <c r="G2195" s="3">
        <f>VLOOKUP(A2195,ERCOT_345kv_West_ATC!G:H,2)</f>
        <v>3.4729999999999999</v>
      </c>
      <c r="I2195" s="5">
        <f t="shared" si="209"/>
        <v>6</v>
      </c>
      <c r="J2195" s="4">
        <f t="shared" si="210"/>
        <v>144</v>
      </c>
      <c r="K2195" s="4">
        <f t="shared" si="213"/>
        <v>3600</v>
      </c>
      <c r="L2195" s="6">
        <f t="shared" si="214"/>
        <v>949708.37699999998</v>
      </c>
      <c r="N2195" s="22">
        <f t="shared" si="211"/>
        <v>3.2644583066749058</v>
      </c>
      <c r="O2195" s="14">
        <f t="shared" si="212"/>
        <v>1237437.7428524736</v>
      </c>
      <c r="Q2195" s="22"/>
      <c r="V2195" s="16"/>
      <c r="W2195" s="16"/>
      <c r="X2195" s="16"/>
      <c r="Z2195" s="15"/>
      <c r="AA2195" s="16"/>
      <c r="AB2195" s="3"/>
      <c r="AC2195" s="69"/>
      <c r="AD2195" s="3"/>
      <c r="AF2195" s="29"/>
      <c r="AG2195" s="30"/>
      <c r="AH2195" s="29"/>
      <c r="AI2195" s="29"/>
      <c r="AJ2195" s="31"/>
      <c r="AK2195" s="29"/>
      <c r="AL2195" s="30"/>
    </row>
    <row r="2196" spans="1:38">
      <c r="A2196" s="32">
        <v>42009</v>
      </c>
      <c r="B2196" s="9">
        <v>25</v>
      </c>
      <c r="C2196" s="33">
        <v>276.8</v>
      </c>
      <c r="D2196" s="34">
        <f t="shared" si="208"/>
        <v>290923.72693445388</v>
      </c>
      <c r="E2196" s="34">
        <v>40640955016.576401</v>
      </c>
      <c r="F2196" s="3">
        <f>VLOOKUP(A2196,ERCOT_345kv_West_ATC!A:B,2)</f>
        <v>32.65</v>
      </c>
      <c r="G2196" s="3">
        <f>VLOOKUP(A2196,ERCOT_345kv_West_ATC!G:H,2)</f>
        <v>3.3879999999999999</v>
      </c>
      <c r="I2196" s="5">
        <f t="shared" si="209"/>
        <v>6</v>
      </c>
      <c r="J2196" s="4">
        <f t="shared" si="210"/>
        <v>144</v>
      </c>
      <c r="K2196" s="4">
        <f t="shared" si="213"/>
        <v>3600</v>
      </c>
      <c r="L2196" s="6">
        <f t="shared" si="214"/>
        <v>996480</v>
      </c>
      <c r="N2196" s="22">
        <f t="shared" si="211"/>
        <v>3.4252276722156472</v>
      </c>
      <c r="O2196" s="14">
        <f t="shared" si="212"/>
        <v>1237437.7428524736</v>
      </c>
      <c r="Q2196" s="22"/>
      <c r="V2196" s="16"/>
      <c r="W2196" s="16"/>
      <c r="X2196" s="16"/>
      <c r="Z2196" s="15"/>
      <c r="AA2196" s="16"/>
      <c r="AB2196" s="3"/>
      <c r="AC2196" s="69"/>
      <c r="AD2196" s="3"/>
      <c r="AF2196" s="29"/>
      <c r="AG2196" s="30"/>
      <c r="AH2196" s="29"/>
      <c r="AI2196" s="29"/>
      <c r="AJ2196" s="31"/>
      <c r="AK2196" s="29"/>
      <c r="AL2196" s="30"/>
    </row>
    <row r="2197" spans="1:38">
      <c r="A2197" s="32">
        <v>42010</v>
      </c>
      <c r="B2197" s="9">
        <v>25</v>
      </c>
      <c r="C2197" s="33">
        <v>276.8</v>
      </c>
      <c r="D2197" s="34">
        <f t="shared" si="208"/>
        <v>290923.72693445388</v>
      </c>
      <c r="E2197" s="34">
        <v>40640955016.576401</v>
      </c>
      <c r="F2197" s="3">
        <f>VLOOKUP(A2197,ERCOT_345kv_West_ATC!A:B,2)</f>
        <v>32.85</v>
      </c>
      <c r="G2197" s="3">
        <f>VLOOKUP(A2197,ERCOT_345kv_West_ATC!G:H,2)</f>
        <v>3.3820000000000001</v>
      </c>
      <c r="I2197" s="5">
        <f t="shared" si="209"/>
        <v>6</v>
      </c>
      <c r="J2197" s="4">
        <f t="shared" si="210"/>
        <v>144</v>
      </c>
      <c r="K2197" s="4">
        <f t="shared" si="213"/>
        <v>3600</v>
      </c>
      <c r="L2197" s="6">
        <f t="shared" si="214"/>
        <v>996480</v>
      </c>
      <c r="N2197" s="22">
        <f t="shared" si="211"/>
        <v>3.4252276722156472</v>
      </c>
      <c r="O2197" s="14">
        <f t="shared" si="212"/>
        <v>1237437.7428524736</v>
      </c>
      <c r="Q2197" s="22"/>
      <c r="V2197" s="16"/>
      <c r="W2197" s="16"/>
      <c r="X2197" s="16"/>
      <c r="Z2197" s="15"/>
      <c r="AA2197" s="16"/>
      <c r="AB2197" s="3"/>
      <c r="AC2197" s="69"/>
      <c r="AD2197" s="3"/>
      <c r="AF2197" s="29"/>
      <c r="AG2197" s="30"/>
      <c r="AH2197" s="29"/>
      <c r="AI2197" s="29"/>
      <c r="AJ2197" s="31"/>
      <c r="AK2197" s="29"/>
      <c r="AL2197" s="30"/>
    </row>
    <row r="2198" spans="1:38">
      <c r="A2198" s="32">
        <v>42011</v>
      </c>
      <c r="B2198" s="9">
        <v>25</v>
      </c>
      <c r="C2198" s="33">
        <v>276.8</v>
      </c>
      <c r="D2198" s="34">
        <f t="shared" si="208"/>
        <v>290923.72693445388</v>
      </c>
      <c r="E2198" s="34">
        <v>40640955016.576401</v>
      </c>
      <c r="F2198" s="3">
        <f>VLOOKUP(A2198,ERCOT_345kv_West_ATC!A:B,2)</f>
        <v>32.9</v>
      </c>
      <c r="G2198" s="3">
        <f>VLOOKUP(A2198,ERCOT_345kv_West_ATC!G:H,2)</f>
        <v>3.3490000000000002</v>
      </c>
      <c r="I2198" s="5">
        <f t="shared" si="209"/>
        <v>6</v>
      </c>
      <c r="J2198" s="4">
        <f t="shared" si="210"/>
        <v>144</v>
      </c>
      <c r="K2198" s="4">
        <f t="shared" si="213"/>
        <v>3600</v>
      </c>
      <c r="L2198" s="6">
        <f t="shared" si="214"/>
        <v>996480</v>
      </c>
      <c r="N2198" s="22">
        <f t="shared" si="211"/>
        <v>3.4252276722156472</v>
      </c>
      <c r="O2198" s="14">
        <f t="shared" si="212"/>
        <v>1237437.7428524736</v>
      </c>
      <c r="Q2198" s="22"/>
      <c r="V2198" s="16"/>
      <c r="W2198" s="16"/>
      <c r="X2198" s="16"/>
      <c r="Z2198" s="15"/>
      <c r="AA2198" s="16"/>
      <c r="AB2198" s="3"/>
      <c r="AC2198" s="69"/>
      <c r="AD2198" s="3"/>
      <c r="AF2198" s="29"/>
      <c r="AG2198" s="30"/>
      <c r="AH2198" s="29"/>
      <c r="AI2198" s="29"/>
      <c r="AJ2198" s="31"/>
      <c r="AK2198" s="29"/>
      <c r="AL2198" s="30"/>
    </row>
    <row r="2199" spans="1:38">
      <c r="A2199" s="32">
        <v>42012</v>
      </c>
      <c r="B2199" s="9">
        <v>25</v>
      </c>
      <c r="C2199" s="33">
        <v>284.27749999999997</v>
      </c>
      <c r="D2199" s="34">
        <f t="shared" si="208"/>
        <v>290923.72693445388</v>
      </c>
      <c r="E2199" s="34">
        <v>40640955016.576401</v>
      </c>
      <c r="F2199" s="3">
        <f>VLOOKUP(A2199,ERCOT_345kv_West_ATC!A:B,2)</f>
        <v>33</v>
      </c>
      <c r="G2199" s="3">
        <f>VLOOKUP(A2199,ERCOT_345kv_West_ATC!G:H,2)</f>
        <v>3.3809999999999998</v>
      </c>
      <c r="I2199" s="5">
        <f t="shared" si="209"/>
        <v>6</v>
      </c>
      <c r="J2199" s="4">
        <f t="shared" si="210"/>
        <v>144</v>
      </c>
      <c r="K2199" s="4">
        <f t="shared" si="213"/>
        <v>3600</v>
      </c>
      <c r="L2199" s="6">
        <f t="shared" si="214"/>
        <v>1023398.9999999999</v>
      </c>
      <c r="N2199" s="22">
        <f t="shared" si="211"/>
        <v>3.5177570794374402</v>
      </c>
      <c r="O2199" s="14">
        <f t="shared" si="212"/>
        <v>1237437.7428524736</v>
      </c>
      <c r="Q2199" s="22"/>
      <c r="V2199" s="16"/>
      <c r="W2199" s="16"/>
      <c r="X2199" s="16"/>
      <c r="Z2199" s="15"/>
      <c r="AA2199" s="16"/>
      <c r="AB2199" s="3"/>
      <c r="AC2199" s="69"/>
      <c r="AD2199" s="3"/>
      <c r="AF2199" s="29"/>
      <c r="AG2199" s="30"/>
      <c r="AH2199" s="29"/>
      <c r="AI2199" s="29"/>
      <c r="AJ2199" s="31"/>
      <c r="AK2199" s="29"/>
      <c r="AL2199" s="30"/>
    </row>
    <row r="2200" spans="1:38">
      <c r="A2200" s="32">
        <v>42013</v>
      </c>
      <c r="B2200" s="9">
        <v>25</v>
      </c>
      <c r="C2200" s="33">
        <v>293.95646069999998</v>
      </c>
      <c r="D2200" s="34">
        <f t="shared" si="208"/>
        <v>290923.72693445388</v>
      </c>
      <c r="E2200" s="34">
        <v>40640955016.576401</v>
      </c>
      <c r="F2200" s="3">
        <f>VLOOKUP(A2200,ERCOT_345kv_West_ATC!A:B,2)</f>
        <v>32.950000000000003</v>
      </c>
      <c r="G2200" s="3">
        <f>VLOOKUP(A2200,ERCOT_345kv_West_ATC!G:H,2)</f>
        <v>3.4039999999999999</v>
      </c>
      <c r="I2200" s="5">
        <f t="shared" si="209"/>
        <v>6</v>
      </c>
      <c r="J2200" s="4">
        <f t="shared" si="210"/>
        <v>144</v>
      </c>
      <c r="K2200" s="4">
        <f t="shared" si="213"/>
        <v>3600</v>
      </c>
      <c r="L2200" s="6">
        <f t="shared" si="214"/>
        <v>1058243.2585199999</v>
      </c>
      <c r="N2200" s="22">
        <f t="shared" si="211"/>
        <v>3.6375281922550986</v>
      </c>
      <c r="O2200" s="14">
        <f t="shared" si="212"/>
        <v>1237437.7428524736</v>
      </c>
      <c r="Q2200" s="22"/>
      <c r="V2200" s="16"/>
      <c r="W2200" s="16"/>
      <c r="X2200" s="16"/>
      <c r="Z2200" s="15"/>
      <c r="AA2200" s="16"/>
      <c r="AB2200" s="3"/>
      <c r="AC2200" s="69"/>
      <c r="AD2200" s="3"/>
      <c r="AF2200" s="29"/>
      <c r="AG2200" s="30"/>
      <c r="AH2200" s="29"/>
      <c r="AI2200" s="29"/>
      <c r="AJ2200" s="31"/>
      <c r="AK2200" s="29"/>
      <c r="AL2200" s="30"/>
    </row>
    <row r="2201" spans="1:38">
      <c r="A2201" s="32">
        <v>42014</v>
      </c>
      <c r="B2201" s="9">
        <v>25</v>
      </c>
      <c r="C2201" s="33">
        <v>275.17891459999998</v>
      </c>
      <c r="D2201" s="34">
        <f t="shared" si="208"/>
        <v>290923.72693445388</v>
      </c>
      <c r="E2201" s="34">
        <v>40640955016.576401</v>
      </c>
      <c r="F2201" s="3">
        <f>VLOOKUP(A2201,ERCOT_345kv_West_ATC!A:B,2)</f>
        <v>32.950000000000003</v>
      </c>
      <c r="G2201" s="3">
        <f>VLOOKUP(A2201,ERCOT_345kv_West_ATC!G:H,2)</f>
        <v>3.4039999999999999</v>
      </c>
      <c r="I2201" s="5">
        <f t="shared" si="209"/>
        <v>6</v>
      </c>
      <c r="J2201" s="4">
        <f t="shared" si="210"/>
        <v>144</v>
      </c>
      <c r="K2201" s="4">
        <f t="shared" si="213"/>
        <v>3600</v>
      </c>
      <c r="L2201" s="6">
        <f t="shared" si="214"/>
        <v>990644.0925599999</v>
      </c>
      <c r="N2201" s="22">
        <f t="shared" si="211"/>
        <v>3.4051677496321755</v>
      </c>
      <c r="O2201" s="14">
        <f t="shared" si="212"/>
        <v>1237437.7428524736</v>
      </c>
      <c r="Q2201" s="22"/>
      <c r="V2201" s="16"/>
      <c r="W2201" s="16"/>
      <c r="X2201" s="16"/>
      <c r="Z2201" s="15"/>
      <c r="AA2201" s="16"/>
      <c r="AB2201" s="3"/>
      <c r="AC2201" s="69"/>
      <c r="AD2201" s="3"/>
      <c r="AF2201" s="29"/>
      <c r="AG2201" s="30"/>
      <c r="AH2201" s="29"/>
      <c r="AI2201" s="29"/>
      <c r="AJ2201" s="31"/>
      <c r="AK2201" s="29"/>
      <c r="AL2201" s="30"/>
    </row>
    <row r="2202" spans="1:38">
      <c r="A2202" s="32">
        <v>42015</v>
      </c>
      <c r="B2202" s="9">
        <v>25</v>
      </c>
      <c r="C2202" s="33">
        <v>265.10459989999998</v>
      </c>
      <c r="D2202" s="34">
        <f t="shared" si="208"/>
        <v>290923.72693445388</v>
      </c>
      <c r="E2202" s="34">
        <v>40640955016.576401</v>
      </c>
      <c r="F2202" s="3">
        <f>VLOOKUP(A2202,ERCOT_345kv_West_ATC!A:B,2)</f>
        <v>32.950000000000003</v>
      </c>
      <c r="G2202" s="3">
        <f>VLOOKUP(A2202,ERCOT_345kv_West_ATC!G:H,2)</f>
        <v>3.4039999999999999</v>
      </c>
      <c r="I2202" s="5">
        <f t="shared" si="209"/>
        <v>6</v>
      </c>
      <c r="J2202" s="4">
        <f t="shared" si="210"/>
        <v>144</v>
      </c>
      <c r="K2202" s="4">
        <f t="shared" si="213"/>
        <v>3600</v>
      </c>
      <c r="L2202" s="6">
        <f t="shared" si="214"/>
        <v>954376.55963999999</v>
      </c>
      <c r="N2202" s="22">
        <f t="shared" si="211"/>
        <v>3.280504377200641</v>
      </c>
      <c r="O2202" s="14">
        <f t="shared" si="212"/>
        <v>1237437.7428524736</v>
      </c>
      <c r="Q2202" s="22"/>
      <c r="V2202" s="16"/>
      <c r="W2202" s="16"/>
      <c r="X2202" s="16"/>
      <c r="Z2202" s="15"/>
      <c r="AA2202" s="16"/>
      <c r="AB2202" s="3"/>
      <c r="AC2202" s="69"/>
      <c r="AD2202" s="3"/>
      <c r="AF2202" s="29"/>
      <c r="AG2202" s="30"/>
      <c r="AH2202" s="29"/>
      <c r="AI2202" s="29"/>
      <c r="AJ2202" s="31"/>
      <c r="AK2202" s="29"/>
      <c r="AL2202" s="30"/>
    </row>
    <row r="2203" spans="1:38">
      <c r="A2203" s="32">
        <v>42016</v>
      </c>
      <c r="B2203" s="9">
        <v>25</v>
      </c>
      <c r="C2203" s="33">
        <v>267.00917529999998</v>
      </c>
      <c r="D2203" s="34">
        <f t="shared" si="208"/>
        <v>314766.22042080894</v>
      </c>
      <c r="E2203" s="34">
        <v>43971662056.0895</v>
      </c>
      <c r="F2203" s="3">
        <f>VLOOKUP(A2203,ERCOT_345kv_West_ATC!A:B,2)</f>
        <v>32.85</v>
      </c>
      <c r="G2203" s="3">
        <f>VLOOKUP(A2203,ERCOT_345kv_West_ATC!G:H,2)</f>
        <v>3.331</v>
      </c>
      <c r="I2203" s="5">
        <f t="shared" si="209"/>
        <v>6</v>
      </c>
      <c r="J2203" s="4">
        <f t="shared" si="210"/>
        <v>144</v>
      </c>
      <c r="K2203" s="4">
        <f t="shared" si="213"/>
        <v>3600</v>
      </c>
      <c r="L2203" s="6">
        <f t="shared" si="214"/>
        <v>961233.03107999999</v>
      </c>
      <c r="N2203" s="22">
        <f t="shared" si="211"/>
        <v>3.053799832125994</v>
      </c>
      <c r="O2203" s="14">
        <f t="shared" si="212"/>
        <v>1143705.9526867855</v>
      </c>
      <c r="Q2203" s="22"/>
      <c r="V2203" s="16"/>
      <c r="W2203" s="16"/>
      <c r="X2203" s="16"/>
      <c r="Z2203" s="15"/>
      <c r="AA2203" s="16"/>
      <c r="AB2203" s="3"/>
      <c r="AC2203" s="69"/>
      <c r="AD2203" s="3"/>
      <c r="AF2203" s="29"/>
      <c r="AG2203" s="30"/>
      <c r="AH2203" s="29"/>
      <c r="AI2203" s="29"/>
      <c r="AJ2203" s="31"/>
      <c r="AK2203" s="29"/>
      <c r="AL2203" s="30"/>
    </row>
    <row r="2204" spans="1:38">
      <c r="A2204" s="32">
        <v>42017</v>
      </c>
      <c r="B2204" s="9">
        <v>25</v>
      </c>
      <c r="C2204" s="33">
        <v>226.23150999999999</v>
      </c>
      <c r="D2204" s="34">
        <f t="shared" si="208"/>
        <v>314766.22042080894</v>
      </c>
      <c r="E2204" s="34">
        <v>43971662056.0895</v>
      </c>
      <c r="F2204" s="3">
        <f>VLOOKUP(A2204,ERCOT_345kv_West_ATC!A:B,2)</f>
        <v>33.049999999999997</v>
      </c>
      <c r="G2204" s="3">
        <f>VLOOKUP(A2204,ERCOT_345kv_West_ATC!G:H,2)</f>
        <v>3.3980000000000001</v>
      </c>
      <c r="I2204" s="5">
        <f t="shared" si="209"/>
        <v>6</v>
      </c>
      <c r="J2204" s="4">
        <f t="shared" si="210"/>
        <v>144</v>
      </c>
      <c r="K2204" s="4">
        <f t="shared" si="213"/>
        <v>3600</v>
      </c>
      <c r="L2204" s="6">
        <f t="shared" si="214"/>
        <v>814433.43599999999</v>
      </c>
      <c r="N2204" s="22">
        <f t="shared" si="211"/>
        <v>2.5874232467232003</v>
      </c>
      <c r="O2204" s="14">
        <f t="shared" si="212"/>
        <v>1143705.9526867855</v>
      </c>
      <c r="Q2204" s="22"/>
      <c r="V2204" s="16"/>
      <c r="W2204" s="16"/>
      <c r="X2204" s="16"/>
      <c r="Z2204" s="15"/>
      <c r="AA2204" s="16"/>
      <c r="AB2204" s="3"/>
      <c r="AC2204" s="69"/>
      <c r="AD2204" s="3"/>
      <c r="AF2204" s="29"/>
      <c r="AG2204" s="30"/>
      <c r="AH2204" s="29"/>
      <c r="AI2204" s="29"/>
      <c r="AJ2204" s="31"/>
      <c r="AK2204" s="29"/>
      <c r="AL2204" s="30"/>
    </row>
    <row r="2205" spans="1:38">
      <c r="A2205" s="32">
        <v>42018</v>
      </c>
      <c r="B2205" s="9">
        <v>25</v>
      </c>
      <c r="C2205" s="33">
        <v>172.2093362</v>
      </c>
      <c r="D2205" s="34">
        <f t="shared" si="208"/>
        <v>314766.22042080894</v>
      </c>
      <c r="E2205" s="34">
        <v>43971662056.0895</v>
      </c>
      <c r="F2205" s="3">
        <f>VLOOKUP(A2205,ERCOT_345kv_West_ATC!A:B,2)</f>
        <v>33.15</v>
      </c>
      <c r="G2205" s="3">
        <f>VLOOKUP(A2205,ERCOT_345kv_West_ATC!G:H,2)</f>
        <v>3.4769999999999999</v>
      </c>
      <c r="I2205" s="5">
        <f t="shared" si="209"/>
        <v>6</v>
      </c>
      <c r="J2205" s="4">
        <f t="shared" si="210"/>
        <v>144</v>
      </c>
      <c r="K2205" s="4">
        <f t="shared" si="213"/>
        <v>3600</v>
      </c>
      <c r="L2205" s="6">
        <f t="shared" si="214"/>
        <v>619953.61031999998</v>
      </c>
      <c r="N2205" s="22">
        <f t="shared" si="211"/>
        <v>1.9695684292017992</v>
      </c>
      <c r="O2205" s="14">
        <f t="shared" si="212"/>
        <v>1143705.9526867855</v>
      </c>
      <c r="Q2205" s="22"/>
      <c r="V2205" s="16"/>
      <c r="W2205" s="16"/>
      <c r="X2205" s="16"/>
      <c r="Z2205" s="15"/>
      <c r="AA2205" s="16"/>
      <c r="AB2205" s="3"/>
      <c r="AC2205" s="69"/>
      <c r="AD2205" s="3"/>
      <c r="AF2205" s="29"/>
      <c r="AG2205" s="30"/>
      <c r="AH2205" s="29"/>
      <c r="AI2205" s="29"/>
      <c r="AJ2205" s="31"/>
      <c r="AK2205" s="29"/>
      <c r="AL2205" s="30"/>
    </row>
    <row r="2206" spans="1:38">
      <c r="A2206" s="32">
        <v>42019</v>
      </c>
      <c r="B2206" s="9">
        <v>25</v>
      </c>
      <c r="C2206" s="33">
        <v>210.22205400000001</v>
      </c>
      <c r="D2206" s="34">
        <f t="shared" si="208"/>
        <v>314766.22042080894</v>
      </c>
      <c r="E2206" s="34">
        <v>43971662056.0895</v>
      </c>
      <c r="F2206" s="3">
        <f>VLOOKUP(A2206,ERCOT_345kv_West_ATC!A:B,2)</f>
        <v>32.700000000000003</v>
      </c>
      <c r="G2206" s="3">
        <f>VLOOKUP(A2206,ERCOT_345kv_West_ATC!G:H,2)</f>
        <v>3.4159999999999999</v>
      </c>
      <c r="I2206" s="5">
        <f t="shared" si="209"/>
        <v>6</v>
      </c>
      <c r="J2206" s="4">
        <f t="shared" si="210"/>
        <v>144</v>
      </c>
      <c r="K2206" s="4">
        <f t="shared" si="213"/>
        <v>3600</v>
      </c>
      <c r="L2206" s="6">
        <f t="shared" si="214"/>
        <v>756799.39440000011</v>
      </c>
      <c r="N2206" s="22">
        <f t="shared" si="211"/>
        <v>2.4043221454584289</v>
      </c>
      <c r="O2206" s="14">
        <f t="shared" si="212"/>
        <v>1143705.9526867855</v>
      </c>
      <c r="Q2206" s="22"/>
      <c r="V2206" s="16"/>
      <c r="W2206" s="16"/>
      <c r="X2206" s="16"/>
      <c r="Z2206" s="15"/>
      <c r="AA2206" s="16"/>
      <c r="AB2206" s="3"/>
      <c r="AC2206" s="69"/>
      <c r="AD2206" s="3"/>
      <c r="AF2206" s="29"/>
      <c r="AG2206" s="30"/>
      <c r="AH2206" s="29"/>
      <c r="AI2206" s="29"/>
      <c r="AJ2206" s="31"/>
      <c r="AK2206" s="29"/>
      <c r="AL2206" s="30"/>
    </row>
    <row r="2207" spans="1:38">
      <c r="A2207" s="32">
        <v>42020</v>
      </c>
      <c r="B2207" s="9">
        <v>25</v>
      </c>
      <c r="C2207" s="33">
        <v>207.40075340000001</v>
      </c>
      <c r="D2207" s="34">
        <f t="shared" si="208"/>
        <v>314766.22042080894</v>
      </c>
      <c r="E2207" s="34">
        <v>43971662056.0895</v>
      </c>
      <c r="F2207" s="3">
        <f>VLOOKUP(A2207,ERCOT_345kv_West_ATC!A:B,2)</f>
        <v>33</v>
      </c>
      <c r="G2207" s="3">
        <f>VLOOKUP(A2207,ERCOT_345kv_West_ATC!G:H,2)</f>
        <v>3.4260000000000002</v>
      </c>
      <c r="I2207" s="5">
        <f t="shared" si="209"/>
        <v>6</v>
      </c>
      <c r="J2207" s="4">
        <f t="shared" si="210"/>
        <v>144</v>
      </c>
      <c r="K2207" s="4">
        <f t="shared" si="213"/>
        <v>3600</v>
      </c>
      <c r="L2207" s="6">
        <f t="shared" si="214"/>
        <v>746642.71224000002</v>
      </c>
      <c r="N2207" s="22">
        <f t="shared" si="211"/>
        <v>2.3720547625530406</v>
      </c>
      <c r="O2207" s="14">
        <f t="shared" si="212"/>
        <v>1143705.9526867855</v>
      </c>
      <c r="Q2207" s="22"/>
      <c r="V2207" s="16"/>
      <c r="W2207" s="16"/>
      <c r="X2207" s="16"/>
      <c r="Z2207" s="15"/>
      <c r="AA2207" s="16"/>
      <c r="AB2207" s="3"/>
      <c r="AC2207" s="69"/>
      <c r="AD2207" s="3"/>
      <c r="AF2207" s="29"/>
      <c r="AG2207" s="30"/>
      <c r="AH2207" s="29"/>
      <c r="AI2207" s="29"/>
      <c r="AJ2207" s="31"/>
      <c r="AK2207" s="29"/>
      <c r="AL2207" s="30"/>
    </row>
    <row r="2208" spans="1:38">
      <c r="A2208" s="32">
        <v>42021</v>
      </c>
      <c r="B2208" s="9">
        <v>25</v>
      </c>
      <c r="C2208" s="33">
        <v>199.71335479999999</v>
      </c>
      <c r="D2208" s="34">
        <f t="shared" si="208"/>
        <v>314766.22042080894</v>
      </c>
      <c r="E2208" s="34">
        <v>43971662056.0895</v>
      </c>
      <c r="F2208" s="3">
        <f>VLOOKUP(A2208,ERCOT_345kv_West_ATC!A:B,2)</f>
        <v>33</v>
      </c>
      <c r="G2208" s="3">
        <f>VLOOKUP(A2208,ERCOT_345kv_West_ATC!G:H,2)</f>
        <v>3.4260000000000002</v>
      </c>
      <c r="I2208" s="5">
        <f t="shared" si="209"/>
        <v>6</v>
      </c>
      <c r="J2208" s="4">
        <f t="shared" si="210"/>
        <v>144</v>
      </c>
      <c r="K2208" s="4">
        <f t="shared" si="213"/>
        <v>3600</v>
      </c>
      <c r="L2208" s="6">
        <f t="shared" si="214"/>
        <v>718968.07727999997</v>
      </c>
      <c r="N2208" s="22">
        <f t="shared" si="211"/>
        <v>2.28413352715808</v>
      </c>
      <c r="O2208" s="14">
        <f t="shared" si="212"/>
        <v>1143705.9526867855</v>
      </c>
      <c r="Q2208" s="22"/>
      <c r="V2208" s="16"/>
      <c r="W2208" s="16"/>
      <c r="X2208" s="16"/>
      <c r="Z2208" s="15"/>
      <c r="AA2208" s="16"/>
      <c r="AB2208" s="3"/>
      <c r="AC2208" s="69"/>
      <c r="AD2208" s="3"/>
      <c r="AF2208" s="29"/>
      <c r="AG2208" s="30"/>
      <c r="AH2208" s="29"/>
      <c r="AI2208" s="29"/>
      <c r="AJ2208" s="31"/>
      <c r="AK2208" s="29"/>
      <c r="AL2208" s="30"/>
    </row>
    <row r="2209" spans="1:38">
      <c r="A2209" s="32">
        <v>42022</v>
      </c>
      <c r="B2209" s="9">
        <v>25</v>
      </c>
      <c r="C2209" s="33">
        <v>211.93332570000001</v>
      </c>
      <c r="D2209" s="34">
        <f t="shared" si="208"/>
        <v>314766.22042080894</v>
      </c>
      <c r="E2209" s="34">
        <v>43971662056.0895</v>
      </c>
      <c r="F2209" s="3">
        <f>VLOOKUP(A2209,ERCOT_345kv_West_ATC!A:B,2)</f>
        <v>33</v>
      </c>
      <c r="G2209" s="3">
        <f>VLOOKUP(A2209,ERCOT_345kv_West_ATC!G:H,2)</f>
        <v>3.4260000000000002</v>
      </c>
      <c r="I2209" s="5">
        <f t="shared" si="209"/>
        <v>6</v>
      </c>
      <c r="J2209" s="4">
        <f t="shared" si="210"/>
        <v>144</v>
      </c>
      <c r="K2209" s="4">
        <f t="shared" si="213"/>
        <v>3600</v>
      </c>
      <c r="L2209" s="6">
        <f t="shared" si="214"/>
        <v>762959.97252000007</v>
      </c>
      <c r="N2209" s="22">
        <f t="shared" si="211"/>
        <v>2.4238940617579732</v>
      </c>
      <c r="O2209" s="14">
        <f t="shared" si="212"/>
        <v>1143705.9526867855</v>
      </c>
      <c r="Q2209" s="22"/>
      <c r="V2209" s="16"/>
      <c r="W2209" s="16"/>
      <c r="X2209" s="16"/>
      <c r="Z2209" s="15"/>
      <c r="AA2209" s="16"/>
      <c r="AB2209" s="3"/>
      <c r="AC2209" s="69"/>
      <c r="AD2209" s="3"/>
      <c r="AF2209" s="29"/>
      <c r="AG2209" s="30"/>
      <c r="AH2209" s="29"/>
      <c r="AI2209" s="29"/>
      <c r="AJ2209" s="31"/>
      <c r="AK2209" s="29"/>
      <c r="AL2209" s="30"/>
    </row>
    <row r="2210" spans="1:38">
      <c r="A2210" s="32">
        <v>42023</v>
      </c>
      <c r="B2210" s="9">
        <v>25</v>
      </c>
      <c r="C2210" s="33">
        <v>216.2135457</v>
      </c>
      <c r="D2210" s="34">
        <f t="shared" si="208"/>
        <v>314766.22042080894</v>
      </c>
      <c r="E2210" s="34">
        <v>43971662056.0895</v>
      </c>
      <c r="F2210" s="3">
        <f>VLOOKUP(A2210,ERCOT_345kv_West_ATC!A:B,2)</f>
        <v>32.85</v>
      </c>
      <c r="G2210" s="3">
        <f>VLOOKUP(A2210,ERCOT_345kv_West_ATC!G:H,2)</f>
        <v>3.4260000000000002</v>
      </c>
      <c r="I2210" s="5">
        <f t="shared" si="209"/>
        <v>6</v>
      </c>
      <c r="J2210" s="4">
        <f t="shared" si="210"/>
        <v>144</v>
      </c>
      <c r="K2210" s="4">
        <f t="shared" si="213"/>
        <v>3600</v>
      </c>
      <c r="L2210" s="6">
        <f t="shared" si="214"/>
        <v>778368.76451999997</v>
      </c>
      <c r="N2210" s="22">
        <f t="shared" si="211"/>
        <v>2.4728471926860633</v>
      </c>
      <c r="O2210" s="14">
        <f t="shared" si="212"/>
        <v>1143705.9526867855</v>
      </c>
      <c r="Q2210" s="22"/>
      <c r="V2210" s="16"/>
      <c r="W2210" s="16"/>
      <c r="X2210" s="16"/>
      <c r="Z2210" s="15"/>
      <c r="AA2210" s="16"/>
      <c r="AB2210" s="3"/>
      <c r="AC2210" s="69"/>
      <c r="AD2210" s="3"/>
      <c r="AF2210" s="29"/>
      <c r="AG2210" s="30"/>
      <c r="AH2210" s="29"/>
      <c r="AI2210" s="29"/>
      <c r="AJ2210" s="31"/>
      <c r="AK2210" s="29"/>
      <c r="AL2210" s="30"/>
    </row>
    <row r="2211" spans="1:38">
      <c r="A2211" s="32">
        <v>42024</v>
      </c>
      <c r="B2211" s="9">
        <v>25</v>
      </c>
      <c r="C2211" s="33">
        <v>211.2143681</v>
      </c>
      <c r="D2211" s="34">
        <f t="shared" ref="D2211:D2274" si="215">((2^256)/(2^208*65535)/600)*E2211/(10^12)</f>
        <v>314766.22042080894</v>
      </c>
      <c r="E2211" s="34">
        <v>43971662056.0895</v>
      </c>
      <c r="F2211" s="3">
        <f>VLOOKUP(A2211,ERCOT_345kv_West_ATC!A:B,2)</f>
        <v>32.9</v>
      </c>
      <c r="G2211" s="3">
        <f>VLOOKUP(A2211,ERCOT_345kv_West_ATC!G:H,2)</f>
        <v>3.3210000000000002</v>
      </c>
      <c r="I2211" s="5">
        <f t="shared" si="209"/>
        <v>6</v>
      </c>
      <c r="J2211" s="4">
        <f t="shared" si="210"/>
        <v>144</v>
      </c>
      <c r="K2211" s="4">
        <f t="shared" si="213"/>
        <v>3600</v>
      </c>
      <c r="L2211" s="6">
        <f t="shared" si="214"/>
        <v>760371.72516000003</v>
      </c>
      <c r="N2211" s="22">
        <f t="shared" si="211"/>
        <v>2.4156713008894792</v>
      </c>
      <c r="O2211" s="14">
        <f t="shared" si="212"/>
        <v>1143705.9526867855</v>
      </c>
      <c r="Q2211" s="22"/>
      <c r="V2211" s="16"/>
      <c r="W2211" s="16"/>
      <c r="X2211" s="16"/>
      <c r="Z2211" s="15"/>
      <c r="AA2211" s="16"/>
      <c r="AB2211" s="3"/>
      <c r="AC2211" s="69"/>
      <c r="AD2211" s="3"/>
      <c r="AF2211" s="29"/>
      <c r="AG2211" s="30"/>
      <c r="AH2211" s="29"/>
      <c r="AI2211" s="29"/>
      <c r="AJ2211" s="31"/>
      <c r="AK2211" s="29"/>
      <c r="AL2211" s="30"/>
    </row>
    <row r="2212" spans="1:38">
      <c r="A2212" s="32">
        <v>42025</v>
      </c>
      <c r="B2212" s="9">
        <v>25</v>
      </c>
      <c r="C2212" s="33">
        <v>227.3673393</v>
      </c>
      <c r="D2212" s="34">
        <f t="shared" si="215"/>
        <v>314766.22042080894</v>
      </c>
      <c r="E2212" s="34">
        <v>43971662056.0895</v>
      </c>
      <c r="F2212" s="3">
        <f>VLOOKUP(A2212,ERCOT_345kv_West_ATC!A:B,2)</f>
        <v>33.049999999999997</v>
      </c>
      <c r="G2212" s="3">
        <f>VLOOKUP(A2212,ERCOT_345kv_West_ATC!G:H,2)</f>
        <v>3.39</v>
      </c>
      <c r="I2212" s="5">
        <f t="shared" ref="I2212:I2275" si="216">60/10</f>
        <v>6</v>
      </c>
      <c r="J2212" s="4">
        <f t="shared" ref="J2212:J2275" si="217">I2212*24</f>
        <v>144</v>
      </c>
      <c r="K2212" s="4">
        <f t="shared" si="213"/>
        <v>3600</v>
      </c>
      <c r="L2212" s="6">
        <f t="shared" si="214"/>
        <v>818522.42148000002</v>
      </c>
      <c r="N2212" s="22">
        <f t="shared" ref="N2212:N2275" si="218">L2212/D2212</f>
        <v>2.6004137940396612</v>
      </c>
      <c r="O2212" s="14">
        <f t="shared" ref="O2212:O2275" si="219">(K2212*100000000)/D2212</f>
        <v>1143705.9526867855</v>
      </c>
      <c r="Q2212" s="22"/>
      <c r="V2212" s="16"/>
      <c r="W2212" s="16"/>
      <c r="X2212" s="16"/>
      <c r="Z2212" s="15"/>
      <c r="AA2212" s="16"/>
      <c r="AB2212" s="3"/>
      <c r="AC2212" s="69"/>
      <c r="AD2212" s="3"/>
      <c r="AF2212" s="29"/>
      <c r="AG2212" s="30"/>
      <c r="AH2212" s="29"/>
      <c r="AI2212" s="29"/>
      <c r="AJ2212" s="31"/>
      <c r="AK2212" s="29"/>
      <c r="AL2212" s="30"/>
    </row>
    <row r="2213" spans="1:38">
      <c r="A2213" s="32">
        <v>42026</v>
      </c>
      <c r="B2213" s="9">
        <v>25</v>
      </c>
      <c r="C2213" s="33">
        <v>233.08328779999999</v>
      </c>
      <c r="D2213" s="34">
        <f t="shared" si="215"/>
        <v>314766.22042080894</v>
      </c>
      <c r="E2213" s="34">
        <v>43971662056.0895</v>
      </c>
      <c r="F2213" s="3">
        <f>VLOOKUP(A2213,ERCOT_345kv_West_ATC!A:B,2)</f>
        <v>32.799999999999997</v>
      </c>
      <c r="G2213" s="3">
        <f>VLOOKUP(A2213,ERCOT_345kv_West_ATC!G:H,2)</f>
        <v>3.3570000000000002</v>
      </c>
      <c r="I2213" s="5">
        <f t="shared" si="216"/>
        <v>6</v>
      </c>
      <c r="J2213" s="4">
        <f t="shared" si="217"/>
        <v>144</v>
      </c>
      <c r="K2213" s="4">
        <f t="shared" si="213"/>
        <v>3600</v>
      </c>
      <c r="L2213" s="6">
        <f t="shared" si="214"/>
        <v>839099.83607999992</v>
      </c>
      <c r="N2213" s="22">
        <f t="shared" si="218"/>
        <v>2.6657874372866717</v>
      </c>
      <c r="O2213" s="14">
        <f t="shared" si="219"/>
        <v>1143705.9526867855</v>
      </c>
      <c r="Q2213" s="22"/>
      <c r="V2213" s="16"/>
      <c r="W2213" s="16"/>
      <c r="X2213" s="16"/>
      <c r="Z2213" s="15"/>
      <c r="AA2213" s="16"/>
      <c r="AB2213" s="3"/>
      <c r="AC2213" s="69"/>
      <c r="AD2213" s="3"/>
      <c r="AF2213" s="29"/>
      <c r="AG2213" s="30"/>
      <c r="AH2213" s="29"/>
      <c r="AI2213" s="29"/>
      <c r="AJ2213" s="31"/>
      <c r="AK2213" s="29"/>
      <c r="AL2213" s="30"/>
    </row>
    <row r="2214" spans="1:38">
      <c r="A2214" s="32">
        <v>42027</v>
      </c>
      <c r="B2214" s="9">
        <v>25</v>
      </c>
      <c r="C2214" s="33">
        <v>233.6469372</v>
      </c>
      <c r="D2214" s="34">
        <f t="shared" si="215"/>
        <v>314766.22042080894</v>
      </c>
      <c r="E2214" s="34">
        <v>43971662056.0895</v>
      </c>
      <c r="F2214" s="3">
        <f>VLOOKUP(A2214,ERCOT_345kv_West_ATC!A:B,2)</f>
        <v>33.049999999999997</v>
      </c>
      <c r="G2214" s="3">
        <f>VLOOKUP(A2214,ERCOT_345kv_West_ATC!G:H,2)</f>
        <v>3.4009999999999998</v>
      </c>
      <c r="I2214" s="5">
        <f t="shared" si="216"/>
        <v>6</v>
      </c>
      <c r="J2214" s="4">
        <f t="shared" si="217"/>
        <v>144</v>
      </c>
      <c r="K2214" s="4">
        <f t="shared" si="213"/>
        <v>3600</v>
      </c>
      <c r="L2214" s="6">
        <f t="shared" si="214"/>
        <v>841128.97392000002</v>
      </c>
      <c r="N2214" s="22">
        <f t="shared" si="218"/>
        <v>2.6722339290267554</v>
      </c>
      <c r="O2214" s="14">
        <f t="shared" si="219"/>
        <v>1143705.9526867855</v>
      </c>
      <c r="Q2214" s="22"/>
      <c r="V2214" s="16"/>
      <c r="W2214" s="16"/>
      <c r="X2214" s="16"/>
      <c r="Z2214" s="15"/>
      <c r="AA2214" s="16"/>
      <c r="AB2214" s="3"/>
      <c r="AC2214" s="69"/>
      <c r="AD2214" s="3"/>
      <c r="AF2214" s="29"/>
      <c r="AG2214" s="30"/>
      <c r="AH2214" s="29"/>
      <c r="AI2214" s="29"/>
      <c r="AJ2214" s="31"/>
      <c r="AK2214" s="29"/>
      <c r="AL2214" s="30"/>
    </row>
    <row r="2215" spans="1:38">
      <c r="A2215" s="32">
        <v>42028</v>
      </c>
      <c r="B2215" s="9">
        <v>25</v>
      </c>
      <c r="C2215" s="33">
        <v>249.34753810000001</v>
      </c>
      <c r="D2215" s="34">
        <f t="shared" si="215"/>
        <v>314766.22042080894</v>
      </c>
      <c r="E2215" s="34">
        <v>43971662056.0895</v>
      </c>
      <c r="F2215" s="3">
        <f>VLOOKUP(A2215,ERCOT_345kv_West_ATC!A:B,2)</f>
        <v>33.049999999999997</v>
      </c>
      <c r="G2215" s="3">
        <f>VLOOKUP(A2215,ERCOT_345kv_West_ATC!G:H,2)</f>
        <v>3.4009999999999998</v>
      </c>
      <c r="I2215" s="5">
        <f t="shared" si="216"/>
        <v>6</v>
      </c>
      <c r="J2215" s="4">
        <f t="shared" si="217"/>
        <v>144</v>
      </c>
      <c r="K2215" s="4">
        <f t="shared" si="213"/>
        <v>3600</v>
      </c>
      <c r="L2215" s="6">
        <f t="shared" si="214"/>
        <v>897651.13716000004</v>
      </c>
      <c r="N2215" s="22">
        <f t="shared" si="218"/>
        <v>2.8518026361276507</v>
      </c>
      <c r="O2215" s="14">
        <f t="shared" si="219"/>
        <v>1143705.9526867855</v>
      </c>
      <c r="Q2215" s="22"/>
      <c r="V2215" s="16"/>
      <c r="W2215" s="16"/>
      <c r="X2215" s="16"/>
      <c r="Z2215" s="15"/>
      <c r="AA2215" s="16"/>
      <c r="AB2215" s="3"/>
      <c r="AC2215" s="69"/>
      <c r="AD2215" s="3"/>
      <c r="AF2215" s="29"/>
      <c r="AG2215" s="30"/>
      <c r="AH2215" s="29"/>
      <c r="AI2215" s="29"/>
      <c r="AJ2215" s="31"/>
      <c r="AK2215" s="29"/>
      <c r="AL2215" s="30"/>
    </row>
    <row r="2216" spans="1:38">
      <c r="A2216" s="32">
        <v>42029</v>
      </c>
      <c r="B2216" s="9">
        <v>25</v>
      </c>
      <c r="C2216" s="33">
        <v>254.56624310000001</v>
      </c>
      <c r="D2216" s="34">
        <f t="shared" si="215"/>
        <v>314766.22042080894</v>
      </c>
      <c r="E2216" s="34">
        <v>43971662056.0895</v>
      </c>
      <c r="F2216" s="3">
        <f>VLOOKUP(A2216,ERCOT_345kv_West_ATC!A:B,2)</f>
        <v>33.049999999999997</v>
      </c>
      <c r="G2216" s="3">
        <f>VLOOKUP(A2216,ERCOT_345kv_West_ATC!G:H,2)</f>
        <v>3.4009999999999998</v>
      </c>
      <c r="I2216" s="5">
        <f t="shared" si="216"/>
        <v>6</v>
      </c>
      <c r="J2216" s="4">
        <f t="shared" si="217"/>
        <v>144</v>
      </c>
      <c r="K2216" s="4">
        <f t="shared" si="213"/>
        <v>3600</v>
      </c>
      <c r="L2216" s="6">
        <f t="shared" si="214"/>
        <v>916438.47516000003</v>
      </c>
      <c r="N2216" s="22">
        <f t="shared" si="218"/>
        <v>2.9114892758658133</v>
      </c>
      <c r="O2216" s="14">
        <f t="shared" si="219"/>
        <v>1143705.9526867855</v>
      </c>
      <c r="Q2216" s="22"/>
      <c r="V2216" s="16"/>
      <c r="W2216" s="16"/>
      <c r="X2216" s="16"/>
      <c r="Z2216" s="15"/>
      <c r="AA2216" s="16"/>
      <c r="AB2216" s="3"/>
      <c r="AC2216" s="69"/>
      <c r="AD2216" s="3"/>
      <c r="AF2216" s="29"/>
      <c r="AG2216" s="30"/>
      <c r="AH2216" s="29"/>
      <c r="AI2216" s="29"/>
      <c r="AJ2216" s="31"/>
      <c r="AK2216" s="29"/>
      <c r="AL2216" s="30"/>
    </row>
    <row r="2217" spans="1:38">
      <c r="A2217" s="32">
        <v>42030</v>
      </c>
      <c r="B2217" s="9">
        <v>25</v>
      </c>
      <c r="C2217" s="33">
        <v>274.36733939999999</v>
      </c>
      <c r="D2217" s="34">
        <f t="shared" si="215"/>
        <v>314766.22042080894</v>
      </c>
      <c r="E2217" s="34">
        <v>43971662056.0895</v>
      </c>
      <c r="F2217" s="3">
        <f>VLOOKUP(A2217,ERCOT_345kv_West_ATC!A:B,2)</f>
        <v>32.950000000000003</v>
      </c>
      <c r="G2217" s="3">
        <f>VLOOKUP(A2217,ERCOT_345kv_West_ATC!G:H,2)</f>
        <v>3.3839999999999999</v>
      </c>
      <c r="I2217" s="5">
        <f t="shared" si="216"/>
        <v>6</v>
      </c>
      <c r="J2217" s="4">
        <f t="shared" si="217"/>
        <v>144</v>
      </c>
      <c r="K2217" s="4">
        <f t="shared" si="213"/>
        <v>3600</v>
      </c>
      <c r="L2217" s="6">
        <f t="shared" si="214"/>
        <v>987722.42183999997</v>
      </c>
      <c r="N2217" s="22">
        <f t="shared" si="218"/>
        <v>3.137955592946156</v>
      </c>
      <c r="O2217" s="14">
        <f t="shared" si="219"/>
        <v>1143705.9526867855</v>
      </c>
      <c r="Q2217" s="22"/>
      <c r="V2217" s="16"/>
      <c r="W2217" s="16"/>
      <c r="X2217" s="16"/>
      <c r="Z2217" s="15"/>
      <c r="AA2217" s="16"/>
      <c r="AB2217" s="3"/>
      <c r="AC2217" s="69"/>
      <c r="AD2217" s="3"/>
      <c r="AF2217" s="29"/>
      <c r="AG2217" s="30"/>
      <c r="AH2217" s="29"/>
      <c r="AI2217" s="29"/>
      <c r="AJ2217" s="31"/>
      <c r="AK2217" s="29"/>
      <c r="AL2217" s="30"/>
    </row>
    <row r="2218" spans="1:38">
      <c r="A2218" s="32">
        <v>42031</v>
      </c>
      <c r="B2218" s="9">
        <v>25</v>
      </c>
      <c r="C2218" s="33">
        <v>263.85665999999998</v>
      </c>
      <c r="D2218" s="34">
        <f t="shared" si="215"/>
        <v>295447.24748332141</v>
      </c>
      <c r="E2218" s="34">
        <v>41272873894.696999</v>
      </c>
      <c r="F2218" s="3">
        <f>VLOOKUP(A2218,ERCOT_345kv_West_ATC!A:B,2)</f>
        <v>32.9</v>
      </c>
      <c r="G2218" s="3">
        <f>VLOOKUP(A2218,ERCOT_345kv_West_ATC!G:H,2)</f>
        <v>3.415</v>
      </c>
      <c r="I2218" s="5">
        <f t="shared" si="216"/>
        <v>6</v>
      </c>
      <c r="J2218" s="4">
        <f t="shared" si="217"/>
        <v>144</v>
      </c>
      <c r="K2218" s="4">
        <f t="shared" si="213"/>
        <v>3600</v>
      </c>
      <c r="L2218" s="6">
        <f t="shared" si="214"/>
        <v>949883.97599999991</v>
      </c>
      <c r="N2218" s="22">
        <f t="shared" si="218"/>
        <v>3.2150713336857972</v>
      </c>
      <c r="O2218" s="14">
        <f t="shared" si="219"/>
        <v>1218491.6362110388</v>
      </c>
      <c r="Q2218" s="22"/>
      <c r="V2218" s="16"/>
      <c r="W2218" s="16"/>
      <c r="X2218" s="16"/>
      <c r="Z2218" s="15"/>
      <c r="AA2218" s="16"/>
      <c r="AB2218" s="3"/>
      <c r="AC2218" s="69"/>
      <c r="AD2218" s="3"/>
      <c r="AF2218" s="29"/>
      <c r="AG2218" s="30"/>
      <c r="AH2218" s="29"/>
      <c r="AI2218" s="29"/>
      <c r="AJ2218" s="31"/>
      <c r="AK2218" s="29"/>
      <c r="AL2218" s="30"/>
    </row>
    <row r="2219" spans="1:38">
      <c r="A2219" s="32">
        <v>42032</v>
      </c>
      <c r="B2219" s="9">
        <v>25</v>
      </c>
      <c r="C2219" s="33">
        <v>235.52673809999999</v>
      </c>
      <c r="D2219" s="34">
        <f t="shared" si="215"/>
        <v>295447.24748332141</v>
      </c>
      <c r="E2219" s="34">
        <v>41272873894.696999</v>
      </c>
      <c r="F2219" s="3">
        <f>VLOOKUP(A2219,ERCOT_345kv_West_ATC!A:B,2)</f>
        <v>32.85</v>
      </c>
      <c r="G2219" s="3">
        <f>VLOOKUP(A2219,ERCOT_345kv_West_ATC!G:H,2)</f>
        <v>3.367</v>
      </c>
      <c r="I2219" s="5">
        <f t="shared" si="216"/>
        <v>6</v>
      </c>
      <c r="J2219" s="4">
        <f t="shared" si="217"/>
        <v>144</v>
      </c>
      <c r="K2219" s="4">
        <f t="shared" si="213"/>
        <v>3600</v>
      </c>
      <c r="L2219" s="6">
        <f t="shared" si="214"/>
        <v>847896.25715999992</v>
      </c>
      <c r="N2219" s="22">
        <f t="shared" si="218"/>
        <v>2.8698736047891775</v>
      </c>
      <c r="O2219" s="14">
        <f t="shared" si="219"/>
        <v>1218491.6362110388</v>
      </c>
      <c r="Q2219" s="22"/>
      <c r="V2219" s="16"/>
      <c r="W2219" s="16"/>
      <c r="X2219" s="16"/>
      <c r="Z2219" s="15"/>
      <c r="AA2219" s="16"/>
      <c r="AB2219" s="3"/>
      <c r="AC2219" s="69"/>
      <c r="AD2219" s="3"/>
      <c r="AF2219" s="29"/>
      <c r="AG2219" s="30"/>
      <c r="AH2219" s="29"/>
      <c r="AI2219" s="29"/>
      <c r="AJ2219" s="31"/>
      <c r="AK2219" s="29"/>
      <c r="AL2219" s="30"/>
    </row>
    <row r="2220" spans="1:38">
      <c r="A2220" s="32">
        <v>42033</v>
      </c>
      <c r="B2220" s="9">
        <v>25</v>
      </c>
      <c r="C2220" s="33">
        <v>235.37804610000001</v>
      </c>
      <c r="D2220" s="34">
        <f t="shared" si="215"/>
        <v>295447.24748332141</v>
      </c>
      <c r="E2220" s="34">
        <v>41272873894.696999</v>
      </c>
      <c r="F2220" s="3">
        <f>VLOOKUP(A2220,ERCOT_345kv_West_ATC!A:B,2)</f>
        <v>32.75</v>
      </c>
      <c r="G2220" s="3">
        <f>VLOOKUP(A2220,ERCOT_345kv_West_ATC!G:H,2)</f>
        <v>3.2919999999999998</v>
      </c>
      <c r="I2220" s="5">
        <f t="shared" si="216"/>
        <v>6</v>
      </c>
      <c r="J2220" s="4">
        <f t="shared" si="217"/>
        <v>144</v>
      </c>
      <c r="K2220" s="4">
        <f t="shared" si="213"/>
        <v>3600</v>
      </c>
      <c r="L2220" s="6">
        <f t="shared" si="214"/>
        <v>847360.96596000006</v>
      </c>
      <c r="N2220" s="22">
        <f t="shared" si="218"/>
        <v>2.8680618052054632</v>
      </c>
      <c r="O2220" s="14">
        <f t="shared" si="219"/>
        <v>1218491.6362110388</v>
      </c>
      <c r="Q2220" s="22"/>
      <c r="V2220" s="16"/>
      <c r="W2220" s="16"/>
      <c r="X2220" s="16"/>
      <c r="Z2220" s="15"/>
      <c r="AA2220" s="16"/>
      <c r="AB2220" s="3"/>
      <c r="AC2220" s="69"/>
      <c r="AD2220" s="3"/>
      <c r="AF2220" s="29"/>
      <c r="AG2220" s="30"/>
      <c r="AH2220" s="29"/>
      <c r="AI2220" s="29"/>
      <c r="AJ2220" s="31"/>
      <c r="AK2220" s="29"/>
      <c r="AL2220" s="30"/>
    </row>
    <row r="2221" spans="1:38">
      <c r="A2221" s="32">
        <v>42034</v>
      </c>
      <c r="B2221" s="9">
        <v>25</v>
      </c>
      <c r="C2221" s="33">
        <v>228.47145639999999</v>
      </c>
      <c r="D2221" s="34">
        <f t="shared" si="215"/>
        <v>295447.24748332141</v>
      </c>
      <c r="E2221" s="34">
        <v>41272873894.696999</v>
      </c>
      <c r="F2221" s="3">
        <f>VLOOKUP(A2221,ERCOT_345kv_West_ATC!A:B,2)</f>
        <v>32.85</v>
      </c>
      <c r="G2221" s="3">
        <f>VLOOKUP(A2221,ERCOT_345kv_West_ATC!G:H,2)</f>
        <v>3.258</v>
      </c>
      <c r="I2221" s="5">
        <f t="shared" si="216"/>
        <v>6</v>
      </c>
      <c r="J2221" s="4">
        <f t="shared" si="217"/>
        <v>144</v>
      </c>
      <c r="K2221" s="4">
        <f t="shared" si="213"/>
        <v>3600</v>
      </c>
      <c r="L2221" s="6">
        <f t="shared" si="214"/>
        <v>822497.24303999997</v>
      </c>
      <c r="N2221" s="22">
        <f t="shared" si="218"/>
        <v>2.7839055873635501</v>
      </c>
      <c r="O2221" s="14">
        <f t="shared" si="219"/>
        <v>1218491.6362110388</v>
      </c>
      <c r="Q2221" s="22"/>
      <c r="V2221" s="16"/>
      <c r="W2221" s="16"/>
      <c r="X2221" s="16"/>
      <c r="Z2221" s="15"/>
      <c r="AA2221" s="16"/>
      <c r="AB2221" s="3"/>
      <c r="AC2221" s="69"/>
      <c r="AD2221" s="3"/>
      <c r="AF2221" s="29"/>
      <c r="AG2221" s="30"/>
      <c r="AH2221" s="29"/>
      <c r="AI2221" s="29"/>
      <c r="AJ2221" s="31"/>
      <c r="AK2221" s="29"/>
      <c r="AL2221" s="30"/>
    </row>
    <row r="2222" spans="1:38">
      <c r="A2222" s="32">
        <v>42035</v>
      </c>
      <c r="B2222" s="9">
        <v>25</v>
      </c>
      <c r="C2222" s="33">
        <v>218.18332140000001</v>
      </c>
      <c r="D2222" s="34">
        <f t="shared" si="215"/>
        <v>295447.24748332141</v>
      </c>
      <c r="E2222" s="34">
        <v>41272873894.696999</v>
      </c>
      <c r="F2222" s="3">
        <f>VLOOKUP(A2222,ERCOT_345kv_West_ATC!A:B,2)</f>
        <v>32.85</v>
      </c>
      <c r="G2222" s="3">
        <f>VLOOKUP(A2222,ERCOT_345kv_West_ATC!G:H,2)</f>
        <v>3.258</v>
      </c>
      <c r="I2222" s="5">
        <f t="shared" si="216"/>
        <v>6</v>
      </c>
      <c r="J2222" s="4">
        <f t="shared" si="217"/>
        <v>144</v>
      </c>
      <c r="K2222" s="4">
        <f t="shared" si="213"/>
        <v>3600</v>
      </c>
      <c r="L2222" s="6">
        <f t="shared" si="214"/>
        <v>785459.95704000001</v>
      </c>
      <c r="N2222" s="22">
        <f t="shared" si="218"/>
        <v>2.6585455228664494</v>
      </c>
      <c r="O2222" s="14">
        <f t="shared" si="219"/>
        <v>1218491.6362110388</v>
      </c>
      <c r="Q2222" s="22"/>
      <c r="V2222" s="16"/>
      <c r="W2222" s="16"/>
      <c r="X2222" s="16"/>
      <c r="Z2222" s="15"/>
      <c r="AA2222" s="16"/>
      <c r="AB2222" s="3"/>
      <c r="AC2222" s="69"/>
      <c r="AD2222" s="3"/>
      <c r="AF2222" s="29"/>
      <c r="AG2222" s="30"/>
      <c r="AH2222" s="29"/>
      <c r="AI2222" s="29"/>
      <c r="AJ2222" s="31"/>
      <c r="AK2222" s="29"/>
      <c r="AL2222" s="30"/>
    </row>
    <row r="2223" spans="1:38">
      <c r="A2223" s="32">
        <v>42036</v>
      </c>
      <c r="B2223" s="9">
        <v>25</v>
      </c>
      <c r="C2223" s="33">
        <v>227.62232320000001</v>
      </c>
      <c r="D2223" s="34">
        <f t="shared" si="215"/>
        <v>295447.24748332141</v>
      </c>
      <c r="E2223" s="34">
        <v>41272873894.696999</v>
      </c>
      <c r="F2223" s="3">
        <f>VLOOKUP(A2223,ERCOT_345kv_West_ATC!A:B,2)</f>
        <v>32.85</v>
      </c>
      <c r="G2223" s="3">
        <f>VLOOKUP(A2223,ERCOT_345kv_West_ATC!G:H,2)</f>
        <v>3.258</v>
      </c>
      <c r="I2223" s="5">
        <f t="shared" si="216"/>
        <v>6</v>
      </c>
      <c r="J2223" s="4">
        <f t="shared" si="217"/>
        <v>144</v>
      </c>
      <c r="K2223" s="4">
        <f t="shared" si="213"/>
        <v>3600</v>
      </c>
      <c r="L2223" s="6">
        <f t="shared" si="214"/>
        <v>819440.36352000001</v>
      </c>
      <c r="N2223" s="22">
        <f t="shared" si="218"/>
        <v>2.7735589703412589</v>
      </c>
      <c r="O2223" s="14">
        <f t="shared" si="219"/>
        <v>1218491.6362110388</v>
      </c>
      <c r="Q2223" s="22"/>
      <c r="V2223" s="16"/>
      <c r="W2223" s="16"/>
      <c r="X2223" s="16"/>
      <c r="Z2223" s="15"/>
      <c r="AA2223" s="16"/>
      <c r="AB2223" s="3"/>
      <c r="AC2223" s="69"/>
      <c r="AD2223" s="3"/>
      <c r="AF2223" s="29"/>
      <c r="AG2223" s="30"/>
      <c r="AH2223" s="29"/>
      <c r="AI2223" s="29"/>
      <c r="AJ2223" s="31"/>
      <c r="AK2223" s="29"/>
      <c r="AL2223" s="30"/>
    </row>
    <row r="2224" spans="1:38">
      <c r="A2224" s="32">
        <v>42037</v>
      </c>
      <c r="B2224" s="9">
        <v>25</v>
      </c>
      <c r="C2224" s="33">
        <v>237.97090549999999</v>
      </c>
      <c r="D2224" s="34">
        <f t="shared" si="215"/>
        <v>295447.24748332141</v>
      </c>
      <c r="E2224" s="34">
        <v>41272873894.696999</v>
      </c>
      <c r="F2224" s="3">
        <f>VLOOKUP(A2224,ERCOT_345kv_West_ATC!A:B,2)</f>
        <v>32.9</v>
      </c>
      <c r="G2224" s="3">
        <f>VLOOKUP(A2224,ERCOT_345kv_West_ATC!G:H,2)</f>
        <v>3.24</v>
      </c>
      <c r="I2224" s="5">
        <f t="shared" si="216"/>
        <v>6</v>
      </c>
      <c r="J2224" s="4">
        <f t="shared" si="217"/>
        <v>144</v>
      </c>
      <c r="K2224" s="4">
        <f t="shared" si="213"/>
        <v>3600</v>
      </c>
      <c r="L2224" s="6">
        <f t="shared" si="214"/>
        <v>856695.2598</v>
      </c>
      <c r="N2224" s="22">
        <f t="shared" si="218"/>
        <v>2.8996555801331749</v>
      </c>
      <c r="O2224" s="14">
        <f t="shared" si="219"/>
        <v>1218491.6362110388</v>
      </c>
      <c r="Q2224" s="22"/>
      <c r="V2224" s="16"/>
      <c r="W2224" s="16"/>
      <c r="X2224" s="16"/>
      <c r="Z2224" s="15"/>
      <c r="AA2224" s="16"/>
      <c r="AB2224" s="3"/>
      <c r="AC2224" s="69"/>
      <c r="AD2224" s="3"/>
      <c r="AF2224" s="29"/>
      <c r="AG2224" s="30"/>
      <c r="AH2224" s="29"/>
      <c r="AI2224" s="29"/>
      <c r="AJ2224" s="31"/>
      <c r="AK2224" s="29"/>
      <c r="AL2224" s="30"/>
    </row>
    <row r="2225" spans="1:38">
      <c r="A2225" s="32">
        <v>42038</v>
      </c>
      <c r="B2225" s="9">
        <v>25</v>
      </c>
      <c r="C2225" s="33">
        <v>227.6791825</v>
      </c>
      <c r="D2225" s="34">
        <f t="shared" si="215"/>
        <v>295447.24748332141</v>
      </c>
      <c r="E2225" s="34">
        <v>41272873894.696999</v>
      </c>
      <c r="F2225" s="3">
        <f>VLOOKUP(A2225,ERCOT_345kv_West_ATC!A:B,2)</f>
        <v>32.9</v>
      </c>
      <c r="G2225" s="3">
        <f>VLOOKUP(A2225,ERCOT_345kv_West_ATC!G:H,2)</f>
        <v>3.2770000000000001</v>
      </c>
      <c r="I2225" s="5">
        <f t="shared" si="216"/>
        <v>6</v>
      </c>
      <c r="J2225" s="4">
        <f t="shared" si="217"/>
        <v>144</v>
      </c>
      <c r="K2225" s="4">
        <f t="shared" si="213"/>
        <v>3600</v>
      </c>
      <c r="L2225" s="6">
        <f t="shared" si="214"/>
        <v>819645.05700000003</v>
      </c>
      <c r="N2225" s="22">
        <f t="shared" si="218"/>
        <v>2.7742517961561672</v>
      </c>
      <c r="O2225" s="14">
        <f t="shared" si="219"/>
        <v>1218491.6362110388</v>
      </c>
      <c r="Q2225" s="22"/>
      <c r="V2225" s="16"/>
      <c r="W2225" s="16"/>
      <c r="X2225" s="16"/>
      <c r="Z2225" s="15"/>
      <c r="AA2225" s="16"/>
      <c r="AB2225" s="3"/>
      <c r="AC2225" s="69"/>
      <c r="AD2225" s="3"/>
      <c r="AF2225" s="29"/>
      <c r="AG2225" s="30"/>
      <c r="AH2225" s="29"/>
      <c r="AI2225" s="29"/>
      <c r="AJ2225" s="31"/>
      <c r="AK2225" s="29"/>
      <c r="AL2225" s="30"/>
    </row>
    <row r="2226" spans="1:38">
      <c r="A2226" s="32">
        <v>42039</v>
      </c>
      <c r="B2226" s="9">
        <v>25</v>
      </c>
      <c r="C2226" s="33">
        <v>227.08019880000001</v>
      </c>
      <c r="D2226" s="34">
        <f t="shared" si="215"/>
        <v>295447.24748332141</v>
      </c>
      <c r="E2226" s="34">
        <v>41272873894.696999</v>
      </c>
      <c r="F2226" s="3">
        <f>VLOOKUP(A2226,ERCOT_345kv_West_ATC!A:B,2)</f>
        <v>29.8</v>
      </c>
      <c r="G2226" s="3">
        <f>VLOOKUP(A2226,ERCOT_345kv_West_ATC!G:H,2)</f>
        <v>3.2469999999999999</v>
      </c>
      <c r="I2226" s="5">
        <f t="shared" si="216"/>
        <v>6</v>
      </c>
      <c r="J2226" s="4">
        <f t="shared" si="217"/>
        <v>144</v>
      </c>
      <c r="K2226" s="4">
        <f t="shared" si="213"/>
        <v>3600</v>
      </c>
      <c r="L2226" s="6">
        <f t="shared" si="214"/>
        <v>817488.71568000002</v>
      </c>
      <c r="N2226" s="22">
        <f t="shared" si="218"/>
        <v>2.7669532298693995</v>
      </c>
      <c r="O2226" s="14">
        <f t="shared" si="219"/>
        <v>1218491.6362110388</v>
      </c>
      <c r="Q2226" s="22"/>
      <c r="V2226" s="16"/>
      <c r="W2226" s="16"/>
      <c r="X2226" s="16"/>
      <c r="Z2226" s="15"/>
      <c r="AA2226" s="16"/>
      <c r="AB2226" s="3"/>
      <c r="AC2226" s="69"/>
      <c r="AD2226" s="3"/>
      <c r="AF2226" s="29"/>
      <c r="AG2226" s="30"/>
      <c r="AH2226" s="29"/>
      <c r="AI2226" s="29"/>
      <c r="AJ2226" s="31"/>
      <c r="AK2226" s="29"/>
      <c r="AL2226" s="30"/>
    </row>
    <row r="2227" spans="1:38">
      <c r="A2227" s="32">
        <v>42040</v>
      </c>
      <c r="B2227" s="9">
        <v>25</v>
      </c>
      <c r="C2227" s="33">
        <v>216.85577470000001</v>
      </c>
      <c r="D2227" s="34">
        <f t="shared" si="215"/>
        <v>295447.24748332141</v>
      </c>
      <c r="E2227" s="34">
        <v>41272873894.696999</v>
      </c>
      <c r="F2227" s="3">
        <f>VLOOKUP(A2227,ERCOT_345kv_West_ATC!A:B,2)</f>
        <v>29.55</v>
      </c>
      <c r="G2227" s="3">
        <f>VLOOKUP(A2227,ERCOT_345kv_West_ATC!G:H,2)</f>
        <v>3.1970000000000001</v>
      </c>
      <c r="I2227" s="5">
        <f t="shared" si="216"/>
        <v>6</v>
      </c>
      <c r="J2227" s="4">
        <f t="shared" si="217"/>
        <v>144</v>
      </c>
      <c r="K2227" s="4">
        <f t="shared" si="213"/>
        <v>3600</v>
      </c>
      <c r="L2227" s="6">
        <f t="shared" si="214"/>
        <v>780680.78892000008</v>
      </c>
      <c r="N2227" s="22">
        <f t="shared" si="218"/>
        <v>2.642369477360154</v>
      </c>
      <c r="O2227" s="14">
        <f t="shared" si="219"/>
        <v>1218491.6362110388</v>
      </c>
      <c r="Q2227" s="22"/>
      <c r="V2227" s="16"/>
      <c r="W2227" s="16"/>
      <c r="X2227" s="16"/>
      <c r="Z2227" s="15"/>
      <c r="AA2227" s="16"/>
      <c r="AB2227" s="3"/>
      <c r="AC2227" s="69"/>
      <c r="AD2227" s="3"/>
      <c r="AF2227" s="29"/>
      <c r="AG2227" s="30"/>
      <c r="AH2227" s="29"/>
      <c r="AI2227" s="29"/>
      <c r="AJ2227" s="31"/>
      <c r="AK2227" s="29"/>
      <c r="AL2227" s="30"/>
    </row>
    <row r="2228" spans="1:38">
      <c r="A2228" s="32">
        <v>42041</v>
      </c>
      <c r="B2228" s="9">
        <v>25</v>
      </c>
      <c r="C2228" s="33">
        <v>222.7839779</v>
      </c>
      <c r="D2228" s="34">
        <f t="shared" si="215"/>
        <v>295447.24748332141</v>
      </c>
      <c r="E2228" s="34">
        <v>41272873894.696999</v>
      </c>
      <c r="F2228" s="3">
        <f>VLOOKUP(A2228,ERCOT_345kv_West_ATC!A:B,2)</f>
        <v>29.3</v>
      </c>
      <c r="G2228" s="3">
        <f>VLOOKUP(A2228,ERCOT_345kv_West_ATC!G:H,2)</f>
        <v>3.2109999999999999</v>
      </c>
      <c r="I2228" s="5">
        <f t="shared" si="216"/>
        <v>6</v>
      </c>
      <c r="J2228" s="4">
        <f t="shared" si="217"/>
        <v>144</v>
      </c>
      <c r="K2228" s="4">
        <f t="shared" si="213"/>
        <v>3600</v>
      </c>
      <c r="L2228" s="6">
        <f t="shared" si="214"/>
        <v>802022.32044000004</v>
      </c>
      <c r="N2228" s="22">
        <f t="shared" si="218"/>
        <v>2.7146041375297489</v>
      </c>
      <c r="O2228" s="14">
        <f t="shared" si="219"/>
        <v>1218491.6362110388</v>
      </c>
      <c r="Q2228" s="22"/>
      <c r="V2228" s="16"/>
      <c r="W2228" s="16"/>
      <c r="X2228" s="16"/>
      <c r="Z2228" s="15"/>
      <c r="AA2228" s="16"/>
      <c r="AB2228" s="3"/>
      <c r="AC2228" s="69"/>
      <c r="AD2228" s="3"/>
      <c r="AF2228" s="29"/>
      <c r="AG2228" s="30"/>
      <c r="AH2228" s="29"/>
      <c r="AI2228" s="29"/>
      <c r="AJ2228" s="31"/>
      <c r="AK2228" s="29"/>
      <c r="AL2228" s="30"/>
    </row>
    <row r="2229" spans="1:38">
      <c r="A2229" s="32">
        <v>42042</v>
      </c>
      <c r="B2229" s="9">
        <v>25</v>
      </c>
      <c r="C2229" s="33">
        <v>229.001857</v>
      </c>
      <c r="D2229" s="34">
        <f t="shared" si="215"/>
        <v>295447.24748332141</v>
      </c>
      <c r="E2229" s="34">
        <v>41272873894.696999</v>
      </c>
      <c r="F2229" s="3">
        <f>VLOOKUP(A2229,ERCOT_345kv_West_ATC!A:B,2)</f>
        <v>29.3</v>
      </c>
      <c r="G2229" s="3">
        <f>VLOOKUP(A2229,ERCOT_345kv_West_ATC!G:H,2)</f>
        <v>3.2109999999999999</v>
      </c>
      <c r="I2229" s="5">
        <f t="shared" si="216"/>
        <v>6</v>
      </c>
      <c r="J2229" s="4">
        <f t="shared" si="217"/>
        <v>144</v>
      </c>
      <c r="K2229" s="4">
        <f t="shared" si="213"/>
        <v>3600</v>
      </c>
      <c r="L2229" s="6">
        <f t="shared" si="214"/>
        <v>824406.68519999995</v>
      </c>
      <c r="N2229" s="22">
        <f t="shared" si="218"/>
        <v>2.7903684743129631</v>
      </c>
      <c r="O2229" s="14">
        <f t="shared" si="219"/>
        <v>1218491.6362110388</v>
      </c>
      <c r="Q2229" s="22"/>
      <c r="V2229" s="16"/>
      <c r="W2229" s="16"/>
      <c r="X2229" s="16"/>
      <c r="Z2229" s="15"/>
      <c r="AA2229" s="16"/>
      <c r="AB2229" s="3"/>
      <c r="AC2229" s="69"/>
      <c r="AD2229" s="3"/>
      <c r="AF2229" s="29"/>
      <c r="AG2229" s="30"/>
      <c r="AH2229" s="29"/>
      <c r="AI2229" s="29"/>
      <c r="AJ2229" s="31"/>
      <c r="AK2229" s="29"/>
      <c r="AL2229" s="30"/>
    </row>
    <row r="2230" spans="1:38">
      <c r="A2230" s="32">
        <v>42043</v>
      </c>
      <c r="B2230" s="9">
        <v>25</v>
      </c>
      <c r="C2230" s="33">
        <v>223.96367190000001</v>
      </c>
      <c r="D2230" s="34">
        <f t="shared" si="215"/>
        <v>295447.24748332141</v>
      </c>
      <c r="E2230" s="34">
        <v>41272873894.696999</v>
      </c>
      <c r="F2230" s="3">
        <f>VLOOKUP(A2230,ERCOT_345kv_West_ATC!A:B,2)</f>
        <v>29.3</v>
      </c>
      <c r="G2230" s="3">
        <f>VLOOKUP(A2230,ERCOT_345kv_West_ATC!G:H,2)</f>
        <v>3.2109999999999999</v>
      </c>
      <c r="I2230" s="5">
        <f t="shared" si="216"/>
        <v>6</v>
      </c>
      <c r="J2230" s="4">
        <f t="shared" si="217"/>
        <v>144</v>
      </c>
      <c r="K2230" s="4">
        <f t="shared" si="213"/>
        <v>3600</v>
      </c>
      <c r="L2230" s="6">
        <f t="shared" si="214"/>
        <v>806269.21883999999</v>
      </c>
      <c r="N2230" s="22">
        <f t="shared" si="218"/>
        <v>2.7289786102526326</v>
      </c>
      <c r="O2230" s="14">
        <f t="shared" si="219"/>
        <v>1218491.6362110388</v>
      </c>
      <c r="Q2230" s="22"/>
      <c r="V2230" s="16"/>
      <c r="W2230" s="16"/>
      <c r="X2230" s="16"/>
      <c r="Z2230" s="15"/>
      <c r="AA2230" s="16"/>
      <c r="AB2230" s="3"/>
      <c r="AC2230" s="69"/>
      <c r="AD2230" s="3"/>
      <c r="AF2230" s="29"/>
      <c r="AG2230" s="30"/>
      <c r="AH2230" s="29"/>
      <c r="AI2230" s="29"/>
      <c r="AJ2230" s="31"/>
      <c r="AK2230" s="29"/>
      <c r="AL2230" s="30"/>
    </row>
    <row r="2231" spans="1:38">
      <c r="A2231" s="32">
        <v>42044</v>
      </c>
      <c r="B2231" s="9">
        <v>25</v>
      </c>
      <c r="C2231" s="33">
        <v>221.00423900000001</v>
      </c>
      <c r="D2231" s="34">
        <f t="shared" si="215"/>
        <v>318229.11860489933</v>
      </c>
      <c r="E2231" s="34">
        <v>44455415962.343803</v>
      </c>
      <c r="F2231" s="3">
        <f>VLOOKUP(A2231,ERCOT_345kv_West_ATC!A:B,2)</f>
        <v>29.3</v>
      </c>
      <c r="G2231" s="3">
        <f>VLOOKUP(A2231,ERCOT_345kv_West_ATC!G:H,2)</f>
        <v>3.2250000000000001</v>
      </c>
      <c r="I2231" s="5">
        <f t="shared" si="216"/>
        <v>6</v>
      </c>
      <c r="J2231" s="4">
        <f t="shared" si="217"/>
        <v>144</v>
      </c>
      <c r="K2231" s="4">
        <f t="shared" si="213"/>
        <v>3600</v>
      </c>
      <c r="L2231" s="6">
        <f t="shared" si="214"/>
        <v>795615.26040000003</v>
      </c>
      <c r="N2231" s="22">
        <f t="shared" si="218"/>
        <v>2.5001334380962303</v>
      </c>
      <c r="O2231" s="14">
        <f t="shared" si="219"/>
        <v>1131260.3999854638</v>
      </c>
      <c r="Q2231" s="22"/>
      <c r="V2231" s="16"/>
      <c r="W2231" s="16"/>
      <c r="X2231" s="16"/>
      <c r="Z2231" s="15"/>
      <c r="AA2231" s="16"/>
      <c r="AB2231" s="3"/>
      <c r="AC2231" s="69"/>
      <c r="AD2231" s="3"/>
      <c r="AF2231" s="29"/>
      <c r="AG2231" s="30"/>
      <c r="AH2231" s="29"/>
      <c r="AI2231" s="29"/>
      <c r="AJ2231" s="31"/>
      <c r="AK2231" s="29"/>
      <c r="AL2231" s="30"/>
    </row>
    <row r="2232" spans="1:38">
      <c r="A2232" s="32">
        <v>42045</v>
      </c>
      <c r="B2232" s="9">
        <v>25</v>
      </c>
      <c r="C2232" s="33">
        <v>220.60039689999999</v>
      </c>
      <c r="D2232" s="34">
        <f t="shared" si="215"/>
        <v>318229.11860489933</v>
      </c>
      <c r="E2232" s="34">
        <v>44455415962.343803</v>
      </c>
      <c r="F2232" s="3">
        <f>VLOOKUP(A2232,ERCOT_345kv_West_ATC!A:B,2)</f>
        <v>29.5</v>
      </c>
      <c r="G2232" s="3">
        <f>VLOOKUP(A2232,ERCOT_345kv_West_ATC!G:H,2)</f>
        <v>3.2639999999999998</v>
      </c>
      <c r="I2232" s="5">
        <f t="shared" si="216"/>
        <v>6</v>
      </c>
      <c r="J2232" s="4">
        <f t="shared" si="217"/>
        <v>144</v>
      </c>
      <c r="K2232" s="4">
        <f t="shared" si="213"/>
        <v>3600</v>
      </c>
      <c r="L2232" s="6">
        <f t="shared" si="214"/>
        <v>794161.42883999995</v>
      </c>
      <c r="N2232" s="22">
        <f t="shared" si="218"/>
        <v>2.4955649323404603</v>
      </c>
      <c r="O2232" s="14">
        <f t="shared" si="219"/>
        <v>1131260.3999854638</v>
      </c>
      <c r="Q2232" s="22"/>
      <c r="V2232" s="16"/>
      <c r="W2232" s="16"/>
      <c r="X2232" s="16"/>
      <c r="Z2232" s="15"/>
      <c r="AA2232" s="16"/>
      <c r="AB2232" s="3"/>
      <c r="AC2232" s="69"/>
      <c r="AD2232" s="3"/>
      <c r="AF2232" s="29"/>
      <c r="AG2232" s="30"/>
      <c r="AH2232" s="29"/>
      <c r="AI2232" s="29"/>
      <c r="AJ2232" s="31"/>
      <c r="AK2232" s="29"/>
      <c r="AL2232" s="30"/>
    </row>
    <row r="2233" spans="1:38">
      <c r="A2233" s="32">
        <v>42046</v>
      </c>
      <c r="B2233" s="9">
        <v>25</v>
      </c>
      <c r="C2233" s="33">
        <v>219.72851610000001</v>
      </c>
      <c r="D2233" s="34">
        <f t="shared" si="215"/>
        <v>318229.11860489933</v>
      </c>
      <c r="E2233" s="34">
        <v>44455415962.343803</v>
      </c>
      <c r="F2233" s="3">
        <f>VLOOKUP(A2233,ERCOT_345kv_West_ATC!A:B,2)</f>
        <v>29.8</v>
      </c>
      <c r="G2233" s="3">
        <f>VLOOKUP(A2233,ERCOT_345kv_West_ATC!G:H,2)</f>
        <v>3.2959999999999998</v>
      </c>
      <c r="I2233" s="5">
        <f t="shared" si="216"/>
        <v>6</v>
      </c>
      <c r="J2233" s="4">
        <f t="shared" si="217"/>
        <v>144</v>
      </c>
      <c r="K2233" s="4">
        <f t="shared" si="213"/>
        <v>3600</v>
      </c>
      <c r="L2233" s="6">
        <f t="shared" si="214"/>
        <v>791022.65795999998</v>
      </c>
      <c r="N2233" s="22">
        <f t="shared" si="218"/>
        <v>2.485701690114984</v>
      </c>
      <c r="O2233" s="14">
        <f t="shared" si="219"/>
        <v>1131260.3999854638</v>
      </c>
      <c r="Q2233" s="22"/>
      <c r="V2233" s="16"/>
      <c r="W2233" s="16"/>
      <c r="X2233" s="16"/>
      <c r="Z2233" s="15"/>
      <c r="AA2233" s="16"/>
      <c r="AB2233" s="3"/>
      <c r="AC2233" s="69"/>
      <c r="AD2233" s="3"/>
      <c r="AF2233" s="29"/>
      <c r="AG2233" s="30"/>
      <c r="AH2233" s="29"/>
      <c r="AI2233" s="29"/>
      <c r="AJ2233" s="31"/>
      <c r="AK2233" s="29"/>
      <c r="AL2233" s="30"/>
    </row>
    <row r="2234" spans="1:38">
      <c r="A2234" s="32">
        <v>42047</v>
      </c>
      <c r="B2234" s="9">
        <v>25</v>
      </c>
      <c r="C2234" s="33">
        <v>222.8289034</v>
      </c>
      <c r="D2234" s="34">
        <f t="shared" si="215"/>
        <v>318229.11860489933</v>
      </c>
      <c r="E2234" s="34">
        <v>44455415962.343803</v>
      </c>
      <c r="F2234" s="3">
        <f>VLOOKUP(A2234,ERCOT_345kv_West_ATC!A:B,2)</f>
        <v>29.85</v>
      </c>
      <c r="G2234" s="3">
        <f>VLOOKUP(A2234,ERCOT_345kv_West_ATC!G:H,2)</f>
        <v>3.2629999999999999</v>
      </c>
      <c r="I2234" s="5">
        <f t="shared" si="216"/>
        <v>6</v>
      </c>
      <c r="J2234" s="4">
        <f t="shared" si="217"/>
        <v>144</v>
      </c>
      <c r="K2234" s="4">
        <f t="shared" ref="K2234:K2297" si="220">J2234*B2234</f>
        <v>3600</v>
      </c>
      <c r="L2234" s="6">
        <f t="shared" ref="L2234:L2297" si="221">K2234*C2234</f>
        <v>802184.05223999999</v>
      </c>
      <c r="N2234" s="22">
        <f t="shared" si="218"/>
        <v>2.5207751438860626</v>
      </c>
      <c r="O2234" s="14">
        <f t="shared" si="219"/>
        <v>1131260.3999854638</v>
      </c>
      <c r="Q2234" s="22"/>
      <c r="V2234" s="16"/>
      <c r="W2234" s="16"/>
      <c r="X2234" s="16"/>
      <c r="Z2234" s="15"/>
      <c r="AA2234" s="16"/>
      <c r="AB2234" s="3"/>
      <c r="AC2234" s="69"/>
      <c r="AD2234" s="3"/>
      <c r="AF2234" s="29"/>
      <c r="AG2234" s="30"/>
      <c r="AH2234" s="29"/>
      <c r="AI2234" s="29"/>
      <c r="AJ2234" s="31"/>
      <c r="AK2234" s="29"/>
      <c r="AL2234" s="30"/>
    </row>
    <row r="2235" spans="1:38">
      <c r="A2235" s="32">
        <v>42048</v>
      </c>
      <c r="B2235" s="9">
        <v>25</v>
      </c>
      <c r="C2235" s="33">
        <v>236.80501889999999</v>
      </c>
      <c r="D2235" s="34">
        <f t="shared" si="215"/>
        <v>318229.11860489933</v>
      </c>
      <c r="E2235" s="34">
        <v>44455415962.343803</v>
      </c>
      <c r="F2235" s="3">
        <f>VLOOKUP(A2235,ERCOT_345kv_West_ATC!A:B,2)</f>
        <v>29.75</v>
      </c>
      <c r="G2235" s="3">
        <f>VLOOKUP(A2235,ERCOT_345kv_West_ATC!G:H,2)</f>
        <v>3.3010000000000002</v>
      </c>
      <c r="I2235" s="5">
        <f t="shared" si="216"/>
        <v>6</v>
      </c>
      <c r="J2235" s="4">
        <f t="shared" si="217"/>
        <v>144</v>
      </c>
      <c r="K2235" s="4">
        <f t="shared" si="220"/>
        <v>3600</v>
      </c>
      <c r="L2235" s="6">
        <f t="shared" si="221"/>
        <v>852498.06803999993</v>
      </c>
      <c r="N2235" s="22">
        <f t="shared" si="218"/>
        <v>2.6788814039937927</v>
      </c>
      <c r="O2235" s="14">
        <f t="shared" si="219"/>
        <v>1131260.3999854638</v>
      </c>
      <c r="Q2235" s="22"/>
      <c r="V2235" s="16"/>
      <c r="W2235" s="16"/>
      <c r="X2235" s="16"/>
      <c r="Z2235" s="15"/>
      <c r="AA2235" s="16"/>
      <c r="AB2235" s="3"/>
      <c r="AC2235" s="69"/>
      <c r="AD2235" s="3"/>
      <c r="AF2235" s="29"/>
      <c r="AG2235" s="30"/>
      <c r="AH2235" s="29"/>
      <c r="AI2235" s="29"/>
      <c r="AJ2235" s="31"/>
      <c r="AK2235" s="29"/>
      <c r="AL2235" s="30"/>
    </row>
    <row r="2236" spans="1:38">
      <c r="A2236" s="32">
        <v>42049</v>
      </c>
      <c r="B2236" s="9">
        <v>25</v>
      </c>
      <c r="C2236" s="33">
        <v>257.03102719999998</v>
      </c>
      <c r="D2236" s="34">
        <f t="shared" si="215"/>
        <v>318229.11860489933</v>
      </c>
      <c r="E2236" s="34">
        <v>44455415962.343803</v>
      </c>
      <c r="F2236" s="3">
        <f>VLOOKUP(A2236,ERCOT_345kv_West_ATC!A:B,2)</f>
        <v>29.75</v>
      </c>
      <c r="G2236" s="3">
        <f>VLOOKUP(A2236,ERCOT_345kv_West_ATC!G:H,2)</f>
        <v>3.3010000000000002</v>
      </c>
      <c r="I2236" s="5">
        <f t="shared" si="216"/>
        <v>6</v>
      </c>
      <c r="J2236" s="4">
        <f t="shared" si="217"/>
        <v>144</v>
      </c>
      <c r="K2236" s="4">
        <f t="shared" si="220"/>
        <v>3600</v>
      </c>
      <c r="L2236" s="6">
        <f t="shared" si="221"/>
        <v>925311.69791999995</v>
      </c>
      <c r="N2236" s="22">
        <f t="shared" si="218"/>
        <v>2.9076902263894659</v>
      </c>
      <c r="O2236" s="14">
        <f t="shared" si="219"/>
        <v>1131260.3999854638</v>
      </c>
      <c r="Q2236" s="22"/>
      <c r="V2236" s="16"/>
      <c r="W2236" s="16"/>
      <c r="X2236" s="16"/>
      <c r="Z2236" s="15"/>
      <c r="AA2236" s="16"/>
      <c r="AB2236" s="3"/>
      <c r="AC2236" s="69"/>
      <c r="AD2236" s="3"/>
      <c r="AF2236" s="29"/>
      <c r="AG2236" s="30"/>
      <c r="AH2236" s="29"/>
      <c r="AI2236" s="29"/>
      <c r="AJ2236" s="31"/>
      <c r="AK2236" s="29"/>
      <c r="AL2236" s="30"/>
    </row>
    <row r="2237" spans="1:38">
      <c r="A2237" s="32">
        <v>42050</v>
      </c>
      <c r="B2237" s="9">
        <v>25</v>
      </c>
      <c r="C2237" s="33">
        <v>235.04578129999999</v>
      </c>
      <c r="D2237" s="34">
        <f t="shared" si="215"/>
        <v>318229.11860489933</v>
      </c>
      <c r="E2237" s="34">
        <v>44455415962.343803</v>
      </c>
      <c r="F2237" s="3">
        <f>VLOOKUP(A2237,ERCOT_345kv_West_ATC!A:B,2)</f>
        <v>29.75</v>
      </c>
      <c r="G2237" s="3">
        <f>VLOOKUP(A2237,ERCOT_345kv_West_ATC!G:H,2)</f>
        <v>3.3010000000000002</v>
      </c>
      <c r="I2237" s="5">
        <f t="shared" si="216"/>
        <v>6</v>
      </c>
      <c r="J2237" s="4">
        <f t="shared" si="217"/>
        <v>144</v>
      </c>
      <c r="K2237" s="4">
        <f t="shared" si="220"/>
        <v>3600</v>
      </c>
      <c r="L2237" s="6">
        <f t="shared" si="221"/>
        <v>846164.81267999997</v>
      </c>
      <c r="N2237" s="22">
        <f t="shared" si="218"/>
        <v>2.6589798456833384</v>
      </c>
      <c r="O2237" s="14">
        <f t="shared" si="219"/>
        <v>1131260.3999854638</v>
      </c>
      <c r="Q2237" s="22"/>
      <c r="V2237" s="16"/>
      <c r="W2237" s="16"/>
      <c r="X2237" s="16"/>
      <c r="Z2237" s="15"/>
      <c r="AA2237" s="16"/>
      <c r="AB2237" s="3"/>
      <c r="AC2237" s="69"/>
      <c r="AD2237" s="3"/>
      <c r="AF2237" s="29"/>
      <c r="AG2237" s="30"/>
      <c r="AH2237" s="29"/>
      <c r="AI2237" s="29"/>
      <c r="AJ2237" s="31"/>
      <c r="AK2237" s="29"/>
      <c r="AL2237" s="30"/>
    </row>
    <row r="2238" spans="1:38">
      <c r="A2238" s="32">
        <v>42051</v>
      </c>
      <c r="B2238" s="9">
        <v>25</v>
      </c>
      <c r="C2238" s="33">
        <v>234.5256899</v>
      </c>
      <c r="D2238" s="34">
        <f t="shared" si="215"/>
        <v>318229.11860489933</v>
      </c>
      <c r="E2238" s="34">
        <v>44455415962.343803</v>
      </c>
      <c r="F2238" s="3">
        <f>VLOOKUP(A2238,ERCOT_345kv_West_ATC!A:B,2)</f>
        <v>30.85</v>
      </c>
      <c r="G2238" s="3">
        <f>VLOOKUP(A2238,ERCOT_345kv_West_ATC!G:H,2)</f>
        <v>3.3010000000000002</v>
      </c>
      <c r="I2238" s="5">
        <f t="shared" si="216"/>
        <v>6</v>
      </c>
      <c r="J2238" s="4">
        <f t="shared" si="217"/>
        <v>144</v>
      </c>
      <c r="K2238" s="4">
        <f t="shared" si="220"/>
        <v>3600</v>
      </c>
      <c r="L2238" s="6">
        <f t="shared" si="221"/>
        <v>844292.48363999999</v>
      </c>
      <c r="N2238" s="22">
        <f t="shared" si="218"/>
        <v>2.6530962576314083</v>
      </c>
      <c r="O2238" s="14">
        <f t="shared" si="219"/>
        <v>1131260.3999854638</v>
      </c>
      <c r="Q2238" s="22"/>
      <c r="V2238" s="16"/>
      <c r="W2238" s="16"/>
      <c r="X2238" s="16"/>
      <c r="Z2238" s="15"/>
      <c r="AA2238" s="16"/>
      <c r="AB2238" s="3"/>
      <c r="AC2238" s="69"/>
      <c r="AD2238" s="3"/>
      <c r="AF2238" s="29"/>
      <c r="AG2238" s="30"/>
      <c r="AH2238" s="29"/>
      <c r="AI2238" s="29"/>
      <c r="AJ2238" s="31"/>
      <c r="AK2238" s="29"/>
      <c r="AL2238" s="30"/>
    </row>
    <row r="2239" spans="1:38">
      <c r="A2239" s="32">
        <v>42052</v>
      </c>
      <c r="B2239" s="9">
        <v>25</v>
      </c>
      <c r="C2239" s="33">
        <v>244.70220040000001</v>
      </c>
      <c r="D2239" s="34">
        <f t="shared" si="215"/>
        <v>318229.11860489933</v>
      </c>
      <c r="E2239" s="34">
        <v>44455415962.343803</v>
      </c>
      <c r="F2239" s="3">
        <f>VLOOKUP(A2239,ERCOT_345kv_West_ATC!A:B,2)</f>
        <v>29.85</v>
      </c>
      <c r="G2239" s="3">
        <f>VLOOKUP(A2239,ERCOT_345kv_West_ATC!G:H,2)</f>
        <v>3.274</v>
      </c>
      <c r="I2239" s="5">
        <f t="shared" si="216"/>
        <v>6</v>
      </c>
      <c r="J2239" s="4">
        <f t="shared" si="217"/>
        <v>144</v>
      </c>
      <c r="K2239" s="4">
        <f t="shared" si="220"/>
        <v>3600</v>
      </c>
      <c r="L2239" s="6">
        <f t="shared" si="221"/>
        <v>880927.92144000006</v>
      </c>
      <c r="N2239" s="22">
        <f t="shared" si="218"/>
        <v>2.7682190910182713</v>
      </c>
      <c r="O2239" s="14">
        <f t="shared" si="219"/>
        <v>1131260.3999854638</v>
      </c>
      <c r="Q2239" s="22"/>
      <c r="V2239" s="16"/>
      <c r="W2239" s="16"/>
      <c r="X2239" s="16"/>
      <c r="Z2239" s="15"/>
      <c r="AA2239" s="16"/>
      <c r="AB2239" s="3"/>
      <c r="AC2239" s="69"/>
      <c r="AD2239" s="3"/>
      <c r="AF2239" s="29"/>
      <c r="AG2239" s="30"/>
      <c r="AH2239" s="29"/>
      <c r="AI2239" s="29"/>
      <c r="AJ2239" s="31"/>
      <c r="AK2239" s="29"/>
      <c r="AL2239" s="30"/>
    </row>
    <row r="2240" spans="1:38">
      <c r="A2240" s="32">
        <v>42053</v>
      </c>
      <c r="B2240" s="9">
        <v>25</v>
      </c>
      <c r="C2240" s="33">
        <v>237.4602611</v>
      </c>
      <c r="D2240" s="34">
        <f t="shared" si="215"/>
        <v>318229.11860489933</v>
      </c>
      <c r="E2240" s="34">
        <v>44455415962.343803</v>
      </c>
      <c r="F2240" s="3">
        <f>VLOOKUP(A2240,ERCOT_345kv_West_ATC!A:B,2)</f>
        <v>32.9</v>
      </c>
      <c r="G2240" s="3">
        <f>VLOOKUP(A2240,ERCOT_345kv_West_ATC!G:H,2)</f>
        <v>3.2890000000000001</v>
      </c>
      <c r="I2240" s="5">
        <f t="shared" si="216"/>
        <v>6</v>
      </c>
      <c r="J2240" s="4">
        <f t="shared" si="217"/>
        <v>144</v>
      </c>
      <c r="K2240" s="4">
        <f t="shared" si="220"/>
        <v>3600</v>
      </c>
      <c r="L2240" s="6">
        <f t="shared" si="221"/>
        <v>854856.93995999999</v>
      </c>
      <c r="N2240" s="22">
        <f t="shared" si="218"/>
        <v>2.6862938995263868</v>
      </c>
      <c r="O2240" s="14">
        <f t="shared" si="219"/>
        <v>1131260.3999854638</v>
      </c>
      <c r="Q2240" s="22"/>
      <c r="V2240" s="16"/>
      <c r="W2240" s="16"/>
      <c r="X2240" s="16"/>
      <c r="Z2240" s="15"/>
      <c r="AA2240" s="16"/>
      <c r="AB2240" s="3"/>
      <c r="AC2240" s="69"/>
      <c r="AD2240" s="3"/>
      <c r="AF2240" s="29"/>
      <c r="AG2240" s="30"/>
      <c r="AH2240" s="29"/>
      <c r="AI2240" s="29"/>
      <c r="AJ2240" s="31"/>
      <c r="AK2240" s="29"/>
      <c r="AL2240" s="30"/>
    </row>
    <row r="2241" spans="1:38">
      <c r="A2241" s="32">
        <v>42054</v>
      </c>
      <c r="B2241" s="9">
        <v>25</v>
      </c>
      <c r="C2241" s="33">
        <v>241.4600575</v>
      </c>
      <c r="D2241" s="34">
        <f t="shared" si="215"/>
        <v>318229.11860489933</v>
      </c>
      <c r="E2241" s="34">
        <v>44455415962.343803</v>
      </c>
      <c r="F2241" s="3">
        <f>VLOOKUP(A2241,ERCOT_345kv_West_ATC!A:B,2)</f>
        <v>32.85</v>
      </c>
      <c r="G2241" s="3">
        <f>VLOOKUP(A2241,ERCOT_345kv_West_ATC!G:H,2)</f>
        <v>3.2810000000000001</v>
      </c>
      <c r="I2241" s="5">
        <f t="shared" si="216"/>
        <v>6</v>
      </c>
      <c r="J2241" s="4">
        <f t="shared" si="217"/>
        <v>144</v>
      </c>
      <c r="K2241" s="4">
        <f t="shared" si="220"/>
        <v>3600</v>
      </c>
      <c r="L2241" s="6">
        <f t="shared" si="221"/>
        <v>869256.20700000005</v>
      </c>
      <c r="N2241" s="22">
        <f t="shared" si="218"/>
        <v>2.7315420122796308</v>
      </c>
      <c r="O2241" s="14">
        <f t="shared" si="219"/>
        <v>1131260.3999854638</v>
      </c>
      <c r="Q2241" s="22"/>
      <c r="V2241" s="16"/>
      <c r="W2241" s="16"/>
      <c r="X2241" s="16"/>
      <c r="Z2241" s="15"/>
      <c r="AA2241" s="16"/>
      <c r="AB2241" s="3"/>
      <c r="AC2241" s="69"/>
      <c r="AD2241" s="3"/>
      <c r="AF2241" s="29"/>
      <c r="AG2241" s="30"/>
      <c r="AH2241" s="29"/>
      <c r="AI2241" s="29"/>
      <c r="AJ2241" s="31"/>
      <c r="AK2241" s="29"/>
      <c r="AL2241" s="30"/>
    </row>
    <row r="2242" spans="1:38">
      <c r="A2242" s="32">
        <v>42055</v>
      </c>
      <c r="B2242" s="9">
        <v>25</v>
      </c>
      <c r="C2242" s="33">
        <v>245.3421247</v>
      </c>
      <c r="D2242" s="34">
        <f t="shared" si="215"/>
        <v>318229.11860489933</v>
      </c>
      <c r="E2242" s="34">
        <v>44455415962.343803</v>
      </c>
      <c r="F2242" s="3">
        <f>VLOOKUP(A2242,ERCOT_345kv_West_ATC!A:B,2)</f>
        <v>29.9</v>
      </c>
      <c r="G2242" s="3">
        <f>VLOOKUP(A2242,ERCOT_345kv_West_ATC!G:H,2)</f>
        <v>3.3069999999999999</v>
      </c>
      <c r="I2242" s="5">
        <f t="shared" si="216"/>
        <v>6</v>
      </c>
      <c r="J2242" s="4">
        <f t="shared" si="217"/>
        <v>144</v>
      </c>
      <c r="K2242" s="4">
        <f t="shared" si="220"/>
        <v>3600</v>
      </c>
      <c r="L2242" s="6">
        <f t="shared" si="221"/>
        <v>883231.64891999995</v>
      </c>
      <c r="N2242" s="22">
        <f t="shared" si="218"/>
        <v>2.775458301214055</v>
      </c>
      <c r="O2242" s="14">
        <f t="shared" si="219"/>
        <v>1131260.3999854638</v>
      </c>
      <c r="Q2242" s="22"/>
      <c r="V2242" s="16"/>
      <c r="W2242" s="16"/>
      <c r="X2242" s="16"/>
      <c r="Z2242" s="15"/>
      <c r="AA2242" s="16"/>
      <c r="AB2242" s="3"/>
      <c r="AC2242" s="69"/>
      <c r="AD2242" s="3"/>
      <c r="AF2242" s="29"/>
      <c r="AG2242" s="30"/>
      <c r="AH2242" s="29"/>
      <c r="AI2242" s="29"/>
      <c r="AJ2242" s="31"/>
      <c r="AK2242" s="29"/>
      <c r="AL2242" s="30"/>
    </row>
    <row r="2243" spans="1:38">
      <c r="A2243" s="32">
        <v>42056</v>
      </c>
      <c r="B2243" s="9">
        <v>25</v>
      </c>
      <c r="C2243" s="33">
        <v>245.57855420000001</v>
      </c>
      <c r="D2243" s="34">
        <f t="shared" si="215"/>
        <v>318229.11860489933</v>
      </c>
      <c r="E2243" s="34">
        <v>44455415962.343803</v>
      </c>
      <c r="F2243" s="3">
        <f>VLOOKUP(A2243,ERCOT_345kv_West_ATC!A:B,2)</f>
        <v>29.9</v>
      </c>
      <c r="G2243" s="3">
        <f>VLOOKUP(A2243,ERCOT_345kv_West_ATC!G:H,2)</f>
        <v>3.3069999999999999</v>
      </c>
      <c r="I2243" s="5">
        <f t="shared" si="216"/>
        <v>6</v>
      </c>
      <c r="J2243" s="4">
        <f t="shared" si="217"/>
        <v>144</v>
      </c>
      <c r="K2243" s="4">
        <f t="shared" si="220"/>
        <v>3600</v>
      </c>
      <c r="L2243" s="6">
        <f t="shared" si="221"/>
        <v>884082.79512000002</v>
      </c>
      <c r="N2243" s="22">
        <f t="shared" si="218"/>
        <v>2.7781329345214392</v>
      </c>
      <c r="O2243" s="14">
        <f t="shared" si="219"/>
        <v>1131260.3999854638</v>
      </c>
      <c r="Q2243" s="22"/>
      <c r="V2243" s="16"/>
      <c r="W2243" s="16"/>
      <c r="X2243" s="16"/>
      <c r="Z2243" s="15"/>
      <c r="AA2243" s="16"/>
      <c r="AB2243" s="3"/>
      <c r="AC2243" s="69"/>
      <c r="AD2243" s="3"/>
      <c r="AF2243" s="29"/>
      <c r="AG2243" s="30"/>
      <c r="AH2243" s="29"/>
      <c r="AI2243" s="29"/>
      <c r="AJ2243" s="31"/>
      <c r="AK2243" s="29"/>
      <c r="AL2243" s="30"/>
    </row>
    <row r="2244" spans="1:38">
      <c r="A2244" s="32">
        <v>42057</v>
      </c>
      <c r="B2244" s="9">
        <v>25</v>
      </c>
      <c r="C2244" s="33">
        <v>236.45729499999999</v>
      </c>
      <c r="D2244" s="34">
        <f t="shared" si="215"/>
        <v>334184.88178173819</v>
      </c>
      <c r="E2244" s="34">
        <v>46684376316.860199</v>
      </c>
      <c r="F2244" s="3">
        <f>VLOOKUP(A2244,ERCOT_345kv_West_ATC!A:B,2)</f>
        <v>29.9</v>
      </c>
      <c r="G2244" s="3">
        <f>VLOOKUP(A2244,ERCOT_345kv_West_ATC!G:H,2)</f>
        <v>3.3069999999999999</v>
      </c>
      <c r="I2244" s="5">
        <f t="shared" si="216"/>
        <v>6</v>
      </c>
      <c r="J2244" s="4">
        <f t="shared" si="217"/>
        <v>144</v>
      </c>
      <c r="K2244" s="4">
        <f t="shared" si="220"/>
        <v>3600</v>
      </c>
      <c r="L2244" s="6">
        <f t="shared" si="221"/>
        <v>851246.26199999999</v>
      </c>
      <c r="N2244" s="22">
        <f t="shared" si="218"/>
        <v>2.5472315128724565</v>
      </c>
      <c r="O2244" s="14">
        <f t="shared" si="219"/>
        <v>1077248.0133769847</v>
      </c>
      <c r="Q2244" s="22"/>
      <c r="V2244" s="16"/>
      <c r="W2244" s="16"/>
      <c r="X2244" s="16"/>
      <c r="Z2244" s="15"/>
      <c r="AA2244" s="16"/>
      <c r="AB2244" s="3"/>
      <c r="AC2244" s="69"/>
      <c r="AD2244" s="3"/>
      <c r="AF2244" s="29"/>
      <c r="AG2244" s="30"/>
      <c r="AH2244" s="29"/>
      <c r="AI2244" s="29"/>
      <c r="AJ2244" s="31"/>
      <c r="AK2244" s="29"/>
      <c r="AL2244" s="30"/>
    </row>
    <row r="2245" spans="1:38">
      <c r="A2245" s="32">
        <v>42058</v>
      </c>
      <c r="B2245" s="9">
        <v>25</v>
      </c>
      <c r="C2245" s="33">
        <v>239.22513280000001</v>
      </c>
      <c r="D2245" s="34">
        <f t="shared" si="215"/>
        <v>334184.88178173819</v>
      </c>
      <c r="E2245" s="34">
        <v>46684376316.860199</v>
      </c>
      <c r="F2245" s="3">
        <f>VLOOKUP(A2245,ERCOT_345kv_West_ATC!A:B,2)</f>
        <v>29.6</v>
      </c>
      <c r="G2245" s="3">
        <f>VLOOKUP(A2245,ERCOT_345kv_West_ATC!G:H,2)</f>
        <v>3.2509999999999999</v>
      </c>
      <c r="I2245" s="5">
        <f t="shared" si="216"/>
        <v>6</v>
      </c>
      <c r="J2245" s="4">
        <f t="shared" si="217"/>
        <v>144</v>
      </c>
      <c r="K2245" s="4">
        <f t="shared" si="220"/>
        <v>3600</v>
      </c>
      <c r="L2245" s="6">
        <f t="shared" si="221"/>
        <v>861210.47808000003</v>
      </c>
      <c r="N2245" s="22">
        <f t="shared" si="218"/>
        <v>2.5770479905864536</v>
      </c>
      <c r="O2245" s="14">
        <f t="shared" si="219"/>
        <v>1077248.0133769847</v>
      </c>
      <c r="Q2245" s="22"/>
      <c r="V2245" s="16"/>
      <c r="W2245" s="16"/>
      <c r="X2245" s="16"/>
      <c r="Z2245" s="15"/>
      <c r="AA2245" s="16"/>
      <c r="AB2245" s="3"/>
      <c r="AC2245" s="69"/>
      <c r="AD2245" s="3"/>
      <c r="AF2245" s="29"/>
      <c r="AG2245" s="30"/>
      <c r="AH2245" s="29"/>
      <c r="AI2245" s="29"/>
      <c r="AJ2245" s="31"/>
      <c r="AK2245" s="29"/>
      <c r="AL2245" s="30"/>
    </row>
    <row r="2246" spans="1:38">
      <c r="A2246" s="32">
        <v>42059</v>
      </c>
      <c r="B2246" s="9">
        <v>25</v>
      </c>
      <c r="C2246" s="33">
        <v>239.8410423</v>
      </c>
      <c r="D2246" s="34">
        <f t="shared" si="215"/>
        <v>334184.88178173819</v>
      </c>
      <c r="E2246" s="34">
        <v>46684376316.860199</v>
      </c>
      <c r="F2246" s="3">
        <f>VLOOKUP(A2246,ERCOT_345kv_West_ATC!A:B,2)</f>
        <v>29.65</v>
      </c>
      <c r="G2246" s="3">
        <f>VLOOKUP(A2246,ERCOT_345kv_West_ATC!G:H,2)</f>
        <v>3.2410000000000001</v>
      </c>
      <c r="I2246" s="5">
        <f t="shared" si="216"/>
        <v>6</v>
      </c>
      <c r="J2246" s="4">
        <f t="shared" si="217"/>
        <v>144</v>
      </c>
      <c r="K2246" s="4">
        <f t="shared" si="220"/>
        <v>3600</v>
      </c>
      <c r="L2246" s="6">
        <f t="shared" si="221"/>
        <v>863427.75228000002</v>
      </c>
      <c r="N2246" s="22">
        <f t="shared" si="218"/>
        <v>2.583682863439404</v>
      </c>
      <c r="O2246" s="14">
        <f t="shared" si="219"/>
        <v>1077248.0133769847</v>
      </c>
      <c r="Q2246" s="22"/>
      <c r="V2246" s="16"/>
      <c r="W2246" s="16"/>
      <c r="X2246" s="16"/>
      <c r="Z2246" s="15"/>
      <c r="AA2246" s="16"/>
      <c r="AB2246" s="3"/>
      <c r="AC2246" s="69"/>
      <c r="AD2246" s="3"/>
      <c r="AF2246" s="29"/>
      <c r="AG2246" s="30"/>
      <c r="AH2246" s="29"/>
      <c r="AI2246" s="29"/>
      <c r="AJ2246" s="31"/>
      <c r="AK2246" s="29"/>
      <c r="AL2246" s="30"/>
    </row>
    <row r="2247" spans="1:38">
      <c r="A2247" s="32">
        <v>42060</v>
      </c>
      <c r="B2247" s="9">
        <v>25</v>
      </c>
      <c r="C2247" s="33">
        <v>238.11393760000001</v>
      </c>
      <c r="D2247" s="34">
        <f t="shared" si="215"/>
        <v>334184.88178173819</v>
      </c>
      <c r="E2247" s="34">
        <v>46684376316.860199</v>
      </c>
      <c r="F2247" s="3">
        <f>VLOOKUP(A2247,ERCOT_345kv_West_ATC!A:B,2)</f>
        <v>29.4</v>
      </c>
      <c r="G2247" s="3">
        <f>VLOOKUP(A2247,ERCOT_345kv_West_ATC!G:H,2)</f>
        <v>3.2440000000000002</v>
      </c>
      <c r="I2247" s="5">
        <f t="shared" si="216"/>
        <v>6</v>
      </c>
      <c r="J2247" s="4">
        <f t="shared" si="217"/>
        <v>144</v>
      </c>
      <c r="K2247" s="4">
        <f t="shared" si="220"/>
        <v>3600</v>
      </c>
      <c r="L2247" s="6">
        <f t="shared" si="221"/>
        <v>857210.17535999999</v>
      </c>
      <c r="N2247" s="22">
        <f t="shared" si="218"/>
        <v>2.5650776623697134</v>
      </c>
      <c r="O2247" s="14">
        <f t="shared" si="219"/>
        <v>1077248.0133769847</v>
      </c>
      <c r="Q2247" s="22"/>
      <c r="V2247" s="16"/>
      <c r="W2247" s="16"/>
      <c r="X2247" s="16"/>
      <c r="Z2247" s="15"/>
      <c r="AA2247" s="16"/>
      <c r="AB2247" s="3"/>
      <c r="AC2247" s="69"/>
      <c r="AD2247" s="3"/>
      <c r="AF2247" s="29"/>
      <c r="AG2247" s="30"/>
      <c r="AH2247" s="29"/>
      <c r="AI2247" s="29"/>
      <c r="AJ2247" s="31"/>
      <c r="AK2247" s="29"/>
      <c r="AL2247" s="30"/>
    </row>
    <row r="2248" spans="1:38">
      <c r="A2248" s="32">
        <v>42061</v>
      </c>
      <c r="B2248" s="9">
        <v>25</v>
      </c>
      <c r="C2248" s="33">
        <v>237.07982809999999</v>
      </c>
      <c r="D2248" s="34">
        <f t="shared" si="215"/>
        <v>334184.88178173819</v>
      </c>
      <c r="E2248" s="34">
        <v>46684376316.860199</v>
      </c>
      <c r="F2248" s="3">
        <f>VLOOKUP(A2248,ERCOT_345kv_West_ATC!A:B,2)</f>
        <v>29.25</v>
      </c>
      <c r="G2248" s="3">
        <f>VLOOKUP(A2248,ERCOT_345kv_West_ATC!G:H,2)</f>
        <v>3.1840000000000002</v>
      </c>
      <c r="I2248" s="5">
        <f t="shared" si="216"/>
        <v>6</v>
      </c>
      <c r="J2248" s="4">
        <f t="shared" si="217"/>
        <v>144</v>
      </c>
      <c r="K2248" s="4">
        <f t="shared" si="220"/>
        <v>3600</v>
      </c>
      <c r="L2248" s="6">
        <f t="shared" si="221"/>
        <v>853487.38115999999</v>
      </c>
      <c r="N2248" s="22">
        <f t="shared" si="218"/>
        <v>2.5539377383248207</v>
      </c>
      <c r="O2248" s="14">
        <f t="shared" si="219"/>
        <v>1077248.0133769847</v>
      </c>
      <c r="Q2248" s="22"/>
      <c r="V2248" s="16"/>
      <c r="W2248" s="16"/>
      <c r="X2248" s="16"/>
      <c r="Z2248" s="15"/>
      <c r="AA2248" s="16"/>
      <c r="AB2248" s="3"/>
      <c r="AC2248" s="69"/>
      <c r="AD2248" s="3"/>
      <c r="AF2248" s="29"/>
      <c r="AG2248" s="30"/>
      <c r="AH2248" s="29"/>
      <c r="AI2248" s="29"/>
      <c r="AJ2248" s="31"/>
      <c r="AK2248" s="29"/>
      <c r="AL2248" s="30"/>
    </row>
    <row r="2249" spans="1:38">
      <c r="A2249" s="32">
        <v>42062</v>
      </c>
      <c r="B2249" s="9">
        <v>25</v>
      </c>
      <c r="C2249" s="33">
        <v>253.82688189999999</v>
      </c>
      <c r="D2249" s="34">
        <f t="shared" si="215"/>
        <v>334184.88178173819</v>
      </c>
      <c r="E2249" s="34">
        <v>46684376316.860199</v>
      </c>
      <c r="F2249" s="3">
        <f>VLOOKUP(A2249,ERCOT_345kv_West_ATC!A:B,2)</f>
        <v>28.85</v>
      </c>
      <c r="G2249" s="3">
        <f>VLOOKUP(A2249,ERCOT_345kv_West_ATC!G:H,2)</f>
        <v>3.1949999999999998</v>
      </c>
      <c r="I2249" s="5">
        <f t="shared" si="216"/>
        <v>6</v>
      </c>
      <c r="J2249" s="4">
        <f t="shared" si="217"/>
        <v>144</v>
      </c>
      <c r="K2249" s="4">
        <f t="shared" si="220"/>
        <v>3600</v>
      </c>
      <c r="L2249" s="6">
        <f t="shared" si="221"/>
        <v>913776.77483999997</v>
      </c>
      <c r="N2249" s="22">
        <f t="shared" si="218"/>
        <v>2.7343450426844953</v>
      </c>
      <c r="O2249" s="14">
        <f t="shared" si="219"/>
        <v>1077248.0133769847</v>
      </c>
      <c r="Q2249" s="22"/>
      <c r="V2249" s="16"/>
      <c r="W2249" s="16"/>
      <c r="X2249" s="16"/>
      <c r="Z2249" s="15"/>
      <c r="AA2249" s="16"/>
      <c r="AB2249" s="3"/>
      <c r="AC2249" s="69"/>
      <c r="AD2249" s="3"/>
      <c r="AF2249" s="29"/>
      <c r="AG2249" s="30"/>
      <c r="AH2249" s="29"/>
      <c r="AI2249" s="29"/>
      <c r="AJ2249" s="31"/>
      <c r="AK2249" s="29"/>
      <c r="AL2249" s="30"/>
    </row>
    <row r="2250" spans="1:38">
      <c r="A2250" s="32">
        <v>42063</v>
      </c>
      <c r="B2250" s="9">
        <v>25</v>
      </c>
      <c r="C2250" s="33">
        <v>253.6915094</v>
      </c>
      <c r="D2250" s="34">
        <f t="shared" si="215"/>
        <v>334184.88178173819</v>
      </c>
      <c r="E2250" s="34">
        <v>46684376316.860199</v>
      </c>
      <c r="F2250" s="3">
        <f>VLOOKUP(A2250,ERCOT_345kv_West_ATC!A:B,2)</f>
        <v>28.85</v>
      </c>
      <c r="G2250" s="3">
        <f>VLOOKUP(A2250,ERCOT_345kv_West_ATC!G:H,2)</f>
        <v>3.1949999999999998</v>
      </c>
      <c r="I2250" s="5">
        <f t="shared" si="216"/>
        <v>6</v>
      </c>
      <c r="J2250" s="4">
        <f t="shared" si="217"/>
        <v>144</v>
      </c>
      <c r="K2250" s="4">
        <f t="shared" si="220"/>
        <v>3600</v>
      </c>
      <c r="L2250" s="6">
        <f t="shared" si="221"/>
        <v>913289.43383999995</v>
      </c>
      <c r="N2250" s="22">
        <f t="shared" si="218"/>
        <v>2.7328867451175864</v>
      </c>
      <c r="O2250" s="14">
        <f t="shared" si="219"/>
        <v>1077248.0133769847</v>
      </c>
      <c r="Q2250" s="22"/>
      <c r="V2250" s="16"/>
      <c r="W2250" s="16"/>
      <c r="X2250" s="16"/>
      <c r="Z2250" s="15"/>
      <c r="AA2250" s="16"/>
      <c r="AB2250" s="3"/>
      <c r="AC2250" s="69"/>
      <c r="AD2250" s="3"/>
      <c r="AF2250" s="29"/>
      <c r="AG2250" s="30"/>
      <c r="AH2250" s="29"/>
      <c r="AI2250" s="29"/>
      <c r="AJ2250" s="31"/>
      <c r="AK2250" s="29"/>
      <c r="AL2250" s="30"/>
    </row>
    <row r="2251" spans="1:38">
      <c r="A2251" s="32">
        <v>42064</v>
      </c>
      <c r="B2251" s="9">
        <v>25</v>
      </c>
      <c r="C2251" s="33">
        <v>258.72705059999998</v>
      </c>
      <c r="D2251" s="34">
        <f t="shared" si="215"/>
        <v>334184.88178173819</v>
      </c>
      <c r="E2251" s="34">
        <v>46684376316.860199</v>
      </c>
      <c r="F2251" s="3">
        <f>VLOOKUP(A2251,ERCOT_345kv_West_ATC!A:B,2)</f>
        <v>28.85</v>
      </c>
      <c r="G2251" s="3">
        <f>VLOOKUP(A2251,ERCOT_345kv_West_ATC!G:H,2)</f>
        <v>3.1949999999999998</v>
      </c>
      <c r="I2251" s="5">
        <f t="shared" si="216"/>
        <v>6</v>
      </c>
      <c r="J2251" s="4">
        <f t="shared" si="217"/>
        <v>144</v>
      </c>
      <c r="K2251" s="4">
        <f t="shared" si="220"/>
        <v>3600</v>
      </c>
      <c r="L2251" s="6">
        <f t="shared" si="221"/>
        <v>931417.38215999992</v>
      </c>
      <c r="N2251" s="22">
        <f t="shared" si="218"/>
        <v>2.787132012657366</v>
      </c>
      <c r="O2251" s="14">
        <f t="shared" si="219"/>
        <v>1077248.0133769847</v>
      </c>
      <c r="Q2251" s="22"/>
      <c r="V2251" s="16"/>
      <c r="W2251" s="16"/>
      <c r="X2251" s="16"/>
      <c r="Z2251" s="15"/>
      <c r="AA2251" s="16"/>
      <c r="AB2251" s="3"/>
      <c r="AC2251" s="69"/>
      <c r="AD2251" s="3"/>
      <c r="AF2251" s="29"/>
      <c r="AG2251" s="30"/>
      <c r="AH2251" s="29"/>
      <c r="AI2251" s="29"/>
      <c r="AJ2251" s="31"/>
      <c r="AK2251" s="29"/>
      <c r="AL2251" s="30"/>
    </row>
    <row r="2252" spans="1:38">
      <c r="A2252" s="32">
        <v>42065</v>
      </c>
      <c r="B2252" s="9">
        <v>25</v>
      </c>
      <c r="C2252" s="33">
        <v>276.09280050000001</v>
      </c>
      <c r="D2252" s="34">
        <f t="shared" si="215"/>
        <v>334184.88178173819</v>
      </c>
      <c r="E2252" s="34">
        <v>46684376316.860199</v>
      </c>
      <c r="F2252" s="3">
        <f>VLOOKUP(A2252,ERCOT_345kv_West_ATC!A:B,2)</f>
        <v>29</v>
      </c>
      <c r="G2252" s="3">
        <f>VLOOKUP(A2252,ERCOT_345kv_West_ATC!G:H,2)</f>
        <v>3.1840000000000002</v>
      </c>
      <c r="I2252" s="5">
        <f t="shared" si="216"/>
        <v>6</v>
      </c>
      <c r="J2252" s="4">
        <f t="shared" si="217"/>
        <v>144</v>
      </c>
      <c r="K2252" s="4">
        <f t="shared" si="220"/>
        <v>3600</v>
      </c>
      <c r="L2252" s="6">
        <f t="shared" si="221"/>
        <v>993934.08180000004</v>
      </c>
      <c r="N2252" s="22">
        <f t="shared" si="218"/>
        <v>2.9742042084631324</v>
      </c>
      <c r="O2252" s="14">
        <f t="shared" si="219"/>
        <v>1077248.0133769847</v>
      </c>
      <c r="Q2252" s="22"/>
      <c r="V2252" s="16"/>
      <c r="W2252" s="16"/>
      <c r="X2252" s="16"/>
      <c r="Z2252" s="15"/>
      <c r="AA2252" s="16"/>
      <c r="AB2252" s="3"/>
      <c r="AC2252" s="69"/>
      <c r="AD2252" s="3"/>
      <c r="AF2252" s="29"/>
      <c r="AG2252" s="30"/>
      <c r="AH2252" s="29"/>
      <c r="AI2252" s="29"/>
      <c r="AJ2252" s="31"/>
      <c r="AK2252" s="29"/>
      <c r="AL2252" s="30"/>
    </row>
    <row r="2253" spans="1:38">
      <c r="A2253" s="32">
        <v>42066</v>
      </c>
      <c r="B2253" s="9">
        <v>25</v>
      </c>
      <c r="C2253" s="33">
        <v>282.47608810000003</v>
      </c>
      <c r="D2253" s="34">
        <f t="shared" si="215"/>
        <v>334184.88178173819</v>
      </c>
      <c r="E2253" s="34">
        <v>46684376316.860199</v>
      </c>
      <c r="F2253" s="3">
        <f>VLOOKUP(A2253,ERCOT_345kv_West_ATC!A:B,2)</f>
        <v>29.15</v>
      </c>
      <c r="G2253" s="3">
        <f>VLOOKUP(A2253,ERCOT_345kv_West_ATC!G:H,2)</f>
        <v>3.2050000000000001</v>
      </c>
      <c r="I2253" s="5">
        <f t="shared" si="216"/>
        <v>6</v>
      </c>
      <c r="J2253" s="4">
        <f t="shared" si="217"/>
        <v>144</v>
      </c>
      <c r="K2253" s="4">
        <f t="shared" si="220"/>
        <v>3600</v>
      </c>
      <c r="L2253" s="6">
        <f t="shared" si="221"/>
        <v>1016913.9171600001</v>
      </c>
      <c r="N2253" s="22">
        <f t="shared" si="218"/>
        <v>3.0429680473222716</v>
      </c>
      <c r="O2253" s="14">
        <f t="shared" si="219"/>
        <v>1077248.0133769847</v>
      </c>
      <c r="Q2253" s="22"/>
      <c r="V2253" s="16"/>
      <c r="W2253" s="16"/>
      <c r="X2253" s="16"/>
      <c r="Z2253" s="15"/>
      <c r="AA2253" s="16"/>
      <c r="AB2253" s="3"/>
      <c r="AC2253" s="69"/>
      <c r="AD2253" s="3"/>
      <c r="AF2253" s="29"/>
      <c r="AG2253" s="30"/>
      <c r="AH2253" s="29"/>
      <c r="AI2253" s="29"/>
      <c r="AJ2253" s="31"/>
      <c r="AK2253" s="29"/>
      <c r="AL2253" s="30"/>
    </row>
    <row r="2254" spans="1:38">
      <c r="A2254" s="32">
        <v>42067</v>
      </c>
      <c r="B2254" s="9">
        <v>25</v>
      </c>
      <c r="C2254" s="33">
        <v>272.04901189999998</v>
      </c>
      <c r="D2254" s="34">
        <f t="shared" si="215"/>
        <v>334184.88178173819</v>
      </c>
      <c r="E2254" s="34">
        <v>46684376316.860199</v>
      </c>
      <c r="F2254" s="3">
        <f>VLOOKUP(A2254,ERCOT_345kv_West_ATC!A:B,2)</f>
        <v>29.2</v>
      </c>
      <c r="G2254" s="3">
        <f>VLOOKUP(A2254,ERCOT_345kv_West_ATC!G:H,2)</f>
        <v>3.2229999999999999</v>
      </c>
      <c r="I2254" s="5">
        <f t="shared" si="216"/>
        <v>6</v>
      </c>
      <c r="J2254" s="4">
        <f t="shared" si="217"/>
        <v>144</v>
      </c>
      <c r="K2254" s="4">
        <f t="shared" si="220"/>
        <v>3600</v>
      </c>
      <c r="L2254" s="6">
        <f t="shared" si="221"/>
        <v>979376.44283999992</v>
      </c>
      <c r="N2254" s="22">
        <f t="shared" si="218"/>
        <v>2.930642576104467</v>
      </c>
      <c r="O2254" s="14">
        <f t="shared" si="219"/>
        <v>1077248.0133769847</v>
      </c>
      <c r="Q2254" s="22"/>
      <c r="V2254" s="16"/>
      <c r="W2254" s="16"/>
      <c r="X2254" s="16"/>
      <c r="Z2254" s="15"/>
      <c r="AA2254" s="16"/>
      <c r="AB2254" s="3"/>
      <c r="AC2254" s="69"/>
      <c r="AD2254" s="3"/>
      <c r="AF2254" s="29"/>
      <c r="AG2254" s="30"/>
      <c r="AH2254" s="29"/>
      <c r="AI2254" s="29"/>
      <c r="AJ2254" s="31"/>
      <c r="AK2254" s="29"/>
      <c r="AL2254" s="30"/>
    </row>
    <row r="2255" spans="1:38">
      <c r="A2255" s="32">
        <v>42068</v>
      </c>
      <c r="B2255" s="9">
        <v>25</v>
      </c>
      <c r="C2255" s="33">
        <v>275.79883669999998</v>
      </c>
      <c r="D2255" s="34">
        <f t="shared" si="215"/>
        <v>334184.88178173819</v>
      </c>
      <c r="E2255" s="34">
        <v>46684376316.860199</v>
      </c>
      <c r="F2255" s="3">
        <f>VLOOKUP(A2255,ERCOT_345kv_West_ATC!A:B,2)</f>
        <v>29.45</v>
      </c>
      <c r="G2255" s="3">
        <f>VLOOKUP(A2255,ERCOT_345kv_West_ATC!G:H,2)</f>
        <v>3.2480000000000002</v>
      </c>
      <c r="I2255" s="5">
        <f t="shared" si="216"/>
        <v>6</v>
      </c>
      <c r="J2255" s="4">
        <f t="shared" si="217"/>
        <v>144</v>
      </c>
      <c r="K2255" s="4">
        <f t="shared" si="220"/>
        <v>3600</v>
      </c>
      <c r="L2255" s="6">
        <f t="shared" si="221"/>
        <v>992875.8121199999</v>
      </c>
      <c r="N2255" s="22">
        <f t="shared" si="218"/>
        <v>2.9710374892675842</v>
      </c>
      <c r="O2255" s="14">
        <f t="shared" si="219"/>
        <v>1077248.0133769847</v>
      </c>
      <c r="Q2255" s="22"/>
      <c r="V2255" s="16"/>
      <c r="W2255" s="16"/>
      <c r="X2255" s="16"/>
      <c r="Z2255" s="15"/>
      <c r="AA2255" s="16"/>
      <c r="AB2255" s="3"/>
      <c r="AC2255" s="69"/>
      <c r="AD2255" s="3"/>
      <c r="AF2255" s="29"/>
      <c r="AG2255" s="30"/>
      <c r="AH2255" s="29"/>
      <c r="AI2255" s="29"/>
      <c r="AJ2255" s="31"/>
      <c r="AK2255" s="29"/>
      <c r="AL2255" s="30"/>
    </row>
    <row r="2256" spans="1:38">
      <c r="A2256" s="32">
        <v>42069</v>
      </c>
      <c r="B2256" s="9">
        <v>25</v>
      </c>
      <c r="C2256" s="33">
        <v>273.04917469999998</v>
      </c>
      <c r="D2256" s="34">
        <f t="shared" si="215"/>
        <v>334184.88178173819</v>
      </c>
      <c r="E2256" s="34">
        <v>46684376316.860199</v>
      </c>
      <c r="F2256" s="3">
        <f>VLOOKUP(A2256,ERCOT_345kv_West_ATC!A:B,2)</f>
        <v>29.65</v>
      </c>
      <c r="G2256" s="3">
        <f>VLOOKUP(A2256,ERCOT_345kv_West_ATC!G:H,2)</f>
        <v>3.2629999999999999</v>
      </c>
      <c r="I2256" s="5">
        <f t="shared" si="216"/>
        <v>6</v>
      </c>
      <c r="J2256" s="4">
        <f t="shared" si="217"/>
        <v>144</v>
      </c>
      <c r="K2256" s="4">
        <f t="shared" si="220"/>
        <v>3600</v>
      </c>
      <c r="L2256" s="6">
        <f t="shared" si="221"/>
        <v>982977.02891999995</v>
      </c>
      <c r="N2256" s="22">
        <f t="shared" si="218"/>
        <v>2.9414168099980027</v>
      </c>
      <c r="O2256" s="14">
        <f t="shared" si="219"/>
        <v>1077248.0133769847</v>
      </c>
      <c r="Q2256" s="22"/>
      <c r="V2256" s="16"/>
      <c r="W2256" s="16"/>
      <c r="X2256" s="16"/>
      <c r="Z2256" s="15"/>
      <c r="AA2256" s="16"/>
      <c r="AB2256" s="3"/>
      <c r="AC2256" s="69"/>
      <c r="AD2256" s="3"/>
      <c r="AF2256" s="29"/>
      <c r="AG2256" s="30"/>
      <c r="AH2256" s="29"/>
      <c r="AI2256" s="29"/>
      <c r="AJ2256" s="31"/>
      <c r="AK2256" s="29"/>
      <c r="AL2256" s="30"/>
    </row>
    <row r="2257" spans="1:38">
      <c r="A2257" s="32">
        <v>42070</v>
      </c>
      <c r="B2257" s="9">
        <v>25</v>
      </c>
      <c r="C2257" s="33">
        <v>276.87809770000001</v>
      </c>
      <c r="D2257" s="34">
        <f t="shared" si="215"/>
        <v>334184.88178173819</v>
      </c>
      <c r="E2257" s="34">
        <v>46684376316.860199</v>
      </c>
      <c r="F2257" s="3">
        <f>VLOOKUP(A2257,ERCOT_345kv_West_ATC!A:B,2)</f>
        <v>29.65</v>
      </c>
      <c r="G2257" s="3">
        <f>VLOOKUP(A2257,ERCOT_345kv_West_ATC!G:H,2)</f>
        <v>3.2629999999999999</v>
      </c>
      <c r="I2257" s="5">
        <f t="shared" si="216"/>
        <v>6</v>
      </c>
      <c r="J2257" s="4">
        <f t="shared" si="217"/>
        <v>144</v>
      </c>
      <c r="K2257" s="4">
        <f t="shared" si="220"/>
        <v>3600</v>
      </c>
      <c r="L2257" s="6">
        <f t="shared" si="221"/>
        <v>996761.15172000008</v>
      </c>
      <c r="N2257" s="22">
        <f t="shared" si="218"/>
        <v>2.9826638069492373</v>
      </c>
      <c r="O2257" s="14">
        <f t="shared" si="219"/>
        <v>1077248.0133769847</v>
      </c>
      <c r="Q2257" s="22"/>
      <c r="V2257" s="16"/>
      <c r="W2257" s="16"/>
      <c r="X2257" s="16"/>
      <c r="Z2257" s="15"/>
      <c r="AA2257" s="16"/>
      <c r="AB2257" s="3"/>
      <c r="AC2257" s="69"/>
      <c r="AD2257" s="3"/>
      <c r="AF2257" s="29"/>
      <c r="AG2257" s="30"/>
      <c r="AH2257" s="29"/>
      <c r="AI2257" s="29"/>
      <c r="AJ2257" s="31"/>
      <c r="AK2257" s="29"/>
      <c r="AL2257" s="30"/>
    </row>
    <row r="2258" spans="1:38">
      <c r="A2258" s="32">
        <v>42071</v>
      </c>
      <c r="B2258" s="9">
        <v>25</v>
      </c>
      <c r="C2258" s="33">
        <v>275.27905170000002</v>
      </c>
      <c r="D2258" s="34">
        <f t="shared" si="215"/>
        <v>339504.84283657809</v>
      </c>
      <c r="E2258" s="34">
        <v>47427554950.6483</v>
      </c>
      <c r="F2258" s="3">
        <f>VLOOKUP(A2258,ERCOT_345kv_West_ATC!A:B,2)</f>
        <v>29.65</v>
      </c>
      <c r="G2258" s="3">
        <f>VLOOKUP(A2258,ERCOT_345kv_West_ATC!G:H,2)</f>
        <v>3.2629999999999999</v>
      </c>
      <c r="I2258" s="5">
        <f t="shared" si="216"/>
        <v>6</v>
      </c>
      <c r="J2258" s="4">
        <f t="shared" si="217"/>
        <v>144</v>
      </c>
      <c r="K2258" s="4">
        <f t="shared" si="220"/>
        <v>3600</v>
      </c>
      <c r="L2258" s="6">
        <f t="shared" si="221"/>
        <v>991004.58612000011</v>
      </c>
      <c r="N2258" s="22">
        <f t="shared" si="218"/>
        <v>2.9189703977124823</v>
      </c>
      <c r="O2258" s="14">
        <f t="shared" si="219"/>
        <v>1060367.7903154015</v>
      </c>
      <c r="Q2258" s="22"/>
      <c r="V2258" s="16"/>
      <c r="W2258" s="16"/>
      <c r="X2258" s="16"/>
      <c r="Z2258" s="15"/>
      <c r="AA2258" s="16"/>
      <c r="AB2258" s="3"/>
      <c r="AC2258" s="69"/>
      <c r="AD2258" s="3"/>
      <c r="AF2258" s="29"/>
      <c r="AG2258" s="30"/>
      <c r="AH2258" s="29"/>
      <c r="AI2258" s="29"/>
      <c r="AJ2258" s="31"/>
      <c r="AK2258" s="29"/>
      <c r="AL2258" s="30"/>
    </row>
    <row r="2259" spans="1:38">
      <c r="A2259" s="32">
        <v>42072</v>
      </c>
      <c r="B2259" s="9">
        <v>25</v>
      </c>
      <c r="C2259" s="33">
        <v>288.21420610000001</v>
      </c>
      <c r="D2259" s="34">
        <f t="shared" si="215"/>
        <v>339504.84283657809</v>
      </c>
      <c r="E2259" s="34">
        <v>47427554950.6483</v>
      </c>
      <c r="F2259" s="3">
        <f>VLOOKUP(A2259,ERCOT_345kv_West_ATC!A:B,2)</f>
        <v>29.4</v>
      </c>
      <c r="G2259" s="3">
        <f>VLOOKUP(A2259,ERCOT_345kv_West_ATC!G:H,2)</f>
        <v>3.18</v>
      </c>
      <c r="I2259" s="5">
        <f t="shared" si="216"/>
        <v>6</v>
      </c>
      <c r="J2259" s="4">
        <f t="shared" si="217"/>
        <v>144</v>
      </c>
      <c r="K2259" s="4">
        <f t="shared" si="220"/>
        <v>3600</v>
      </c>
      <c r="L2259" s="6">
        <f t="shared" si="221"/>
        <v>1037571.14196</v>
      </c>
      <c r="N2259" s="22">
        <f t="shared" si="218"/>
        <v>3.0561306085976474</v>
      </c>
      <c r="O2259" s="14">
        <f t="shared" si="219"/>
        <v>1060367.7903154015</v>
      </c>
      <c r="Q2259" s="22"/>
      <c r="V2259" s="16"/>
      <c r="W2259" s="16"/>
      <c r="X2259" s="16"/>
      <c r="Z2259" s="15"/>
      <c r="AA2259" s="16"/>
      <c r="AB2259" s="3"/>
      <c r="AC2259" s="69"/>
      <c r="AD2259" s="3"/>
      <c r="AF2259" s="29"/>
      <c r="AG2259" s="30"/>
      <c r="AH2259" s="29"/>
      <c r="AI2259" s="29"/>
      <c r="AJ2259" s="31"/>
      <c r="AK2259" s="29"/>
      <c r="AL2259" s="30"/>
    </row>
    <row r="2260" spans="1:38">
      <c r="A2260" s="32">
        <v>42073</v>
      </c>
      <c r="B2260" s="9">
        <v>25</v>
      </c>
      <c r="C2260" s="33">
        <v>292.4491013</v>
      </c>
      <c r="D2260" s="34">
        <f t="shared" si="215"/>
        <v>339504.84283657809</v>
      </c>
      <c r="E2260" s="34">
        <v>47427554950.6483</v>
      </c>
      <c r="F2260" s="3">
        <f>VLOOKUP(A2260,ERCOT_345kv_West_ATC!A:B,2)</f>
        <v>29.05</v>
      </c>
      <c r="G2260" s="3">
        <f>VLOOKUP(A2260,ERCOT_345kv_West_ATC!G:H,2)</f>
        <v>3.2</v>
      </c>
      <c r="I2260" s="5">
        <f t="shared" si="216"/>
        <v>6</v>
      </c>
      <c r="J2260" s="4">
        <f t="shared" si="217"/>
        <v>144</v>
      </c>
      <c r="K2260" s="4">
        <f t="shared" si="220"/>
        <v>3600</v>
      </c>
      <c r="L2260" s="6">
        <f t="shared" si="221"/>
        <v>1052816.76468</v>
      </c>
      <c r="N2260" s="22">
        <f t="shared" si="218"/>
        <v>3.1010360732520605</v>
      </c>
      <c r="O2260" s="14">
        <f t="shared" si="219"/>
        <v>1060367.7903154015</v>
      </c>
      <c r="Q2260" s="22"/>
      <c r="V2260" s="16"/>
      <c r="W2260" s="16"/>
      <c r="X2260" s="16"/>
      <c r="Z2260" s="15"/>
      <c r="AA2260" s="16"/>
      <c r="AB2260" s="3"/>
      <c r="AC2260" s="69"/>
      <c r="AD2260" s="3"/>
      <c r="AF2260" s="29"/>
      <c r="AG2260" s="30"/>
      <c r="AH2260" s="29"/>
      <c r="AI2260" s="29"/>
      <c r="AJ2260" s="31"/>
      <c r="AK2260" s="29"/>
      <c r="AL2260" s="30"/>
    </row>
    <row r="2261" spans="1:38">
      <c r="A2261" s="32">
        <v>42074</v>
      </c>
      <c r="B2261" s="9">
        <v>25</v>
      </c>
      <c r="C2261" s="33">
        <v>296.53249490000002</v>
      </c>
      <c r="D2261" s="34">
        <f t="shared" si="215"/>
        <v>339504.84283657809</v>
      </c>
      <c r="E2261" s="34">
        <v>47427554950.6483</v>
      </c>
      <c r="F2261" s="3">
        <f>VLOOKUP(A2261,ERCOT_345kv_West_ATC!A:B,2)</f>
        <v>29.45</v>
      </c>
      <c r="G2261" s="3">
        <f>VLOOKUP(A2261,ERCOT_345kv_West_ATC!G:H,2)</f>
        <v>3.226</v>
      </c>
      <c r="I2261" s="5">
        <f t="shared" si="216"/>
        <v>6</v>
      </c>
      <c r="J2261" s="4">
        <f t="shared" si="217"/>
        <v>144</v>
      </c>
      <c r="K2261" s="4">
        <f t="shared" si="220"/>
        <v>3600</v>
      </c>
      <c r="L2261" s="6">
        <f t="shared" si="221"/>
        <v>1067516.9816400001</v>
      </c>
      <c r="N2261" s="22">
        <f t="shared" si="218"/>
        <v>3.1443350637382612</v>
      </c>
      <c r="O2261" s="14">
        <f t="shared" si="219"/>
        <v>1060367.7903154015</v>
      </c>
      <c r="Q2261" s="22"/>
      <c r="V2261" s="16"/>
      <c r="W2261" s="16"/>
      <c r="X2261" s="16"/>
      <c r="Z2261" s="15"/>
      <c r="AA2261" s="16"/>
      <c r="AB2261" s="3"/>
      <c r="AC2261" s="69"/>
      <c r="AD2261" s="3"/>
      <c r="AF2261" s="29"/>
      <c r="AG2261" s="30"/>
      <c r="AH2261" s="29"/>
      <c r="AI2261" s="29"/>
      <c r="AJ2261" s="31"/>
      <c r="AK2261" s="29"/>
      <c r="AL2261" s="30"/>
    </row>
    <row r="2262" spans="1:38">
      <c r="A2262" s="32">
        <v>42075</v>
      </c>
      <c r="B2262" s="9">
        <v>25</v>
      </c>
      <c r="C2262" s="33">
        <v>295.8481807</v>
      </c>
      <c r="D2262" s="34">
        <f t="shared" si="215"/>
        <v>339504.84283657809</v>
      </c>
      <c r="E2262" s="34">
        <v>47427554950.6483</v>
      </c>
      <c r="F2262" s="3">
        <f>VLOOKUP(A2262,ERCOT_345kv_West_ATC!A:B,2)</f>
        <v>29.5</v>
      </c>
      <c r="G2262" s="3">
        <f>VLOOKUP(A2262,ERCOT_345kv_West_ATC!G:H,2)</f>
        <v>3.1949999999999998</v>
      </c>
      <c r="I2262" s="5">
        <f t="shared" si="216"/>
        <v>6</v>
      </c>
      <c r="J2262" s="4">
        <f t="shared" si="217"/>
        <v>144</v>
      </c>
      <c r="K2262" s="4">
        <f t="shared" si="220"/>
        <v>3600</v>
      </c>
      <c r="L2262" s="6">
        <f t="shared" si="221"/>
        <v>1065053.45052</v>
      </c>
      <c r="N2262" s="22">
        <f t="shared" si="218"/>
        <v>3.1370788163769063</v>
      </c>
      <c r="O2262" s="14">
        <f t="shared" si="219"/>
        <v>1060367.7903154015</v>
      </c>
      <c r="Q2262" s="22"/>
      <c r="V2262" s="16"/>
      <c r="W2262" s="16"/>
      <c r="X2262" s="16"/>
      <c r="Z2262" s="15"/>
      <c r="AA2262" s="16"/>
      <c r="AB2262" s="3"/>
      <c r="AC2262" s="69"/>
      <c r="AD2262" s="3"/>
      <c r="AF2262" s="29"/>
      <c r="AG2262" s="30"/>
      <c r="AH2262" s="29"/>
      <c r="AI2262" s="29"/>
      <c r="AJ2262" s="31"/>
      <c r="AK2262" s="29"/>
      <c r="AL2262" s="30"/>
    </row>
    <row r="2263" spans="1:38">
      <c r="A2263" s="32">
        <v>42076</v>
      </c>
      <c r="B2263" s="9">
        <v>25</v>
      </c>
      <c r="C2263" s="33">
        <v>285.63825680000002</v>
      </c>
      <c r="D2263" s="34">
        <f t="shared" si="215"/>
        <v>339504.84283657809</v>
      </c>
      <c r="E2263" s="34">
        <v>47427554950.6483</v>
      </c>
      <c r="F2263" s="3">
        <f>VLOOKUP(A2263,ERCOT_345kv_West_ATC!A:B,2)</f>
        <v>29.2</v>
      </c>
      <c r="G2263" s="3">
        <f>VLOOKUP(A2263,ERCOT_345kv_West_ATC!G:H,2)</f>
        <v>3.18</v>
      </c>
      <c r="I2263" s="5">
        <f t="shared" si="216"/>
        <v>6</v>
      </c>
      <c r="J2263" s="4">
        <f t="shared" si="217"/>
        <v>144</v>
      </c>
      <c r="K2263" s="4">
        <f t="shared" si="220"/>
        <v>3600</v>
      </c>
      <c r="L2263" s="6">
        <f t="shared" si="221"/>
        <v>1028297.7244800001</v>
      </c>
      <c r="N2263" s="22">
        <f t="shared" si="218"/>
        <v>3.0288160719255925</v>
      </c>
      <c r="O2263" s="14">
        <f t="shared" si="219"/>
        <v>1060367.7903154015</v>
      </c>
      <c r="Q2263" s="22"/>
      <c r="V2263" s="16"/>
      <c r="W2263" s="16"/>
      <c r="X2263" s="16"/>
      <c r="Z2263" s="15"/>
      <c r="AA2263" s="16"/>
      <c r="AB2263" s="3"/>
      <c r="AC2263" s="69"/>
      <c r="AD2263" s="3"/>
      <c r="AF2263" s="29"/>
      <c r="AG2263" s="30"/>
      <c r="AH2263" s="29"/>
      <c r="AI2263" s="29"/>
      <c r="AJ2263" s="31"/>
      <c r="AK2263" s="29"/>
      <c r="AL2263" s="30"/>
    </row>
    <row r="2264" spans="1:38">
      <c r="A2264" s="32">
        <v>42077</v>
      </c>
      <c r="B2264" s="9">
        <v>25</v>
      </c>
      <c r="C2264" s="33">
        <v>283.24598639999999</v>
      </c>
      <c r="D2264" s="34">
        <f t="shared" si="215"/>
        <v>339504.84283657809</v>
      </c>
      <c r="E2264" s="34">
        <v>47427554950.6483</v>
      </c>
      <c r="F2264" s="3">
        <f>VLOOKUP(A2264,ERCOT_345kv_West_ATC!A:B,2)</f>
        <v>29.2</v>
      </c>
      <c r="G2264" s="3">
        <f>VLOOKUP(A2264,ERCOT_345kv_West_ATC!G:H,2)</f>
        <v>3.18</v>
      </c>
      <c r="I2264" s="5">
        <f t="shared" si="216"/>
        <v>6</v>
      </c>
      <c r="J2264" s="4">
        <f t="shared" si="217"/>
        <v>144</v>
      </c>
      <c r="K2264" s="4">
        <f t="shared" si="220"/>
        <v>3600</v>
      </c>
      <c r="L2264" s="6">
        <f t="shared" si="221"/>
        <v>1019685.5510399999</v>
      </c>
      <c r="N2264" s="22">
        <f t="shared" si="218"/>
        <v>3.0034492071467427</v>
      </c>
      <c r="O2264" s="14">
        <f t="shared" si="219"/>
        <v>1060367.7903154015</v>
      </c>
      <c r="Q2264" s="22"/>
      <c r="V2264" s="16"/>
      <c r="W2264" s="16"/>
      <c r="X2264" s="16"/>
      <c r="Z2264" s="15"/>
      <c r="AA2264" s="16"/>
      <c r="AB2264" s="3"/>
      <c r="AC2264" s="69"/>
      <c r="AD2264" s="3"/>
      <c r="AF2264" s="29"/>
      <c r="AG2264" s="30"/>
      <c r="AH2264" s="29"/>
      <c r="AI2264" s="29"/>
      <c r="AJ2264" s="31"/>
      <c r="AK2264" s="29"/>
      <c r="AL2264" s="30"/>
    </row>
    <row r="2265" spans="1:38">
      <c r="A2265" s="32">
        <v>42078</v>
      </c>
      <c r="B2265" s="9">
        <v>25</v>
      </c>
      <c r="C2265" s="33">
        <v>287.2991907</v>
      </c>
      <c r="D2265" s="34">
        <f t="shared" si="215"/>
        <v>339504.84283657809</v>
      </c>
      <c r="E2265" s="34">
        <v>47427554950.6483</v>
      </c>
      <c r="F2265" s="3">
        <f>VLOOKUP(A2265,ERCOT_345kv_West_ATC!A:B,2)</f>
        <v>29.2</v>
      </c>
      <c r="G2265" s="3">
        <f>VLOOKUP(A2265,ERCOT_345kv_West_ATC!G:H,2)</f>
        <v>3.18</v>
      </c>
      <c r="I2265" s="5">
        <f t="shared" si="216"/>
        <v>6</v>
      </c>
      <c r="J2265" s="4">
        <f t="shared" si="217"/>
        <v>144</v>
      </c>
      <c r="K2265" s="4">
        <f t="shared" si="220"/>
        <v>3600</v>
      </c>
      <c r="L2265" s="6">
        <f t="shared" si="221"/>
        <v>1034277.08652</v>
      </c>
      <c r="N2265" s="22">
        <f t="shared" si="218"/>
        <v>3.0464280800196217</v>
      </c>
      <c r="O2265" s="14">
        <f t="shared" si="219"/>
        <v>1060367.7903154015</v>
      </c>
      <c r="Q2265" s="22"/>
      <c r="V2265" s="16"/>
      <c r="W2265" s="16"/>
      <c r="X2265" s="16"/>
      <c r="Z2265" s="15"/>
      <c r="AA2265" s="16"/>
      <c r="AB2265" s="3"/>
      <c r="AC2265" s="69"/>
      <c r="AD2265" s="3"/>
      <c r="AF2265" s="29"/>
      <c r="AG2265" s="30"/>
      <c r="AH2265" s="29"/>
      <c r="AI2265" s="29"/>
      <c r="AJ2265" s="31"/>
      <c r="AK2265" s="29"/>
      <c r="AL2265" s="30"/>
    </row>
    <row r="2266" spans="1:38">
      <c r="A2266" s="32">
        <v>42079</v>
      </c>
      <c r="B2266" s="9">
        <v>25</v>
      </c>
      <c r="C2266" s="33">
        <v>291.34814110000002</v>
      </c>
      <c r="D2266" s="34">
        <f t="shared" si="215"/>
        <v>339504.84283657809</v>
      </c>
      <c r="E2266" s="34">
        <v>47427554950.6483</v>
      </c>
      <c r="F2266" s="3">
        <f>VLOOKUP(A2266,ERCOT_345kv_West_ATC!A:B,2)</f>
        <v>29.15</v>
      </c>
      <c r="G2266" s="3">
        <f>VLOOKUP(A2266,ERCOT_345kv_West_ATC!G:H,2)</f>
        <v>3.1560000000000001</v>
      </c>
      <c r="I2266" s="5">
        <f t="shared" si="216"/>
        <v>6</v>
      </c>
      <c r="J2266" s="4">
        <f t="shared" si="217"/>
        <v>144</v>
      </c>
      <c r="K2266" s="4">
        <f t="shared" si="220"/>
        <v>3600</v>
      </c>
      <c r="L2266" s="6">
        <f t="shared" si="221"/>
        <v>1048853.3079600001</v>
      </c>
      <c r="N2266" s="22">
        <f t="shared" si="218"/>
        <v>3.0893618459070686</v>
      </c>
      <c r="O2266" s="14">
        <f t="shared" si="219"/>
        <v>1060367.7903154015</v>
      </c>
      <c r="Q2266" s="22"/>
      <c r="V2266" s="16"/>
      <c r="W2266" s="16"/>
      <c r="X2266" s="16"/>
      <c r="Z2266" s="15"/>
      <c r="AA2266" s="16"/>
      <c r="AB2266" s="3"/>
      <c r="AC2266" s="69"/>
      <c r="AD2266" s="3"/>
      <c r="AF2266" s="29"/>
      <c r="AG2266" s="30"/>
      <c r="AH2266" s="29"/>
      <c r="AI2266" s="29"/>
      <c r="AJ2266" s="31"/>
      <c r="AK2266" s="29"/>
      <c r="AL2266" s="30"/>
    </row>
    <row r="2267" spans="1:38">
      <c r="A2267" s="32">
        <v>42080</v>
      </c>
      <c r="B2267" s="9">
        <v>25</v>
      </c>
      <c r="C2267" s="33">
        <v>286.23680919999998</v>
      </c>
      <c r="D2267" s="34">
        <f t="shared" si="215"/>
        <v>339504.84283657809</v>
      </c>
      <c r="E2267" s="34">
        <v>47427554950.6483</v>
      </c>
      <c r="F2267" s="3">
        <f>VLOOKUP(A2267,ERCOT_345kv_West_ATC!A:B,2)</f>
        <v>29</v>
      </c>
      <c r="G2267" s="3">
        <f>VLOOKUP(A2267,ERCOT_345kv_West_ATC!G:H,2)</f>
        <v>3.1949999999999998</v>
      </c>
      <c r="I2267" s="5">
        <f t="shared" si="216"/>
        <v>6</v>
      </c>
      <c r="J2267" s="4">
        <f t="shared" si="217"/>
        <v>144</v>
      </c>
      <c r="K2267" s="4">
        <f t="shared" si="220"/>
        <v>3600</v>
      </c>
      <c r="L2267" s="6">
        <f t="shared" si="221"/>
        <v>1030452.5131199999</v>
      </c>
      <c r="N2267" s="22">
        <f t="shared" si="218"/>
        <v>3.0351629287833517</v>
      </c>
      <c r="O2267" s="14">
        <f t="shared" si="219"/>
        <v>1060367.7903154015</v>
      </c>
      <c r="Q2267" s="22"/>
      <c r="V2267" s="16"/>
      <c r="W2267" s="16"/>
      <c r="X2267" s="16"/>
      <c r="Z2267" s="15"/>
      <c r="AA2267" s="16"/>
      <c r="AB2267" s="3"/>
      <c r="AC2267" s="69"/>
      <c r="AD2267" s="3"/>
      <c r="AF2267" s="29"/>
      <c r="AG2267" s="30"/>
      <c r="AH2267" s="29"/>
      <c r="AI2267" s="29"/>
      <c r="AJ2267" s="31"/>
      <c r="AK2267" s="29"/>
      <c r="AL2267" s="30"/>
    </row>
    <row r="2268" spans="1:38">
      <c r="A2268" s="32">
        <v>42081</v>
      </c>
      <c r="B2268" s="9">
        <v>25</v>
      </c>
      <c r="C2268" s="33">
        <v>258.19452899999999</v>
      </c>
      <c r="D2268" s="34">
        <f t="shared" si="215"/>
        <v>339504.84283657809</v>
      </c>
      <c r="E2268" s="34">
        <v>47427554950.6483</v>
      </c>
      <c r="F2268" s="3">
        <f>VLOOKUP(A2268,ERCOT_345kv_West_ATC!A:B,2)</f>
        <v>29.3</v>
      </c>
      <c r="G2268" s="3">
        <f>VLOOKUP(A2268,ERCOT_345kv_West_ATC!G:H,2)</f>
        <v>3.234</v>
      </c>
      <c r="I2268" s="5">
        <f t="shared" si="216"/>
        <v>6</v>
      </c>
      <c r="J2268" s="4">
        <f t="shared" si="217"/>
        <v>144</v>
      </c>
      <c r="K2268" s="4">
        <f t="shared" si="220"/>
        <v>3600</v>
      </c>
      <c r="L2268" s="6">
        <f t="shared" si="221"/>
        <v>929500.30439999991</v>
      </c>
      <c r="N2268" s="22">
        <f t="shared" si="218"/>
        <v>2.7378116218725586</v>
      </c>
      <c r="O2268" s="14">
        <f t="shared" si="219"/>
        <v>1060367.7903154015</v>
      </c>
      <c r="Q2268" s="22"/>
      <c r="V2268" s="16"/>
      <c r="W2268" s="16"/>
      <c r="X2268" s="16"/>
      <c r="Z2268" s="15"/>
      <c r="AA2268" s="16"/>
      <c r="AB2268" s="3"/>
      <c r="AC2268" s="69"/>
      <c r="AD2268" s="3"/>
      <c r="AF2268" s="29"/>
      <c r="AG2268" s="30"/>
      <c r="AH2268" s="29"/>
      <c r="AI2268" s="29"/>
      <c r="AJ2268" s="31"/>
      <c r="AK2268" s="29"/>
      <c r="AL2268" s="30"/>
    </row>
    <row r="2269" spans="1:38">
      <c r="A2269" s="32">
        <v>42082</v>
      </c>
      <c r="B2269" s="9">
        <v>25</v>
      </c>
      <c r="C2269" s="33">
        <v>262.26210839999999</v>
      </c>
      <c r="D2269" s="34">
        <f t="shared" si="215"/>
        <v>339504.84283657809</v>
      </c>
      <c r="E2269" s="34">
        <v>47427554950.6483</v>
      </c>
      <c r="F2269" s="3">
        <f>VLOOKUP(A2269,ERCOT_345kv_West_ATC!A:B,2)</f>
        <v>29.5</v>
      </c>
      <c r="G2269" s="3">
        <f>VLOOKUP(A2269,ERCOT_345kv_West_ATC!G:H,2)</f>
        <v>3.1989999999999998</v>
      </c>
      <c r="I2269" s="5">
        <f t="shared" si="216"/>
        <v>6</v>
      </c>
      <c r="J2269" s="4">
        <f t="shared" si="217"/>
        <v>144</v>
      </c>
      <c r="K2269" s="4">
        <f t="shared" si="220"/>
        <v>3600</v>
      </c>
      <c r="L2269" s="6">
        <f t="shared" si="221"/>
        <v>944143.59023999993</v>
      </c>
      <c r="N2269" s="22">
        <f t="shared" si="218"/>
        <v>2.7809429236756631</v>
      </c>
      <c r="O2269" s="14">
        <f t="shared" si="219"/>
        <v>1060367.7903154015</v>
      </c>
      <c r="Q2269" s="22"/>
      <c r="V2269" s="16"/>
      <c r="W2269" s="16"/>
      <c r="X2269" s="16"/>
      <c r="Z2269" s="15"/>
      <c r="AA2269" s="16"/>
      <c r="AB2269" s="3"/>
      <c r="AC2269" s="69"/>
      <c r="AD2269" s="3"/>
      <c r="AF2269" s="29"/>
      <c r="AG2269" s="30"/>
      <c r="AH2269" s="29"/>
      <c r="AI2269" s="29"/>
      <c r="AJ2269" s="31"/>
      <c r="AK2269" s="29"/>
      <c r="AL2269" s="30"/>
    </row>
    <row r="2270" spans="1:38">
      <c r="A2270" s="32">
        <v>42083</v>
      </c>
      <c r="B2270" s="9">
        <v>25</v>
      </c>
      <c r="C2270" s="33">
        <v>263.05442169999998</v>
      </c>
      <c r="D2270" s="34">
        <f t="shared" si="215"/>
        <v>339504.84283657809</v>
      </c>
      <c r="E2270" s="34">
        <v>47427554950.6483</v>
      </c>
      <c r="F2270" s="3">
        <f>VLOOKUP(A2270,ERCOT_345kv_West_ATC!A:B,2)</f>
        <v>29.25</v>
      </c>
      <c r="G2270" s="3">
        <f>VLOOKUP(A2270,ERCOT_345kv_West_ATC!G:H,2)</f>
        <v>3.1869999999999998</v>
      </c>
      <c r="I2270" s="5">
        <f t="shared" si="216"/>
        <v>6</v>
      </c>
      <c r="J2270" s="4">
        <f t="shared" si="217"/>
        <v>144</v>
      </c>
      <c r="K2270" s="4">
        <f t="shared" si="220"/>
        <v>3600</v>
      </c>
      <c r="L2270" s="6">
        <f t="shared" si="221"/>
        <v>946995.91811999993</v>
      </c>
      <c r="N2270" s="22">
        <f t="shared" si="218"/>
        <v>2.7893443587072482</v>
      </c>
      <c r="O2270" s="14">
        <f t="shared" si="219"/>
        <v>1060367.7903154015</v>
      </c>
      <c r="Q2270" s="22"/>
      <c r="V2270" s="16"/>
      <c r="W2270" s="16"/>
      <c r="X2270" s="16"/>
      <c r="Z2270" s="15"/>
      <c r="AA2270" s="16"/>
      <c r="AB2270" s="3"/>
      <c r="AC2270" s="69"/>
      <c r="AD2270" s="3"/>
      <c r="AF2270" s="29"/>
      <c r="AG2270" s="30"/>
      <c r="AH2270" s="29"/>
      <c r="AI2270" s="29"/>
      <c r="AJ2270" s="31"/>
      <c r="AK2270" s="29"/>
      <c r="AL2270" s="30"/>
    </row>
    <row r="2271" spans="1:38">
      <c r="A2271" s="32">
        <v>42084</v>
      </c>
      <c r="B2271" s="9">
        <v>25</v>
      </c>
      <c r="C2271" s="33">
        <v>261.36180359999997</v>
      </c>
      <c r="D2271" s="34">
        <f t="shared" si="215"/>
        <v>339504.84283657809</v>
      </c>
      <c r="E2271" s="34">
        <v>47427554950.6483</v>
      </c>
      <c r="F2271" s="3">
        <f>VLOOKUP(A2271,ERCOT_345kv_West_ATC!A:B,2)</f>
        <v>29.25</v>
      </c>
      <c r="G2271" s="3">
        <f>VLOOKUP(A2271,ERCOT_345kv_West_ATC!G:H,2)</f>
        <v>3.1869999999999998</v>
      </c>
      <c r="I2271" s="5">
        <f t="shared" si="216"/>
        <v>6</v>
      </c>
      <c r="J2271" s="4">
        <f t="shared" si="217"/>
        <v>144</v>
      </c>
      <c r="K2271" s="4">
        <f t="shared" si="220"/>
        <v>3600</v>
      </c>
      <c r="L2271" s="6">
        <f t="shared" si="221"/>
        <v>940902.49295999995</v>
      </c>
      <c r="N2271" s="22">
        <f t="shared" si="218"/>
        <v>2.7713963815617997</v>
      </c>
      <c r="O2271" s="14">
        <f t="shared" si="219"/>
        <v>1060367.7903154015</v>
      </c>
      <c r="Q2271" s="22"/>
      <c r="V2271" s="16"/>
      <c r="W2271" s="16"/>
      <c r="X2271" s="16"/>
      <c r="Z2271" s="15"/>
      <c r="AA2271" s="16"/>
      <c r="AB2271" s="3"/>
      <c r="AC2271" s="69"/>
      <c r="AD2271" s="3"/>
      <c r="AF2271" s="29"/>
      <c r="AG2271" s="30"/>
      <c r="AH2271" s="29"/>
      <c r="AI2271" s="29"/>
      <c r="AJ2271" s="31"/>
      <c r="AK2271" s="29"/>
      <c r="AL2271" s="30"/>
    </row>
    <row r="2272" spans="1:38">
      <c r="A2272" s="32">
        <v>42085</v>
      </c>
      <c r="B2272" s="9">
        <v>25</v>
      </c>
      <c r="C2272" s="33">
        <v>268.20851210000001</v>
      </c>
      <c r="D2272" s="34">
        <f t="shared" si="215"/>
        <v>334422.34933553694</v>
      </c>
      <c r="E2272" s="34">
        <v>46717549644.706398</v>
      </c>
      <c r="F2272" s="3">
        <f>VLOOKUP(A2272,ERCOT_345kv_West_ATC!A:B,2)</f>
        <v>29.25</v>
      </c>
      <c r="G2272" s="3">
        <f>VLOOKUP(A2272,ERCOT_345kv_West_ATC!G:H,2)</f>
        <v>3.1869999999999998</v>
      </c>
      <c r="I2272" s="5">
        <f t="shared" si="216"/>
        <v>6</v>
      </c>
      <c r="J2272" s="4">
        <f t="shared" si="217"/>
        <v>144</v>
      </c>
      <c r="K2272" s="4">
        <f t="shared" si="220"/>
        <v>3600</v>
      </c>
      <c r="L2272" s="6">
        <f t="shared" si="221"/>
        <v>965550.64356</v>
      </c>
      <c r="N2272" s="22">
        <f t="shared" si="218"/>
        <v>2.8872192467951097</v>
      </c>
      <c r="O2272" s="14">
        <f t="shared" si="219"/>
        <v>1076483.0781055251</v>
      </c>
      <c r="Q2272" s="22"/>
      <c r="V2272" s="16"/>
      <c r="W2272" s="16"/>
      <c r="X2272" s="16"/>
      <c r="Z2272" s="15"/>
      <c r="AA2272" s="16"/>
      <c r="AB2272" s="3"/>
      <c r="AC2272" s="69"/>
      <c r="AD2272" s="3"/>
      <c r="AF2272" s="29"/>
      <c r="AG2272" s="30"/>
      <c r="AH2272" s="29"/>
      <c r="AI2272" s="29"/>
      <c r="AJ2272" s="31"/>
      <c r="AK2272" s="29"/>
      <c r="AL2272" s="30"/>
    </row>
    <row r="2273" spans="1:38">
      <c r="A2273" s="32">
        <v>42086</v>
      </c>
      <c r="B2273" s="9">
        <v>25</v>
      </c>
      <c r="C2273" s="33">
        <v>266.2329206</v>
      </c>
      <c r="D2273" s="34">
        <f t="shared" si="215"/>
        <v>334422.34933553694</v>
      </c>
      <c r="E2273" s="34">
        <v>46717549644.706398</v>
      </c>
      <c r="F2273" s="3">
        <f>VLOOKUP(A2273,ERCOT_345kv_West_ATC!A:B,2)</f>
        <v>29.2</v>
      </c>
      <c r="G2273" s="3">
        <f>VLOOKUP(A2273,ERCOT_345kv_West_ATC!G:H,2)</f>
        <v>3.177</v>
      </c>
      <c r="I2273" s="5">
        <f t="shared" si="216"/>
        <v>6</v>
      </c>
      <c r="J2273" s="4">
        <f t="shared" si="217"/>
        <v>144</v>
      </c>
      <c r="K2273" s="4">
        <f t="shared" si="220"/>
        <v>3600</v>
      </c>
      <c r="L2273" s="6">
        <f t="shared" si="221"/>
        <v>958438.51416000002</v>
      </c>
      <c r="N2273" s="22">
        <f t="shared" si="218"/>
        <v>2.8659523386051187</v>
      </c>
      <c r="O2273" s="14">
        <f t="shared" si="219"/>
        <v>1076483.0781055251</v>
      </c>
      <c r="Q2273" s="22"/>
      <c r="V2273" s="16"/>
      <c r="W2273" s="16"/>
      <c r="X2273" s="16"/>
      <c r="Z2273" s="15"/>
      <c r="AA2273" s="16"/>
      <c r="AB2273" s="3"/>
      <c r="AC2273" s="69"/>
      <c r="AD2273" s="3"/>
      <c r="AF2273" s="29"/>
      <c r="AG2273" s="30"/>
      <c r="AH2273" s="29"/>
      <c r="AI2273" s="29"/>
      <c r="AJ2273" s="31"/>
      <c r="AK2273" s="29"/>
      <c r="AL2273" s="30"/>
    </row>
    <row r="2274" spans="1:38">
      <c r="A2274" s="32">
        <v>42087</v>
      </c>
      <c r="B2274" s="9">
        <v>25</v>
      </c>
      <c r="C2274" s="33">
        <v>245.67390710000001</v>
      </c>
      <c r="D2274" s="34">
        <f t="shared" si="215"/>
        <v>334422.34933553694</v>
      </c>
      <c r="E2274" s="34">
        <v>46717549644.706398</v>
      </c>
      <c r="F2274" s="3">
        <f>VLOOKUP(A2274,ERCOT_345kv_West_ATC!A:B,2)</f>
        <v>29.25</v>
      </c>
      <c r="G2274" s="3">
        <f>VLOOKUP(A2274,ERCOT_345kv_West_ATC!G:H,2)</f>
        <v>3.2080000000000002</v>
      </c>
      <c r="I2274" s="5">
        <f t="shared" si="216"/>
        <v>6</v>
      </c>
      <c r="J2274" s="4">
        <f t="shared" si="217"/>
        <v>144</v>
      </c>
      <c r="K2274" s="4">
        <f t="shared" si="220"/>
        <v>3600</v>
      </c>
      <c r="L2274" s="6">
        <f t="shared" si="221"/>
        <v>884426.06556000002</v>
      </c>
      <c r="N2274" s="22">
        <f t="shared" si="218"/>
        <v>2.644638037252188</v>
      </c>
      <c r="O2274" s="14">
        <f t="shared" si="219"/>
        <v>1076483.0781055251</v>
      </c>
      <c r="Q2274" s="22"/>
      <c r="V2274" s="16"/>
      <c r="W2274" s="16"/>
      <c r="X2274" s="16"/>
      <c r="Z2274" s="15"/>
      <c r="AA2274" s="16"/>
      <c r="AB2274" s="3"/>
      <c r="AC2274" s="69"/>
      <c r="AD2274" s="3"/>
      <c r="AF2274" s="29"/>
      <c r="AG2274" s="30"/>
      <c r="AH2274" s="29"/>
      <c r="AI2274" s="29"/>
      <c r="AJ2274" s="31"/>
      <c r="AK2274" s="29"/>
      <c r="AL2274" s="30"/>
    </row>
    <row r="2275" spans="1:38">
      <c r="A2275" s="32">
        <v>42088</v>
      </c>
      <c r="B2275" s="9">
        <v>25</v>
      </c>
      <c r="C2275" s="33">
        <v>246.89425510000001</v>
      </c>
      <c r="D2275" s="34">
        <f t="shared" ref="D2275:D2338" si="222">((2^256)/(2^208*65535)/600)*E2275/(10^12)</f>
        <v>334422.34933553694</v>
      </c>
      <c r="E2275" s="34">
        <v>46717549644.706398</v>
      </c>
      <c r="F2275" s="3">
        <f>VLOOKUP(A2275,ERCOT_345kv_West_ATC!A:B,2)</f>
        <v>29.4</v>
      </c>
      <c r="G2275" s="3">
        <f>VLOOKUP(A2275,ERCOT_345kv_West_ATC!G:H,2)</f>
        <v>3.1669999999999998</v>
      </c>
      <c r="I2275" s="5">
        <f t="shared" si="216"/>
        <v>6</v>
      </c>
      <c r="J2275" s="4">
        <f t="shared" si="217"/>
        <v>144</v>
      </c>
      <c r="K2275" s="4">
        <f t="shared" si="220"/>
        <v>3600</v>
      </c>
      <c r="L2275" s="6">
        <f t="shared" si="221"/>
        <v>888819.31836000003</v>
      </c>
      <c r="N2275" s="22">
        <f t="shared" si="218"/>
        <v>2.6577748769661875</v>
      </c>
      <c r="O2275" s="14">
        <f t="shared" si="219"/>
        <v>1076483.0781055251</v>
      </c>
      <c r="Q2275" s="22"/>
      <c r="V2275" s="16"/>
      <c r="W2275" s="16"/>
      <c r="X2275" s="16"/>
      <c r="Z2275" s="15"/>
      <c r="AA2275" s="16"/>
      <c r="AB2275" s="3"/>
      <c r="AC2275" s="69"/>
      <c r="AD2275" s="3"/>
      <c r="AF2275" s="29"/>
      <c r="AG2275" s="30"/>
      <c r="AH2275" s="29"/>
      <c r="AI2275" s="29"/>
      <c r="AJ2275" s="31"/>
      <c r="AK2275" s="29"/>
      <c r="AL2275" s="30"/>
    </row>
    <row r="2276" spans="1:38">
      <c r="A2276" s="32">
        <v>42089</v>
      </c>
      <c r="B2276" s="9">
        <v>25</v>
      </c>
      <c r="C2276" s="33">
        <v>249.5701947</v>
      </c>
      <c r="D2276" s="34">
        <f t="shared" si="222"/>
        <v>334422.34933553694</v>
      </c>
      <c r="E2276" s="34">
        <v>46717549644.706398</v>
      </c>
      <c r="F2276" s="3">
        <f>VLOOKUP(A2276,ERCOT_345kv_West_ATC!A:B,2)</f>
        <v>29.1</v>
      </c>
      <c r="G2276" s="3">
        <f>VLOOKUP(A2276,ERCOT_345kv_West_ATC!G:H,2)</f>
        <v>3.1389999999999998</v>
      </c>
      <c r="I2276" s="5">
        <f t="shared" ref="I2276:I2339" si="223">60/10</f>
        <v>6</v>
      </c>
      <c r="J2276" s="4">
        <f t="shared" ref="J2276:J2339" si="224">I2276*24</f>
        <v>144</v>
      </c>
      <c r="K2276" s="4">
        <f t="shared" si="220"/>
        <v>3600</v>
      </c>
      <c r="L2276" s="6">
        <f t="shared" si="221"/>
        <v>898452.70091999997</v>
      </c>
      <c r="N2276" s="22">
        <f t="shared" ref="N2276:N2339" si="225">L2276/D2276</f>
        <v>2.6865809139405119</v>
      </c>
      <c r="O2276" s="14">
        <f t="shared" ref="O2276:O2339" si="226">(K2276*100000000)/D2276</f>
        <v>1076483.0781055251</v>
      </c>
      <c r="Q2276" s="22"/>
      <c r="V2276" s="16"/>
      <c r="W2276" s="16"/>
      <c r="X2276" s="16"/>
      <c r="Z2276" s="15"/>
      <c r="AA2276" s="16"/>
      <c r="AB2276" s="3"/>
      <c r="AC2276" s="69"/>
      <c r="AD2276" s="3"/>
      <c r="AF2276" s="29"/>
      <c r="AG2276" s="30"/>
      <c r="AH2276" s="29"/>
      <c r="AI2276" s="29"/>
      <c r="AJ2276" s="31"/>
      <c r="AK2276" s="29"/>
      <c r="AL2276" s="30"/>
    </row>
    <row r="2277" spans="1:38">
      <c r="A2277" s="32">
        <v>42090</v>
      </c>
      <c r="B2277" s="9">
        <v>25</v>
      </c>
      <c r="C2277" s="33">
        <v>247.87280680000001</v>
      </c>
      <c r="D2277" s="34">
        <f t="shared" si="222"/>
        <v>334422.34933553694</v>
      </c>
      <c r="E2277" s="34">
        <v>46717549644.706398</v>
      </c>
      <c r="F2277" s="3">
        <f>VLOOKUP(A2277,ERCOT_345kv_West_ATC!A:B,2)</f>
        <v>28.8</v>
      </c>
      <c r="G2277" s="3">
        <f>VLOOKUP(A2277,ERCOT_345kv_West_ATC!G:H,2)</f>
        <v>3.1120000000000001</v>
      </c>
      <c r="I2277" s="5">
        <f t="shared" si="223"/>
        <v>6</v>
      </c>
      <c r="J2277" s="4">
        <f t="shared" si="224"/>
        <v>144</v>
      </c>
      <c r="K2277" s="4">
        <f t="shared" si="220"/>
        <v>3600</v>
      </c>
      <c r="L2277" s="6">
        <f t="shared" si="221"/>
        <v>892342.10447999998</v>
      </c>
      <c r="N2277" s="22">
        <f t="shared" si="225"/>
        <v>2.668308820427201</v>
      </c>
      <c r="O2277" s="14">
        <f t="shared" si="226"/>
        <v>1076483.0781055251</v>
      </c>
      <c r="Q2277" s="22"/>
      <c r="V2277" s="16"/>
      <c r="W2277" s="16"/>
      <c r="X2277" s="16"/>
      <c r="Z2277" s="15"/>
      <c r="AA2277" s="16"/>
      <c r="AB2277" s="3"/>
      <c r="AC2277" s="69"/>
      <c r="AD2277" s="3"/>
      <c r="AF2277" s="29"/>
      <c r="AG2277" s="30"/>
      <c r="AH2277" s="29"/>
      <c r="AI2277" s="29"/>
      <c r="AJ2277" s="31"/>
      <c r="AK2277" s="29"/>
      <c r="AL2277" s="30"/>
    </row>
    <row r="2278" spans="1:38">
      <c r="A2278" s="32">
        <v>42091</v>
      </c>
      <c r="B2278" s="9">
        <v>25</v>
      </c>
      <c r="C2278" s="33">
        <v>253.40005070000001</v>
      </c>
      <c r="D2278" s="34">
        <f t="shared" si="222"/>
        <v>334422.34933553694</v>
      </c>
      <c r="E2278" s="34">
        <v>46717549644.706398</v>
      </c>
      <c r="F2278" s="3">
        <f>VLOOKUP(A2278,ERCOT_345kv_West_ATC!A:B,2)</f>
        <v>28.8</v>
      </c>
      <c r="G2278" s="3">
        <f>VLOOKUP(A2278,ERCOT_345kv_West_ATC!G:H,2)</f>
        <v>3.1120000000000001</v>
      </c>
      <c r="I2278" s="5">
        <f t="shared" si="223"/>
        <v>6</v>
      </c>
      <c r="J2278" s="4">
        <f t="shared" si="224"/>
        <v>144</v>
      </c>
      <c r="K2278" s="4">
        <f t="shared" si="220"/>
        <v>3600</v>
      </c>
      <c r="L2278" s="6">
        <f t="shared" si="221"/>
        <v>912240.18252000003</v>
      </c>
      <c r="N2278" s="22">
        <f t="shared" si="225"/>
        <v>2.7278086656963212</v>
      </c>
      <c r="O2278" s="14">
        <f t="shared" si="226"/>
        <v>1076483.0781055251</v>
      </c>
      <c r="Q2278" s="22"/>
      <c r="V2278" s="16"/>
      <c r="W2278" s="16"/>
      <c r="X2278" s="16"/>
      <c r="Z2278" s="15"/>
      <c r="AA2278" s="16"/>
      <c r="AB2278" s="3"/>
      <c r="AC2278" s="69"/>
      <c r="AD2278" s="3"/>
      <c r="AF2278" s="29"/>
      <c r="AG2278" s="30"/>
      <c r="AH2278" s="29"/>
      <c r="AI2278" s="29"/>
      <c r="AJ2278" s="31"/>
      <c r="AK2278" s="29"/>
      <c r="AL2278" s="30"/>
    </row>
    <row r="2279" spans="1:38">
      <c r="A2279" s="32">
        <v>42092</v>
      </c>
      <c r="B2279" s="9">
        <v>25</v>
      </c>
      <c r="C2279" s="33">
        <v>243.31371100000001</v>
      </c>
      <c r="D2279" s="34">
        <f t="shared" si="222"/>
        <v>334422.34933553694</v>
      </c>
      <c r="E2279" s="34">
        <v>46717549644.706398</v>
      </c>
      <c r="F2279" s="3">
        <f>VLOOKUP(A2279,ERCOT_345kv_West_ATC!A:B,2)</f>
        <v>28.8</v>
      </c>
      <c r="G2279" s="3">
        <f>VLOOKUP(A2279,ERCOT_345kv_West_ATC!G:H,2)</f>
        <v>3.1120000000000001</v>
      </c>
      <c r="I2279" s="5">
        <f t="shared" si="223"/>
        <v>6</v>
      </c>
      <c r="J2279" s="4">
        <f t="shared" si="224"/>
        <v>144</v>
      </c>
      <c r="K2279" s="4">
        <f t="shared" si="220"/>
        <v>3600</v>
      </c>
      <c r="L2279" s="6">
        <f t="shared" si="221"/>
        <v>875929.35960000008</v>
      </c>
      <c r="N2279" s="22">
        <f t="shared" si="225"/>
        <v>2.6192309256255819</v>
      </c>
      <c r="O2279" s="14">
        <f t="shared" si="226"/>
        <v>1076483.0781055251</v>
      </c>
      <c r="Q2279" s="22"/>
      <c r="V2279" s="16"/>
      <c r="W2279" s="16"/>
      <c r="X2279" s="16"/>
      <c r="Z2279" s="15"/>
      <c r="AA2279" s="16"/>
      <c r="AB2279" s="3"/>
      <c r="AC2279" s="69"/>
      <c r="AD2279" s="3"/>
      <c r="AF2279" s="29"/>
      <c r="AG2279" s="30"/>
      <c r="AH2279" s="29"/>
      <c r="AI2279" s="29"/>
      <c r="AJ2279" s="31"/>
      <c r="AK2279" s="29"/>
      <c r="AL2279" s="30"/>
    </row>
    <row r="2280" spans="1:38">
      <c r="A2280" s="32">
        <v>42093</v>
      </c>
      <c r="B2280" s="9">
        <v>25</v>
      </c>
      <c r="C2280" s="33">
        <v>248.42738940000001</v>
      </c>
      <c r="D2280" s="34">
        <f t="shared" si="222"/>
        <v>334422.34933553694</v>
      </c>
      <c r="E2280" s="34">
        <v>46717549644.706398</v>
      </c>
      <c r="F2280" s="3">
        <f>VLOOKUP(A2280,ERCOT_345kv_West_ATC!A:B,2)</f>
        <v>28.6</v>
      </c>
      <c r="G2280" s="3">
        <f>VLOOKUP(A2280,ERCOT_345kv_West_ATC!G:H,2)</f>
        <v>3.1110000000000002</v>
      </c>
      <c r="I2280" s="5">
        <f t="shared" si="223"/>
        <v>6</v>
      </c>
      <c r="J2280" s="4">
        <f t="shared" si="224"/>
        <v>144</v>
      </c>
      <c r="K2280" s="4">
        <f t="shared" si="220"/>
        <v>3600</v>
      </c>
      <c r="L2280" s="6">
        <f t="shared" si="221"/>
        <v>894338.60184000002</v>
      </c>
      <c r="N2280" s="22">
        <f t="shared" si="225"/>
        <v>2.6742788082703188</v>
      </c>
      <c r="O2280" s="14">
        <f t="shared" si="226"/>
        <v>1076483.0781055251</v>
      </c>
      <c r="Q2280" s="22"/>
      <c r="V2280" s="16"/>
      <c r="W2280" s="16"/>
      <c r="X2280" s="16"/>
      <c r="Z2280" s="15"/>
      <c r="AA2280" s="16"/>
      <c r="AB2280" s="3"/>
      <c r="AC2280" s="69"/>
      <c r="AD2280" s="3"/>
      <c r="AF2280" s="29"/>
      <c r="AG2280" s="30"/>
      <c r="AH2280" s="29"/>
      <c r="AI2280" s="29"/>
      <c r="AJ2280" s="31"/>
      <c r="AK2280" s="29"/>
      <c r="AL2280" s="30"/>
    </row>
    <row r="2281" spans="1:38">
      <c r="A2281" s="32">
        <v>42094</v>
      </c>
      <c r="B2281" s="9">
        <v>25</v>
      </c>
      <c r="C2281" s="33">
        <v>244.57664209999999</v>
      </c>
      <c r="D2281" s="34">
        <f t="shared" si="222"/>
        <v>334422.34933553694</v>
      </c>
      <c r="E2281" s="34">
        <v>46717549644.706398</v>
      </c>
      <c r="F2281" s="3">
        <f>VLOOKUP(A2281,ERCOT_345kv_West_ATC!A:B,2)</f>
        <v>28.7</v>
      </c>
      <c r="G2281" s="3">
        <f>VLOOKUP(A2281,ERCOT_345kv_West_ATC!G:H,2)</f>
        <v>3.113</v>
      </c>
      <c r="I2281" s="5">
        <f t="shared" si="223"/>
        <v>6</v>
      </c>
      <c r="J2281" s="4">
        <f t="shared" si="224"/>
        <v>144</v>
      </c>
      <c r="K2281" s="4">
        <f t="shared" si="220"/>
        <v>3600</v>
      </c>
      <c r="L2281" s="6">
        <f t="shared" si="221"/>
        <v>880475.91155999992</v>
      </c>
      <c r="N2281" s="22">
        <f t="shared" si="225"/>
        <v>2.6328261652052132</v>
      </c>
      <c r="O2281" s="14">
        <f t="shared" si="226"/>
        <v>1076483.0781055251</v>
      </c>
      <c r="Q2281" s="22"/>
      <c r="V2281" s="16"/>
      <c r="W2281" s="16"/>
      <c r="X2281" s="16"/>
      <c r="Z2281" s="15"/>
      <c r="AA2281" s="16"/>
      <c r="AB2281" s="3"/>
      <c r="AC2281" s="69"/>
      <c r="AD2281" s="3"/>
      <c r="AF2281" s="29"/>
      <c r="AG2281" s="30"/>
      <c r="AH2281" s="29"/>
      <c r="AI2281" s="29"/>
      <c r="AJ2281" s="31"/>
      <c r="AK2281" s="29"/>
      <c r="AL2281" s="30"/>
    </row>
    <row r="2282" spans="1:38">
      <c r="A2282" s="32">
        <v>42095</v>
      </c>
      <c r="B2282" s="9">
        <v>25</v>
      </c>
      <c r="C2282" s="33">
        <v>247.6330366</v>
      </c>
      <c r="D2282" s="34">
        <f t="shared" si="222"/>
        <v>334422.34933553694</v>
      </c>
      <c r="E2282" s="34">
        <v>46717549644.706398</v>
      </c>
      <c r="F2282" s="3">
        <f>VLOOKUP(A2282,ERCOT_345kv_West_ATC!A:B,2)</f>
        <v>29</v>
      </c>
      <c r="G2282" s="3">
        <f>VLOOKUP(A2282,ERCOT_345kv_West_ATC!G:H,2)</f>
        <v>3.09</v>
      </c>
      <c r="I2282" s="5">
        <f t="shared" si="223"/>
        <v>6</v>
      </c>
      <c r="J2282" s="4">
        <f t="shared" si="224"/>
        <v>144</v>
      </c>
      <c r="K2282" s="4">
        <f t="shared" si="220"/>
        <v>3600</v>
      </c>
      <c r="L2282" s="6">
        <f t="shared" si="221"/>
        <v>891478.93175999995</v>
      </c>
      <c r="N2282" s="22">
        <f t="shared" si="225"/>
        <v>2.6657277347978612</v>
      </c>
      <c r="O2282" s="14">
        <f t="shared" si="226"/>
        <v>1076483.0781055251</v>
      </c>
      <c r="Q2282" s="22"/>
      <c r="V2282" s="16"/>
      <c r="W2282" s="16"/>
      <c r="X2282" s="16"/>
      <c r="Z2282" s="15"/>
      <c r="AA2282" s="16"/>
      <c r="AB2282" s="3"/>
      <c r="AC2282" s="69"/>
      <c r="AD2282" s="3"/>
      <c r="AF2282" s="29"/>
      <c r="AG2282" s="30"/>
      <c r="AH2282" s="29"/>
      <c r="AI2282" s="29"/>
      <c r="AJ2282" s="31"/>
      <c r="AK2282" s="29"/>
      <c r="AL2282" s="30"/>
    </row>
    <row r="2283" spans="1:38">
      <c r="A2283" s="32">
        <v>42096</v>
      </c>
      <c r="B2283" s="9">
        <v>25</v>
      </c>
      <c r="C2283" s="33">
        <v>253.9553865</v>
      </c>
      <c r="D2283" s="34">
        <f t="shared" si="222"/>
        <v>334422.34933553694</v>
      </c>
      <c r="E2283" s="34">
        <v>46717549644.706398</v>
      </c>
      <c r="F2283" s="3">
        <f>VLOOKUP(A2283,ERCOT_345kv_West_ATC!A:B,2)</f>
        <v>29</v>
      </c>
      <c r="G2283" s="3">
        <f>VLOOKUP(A2283,ERCOT_345kv_West_ATC!G:H,2)</f>
        <v>3.14</v>
      </c>
      <c r="I2283" s="5">
        <f t="shared" si="223"/>
        <v>6</v>
      </c>
      <c r="J2283" s="4">
        <f t="shared" si="224"/>
        <v>144</v>
      </c>
      <c r="K2283" s="4">
        <f t="shared" si="220"/>
        <v>3600</v>
      </c>
      <c r="L2283" s="6">
        <f t="shared" si="221"/>
        <v>914239.39139999996</v>
      </c>
      <c r="N2283" s="22">
        <f t="shared" si="225"/>
        <v>2.7337867616099829</v>
      </c>
      <c r="O2283" s="14">
        <f t="shared" si="226"/>
        <v>1076483.0781055251</v>
      </c>
      <c r="Q2283" s="22"/>
      <c r="V2283" s="16"/>
      <c r="W2283" s="16"/>
      <c r="X2283" s="16"/>
      <c r="Z2283" s="15"/>
      <c r="AA2283" s="16"/>
      <c r="AB2283" s="3"/>
      <c r="AC2283" s="69"/>
      <c r="AD2283" s="3"/>
      <c r="AF2283" s="29"/>
      <c r="AG2283" s="30"/>
      <c r="AH2283" s="29"/>
      <c r="AI2283" s="29"/>
      <c r="AJ2283" s="31"/>
      <c r="AK2283" s="29"/>
      <c r="AL2283" s="30"/>
    </row>
    <row r="2284" spans="1:38">
      <c r="A2284" s="32">
        <v>42097</v>
      </c>
      <c r="B2284" s="9">
        <v>25</v>
      </c>
      <c r="C2284" s="33">
        <v>254.88683610000001</v>
      </c>
      <c r="D2284" s="34">
        <f t="shared" si="222"/>
        <v>334422.34933553694</v>
      </c>
      <c r="E2284" s="34">
        <v>46717549644.706398</v>
      </c>
      <c r="F2284" s="3">
        <f>VLOOKUP(A2284,ERCOT_345kv_West_ATC!A:B,2)</f>
        <v>28.9</v>
      </c>
      <c r="G2284" s="3">
        <f>VLOOKUP(A2284,ERCOT_345kv_West_ATC!G:H,2)</f>
        <v>3.14</v>
      </c>
      <c r="I2284" s="5">
        <f t="shared" si="223"/>
        <v>6</v>
      </c>
      <c r="J2284" s="4">
        <f t="shared" si="224"/>
        <v>144</v>
      </c>
      <c r="K2284" s="4">
        <f t="shared" si="220"/>
        <v>3600</v>
      </c>
      <c r="L2284" s="6">
        <f t="shared" si="221"/>
        <v>917592.60996000003</v>
      </c>
      <c r="N2284" s="22">
        <f t="shared" si="225"/>
        <v>2.7438136589350646</v>
      </c>
      <c r="O2284" s="14">
        <f t="shared" si="226"/>
        <v>1076483.0781055251</v>
      </c>
      <c r="Q2284" s="22"/>
      <c r="V2284" s="16"/>
      <c r="W2284" s="16"/>
      <c r="X2284" s="16"/>
      <c r="Z2284" s="15"/>
      <c r="AA2284" s="16"/>
      <c r="AB2284" s="3"/>
      <c r="AC2284" s="69"/>
      <c r="AD2284" s="3"/>
      <c r="AF2284" s="29"/>
      <c r="AG2284" s="30"/>
      <c r="AH2284" s="29"/>
      <c r="AI2284" s="29"/>
      <c r="AJ2284" s="31"/>
      <c r="AK2284" s="29"/>
      <c r="AL2284" s="30"/>
    </row>
    <row r="2285" spans="1:38">
      <c r="A2285" s="32">
        <v>42098</v>
      </c>
      <c r="B2285" s="9">
        <v>25</v>
      </c>
      <c r="C2285" s="33">
        <v>253.99292629999999</v>
      </c>
      <c r="D2285" s="34">
        <f t="shared" si="222"/>
        <v>334422.34933553694</v>
      </c>
      <c r="E2285" s="34">
        <v>46717549644.706398</v>
      </c>
      <c r="F2285" s="3">
        <f>VLOOKUP(A2285,ERCOT_345kv_West_ATC!A:B,2)</f>
        <v>28.9</v>
      </c>
      <c r="G2285" s="3">
        <f>VLOOKUP(A2285,ERCOT_345kv_West_ATC!G:H,2)</f>
        <v>3.14</v>
      </c>
      <c r="I2285" s="5">
        <f t="shared" si="223"/>
        <v>6</v>
      </c>
      <c r="J2285" s="4">
        <f t="shared" si="224"/>
        <v>144</v>
      </c>
      <c r="K2285" s="4">
        <f t="shared" si="220"/>
        <v>3600</v>
      </c>
      <c r="L2285" s="6">
        <f t="shared" si="221"/>
        <v>914374.53467999992</v>
      </c>
      <c r="N2285" s="22">
        <f t="shared" si="225"/>
        <v>2.7341908712045373</v>
      </c>
      <c r="O2285" s="14">
        <f t="shared" si="226"/>
        <v>1076483.0781055251</v>
      </c>
      <c r="Q2285" s="22"/>
      <c r="V2285" s="16"/>
      <c r="W2285" s="16"/>
      <c r="X2285" s="16"/>
      <c r="Z2285" s="15"/>
      <c r="AA2285" s="16"/>
      <c r="AB2285" s="3"/>
      <c r="AC2285" s="69"/>
      <c r="AD2285" s="3"/>
      <c r="AF2285" s="29"/>
      <c r="AG2285" s="30"/>
      <c r="AH2285" s="29"/>
      <c r="AI2285" s="29"/>
      <c r="AJ2285" s="31"/>
      <c r="AK2285" s="29"/>
      <c r="AL2285" s="30"/>
    </row>
    <row r="2286" spans="1:38">
      <c r="A2286" s="32">
        <v>42099</v>
      </c>
      <c r="B2286" s="9">
        <v>25</v>
      </c>
      <c r="C2286" s="33">
        <v>261.21261879999997</v>
      </c>
      <c r="D2286" s="34">
        <f t="shared" si="222"/>
        <v>353956.45246557175</v>
      </c>
      <c r="E2286" s="34">
        <v>49446390688.241402</v>
      </c>
      <c r="F2286" s="3">
        <f>VLOOKUP(A2286,ERCOT_345kv_West_ATC!A:B,2)</f>
        <v>28.9</v>
      </c>
      <c r="G2286" s="3">
        <f>VLOOKUP(A2286,ERCOT_345kv_West_ATC!G:H,2)</f>
        <v>3.14</v>
      </c>
      <c r="I2286" s="5">
        <f t="shared" si="223"/>
        <v>6</v>
      </c>
      <c r="J2286" s="4">
        <f t="shared" si="224"/>
        <v>144</v>
      </c>
      <c r="K2286" s="4">
        <f t="shared" si="220"/>
        <v>3600</v>
      </c>
      <c r="L2286" s="6">
        <f t="shared" si="221"/>
        <v>940365.42767999985</v>
      </c>
      <c r="N2286" s="22">
        <f t="shared" si="225"/>
        <v>2.6567263320943875</v>
      </c>
      <c r="O2286" s="14">
        <f t="shared" si="226"/>
        <v>1017074.2685783248</v>
      </c>
      <c r="Q2286" s="22"/>
      <c r="V2286" s="16"/>
      <c r="W2286" s="16"/>
      <c r="X2286" s="16"/>
      <c r="Z2286" s="15"/>
      <c r="AA2286" s="16"/>
      <c r="AB2286" s="3"/>
      <c r="AC2286" s="69"/>
      <c r="AD2286" s="3"/>
      <c r="AF2286" s="29"/>
      <c r="AG2286" s="30"/>
      <c r="AH2286" s="29"/>
      <c r="AI2286" s="29"/>
      <c r="AJ2286" s="31"/>
      <c r="AK2286" s="29"/>
      <c r="AL2286" s="30"/>
    </row>
    <row r="2287" spans="1:38">
      <c r="A2287" s="32">
        <v>42100</v>
      </c>
      <c r="B2287" s="9">
        <v>25</v>
      </c>
      <c r="C2287" s="33">
        <v>256.42207300000001</v>
      </c>
      <c r="D2287" s="34">
        <f t="shared" si="222"/>
        <v>353956.45246557175</v>
      </c>
      <c r="E2287" s="34">
        <v>49446390688.241402</v>
      </c>
      <c r="F2287" s="3">
        <f>VLOOKUP(A2287,ERCOT_345kv_West_ATC!A:B,2)</f>
        <v>28.85</v>
      </c>
      <c r="G2287" s="3">
        <f>VLOOKUP(A2287,ERCOT_345kv_West_ATC!G:H,2)</f>
        <v>3.1160000000000001</v>
      </c>
      <c r="I2287" s="5">
        <f t="shared" si="223"/>
        <v>6</v>
      </c>
      <c r="J2287" s="4">
        <f t="shared" si="224"/>
        <v>144</v>
      </c>
      <c r="K2287" s="4">
        <f t="shared" si="220"/>
        <v>3600</v>
      </c>
      <c r="L2287" s="6">
        <f t="shared" si="221"/>
        <v>923119.4628000001</v>
      </c>
      <c r="N2287" s="22">
        <f t="shared" si="225"/>
        <v>2.6080029234381286</v>
      </c>
      <c r="O2287" s="14">
        <f t="shared" si="226"/>
        <v>1017074.2685783248</v>
      </c>
      <c r="Q2287" s="22"/>
      <c r="V2287" s="16"/>
      <c r="W2287" s="16"/>
      <c r="X2287" s="16"/>
      <c r="Z2287" s="15"/>
      <c r="AA2287" s="16"/>
      <c r="AB2287" s="3"/>
      <c r="AC2287" s="69"/>
      <c r="AD2287" s="3"/>
      <c r="AF2287" s="29"/>
      <c r="AG2287" s="30"/>
      <c r="AH2287" s="29"/>
      <c r="AI2287" s="29"/>
      <c r="AJ2287" s="31"/>
      <c r="AK2287" s="29"/>
      <c r="AL2287" s="30"/>
    </row>
    <row r="2288" spans="1:38">
      <c r="A2288" s="32">
        <v>42101</v>
      </c>
      <c r="B2288" s="9">
        <v>25</v>
      </c>
      <c r="C2288" s="33">
        <v>253.98948849999999</v>
      </c>
      <c r="D2288" s="34">
        <f t="shared" si="222"/>
        <v>353956.45246557175</v>
      </c>
      <c r="E2288" s="34">
        <v>49446390688.241402</v>
      </c>
      <c r="F2288" s="3">
        <f>VLOOKUP(A2288,ERCOT_345kv_West_ATC!A:B,2)</f>
        <v>28.6</v>
      </c>
      <c r="G2288" s="3">
        <f>VLOOKUP(A2288,ERCOT_345kv_West_ATC!G:H,2)</f>
        <v>3.133</v>
      </c>
      <c r="I2288" s="5">
        <f t="shared" si="223"/>
        <v>6</v>
      </c>
      <c r="J2288" s="4">
        <f t="shared" si="224"/>
        <v>144</v>
      </c>
      <c r="K2288" s="4">
        <f t="shared" si="220"/>
        <v>3600</v>
      </c>
      <c r="L2288" s="6">
        <f t="shared" si="221"/>
        <v>914362.15859999997</v>
      </c>
      <c r="N2288" s="22">
        <f t="shared" si="225"/>
        <v>2.5832617324272036</v>
      </c>
      <c r="O2288" s="14">
        <f t="shared" si="226"/>
        <v>1017074.2685783248</v>
      </c>
      <c r="Q2288" s="22"/>
      <c r="V2288" s="16"/>
      <c r="W2288" s="16"/>
      <c r="X2288" s="16"/>
      <c r="Z2288" s="15"/>
      <c r="AA2288" s="16"/>
      <c r="AB2288" s="3"/>
      <c r="AC2288" s="69"/>
      <c r="AD2288" s="3"/>
      <c r="AF2288" s="29"/>
      <c r="AG2288" s="30"/>
      <c r="AH2288" s="29"/>
      <c r="AI2288" s="29"/>
      <c r="AJ2288" s="31"/>
      <c r="AK2288" s="29"/>
      <c r="AL2288" s="30"/>
    </row>
    <row r="2289" spans="1:38">
      <c r="A2289" s="32">
        <v>42102</v>
      </c>
      <c r="B2289" s="9">
        <v>25</v>
      </c>
      <c r="C2289" s="33">
        <v>245.8480735</v>
      </c>
      <c r="D2289" s="34">
        <f t="shared" si="222"/>
        <v>353956.45246557175</v>
      </c>
      <c r="E2289" s="34">
        <v>49446390688.241402</v>
      </c>
      <c r="F2289" s="3">
        <f>VLOOKUP(A2289,ERCOT_345kv_West_ATC!A:B,2)</f>
        <v>28.75</v>
      </c>
      <c r="G2289" s="3">
        <f>VLOOKUP(A2289,ERCOT_345kv_West_ATC!G:H,2)</f>
        <v>3.1040000000000001</v>
      </c>
      <c r="I2289" s="5">
        <f t="shared" si="223"/>
        <v>6</v>
      </c>
      <c r="J2289" s="4">
        <f t="shared" si="224"/>
        <v>144</v>
      </c>
      <c r="K2289" s="4">
        <f t="shared" si="220"/>
        <v>3600</v>
      </c>
      <c r="L2289" s="6">
        <f t="shared" si="221"/>
        <v>885053.06460000004</v>
      </c>
      <c r="N2289" s="22">
        <f t="shared" si="225"/>
        <v>2.5004574953640275</v>
      </c>
      <c r="O2289" s="14">
        <f t="shared" si="226"/>
        <v>1017074.2685783248</v>
      </c>
      <c r="Q2289" s="22"/>
      <c r="V2289" s="16"/>
      <c r="W2289" s="16"/>
      <c r="X2289" s="16"/>
      <c r="Z2289" s="15"/>
      <c r="AA2289" s="16"/>
      <c r="AB2289" s="3"/>
      <c r="AC2289" s="69"/>
      <c r="AD2289" s="3"/>
      <c r="AF2289" s="29"/>
      <c r="AG2289" s="30"/>
      <c r="AH2289" s="29"/>
      <c r="AI2289" s="29"/>
      <c r="AJ2289" s="31"/>
      <c r="AK2289" s="29"/>
      <c r="AL2289" s="30"/>
    </row>
    <row r="2290" spans="1:38">
      <c r="A2290" s="32">
        <v>42103</v>
      </c>
      <c r="B2290" s="9">
        <v>25</v>
      </c>
      <c r="C2290" s="33">
        <v>244.61592089999999</v>
      </c>
      <c r="D2290" s="34">
        <f t="shared" si="222"/>
        <v>353956.45246557175</v>
      </c>
      <c r="E2290" s="34">
        <v>49446390688.241402</v>
      </c>
      <c r="F2290" s="3">
        <f>VLOOKUP(A2290,ERCOT_345kv_West_ATC!A:B,2)</f>
        <v>28.35</v>
      </c>
      <c r="G2290" s="3">
        <f>VLOOKUP(A2290,ERCOT_345kv_West_ATC!G:H,2)</f>
        <v>3.0569999999999999</v>
      </c>
      <c r="I2290" s="5">
        <f t="shared" si="223"/>
        <v>6</v>
      </c>
      <c r="J2290" s="4">
        <f t="shared" si="224"/>
        <v>144</v>
      </c>
      <c r="K2290" s="4">
        <f t="shared" si="220"/>
        <v>3600</v>
      </c>
      <c r="L2290" s="6">
        <f t="shared" si="221"/>
        <v>880617.31524000003</v>
      </c>
      <c r="N2290" s="22">
        <f t="shared" si="225"/>
        <v>2.4879255883198086</v>
      </c>
      <c r="O2290" s="14">
        <f t="shared" si="226"/>
        <v>1017074.2685783248</v>
      </c>
      <c r="Q2290" s="22"/>
      <c r="V2290" s="16"/>
      <c r="W2290" s="16"/>
      <c r="X2290" s="16"/>
      <c r="Z2290" s="15"/>
      <c r="AA2290" s="16"/>
      <c r="AB2290" s="3"/>
      <c r="AC2290" s="69"/>
      <c r="AD2290" s="3"/>
      <c r="AF2290" s="29"/>
      <c r="AG2290" s="30"/>
      <c r="AH2290" s="29"/>
      <c r="AI2290" s="29"/>
      <c r="AJ2290" s="31"/>
      <c r="AK2290" s="29"/>
      <c r="AL2290" s="30"/>
    </row>
    <row r="2291" spans="1:38">
      <c r="A2291" s="32">
        <v>42104</v>
      </c>
      <c r="B2291" s="9">
        <v>25</v>
      </c>
      <c r="C2291" s="33">
        <v>236.51085470000001</v>
      </c>
      <c r="D2291" s="34">
        <f t="shared" si="222"/>
        <v>353956.45246557175</v>
      </c>
      <c r="E2291" s="34">
        <v>49446390688.241402</v>
      </c>
      <c r="F2291" s="3">
        <f>VLOOKUP(A2291,ERCOT_345kv_West_ATC!A:B,2)</f>
        <v>28.1</v>
      </c>
      <c r="G2291" s="3">
        <f>VLOOKUP(A2291,ERCOT_345kv_West_ATC!G:H,2)</f>
        <v>3.0430000000000001</v>
      </c>
      <c r="I2291" s="5">
        <f t="shared" si="223"/>
        <v>6</v>
      </c>
      <c r="J2291" s="4">
        <f t="shared" si="224"/>
        <v>144</v>
      </c>
      <c r="K2291" s="4">
        <f t="shared" si="220"/>
        <v>3600</v>
      </c>
      <c r="L2291" s="6">
        <f t="shared" si="221"/>
        <v>851439.07692000002</v>
      </c>
      <c r="N2291" s="22">
        <f t="shared" si="225"/>
        <v>2.4054910455483696</v>
      </c>
      <c r="O2291" s="14">
        <f t="shared" si="226"/>
        <v>1017074.2685783248</v>
      </c>
      <c r="Q2291" s="22"/>
      <c r="V2291" s="16"/>
      <c r="W2291" s="16"/>
      <c r="X2291" s="16"/>
      <c r="Z2291" s="15"/>
      <c r="AA2291" s="16"/>
      <c r="AB2291" s="3"/>
      <c r="AC2291" s="69"/>
      <c r="AD2291" s="3"/>
      <c r="AF2291" s="29"/>
      <c r="AG2291" s="30"/>
      <c r="AH2291" s="29"/>
      <c r="AI2291" s="29"/>
      <c r="AJ2291" s="31"/>
      <c r="AK2291" s="29"/>
      <c r="AL2291" s="30"/>
    </row>
    <row r="2292" spans="1:38">
      <c r="A2292" s="32">
        <v>42105</v>
      </c>
      <c r="B2292" s="9">
        <v>25</v>
      </c>
      <c r="C2292" s="33">
        <v>236.77240090000001</v>
      </c>
      <c r="D2292" s="34">
        <f t="shared" si="222"/>
        <v>353956.45246557175</v>
      </c>
      <c r="E2292" s="34">
        <v>49446390688.241402</v>
      </c>
      <c r="F2292" s="3">
        <f>VLOOKUP(A2292,ERCOT_345kv_West_ATC!A:B,2)</f>
        <v>28.1</v>
      </c>
      <c r="G2292" s="3">
        <f>VLOOKUP(A2292,ERCOT_345kv_West_ATC!G:H,2)</f>
        <v>3.0430000000000001</v>
      </c>
      <c r="I2292" s="5">
        <f t="shared" si="223"/>
        <v>6</v>
      </c>
      <c r="J2292" s="4">
        <f t="shared" si="224"/>
        <v>144</v>
      </c>
      <c r="K2292" s="4">
        <f t="shared" si="220"/>
        <v>3600</v>
      </c>
      <c r="L2292" s="6">
        <f t="shared" si="221"/>
        <v>852380.64324</v>
      </c>
      <c r="N2292" s="22">
        <f t="shared" si="225"/>
        <v>2.4081511646490141</v>
      </c>
      <c r="O2292" s="14">
        <f t="shared" si="226"/>
        <v>1017074.2685783248</v>
      </c>
      <c r="Q2292" s="22"/>
      <c r="V2292" s="16"/>
      <c r="W2292" s="16"/>
      <c r="X2292" s="16"/>
      <c r="Z2292" s="15"/>
      <c r="AA2292" s="16"/>
      <c r="AB2292" s="3"/>
      <c r="AC2292" s="69"/>
      <c r="AD2292" s="3"/>
      <c r="AF2292" s="29"/>
      <c r="AG2292" s="30"/>
      <c r="AH2292" s="29"/>
      <c r="AI2292" s="29"/>
      <c r="AJ2292" s="31"/>
      <c r="AK2292" s="29"/>
      <c r="AL2292" s="30"/>
    </row>
    <row r="2293" spans="1:38">
      <c r="A2293" s="32">
        <v>42106</v>
      </c>
      <c r="B2293" s="9">
        <v>25</v>
      </c>
      <c r="C2293" s="33">
        <v>236.4770978</v>
      </c>
      <c r="D2293" s="34">
        <f t="shared" si="222"/>
        <v>353956.45246557175</v>
      </c>
      <c r="E2293" s="34">
        <v>49446390688.241402</v>
      </c>
      <c r="F2293" s="3">
        <f>VLOOKUP(A2293,ERCOT_345kv_West_ATC!A:B,2)</f>
        <v>28.1</v>
      </c>
      <c r="G2293" s="3">
        <f>VLOOKUP(A2293,ERCOT_345kv_West_ATC!G:H,2)</f>
        <v>3.0430000000000001</v>
      </c>
      <c r="I2293" s="5">
        <f t="shared" si="223"/>
        <v>6</v>
      </c>
      <c r="J2293" s="4">
        <f t="shared" si="224"/>
        <v>144</v>
      </c>
      <c r="K2293" s="4">
        <f t="shared" si="220"/>
        <v>3600</v>
      </c>
      <c r="L2293" s="6">
        <f t="shared" si="221"/>
        <v>851317.55207999994</v>
      </c>
      <c r="N2293" s="22">
        <f t="shared" si="225"/>
        <v>2.4051477128045997</v>
      </c>
      <c r="O2293" s="14">
        <f t="shared" si="226"/>
        <v>1017074.2685783248</v>
      </c>
      <c r="Q2293" s="22"/>
      <c r="V2293" s="16"/>
      <c r="W2293" s="16"/>
      <c r="X2293" s="16"/>
      <c r="Z2293" s="15"/>
      <c r="AA2293" s="16"/>
      <c r="AB2293" s="3"/>
      <c r="AC2293" s="69"/>
      <c r="AD2293" s="3"/>
      <c r="AF2293" s="29"/>
      <c r="AG2293" s="30"/>
      <c r="AH2293" s="29"/>
      <c r="AI2293" s="29"/>
      <c r="AJ2293" s="31"/>
      <c r="AK2293" s="29"/>
      <c r="AL2293" s="30"/>
    </row>
    <row r="2294" spans="1:38">
      <c r="A2294" s="32">
        <v>42107</v>
      </c>
      <c r="B2294" s="9">
        <v>25</v>
      </c>
      <c r="C2294" s="33">
        <v>224.97651529999999</v>
      </c>
      <c r="D2294" s="34">
        <f t="shared" si="222"/>
        <v>353956.45246557175</v>
      </c>
      <c r="E2294" s="34">
        <v>49446390688.241402</v>
      </c>
      <c r="F2294" s="3">
        <f>VLOOKUP(A2294,ERCOT_345kv_West_ATC!A:B,2)</f>
        <v>28.05</v>
      </c>
      <c r="G2294" s="3">
        <f>VLOOKUP(A2294,ERCOT_345kv_West_ATC!G:H,2)</f>
        <v>3.0169999999999999</v>
      </c>
      <c r="I2294" s="5">
        <f t="shared" si="223"/>
        <v>6</v>
      </c>
      <c r="J2294" s="4">
        <f t="shared" si="224"/>
        <v>144</v>
      </c>
      <c r="K2294" s="4">
        <f t="shared" si="220"/>
        <v>3600</v>
      </c>
      <c r="L2294" s="6">
        <f t="shared" si="221"/>
        <v>809915.45507999999</v>
      </c>
      <c r="N2294" s="22">
        <f t="shared" si="225"/>
        <v>2.2881782474604782</v>
      </c>
      <c r="O2294" s="14">
        <f t="shared" si="226"/>
        <v>1017074.2685783248</v>
      </c>
      <c r="Q2294" s="22"/>
      <c r="V2294" s="16"/>
      <c r="W2294" s="16"/>
      <c r="X2294" s="16"/>
      <c r="Z2294" s="15"/>
      <c r="AA2294" s="16"/>
      <c r="AB2294" s="3"/>
      <c r="AC2294" s="69"/>
      <c r="AD2294" s="3"/>
      <c r="AF2294" s="29"/>
      <c r="AG2294" s="30"/>
      <c r="AH2294" s="29"/>
      <c r="AI2294" s="29"/>
      <c r="AJ2294" s="31"/>
      <c r="AK2294" s="29"/>
      <c r="AL2294" s="30"/>
    </row>
    <row r="2295" spans="1:38">
      <c r="A2295" s="32">
        <v>42108</v>
      </c>
      <c r="B2295" s="9">
        <v>25</v>
      </c>
      <c r="C2295" s="33">
        <v>219.38748620000001</v>
      </c>
      <c r="D2295" s="34">
        <f t="shared" si="222"/>
        <v>353956.45246557175</v>
      </c>
      <c r="E2295" s="34">
        <v>49446390688.241402</v>
      </c>
      <c r="F2295" s="3">
        <f>VLOOKUP(A2295,ERCOT_345kv_West_ATC!A:B,2)</f>
        <v>27.95</v>
      </c>
      <c r="G2295" s="3">
        <f>VLOOKUP(A2295,ERCOT_345kv_West_ATC!G:H,2)</f>
        <v>3.04</v>
      </c>
      <c r="I2295" s="5">
        <f t="shared" si="223"/>
        <v>6</v>
      </c>
      <c r="J2295" s="4">
        <f t="shared" si="224"/>
        <v>144</v>
      </c>
      <c r="K2295" s="4">
        <f t="shared" si="220"/>
        <v>3600</v>
      </c>
      <c r="L2295" s="6">
        <f t="shared" si="221"/>
        <v>789794.95032000006</v>
      </c>
      <c r="N2295" s="22">
        <f t="shared" si="225"/>
        <v>2.2313336706210234</v>
      </c>
      <c r="O2295" s="14">
        <f t="shared" si="226"/>
        <v>1017074.2685783248</v>
      </c>
      <c r="Q2295" s="22"/>
      <c r="V2295" s="16"/>
      <c r="W2295" s="16"/>
      <c r="X2295" s="16"/>
      <c r="Z2295" s="15"/>
      <c r="AA2295" s="16"/>
      <c r="AB2295" s="3"/>
      <c r="AC2295" s="69"/>
      <c r="AD2295" s="3"/>
      <c r="AF2295" s="29"/>
      <c r="AG2295" s="30"/>
      <c r="AH2295" s="29"/>
      <c r="AI2295" s="29"/>
      <c r="AJ2295" s="31"/>
      <c r="AK2295" s="29"/>
      <c r="AL2295" s="30"/>
    </row>
    <row r="2296" spans="1:38">
      <c r="A2296" s="32">
        <v>42109</v>
      </c>
      <c r="B2296" s="9">
        <v>25</v>
      </c>
      <c r="C2296" s="33">
        <v>223.8348</v>
      </c>
      <c r="D2296" s="34">
        <f t="shared" si="222"/>
        <v>353956.45246557175</v>
      </c>
      <c r="E2296" s="34">
        <v>49446390688.241402</v>
      </c>
      <c r="F2296" s="3">
        <f>VLOOKUP(A2296,ERCOT_345kv_West_ATC!A:B,2)</f>
        <v>28.25</v>
      </c>
      <c r="G2296" s="3">
        <f>VLOOKUP(A2296,ERCOT_345kv_West_ATC!G:H,2)</f>
        <v>3.0859999999999999</v>
      </c>
      <c r="I2296" s="5">
        <f t="shared" si="223"/>
        <v>6</v>
      </c>
      <c r="J2296" s="4">
        <f t="shared" si="224"/>
        <v>144</v>
      </c>
      <c r="K2296" s="4">
        <f t="shared" si="220"/>
        <v>3600</v>
      </c>
      <c r="L2296" s="6">
        <f t="shared" si="221"/>
        <v>805805.28</v>
      </c>
      <c r="N2296" s="22">
        <f t="shared" si="225"/>
        <v>2.2765661549237564</v>
      </c>
      <c r="O2296" s="14">
        <f t="shared" si="226"/>
        <v>1017074.2685783248</v>
      </c>
      <c r="Q2296" s="22"/>
      <c r="V2296" s="16"/>
      <c r="W2296" s="16"/>
      <c r="X2296" s="16"/>
      <c r="Z2296" s="15"/>
      <c r="AA2296" s="16"/>
      <c r="AB2296" s="3"/>
      <c r="AC2296" s="69"/>
      <c r="AD2296" s="3"/>
      <c r="AF2296" s="29"/>
      <c r="AG2296" s="30"/>
      <c r="AH2296" s="29"/>
      <c r="AI2296" s="29"/>
      <c r="AJ2296" s="31"/>
      <c r="AK2296" s="29"/>
      <c r="AL2296" s="30"/>
    </row>
    <row r="2297" spans="1:38">
      <c r="A2297" s="32">
        <v>42110</v>
      </c>
      <c r="B2297" s="9">
        <v>25</v>
      </c>
      <c r="C2297" s="33">
        <v>227.8703787</v>
      </c>
      <c r="D2297" s="34">
        <f t="shared" si="222"/>
        <v>353956.45246557175</v>
      </c>
      <c r="E2297" s="34">
        <v>49446390688.241402</v>
      </c>
      <c r="F2297" s="3">
        <f>VLOOKUP(A2297,ERCOT_345kv_West_ATC!A:B,2)</f>
        <v>28.55</v>
      </c>
      <c r="G2297" s="3">
        <f>VLOOKUP(A2297,ERCOT_345kv_West_ATC!G:H,2)</f>
        <v>3.133</v>
      </c>
      <c r="I2297" s="5">
        <f t="shared" si="223"/>
        <v>6</v>
      </c>
      <c r="J2297" s="4">
        <f t="shared" si="224"/>
        <v>144</v>
      </c>
      <c r="K2297" s="4">
        <f t="shared" si="220"/>
        <v>3600</v>
      </c>
      <c r="L2297" s="6">
        <f t="shared" si="221"/>
        <v>820333.36332</v>
      </c>
      <c r="N2297" s="22">
        <f t="shared" si="225"/>
        <v>2.317610987469684</v>
      </c>
      <c r="O2297" s="14">
        <f t="shared" si="226"/>
        <v>1017074.2685783248</v>
      </c>
      <c r="Q2297" s="22"/>
      <c r="V2297" s="16"/>
      <c r="W2297" s="16"/>
      <c r="X2297" s="16"/>
      <c r="Z2297" s="15"/>
      <c r="AA2297" s="16"/>
      <c r="AB2297" s="3"/>
      <c r="AC2297" s="69"/>
      <c r="AD2297" s="3"/>
      <c r="AF2297" s="29"/>
      <c r="AG2297" s="30"/>
      <c r="AH2297" s="29"/>
      <c r="AI2297" s="29"/>
      <c r="AJ2297" s="31"/>
      <c r="AK2297" s="29"/>
      <c r="AL2297" s="30"/>
    </row>
    <row r="2298" spans="1:38">
      <c r="A2298" s="32">
        <v>42111</v>
      </c>
      <c r="B2298" s="9">
        <v>25</v>
      </c>
      <c r="C2298" s="33">
        <v>223.0841719</v>
      </c>
      <c r="D2298" s="34">
        <f t="shared" si="222"/>
        <v>353956.45246557175</v>
      </c>
      <c r="E2298" s="34">
        <v>49446390688.241402</v>
      </c>
      <c r="F2298" s="3">
        <f>VLOOKUP(A2298,ERCOT_345kv_West_ATC!A:B,2)</f>
        <v>28.75</v>
      </c>
      <c r="G2298" s="3">
        <f>VLOOKUP(A2298,ERCOT_345kv_West_ATC!G:H,2)</f>
        <v>3.1059999999999999</v>
      </c>
      <c r="I2298" s="5">
        <f t="shared" si="223"/>
        <v>6</v>
      </c>
      <c r="J2298" s="4">
        <f t="shared" si="224"/>
        <v>144</v>
      </c>
      <c r="K2298" s="4">
        <f t="shared" ref="K2298:K2361" si="227">J2298*B2298</f>
        <v>3600</v>
      </c>
      <c r="L2298" s="6">
        <f t="shared" ref="L2298:L2361" si="228">K2298*C2298</f>
        <v>803103.01884000003</v>
      </c>
      <c r="N2298" s="22">
        <f t="shared" si="225"/>
        <v>2.2689317096659378</v>
      </c>
      <c r="O2298" s="14">
        <f t="shared" si="226"/>
        <v>1017074.2685783248</v>
      </c>
      <c r="Q2298" s="22"/>
      <c r="V2298" s="16"/>
      <c r="W2298" s="16"/>
      <c r="X2298" s="16"/>
      <c r="Z2298" s="15"/>
      <c r="AA2298" s="16"/>
      <c r="AB2298" s="3"/>
      <c r="AC2298" s="69"/>
      <c r="AD2298" s="3"/>
      <c r="AF2298" s="29"/>
      <c r="AG2298" s="30"/>
      <c r="AH2298" s="29"/>
      <c r="AI2298" s="29"/>
      <c r="AJ2298" s="31"/>
      <c r="AK2298" s="29"/>
      <c r="AL2298" s="30"/>
    </row>
    <row r="2299" spans="1:38">
      <c r="A2299" s="32">
        <v>42112</v>
      </c>
      <c r="B2299" s="9">
        <v>25</v>
      </c>
      <c r="C2299" s="33">
        <v>223.58652369999999</v>
      </c>
      <c r="D2299" s="34">
        <f t="shared" si="222"/>
        <v>353956.45246557175</v>
      </c>
      <c r="E2299" s="34">
        <v>49446390688.241402</v>
      </c>
      <c r="F2299" s="3">
        <f>VLOOKUP(A2299,ERCOT_345kv_West_ATC!A:B,2)</f>
        <v>28.75</v>
      </c>
      <c r="G2299" s="3">
        <f>VLOOKUP(A2299,ERCOT_345kv_West_ATC!G:H,2)</f>
        <v>3.1059999999999999</v>
      </c>
      <c r="I2299" s="5">
        <f t="shared" si="223"/>
        <v>6</v>
      </c>
      <c r="J2299" s="4">
        <f t="shared" si="224"/>
        <v>144</v>
      </c>
      <c r="K2299" s="4">
        <f t="shared" si="227"/>
        <v>3600</v>
      </c>
      <c r="L2299" s="6">
        <f t="shared" si="228"/>
        <v>804911.48531999998</v>
      </c>
      <c r="N2299" s="22">
        <f t="shared" si="225"/>
        <v>2.274041000561478</v>
      </c>
      <c r="O2299" s="14">
        <f t="shared" si="226"/>
        <v>1017074.2685783248</v>
      </c>
      <c r="Q2299" s="22"/>
      <c r="V2299" s="16"/>
      <c r="W2299" s="16"/>
      <c r="X2299" s="16"/>
      <c r="Z2299" s="15"/>
      <c r="AA2299" s="16"/>
      <c r="AB2299" s="3"/>
      <c r="AC2299" s="69"/>
      <c r="AD2299" s="3"/>
      <c r="AF2299" s="29"/>
      <c r="AG2299" s="30"/>
      <c r="AH2299" s="29"/>
      <c r="AI2299" s="29"/>
      <c r="AJ2299" s="31"/>
      <c r="AK2299" s="29"/>
      <c r="AL2299" s="30"/>
    </row>
    <row r="2300" spans="1:38">
      <c r="A2300" s="32">
        <v>42113</v>
      </c>
      <c r="B2300" s="9">
        <v>25</v>
      </c>
      <c r="C2300" s="33">
        <v>223.5674473</v>
      </c>
      <c r="D2300" s="34">
        <f t="shared" si="222"/>
        <v>340814.89630504034</v>
      </c>
      <c r="E2300" s="34">
        <v>47610564513.471199</v>
      </c>
      <c r="F2300" s="3">
        <f>VLOOKUP(A2300,ERCOT_345kv_West_ATC!A:B,2)</f>
        <v>28.75</v>
      </c>
      <c r="G2300" s="3">
        <f>VLOOKUP(A2300,ERCOT_345kv_West_ATC!G:H,2)</f>
        <v>3.1059999999999999</v>
      </c>
      <c r="I2300" s="5">
        <f t="shared" si="223"/>
        <v>6</v>
      </c>
      <c r="J2300" s="4">
        <f t="shared" si="224"/>
        <v>144</v>
      </c>
      <c r="K2300" s="4">
        <f t="shared" si="227"/>
        <v>3600</v>
      </c>
      <c r="L2300" s="6">
        <f t="shared" si="228"/>
        <v>804842.81027999998</v>
      </c>
      <c r="N2300" s="22">
        <f t="shared" si="225"/>
        <v>2.3615247426263895</v>
      </c>
      <c r="O2300" s="14">
        <f t="shared" si="226"/>
        <v>1056291.8578470477</v>
      </c>
      <c r="Q2300" s="22"/>
      <c r="V2300" s="16"/>
      <c r="W2300" s="16"/>
      <c r="X2300" s="16"/>
      <c r="Z2300" s="15"/>
      <c r="AA2300" s="16"/>
      <c r="AB2300" s="3"/>
      <c r="AC2300" s="69"/>
      <c r="AD2300" s="3"/>
      <c r="AF2300" s="29"/>
      <c r="AG2300" s="30"/>
      <c r="AH2300" s="29"/>
      <c r="AI2300" s="29"/>
      <c r="AJ2300" s="31"/>
      <c r="AK2300" s="29"/>
      <c r="AL2300" s="30"/>
    </row>
    <row r="2301" spans="1:38">
      <c r="A2301" s="32">
        <v>42114</v>
      </c>
      <c r="B2301" s="9">
        <v>25</v>
      </c>
      <c r="C2301" s="33">
        <v>225.21843010000001</v>
      </c>
      <c r="D2301" s="34">
        <f t="shared" si="222"/>
        <v>340814.89630504034</v>
      </c>
      <c r="E2301" s="34">
        <v>47610564513.471199</v>
      </c>
      <c r="F2301" s="3">
        <f>VLOOKUP(A2301,ERCOT_345kv_West_ATC!A:B,2)</f>
        <v>28.5</v>
      </c>
      <c r="G2301" s="3">
        <f>VLOOKUP(A2301,ERCOT_345kv_West_ATC!G:H,2)</f>
        <v>3.0459999999999998</v>
      </c>
      <c r="I2301" s="5">
        <f t="shared" si="223"/>
        <v>6</v>
      </c>
      <c r="J2301" s="4">
        <f t="shared" si="224"/>
        <v>144</v>
      </c>
      <c r="K2301" s="4">
        <f t="shared" si="227"/>
        <v>3600</v>
      </c>
      <c r="L2301" s="6">
        <f t="shared" si="228"/>
        <v>810786.34836000006</v>
      </c>
      <c r="N2301" s="22">
        <f t="shared" si="225"/>
        <v>2.3789639395172451</v>
      </c>
      <c r="O2301" s="14">
        <f t="shared" si="226"/>
        <v>1056291.8578470477</v>
      </c>
      <c r="Q2301" s="22"/>
      <c r="V2301" s="16"/>
      <c r="W2301" s="16"/>
      <c r="X2301" s="16"/>
      <c r="Z2301" s="15"/>
      <c r="AA2301" s="16"/>
      <c r="AB2301" s="3"/>
      <c r="AC2301" s="69"/>
      <c r="AD2301" s="3"/>
      <c r="AF2301" s="29"/>
      <c r="AG2301" s="30"/>
      <c r="AH2301" s="29"/>
      <c r="AI2301" s="29"/>
      <c r="AJ2301" s="31"/>
      <c r="AK2301" s="29"/>
      <c r="AL2301" s="30"/>
    </row>
    <row r="2302" spans="1:38">
      <c r="A2302" s="32">
        <v>42115</v>
      </c>
      <c r="B2302" s="9">
        <v>25</v>
      </c>
      <c r="C2302" s="33">
        <v>235.5210247</v>
      </c>
      <c r="D2302" s="34">
        <f t="shared" si="222"/>
        <v>340814.89630504034</v>
      </c>
      <c r="E2302" s="34">
        <v>47610564513.471199</v>
      </c>
      <c r="F2302" s="3">
        <f>VLOOKUP(A2302,ERCOT_345kv_West_ATC!A:B,2)</f>
        <v>28.15</v>
      </c>
      <c r="G2302" s="3">
        <f>VLOOKUP(A2302,ERCOT_345kv_West_ATC!G:H,2)</f>
        <v>3.0790000000000002</v>
      </c>
      <c r="I2302" s="5">
        <f t="shared" si="223"/>
        <v>6</v>
      </c>
      <c r="J2302" s="4">
        <f t="shared" si="224"/>
        <v>144</v>
      </c>
      <c r="K2302" s="4">
        <f t="shared" si="227"/>
        <v>3600</v>
      </c>
      <c r="L2302" s="6">
        <f t="shared" si="228"/>
        <v>847875.68891999999</v>
      </c>
      <c r="N2302" s="22">
        <f t="shared" si="225"/>
        <v>2.4877894074240343</v>
      </c>
      <c r="O2302" s="14">
        <f t="shared" si="226"/>
        <v>1056291.8578470477</v>
      </c>
      <c r="Q2302" s="22"/>
      <c r="V2302" s="16"/>
      <c r="W2302" s="16"/>
      <c r="X2302" s="16"/>
      <c r="Z2302" s="15"/>
      <c r="AA2302" s="16"/>
      <c r="AB2302" s="3"/>
      <c r="AC2302" s="69"/>
      <c r="AD2302" s="3"/>
      <c r="AF2302" s="29"/>
      <c r="AG2302" s="30"/>
      <c r="AH2302" s="29"/>
      <c r="AI2302" s="29"/>
      <c r="AJ2302" s="31"/>
      <c r="AK2302" s="29"/>
      <c r="AL2302" s="30"/>
    </row>
    <row r="2303" spans="1:38">
      <c r="A2303" s="32">
        <v>42116</v>
      </c>
      <c r="B2303" s="9">
        <v>25</v>
      </c>
      <c r="C2303" s="33">
        <v>233.7009635</v>
      </c>
      <c r="D2303" s="34">
        <f t="shared" si="222"/>
        <v>340814.89630504034</v>
      </c>
      <c r="E2303" s="34">
        <v>47610564513.471199</v>
      </c>
      <c r="F2303" s="3">
        <f>VLOOKUP(A2303,ERCOT_345kv_West_ATC!A:B,2)</f>
        <v>28.45</v>
      </c>
      <c r="G2303" s="3">
        <f>VLOOKUP(A2303,ERCOT_345kv_West_ATC!G:H,2)</f>
        <v>3.1080000000000001</v>
      </c>
      <c r="I2303" s="5">
        <f t="shared" si="223"/>
        <v>6</v>
      </c>
      <c r="J2303" s="4">
        <f t="shared" si="224"/>
        <v>144</v>
      </c>
      <c r="K2303" s="4">
        <f t="shared" si="227"/>
        <v>3600</v>
      </c>
      <c r="L2303" s="6">
        <f t="shared" si="228"/>
        <v>841323.46860000002</v>
      </c>
      <c r="N2303" s="22">
        <f t="shared" si="225"/>
        <v>2.4685642491606012</v>
      </c>
      <c r="O2303" s="14">
        <f t="shared" si="226"/>
        <v>1056291.8578470477</v>
      </c>
      <c r="Q2303" s="22"/>
      <c r="V2303" s="16"/>
      <c r="W2303" s="16"/>
      <c r="X2303" s="16"/>
      <c r="Z2303" s="15"/>
      <c r="AA2303" s="16"/>
      <c r="AB2303" s="3"/>
      <c r="AC2303" s="69"/>
      <c r="AD2303" s="3"/>
      <c r="AF2303" s="29"/>
      <c r="AG2303" s="30"/>
      <c r="AH2303" s="29"/>
      <c r="AI2303" s="29"/>
      <c r="AJ2303" s="31"/>
      <c r="AK2303" s="29"/>
      <c r="AL2303" s="30"/>
    </row>
    <row r="2304" spans="1:38">
      <c r="A2304" s="32">
        <v>42117</v>
      </c>
      <c r="B2304" s="9">
        <v>25</v>
      </c>
      <c r="C2304" s="33">
        <v>236.1635368</v>
      </c>
      <c r="D2304" s="34">
        <f t="shared" si="222"/>
        <v>340814.89630504034</v>
      </c>
      <c r="E2304" s="34">
        <v>47610564513.471199</v>
      </c>
      <c r="F2304" s="3">
        <f>VLOOKUP(A2304,ERCOT_345kv_West_ATC!A:B,2)</f>
        <v>28.6</v>
      </c>
      <c r="G2304" s="3">
        <f>VLOOKUP(A2304,ERCOT_345kv_West_ATC!G:H,2)</f>
        <v>3.0579999999999998</v>
      </c>
      <c r="I2304" s="5">
        <f t="shared" si="223"/>
        <v>6</v>
      </c>
      <c r="J2304" s="4">
        <f t="shared" si="224"/>
        <v>144</v>
      </c>
      <c r="K2304" s="4">
        <f t="shared" si="227"/>
        <v>3600</v>
      </c>
      <c r="L2304" s="6">
        <f t="shared" si="228"/>
        <v>850188.73248000001</v>
      </c>
      <c r="N2304" s="22">
        <f t="shared" si="225"/>
        <v>2.4945762104220166</v>
      </c>
      <c r="O2304" s="14">
        <f t="shared" si="226"/>
        <v>1056291.8578470477</v>
      </c>
      <c r="Q2304" s="22"/>
      <c r="V2304" s="16"/>
      <c r="W2304" s="16"/>
      <c r="X2304" s="16"/>
      <c r="Z2304" s="15"/>
      <c r="AA2304" s="16"/>
      <c r="AB2304" s="3"/>
      <c r="AC2304" s="69"/>
      <c r="AD2304" s="3"/>
      <c r="AF2304" s="29"/>
      <c r="AG2304" s="30"/>
      <c r="AH2304" s="29"/>
      <c r="AI2304" s="29"/>
      <c r="AJ2304" s="31"/>
      <c r="AK2304" s="29"/>
      <c r="AL2304" s="30"/>
    </row>
    <row r="2305" spans="1:38">
      <c r="A2305" s="32">
        <v>42118</v>
      </c>
      <c r="B2305" s="9">
        <v>25</v>
      </c>
      <c r="C2305" s="33">
        <v>231.02053369999999</v>
      </c>
      <c r="D2305" s="34">
        <f t="shared" si="222"/>
        <v>340814.89630504034</v>
      </c>
      <c r="E2305" s="34">
        <v>47610564513.471199</v>
      </c>
      <c r="F2305" s="3">
        <f>VLOOKUP(A2305,ERCOT_345kv_West_ATC!A:B,2)</f>
        <v>28.25</v>
      </c>
      <c r="G2305" s="3">
        <f>VLOOKUP(A2305,ERCOT_345kv_West_ATC!G:H,2)</f>
        <v>3.06</v>
      </c>
      <c r="I2305" s="5">
        <f t="shared" si="223"/>
        <v>6</v>
      </c>
      <c r="J2305" s="4">
        <f t="shared" si="224"/>
        <v>144</v>
      </c>
      <c r="K2305" s="4">
        <f t="shared" si="227"/>
        <v>3600</v>
      </c>
      <c r="L2305" s="6">
        <f t="shared" si="228"/>
        <v>831673.92131999996</v>
      </c>
      <c r="N2305" s="22">
        <f t="shared" si="225"/>
        <v>2.4402510874278951</v>
      </c>
      <c r="O2305" s="14">
        <f t="shared" si="226"/>
        <v>1056291.8578470477</v>
      </c>
      <c r="Q2305" s="22"/>
      <c r="V2305" s="16"/>
      <c r="W2305" s="16"/>
      <c r="X2305" s="16"/>
      <c r="Z2305" s="15"/>
      <c r="AA2305" s="16"/>
      <c r="AB2305" s="3"/>
      <c r="AC2305" s="69"/>
      <c r="AD2305" s="3"/>
      <c r="AF2305" s="29"/>
      <c r="AG2305" s="30"/>
      <c r="AH2305" s="29"/>
      <c r="AI2305" s="29"/>
      <c r="AJ2305" s="31"/>
      <c r="AK2305" s="29"/>
      <c r="AL2305" s="30"/>
    </row>
    <row r="2306" spans="1:38">
      <c r="A2306" s="32">
        <v>42119</v>
      </c>
      <c r="B2306" s="9">
        <v>25</v>
      </c>
      <c r="C2306" s="33">
        <v>226.5854799</v>
      </c>
      <c r="D2306" s="34">
        <f t="shared" si="222"/>
        <v>340814.89630504034</v>
      </c>
      <c r="E2306" s="34">
        <v>47610564513.471199</v>
      </c>
      <c r="F2306" s="3">
        <f>VLOOKUP(A2306,ERCOT_345kv_West_ATC!A:B,2)</f>
        <v>28.25</v>
      </c>
      <c r="G2306" s="3">
        <f>VLOOKUP(A2306,ERCOT_345kv_West_ATC!G:H,2)</f>
        <v>3.06</v>
      </c>
      <c r="I2306" s="5">
        <f t="shared" si="223"/>
        <v>6</v>
      </c>
      <c r="J2306" s="4">
        <f t="shared" si="224"/>
        <v>144</v>
      </c>
      <c r="K2306" s="4">
        <f t="shared" si="227"/>
        <v>3600</v>
      </c>
      <c r="L2306" s="6">
        <f t="shared" si="228"/>
        <v>815707.72763999994</v>
      </c>
      <c r="N2306" s="22">
        <f t="shared" si="225"/>
        <v>2.393403975247359</v>
      </c>
      <c r="O2306" s="14">
        <f t="shared" si="226"/>
        <v>1056291.8578470477</v>
      </c>
      <c r="Q2306" s="22"/>
      <c r="V2306" s="16"/>
      <c r="W2306" s="16"/>
      <c r="X2306" s="16"/>
      <c r="Z2306" s="15"/>
      <c r="AA2306" s="16"/>
      <c r="AB2306" s="3"/>
      <c r="AC2306" s="69"/>
      <c r="AD2306" s="3"/>
      <c r="AF2306" s="29"/>
      <c r="AG2306" s="30"/>
      <c r="AH2306" s="29"/>
      <c r="AI2306" s="29"/>
      <c r="AJ2306" s="31"/>
      <c r="AK2306" s="29"/>
      <c r="AL2306" s="30"/>
    </row>
    <row r="2307" spans="1:38">
      <c r="A2307" s="32">
        <v>42120</v>
      </c>
      <c r="B2307" s="9">
        <v>25</v>
      </c>
      <c r="C2307" s="33">
        <v>221.05379959999999</v>
      </c>
      <c r="D2307" s="34">
        <f t="shared" si="222"/>
        <v>340814.89630504034</v>
      </c>
      <c r="E2307" s="34">
        <v>47610564513.471199</v>
      </c>
      <c r="F2307" s="3">
        <f>VLOOKUP(A2307,ERCOT_345kv_West_ATC!A:B,2)</f>
        <v>28.25</v>
      </c>
      <c r="G2307" s="3">
        <f>VLOOKUP(A2307,ERCOT_345kv_West_ATC!G:H,2)</f>
        <v>3.06</v>
      </c>
      <c r="I2307" s="5">
        <f t="shared" si="223"/>
        <v>6</v>
      </c>
      <c r="J2307" s="4">
        <f t="shared" si="224"/>
        <v>144</v>
      </c>
      <c r="K2307" s="4">
        <f t="shared" si="227"/>
        <v>3600</v>
      </c>
      <c r="L2307" s="6">
        <f t="shared" si="228"/>
        <v>795793.67855999991</v>
      </c>
      <c r="N2307" s="22">
        <f t="shared" si="225"/>
        <v>2.3349732866363295</v>
      </c>
      <c r="O2307" s="14">
        <f t="shared" si="226"/>
        <v>1056291.8578470477</v>
      </c>
      <c r="Q2307" s="22"/>
      <c r="V2307" s="16"/>
      <c r="W2307" s="16"/>
      <c r="X2307" s="16"/>
      <c r="Z2307" s="15"/>
      <c r="AA2307" s="16"/>
      <c r="AB2307" s="3"/>
      <c r="AC2307" s="69"/>
      <c r="AD2307" s="3"/>
      <c r="AF2307" s="29"/>
      <c r="AG2307" s="30"/>
      <c r="AH2307" s="29"/>
      <c r="AI2307" s="29"/>
      <c r="AJ2307" s="31"/>
      <c r="AK2307" s="29"/>
      <c r="AL2307" s="30"/>
    </row>
    <row r="2308" spans="1:38">
      <c r="A2308" s="32">
        <v>42121</v>
      </c>
      <c r="B2308" s="9">
        <v>25</v>
      </c>
      <c r="C2308" s="33">
        <v>227.44977119999999</v>
      </c>
      <c r="D2308" s="34">
        <f t="shared" si="222"/>
        <v>340814.89630504034</v>
      </c>
      <c r="E2308" s="34">
        <v>47610564513.471199</v>
      </c>
      <c r="F2308" s="3">
        <f>VLOOKUP(A2308,ERCOT_345kv_West_ATC!A:B,2)</f>
        <v>28.25</v>
      </c>
      <c r="G2308" s="3">
        <f>VLOOKUP(A2308,ERCOT_345kv_West_ATC!G:H,2)</f>
        <v>3.0329999999999999</v>
      </c>
      <c r="I2308" s="5">
        <f t="shared" si="223"/>
        <v>6</v>
      </c>
      <c r="J2308" s="4">
        <f t="shared" si="224"/>
        <v>144</v>
      </c>
      <c r="K2308" s="4">
        <f t="shared" si="227"/>
        <v>3600</v>
      </c>
      <c r="L2308" s="6">
        <f t="shared" si="228"/>
        <v>818819.17631999997</v>
      </c>
      <c r="N2308" s="22">
        <f t="shared" si="225"/>
        <v>2.4025334138773395</v>
      </c>
      <c r="O2308" s="14">
        <f t="shared" si="226"/>
        <v>1056291.8578470477</v>
      </c>
      <c r="Q2308" s="22"/>
      <c r="V2308" s="16"/>
      <c r="W2308" s="16"/>
      <c r="X2308" s="16"/>
      <c r="Z2308" s="15"/>
      <c r="AA2308" s="16"/>
      <c r="AB2308" s="3"/>
      <c r="AC2308" s="69"/>
      <c r="AD2308" s="3"/>
      <c r="AF2308" s="29"/>
      <c r="AG2308" s="30"/>
      <c r="AH2308" s="29"/>
      <c r="AI2308" s="29"/>
      <c r="AJ2308" s="31"/>
      <c r="AK2308" s="29"/>
      <c r="AL2308" s="30"/>
    </row>
    <row r="2309" spans="1:38">
      <c r="A2309" s="32">
        <v>42122</v>
      </c>
      <c r="B2309" s="9">
        <v>25</v>
      </c>
      <c r="C2309" s="33">
        <v>225.39843780000001</v>
      </c>
      <c r="D2309" s="34">
        <f t="shared" si="222"/>
        <v>340814.89630504034</v>
      </c>
      <c r="E2309" s="34">
        <v>47610564513.471199</v>
      </c>
      <c r="F2309" s="3">
        <f>VLOOKUP(A2309,ERCOT_345kv_West_ATC!A:B,2)</f>
        <v>28.15</v>
      </c>
      <c r="G2309" s="3">
        <f>VLOOKUP(A2309,ERCOT_345kv_West_ATC!G:H,2)</f>
        <v>3.0470000000000002</v>
      </c>
      <c r="I2309" s="5">
        <f t="shared" si="223"/>
        <v>6</v>
      </c>
      <c r="J2309" s="4">
        <f t="shared" si="224"/>
        <v>144</v>
      </c>
      <c r="K2309" s="4">
        <f t="shared" si="227"/>
        <v>3600</v>
      </c>
      <c r="L2309" s="6">
        <f t="shared" si="228"/>
        <v>811434.37608000007</v>
      </c>
      <c r="N2309" s="22">
        <f t="shared" si="225"/>
        <v>2.3808653461958427</v>
      </c>
      <c r="O2309" s="14">
        <f t="shared" si="226"/>
        <v>1056291.8578470477</v>
      </c>
      <c r="Q2309" s="22"/>
      <c r="V2309" s="16"/>
      <c r="W2309" s="16"/>
      <c r="X2309" s="16"/>
      <c r="Z2309" s="15"/>
      <c r="AA2309" s="16"/>
      <c r="AB2309" s="3"/>
      <c r="AC2309" s="69"/>
      <c r="AD2309" s="3"/>
      <c r="AF2309" s="29"/>
      <c r="AG2309" s="30"/>
      <c r="AH2309" s="29"/>
      <c r="AI2309" s="29"/>
      <c r="AJ2309" s="31"/>
      <c r="AK2309" s="29"/>
      <c r="AL2309" s="30"/>
    </row>
    <row r="2310" spans="1:38">
      <c r="A2310" s="32">
        <v>42123</v>
      </c>
      <c r="B2310" s="9">
        <v>25</v>
      </c>
      <c r="C2310" s="33">
        <v>225.64054419999999</v>
      </c>
      <c r="D2310" s="34">
        <f t="shared" si="222"/>
        <v>340814.89630504034</v>
      </c>
      <c r="E2310" s="34">
        <v>47610564513.471199</v>
      </c>
      <c r="F2310" s="3">
        <f>VLOOKUP(A2310,ERCOT_345kv_West_ATC!A:B,2)</f>
        <v>28.3</v>
      </c>
      <c r="G2310" s="3">
        <f>VLOOKUP(A2310,ERCOT_345kv_West_ATC!G:H,2)</f>
        <v>3.0939999999999999</v>
      </c>
      <c r="I2310" s="5">
        <f t="shared" si="223"/>
        <v>6</v>
      </c>
      <c r="J2310" s="4">
        <f t="shared" si="224"/>
        <v>144</v>
      </c>
      <c r="K2310" s="4">
        <f t="shared" si="227"/>
        <v>3600</v>
      </c>
      <c r="L2310" s="6">
        <f t="shared" si="228"/>
        <v>812305.95912000001</v>
      </c>
      <c r="N2310" s="22">
        <f t="shared" si="225"/>
        <v>2.3834226963863689</v>
      </c>
      <c r="O2310" s="14">
        <f t="shared" si="226"/>
        <v>1056291.8578470477</v>
      </c>
      <c r="Q2310" s="22"/>
      <c r="V2310" s="16"/>
      <c r="W2310" s="16"/>
      <c r="X2310" s="16"/>
      <c r="Z2310" s="15"/>
      <c r="AA2310" s="16"/>
      <c r="AB2310" s="3"/>
      <c r="AC2310" s="69"/>
      <c r="AD2310" s="3"/>
      <c r="AF2310" s="29"/>
      <c r="AG2310" s="30"/>
      <c r="AH2310" s="29"/>
      <c r="AI2310" s="29"/>
      <c r="AJ2310" s="31"/>
      <c r="AK2310" s="29"/>
      <c r="AL2310" s="30"/>
    </row>
    <row r="2311" spans="1:38">
      <c r="A2311" s="32">
        <v>42124</v>
      </c>
      <c r="B2311" s="9">
        <v>25</v>
      </c>
      <c r="C2311" s="33">
        <v>236.70311570000001</v>
      </c>
      <c r="D2311" s="34">
        <f t="shared" si="222"/>
        <v>340814.89630504034</v>
      </c>
      <c r="E2311" s="34">
        <v>47610564513.471199</v>
      </c>
      <c r="F2311" s="3">
        <f>VLOOKUP(A2311,ERCOT_345kv_West_ATC!A:B,2)</f>
        <v>28.65</v>
      </c>
      <c r="G2311" s="3">
        <f>VLOOKUP(A2311,ERCOT_345kv_West_ATC!G:H,2)</f>
        <v>3.1419999999999999</v>
      </c>
      <c r="I2311" s="5">
        <f t="shared" si="223"/>
        <v>6</v>
      </c>
      <c r="J2311" s="4">
        <f t="shared" si="224"/>
        <v>144</v>
      </c>
      <c r="K2311" s="4">
        <f t="shared" si="227"/>
        <v>3600</v>
      </c>
      <c r="L2311" s="6">
        <f t="shared" si="228"/>
        <v>852131.21652000002</v>
      </c>
      <c r="N2311" s="22">
        <f t="shared" si="225"/>
        <v>2.500275738409377</v>
      </c>
      <c r="O2311" s="14">
        <f t="shared" si="226"/>
        <v>1056291.8578470477</v>
      </c>
      <c r="Q2311" s="22"/>
      <c r="V2311" s="16"/>
      <c r="W2311" s="16"/>
      <c r="X2311" s="16"/>
      <c r="Z2311" s="15"/>
      <c r="AA2311" s="16"/>
      <c r="AB2311" s="3"/>
      <c r="AC2311" s="69"/>
      <c r="AD2311" s="3"/>
      <c r="AF2311" s="29"/>
      <c r="AG2311" s="30"/>
      <c r="AH2311" s="29"/>
      <c r="AI2311" s="29"/>
      <c r="AJ2311" s="31"/>
      <c r="AK2311" s="29"/>
      <c r="AL2311" s="30"/>
    </row>
    <row r="2312" spans="1:38">
      <c r="A2312" s="32">
        <v>42125</v>
      </c>
      <c r="B2312" s="9">
        <v>25</v>
      </c>
      <c r="C2312" s="33">
        <v>232.77402050000001</v>
      </c>
      <c r="D2312" s="34">
        <f t="shared" si="222"/>
        <v>340814.89630504034</v>
      </c>
      <c r="E2312" s="34">
        <v>47610564513.471199</v>
      </c>
      <c r="F2312" s="3">
        <f>VLOOKUP(A2312,ERCOT_345kv_West_ATC!A:B,2)</f>
        <v>29.1</v>
      </c>
      <c r="G2312" s="3">
        <f>VLOOKUP(A2312,ERCOT_345kv_West_ATC!G:H,2)</f>
        <v>3.16</v>
      </c>
      <c r="I2312" s="5">
        <f t="shared" si="223"/>
        <v>6</v>
      </c>
      <c r="J2312" s="4">
        <f t="shared" si="224"/>
        <v>144</v>
      </c>
      <c r="K2312" s="4">
        <f t="shared" si="227"/>
        <v>3600</v>
      </c>
      <c r="L2312" s="6">
        <f t="shared" si="228"/>
        <v>837986.47380000004</v>
      </c>
      <c r="N2312" s="22">
        <f t="shared" si="225"/>
        <v>2.4587730257247178</v>
      </c>
      <c r="O2312" s="14">
        <f t="shared" si="226"/>
        <v>1056291.8578470477</v>
      </c>
      <c r="Q2312" s="22"/>
      <c r="V2312" s="16"/>
      <c r="W2312" s="16"/>
      <c r="X2312" s="16"/>
      <c r="Z2312" s="15"/>
      <c r="AA2312" s="16"/>
      <c r="AB2312" s="3"/>
      <c r="AC2312" s="69"/>
      <c r="AD2312" s="3"/>
      <c r="AF2312" s="29"/>
      <c r="AG2312" s="30"/>
      <c r="AH2312" s="29"/>
      <c r="AI2312" s="29"/>
      <c r="AJ2312" s="31"/>
      <c r="AK2312" s="29"/>
      <c r="AL2312" s="30"/>
    </row>
    <row r="2313" spans="1:38">
      <c r="A2313" s="32">
        <v>42126</v>
      </c>
      <c r="B2313" s="9">
        <v>25</v>
      </c>
      <c r="C2313" s="33">
        <v>234.4547063</v>
      </c>
      <c r="D2313" s="34">
        <f t="shared" si="222"/>
        <v>340814.89630504034</v>
      </c>
      <c r="E2313" s="34">
        <v>47610564513.471199</v>
      </c>
      <c r="F2313" s="3">
        <f>VLOOKUP(A2313,ERCOT_345kv_West_ATC!A:B,2)</f>
        <v>29.1</v>
      </c>
      <c r="G2313" s="3">
        <f>VLOOKUP(A2313,ERCOT_345kv_West_ATC!G:H,2)</f>
        <v>3.16</v>
      </c>
      <c r="I2313" s="5">
        <f t="shared" si="223"/>
        <v>6</v>
      </c>
      <c r="J2313" s="4">
        <f t="shared" si="224"/>
        <v>144</v>
      </c>
      <c r="K2313" s="4">
        <f t="shared" si="227"/>
        <v>3600</v>
      </c>
      <c r="L2313" s="6">
        <f t="shared" si="228"/>
        <v>844036.94267999998</v>
      </c>
      <c r="N2313" s="22">
        <f t="shared" si="225"/>
        <v>2.4765259729861091</v>
      </c>
      <c r="O2313" s="14">
        <f t="shared" si="226"/>
        <v>1056291.8578470477</v>
      </c>
      <c r="Q2313" s="22"/>
      <c r="V2313" s="16"/>
      <c r="W2313" s="16"/>
      <c r="X2313" s="16"/>
      <c r="Z2313" s="15"/>
      <c r="AA2313" s="16"/>
      <c r="AB2313" s="3"/>
      <c r="AC2313" s="69"/>
      <c r="AD2313" s="3"/>
      <c r="AF2313" s="29"/>
      <c r="AG2313" s="30"/>
      <c r="AH2313" s="29"/>
      <c r="AI2313" s="29"/>
      <c r="AJ2313" s="31"/>
      <c r="AK2313" s="29"/>
      <c r="AL2313" s="30"/>
    </row>
    <row r="2314" spans="1:38">
      <c r="A2314" s="32">
        <v>42127</v>
      </c>
      <c r="B2314" s="9">
        <v>25</v>
      </c>
      <c r="C2314" s="33">
        <v>239.84539860000001</v>
      </c>
      <c r="D2314" s="34">
        <f t="shared" si="222"/>
        <v>341049.93127025577</v>
      </c>
      <c r="E2314" s="34">
        <v>47643398017.803398</v>
      </c>
      <c r="F2314" s="3">
        <f>VLOOKUP(A2314,ERCOT_345kv_West_ATC!A:B,2)</f>
        <v>29.1</v>
      </c>
      <c r="G2314" s="3">
        <f>VLOOKUP(A2314,ERCOT_345kv_West_ATC!G:H,2)</f>
        <v>3.16</v>
      </c>
      <c r="I2314" s="5">
        <f t="shared" si="223"/>
        <v>6</v>
      </c>
      <c r="J2314" s="4">
        <f t="shared" si="224"/>
        <v>144</v>
      </c>
      <c r="K2314" s="4">
        <f t="shared" si="227"/>
        <v>3600</v>
      </c>
      <c r="L2314" s="6">
        <f t="shared" si="228"/>
        <v>863443.43495999998</v>
      </c>
      <c r="N2314" s="22">
        <f t="shared" si="225"/>
        <v>2.5317214747531724</v>
      </c>
      <c r="O2314" s="14">
        <f t="shared" si="226"/>
        <v>1055563.9130586067</v>
      </c>
      <c r="Q2314" s="22"/>
      <c r="V2314" s="16"/>
      <c r="W2314" s="16"/>
      <c r="X2314" s="16"/>
      <c r="Z2314" s="15"/>
      <c r="AA2314" s="16"/>
      <c r="AB2314" s="3"/>
      <c r="AC2314" s="69"/>
      <c r="AD2314" s="3"/>
      <c r="AF2314" s="29"/>
      <c r="AG2314" s="30"/>
      <c r="AH2314" s="29"/>
      <c r="AI2314" s="29"/>
      <c r="AJ2314" s="31"/>
      <c r="AK2314" s="29"/>
      <c r="AL2314" s="30"/>
    </row>
    <row r="2315" spans="1:38">
      <c r="A2315" s="32">
        <v>42128</v>
      </c>
      <c r="B2315" s="9">
        <v>25</v>
      </c>
      <c r="C2315" s="33">
        <v>239.267335</v>
      </c>
      <c r="D2315" s="34">
        <f t="shared" si="222"/>
        <v>341049.93127025577</v>
      </c>
      <c r="E2315" s="34">
        <v>47643398017.803398</v>
      </c>
      <c r="F2315" s="3">
        <f>VLOOKUP(A2315,ERCOT_345kv_West_ATC!A:B,2)</f>
        <v>29.15</v>
      </c>
      <c r="G2315" s="3">
        <f>VLOOKUP(A2315,ERCOT_345kv_West_ATC!G:H,2)</f>
        <v>3.1880000000000002</v>
      </c>
      <c r="I2315" s="5">
        <f t="shared" si="223"/>
        <v>6</v>
      </c>
      <c r="J2315" s="4">
        <f t="shared" si="224"/>
        <v>144</v>
      </c>
      <c r="K2315" s="4">
        <f t="shared" si="227"/>
        <v>3600</v>
      </c>
      <c r="L2315" s="6">
        <f t="shared" si="228"/>
        <v>861362.40599999996</v>
      </c>
      <c r="N2315" s="22">
        <f t="shared" si="225"/>
        <v>2.5256196439970449</v>
      </c>
      <c r="O2315" s="14">
        <f t="shared" si="226"/>
        <v>1055563.9130586067</v>
      </c>
      <c r="Q2315" s="22"/>
      <c r="V2315" s="16"/>
      <c r="W2315" s="16"/>
      <c r="X2315" s="16"/>
      <c r="Z2315" s="15"/>
      <c r="AA2315" s="16"/>
      <c r="AB2315" s="3"/>
      <c r="AC2315" s="69"/>
      <c r="AD2315" s="3"/>
      <c r="AF2315" s="29"/>
      <c r="AG2315" s="30"/>
      <c r="AH2315" s="29"/>
      <c r="AI2315" s="29"/>
      <c r="AJ2315" s="31"/>
      <c r="AK2315" s="29"/>
      <c r="AL2315" s="30"/>
    </row>
    <row r="2316" spans="1:38">
      <c r="A2316" s="32">
        <v>42129</v>
      </c>
      <c r="B2316" s="9">
        <v>25</v>
      </c>
      <c r="C2316" s="33">
        <v>236.21149109999999</v>
      </c>
      <c r="D2316" s="34">
        <f t="shared" si="222"/>
        <v>341049.93127025577</v>
      </c>
      <c r="E2316" s="34">
        <v>47643398017.803398</v>
      </c>
      <c r="F2316" s="3">
        <f>VLOOKUP(A2316,ERCOT_345kv_West_ATC!A:B,2)</f>
        <v>29.25</v>
      </c>
      <c r="G2316" s="3">
        <f>VLOOKUP(A2316,ERCOT_345kv_West_ATC!G:H,2)</f>
        <v>3.1869999999999998</v>
      </c>
      <c r="I2316" s="5">
        <f t="shared" si="223"/>
        <v>6</v>
      </c>
      <c r="J2316" s="4">
        <f t="shared" si="224"/>
        <v>144</v>
      </c>
      <c r="K2316" s="4">
        <f t="shared" si="227"/>
        <v>3600</v>
      </c>
      <c r="L2316" s="6">
        <f t="shared" si="228"/>
        <v>850361.36795999995</v>
      </c>
      <c r="N2316" s="22">
        <f t="shared" si="225"/>
        <v>2.493363258549242</v>
      </c>
      <c r="O2316" s="14">
        <f t="shared" si="226"/>
        <v>1055563.9130586067</v>
      </c>
      <c r="Q2316" s="22"/>
      <c r="V2316" s="16"/>
      <c r="W2316" s="16"/>
      <c r="X2316" s="16"/>
      <c r="Z2316" s="15"/>
      <c r="AA2316" s="16"/>
      <c r="AB2316" s="3"/>
      <c r="AC2316" s="69"/>
      <c r="AD2316" s="3"/>
      <c r="AF2316" s="29"/>
      <c r="AG2316" s="30"/>
      <c r="AH2316" s="29"/>
      <c r="AI2316" s="29"/>
      <c r="AJ2316" s="31"/>
      <c r="AK2316" s="29"/>
      <c r="AL2316" s="30"/>
    </row>
    <row r="2317" spans="1:38">
      <c r="A2317" s="32">
        <v>42130</v>
      </c>
      <c r="B2317" s="9">
        <v>25</v>
      </c>
      <c r="C2317" s="33">
        <v>229.65578170000001</v>
      </c>
      <c r="D2317" s="34">
        <f t="shared" si="222"/>
        <v>341049.93127025577</v>
      </c>
      <c r="E2317" s="34">
        <v>47643398017.803398</v>
      </c>
      <c r="F2317" s="3">
        <f>VLOOKUP(A2317,ERCOT_345kv_West_ATC!A:B,2)</f>
        <v>29.15</v>
      </c>
      <c r="G2317" s="3">
        <f>VLOOKUP(A2317,ERCOT_345kv_West_ATC!G:H,2)</f>
        <v>3.1949999999999998</v>
      </c>
      <c r="I2317" s="5">
        <f t="shared" si="223"/>
        <v>6</v>
      </c>
      <c r="J2317" s="4">
        <f t="shared" si="224"/>
        <v>144</v>
      </c>
      <c r="K2317" s="4">
        <f t="shared" si="227"/>
        <v>3600</v>
      </c>
      <c r="L2317" s="6">
        <f t="shared" si="228"/>
        <v>826760.81412</v>
      </c>
      <c r="N2317" s="22">
        <f t="shared" si="225"/>
        <v>2.4241635558778514</v>
      </c>
      <c r="O2317" s="14">
        <f t="shared" si="226"/>
        <v>1055563.9130586067</v>
      </c>
      <c r="Q2317" s="22"/>
      <c r="V2317" s="16"/>
      <c r="W2317" s="16"/>
      <c r="X2317" s="16"/>
      <c r="Z2317" s="15"/>
      <c r="AA2317" s="16"/>
      <c r="AB2317" s="3"/>
      <c r="AC2317" s="69"/>
      <c r="AD2317" s="3"/>
      <c r="AF2317" s="29"/>
      <c r="AG2317" s="30"/>
      <c r="AH2317" s="29"/>
      <c r="AI2317" s="29"/>
      <c r="AJ2317" s="31"/>
      <c r="AK2317" s="29"/>
      <c r="AL2317" s="30"/>
    </row>
    <row r="2318" spans="1:38">
      <c r="A2318" s="32">
        <v>42131</v>
      </c>
      <c r="B2318" s="9">
        <v>25</v>
      </c>
      <c r="C2318" s="33">
        <v>237.41283100000001</v>
      </c>
      <c r="D2318" s="34">
        <f t="shared" si="222"/>
        <v>341049.93127025577</v>
      </c>
      <c r="E2318" s="34">
        <v>47643398017.803398</v>
      </c>
      <c r="F2318" s="3">
        <f>VLOOKUP(A2318,ERCOT_345kv_West_ATC!A:B,2)</f>
        <v>29.1</v>
      </c>
      <c r="G2318" s="3">
        <f>VLOOKUP(A2318,ERCOT_345kv_West_ATC!G:H,2)</f>
        <v>3.1890000000000001</v>
      </c>
      <c r="I2318" s="5">
        <f t="shared" si="223"/>
        <v>6</v>
      </c>
      <c r="J2318" s="4">
        <f t="shared" si="224"/>
        <v>144</v>
      </c>
      <c r="K2318" s="4">
        <f t="shared" si="227"/>
        <v>3600</v>
      </c>
      <c r="L2318" s="6">
        <f t="shared" si="228"/>
        <v>854686.19160000002</v>
      </c>
      <c r="N2318" s="22">
        <f t="shared" si="225"/>
        <v>2.5060441690068167</v>
      </c>
      <c r="O2318" s="14">
        <f t="shared" si="226"/>
        <v>1055563.9130586067</v>
      </c>
      <c r="Q2318" s="22"/>
      <c r="V2318" s="16"/>
      <c r="W2318" s="16"/>
      <c r="X2318" s="16"/>
      <c r="Z2318" s="15"/>
      <c r="AA2318" s="16"/>
      <c r="AB2318" s="3"/>
      <c r="AC2318" s="69"/>
      <c r="AD2318" s="3"/>
      <c r="AF2318" s="29"/>
      <c r="AG2318" s="30"/>
      <c r="AH2318" s="29"/>
      <c r="AI2318" s="29"/>
      <c r="AJ2318" s="31"/>
      <c r="AK2318" s="29"/>
      <c r="AL2318" s="30"/>
    </row>
    <row r="2319" spans="1:38">
      <c r="A2319" s="32">
        <v>42132</v>
      </c>
      <c r="B2319" s="9">
        <v>25</v>
      </c>
      <c r="C2319" s="33">
        <v>244.33760129999999</v>
      </c>
      <c r="D2319" s="34">
        <f t="shared" si="222"/>
        <v>341049.93127025577</v>
      </c>
      <c r="E2319" s="34">
        <v>47643398017.803398</v>
      </c>
      <c r="F2319" s="3">
        <f>VLOOKUP(A2319,ERCOT_345kv_West_ATC!A:B,2)</f>
        <v>29.2</v>
      </c>
      <c r="G2319" s="3">
        <f>VLOOKUP(A2319,ERCOT_345kv_West_ATC!G:H,2)</f>
        <v>3.2480000000000002</v>
      </c>
      <c r="I2319" s="5">
        <f t="shared" si="223"/>
        <v>6</v>
      </c>
      <c r="J2319" s="4">
        <f t="shared" si="224"/>
        <v>144</v>
      </c>
      <c r="K2319" s="4">
        <f t="shared" si="227"/>
        <v>3600</v>
      </c>
      <c r="L2319" s="6">
        <f t="shared" si="228"/>
        <v>879615.36468</v>
      </c>
      <c r="N2319" s="22">
        <f t="shared" si="225"/>
        <v>2.5791395453558166</v>
      </c>
      <c r="O2319" s="14">
        <f t="shared" si="226"/>
        <v>1055563.9130586067</v>
      </c>
      <c r="Q2319" s="22"/>
      <c r="V2319" s="16"/>
      <c r="W2319" s="16"/>
      <c r="X2319" s="16"/>
      <c r="Z2319" s="15"/>
      <c r="AA2319" s="16"/>
      <c r="AB2319" s="3"/>
      <c r="AC2319" s="69"/>
      <c r="AD2319" s="3"/>
      <c r="AF2319" s="29"/>
      <c r="AG2319" s="30"/>
      <c r="AH2319" s="29"/>
      <c r="AI2319" s="29"/>
      <c r="AJ2319" s="31"/>
      <c r="AK2319" s="29"/>
      <c r="AL2319" s="30"/>
    </row>
    <row r="2320" spans="1:38">
      <c r="A2320" s="32">
        <v>42133</v>
      </c>
      <c r="B2320" s="9">
        <v>25</v>
      </c>
      <c r="C2320" s="33">
        <v>242.61964510000001</v>
      </c>
      <c r="D2320" s="34">
        <f t="shared" si="222"/>
        <v>341049.93127025577</v>
      </c>
      <c r="E2320" s="34">
        <v>47643398017.803398</v>
      </c>
      <c r="F2320" s="3">
        <f>VLOOKUP(A2320,ERCOT_345kv_West_ATC!A:B,2)</f>
        <v>29.2</v>
      </c>
      <c r="G2320" s="3">
        <f>VLOOKUP(A2320,ERCOT_345kv_West_ATC!G:H,2)</f>
        <v>3.2480000000000002</v>
      </c>
      <c r="I2320" s="5">
        <f t="shared" si="223"/>
        <v>6</v>
      </c>
      <c r="J2320" s="4">
        <f t="shared" si="224"/>
        <v>144</v>
      </c>
      <c r="K2320" s="4">
        <f t="shared" si="227"/>
        <v>3600</v>
      </c>
      <c r="L2320" s="6">
        <f t="shared" si="228"/>
        <v>873430.72236000001</v>
      </c>
      <c r="N2320" s="22">
        <f t="shared" si="225"/>
        <v>2.561005419666464</v>
      </c>
      <c r="O2320" s="14">
        <f t="shared" si="226"/>
        <v>1055563.9130586067</v>
      </c>
      <c r="Q2320" s="22"/>
      <c r="V2320" s="16"/>
      <c r="W2320" s="16"/>
      <c r="X2320" s="16"/>
      <c r="Z2320" s="15"/>
      <c r="AA2320" s="16"/>
      <c r="AB2320" s="3"/>
      <c r="AC2320" s="69"/>
      <c r="AD2320" s="3"/>
      <c r="AF2320" s="29"/>
      <c r="AG2320" s="30"/>
      <c r="AH2320" s="29"/>
      <c r="AI2320" s="29"/>
      <c r="AJ2320" s="31"/>
      <c r="AK2320" s="29"/>
      <c r="AL2320" s="30"/>
    </row>
    <row r="2321" spans="1:38">
      <c r="A2321" s="32">
        <v>42134</v>
      </c>
      <c r="B2321" s="9">
        <v>25</v>
      </c>
      <c r="C2321" s="33">
        <v>240.84372690000001</v>
      </c>
      <c r="D2321" s="34">
        <f t="shared" si="222"/>
        <v>341049.93127025577</v>
      </c>
      <c r="E2321" s="34">
        <v>47643398017.803398</v>
      </c>
      <c r="F2321" s="3">
        <f>VLOOKUP(A2321,ERCOT_345kv_West_ATC!A:B,2)</f>
        <v>29.2</v>
      </c>
      <c r="G2321" s="3">
        <f>VLOOKUP(A2321,ERCOT_345kv_West_ATC!G:H,2)</f>
        <v>3.2480000000000002</v>
      </c>
      <c r="I2321" s="5">
        <f t="shared" si="223"/>
        <v>6</v>
      </c>
      <c r="J2321" s="4">
        <f t="shared" si="224"/>
        <v>144</v>
      </c>
      <c r="K2321" s="4">
        <f t="shared" si="227"/>
        <v>3600</v>
      </c>
      <c r="L2321" s="6">
        <f t="shared" si="228"/>
        <v>867037.41684000008</v>
      </c>
      <c r="N2321" s="22">
        <f t="shared" si="225"/>
        <v>2.542259468021824</v>
      </c>
      <c r="O2321" s="14">
        <f t="shared" si="226"/>
        <v>1055563.9130586067</v>
      </c>
      <c r="Q2321" s="22"/>
      <c r="V2321" s="16"/>
      <c r="W2321" s="16"/>
      <c r="X2321" s="16"/>
      <c r="Z2321" s="15"/>
      <c r="AA2321" s="16"/>
      <c r="AB2321" s="3"/>
      <c r="AC2321" s="69"/>
      <c r="AD2321" s="3"/>
      <c r="AF2321" s="29"/>
      <c r="AG2321" s="30"/>
      <c r="AH2321" s="29"/>
      <c r="AI2321" s="29"/>
      <c r="AJ2321" s="31"/>
      <c r="AK2321" s="29"/>
      <c r="AL2321" s="30"/>
    </row>
    <row r="2322" spans="1:38">
      <c r="A2322" s="32">
        <v>42135</v>
      </c>
      <c r="B2322" s="9">
        <v>25</v>
      </c>
      <c r="C2322" s="33">
        <v>241.63630570000001</v>
      </c>
      <c r="D2322" s="34">
        <f t="shared" si="222"/>
        <v>341049.93127025577</v>
      </c>
      <c r="E2322" s="34">
        <v>47643398017.803398</v>
      </c>
      <c r="F2322" s="3">
        <f>VLOOKUP(A2322,ERCOT_345kv_West_ATC!A:B,2)</f>
        <v>29.5</v>
      </c>
      <c r="G2322" s="3">
        <f>VLOOKUP(A2322,ERCOT_345kv_West_ATC!G:H,2)</f>
        <v>3.2010000000000001</v>
      </c>
      <c r="I2322" s="5">
        <f t="shared" si="223"/>
        <v>6</v>
      </c>
      <c r="J2322" s="4">
        <f t="shared" si="224"/>
        <v>144</v>
      </c>
      <c r="K2322" s="4">
        <f t="shared" si="227"/>
        <v>3600</v>
      </c>
      <c r="L2322" s="6">
        <f t="shared" si="228"/>
        <v>869890.70052000007</v>
      </c>
      <c r="N2322" s="22">
        <f t="shared" si="225"/>
        <v>2.550625643817177</v>
      </c>
      <c r="O2322" s="14">
        <f t="shared" si="226"/>
        <v>1055563.9130586067</v>
      </c>
      <c r="Q2322" s="22"/>
      <c r="V2322" s="16"/>
      <c r="W2322" s="16"/>
      <c r="X2322" s="16"/>
      <c r="Z2322" s="15"/>
      <c r="AA2322" s="16"/>
      <c r="AB2322" s="3"/>
      <c r="AC2322" s="69"/>
      <c r="AD2322" s="3"/>
      <c r="AF2322" s="29"/>
      <c r="AG2322" s="30"/>
      <c r="AH2322" s="29"/>
      <c r="AI2322" s="29"/>
      <c r="AJ2322" s="31"/>
      <c r="AK2322" s="29"/>
      <c r="AL2322" s="30"/>
    </row>
    <row r="2323" spans="1:38">
      <c r="A2323" s="32">
        <v>42136</v>
      </c>
      <c r="B2323" s="9">
        <v>25</v>
      </c>
      <c r="C2323" s="33">
        <v>241.3522021</v>
      </c>
      <c r="D2323" s="34">
        <f t="shared" si="222"/>
        <v>341049.93127025577</v>
      </c>
      <c r="E2323" s="34">
        <v>47643398017.803398</v>
      </c>
      <c r="F2323" s="3">
        <f>VLOOKUP(A2323,ERCOT_345kv_West_ATC!A:B,2)</f>
        <v>29.2</v>
      </c>
      <c r="G2323" s="3">
        <f>VLOOKUP(A2323,ERCOT_345kv_West_ATC!G:H,2)</f>
        <v>3.2440000000000002</v>
      </c>
      <c r="I2323" s="5">
        <f t="shared" si="223"/>
        <v>6</v>
      </c>
      <c r="J2323" s="4">
        <f t="shared" si="224"/>
        <v>144</v>
      </c>
      <c r="K2323" s="4">
        <f t="shared" si="227"/>
        <v>3600</v>
      </c>
      <c r="L2323" s="6">
        <f t="shared" si="228"/>
        <v>868867.92755999998</v>
      </c>
      <c r="N2323" s="22">
        <f t="shared" si="225"/>
        <v>2.5476267487398765</v>
      </c>
      <c r="O2323" s="14">
        <f t="shared" si="226"/>
        <v>1055563.9130586067</v>
      </c>
      <c r="Q2323" s="22"/>
      <c r="V2323" s="16"/>
      <c r="W2323" s="16"/>
      <c r="X2323" s="16"/>
      <c r="Z2323" s="15"/>
      <c r="AA2323" s="16"/>
      <c r="AB2323" s="3"/>
      <c r="AC2323" s="69"/>
      <c r="AD2323" s="3"/>
      <c r="AF2323" s="29"/>
      <c r="AG2323" s="30"/>
      <c r="AH2323" s="29"/>
      <c r="AI2323" s="29"/>
      <c r="AJ2323" s="31"/>
      <c r="AK2323" s="29"/>
      <c r="AL2323" s="30"/>
    </row>
    <row r="2324" spans="1:38">
      <c r="A2324" s="32">
        <v>42137</v>
      </c>
      <c r="B2324" s="9">
        <v>25</v>
      </c>
      <c r="C2324" s="33">
        <v>236.34631680000001</v>
      </c>
      <c r="D2324" s="34">
        <f t="shared" si="222"/>
        <v>341049.93127025577</v>
      </c>
      <c r="E2324" s="34">
        <v>47643398017.803398</v>
      </c>
      <c r="F2324" s="3">
        <f>VLOOKUP(A2324,ERCOT_345kv_West_ATC!A:B,2)</f>
        <v>29.4</v>
      </c>
      <c r="G2324" s="3">
        <f>VLOOKUP(A2324,ERCOT_345kv_West_ATC!G:H,2)</f>
        <v>3.2589999999999999</v>
      </c>
      <c r="I2324" s="5">
        <f t="shared" si="223"/>
        <v>6</v>
      </c>
      <c r="J2324" s="4">
        <f t="shared" si="224"/>
        <v>144</v>
      </c>
      <c r="K2324" s="4">
        <f t="shared" si="227"/>
        <v>3600</v>
      </c>
      <c r="L2324" s="6">
        <f t="shared" si="228"/>
        <v>850846.74048000004</v>
      </c>
      <c r="N2324" s="22">
        <f t="shared" si="225"/>
        <v>2.494786429983971</v>
      </c>
      <c r="O2324" s="14">
        <f t="shared" si="226"/>
        <v>1055563.9130586067</v>
      </c>
      <c r="Q2324" s="22"/>
      <c r="V2324" s="16"/>
      <c r="W2324" s="16"/>
      <c r="X2324" s="16"/>
      <c r="Z2324" s="15"/>
      <c r="AA2324" s="16"/>
      <c r="AB2324" s="3"/>
      <c r="AC2324" s="69"/>
      <c r="AD2324" s="3"/>
      <c r="AF2324" s="29"/>
      <c r="AG2324" s="30"/>
      <c r="AH2324" s="29"/>
      <c r="AI2324" s="29"/>
      <c r="AJ2324" s="31"/>
      <c r="AK2324" s="29"/>
      <c r="AL2324" s="30"/>
    </row>
    <row r="2325" spans="1:38">
      <c r="A2325" s="32">
        <v>42138</v>
      </c>
      <c r="B2325" s="9">
        <v>25</v>
      </c>
      <c r="C2325" s="33">
        <v>237.2065241</v>
      </c>
      <c r="D2325" s="34">
        <f t="shared" si="222"/>
        <v>341049.93127025577</v>
      </c>
      <c r="E2325" s="34">
        <v>47643398017.803398</v>
      </c>
      <c r="F2325" s="3">
        <f>VLOOKUP(A2325,ERCOT_345kv_West_ATC!A:B,2)</f>
        <v>29.45</v>
      </c>
      <c r="G2325" s="3">
        <f>VLOOKUP(A2325,ERCOT_345kv_West_ATC!G:H,2)</f>
        <v>3.2679999999999998</v>
      </c>
      <c r="I2325" s="5">
        <f t="shared" si="223"/>
        <v>6</v>
      </c>
      <c r="J2325" s="4">
        <f t="shared" si="224"/>
        <v>144</v>
      </c>
      <c r="K2325" s="4">
        <f t="shared" si="227"/>
        <v>3600</v>
      </c>
      <c r="L2325" s="6">
        <f t="shared" si="228"/>
        <v>853943.48676</v>
      </c>
      <c r="N2325" s="22">
        <f t="shared" si="225"/>
        <v>2.5038664678202665</v>
      </c>
      <c r="O2325" s="14">
        <f t="shared" si="226"/>
        <v>1055563.9130586067</v>
      </c>
      <c r="Q2325" s="22"/>
      <c r="V2325" s="16"/>
      <c r="W2325" s="16"/>
      <c r="X2325" s="16"/>
      <c r="Z2325" s="15"/>
      <c r="AA2325" s="16"/>
      <c r="AB2325" s="3"/>
      <c r="AC2325" s="69"/>
      <c r="AD2325" s="3"/>
      <c r="AF2325" s="29"/>
      <c r="AG2325" s="30"/>
      <c r="AH2325" s="29"/>
      <c r="AI2325" s="29"/>
      <c r="AJ2325" s="31"/>
      <c r="AK2325" s="29"/>
      <c r="AL2325" s="30"/>
    </row>
    <row r="2326" spans="1:38">
      <c r="A2326" s="32">
        <v>42139</v>
      </c>
      <c r="B2326" s="9">
        <v>25</v>
      </c>
      <c r="C2326" s="33">
        <v>237.88739720000001</v>
      </c>
      <c r="D2326" s="34">
        <f t="shared" si="222"/>
        <v>341049.93127025577</v>
      </c>
      <c r="E2326" s="34">
        <v>47643398017.803398</v>
      </c>
      <c r="F2326" s="3">
        <f>VLOOKUP(A2326,ERCOT_345kv_West_ATC!A:B,2)</f>
        <v>29.5</v>
      </c>
      <c r="G2326" s="3">
        <f>VLOOKUP(A2326,ERCOT_345kv_West_ATC!G:H,2)</f>
        <v>3.2679999999999998</v>
      </c>
      <c r="I2326" s="5">
        <f t="shared" si="223"/>
        <v>6</v>
      </c>
      <c r="J2326" s="4">
        <f t="shared" si="224"/>
        <v>144</v>
      </c>
      <c r="K2326" s="4">
        <f t="shared" si="227"/>
        <v>3600</v>
      </c>
      <c r="L2326" s="6">
        <f t="shared" si="228"/>
        <v>856394.62991999998</v>
      </c>
      <c r="N2326" s="22">
        <f t="shared" si="225"/>
        <v>2.5110535185575902</v>
      </c>
      <c r="O2326" s="14">
        <f t="shared" si="226"/>
        <v>1055563.9130586067</v>
      </c>
      <c r="Q2326" s="22"/>
      <c r="V2326" s="16"/>
      <c r="W2326" s="16"/>
      <c r="X2326" s="16"/>
      <c r="Z2326" s="15"/>
      <c r="AA2326" s="16"/>
      <c r="AB2326" s="3"/>
      <c r="AC2326" s="69"/>
      <c r="AD2326" s="3"/>
      <c r="AF2326" s="29"/>
      <c r="AG2326" s="30"/>
      <c r="AH2326" s="29"/>
      <c r="AI2326" s="29"/>
      <c r="AJ2326" s="31"/>
      <c r="AK2326" s="29"/>
      <c r="AL2326" s="30"/>
    </row>
    <row r="2327" spans="1:38">
      <c r="A2327" s="32">
        <v>42140</v>
      </c>
      <c r="B2327" s="9">
        <v>25</v>
      </c>
      <c r="C2327" s="33">
        <v>236.39271550000001</v>
      </c>
      <c r="D2327" s="34">
        <f t="shared" si="222"/>
        <v>341049.93127025577</v>
      </c>
      <c r="E2327" s="34">
        <v>47643398017.803398</v>
      </c>
      <c r="F2327" s="3">
        <f>VLOOKUP(A2327,ERCOT_345kv_West_ATC!A:B,2)</f>
        <v>29.5</v>
      </c>
      <c r="G2327" s="3">
        <f>VLOOKUP(A2327,ERCOT_345kv_West_ATC!G:H,2)</f>
        <v>3.2679999999999998</v>
      </c>
      <c r="I2327" s="5">
        <f t="shared" si="223"/>
        <v>6</v>
      </c>
      <c r="J2327" s="4">
        <f t="shared" si="224"/>
        <v>144</v>
      </c>
      <c r="K2327" s="4">
        <f t="shared" si="227"/>
        <v>3600</v>
      </c>
      <c r="L2327" s="6">
        <f t="shared" si="228"/>
        <v>851013.77580000006</v>
      </c>
      <c r="N2327" s="22">
        <f t="shared" si="225"/>
        <v>2.4952761979172995</v>
      </c>
      <c r="O2327" s="14">
        <f t="shared" si="226"/>
        <v>1055563.9130586067</v>
      </c>
      <c r="Q2327" s="22"/>
      <c r="V2327" s="16"/>
      <c r="W2327" s="16"/>
      <c r="X2327" s="16"/>
      <c r="Z2327" s="15"/>
      <c r="AA2327" s="16"/>
      <c r="AB2327" s="3"/>
      <c r="AC2327" s="69"/>
      <c r="AD2327" s="3"/>
      <c r="AF2327" s="29"/>
      <c r="AG2327" s="30"/>
      <c r="AH2327" s="29"/>
      <c r="AI2327" s="29"/>
      <c r="AJ2327" s="31"/>
      <c r="AK2327" s="29"/>
      <c r="AL2327" s="30"/>
    </row>
    <row r="2328" spans="1:38">
      <c r="A2328" s="32">
        <v>42141</v>
      </c>
      <c r="B2328" s="9">
        <v>25</v>
      </c>
      <c r="C2328" s="33">
        <v>236.67925529999999</v>
      </c>
      <c r="D2328" s="34">
        <f t="shared" si="222"/>
        <v>349382.93368689273</v>
      </c>
      <c r="E2328" s="34">
        <v>48807487244.681297</v>
      </c>
      <c r="F2328" s="3">
        <f>VLOOKUP(A2328,ERCOT_345kv_West_ATC!A:B,2)</f>
        <v>29.5</v>
      </c>
      <c r="G2328" s="3">
        <f>VLOOKUP(A2328,ERCOT_345kv_West_ATC!G:H,2)</f>
        <v>3.2679999999999998</v>
      </c>
      <c r="I2328" s="5">
        <f t="shared" si="223"/>
        <v>6</v>
      </c>
      <c r="J2328" s="4">
        <f t="shared" si="224"/>
        <v>144</v>
      </c>
      <c r="K2328" s="4">
        <f t="shared" si="227"/>
        <v>3600</v>
      </c>
      <c r="L2328" s="6">
        <f t="shared" si="228"/>
        <v>852045.31907999993</v>
      </c>
      <c r="N2328" s="22">
        <f t="shared" si="225"/>
        <v>2.4387147651681786</v>
      </c>
      <c r="O2328" s="14">
        <f t="shared" si="226"/>
        <v>1030388.0507300965</v>
      </c>
      <c r="Q2328" s="22"/>
      <c r="V2328" s="16"/>
      <c r="W2328" s="16"/>
      <c r="X2328" s="16"/>
      <c r="Z2328" s="15"/>
      <c r="AA2328" s="16"/>
      <c r="AB2328" s="3"/>
      <c r="AC2328" s="69"/>
      <c r="AD2328" s="3"/>
      <c r="AF2328" s="29"/>
      <c r="AG2328" s="30"/>
      <c r="AH2328" s="29"/>
      <c r="AI2328" s="29"/>
      <c r="AJ2328" s="31"/>
      <c r="AK2328" s="29"/>
      <c r="AL2328" s="30"/>
    </row>
    <row r="2329" spans="1:38">
      <c r="A2329" s="32">
        <v>42142</v>
      </c>
      <c r="B2329" s="9">
        <v>25</v>
      </c>
      <c r="C2329" s="33">
        <v>233.5907072</v>
      </c>
      <c r="D2329" s="34">
        <f t="shared" si="222"/>
        <v>349382.93368689273</v>
      </c>
      <c r="E2329" s="34">
        <v>48807487244.681297</v>
      </c>
      <c r="F2329" s="3">
        <f>VLOOKUP(A2329,ERCOT_345kv_West_ATC!A:B,2)</f>
        <v>29.5</v>
      </c>
      <c r="G2329" s="3">
        <f>VLOOKUP(A2329,ERCOT_345kv_West_ATC!G:H,2)</f>
        <v>3.266</v>
      </c>
      <c r="I2329" s="5">
        <f t="shared" si="223"/>
        <v>6</v>
      </c>
      <c r="J2329" s="4">
        <f t="shared" si="224"/>
        <v>144</v>
      </c>
      <c r="K2329" s="4">
        <f t="shared" si="227"/>
        <v>3600</v>
      </c>
      <c r="L2329" s="6">
        <f t="shared" si="228"/>
        <v>840926.54591999995</v>
      </c>
      <c r="N2329" s="22">
        <f t="shared" si="225"/>
        <v>2.406890734604727</v>
      </c>
      <c r="O2329" s="14">
        <f t="shared" si="226"/>
        <v>1030388.0507300965</v>
      </c>
      <c r="Q2329" s="22"/>
      <c r="V2329" s="16"/>
      <c r="W2329" s="16"/>
      <c r="X2329" s="16"/>
      <c r="Z2329" s="15"/>
      <c r="AA2329" s="16"/>
      <c r="AB2329" s="3"/>
      <c r="AC2329" s="69"/>
      <c r="AD2329" s="3"/>
      <c r="AF2329" s="29"/>
      <c r="AG2329" s="30"/>
      <c r="AH2329" s="29"/>
      <c r="AI2329" s="29"/>
      <c r="AJ2329" s="31"/>
      <c r="AK2329" s="29"/>
      <c r="AL2329" s="30"/>
    </row>
    <row r="2330" spans="1:38">
      <c r="A2330" s="32">
        <v>42143</v>
      </c>
      <c r="B2330" s="9">
        <v>25</v>
      </c>
      <c r="C2330" s="33">
        <v>231.94833929999999</v>
      </c>
      <c r="D2330" s="34">
        <f t="shared" si="222"/>
        <v>349382.93368689273</v>
      </c>
      <c r="E2330" s="34">
        <v>48807487244.681297</v>
      </c>
      <c r="F2330" s="3">
        <f>VLOOKUP(A2330,ERCOT_345kv_West_ATC!A:B,2)</f>
        <v>29.45</v>
      </c>
      <c r="G2330" s="3">
        <f>VLOOKUP(A2330,ERCOT_345kv_West_ATC!G:H,2)</f>
        <v>3.2410000000000001</v>
      </c>
      <c r="I2330" s="5">
        <f t="shared" si="223"/>
        <v>6</v>
      </c>
      <c r="J2330" s="4">
        <f t="shared" si="224"/>
        <v>144</v>
      </c>
      <c r="K2330" s="4">
        <f t="shared" si="227"/>
        <v>3600</v>
      </c>
      <c r="L2330" s="6">
        <f t="shared" si="228"/>
        <v>835014.02148</v>
      </c>
      <c r="N2330" s="22">
        <f t="shared" si="225"/>
        <v>2.3899679720141007</v>
      </c>
      <c r="O2330" s="14">
        <f t="shared" si="226"/>
        <v>1030388.0507300965</v>
      </c>
      <c r="Q2330" s="22"/>
      <c r="V2330" s="16"/>
      <c r="W2330" s="16"/>
      <c r="X2330" s="16"/>
      <c r="Z2330" s="15"/>
      <c r="AA2330" s="16"/>
      <c r="AB2330" s="3"/>
      <c r="AC2330" s="69"/>
      <c r="AD2330" s="3"/>
      <c r="AF2330" s="29"/>
      <c r="AG2330" s="30"/>
      <c r="AH2330" s="29"/>
      <c r="AI2330" s="29"/>
      <c r="AJ2330" s="31"/>
      <c r="AK2330" s="29"/>
      <c r="AL2330" s="30"/>
    </row>
    <row r="2331" spans="1:38">
      <c r="A2331" s="32">
        <v>42144</v>
      </c>
      <c r="B2331" s="9">
        <v>25</v>
      </c>
      <c r="C2331" s="33">
        <v>234.39819600000001</v>
      </c>
      <c r="D2331" s="34">
        <f t="shared" si="222"/>
        <v>349382.93368689273</v>
      </c>
      <c r="E2331" s="34">
        <v>48807487244.681297</v>
      </c>
      <c r="F2331" s="3">
        <f>VLOOKUP(A2331,ERCOT_345kv_West_ATC!A:B,2)</f>
        <v>29.3</v>
      </c>
      <c r="G2331" s="3">
        <f>VLOOKUP(A2331,ERCOT_345kv_West_ATC!G:H,2)</f>
        <v>3.238</v>
      </c>
      <c r="I2331" s="5">
        <f t="shared" si="223"/>
        <v>6</v>
      </c>
      <c r="J2331" s="4">
        <f t="shared" si="224"/>
        <v>144</v>
      </c>
      <c r="K2331" s="4">
        <f t="shared" si="227"/>
        <v>3600</v>
      </c>
      <c r="L2331" s="6">
        <f t="shared" si="228"/>
        <v>843833.50560000003</v>
      </c>
      <c r="N2331" s="22">
        <f t="shared" si="225"/>
        <v>2.4152110027109113</v>
      </c>
      <c r="O2331" s="14">
        <f t="shared" si="226"/>
        <v>1030388.0507300965</v>
      </c>
      <c r="Q2331" s="22"/>
      <c r="V2331" s="16"/>
      <c r="W2331" s="16"/>
      <c r="X2331" s="16"/>
      <c r="Z2331" s="15"/>
      <c r="AA2331" s="16"/>
      <c r="AB2331" s="3"/>
      <c r="AC2331" s="69"/>
      <c r="AD2331" s="3"/>
      <c r="AF2331" s="29"/>
      <c r="AG2331" s="30"/>
      <c r="AH2331" s="29"/>
      <c r="AI2331" s="29"/>
      <c r="AJ2331" s="31"/>
      <c r="AK2331" s="29"/>
      <c r="AL2331" s="30"/>
    </row>
    <row r="2332" spans="1:38">
      <c r="A2332" s="32">
        <v>42145</v>
      </c>
      <c r="B2332" s="9">
        <v>25</v>
      </c>
      <c r="C2332" s="33">
        <v>235.6038944</v>
      </c>
      <c r="D2332" s="34">
        <f t="shared" si="222"/>
        <v>349382.93368689273</v>
      </c>
      <c r="E2332" s="34">
        <v>48807487244.681297</v>
      </c>
      <c r="F2332" s="3">
        <f>VLOOKUP(A2332,ERCOT_345kv_West_ATC!A:B,2)</f>
        <v>29.35</v>
      </c>
      <c r="G2332" s="3">
        <f>VLOOKUP(A2332,ERCOT_345kv_West_ATC!G:H,2)</f>
        <v>3.2490000000000001</v>
      </c>
      <c r="I2332" s="5">
        <f t="shared" si="223"/>
        <v>6</v>
      </c>
      <c r="J2332" s="4">
        <f t="shared" si="224"/>
        <v>144</v>
      </c>
      <c r="K2332" s="4">
        <f t="shared" si="227"/>
        <v>3600</v>
      </c>
      <c r="L2332" s="6">
        <f t="shared" si="228"/>
        <v>848174.01983999996</v>
      </c>
      <c r="N2332" s="22">
        <f t="shared" si="225"/>
        <v>2.4276343749523552</v>
      </c>
      <c r="O2332" s="14">
        <f t="shared" si="226"/>
        <v>1030388.0507300965</v>
      </c>
      <c r="Q2332" s="22"/>
      <c r="V2332" s="16"/>
      <c r="W2332" s="16"/>
      <c r="X2332" s="16"/>
      <c r="Z2332" s="15"/>
      <c r="AA2332" s="16"/>
      <c r="AB2332" s="3"/>
      <c r="AC2332" s="69"/>
      <c r="AD2332" s="3"/>
      <c r="AF2332" s="29"/>
      <c r="AG2332" s="30"/>
      <c r="AH2332" s="29"/>
      <c r="AI2332" s="29"/>
      <c r="AJ2332" s="31"/>
      <c r="AK2332" s="29"/>
      <c r="AL2332" s="30"/>
    </row>
    <row r="2333" spans="1:38">
      <c r="A2333" s="32">
        <v>42146</v>
      </c>
      <c r="B2333" s="9">
        <v>25</v>
      </c>
      <c r="C2333" s="33">
        <v>239.8753073</v>
      </c>
      <c r="D2333" s="34">
        <f t="shared" si="222"/>
        <v>349382.93368689273</v>
      </c>
      <c r="E2333" s="34">
        <v>48807487244.681297</v>
      </c>
      <c r="F2333" s="3">
        <f>VLOOKUP(A2333,ERCOT_345kv_West_ATC!A:B,2)</f>
        <v>29.35</v>
      </c>
      <c r="G2333" s="3">
        <f>VLOOKUP(A2333,ERCOT_345kv_West_ATC!G:H,2)</f>
        <v>3.2189999999999999</v>
      </c>
      <c r="I2333" s="5">
        <f t="shared" si="223"/>
        <v>6</v>
      </c>
      <c r="J2333" s="4">
        <f t="shared" si="224"/>
        <v>144</v>
      </c>
      <c r="K2333" s="4">
        <f t="shared" si="227"/>
        <v>3600</v>
      </c>
      <c r="L2333" s="6">
        <f t="shared" si="228"/>
        <v>863551.10628000007</v>
      </c>
      <c r="N2333" s="22">
        <f t="shared" si="225"/>
        <v>2.4716465030712991</v>
      </c>
      <c r="O2333" s="14">
        <f t="shared" si="226"/>
        <v>1030388.0507300965</v>
      </c>
      <c r="Q2333" s="22"/>
      <c r="V2333" s="16"/>
      <c r="W2333" s="16"/>
      <c r="X2333" s="16"/>
      <c r="Z2333" s="15"/>
      <c r="AA2333" s="16"/>
      <c r="AB2333" s="3"/>
      <c r="AC2333" s="69"/>
      <c r="AD2333" s="3"/>
      <c r="AF2333" s="29"/>
      <c r="AG2333" s="30"/>
      <c r="AH2333" s="29"/>
      <c r="AI2333" s="29"/>
      <c r="AJ2333" s="31"/>
      <c r="AK2333" s="29"/>
      <c r="AL2333" s="30"/>
    </row>
    <row r="2334" spans="1:38">
      <c r="A2334" s="32">
        <v>42147</v>
      </c>
      <c r="B2334" s="9">
        <v>25</v>
      </c>
      <c r="C2334" s="33">
        <v>238.733553</v>
      </c>
      <c r="D2334" s="34">
        <f t="shared" si="222"/>
        <v>349382.93368689273</v>
      </c>
      <c r="E2334" s="34">
        <v>48807487244.681297</v>
      </c>
      <c r="F2334" s="3">
        <f>VLOOKUP(A2334,ERCOT_345kv_West_ATC!A:B,2)</f>
        <v>29.35</v>
      </c>
      <c r="G2334" s="3">
        <f>VLOOKUP(A2334,ERCOT_345kv_West_ATC!G:H,2)</f>
        <v>3.2189999999999999</v>
      </c>
      <c r="I2334" s="5">
        <f t="shared" si="223"/>
        <v>6</v>
      </c>
      <c r="J2334" s="4">
        <f t="shared" si="224"/>
        <v>144</v>
      </c>
      <c r="K2334" s="4">
        <f t="shared" si="227"/>
        <v>3600</v>
      </c>
      <c r="L2334" s="6">
        <f t="shared" si="228"/>
        <v>859440.79079999996</v>
      </c>
      <c r="N2334" s="22">
        <f t="shared" si="225"/>
        <v>2.4598820031954021</v>
      </c>
      <c r="O2334" s="14">
        <f t="shared" si="226"/>
        <v>1030388.0507300965</v>
      </c>
      <c r="Q2334" s="22"/>
      <c r="V2334" s="16"/>
      <c r="W2334" s="16"/>
      <c r="X2334" s="16"/>
      <c r="Z2334" s="15"/>
      <c r="AA2334" s="16"/>
      <c r="AB2334" s="3"/>
      <c r="AC2334" s="69"/>
      <c r="AD2334" s="3"/>
      <c r="AF2334" s="29"/>
      <c r="AG2334" s="30"/>
      <c r="AH2334" s="29"/>
      <c r="AI2334" s="29"/>
      <c r="AJ2334" s="31"/>
      <c r="AK2334" s="29"/>
      <c r="AL2334" s="30"/>
    </row>
    <row r="2335" spans="1:38">
      <c r="A2335" s="32">
        <v>42148</v>
      </c>
      <c r="B2335" s="9">
        <v>25</v>
      </c>
      <c r="C2335" s="33">
        <v>240.20800850000001</v>
      </c>
      <c r="D2335" s="34">
        <f t="shared" si="222"/>
        <v>349382.93368689273</v>
      </c>
      <c r="E2335" s="34">
        <v>48807487244.681297</v>
      </c>
      <c r="F2335" s="3">
        <f>VLOOKUP(A2335,ERCOT_345kv_West_ATC!A:B,2)</f>
        <v>29.35</v>
      </c>
      <c r="G2335" s="3">
        <f>VLOOKUP(A2335,ERCOT_345kv_West_ATC!G:H,2)</f>
        <v>3.2189999999999999</v>
      </c>
      <c r="I2335" s="5">
        <f t="shared" si="223"/>
        <v>6</v>
      </c>
      <c r="J2335" s="4">
        <f t="shared" si="224"/>
        <v>144</v>
      </c>
      <c r="K2335" s="4">
        <f t="shared" si="227"/>
        <v>3600</v>
      </c>
      <c r="L2335" s="6">
        <f t="shared" si="228"/>
        <v>864748.83059999999</v>
      </c>
      <c r="N2335" s="22">
        <f t="shared" si="225"/>
        <v>2.4750746164807347</v>
      </c>
      <c r="O2335" s="14">
        <f t="shared" si="226"/>
        <v>1030388.0507300965</v>
      </c>
      <c r="Q2335" s="22"/>
      <c r="V2335" s="16"/>
      <c r="W2335" s="16"/>
      <c r="X2335" s="16"/>
      <c r="Z2335" s="15"/>
      <c r="AA2335" s="16"/>
      <c r="AB2335" s="3"/>
      <c r="AC2335" s="69"/>
      <c r="AD2335" s="3"/>
      <c r="AF2335" s="29"/>
      <c r="AG2335" s="30"/>
      <c r="AH2335" s="29"/>
      <c r="AI2335" s="29"/>
      <c r="AJ2335" s="31"/>
      <c r="AK2335" s="29"/>
      <c r="AL2335" s="30"/>
    </row>
    <row r="2336" spans="1:38">
      <c r="A2336" s="32">
        <v>42149</v>
      </c>
      <c r="B2336" s="9">
        <v>25</v>
      </c>
      <c r="C2336" s="33">
        <v>236.59160600000001</v>
      </c>
      <c r="D2336" s="34">
        <f t="shared" si="222"/>
        <v>349382.93368689273</v>
      </c>
      <c r="E2336" s="34">
        <v>48807487244.681297</v>
      </c>
      <c r="F2336" s="3">
        <f>VLOOKUP(A2336,ERCOT_345kv_West_ATC!A:B,2)</f>
        <v>29</v>
      </c>
      <c r="G2336" s="3">
        <f>VLOOKUP(A2336,ERCOT_345kv_West_ATC!G:H,2)</f>
        <v>3.2189999999999999</v>
      </c>
      <c r="I2336" s="5">
        <f t="shared" si="223"/>
        <v>6</v>
      </c>
      <c r="J2336" s="4">
        <f t="shared" si="224"/>
        <v>144</v>
      </c>
      <c r="K2336" s="4">
        <f t="shared" si="227"/>
        <v>3600</v>
      </c>
      <c r="L2336" s="6">
        <f t="shared" si="228"/>
        <v>851729.7816000001</v>
      </c>
      <c r="N2336" s="22">
        <f t="shared" si="225"/>
        <v>2.4378116372544305</v>
      </c>
      <c r="O2336" s="14">
        <f t="shared" si="226"/>
        <v>1030388.0507300965</v>
      </c>
      <c r="Q2336" s="22"/>
      <c r="V2336" s="16"/>
      <c r="W2336" s="16"/>
      <c r="X2336" s="16"/>
      <c r="Z2336" s="15"/>
      <c r="AA2336" s="16"/>
      <c r="AB2336" s="3"/>
      <c r="AC2336" s="69"/>
      <c r="AD2336" s="3"/>
      <c r="AF2336" s="29"/>
      <c r="AG2336" s="30"/>
      <c r="AH2336" s="29"/>
      <c r="AI2336" s="29"/>
      <c r="AJ2336" s="31"/>
      <c r="AK2336" s="29"/>
      <c r="AL2336" s="30"/>
    </row>
    <row r="2337" spans="1:38">
      <c r="A2337" s="32">
        <v>42150</v>
      </c>
      <c r="B2337" s="9">
        <v>25</v>
      </c>
      <c r="C2337" s="33">
        <v>236.25099420000001</v>
      </c>
      <c r="D2337" s="34">
        <f t="shared" si="222"/>
        <v>349382.93368689273</v>
      </c>
      <c r="E2337" s="34">
        <v>48807487244.681297</v>
      </c>
      <c r="F2337" s="3">
        <f>VLOOKUP(A2337,ERCOT_345kv_West_ATC!A:B,2)</f>
        <v>29.3</v>
      </c>
      <c r="G2337" s="3">
        <f>VLOOKUP(A2337,ERCOT_345kv_West_ATC!G:H,2)</f>
        <v>3.181</v>
      </c>
      <c r="I2337" s="5">
        <f t="shared" si="223"/>
        <v>6</v>
      </c>
      <c r="J2337" s="4">
        <f t="shared" si="224"/>
        <v>144</v>
      </c>
      <c r="K2337" s="4">
        <f t="shared" si="227"/>
        <v>3600</v>
      </c>
      <c r="L2337" s="6">
        <f t="shared" si="228"/>
        <v>850503.57912000001</v>
      </c>
      <c r="N2337" s="22">
        <f t="shared" si="225"/>
        <v>2.4343020139678537</v>
      </c>
      <c r="O2337" s="14">
        <f t="shared" si="226"/>
        <v>1030388.0507300965</v>
      </c>
      <c r="Q2337" s="22"/>
      <c r="V2337" s="16"/>
      <c r="W2337" s="16"/>
      <c r="X2337" s="16"/>
      <c r="Z2337" s="15"/>
      <c r="AA2337" s="16"/>
      <c r="AB2337" s="3"/>
      <c r="AC2337" s="69"/>
      <c r="AD2337" s="3"/>
      <c r="AF2337" s="29"/>
      <c r="AG2337" s="30"/>
      <c r="AH2337" s="29"/>
      <c r="AI2337" s="29"/>
      <c r="AJ2337" s="31"/>
      <c r="AK2337" s="29"/>
      <c r="AL2337" s="30"/>
    </row>
    <row r="2338" spans="1:38">
      <c r="A2338" s="32">
        <v>42151</v>
      </c>
      <c r="B2338" s="9">
        <v>25</v>
      </c>
      <c r="C2338" s="33">
        <v>237.03972229999999</v>
      </c>
      <c r="D2338" s="34">
        <f t="shared" si="222"/>
        <v>349382.93368689273</v>
      </c>
      <c r="E2338" s="34">
        <v>48807487244.681297</v>
      </c>
      <c r="F2338" s="3">
        <f>VLOOKUP(A2338,ERCOT_345kv_West_ATC!A:B,2)</f>
        <v>28.95</v>
      </c>
      <c r="G2338" s="3">
        <f>VLOOKUP(A2338,ERCOT_345kv_West_ATC!G:H,2)</f>
        <v>3.169</v>
      </c>
      <c r="I2338" s="5">
        <f t="shared" si="223"/>
        <v>6</v>
      </c>
      <c r="J2338" s="4">
        <f t="shared" si="224"/>
        <v>144</v>
      </c>
      <c r="K2338" s="4">
        <f t="shared" si="227"/>
        <v>3600</v>
      </c>
      <c r="L2338" s="6">
        <f t="shared" si="228"/>
        <v>853343.00028000004</v>
      </c>
      <c r="N2338" s="22">
        <f t="shared" si="225"/>
        <v>2.4424289740630041</v>
      </c>
      <c r="O2338" s="14">
        <f t="shared" si="226"/>
        <v>1030388.0507300965</v>
      </c>
      <c r="Q2338" s="22"/>
      <c r="V2338" s="16"/>
      <c r="W2338" s="16"/>
      <c r="X2338" s="16"/>
      <c r="Z2338" s="15"/>
      <c r="AA2338" s="16"/>
      <c r="AB2338" s="3"/>
      <c r="AC2338" s="69"/>
      <c r="AD2338" s="3"/>
      <c r="AF2338" s="29"/>
      <c r="AG2338" s="30"/>
      <c r="AH2338" s="29"/>
      <c r="AI2338" s="29"/>
      <c r="AJ2338" s="31"/>
      <c r="AK2338" s="29"/>
      <c r="AL2338" s="30"/>
    </row>
    <row r="2339" spans="1:38">
      <c r="A2339" s="32">
        <v>42152</v>
      </c>
      <c r="B2339" s="9">
        <v>25</v>
      </c>
      <c r="C2339" s="33">
        <v>237.16309620000001</v>
      </c>
      <c r="D2339" s="34">
        <f t="shared" ref="D2339:D2402" si="229">((2^256)/(2^208*65535)/600)*E2339/(10^12)</f>
        <v>349382.93368689273</v>
      </c>
      <c r="E2339" s="34">
        <v>48807487244.681297</v>
      </c>
      <c r="F2339" s="3">
        <f>VLOOKUP(A2339,ERCOT_345kv_West_ATC!A:B,2)</f>
        <v>28.75</v>
      </c>
      <c r="G2339" s="3">
        <f>VLOOKUP(A2339,ERCOT_345kv_West_ATC!G:H,2)</f>
        <v>3.1030000000000002</v>
      </c>
      <c r="I2339" s="5">
        <f t="shared" si="223"/>
        <v>6</v>
      </c>
      <c r="J2339" s="4">
        <f t="shared" si="224"/>
        <v>144</v>
      </c>
      <c r="K2339" s="4">
        <f t="shared" si="227"/>
        <v>3600</v>
      </c>
      <c r="L2339" s="6">
        <f t="shared" si="228"/>
        <v>853787.14632000006</v>
      </c>
      <c r="N2339" s="22">
        <f t="shared" si="225"/>
        <v>2.443700203986324</v>
      </c>
      <c r="O2339" s="14">
        <f t="shared" si="226"/>
        <v>1030388.0507300965</v>
      </c>
      <c r="Q2339" s="22"/>
      <c r="V2339" s="16"/>
      <c r="W2339" s="16"/>
      <c r="X2339" s="16"/>
      <c r="Z2339" s="15"/>
      <c r="AA2339" s="16"/>
      <c r="AB2339" s="3"/>
      <c r="AC2339" s="69"/>
      <c r="AD2339" s="3"/>
      <c r="AF2339" s="29"/>
      <c r="AG2339" s="30"/>
      <c r="AH2339" s="29"/>
      <c r="AI2339" s="29"/>
      <c r="AJ2339" s="31"/>
      <c r="AK2339" s="29"/>
      <c r="AL2339" s="30"/>
    </row>
    <row r="2340" spans="1:38">
      <c r="A2340" s="32">
        <v>42153</v>
      </c>
      <c r="B2340" s="9">
        <v>25</v>
      </c>
      <c r="C2340" s="33">
        <v>236.4593783</v>
      </c>
      <c r="D2340" s="34">
        <f t="shared" si="229"/>
        <v>349382.93368689273</v>
      </c>
      <c r="E2340" s="34">
        <v>48807487244.681297</v>
      </c>
      <c r="F2340" s="3">
        <f>VLOOKUP(A2340,ERCOT_345kv_West_ATC!A:B,2)</f>
        <v>28.2</v>
      </c>
      <c r="G2340" s="3">
        <f>VLOOKUP(A2340,ERCOT_345kv_West_ATC!G:H,2)</f>
        <v>3.069</v>
      </c>
      <c r="I2340" s="5">
        <f t="shared" ref="I2340:I2403" si="230">60/10</f>
        <v>6</v>
      </c>
      <c r="J2340" s="4">
        <f t="shared" ref="J2340:J2403" si="231">I2340*24</f>
        <v>144</v>
      </c>
      <c r="K2340" s="4">
        <f t="shared" si="227"/>
        <v>3600</v>
      </c>
      <c r="L2340" s="6">
        <f t="shared" si="228"/>
        <v>851253.76188000001</v>
      </c>
      <c r="N2340" s="22">
        <f t="shared" ref="N2340:N2403" si="232">L2340/D2340</f>
        <v>2.4364491788338749</v>
      </c>
      <c r="O2340" s="14">
        <f t="shared" ref="O2340:O2403" si="233">(K2340*100000000)/D2340</f>
        <v>1030388.0507300965</v>
      </c>
      <c r="Q2340" s="22"/>
      <c r="V2340" s="16"/>
      <c r="W2340" s="16"/>
      <c r="X2340" s="16"/>
      <c r="Z2340" s="15"/>
      <c r="AA2340" s="16"/>
      <c r="AB2340" s="3"/>
      <c r="AC2340" s="69"/>
      <c r="AD2340" s="3"/>
      <c r="AF2340" s="29"/>
      <c r="AG2340" s="30"/>
      <c r="AH2340" s="29"/>
      <c r="AI2340" s="29"/>
      <c r="AJ2340" s="31"/>
      <c r="AK2340" s="29"/>
      <c r="AL2340" s="30"/>
    </row>
    <row r="2341" spans="1:38">
      <c r="A2341" s="32">
        <v>42154</v>
      </c>
      <c r="B2341" s="9">
        <v>25</v>
      </c>
      <c r="C2341" s="33">
        <v>233.4292178</v>
      </c>
      <c r="D2341" s="34">
        <f t="shared" si="229"/>
        <v>349382.93368689273</v>
      </c>
      <c r="E2341" s="34">
        <v>48807487244.681297</v>
      </c>
      <c r="F2341" s="3">
        <f>VLOOKUP(A2341,ERCOT_345kv_West_ATC!A:B,2)</f>
        <v>28.2</v>
      </c>
      <c r="G2341" s="3">
        <f>VLOOKUP(A2341,ERCOT_345kv_West_ATC!G:H,2)</f>
        <v>3.069</v>
      </c>
      <c r="I2341" s="5">
        <f t="shared" si="230"/>
        <v>6</v>
      </c>
      <c r="J2341" s="4">
        <f t="shared" si="231"/>
        <v>144</v>
      </c>
      <c r="K2341" s="4">
        <f t="shared" si="227"/>
        <v>3600</v>
      </c>
      <c r="L2341" s="6">
        <f t="shared" si="228"/>
        <v>840345.18408000004</v>
      </c>
      <c r="N2341" s="22">
        <f t="shared" si="232"/>
        <v>2.4052267671239318</v>
      </c>
      <c r="O2341" s="14">
        <f t="shared" si="233"/>
        <v>1030388.0507300965</v>
      </c>
      <c r="Q2341" s="22"/>
      <c r="V2341" s="16"/>
      <c r="W2341" s="16"/>
      <c r="X2341" s="16"/>
      <c r="Z2341" s="15"/>
      <c r="AA2341" s="16"/>
      <c r="AB2341" s="3"/>
      <c r="AC2341" s="69"/>
      <c r="AD2341" s="3"/>
      <c r="AF2341" s="29"/>
      <c r="AG2341" s="30"/>
      <c r="AH2341" s="29"/>
      <c r="AI2341" s="29"/>
      <c r="AJ2341" s="31"/>
      <c r="AK2341" s="29"/>
      <c r="AL2341" s="30"/>
    </row>
    <row r="2342" spans="1:38">
      <c r="A2342" s="32">
        <v>42155</v>
      </c>
      <c r="B2342" s="9">
        <v>25</v>
      </c>
      <c r="C2342" s="33">
        <v>229.87046269999999</v>
      </c>
      <c r="D2342" s="34">
        <f t="shared" si="229"/>
        <v>340664.76085644407</v>
      </c>
      <c r="E2342" s="34">
        <v>47589591153.625</v>
      </c>
      <c r="F2342" s="3">
        <f>VLOOKUP(A2342,ERCOT_345kv_West_ATC!A:B,2)</f>
        <v>28.2</v>
      </c>
      <c r="G2342" s="3">
        <f>VLOOKUP(A2342,ERCOT_345kv_West_ATC!G:H,2)</f>
        <v>3.069</v>
      </c>
      <c r="I2342" s="5">
        <f t="shared" si="230"/>
        <v>6</v>
      </c>
      <c r="J2342" s="4">
        <f t="shared" si="231"/>
        <v>144</v>
      </c>
      <c r="K2342" s="4">
        <f t="shared" si="227"/>
        <v>3600</v>
      </c>
      <c r="L2342" s="6">
        <f t="shared" si="228"/>
        <v>827533.66571999993</v>
      </c>
      <c r="N2342" s="22">
        <f t="shared" si="232"/>
        <v>2.4291730780710896</v>
      </c>
      <c r="O2342" s="14">
        <f t="shared" si="233"/>
        <v>1056757.3795861551</v>
      </c>
      <c r="Q2342" s="22"/>
      <c r="V2342" s="16"/>
      <c r="W2342" s="16"/>
      <c r="X2342" s="16"/>
      <c r="Z2342" s="15"/>
      <c r="AA2342" s="16"/>
      <c r="AB2342" s="3"/>
      <c r="AC2342" s="69"/>
      <c r="AD2342" s="3"/>
      <c r="AF2342" s="29"/>
      <c r="AG2342" s="30"/>
      <c r="AH2342" s="29"/>
      <c r="AI2342" s="29"/>
      <c r="AJ2342" s="31"/>
      <c r="AK2342" s="29"/>
      <c r="AL2342" s="30"/>
    </row>
    <row r="2343" spans="1:38">
      <c r="A2343" s="32">
        <v>42156</v>
      </c>
      <c r="B2343" s="9">
        <v>25</v>
      </c>
      <c r="C2343" s="33">
        <v>223.5682104</v>
      </c>
      <c r="D2343" s="34">
        <f t="shared" si="229"/>
        <v>340664.76085644407</v>
      </c>
      <c r="E2343" s="34">
        <v>47589591153.625</v>
      </c>
      <c r="F2343" s="3">
        <f>VLOOKUP(A2343,ERCOT_345kv_West_ATC!A:B,2)</f>
        <v>28.05</v>
      </c>
      <c r="G2343" s="3">
        <f>VLOOKUP(A2343,ERCOT_345kv_West_ATC!G:H,2)</f>
        <v>3.0819999999999999</v>
      </c>
      <c r="I2343" s="5">
        <f t="shared" si="230"/>
        <v>6</v>
      </c>
      <c r="J2343" s="4">
        <f t="shared" si="231"/>
        <v>144</v>
      </c>
      <c r="K2343" s="4">
        <f t="shared" si="227"/>
        <v>3600</v>
      </c>
      <c r="L2343" s="6">
        <f t="shared" si="228"/>
        <v>804845.55744</v>
      </c>
      <c r="N2343" s="22">
        <f t="shared" si="232"/>
        <v>2.3625735618107018</v>
      </c>
      <c r="O2343" s="14">
        <f t="shared" si="233"/>
        <v>1056757.3795861551</v>
      </c>
      <c r="Q2343" s="22"/>
      <c r="V2343" s="16"/>
      <c r="W2343" s="16"/>
      <c r="X2343" s="16"/>
      <c r="Z2343" s="15"/>
      <c r="AA2343" s="16"/>
      <c r="AB2343" s="3"/>
      <c r="AC2343" s="69"/>
      <c r="AD2343" s="3"/>
      <c r="AF2343" s="29"/>
      <c r="AG2343" s="30"/>
      <c r="AH2343" s="29"/>
      <c r="AI2343" s="29"/>
      <c r="AJ2343" s="31"/>
      <c r="AK2343" s="29"/>
      <c r="AL2343" s="30"/>
    </row>
    <row r="2344" spans="1:38">
      <c r="A2344" s="32">
        <v>42157</v>
      </c>
      <c r="B2344" s="9">
        <v>25</v>
      </c>
      <c r="C2344" s="33">
        <v>225.49709540000001</v>
      </c>
      <c r="D2344" s="34">
        <f t="shared" si="229"/>
        <v>340664.76085644407</v>
      </c>
      <c r="E2344" s="34">
        <v>47589591153.625</v>
      </c>
      <c r="F2344" s="3">
        <f>VLOOKUP(A2344,ERCOT_345kv_West_ATC!A:B,2)</f>
        <v>28.25</v>
      </c>
      <c r="G2344" s="3">
        <f>VLOOKUP(A2344,ERCOT_345kv_West_ATC!G:H,2)</f>
        <v>3.113</v>
      </c>
      <c r="I2344" s="5">
        <f t="shared" si="230"/>
        <v>6</v>
      </c>
      <c r="J2344" s="4">
        <f t="shared" si="231"/>
        <v>144</v>
      </c>
      <c r="K2344" s="4">
        <f t="shared" si="227"/>
        <v>3600</v>
      </c>
      <c r="L2344" s="6">
        <f t="shared" si="228"/>
        <v>811789.54344000004</v>
      </c>
      <c r="N2344" s="22">
        <f t="shared" si="232"/>
        <v>2.3829571963919323</v>
      </c>
      <c r="O2344" s="14">
        <f t="shared" si="233"/>
        <v>1056757.3795861551</v>
      </c>
      <c r="Q2344" s="22"/>
      <c r="V2344" s="16"/>
      <c r="W2344" s="16"/>
      <c r="X2344" s="16"/>
      <c r="Z2344" s="15"/>
      <c r="AA2344" s="16"/>
      <c r="AB2344" s="3"/>
      <c r="AC2344" s="69"/>
      <c r="AD2344" s="3"/>
      <c r="AF2344" s="29"/>
      <c r="AG2344" s="30"/>
      <c r="AH2344" s="29"/>
      <c r="AI2344" s="29"/>
      <c r="AJ2344" s="31"/>
      <c r="AK2344" s="29"/>
      <c r="AL2344" s="30"/>
    </row>
    <row r="2345" spans="1:38">
      <c r="A2345" s="32">
        <v>42158</v>
      </c>
      <c r="B2345" s="9">
        <v>25</v>
      </c>
      <c r="C2345" s="33">
        <v>225.56818190000001</v>
      </c>
      <c r="D2345" s="34">
        <f t="shared" si="229"/>
        <v>340664.76085644407</v>
      </c>
      <c r="E2345" s="34">
        <v>47589591153.625</v>
      </c>
      <c r="F2345" s="3">
        <f>VLOOKUP(A2345,ERCOT_345kv_West_ATC!A:B,2)</f>
        <v>28.05</v>
      </c>
      <c r="G2345" s="3">
        <f>VLOOKUP(A2345,ERCOT_345kv_West_ATC!G:H,2)</f>
        <v>3.077</v>
      </c>
      <c r="I2345" s="5">
        <f t="shared" si="230"/>
        <v>6</v>
      </c>
      <c r="J2345" s="4">
        <f t="shared" si="231"/>
        <v>144</v>
      </c>
      <c r="K2345" s="4">
        <f t="shared" si="227"/>
        <v>3600</v>
      </c>
      <c r="L2345" s="6">
        <f t="shared" si="228"/>
        <v>812045.45484000002</v>
      </c>
      <c r="N2345" s="22">
        <f t="shared" si="232"/>
        <v>2.3837084082265716</v>
      </c>
      <c r="O2345" s="14">
        <f t="shared" si="233"/>
        <v>1056757.3795861551</v>
      </c>
      <c r="Q2345" s="22"/>
      <c r="V2345" s="16"/>
      <c r="W2345" s="16"/>
      <c r="X2345" s="16"/>
      <c r="Z2345" s="15"/>
      <c r="AA2345" s="16"/>
      <c r="AB2345" s="3"/>
      <c r="AC2345" s="69"/>
      <c r="AD2345" s="3"/>
      <c r="AF2345" s="29"/>
      <c r="AG2345" s="30"/>
      <c r="AH2345" s="29"/>
      <c r="AI2345" s="29"/>
      <c r="AJ2345" s="31"/>
      <c r="AK2345" s="29"/>
      <c r="AL2345" s="30"/>
    </row>
    <row r="2346" spans="1:38">
      <c r="A2346" s="32">
        <v>42159</v>
      </c>
      <c r="B2346" s="9">
        <v>25</v>
      </c>
      <c r="C2346" s="33">
        <v>223.93542020000001</v>
      </c>
      <c r="D2346" s="34">
        <f t="shared" si="229"/>
        <v>340664.76085644407</v>
      </c>
      <c r="E2346" s="34">
        <v>47589591153.625</v>
      </c>
      <c r="F2346" s="3">
        <f>VLOOKUP(A2346,ERCOT_345kv_West_ATC!A:B,2)</f>
        <v>28.05</v>
      </c>
      <c r="G2346" s="3">
        <f>VLOOKUP(A2346,ERCOT_345kv_West_ATC!G:H,2)</f>
        <v>3.073</v>
      </c>
      <c r="I2346" s="5">
        <f t="shared" si="230"/>
        <v>6</v>
      </c>
      <c r="J2346" s="4">
        <f t="shared" si="231"/>
        <v>144</v>
      </c>
      <c r="K2346" s="4">
        <f t="shared" si="227"/>
        <v>3600</v>
      </c>
      <c r="L2346" s="6">
        <f t="shared" si="228"/>
        <v>806167.51272</v>
      </c>
      <c r="N2346" s="22">
        <f t="shared" si="232"/>
        <v>2.3664540784707655</v>
      </c>
      <c r="O2346" s="14">
        <f t="shared" si="233"/>
        <v>1056757.3795861551</v>
      </c>
      <c r="Q2346" s="22"/>
      <c r="V2346" s="16"/>
      <c r="W2346" s="16"/>
      <c r="X2346" s="16"/>
      <c r="Z2346" s="15"/>
      <c r="AA2346" s="16"/>
      <c r="AB2346" s="3"/>
      <c r="AC2346" s="69"/>
      <c r="AD2346" s="3"/>
      <c r="AF2346" s="29"/>
      <c r="AG2346" s="30"/>
      <c r="AH2346" s="29"/>
      <c r="AI2346" s="29"/>
      <c r="AJ2346" s="31"/>
      <c r="AK2346" s="29"/>
      <c r="AL2346" s="30"/>
    </row>
    <row r="2347" spans="1:38">
      <c r="A2347" s="32">
        <v>42160</v>
      </c>
      <c r="B2347" s="9">
        <v>25</v>
      </c>
      <c r="C2347" s="33">
        <v>224.59609380000001</v>
      </c>
      <c r="D2347" s="34">
        <f t="shared" si="229"/>
        <v>340664.76085644407</v>
      </c>
      <c r="E2347" s="34">
        <v>47589591153.625</v>
      </c>
      <c r="F2347" s="3">
        <f>VLOOKUP(A2347,ERCOT_345kv_West_ATC!A:B,2)</f>
        <v>27.95</v>
      </c>
      <c r="G2347" s="3">
        <f>VLOOKUP(A2347,ERCOT_345kv_West_ATC!G:H,2)</f>
        <v>3.0510000000000002</v>
      </c>
      <c r="I2347" s="5">
        <f t="shared" si="230"/>
        <v>6</v>
      </c>
      <c r="J2347" s="4">
        <f t="shared" si="231"/>
        <v>144</v>
      </c>
      <c r="K2347" s="4">
        <f t="shared" si="227"/>
        <v>3600</v>
      </c>
      <c r="L2347" s="6">
        <f t="shared" si="228"/>
        <v>808545.93767999997</v>
      </c>
      <c r="N2347" s="22">
        <f t="shared" si="232"/>
        <v>2.3734357954937426</v>
      </c>
      <c r="O2347" s="14">
        <f t="shared" si="233"/>
        <v>1056757.3795861551</v>
      </c>
      <c r="Q2347" s="22"/>
      <c r="V2347" s="16"/>
      <c r="W2347" s="16"/>
      <c r="X2347" s="16"/>
      <c r="Z2347" s="15"/>
      <c r="AA2347" s="16"/>
      <c r="AB2347" s="3"/>
      <c r="AC2347" s="69"/>
      <c r="AD2347" s="3"/>
      <c r="AF2347" s="29"/>
      <c r="AG2347" s="30"/>
      <c r="AH2347" s="29"/>
      <c r="AI2347" s="29"/>
      <c r="AJ2347" s="31"/>
      <c r="AK2347" s="29"/>
      <c r="AL2347" s="30"/>
    </row>
    <row r="2348" spans="1:38">
      <c r="A2348" s="32">
        <v>42161</v>
      </c>
      <c r="B2348" s="9">
        <v>25</v>
      </c>
      <c r="C2348" s="33">
        <v>225.06047469999999</v>
      </c>
      <c r="D2348" s="34">
        <f t="shared" si="229"/>
        <v>340664.76085644407</v>
      </c>
      <c r="E2348" s="34">
        <v>47589591153.625</v>
      </c>
      <c r="F2348" s="3">
        <f>VLOOKUP(A2348,ERCOT_345kv_West_ATC!A:B,2)</f>
        <v>27.95</v>
      </c>
      <c r="G2348" s="3">
        <f>VLOOKUP(A2348,ERCOT_345kv_West_ATC!G:H,2)</f>
        <v>3.0510000000000002</v>
      </c>
      <c r="I2348" s="5">
        <f t="shared" si="230"/>
        <v>6</v>
      </c>
      <c r="J2348" s="4">
        <f t="shared" si="231"/>
        <v>144</v>
      </c>
      <c r="K2348" s="4">
        <f t="shared" si="227"/>
        <v>3600</v>
      </c>
      <c r="L2348" s="6">
        <f t="shared" si="228"/>
        <v>810217.70892</v>
      </c>
      <c r="N2348" s="22">
        <f t="shared" si="232"/>
        <v>2.3783431749238813</v>
      </c>
      <c r="O2348" s="14">
        <f t="shared" si="233"/>
        <v>1056757.3795861551</v>
      </c>
      <c r="Q2348" s="22"/>
      <c r="V2348" s="16"/>
      <c r="W2348" s="16"/>
      <c r="X2348" s="16"/>
      <c r="Z2348" s="15"/>
      <c r="AA2348" s="16"/>
      <c r="AB2348" s="3"/>
      <c r="AC2348" s="69"/>
      <c r="AD2348" s="3"/>
      <c r="AF2348" s="29"/>
      <c r="AG2348" s="30"/>
      <c r="AH2348" s="29"/>
      <c r="AI2348" s="29"/>
      <c r="AJ2348" s="31"/>
      <c r="AK2348" s="29"/>
      <c r="AL2348" s="30"/>
    </row>
    <row r="2349" spans="1:38">
      <c r="A2349" s="32">
        <v>42162</v>
      </c>
      <c r="B2349" s="9">
        <v>25</v>
      </c>
      <c r="C2349" s="33">
        <v>223.50816929999999</v>
      </c>
      <c r="D2349" s="34">
        <f t="shared" si="229"/>
        <v>340664.76085644407</v>
      </c>
      <c r="E2349" s="34">
        <v>47589591153.625</v>
      </c>
      <c r="F2349" s="3">
        <f>VLOOKUP(A2349,ERCOT_345kv_West_ATC!A:B,2)</f>
        <v>27.95</v>
      </c>
      <c r="G2349" s="3">
        <f>VLOOKUP(A2349,ERCOT_345kv_West_ATC!G:H,2)</f>
        <v>3.0510000000000002</v>
      </c>
      <c r="I2349" s="5">
        <f t="shared" si="230"/>
        <v>6</v>
      </c>
      <c r="J2349" s="4">
        <f t="shared" si="231"/>
        <v>144</v>
      </c>
      <c r="K2349" s="4">
        <f t="shared" si="227"/>
        <v>3600</v>
      </c>
      <c r="L2349" s="6">
        <f t="shared" si="228"/>
        <v>804629.40947999991</v>
      </c>
      <c r="N2349" s="22">
        <f t="shared" si="232"/>
        <v>2.3619390730556669</v>
      </c>
      <c r="O2349" s="14">
        <f t="shared" si="233"/>
        <v>1056757.3795861551</v>
      </c>
      <c r="Q2349" s="22"/>
      <c r="V2349" s="16"/>
      <c r="W2349" s="16"/>
      <c r="X2349" s="16"/>
      <c r="Z2349" s="15"/>
      <c r="AA2349" s="16"/>
      <c r="AB2349" s="3"/>
      <c r="AC2349" s="69"/>
      <c r="AD2349" s="3"/>
      <c r="AF2349" s="29"/>
      <c r="AG2349" s="30"/>
      <c r="AH2349" s="29"/>
      <c r="AI2349" s="29"/>
      <c r="AJ2349" s="31"/>
      <c r="AK2349" s="29"/>
      <c r="AL2349" s="30"/>
    </row>
    <row r="2350" spans="1:38">
      <c r="A2350" s="32">
        <v>42163</v>
      </c>
      <c r="B2350" s="9">
        <v>25</v>
      </c>
      <c r="C2350" s="33">
        <v>228.7738684</v>
      </c>
      <c r="D2350" s="34">
        <f t="shared" si="229"/>
        <v>340664.76085644407</v>
      </c>
      <c r="E2350" s="34">
        <v>47589591153.625</v>
      </c>
      <c r="F2350" s="3">
        <f>VLOOKUP(A2350,ERCOT_345kv_West_ATC!A:B,2)</f>
        <v>28</v>
      </c>
      <c r="G2350" s="3">
        <f>VLOOKUP(A2350,ERCOT_345kv_West_ATC!G:H,2)</f>
        <v>3.1240000000000001</v>
      </c>
      <c r="I2350" s="5">
        <f t="shared" si="230"/>
        <v>6</v>
      </c>
      <c r="J2350" s="4">
        <f t="shared" si="231"/>
        <v>144</v>
      </c>
      <c r="K2350" s="4">
        <f t="shared" si="227"/>
        <v>3600</v>
      </c>
      <c r="L2350" s="6">
        <f t="shared" si="228"/>
        <v>823585.92623999994</v>
      </c>
      <c r="N2350" s="22">
        <f t="shared" si="232"/>
        <v>2.4175847368817185</v>
      </c>
      <c r="O2350" s="14">
        <f t="shared" si="233"/>
        <v>1056757.3795861551</v>
      </c>
      <c r="Q2350" s="22"/>
      <c r="V2350" s="16"/>
      <c r="W2350" s="16"/>
      <c r="X2350" s="16"/>
      <c r="Z2350" s="15"/>
      <c r="AA2350" s="16"/>
      <c r="AB2350" s="3"/>
      <c r="AC2350" s="69"/>
      <c r="AD2350" s="3"/>
      <c r="AF2350" s="29"/>
      <c r="AG2350" s="30"/>
      <c r="AH2350" s="29"/>
      <c r="AI2350" s="29"/>
      <c r="AJ2350" s="31"/>
      <c r="AK2350" s="29"/>
      <c r="AL2350" s="30"/>
    </row>
    <row r="2351" spans="1:38">
      <c r="A2351" s="32">
        <v>42164</v>
      </c>
      <c r="B2351" s="9">
        <v>25</v>
      </c>
      <c r="C2351" s="33">
        <v>229.00326079999999</v>
      </c>
      <c r="D2351" s="34">
        <f t="shared" si="229"/>
        <v>340664.76085644407</v>
      </c>
      <c r="E2351" s="34">
        <v>47589591153.625</v>
      </c>
      <c r="F2351" s="3">
        <f>VLOOKUP(A2351,ERCOT_345kv_West_ATC!A:B,2)</f>
        <v>28.55</v>
      </c>
      <c r="G2351" s="3">
        <f>VLOOKUP(A2351,ERCOT_345kv_West_ATC!G:H,2)</f>
        <v>3.202</v>
      </c>
      <c r="I2351" s="5">
        <f t="shared" si="230"/>
        <v>6</v>
      </c>
      <c r="J2351" s="4">
        <f t="shared" si="231"/>
        <v>144</v>
      </c>
      <c r="K2351" s="4">
        <f t="shared" si="227"/>
        <v>3600</v>
      </c>
      <c r="L2351" s="6">
        <f t="shared" si="228"/>
        <v>824411.73887999996</v>
      </c>
      <c r="N2351" s="22">
        <f t="shared" si="232"/>
        <v>2.4200088579969283</v>
      </c>
      <c r="O2351" s="14">
        <f t="shared" si="233"/>
        <v>1056757.3795861551</v>
      </c>
      <c r="Q2351" s="22"/>
      <c r="V2351" s="16"/>
      <c r="W2351" s="16"/>
      <c r="X2351" s="16"/>
      <c r="Z2351" s="15"/>
      <c r="AA2351" s="16"/>
      <c r="AB2351" s="3"/>
      <c r="AC2351" s="69"/>
      <c r="AD2351" s="3"/>
      <c r="AF2351" s="29"/>
      <c r="AG2351" s="30"/>
      <c r="AH2351" s="29"/>
      <c r="AI2351" s="29"/>
      <c r="AJ2351" s="31"/>
      <c r="AK2351" s="29"/>
      <c r="AL2351" s="30"/>
    </row>
    <row r="2352" spans="1:38">
      <c r="A2352" s="32">
        <v>42165</v>
      </c>
      <c r="B2352" s="9">
        <v>25</v>
      </c>
      <c r="C2352" s="33">
        <v>228.56463980000001</v>
      </c>
      <c r="D2352" s="34">
        <f t="shared" si="229"/>
        <v>340664.76085644407</v>
      </c>
      <c r="E2352" s="34">
        <v>47589591153.625</v>
      </c>
      <c r="F2352" s="3">
        <f>VLOOKUP(A2352,ERCOT_345kv_West_ATC!A:B,2)</f>
        <v>29.05</v>
      </c>
      <c r="G2352" s="3">
        <f>VLOOKUP(A2352,ERCOT_345kv_West_ATC!G:H,2)</f>
        <v>3.2330000000000001</v>
      </c>
      <c r="I2352" s="5">
        <f t="shared" si="230"/>
        <v>6</v>
      </c>
      <c r="J2352" s="4">
        <f t="shared" si="231"/>
        <v>144</v>
      </c>
      <c r="K2352" s="4">
        <f t="shared" si="227"/>
        <v>3600</v>
      </c>
      <c r="L2352" s="6">
        <f t="shared" si="228"/>
        <v>822832.70328000002</v>
      </c>
      <c r="N2352" s="22">
        <f t="shared" si="232"/>
        <v>2.4153736982110141</v>
      </c>
      <c r="O2352" s="14">
        <f t="shared" si="233"/>
        <v>1056757.3795861551</v>
      </c>
      <c r="Q2352" s="22"/>
      <c r="V2352" s="16"/>
      <c r="W2352" s="16"/>
      <c r="X2352" s="16"/>
      <c r="Z2352" s="15"/>
      <c r="AA2352" s="16"/>
      <c r="AB2352" s="3"/>
      <c r="AC2352" s="69"/>
      <c r="AD2352" s="3"/>
      <c r="AF2352" s="29"/>
      <c r="AG2352" s="30"/>
      <c r="AH2352" s="29"/>
      <c r="AI2352" s="29"/>
      <c r="AJ2352" s="31"/>
      <c r="AK2352" s="29"/>
      <c r="AL2352" s="30"/>
    </row>
    <row r="2353" spans="1:38">
      <c r="A2353" s="32">
        <v>42166</v>
      </c>
      <c r="B2353" s="9">
        <v>25</v>
      </c>
      <c r="C2353" s="33">
        <v>229.3214802</v>
      </c>
      <c r="D2353" s="34">
        <f t="shared" si="229"/>
        <v>340664.76085644407</v>
      </c>
      <c r="E2353" s="34">
        <v>47589591153.625</v>
      </c>
      <c r="F2353" s="3">
        <f>VLOOKUP(A2353,ERCOT_345kv_West_ATC!A:B,2)</f>
        <v>29.05</v>
      </c>
      <c r="G2353" s="3">
        <f>VLOOKUP(A2353,ERCOT_345kv_West_ATC!G:H,2)</f>
        <v>3.1989999999999998</v>
      </c>
      <c r="I2353" s="5">
        <f t="shared" si="230"/>
        <v>6</v>
      </c>
      <c r="J2353" s="4">
        <f t="shared" si="231"/>
        <v>144</v>
      </c>
      <c r="K2353" s="4">
        <f t="shared" si="227"/>
        <v>3600</v>
      </c>
      <c r="L2353" s="6">
        <f t="shared" si="228"/>
        <v>825557.32871999999</v>
      </c>
      <c r="N2353" s="22">
        <f t="shared" si="232"/>
        <v>2.4233716649897032</v>
      </c>
      <c r="O2353" s="14">
        <f t="shared" si="233"/>
        <v>1056757.3795861551</v>
      </c>
      <c r="Q2353" s="22"/>
      <c r="V2353" s="16"/>
      <c r="W2353" s="16"/>
      <c r="X2353" s="16"/>
      <c r="Z2353" s="15"/>
      <c r="AA2353" s="16"/>
      <c r="AB2353" s="3"/>
      <c r="AC2353" s="69"/>
      <c r="AD2353" s="3"/>
      <c r="AF2353" s="29"/>
      <c r="AG2353" s="30"/>
      <c r="AH2353" s="29"/>
      <c r="AI2353" s="29"/>
      <c r="AJ2353" s="31"/>
      <c r="AK2353" s="29"/>
      <c r="AL2353" s="30"/>
    </row>
    <row r="2354" spans="1:38">
      <c r="A2354" s="32">
        <v>42167</v>
      </c>
      <c r="B2354" s="9">
        <v>25</v>
      </c>
      <c r="C2354" s="33">
        <v>229.3949082</v>
      </c>
      <c r="D2354" s="34">
        <f t="shared" si="229"/>
        <v>340664.76085644407</v>
      </c>
      <c r="E2354" s="34">
        <v>47589591153.625</v>
      </c>
      <c r="F2354" s="3">
        <f>VLOOKUP(A2354,ERCOT_345kv_West_ATC!A:B,2)</f>
        <v>28.85</v>
      </c>
      <c r="G2354" s="3">
        <f>VLOOKUP(A2354,ERCOT_345kv_West_ATC!G:H,2)</f>
        <v>3.1659999999999999</v>
      </c>
      <c r="I2354" s="5">
        <f t="shared" si="230"/>
        <v>6</v>
      </c>
      <c r="J2354" s="4">
        <f t="shared" si="231"/>
        <v>144</v>
      </c>
      <c r="K2354" s="4">
        <f t="shared" si="227"/>
        <v>3600</v>
      </c>
      <c r="L2354" s="6">
        <f t="shared" si="228"/>
        <v>825821.66952</v>
      </c>
      <c r="N2354" s="22">
        <f t="shared" si="232"/>
        <v>2.4241476207983861</v>
      </c>
      <c r="O2354" s="14">
        <f t="shared" si="233"/>
        <v>1056757.3795861551</v>
      </c>
      <c r="Q2354" s="22"/>
      <c r="V2354" s="16"/>
      <c r="W2354" s="16"/>
      <c r="X2354" s="16"/>
      <c r="Z2354" s="15"/>
      <c r="AA2354" s="16"/>
      <c r="AB2354" s="3"/>
      <c r="AC2354" s="69"/>
      <c r="AD2354" s="3"/>
      <c r="AF2354" s="29"/>
      <c r="AG2354" s="30"/>
      <c r="AH2354" s="29"/>
      <c r="AI2354" s="29"/>
      <c r="AJ2354" s="31"/>
      <c r="AK2354" s="29"/>
      <c r="AL2354" s="30"/>
    </row>
    <row r="2355" spans="1:38">
      <c r="A2355" s="32">
        <v>42168</v>
      </c>
      <c r="B2355" s="9">
        <v>25</v>
      </c>
      <c r="C2355" s="33">
        <v>232.99016069999999</v>
      </c>
      <c r="D2355" s="34">
        <f t="shared" si="229"/>
        <v>340664.76085644407</v>
      </c>
      <c r="E2355" s="34">
        <v>47589591153.625</v>
      </c>
      <c r="F2355" s="3">
        <f>VLOOKUP(A2355,ERCOT_345kv_West_ATC!A:B,2)</f>
        <v>28.85</v>
      </c>
      <c r="G2355" s="3">
        <f>VLOOKUP(A2355,ERCOT_345kv_West_ATC!G:H,2)</f>
        <v>3.1659999999999999</v>
      </c>
      <c r="I2355" s="5">
        <f t="shared" si="230"/>
        <v>6</v>
      </c>
      <c r="J2355" s="4">
        <f t="shared" si="231"/>
        <v>144</v>
      </c>
      <c r="K2355" s="4">
        <f t="shared" si="227"/>
        <v>3600</v>
      </c>
      <c r="L2355" s="6">
        <f t="shared" si="228"/>
        <v>838764.57851999998</v>
      </c>
      <c r="N2355" s="22">
        <f t="shared" si="232"/>
        <v>2.4621407169068914</v>
      </c>
      <c r="O2355" s="14">
        <f t="shared" si="233"/>
        <v>1056757.3795861551</v>
      </c>
      <c r="Q2355" s="22"/>
      <c r="V2355" s="16"/>
      <c r="W2355" s="16"/>
      <c r="X2355" s="16"/>
      <c r="Z2355" s="15"/>
      <c r="AA2355" s="16"/>
      <c r="AB2355" s="3"/>
      <c r="AC2355" s="69"/>
      <c r="AD2355" s="3"/>
      <c r="AF2355" s="29"/>
      <c r="AG2355" s="30"/>
      <c r="AH2355" s="29"/>
      <c r="AI2355" s="29"/>
      <c r="AJ2355" s="31"/>
      <c r="AK2355" s="29"/>
      <c r="AL2355" s="30"/>
    </row>
    <row r="2356" spans="1:38">
      <c r="A2356" s="32">
        <v>42169</v>
      </c>
      <c r="B2356" s="9">
        <v>25</v>
      </c>
      <c r="C2356" s="33">
        <v>232.2732608</v>
      </c>
      <c r="D2356" s="34">
        <f t="shared" si="229"/>
        <v>355717.38490731799</v>
      </c>
      <c r="E2356" s="34">
        <v>49692386354.893799</v>
      </c>
      <c r="F2356" s="3">
        <f>VLOOKUP(A2356,ERCOT_345kv_West_ATC!A:B,2)</f>
        <v>28.85</v>
      </c>
      <c r="G2356" s="3">
        <f>VLOOKUP(A2356,ERCOT_345kv_West_ATC!G:H,2)</f>
        <v>3.1659999999999999</v>
      </c>
      <c r="I2356" s="5">
        <f t="shared" si="230"/>
        <v>6</v>
      </c>
      <c r="J2356" s="4">
        <f t="shared" si="231"/>
        <v>144</v>
      </c>
      <c r="K2356" s="4">
        <f t="shared" si="227"/>
        <v>3600</v>
      </c>
      <c r="L2356" s="6">
        <f t="shared" si="228"/>
        <v>836183.73887999996</v>
      </c>
      <c r="N2356" s="22">
        <f t="shared" si="232"/>
        <v>2.350696857556926</v>
      </c>
      <c r="O2356" s="14">
        <f t="shared" si="233"/>
        <v>1012039.3752860796</v>
      </c>
      <c r="Q2356" s="22"/>
      <c r="V2356" s="16"/>
      <c r="W2356" s="16"/>
      <c r="X2356" s="16"/>
      <c r="Z2356" s="15"/>
      <c r="AA2356" s="16"/>
      <c r="AB2356" s="3"/>
      <c r="AC2356" s="69"/>
      <c r="AD2356" s="3"/>
      <c r="AF2356" s="29"/>
      <c r="AG2356" s="30"/>
      <c r="AH2356" s="29"/>
      <c r="AI2356" s="29"/>
      <c r="AJ2356" s="31"/>
      <c r="AK2356" s="29"/>
      <c r="AL2356" s="30"/>
    </row>
    <row r="2357" spans="1:38">
      <c r="A2357" s="32">
        <v>42170</v>
      </c>
      <c r="B2357" s="9">
        <v>25</v>
      </c>
      <c r="C2357" s="33">
        <v>236.5940075</v>
      </c>
      <c r="D2357" s="34">
        <f t="shared" si="229"/>
        <v>355717.38490731799</v>
      </c>
      <c r="E2357" s="34">
        <v>49692386354.893799</v>
      </c>
      <c r="F2357" s="3">
        <f>VLOOKUP(A2357,ERCOT_345kv_West_ATC!A:B,2)</f>
        <v>28.7</v>
      </c>
      <c r="G2357" s="3">
        <f>VLOOKUP(A2357,ERCOT_345kv_West_ATC!G:H,2)</f>
        <v>3.2360000000000002</v>
      </c>
      <c r="I2357" s="5">
        <f t="shared" si="230"/>
        <v>6</v>
      </c>
      <c r="J2357" s="4">
        <f t="shared" si="231"/>
        <v>144</v>
      </c>
      <c r="K2357" s="4">
        <f t="shared" si="227"/>
        <v>3600</v>
      </c>
      <c r="L2357" s="6">
        <f t="shared" si="228"/>
        <v>851738.42700000003</v>
      </c>
      <c r="N2357" s="22">
        <f t="shared" si="232"/>
        <v>2.3944245154673003</v>
      </c>
      <c r="O2357" s="14">
        <f t="shared" si="233"/>
        <v>1012039.3752860796</v>
      </c>
      <c r="Q2357" s="22"/>
      <c r="V2357" s="16"/>
      <c r="W2357" s="16"/>
      <c r="X2357" s="16"/>
      <c r="Z2357" s="15"/>
      <c r="AA2357" s="16"/>
      <c r="AB2357" s="3"/>
      <c r="AC2357" s="69"/>
      <c r="AD2357" s="3"/>
      <c r="AF2357" s="29"/>
      <c r="AG2357" s="30"/>
      <c r="AH2357" s="29"/>
      <c r="AI2357" s="29"/>
      <c r="AJ2357" s="31"/>
      <c r="AK2357" s="29"/>
      <c r="AL2357" s="30"/>
    </row>
    <row r="2358" spans="1:38">
      <c r="A2358" s="32">
        <v>42171</v>
      </c>
      <c r="B2358" s="9">
        <v>25</v>
      </c>
      <c r="C2358" s="33">
        <v>250.8844311</v>
      </c>
      <c r="D2358" s="34">
        <f t="shared" si="229"/>
        <v>355717.38490731799</v>
      </c>
      <c r="E2358" s="34">
        <v>49692386354.893799</v>
      </c>
      <c r="F2358" s="3">
        <f>VLOOKUP(A2358,ERCOT_345kv_West_ATC!A:B,2)</f>
        <v>29.1</v>
      </c>
      <c r="G2358" s="3">
        <f>VLOOKUP(A2358,ERCOT_345kv_West_ATC!G:H,2)</f>
        <v>3.2309999999999999</v>
      </c>
      <c r="I2358" s="5">
        <f t="shared" si="230"/>
        <v>6</v>
      </c>
      <c r="J2358" s="4">
        <f t="shared" si="231"/>
        <v>144</v>
      </c>
      <c r="K2358" s="4">
        <f t="shared" si="227"/>
        <v>3600</v>
      </c>
      <c r="L2358" s="6">
        <f t="shared" si="228"/>
        <v>903183.95195999998</v>
      </c>
      <c r="N2358" s="22">
        <f t="shared" si="232"/>
        <v>2.5390492291944744</v>
      </c>
      <c r="O2358" s="14">
        <f t="shared" si="233"/>
        <v>1012039.3752860796</v>
      </c>
      <c r="Q2358" s="22"/>
      <c r="V2358" s="16"/>
      <c r="W2358" s="16"/>
      <c r="X2358" s="16"/>
      <c r="Z2358" s="15"/>
      <c r="AA2358" s="16"/>
      <c r="AB2358" s="3"/>
      <c r="AC2358" s="69"/>
      <c r="AD2358" s="3"/>
      <c r="AF2358" s="29"/>
      <c r="AG2358" s="30"/>
      <c r="AH2358" s="29"/>
      <c r="AI2358" s="29"/>
      <c r="AJ2358" s="31"/>
      <c r="AK2358" s="29"/>
      <c r="AL2358" s="30"/>
    </row>
    <row r="2359" spans="1:38">
      <c r="A2359" s="32">
        <v>42172</v>
      </c>
      <c r="B2359" s="9">
        <v>25</v>
      </c>
      <c r="C2359" s="33">
        <v>248.91023820000001</v>
      </c>
      <c r="D2359" s="34">
        <f t="shared" si="229"/>
        <v>355717.38490731799</v>
      </c>
      <c r="E2359" s="34">
        <v>49692386354.893799</v>
      </c>
      <c r="F2359" s="3">
        <f>VLOOKUP(A2359,ERCOT_345kv_West_ATC!A:B,2)</f>
        <v>28.95</v>
      </c>
      <c r="G2359" s="3">
        <f>VLOOKUP(A2359,ERCOT_345kv_West_ATC!G:H,2)</f>
        <v>3.2069999999999999</v>
      </c>
      <c r="I2359" s="5">
        <f t="shared" si="230"/>
        <v>6</v>
      </c>
      <c r="J2359" s="4">
        <f t="shared" si="231"/>
        <v>144</v>
      </c>
      <c r="K2359" s="4">
        <f t="shared" si="227"/>
        <v>3600</v>
      </c>
      <c r="L2359" s="6">
        <f t="shared" si="228"/>
        <v>896076.85752000008</v>
      </c>
      <c r="N2359" s="22">
        <f t="shared" si="232"/>
        <v>2.519069619702373</v>
      </c>
      <c r="O2359" s="14">
        <f t="shared" si="233"/>
        <v>1012039.3752860796</v>
      </c>
      <c r="Q2359" s="22"/>
      <c r="V2359" s="16"/>
      <c r="W2359" s="16"/>
      <c r="X2359" s="16"/>
      <c r="Z2359" s="15"/>
      <c r="AA2359" s="16"/>
      <c r="AB2359" s="3"/>
      <c r="AC2359" s="69"/>
      <c r="AD2359" s="3"/>
      <c r="AF2359" s="29"/>
      <c r="AG2359" s="30"/>
      <c r="AH2359" s="29"/>
      <c r="AI2359" s="29"/>
      <c r="AJ2359" s="31"/>
      <c r="AK2359" s="29"/>
      <c r="AL2359" s="30"/>
    </row>
    <row r="2360" spans="1:38">
      <c r="A2360" s="32">
        <v>42173</v>
      </c>
      <c r="B2360" s="9">
        <v>25</v>
      </c>
      <c r="C2360" s="33">
        <v>248.95362299999999</v>
      </c>
      <c r="D2360" s="34">
        <f t="shared" si="229"/>
        <v>355717.38490731799</v>
      </c>
      <c r="E2360" s="34">
        <v>49692386354.893799</v>
      </c>
      <c r="F2360" s="3">
        <f>VLOOKUP(A2360,ERCOT_345kv_West_ATC!A:B,2)</f>
        <v>28.75</v>
      </c>
      <c r="G2360" s="3">
        <f>VLOOKUP(A2360,ERCOT_345kv_West_ATC!G:H,2)</f>
        <v>3.17</v>
      </c>
      <c r="I2360" s="5">
        <f t="shared" si="230"/>
        <v>6</v>
      </c>
      <c r="J2360" s="4">
        <f t="shared" si="231"/>
        <v>144</v>
      </c>
      <c r="K2360" s="4">
        <f t="shared" si="227"/>
        <v>3600</v>
      </c>
      <c r="L2360" s="6">
        <f t="shared" si="228"/>
        <v>896233.04279999994</v>
      </c>
      <c r="N2360" s="22">
        <f t="shared" si="232"/>
        <v>2.5195086909612616</v>
      </c>
      <c r="O2360" s="14">
        <f t="shared" si="233"/>
        <v>1012039.3752860796</v>
      </c>
      <c r="Q2360" s="22"/>
      <c r="V2360" s="16"/>
      <c r="W2360" s="16"/>
      <c r="X2360" s="16"/>
      <c r="Z2360" s="15"/>
      <c r="AA2360" s="16"/>
      <c r="AB2360" s="3"/>
      <c r="AC2360" s="69"/>
      <c r="AD2360" s="3"/>
      <c r="AF2360" s="29"/>
      <c r="AG2360" s="30"/>
      <c r="AH2360" s="29"/>
      <c r="AI2360" s="29"/>
      <c r="AJ2360" s="31"/>
      <c r="AK2360" s="29"/>
      <c r="AL2360" s="30"/>
    </row>
    <row r="2361" spans="1:38">
      <c r="A2361" s="32">
        <v>42174</v>
      </c>
      <c r="B2361" s="9">
        <v>25</v>
      </c>
      <c r="C2361" s="33">
        <v>244.4347549</v>
      </c>
      <c r="D2361" s="34">
        <f t="shared" si="229"/>
        <v>355717.38490731799</v>
      </c>
      <c r="E2361" s="34">
        <v>49692386354.893799</v>
      </c>
      <c r="F2361" s="3">
        <f>VLOOKUP(A2361,ERCOT_345kv_West_ATC!A:B,2)</f>
        <v>28.55</v>
      </c>
      <c r="G2361" s="3">
        <f>VLOOKUP(A2361,ERCOT_345kv_West_ATC!G:H,2)</f>
        <v>3.1880000000000002</v>
      </c>
      <c r="I2361" s="5">
        <f t="shared" si="230"/>
        <v>6</v>
      </c>
      <c r="J2361" s="4">
        <f t="shared" si="231"/>
        <v>144</v>
      </c>
      <c r="K2361" s="4">
        <f t="shared" si="227"/>
        <v>3600</v>
      </c>
      <c r="L2361" s="6">
        <f t="shared" si="228"/>
        <v>879965.11763999995</v>
      </c>
      <c r="N2361" s="22">
        <f t="shared" si="232"/>
        <v>2.4737759664720196</v>
      </c>
      <c r="O2361" s="14">
        <f t="shared" si="233"/>
        <v>1012039.3752860796</v>
      </c>
      <c r="Q2361" s="22"/>
      <c r="V2361" s="16"/>
      <c r="W2361" s="16"/>
      <c r="X2361" s="16"/>
      <c r="Z2361" s="15"/>
      <c r="AA2361" s="16"/>
      <c r="AB2361" s="3"/>
      <c r="AC2361" s="69"/>
      <c r="AD2361" s="3"/>
      <c r="AF2361" s="29"/>
      <c r="AG2361" s="30"/>
      <c r="AH2361" s="29"/>
      <c r="AI2361" s="29"/>
      <c r="AJ2361" s="31"/>
      <c r="AK2361" s="29"/>
      <c r="AL2361" s="30"/>
    </row>
    <row r="2362" spans="1:38">
      <c r="A2362" s="32">
        <v>42175</v>
      </c>
      <c r="B2362" s="9">
        <v>25</v>
      </c>
      <c r="C2362" s="33">
        <v>246.0359478</v>
      </c>
      <c r="D2362" s="34">
        <f t="shared" si="229"/>
        <v>355717.38490731799</v>
      </c>
      <c r="E2362" s="34">
        <v>49692386354.893799</v>
      </c>
      <c r="F2362" s="3">
        <f>VLOOKUP(A2362,ERCOT_345kv_West_ATC!A:B,2)</f>
        <v>28.55</v>
      </c>
      <c r="G2362" s="3">
        <f>VLOOKUP(A2362,ERCOT_345kv_West_ATC!G:H,2)</f>
        <v>3.1880000000000002</v>
      </c>
      <c r="I2362" s="5">
        <f t="shared" si="230"/>
        <v>6</v>
      </c>
      <c r="J2362" s="4">
        <f t="shared" si="231"/>
        <v>144</v>
      </c>
      <c r="K2362" s="4">
        <f t="shared" ref="K2362:K2425" si="234">J2362*B2362</f>
        <v>3600</v>
      </c>
      <c r="L2362" s="6">
        <f t="shared" ref="L2362:L2425" si="235">K2362*C2362</f>
        <v>885729.41208000004</v>
      </c>
      <c r="N2362" s="22">
        <f t="shared" si="232"/>
        <v>2.4899806690943049</v>
      </c>
      <c r="O2362" s="14">
        <f t="shared" si="233"/>
        <v>1012039.3752860796</v>
      </c>
      <c r="Q2362" s="22"/>
      <c r="V2362" s="16"/>
      <c r="W2362" s="16"/>
      <c r="X2362" s="16"/>
      <c r="Z2362" s="15"/>
      <c r="AA2362" s="16"/>
      <c r="AB2362" s="3"/>
      <c r="AC2362" s="69"/>
      <c r="AD2362" s="3"/>
      <c r="AF2362" s="29"/>
      <c r="AG2362" s="30"/>
      <c r="AH2362" s="29"/>
      <c r="AI2362" s="29"/>
      <c r="AJ2362" s="31"/>
      <c r="AK2362" s="29"/>
      <c r="AL2362" s="30"/>
    </row>
    <row r="2363" spans="1:38">
      <c r="A2363" s="32">
        <v>42176</v>
      </c>
      <c r="B2363" s="9">
        <v>25</v>
      </c>
      <c r="C2363" s="33">
        <v>244.22646030000001</v>
      </c>
      <c r="D2363" s="34">
        <f t="shared" si="229"/>
        <v>355717.38490731799</v>
      </c>
      <c r="E2363" s="34">
        <v>49692386354.893799</v>
      </c>
      <c r="F2363" s="3">
        <f>VLOOKUP(A2363,ERCOT_345kv_West_ATC!A:B,2)</f>
        <v>28.55</v>
      </c>
      <c r="G2363" s="3">
        <f>VLOOKUP(A2363,ERCOT_345kv_West_ATC!G:H,2)</f>
        <v>3.1880000000000002</v>
      </c>
      <c r="I2363" s="5">
        <f t="shared" si="230"/>
        <v>6</v>
      </c>
      <c r="J2363" s="4">
        <f t="shared" si="231"/>
        <v>144</v>
      </c>
      <c r="K2363" s="4">
        <f t="shared" si="234"/>
        <v>3600</v>
      </c>
      <c r="L2363" s="6">
        <f t="shared" si="235"/>
        <v>879215.25708000001</v>
      </c>
      <c r="N2363" s="22">
        <f t="shared" si="232"/>
        <v>2.4716679431034252</v>
      </c>
      <c r="O2363" s="14">
        <f t="shared" si="233"/>
        <v>1012039.3752860796</v>
      </c>
      <c r="Q2363" s="22"/>
      <c r="V2363" s="16"/>
      <c r="W2363" s="16"/>
      <c r="X2363" s="16"/>
      <c r="Z2363" s="15"/>
      <c r="AA2363" s="16"/>
      <c r="AB2363" s="3"/>
      <c r="AC2363" s="69"/>
      <c r="AD2363" s="3"/>
      <c r="AF2363" s="29"/>
      <c r="AG2363" s="30"/>
      <c r="AH2363" s="29"/>
      <c r="AI2363" s="29"/>
      <c r="AJ2363" s="31"/>
      <c r="AK2363" s="29"/>
      <c r="AL2363" s="30"/>
    </row>
    <row r="2364" spans="1:38">
      <c r="A2364" s="32">
        <v>42177</v>
      </c>
      <c r="B2364" s="9">
        <v>25</v>
      </c>
      <c r="C2364" s="33">
        <v>246.97797180000001</v>
      </c>
      <c r="D2364" s="34">
        <f t="shared" si="229"/>
        <v>355717.38490731799</v>
      </c>
      <c r="E2364" s="34">
        <v>49692386354.893799</v>
      </c>
      <c r="F2364" s="3">
        <f>VLOOKUP(A2364,ERCOT_345kv_West_ATC!A:B,2)</f>
        <v>28.95</v>
      </c>
      <c r="G2364" s="3">
        <f>VLOOKUP(A2364,ERCOT_345kv_West_ATC!G:H,2)</f>
        <v>3.149</v>
      </c>
      <c r="I2364" s="5">
        <f t="shared" si="230"/>
        <v>6</v>
      </c>
      <c r="J2364" s="4">
        <f t="shared" si="231"/>
        <v>144</v>
      </c>
      <c r="K2364" s="4">
        <f t="shared" si="234"/>
        <v>3600</v>
      </c>
      <c r="L2364" s="6">
        <f t="shared" si="235"/>
        <v>889120.69848000002</v>
      </c>
      <c r="N2364" s="22">
        <f t="shared" si="232"/>
        <v>2.4995143228989498</v>
      </c>
      <c r="O2364" s="14">
        <f t="shared" si="233"/>
        <v>1012039.3752860796</v>
      </c>
      <c r="Q2364" s="22"/>
      <c r="V2364" s="16"/>
      <c r="W2364" s="16"/>
      <c r="X2364" s="16"/>
      <c r="Z2364" s="15"/>
      <c r="AA2364" s="16"/>
      <c r="AB2364" s="3"/>
      <c r="AC2364" s="69"/>
      <c r="AD2364" s="3"/>
      <c r="AF2364" s="29"/>
      <c r="AG2364" s="30"/>
      <c r="AH2364" s="29"/>
      <c r="AI2364" s="29"/>
      <c r="AJ2364" s="31"/>
      <c r="AK2364" s="29"/>
      <c r="AL2364" s="30"/>
    </row>
    <row r="2365" spans="1:38">
      <c r="A2365" s="32">
        <v>42178</v>
      </c>
      <c r="B2365" s="9">
        <v>25</v>
      </c>
      <c r="C2365" s="33">
        <v>244.36086829999999</v>
      </c>
      <c r="D2365" s="34">
        <f t="shared" si="229"/>
        <v>355717.38490731799</v>
      </c>
      <c r="E2365" s="34">
        <v>49692386354.893799</v>
      </c>
      <c r="F2365" s="3">
        <f>VLOOKUP(A2365,ERCOT_345kv_West_ATC!A:B,2)</f>
        <v>28.6</v>
      </c>
      <c r="G2365" s="3">
        <f>VLOOKUP(A2365,ERCOT_345kv_West_ATC!G:H,2)</f>
        <v>3.1629999999999998</v>
      </c>
      <c r="I2365" s="5">
        <f t="shared" si="230"/>
        <v>6</v>
      </c>
      <c r="J2365" s="4">
        <f t="shared" si="231"/>
        <v>144</v>
      </c>
      <c r="K2365" s="4">
        <f t="shared" si="234"/>
        <v>3600</v>
      </c>
      <c r="L2365" s="6">
        <f t="shared" si="235"/>
        <v>879699.12587999995</v>
      </c>
      <c r="N2365" s="22">
        <f t="shared" si="232"/>
        <v>2.4730282049869596</v>
      </c>
      <c r="O2365" s="14">
        <f t="shared" si="233"/>
        <v>1012039.3752860796</v>
      </c>
      <c r="Q2365" s="22"/>
      <c r="V2365" s="16"/>
      <c r="W2365" s="16"/>
      <c r="X2365" s="16"/>
      <c r="Z2365" s="15"/>
      <c r="AA2365" s="16"/>
      <c r="AB2365" s="3"/>
      <c r="AC2365" s="69"/>
      <c r="AD2365" s="3"/>
      <c r="AF2365" s="29"/>
      <c r="AG2365" s="30"/>
      <c r="AH2365" s="29"/>
      <c r="AI2365" s="29"/>
      <c r="AJ2365" s="31"/>
      <c r="AK2365" s="29"/>
      <c r="AL2365" s="30"/>
    </row>
    <row r="2366" spans="1:38">
      <c r="A2366" s="32">
        <v>42179</v>
      </c>
      <c r="B2366" s="9">
        <v>25</v>
      </c>
      <c r="C2366" s="33">
        <v>240.18963239999999</v>
      </c>
      <c r="D2366" s="34">
        <f t="shared" si="229"/>
        <v>355717.38490731799</v>
      </c>
      <c r="E2366" s="34">
        <v>49692386354.893799</v>
      </c>
      <c r="F2366" s="3">
        <f>VLOOKUP(A2366,ERCOT_345kv_West_ATC!A:B,2)</f>
        <v>28.65</v>
      </c>
      <c r="G2366" s="3">
        <f>VLOOKUP(A2366,ERCOT_345kv_West_ATC!G:H,2)</f>
        <v>3.1859999999999999</v>
      </c>
      <c r="I2366" s="5">
        <f t="shared" si="230"/>
        <v>6</v>
      </c>
      <c r="J2366" s="4">
        <f t="shared" si="231"/>
        <v>144</v>
      </c>
      <c r="K2366" s="4">
        <f t="shared" si="234"/>
        <v>3600</v>
      </c>
      <c r="L2366" s="6">
        <f t="shared" si="235"/>
        <v>864682.67663999996</v>
      </c>
      <c r="N2366" s="22">
        <f t="shared" si="232"/>
        <v>2.4308136552428907</v>
      </c>
      <c r="O2366" s="14">
        <f t="shared" si="233"/>
        <v>1012039.3752860796</v>
      </c>
      <c r="Q2366" s="22"/>
      <c r="V2366" s="16"/>
      <c r="W2366" s="16"/>
      <c r="X2366" s="16"/>
      <c r="Z2366" s="15"/>
      <c r="AA2366" s="16"/>
      <c r="AB2366" s="3"/>
      <c r="AC2366" s="69"/>
      <c r="AD2366" s="3"/>
      <c r="AF2366" s="29"/>
      <c r="AG2366" s="30"/>
      <c r="AH2366" s="29"/>
      <c r="AI2366" s="29"/>
      <c r="AJ2366" s="31"/>
      <c r="AK2366" s="29"/>
      <c r="AL2366" s="30"/>
    </row>
    <row r="2367" spans="1:38">
      <c r="A2367" s="32">
        <v>42180</v>
      </c>
      <c r="B2367" s="9">
        <v>25</v>
      </c>
      <c r="C2367" s="33">
        <v>242.46574899999999</v>
      </c>
      <c r="D2367" s="34">
        <f t="shared" si="229"/>
        <v>355717.38490731799</v>
      </c>
      <c r="E2367" s="34">
        <v>49692386354.893799</v>
      </c>
      <c r="F2367" s="3">
        <f>VLOOKUP(A2367,ERCOT_345kv_West_ATC!A:B,2)</f>
        <v>28.95</v>
      </c>
      <c r="G2367" s="3">
        <f>VLOOKUP(A2367,ERCOT_345kv_West_ATC!G:H,2)</f>
        <v>3.2160000000000002</v>
      </c>
      <c r="I2367" s="5">
        <f t="shared" si="230"/>
        <v>6</v>
      </c>
      <c r="J2367" s="4">
        <f t="shared" si="231"/>
        <v>144</v>
      </c>
      <c r="K2367" s="4">
        <f t="shared" si="234"/>
        <v>3600</v>
      </c>
      <c r="L2367" s="6">
        <f t="shared" si="235"/>
        <v>872876.69640000002</v>
      </c>
      <c r="N2367" s="22">
        <f t="shared" si="232"/>
        <v>2.4538488514623138</v>
      </c>
      <c r="O2367" s="14">
        <f t="shared" si="233"/>
        <v>1012039.3752860796</v>
      </c>
      <c r="Q2367" s="22"/>
      <c r="V2367" s="16"/>
      <c r="W2367" s="16"/>
      <c r="X2367" s="16"/>
      <c r="Z2367" s="15"/>
      <c r="AA2367" s="16"/>
      <c r="AB2367" s="3"/>
      <c r="AC2367" s="69"/>
      <c r="AD2367" s="3"/>
      <c r="AF2367" s="29"/>
      <c r="AG2367" s="30"/>
      <c r="AH2367" s="29"/>
      <c r="AI2367" s="29"/>
      <c r="AJ2367" s="31"/>
      <c r="AK2367" s="29"/>
      <c r="AL2367" s="30"/>
    </row>
    <row r="2368" spans="1:38">
      <c r="A2368" s="32">
        <v>42181</v>
      </c>
      <c r="B2368" s="9">
        <v>25</v>
      </c>
      <c r="C2368" s="33">
        <v>242.9475698</v>
      </c>
      <c r="D2368" s="34">
        <f t="shared" si="229"/>
        <v>355717.38490731799</v>
      </c>
      <c r="E2368" s="34">
        <v>49692386354.893799</v>
      </c>
      <c r="F2368" s="3">
        <f>VLOOKUP(A2368,ERCOT_345kv_West_ATC!A:B,2)</f>
        <v>28.85</v>
      </c>
      <c r="G2368" s="3">
        <f>VLOOKUP(A2368,ERCOT_345kv_West_ATC!G:H,2)</f>
        <v>3.1659999999999999</v>
      </c>
      <c r="I2368" s="5">
        <f t="shared" si="230"/>
        <v>6</v>
      </c>
      <c r="J2368" s="4">
        <f t="shared" si="231"/>
        <v>144</v>
      </c>
      <c r="K2368" s="4">
        <f t="shared" si="234"/>
        <v>3600</v>
      </c>
      <c r="L2368" s="6">
        <f t="shared" si="235"/>
        <v>874611.25127999997</v>
      </c>
      <c r="N2368" s="22">
        <f t="shared" si="232"/>
        <v>2.4587250676766321</v>
      </c>
      <c r="O2368" s="14">
        <f t="shared" si="233"/>
        <v>1012039.3752860796</v>
      </c>
      <c r="Q2368" s="22"/>
      <c r="V2368" s="16"/>
      <c r="W2368" s="16"/>
      <c r="X2368" s="16"/>
      <c r="Z2368" s="15"/>
      <c r="AA2368" s="16"/>
      <c r="AB2368" s="3"/>
      <c r="AC2368" s="69"/>
      <c r="AD2368" s="3"/>
      <c r="AF2368" s="29"/>
      <c r="AG2368" s="30"/>
      <c r="AH2368" s="29"/>
      <c r="AI2368" s="29"/>
      <c r="AJ2368" s="31"/>
      <c r="AK2368" s="29"/>
      <c r="AL2368" s="30"/>
    </row>
    <row r="2369" spans="1:38">
      <c r="A2369" s="32">
        <v>42182</v>
      </c>
      <c r="B2369" s="9">
        <v>25</v>
      </c>
      <c r="C2369" s="33">
        <v>251.4917471</v>
      </c>
      <c r="D2369" s="34">
        <f t="shared" si="229"/>
        <v>355717.38490731799</v>
      </c>
      <c r="E2369" s="34">
        <v>49692386354.893799</v>
      </c>
      <c r="F2369" s="3">
        <f>VLOOKUP(A2369,ERCOT_345kv_West_ATC!A:B,2)</f>
        <v>28.85</v>
      </c>
      <c r="G2369" s="3">
        <f>VLOOKUP(A2369,ERCOT_345kv_West_ATC!G:H,2)</f>
        <v>3.1659999999999999</v>
      </c>
      <c r="I2369" s="5">
        <f t="shared" si="230"/>
        <v>6</v>
      </c>
      <c r="J2369" s="4">
        <f t="shared" si="231"/>
        <v>144</v>
      </c>
      <c r="K2369" s="4">
        <f t="shared" si="234"/>
        <v>3600</v>
      </c>
      <c r="L2369" s="6">
        <f t="shared" si="235"/>
        <v>905370.28955999995</v>
      </c>
      <c r="N2369" s="22">
        <f t="shared" si="232"/>
        <v>2.5451955062468867</v>
      </c>
      <c r="O2369" s="14">
        <f t="shared" si="233"/>
        <v>1012039.3752860796</v>
      </c>
      <c r="Q2369" s="22"/>
      <c r="V2369" s="16"/>
      <c r="W2369" s="16"/>
      <c r="X2369" s="16"/>
      <c r="Z2369" s="15"/>
      <c r="AA2369" s="16"/>
      <c r="AB2369" s="3"/>
      <c r="AC2369" s="69"/>
      <c r="AD2369" s="3"/>
      <c r="AF2369" s="29"/>
      <c r="AG2369" s="30"/>
      <c r="AH2369" s="29"/>
      <c r="AI2369" s="29"/>
      <c r="AJ2369" s="31"/>
      <c r="AK2369" s="29"/>
      <c r="AL2369" s="30"/>
    </row>
    <row r="2370" spans="1:38">
      <c r="A2370" s="32">
        <v>42183</v>
      </c>
      <c r="B2370" s="9">
        <v>25</v>
      </c>
      <c r="C2370" s="33">
        <v>248.89232749999999</v>
      </c>
      <c r="D2370" s="34">
        <f t="shared" si="229"/>
        <v>353638.79357663117</v>
      </c>
      <c r="E2370" s="34">
        <v>49402014931.227402</v>
      </c>
      <c r="F2370" s="3">
        <f>VLOOKUP(A2370,ERCOT_345kv_West_ATC!A:B,2)</f>
        <v>28.85</v>
      </c>
      <c r="G2370" s="3">
        <f>VLOOKUP(A2370,ERCOT_345kv_West_ATC!G:H,2)</f>
        <v>3.1659999999999999</v>
      </c>
      <c r="I2370" s="5">
        <f t="shared" si="230"/>
        <v>6</v>
      </c>
      <c r="J2370" s="4">
        <f t="shared" si="231"/>
        <v>144</v>
      </c>
      <c r="K2370" s="4">
        <f t="shared" si="234"/>
        <v>3600</v>
      </c>
      <c r="L2370" s="6">
        <f t="shared" si="235"/>
        <v>896012.37899999996</v>
      </c>
      <c r="N2370" s="22">
        <f t="shared" si="232"/>
        <v>2.5336936876690257</v>
      </c>
      <c r="O2370" s="14">
        <f t="shared" si="233"/>
        <v>1017987.8637154959</v>
      </c>
      <c r="Q2370" s="22"/>
      <c r="V2370" s="16"/>
      <c r="W2370" s="16"/>
      <c r="X2370" s="16"/>
      <c r="Z2370" s="15"/>
      <c r="AA2370" s="16"/>
      <c r="AB2370" s="3"/>
      <c r="AC2370" s="69"/>
      <c r="AD2370" s="3"/>
      <c r="AF2370" s="29"/>
      <c r="AG2370" s="30"/>
      <c r="AH2370" s="29"/>
      <c r="AI2370" s="29"/>
      <c r="AJ2370" s="31"/>
      <c r="AK2370" s="29"/>
      <c r="AL2370" s="30"/>
    </row>
    <row r="2371" spans="1:38">
      <c r="A2371" s="32">
        <v>42184</v>
      </c>
      <c r="B2371" s="9">
        <v>25</v>
      </c>
      <c r="C2371" s="33">
        <v>256.91585700000002</v>
      </c>
      <c r="D2371" s="34">
        <f t="shared" si="229"/>
        <v>353638.79357663117</v>
      </c>
      <c r="E2371" s="34">
        <v>49402014931.227402</v>
      </c>
      <c r="F2371" s="3">
        <f>VLOOKUP(A2371,ERCOT_345kv_West_ATC!A:B,2)</f>
        <v>28.45</v>
      </c>
      <c r="G2371" s="3">
        <f>VLOOKUP(A2371,ERCOT_345kv_West_ATC!G:H,2)</f>
        <v>3.169</v>
      </c>
      <c r="I2371" s="5">
        <f t="shared" si="230"/>
        <v>6</v>
      </c>
      <c r="J2371" s="4">
        <f t="shared" si="231"/>
        <v>144</v>
      </c>
      <c r="K2371" s="4">
        <f t="shared" si="234"/>
        <v>3600</v>
      </c>
      <c r="L2371" s="6">
        <f t="shared" si="235"/>
        <v>924897.08520000009</v>
      </c>
      <c r="N2371" s="22">
        <f t="shared" si="232"/>
        <v>2.6153722442206586</v>
      </c>
      <c r="O2371" s="14">
        <f t="shared" si="233"/>
        <v>1017987.8637154959</v>
      </c>
      <c r="Q2371" s="22"/>
      <c r="V2371" s="16"/>
      <c r="W2371" s="16"/>
      <c r="X2371" s="16"/>
      <c r="Z2371" s="15"/>
      <c r="AA2371" s="16"/>
      <c r="AB2371" s="3"/>
      <c r="AC2371" s="69"/>
      <c r="AD2371" s="3"/>
      <c r="AF2371" s="29"/>
      <c r="AG2371" s="30"/>
      <c r="AH2371" s="29"/>
      <c r="AI2371" s="29"/>
      <c r="AJ2371" s="31"/>
      <c r="AK2371" s="29"/>
      <c r="AL2371" s="30"/>
    </row>
    <row r="2372" spans="1:38">
      <c r="A2372" s="32">
        <v>42185</v>
      </c>
      <c r="B2372" s="9">
        <v>25</v>
      </c>
      <c r="C2372" s="33">
        <v>263.26272269999998</v>
      </c>
      <c r="D2372" s="34">
        <f t="shared" si="229"/>
        <v>353638.79357663117</v>
      </c>
      <c r="E2372" s="34">
        <v>49402014931.227402</v>
      </c>
      <c r="F2372" s="3">
        <f>VLOOKUP(A2372,ERCOT_345kv_West_ATC!A:B,2)</f>
        <v>28.5</v>
      </c>
      <c r="G2372" s="3">
        <f>VLOOKUP(A2372,ERCOT_345kv_West_ATC!G:H,2)</f>
        <v>3.1739999999999999</v>
      </c>
      <c r="I2372" s="5">
        <f t="shared" si="230"/>
        <v>6</v>
      </c>
      <c r="J2372" s="4">
        <f t="shared" si="231"/>
        <v>144</v>
      </c>
      <c r="K2372" s="4">
        <f t="shared" si="234"/>
        <v>3600</v>
      </c>
      <c r="L2372" s="6">
        <f t="shared" si="235"/>
        <v>947745.80171999999</v>
      </c>
      <c r="N2372" s="22">
        <f t="shared" si="232"/>
        <v>2.67998256677298</v>
      </c>
      <c r="O2372" s="14">
        <f t="shared" si="233"/>
        <v>1017987.8637154959</v>
      </c>
      <c r="Q2372" s="22"/>
      <c r="V2372" s="16"/>
      <c r="W2372" s="16"/>
      <c r="X2372" s="16"/>
      <c r="Z2372" s="15"/>
      <c r="AA2372" s="16"/>
      <c r="AB2372" s="3"/>
      <c r="AC2372" s="69"/>
      <c r="AD2372" s="3"/>
      <c r="AF2372" s="29"/>
      <c r="AG2372" s="30"/>
      <c r="AH2372" s="29"/>
      <c r="AI2372" s="29"/>
      <c r="AJ2372" s="31"/>
      <c r="AK2372" s="29"/>
      <c r="AL2372" s="30"/>
    </row>
    <row r="2373" spans="1:38">
      <c r="A2373" s="32">
        <v>42186</v>
      </c>
      <c r="B2373" s="9">
        <v>25</v>
      </c>
      <c r="C2373" s="33">
        <v>258.33938010000003</v>
      </c>
      <c r="D2373" s="34">
        <f t="shared" si="229"/>
        <v>353638.79357663117</v>
      </c>
      <c r="E2373" s="34">
        <v>49402014931.227402</v>
      </c>
      <c r="F2373" s="3">
        <f>VLOOKUP(A2373,ERCOT_345kv_West_ATC!A:B,2)</f>
        <v>28.5</v>
      </c>
      <c r="G2373" s="3">
        <f>VLOOKUP(A2373,ERCOT_345kv_West_ATC!G:H,2)</f>
        <v>3.1659999999999999</v>
      </c>
      <c r="I2373" s="5">
        <f t="shared" si="230"/>
        <v>6</v>
      </c>
      <c r="J2373" s="4">
        <f t="shared" si="231"/>
        <v>144</v>
      </c>
      <c r="K2373" s="4">
        <f t="shared" si="234"/>
        <v>3600</v>
      </c>
      <c r="L2373" s="6">
        <f t="shared" si="235"/>
        <v>930021.7683600001</v>
      </c>
      <c r="N2373" s="22">
        <f t="shared" si="232"/>
        <v>2.6298635366158454</v>
      </c>
      <c r="O2373" s="14">
        <f t="shared" si="233"/>
        <v>1017987.8637154959</v>
      </c>
      <c r="Q2373" s="22"/>
      <c r="V2373" s="16"/>
      <c r="W2373" s="16"/>
      <c r="X2373" s="16"/>
      <c r="Z2373" s="15"/>
      <c r="AA2373" s="16"/>
      <c r="AB2373" s="3"/>
      <c r="AC2373" s="69"/>
      <c r="AD2373" s="3"/>
      <c r="AF2373" s="29"/>
      <c r="AG2373" s="30"/>
      <c r="AH2373" s="29"/>
      <c r="AI2373" s="29"/>
      <c r="AJ2373" s="31"/>
      <c r="AK2373" s="29"/>
      <c r="AL2373" s="30"/>
    </row>
    <row r="2374" spans="1:38">
      <c r="A2374" s="32">
        <v>42187</v>
      </c>
      <c r="B2374" s="9">
        <v>25</v>
      </c>
      <c r="C2374" s="33">
        <v>254.739757</v>
      </c>
      <c r="D2374" s="34">
        <f t="shared" si="229"/>
        <v>353638.79357663117</v>
      </c>
      <c r="E2374" s="34">
        <v>49402014931.227402</v>
      </c>
      <c r="F2374" s="3">
        <f>VLOOKUP(A2374,ERCOT_345kv_West_ATC!A:B,2)</f>
        <v>28.4</v>
      </c>
      <c r="G2374" s="3">
        <f>VLOOKUP(A2374,ERCOT_345kv_West_ATC!G:H,2)</f>
        <v>3.1880000000000002</v>
      </c>
      <c r="I2374" s="5">
        <f t="shared" si="230"/>
        <v>6</v>
      </c>
      <c r="J2374" s="4">
        <f t="shared" si="231"/>
        <v>144</v>
      </c>
      <c r="K2374" s="4">
        <f t="shared" si="234"/>
        <v>3600</v>
      </c>
      <c r="L2374" s="6">
        <f t="shared" si="235"/>
        <v>917063.12520000001</v>
      </c>
      <c r="N2374" s="22">
        <f t="shared" si="232"/>
        <v>2.5932198103183453</v>
      </c>
      <c r="O2374" s="14">
        <f t="shared" si="233"/>
        <v>1017987.8637154959</v>
      </c>
      <c r="Q2374" s="22"/>
      <c r="V2374" s="16"/>
      <c r="W2374" s="16"/>
      <c r="X2374" s="16"/>
      <c r="Z2374" s="15"/>
      <c r="AA2374" s="16"/>
      <c r="AB2374" s="3"/>
      <c r="AC2374" s="69"/>
      <c r="AD2374" s="3"/>
      <c r="AF2374" s="29"/>
      <c r="AG2374" s="30"/>
      <c r="AH2374" s="29"/>
      <c r="AI2374" s="29"/>
      <c r="AJ2374" s="31"/>
      <c r="AK2374" s="29"/>
      <c r="AL2374" s="30"/>
    </row>
    <row r="2375" spans="1:38">
      <c r="A2375" s="32">
        <v>42188</v>
      </c>
      <c r="B2375" s="9">
        <v>25</v>
      </c>
      <c r="C2375" s="33">
        <v>256.28852060000003</v>
      </c>
      <c r="D2375" s="34">
        <f t="shared" si="229"/>
        <v>353638.79357663117</v>
      </c>
      <c r="E2375" s="34">
        <v>49402014931.227402</v>
      </c>
      <c r="F2375" s="3">
        <f>VLOOKUP(A2375,ERCOT_345kv_West_ATC!A:B,2)</f>
        <v>28.25</v>
      </c>
      <c r="G2375" s="3">
        <f>VLOOKUP(A2375,ERCOT_345kv_West_ATC!G:H,2)</f>
        <v>3.1419999999999999</v>
      </c>
      <c r="I2375" s="5">
        <f t="shared" si="230"/>
        <v>6</v>
      </c>
      <c r="J2375" s="4">
        <f t="shared" si="231"/>
        <v>144</v>
      </c>
      <c r="K2375" s="4">
        <f t="shared" si="234"/>
        <v>3600</v>
      </c>
      <c r="L2375" s="6">
        <f t="shared" si="235"/>
        <v>922638.67416000005</v>
      </c>
      <c r="N2375" s="22">
        <f t="shared" si="232"/>
        <v>2.6089860358039889</v>
      </c>
      <c r="O2375" s="14">
        <f t="shared" si="233"/>
        <v>1017987.8637154959</v>
      </c>
      <c r="Q2375" s="22"/>
      <c r="V2375" s="16"/>
      <c r="W2375" s="16"/>
      <c r="X2375" s="16"/>
      <c r="Z2375" s="15"/>
      <c r="AA2375" s="16"/>
      <c r="AB2375" s="3"/>
      <c r="AC2375" s="69"/>
      <c r="AD2375" s="3"/>
      <c r="AF2375" s="29"/>
      <c r="AG2375" s="30"/>
      <c r="AH2375" s="29"/>
      <c r="AI2375" s="29"/>
      <c r="AJ2375" s="31"/>
      <c r="AK2375" s="29"/>
      <c r="AL2375" s="30"/>
    </row>
    <row r="2376" spans="1:38">
      <c r="A2376" s="32">
        <v>42189</v>
      </c>
      <c r="B2376" s="9">
        <v>25</v>
      </c>
      <c r="C2376" s="33">
        <v>260.35848090000002</v>
      </c>
      <c r="D2376" s="34">
        <f t="shared" si="229"/>
        <v>353638.79357663117</v>
      </c>
      <c r="E2376" s="34">
        <v>49402014931.227402</v>
      </c>
      <c r="F2376" s="3">
        <f>VLOOKUP(A2376,ERCOT_345kv_West_ATC!A:B,2)</f>
        <v>28.25</v>
      </c>
      <c r="G2376" s="3">
        <f>VLOOKUP(A2376,ERCOT_345kv_West_ATC!G:H,2)</f>
        <v>3.1419999999999999</v>
      </c>
      <c r="I2376" s="5">
        <f t="shared" si="230"/>
        <v>6</v>
      </c>
      <c r="J2376" s="4">
        <f t="shared" si="231"/>
        <v>144</v>
      </c>
      <c r="K2376" s="4">
        <f t="shared" si="234"/>
        <v>3600</v>
      </c>
      <c r="L2376" s="6">
        <f t="shared" si="235"/>
        <v>937290.53124000004</v>
      </c>
      <c r="N2376" s="22">
        <f t="shared" si="232"/>
        <v>2.6504177377160274</v>
      </c>
      <c r="O2376" s="14">
        <f t="shared" si="233"/>
        <v>1017987.8637154959</v>
      </c>
      <c r="Q2376" s="22"/>
      <c r="V2376" s="16"/>
      <c r="W2376" s="16"/>
      <c r="X2376" s="16"/>
      <c r="Z2376" s="15"/>
      <c r="AA2376" s="16"/>
      <c r="AB2376" s="3"/>
      <c r="AC2376" s="69"/>
      <c r="AD2376" s="3"/>
      <c r="AF2376" s="29"/>
      <c r="AG2376" s="30"/>
      <c r="AH2376" s="29"/>
      <c r="AI2376" s="29"/>
      <c r="AJ2376" s="31"/>
      <c r="AK2376" s="29"/>
      <c r="AL2376" s="30"/>
    </row>
    <row r="2377" spans="1:38">
      <c r="A2377" s="32">
        <v>42190</v>
      </c>
      <c r="B2377" s="9">
        <v>25</v>
      </c>
      <c r="C2377" s="33">
        <v>271.63960759999998</v>
      </c>
      <c r="D2377" s="34">
        <f t="shared" si="229"/>
        <v>353638.79357663117</v>
      </c>
      <c r="E2377" s="34">
        <v>49402014931.227402</v>
      </c>
      <c r="F2377" s="3">
        <f>VLOOKUP(A2377,ERCOT_345kv_West_ATC!A:B,2)</f>
        <v>28.25</v>
      </c>
      <c r="G2377" s="3">
        <f>VLOOKUP(A2377,ERCOT_345kv_West_ATC!G:H,2)</f>
        <v>3.1419999999999999</v>
      </c>
      <c r="I2377" s="5">
        <f t="shared" si="230"/>
        <v>6</v>
      </c>
      <c r="J2377" s="4">
        <f t="shared" si="231"/>
        <v>144</v>
      </c>
      <c r="K2377" s="4">
        <f t="shared" si="234"/>
        <v>3600</v>
      </c>
      <c r="L2377" s="6">
        <f t="shared" si="235"/>
        <v>977902.58735999989</v>
      </c>
      <c r="N2377" s="22">
        <f t="shared" si="232"/>
        <v>2.7652582384123954</v>
      </c>
      <c r="O2377" s="14">
        <f t="shared" si="233"/>
        <v>1017987.8637154959</v>
      </c>
      <c r="Q2377" s="22"/>
      <c r="V2377" s="16"/>
      <c r="W2377" s="16"/>
      <c r="X2377" s="16"/>
      <c r="Z2377" s="15"/>
      <c r="AA2377" s="16"/>
      <c r="AB2377" s="3"/>
      <c r="AC2377" s="69"/>
      <c r="AD2377" s="3"/>
      <c r="AF2377" s="29"/>
      <c r="AG2377" s="30"/>
      <c r="AH2377" s="29"/>
      <c r="AI2377" s="29"/>
      <c r="AJ2377" s="31"/>
      <c r="AK2377" s="29"/>
      <c r="AL2377" s="30"/>
    </row>
    <row r="2378" spans="1:38">
      <c r="A2378" s="32">
        <v>42191</v>
      </c>
      <c r="B2378" s="9">
        <v>25</v>
      </c>
      <c r="C2378" s="33">
        <v>269.07684879999999</v>
      </c>
      <c r="D2378" s="34">
        <f t="shared" si="229"/>
        <v>353638.79357663117</v>
      </c>
      <c r="E2378" s="34">
        <v>49402014931.227402</v>
      </c>
      <c r="F2378" s="3">
        <f>VLOOKUP(A2378,ERCOT_345kv_West_ATC!A:B,2)</f>
        <v>28.65</v>
      </c>
      <c r="G2378" s="3">
        <f>VLOOKUP(A2378,ERCOT_345kv_West_ATC!G:H,2)</f>
        <v>3.137</v>
      </c>
      <c r="I2378" s="5">
        <f t="shared" si="230"/>
        <v>6</v>
      </c>
      <c r="J2378" s="4">
        <f t="shared" si="231"/>
        <v>144</v>
      </c>
      <c r="K2378" s="4">
        <f t="shared" si="234"/>
        <v>3600</v>
      </c>
      <c r="L2378" s="6">
        <f t="shared" si="235"/>
        <v>968676.65567999997</v>
      </c>
      <c r="N2378" s="22">
        <f t="shared" si="232"/>
        <v>2.7391696648520947</v>
      </c>
      <c r="O2378" s="14">
        <f t="shared" si="233"/>
        <v>1017987.8637154959</v>
      </c>
      <c r="Q2378" s="22"/>
      <c r="V2378" s="16"/>
      <c r="W2378" s="16"/>
      <c r="X2378" s="16"/>
      <c r="Z2378" s="15"/>
      <c r="AA2378" s="16"/>
      <c r="AB2378" s="3"/>
      <c r="AC2378" s="69"/>
      <c r="AD2378" s="3"/>
      <c r="AF2378" s="29"/>
      <c r="AG2378" s="30"/>
      <c r="AH2378" s="29"/>
      <c r="AI2378" s="29"/>
      <c r="AJ2378" s="31"/>
      <c r="AK2378" s="29"/>
      <c r="AL2378" s="30"/>
    </row>
    <row r="2379" spans="1:38">
      <c r="A2379" s="32">
        <v>42192</v>
      </c>
      <c r="B2379" s="9">
        <v>25</v>
      </c>
      <c r="C2379" s="33">
        <v>265.89516630000003</v>
      </c>
      <c r="D2379" s="34">
        <f t="shared" si="229"/>
        <v>353638.79357663117</v>
      </c>
      <c r="E2379" s="34">
        <v>49402014931.227402</v>
      </c>
      <c r="F2379" s="3">
        <f>VLOOKUP(A2379,ERCOT_345kv_West_ATC!A:B,2)</f>
        <v>28.15</v>
      </c>
      <c r="G2379" s="3">
        <f>VLOOKUP(A2379,ERCOT_345kv_West_ATC!G:H,2)</f>
        <v>3.1190000000000002</v>
      </c>
      <c r="I2379" s="5">
        <f t="shared" si="230"/>
        <v>6</v>
      </c>
      <c r="J2379" s="4">
        <f t="shared" si="231"/>
        <v>144</v>
      </c>
      <c r="K2379" s="4">
        <f t="shared" si="234"/>
        <v>3600</v>
      </c>
      <c r="L2379" s="6">
        <f t="shared" si="235"/>
        <v>957222.59868000005</v>
      </c>
      <c r="N2379" s="22">
        <f t="shared" si="232"/>
        <v>2.7067805231401354</v>
      </c>
      <c r="O2379" s="14">
        <f t="shared" si="233"/>
        <v>1017987.8637154959</v>
      </c>
      <c r="Q2379" s="22"/>
      <c r="V2379" s="16"/>
      <c r="W2379" s="16"/>
      <c r="X2379" s="16"/>
      <c r="Z2379" s="15"/>
      <c r="AA2379" s="16"/>
      <c r="AB2379" s="3"/>
      <c r="AC2379" s="69"/>
      <c r="AD2379" s="3"/>
      <c r="AF2379" s="29"/>
      <c r="AG2379" s="30"/>
      <c r="AH2379" s="29"/>
      <c r="AI2379" s="29"/>
      <c r="AJ2379" s="31"/>
      <c r="AK2379" s="29"/>
      <c r="AL2379" s="30"/>
    </row>
    <row r="2380" spans="1:38">
      <c r="A2380" s="32">
        <v>42193</v>
      </c>
      <c r="B2380" s="9">
        <v>25</v>
      </c>
      <c r="C2380" s="33">
        <v>270.69444670000001</v>
      </c>
      <c r="D2380" s="34">
        <f t="shared" si="229"/>
        <v>353638.79357663117</v>
      </c>
      <c r="E2380" s="34">
        <v>49402014931.227402</v>
      </c>
      <c r="F2380" s="3">
        <f>VLOOKUP(A2380,ERCOT_345kv_West_ATC!A:B,2)</f>
        <v>28.15</v>
      </c>
      <c r="G2380" s="3">
        <f>VLOOKUP(A2380,ERCOT_345kv_West_ATC!G:H,2)</f>
        <v>3.1110000000000002</v>
      </c>
      <c r="I2380" s="5">
        <f t="shared" si="230"/>
        <v>6</v>
      </c>
      <c r="J2380" s="4">
        <f t="shared" si="231"/>
        <v>144</v>
      </c>
      <c r="K2380" s="4">
        <f t="shared" si="234"/>
        <v>3600</v>
      </c>
      <c r="L2380" s="6">
        <f t="shared" si="235"/>
        <v>974500.00812000001</v>
      </c>
      <c r="N2380" s="22">
        <f t="shared" si="232"/>
        <v>2.7556366151578118</v>
      </c>
      <c r="O2380" s="14">
        <f t="shared" si="233"/>
        <v>1017987.8637154959</v>
      </c>
      <c r="Q2380" s="22"/>
      <c r="V2380" s="16"/>
      <c r="W2380" s="16"/>
      <c r="X2380" s="16"/>
      <c r="Z2380" s="15"/>
      <c r="AA2380" s="16"/>
      <c r="AB2380" s="3"/>
      <c r="AC2380" s="69"/>
      <c r="AD2380" s="3"/>
      <c r="AF2380" s="29"/>
      <c r="AG2380" s="30"/>
      <c r="AH2380" s="29"/>
      <c r="AI2380" s="29"/>
      <c r="AJ2380" s="31"/>
      <c r="AK2380" s="29"/>
      <c r="AL2380" s="30"/>
    </row>
    <row r="2381" spans="1:38">
      <c r="A2381" s="32">
        <v>42194</v>
      </c>
      <c r="B2381" s="9">
        <v>25</v>
      </c>
      <c r="C2381" s="33">
        <v>269.4970386</v>
      </c>
      <c r="D2381" s="34">
        <f t="shared" si="229"/>
        <v>353638.79357663117</v>
      </c>
      <c r="E2381" s="34">
        <v>49402014931.227402</v>
      </c>
      <c r="F2381" s="3">
        <f>VLOOKUP(A2381,ERCOT_345kv_West_ATC!A:B,2)</f>
        <v>28.25</v>
      </c>
      <c r="G2381" s="3">
        <f>VLOOKUP(A2381,ERCOT_345kv_West_ATC!G:H,2)</f>
        <v>3.125</v>
      </c>
      <c r="I2381" s="5">
        <f t="shared" si="230"/>
        <v>6</v>
      </c>
      <c r="J2381" s="4">
        <f t="shared" si="231"/>
        <v>144</v>
      </c>
      <c r="K2381" s="4">
        <f t="shared" si="234"/>
        <v>3600</v>
      </c>
      <c r="L2381" s="6">
        <f t="shared" si="235"/>
        <v>970189.33895999996</v>
      </c>
      <c r="N2381" s="22">
        <f t="shared" si="232"/>
        <v>2.7434471460206651</v>
      </c>
      <c r="O2381" s="14">
        <f t="shared" si="233"/>
        <v>1017987.8637154959</v>
      </c>
      <c r="Q2381" s="22"/>
      <c r="V2381" s="16"/>
      <c r="W2381" s="16"/>
      <c r="X2381" s="16"/>
      <c r="Z2381" s="15"/>
      <c r="AA2381" s="16"/>
      <c r="AB2381" s="3"/>
      <c r="AC2381" s="69"/>
      <c r="AD2381" s="3"/>
      <c r="AF2381" s="29"/>
      <c r="AG2381" s="30"/>
      <c r="AH2381" s="29"/>
      <c r="AI2381" s="29"/>
      <c r="AJ2381" s="31"/>
      <c r="AK2381" s="29"/>
      <c r="AL2381" s="30"/>
    </row>
    <row r="2382" spans="1:38">
      <c r="A2382" s="32">
        <v>42195</v>
      </c>
      <c r="B2382" s="9">
        <v>25</v>
      </c>
      <c r="C2382" s="33">
        <v>285.98871450000001</v>
      </c>
      <c r="D2382" s="34">
        <f t="shared" si="229"/>
        <v>353638.79357663117</v>
      </c>
      <c r="E2382" s="34">
        <v>49402014931.227402</v>
      </c>
      <c r="F2382" s="3">
        <f>VLOOKUP(A2382,ERCOT_345kv_West_ATC!A:B,2)</f>
        <v>28.25</v>
      </c>
      <c r="G2382" s="3">
        <f>VLOOKUP(A2382,ERCOT_345kv_West_ATC!G:H,2)</f>
        <v>3.1619999999999999</v>
      </c>
      <c r="I2382" s="5">
        <f t="shared" si="230"/>
        <v>6</v>
      </c>
      <c r="J2382" s="4">
        <f t="shared" si="231"/>
        <v>144</v>
      </c>
      <c r="K2382" s="4">
        <f t="shared" si="234"/>
        <v>3600</v>
      </c>
      <c r="L2382" s="6">
        <f t="shared" si="235"/>
        <v>1029559.3722000001</v>
      </c>
      <c r="N2382" s="22">
        <f t="shared" si="232"/>
        <v>2.911330405205959</v>
      </c>
      <c r="O2382" s="14">
        <f t="shared" si="233"/>
        <v>1017987.8637154959</v>
      </c>
      <c r="Q2382" s="22"/>
      <c r="V2382" s="16"/>
      <c r="W2382" s="16"/>
      <c r="X2382" s="16"/>
      <c r="Z2382" s="15"/>
      <c r="AA2382" s="16"/>
      <c r="AB2382" s="3"/>
      <c r="AC2382" s="69"/>
      <c r="AD2382" s="3"/>
      <c r="AF2382" s="29"/>
      <c r="AG2382" s="30"/>
      <c r="AH2382" s="29"/>
      <c r="AI2382" s="29"/>
      <c r="AJ2382" s="31"/>
      <c r="AK2382" s="29"/>
      <c r="AL2382" s="30"/>
    </row>
    <row r="2383" spans="1:38">
      <c r="A2383" s="32">
        <v>42196</v>
      </c>
      <c r="B2383" s="9">
        <v>25</v>
      </c>
      <c r="C2383" s="33">
        <v>292.37263139999999</v>
      </c>
      <c r="D2383" s="34">
        <f t="shared" si="229"/>
        <v>365624.45043965068</v>
      </c>
      <c r="E2383" s="34">
        <v>51076366303.481903</v>
      </c>
      <c r="F2383" s="3">
        <f>VLOOKUP(A2383,ERCOT_345kv_West_ATC!A:B,2)</f>
        <v>28.25</v>
      </c>
      <c r="G2383" s="3">
        <f>VLOOKUP(A2383,ERCOT_345kv_West_ATC!G:H,2)</f>
        <v>3.1619999999999999</v>
      </c>
      <c r="I2383" s="5">
        <f t="shared" si="230"/>
        <v>6</v>
      </c>
      <c r="J2383" s="4">
        <f t="shared" si="231"/>
        <v>144</v>
      </c>
      <c r="K2383" s="4">
        <f t="shared" si="234"/>
        <v>3600</v>
      </c>
      <c r="L2383" s="6">
        <f t="shared" si="235"/>
        <v>1052541.4730400001</v>
      </c>
      <c r="N2383" s="22">
        <f t="shared" si="232"/>
        <v>2.8787502361353448</v>
      </c>
      <c r="O2383" s="14">
        <f t="shared" si="233"/>
        <v>984616.86456448014</v>
      </c>
      <c r="Q2383" s="22"/>
      <c r="V2383" s="16"/>
      <c r="W2383" s="16"/>
      <c r="X2383" s="16"/>
      <c r="Z2383" s="15"/>
      <c r="AA2383" s="16"/>
      <c r="AB2383" s="3"/>
      <c r="AC2383" s="69"/>
      <c r="AD2383" s="3"/>
      <c r="AF2383" s="29"/>
      <c r="AG2383" s="30"/>
      <c r="AH2383" s="29"/>
      <c r="AI2383" s="29"/>
      <c r="AJ2383" s="31"/>
      <c r="AK2383" s="29"/>
      <c r="AL2383" s="30"/>
    </row>
    <row r="2384" spans="1:38">
      <c r="A2384" s="32">
        <v>42197</v>
      </c>
      <c r="B2384" s="9">
        <v>25</v>
      </c>
      <c r="C2384" s="33">
        <v>312.03215899999998</v>
      </c>
      <c r="D2384" s="34">
        <f t="shared" si="229"/>
        <v>365624.45043965068</v>
      </c>
      <c r="E2384" s="34">
        <v>51076366303.481903</v>
      </c>
      <c r="F2384" s="3">
        <f>VLOOKUP(A2384,ERCOT_345kv_West_ATC!A:B,2)</f>
        <v>28.25</v>
      </c>
      <c r="G2384" s="3">
        <f>VLOOKUP(A2384,ERCOT_345kv_West_ATC!G:H,2)</f>
        <v>3.1619999999999999</v>
      </c>
      <c r="I2384" s="5">
        <f t="shared" si="230"/>
        <v>6</v>
      </c>
      <c r="J2384" s="4">
        <f t="shared" si="231"/>
        <v>144</v>
      </c>
      <c r="K2384" s="4">
        <f t="shared" si="234"/>
        <v>3600</v>
      </c>
      <c r="L2384" s="6">
        <f t="shared" si="235"/>
        <v>1123315.7723999999</v>
      </c>
      <c r="N2384" s="22">
        <f t="shared" si="232"/>
        <v>3.0723212603786529</v>
      </c>
      <c r="O2384" s="14">
        <f t="shared" si="233"/>
        <v>984616.86456448014</v>
      </c>
      <c r="Q2384" s="22"/>
      <c r="V2384" s="16"/>
      <c r="W2384" s="16"/>
      <c r="X2384" s="16"/>
      <c r="Z2384" s="15"/>
      <c r="AA2384" s="16"/>
      <c r="AB2384" s="3"/>
      <c r="AC2384" s="69"/>
      <c r="AD2384" s="3"/>
      <c r="AF2384" s="29"/>
      <c r="AG2384" s="30"/>
      <c r="AH2384" s="29"/>
      <c r="AI2384" s="29"/>
      <c r="AJ2384" s="31"/>
      <c r="AK2384" s="29"/>
      <c r="AL2384" s="30"/>
    </row>
    <row r="2385" spans="1:38">
      <c r="A2385" s="32">
        <v>42198</v>
      </c>
      <c r="B2385" s="9">
        <v>25</v>
      </c>
      <c r="C2385" s="33">
        <v>292.82133470000002</v>
      </c>
      <c r="D2385" s="34">
        <f t="shared" si="229"/>
        <v>365624.45043965068</v>
      </c>
      <c r="E2385" s="34">
        <v>51076366303.481903</v>
      </c>
      <c r="F2385" s="3">
        <f>VLOOKUP(A2385,ERCOT_345kv_West_ATC!A:B,2)</f>
        <v>28.5</v>
      </c>
      <c r="G2385" s="3">
        <f>VLOOKUP(A2385,ERCOT_345kv_West_ATC!G:H,2)</f>
        <v>3.1949999999999998</v>
      </c>
      <c r="I2385" s="5">
        <f t="shared" si="230"/>
        <v>6</v>
      </c>
      <c r="J2385" s="4">
        <f t="shared" si="231"/>
        <v>144</v>
      </c>
      <c r="K2385" s="4">
        <f t="shared" si="234"/>
        <v>3600</v>
      </c>
      <c r="L2385" s="6">
        <f t="shared" si="235"/>
        <v>1054156.80492</v>
      </c>
      <c r="N2385" s="22">
        <f t="shared" si="232"/>
        <v>2.8831682444990019</v>
      </c>
      <c r="O2385" s="14">
        <f t="shared" si="233"/>
        <v>984616.86456448014</v>
      </c>
      <c r="Q2385" s="22"/>
      <c r="V2385" s="16"/>
      <c r="W2385" s="16"/>
      <c r="X2385" s="16"/>
      <c r="Z2385" s="15"/>
      <c r="AA2385" s="16"/>
      <c r="AB2385" s="3"/>
      <c r="AC2385" s="69"/>
      <c r="AD2385" s="3"/>
      <c r="AF2385" s="29"/>
      <c r="AG2385" s="30"/>
      <c r="AH2385" s="29"/>
      <c r="AI2385" s="29"/>
      <c r="AJ2385" s="31"/>
      <c r="AK2385" s="29"/>
      <c r="AL2385" s="30"/>
    </row>
    <row r="2386" spans="1:38">
      <c r="A2386" s="32">
        <v>42199</v>
      </c>
      <c r="B2386" s="9">
        <v>25</v>
      </c>
      <c r="C2386" s="33">
        <v>287.35782999999998</v>
      </c>
      <c r="D2386" s="34">
        <f t="shared" si="229"/>
        <v>365624.45043965068</v>
      </c>
      <c r="E2386" s="34">
        <v>51076366303.481903</v>
      </c>
      <c r="F2386" s="3">
        <f>VLOOKUP(A2386,ERCOT_345kv_West_ATC!A:B,2)</f>
        <v>28.9</v>
      </c>
      <c r="G2386" s="3">
        <f>VLOOKUP(A2386,ERCOT_345kv_West_ATC!G:H,2)</f>
        <v>3.1739999999999999</v>
      </c>
      <c r="I2386" s="5">
        <f t="shared" si="230"/>
        <v>6</v>
      </c>
      <c r="J2386" s="4">
        <f t="shared" si="231"/>
        <v>144</v>
      </c>
      <c r="K2386" s="4">
        <f t="shared" si="234"/>
        <v>3600</v>
      </c>
      <c r="L2386" s="6">
        <f t="shared" si="235"/>
        <v>1034488.188</v>
      </c>
      <c r="N2386" s="22">
        <f t="shared" si="232"/>
        <v>2.829373655826529</v>
      </c>
      <c r="O2386" s="14">
        <f t="shared" si="233"/>
        <v>984616.86456448014</v>
      </c>
      <c r="Q2386" s="22"/>
      <c r="V2386" s="16"/>
      <c r="W2386" s="16"/>
      <c r="X2386" s="16"/>
      <c r="Z2386" s="15"/>
      <c r="AA2386" s="16"/>
      <c r="AB2386" s="3"/>
      <c r="AC2386" s="69"/>
      <c r="AD2386" s="3"/>
      <c r="AF2386" s="29"/>
      <c r="AG2386" s="30"/>
      <c r="AH2386" s="29"/>
      <c r="AI2386" s="29"/>
      <c r="AJ2386" s="31"/>
      <c r="AK2386" s="29"/>
      <c r="AL2386" s="30"/>
    </row>
    <row r="2387" spans="1:38">
      <c r="A2387" s="32">
        <v>42200</v>
      </c>
      <c r="B2387" s="9">
        <v>25</v>
      </c>
      <c r="C2387" s="33">
        <v>285.53537249999999</v>
      </c>
      <c r="D2387" s="34">
        <f t="shared" si="229"/>
        <v>365624.45043965068</v>
      </c>
      <c r="E2387" s="34">
        <v>51076366303.481903</v>
      </c>
      <c r="F2387" s="3">
        <f>VLOOKUP(A2387,ERCOT_345kv_West_ATC!A:B,2)</f>
        <v>28.75</v>
      </c>
      <c r="G2387" s="3">
        <f>VLOOKUP(A2387,ERCOT_345kv_West_ATC!G:H,2)</f>
        <v>3.2050000000000001</v>
      </c>
      <c r="I2387" s="5">
        <f t="shared" si="230"/>
        <v>6</v>
      </c>
      <c r="J2387" s="4">
        <f t="shared" si="231"/>
        <v>144</v>
      </c>
      <c r="K2387" s="4">
        <f t="shared" si="234"/>
        <v>3600</v>
      </c>
      <c r="L2387" s="6">
        <f t="shared" si="235"/>
        <v>1027927.341</v>
      </c>
      <c r="N2387" s="22">
        <f t="shared" si="232"/>
        <v>2.8114294319320088</v>
      </c>
      <c r="O2387" s="14">
        <f t="shared" si="233"/>
        <v>984616.86456448014</v>
      </c>
      <c r="Q2387" s="22"/>
      <c r="V2387" s="16"/>
      <c r="W2387" s="16"/>
      <c r="X2387" s="16"/>
      <c r="Z2387" s="15"/>
      <c r="AA2387" s="16"/>
      <c r="AB2387" s="3"/>
      <c r="AC2387" s="69"/>
      <c r="AD2387" s="3"/>
      <c r="AF2387" s="29"/>
      <c r="AG2387" s="30"/>
      <c r="AH2387" s="29"/>
      <c r="AI2387" s="29"/>
      <c r="AJ2387" s="31"/>
      <c r="AK2387" s="29"/>
      <c r="AL2387" s="30"/>
    </row>
    <row r="2388" spans="1:38">
      <c r="A2388" s="32">
        <v>42201</v>
      </c>
      <c r="B2388" s="9">
        <v>25</v>
      </c>
      <c r="C2388" s="33">
        <v>278.42616930000003</v>
      </c>
      <c r="D2388" s="34">
        <f t="shared" si="229"/>
        <v>365624.45043965068</v>
      </c>
      <c r="E2388" s="34">
        <v>51076366303.481903</v>
      </c>
      <c r="F2388" s="3">
        <f>VLOOKUP(A2388,ERCOT_345kv_West_ATC!A:B,2)</f>
        <v>28.85</v>
      </c>
      <c r="G2388" s="3">
        <f>VLOOKUP(A2388,ERCOT_345kv_West_ATC!G:H,2)</f>
        <v>3.1709999999999998</v>
      </c>
      <c r="I2388" s="5">
        <f t="shared" si="230"/>
        <v>6</v>
      </c>
      <c r="J2388" s="4">
        <f t="shared" si="231"/>
        <v>144</v>
      </c>
      <c r="K2388" s="4">
        <f t="shared" si="234"/>
        <v>3600</v>
      </c>
      <c r="L2388" s="6">
        <f t="shared" si="235"/>
        <v>1002334.2094800001</v>
      </c>
      <c r="N2388" s="22">
        <f t="shared" si="232"/>
        <v>2.7414310182886514</v>
      </c>
      <c r="O2388" s="14">
        <f t="shared" si="233"/>
        <v>984616.86456448014</v>
      </c>
      <c r="Q2388" s="22"/>
      <c r="V2388" s="16"/>
      <c r="W2388" s="16"/>
      <c r="X2388" s="16"/>
      <c r="Z2388" s="15"/>
      <c r="AA2388" s="16"/>
      <c r="AB2388" s="3"/>
      <c r="AC2388" s="69"/>
      <c r="AD2388" s="3"/>
      <c r="AF2388" s="29"/>
      <c r="AG2388" s="30"/>
      <c r="AH2388" s="29"/>
      <c r="AI2388" s="29"/>
      <c r="AJ2388" s="31"/>
      <c r="AK2388" s="29"/>
      <c r="AL2388" s="30"/>
    </row>
    <row r="2389" spans="1:38">
      <c r="A2389" s="32">
        <v>42202</v>
      </c>
      <c r="B2389" s="9">
        <v>25</v>
      </c>
      <c r="C2389" s="33">
        <v>279.9105836</v>
      </c>
      <c r="D2389" s="34">
        <f t="shared" si="229"/>
        <v>365624.45043965068</v>
      </c>
      <c r="E2389" s="34">
        <v>51076366303.481903</v>
      </c>
      <c r="F2389" s="3">
        <f>VLOOKUP(A2389,ERCOT_345kv_West_ATC!A:B,2)</f>
        <v>28.65</v>
      </c>
      <c r="G2389" s="3">
        <f>VLOOKUP(A2389,ERCOT_345kv_West_ATC!G:H,2)</f>
        <v>3.181</v>
      </c>
      <c r="I2389" s="5">
        <f t="shared" si="230"/>
        <v>6</v>
      </c>
      <c r="J2389" s="4">
        <f t="shared" si="231"/>
        <v>144</v>
      </c>
      <c r="K2389" s="4">
        <f t="shared" si="234"/>
        <v>3600</v>
      </c>
      <c r="L2389" s="6">
        <f t="shared" si="235"/>
        <v>1007678.10096</v>
      </c>
      <c r="N2389" s="22">
        <f t="shared" si="232"/>
        <v>2.7560468118264576</v>
      </c>
      <c r="O2389" s="14">
        <f t="shared" si="233"/>
        <v>984616.86456448014</v>
      </c>
      <c r="Q2389" s="22"/>
      <c r="V2389" s="16"/>
      <c r="W2389" s="16"/>
      <c r="X2389" s="16"/>
      <c r="Z2389" s="15"/>
      <c r="AA2389" s="16"/>
      <c r="AB2389" s="3"/>
      <c r="AC2389" s="69"/>
      <c r="AD2389" s="3"/>
      <c r="AF2389" s="29"/>
      <c r="AG2389" s="30"/>
      <c r="AH2389" s="29"/>
      <c r="AI2389" s="29"/>
      <c r="AJ2389" s="31"/>
      <c r="AK2389" s="29"/>
      <c r="AL2389" s="30"/>
    </row>
    <row r="2390" spans="1:38">
      <c r="A2390" s="32">
        <v>42203</v>
      </c>
      <c r="B2390" s="9">
        <v>25</v>
      </c>
      <c r="C2390" s="33">
        <v>276.99492400000003</v>
      </c>
      <c r="D2390" s="34">
        <f t="shared" si="229"/>
        <v>365624.45043965068</v>
      </c>
      <c r="E2390" s="34">
        <v>51076366303.481903</v>
      </c>
      <c r="F2390" s="3">
        <f>VLOOKUP(A2390,ERCOT_345kv_West_ATC!A:B,2)</f>
        <v>28.65</v>
      </c>
      <c r="G2390" s="3">
        <f>VLOOKUP(A2390,ERCOT_345kv_West_ATC!G:H,2)</f>
        <v>3.181</v>
      </c>
      <c r="I2390" s="5">
        <f t="shared" si="230"/>
        <v>6</v>
      </c>
      <c r="J2390" s="4">
        <f t="shared" si="231"/>
        <v>144</v>
      </c>
      <c r="K2390" s="4">
        <f t="shared" si="234"/>
        <v>3600</v>
      </c>
      <c r="L2390" s="6">
        <f t="shared" si="235"/>
        <v>997181.72640000004</v>
      </c>
      <c r="N2390" s="22">
        <f t="shared" si="232"/>
        <v>2.7273387356915646</v>
      </c>
      <c r="O2390" s="14">
        <f t="shared" si="233"/>
        <v>984616.86456448014</v>
      </c>
      <c r="Q2390" s="22"/>
      <c r="V2390" s="16"/>
      <c r="W2390" s="16"/>
      <c r="X2390" s="16"/>
      <c r="Z2390" s="15"/>
      <c r="AA2390" s="16"/>
      <c r="AB2390" s="3"/>
      <c r="AC2390" s="69"/>
      <c r="AD2390" s="3"/>
      <c r="AF2390" s="29"/>
      <c r="AG2390" s="30"/>
      <c r="AH2390" s="29"/>
      <c r="AI2390" s="29"/>
      <c r="AJ2390" s="31"/>
      <c r="AK2390" s="29"/>
      <c r="AL2390" s="30"/>
    </row>
    <row r="2391" spans="1:38">
      <c r="A2391" s="32">
        <v>42204</v>
      </c>
      <c r="B2391" s="9">
        <v>25</v>
      </c>
      <c r="C2391" s="33">
        <v>275.38795620000002</v>
      </c>
      <c r="D2391" s="34">
        <f t="shared" si="229"/>
        <v>365624.45043965068</v>
      </c>
      <c r="E2391" s="34">
        <v>51076366303.481903</v>
      </c>
      <c r="F2391" s="3">
        <f>VLOOKUP(A2391,ERCOT_345kv_West_ATC!A:B,2)</f>
        <v>28.65</v>
      </c>
      <c r="G2391" s="3">
        <f>VLOOKUP(A2391,ERCOT_345kv_West_ATC!G:H,2)</f>
        <v>3.181</v>
      </c>
      <c r="I2391" s="5">
        <f t="shared" si="230"/>
        <v>6</v>
      </c>
      <c r="J2391" s="4">
        <f t="shared" si="231"/>
        <v>144</v>
      </c>
      <c r="K2391" s="4">
        <f t="shared" si="234"/>
        <v>3600</v>
      </c>
      <c r="L2391" s="6">
        <f t="shared" si="235"/>
        <v>991396.6423200001</v>
      </c>
      <c r="N2391" s="22">
        <f t="shared" si="232"/>
        <v>2.7115162597246441</v>
      </c>
      <c r="O2391" s="14">
        <f t="shared" si="233"/>
        <v>984616.86456448014</v>
      </c>
      <c r="Q2391" s="22"/>
      <c r="V2391" s="16"/>
      <c r="W2391" s="16"/>
      <c r="X2391" s="16"/>
      <c r="Z2391" s="15"/>
      <c r="AA2391" s="16"/>
      <c r="AB2391" s="3"/>
      <c r="AC2391" s="69"/>
      <c r="AD2391" s="3"/>
      <c r="AF2391" s="29"/>
      <c r="AG2391" s="30"/>
      <c r="AH2391" s="29"/>
      <c r="AI2391" s="29"/>
      <c r="AJ2391" s="31"/>
      <c r="AK2391" s="29"/>
      <c r="AL2391" s="30"/>
    </row>
    <row r="2392" spans="1:38">
      <c r="A2392" s="32">
        <v>42205</v>
      </c>
      <c r="B2392" s="9">
        <v>25</v>
      </c>
      <c r="C2392" s="33">
        <v>279.74386879999997</v>
      </c>
      <c r="D2392" s="34">
        <f t="shared" si="229"/>
        <v>365624.45043965068</v>
      </c>
      <c r="E2392" s="34">
        <v>51076366303.481903</v>
      </c>
      <c r="F2392" s="3">
        <f>VLOOKUP(A2392,ERCOT_345kv_West_ATC!A:B,2)</f>
        <v>28.65</v>
      </c>
      <c r="G2392" s="3">
        <f>VLOOKUP(A2392,ERCOT_345kv_West_ATC!G:H,2)</f>
        <v>3.161</v>
      </c>
      <c r="I2392" s="5">
        <f t="shared" si="230"/>
        <v>6</v>
      </c>
      <c r="J2392" s="4">
        <f t="shared" si="231"/>
        <v>144</v>
      </c>
      <c r="K2392" s="4">
        <f t="shared" si="234"/>
        <v>3600</v>
      </c>
      <c r="L2392" s="6">
        <f t="shared" si="235"/>
        <v>1007077.9276799998</v>
      </c>
      <c r="N2392" s="22">
        <f t="shared" si="232"/>
        <v>2.7544053097899326</v>
      </c>
      <c r="O2392" s="14">
        <f t="shared" si="233"/>
        <v>984616.86456448014</v>
      </c>
      <c r="Q2392" s="22"/>
      <c r="V2392" s="16"/>
      <c r="W2392" s="16"/>
      <c r="X2392" s="16"/>
      <c r="Z2392" s="15"/>
      <c r="AA2392" s="16"/>
      <c r="AB2392" s="3"/>
      <c r="AC2392" s="69"/>
      <c r="AD2392" s="3"/>
      <c r="AF2392" s="29"/>
      <c r="AG2392" s="30"/>
      <c r="AH2392" s="29"/>
      <c r="AI2392" s="29"/>
      <c r="AJ2392" s="31"/>
      <c r="AK2392" s="29"/>
      <c r="AL2392" s="30"/>
    </row>
    <row r="2393" spans="1:38">
      <c r="A2393" s="32">
        <v>42206</v>
      </c>
      <c r="B2393" s="9">
        <v>25</v>
      </c>
      <c r="C2393" s="33">
        <v>276.97419609999997</v>
      </c>
      <c r="D2393" s="34">
        <f t="shared" si="229"/>
        <v>365624.45043965068</v>
      </c>
      <c r="E2393" s="34">
        <v>51076366303.481903</v>
      </c>
      <c r="F2393" s="3">
        <f>VLOOKUP(A2393,ERCOT_345kv_West_ATC!A:B,2)</f>
        <v>28.55</v>
      </c>
      <c r="G2393" s="3">
        <f>VLOOKUP(A2393,ERCOT_345kv_West_ATC!G:H,2)</f>
        <v>3.2029999999999998</v>
      </c>
      <c r="I2393" s="5">
        <f t="shared" si="230"/>
        <v>6</v>
      </c>
      <c r="J2393" s="4">
        <f t="shared" si="231"/>
        <v>144</v>
      </c>
      <c r="K2393" s="4">
        <f t="shared" si="234"/>
        <v>3600</v>
      </c>
      <c r="L2393" s="6">
        <f t="shared" si="235"/>
        <v>997107.10595999984</v>
      </c>
      <c r="N2393" s="22">
        <f t="shared" si="232"/>
        <v>2.7271346452924941</v>
      </c>
      <c r="O2393" s="14">
        <f t="shared" si="233"/>
        <v>984616.86456448014</v>
      </c>
      <c r="Q2393" s="22"/>
      <c r="V2393" s="16"/>
      <c r="W2393" s="16"/>
      <c r="X2393" s="16"/>
      <c r="Z2393" s="15"/>
      <c r="AA2393" s="16"/>
      <c r="AB2393" s="3"/>
      <c r="AC2393" s="69"/>
      <c r="AD2393" s="3"/>
      <c r="AF2393" s="29"/>
      <c r="AG2393" s="30"/>
      <c r="AH2393" s="29"/>
      <c r="AI2393" s="29"/>
      <c r="AJ2393" s="31"/>
      <c r="AK2393" s="29"/>
      <c r="AL2393" s="30"/>
    </row>
    <row r="2394" spans="1:38">
      <c r="A2394" s="32">
        <v>42207</v>
      </c>
      <c r="B2394" s="9">
        <v>25</v>
      </c>
      <c r="C2394" s="33">
        <v>277.86794800000001</v>
      </c>
      <c r="D2394" s="34">
        <f t="shared" si="229"/>
        <v>365624.45043965068</v>
      </c>
      <c r="E2394" s="34">
        <v>51076366303.481903</v>
      </c>
      <c r="F2394" s="3">
        <f>VLOOKUP(A2394,ERCOT_345kv_West_ATC!A:B,2)</f>
        <v>28.5</v>
      </c>
      <c r="G2394" s="3">
        <f>VLOOKUP(A2394,ERCOT_345kv_West_ATC!G:H,2)</f>
        <v>3.2069999999999999</v>
      </c>
      <c r="I2394" s="5">
        <f t="shared" si="230"/>
        <v>6</v>
      </c>
      <c r="J2394" s="4">
        <f t="shared" si="231"/>
        <v>144</v>
      </c>
      <c r="K2394" s="4">
        <f t="shared" si="234"/>
        <v>3600</v>
      </c>
      <c r="L2394" s="6">
        <f t="shared" si="235"/>
        <v>1000324.6128</v>
      </c>
      <c r="N2394" s="22">
        <f t="shared" si="232"/>
        <v>2.7359346772272599</v>
      </c>
      <c r="O2394" s="14">
        <f t="shared" si="233"/>
        <v>984616.86456448014</v>
      </c>
      <c r="Q2394" s="22"/>
      <c r="V2394" s="16"/>
      <c r="W2394" s="16"/>
      <c r="X2394" s="16"/>
      <c r="Z2394" s="15"/>
      <c r="AA2394" s="16"/>
      <c r="AB2394" s="3"/>
      <c r="AC2394" s="69"/>
      <c r="AD2394" s="3"/>
      <c r="AF2394" s="29"/>
      <c r="AG2394" s="30"/>
      <c r="AH2394" s="29"/>
      <c r="AI2394" s="29"/>
      <c r="AJ2394" s="31"/>
      <c r="AK2394" s="29"/>
      <c r="AL2394" s="30"/>
    </row>
    <row r="2395" spans="1:38">
      <c r="A2395" s="32">
        <v>42208</v>
      </c>
      <c r="B2395" s="9">
        <v>25</v>
      </c>
      <c r="C2395" s="33">
        <v>277.2529753</v>
      </c>
      <c r="D2395" s="34">
        <f t="shared" si="229"/>
        <v>365624.45043965068</v>
      </c>
      <c r="E2395" s="34">
        <v>51076366303.481903</v>
      </c>
      <c r="F2395" s="3">
        <f>VLOOKUP(A2395,ERCOT_345kv_West_ATC!A:B,2)</f>
        <v>28.75</v>
      </c>
      <c r="G2395" s="3">
        <f>VLOOKUP(A2395,ERCOT_345kv_West_ATC!G:H,2)</f>
        <v>3.149</v>
      </c>
      <c r="I2395" s="5">
        <f t="shared" si="230"/>
        <v>6</v>
      </c>
      <c r="J2395" s="4">
        <f t="shared" si="231"/>
        <v>144</v>
      </c>
      <c r="K2395" s="4">
        <f t="shared" si="234"/>
        <v>3600</v>
      </c>
      <c r="L2395" s="6">
        <f t="shared" si="235"/>
        <v>998110.71108000004</v>
      </c>
      <c r="N2395" s="22">
        <f t="shared" si="232"/>
        <v>2.7298795523105928</v>
      </c>
      <c r="O2395" s="14">
        <f t="shared" si="233"/>
        <v>984616.86456448014</v>
      </c>
      <c r="Q2395" s="22"/>
      <c r="V2395" s="16"/>
      <c r="W2395" s="16"/>
      <c r="X2395" s="16"/>
      <c r="Z2395" s="15"/>
      <c r="AA2395" s="16"/>
      <c r="AB2395" s="3"/>
      <c r="AC2395" s="69"/>
      <c r="AD2395" s="3"/>
      <c r="AF2395" s="29"/>
      <c r="AG2395" s="30"/>
      <c r="AH2395" s="29"/>
      <c r="AI2395" s="29"/>
      <c r="AJ2395" s="31"/>
      <c r="AK2395" s="29"/>
      <c r="AL2395" s="30"/>
    </row>
    <row r="2396" spans="1:38">
      <c r="A2396" s="32">
        <v>42209</v>
      </c>
      <c r="B2396" s="9">
        <v>25</v>
      </c>
      <c r="C2396" s="33">
        <v>289.176107</v>
      </c>
      <c r="D2396" s="34">
        <f t="shared" si="229"/>
        <v>365624.45043965068</v>
      </c>
      <c r="E2396" s="34">
        <v>51076366303.481903</v>
      </c>
      <c r="F2396" s="3">
        <f>VLOOKUP(A2396,ERCOT_345kv_West_ATC!A:B,2)</f>
        <v>28.85</v>
      </c>
      <c r="G2396" s="3">
        <f>VLOOKUP(A2396,ERCOT_345kv_West_ATC!G:H,2)</f>
        <v>3.1230000000000002</v>
      </c>
      <c r="I2396" s="5">
        <f t="shared" si="230"/>
        <v>6</v>
      </c>
      <c r="J2396" s="4">
        <f t="shared" si="231"/>
        <v>144</v>
      </c>
      <c r="K2396" s="4">
        <f t="shared" si="234"/>
        <v>3600</v>
      </c>
      <c r="L2396" s="6">
        <f t="shared" si="235"/>
        <v>1041033.9852</v>
      </c>
      <c r="N2396" s="22">
        <f t="shared" si="232"/>
        <v>2.8472767178130258</v>
      </c>
      <c r="O2396" s="14">
        <f t="shared" si="233"/>
        <v>984616.86456448014</v>
      </c>
      <c r="Q2396" s="22"/>
      <c r="V2396" s="16"/>
      <c r="W2396" s="16"/>
      <c r="X2396" s="16"/>
      <c r="Z2396" s="15"/>
      <c r="AA2396" s="16"/>
      <c r="AB2396" s="3"/>
      <c r="AC2396" s="69"/>
      <c r="AD2396" s="3"/>
      <c r="AF2396" s="29"/>
      <c r="AG2396" s="30"/>
      <c r="AH2396" s="29"/>
      <c r="AI2396" s="29"/>
      <c r="AJ2396" s="31"/>
      <c r="AK2396" s="29"/>
      <c r="AL2396" s="30"/>
    </row>
    <row r="2397" spans="1:38">
      <c r="A2397" s="32">
        <v>42210</v>
      </c>
      <c r="B2397" s="9">
        <v>25</v>
      </c>
      <c r="C2397" s="33">
        <v>289.16803970000001</v>
      </c>
      <c r="D2397" s="34">
        <f t="shared" si="229"/>
        <v>374228.39294233284</v>
      </c>
      <c r="E2397" s="34">
        <v>52278304845.591599</v>
      </c>
      <c r="F2397" s="3">
        <f>VLOOKUP(A2397,ERCOT_345kv_West_ATC!A:B,2)</f>
        <v>28.85</v>
      </c>
      <c r="G2397" s="3">
        <f>VLOOKUP(A2397,ERCOT_345kv_West_ATC!G:H,2)</f>
        <v>3.1230000000000002</v>
      </c>
      <c r="I2397" s="5">
        <f t="shared" si="230"/>
        <v>6</v>
      </c>
      <c r="J2397" s="4">
        <f t="shared" si="231"/>
        <v>144</v>
      </c>
      <c r="K2397" s="4">
        <f t="shared" si="234"/>
        <v>3600</v>
      </c>
      <c r="L2397" s="6">
        <f t="shared" si="235"/>
        <v>1041004.9429200001</v>
      </c>
      <c r="N2397" s="22">
        <f t="shared" si="232"/>
        <v>2.7817369353917916</v>
      </c>
      <c r="O2397" s="14">
        <f t="shared" si="233"/>
        <v>961979.38689134852</v>
      </c>
      <c r="Q2397" s="22"/>
      <c r="V2397" s="16"/>
      <c r="W2397" s="16"/>
      <c r="X2397" s="16"/>
      <c r="Z2397" s="15"/>
      <c r="AA2397" s="16"/>
      <c r="AB2397" s="3"/>
      <c r="AC2397" s="69"/>
      <c r="AD2397" s="3"/>
      <c r="AF2397" s="29"/>
      <c r="AG2397" s="30"/>
      <c r="AH2397" s="29"/>
      <c r="AI2397" s="29"/>
      <c r="AJ2397" s="31"/>
      <c r="AK2397" s="29"/>
      <c r="AL2397" s="30"/>
    </row>
    <row r="2398" spans="1:38">
      <c r="A2398" s="32">
        <v>42211</v>
      </c>
      <c r="B2398" s="9">
        <v>25</v>
      </c>
      <c r="C2398" s="33">
        <v>293.12603819999998</v>
      </c>
      <c r="D2398" s="34">
        <f t="shared" si="229"/>
        <v>374228.39294233284</v>
      </c>
      <c r="E2398" s="34">
        <v>52278304845.591599</v>
      </c>
      <c r="F2398" s="3">
        <f>VLOOKUP(A2398,ERCOT_345kv_West_ATC!A:B,2)</f>
        <v>28.85</v>
      </c>
      <c r="G2398" s="3">
        <f>VLOOKUP(A2398,ERCOT_345kv_West_ATC!G:H,2)</f>
        <v>3.1230000000000002</v>
      </c>
      <c r="I2398" s="5">
        <f t="shared" si="230"/>
        <v>6</v>
      </c>
      <c r="J2398" s="4">
        <f t="shared" si="231"/>
        <v>144</v>
      </c>
      <c r="K2398" s="4">
        <f t="shared" si="234"/>
        <v>3600</v>
      </c>
      <c r="L2398" s="6">
        <f t="shared" si="235"/>
        <v>1055253.73752</v>
      </c>
      <c r="N2398" s="22">
        <f t="shared" si="232"/>
        <v>2.8198120650952601</v>
      </c>
      <c r="O2398" s="14">
        <f t="shared" si="233"/>
        <v>961979.38689134852</v>
      </c>
      <c r="Q2398" s="22"/>
      <c r="V2398" s="16"/>
      <c r="W2398" s="16"/>
      <c r="X2398" s="16"/>
      <c r="Z2398" s="15"/>
      <c r="AA2398" s="16"/>
      <c r="AB2398" s="3"/>
      <c r="AC2398" s="69"/>
      <c r="AD2398" s="3"/>
      <c r="AF2398" s="29"/>
      <c r="AG2398" s="30"/>
      <c r="AH2398" s="29"/>
      <c r="AI2398" s="29"/>
      <c r="AJ2398" s="31"/>
      <c r="AK2398" s="29"/>
      <c r="AL2398" s="30"/>
    </row>
    <row r="2399" spans="1:38">
      <c r="A2399" s="32">
        <v>42212</v>
      </c>
      <c r="B2399" s="9">
        <v>25</v>
      </c>
      <c r="C2399" s="33">
        <v>294.22168799999997</v>
      </c>
      <c r="D2399" s="34">
        <f t="shared" si="229"/>
        <v>374228.39294233284</v>
      </c>
      <c r="E2399" s="34">
        <v>52278304845.591599</v>
      </c>
      <c r="F2399" s="3">
        <f>VLOOKUP(A2399,ERCOT_345kv_West_ATC!A:B,2)</f>
        <v>28.15</v>
      </c>
      <c r="G2399" s="3">
        <f>VLOOKUP(A2399,ERCOT_345kv_West_ATC!G:H,2)</f>
        <v>3.1349999999999998</v>
      </c>
      <c r="I2399" s="5">
        <f t="shared" si="230"/>
        <v>6</v>
      </c>
      <c r="J2399" s="4">
        <f t="shared" si="231"/>
        <v>144</v>
      </c>
      <c r="K2399" s="4">
        <f t="shared" si="234"/>
        <v>3600</v>
      </c>
      <c r="L2399" s="6">
        <f t="shared" si="235"/>
        <v>1059198.0767999999</v>
      </c>
      <c r="N2399" s="22">
        <f t="shared" si="232"/>
        <v>2.8303519903237762</v>
      </c>
      <c r="O2399" s="14">
        <f t="shared" si="233"/>
        <v>961979.38689134852</v>
      </c>
      <c r="Q2399" s="22"/>
      <c r="V2399" s="16"/>
      <c r="W2399" s="16"/>
      <c r="X2399" s="16"/>
      <c r="Z2399" s="15"/>
      <c r="AA2399" s="16"/>
      <c r="AB2399" s="3"/>
      <c r="AC2399" s="69"/>
      <c r="AD2399" s="3"/>
      <c r="AF2399" s="29"/>
      <c r="AG2399" s="30"/>
      <c r="AH2399" s="29"/>
      <c r="AI2399" s="29"/>
      <c r="AJ2399" s="31"/>
      <c r="AK2399" s="29"/>
      <c r="AL2399" s="30"/>
    </row>
    <row r="2400" spans="1:38">
      <c r="A2400" s="32">
        <v>42213</v>
      </c>
      <c r="B2400" s="9">
        <v>25</v>
      </c>
      <c r="C2400" s="33">
        <v>295.18419440000002</v>
      </c>
      <c r="D2400" s="34">
        <f t="shared" si="229"/>
        <v>374228.39294233284</v>
      </c>
      <c r="E2400" s="34">
        <v>52278304845.591599</v>
      </c>
      <c r="F2400" s="3">
        <f>VLOOKUP(A2400,ERCOT_345kv_West_ATC!A:B,2)</f>
        <v>28.3</v>
      </c>
      <c r="G2400" s="3">
        <f>VLOOKUP(A2400,ERCOT_345kv_West_ATC!G:H,2)</f>
        <v>3.1579999999999999</v>
      </c>
      <c r="I2400" s="5">
        <f t="shared" si="230"/>
        <v>6</v>
      </c>
      <c r="J2400" s="4">
        <f t="shared" si="231"/>
        <v>144</v>
      </c>
      <c r="K2400" s="4">
        <f t="shared" si="234"/>
        <v>3600</v>
      </c>
      <c r="L2400" s="6">
        <f t="shared" si="235"/>
        <v>1062663.09984</v>
      </c>
      <c r="N2400" s="22">
        <f t="shared" si="232"/>
        <v>2.8396111034892866</v>
      </c>
      <c r="O2400" s="14">
        <f t="shared" si="233"/>
        <v>961979.38689134852</v>
      </c>
      <c r="Q2400" s="22"/>
      <c r="V2400" s="16"/>
      <c r="W2400" s="16"/>
      <c r="X2400" s="16"/>
      <c r="Z2400" s="15"/>
      <c r="AA2400" s="16"/>
      <c r="AB2400" s="3"/>
      <c r="AC2400" s="69"/>
      <c r="AD2400" s="3"/>
      <c r="AF2400" s="29"/>
      <c r="AG2400" s="30"/>
      <c r="AH2400" s="29"/>
      <c r="AI2400" s="29"/>
      <c r="AJ2400" s="31"/>
      <c r="AK2400" s="29"/>
      <c r="AL2400" s="30"/>
    </row>
    <row r="2401" spans="1:38">
      <c r="A2401" s="32">
        <v>42214</v>
      </c>
      <c r="B2401" s="9">
        <v>25</v>
      </c>
      <c r="C2401" s="33">
        <v>290.17602219999998</v>
      </c>
      <c r="D2401" s="34">
        <f t="shared" si="229"/>
        <v>374228.39294233284</v>
      </c>
      <c r="E2401" s="34">
        <v>52278304845.591599</v>
      </c>
      <c r="F2401" s="3">
        <f>VLOOKUP(A2401,ERCOT_345kv_West_ATC!A:B,2)</f>
        <v>28.45</v>
      </c>
      <c r="G2401" s="3">
        <f>VLOOKUP(A2401,ERCOT_345kv_West_ATC!G:H,2)</f>
        <v>3.1709999999999998</v>
      </c>
      <c r="I2401" s="5">
        <f t="shared" si="230"/>
        <v>6</v>
      </c>
      <c r="J2401" s="4">
        <f t="shared" si="231"/>
        <v>144</v>
      </c>
      <c r="K2401" s="4">
        <f t="shared" si="234"/>
        <v>3600</v>
      </c>
      <c r="L2401" s="6">
        <f t="shared" si="235"/>
        <v>1044633.6799199999</v>
      </c>
      <c r="N2401" s="22">
        <f t="shared" si="232"/>
        <v>2.7914335192652633</v>
      </c>
      <c r="O2401" s="14">
        <f t="shared" si="233"/>
        <v>961979.38689134852</v>
      </c>
      <c r="Q2401" s="22"/>
      <c r="V2401" s="16"/>
      <c r="W2401" s="16"/>
      <c r="X2401" s="16"/>
      <c r="Z2401" s="15"/>
      <c r="AA2401" s="16"/>
      <c r="AB2401" s="3"/>
      <c r="AC2401" s="69"/>
      <c r="AD2401" s="3"/>
      <c r="AF2401" s="29"/>
      <c r="AG2401" s="30"/>
      <c r="AH2401" s="29"/>
      <c r="AI2401" s="29"/>
      <c r="AJ2401" s="31"/>
      <c r="AK2401" s="29"/>
      <c r="AL2401" s="30"/>
    </row>
    <row r="2402" spans="1:38">
      <c r="A2402" s="32">
        <v>42215</v>
      </c>
      <c r="B2402" s="9">
        <v>25</v>
      </c>
      <c r="C2402" s="33">
        <v>288.18997839999997</v>
      </c>
      <c r="D2402" s="34">
        <f t="shared" si="229"/>
        <v>374228.39294233284</v>
      </c>
      <c r="E2402" s="34">
        <v>52278304845.591599</v>
      </c>
      <c r="F2402" s="3">
        <f>VLOOKUP(A2402,ERCOT_345kv_West_ATC!A:B,2)</f>
        <v>28.5</v>
      </c>
      <c r="G2402" s="3">
        <f>VLOOKUP(A2402,ERCOT_345kv_West_ATC!G:H,2)</f>
        <v>3.1080000000000001</v>
      </c>
      <c r="I2402" s="5">
        <f t="shared" si="230"/>
        <v>6</v>
      </c>
      <c r="J2402" s="4">
        <f t="shared" si="231"/>
        <v>144</v>
      </c>
      <c r="K2402" s="4">
        <f t="shared" si="234"/>
        <v>3600</v>
      </c>
      <c r="L2402" s="6">
        <f t="shared" si="235"/>
        <v>1037483.9222399999</v>
      </c>
      <c r="N2402" s="22">
        <f t="shared" si="232"/>
        <v>2.7723281872946295</v>
      </c>
      <c r="O2402" s="14">
        <f t="shared" si="233"/>
        <v>961979.38689134852</v>
      </c>
      <c r="Q2402" s="22"/>
      <c r="V2402" s="16"/>
      <c r="W2402" s="16"/>
      <c r="X2402" s="16"/>
      <c r="Z2402" s="15"/>
      <c r="AA2402" s="16"/>
      <c r="AB2402" s="3"/>
      <c r="AC2402" s="69"/>
      <c r="AD2402" s="3"/>
      <c r="AF2402" s="29"/>
      <c r="AG2402" s="30"/>
      <c r="AH2402" s="29"/>
      <c r="AI2402" s="29"/>
      <c r="AJ2402" s="31"/>
      <c r="AK2402" s="29"/>
      <c r="AL2402" s="30"/>
    </row>
    <row r="2403" spans="1:38">
      <c r="A2403" s="32">
        <v>42216</v>
      </c>
      <c r="B2403" s="9">
        <v>25</v>
      </c>
      <c r="C2403" s="33">
        <v>284.82334800000001</v>
      </c>
      <c r="D2403" s="34">
        <f t="shared" ref="D2403:D2466" si="236">((2^256)/(2^208*65535)/600)*E2403/(10^12)</f>
        <v>374228.39294233284</v>
      </c>
      <c r="E2403" s="34">
        <v>52278304845.591599</v>
      </c>
      <c r="F2403" s="3">
        <f>VLOOKUP(A2403,ERCOT_345kv_West_ATC!A:B,2)</f>
        <v>27.95</v>
      </c>
      <c r="G2403" s="3">
        <f>VLOOKUP(A2403,ERCOT_345kv_West_ATC!G:H,2)</f>
        <v>3.0790000000000002</v>
      </c>
      <c r="I2403" s="5">
        <f t="shared" si="230"/>
        <v>6</v>
      </c>
      <c r="J2403" s="4">
        <f t="shared" si="231"/>
        <v>144</v>
      </c>
      <c r="K2403" s="4">
        <f t="shared" si="234"/>
        <v>3600</v>
      </c>
      <c r="L2403" s="6">
        <f t="shared" si="235"/>
        <v>1025364.0528000001</v>
      </c>
      <c r="N2403" s="22">
        <f t="shared" si="232"/>
        <v>2.7399418968138121</v>
      </c>
      <c r="O2403" s="14">
        <f t="shared" si="233"/>
        <v>961979.38689134852</v>
      </c>
      <c r="Q2403" s="22"/>
      <c r="V2403" s="16"/>
      <c r="W2403" s="16"/>
      <c r="X2403" s="16"/>
      <c r="Z2403" s="15"/>
      <c r="AA2403" s="16"/>
      <c r="AB2403" s="3"/>
      <c r="AC2403" s="69"/>
      <c r="AD2403" s="3"/>
      <c r="AF2403" s="29"/>
      <c r="AG2403" s="30"/>
      <c r="AH2403" s="29"/>
      <c r="AI2403" s="29"/>
      <c r="AJ2403" s="31"/>
      <c r="AK2403" s="29"/>
      <c r="AL2403" s="30"/>
    </row>
    <row r="2404" spans="1:38">
      <c r="A2404" s="32">
        <v>42217</v>
      </c>
      <c r="B2404" s="9">
        <v>25</v>
      </c>
      <c r="C2404" s="33">
        <v>281.53847309999998</v>
      </c>
      <c r="D2404" s="34">
        <f t="shared" si="236"/>
        <v>374228.39294233284</v>
      </c>
      <c r="E2404" s="34">
        <v>52278304845.591599</v>
      </c>
      <c r="F2404" s="3">
        <f>VLOOKUP(A2404,ERCOT_345kv_West_ATC!A:B,2)</f>
        <v>27.95</v>
      </c>
      <c r="G2404" s="3">
        <f>VLOOKUP(A2404,ERCOT_345kv_West_ATC!G:H,2)</f>
        <v>3.0790000000000002</v>
      </c>
      <c r="I2404" s="5">
        <f t="shared" ref="I2404:I2467" si="237">60/10</f>
        <v>6</v>
      </c>
      <c r="J2404" s="4">
        <f t="shared" ref="J2404:J2467" si="238">I2404*24</f>
        <v>144</v>
      </c>
      <c r="K2404" s="4">
        <f t="shared" si="234"/>
        <v>3600</v>
      </c>
      <c r="L2404" s="6">
        <f t="shared" si="235"/>
        <v>1013538.50316</v>
      </c>
      <c r="N2404" s="22">
        <f t="shared" ref="N2404:N2467" si="239">L2404/D2404</f>
        <v>2.7083420773906441</v>
      </c>
      <c r="O2404" s="14">
        <f t="shared" ref="O2404:O2467" si="240">(K2404*100000000)/D2404</f>
        <v>961979.38689134852</v>
      </c>
      <c r="Q2404" s="22"/>
      <c r="V2404" s="16"/>
      <c r="W2404" s="16"/>
      <c r="X2404" s="16"/>
      <c r="Z2404" s="15"/>
      <c r="AA2404" s="16"/>
      <c r="AB2404" s="3"/>
      <c r="AC2404" s="69"/>
      <c r="AD2404" s="3"/>
      <c r="AF2404" s="29"/>
      <c r="AG2404" s="30"/>
      <c r="AH2404" s="29"/>
      <c r="AI2404" s="29"/>
      <c r="AJ2404" s="31"/>
      <c r="AK2404" s="29"/>
      <c r="AL2404" s="30"/>
    </row>
    <row r="2405" spans="1:38">
      <c r="A2405" s="32">
        <v>42218</v>
      </c>
      <c r="B2405" s="9">
        <v>25</v>
      </c>
      <c r="C2405" s="33">
        <v>282.28631489999998</v>
      </c>
      <c r="D2405" s="34">
        <f t="shared" si="236"/>
        <v>374228.39294233284</v>
      </c>
      <c r="E2405" s="34">
        <v>52278304845.591599</v>
      </c>
      <c r="F2405" s="3">
        <f>VLOOKUP(A2405,ERCOT_345kv_West_ATC!A:B,2)</f>
        <v>27.95</v>
      </c>
      <c r="G2405" s="3">
        <f>VLOOKUP(A2405,ERCOT_345kv_West_ATC!G:H,2)</f>
        <v>3.0790000000000002</v>
      </c>
      <c r="I2405" s="5">
        <f t="shared" si="237"/>
        <v>6</v>
      </c>
      <c r="J2405" s="4">
        <f t="shared" si="238"/>
        <v>144</v>
      </c>
      <c r="K2405" s="4">
        <f t="shared" si="234"/>
        <v>3600</v>
      </c>
      <c r="L2405" s="6">
        <f t="shared" si="235"/>
        <v>1016230.7336399999</v>
      </c>
      <c r="N2405" s="22">
        <f t="shared" si="239"/>
        <v>2.7155361613532012</v>
      </c>
      <c r="O2405" s="14">
        <f t="shared" si="240"/>
        <v>961979.38689134852</v>
      </c>
      <c r="Q2405" s="22"/>
      <c r="V2405" s="16"/>
      <c r="W2405" s="16"/>
      <c r="X2405" s="16"/>
      <c r="Z2405" s="15"/>
      <c r="AA2405" s="16"/>
      <c r="AB2405" s="3"/>
      <c r="AC2405" s="69"/>
      <c r="AD2405" s="3"/>
      <c r="AF2405" s="29"/>
      <c r="AG2405" s="30"/>
      <c r="AH2405" s="29"/>
      <c r="AI2405" s="29"/>
      <c r="AJ2405" s="31"/>
      <c r="AK2405" s="29"/>
      <c r="AL2405" s="30"/>
    </row>
    <row r="2406" spans="1:38">
      <c r="A2406" s="32">
        <v>42219</v>
      </c>
      <c r="B2406" s="9">
        <v>25</v>
      </c>
      <c r="C2406" s="33">
        <v>280.83249619999998</v>
      </c>
      <c r="D2406" s="34">
        <f t="shared" si="236"/>
        <v>374228.39294233284</v>
      </c>
      <c r="E2406" s="34">
        <v>52278304845.591599</v>
      </c>
      <c r="F2406" s="3">
        <f>VLOOKUP(A2406,ERCOT_345kv_West_ATC!A:B,2)</f>
        <v>27.85</v>
      </c>
      <c r="G2406" s="3">
        <f>VLOOKUP(A2406,ERCOT_345kv_West_ATC!G:H,2)</f>
        <v>3.08</v>
      </c>
      <c r="I2406" s="5">
        <f t="shared" si="237"/>
        <v>6</v>
      </c>
      <c r="J2406" s="4">
        <f t="shared" si="238"/>
        <v>144</v>
      </c>
      <c r="K2406" s="4">
        <f t="shared" si="234"/>
        <v>3600</v>
      </c>
      <c r="L2406" s="6">
        <f t="shared" si="235"/>
        <v>1010996.9863199999</v>
      </c>
      <c r="N2406" s="22">
        <f t="shared" si="239"/>
        <v>2.7015507251364292</v>
      </c>
      <c r="O2406" s="14">
        <f t="shared" si="240"/>
        <v>961979.38689134852</v>
      </c>
      <c r="Q2406" s="22"/>
      <c r="V2406" s="16"/>
      <c r="W2406" s="16"/>
      <c r="X2406" s="16"/>
      <c r="Z2406" s="15"/>
      <c r="AA2406" s="16"/>
      <c r="AB2406" s="3"/>
      <c r="AC2406" s="69"/>
      <c r="AD2406" s="3"/>
      <c r="AF2406" s="29"/>
      <c r="AG2406" s="30"/>
      <c r="AH2406" s="29"/>
      <c r="AI2406" s="29"/>
      <c r="AJ2406" s="31"/>
      <c r="AK2406" s="29"/>
      <c r="AL2406" s="30"/>
    </row>
    <row r="2407" spans="1:38">
      <c r="A2407" s="32">
        <v>42220</v>
      </c>
      <c r="B2407" s="9">
        <v>25</v>
      </c>
      <c r="C2407" s="33">
        <v>285.17892469999998</v>
      </c>
      <c r="D2407" s="34">
        <f t="shared" si="236"/>
        <v>374228.39294233284</v>
      </c>
      <c r="E2407" s="34">
        <v>52278304845.591599</v>
      </c>
      <c r="F2407" s="3">
        <f>VLOOKUP(A2407,ERCOT_345kv_West_ATC!A:B,2)</f>
        <v>28.3</v>
      </c>
      <c r="G2407" s="3">
        <f>VLOOKUP(A2407,ERCOT_345kv_West_ATC!G:H,2)</f>
        <v>3.0950000000000002</v>
      </c>
      <c r="I2407" s="5">
        <f t="shared" si="237"/>
        <v>6</v>
      </c>
      <c r="J2407" s="4">
        <f t="shared" si="238"/>
        <v>144</v>
      </c>
      <c r="K2407" s="4">
        <f t="shared" si="234"/>
        <v>3600</v>
      </c>
      <c r="L2407" s="6">
        <f t="shared" si="235"/>
        <v>1026644.1289199999</v>
      </c>
      <c r="N2407" s="22">
        <f t="shared" si="239"/>
        <v>2.7433624713724001</v>
      </c>
      <c r="O2407" s="14">
        <f t="shared" si="240"/>
        <v>961979.38689134852</v>
      </c>
      <c r="Q2407" s="22"/>
      <c r="V2407" s="16"/>
      <c r="W2407" s="16"/>
      <c r="X2407" s="16"/>
      <c r="Z2407" s="15"/>
      <c r="AA2407" s="16"/>
      <c r="AB2407" s="3"/>
      <c r="AC2407" s="69"/>
      <c r="AD2407" s="3"/>
      <c r="AF2407" s="29"/>
      <c r="AG2407" s="30"/>
      <c r="AH2407" s="29"/>
      <c r="AI2407" s="29"/>
      <c r="AJ2407" s="31"/>
      <c r="AK2407" s="29"/>
      <c r="AL2407" s="30"/>
    </row>
    <row r="2408" spans="1:38">
      <c r="A2408" s="32">
        <v>42221</v>
      </c>
      <c r="B2408" s="9">
        <v>25</v>
      </c>
      <c r="C2408" s="33">
        <v>281.77046030000002</v>
      </c>
      <c r="D2408" s="34">
        <f t="shared" si="236"/>
        <v>374228.39294233284</v>
      </c>
      <c r="E2408" s="34">
        <v>52278304845.591599</v>
      </c>
      <c r="F2408" s="3">
        <f>VLOOKUP(A2408,ERCOT_345kv_West_ATC!A:B,2)</f>
        <v>28.45</v>
      </c>
      <c r="G2408" s="3">
        <f>VLOOKUP(A2408,ERCOT_345kv_West_ATC!G:H,2)</f>
        <v>3.0750000000000002</v>
      </c>
      <c r="I2408" s="5">
        <f t="shared" si="237"/>
        <v>6</v>
      </c>
      <c r="J2408" s="4">
        <f t="shared" si="238"/>
        <v>144</v>
      </c>
      <c r="K2408" s="4">
        <f t="shared" si="234"/>
        <v>3600</v>
      </c>
      <c r="L2408" s="6">
        <f t="shared" si="235"/>
        <v>1014373.65708</v>
      </c>
      <c r="N2408" s="22">
        <f t="shared" si="239"/>
        <v>2.7105737464348705</v>
      </c>
      <c r="O2408" s="14">
        <f t="shared" si="240"/>
        <v>961979.38689134852</v>
      </c>
      <c r="Q2408" s="22"/>
      <c r="V2408" s="16"/>
      <c r="W2408" s="16"/>
      <c r="X2408" s="16"/>
      <c r="Z2408" s="15"/>
      <c r="AA2408" s="16"/>
      <c r="AB2408" s="3"/>
      <c r="AC2408" s="69"/>
      <c r="AD2408" s="3"/>
      <c r="AF2408" s="29"/>
      <c r="AG2408" s="30"/>
      <c r="AH2408" s="29"/>
      <c r="AI2408" s="29"/>
      <c r="AJ2408" s="31"/>
      <c r="AK2408" s="29"/>
      <c r="AL2408" s="30"/>
    </row>
    <row r="2409" spans="1:38">
      <c r="A2409" s="32">
        <v>42222</v>
      </c>
      <c r="B2409" s="9">
        <v>25</v>
      </c>
      <c r="C2409" s="33">
        <v>278.3535862</v>
      </c>
      <c r="D2409" s="34">
        <f t="shared" si="236"/>
        <v>374228.39294233284</v>
      </c>
      <c r="E2409" s="34">
        <v>52278304845.591599</v>
      </c>
      <c r="F2409" s="3">
        <f>VLOOKUP(A2409,ERCOT_345kv_West_ATC!A:B,2)</f>
        <v>28.5</v>
      </c>
      <c r="G2409" s="3">
        <f>VLOOKUP(A2409,ERCOT_345kv_West_ATC!G:H,2)</f>
        <v>3.0870000000000002</v>
      </c>
      <c r="I2409" s="5">
        <f t="shared" si="237"/>
        <v>6</v>
      </c>
      <c r="J2409" s="4">
        <f t="shared" si="238"/>
        <v>144</v>
      </c>
      <c r="K2409" s="4">
        <f t="shared" si="234"/>
        <v>3600</v>
      </c>
      <c r="L2409" s="6">
        <f t="shared" si="235"/>
        <v>1002072.91032</v>
      </c>
      <c r="N2409" s="22">
        <f t="shared" si="239"/>
        <v>2.6777041219168414</v>
      </c>
      <c r="O2409" s="14">
        <f t="shared" si="240"/>
        <v>961979.38689134852</v>
      </c>
      <c r="Q2409" s="22"/>
      <c r="V2409" s="16"/>
      <c r="W2409" s="16"/>
      <c r="X2409" s="16"/>
      <c r="Z2409" s="15"/>
      <c r="AA2409" s="16"/>
      <c r="AB2409" s="3"/>
      <c r="AC2409" s="69"/>
      <c r="AD2409" s="3"/>
      <c r="AF2409" s="29"/>
      <c r="AG2409" s="30"/>
      <c r="AH2409" s="29"/>
      <c r="AI2409" s="29"/>
      <c r="AJ2409" s="31"/>
      <c r="AK2409" s="29"/>
      <c r="AL2409" s="30"/>
    </row>
    <row r="2410" spans="1:38">
      <c r="A2410" s="32">
        <v>42223</v>
      </c>
      <c r="B2410" s="9">
        <v>25</v>
      </c>
      <c r="C2410" s="33">
        <v>279.49426019999999</v>
      </c>
      <c r="D2410" s="34">
        <f t="shared" si="236"/>
        <v>374228.39294233284</v>
      </c>
      <c r="E2410" s="34">
        <v>52278304845.591599</v>
      </c>
      <c r="F2410" s="3">
        <f>VLOOKUP(A2410,ERCOT_345kv_West_ATC!A:B,2)</f>
        <v>28.45</v>
      </c>
      <c r="G2410" s="3">
        <f>VLOOKUP(A2410,ERCOT_345kv_West_ATC!G:H,2)</f>
        <v>3.0870000000000002</v>
      </c>
      <c r="I2410" s="5">
        <f t="shared" si="237"/>
        <v>6</v>
      </c>
      <c r="J2410" s="4">
        <f t="shared" si="238"/>
        <v>144</v>
      </c>
      <c r="K2410" s="4">
        <f t="shared" si="234"/>
        <v>3600</v>
      </c>
      <c r="L2410" s="6">
        <f t="shared" si="235"/>
        <v>1006179.3367199999</v>
      </c>
      <c r="N2410" s="22">
        <f t="shared" si="239"/>
        <v>2.6886771706684702</v>
      </c>
      <c r="O2410" s="14">
        <f t="shared" si="240"/>
        <v>961979.38689134852</v>
      </c>
      <c r="Q2410" s="22"/>
      <c r="V2410" s="16"/>
      <c r="W2410" s="16"/>
      <c r="X2410" s="16"/>
      <c r="Z2410" s="15"/>
      <c r="AA2410" s="16"/>
      <c r="AB2410" s="3"/>
      <c r="AC2410" s="69"/>
      <c r="AD2410" s="3"/>
      <c r="AF2410" s="29"/>
      <c r="AG2410" s="30"/>
      <c r="AH2410" s="29"/>
      <c r="AI2410" s="29"/>
      <c r="AJ2410" s="31"/>
      <c r="AK2410" s="29"/>
      <c r="AL2410" s="30"/>
    </row>
    <row r="2411" spans="1:38">
      <c r="A2411" s="32">
        <v>42224</v>
      </c>
      <c r="B2411" s="9">
        <v>25</v>
      </c>
      <c r="C2411" s="33">
        <v>262.0541973</v>
      </c>
      <c r="D2411" s="34">
        <f t="shared" si="236"/>
        <v>377245.92240345338</v>
      </c>
      <c r="E2411" s="34">
        <v>52699842409.347</v>
      </c>
      <c r="F2411" s="3">
        <f>VLOOKUP(A2411,ERCOT_345kv_West_ATC!A:B,2)</f>
        <v>28.45</v>
      </c>
      <c r="G2411" s="3">
        <f>VLOOKUP(A2411,ERCOT_345kv_West_ATC!G:H,2)</f>
        <v>3.0870000000000002</v>
      </c>
      <c r="I2411" s="5">
        <f t="shared" si="237"/>
        <v>6</v>
      </c>
      <c r="J2411" s="4">
        <f t="shared" si="238"/>
        <v>144</v>
      </c>
      <c r="K2411" s="4">
        <f t="shared" si="234"/>
        <v>3600</v>
      </c>
      <c r="L2411" s="6">
        <f t="shared" si="235"/>
        <v>943395.11028000002</v>
      </c>
      <c r="N2411" s="22">
        <f t="shared" si="239"/>
        <v>2.5007430279685483</v>
      </c>
      <c r="O2411" s="14">
        <f t="shared" si="240"/>
        <v>954284.66849004303</v>
      </c>
      <c r="Q2411" s="22"/>
      <c r="V2411" s="16"/>
      <c r="W2411" s="16"/>
      <c r="X2411" s="16"/>
      <c r="Z2411" s="15"/>
      <c r="AA2411" s="16"/>
      <c r="AB2411" s="3"/>
      <c r="AC2411" s="69"/>
      <c r="AD2411" s="3"/>
      <c r="AF2411" s="29"/>
      <c r="AG2411" s="30"/>
      <c r="AH2411" s="29"/>
      <c r="AI2411" s="29"/>
      <c r="AJ2411" s="31"/>
      <c r="AK2411" s="29"/>
      <c r="AL2411" s="30"/>
    </row>
    <row r="2412" spans="1:38">
      <c r="A2412" s="32">
        <v>42225</v>
      </c>
      <c r="B2412" s="9">
        <v>25</v>
      </c>
      <c r="C2412" s="33">
        <v>267.51328940000002</v>
      </c>
      <c r="D2412" s="34">
        <f t="shared" si="236"/>
        <v>377245.92240345338</v>
      </c>
      <c r="E2412" s="34">
        <v>52699842409.347</v>
      </c>
      <c r="F2412" s="3">
        <f>VLOOKUP(A2412,ERCOT_345kv_West_ATC!A:B,2)</f>
        <v>28.45</v>
      </c>
      <c r="G2412" s="3">
        <f>VLOOKUP(A2412,ERCOT_345kv_West_ATC!G:H,2)</f>
        <v>3.0870000000000002</v>
      </c>
      <c r="I2412" s="5">
        <f t="shared" si="237"/>
        <v>6</v>
      </c>
      <c r="J2412" s="4">
        <f t="shared" si="238"/>
        <v>144</v>
      </c>
      <c r="K2412" s="4">
        <f t="shared" si="234"/>
        <v>3600</v>
      </c>
      <c r="L2412" s="6">
        <f t="shared" si="235"/>
        <v>963047.84184000012</v>
      </c>
      <c r="N2412" s="22">
        <f t="shared" si="239"/>
        <v>2.5528383069175997</v>
      </c>
      <c r="O2412" s="14">
        <f t="shared" si="240"/>
        <v>954284.66849004303</v>
      </c>
      <c r="Q2412" s="22"/>
      <c r="V2412" s="16"/>
      <c r="W2412" s="16"/>
      <c r="X2412" s="16"/>
      <c r="Z2412" s="15"/>
      <c r="AA2412" s="16"/>
      <c r="AB2412" s="3"/>
      <c r="AC2412" s="69"/>
      <c r="AD2412" s="3"/>
      <c r="AF2412" s="29"/>
      <c r="AG2412" s="30"/>
      <c r="AH2412" s="29"/>
      <c r="AI2412" s="29"/>
      <c r="AJ2412" s="31"/>
      <c r="AK2412" s="29"/>
      <c r="AL2412" s="30"/>
    </row>
    <row r="2413" spans="1:38">
      <c r="A2413" s="32">
        <v>42226</v>
      </c>
      <c r="B2413" s="9">
        <v>25</v>
      </c>
      <c r="C2413" s="33">
        <v>264.79175529999998</v>
      </c>
      <c r="D2413" s="34">
        <f t="shared" si="236"/>
        <v>377245.92240345338</v>
      </c>
      <c r="E2413" s="34">
        <v>52699842409.347</v>
      </c>
      <c r="F2413" s="3">
        <f>VLOOKUP(A2413,ERCOT_345kv_West_ATC!A:B,2)</f>
        <v>28.45</v>
      </c>
      <c r="G2413" s="3">
        <f>VLOOKUP(A2413,ERCOT_345kv_West_ATC!G:H,2)</f>
        <v>3.1150000000000002</v>
      </c>
      <c r="I2413" s="5">
        <f t="shared" si="237"/>
        <v>6</v>
      </c>
      <c r="J2413" s="4">
        <f t="shared" si="238"/>
        <v>144</v>
      </c>
      <c r="K2413" s="4">
        <f t="shared" si="234"/>
        <v>3600</v>
      </c>
      <c r="L2413" s="6">
        <f t="shared" si="235"/>
        <v>953250.31907999993</v>
      </c>
      <c r="N2413" s="22">
        <f t="shared" si="239"/>
        <v>2.5268671242535707</v>
      </c>
      <c r="O2413" s="14">
        <f t="shared" si="240"/>
        <v>954284.66849004303</v>
      </c>
      <c r="Q2413" s="22"/>
      <c r="V2413" s="16"/>
      <c r="W2413" s="16"/>
      <c r="X2413" s="16"/>
      <c r="Z2413" s="15"/>
      <c r="AA2413" s="16"/>
      <c r="AB2413" s="3"/>
      <c r="AC2413" s="69"/>
      <c r="AD2413" s="3"/>
      <c r="AF2413" s="29"/>
      <c r="AG2413" s="30"/>
      <c r="AH2413" s="29"/>
      <c r="AI2413" s="29"/>
      <c r="AJ2413" s="31"/>
      <c r="AK2413" s="29"/>
      <c r="AL2413" s="30"/>
    </row>
    <row r="2414" spans="1:38">
      <c r="A2414" s="32">
        <v>42227</v>
      </c>
      <c r="B2414" s="9">
        <v>25</v>
      </c>
      <c r="C2414" s="33">
        <v>271.71866390000002</v>
      </c>
      <c r="D2414" s="34">
        <f t="shared" si="236"/>
        <v>377245.92240345338</v>
      </c>
      <c r="E2414" s="34">
        <v>52699842409.347</v>
      </c>
      <c r="F2414" s="3">
        <f>VLOOKUP(A2414,ERCOT_345kv_West_ATC!A:B,2)</f>
        <v>28.45</v>
      </c>
      <c r="G2414" s="3">
        <f>VLOOKUP(A2414,ERCOT_345kv_West_ATC!G:H,2)</f>
        <v>3.1110000000000002</v>
      </c>
      <c r="I2414" s="5">
        <f t="shared" si="237"/>
        <v>6</v>
      </c>
      <c r="J2414" s="4">
        <f t="shared" si="238"/>
        <v>144</v>
      </c>
      <c r="K2414" s="4">
        <f t="shared" si="234"/>
        <v>3600</v>
      </c>
      <c r="L2414" s="6">
        <f t="shared" si="235"/>
        <v>978187.19004000013</v>
      </c>
      <c r="N2414" s="22">
        <f t="shared" si="239"/>
        <v>2.5929695510236894</v>
      </c>
      <c r="O2414" s="14">
        <f t="shared" si="240"/>
        <v>954284.66849004303</v>
      </c>
      <c r="Q2414" s="22"/>
      <c r="V2414" s="16"/>
      <c r="W2414" s="16"/>
      <c r="X2414" s="16"/>
      <c r="Z2414" s="15"/>
      <c r="AA2414" s="16"/>
      <c r="AB2414" s="3"/>
      <c r="AC2414" s="69"/>
      <c r="AD2414" s="3"/>
      <c r="AF2414" s="29"/>
      <c r="AG2414" s="30"/>
      <c r="AH2414" s="29"/>
      <c r="AI2414" s="29"/>
      <c r="AJ2414" s="31"/>
      <c r="AK2414" s="29"/>
      <c r="AL2414" s="30"/>
    </row>
    <row r="2415" spans="1:38">
      <c r="A2415" s="32">
        <v>42228</v>
      </c>
      <c r="B2415" s="9">
        <v>25</v>
      </c>
      <c r="C2415" s="33">
        <v>267.3464697</v>
      </c>
      <c r="D2415" s="34">
        <f t="shared" si="236"/>
        <v>377245.92240345338</v>
      </c>
      <c r="E2415" s="34">
        <v>52699842409.347</v>
      </c>
      <c r="F2415" s="3">
        <f>VLOOKUP(A2415,ERCOT_345kv_West_ATC!A:B,2)</f>
        <v>28.7</v>
      </c>
      <c r="G2415" s="3">
        <f>VLOOKUP(A2415,ERCOT_345kv_West_ATC!G:H,2)</f>
        <v>3.1560000000000001</v>
      </c>
      <c r="I2415" s="5">
        <f t="shared" si="237"/>
        <v>6</v>
      </c>
      <c r="J2415" s="4">
        <f t="shared" si="238"/>
        <v>144</v>
      </c>
      <c r="K2415" s="4">
        <f t="shared" si="234"/>
        <v>3600</v>
      </c>
      <c r="L2415" s="6">
        <f t="shared" si="235"/>
        <v>962447.29092000006</v>
      </c>
      <c r="N2415" s="22">
        <f t="shared" si="239"/>
        <v>2.5512463720964784</v>
      </c>
      <c r="O2415" s="14">
        <f t="shared" si="240"/>
        <v>954284.66849004303</v>
      </c>
      <c r="Q2415" s="22"/>
      <c r="V2415" s="16"/>
      <c r="W2415" s="16"/>
      <c r="X2415" s="16"/>
      <c r="Z2415" s="15"/>
      <c r="AA2415" s="16"/>
      <c r="AB2415" s="3"/>
      <c r="AC2415" s="69"/>
      <c r="AD2415" s="3"/>
      <c r="AF2415" s="29"/>
      <c r="AG2415" s="30"/>
      <c r="AH2415" s="29"/>
      <c r="AI2415" s="29"/>
      <c r="AJ2415" s="31"/>
      <c r="AK2415" s="29"/>
      <c r="AL2415" s="30"/>
    </row>
    <row r="2416" spans="1:38">
      <c r="A2416" s="32">
        <v>42229</v>
      </c>
      <c r="B2416" s="9">
        <v>25</v>
      </c>
      <c r="C2416" s="33">
        <v>264.50015109999998</v>
      </c>
      <c r="D2416" s="34">
        <f t="shared" si="236"/>
        <v>377245.92240345338</v>
      </c>
      <c r="E2416" s="34">
        <v>52699842409.347</v>
      </c>
      <c r="F2416" s="3">
        <f>VLOOKUP(A2416,ERCOT_345kv_West_ATC!A:B,2)</f>
        <v>29.15</v>
      </c>
      <c r="G2416" s="3">
        <f>VLOOKUP(A2416,ERCOT_345kv_West_ATC!G:H,2)</f>
        <v>3.0870000000000002</v>
      </c>
      <c r="I2416" s="5">
        <f t="shared" si="237"/>
        <v>6</v>
      </c>
      <c r="J2416" s="4">
        <f t="shared" si="238"/>
        <v>144</v>
      </c>
      <c r="K2416" s="4">
        <f t="shared" si="234"/>
        <v>3600</v>
      </c>
      <c r="L2416" s="6">
        <f t="shared" si="235"/>
        <v>952200.54395999992</v>
      </c>
      <c r="N2416" s="22">
        <f t="shared" si="239"/>
        <v>2.5240843900802976</v>
      </c>
      <c r="O2416" s="14">
        <f t="shared" si="240"/>
        <v>954284.66849004303</v>
      </c>
      <c r="Q2416" s="22"/>
      <c r="V2416" s="16"/>
      <c r="W2416" s="16"/>
      <c r="X2416" s="16"/>
      <c r="Z2416" s="15"/>
      <c r="AA2416" s="16"/>
      <c r="AB2416" s="3"/>
      <c r="AC2416" s="69"/>
      <c r="AD2416" s="3"/>
      <c r="AF2416" s="29"/>
      <c r="AG2416" s="30"/>
      <c r="AH2416" s="29"/>
      <c r="AI2416" s="29"/>
      <c r="AJ2416" s="31"/>
      <c r="AK2416" s="29"/>
      <c r="AL2416" s="30"/>
    </row>
    <row r="2417" spans="1:38">
      <c r="A2417" s="32">
        <v>42230</v>
      </c>
      <c r="B2417" s="9">
        <v>25</v>
      </c>
      <c r="C2417" s="33">
        <v>265.98448550000001</v>
      </c>
      <c r="D2417" s="34">
        <f t="shared" si="236"/>
        <v>377245.92240345338</v>
      </c>
      <c r="E2417" s="34">
        <v>52699842409.347</v>
      </c>
      <c r="F2417" s="3">
        <f>VLOOKUP(A2417,ERCOT_345kv_West_ATC!A:B,2)</f>
        <v>28.65</v>
      </c>
      <c r="G2417" s="3">
        <f>VLOOKUP(A2417,ERCOT_345kv_West_ATC!G:H,2)</f>
        <v>3.1</v>
      </c>
      <c r="I2417" s="5">
        <f t="shared" si="237"/>
        <v>6</v>
      </c>
      <c r="J2417" s="4">
        <f t="shared" si="238"/>
        <v>144</v>
      </c>
      <c r="K2417" s="4">
        <f t="shared" si="234"/>
        <v>3600</v>
      </c>
      <c r="L2417" s="6">
        <f t="shared" si="235"/>
        <v>957544.14780000004</v>
      </c>
      <c r="N2417" s="22">
        <f t="shared" si="239"/>
        <v>2.5382491656886215</v>
      </c>
      <c r="O2417" s="14">
        <f t="shared" si="240"/>
        <v>954284.66849004303</v>
      </c>
      <c r="Q2417" s="22"/>
      <c r="V2417" s="16"/>
      <c r="W2417" s="16"/>
      <c r="X2417" s="16"/>
      <c r="Z2417" s="15"/>
      <c r="AA2417" s="16"/>
      <c r="AB2417" s="3"/>
      <c r="AC2417" s="69"/>
      <c r="AD2417" s="3"/>
      <c r="AF2417" s="29"/>
      <c r="AG2417" s="30"/>
      <c r="AH2417" s="29"/>
      <c r="AI2417" s="29"/>
      <c r="AJ2417" s="31"/>
      <c r="AK2417" s="29"/>
      <c r="AL2417" s="30"/>
    </row>
    <row r="2418" spans="1:38">
      <c r="A2418" s="32">
        <v>42231</v>
      </c>
      <c r="B2418" s="9">
        <v>25</v>
      </c>
      <c r="C2418" s="33">
        <v>262.3268822</v>
      </c>
      <c r="D2418" s="34">
        <f t="shared" si="236"/>
        <v>377245.92240345338</v>
      </c>
      <c r="E2418" s="34">
        <v>52699842409.347</v>
      </c>
      <c r="F2418" s="3">
        <f>VLOOKUP(A2418,ERCOT_345kv_West_ATC!A:B,2)</f>
        <v>28.65</v>
      </c>
      <c r="G2418" s="3">
        <f>VLOOKUP(A2418,ERCOT_345kv_West_ATC!G:H,2)</f>
        <v>3.1</v>
      </c>
      <c r="I2418" s="5">
        <f t="shared" si="237"/>
        <v>6</v>
      </c>
      <c r="J2418" s="4">
        <f t="shared" si="238"/>
        <v>144</v>
      </c>
      <c r="K2418" s="4">
        <f t="shared" si="234"/>
        <v>3600</v>
      </c>
      <c r="L2418" s="6">
        <f t="shared" si="235"/>
        <v>944376.77592000004</v>
      </c>
      <c r="N2418" s="22">
        <f t="shared" si="239"/>
        <v>2.503345218162536</v>
      </c>
      <c r="O2418" s="14">
        <f t="shared" si="240"/>
        <v>954284.66849004303</v>
      </c>
      <c r="Q2418" s="22"/>
      <c r="V2418" s="16"/>
      <c r="W2418" s="16"/>
      <c r="X2418" s="16"/>
      <c r="Z2418" s="15"/>
      <c r="AA2418" s="16"/>
      <c r="AB2418" s="3"/>
      <c r="AC2418" s="69"/>
      <c r="AD2418" s="3"/>
      <c r="AF2418" s="29"/>
      <c r="AG2418" s="30"/>
      <c r="AH2418" s="29"/>
      <c r="AI2418" s="29"/>
      <c r="AJ2418" s="31"/>
      <c r="AK2418" s="29"/>
      <c r="AL2418" s="30"/>
    </row>
    <row r="2419" spans="1:38">
      <c r="A2419" s="32">
        <v>42232</v>
      </c>
      <c r="B2419" s="9">
        <v>25</v>
      </c>
      <c r="C2419" s="33">
        <v>258.4844013</v>
      </c>
      <c r="D2419" s="34">
        <f t="shared" si="236"/>
        <v>377245.92240345338</v>
      </c>
      <c r="E2419" s="34">
        <v>52699842409.347</v>
      </c>
      <c r="F2419" s="3">
        <f>VLOOKUP(A2419,ERCOT_345kv_West_ATC!A:B,2)</f>
        <v>28.65</v>
      </c>
      <c r="G2419" s="3">
        <f>VLOOKUP(A2419,ERCOT_345kv_West_ATC!G:H,2)</f>
        <v>3.1</v>
      </c>
      <c r="I2419" s="5">
        <f t="shared" si="237"/>
        <v>6</v>
      </c>
      <c r="J2419" s="4">
        <f t="shared" si="238"/>
        <v>144</v>
      </c>
      <c r="K2419" s="4">
        <f t="shared" si="234"/>
        <v>3600</v>
      </c>
      <c r="L2419" s="6">
        <f t="shared" si="235"/>
        <v>930543.84467999998</v>
      </c>
      <c r="N2419" s="22">
        <f t="shared" si="239"/>
        <v>2.4666770120441774</v>
      </c>
      <c r="O2419" s="14">
        <f t="shared" si="240"/>
        <v>954284.66849004303</v>
      </c>
      <c r="Q2419" s="22"/>
      <c r="V2419" s="16"/>
      <c r="W2419" s="16"/>
      <c r="X2419" s="16"/>
      <c r="Z2419" s="15"/>
      <c r="AA2419" s="16"/>
      <c r="AB2419" s="3"/>
      <c r="AC2419" s="69"/>
      <c r="AD2419" s="3"/>
      <c r="AF2419" s="29"/>
      <c r="AG2419" s="30"/>
      <c r="AH2419" s="29"/>
      <c r="AI2419" s="29"/>
      <c r="AJ2419" s="31"/>
      <c r="AK2419" s="29"/>
      <c r="AL2419" s="30"/>
    </row>
    <row r="2420" spans="1:38">
      <c r="A2420" s="32">
        <v>42233</v>
      </c>
      <c r="B2420" s="9">
        <v>25</v>
      </c>
      <c r="C2420" s="33">
        <v>256.64789610000003</v>
      </c>
      <c r="D2420" s="34">
        <f t="shared" si="236"/>
        <v>377245.92240345338</v>
      </c>
      <c r="E2420" s="34">
        <v>52699842409.347</v>
      </c>
      <c r="F2420" s="3">
        <f>VLOOKUP(A2420,ERCOT_345kv_West_ATC!A:B,2)</f>
        <v>28.7</v>
      </c>
      <c r="G2420" s="3">
        <f>VLOOKUP(A2420,ERCOT_345kv_West_ATC!G:H,2)</f>
        <v>3.0579999999999998</v>
      </c>
      <c r="I2420" s="5">
        <f t="shared" si="237"/>
        <v>6</v>
      </c>
      <c r="J2420" s="4">
        <f t="shared" si="238"/>
        <v>144</v>
      </c>
      <c r="K2420" s="4">
        <f t="shared" si="234"/>
        <v>3600</v>
      </c>
      <c r="L2420" s="6">
        <f t="shared" si="235"/>
        <v>923932.42596000014</v>
      </c>
      <c r="N2420" s="22">
        <f t="shared" si="239"/>
        <v>2.4491515244845554</v>
      </c>
      <c r="O2420" s="14">
        <f t="shared" si="240"/>
        <v>954284.66849004303</v>
      </c>
      <c r="Q2420" s="22"/>
      <c r="V2420" s="16"/>
      <c r="W2420" s="16"/>
      <c r="X2420" s="16"/>
      <c r="Z2420" s="15"/>
      <c r="AA2420" s="16"/>
      <c r="AB2420" s="3"/>
      <c r="AC2420" s="69"/>
      <c r="AD2420" s="3"/>
      <c r="AF2420" s="29"/>
      <c r="AG2420" s="30"/>
      <c r="AH2420" s="29"/>
      <c r="AI2420" s="29"/>
      <c r="AJ2420" s="31"/>
      <c r="AK2420" s="29"/>
      <c r="AL2420" s="30"/>
    </row>
    <row r="2421" spans="1:38">
      <c r="A2421" s="32">
        <v>42234</v>
      </c>
      <c r="B2421" s="9">
        <v>25</v>
      </c>
      <c r="C2421" s="33">
        <v>222.3092882</v>
      </c>
      <c r="D2421" s="34">
        <f t="shared" si="236"/>
        <v>377245.92240345338</v>
      </c>
      <c r="E2421" s="34">
        <v>52699842409.347</v>
      </c>
      <c r="F2421" s="3">
        <f>VLOOKUP(A2421,ERCOT_345kv_West_ATC!A:B,2)</f>
        <v>28.6</v>
      </c>
      <c r="G2421" s="3">
        <f>VLOOKUP(A2421,ERCOT_345kv_West_ATC!G:H,2)</f>
        <v>3.0289999999999999</v>
      </c>
      <c r="I2421" s="5">
        <f t="shared" si="237"/>
        <v>6</v>
      </c>
      <c r="J2421" s="4">
        <f t="shared" si="238"/>
        <v>144</v>
      </c>
      <c r="K2421" s="4">
        <f t="shared" si="234"/>
        <v>3600</v>
      </c>
      <c r="L2421" s="6">
        <f t="shared" si="235"/>
        <v>800313.43752000004</v>
      </c>
      <c r="N2421" s="22">
        <f t="shared" si="239"/>
        <v>2.1214634539219444</v>
      </c>
      <c r="O2421" s="14">
        <f t="shared" si="240"/>
        <v>954284.66849004303</v>
      </c>
      <c r="Q2421" s="22"/>
      <c r="V2421" s="16"/>
      <c r="W2421" s="16"/>
      <c r="X2421" s="16"/>
      <c r="Z2421" s="15"/>
      <c r="AA2421" s="16"/>
      <c r="AB2421" s="3"/>
      <c r="AC2421" s="69"/>
      <c r="AD2421" s="3"/>
      <c r="AF2421" s="29"/>
      <c r="AG2421" s="30"/>
      <c r="AH2421" s="29"/>
      <c r="AI2421" s="29"/>
      <c r="AJ2421" s="31"/>
      <c r="AK2421" s="29"/>
      <c r="AL2421" s="30"/>
    </row>
    <row r="2422" spans="1:38">
      <c r="A2422" s="32">
        <v>42235</v>
      </c>
      <c r="B2422" s="9">
        <v>25</v>
      </c>
      <c r="C2422" s="33">
        <v>227.40808999999999</v>
      </c>
      <c r="D2422" s="34">
        <f t="shared" si="236"/>
        <v>377245.92240345338</v>
      </c>
      <c r="E2422" s="34">
        <v>52699842409.347</v>
      </c>
      <c r="F2422" s="3">
        <f>VLOOKUP(A2422,ERCOT_345kv_West_ATC!A:B,2)</f>
        <v>28.05</v>
      </c>
      <c r="G2422" s="3">
        <f>VLOOKUP(A2422,ERCOT_345kv_West_ATC!G:H,2)</f>
        <v>3.0169999999999999</v>
      </c>
      <c r="I2422" s="5">
        <f t="shared" si="237"/>
        <v>6</v>
      </c>
      <c r="J2422" s="4">
        <f t="shared" si="238"/>
        <v>144</v>
      </c>
      <c r="K2422" s="4">
        <f t="shared" si="234"/>
        <v>3600</v>
      </c>
      <c r="L2422" s="6">
        <f t="shared" si="235"/>
        <v>818669.12399999995</v>
      </c>
      <c r="N2422" s="22">
        <f t="shared" si="239"/>
        <v>2.1701205377760386</v>
      </c>
      <c r="O2422" s="14">
        <f t="shared" si="240"/>
        <v>954284.66849004303</v>
      </c>
      <c r="Q2422" s="22"/>
      <c r="V2422" s="16"/>
      <c r="W2422" s="16"/>
      <c r="X2422" s="16"/>
      <c r="Z2422" s="15"/>
      <c r="AA2422" s="16"/>
      <c r="AB2422" s="3"/>
      <c r="AC2422" s="69"/>
      <c r="AD2422" s="3"/>
      <c r="AF2422" s="29"/>
      <c r="AG2422" s="30"/>
      <c r="AH2422" s="29"/>
      <c r="AI2422" s="29"/>
      <c r="AJ2422" s="31"/>
      <c r="AK2422" s="29"/>
      <c r="AL2422" s="30"/>
    </row>
    <row r="2423" spans="1:38">
      <c r="A2423" s="32">
        <v>42236</v>
      </c>
      <c r="B2423" s="9">
        <v>25</v>
      </c>
      <c r="C2423" s="33">
        <v>235.53136720000001</v>
      </c>
      <c r="D2423" s="34">
        <f t="shared" si="236"/>
        <v>377245.92240345338</v>
      </c>
      <c r="E2423" s="34">
        <v>52699842409.347</v>
      </c>
      <c r="F2423" s="3">
        <f>VLOOKUP(A2423,ERCOT_345kv_West_ATC!A:B,2)</f>
        <v>28.15</v>
      </c>
      <c r="G2423" s="3">
        <f>VLOOKUP(A2423,ERCOT_345kv_West_ATC!G:H,2)</f>
        <v>3.0419999999999998</v>
      </c>
      <c r="I2423" s="5">
        <f t="shared" si="237"/>
        <v>6</v>
      </c>
      <c r="J2423" s="4">
        <f t="shared" si="238"/>
        <v>144</v>
      </c>
      <c r="K2423" s="4">
        <f t="shared" si="234"/>
        <v>3600</v>
      </c>
      <c r="L2423" s="6">
        <f t="shared" si="235"/>
        <v>847912.92191999999</v>
      </c>
      <c r="N2423" s="22">
        <f t="shared" si="239"/>
        <v>2.2476397266745858</v>
      </c>
      <c r="O2423" s="14">
        <f t="shared" si="240"/>
        <v>954284.66849004303</v>
      </c>
      <c r="Q2423" s="22"/>
      <c r="V2423" s="16"/>
      <c r="W2423" s="16"/>
      <c r="X2423" s="16"/>
      <c r="Z2423" s="15"/>
      <c r="AA2423" s="16"/>
      <c r="AB2423" s="3"/>
      <c r="AC2423" s="69"/>
      <c r="AD2423" s="3"/>
      <c r="AF2423" s="29"/>
      <c r="AG2423" s="30"/>
      <c r="AH2423" s="29"/>
      <c r="AI2423" s="29"/>
      <c r="AJ2423" s="31"/>
      <c r="AK2423" s="29"/>
      <c r="AL2423" s="30"/>
    </row>
    <row r="2424" spans="1:38">
      <c r="A2424" s="32">
        <v>42237</v>
      </c>
      <c r="B2424" s="9">
        <v>25</v>
      </c>
      <c r="C2424" s="33">
        <v>233.03390529999999</v>
      </c>
      <c r="D2424" s="34">
        <f t="shared" si="236"/>
        <v>377245.92240345338</v>
      </c>
      <c r="E2424" s="34">
        <v>52699842409.347</v>
      </c>
      <c r="F2424" s="3">
        <f>VLOOKUP(A2424,ERCOT_345kv_West_ATC!A:B,2)</f>
        <v>28.25</v>
      </c>
      <c r="G2424" s="3">
        <f>VLOOKUP(A2424,ERCOT_345kv_West_ATC!G:H,2)</f>
        <v>2.9790000000000001</v>
      </c>
      <c r="I2424" s="5">
        <f t="shared" si="237"/>
        <v>6</v>
      </c>
      <c r="J2424" s="4">
        <f t="shared" si="238"/>
        <v>144</v>
      </c>
      <c r="K2424" s="4">
        <f t="shared" si="234"/>
        <v>3600</v>
      </c>
      <c r="L2424" s="6">
        <f t="shared" si="235"/>
        <v>838922.05907999992</v>
      </c>
      <c r="N2424" s="22">
        <f t="shared" si="239"/>
        <v>2.2238068306615055</v>
      </c>
      <c r="O2424" s="14">
        <f t="shared" si="240"/>
        <v>954284.66849004303</v>
      </c>
      <c r="Q2424" s="22"/>
      <c r="V2424" s="16"/>
      <c r="W2424" s="16"/>
      <c r="X2424" s="16"/>
      <c r="Z2424" s="15"/>
      <c r="AA2424" s="16"/>
      <c r="AB2424" s="3"/>
      <c r="AC2424" s="69"/>
      <c r="AD2424" s="3"/>
      <c r="AF2424" s="29"/>
      <c r="AG2424" s="30"/>
      <c r="AH2424" s="29"/>
      <c r="AI2424" s="29"/>
      <c r="AJ2424" s="31"/>
      <c r="AK2424" s="29"/>
      <c r="AL2424" s="30"/>
    </row>
    <row r="2425" spans="1:38">
      <c r="A2425" s="32">
        <v>42238</v>
      </c>
      <c r="B2425" s="9">
        <v>25</v>
      </c>
      <c r="C2425" s="33">
        <v>231.08649550000001</v>
      </c>
      <c r="D2425" s="34">
        <f t="shared" si="236"/>
        <v>388390.01444371918</v>
      </c>
      <c r="E2425" s="34">
        <v>54256630327.8899</v>
      </c>
      <c r="F2425" s="3">
        <f>VLOOKUP(A2425,ERCOT_345kv_West_ATC!A:B,2)</f>
        <v>28.25</v>
      </c>
      <c r="G2425" s="3">
        <f>VLOOKUP(A2425,ERCOT_345kv_West_ATC!G:H,2)</f>
        <v>2.9790000000000001</v>
      </c>
      <c r="I2425" s="5">
        <f t="shared" si="237"/>
        <v>6</v>
      </c>
      <c r="J2425" s="4">
        <f t="shared" si="238"/>
        <v>144</v>
      </c>
      <c r="K2425" s="4">
        <f t="shared" si="234"/>
        <v>3600</v>
      </c>
      <c r="L2425" s="6">
        <f t="shared" si="235"/>
        <v>831911.38380000007</v>
      </c>
      <c r="N2425" s="22">
        <f t="shared" si="239"/>
        <v>2.1419484354960177</v>
      </c>
      <c r="O2425" s="14">
        <f t="shared" si="240"/>
        <v>926903.33585331368</v>
      </c>
      <c r="Q2425" s="22"/>
      <c r="V2425" s="16"/>
      <c r="W2425" s="16"/>
      <c r="X2425" s="16"/>
      <c r="Z2425" s="15"/>
      <c r="AA2425" s="16"/>
      <c r="AB2425" s="3"/>
      <c r="AC2425" s="69"/>
      <c r="AD2425" s="3"/>
      <c r="AF2425" s="29"/>
      <c r="AG2425" s="30"/>
      <c r="AH2425" s="29"/>
      <c r="AI2425" s="29"/>
      <c r="AJ2425" s="31"/>
      <c r="AK2425" s="29"/>
      <c r="AL2425" s="30"/>
    </row>
    <row r="2426" spans="1:38">
      <c r="A2426" s="32">
        <v>42239</v>
      </c>
      <c r="B2426" s="9">
        <v>25</v>
      </c>
      <c r="C2426" s="33">
        <v>228.84190849999999</v>
      </c>
      <c r="D2426" s="34">
        <f t="shared" si="236"/>
        <v>388390.01444371918</v>
      </c>
      <c r="E2426" s="34">
        <v>54256630327.8899</v>
      </c>
      <c r="F2426" s="3">
        <f>VLOOKUP(A2426,ERCOT_345kv_West_ATC!A:B,2)</f>
        <v>28.25</v>
      </c>
      <c r="G2426" s="3">
        <f>VLOOKUP(A2426,ERCOT_345kv_West_ATC!G:H,2)</f>
        <v>2.9790000000000001</v>
      </c>
      <c r="I2426" s="5">
        <f t="shared" si="237"/>
        <v>6</v>
      </c>
      <c r="J2426" s="4">
        <f t="shared" si="238"/>
        <v>144</v>
      </c>
      <c r="K2426" s="4">
        <f t="shared" ref="K2426:K2489" si="241">J2426*B2426</f>
        <v>3600</v>
      </c>
      <c r="L2426" s="6">
        <f t="shared" ref="L2426:L2489" si="242">K2426*C2426</f>
        <v>823830.87059999991</v>
      </c>
      <c r="N2426" s="22">
        <f t="shared" si="239"/>
        <v>2.1211432837168878</v>
      </c>
      <c r="O2426" s="14">
        <f t="shared" si="240"/>
        <v>926903.33585331368</v>
      </c>
      <c r="Q2426" s="22"/>
      <c r="V2426" s="16"/>
      <c r="W2426" s="16"/>
      <c r="X2426" s="16"/>
      <c r="Z2426" s="15"/>
      <c r="AA2426" s="16"/>
      <c r="AB2426" s="3"/>
      <c r="AC2426" s="69"/>
      <c r="AD2426" s="3"/>
      <c r="AF2426" s="29"/>
      <c r="AG2426" s="30"/>
      <c r="AH2426" s="29"/>
      <c r="AI2426" s="29"/>
      <c r="AJ2426" s="31"/>
      <c r="AK2426" s="29"/>
      <c r="AL2426" s="30"/>
    </row>
    <row r="2427" spans="1:38">
      <c r="A2427" s="32">
        <v>42240</v>
      </c>
      <c r="B2427" s="9">
        <v>25</v>
      </c>
      <c r="C2427" s="33">
        <v>211.0402981</v>
      </c>
      <c r="D2427" s="34">
        <f t="shared" si="236"/>
        <v>388390.01444371918</v>
      </c>
      <c r="E2427" s="34">
        <v>54256630327.8899</v>
      </c>
      <c r="F2427" s="3">
        <f>VLOOKUP(A2427,ERCOT_345kv_West_ATC!A:B,2)</f>
        <v>27.7</v>
      </c>
      <c r="G2427" s="3">
        <f>VLOOKUP(A2427,ERCOT_345kv_West_ATC!G:H,2)</f>
        <v>2.9359999999999999</v>
      </c>
      <c r="I2427" s="5">
        <f t="shared" si="237"/>
        <v>6</v>
      </c>
      <c r="J2427" s="4">
        <f t="shared" si="238"/>
        <v>144</v>
      </c>
      <c r="K2427" s="4">
        <f t="shared" si="241"/>
        <v>3600</v>
      </c>
      <c r="L2427" s="6">
        <f t="shared" si="242"/>
        <v>759745.07316000003</v>
      </c>
      <c r="N2427" s="22">
        <f t="shared" si="239"/>
        <v>1.9561395630836775</v>
      </c>
      <c r="O2427" s="14">
        <f t="shared" si="240"/>
        <v>926903.33585331368</v>
      </c>
      <c r="Q2427" s="22"/>
      <c r="V2427" s="16"/>
      <c r="W2427" s="16"/>
      <c r="X2427" s="16"/>
      <c r="Z2427" s="15"/>
      <c r="AA2427" s="16"/>
      <c r="AB2427" s="3"/>
      <c r="AC2427" s="69"/>
      <c r="AD2427" s="3"/>
      <c r="AF2427" s="29"/>
      <c r="AG2427" s="30"/>
      <c r="AH2427" s="29"/>
      <c r="AI2427" s="29"/>
      <c r="AJ2427" s="31"/>
      <c r="AK2427" s="29"/>
      <c r="AL2427" s="30"/>
    </row>
    <row r="2428" spans="1:38">
      <c r="A2428" s="32">
        <v>42241</v>
      </c>
      <c r="B2428" s="9">
        <v>25</v>
      </c>
      <c r="C2428" s="33">
        <v>223.11452109999999</v>
      </c>
      <c r="D2428" s="34">
        <f t="shared" si="236"/>
        <v>388390.01444371918</v>
      </c>
      <c r="E2428" s="34">
        <v>54256630327.8899</v>
      </c>
      <c r="F2428" s="3">
        <f>VLOOKUP(A2428,ERCOT_345kv_West_ATC!A:B,2)</f>
        <v>27.85</v>
      </c>
      <c r="G2428" s="3">
        <f>VLOOKUP(A2428,ERCOT_345kv_West_ATC!G:H,2)</f>
        <v>2.94</v>
      </c>
      <c r="I2428" s="5">
        <f t="shared" si="237"/>
        <v>6</v>
      </c>
      <c r="J2428" s="4">
        <f t="shared" si="238"/>
        <v>144</v>
      </c>
      <c r="K2428" s="4">
        <f t="shared" si="241"/>
        <v>3600</v>
      </c>
      <c r="L2428" s="6">
        <f t="shared" si="242"/>
        <v>803212.27596</v>
      </c>
      <c r="N2428" s="22">
        <f t="shared" si="239"/>
        <v>2.0680559388490454</v>
      </c>
      <c r="O2428" s="14">
        <f t="shared" si="240"/>
        <v>926903.33585331368</v>
      </c>
      <c r="Q2428" s="22"/>
      <c r="V2428" s="16"/>
      <c r="W2428" s="16"/>
      <c r="X2428" s="16"/>
      <c r="Z2428" s="15"/>
      <c r="AA2428" s="16"/>
      <c r="AB2428" s="3"/>
      <c r="AC2428" s="69"/>
      <c r="AD2428" s="3"/>
      <c r="AF2428" s="29"/>
      <c r="AG2428" s="30"/>
      <c r="AH2428" s="29"/>
      <c r="AI2428" s="29"/>
      <c r="AJ2428" s="31"/>
      <c r="AK2428" s="29"/>
      <c r="AL2428" s="30"/>
    </row>
    <row r="2429" spans="1:38">
      <c r="A2429" s="32">
        <v>42242</v>
      </c>
      <c r="B2429" s="9">
        <v>25</v>
      </c>
      <c r="C2429" s="33">
        <v>226.10751339999999</v>
      </c>
      <c r="D2429" s="34">
        <f t="shared" si="236"/>
        <v>388390.01444371918</v>
      </c>
      <c r="E2429" s="34">
        <v>54256630327.8899</v>
      </c>
      <c r="F2429" s="3">
        <f>VLOOKUP(A2429,ERCOT_345kv_West_ATC!A:B,2)</f>
        <v>27.5</v>
      </c>
      <c r="G2429" s="3">
        <f>VLOOKUP(A2429,ERCOT_345kv_West_ATC!G:H,2)</f>
        <v>2.9550000000000001</v>
      </c>
      <c r="I2429" s="5">
        <f t="shared" si="237"/>
        <v>6</v>
      </c>
      <c r="J2429" s="4">
        <f t="shared" si="238"/>
        <v>144</v>
      </c>
      <c r="K2429" s="4">
        <f t="shared" si="241"/>
        <v>3600</v>
      </c>
      <c r="L2429" s="6">
        <f t="shared" si="242"/>
        <v>813987.04823999992</v>
      </c>
      <c r="N2429" s="22">
        <f t="shared" si="239"/>
        <v>2.0957980843195783</v>
      </c>
      <c r="O2429" s="14">
        <f t="shared" si="240"/>
        <v>926903.33585331368</v>
      </c>
      <c r="Q2429" s="22"/>
      <c r="V2429" s="16"/>
      <c r="W2429" s="16"/>
      <c r="X2429" s="16"/>
      <c r="Z2429" s="15"/>
      <c r="AA2429" s="16"/>
      <c r="AB2429" s="3"/>
      <c r="AC2429" s="69"/>
      <c r="AD2429" s="3"/>
      <c r="AF2429" s="29"/>
      <c r="AG2429" s="30"/>
      <c r="AH2429" s="29"/>
      <c r="AI2429" s="29"/>
      <c r="AJ2429" s="31"/>
      <c r="AK2429" s="29"/>
      <c r="AL2429" s="30"/>
    </row>
    <row r="2430" spans="1:38">
      <c r="A2430" s="32">
        <v>42243</v>
      </c>
      <c r="B2430" s="9">
        <v>25</v>
      </c>
      <c r="C2430" s="33">
        <v>225.56237049999999</v>
      </c>
      <c r="D2430" s="34">
        <f t="shared" si="236"/>
        <v>388390.01444371918</v>
      </c>
      <c r="E2430" s="34">
        <v>54256630327.8899</v>
      </c>
      <c r="F2430" s="3">
        <f>VLOOKUP(A2430,ERCOT_345kv_West_ATC!A:B,2)</f>
        <v>27.5</v>
      </c>
      <c r="G2430" s="3">
        <f>VLOOKUP(A2430,ERCOT_345kv_West_ATC!G:H,2)</f>
        <v>2.9390000000000001</v>
      </c>
      <c r="I2430" s="5">
        <f t="shared" si="237"/>
        <v>6</v>
      </c>
      <c r="J2430" s="4">
        <f t="shared" si="238"/>
        <v>144</v>
      </c>
      <c r="K2430" s="4">
        <f t="shared" si="241"/>
        <v>3600</v>
      </c>
      <c r="L2430" s="6">
        <f t="shared" si="242"/>
        <v>812024.53379999998</v>
      </c>
      <c r="N2430" s="22">
        <f t="shared" si="239"/>
        <v>2.0907451365943106</v>
      </c>
      <c r="O2430" s="14">
        <f t="shared" si="240"/>
        <v>926903.33585331368</v>
      </c>
      <c r="Q2430" s="22"/>
      <c r="V2430" s="16"/>
      <c r="W2430" s="16"/>
      <c r="X2430" s="16"/>
      <c r="Z2430" s="15"/>
      <c r="AA2430" s="16"/>
      <c r="AB2430" s="3"/>
      <c r="AC2430" s="69"/>
      <c r="AD2430" s="3"/>
      <c r="AF2430" s="29"/>
      <c r="AG2430" s="30"/>
      <c r="AH2430" s="29"/>
      <c r="AI2430" s="29"/>
      <c r="AJ2430" s="31"/>
      <c r="AK2430" s="29"/>
      <c r="AL2430" s="30"/>
    </row>
    <row r="2431" spans="1:38">
      <c r="A2431" s="32">
        <v>42244</v>
      </c>
      <c r="B2431" s="9">
        <v>25</v>
      </c>
      <c r="C2431" s="33">
        <v>231.5200839</v>
      </c>
      <c r="D2431" s="34">
        <f t="shared" si="236"/>
        <v>388390.01444371918</v>
      </c>
      <c r="E2431" s="34">
        <v>54256630327.8899</v>
      </c>
      <c r="F2431" s="3">
        <f>VLOOKUP(A2431,ERCOT_345kv_West_ATC!A:B,2)</f>
        <v>27.4</v>
      </c>
      <c r="G2431" s="3">
        <f>VLOOKUP(A2431,ERCOT_345kv_West_ATC!G:H,2)</f>
        <v>2.972</v>
      </c>
      <c r="I2431" s="5">
        <f t="shared" si="237"/>
        <v>6</v>
      </c>
      <c r="J2431" s="4">
        <f t="shared" si="238"/>
        <v>144</v>
      </c>
      <c r="K2431" s="4">
        <f t="shared" si="241"/>
        <v>3600</v>
      </c>
      <c r="L2431" s="6">
        <f t="shared" si="242"/>
        <v>833472.30203999998</v>
      </c>
      <c r="N2431" s="22">
        <f t="shared" si="239"/>
        <v>2.1459673808394908</v>
      </c>
      <c r="O2431" s="14">
        <f t="shared" si="240"/>
        <v>926903.33585331368</v>
      </c>
      <c r="Q2431" s="22"/>
      <c r="V2431" s="16"/>
      <c r="W2431" s="16"/>
      <c r="X2431" s="16"/>
      <c r="Z2431" s="15"/>
      <c r="AA2431" s="16"/>
      <c r="AB2431" s="3"/>
      <c r="AC2431" s="69"/>
      <c r="AD2431" s="3"/>
      <c r="AF2431" s="29"/>
      <c r="AG2431" s="30"/>
      <c r="AH2431" s="29"/>
      <c r="AI2431" s="29"/>
      <c r="AJ2431" s="31"/>
      <c r="AK2431" s="29"/>
      <c r="AL2431" s="30"/>
    </row>
    <row r="2432" spans="1:38">
      <c r="A2432" s="32">
        <v>42245</v>
      </c>
      <c r="B2432" s="9">
        <v>25</v>
      </c>
      <c r="C2432" s="33">
        <v>230.17427180000001</v>
      </c>
      <c r="D2432" s="34">
        <f t="shared" si="236"/>
        <v>388390.01444371918</v>
      </c>
      <c r="E2432" s="34">
        <v>54256630327.8899</v>
      </c>
      <c r="F2432" s="3">
        <f>VLOOKUP(A2432,ERCOT_345kv_West_ATC!A:B,2)</f>
        <v>27.4</v>
      </c>
      <c r="G2432" s="3">
        <f>VLOOKUP(A2432,ERCOT_345kv_West_ATC!G:H,2)</f>
        <v>2.972</v>
      </c>
      <c r="I2432" s="5">
        <f t="shared" si="237"/>
        <v>6</v>
      </c>
      <c r="J2432" s="4">
        <f t="shared" si="238"/>
        <v>144</v>
      </c>
      <c r="K2432" s="4">
        <f t="shared" si="241"/>
        <v>3600</v>
      </c>
      <c r="L2432" s="6">
        <f t="shared" si="242"/>
        <v>828627.37848000007</v>
      </c>
      <c r="N2432" s="22">
        <f t="shared" si="239"/>
        <v>2.1334930035902735</v>
      </c>
      <c r="O2432" s="14">
        <f t="shared" si="240"/>
        <v>926903.33585331368</v>
      </c>
      <c r="Q2432" s="22"/>
      <c r="V2432" s="16"/>
      <c r="W2432" s="16"/>
      <c r="X2432" s="16"/>
      <c r="Z2432" s="15"/>
      <c r="AA2432" s="16"/>
      <c r="AB2432" s="3"/>
      <c r="AC2432" s="69"/>
      <c r="AD2432" s="3"/>
      <c r="AF2432" s="29"/>
      <c r="AG2432" s="30"/>
      <c r="AH2432" s="29"/>
      <c r="AI2432" s="29"/>
      <c r="AJ2432" s="31"/>
      <c r="AK2432" s="29"/>
      <c r="AL2432" s="30"/>
    </row>
    <row r="2433" spans="1:38">
      <c r="A2433" s="32">
        <v>42246</v>
      </c>
      <c r="B2433" s="9">
        <v>25</v>
      </c>
      <c r="C2433" s="33">
        <v>228.86707319999999</v>
      </c>
      <c r="D2433" s="34">
        <f t="shared" si="236"/>
        <v>388390.01444371918</v>
      </c>
      <c r="E2433" s="34">
        <v>54256630327.8899</v>
      </c>
      <c r="F2433" s="3">
        <f>VLOOKUP(A2433,ERCOT_345kv_West_ATC!A:B,2)</f>
        <v>27.4</v>
      </c>
      <c r="G2433" s="3">
        <f>VLOOKUP(A2433,ERCOT_345kv_West_ATC!G:H,2)</f>
        <v>2.972</v>
      </c>
      <c r="I2433" s="5">
        <f t="shared" si="237"/>
        <v>6</v>
      </c>
      <c r="J2433" s="4">
        <f t="shared" si="238"/>
        <v>144</v>
      </c>
      <c r="K2433" s="4">
        <f t="shared" si="241"/>
        <v>3600</v>
      </c>
      <c r="L2433" s="6">
        <f t="shared" si="242"/>
        <v>823921.46351999999</v>
      </c>
      <c r="N2433" s="22">
        <f t="shared" si="239"/>
        <v>2.1213765361606454</v>
      </c>
      <c r="O2433" s="14">
        <f t="shared" si="240"/>
        <v>926903.33585331368</v>
      </c>
      <c r="Q2433" s="22"/>
      <c r="V2433" s="16"/>
      <c r="W2433" s="16"/>
      <c r="X2433" s="16"/>
      <c r="Z2433" s="15"/>
      <c r="AA2433" s="16"/>
      <c r="AB2433" s="3"/>
      <c r="AC2433" s="69"/>
      <c r="AD2433" s="3"/>
      <c r="AF2433" s="29"/>
      <c r="AG2433" s="30"/>
      <c r="AH2433" s="29"/>
      <c r="AI2433" s="29"/>
      <c r="AJ2433" s="31"/>
      <c r="AK2433" s="29"/>
      <c r="AL2433" s="30"/>
    </row>
    <row r="2434" spans="1:38">
      <c r="A2434" s="32">
        <v>42247</v>
      </c>
      <c r="B2434" s="9">
        <v>25</v>
      </c>
      <c r="C2434" s="33">
        <v>230.59809100000001</v>
      </c>
      <c r="D2434" s="34">
        <f t="shared" si="236"/>
        <v>388390.01444371918</v>
      </c>
      <c r="E2434" s="34">
        <v>54256630327.8899</v>
      </c>
      <c r="F2434" s="3">
        <f>VLOOKUP(A2434,ERCOT_345kv_West_ATC!A:B,2)</f>
        <v>27.6</v>
      </c>
      <c r="G2434" s="3">
        <f>VLOOKUP(A2434,ERCOT_345kv_West_ATC!G:H,2)</f>
        <v>2.9460000000000002</v>
      </c>
      <c r="I2434" s="5">
        <f t="shared" si="237"/>
        <v>6</v>
      </c>
      <c r="J2434" s="4">
        <f t="shared" si="238"/>
        <v>144</v>
      </c>
      <c r="K2434" s="4">
        <f t="shared" si="241"/>
        <v>3600</v>
      </c>
      <c r="L2434" s="6">
        <f t="shared" si="242"/>
        <v>830153.12760000001</v>
      </c>
      <c r="N2434" s="22">
        <f t="shared" si="239"/>
        <v>2.1374213978930601</v>
      </c>
      <c r="O2434" s="14">
        <f t="shared" si="240"/>
        <v>926903.33585331368</v>
      </c>
      <c r="Q2434" s="22"/>
      <c r="V2434" s="16"/>
      <c r="W2434" s="16"/>
      <c r="X2434" s="16"/>
      <c r="Z2434" s="15"/>
      <c r="AA2434" s="16"/>
      <c r="AB2434" s="3"/>
      <c r="AC2434" s="69"/>
      <c r="AD2434" s="3"/>
      <c r="AF2434" s="29"/>
      <c r="AG2434" s="30"/>
      <c r="AH2434" s="29"/>
      <c r="AI2434" s="29"/>
      <c r="AJ2434" s="31"/>
      <c r="AK2434" s="29"/>
      <c r="AL2434" s="30"/>
    </row>
    <row r="2435" spans="1:38">
      <c r="A2435" s="32">
        <v>42248</v>
      </c>
      <c r="B2435" s="9">
        <v>25</v>
      </c>
      <c r="C2435" s="33">
        <v>228.06085849999999</v>
      </c>
      <c r="D2435" s="34">
        <f t="shared" si="236"/>
        <v>388390.01444371918</v>
      </c>
      <c r="E2435" s="34">
        <v>54256630327.8899</v>
      </c>
      <c r="F2435" s="3">
        <f>VLOOKUP(A2435,ERCOT_345kv_West_ATC!A:B,2)</f>
        <v>27.45</v>
      </c>
      <c r="G2435" s="3">
        <f>VLOOKUP(A2435,ERCOT_345kv_West_ATC!G:H,2)</f>
        <v>2.9489999999999998</v>
      </c>
      <c r="I2435" s="5">
        <f t="shared" si="237"/>
        <v>6</v>
      </c>
      <c r="J2435" s="4">
        <f t="shared" si="238"/>
        <v>144</v>
      </c>
      <c r="K2435" s="4">
        <f t="shared" si="241"/>
        <v>3600</v>
      </c>
      <c r="L2435" s="6">
        <f t="shared" si="242"/>
        <v>821019.0906</v>
      </c>
      <c r="N2435" s="22">
        <f t="shared" si="239"/>
        <v>2.1139037052122056</v>
      </c>
      <c r="O2435" s="14">
        <f t="shared" si="240"/>
        <v>926903.33585331368</v>
      </c>
      <c r="Q2435" s="22"/>
      <c r="V2435" s="16"/>
      <c r="W2435" s="16"/>
      <c r="X2435" s="16"/>
      <c r="Z2435" s="15"/>
      <c r="AA2435" s="16"/>
      <c r="AB2435" s="3"/>
      <c r="AC2435" s="69"/>
      <c r="AD2435" s="3"/>
      <c r="AF2435" s="29"/>
      <c r="AG2435" s="30"/>
      <c r="AH2435" s="29"/>
      <c r="AI2435" s="29"/>
      <c r="AJ2435" s="31"/>
      <c r="AK2435" s="29"/>
      <c r="AL2435" s="30"/>
    </row>
    <row r="2436" spans="1:38">
      <c r="A2436" s="32">
        <v>42249</v>
      </c>
      <c r="B2436" s="9">
        <v>25</v>
      </c>
      <c r="C2436" s="33">
        <v>229.36212459999999</v>
      </c>
      <c r="D2436" s="34">
        <f t="shared" si="236"/>
        <v>388390.01444371918</v>
      </c>
      <c r="E2436" s="34">
        <v>54256630327.8899</v>
      </c>
      <c r="F2436" s="3">
        <f>VLOOKUP(A2436,ERCOT_345kv_West_ATC!A:B,2)</f>
        <v>27.4</v>
      </c>
      <c r="G2436" s="3">
        <f>VLOOKUP(A2436,ERCOT_345kv_West_ATC!G:H,2)</f>
        <v>2.92</v>
      </c>
      <c r="I2436" s="5">
        <f t="shared" si="237"/>
        <v>6</v>
      </c>
      <c r="J2436" s="4">
        <f t="shared" si="238"/>
        <v>144</v>
      </c>
      <c r="K2436" s="4">
        <f t="shared" si="241"/>
        <v>3600</v>
      </c>
      <c r="L2436" s="6">
        <f t="shared" si="242"/>
        <v>825703.64856</v>
      </c>
      <c r="N2436" s="22">
        <f t="shared" si="239"/>
        <v>2.125965184101434</v>
      </c>
      <c r="O2436" s="14">
        <f t="shared" si="240"/>
        <v>926903.33585331368</v>
      </c>
      <c r="Q2436" s="22"/>
      <c r="V2436" s="16"/>
      <c r="W2436" s="16"/>
      <c r="X2436" s="16"/>
      <c r="Z2436" s="15"/>
      <c r="AA2436" s="16"/>
      <c r="AB2436" s="3"/>
      <c r="AC2436" s="69"/>
      <c r="AD2436" s="3"/>
      <c r="AF2436" s="29"/>
      <c r="AG2436" s="30"/>
      <c r="AH2436" s="29"/>
      <c r="AI2436" s="29"/>
      <c r="AJ2436" s="31"/>
      <c r="AK2436" s="29"/>
      <c r="AL2436" s="30"/>
    </row>
    <row r="2437" spans="1:38">
      <c r="A2437" s="32">
        <v>42250</v>
      </c>
      <c r="B2437" s="9">
        <v>25</v>
      </c>
      <c r="C2437" s="33">
        <v>227.2399619</v>
      </c>
      <c r="D2437" s="34">
        <f t="shared" si="236"/>
        <v>388390.01444371918</v>
      </c>
      <c r="E2437" s="34">
        <v>54256630327.8899</v>
      </c>
      <c r="F2437" s="3">
        <f>VLOOKUP(A2437,ERCOT_345kv_West_ATC!A:B,2)</f>
        <v>27.3</v>
      </c>
      <c r="G2437" s="3">
        <f>VLOOKUP(A2437,ERCOT_345kv_West_ATC!G:H,2)</f>
        <v>2.9710000000000001</v>
      </c>
      <c r="I2437" s="5">
        <f t="shared" si="237"/>
        <v>6</v>
      </c>
      <c r="J2437" s="4">
        <f t="shared" si="238"/>
        <v>144</v>
      </c>
      <c r="K2437" s="4">
        <f t="shared" si="241"/>
        <v>3600</v>
      </c>
      <c r="L2437" s="6">
        <f t="shared" si="242"/>
        <v>818063.86283999996</v>
      </c>
      <c r="N2437" s="22">
        <f t="shared" si="239"/>
        <v>2.106294787242899</v>
      </c>
      <c r="O2437" s="14">
        <f t="shared" si="240"/>
        <v>926903.33585331368</v>
      </c>
      <c r="Q2437" s="22"/>
      <c r="V2437" s="16"/>
      <c r="W2437" s="16"/>
      <c r="X2437" s="16"/>
      <c r="Z2437" s="15"/>
      <c r="AA2437" s="16"/>
      <c r="AB2437" s="3"/>
      <c r="AC2437" s="69"/>
      <c r="AD2437" s="3"/>
      <c r="AF2437" s="29"/>
      <c r="AG2437" s="30"/>
      <c r="AH2437" s="29"/>
      <c r="AI2437" s="29"/>
      <c r="AJ2437" s="31"/>
      <c r="AK2437" s="29"/>
      <c r="AL2437" s="30"/>
    </row>
    <row r="2438" spans="1:38">
      <c r="A2438" s="32">
        <v>42251</v>
      </c>
      <c r="B2438" s="9">
        <v>25</v>
      </c>
      <c r="C2438" s="33">
        <v>231.2543034</v>
      </c>
      <c r="D2438" s="34">
        <f t="shared" si="236"/>
        <v>407724.95034123433</v>
      </c>
      <c r="E2438" s="34">
        <v>56957648455.010002</v>
      </c>
      <c r="F2438" s="3">
        <f>VLOOKUP(A2438,ERCOT_345kv_West_ATC!A:B,2)</f>
        <v>27.7</v>
      </c>
      <c r="G2438" s="3">
        <f>VLOOKUP(A2438,ERCOT_345kv_West_ATC!G:H,2)</f>
        <v>2.956</v>
      </c>
      <c r="I2438" s="5">
        <f t="shared" si="237"/>
        <v>6</v>
      </c>
      <c r="J2438" s="4">
        <f t="shared" si="238"/>
        <v>144</v>
      </c>
      <c r="K2438" s="4">
        <f t="shared" si="241"/>
        <v>3600</v>
      </c>
      <c r="L2438" s="6">
        <f t="shared" si="242"/>
        <v>832515.49223999993</v>
      </c>
      <c r="N2438" s="22">
        <f t="shared" si="239"/>
        <v>2.0418556469091449</v>
      </c>
      <c r="O2438" s="14">
        <f t="shared" si="240"/>
        <v>882948.17302376952</v>
      </c>
      <c r="Q2438" s="22"/>
      <c r="V2438" s="16"/>
      <c r="W2438" s="16"/>
      <c r="X2438" s="16"/>
      <c r="Z2438" s="15"/>
      <c r="AA2438" s="16"/>
      <c r="AB2438" s="3"/>
      <c r="AC2438" s="69"/>
      <c r="AD2438" s="3"/>
      <c r="AF2438" s="29"/>
      <c r="AG2438" s="30"/>
      <c r="AH2438" s="29"/>
      <c r="AI2438" s="29"/>
      <c r="AJ2438" s="31"/>
      <c r="AK2438" s="29"/>
      <c r="AL2438" s="30"/>
    </row>
    <row r="2439" spans="1:38">
      <c r="A2439" s="32">
        <v>42252</v>
      </c>
      <c r="B2439" s="9">
        <v>25</v>
      </c>
      <c r="C2439" s="33">
        <v>236.06712909999999</v>
      </c>
      <c r="D2439" s="34">
        <f t="shared" si="236"/>
        <v>407724.95034123433</v>
      </c>
      <c r="E2439" s="34">
        <v>56957648455.010002</v>
      </c>
      <c r="F2439" s="3">
        <f>VLOOKUP(A2439,ERCOT_345kv_West_ATC!A:B,2)</f>
        <v>27.7</v>
      </c>
      <c r="G2439" s="3">
        <f>VLOOKUP(A2439,ERCOT_345kv_West_ATC!G:H,2)</f>
        <v>2.956</v>
      </c>
      <c r="I2439" s="5">
        <f t="shared" si="237"/>
        <v>6</v>
      </c>
      <c r="J2439" s="4">
        <f t="shared" si="238"/>
        <v>144</v>
      </c>
      <c r="K2439" s="4">
        <f t="shared" si="241"/>
        <v>3600</v>
      </c>
      <c r="L2439" s="6">
        <f t="shared" si="242"/>
        <v>849841.66475999996</v>
      </c>
      <c r="N2439" s="22">
        <f t="shared" si="239"/>
        <v>2.0843504034981133</v>
      </c>
      <c r="O2439" s="14">
        <f t="shared" si="240"/>
        <v>882948.17302376952</v>
      </c>
      <c r="Q2439" s="22"/>
      <c r="V2439" s="16"/>
      <c r="W2439" s="16"/>
      <c r="X2439" s="16"/>
      <c r="Z2439" s="15"/>
      <c r="AA2439" s="16"/>
      <c r="AB2439" s="3"/>
      <c r="AC2439" s="69"/>
      <c r="AD2439" s="3"/>
      <c r="AF2439" s="29"/>
      <c r="AG2439" s="30"/>
      <c r="AH2439" s="29"/>
      <c r="AI2439" s="29"/>
      <c r="AJ2439" s="31"/>
      <c r="AK2439" s="29"/>
      <c r="AL2439" s="30"/>
    </row>
    <row r="2440" spans="1:38">
      <c r="A2440" s="32">
        <v>42253</v>
      </c>
      <c r="B2440" s="9">
        <v>25</v>
      </c>
      <c r="C2440" s="33">
        <v>240.6897683</v>
      </c>
      <c r="D2440" s="34">
        <f t="shared" si="236"/>
        <v>407724.95034123433</v>
      </c>
      <c r="E2440" s="34">
        <v>56957648455.010002</v>
      </c>
      <c r="F2440" s="3">
        <f>VLOOKUP(A2440,ERCOT_345kv_West_ATC!A:B,2)</f>
        <v>27.7</v>
      </c>
      <c r="G2440" s="3">
        <f>VLOOKUP(A2440,ERCOT_345kv_West_ATC!G:H,2)</f>
        <v>2.956</v>
      </c>
      <c r="I2440" s="5">
        <f t="shared" si="237"/>
        <v>6</v>
      </c>
      <c r="J2440" s="4">
        <f t="shared" si="238"/>
        <v>144</v>
      </c>
      <c r="K2440" s="4">
        <f t="shared" si="241"/>
        <v>3600</v>
      </c>
      <c r="L2440" s="6">
        <f t="shared" si="242"/>
        <v>866483.16587999999</v>
      </c>
      <c r="N2440" s="22">
        <f t="shared" si="239"/>
        <v>2.1251659118599937</v>
      </c>
      <c r="O2440" s="14">
        <f t="shared" si="240"/>
        <v>882948.17302376952</v>
      </c>
      <c r="Q2440" s="22"/>
      <c r="V2440" s="16"/>
      <c r="W2440" s="16"/>
      <c r="X2440" s="16"/>
      <c r="Z2440" s="15"/>
      <c r="AA2440" s="16"/>
      <c r="AB2440" s="3"/>
      <c r="AC2440" s="69"/>
      <c r="AD2440" s="3"/>
      <c r="AF2440" s="29"/>
      <c r="AG2440" s="30"/>
      <c r="AH2440" s="29"/>
      <c r="AI2440" s="29"/>
      <c r="AJ2440" s="31"/>
      <c r="AK2440" s="29"/>
      <c r="AL2440" s="30"/>
    </row>
    <row r="2441" spans="1:38">
      <c r="A2441" s="32">
        <v>42254</v>
      </c>
      <c r="B2441" s="9">
        <v>25</v>
      </c>
      <c r="C2441" s="33">
        <v>241.0214589</v>
      </c>
      <c r="D2441" s="34">
        <f t="shared" si="236"/>
        <v>407724.95034123433</v>
      </c>
      <c r="E2441" s="34">
        <v>56957648455.010002</v>
      </c>
      <c r="F2441" s="3">
        <f>VLOOKUP(A2441,ERCOT_345kv_West_ATC!A:B,2)</f>
        <v>27.65</v>
      </c>
      <c r="G2441" s="3">
        <f>VLOOKUP(A2441,ERCOT_345kv_West_ATC!G:H,2)</f>
        <v>2.956</v>
      </c>
      <c r="I2441" s="5">
        <f t="shared" si="237"/>
        <v>6</v>
      </c>
      <c r="J2441" s="4">
        <f t="shared" si="238"/>
        <v>144</v>
      </c>
      <c r="K2441" s="4">
        <f t="shared" si="241"/>
        <v>3600</v>
      </c>
      <c r="L2441" s="6">
        <f t="shared" si="242"/>
        <v>867677.25204000005</v>
      </c>
      <c r="N2441" s="22">
        <f t="shared" si="239"/>
        <v>2.1280945679527856</v>
      </c>
      <c r="O2441" s="14">
        <f t="shared" si="240"/>
        <v>882948.17302376952</v>
      </c>
      <c r="Q2441" s="22"/>
      <c r="V2441" s="16"/>
      <c r="W2441" s="16"/>
      <c r="X2441" s="16"/>
      <c r="Z2441" s="15"/>
      <c r="AA2441" s="16"/>
      <c r="AB2441" s="3"/>
      <c r="AC2441" s="69"/>
      <c r="AD2441" s="3"/>
      <c r="AF2441" s="29"/>
      <c r="AG2441" s="30"/>
      <c r="AH2441" s="29"/>
      <c r="AI2441" s="29"/>
      <c r="AJ2441" s="31"/>
      <c r="AK2441" s="29"/>
      <c r="AL2441" s="30"/>
    </row>
    <row r="2442" spans="1:38">
      <c r="A2442" s="32">
        <v>42255</v>
      </c>
      <c r="B2442" s="9">
        <v>25</v>
      </c>
      <c r="C2442" s="33">
        <v>244.23028199999999</v>
      </c>
      <c r="D2442" s="34">
        <f t="shared" si="236"/>
        <v>407724.95034123433</v>
      </c>
      <c r="E2442" s="34">
        <v>56957648455.010002</v>
      </c>
      <c r="F2442" s="3">
        <f>VLOOKUP(A2442,ERCOT_345kv_West_ATC!A:B,2)</f>
        <v>27.7</v>
      </c>
      <c r="G2442" s="3">
        <f>VLOOKUP(A2442,ERCOT_345kv_West_ATC!G:H,2)</f>
        <v>2.9889999999999999</v>
      </c>
      <c r="I2442" s="5">
        <f t="shared" si="237"/>
        <v>6</v>
      </c>
      <c r="J2442" s="4">
        <f t="shared" si="238"/>
        <v>144</v>
      </c>
      <c r="K2442" s="4">
        <f t="shared" si="241"/>
        <v>3600</v>
      </c>
      <c r="L2442" s="6">
        <f t="shared" si="242"/>
        <v>879229.01519999991</v>
      </c>
      <c r="N2442" s="22">
        <f t="shared" si="239"/>
        <v>2.1564268128898001</v>
      </c>
      <c r="O2442" s="14">
        <f t="shared" si="240"/>
        <v>882948.17302376952</v>
      </c>
      <c r="Q2442" s="22"/>
      <c r="V2442" s="16"/>
      <c r="W2442" s="16"/>
      <c r="X2442" s="16"/>
      <c r="Z2442" s="15"/>
      <c r="AA2442" s="16"/>
      <c r="AB2442" s="3"/>
      <c r="AC2442" s="69"/>
      <c r="AD2442" s="3"/>
      <c r="AF2442" s="29"/>
      <c r="AG2442" s="30"/>
      <c r="AH2442" s="29"/>
      <c r="AI2442" s="29"/>
      <c r="AJ2442" s="31"/>
      <c r="AK2442" s="29"/>
      <c r="AL2442" s="30"/>
    </row>
    <row r="2443" spans="1:38">
      <c r="A2443" s="32">
        <v>42256</v>
      </c>
      <c r="B2443" s="9">
        <v>25</v>
      </c>
      <c r="C2443" s="33">
        <v>238.64699669999999</v>
      </c>
      <c r="D2443" s="34">
        <f t="shared" si="236"/>
        <v>407724.95034123433</v>
      </c>
      <c r="E2443" s="34">
        <v>56957648455.010002</v>
      </c>
      <c r="F2443" s="3">
        <f>VLOOKUP(A2443,ERCOT_345kv_West_ATC!A:B,2)</f>
        <v>27.8</v>
      </c>
      <c r="G2443" s="3">
        <f>VLOOKUP(A2443,ERCOT_345kv_West_ATC!G:H,2)</f>
        <v>2.96</v>
      </c>
      <c r="I2443" s="5">
        <f t="shared" si="237"/>
        <v>6</v>
      </c>
      <c r="J2443" s="4">
        <f t="shared" si="238"/>
        <v>144</v>
      </c>
      <c r="K2443" s="4">
        <f t="shared" si="241"/>
        <v>3600</v>
      </c>
      <c r="L2443" s="6">
        <f t="shared" si="242"/>
        <v>859129.18811999995</v>
      </c>
      <c r="N2443" s="22">
        <f t="shared" si="239"/>
        <v>2.1071292973387452</v>
      </c>
      <c r="O2443" s="14">
        <f t="shared" si="240"/>
        <v>882948.17302376952</v>
      </c>
      <c r="Q2443" s="22"/>
      <c r="V2443" s="16"/>
      <c r="W2443" s="16"/>
      <c r="X2443" s="16"/>
      <c r="Z2443" s="15"/>
      <c r="AA2443" s="16"/>
      <c r="AB2443" s="3"/>
      <c r="AC2443" s="69"/>
      <c r="AD2443" s="3"/>
      <c r="AF2443" s="29"/>
      <c r="AG2443" s="30"/>
      <c r="AH2443" s="29"/>
      <c r="AI2443" s="29"/>
      <c r="AJ2443" s="31"/>
      <c r="AK2443" s="29"/>
      <c r="AL2443" s="30"/>
    </row>
    <row r="2444" spans="1:38">
      <c r="A2444" s="32">
        <v>42257</v>
      </c>
      <c r="B2444" s="9">
        <v>25</v>
      </c>
      <c r="C2444" s="33">
        <v>238.6563137</v>
      </c>
      <c r="D2444" s="34">
        <f t="shared" si="236"/>
        <v>407724.95034123433</v>
      </c>
      <c r="E2444" s="34">
        <v>56957648455.010002</v>
      </c>
      <c r="F2444" s="3">
        <f>VLOOKUP(A2444,ERCOT_345kv_West_ATC!A:B,2)</f>
        <v>27.45</v>
      </c>
      <c r="G2444" s="3">
        <f>VLOOKUP(A2444,ERCOT_345kv_West_ATC!G:H,2)</f>
        <v>2.97</v>
      </c>
      <c r="I2444" s="5">
        <f t="shared" si="237"/>
        <v>6</v>
      </c>
      <c r="J2444" s="4">
        <f t="shared" si="238"/>
        <v>144</v>
      </c>
      <c r="K2444" s="4">
        <f t="shared" si="241"/>
        <v>3600</v>
      </c>
      <c r="L2444" s="6">
        <f t="shared" si="242"/>
        <v>859162.72932000004</v>
      </c>
      <c r="N2444" s="22">
        <f t="shared" si="239"/>
        <v>2.1072115616200264</v>
      </c>
      <c r="O2444" s="14">
        <f t="shared" si="240"/>
        <v>882948.17302376952</v>
      </c>
      <c r="Q2444" s="22"/>
      <c r="V2444" s="16"/>
      <c r="W2444" s="16"/>
      <c r="X2444" s="16"/>
      <c r="Z2444" s="15"/>
      <c r="AA2444" s="16"/>
      <c r="AB2444" s="3"/>
      <c r="AC2444" s="69"/>
      <c r="AD2444" s="3"/>
      <c r="AF2444" s="29"/>
      <c r="AG2444" s="30"/>
      <c r="AH2444" s="29"/>
      <c r="AI2444" s="29"/>
      <c r="AJ2444" s="31"/>
      <c r="AK2444" s="29"/>
      <c r="AL2444" s="30"/>
    </row>
    <row r="2445" spans="1:38">
      <c r="A2445" s="32">
        <v>42258</v>
      </c>
      <c r="B2445" s="9">
        <v>25</v>
      </c>
      <c r="C2445" s="33">
        <v>240.7280351</v>
      </c>
      <c r="D2445" s="34">
        <f t="shared" si="236"/>
        <v>407724.95034123433</v>
      </c>
      <c r="E2445" s="34">
        <v>56957648455.010002</v>
      </c>
      <c r="F2445" s="3">
        <f>VLOOKUP(A2445,ERCOT_345kv_West_ATC!A:B,2)</f>
        <v>27.55</v>
      </c>
      <c r="G2445" s="3">
        <f>VLOOKUP(A2445,ERCOT_345kv_West_ATC!G:H,2)</f>
        <v>2.9630000000000001</v>
      </c>
      <c r="I2445" s="5">
        <f t="shared" si="237"/>
        <v>6</v>
      </c>
      <c r="J2445" s="4">
        <f t="shared" si="238"/>
        <v>144</v>
      </c>
      <c r="K2445" s="4">
        <f t="shared" si="241"/>
        <v>3600</v>
      </c>
      <c r="L2445" s="6">
        <f t="shared" si="242"/>
        <v>866620.92636000004</v>
      </c>
      <c r="N2445" s="22">
        <f t="shared" si="239"/>
        <v>2.1255037878714687</v>
      </c>
      <c r="O2445" s="14">
        <f t="shared" si="240"/>
        <v>882948.17302376952</v>
      </c>
      <c r="Q2445" s="22"/>
      <c r="V2445" s="16"/>
      <c r="W2445" s="16"/>
      <c r="X2445" s="16"/>
      <c r="Z2445" s="15"/>
      <c r="AA2445" s="16"/>
      <c r="AB2445" s="3"/>
      <c r="AC2445" s="69"/>
      <c r="AD2445" s="3"/>
      <c r="AF2445" s="29"/>
      <c r="AG2445" s="30"/>
      <c r="AH2445" s="29"/>
      <c r="AI2445" s="29"/>
      <c r="AJ2445" s="31"/>
      <c r="AK2445" s="29"/>
      <c r="AL2445" s="30"/>
    </row>
    <row r="2446" spans="1:38">
      <c r="A2446" s="32">
        <v>42259</v>
      </c>
      <c r="B2446" s="9">
        <v>25</v>
      </c>
      <c r="C2446" s="33">
        <v>235.38640079999999</v>
      </c>
      <c r="D2446" s="34">
        <f t="shared" si="236"/>
        <v>407724.95034123433</v>
      </c>
      <c r="E2446" s="34">
        <v>56957648455.010002</v>
      </c>
      <c r="F2446" s="3">
        <f>VLOOKUP(A2446,ERCOT_345kv_West_ATC!A:B,2)</f>
        <v>27.55</v>
      </c>
      <c r="G2446" s="3">
        <f>VLOOKUP(A2446,ERCOT_345kv_West_ATC!G:H,2)</f>
        <v>2.9630000000000001</v>
      </c>
      <c r="I2446" s="5">
        <f t="shared" si="237"/>
        <v>6</v>
      </c>
      <c r="J2446" s="4">
        <f t="shared" si="238"/>
        <v>144</v>
      </c>
      <c r="K2446" s="4">
        <f t="shared" si="241"/>
        <v>3600</v>
      </c>
      <c r="L2446" s="6">
        <f t="shared" si="242"/>
        <v>847391.04287999996</v>
      </c>
      <c r="N2446" s="22">
        <f t="shared" si="239"/>
        <v>2.0783399254100074</v>
      </c>
      <c r="O2446" s="14">
        <f t="shared" si="240"/>
        <v>882948.17302376952</v>
      </c>
      <c r="Q2446" s="22"/>
      <c r="V2446" s="16"/>
      <c r="W2446" s="16"/>
      <c r="X2446" s="16"/>
      <c r="Z2446" s="15"/>
      <c r="AA2446" s="16"/>
      <c r="AB2446" s="3"/>
      <c r="AC2446" s="69"/>
      <c r="AD2446" s="3"/>
      <c r="AF2446" s="29"/>
      <c r="AG2446" s="30"/>
      <c r="AH2446" s="29"/>
      <c r="AI2446" s="29"/>
      <c r="AJ2446" s="31"/>
      <c r="AK2446" s="29"/>
      <c r="AL2446" s="30"/>
    </row>
    <row r="2447" spans="1:38">
      <c r="A2447" s="32">
        <v>42260</v>
      </c>
      <c r="B2447" s="9">
        <v>25</v>
      </c>
      <c r="C2447" s="33">
        <v>230.23147159999999</v>
      </c>
      <c r="D2447" s="34">
        <f t="shared" si="236"/>
        <v>407724.95034123433</v>
      </c>
      <c r="E2447" s="34">
        <v>56957648455.010002</v>
      </c>
      <c r="F2447" s="3">
        <f>VLOOKUP(A2447,ERCOT_345kv_West_ATC!A:B,2)</f>
        <v>27.55</v>
      </c>
      <c r="G2447" s="3">
        <f>VLOOKUP(A2447,ERCOT_345kv_West_ATC!G:H,2)</f>
        <v>2.9630000000000001</v>
      </c>
      <c r="I2447" s="5">
        <f t="shared" si="237"/>
        <v>6</v>
      </c>
      <c r="J2447" s="4">
        <f t="shared" si="238"/>
        <v>144</v>
      </c>
      <c r="K2447" s="4">
        <f t="shared" si="241"/>
        <v>3600</v>
      </c>
      <c r="L2447" s="6">
        <f t="shared" si="242"/>
        <v>828833.29775999999</v>
      </c>
      <c r="N2447" s="22">
        <f t="shared" si="239"/>
        <v>2.0328245722179386</v>
      </c>
      <c r="O2447" s="14">
        <f t="shared" si="240"/>
        <v>882948.17302376952</v>
      </c>
      <c r="Q2447" s="22"/>
      <c r="V2447" s="16"/>
      <c r="W2447" s="16"/>
      <c r="X2447" s="16"/>
      <c r="Z2447" s="15"/>
      <c r="AA2447" s="16"/>
      <c r="AB2447" s="3"/>
      <c r="AC2447" s="69"/>
      <c r="AD2447" s="3"/>
      <c r="AF2447" s="29"/>
      <c r="AG2447" s="30"/>
      <c r="AH2447" s="29"/>
      <c r="AI2447" s="29"/>
      <c r="AJ2447" s="31"/>
      <c r="AK2447" s="29"/>
      <c r="AL2447" s="30"/>
    </row>
    <row r="2448" spans="1:38">
      <c r="A2448" s="32">
        <v>42261</v>
      </c>
      <c r="B2448" s="9">
        <v>25</v>
      </c>
      <c r="C2448" s="33">
        <v>230.66681990000001</v>
      </c>
      <c r="D2448" s="34">
        <f t="shared" si="236"/>
        <v>407724.95034123433</v>
      </c>
      <c r="E2448" s="34">
        <v>56957648455.010002</v>
      </c>
      <c r="F2448" s="3">
        <f>VLOOKUP(A2448,ERCOT_345kv_West_ATC!A:B,2)</f>
        <v>27.6</v>
      </c>
      <c r="G2448" s="3">
        <f>VLOOKUP(A2448,ERCOT_345kv_West_ATC!G:H,2)</f>
        <v>3</v>
      </c>
      <c r="I2448" s="5">
        <f t="shared" si="237"/>
        <v>6</v>
      </c>
      <c r="J2448" s="4">
        <f t="shared" si="238"/>
        <v>144</v>
      </c>
      <c r="K2448" s="4">
        <f t="shared" si="241"/>
        <v>3600</v>
      </c>
      <c r="L2448" s="6">
        <f t="shared" si="242"/>
        <v>830400.55164000008</v>
      </c>
      <c r="N2448" s="22">
        <f t="shared" si="239"/>
        <v>2.0366684720790791</v>
      </c>
      <c r="O2448" s="14">
        <f t="shared" si="240"/>
        <v>882948.17302376952</v>
      </c>
      <c r="Q2448" s="22"/>
      <c r="V2448" s="16"/>
      <c r="W2448" s="16"/>
      <c r="X2448" s="16"/>
      <c r="Z2448" s="15"/>
      <c r="AA2448" s="16"/>
      <c r="AB2448" s="3"/>
      <c r="AC2448" s="69"/>
      <c r="AD2448" s="3"/>
      <c r="AF2448" s="29"/>
      <c r="AG2448" s="30"/>
      <c r="AH2448" s="29"/>
      <c r="AI2448" s="29"/>
      <c r="AJ2448" s="31"/>
      <c r="AK2448" s="29"/>
      <c r="AL2448" s="30"/>
    </row>
    <row r="2449" spans="1:38">
      <c r="A2449" s="32">
        <v>42262</v>
      </c>
      <c r="B2449" s="9">
        <v>25</v>
      </c>
      <c r="C2449" s="33">
        <v>230.18311919999999</v>
      </c>
      <c r="D2449" s="34">
        <f t="shared" si="236"/>
        <v>407724.95034123433</v>
      </c>
      <c r="E2449" s="34">
        <v>56957648455.010002</v>
      </c>
      <c r="F2449" s="3">
        <f>VLOOKUP(A2449,ERCOT_345kv_West_ATC!A:B,2)</f>
        <v>27.85</v>
      </c>
      <c r="G2449" s="3">
        <f>VLOOKUP(A2449,ERCOT_345kv_West_ATC!G:H,2)</f>
        <v>2.9889999999999999</v>
      </c>
      <c r="I2449" s="5">
        <f t="shared" si="237"/>
        <v>6</v>
      </c>
      <c r="J2449" s="4">
        <f t="shared" si="238"/>
        <v>144</v>
      </c>
      <c r="K2449" s="4">
        <f t="shared" si="241"/>
        <v>3600</v>
      </c>
      <c r="L2449" s="6">
        <f t="shared" si="242"/>
        <v>828659.22912000003</v>
      </c>
      <c r="N2449" s="22">
        <f t="shared" si="239"/>
        <v>2.0323976455855255</v>
      </c>
      <c r="O2449" s="14">
        <f t="shared" si="240"/>
        <v>882948.17302376952</v>
      </c>
      <c r="Q2449" s="22"/>
      <c r="V2449" s="16"/>
      <c r="W2449" s="16"/>
      <c r="X2449" s="16"/>
      <c r="Z2449" s="15"/>
      <c r="AA2449" s="16"/>
      <c r="AB2449" s="3"/>
      <c r="AC2449" s="69"/>
      <c r="AD2449" s="3"/>
      <c r="AF2449" s="29"/>
      <c r="AG2449" s="30"/>
      <c r="AH2449" s="29"/>
      <c r="AI2449" s="29"/>
      <c r="AJ2449" s="31"/>
      <c r="AK2449" s="29"/>
      <c r="AL2449" s="30"/>
    </row>
    <row r="2450" spans="1:38">
      <c r="A2450" s="32">
        <v>42263</v>
      </c>
      <c r="B2450" s="9">
        <v>25</v>
      </c>
      <c r="C2450" s="33">
        <v>229.24955750000001</v>
      </c>
      <c r="D2450" s="34">
        <f t="shared" si="236"/>
        <v>407724.95034123433</v>
      </c>
      <c r="E2450" s="34">
        <v>56957648455.010002</v>
      </c>
      <c r="F2450" s="3">
        <f>VLOOKUP(A2450,ERCOT_345kv_West_ATC!A:B,2)</f>
        <v>27.65</v>
      </c>
      <c r="G2450" s="3">
        <f>VLOOKUP(A2450,ERCOT_345kv_West_ATC!G:H,2)</f>
        <v>2.9390000000000001</v>
      </c>
      <c r="I2450" s="5">
        <f t="shared" si="237"/>
        <v>6</v>
      </c>
      <c r="J2450" s="4">
        <f t="shared" si="238"/>
        <v>144</v>
      </c>
      <c r="K2450" s="4">
        <f t="shared" si="241"/>
        <v>3600</v>
      </c>
      <c r="L2450" s="6">
        <f t="shared" si="242"/>
        <v>825298.40700000001</v>
      </c>
      <c r="N2450" s="22">
        <f t="shared" si="239"/>
        <v>2.0241547796113259</v>
      </c>
      <c r="O2450" s="14">
        <f t="shared" si="240"/>
        <v>882948.17302376952</v>
      </c>
      <c r="Q2450" s="22"/>
      <c r="V2450" s="16"/>
      <c r="W2450" s="16"/>
      <c r="X2450" s="16"/>
      <c r="Z2450" s="15"/>
      <c r="AA2450" s="16"/>
      <c r="AB2450" s="3"/>
      <c r="AC2450" s="69"/>
      <c r="AD2450" s="3"/>
      <c r="AF2450" s="29"/>
      <c r="AG2450" s="30"/>
      <c r="AH2450" s="29"/>
      <c r="AI2450" s="29"/>
      <c r="AJ2450" s="31"/>
      <c r="AK2450" s="29"/>
      <c r="AL2450" s="30"/>
    </row>
    <row r="2451" spans="1:38">
      <c r="A2451" s="32">
        <v>42264</v>
      </c>
      <c r="B2451" s="9">
        <v>25</v>
      </c>
      <c r="C2451" s="33">
        <v>232.77161520000001</v>
      </c>
      <c r="D2451" s="34">
        <f t="shared" si="236"/>
        <v>424745.46951174102</v>
      </c>
      <c r="E2451" s="34">
        <v>59335351233.866501</v>
      </c>
      <c r="F2451" s="3">
        <f>VLOOKUP(A2451,ERCOT_345kv_West_ATC!A:B,2)</f>
        <v>27.3</v>
      </c>
      <c r="G2451" s="3">
        <f>VLOOKUP(A2451,ERCOT_345kv_West_ATC!G:H,2)</f>
        <v>2.9319999999999999</v>
      </c>
      <c r="I2451" s="5">
        <f t="shared" si="237"/>
        <v>6</v>
      </c>
      <c r="J2451" s="4">
        <f t="shared" si="238"/>
        <v>144</v>
      </c>
      <c r="K2451" s="4">
        <f t="shared" si="241"/>
        <v>3600</v>
      </c>
      <c r="L2451" s="6">
        <f t="shared" si="242"/>
        <v>837977.81472000002</v>
      </c>
      <c r="N2451" s="22">
        <f t="shared" si="239"/>
        <v>1.9728940621386339</v>
      </c>
      <c r="O2451" s="14">
        <f t="shared" si="240"/>
        <v>847566.42705060972</v>
      </c>
      <c r="Q2451" s="22"/>
      <c r="V2451" s="16"/>
      <c r="W2451" s="16"/>
      <c r="X2451" s="16"/>
      <c r="Z2451" s="15"/>
      <c r="AA2451" s="16"/>
      <c r="AB2451" s="3"/>
      <c r="AC2451" s="69"/>
      <c r="AD2451" s="3"/>
      <c r="AF2451" s="29"/>
      <c r="AG2451" s="30"/>
      <c r="AH2451" s="29"/>
      <c r="AI2451" s="29"/>
      <c r="AJ2451" s="31"/>
      <c r="AK2451" s="29"/>
      <c r="AL2451" s="30"/>
    </row>
    <row r="2452" spans="1:38">
      <c r="A2452" s="32">
        <v>42265</v>
      </c>
      <c r="B2452" s="9">
        <v>25</v>
      </c>
      <c r="C2452" s="33">
        <v>233.45600189999999</v>
      </c>
      <c r="D2452" s="34">
        <f t="shared" si="236"/>
        <v>424745.46951174102</v>
      </c>
      <c r="E2452" s="34">
        <v>59335351233.866501</v>
      </c>
      <c r="F2452" s="3">
        <f>VLOOKUP(A2452,ERCOT_345kv_West_ATC!A:B,2)</f>
        <v>27.15</v>
      </c>
      <c r="G2452" s="3">
        <f>VLOOKUP(A2452,ERCOT_345kv_West_ATC!G:H,2)</f>
        <v>2.8879999999999999</v>
      </c>
      <c r="I2452" s="5">
        <f t="shared" si="237"/>
        <v>6</v>
      </c>
      <c r="J2452" s="4">
        <f t="shared" si="238"/>
        <v>144</v>
      </c>
      <c r="K2452" s="4">
        <f t="shared" si="241"/>
        <v>3600</v>
      </c>
      <c r="L2452" s="6">
        <f t="shared" si="242"/>
        <v>840441.60683999991</v>
      </c>
      <c r="N2452" s="22">
        <f t="shared" si="239"/>
        <v>1.9786946940390333</v>
      </c>
      <c r="O2452" s="14">
        <f t="shared" si="240"/>
        <v>847566.42705060972</v>
      </c>
      <c r="Q2452" s="22"/>
      <c r="V2452" s="16"/>
      <c r="W2452" s="16"/>
      <c r="X2452" s="16"/>
      <c r="Z2452" s="15"/>
      <c r="AA2452" s="16"/>
      <c r="AB2452" s="3"/>
      <c r="AC2452" s="69"/>
      <c r="AD2452" s="3"/>
      <c r="AF2452" s="29"/>
      <c r="AG2452" s="30"/>
      <c r="AH2452" s="29"/>
      <c r="AI2452" s="29"/>
      <c r="AJ2452" s="31"/>
      <c r="AK2452" s="29"/>
      <c r="AL2452" s="30"/>
    </row>
    <row r="2453" spans="1:38">
      <c r="A2453" s="32">
        <v>42266</v>
      </c>
      <c r="B2453" s="9">
        <v>25</v>
      </c>
      <c r="C2453" s="33">
        <v>231.7295349</v>
      </c>
      <c r="D2453" s="34">
        <f t="shared" si="236"/>
        <v>424745.46951174102</v>
      </c>
      <c r="E2453" s="34">
        <v>59335351233.866501</v>
      </c>
      <c r="F2453" s="3">
        <f>VLOOKUP(A2453,ERCOT_345kv_West_ATC!A:B,2)</f>
        <v>27.15</v>
      </c>
      <c r="G2453" s="3">
        <f>VLOOKUP(A2453,ERCOT_345kv_West_ATC!G:H,2)</f>
        <v>2.8879999999999999</v>
      </c>
      <c r="I2453" s="5">
        <f t="shared" si="237"/>
        <v>6</v>
      </c>
      <c r="J2453" s="4">
        <f t="shared" si="238"/>
        <v>144</v>
      </c>
      <c r="K2453" s="4">
        <f t="shared" si="241"/>
        <v>3600</v>
      </c>
      <c r="L2453" s="6">
        <f t="shared" si="242"/>
        <v>834226.32564000005</v>
      </c>
      <c r="N2453" s="22">
        <f t="shared" si="239"/>
        <v>1.9640617393729258</v>
      </c>
      <c r="O2453" s="14">
        <f t="shared" si="240"/>
        <v>847566.42705060972</v>
      </c>
      <c r="Q2453" s="22"/>
      <c r="V2453" s="16"/>
      <c r="W2453" s="16"/>
      <c r="X2453" s="16"/>
      <c r="Z2453" s="15"/>
      <c r="AA2453" s="16"/>
      <c r="AB2453" s="3"/>
      <c r="AC2453" s="69"/>
      <c r="AD2453" s="3"/>
      <c r="AF2453" s="29"/>
      <c r="AG2453" s="30"/>
      <c r="AH2453" s="29"/>
      <c r="AI2453" s="29"/>
      <c r="AJ2453" s="31"/>
      <c r="AK2453" s="29"/>
      <c r="AL2453" s="30"/>
    </row>
    <row r="2454" spans="1:38">
      <c r="A2454" s="32">
        <v>42267</v>
      </c>
      <c r="B2454" s="9">
        <v>25</v>
      </c>
      <c r="C2454" s="33">
        <v>230.6853572</v>
      </c>
      <c r="D2454" s="34">
        <f t="shared" si="236"/>
        <v>424745.46951174102</v>
      </c>
      <c r="E2454" s="34">
        <v>59335351233.866501</v>
      </c>
      <c r="F2454" s="3">
        <f>VLOOKUP(A2454,ERCOT_345kv_West_ATC!A:B,2)</f>
        <v>27.15</v>
      </c>
      <c r="G2454" s="3">
        <f>VLOOKUP(A2454,ERCOT_345kv_West_ATC!G:H,2)</f>
        <v>2.8879999999999999</v>
      </c>
      <c r="I2454" s="5">
        <f t="shared" si="237"/>
        <v>6</v>
      </c>
      <c r="J2454" s="4">
        <f t="shared" si="238"/>
        <v>144</v>
      </c>
      <c r="K2454" s="4">
        <f t="shared" si="241"/>
        <v>3600</v>
      </c>
      <c r="L2454" s="6">
        <f t="shared" si="242"/>
        <v>830467.28591999994</v>
      </c>
      <c r="N2454" s="22">
        <f t="shared" si="239"/>
        <v>1.9552116397489763</v>
      </c>
      <c r="O2454" s="14">
        <f t="shared" si="240"/>
        <v>847566.42705060972</v>
      </c>
      <c r="Q2454" s="22"/>
      <c r="V2454" s="16"/>
      <c r="W2454" s="16"/>
      <c r="X2454" s="16"/>
      <c r="Z2454" s="15"/>
      <c r="AA2454" s="16"/>
      <c r="AB2454" s="3"/>
      <c r="AC2454" s="69"/>
      <c r="AD2454" s="3"/>
      <c r="AF2454" s="29"/>
      <c r="AG2454" s="30"/>
      <c r="AH2454" s="29"/>
      <c r="AI2454" s="29"/>
      <c r="AJ2454" s="31"/>
      <c r="AK2454" s="29"/>
      <c r="AL2454" s="30"/>
    </row>
    <row r="2455" spans="1:38">
      <c r="A2455" s="32">
        <v>42268</v>
      </c>
      <c r="B2455" s="9">
        <v>25</v>
      </c>
      <c r="C2455" s="33">
        <v>226.6662632</v>
      </c>
      <c r="D2455" s="34">
        <f t="shared" si="236"/>
        <v>424745.46951174102</v>
      </c>
      <c r="E2455" s="34">
        <v>59335351233.866501</v>
      </c>
      <c r="F2455" s="3">
        <f>VLOOKUP(A2455,ERCOT_345kv_West_ATC!A:B,2)</f>
        <v>26.85</v>
      </c>
      <c r="G2455" s="3">
        <f>VLOOKUP(A2455,ERCOT_345kv_West_ATC!G:H,2)</f>
        <v>2.8650000000000002</v>
      </c>
      <c r="I2455" s="5">
        <f t="shared" si="237"/>
        <v>6</v>
      </c>
      <c r="J2455" s="4">
        <f t="shared" si="238"/>
        <v>144</v>
      </c>
      <c r="K2455" s="4">
        <f t="shared" si="241"/>
        <v>3600</v>
      </c>
      <c r="L2455" s="6">
        <f t="shared" si="242"/>
        <v>815998.54752000002</v>
      </c>
      <c r="N2455" s="22">
        <f t="shared" si="239"/>
        <v>1.9211471483333711</v>
      </c>
      <c r="O2455" s="14">
        <f t="shared" si="240"/>
        <v>847566.42705060972</v>
      </c>
      <c r="Q2455" s="22"/>
      <c r="V2455" s="16"/>
      <c r="W2455" s="16"/>
      <c r="X2455" s="16"/>
      <c r="Z2455" s="15"/>
      <c r="AA2455" s="16"/>
      <c r="AB2455" s="3"/>
      <c r="AC2455" s="69"/>
      <c r="AD2455" s="3"/>
      <c r="AF2455" s="29"/>
      <c r="AG2455" s="30"/>
      <c r="AH2455" s="29"/>
      <c r="AI2455" s="29"/>
      <c r="AJ2455" s="31"/>
      <c r="AK2455" s="29"/>
      <c r="AL2455" s="30"/>
    </row>
    <row r="2456" spans="1:38">
      <c r="A2456" s="32">
        <v>42269</v>
      </c>
      <c r="B2456" s="9">
        <v>25</v>
      </c>
      <c r="C2456" s="33">
        <v>230.61068689999999</v>
      </c>
      <c r="D2456" s="34">
        <f t="shared" si="236"/>
        <v>424745.46951174102</v>
      </c>
      <c r="E2456" s="34">
        <v>59335351233.866501</v>
      </c>
      <c r="F2456" s="3">
        <f>VLOOKUP(A2456,ERCOT_345kv_West_ATC!A:B,2)</f>
        <v>26.7</v>
      </c>
      <c r="G2456" s="3">
        <f>VLOOKUP(A2456,ERCOT_345kv_West_ATC!G:H,2)</f>
        <v>2.8650000000000002</v>
      </c>
      <c r="I2456" s="5">
        <f t="shared" si="237"/>
        <v>6</v>
      </c>
      <c r="J2456" s="4">
        <f t="shared" si="238"/>
        <v>144</v>
      </c>
      <c r="K2456" s="4">
        <f t="shared" si="241"/>
        <v>3600</v>
      </c>
      <c r="L2456" s="6">
        <f t="shared" si="242"/>
        <v>830198.47283999994</v>
      </c>
      <c r="N2456" s="22">
        <f t="shared" si="239"/>
        <v>1.9545787593551982</v>
      </c>
      <c r="O2456" s="14">
        <f t="shared" si="240"/>
        <v>847566.42705060972</v>
      </c>
      <c r="Q2456" s="22"/>
      <c r="V2456" s="16"/>
      <c r="W2456" s="16"/>
      <c r="X2456" s="16"/>
      <c r="Z2456" s="15"/>
      <c r="AA2456" s="16"/>
      <c r="AB2456" s="3"/>
      <c r="AC2456" s="69"/>
      <c r="AD2456" s="3"/>
      <c r="AF2456" s="29"/>
      <c r="AG2456" s="30"/>
      <c r="AH2456" s="29"/>
      <c r="AI2456" s="29"/>
      <c r="AJ2456" s="31"/>
      <c r="AK2456" s="29"/>
      <c r="AL2456" s="30"/>
    </row>
    <row r="2457" spans="1:38">
      <c r="A2457" s="32">
        <v>42270</v>
      </c>
      <c r="B2457" s="9">
        <v>25</v>
      </c>
      <c r="C2457" s="33">
        <v>229.82978510000001</v>
      </c>
      <c r="D2457" s="34">
        <f t="shared" si="236"/>
        <v>424745.46951174102</v>
      </c>
      <c r="E2457" s="34">
        <v>59335351233.866501</v>
      </c>
      <c r="F2457" s="3">
        <f>VLOOKUP(A2457,ERCOT_345kv_West_ATC!A:B,2)</f>
        <v>26.75</v>
      </c>
      <c r="G2457" s="3">
        <f>VLOOKUP(A2457,ERCOT_345kv_West_ATC!G:H,2)</f>
        <v>2.8690000000000002</v>
      </c>
      <c r="I2457" s="5">
        <f t="shared" si="237"/>
        <v>6</v>
      </c>
      <c r="J2457" s="4">
        <f t="shared" si="238"/>
        <v>144</v>
      </c>
      <c r="K2457" s="4">
        <f t="shared" si="241"/>
        <v>3600</v>
      </c>
      <c r="L2457" s="6">
        <f t="shared" si="242"/>
        <v>827387.22636000009</v>
      </c>
      <c r="N2457" s="22">
        <f t="shared" si="239"/>
        <v>1.9479600978701648</v>
      </c>
      <c r="O2457" s="14">
        <f t="shared" si="240"/>
        <v>847566.42705060972</v>
      </c>
      <c r="Q2457" s="22"/>
      <c r="V2457" s="16"/>
      <c r="W2457" s="16"/>
      <c r="X2457" s="16"/>
      <c r="Z2457" s="15"/>
      <c r="AA2457" s="16"/>
      <c r="AB2457" s="3"/>
      <c r="AC2457" s="69"/>
      <c r="AD2457" s="3"/>
      <c r="AF2457" s="29"/>
      <c r="AG2457" s="30"/>
      <c r="AH2457" s="29"/>
      <c r="AI2457" s="29"/>
      <c r="AJ2457" s="31"/>
      <c r="AK2457" s="29"/>
      <c r="AL2457" s="30"/>
    </row>
    <row r="2458" spans="1:38">
      <c r="A2458" s="32">
        <v>42271</v>
      </c>
      <c r="B2458" s="9">
        <v>25</v>
      </c>
      <c r="C2458" s="33">
        <v>234.47538879999999</v>
      </c>
      <c r="D2458" s="34">
        <f t="shared" si="236"/>
        <v>424745.46951174102</v>
      </c>
      <c r="E2458" s="34">
        <v>59335351233.866501</v>
      </c>
      <c r="F2458" s="3">
        <f>VLOOKUP(A2458,ERCOT_345kv_West_ATC!A:B,2)</f>
        <v>26.8</v>
      </c>
      <c r="G2458" s="3">
        <f>VLOOKUP(A2458,ERCOT_345kv_West_ATC!G:H,2)</f>
        <v>2.9119999999999999</v>
      </c>
      <c r="I2458" s="5">
        <f t="shared" si="237"/>
        <v>6</v>
      </c>
      <c r="J2458" s="4">
        <f t="shared" si="238"/>
        <v>144</v>
      </c>
      <c r="K2458" s="4">
        <f t="shared" si="241"/>
        <v>3600</v>
      </c>
      <c r="L2458" s="6">
        <f t="shared" si="242"/>
        <v>844111.39967999991</v>
      </c>
      <c r="N2458" s="22">
        <f t="shared" si="239"/>
        <v>1.9873346751651852</v>
      </c>
      <c r="O2458" s="14">
        <f t="shared" si="240"/>
        <v>847566.42705060972</v>
      </c>
      <c r="Q2458" s="22"/>
      <c r="V2458" s="16"/>
      <c r="W2458" s="16"/>
      <c r="X2458" s="16"/>
      <c r="Z2458" s="15"/>
      <c r="AA2458" s="16"/>
      <c r="AB2458" s="3"/>
      <c r="AC2458" s="69"/>
      <c r="AD2458" s="3"/>
      <c r="AF2458" s="29"/>
      <c r="AG2458" s="30"/>
      <c r="AH2458" s="29"/>
      <c r="AI2458" s="29"/>
      <c r="AJ2458" s="31"/>
      <c r="AK2458" s="29"/>
      <c r="AL2458" s="30"/>
    </row>
    <row r="2459" spans="1:38">
      <c r="A2459" s="32">
        <v>42272</v>
      </c>
      <c r="B2459" s="9">
        <v>25</v>
      </c>
      <c r="C2459" s="33">
        <v>235.29085480000001</v>
      </c>
      <c r="D2459" s="34">
        <f t="shared" si="236"/>
        <v>424745.46951174102</v>
      </c>
      <c r="E2459" s="34">
        <v>59335351233.866501</v>
      </c>
      <c r="F2459" s="3">
        <f>VLOOKUP(A2459,ERCOT_345kv_West_ATC!A:B,2)</f>
        <v>27.2</v>
      </c>
      <c r="G2459" s="3">
        <f>VLOOKUP(A2459,ERCOT_345kv_West_ATC!G:H,2)</f>
        <v>2.875</v>
      </c>
      <c r="I2459" s="5">
        <f t="shared" si="237"/>
        <v>6</v>
      </c>
      <c r="J2459" s="4">
        <f t="shared" si="238"/>
        <v>144</v>
      </c>
      <c r="K2459" s="4">
        <f t="shared" si="241"/>
        <v>3600</v>
      </c>
      <c r="L2459" s="6">
        <f t="shared" si="242"/>
        <v>847047.07727999997</v>
      </c>
      <c r="N2459" s="22">
        <f t="shared" si="239"/>
        <v>1.9942462912051979</v>
      </c>
      <c r="O2459" s="14">
        <f t="shared" si="240"/>
        <v>847566.42705060972</v>
      </c>
      <c r="Q2459" s="22"/>
      <c r="V2459" s="16"/>
      <c r="W2459" s="16"/>
      <c r="X2459" s="16"/>
      <c r="Z2459" s="15"/>
      <c r="AA2459" s="16"/>
      <c r="AB2459" s="3"/>
      <c r="AC2459" s="69"/>
      <c r="AD2459" s="3"/>
      <c r="AF2459" s="29"/>
      <c r="AG2459" s="30"/>
      <c r="AH2459" s="29"/>
      <c r="AI2459" s="29"/>
      <c r="AJ2459" s="31"/>
      <c r="AK2459" s="29"/>
      <c r="AL2459" s="30"/>
    </row>
    <row r="2460" spans="1:38">
      <c r="A2460" s="32">
        <v>42273</v>
      </c>
      <c r="B2460" s="9">
        <v>25</v>
      </c>
      <c r="C2460" s="33">
        <v>234.59341209999999</v>
      </c>
      <c r="D2460" s="34">
        <f t="shared" si="236"/>
        <v>424745.46951174102</v>
      </c>
      <c r="E2460" s="34">
        <v>59335351233.866501</v>
      </c>
      <c r="F2460" s="3">
        <f>VLOOKUP(A2460,ERCOT_345kv_West_ATC!A:B,2)</f>
        <v>27.2</v>
      </c>
      <c r="G2460" s="3">
        <f>VLOOKUP(A2460,ERCOT_345kv_West_ATC!G:H,2)</f>
        <v>2.875</v>
      </c>
      <c r="I2460" s="5">
        <f t="shared" si="237"/>
        <v>6</v>
      </c>
      <c r="J2460" s="4">
        <f t="shared" si="238"/>
        <v>144</v>
      </c>
      <c r="K2460" s="4">
        <f t="shared" si="241"/>
        <v>3600</v>
      </c>
      <c r="L2460" s="6">
        <f t="shared" si="242"/>
        <v>844536.28356000001</v>
      </c>
      <c r="N2460" s="22">
        <f t="shared" si="239"/>
        <v>1.9883350010320826</v>
      </c>
      <c r="O2460" s="14">
        <f t="shared" si="240"/>
        <v>847566.42705060972</v>
      </c>
      <c r="Q2460" s="22"/>
      <c r="V2460" s="16"/>
      <c r="W2460" s="16"/>
      <c r="X2460" s="16"/>
      <c r="Z2460" s="15"/>
      <c r="AA2460" s="16"/>
      <c r="AB2460" s="3"/>
      <c r="AC2460" s="69"/>
      <c r="AD2460" s="3"/>
      <c r="AF2460" s="29"/>
      <c r="AG2460" s="30"/>
      <c r="AH2460" s="29"/>
      <c r="AI2460" s="29"/>
      <c r="AJ2460" s="31"/>
      <c r="AK2460" s="29"/>
      <c r="AL2460" s="30"/>
    </row>
    <row r="2461" spans="1:38">
      <c r="A2461" s="32">
        <v>42274</v>
      </c>
      <c r="B2461" s="9">
        <v>25</v>
      </c>
      <c r="C2461" s="33">
        <v>233.1806843</v>
      </c>
      <c r="D2461" s="34">
        <f t="shared" si="236"/>
        <v>424745.46951174102</v>
      </c>
      <c r="E2461" s="34">
        <v>59335351233.866501</v>
      </c>
      <c r="F2461" s="3">
        <f>VLOOKUP(A2461,ERCOT_345kv_West_ATC!A:B,2)</f>
        <v>27.2</v>
      </c>
      <c r="G2461" s="3">
        <f>VLOOKUP(A2461,ERCOT_345kv_West_ATC!G:H,2)</f>
        <v>2.875</v>
      </c>
      <c r="I2461" s="5">
        <f t="shared" si="237"/>
        <v>6</v>
      </c>
      <c r="J2461" s="4">
        <f t="shared" si="238"/>
        <v>144</v>
      </c>
      <c r="K2461" s="4">
        <f t="shared" si="241"/>
        <v>3600</v>
      </c>
      <c r="L2461" s="6">
        <f t="shared" si="242"/>
        <v>839450.46348000003</v>
      </c>
      <c r="N2461" s="22">
        <f t="shared" si="239"/>
        <v>1.9763611944936721</v>
      </c>
      <c r="O2461" s="14">
        <f t="shared" si="240"/>
        <v>847566.42705060972</v>
      </c>
      <c r="Q2461" s="22"/>
      <c r="V2461" s="16"/>
      <c r="W2461" s="16"/>
      <c r="X2461" s="16"/>
      <c r="Z2461" s="15"/>
      <c r="AA2461" s="16"/>
      <c r="AB2461" s="3"/>
      <c r="AC2461" s="69"/>
      <c r="AD2461" s="3"/>
      <c r="AF2461" s="29"/>
      <c r="AG2461" s="30"/>
      <c r="AH2461" s="29"/>
      <c r="AI2461" s="29"/>
      <c r="AJ2461" s="31"/>
      <c r="AK2461" s="29"/>
      <c r="AL2461" s="30"/>
    </row>
    <row r="2462" spans="1:38">
      <c r="A2462" s="32">
        <v>42275</v>
      </c>
      <c r="B2462" s="9">
        <v>25</v>
      </c>
      <c r="C2462" s="33">
        <v>239.4748864</v>
      </c>
      <c r="D2462" s="34">
        <f t="shared" si="236"/>
        <v>424745.46951174102</v>
      </c>
      <c r="E2462" s="34">
        <v>59335351233.866501</v>
      </c>
      <c r="F2462" s="3">
        <f>VLOOKUP(A2462,ERCOT_345kv_West_ATC!A:B,2)</f>
        <v>26.9</v>
      </c>
      <c r="G2462" s="3">
        <f>VLOOKUP(A2462,ERCOT_345kv_West_ATC!G:H,2)</f>
        <v>2.9</v>
      </c>
      <c r="I2462" s="5">
        <f t="shared" si="237"/>
        <v>6</v>
      </c>
      <c r="J2462" s="4">
        <f t="shared" si="238"/>
        <v>144</v>
      </c>
      <c r="K2462" s="4">
        <f t="shared" si="241"/>
        <v>3600</v>
      </c>
      <c r="L2462" s="6">
        <f t="shared" si="242"/>
        <v>862109.59103999997</v>
      </c>
      <c r="N2462" s="22">
        <f t="shared" si="239"/>
        <v>2.0297087383439862</v>
      </c>
      <c r="O2462" s="14">
        <f t="shared" si="240"/>
        <v>847566.42705060972</v>
      </c>
      <c r="Q2462" s="22"/>
      <c r="V2462" s="16"/>
      <c r="W2462" s="16"/>
      <c r="X2462" s="16"/>
      <c r="Z2462" s="15"/>
      <c r="AA2462" s="16"/>
      <c r="AB2462" s="3"/>
      <c r="AC2462" s="69"/>
      <c r="AD2462" s="3"/>
      <c r="AF2462" s="29"/>
      <c r="AG2462" s="30"/>
      <c r="AH2462" s="29"/>
      <c r="AI2462" s="29"/>
      <c r="AJ2462" s="31"/>
      <c r="AK2462" s="29"/>
      <c r="AL2462" s="30"/>
    </row>
    <row r="2463" spans="1:38">
      <c r="A2463" s="32">
        <v>42276</v>
      </c>
      <c r="B2463" s="9">
        <v>25</v>
      </c>
      <c r="C2463" s="33">
        <v>237.09198319999999</v>
      </c>
      <c r="D2463" s="34">
        <f t="shared" si="236"/>
        <v>424745.46951174102</v>
      </c>
      <c r="E2463" s="34">
        <v>59335351233.866501</v>
      </c>
      <c r="F2463" s="3">
        <f>VLOOKUP(A2463,ERCOT_345kv_West_ATC!A:B,2)</f>
        <v>26.8</v>
      </c>
      <c r="G2463" s="3">
        <f>VLOOKUP(A2463,ERCOT_345kv_West_ATC!G:H,2)</f>
        <v>2.8460000000000001</v>
      </c>
      <c r="I2463" s="5">
        <f t="shared" si="237"/>
        <v>6</v>
      </c>
      <c r="J2463" s="4">
        <f t="shared" si="238"/>
        <v>144</v>
      </c>
      <c r="K2463" s="4">
        <f t="shared" si="241"/>
        <v>3600</v>
      </c>
      <c r="L2463" s="6">
        <f t="shared" si="242"/>
        <v>853531.13951999997</v>
      </c>
      <c r="N2463" s="22">
        <f t="shared" si="239"/>
        <v>2.0095120508316717</v>
      </c>
      <c r="O2463" s="14">
        <f t="shared" si="240"/>
        <v>847566.42705060972</v>
      </c>
      <c r="Q2463" s="22"/>
      <c r="V2463" s="16"/>
      <c r="W2463" s="16"/>
      <c r="X2463" s="16"/>
      <c r="Z2463" s="15"/>
      <c r="AA2463" s="16"/>
      <c r="AB2463" s="3"/>
      <c r="AC2463" s="69"/>
      <c r="AD2463" s="3"/>
      <c r="AF2463" s="29"/>
      <c r="AG2463" s="30"/>
      <c r="AH2463" s="29"/>
      <c r="AI2463" s="29"/>
      <c r="AJ2463" s="31"/>
      <c r="AK2463" s="29"/>
      <c r="AL2463" s="30"/>
    </row>
    <row r="2464" spans="1:38">
      <c r="A2464" s="32">
        <v>42277</v>
      </c>
      <c r="B2464" s="9">
        <v>25</v>
      </c>
      <c r="C2464" s="33">
        <v>236.85368800000001</v>
      </c>
      <c r="D2464" s="34">
        <f t="shared" si="236"/>
        <v>424745.46951174102</v>
      </c>
      <c r="E2464" s="34">
        <v>59335351233.866501</v>
      </c>
      <c r="F2464" s="3">
        <f>VLOOKUP(A2464,ERCOT_345kv_West_ATC!A:B,2)</f>
        <v>26.8</v>
      </c>
      <c r="G2464" s="3">
        <f>VLOOKUP(A2464,ERCOT_345kv_West_ATC!G:H,2)</f>
        <v>2.8050000000000002</v>
      </c>
      <c r="I2464" s="5">
        <f t="shared" si="237"/>
        <v>6</v>
      </c>
      <c r="J2464" s="4">
        <f t="shared" si="238"/>
        <v>144</v>
      </c>
      <c r="K2464" s="4">
        <f t="shared" si="241"/>
        <v>3600</v>
      </c>
      <c r="L2464" s="6">
        <f t="shared" si="242"/>
        <v>852673.27679999999</v>
      </c>
      <c r="N2464" s="22">
        <f t="shared" si="239"/>
        <v>2.0074923407191987</v>
      </c>
      <c r="O2464" s="14">
        <f t="shared" si="240"/>
        <v>847566.42705060972</v>
      </c>
      <c r="Q2464" s="22"/>
      <c r="V2464" s="16"/>
      <c r="W2464" s="16"/>
      <c r="X2464" s="16"/>
      <c r="Z2464" s="15"/>
      <c r="AA2464" s="16"/>
      <c r="AB2464" s="3"/>
      <c r="AC2464" s="69"/>
      <c r="AD2464" s="3"/>
      <c r="AF2464" s="29"/>
      <c r="AG2464" s="30"/>
      <c r="AH2464" s="29"/>
      <c r="AI2464" s="29"/>
      <c r="AJ2464" s="31"/>
      <c r="AK2464" s="29"/>
      <c r="AL2464" s="30"/>
    </row>
    <row r="2465" spans="1:38">
      <c r="A2465" s="32">
        <v>42278</v>
      </c>
      <c r="B2465" s="9">
        <v>25</v>
      </c>
      <c r="C2465" s="33">
        <v>237.8207563</v>
      </c>
      <c r="D2465" s="34">
        <f t="shared" si="236"/>
        <v>435324.65654996986</v>
      </c>
      <c r="E2465" s="34">
        <v>60813224039.4403</v>
      </c>
      <c r="F2465" s="3">
        <f>VLOOKUP(A2465,ERCOT_345kv_West_ATC!A:B,2)</f>
        <v>25.95</v>
      </c>
      <c r="G2465" s="3">
        <f>VLOOKUP(A2465,ERCOT_345kv_West_ATC!G:H,2)</f>
        <v>2.7480000000000002</v>
      </c>
      <c r="I2465" s="5">
        <f t="shared" si="237"/>
        <v>6</v>
      </c>
      <c r="J2465" s="4">
        <f t="shared" si="238"/>
        <v>144</v>
      </c>
      <c r="K2465" s="4">
        <f t="shared" si="241"/>
        <v>3600</v>
      </c>
      <c r="L2465" s="6">
        <f t="shared" si="242"/>
        <v>856154.72268000001</v>
      </c>
      <c r="N2465" s="22">
        <f t="shared" si="239"/>
        <v>1.966703952551615</v>
      </c>
      <c r="O2465" s="14">
        <f t="shared" si="240"/>
        <v>826969.00941257959</v>
      </c>
      <c r="Q2465" s="22"/>
      <c r="V2465" s="16"/>
      <c r="W2465" s="16"/>
      <c r="X2465" s="16"/>
      <c r="Z2465" s="15"/>
      <c r="AA2465" s="16"/>
      <c r="AB2465" s="3"/>
      <c r="AC2465" s="69"/>
      <c r="AD2465" s="3"/>
      <c r="AF2465" s="29"/>
      <c r="AG2465" s="30"/>
      <c r="AH2465" s="29"/>
      <c r="AI2465" s="29"/>
      <c r="AJ2465" s="31"/>
      <c r="AK2465" s="29"/>
      <c r="AL2465" s="30"/>
    </row>
    <row r="2466" spans="1:38">
      <c r="A2466" s="32">
        <v>42279</v>
      </c>
      <c r="B2466" s="9">
        <v>25</v>
      </c>
      <c r="C2466" s="33">
        <v>238.17530070000001</v>
      </c>
      <c r="D2466" s="34">
        <f t="shared" si="236"/>
        <v>435324.65654996986</v>
      </c>
      <c r="E2466" s="34">
        <v>60813224039.4403</v>
      </c>
      <c r="F2466" s="3">
        <f>VLOOKUP(A2466,ERCOT_345kv_West_ATC!A:B,2)</f>
        <v>25.7</v>
      </c>
      <c r="G2466" s="3">
        <f>VLOOKUP(A2466,ERCOT_345kv_West_ATC!G:H,2)</f>
        <v>2.7719999999999998</v>
      </c>
      <c r="I2466" s="5">
        <f t="shared" si="237"/>
        <v>6</v>
      </c>
      <c r="J2466" s="4">
        <f t="shared" si="238"/>
        <v>144</v>
      </c>
      <c r="K2466" s="4">
        <f t="shared" si="241"/>
        <v>3600</v>
      </c>
      <c r="L2466" s="6">
        <f t="shared" si="242"/>
        <v>857431.08252000005</v>
      </c>
      <c r="N2466" s="22">
        <f t="shared" si="239"/>
        <v>1.9696359248642228</v>
      </c>
      <c r="O2466" s="14">
        <f t="shared" si="240"/>
        <v>826969.00941257959</v>
      </c>
      <c r="Q2466" s="22"/>
      <c r="V2466" s="16"/>
      <c r="W2466" s="16"/>
      <c r="X2466" s="16"/>
      <c r="Z2466" s="15"/>
      <c r="AA2466" s="16"/>
      <c r="AB2466" s="3"/>
      <c r="AC2466" s="69"/>
      <c r="AD2466" s="3"/>
      <c r="AF2466" s="29"/>
      <c r="AG2466" s="30"/>
      <c r="AH2466" s="29"/>
      <c r="AI2466" s="29"/>
      <c r="AJ2466" s="31"/>
      <c r="AK2466" s="29"/>
      <c r="AL2466" s="30"/>
    </row>
    <row r="2467" spans="1:38">
      <c r="A2467" s="32">
        <v>42280</v>
      </c>
      <c r="B2467" s="9">
        <v>25</v>
      </c>
      <c r="C2467" s="33">
        <v>239.5604013</v>
      </c>
      <c r="D2467" s="34">
        <f t="shared" ref="D2467:D2530" si="243">((2^256)/(2^208*65535)/600)*E2467/(10^12)</f>
        <v>435324.65654996986</v>
      </c>
      <c r="E2467" s="34">
        <v>60813224039.4403</v>
      </c>
      <c r="F2467" s="3">
        <f>VLOOKUP(A2467,ERCOT_345kv_West_ATC!A:B,2)</f>
        <v>25.7</v>
      </c>
      <c r="G2467" s="3">
        <f>VLOOKUP(A2467,ERCOT_345kv_West_ATC!G:H,2)</f>
        <v>2.7719999999999998</v>
      </c>
      <c r="I2467" s="5">
        <f t="shared" si="237"/>
        <v>6</v>
      </c>
      <c r="J2467" s="4">
        <f t="shared" si="238"/>
        <v>144</v>
      </c>
      <c r="K2467" s="4">
        <f t="shared" si="241"/>
        <v>3600</v>
      </c>
      <c r="L2467" s="6">
        <f t="shared" si="242"/>
        <v>862417.44467999996</v>
      </c>
      <c r="N2467" s="22">
        <f t="shared" si="239"/>
        <v>1.9810902775754102</v>
      </c>
      <c r="O2467" s="14">
        <f t="shared" si="240"/>
        <v>826969.00941257959</v>
      </c>
      <c r="Q2467" s="22"/>
      <c r="V2467" s="16"/>
      <c r="W2467" s="16"/>
      <c r="X2467" s="16"/>
      <c r="Z2467" s="15"/>
      <c r="AA2467" s="16"/>
      <c r="AB2467" s="3"/>
      <c r="AC2467" s="69"/>
      <c r="AD2467" s="3"/>
      <c r="AF2467" s="29"/>
      <c r="AG2467" s="30"/>
      <c r="AH2467" s="29"/>
      <c r="AI2467" s="29"/>
      <c r="AJ2467" s="31"/>
      <c r="AK2467" s="29"/>
      <c r="AL2467" s="30"/>
    </row>
    <row r="2468" spans="1:38">
      <c r="A2468" s="32">
        <v>42281</v>
      </c>
      <c r="B2468" s="9">
        <v>25</v>
      </c>
      <c r="C2468" s="33">
        <v>239.3348115</v>
      </c>
      <c r="D2468" s="34">
        <f t="shared" si="243"/>
        <v>435324.65654996986</v>
      </c>
      <c r="E2468" s="34">
        <v>60813224039.4403</v>
      </c>
      <c r="F2468" s="3">
        <f>VLOOKUP(A2468,ERCOT_345kv_West_ATC!A:B,2)</f>
        <v>25.7</v>
      </c>
      <c r="G2468" s="3">
        <f>VLOOKUP(A2468,ERCOT_345kv_West_ATC!G:H,2)</f>
        <v>2.7719999999999998</v>
      </c>
      <c r="I2468" s="5">
        <f t="shared" ref="I2468:I2531" si="244">60/10</f>
        <v>6</v>
      </c>
      <c r="J2468" s="4">
        <f t="shared" ref="J2468:J2531" si="245">I2468*24</f>
        <v>144</v>
      </c>
      <c r="K2468" s="4">
        <f t="shared" si="241"/>
        <v>3600</v>
      </c>
      <c r="L2468" s="6">
        <f t="shared" si="242"/>
        <v>861605.32140000002</v>
      </c>
      <c r="N2468" s="22">
        <f t="shared" ref="N2468:N2531" si="246">L2468/D2468</f>
        <v>1.9792247198410147</v>
      </c>
      <c r="O2468" s="14">
        <f t="shared" ref="O2468:O2531" si="247">(K2468*100000000)/D2468</f>
        <v>826969.00941257959</v>
      </c>
      <c r="Q2468" s="22"/>
      <c r="V2468" s="16"/>
      <c r="W2468" s="16"/>
      <c r="X2468" s="16"/>
      <c r="Z2468" s="15"/>
      <c r="AA2468" s="16"/>
      <c r="AB2468" s="3"/>
      <c r="AC2468" s="69"/>
      <c r="AD2468" s="3"/>
      <c r="AF2468" s="29"/>
      <c r="AG2468" s="30"/>
      <c r="AH2468" s="29"/>
      <c r="AI2468" s="29"/>
      <c r="AJ2468" s="31"/>
      <c r="AK2468" s="29"/>
      <c r="AL2468" s="30"/>
    </row>
    <row r="2469" spans="1:38">
      <c r="A2469" s="32">
        <v>42282</v>
      </c>
      <c r="B2469" s="9">
        <v>25</v>
      </c>
      <c r="C2469" s="33">
        <v>240.78453590000001</v>
      </c>
      <c r="D2469" s="34">
        <f t="shared" si="243"/>
        <v>435324.65654996986</v>
      </c>
      <c r="E2469" s="34">
        <v>60813224039.4403</v>
      </c>
      <c r="F2469" s="3">
        <f>VLOOKUP(A2469,ERCOT_345kv_West_ATC!A:B,2)</f>
        <v>25.75</v>
      </c>
      <c r="G2469" s="3">
        <f>VLOOKUP(A2469,ERCOT_345kv_West_ATC!G:H,2)</f>
        <v>2.7850000000000001</v>
      </c>
      <c r="I2469" s="5">
        <f t="shared" si="244"/>
        <v>6</v>
      </c>
      <c r="J2469" s="4">
        <f t="shared" si="245"/>
        <v>144</v>
      </c>
      <c r="K2469" s="4">
        <f t="shared" si="241"/>
        <v>3600</v>
      </c>
      <c r="L2469" s="6">
        <f t="shared" si="242"/>
        <v>866824.32923999999</v>
      </c>
      <c r="N2469" s="22">
        <f t="shared" si="246"/>
        <v>1.991213491350907</v>
      </c>
      <c r="O2469" s="14">
        <f t="shared" si="247"/>
        <v>826969.00941257959</v>
      </c>
      <c r="Q2469" s="22"/>
      <c r="V2469" s="16"/>
      <c r="W2469" s="16"/>
      <c r="X2469" s="16"/>
      <c r="Z2469" s="15"/>
      <c r="AA2469" s="16"/>
      <c r="AB2469" s="3"/>
      <c r="AC2469" s="69"/>
      <c r="AD2469" s="3"/>
      <c r="AF2469" s="29"/>
      <c r="AG2469" s="30"/>
      <c r="AH2469" s="29"/>
      <c r="AI2469" s="29"/>
      <c r="AJ2469" s="31"/>
      <c r="AK2469" s="29"/>
      <c r="AL2469" s="30"/>
    </row>
    <row r="2470" spans="1:38">
      <c r="A2470" s="32">
        <v>42283</v>
      </c>
      <c r="B2470" s="9">
        <v>25</v>
      </c>
      <c r="C2470" s="33">
        <v>246.77201719999999</v>
      </c>
      <c r="D2470" s="34">
        <f t="shared" si="243"/>
        <v>435324.65654996986</v>
      </c>
      <c r="E2470" s="34">
        <v>60813224039.4403</v>
      </c>
      <c r="F2470" s="3">
        <f>VLOOKUP(A2470,ERCOT_345kv_West_ATC!A:B,2)</f>
        <v>25.9</v>
      </c>
      <c r="G2470" s="3">
        <f>VLOOKUP(A2470,ERCOT_345kv_West_ATC!G:H,2)</f>
        <v>2.794</v>
      </c>
      <c r="I2470" s="5">
        <f t="shared" si="244"/>
        <v>6</v>
      </c>
      <c r="J2470" s="4">
        <f t="shared" si="245"/>
        <v>144</v>
      </c>
      <c r="K2470" s="4">
        <f t="shared" si="241"/>
        <v>3600</v>
      </c>
      <c r="L2470" s="6">
        <f t="shared" si="242"/>
        <v>888379.26191999996</v>
      </c>
      <c r="N2470" s="22">
        <f t="shared" si="246"/>
        <v>2.0407281061462803</v>
      </c>
      <c r="O2470" s="14">
        <f t="shared" si="247"/>
        <v>826969.00941257959</v>
      </c>
      <c r="Q2470" s="22"/>
      <c r="V2470" s="16"/>
      <c r="W2470" s="16"/>
      <c r="X2470" s="16"/>
      <c r="Z2470" s="15"/>
      <c r="AA2470" s="16"/>
      <c r="AB2470" s="3"/>
      <c r="AC2470" s="69"/>
      <c r="AD2470" s="3"/>
      <c r="AF2470" s="29"/>
      <c r="AG2470" s="30"/>
      <c r="AH2470" s="29"/>
      <c r="AI2470" s="29"/>
      <c r="AJ2470" s="31"/>
      <c r="AK2470" s="29"/>
      <c r="AL2470" s="30"/>
    </row>
    <row r="2471" spans="1:38">
      <c r="A2471" s="32">
        <v>42284</v>
      </c>
      <c r="B2471" s="9">
        <v>25</v>
      </c>
      <c r="C2471" s="33">
        <v>243.3066364</v>
      </c>
      <c r="D2471" s="34">
        <f t="shared" si="243"/>
        <v>435324.65654996986</v>
      </c>
      <c r="E2471" s="34">
        <v>60813224039.4403</v>
      </c>
      <c r="F2471" s="3">
        <f>VLOOKUP(A2471,ERCOT_345kv_West_ATC!A:B,2)</f>
        <v>25.95</v>
      </c>
      <c r="G2471" s="3">
        <f>VLOOKUP(A2471,ERCOT_345kv_West_ATC!G:H,2)</f>
        <v>2.7930000000000001</v>
      </c>
      <c r="I2471" s="5">
        <f t="shared" si="244"/>
        <v>6</v>
      </c>
      <c r="J2471" s="4">
        <f t="shared" si="245"/>
        <v>144</v>
      </c>
      <c r="K2471" s="4">
        <f t="shared" si="241"/>
        <v>3600</v>
      </c>
      <c r="L2471" s="6">
        <f t="shared" si="242"/>
        <v>875903.89104000002</v>
      </c>
      <c r="N2471" s="22">
        <f t="shared" si="246"/>
        <v>2.012070480872147</v>
      </c>
      <c r="O2471" s="14">
        <f t="shared" si="247"/>
        <v>826969.00941257959</v>
      </c>
      <c r="Q2471" s="22"/>
      <c r="V2471" s="16"/>
      <c r="W2471" s="16"/>
      <c r="X2471" s="16"/>
      <c r="Z2471" s="15"/>
      <c r="AA2471" s="16"/>
      <c r="AB2471" s="3"/>
      <c r="AC2471" s="69"/>
      <c r="AD2471" s="3"/>
      <c r="AF2471" s="29"/>
      <c r="AG2471" s="30"/>
      <c r="AH2471" s="29"/>
      <c r="AI2471" s="29"/>
      <c r="AJ2471" s="31"/>
      <c r="AK2471" s="29"/>
      <c r="AL2471" s="30"/>
    </row>
    <row r="2472" spans="1:38">
      <c r="A2472" s="32">
        <v>42285</v>
      </c>
      <c r="B2472" s="9">
        <v>25</v>
      </c>
      <c r="C2472" s="33">
        <v>242.95240749999999</v>
      </c>
      <c r="D2472" s="34">
        <f t="shared" si="243"/>
        <v>435324.65654996986</v>
      </c>
      <c r="E2472" s="34">
        <v>60813224039.4403</v>
      </c>
      <c r="F2472" s="3">
        <f>VLOOKUP(A2472,ERCOT_345kv_West_ATC!A:B,2)</f>
        <v>26</v>
      </c>
      <c r="G2472" s="3">
        <f>VLOOKUP(A2472,ERCOT_345kv_West_ATC!G:H,2)</f>
        <v>2.8250000000000002</v>
      </c>
      <c r="I2472" s="5">
        <f t="shared" si="244"/>
        <v>6</v>
      </c>
      <c r="J2472" s="4">
        <f t="shared" si="245"/>
        <v>144</v>
      </c>
      <c r="K2472" s="4">
        <f t="shared" si="241"/>
        <v>3600</v>
      </c>
      <c r="L2472" s="6">
        <f t="shared" si="242"/>
        <v>874628.66700000002</v>
      </c>
      <c r="N2472" s="22">
        <f t="shared" si="246"/>
        <v>2.009141117646764</v>
      </c>
      <c r="O2472" s="14">
        <f t="shared" si="247"/>
        <v>826969.00941257959</v>
      </c>
      <c r="Q2472" s="22"/>
      <c r="V2472" s="16"/>
      <c r="W2472" s="16"/>
      <c r="X2472" s="16"/>
      <c r="Z2472" s="15"/>
      <c r="AA2472" s="16"/>
      <c r="AB2472" s="3"/>
      <c r="AC2472" s="69"/>
      <c r="AD2472" s="3"/>
      <c r="AF2472" s="29"/>
      <c r="AG2472" s="30"/>
      <c r="AH2472" s="29"/>
      <c r="AI2472" s="29"/>
      <c r="AJ2472" s="31"/>
      <c r="AK2472" s="29"/>
      <c r="AL2472" s="30"/>
    </row>
    <row r="2473" spans="1:38">
      <c r="A2473" s="32">
        <v>42286</v>
      </c>
      <c r="B2473" s="9">
        <v>25</v>
      </c>
      <c r="C2473" s="33">
        <v>244.4255139</v>
      </c>
      <c r="D2473" s="34">
        <f t="shared" si="243"/>
        <v>435324.65654996986</v>
      </c>
      <c r="E2473" s="34">
        <v>60813224039.4403</v>
      </c>
      <c r="F2473" s="3">
        <f>VLOOKUP(A2473,ERCOT_345kv_West_ATC!A:B,2)</f>
        <v>26.6</v>
      </c>
      <c r="G2473" s="3">
        <f>VLOOKUP(A2473,ERCOT_345kv_West_ATC!G:H,2)</f>
        <v>2.8319999999999999</v>
      </c>
      <c r="I2473" s="5">
        <f t="shared" si="244"/>
        <v>6</v>
      </c>
      <c r="J2473" s="4">
        <f t="shared" si="245"/>
        <v>144</v>
      </c>
      <c r="K2473" s="4">
        <f t="shared" si="241"/>
        <v>3600</v>
      </c>
      <c r="L2473" s="6">
        <f t="shared" si="242"/>
        <v>879931.85004000005</v>
      </c>
      <c r="N2473" s="22">
        <f t="shared" si="246"/>
        <v>2.0213232510504371</v>
      </c>
      <c r="O2473" s="14">
        <f t="shared" si="247"/>
        <v>826969.00941257959</v>
      </c>
      <c r="Q2473" s="22"/>
      <c r="V2473" s="16"/>
      <c r="W2473" s="16"/>
      <c r="X2473" s="16"/>
      <c r="Z2473" s="15"/>
      <c r="AA2473" s="16"/>
      <c r="AB2473" s="3"/>
      <c r="AC2473" s="69"/>
      <c r="AD2473" s="3"/>
      <c r="AF2473" s="29"/>
      <c r="AG2473" s="30"/>
      <c r="AH2473" s="29"/>
      <c r="AI2473" s="29"/>
      <c r="AJ2473" s="31"/>
      <c r="AK2473" s="29"/>
      <c r="AL2473" s="30"/>
    </row>
    <row r="2474" spans="1:38">
      <c r="A2474" s="32">
        <v>42287</v>
      </c>
      <c r="B2474" s="9">
        <v>25</v>
      </c>
      <c r="C2474" s="33">
        <v>245.90980719999999</v>
      </c>
      <c r="D2474" s="34">
        <f t="shared" si="243"/>
        <v>435324.65654996986</v>
      </c>
      <c r="E2474" s="34">
        <v>60813224039.4403</v>
      </c>
      <c r="F2474" s="3">
        <f>VLOOKUP(A2474,ERCOT_345kv_West_ATC!A:B,2)</f>
        <v>26.6</v>
      </c>
      <c r="G2474" s="3">
        <f>VLOOKUP(A2474,ERCOT_345kv_West_ATC!G:H,2)</f>
        <v>2.8319999999999999</v>
      </c>
      <c r="I2474" s="5">
        <f t="shared" si="244"/>
        <v>6</v>
      </c>
      <c r="J2474" s="4">
        <f t="shared" si="245"/>
        <v>144</v>
      </c>
      <c r="K2474" s="4">
        <f t="shared" si="241"/>
        <v>3600</v>
      </c>
      <c r="L2474" s="6">
        <f t="shared" si="242"/>
        <v>885275.30591999996</v>
      </c>
      <c r="N2474" s="22">
        <f t="shared" si="246"/>
        <v>2.0335978966502242</v>
      </c>
      <c r="O2474" s="14">
        <f t="shared" si="247"/>
        <v>826969.00941257959</v>
      </c>
      <c r="Q2474" s="22"/>
      <c r="V2474" s="16"/>
      <c r="W2474" s="16"/>
      <c r="X2474" s="16"/>
      <c r="Z2474" s="15"/>
      <c r="AA2474" s="16"/>
      <c r="AB2474" s="3"/>
      <c r="AC2474" s="69"/>
      <c r="AD2474" s="3"/>
      <c r="AF2474" s="29"/>
      <c r="AG2474" s="30"/>
      <c r="AH2474" s="29"/>
      <c r="AI2474" s="29"/>
      <c r="AJ2474" s="31"/>
      <c r="AK2474" s="29"/>
      <c r="AL2474" s="30"/>
    </row>
    <row r="2475" spans="1:38">
      <c r="A2475" s="32">
        <v>42288</v>
      </c>
      <c r="B2475" s="9">
        <v>25</v>
      </c>
      <c r="C2475" s="33">
        <v>248.94019309999999</v>
      </c>
      <c r="D2475" s="34">
        <f t="shared" si="243"/>
        <v>435324.65654996986</v>
      </c>
      <c r="E2475" s="34">
        <v>60813224039.4403</v>
      </c>
      <c r="F2475" s="3">
        <f>VLOOKUP(A2475,ERCOT_345kv_West_ATC!A:B,2)</f>
        <v>26.6</v>
      </c>
      <c r="G2475" s="3">
        <f>VLOOKUP(A2475,ERCOT_345kv_West_ATC!G:H,2)</f>
        <v>2.8319999999999999</v>
      </c>
      <c r="I2475" s="5">
        <f t="shared" si="244"/>
        <v>6</v>
      </c>
      <c r="J2475" s="4">
        <f t="shared" si="245"/>
        <v>144</v>
      </c>
      <c r="K2475" s="4">
        <f t="shared" si="241"/>
        <v>3600</v>
      </c>
      <c r="L2475" s="6">
        <f t="shared" si="242"/>
        <v>896184.69516</v>
      </c>
      <c r="N2475" s="22">
        <f t="shared" si="246"/>
        <v>2.058658248908833</v>
      </c>
      <c r="O2475" s="14">
        <f t="shared" si="247"/>
        <v>826969.00941257959</v>
      </c>
      <c r="Q2475" s="22"/>
      <c r="V2475" s="16"/>
      <c r="W2475" s="16"/>
      <c r="X2475" s="16"/>
      <c r="Z2475" s="15"/>
      <c r="AA2475" s="16"/>
      <c r="AB2475" s="3"/>
      <c r="AC2475" s="69"/>
      <c r="AD2475" s="3"/>
      <c r="AF2475" s="29"/>
      <c r="AG2475" s="30"/>
      <c r="AH2475" s="29"/>
      <c r="AI2475" s="29"/>
      <c r="AJ2475" s="31"/>
      <c r="AK2475" s="29"/>
      <c r="AL2475" s="30"/>
    </row>
    <row r="2476" spans="1:38">
      <c r="A2476" s="32">
        <v>42289</v>
      </c>
      <c r="B2476" s="9">
        <v>25</v>
      </c>
      <c r="C2476" s="33">
        <v>246.2061722</v>
      </c>
      <c r="D2476" s="34">
        <f t="shared" si="243"/>
        <v>435324.65654996986</v>
      </c>
      <c r="E2476" s="34">
        <v>60813224039.4403</v>
      </c>
      <c r="F2476" s="3">
        <f>VLOOKUP(A2476,ERCOT_345kv_West_ATC!A:B,2)</f>
        <v>26.55</v>
      </c>
      <c r="G2476" s="3">
        <f>VLOOKUP(A2476,ERCOT_345kv_West_ATC!G:H,2)</f>
        <v>2.8570000000000002</v>
      </c>
      <c r="I2476" s="5">
        <f t="shared" si="244"/>
        <v>6</v>
      </c>
      <c r="J2476" s="4">
        <f t="shared" si="245"/>
        <v>144</v>
      </c>
      <c r="K2476" s="4">
        <f t="shared" si="241"/>
        <v>3600</v>
      </c>
      <c r="L2476" s="6">
        <f t="shared" si="242"/>
        <v>886342.21991999994</v>
      </c>
      <c r="N2476" s="22">
        <f t="shared" si="246"/>
        <v>2.0360487433549697</v>
      </c>
      <c r="O2476" s="14">
        <f t="shared" si="247"/>
        <v>826969.00941257959</v>
      </c>
      <c r="Q2476" s="22"/>
      <c r="V2476" s="16"/>
      <c r="W2476" s="16"/>
      <c r="X2476" s="16"/>
      <c r="Z2476" s="15"/>
      <c r="AA2476" s="16"/>
      <c r="AB2476" s="3"/>
      <c r="AC2476" s="69"/>
      <c r="AD2476" s="3"/>
      <c r="AF2476" s="29"/>
      <c r="AG2476" s="30"/>
      <c r="AH2476" s="29"/>
      <c r="AI2476" s="29"/>
      <c r="AJ2476" s="31"/>
      <c r="AK2476" s="29"/>
      <c r="AL2476" s="30"/>
    </row>
    <row r="2477" spans="1:38">
      <c r="A2477" s="32">
        <v>42290</v>
      </c>
      <c r="B2477" s="9">
        <v>25</v>
      </c>
      <c r="C2477" s="33">
        <v>250.0391564</v>
      </c>
      <c r="D2477" s="34">
        <f t="shared" si="243"/>
        <v>435324.65654996986</v>
      </c>
      <c r="E2477" s="34">
        <v>60813224039.4403</v>
      </c>
      <c r="F2477" s="3">
        <f>VLOOKUP(A2477,ERCOT_345kv_West_ATC!A:B,2)</f>
        <v>26.7</v>
      </c>
      <c r="G2477" s="3">
        <f>VLOOKUP(A2477,ERCOT_345kv_West_ATC!G:H,2)</f>
        <v>2.8380000000000001</v>
      </c>
      <c r="I2477" s="5">
        <f t="shared" si="244"/>
        <v>6</v>
      </c>
      <c r="J2477" s="4">
        <f t="shared" si="245"/>
        <v>144</v>
      </c>
      <c r="K2477" s="4">
        <f t="shared" si="241"/>
        <v>3600</v>
      </c>
      <c r="L2477" s="6">
        <f t="shared" si="242"/>
        <v>900140.96303999994</v>
      </c>
      <c r="N2477" s="22">
        <f t="shared" si="246"/>
        <v>2.0677463348246503</v>
      </c>
      <c r="O2477" s="14">
        <f t="shared" si="247"/>
        <v>826969.00941257959</v>
      </c>
      <c r="Q2477" s="22"/>
      <c r="V2477" s="16"/>
      <c r="W2477" s="16"/>
      <c r="X2477" s="16"/>
      <c r="Z2477" s="15"/>
      <c r="AA2477" s="16"/>
      <c r="AB2477" s="3"/>
      <c r="AC2477" s="69"/>
      <c r="AD2477" s="3"/>
      <c r="AF2477" s="29"/>
      <c r="AG2477" s="30"/>
      <c r="AH2477" s="29"/>
      <c r="AI2477" s="29"/>
      <c r="AJ2477" s="31"/>
      <c r="AK2477" s="29"/>
      <c r="AL2477" s="30"/>
    </row>
    <row r="2478" spans="1:38">
      <c r="A2478" s="32">
        <v>42291</v>
      </c>
      <c r="B2478" s="9">
        <v>25</v>
      </c>
      <c r="C2478" s="33">
        <v>253.1220308</v>
      </c>
      <c r="D2478" s="34">
        <f t="shared" si="243"/>
        <v>435324.65654996986</v>
      </c>
      <c r="E2478" s="34">
        <v>60813224039.4403</v>
      </c>
      <c r="F2478" s="3">
        <f>VLOOKUP(A2478,ERCOT_345kv_West_ATC!A:B,2)</f>
        <v>26.55</v>
      </c>
      <c r="G2478" s="3">
        <f>VLOOKUP(A2478,ERCOT_345kv_West_ATC!G:H,2)</f>
        <v>2.8450000000000002</v>
      </c>
      <c r="I2478" s="5">
        <f t="shared" si="244"/>
        <v>6</v>
      </c>
      <c r="J2478" s="4">
        <f t="shared" si="245"/>
        <v>144</v>
      </c>
      <c r="K2478" s="4">
        <f t="shared" si="241"/>
        <v>3600</v>
      </c>
      <c r="L2478" s="6">
        <f t="shared" si="242"/>
        <v>911239.31088</v>
      </c>
      <c r="N2478" s="22">
        <f t="shared" si="246"/>
        <v>2.0932407507117645</v>
      </c>
      <c r="O2478" s="14">
        <f t="shared" si="247"/>
        <v>826969.00941257959</v>
      </c>
      <c r="Q2478" s="22"/>
      <c r="V2478" s="16"/>
      <c r="W2478" s="16"/>
      <c r="X2478" s="16"/>
      <c r="Z2478" s="15"/>
      <c r="AA2478" s="16"/>
      <c r="AB2478" s="3"/>
      <c r="AC2478" s="69"/>
      <c r="AD2478" s="3"/>
      <c r="AF2478" s="29"/>
      <c r="AG2478" s="30"/>
      <c r="AH2478" s="29"/>
      <c r="AI2478" s="29"/>
      <c r="AJ2478" s="31"/>
      <c r="AK2478" s="29"/>
      <c r="AL2478" s="30"/>
    </row>
    <row r="2479" spans="1:38">
      <c r="A2479" s="32">
        <v>42292</v>
      </c>
      <c r="B2479" s="9">
        <v>25</v>
      </c>
      <c r="C2479" s="33">
        <v>254.63318169999999</v>
      </c>
      <c r="D2479" s="34">
        <f t="shared" si="243"/>
        <v>435830.04905944114</v>
      </c>
      <c r="E2479" s="34">
        <v>60883825480.098198</v>
      </c>
      <c r="F2479" s="3">
        <f>VLOOKUP(A2479,ERCOT_345kv_West_ATC!A:B,2)</f>
        <v>26.4</v>
      </c>
      <c r="G2479" s="3">
        <f>VLOOKUP(A2479,ERCOT_345kv_West_ATC!G:H,2)</f>
        <v>2.7989999999999999</v>
      </c>
      <c r="I2479" s="5">
        <f t="shared" si="244"/>
        <v>6</v>
      </c>
      <c r="J2479" s="4">
        <f t="shared" si="245"/>
        <v>144</v>
      </c>
      <c r="K2479" s="4">
        <f t="shared" si="241"/>
        <v>3600</v>
      </c>
      <c r="L2479" s="6">
        <f t="shared" si="242"/>
        <v>916679.45412000001</v>
      </c>
      <c r="N2479" s="22">
        <f t="shared" si="246"/>
        <v>2.1032956678830965</v>
      </c>
      <c r="O2479" s="14">
        <f t="shared" si="247"/>
        <v>826010.04858868977</v>
      </c>
      <c r="Q2479" s="22"/>
      <c r="V2479" s="16"/>
      <c r="W2479" s="16"/>
      <c r="X2479" s="16"/>
      <c r="Z2479" s="15"/>
      <c r="AA2479" s="16"/>
      <c r="AB2479" s="3"/>
      <c r="AC2479" s="69"/>
      <c r="AD2479" s="3"/>
      <c r="AF2479" s="29"/>
      <c r="AG2479" s="30"/>
      <c r="AH2479" s="29"/>
      <c r="AI2479" s="29"/>
      <c r="AJ2479" s="31"/>
      <c r="AK2479" s="29"/>
      <c r="AL2479" s="30"/>
    </row>
    <row r="2480" spans="1:38">
      <c r="A2480" s="32">
        <v>42293</v>
      </c>
      <c r="B2480" s="9">
        <v>25</v>
      </c>
      <c r="C2480" s="33">
        <v>262.78453430000002</v>
      </c>
      <c r="D2480" s="34">
        <f t="shared" si="243"/>
        <v>435830.04905944114</v>
      </c>
      <c r="E2480" s="34">
        <v>60883825480.098198</v>
      </c>
      <c r="F2480" s="3">
        <f>VLOOKUP(A2480,ERCOT_345kv_West_ATC!A:B,2)</f>
        <v>26.05</v>
      </c>
      <c r="G2480" s="3">
        <f>VLOOKUP(A2480,ERCOT_345kv_West_ATC!G:H,2)</f>
        <v>2.7810000000000001</v>
      </c>
      <c r="I2480" s="5">
        <f t="shared" si="244"/>
        <v>6</v>
      </c>
      <c r="J2480" s="4">
        <f t="shared" si="245"/>
        <v>144</v>
      </c>
      <c r="K2480" s="4">
        <f t="shared" si="241"/>
        <v>3600</v>
      </c>
      <c r="L2480" s="6">
        <f t="shared" si="242"/>
        <v>946024.32348000002</v>
      </c>
      <c r="N2480" s="22">
        <f t="shared" si="246"/>
        <v>2.1706266594549919</v>
      </c>
      <c r="O2480" s="14">
        <f t="shared" si="247"/>
        <v>826010.04858868977</v>
      </c>
      <c r="Q2480" s="22"/>
      <c r="V2480" s="16"/>
      <c r="W2480" s="16"/>
      <c r="X2480" s="16"/>
      <c r="Z2480" s="15"/>
      <c r="AA2480" s="16"/>
      <c r="AB2480" s="3"/>
      <c r="AC2480" s="69"/>
      <c r="AD2480" s="3"/>
      <c r="AF2480" s="29"/>
      <c r="AG2480" s="30"/>
      <c r="AH2480" s="29"/>
      <c r="AI2480" s="29"/>
      <c r="AJ2480" s="31"/>
      <c r="AK2480" s="29"/>
      <c r="AL2480" s="30"/>
    </row>
    <row r="2481" spans="1:38">
      <c r="A2481" s="32">
        <v>42294</v>
      </c>
      <c r="B2481" s="9">
        <v>25</v>
      </c>
      <c r="C2481" s="33">
        <v>272.57083929999999</v>
      </c>
      <c r="D2481" s="34">
        <f t="shared" si="243"/>
        <v>435830.04905944114</v>
      </c>
      <c r="E2481" s="34">
        <v>60883825480.098198</v>
      </c>
      <c r="F2481" s="3">
        <f>VLOOKUP(A2481,ERCOT_345kv_West_ATC!A:B,2)</f>
        <v>26.05</v>
      </c>
      <c r="G2481" s="3">
        <f>VLOOKUP(A2481,ERCOT_345kv_West_ATC!G:H,2)</f>
        <v>2.7810000000000001</v>
      </c>
      <c r="I2481" s="5">
        <f t="shared" si="244"/>
        <v>6</v>
      </c>
      <c r="J2481" s="4">
        <f t="shared" si="245"/>
        <v>144</v>
      </c>
      <c r="K2481" s="4">
        <f t="shared" si="241"/>
        <v>3600</v>
      </c>
      <c r="L2481" s="6">
        <f t="shared" si="242"/>
        <v>981255.02148</v>
      </c>
      <c r="N2481" s="22">
        <f t="shared" si="246"/>
        <v>2.2514625221405296</v>
      </c>
      <c r="O2481" s="14">
        <f t="shared" si="247"/>
        <v>826010.04858868977</v>
      </c>
      <c r="Q2481" s="22"/>
      <c r="V2481" s="16"/>
      <c r="W2481" s="16"/>
      <c r="X2481" s="16"/>
      <c r="Z2481" s="15"/>
      <c r="AA2481" s="16"/>
      <c r="AB2481" s="3"/>
      <c r="AC2481" s="69"/>
      <c r="AD2481" s="3"/>
      <c r="AF2481" s="29"/>
      <c r="AG2481" s="30"/>
      <c r="AH2481" s="29"/>
      <c r="AI2481" s="29"/>
      <c r="AJ2481" s="31"/>
      <c r="AK2481" s="29"/>
      <c r="AL2481" s="30"/>
    </row>
    <row r="2482" spans="1:38">
      <c r="A2482" s="32">
        <v>42295</v>
      </c>
      <c r="B2482" s="9">
        <v>25</v>
      </c>
      <c r="C2482" s="33">
        <v>264.10763459999998</v>
      </c>
      <c r="D2482" s="34">
        <f t="shared" si="243"/>
        <v>435830.04905944114</v>
      </c>
      <c r="E2482" s="34">
        <v>60883825480.098198</v>
      </c>
      <c r="F2482" s="3">
        <f>VLOOKUP(A2482,ERCOT_345kv_West_ATC!A:B,2)</f>
        <v>26.05</v>
      </c>
      <c r="G2482" s="3">
        <f>VLOOKUP(A2482,ERCOT_345kv_West_ATC!G:H,2)</f>
        <v>2.7810000000000001</v>
      </c>
      <c r="I2482" s="5">
        <f t="shared" si="244"/>
        <v>6</v>
      </c>
      <c r="J2482" s="4">
        <f t="shared" si="245"/>
        <v>144</v>
      </c>
      <c r="K2482" s="4">
        <f t="shared" si="241"/>
        <v>3600</v>
      </c>
      <c r="L2482" s="6">
        <f t="shared" si="242"/>
        <v>950787.4845599999</v>
      </c>
      <c r="N2482" s="22">
        <f t="shared" si="246"/>
        <v>2.1815556008858987</v>
      </c>
      <c r="O2482" s="14">
        <f t="shared" si="247"/>
        <v>826010.04858868977</v>
      </c>
      <c r="Q2482" s="22"/>
      <c r="V2482" s="16"/>
      <c r="W2482" s="16"/>
      <c r="X2482" s="16"/>
      <c r="Z2482" s="15"/>
      <c r="AA2482" s="16"/>
      <c r="AB2482" s="3"/>
      <c r="AC2482" s="69"/>
      <c r="AD2482" s="3"/>
      <c r="AF2482" s="29"/>
      <c r="AG2482" s="30"/>
      <c r="AH2482" s="29"/>
      <c r="AI2482" s="29"/>
      <c r="AJ2482" s="31"/>
      <c r="AK2482" s="29"/>
      <c r="AL2482" s="30"/>
    </row>
    <row r="2483" spans="1:38">
      <c r="A2483" s="32">
        <v>42296</v>
      </c>
      <c r="B2483" s="9">
        <v>25</v>
      </c>
      <c r="C2483" s="33">
        <v>264.32026339999999</v>
      </c>
      <c r="D2483" s="34">
        <f t="shared" si="243"/>
        <v>435830.04905944114</v>
      </c>
      <c r="E2483" s="34">
        <v>60883825480.098198</v>
      </c>
      <c r="F2483" s="3">
        <f>VLOOKUP(A2483,ERCOT_345kv_West_ATC!A:B,2)</f>
        <v>25.9</v>
      </c>
      <c r="G2483" s="3">
        <f>VLOOKUP(A2483,ERCOT_345kv_West_ATC!G:H,2)</f>
        <v>2.79</v>
      </c>
      <c r="I2483" s="5">
        <f t="shared" si="244"/>
        <v>6</v>
      </c>
      <c r="J2483" s="4">
        <f t="shared" si="245"/>
        <v>144</v>
      </c>
      <c r="K2483" s="4">
        <f t="shared" si="241"/>
        <v>3600</v>
      </c>
      <c r="L2483" s="6">
        <f t="shared" si="242"/>
        <v>951552.94823999994</v>
      </c>
      <c r="N2483" s="22">
        <f t="shared" si="246"/>
        <v>2.1833119361400923</v>
      </c>
      <c r="O2483" s="14">
        <f t="shared" si="247"/>
        <v>826010.04858868977</v>
      </c>
      <c r="Q2483" s="22"/>
      <c r="V2483" s="16"/>
      <c r="W2483" s="16"/>
      <c r="X2483" s="16"/>
      <c r="Z2483" s="15"/>
      <c r="AA2483" s="16"/>
      <c r="AB2483" s="3"/>
      <c r="AC2483" s="69"/>
      <c r="AD2483" s="3"/>
      <c r="AF2483" s="29"/>
      <c r="AG2483" s="30"/>
      <c r="AH2483" s="29"/>
      <c r="AI2483" s="29"/>
      <c r="AJ2483" s="31"/>
      <c r="AK2483" s="29"/>
      <c r="AL2483" s="30"/>
    </row>
    <row r="2484" spans="1:38">
      <c r="A2484" s="32">
        <v>42297</v>
      </c>
      <c r="B2484" s="9">
        <v>25</v>
      </c>
      <c r="C2484" s="33">
        <v>270.70999069999999</v>
      </c>
      <c r="D2484" s="34">
        <f t="shared" si="243"/>
        <v>435830.04905944114</v>
      </c>
      <c r="E2484" s="34">
        <v>60883825480.098198</v>
      </c>
      <c r="F2484" s="3">
        <f>VLOOKUP(A2484,ERCOT_345kv_West_ATC!A:B,2)</f>
        <v>25.95</v>
      </c>
      <c r="G2484" s="3">
        <f>VLOOKUP(A2484,ERCOT_345kv_West_ATC!G:H,2)</f>
        <v>2.7970000000000002</v>
      </c>
      <c r="I2484" s="5">
        <f t="shared" si="244"/>
        <v>6</v>
      </c>
      <c r="J2484" s="4">
        <f t="shared" si="245"/>
        <v>144</v>
      </c>
      <c r="K2484" s="4">
        <f t="shared" si="241"/>
        <v>3600</v>
      </c>
      <c r="L2484" s="6">
        <f t="shared" si="242"/>
        <v>974555.96652000002</v>
      </c>
      <c r="N2484" s="22">
        <f t="shared" si="246"/>
        <v>2.2360917257155073</v>
      </c>
      <c r="O2484" s="14">
        <f t="shared" si="247"/>
        <v>826010.04858868977</v>
      </c>
      <c r="Q2484" s="22"/>
      <c r="V2484" s="16"/>
      <c r="W2484" s="16"/>
      <c r="X2484" s="16"/>
      <c r="Z2484" s="15"/>
      <c r="AA2484" s="16"/>
      <c r="AB2484" s="3"/>
      <c r="AC2484" s="69"/>
      <c r="AD2484" s="3"/>
      <c r="AF2484" s="29"/>
      <c r="AG2484" s="30"/>
      <c r="AH2484" s="29"/>
      <c r="AI2484" s="29"/>
      <c r="AJ2484" s="31"/>
      <c r="AK2484" s="29"/>
      <c r="AL2484" s="30"/>
    </row>
    <row r="2485" spans="1:38">
      <c r="A2485" s="32">
        <v>42298</v>
      </c>
      <c r="B2485" s="9">
        <v>25</v>
      </c>
      <c r="C2485" s="33">
        <v>268.24522910000002</v>
      </c>
      <c r="D2485" s="34">
        <f t="shared" si="243"/>
        <v>435830.04905944114</v>
      </c>
      <c r="E2485" s="34">
        <v>60883825480.098198</v>
      </c>
      <c r="F2485" s="3">
        <f>VLOOKUP(A2485,ERCOT_345kv_West_ATC!A:B,2)</f>
        <v>25.85</v>
      </c>
      <c r="G2485" s="3">
        <f>VLOOKUP(A2485,ERCOT_345kv_West_ATC!G:H,2)</f>
        <v>2.7570000000000001</v>
      </c>
      <c r="I2485" s="5">
        <f t="shared" si="244"/>
        <v>6</v>
      </c>
      <c r="J2485" s="4">
        <f t="shared" si="245"/>
        <v>144</v>
      </c>
      <c r="K2485" s="4">
        <f t="shared" si="241"/>
        <v>3600</v>
      </c>
      <c r="L2485" s="6">
        <f t="shared" si="242"/>
        <v>965682.82476000011</v>
      </c>
      <c r="N2485" s="22">
        <f t="shared" si="246"/>
        <v>2.2157325472257523</v>
      </c>
      <c r="O2485" s="14">
        <f t="shared" si="247"/>
        <v>826010.04858868977</v>
      </c>
      <c r="Q2485" s="22"/>
      <c r="V2485" s="16"/>
      <c r="W2485" s="16"/>
      <c r="X2485" s="16"/>
      <c r="Z2485" s="15"/>
      <c r="AA2485" s="16"/>
      <c r="AB2485" s="3"/>
      <c r="AC2485" s="69"/>
      <c r="AD2485" s="3"/>
      <c r="AF2485" s="29"/>
      <c r="AG2485" s="30"/>
      <c r="AH2485" s="29"/>
      <c r="AI2485" s="29"/>
      <c r="AJ2485" s="31"/>
      <c r="AK2485" s="29"/>
      <c r="AL2485" s="30"/>
    </row>
    <row r="2486" spans="1:38">
      <c r="A2486" s="32">
        <v>42299</v>
      </c>
      <c r="B2486" s="9">
        <v>25</v>
      </c>
      <c r="C2486" s="33">
        <v>275.5590833</v>
      </c>
      <c r="D2486" s="34">
        <f t="shared" si="243"/>
        <v>435830.04905944114</v>
      </c>
      <c r="E2486" s="34">
        <v>60883825480.098198</v>
      </c>
      <c r="F2486" s="3">
        <f>VLOOKUP(A2486,ERCOT_345kv_West_ATC!A:B,2)</f>
        <v>25.55</v>
      </c>
      <c r="G2486" s="3">
        <f>VLOOKUP(A2486,ERCOT_345kv_West_ATC!G:H,2)</f>
        <v>2.742</v>
      </c>
      <c r="I2486" s="5">
        <f t="shared" si="244"/>
        <v>6</v>
      </c>
      <c r="J2486" s="4">
        <f t="shared" si="245"/>
        <v>144</v>
      </c>
      <c r="K2486" s="4">
        <f t="shared" si="241"/>
        <v>3600</v>
      </c>
      <c r="L2486" s="6">
        <f t="shared" si="242"/>
        <v>992012.69987999997</v>
      </c>
      <c r="N2486" s="22">
        <f t="shared" si="246"/>
        <v>2.276145717856878</v>
      </c>
      <c r="O2486" s="14">
        <f t="shared" si="247"/>
        <v>826010.04858868977</v>
      </c>
      <c r="Q2486" s="22"/>
      <c r="V2486" s="16"/>
      <c r="W2486" s="16"/>
      <c r="X2486" s="16"/>
      <c r="Z2486" s="15"/>
      <c r="AA2486" s="16"/>
      <c r="AB2486" s="3"/>
      <c r="AC2486" s="69"/>
      <c r="AD2486" s="3"/>
      <c r="AF2486" s="29"/>
      <c r="AG2486" s="30"/>
      <c r="AH2486" s="29"/>
      <c r="AI2486" s="29"/>
      <c r="AJ2486" s="31"/>
      <c r="AK2486" s="29"/>
      <c r="AL2486" s="30"/>
    </row>
    <row r="2487" spans="1:38">
      <c r="A2487" s="32">
        <v>42300</v>
      </c>
      <c r="B2487" s="9">
        <v>25</v>
      </c>
      <c r="C2487" s="33">
        <v>278.69805079999998</v>
      </c>
      <c r="D2487" s="34">
        <f t="shared" si="243"/>
        <v>435830.04905944114</v>
      </c>
      <c r="E2487" s="34">
        <v>60883825480.098198</v>
      </c>
      <c r="F2487" s="3">
        <f>VLOOKUP(A2487,ERCOT_345kv_West_ATC!A:B,2)</f>
        <v>25.4</v>
      </c>
      <c r="G2487" s="3">
        <f>VLOOKUP(A2487,ERCOT_345kv_West_ATC!G:H,2)</f>
        <v>2.6749999999999998</v>
      </c>
      <c r="I2487" s="5">
        <f t="shared" si="244"/>
        <v>6</v>
      </c>
      <c r="J2487" s="4">
        <f t="shared" si="245"/>
        <v>144</v>
      </c>
      <c r="K2487" s="4">
        <f t="shared" si="241"/>
        <v>3600</v>
      </c>
      <c r="L2487" s="6">
        <f t="shared" si="242"/>
        <v>1003312.9828799999</v>
      </c>
      <c r="N2487" s="22">
        <f t="shared" si="246"/>
        <v>2.302073904828811</v>
      </c>
      <c r="O2487" s="14">
        <f t="shared" si="247"/>
        <v>826010.04858868977</v>
      </c>
      <c r="Q2487" s="22"/>
      <c r="V2487" s="16"/>
      <c r="W2487" s="16"/>
      <c r="X2487" s="16"/>
      <c r="Z2487" s="15"/>
      <c r="AA2487" s="16"/>
      <c r="AB2487" s="3"/>
      <c r="AC2487" s="69"/>
      <c r="AD2487" s="3"/>
      <c r="AF2487" s="29"/>
      <c r="AG2487" s="30"/>
      <c r="AH2487" s="29"/>
      <c r="AI2487" s="29"/>
      <c r="AJ2487" s="31"/>
      <c r="AK2487" s="29"/>
      <c r="AL2487" s="30"/>
    </row>
    <row r="2488" spans="1:38">
      <c r="A2488" s="32">
        <v>42301</v>
      </c>
      <c r="B2488" s="9">
        <v>25</v>
      </c>
      <c r="C2488" s="33">
        <v>283.60916129999998</v>
      </c>
      <c r="D2488" s="34">
        <f t="shared" si="243"/>
        <v>435830.04905944114</v>
      </c>
      <c r="E2488" s="34">
        <v>60883825480.098198</v>
      </c>
      <c r="F2488" s="3">
        <f>VLOOKUP(A2488,ERCOT_345kv_West_ATC!A:B,2)</f>
        <v>25.4</v>
      </c>
      <c r="G2488" s="3">
        <f>VLOOKUP(A2488,ERCOT_345kv_West_ATC!G:H,2)</f>
        <v>2.6749999999999998</v>
      </c>
      <c r="I2488" s="5">
        <f t="shared" si="244"/>
        <v>6</v>
      </c>
      <c r="J2488" s="4">
        <f t="shared" si="245"/>
        <v>144</v>
      </c>
      <c r="K2488" s="4">
        <f t="shared" si="241"/>
        <v>3600</v>
      </c>
      <c r="L2488" s="6">
        <f t="shared" si="242"/>
        <v>1020992.9806799999</v>
      </c>
      <c r="N2488" s="22">
        <f t="shared" si="246"/>
        <v>2.3426401710561051</v>
      </c>
      <c r="O2488" s="14">
        <f t="shared" si="247"/>
        <v>826010.04858868977</v>
      </c>
      <c r="Q2488" s="22"/>
      <c r="V2488" s="16"/>
      <c r="W2488" s="16"/>
      <c r="X2488" s="16"/>
      <c r="Z2488" s="15"/>
      <c r="AA2488" s="16"/>
      <c r="AB2488" s="3"/>
      <c r="AC2488" s="69"/>
      <c r="AD2488" s="3"/>
      <c r="AF2488" s="29"/>
      <c r="AG2488" s="30"/>
      <c r="AH2488" s="29"/>
      <c r="AI2488" s="29"/>
      <c r="AJ2488" s="31"/>
      <c r="AK2488" s="29"/>
      <c r="AL2488" s="30"/>
    </row>
    <row r="2489" spans="1:38">
      <c r="A2489" s="32">
        <v>42302</v>
      </c>
      <c r="B2489" s="9">
        <v>25</v>
      </c>
      <c r="C2489" s="33">
        <v>284.26263599999999</v>
      </c>
      <c r="D2489" s="34">
        <f t="shared" si="243"/>
        <v>435830.04905944114</v>
      </c>
      <c r="E2489" s="34">
        <v>60883825480.098198</v>
      </c>
      <c r="F2489" s="3">
        <f>VLOOKUP(A2489,ERCOT_345kv_West_ATC!A:B,2)</f>
        <v>25.4</v>
      </c>
      <c r="G2489" s="3">
        <f>VLOOKUP(A2489,ERCOT_345kv_West_ATC!G:H,2)</f>
        <v>2.6749999999999998</v>
      </c>
      <c r="I2489" s="5">
        <f t="shared" si="244"/>
        <v>6</v>
      </c>
      <c r="J2489" s="4">
        <f t="shared" si="245"/>
        <v>144</v>
      </c>
      <c r="K2489" s="4">
        <f t="shared" si="241"/>
        <v>3600</v>
      </c>
      <c r="L2489" s="6">
        <f t="shared" si="242"/>
        <v>1023345.4896</v>
      </c>
      <c r="N2489" s="22">
        <f t="shared" si="246"/>
        <v>2.34803793774309</v>
      </c>
      <c r="O2489" s="14">
        <f t="shared" si="247"/>
        <v>826010.04858868977</v>
      </c>
      <c r="Q2489" s="22"/>
      <c r="V2489" s="16"/>
      <c r="W2489" s="16"/>
      <c r="X2489" s="16"/>
      <c r="Z2489" s="15"/>
      <c r="AA2489" s="16"/>
      <c r="AB2489" s="3"/>
      <c r="AC2489" s="69"/>
      <c r="AD2489" s="3"/>
      <c r="AF2489" s="29"/>
      <c r="AG2489" s="30"/>
      <c r="AH2489" s="29"/>
      <c r="AI2489" s="29"/>
      <c r="AJ2489" s="31"/>
      <c r="AK2489" s="29"/>
      <c r="AL2489" s="30"/>
    </row>
    <row r="2490" spans="1:38">
      <c r="A2490" s="32">
        <v>42303</v>
      </c>
      <c r="B2490" s="9">
        <v>25</v>
      </c>
      <c r="C2490" s="33">
        <v>286.86547460000003</v>
      </c>
      <c r="D2490" s="34">
        <f t="shared" si="243"/>
        <v>435830.04905944114</v>
      </c>
      <c r="E2490" s="34">
        <v>60883825480.098198</v>
      </c>
      <c r="F2490" s="3">
        <f>VLOOKUP(A2490,ERCOT_345kv_West_ATC!A:B,2)</f>
        <v>24.95</v>
      </c>
      <c r="G2490" s="3">
        <f>VLOOKUP(A2490,ERCOT_345kv_West_ATC!G:H,2)</f>
        <v>2.5830000000000002</v>
      </c>
      <c r="I2490" s="5">
        <f t="shared" si="244"/>
        <v>6</v>
      </c>
      <c r="J2490" s="4">
        <f t="shared" si="245"/>
        <v>144</v>
      </c>
      <c r="K2490" s="4">
        <f t="shared" ref="K2490:K2553" si="248">J2490*B2490</f>
        <v>3600</v>
      </c>
      <c r="L2490" s="6">
        <f t="shared" ref="L2490:L2553" si="249">K2490*C2490</f>
        <v>1032715.7085600001</v>
      </c>
      <c r="N2490" s="22">
        <f t="shared" si="246"/>
        <v>2.3695376461276356</v>
      </c>
      <c r="O2490" s="14">
        <f t="shared" si="247"/>
        <v>826010.04858868977</v>
      </c>
      <c r="Q2490" s="22"/>
      <c r="V2490" s="16"/>
      <c r="W2490" s="16"/>
      <c r="X2490" s="16"/>
      <c r="Z2490" s="15"/>
      <c r="AA2490" s="16"/>
      <c r="AB2490" s="3"/>
      <c r="AC2490" s="69"/>
      <c r="AD2490" s="3"/>
      <c r="AF2490" s="29"/>
      <c r="AG2490" s="30"/>
      <c r="AH2490" s="29"/>
      <c r="AI2490" s="29"/>
      <c r="AJ2490" s="31"/>
      <c r="AK2490" s="29"/>
      <c r="AL2490" s="30"/>
    </row>
    <row r="2491" spans="1:38">
      <c r="A2491" s="32">
        <v>42304</v>
      </c>
      <c r="B2491" s="9">
        <v>25</v>
      </c>
      <c r="C2491" s="33">
        <v>295.20093309999999</v>
      </c>
      <c r="D2491" s="34">
        <f t="shared" si="243"/>
        <v>435830.04905944114</v>
      </c>
      <c r="E2491" s="34">
        <v>60883825480.098198</v>
      </c>
      <c r="F2491" s="3">
        <f>VLOOKUP(A2491,ERCOT_345kv_West_ATC!A:B,2)</f>
        <v>24.2</v>
      </c>
      <c r="G2491" s="3">
        <f>VLOOKUP(A2491,ERCOT_345kv_West_ATC!G:H,2)</f>
        <v>2.601</v>
      </c>
      <c r="I2491" s="5">
        <f t="shared" si="244"/>
        <v>6</v>
      </c>
      <c r="J2491" s="4">
        <f t="shared" si="245"/>
        <v>144</v>
      </c>
      <c r="K2491" s="4">
        <f t="shared" si="248"/>
        <v>3600</v>
      </c>
      <c r="L2491" s="6">
        <f t="shared" si="249"/>
        <v>1062723.35916</v>
      </c>
      <c r="N2491" s="22">
        <f t="shared" si="246"/>
        <v>2.4383893709335753</v>
      </c>
      <c r="O2491" s="14">
        <f t="shared" si="247"/>
        <v>826010.04858868977</v>
      </c>
      <c r="Q2491" s="22"/>
      <c r="V2491" s="16"/>
      <c r="W2491" s="16"/>
      <c r="X2491" s="16"/>
      <c r="Z2491" s="15"/>
      <c r="AA2491" s="16"/>
      <c r="AB2491" s="3"/>
      <c r="AC2491" s="69"/>
      <c r="AD2491" s="3"/>
      <c r="AF2491" s="29"/>
      <c r="AG2491" s="30"/>
      <c r="AH2491" s="29"/>
      <c r="AI2491" s="29"/>
      <c r="AJ2491" s="31"/>
      <c r="AK2491" s="29"/>
      <c r="AL2491" s="30"/>
    </row>
    <row r="2492" spans="1:38">
      <c r="A2492" s="32">
        <v>42305</v>
      </c>
      <c r="B2492" s="9">
        <v>25</v>
      </c>
      <c r="C2492" s="33">
        <v>304.80745039999999</v>
      </c>
      <c r="D2492" s="34">
        <f t="shared" si="243"/>
        <v>435830.04905944114</v>
      </c>
      <c r="E2492" s="34">
        <v>60883825480.098198</v>
      </c>
      <c r="F2492" s="3">
        <f>VLOOKUP(A2492,ERCOT_345kv_West_ATC!A:B,2)</f>
        <v>24.3</v>
      </c>
      <c r="G2492" s="3">
        <f>VLOOKUP(A2492,ERCOT_345kv_West_ATC!G:H,2)</f>
        <v>2.5569999999999999</v>
      </c>
      <c r="I2492" s="5">
        <f t="shared" si="244"/>
        <v>6</v>
      </c>
      <c r="J2492" s="4">
        <f t="shared" si="245"/>
        <v>144</v>
      </c>
      <c r="K2492" s="4">
        <f t="shared" si="248"/>
        <v>3600</v>
      </c>
      <c r="L2492" s="6">
        <f t="shared" si="249"/>
        <v>1097306.8214400001</v>
      </c>
      <c r="N2492" s="22">
        <f t="shared" si="246"/>
        <v>2.5177401691509864</v>
      </c>
      <c r="O2492" s="14">
        <f t="shared" si="247"/>
        <v>826010.04858868977</v>
      </c>
      <c r="Q2492" s="22"/>
      <c r="V2492" s="16"/>
      <c r="W2492" s="16"/>
      <c r="X2492" s="16"/>
      <c r="Z2492" s="15"/>
      <c r="AA2492" s="16"/>
      <c r="AB2492" s="3"/>
      <c r="AC2492" s="69"/>
      <c r="AD2492" s="3"/>
      <c r="AF2492" s="29"/>
      <c r="AG2492" s="30"/>
      <c r="AH2492" s="29"/>
      <c r="AI2492" s="29"/>
      <c r="AJ2492" s="31"/>
      <c r="AK2492" s="29"/>
      <c r="AL2492" s="30"/>
    </row>
    <row r="2493" spans="1:38">
      <c r="A2493" s="32">
        <v>42306</v>
      </c>
      <c r="B2493" s="9">
        <v>25</v>
      </c>
      <c r="C2493" s="33">
        <v>315.21087610000001</v>
      </c>
      <c r="D2493" s="34">
        <f t="shared" si="243"/>
        <v>445638.164344549</v>
      </c>
      <c r="E2493" s="34">
        <v>62253982449.760803</v>
      </c>
      <c r="F2493" s="3">
        <f>VLOOKUP(A2493,ERCOT_345kv_West_ATC!A:B,2)</f>
        <v>24</v>
      </c>
      <c r="G2493" s="3">
        <f>VLOOKUP(A2493,ERCOT_345kv_West_ATC!G:H,2)</f>
        <v>2.5190000000000001</v>
      </c>
      <c r="I2493" s="5">
        <f t="shared" si="244"/>
        <v>6</v>
      </c>
      <c r="J2493" s="4">
        <f t="shared" si="245"/>
        <v>144</v>
      </c>
      <c r="K2493" s="4">
        <f t="shared" si="248"/>
        <v>3600</v>
      </c>
      <c r="L2493" s="6">
        <f t="shared" si="249"/>
        <v>1134759.15396</v>
      </c>
      <c r="N2493" s="22">
        <f t="shared" si="246"/>
        <v>2.5463688811953977</v>
      </c>
      <c r="O2493" s="14">
        <f t="shared" si="247"/>
        <v>807830.27308599825</v>
      </c>
      <c r="Q2493" s="22"/>
      <c r="V2493" s="16"/>
      <c r="W2493" s="16"/>
      <c r="X2493" s="16"/>
      <c r="Z2493" s="15"/>
      <c r="AA2493" s="16"/>
      <c r="AB2493" s="3"/>
      <c r="AC2493" s="69"/>
      <c r="AD2493" s="3"/>
      <c r="AF2493" s="29"/>
      <c r="AG2493" s="30"/>
      <c r="AH2493" s="29"/>
      <c r="AI2493" s="29"/>
      <c r="AJ2493" s="31"/>
      <c r="AK2493" s="29"/>
      <c r="AL2493" s="30"/>
    </row>
    <row r="2494" spans="1:38">
      <c r="A2494" s="32">
        <v>42307</v>
      </c>
      <c r="B2494" s="9">
        <v>25</v>
      </c>
      <c r="C2494" s="33">
        <v>328.91918479999998</v>
      </c>
      <c r="D2494" s="34">
        <f t="shared" si="243"/>
        <v>445638.164344549</v>
      </c>
      <c r="E2494" s="34">
        <v>62253982449.760803</v>
      </c>
      <c r="F2494" s="3">
        <f>VLOOKUP(A2494,ERCOT_345kv_West_ATC!A:B,2)</f>
        <v>24.05</v>
      </c>
      <c r="G2494" s="3">
        <f>VLOOKUP(A2494,ERCOT_345kv_West_ATC!G:H,2)</f>
        <v>2.5750000000000002</v>
      </c>
      <c r="I2494" s="5">
        <f t="shared" si="244"/>
        <v>6</v>
      </c>
      <c r="J2494" s="4">
        <f t="shared" si="245"/>
        <v>144</v>
      </c>
      <c r="K2494" s="4">
        <f t="shared" si="248"/>
        <v>3600</v>
      </c>
      <c r="L2494" s="6">
        <f t="shared" si="249"/>
        <v>1184109.06528</v>
      </c>
      <c r="N2494" s="22">
        <f t="shared" si="246"/>
        <v>2.6571087488020795</v>
      </c>
      <c r="O2494" s="14">
        <f t="shared" si="247"/>
        <v>807830.27308599825</v>
      </c>
      <c r="Q2494" s="22"/>
      <c r="V2494" s="16"/>
      <c r="W2494" s="16"/>
      <c r="X2494" s="16"/>
      <c r="Z2494" s="15"/>
      <c r="AA2494" s="16"/>
      <c r="AB2494" s="3"/>
      <c r="AC2494" s="69"/>
      <c r="AD2494" s="3"/>
      <c r="AF2494" s="29"/>
      <c r="AG2494" s="30"/>
      <c r="AH2494" s="29"/>
      <c r="AI2494" s="29"/>
      <c r="AJ2494" s="31"/>
      <c r="AK2494" s="29"/>
      <c r="AL2494" s="30"/>
    </row>
    <row r="2495" spans="1:38">
      <c r="A2495" s="32">
        <v>42308</v>
      </c>
      <c r="B2495" s="9">
        <v>25</v>
      </c>
      <c r="C2495" s="33">
        <v>312.10899210000002</v>
      </c>
      <c r="D2495" s="34">
        <f t="shared" si="243"/>
        <v>445638.164344549</v>
      </c>
      <c r="E2495" s="34">
        <v>62253982449.760803</v>
      </c>
      <c r="F2495" s="3">
        <f>VLOOKUP(A2495,ERCOT_345kv_West_ATC!A:B,2)</f>
        <v>24.05</v>
      </c>
      <c r="G2495" s="3">
        <f>VLOOKUP(A2495,ERCOT_345kv_West_ATC!G:H,2)</f>
        <v>2.5750000000000002</v>
      </c>
      <c r="I2495" s="5">
        <f t="shared" si="244"/>
        <v>6</v>
      </c>
      <c r="J2495" s="4">
        <f t="shared" si="245"/>
        <v>144</v>
      </c>
      <c r="K2495" s="4">
        <f t="shared" si="248"/>
        <v>3600</v>
      </c>
      <c r="L2495" s="6">
        <f t="shared" si="249"/>
        <v>1123592.3715600001</v>
      </c>
      <c r="N2495" s="22">
        <f t="shared" si="246"/>
        <v>2.5213109232073871</v>
      </c>
      <c r="O2495" s="14">
        <f t="shared" si="247"/>
        <v>807830.27308599825</v>
      </c>
      <c r="Q2495" s="22"/>
      <c r="V2495" s="16"/>
      <c r="W2495" s="16"/>
      <c r="X2495" s="16"/>
      <c r="Z2495" s="15"/>
      <c r="AA2495" s="16"/>
      <c r="AB2495" s="3"/>
      <c r="AC2495" s="69"/>
      <c r="AD2495" s="3"/>
      <c r="AF2495" s="29"/>
      <c r="AG2495" s="30"/>
      <c r="AH2495" s="29"/>
      <c r="AI2495" s="29"/>
      <c r="AJ2495" s="31"/>
      <c r="AK2495" s="29"/>
      <c r="AL2495" s="30"/>
    </row>
    <row r="2496" spans="1:38">
      <c r="A2496" s="32">
        <v>42309</v>
      </c>
      <c r="B2496" s="9">
        <v>25</v>
      </c>
      <c r="C2496" s="33">
        <v>328.48815250000001</v>
      </c>
      <c r="D2496" s="34">
        <f t="shared" si="243"/>
        <v>445638.164344549</v>
      </c>
      <c r="E2496" s="34">
        <v>62253982449.760803</v>
      </c>
      <c r="F2496" s="3">
        <f>VLOOKUP(A2496,ERCOT_345kv_West_ATC!A:B,2)</f>
        <v>24.05</v>
      </c>
      <c r="G2496" s="3">
        <f>VLOOKUP(A2496,ERCOT_345kv_West_ATC!G:H,2)</f>
        <v>2.5750000000000002</v>
      </c>
      <c r="I2496" s="5">
        <f t="shared" si="244"/>
        <v>6</v>
      </c>
      <c r="J2496" s="4">
        <f t="shared" si="245"/>
        <v>144</v>
      </c>
      <c r="K2496" s="4">
        <f t="shared" si="248"/>
        <v>3600</v>
      </c>
      <c r="L2496" s="6">
        <f t="shared" si="249"/>
        <v>1182557.3489999999</v>
      </c>
      <c r="N2496" s="22">
        <f t="shared" si="246"/>
        <v>2.6536267393959001</v>
      </c>
      <c r="O2496" s="14">
        <f t="shared" si="247"/>
        <v>807830.27308599825</v>
      </c>
      <c r="Q2496" s="22"/>
      <c r="V2496" s="16"/>
      <c r="W2496" s="16"/>
      <c r="X2496" s="16"/>
      <c r="Z2496" s="15"/>
      <c r="AA2496" s="16"/>
      <c r="AB2496" s="3"/>
      <c r="AC2496" s="69"/>
      <c r="AD2496" s="3"/>
      <c r="AF2496" s="29"/>
      <c r="AG2496" s="30"/>
      <c r="AH2496" s="29"/>
      <c r="AI2496" s="29"/>
      <c r="AJ2496" s="31"/>
      <c r="AK2496" s="29"/>
      <c r="AL2496" s="30"/>
    </row>
    <row r="2497" spans="1:38">
      <c r="A2497" s="32">
        <v>42310</v>
      </c>
      <c r="B2497" s="9">
        <v>25</v>
      </c>
      <c r="C2497" s="33">
        <v>362.95298969999999</v>
      </c>
      <c r="D2497" s="34">
        <f t="shared" si="243"/>
        <v>445638.164344549</v>
      </c>
      <c r="E2497" s="34">
        <v>62253982449.760803</v>
      </c>
      <c r="F2497" s="3">
        <f>VLOOKUP(A2497,ERCOT_345kv_West_ATC!A:B,2)</f>
        <v>24.45</v>
      </c>
      <c r="G2497" s="3">
        <f>VLOOKUP(A2497,ERCOT_345kv_West_ATC!G:H,2)</f>
        <v>2.5529999999999999</v>
      </c>
      <c r="I2497" s="5">
        <f t="shared" si="244"/>
        <v>6</v>
      </c>
      <c r="J2497" s="4">
        <f t="shared" si="245"/>
        <v>144</v>
      </c>
      <c r="K2497" s="4">
        <f t="shared" si="248"/>
        <v>3600</v>
      </c>
      <c r="L2497" s="6">
        <f t="shared" si="249"/>
        <v>1306630.7629199999</v>
      </c>
      <c r="N2497" s="22">
        <f t="shared" si="246"/>
        <v>2.9320441278673051</v>
      </c>
      <c r="O2497" s="14">
        <f t="shared" si="247"/>
        <v>807830.27308599825</v>
      </c>
      <c r="Q2497" s="22"/>
      <c r="V2497" s="16"/>
      <c r="W2497" s="16"/>
      <c r="X2497" s="16"/>
      <c r="Z2497" s="15"/>
      <c r="AA2497" s="16"/>
      <c r="AB2497" s="3"/>
      <c r="AC2497" s="69"/>
      <c r="AD2497" s="3"/>
      <c r="AF2497" s="29"/>
      <c r="AG2497" s="30"/>
      <c r="AH2497" s="29"/>
      <c r="AI2497" s="29"/>
      <c r="AJ2497" s="31"/>
      <c r="AK2497" s="29"/>
      <c r="AL2497" s="30"/>
    </row>
    <row r="2498" spans="1:38">
      <c r="A2498" s="32">
        <v>42311</v>
      </c>
      <c r="B2498" s="9">
        <v>25</v>
      </c>
      <c r="C2498" s="33">
        <v>403.60760019999998</v>
      </c>
      <c r="D2498" s="34">
        <f t="shared" si="243"/>
        <v>445638.164344549</v>
      </c>
      <c r="E2498" s="34">
        <v>62253982449.760803</v>
      </c>
      <c r="F2498" s="3">
        <f>VLOOKUP(A2498,ERCOT_345kv_West_ATC!A:B,2)</f>
        <v>24.5</v>
      </c>
      <c r="G2498" s="3">
        <f>VLOOKUP(A2498,ERCOT_345kv_West_ATC!G:H,2)</f>
        <v>2.573</v>
      </c>
      <c r="I2498" s="5">
        <f t="shared" si="244"/>
        <v>6</v>
      </c>
      <c r="J2498" s="4">
        <f t="shared" si="245"/>
        <v>144</v>
      </c>
      <c r="K2498" s="4">
        <f t="shared" si="248"/>
        <v>3600</v>
      </c>
      <c r="L2498" s="6">
        <f t="shared" si="249"/>
        <v>1452987.36072</v>
      </c>
      <c r="N2498" s="22">
        <f t="shared" si="246"/>
        <v>3.2604643788915042</v>
      </c>
      <c r="O2498" s="14">
        <f t="shared" si="247"/>
        <v>807830.27308599825</v>
      </c>
      <c r="Q2498" s="22"/>
      <c r="V2498" s="16"/>
      <c r="W2498" s="16"/>
      <c r="X2498" s="16"/>
      <c r="Z2498" s="15"/>
      <c r="AA2498" s="16"/>
      <c r="AB2498" s="3"/>
      <c r="AC2498" s="69"/>
      <c r="AD2498" s="3"/>
      <c r="AF2498" s="29"/>
      <c r="AG2498" s="30"/>
      <c r="AH2498" s="29"/>
      <c r="AI2498" s="29"/>
      <c r="AJ2498" s="31"/>
      <c r="AK2498" s="29"/>
      <c r="AL2498" s="30"/>
    </row>
    <row r="2499" spans="1:38">
      <c r="A2499" s="32">
        <v>42312</v>
      </c>
      <c r="B2499" s="9">
        <v>25</v>
      </c>
      <c r="C2499" s="33">
        <v>408.40316319999999</v>
      </c>
      <c r="D2499" s="34">
        <f t="shared" si="243"/>
        <v>445638.164344549</v>
      </c>
      <c r="E2499" s="34">
        <v>62253982449.760803</v>
      </c>
      <c r="F2499" s="3">
        <f>VLOOKUP(A2499,ERCOT_345kv_West_ATC!A:B,2)</f>
        <v>24.45</v>
      </c>
      <c r="G2499" s="3">
        <f>VLOOKUP(A2499,ERCOT_345kv_West_ATC!G:H,2)</f>
        <v>2.548</v>
      </c>
      <c r="I2499" s="5">
        <f t="shared" si="244"/>
        <v>6</v>
      </c>
      <c r="J2499" s="4">
        <f t="shared" si="245"/>
        <v>144</v>
      </c>
      <c r="K2499" s="4">
        <f t="shared" si="248"/>
        <v>3600</v>
      </c>
      <c r="L2499" s="6">
        <f t="shared" si="249"/>
        <v>1470251.3875199999</v>
      </c>
      <c r="N2499" s="22">
        <f t="shared" si="246"/>
        <v>3.299204388570415</v>
      </c>
      <c r="O2499" s="14">
        <f t="shared" si="247"/>
        <v>807830.27308599825</v>
      </c>
      <c r="Q2499" s="22"/>
      <c r="V2499" s="16"/>
      <c r="W2499" s="16"/>
      <c r="X2499" s="16"/>
      <c r="Z2499" s="15"/>
      <c r="AA2499" s="16"/>
      <c r="AB2499" s="3"/>
      <c r="AC2499" s="69"/>
      <c r="AD2499" s="3"/>
      <c r="AF2499" s="29"/>
      <c r="AG2499" s="30"/>
      <c r="AH2499" s="29"/>
      <c r="AI2499" s="29"/>
      <c r="AJ2499" s="31"/>
      <c r="AK2499" s="29"/>
      <c r="AL2499" s="30"/>
    </row>
    <row r="2500" spans="1:38">
      <c r="A2500" s="32">
        <v>42313</v>
      </c>
      <c r="B2500" s="9">
        <v>25</v>
      </c>
      <c r="C2500" s="33">
        <v>385.71264939999998</v>
      </c>
      <c r="D2500" s="34">
        <f t="shared" si="243"/>
        <v>445638.164344549</v>
      </c>
      <c r="E2500" s="34">
        <v>62253982449.760803</v>
      </c>
      <c r="F2500" s="3">
        <f>VLOOKUP(A2500,ERCOT_345kv_West_ATC!A:B,2)</f>
        <v>24.5</v>
      </c>
      <c r="G2500" s="3">
        <f>VLOOKUP(A2500,ERCOT_345kv_West_ATC!G:H,2)</f>
        <v>2.6259999999999999</v>
      </c>
      <c r="I2500" s="5">
        <f t="shared" si="244"/>
        <v>6</v>
      </c>
      <c r="J2500" s="4">
        <f t="shared" si="245"/>
        <v>144</v>
      </c>
      <c r="K2500" s="4">
        <f t="shared" si="248"/>
        <v>3600</v>
      </c>
      <c r="L2500" s="6">
        <f t="shared" si="249"/>
        <v>1388565.5378399999</v>
      </c>
      <c r="N2500" s="22">
        <f t="shared" si="246"/>
        <v>3.1159035489752589</v>
      </c>
      <c r="O2500" s="14">
        <f t="shared" si="247"/>
        <v>807830.27308599825</v>
      </c>
      <c r="Q2500" s="22"/>
      <c r="V2500" s="16"/>
      <c r="W2500" s="16"/>
      <c r="X2500" s="16"/>
      <c r="Z2500" s="15"/>
      <c r="AA2500" s="16"/>
      <c r="AB2500" s="3"/>
      <c r="AC2500" s="69"/>
      <c r="AD2500" s="3"/>
      <c r="AF2500" s="29"/>
      <c r="AG2500" s="30"/>
      <c r="AH2500" s="29"/>
      <c r="AI2500" s="29"/>
      <c r="AJ2500" s="31"/>
      <c r="AK2500" s="29"/>
      <c r="AL2500" s="30"/>
    </row>
    <row r="2501" spans="1:38">
      <c r="A2501" s="32">
        <v>42314</v>
      </c>
      <c r="B2501" s="9">
        <v>25</v>
      </c>
      <c r="C2501" s="33">
        <v>374.44139239999998</v>
      </c>
      <c r="D2501" s="34">
        <f t="shared" si="243"/>
        <v>445638.164344549</v>
      </c>
      <c r="E2501" s="34">
        <v>62253982449.760803</v>
      </c>
      <c r="F2501" s="3">
        <f>VLOOKUP(A2501,ERCOT_345kv_West_ATC!A:B,2)</f>
        <v>25</v>
      </c>
      <c r="G2501" s="3">
        <f>VLOOKUP(A2501,ERCOT_345kv_West_ATC!G:H,2)</f>
        <v>2.605</v>
      </c>
      <c r="I2501" s="5">
        <f t="shared" si="244"/>
        <v>6</v>
      </c>
      <c r="J2501" s="4">
        <f t="shared" si="245"/>
        <v>144</v>
      </c>
      <c r="K2501" s="4">
        <f t="shared" si="248"/>
        <v>3600</v>
      </c>
      <c r="L2501" s="6">
        <f t="shared" si="249"/>
        <v>1347989.0126399999</v>
      </c>
      <c r="N2501" s="22">
        <f t="shared" si="246"/>
        <v>3.0248509227719342</v>
      </c>
      <c r="O2501" s="14">
        <f t="shared" si="247"/>
        <v>807830.27308599825</v>
      </c>
      <c r="Q2501" s="22"/>
      <c r="V2501" s="16"/>
      <c r="W2501" s="16"/>
      <c r="X2501" s="16"/>
      <c r="Z2501" s="15"/>
      <c r="AA2501" s="16"/>
      <c r="AB2501" s="3"/>
      <c r="AC2501" s="69"/>
      <c r="AD2501" s="3"/>
      <c r="AF2501" s="29"/>
      <c r="AG2501" s="30"/>
      <c r="AH2501" s="29"/>
      <c r="AI2501" s="29"/>
      <c r="AJ2501" s="31"/>
      <c r="AK2501" s="29"/>
      <c r="AL2501" s="30"/>
    </row>
    <row r="2502" spans="1:38">
      <c r="A2502" s="32">
        <v>42315</v>
      </c>
      <c r="B2502" s="9">
        <v>25</v>
      </c>
      <c r="C2502" s="33">
        <v>385.76265790000002</v>
      </c>
      <c r="D2502" s="34">
        <f t="shared" si="243"/>
        <v>445638.164344549</v>
      </c>
      <c r="E2502" s="34">
        <v>62253982449.760803</v>
      </c>
      <c r="F2502" s="3">
        <f>VLOOKUP(A2502,ERCOT_345kv_West_ATC!A:B,2)</f>
        <v>25</v>
      </c>
      <c r="G2502" s="3">
        <f>VLOOKUP(A2502,ERCOT_345kv_West_ATC!G:H,2)</f>
        <v>2.605</v>
      </c>
      <c r="I2502" s="5">
        <f t="shared" si="244"/>
        <v>6</v>
      </c>
      <c r="J2502" s="4">
        <f t="shared" si="245"/>
        <v>144</v>
      </c>
      <c r="K2502" s="4">
        <f t="shared" si="248"/>
        <v>3600</v>
      </c>
      <c r="L2502" s="6">
        <f t="shared" si="249"/>
        <v>1388745.5684400001</v>
      </c>
      <c r="N2502" s="22">
        <f t="shared" si="246"/>
        <v>3.1163075327773755</v>
      </c>
      <c r="O2502" s="14">
        <f t="shared" si="247"/>
        <v>807830.27308599825</v>
      </c>
      <c r="Q2502" s="22"/>
      <c r="V2502" s="16"/>
      <c r="W2502" s="16"/>
      <c r="X2502" s="16"/>
      <c r="Z2502" s="15"/>
      <c r="AA2502" s="16"/>
      <c r="AB2502" s="3"/>
      <c r="AC2502" s="69"/>
      <c r="AD2502" s="3"/>
      <c r="AF2502" s="29"/>
      <c r="AG2502" s="30"/>
      <c r="AH2502" s="29"/>
      <c r="AI2502" s="29"/>
      <c r="AJ2502" s="31"/>
      <c r="AK2502" s="29"/>
      <c r="AL2502" s="30"/>
    </row>
    <row r="2503" spans="1:38">
      <c r="A2503" s="32">
        <v>42316</v>
      </c>
      <c r="B2503" s="9">
        <v>25</v>
      </c>
      <c r="C2503" s="33">
        <v>372.86695370000001</v>
      </c>
      <c r="D2503" s="34">
        <f t="shared" si="243"/>
        <v>445638.164344549</v>
      </c>
      <c r="E2503" s="34">
        <v>62253982449.760803</v>
      </c>
      <c r="F2503" s="3">
        <f>VLOOKUP(A2503,ERCOT_345kv_West_ATC!A:B,2)</f>
        <v>25</v>
      </c>
      <c r="G2503" s="3">
        <f>VLOOKUP(A2503,ERCOT_345kv_West_ATC!G:H,2)</f>
        <v>2.605</v>
      </c>
      <c r="I2503" s="5">
        <f t="shared" si="244"/>
        <v>6</v>
      </c>
      <c r="J2503" s="4">
        <f t="shared" si="245"/>
        <v>144</v>
      </c>
      <c r="K2503" s="4">
        <f t="shared" si="248"/>
        <v>3600</v>
      </c>
      <c r="L2503" s="6">
        <f t="shared" si="249"/>
        <v>1342321.0333199999</v>
      </c>
      <c r="N2503" s="22">
        <f t="shared" si="246"/>
        <v>3.0121321303221524</v>
      </c>
      <c r="O2503" s="14">
        <f t="shared" si="247"/>
        <v>807830.27308599825</v>
      </c>
      <c r="Q2503" s="22"/>
      <c r="V2503" s="16"/>
      <c r="W2503" s="16"/>
      <c r="X2503" s="16"/>
      <c r="Z2503" s="15"/>
      <c r="AA2503" s="16"/>
      <c r="AB2503" s="3"/>
      <c r="AC2503" s="69"/>
      <c r="AD2503" s="3"/>
      <c r="AF2503" s="29"/>
      <c r="AG2503" s="30"/>
      <c r="AH2503" s="29"/>
      <c r="AI2503" s="29"/>
      <c r="AJ2503" s="31"/>
      <c r="AK2503" s="29"/>
      <c r="AL2503" s="30"/>
    </row>
    <row r="2504" spans="1:38">
      <c r="A2504" s="32">
        <v>42317</v>
      </c>
      <c r="B2504" s="9">
        <v>25</v>
      </c>
      <c r="C2504" s="33">
        <v>378.9505954</v>
      </c>
      <c r="D2504" s="34">
        <f t="shared" si="243"/>
        <v>445638.164344549</v>
      </c>
      <c r="E2504" s="34">
        <v>62253982449.760803</v>
      </c>
      <c r="F2504" s="3">
        <f>VLOOKUP(A2504,ERCOT_345kv_West_ATC!A:B,2)</f>
        <v>24.95</v>
      </c>
      <c r="G2504" s="3">
        <f>VLOOKUP(A2504,ERCOT_345kv_West_ATC!G:H,2)</f>
        <v>2.5710000000000002</v>
      </c>
      <c r="I2504" s="5">
        <f t="shared" si="244"/>
        <v>6</v>
      </c>
      <c r="J2504" s="4">
        <f t="shared" si="245"/>
        <v>144</v>
      </c>
      <c r="K2504" s="4">
        <f t="shared" si="248"/>
        <v>3600</v>
      </c>
      <c r="L2504" s="6">
        <f t="shared" si="249"/>
        <v>1364222.14344</v>
      </c>
      <c r="N2504" s="22">
        <f t="shared" si="246"/>
        <v>3.0612776296808364</v>
      </c>
      <c r="O2504" s="14">
        <f t="shared" si="247"/>
        <v>807830.27308599825</v>
      </c>
      <c r="Q2504" s="22"/>
      <c r="V2504" s="16"/>
      <c r="W2504" s="16"/>
      <c r="X2504" s="16"/>
      <c r="Z2504" s="15"/>
      <c r="AA2504" s="16"/>
      <c r="AB2504" s="3"/>
      <c r="AC2504" s="69"/>
      <c r="AD2504" s="3"/>
      <c r="AF2504" s="29"/>
      <c r="AG2504" s="30"/>
      <c r="AH2504" s="29"/>
      <c r="AI2504" s="29"/>
      <c r="AJ2504" s="31"/>
      <c r="AK2504" s="29"/>
      <c r="AL2504" s="30"/>
    </row>
    <row r="2505" spans="1:38">
      <c r="A2505" s="32">
        <v>42318</v>
      </c>
      <c r="B2505" s="9">
        <v>25</v>
      </c>
      <c r="C2505" s="33">
        <v>335.79636720000002</v>
      </c>
      <c r="D2505" s="34">
        <f t="shared" si="243"/>
        <v>445638.164344549</v>
      </c>
      <c r="E2505" s="34">
        <v>62253982449.760803</v>
      </c>
      <c r="F2505" s="3">
        <f>VLOOKUP(A2505,ERCOT_345kv_West_ATC!A:B,2)</f>
        <v>24.65</v>
      </c>
      <c r="G2505" s="3">
        <f>VLOOKUP(A2505,ERCOT_345kv_West_ATC!G:H,2)</f>
        <v>2.601</v>
      </c>
      <c r="I2505" s="5">
        <f t="shared" si="244"/>
        <v>6</v>
      </c>
      <c r="J2505" s="4">
        <f t="shared" si="245"/>
        <v>144</v>
      </c>
      <c r="K2505" s="4">
        <f t="shared" si="248"/>
        <v>3600</v>
      </c>
      <c r="L2505" s="6">
        <f t="shared" si="249"/>
        <v>1208866.9219200001</v>
      </c>
      <c r="N2505" s="22">
        <f t="shared" si="246"/>
        <v>2.712664710164622</v>
      </c>
      <c r="O2505" s="14">
        <f t="shared" si="247"/>
        <v>807830.27308599825</v>
      </c>
      <c r="Q2505" s="22"/>
      <c r="V2505" s="16"/>
      <c r="W2505" s="16"/>
      <c r="X2505" s="16"/>
      <c r="Z2505" s="15"/>
      <c r="AA2505" s="16"/>
      <c r="AB2505" s="3"/>
      <c r="AC2505" s="69"/>
      <c r="AD2505" s="3"/>
      <c r="AF2505" s="29"/>
      <c r="AG2505" s="30"/>
      <c r="AH2505" s="29"/>
      <c r="AI2505" s="29"/>
      <c r="AJ2505" s="31"/>
      <c r="AK2505" s="29"/>
      <c r="AL2505" s="30"/>
    </row>
    <row r="2506" spans="1:38">
      <c r="A2506" s="32">
        <v>42319</v>
      </c>
      <c r="B2506" s="9">
        <v>25</v>
      </c>
      <c r="C2506" s="33">
        <v>310.23095239999998</v>
      </c>
      <c r="D2506" s="34">
        <f t="shared" si="243"/>
        <v>471367.36332097661</v>
      </c>
      <c r="E2506" s="34">
        <v>65848255179.702599</v>
      </c>
      <c r="F2506" s="3">
        <f>VLOOKUP(A2506,ERCOT_345kv_West_ATC!A:B,2)</f>
        <v>24.95</v>
      </c>
      <c r="G2506" s="3">
        <f>VLOOKUP(A2506,ERCOT_345kv_West_ATC!G:H,2)</f>
        <v>2.5950000000000002</v>
      </c>
      <c r="I2506" s="5">
        <f t="shared" si="244"/>
        <v>6</v>
      </c>
      <c r="J2506" s="4">
        <f t="shared" si="245"/>
        <v>144</v>
      </c>
      <c r="K2506" s="4">
        <f t="shared" si="248"/>
        <v>3600</v>
      </c>
      <c r="L2506" s="6">
        <f t="shared" si="249"/>
        <v>1116831.4286399998</v>
      </c>
      <c r="N2506" s="22">
        <f t="shared" si="246"/>
        <v>2.3693439884583096</v>
      </c>
      <c r="O2506" s="14">
        <f t="shared" si="247"/>
        <v>763735.52352808684</v>
      </c>
      <c r="Q2506" s="22"/>
      <c r="V2506" s="16"/>
      <c r="W2506" s="16"/>
      <c r="X2506" s="16"/>
      <c r="Z2506" s="15"/>
      <c r="AA2506" s="16"/>
      <c r="AB2506" s="3"/>
      <c r="AC2506" s="69"/>
      <c r="AD2506" s="3"/>
      <c r="AF2506" s="29"/>
      <c r="AG2506" s="30"/>
      <c r="AH2506" s="29"/>
      <c r="AI2506" s="29"/>
      <c r="AJ2506" s="31"/>
      <c r="AK2506" s="29"/>
      <c r="AL2506" s="30"/>
    </row>
    <row r="2507" spans="1:38">
      <c r="A2507" s="32">
        <v>42320</v>
      </c>
      <c r="B2507" s="9">
        <v>25</v>
      </c>
      <c r="C2507" s="33">
        <v>338.63930349999998</v>
      </c>
      <c r="D2507" s="34">
        <f t="shared" si="243"/>
        <v>471367.36332097661</v>
      </c>
      <c r="E2507" s="34">
        <v>65848255179.702599</v>
      </c>
      <c r="F2507" s="3">
        <f>VLOOKUP(A2507,ERCOT_345kv_West_ATC!A:B,2)</f>
        <v>24.9</v>
      </c>
      <c r="G2507" s="3">
        <f>VLOOKUP(A2507,ERCOT_345kv_West_ATC!G:H,2)</f>
        <v>2.6160000000000001</v>
      </c>
      <c r="I2507" s="5">
        <f t="shared" si="244"/>
        <v>6</v>
      </c>
      <c r="J2507" s="4">
        <f t="shared" si="245"/>
        <v>144</v>
      </c>
      <c r="K2507" s="4">
        <f t="shared" si="248"/>
        <v>3600</v>
      </c>
      <c r="L2507" s="6">
        <f t="shared" si="249"/>
        <v>1219101.4926</v>
      </c>
      <c r="N2507" s="22">
        <f t="shared" si="246"/>
        <v>2.5863086574575918</v>
      </c>
      <c r="O2507" s="14">
        <f t="shared" si="247"/>
        <v>763735.52352808684</v>
      </c>
      <c r="Q2507" s="22"/>
      <c r="V2507" s="16"/>
      <c r="W2507" s="16"/>
      <c r="X2507" s="16"/>
      <c r="Z2507" s="15"/>
      <c r="AA2507" s="16"/>
      <c r="AB2507" s="3"/>
      <c r="AC2507" s="69"/>
      <c r="AD2507" s="3"/>
      <c r="AF2507" s="29"/>
      <c r="AG2507" s="30"/>
      <c r="AH2507" s="29"/>
      <c r="AI2507" s="29"/>
      <c r="AJ2507" s="31"/>
      <c r="AK2507" s="29"/>
      <c r="AL2507" s="30"/>
    </row>
    <row r="2508" spans="1:38">
      <c r="A2508" s="32">
        <v>42321</v>
      </c>
      <c r="B2508" s="9">
        <v>25</v>
      </c>
      <c r="C2508" s="33">
        <v>337.05621289999999</v>
      </c>
      <c r="D2508" s="34">
        <f t="shared" si="243"/>
        <v>471367.36332097661</v>
      </c>
      <c r="E2508" s="34">
        <v>65848255179.702599</v>
      </c>
      <c r="F2508" s="3">
        <f>VLOOKUP(A2508,ERCOT_345kv_West_ATC!A:B,2)</f>
        <v>24.95</v>
      </c>
      <c r="G2508" s="3">
        <f>VLOOKUP(A2508,ERCOT_345kv_West_ATC!G:H,2)</f>
        <v>2.64</v>
      </c>
      <c r="I2508" s="5">
        <f t="shared" si="244"/>
        <v>6</v>
      </c>
      <c r="J2508" s="4">
        <f t="shared" si="245"/>
        <v>144</v>
      </c>
      <c r="K2508" s="4">
        <f t="shared" si="248"/>
        <v>3600</v>
      </c>
      <c r="L2508" s="6">
        <f t="shared" si="249"/>
        <v>1213402.36644</v>
      </c>
      <c r="N2508" s="22">
        <f t="shared" si="246"/>
        <v>2.5742180321757582</v>
      </c>
      <c r="O2508" s="14">
        <f t="shared" si="247"/>
        <v>763735.52352808684</v>
      </c>
      <c r="Q2508" s="22"/>
      <c r="V2508" s="16"/>
      <c r="W2508" s="16"/>
      <c r="X2508" s="16"/>
      <c r="Z2508" s="15"/>
      <c r="AA2508" s="16"/>
      <c r="AB2508" s="3"/>
      <c r="AC2508" s="69"/>
      <c r="AD2508" s="3"/>
      <c r="AF2508" s="29"/>
      <c r="AG2508" s="30"/>
      <c r="AH2508" s="29"/>
      <c r="AI2508" s="29"/>
      <c r="AJ2508" s="31"/>
      <c r="AK2508" s="29"/>
      <c r="AL2508" s="30"/>
    </row>
    <row r="2509" spans="1:38">
      <c r="A2509" s="32">
        <v>42322</v>
      </c>
      <c r="B2509" s="9">
        <v>25</v>
      </c>
      <c r="C2509" s="33">
        <v>333.4391225</v>
      </c>
      <c r="D2509" s="34">
        <f t="shared" si="243"/>
        <v>471367.36332097661</v>
      </c>
      <c r="E2509" s="34">
        <v>65848255179.702599</v>
      </c>
      <c r="F2509" s="3">
        <f>VLOOKUP(A2509,ERCOT_345kv_West_ATC!A:B,2)</f>
        <v>24.95</v>
      </c>
      <c r="G2509" s="3">
        <f>VLOOKUP(A2509,ERCOT_345kv_West_ATC!G:H,2)</f>
        <v>2.64</v>
      </c>
      <c r="I2509" s="5">
        <f t="shared" si="244"/>
        <v>6</v>
      </c>
      <c r="J2509" s="4">
        <f t="shared" si="245"/>
        <v>144</v>
      </c>
      <c r="K2509" s="4">
        <f t="shared" si="248"/>
        <v>3600</v>
      </c>
      <c r="L2509" s="6">
        <f t="shared" si="249"/>
        <v>1200380.841</v>
      </c>
      <c r="N2509" s="22">
        <f t="shared" si="246"/>
        <v>2.5465930278728339</v>
      </c>
      <c r="O2509" s="14">
        <f t="shared" si="247"/>
        <v>763735.52352808684</v>
      </c>
      <c r="Q2509" s="22"/>
      <c r="V2509" s="16"/>
      <c r="W2509" s="16"/>
      <c r="X2509" s="16"/>
      <c r="Z2509" s="15"/>
      <c r="AA2509" s="16"/>
      <c r="AB2509" s="3"/>
      <c r="AC2509" s="69"/>
      <c r="AD2509" s="3"/>
      <c r="AF2509" s="29"/>
      <c r="AG2509" s="30"/>
      <c r="AH2509" s="29"/>
      <c r="AI2509" s="29"/>
      <c r="AJ2509" s="31"/>
      <c r="AK2509" s="29"/>
      <c r="AL2509" s="30"/>
    </row>
    <row r="2510" spans="1:38">
      <c r="A2510" s="32">
        <v>42323</v>
      </c>
      <c r="B2510" s="9">
        <v>25</v>
      </c>
      <c r="C2510" s="33">
        <v>320.32073159999999</v>
      </c>
      <c r="D2510" s="34">
        <f t="shared" si="243"/>
        <v>471367.36332097661</v>
      </c>
      <c r="E2510" s="34">
        <v>65848255179.702599</v>
      </c>
      <c r="F2510" s="3">
        <f>VLOOKUP(A2510,ERCOT_345kv_West_ATC!A:B,2)</f>
        <v>24.95</v>
      </c>
      <c r="G2510" s="3">
        <f>VLOOKUP(A2510,ERCOT_345kv_West_ATC!G:H,2)</f>
        <v>2.64</v>
      </c>
      <c r="I2510" s="5">
        <f t="shared" si="244"/>
        <v>6</v>
      </c>
      <c r="J2510" s="4">
        <f t="shared" si="245"/>
        <v>144</v>
      </c>
      <c r="K2510" s="4">
        <f t="shared" si="248"/>
        <v>3600</v>
      </c>
      <c r="L2510" s="6">
        <f t="shared" si="249"/>
        <v>1153154.6337599999</v>
      </c>
      <c r="N2510" s="22">
        <f t="shared" si="246"/>
        <v>2.4464032164542577</v>
      </c>
      <c r="O2510" s="14">
        <f t="shared" si="247"/>
        <v>763735.52352808684</v>
      </c>
      <c r="Q2510" s="22"/>
      <c r="V2510" s="16"/>
      <c r="W2510" s="16"/>
      <c r="X2510" s="16"/>
      <c r="Z2510" s="15"/>
      <c r="AA2510" s="16"/>
      <c r="AB2510" s="3"/>
      <c r="AC2510" s="69"/>
      <c r="AD2510" s="3"/>
      <c r="AF2510" s="29"/>
      <c r="AG2510" s="30"/>
      <c r="AH2510" s="29"/>
      <c r="AI2510" s="29"/>
      <c r="AJ2510" s="31"/>
      <c r="AK2510" s="29"/>
      <c r="AL2510" s="30"/>
    </row>
    <row r="2511" spans="1:38">
      <c r="A2511" s="32">
        <v>42324</v>
      </c>
      <c r="B2511" s="9">
        <v>25</v>
      </c>
      <c r="C2511" s="33">
        <v>331.70856800000001</v>
      </c>
      <c r="D2511" s="34">
        <f t="shared" si="243"/>
        <v>471367.36332097661</v>
      </c>
      <c r="E2511" s="34">
        <v>65848255179.702599</v>
      </c>
      <c r="F2511" s="3">
        <f>VLOOKUP(A2511,ERCOT_345kv_West_ATC!A:B,2)</f>
        <v>25.35</v>
      </c>
      <c r="G2511" s="3">
        <f>VLOOKUP(A2511,ERCOT_345kv_West_ATC!G:H,2)</f>
        <v>2.6219999999999999</v>
      </c>
      <c r="I2511" s="5">
        <f t="shared" si="244"/>
        <v>6</v>
      </c>
      <c r="J2511" s="4">
        <f t="shared" si="245"/>
        <v>144</v>
      </c>
      <c r="K2511" s="4">
        <f t="shared" si="248"/>
        <v>3600</v>
      </c>
      <c r="L2511" s="6">
        <f t="shared" si="249"/>
        <v>1194150.8448000001</v>
      </c>
      <c r="N2511" s="22">
        <f t="shared" si="246"/>
        <v>2.5333761684023202</v>
      </c>
      <c r="O2511" s="14">
        <f t="shared" si="247"/>
        <v>763735.52352808684</v>
      </c>
      <c r="Q2511" s="22"/>
      <c r="V2511" s="16"/>
      <c r="W2511" s="16"/>
      <c r="X2511" s="16"/>
      <c r="Z2511" s="15"/>
      <c r="AA2511" s="16"/>
      <c r="AB2511" s="3"/>
      <c r="AC2511" s="69"/>
      <c r="AD2511" s="3"/>
      <c r="AF2511" s="29"/>
      <c r="AG2511" s="30"/>
      <c r="AH2511" s="29"/>
      <c r="AI2511" s="29"/>
      <c r="AJ2511" s="31"/>
      <c r="AK2511" s="29"/>
      <c r="AL2511" s="30"/>
    </row>
    <row r="2512" spans="1:38">
      <c r="A2512" s="32">
        <v>42325</v>
      </c>
      <c r="B2512" s="9">
        <v>25</v>
      </c>
      <c r="C2512" s="33">
        <v>336.270645</v>
      </c>
      <c r="D2512" s="34">
        <f t="shared" si="243"/>
        <v>471367.36332097661</v>
      </c>
      <c r="E2512" s="34">
        <v>65848255179.702599</v>
      </c>
      <c r="F2512" s="3">
        <f>VLOOKUP(A2512,ERCOT_345kv_West_ATC!A:B,2)</f>
        <v>25.6</v>
      </c>
      <c r="G2512" s="3">
        <f>VLOOKUP(A2512,ERCOT_345kv_West_ATC!G:H,2)</f>
        <v>2.6429999999999998</v>
      </c>
      <c r="I2512" s="5">
        <f t="shared" si="244"/>
        <v>6</v>
      </c>
      <c r="J2512" s="4">
        <f t="shared" si="245"/>
        <v>144</v>
      </c>
      <c r="K2512" s="4">
        <f t="shared" si="248"/>
        <v>3600</v>
      </c>
      <c r="L2512" s="6">
        <f t="shared" si="249"/>
        <v>1210574.3219999999</v>
      </c>
      <c r="N2512" s="22">
        <f t="shared" si="246"/>
        <v>2.5682183710620241</v>
      </c>
      <c r="O2512" s="14">
        <f t="shared" si="247"/>
        <v>763735.52352808684</v>
      </c>
      <c r="Q2512" s="22"/>
      <c r="V2512" s="16"/>
      <c r="W2512" s="16"/>
      <c r="X2512" s="16"/>
      <c r="Z2512" s="15"/>
      <c r="AA2512" s="16"/>
      <c r="AB2512" s="3"/>
      <c r="AC2512" s="69"/>
      <c r="AD2512" s="3"/>
      <c r="AF2512" s="29"/>
      <c r="AG2512" s="30"/>
      <c r="AH2512" s="29"/>
      <c r="AI2512" s="29"/>
      <c r="AJ2512" s="31"/>
      <c r="AK2512" s="29"/>
      <c r="AL2512" s="30"/>
    </row>
    <row r="2513" spans="1:38">
      <c r="A2513" s="32">
        <v>42326</v>
      </c>
      <c r="B2513" s="9">
        <v>25</v>
      </c>
      <c r="C2513" s="33">
        <v>334.72243229999998</v>
      </c>
      <c r="D2513" s="34">
        <f t="shared" si="243"/>
        <v>471367.36332097661</v>
      </c>
      <c r="E2513" s="34">
        <v>65848255179.702599</v>
      </c>
      <c r="F2513" s="3">
        <f>VLOOKUP(A2513,ERCOT_345kv_West_ATC!A:B,2)</f>
        <v>25.4</v>
      </c>
      <c r="G2513" s="3">
        <f>VLOOKUP(A2513,ERCOT_345kv_West_ATC!G:H,2)</f>
        <v>2.5939999999999999</v>
      </c>
      <c r="I2513" s="5">
        <f t="shared" si="244"/>
        <v>6</v>
      </c>
      <c r="J2513" s="4">
        <f t="shared" si="245"/>
        <v>144</v>
      </c>
      <c r="K2513" s="4">
        <f t="shared" si="248"/>
        <v>3600</v>
      </c>
      <c r="L2513" s="6">
        <f t="shared" si="249"/>
        <v>1205000.7562799999</v>
      </c>
      <c r="N2513" s="22">
        <f t="shared" si="246"/>
        <v>2.5563941206923508</v>
      </c>
      <c r="O2513" s="14">
        <f t="shared" si="247"/>
        <v>763735.52352808684</v>
      </c>
      <c r="Q2513" s="22"/>
      <c r="V2513" s="16"/>
      <c r="W2513" s="16"/>
      <c r="X2513" s="16"/>
      <c r="Z2513" s="15"/>
      <c r="AA2513" s="16"/>
      <c r="AB2513" s="3"/>
      <c r="AC2513" s="69"/>
      <c r="AD2513" s="3"/>
      <c r="AF2513" s="29"/>
      <c r="AG2513" s="30"/>
      <c r="AH2513" s="29"/>
      <c r="AI2513" s="29"/>
      <c r="AJ2513" s="31"/>
      <c r="AK2513" s="29"/>
      <c r="AL2513" s="30"/>
    </row>
    <row r="2514" spans="1:38">
      <c r="A2514" s="32">
        <v>42327</v>
      </c>
      <c r="B2514" s="9">
        <v>25</v>
      </c>
      <c r="C2514" s="33">
        <v>326.57191469999998</v>
      </c>
      <c r="D2514" s="34">
        <f t="shared" si="243"/>
        <v>471367.36332097661</v>
      </c>
      <c r="E2514" s="34">
        <v>65848255179.702599</v>
      </c>
      <c r="F2514" s="3">
        <f>VLOOKUP(A2514,ERCOT_345kv_West_ATC!A:B,2)</f>
        <v>24.9</v>
      </c>
      <c r="G2514" s="3">
        <f>VLOOKUP(A2514,ERCOT_345kv_West_ATC!G:H,2)</f>
        <v>2.54</v>
      </c>
      <c r="I2514" s="5">
        <f t="shared" si="244"/>
        <v>6</v>
      </c>
      <c r="J2514" s="4">
        <f t="shared" si="245"/>
        <v>144</v>
      </c>
      <c r="K2514" s="4">
        <f t="shared" si="248"/>
        <v>3600</v>
      </c>
      <c r="L2514" s="6">
        <f t="shared" si="249"/>
        <v>1175658.89292</v>
      </c>
      <c r="N2514" s="22">
        <f t="shared" si="246"/>
        <v>2.4941457224297423</v>
      </c>
      <c r="O2514" s="14">
        <f t="shared" si="247"/>
        <v>763735.52352808684</v>
      </c>
      <c r="Q2514" s="22"/>
      <c r="V2514" s="16"/>
      <c r="W2514" s="16"/>
      <c r="X2514" s="16"/>
      <c r="Z2514" s="15"/>
      <c r="AA2514" s="16"/>
      <c r="AB2514" s="3"/>
      <c r="AC2514" s="69"/>
      <c r="AD2514" s="3"/>
      <c r="AF2514" s="29"/>
      <c r="AG2514" s="30"/>
      <c r="AH2514" s="29"/>
      <c r="AI2514" s="29"/>
      <c r="AJ2514" s="31"/>
      <c r="AK2514" s="29"/>
      <c r="AL2514" s="30"/>
    </row>
    <row r="2515" spans="1:38">
      <c r="A2515" s="32">
        <v>42328</v>
      </c>
      <c r="B2515" s="9">
        <v>25</v>
      </c>
      <c r="C2515" s="33">
        <v>321.827472</v>
      </c>
      <c r="D2515" s="34">
        <f t="shared" si="243"/>
        <v>471367.36332097661</v>
      </c>
      <c r="E2515" s="34">
        <v>65848255179.702599</v>
      </c>
      <c r="F2515" s="3">
        <f>VLOOKUP(A2515,ERCOT_345kv_West_ATC!A:B,2)</f>
        <v>24.4</v>
      </c>
      <c r="G2515" s="3">
        <f>VLOOKUP(A2515,ERCOT_345kv_West_ATC!G:H,2)</f>
        <v>2.4510000000000001</v>
      </c>
      <c r="I2515" s="5">
        <f t="shared" si="244"/>
        <v>6</v>
      </c>
      <c r="J2515" s="4">
        <f t="shared" si="245"/>
        <v>144</v>
      </c>
      <c r="K2515" s="4">
        <f t="shared" si="248"/>
        <v>3600</v>
      </c>
      <c r="L2515" s="6">
        <f t="shared" si="249"/>
        <v>1158578.8992000001</v>
      </c>
      <c r="N2515" s="22">
        <f t="shared" si="246"/>
        <v>2.4579107281364072</v>
      </c>
      <c r="O2515" s="14">
        <f t="shared" si="247"/>
        <v>763735.52352808684</v>
      </c>
      <c r="Q2515" s="22"/>
      <c r="V2515" s="16"/>
      <c r="W2515" s="16"/>
      <c r="X2515" s="16"/>
      <c r="Z2515" s="15"/>
      <c r="AA2515" s="16"/>
      <c r="AB2515" s="3"/>
      <c r="AC2515" s="69"/>
      <c r="AD2515" s="3"/>
      <c r="AF2515" s="29"/>
      <c r="AG2515" s="30"/>
      <c r="AH2515" s="29"/>
      <c r="AI2515" s="29"/>
      <c r="AJ2515" s="31"/>
      <c r="AK2515" s="29"/>
      <c r="AL2515" s="30"/>
    </row>
    <row r="2516" spans="1:38">
      <c r="A2516" s="32">
        <v>42329</v>
      </c>
      <c r="B2516" s="9">
        <v>25</v>
      </c>
      <c r="C2516" s="33">
        <v>326.33875769999997</v>
      </c>
      <c r="D2516" s="34">
        <f t="shared" si="243"/>
        <v>471367.36332097661</v>
      </c>
      <c r="E2516" s="34">
        <v>65848255179.702599</v>
      </c>
      <c r="F2516" s="3">
        <f>VLOOKUP(A2516,ERCOT_345kv_West_ATC!A:B,2)</f>
        <v>24.4</v>
      </c>
      <c r="G2516" s="3">
        <f>VLOOKUP(A2516,ERCOT_345kv_West_ATC!G:H,2)</f>
        <v>2.4510000000000001</v>
      </c>
      <c r="I2516" s="5">
        <f t="shared" si="244"/>
        <v>6</v>
      </c>
      <c r="J2516" s="4">
        <f t="shared" si="245"/>
        <v>144</v>
      </c>
      <c r="K2516" s="4">
        <f t="shared" si="248"/>
        <v>3600</v>
      </c>
      <c r="L2516" s="6">
        <f t="shared" si="249"/>
        <v>1174819.5277199999</v>
      </c>
      <c r="N2516" s="22">
        <f t="shared" si="246"/>
        <v>2.4923650195951494</v>
      </c>
      <c r="O2516" s="14">
        <f t="shared" si="247"/>
        <v>763735.52352808684</v>
      </c>
      <c r="Q2516" s="22"/>
      <c r="V2516" s="16"/>
      <c r="W2516" s="16"/>
      <c r="X2516" s="16"/>
      <c r="Z2516" s="15"/>
      <c r="AA2516" s="16"/>
      <c r="AB2516" s="3"/>
      <c r="AC2516" s="69"/>
      <c r="AD2516" s="3"/>
      <c r="AF2516" s="29"/>
      <c r="AG2516" s="30"/>
      <c r="AH2516" s="29"/>
      <c r="AI2516" s="29"/>
      <c r="AJ2516" s="31"/>
      <c r="AK2516" s="29"/>
      <c r="AL2516" s="30"/>
    </row>
    <row r="2517" spans="1:38">
      <c r="A2517" s="32">
        <v>42330</v>
      </c>
      <c r="B2517" s="9">
        <v>25</v>
      </c>
      <c r="C2517" s="33">
        <v>323.807772</v>
      </c>
      <c r="D2517" s="34">
        <f t="shared" si="243"/>
        <v>471367.36332097661</v>
      </c>
      <c r="E2517" s="34">
        <v>65848255179.702599</v>
      </c>
      <c r="F2517" s="3">
        <f>VLOOKUP(A2517,ERCOT_345kv_West_ATC!A:B,2)</f>
        <v>24.4</v>
      </c>
      <c r="G2517" s="3">
        <f>VLOOKUP(A2517,ERCOT_345kv_West_ATC!G:H,2)</f>
        <v>2.4510000000000001</v>
      </c>
      <c r="I2517" s="5">
        <f t="shared" si="244"/>
        <v>6</v>
      </c>
      <c r="J2517" s="4">
        <f t="shared" si="245"/>
        <v>144</v>
      </c>
      <c r="K2517" s="4">
        <f t="shared" si="248"/>
        <v>3600</v>
      </c>
      <c r="L2517" s="6">
        <f t="shared" si="249"/>
        <v>1165707.9791999999</v>
      </c>
      <c r="N2517" s="22">
        <f t="shared" si="246"/>
        <v>2.4730349827088336</v>
      </c>
      <c r="O2517" s="14">
        <f t="shared" si="247"/>
        <v>763735.52352808684</v>
      </c>
      <c r="Q2517" s="22"/>
      <c r="V2517" s="16"/>
      <c r="W2517" s="16"/>
      <c r="X2517" s="16"/>
      <c r="Z2517" s="15"/>
      <c r="AA2517" s="16"/>
      <c r="AB2517" s="3"/>
      <c r="AC2517" s="69"/>
      <c r="AD2517" s="3"/>
      <c r="AF2517" s="29"/>
      <c r="AG2517" s="30"/>
      <c r="AH2517" s="29"/>
      <c r="AI2517" s="29"/>
      <c r="AJ2517" s="31"/>
      <c r="AK2517" s="29"/>
      <c r="AL2517" s="30"/>
    </row>
    <row r="2518" spans="1:38">
      <c r="A2518" s="32">
        <v>42331</v>
      </c>
      <c r="B2518" s="9">
        <v>25</v>
      </c>
      <c r="C2518" s="33">
        <v>323.11211589999999</v>
      </c>
      <c r="D2518" s="34">
        <f t="shared" si="243"/>
        <v>471367.36332097661</v>
      </c>
      <c r="E2518" s="34">
        <v>65848255179.702599</v>
      </c>
      <c r="F2518" s="3">
        <f>VLOOKUP(A2518,ERCOT_345kv_West_ATC!A:B,2)</f>
        <v>23.95</v>
      </c>
      <c r="G2518" s="3">
        <f>VLOOKUP(A2518,ERCOT_345kv_West_ATC!G:H,2)</f>
        <v>2.5</v>
      </c>
      <c r="I2518" s="5">
        <f t="shared" si="244"/>
        <v>6</v>
      </c>
      <c r="J2518" s="4">
        <f t="shared" si="245"/>
        <v>144</v>
      </c>
      <c r="K2518" s="4">
        <f t="shared" si="248"/>
        <v>3600</v>
      </c>
      <c r="L2518" s="6">
        <f t="shared" si="249"/>
        <v>1163203.6172400001</v>
      </c>
      <c r="N2518" s="22">
        <f t="shared" si="246"/>
        <v>2.4677220099515438</v>
      </c>
      <c r="O2518" s="14">
        <f t="shared" si="247"/>
        <v>763735.52352808684</v>
      </c>
      <c r="Q2518" s="22"/>
      <c r="V2518" s="16"/>
      <c r="W2518" s="16"/>
      <c r="X2518" s="16"/>
      <c r="Z2518" s="15"/>
      <c r="AA2518" s="16"/>
      <c r="AB2518" s="3"/>
      <c r="AC2518" s="69"/>
      <c r="AD2518" s="3"/>
      <c r="AF2518" s="29"/>
      <c r="AG2518" s="30"/>
      <c r="AH2518" s="29"/>
      <c r="AI2518" s="29"/>
      <c r="AJ2518" s="31"/>
      <c r="AK2518" s="29"/>
      <c r="AL2518" s="30"/>
    </row>
    <row r="2519" spans="1:38">
      <c r="A2519" s="32">
        <v>42332</v>
      </c>
      <c r="B2519" s="9">
        <v>25</v>
      </c>
      <c r="C2519" s="33">
        <v>320.27865439999999</v>
      </c>
      <c r="D2519" s="34">
        <f t="shared" si="243"/>
        <v>520577.88427799632</v>
      </c>
      <c r="E2519" s="34">
        <v>72722780642.547104</v>
      </c>
      <c r="F2519" s="3">
        <f>VLOOKUP(A2519,ERCOT_345kv_West_ATC!A:B,2)</f>
        <v>24.3</v>
      </c>
      <c r="G2519" s="3">
        <f>VLOOKUP(A2519,ERCOT_345kv_West_ATC!G:H,2)</f>
        <v>2.488</v>
      </c>
      <c r="I2519" s="5">
        <f t="shared" si="244"/>
        <v>6</v>
      </c>
      <c r="J2519" s="4">
        <f t="shared" si="245"/>
        <v>144</v>
      </c>
      <c r="K2519" s="4">
        <f t="shared" si="248"/>
        <v>3600</v>
      </c>
      <c r="L2519" s="6">
        <f t="shared" si="249"/>
        <v>1153003.1558399999</v>
      </c>
      <c r="N2519" s="22">
        <f t="shared" si="246"/>
        <v>2.2148523605437664</v>
      </c>
      <c r="O2519" s="14">
        <f t="shared" si="247"/>
        <v>691539.17381506483</v>
      </c>
      <c r="Q2519" s="22"/>
      <c r="V2519" s="16"/>
      <c r="W2519" s="16"/>
      <c r="X2519" s="16"/>
      <c r="Z2519" s="15"/>
      <c r="AA2519" s="16"/>
      <c r="AB2519" s="3"/>
      <c r="AC2519" s="69"/>
      <c r="AD2519" s="3"/>
      <c r="AF2519" s="29"/>
      <c r="AG2519" s="30"/>
      <c r="AH2519" s="29"/>
      <c r="AI2519" s="29"/>
      <c r="AJ2519" s="31"/>
      <c r="AK2519" s="29"/>
      <c r="AL2519" s="30"/>
    </row>
    <row r="2520" spans="1:38">
      <c r="A2520" s="32">
        <v>42333</v>
      </c>
      <c r="B2520" s="9">
        <v>25</v>
      </c>
      <c r="C2520" s="33">
        <v>328.95709929999998</v>
      </c>
      <c r="D2520" s="34">
        <f t="shared" si="243"/>
        <v>520577.88427799632</v>
      </c>
      <c r="E2520" s="34">
        <v>72722780642.547104</v>
      </c>
      <c r="F2520" s="3">
        <f>VLOOKUP(A2520,ERCOT_345kv_West_ATC!A:B,2)</f>
        <v>24.2</v>
      </c>
      <c r="G2520" s="3">
        <f>VLOOKUP(A2520,ERCOT_345kv_West_ATC!G:H,2)</f>
        <v>2.476</v>
      </c>
      <c r="I2520" s="5">
        <f t="shared" si="244"/>
        <v>6</v>
      </c>
      <c r="J2520" s="4">
        <f t="shared" si="245"/>
        <v>144</v>
      </c>
      <c r="K2520" s="4">
        <f t="shared" si="248"/>
        <v>3600</v>
      </c>
      <c r="L2520" s="6">
        <f t="shared" si="249"/>
        <v>1184245.55748</v>
      </c>
      <c r="N2520" s="22">
        <f t="shared" si="246"/>
        <v>2.2748672067052222</v>
      </c>
      <c r="O2520" s="14">
        <f t="shared" si="247"/>
        <v>691539.17381506483</v>
      </c>
      <c r="Q2520" s="22"/>
      <c r="V2520" s="16"/>
      <c r="W2520" s="16"/>
      <c r="X2520" s="16"/>
      <c r="Z2520" s="15"/>
      <c r="AA2520" s="16"/>
      <c r="AB2520" s="3"/>
      <c r="AC2520" s="69"/>
      <c r="AD2520" s="3"/>
      <c r="AF2520" s="29"/>
      <c r="AG2520" s="30"/>
      <c r="AH2520" s="29"/>
      <c r="AI2520" s="29"/>
      <c r="AJ2520" s="31"/>
      <c r="AK2520" s="29"/>
      <c r="AL2520" s="30"/>
    </row>
    <row r="2521" spans="1:38">
      <c r="A2521" s="32">
        <v>42334</v>
      </c>
      <c r="B2521" s="9">
        <v>25</v>
      </c>
      <c r="C2521" s="33">
        <v>352.9815835</v>
      </c>
      <c r="D2521" s="34">
        <f t="shared" si="243"/>
        <v>520577.88427799632</v>
      </c>
      <c r="E2521" s="34">
        <v>72722780642.547104</v>
      </c>
      <c r="F2521" s="3">
        <f>VLOOKUP(A2521,ERCOT_345kv_West_ATC!A:B,2)</f>
        <v>24.15</v>
      </c>
      <c r="G2521" s="3">
        <f>VLOOKUP(A2521,ERCOT_345kv_West_ATC!G:H,2)</f>
        <v>2.4460000000000002</v>
      </c>
      <c r="I2521" s="5">
        <f t="shared" si="244"/>
        <v>6</v>
      </c>
      <c r="J2521" s="4">
        <f t="shared" si="245"/>
        <v>144</v>
      </c>
      <c r="K2521" s="4">
        <f t="shared" si="248"/>
        <v>3600</v>
      </c>
      <c r="L2521" s="6">
        <f t="shared" si="249"/>
        <v>1270733.7006000001</v>
      </c>
      <c r="N2521" s="22">
        <f t="shared" si="246"/>
        <v>2.4410059262552335</v>
      </c>
      <c r="O2521" s="14">
        <f t="shared" si="247"/>
        <v>691539.17381506483</v>
      </c>
      <c r="Q2521" s="22"/>
      <c r="V2521" s="16"/>
      <c r="W2521" s="16"/>
      <c r="X2521" s="16"/>
      <c r="Z2521" s="15"/>
      <c r="AA2521" s="16"/>
      <c r="AB2521" s="3"/>
      <c r="AC2521" s="69"/>
      <c r="AD2521" s="3"/>
      <c r="AF2521" s="29"/>
      <c r="AG2521" s="30"/>
      <c r="AH2521" s="29"/>
      <c r="AI2521" s="29"/>
      <c r="AJ2521" s="31"/>
      <c r="AK2521" s="29"/>
      <c r="AL2521" s="30"/>
    </row>
    <row r="2522" spans="1:38">
      <c r="A2522" s="32">
        <v>42335</v>
      </c>
      <c r="B2522" s="9">
        <v>25</v>
      </c>
      <c r="C2522" s="33">
        <v>357.76794050000001</v>
      </c>
      <c r="D2522" s="34">
        <f t="shared" si="243"/>
        <v>520577.88427799632</v>
      </c>
      <c r="E2522" s="34">
        <v>72722780642.547104</v>
      </c>
      <c r="F2522" s="3">
        <f>VLOOKUP(A2522,ERCOT_345kv_West_ATC!A:B,2)</f>
        <v>24</v>
      </c>
      <c r="G2522" s="3">
        <f>VLOOKUP(A2522,ERCOT_345kv_West_ATC!G:H,2)</f>
        <v>2.4249999999999998</v>
      </c>
      <c r="I2522" s="5">
        <f t="shared" si="244"/>
        <v>6</v>
      </c>
      <c r="J2522" s="4">
        <f t="shared" si="245"/>
        <v>144</v>
      </c>
      <c r="K2522" s="4">
        <f t="shared" si="248"/>
        <v>3600</v>
      </c>
      <c r="L2522" s="6">
        <f t="shared" si="249"/>
        <v>1287964.5858</v>
      </c>
      <c r="N2522" s="22">
        <f t="shared" si="246"/>
        <v>2.4741054599088725</v>
      </c>
      <c r="O2522" s="14">
        <f t="shared" si="247"/>
        <v>691539.17381506483</v>
      </c>
      <c r="Q2522" s="22"/>
      <c r="V2522" s="16"/>
      <c r="W2522" s="16"/>
      <c r="X2522" s="16"/>
      <c r="Z2522" s="15"/>
      <c r="AA2522" s="16"/>
      <c r="AB2522" s="3"/>
      <c r="AC2522" s="69"/>
      <c r="AD2522" s="3"/>
      <c r="AF2522" s="29"/>
      <c r="AG2522" s="30"/>
      <c r="AH2522" s="29"/>
      <c r="AI2522" s="29"/>
      <c r="AJ2522" s="31"/>
      <c r="AK2522" s="29"/>
      <c r="AL2522" s="30"/>
    </row>
    <row r="2523" spans="1:38">
      <c r="A2523" s="32">
        <v>42336</v>
      </c>
      <c r="B2523" s="9">
        <v>25</v>
      </c>
      <c r="C2523" s="33">
        <v>356.5316287</v>
      </c>
      <c r="D2523" s="34">
        <f t="shared" si="243"/>
        <v>520577.88427799632</v>
      </c>
      <c r="E2523" s="34">
        <v>72722780642.547104</v>
      </c>
      <c r="F2523" s="3">
        <f>VLOOKUP(A2523,ERCOT_345kv_West_ATC!A:B,2)</f>
        <v>24</v>
      </c>
      <c r="G2523" s="3">
        <f>VLOOKUP(A2523,ERCOT_345kv_West_ATC!G:H,2)</f>
        <v>2.4249999999999998</v>
      </c>
      <c r="I2523" s="5">
        <f t="shared" si="244"/>
        <v>6</v>
      </c>
      <c r="J2523" s="4">
        <f t="shared" si="245"/>
        <v>144</v>
      </c>
      <c r="K2523" s="4">
        <f t="shared" si="248"/>
        <v>3600</v>
      </c>
      <c r="L2523" s="6">
        <f t="shared" si="249"/>
        <v>1283513.86332</v>
      </c>
      <c r="N2523" s="22">
        <f t="shared" si="246"/>
        <v>2.4655558795013746</v>
      </c>
      <c r="O2523" s="14">
        <f t="shared" si="247"/>
        <v>691539.17381506483</v>
      </c>
      <c r="Q2523" s="22"/>
      <c r="V2523" s="16"/>
      <c r="W2523" s="16"/>
      <c r="X2523" s="16"/>
      <c r="Z2523" s="15"/>
      <c r="AA2523" s="16"/>
      <c r="AB2523" s="3"/>
      <c r="AC2523" s="69"/>
      <c r="AD2523" s="3"/>
      <c r="AF2523" s="29"/>
      <c r="AG2523" s="30"/>
      <c r="AH2523" s="29"/>
      <c r="AI2523" s="29"/>
      <c r="AJ2523" s="31"/>
      <c r="AK2523" s="29"/>
      <c r="AL2523" s="30"/>
    </row>
    <row r="2524" spans="1:38">
      <c r="A2524" s="32">
        <v>42337</v>
      </c>
      <c r="B2524" s="9">
        <v>25</v>
      </c>
      <c r="C2524" s="33">
        <v>371.5606234</v>
      </c>
      <c r="D2524" s="34">
        <f t="shared" si="243"/>
        <v>520577.88427799632</v>
      </c>
      <c r="E2524" s="34">
        <v>72722780642.547104</v>
      </c>
      <c r="F2524" s="3">
        <f>VLOOKUP(A2524,ERCOT_345kv_West_ATC!A:B,2)</f>
        <v>24</v>
      </c>
      <c r="G2524" s="3">
        <f>VLOOKUP(A2524,ERCOT_345kv_West_ATC!G:H,2)</f>
        <v>2.4249999999999998</v>
      </c>
      <c r="I2524" s="5">
        <f t="shared" si="244"/>
        <v>6</v>
      </c>
      <c r="J2524" s="4">
        <f t="shared" si="245"/>
        <v>144</v>
      </c>
      <c r="K2524" s="4">
        <f t="shared" si="248"/>
        <v>3600</v>
      </c>
      <c r="L2524" s="6">
        <f t="shared" si="249"/>
        <v>1337618.2442399999</v>
      </c>
      <c r="N2524" s="22">
        <f t="shared" si="246"/>
        <v>2.5694872652824641</v>
      </c>
      <c r="O2524" s="14">
        <f t="shared" si="247"/>
        <v>691539.17381506483</v>
      </c>
      <c r="Q2524" s="22"/>
      <c r="V2524" s="16"/>
      <c r="W2524" s="16"/>
      <c r="X2524" s="16"/>
      <c r="Z2524" s="15"/>
      <c r="AA2524" s="16"/>
      <c r="AB2524" s="3"/>
      <c r="AC2524" s="69"/>
      <c r="AD2524" s="3"/>
      <c r="AF2524" s="29"/>
      <c r="AG2524" s="30"/>
      <c r="AH2524" s="29"/>
      <c r="AI2524" s="29"/>
      <c r="AJ2524" s="31"/>
      <c r="AK2524" s="29"/>
      <c r="AL2524" s="30"/>
    </row>
    <row r="2525" spans="1:38">
      <c r="A2525" s="32">
        <v>42338</v>
      </c>
      <c r="B2525" s="9">
        <v>25</v>
      </c>
      <c r="C2525" s="33">
        <v>376.97969660000001</v>
      </c>
      <c r="D2525" s="34">
        <f t="shared" si="243"/>
        <v>520577.88427799632</v>
      </c>
      <c r="E2525" s="34">
        <v>72722780642.547104</v>
      </c>
      <c r="F2525" s="3">
        <f>VLOOKUP(A2525,ERCOT_345kv_West_ATC!A:B,2)</f>
        <v>23.5</v>
      </c>
      <c r="G2525" s="3">
        <f>VLOOKUP(A2525,ERCOT_345kv_West_ATC!G:H,2)</f>
        <v>2.4390000000000001</v>
      </c>
      <c r="I2525" s="5">
        <f t="shared" si="244"/>
        <v>6</v>
      </c>
      <c r="J2525" s="4">
        <f t="shared" si="245"/>
        <v>144</v>
      </c>
      <c r="K2525" s="4">
        <f t="shared" si="248"/>
        <v>3600</v>
      </c>
      <c r="L2525" s="6">
        <f t="shared" si="249"/>
        <v>1357126.9077600001</v>
      </c>
      <c r="N2525" s="22">
        <f t="shared" si="246"/>
        <v>2.6069622793181781</v>
      </c>
      <c r="O2525" s="14">
        <f t="shared" si="247"/>
        <v>691539.17381506483</v>
      </c>
      <c r="Q2525" s="22"/>
      <c r="V2525" s="16"/>
      <c r="W2525" s="16"/>
      <c r="X2525" s="16"/>
      <c r="Z2525" s="15"/>
      <c r="AA2525" s="16"/>
      <c r="AB2525" s="3"/>
      <c r="AC2525" s="69"/>
      <c r="AD2525" s="3"/>
      <c r="AF2525" s="29"/>
      <c r="AG2525" s="30"/>
      <c r="AH2525" s="29"/>
      <c r="AI2525" s="29"/>
      <c r="AJ2525" s="31"/>
      <c r="AK2525" s="29"/>
      <c r="AL2525" s="30"/>
    </row>
    <row r="2526" spans="1:38">
      <c r="A2526" s="32">
        <v>42339</v>
      </c>
      <c r="B2526" s="9">
        <v>25</v>
      </c>
      <c r="C2526" s="33">
        <v>362.91351539999999</v>
      </c>
      <c r="D2526" s="34">
        <f t="shared" si="243"/>
        <v>520577.88427799632</v>
      </c>
      <c r="E2526" s="34">
        <v>72722780642.547104</v>
      </c>
      <c r="F2526" s="3">
        <f>VLOOKUP(A2526,ERCOT_345kv_West_ATC!A:B,2)</f>
        <v>23.9</v>
      </c>
      <c r="G2526" s="3">
        <f>VLOOKUP(A2526,ERCOT_345kv_West_ATC!G:H,2)</f>
        <v>2.4409999999999998</v>
      </c>
      <c r="I2526" s="5">
        <f t="shared" si="244"/>
        <v>6</v>
      </c>
      <c r="J2526" s="4">
        <f t="shared" si="245"/>
        <v>144</v>
      </c>
      <c r="K2526" s="4">
        <f t="shared" si="248"/>
        <v>3600</v>
      </c>
      <c r="L2526" s="6">
        <f t="shared" si="249"/>
        <v>1306488.6554399999</v>
      </c>
      <c r="N2526" s="22">
        <f t="shared" si="246"/>
        <v>2.5096891260603678</v>
      </c>
      <c r="O2526" s="14">
        <f t="shared" si="247"/>
        <v>691539.17381506483</v>
      </c>
      <c r="Q2526" s="22"/>
      <c r="V2526" s="16"/>
      <c r="W2526" s="16"/>
      <c r="X2526" s="16"/>
      <c r="Z2526" s="15"/>
      <c r="AA2526" s="16"/>
      <c r="AB2526" s="3"/>
      <c r="AC2526" s="69"/>
      <c r="AD2526" s="3"/>
      <c r="AF2526" s="29"/>
      <c r="AG2526" s="30"/>
      <c r="AH2526" s="29"/>
      <c r="AI2526" s="29"/>
      <c r="AJ2526" s="31"/>
      <c r="AK2526" s="29"/>
      <c r="AL2526" s="30"/>
    </row>
    <row r="2527" spans="1:38">
      <c r="A2527" s="32">
        <v>42340</v>
      </c>
      <c r="B2527" s="9">
        <v>25</v>
      </c>
      <c r="C2527" s="33">
        <v>359.36565309999997</v>
      </c>
      <c r="D2527" s="34">
        <f t="shared" si="243"/>
        <v>520577.88427799632</v>
      </c>
      <c r="E2527" s="34">
        <v>72722780642.547104</v>
      </c>
      <c r="F2527" s="3">
        <f>VLOOKUP(A2527,ERCOT_345kv_West_ATC!A:B,2)</f>
        <v>23.9</v>
      </c>
      <c r="G2527" s="3">
        <f>VLOOKUP(A2527,ERCOT_345kv_West_ATC!G:H,2)</f>
        <v>2.4119999999999999</v>
      </c>
      <c r="I2527" s="5">
        <f t="shared" si="244"/>
        <v>6</v>
      </c>
      <c r="J2527" s="4">
        <f t="shared" si="245"/>
        <v>144</v>
      </c>
      <c r="K2527" s="4">
        <f t="shared" si="248"/>
        <v>3600</v>
      </c>
      <c r="L2527" s="6">
        <f t="shared" si="249"/>
        <v>1293716.3511599998</v>
      </c>
      <c r="N2527" s="22">
        <f t="shared" si="246"/>
        <v>2.4851542684228516</v>
      </c>
      <c r="O2527" s="14">
        <f t="shared" si="247"/>
        <v>691539.17381506483</v>
      </c>
      <c r="Q2527" s="22"/>
      <c r="V2527" s="16"/>
      <c r="W2527" s="16"/>
      <c r="X2527" s="16"/>
      <c r="Z2527" s="15"/>
      <c r="AA2527" s="16"/>
      <c r="AB2527" s="3"/>
      <c r="AC2527" s="69"/>
      <c r="AD2527" s="3"/>
      <c r="AF2527" s="29"/>
      <c r="AG2527" s="30"/>
      <c r="AH2527" s="29"/>
      <c r="AI2527" s="29"/>
      <c r="AJ2527" s="31"/>
      <c r="AK2527" s="29"/>
      <c r="AL2527" s="30"/>
    </row>
    <row r="2528" spans="1:38">
      <c r="A2528" s="32">
        <v>42341</v>
      </c>
      <c r="B2528" s="9">
        <v>25</v>
      </c>
      <c r="C2528" s="33">
        <v>361.48809080000001</v>
      </c>
      <c r="D2528" s="34">
        <f t="shared" si="243"/>
        <v>520577.88427799632</v>
      </c>
      <c r="E2528" s="34">
        <v>72722780642.547104</v>
      </c>
      <c r="F2528" s="3">
        <f>VLOOKUP(A2528,ERCOT_345kv_West_ATC!A:B,2)</f>
        <v>23.6</v>
      </c>
      <c r="G2528" s="3">
        <f>VLOOKUP(A2528,ERCOT_345kv_West_ATC!G:H,2)</f>
        <v>2.407</v>
      </c>
      <c r="I2528" s="5">
        <f t="shared" si="244"/>
        <v>6</v>
      </c>
      <c r="J2528" s="4">
        <f t="shared" si="245"/>
        <v>144</v>
      </c>
      <c r="K2528" s="4">
        <f t="shared" si="248"/>
        <v>3600</v>
      </c>
      <c r="L2528" s="6">
        <f t="shared" si="249"/>
        <v>1301357.1268800001</v>
      </c>
      <c r="N2528" s="22">
        <f t="shared" si="246"/>
        <v>2.4998317565581716</v>
      </c>
      <c r="O2528" s="14">
        <f t="shared" si="247"/>
        <v>691539.17381506483</v>
      </c>
      <c r="Q2528" s="22"/>
      <c r="V2528" s="16"/>
      <c r="W2528" s="16"/>
      <c r="X2528" s="16"/>
      <c r="Z2528" s="15"/>
      <c r="AA2528" s="16"/>
      <c r="AB2528" s="3"/>
      <c r="AC2528" s="69"/>
      <c r="AD2528" s="3"/>
      <c r="AF2528" s="29"/>
      <c r="AG2528" s="30"/>
      <c r="AH2528" s="29"/>
      <c r="AI2528" s="29"/>
      <c r="AJ2528" s="31"/>
      <c r="AK2528" s="29"/>
      <c r="AL2528" s="30"/>
    </row>
    <row r="2529" spans="1:38">
      <c r="A2529" s="32">
        <v>42342</v>
      </c>
      <c r="B2529" s="9">
        <v>25</v>
      </c>
      <c r="C2529" s="33">
        <v>363.66942999999998</v>
      </c>
      <c r="D2529" s="34">
        <f t="shared" si="243"/>
        <v>520577.88427799632</v>
      </c>
      <c r="E2529" s="34">
        <v>72722780642.547104</v>
      </c>
      <c r="F2529" s="3">
        <f>VLOOKUP(A2529,ERCOT_345kv_West_ATC!A:B,2)</f>
        <v>23.5</v>
      </c>
      <c r="G2529" s="3">
        <f>VLOOKUP(A2529,ERCOT_345kv_West_ATC!G:H,2)</f>
        <v>2.4129999999999998</v>
      </c>
      <c r="I2529" s="5">
        <f t="shared" si="244"/>
        <v>6</v>
      </c>
      <c r="J2529" s="4">
        <f t="shared" si="245"/>
        <v>144</v>
      </c>
      <c r="K2529" s="4">
        <f t="shared" si="248"/>
        <v>3600</v>
      </c>
      <c r="L2529" s="6">
        <f t="shared" si="249"/>
        <v>1309209.9479999999</v>
      </c>
      <c r="N2529" s="22">
        <f t="shared" si="246"/>
        <v>2.5149165716399553</v>
      </c>
      <c r="O2529" s="14">
        <f t="shared" si="247"/>
        <v>691539.17381506483</v>
      </c>
      <c r="Q2529" s="22"/>
      <c r="V2529" s="16"/>
      <c r="W2529" s="16"/>
      <c r="X2529" s="16"/>
      <c r="Z2529" s="15"/>
      <c r="AA2529" s="16"/>
      <c r="AB2529" s="3"/>
      <c r="AC2529" s="69"/>
      <c r="AD2529" s="3"/>
      <c r="AF2529" s="29"/>
      <c r="AG2529" s="30"/>
      <c r="AH2529" s="29"/>
      <c r="AI2529" s="29"/>
      <c r="AJ2529" s="31"/>
      <c r="AK2529" s="29"/>
      <c r="AL2529" s="30"/>
    </row>
    <row r="2530" spans="1:38">
      <c r="A2530" s="32">
        <v>42343</v>
      </c>
      <c r="B2530" s="9">
        <v>25</v>
      </c>
      <c r="C2530" s="33">
        <v>387.8975264</v>
      </c>
      <c r="D2530" s="34">
        <f t="shared" si="243"/>
        <v>520577.88427799632</v>
      </c>
      <c r="E2530" s="34">
        <v>72722780642.547104</v>
      </c>
      <c r="F2530" s="3">
        <f>VLOOKUP(A2530,ERCOT_345kv_West_ATC!A:B,2)</f>
        <v>23.5</v>
      </c>
      <c r="G2530" s="3">
        <f>VLOOKUP(A2530,ERCOT_345kv_West_ATC!G:H,2)</f>
        <v>2.4129999999999998</v>
      </c>
      <c r="I2530" s="5">
        <f t="shared" si="244"/>
        <v>6</v>
      </c>
      <c r="J2530" s="4">
        <f t="shared" si="245"/>
        <v>144</v>
      </c>
      <c r="K2530" s="4">
        <f t="shared" si="248"/>
        <v>3600</v>
      </c>
      <c r="L2530" s="6">
        <f t="shared" si="249"/>
        <v>1396431.09504</v>
      </c>
      <c r="N2530" s="22">
        <f t="shared" si="246"/>
        <v>2.6824633493156331</v>
      </c>
      <c r="O2530" s="14">
        <f t="shared" si="247"/>
        <v>691539.17381506483</v>
      </c>
      <c r="Q2530" s="22"/>
      <c r="V2530" s="16"/>
      <c r="W2530" s="16"/>
      <c r="X2530" s="16"/>
      <c r="Z2530" s="15"/>
      <c r="AA2530" s="16"/>
      <c r="AB2530" s="3"/>
      <c r="AC2530" s="69"/>
      <c r="AD2530" s="3"/>
      <c r="AF2530" s="29"/>
      <c r="AG2530" s="30"/>
      <c r="AH2530" s="29"/>
      <c r="AI2530" s="29"/>
      <c r="AJ2530" s="31"/>
      <c r="AK2530" s="29"/>
      <c r="AL2530" s="30"/>
    </row>
    <row r="2531" spans="1:38">
      <c r="A2531" s="32">
        <v>42344</v>
      </c>
      <c r="B2531" s="9">
        <v>25</v>
      </c>
      <c r="C2531" s="33">
        <v>387.67377729999998</v>
      </c>
      <c r="D2531" s="34">
        <f t="shared" ref="D2531:D2594" si="250">((2^256)/(2^208*65535)/600)*E2531/(10^12)</f>
        <v>566245.53855823935</v>
      </c>
      <c r="E2531" s="34">
        <v>79102380900.225906</v>
      </c>
      <c r="F2531" s="3">
        <f>VLOOKUP(A2531,ERCOT_345kv_West_ATC!A:B,2)</f>
        <v>23.5</v>
      </c>
      <c r="G2531" s="3">
        <f>VLOOKUP(A2531,ERCOT_345kv_West_ATC!G:H,2)</f>
        <v>2.4129999999999998</v>
      </c>
      <c r="I2531" s="5">
        <f t="shared" si="244"/>
        <v>6</v>
      </c>
      <c r="J2531" s="4">
        <f t="shared" si="245"/>
        <v>144</v>
      </c>
      <c r="K2531" s="4">
        <f t="shared" si="248"/>
        <v>3600</v>
      </c>
      <c r="L2531" s="6">
        <f t="shared" si="249"/>
        <v>1395625.59828</v>
      </c>
      <c r="N2531" s="22">
        <f t="shared" si="246"/>
        <v>2.4647003874564875</v>
      </c>
      <c r="O2531" s="14">
        <f t="shared" si="247"/>
        <v>635766.59856185934</v>
      </c>
      <c r="Q2531" s="22"/>
      <c r="V2531" s="16"/>
      <c r="W2531" s="16"/>
      <c r="X2531" s="16"/>
      <c r="Z2531" s="15"/>
      <c r="AA2531" s="16"/>
      <c r="AB2531" s="3"/>
      <c r="AC2531" s="69"/>
      <c r="AD2531" s="3"/>
      <c r="AF2531" s="29"/>
      <c r="AG2531" s="30"/>
      <c r="AH2531" s="29"/>
      <c r="AI2531" s="29"/>
      <c r="AJ2531" s="31"/>
      <c r="AK2531" s="29"/>
      <c r="AL2531" s="30"/>
    </row>
    <row r="2532" spans="1:38">
      <c r="A2532" s="32">
        <v>42345</v>
      </c>
      <c r="B2532" s="9">
        <v>25</v>
      </c>
      <c r="C2532" s="33">
        <v>394.81581790000001</v>
      </c>
      <c r="D2532" s="34">
        <f t="shared" si="250"/>
        <v>566245.53855823935</v>
      </c>
      <c r="E2532" s="34">
        <v>79102380900.225906</v>
      </c>
      <c r="F2532" s="3">
        <f>VLOOKUP(A2532,ERCOT_345kv_West_ATC!A:B,2)</f>
        <v>23.35</v>
      </c>
      <c r="G2532" s="3">
        <f>VLOOKUP(A2532,ERCOT_345kv_West_ATC!G:H,2)</f>
        <v>2.3439999999999999</v>
      </c>
      <c r="I2532" s="5">
        <f t="shared" ref="I2532:I2595" si="251">60/10</f>
        <v>6</v>
      </c>
      <c r="J2532" s="4">
        <f t="shared" ref="J2532:J2595" si="252">I2532*24</f>
        <v>144</v>
      </c>
      <c r="K2532" s="4">
        <f t="shared" si="248"/>
        <v>3600</v>
      </c>
      <c r="L2532" s="6">
        <f t="shared" si="249"/>
        <v>1421336.94444</v>
      </c>
      <c r="N2532" s="22">
        <f t="shared" ref="N2532:N2595" si="253">L2532/D2532</f>
        <v>2.5101070960470144</v>
      </c>
      <c r="O2532" s="14">
        <f t="shared" ref="O2532:O2595" si="254">(K2532*100000000)/D2532</f>
        <v>635766.59856185934</v>
      </c>
      <c r="Q2532" s="22"/>
      <c r="V2532" s="16"/>
      <c r="W2532" s="16"/>
      <c r="X2532" s="16"/>
      <c r="Z2532" s="15"/>
      <c r="AA2532" s="16"/>
      <c r="AB2532" s="3"/>
      <c r="AC2532" s="69"/>
      <c r="AD2532" s="3"/>
      <c r="AF2532" s="29"/>
      <c r="AG2532" s="30"/>
      <c r="AH2532" s="29"/>
      <c r="AI2532" s="29"/>
      <c r="AJ2532" s="31"/>
      <c r="AK2532" s="29"/>
      <c r="AL2532" s="30"/>
    </row>
    <row r="2533" spans="1:38">
      <c r="A2533" s="32">
        <v>42346</v>
      </c>
      <c r="B2533" s="9">
        <v>25</v>
      </c>
      <c r="C2533" s="33">
        <v>416.94368780000002</v>
      </c>
      <c r="D2533" s="34">
        <f t="shared" si="250"/>
        <v>566245.53855823935</v>
      </c>
      <c r="E2533" s="34">
        <v>79102380900.225906</v>
      </c>
      <c r="F2533" s="3">
        <f>VLOOKUP(A2533,ERCOT_345kv_West_ATC!A:B,2)</f>
        <v>22.95</v>
      </c>
      <c r="G2533" s="3">
        <f>VLOOKUP(A2533,ERCOT_345kv_West_ATC!G:H,2)</f>
        <v>2.355</v>
      </c>
      <c r="I2533" s="5">
        <f t="shared" si="251"/>
        <v>6</v>
      </c>
      <c r="J2533" s="4">
        <f t="shared" si="252"/>
        <v>144</v>
      </c>
      <c r="K2533" s="4">
        <f t="shared" si="248"/>
        <v>3600</v>
      </c>
      <c r="L2533" s="6">
        <f t="shared" si="249"/>
        <v>1500997.27608</v>
      </c>
      <c r="N2533" s="22">
        <f t="shared" si="253"/>
        <v>2.650788701844438</v>
      </c>
      <c r="O2533" s="14">
        <f t="shared" si="254"/>
        <v>635766.59856185934</v>
      </c>
      <c r="Q2533" s="22"/>
      <c r="V2533" s="16"/>
      <c r="W2533" s="16"/>
      <c r="X2533" s="16"/>
      <c r="Z2533" s="15"/>
      <c r="AA2533" s="16"/>
      <c r="AB2533" s="3"/>
      <c r="AC2533" s="69"/>
      <c r="AD2533" s="3"/>
      <c r="AF2533" s="29"/>
      <c r="AG2533" s="30"/>
      <c r="AH2533" s="29"/>
      <c r="AI2533" s="29"/>
      <c r="AJ2533" s="31"/>
      <c r="AK2533" s="29"/>
      <c r="AL2533" s="30"/>
    </row>
    <row r="2534" spans="1:38">
      <c r="A2534" s="32">
        <v>42347</v>
      </c>
      <c r="B2534" s="9">
        <v>25</v>
      </c>
      <c r="C2534" s="33">
        <v>417.56963029999997</v>
      </c>
      <c r="D2534" s="34">
        <f t="shared" si="250"/>
        <v>566245.53855823935</v>
      </c>
      <c r="E2534" s="34">
        <v>79102380900.225906</v>
      </c>
      <c r="F2534" s="3">
        <f>VLOOKUP(A2534,ERCOT_345kv_West_ATC!A:B,2)</f>
        <v>22.9</v>
      </c>
      <c r="G2534" s="3">
        <f>VLOOKUP(A2534,ERCOT_345kv_West_ATC!G:H,2)</f>
        <v>2.3439999999999999</v>
      </c>
      <c r="I2534" s="5">
        <f t="shared" si="251"/>
        <v>6</v>
      </c>
      <c r="J2534" s="4">
        <f t="shared" si="252"/>
        <v>144</v>
      </c>
      <c r="K2534" s="4">
        <f t="shared" si="248"/>
        <v>3600</v>
      </c>
      <c r="L2534" s="6">
        <f t="shared" si="249"/>
        <v>1503250.6690799999</v>
      </c>
      <c r="N2534" s="22">
        <f t="shared" si="253"/>
        <v>2.654768235185641</v>
      </c>
      <c r="O2534" s="14">
        <f t="shared" si="254"/>
        <v>635766.59856185934</v>
      </c>
      <c r="Q2534" s="22"/>
      <c r="V2534" s="16"/>
      <c r="W2534" s="16"/>
      <c r="X2534" s="16"/>
      <c r="Z2534" s="15"/>
      <c r="AA2534" s="16"/>
      <c r="AB2534" s="3"/>
      <c r="AC2534" s="69"/>
      <c r="AD2534" s="3"/>
      <c r="AF2534" s="29"/>
      <c r="AG2534" s="30"/>
      <c r="AH2534" s="29"/>
      <c r="AI2534" s="29"/>
      <c r="AJ2534" s="31"/>
      <c r="AK2534" s="29"/>
      <c r="AL2534" s="30"/>
    </row>
    <row r="2535" spans="1:38">
      <c r="A2535" s="32">
        <v>42348</v>
      </c>
      <c r="B2535" s="9">
        <v>25</v>
      </c>
      <c r="C2535" s="33">
        <v>415.39939620000001</v>
      </c>
      <c r="D2535" s="34">
        <f t="shared" si="250"/>
        <v>566245.53855823935</v>
      </c>
      <c r="E2535" s="34">
        <v>79102380900.225906</v>
      </c>
      <c r="F2535" s="3">
        <f>VLOOKUP(A2535,ERCOT_345kv_West_ATC!A:B,2)</f>
        <v>22.9</v>
      </c>
      <c r="G2535" s="3">
        <f>VLOOKUP(A2535,ERCOT_345kv_West_ATC!G:H,2)</f>
        <v>2.3149999999999999</v>
      </c>
      <c r="I2535" s="5">
        <f t="shared" si="251"/>
        <v>6</v>
      </c>
      <c r="J2535" s="4">
        <f t="shared" si="252"/>
        <v>144</v>
      </c>
      <c r="K2535" s="4">
        <f t="shared" si="248"/>
        <v>3600</v>
      </c>
      <c r="L2535" s="6">
        <f t="shared" si="249"/>
        <v>1495437.82632</v>
      </c>
      <c r="N2535" s="22">
        <f t="shared" si="253"/>
        <v>2.6409706116672416</v>
      </c>
      <c r="O2535" s="14">
        <f t="shared" si="254"/>
        <v>635766.59856185934</v>
      </c>
      <c r="Q2535" s="22"/>
      <c r="V2535" s="16"/>
      <c r="W2535" s="16"/>
      <c r="X2535" s="16"/>
      <c r="Z2535" s="15"/>
      <c r="AA2535" s="16"/>
      <c r="AB2535" s="3"/>
      <c r="AC2535" s="69"/>
      <c r="AD2535" s="3"/>
      <c r="AF2535" s="29"/>
      <c r="AG2535" s="30"/>
      <c r="AH2535" s="29"/>
      <c r="AI2535" s="29"/>
      <c r="AJ2535" s="31"/>
      <c r="AK2535" s="29"/>
      <c r="AL2535" s="30"/>
    </row>
    <row r="2536" spans="1:38">
      <c r="A2536" s="32">
        <v>42349</v>
      </c>
      <c r="B2536" s="9">
        <v>25</v>
      </c>
      <c r="C2536" s="33">
        <v>453.13058539999997</v>
      </c>
      <c r="D2536" s="34">
        <f t="shared" si="250"/>
        <v>566245.53855823935</v>
      </c>
      <c r="E2536" s="34">
        <v>79102380900.225906</v>
      </c>
      <c r="F2536" s="3">
        <f>VLOOKUP(A2536,ERCOT_345kv_West_ATC!A:B,2)</f>
        <v>22.75</v>
      </c>
      <c r="G2536" s="3">
        <f>VLOOKUP(A2536,ERCOT_345kv_West_ATC!G:H,2)</f>
        <v>2.2970000000000002</v>
      </c>
      <c r="I2536" s="5">
        <f t="shared" si="251"/>
        <v>6</v>
      </c>
      <c r="J2536" s="4">
        <f t="shared" si="252"/>
        <v>144</v>
      </c>
      <c r="K2536" s="4">
        <f t="shared" si="248"/>
        <v>3600</v>
      </c>
      <c r="L2536" s="6">
        <f t="shared" si="249"/>
        <v>1631270.1074399999</v>
      </c>
      <c r="N2536" s="22">
        <f t="shared" si="253"/>
        <v>2.8808529098410212</v>
      </c>
      <c r="O2536" s="14">
        <f t="shared" si="254"/>
        <v>635766.59856185934</v>
      </c>
      <c r="Q2536" s="22"/>
      <c r="V2536" s="16"/>
      <c r="W2536" s="16"/>
      <c r="X2536" s="16"/>
      <c r="Z2536" s="15"/>
      <c r="AA2536" s="16"/>
      <c r="AB2536" s="3"/>
      <c r="AC2536" s="69"/>
      <c r="AD2536" s="3"/>
      <c r="AF2536" s="29"/>
      <c r="AG2536" s="30"/>
      <c r="AH2536" s="29"/>
      <c r="AI2536" s="29"/>
      <c r="AJ2536" s="31"/>
      <c r="AK2536" s="29"/>
      <c r="AL2536" s="30"/>
    </row>
    <row r="2537" spans="1:38">
      <c r="A2537" s="32">
        <v>42350</v>
      </c>
      <c r="B2537" s="9">
        <v>25</v>
      </c>
      <c r="C2537" s="33">
        <v>436.75298650000002</v>
      </c>
      <c r="D2537" s="34">
        <f t="shared" si="250"/>
        <v>566245.53855823935</v>
      </c>
      <c r="E2537" s="34">
        <v>79102380900.225906</v>
      </c>
      <c r="F2537" s="3">
        <f>VLOOKUP(A2537,ERCOT_345kv_West_ATC!A:B,2)</f>
        <v>22.75</v>
      </c>
      <c r="G2537" s="3">
        <f>VLOOKUP(A2537,ERCOT_345kv_West_ATC!G:H,2)</f>
        <v>2.2970000000000002</v>
      </c>
      <c r="I2537" s="5">
        <f t="shared" si="251"/>
        <v>6</v>
      </c>
      <c r="J2537" s="4">
        <f t="shared" si="252"/>
        <v>144</v>
      </c>
      <c r="K2537" s="4">
        <f t="shared" si="248"/>
        <v>3600</v>
      </c>
      <c r="L2537" s="6">
        <f t="shared" si="249"/>
        <v>1572310.7514000002</v>
      </c>
      <c r="N2537" s="22">
        <f t="shared" si="253"/>
        <v>2.7767296063883871</v>
      </c>
      <c r="O2537" s="14">
        <f t="shared" si="254"/>
        <v>635766.59856185934</v>
      </c>
      <c r="Q2537" s="22"/>
      <c r="V2537" s="16"/>
      <c r="W2537" s="16"/>
      <c r="X2537" s="16"/>
      <c r="Z2537" s="15"/>
      <c r="AA2537" s="16"/>
      <c r="AB2537" s="3"/>
      <c r="AC2537" s="69"/>
      <c r="AD2537" s="3"/>
      <c r="AF2537" s="29"/>
      <c r="AG2537" s="30"/>
      <c r="AH2537" s="29"/>
      <c r="AI2537" s="29"/>
      <c r="AJ2537" s="31"/>
      <c r="AK2537" s="29"/>
      <c r="AL2537" s="30"/>
    </row>
    <row r="2538" spans="1:38">
      <c r="A2538" s="32">
        <v>42351</v>
      </c>
      <c r="B2538" s="9">
        <v>25</v>
      </c>
      <c r="C2538" s="33">
        <v>433.35451549999999</v>
      </c>
      <c r="D2538" s="34">
        <f t="shared" si="250"/>
        <v>566245.53855823935</v>
      </c>
      <c r="E2538" s="34">
        <v>79102380900.225906</v>
      </c>
      <c r="F2538" s="3">
        <f>VLOOKUP(A2538,ERCOT_345kv_West_ATC!A:B,2)</f>
        <v>22.75</v>
      </c>
      <c r="G2538" s="3">
        <f>VLOOKUP(A2538,ERCOT_345kv_West_ATC!G:H,2)</f>
        <v>2.2970000000000002</v>
      </c>
      <c r="I2538" s="5">
        <f t="shared" si="251"/>
        <v>6</v>
      </c>
      <c r="J2538" s="4">
        <f t="shared" si="252"/>
        <v>144</v>
      </c>
      <c r="K2538" s="4">
        <f t="shared" si="248"/>
        <v>3600</v>
      </c>
      <c r="L2538" s="6">
        <f t="shared" si="249"/>
        <v>1560076.2557999999</v>
      </c>
      <c r="N2538" s="22">
        <f t="shared" si="253"/>
        <v>2.7551232629085756</v>
      </c>
      <c r="O2538" s="14">
        <f t="shared" si="254"/>
        <v>635766.59856185934</v>
      </c>
      <c r="Q2538" s="22"/>
      <c r="V2538" s="16"/>
      <c r="W2538" s="16"/>
      <c r="X2538" s="16"/>
      <c r="Z2538" s="15"/>
      <c r="AA2538" s="16"/>
      <c r="AB2538" s="3"/>
      <c r="AC2538" s="69"/>
      <c r="AD2538" s="3"/>
      <c r="AF2538" s="29"/>
      <c r="AG2538" s="30"/>
      <c r="AH2538" s="29"/>
      <c r="AI2538" s="29"/>
      <c r="AJ2538" s="31"/>
      <c r="AK2538" s="29"/>
      <c r="AL2538" s="30"/>
    </row>
    <row r="2539" spans="1:38">
      <c r="A2539" s="32">
        <v>42352</v>
      </c>
      <c r="B2539" s="9">
        <v>25</v>
      </c>
      <c r="C2539" s="33">
        <v>443.85907029999998</v>
      </c>
      <c r="D2539" s="34">
        <f t="shared" si="250"/>
        <v>566245.53855823935</v>
      </c>
      <c r="E2539" s="34">
        <v>79102380900.225906</v>
      </c>
      <c r="F2539" s="3">
        <f>VLOOKUP(A2539,ERCOT_345kv_West_ATC!A:B,2)</f>
        <v>22.45</v>
      </c>
      <c r="G2539" s="3">
        <f>VLOOKUP(A2539,ERCOT_345kv_West_ATC!G:H,2)</f>
        <v>2.2280000000000002</v>
      </c>
      <c r="I2539" s="5">
        <f t="shared" si="251"/>
        <v>6</v>
      </c>
      <c r="J2539" s="4">
        <f t="shared" si="252"/>
        <v>144</v>
      </c>
      <c r="K2539" s="4">
        <f t="shared" si="248"/>
        <v>3600</v>
      </c>
      <c r="L2539" s="6">
        <f t="shared" si="249"/>
        <v>1597892.6530799998</v>
      </c>
      <c r="N2539" s="22">
        <f t="shared" si="253"/>
        <v>2.8219077136546016</v>
      </c>
      <c r="O2539" s="14">
        <f t="shared" si="254"/>
        <v>635766.59856185934</v>
      </c>
      <c r="Q2539" s="22"/>
      <c r="V2539" s="16"/>
      <c r="W2539" s="16"/>
      <c r="X2539" s="16"/>
      <c r="Z2539" s="15"/>
      <c r="AA2539" s="16"/>
      <c r="AB2539" s="3"/>
      <c r="AC2539" s="69"/>
      <c r="AD2539" s="3"/>
      <c r="AF2539" s="29"/>
      <c r="AG2539" s="30"/>
      <c r="AH2539" s="29"/>
      <c r="AI2539" s="29"/>
      <c r="AJ2539" s="31"/>
      <c r="AK2539" s="29"/>
      <c r="AL2539" s="30"/>
    </row>
    <row r="2540" spans="1:38">
      <c r="A2540" s="32">
        <v>42353</v>
      </c>
      <c r="B2540" s="9">
        <v>25</v>
      </c>
      <c r="C2540" s="33">
        <v>463.982259</v>
      </c>
      <c r="D2540" s="34">
        <f t="shared" si="250"/>
        <v>566245.53855823935</v>
      </c>
      <c r="E2540" s="34">
        <v>79102380900.225906</v>
      </c>
      <c r="F2540" s="3">
        <f>VLOOKUP(A2540,ERCOT_345kv_West_ATC!A:B,2)</f>
        <v>21.7</v>
      </c>
      <c r="G2540" s="3">
        <f>VLOOKUP(A2540,ERCOT_345kv_West_ATC!G:H,2)</f>
        <v>2.1629999999999998</v>
      </c>
      <c r="I2540" s="5">
        <f t="shared" si="251"/>
        <v>6</v>
      </c>
      <c r="J2540" s="4">
        <f t="shared" si="252"/>
        <v>144</v>
      </c>
      <c r="K2540" s="4">
        <f t="shared" si="248"/>
        <v>3600</v>
      </c>
      <c r="L2540" s="6">
        <f t="shared" si="249"/>
        <v>1670336.1324</v>
      </c>
      <c r="N2540" s="22">
        <f t="shared" si="253"/>
        <v>2.9498442259747764</v>
      </c>
      <c r="O2540" s="14">
        <f t="shared" si="254"/>
        <v>635766.59856185934</v>
      </c>
      <c r="Q2540" s="22"/>
      <c r="V2540" s="16"/>
      <c r="W2540" s="16"/>
      <c r="X2540" s="16"/>
      <c r="Z2540" s="15"/>
      <c r="AA2540" s="16"/>
      <c r="AB2540" s="3"/>
      <c r="AC2540" s="69"/>
      <c r="AD2540" s="3"/>
      <c r="AF2540" s="29"/>
      <c r="AG2540" s="30"/>
      <c r="AH2540" s="29"/>
      <c r="AI2540" s="29"/>
      <c r="AJ2540" s="31"/>
      <c r="AK2540" s="29"/>
      <c r="AL2540" s="30"/>
    </row>
    <row r="2541" spans="1:38">
      <c r="A2541" s="32">
        <v>42354</v>
      </c>
      <c r="B2541" s="9">
        <v>25</v>
      </c>
      <c r="C2541" s="33">
        <v>454.06528880000002</v>
      </c>
      <c r="D2541" s="34">
        <f t="shared" si="250"/>
        <v>566245.53855823935</v>
      </c>
      <c r="E2541" s="34">
        <v>79102380900.225906</v>
      </c>
      <c r="F2541" s="3">
        <f>VLOOKUP(A2541,ERCOT_345kv_West_ATC!A:B,2)</f>
        <v>21.45</v>
      </c>
      <c r="G2541" s="3">
        <f>VLOOKUP(A2541,ERCOT_345kv_West_ATC!G:H,2)</f>
        <v>2.2250000000000001</v>
      </c>
      <c r="I2541" s="5">
        <f t="shared" si="251"/>
        <v>6</v>
      </c>
      <c r="J2541" s="4">
        <f t="shared" si="252"/>
        <v>144</v>
      </c>
      <c r="K2541" s="4">
        <f t="shared" si="248"/>
        <v>3600</v>
      </c>
      <c r="L2541" s="6">
        <f t="shared" si="249"/>
        <v>1634635.0396800002</v>
      </c>
      <c r="N2541" s="22">
        <f t="shared" si="253"/>
        <v>2.8867954418538435</v>
      </c>
      <c r="O2541" s="14">
        <f t="shared" si="254"/>
        <v>635766.59856185934</v>
      </c>
      <c r="Q2541" s="22"/>
      <c r="V2541" s="16"/>
      <c r="W2541" s="16"/>
      <c r="X2541" s="16"/>
      <c r="Z2541" s="15"/>
      <c r="AA2541" s="16"/>
      <c r="AB2541" s="3"/>
      <c r="AC2541" s="69"/>
      <c r="AD2541" s="3"/>
      <c r="AF2541" s="29"/>
      <c r="AG2541" s="30"/>
      <c r="AH2541" s="29"/>
      <c r="AI2541" s="29"/>
      <c r="AJ2541" s="31"/>
      <c r="AK2541" s="29"/>
      <c r="AL2541" s="30"/>
    </row>
    <row r="2542" spans="1:38">
      <c r="A2542" s="32">
        <v>42355</v>
      </c>
      <c r="B2542" s="9">
        <v>25</v>
      </c>
      <c r="C2542" s="33">
        <v>455.83381700000001</v>
      </c>
      <c r="D2542" s="34">
        <f t="shared" si="250"/>
        <v>566245.53855823935</v>
      </c>
      <c r="E2542" s="34">
        <v>79102380900.225906</v>
      </c>
      <c r="F2542" s="3">
        <f>VLOOKUP(A2542,ERCOT_345kv_West_ATC!A:B,2)</f>
        <v>21.45</v>
      </c>
      <c r="G2542" s="3">
        <f>VLOOKUP(A2542,ERCOT_345kv_West_ATC!G:H,2)</f>
        <v>2.2090000000000001</v>
      </c>
      <c r="I2542" s="5">
        <f t="shared" si="251"/>
        <v>6</v>
      </c>
      <c r="J2542" s="4">
        <f t="shared" si="252"/>
        <v>144</v>
      </c>
      <c r="K2542" s="4">
        <f t="shared" si="248"/>
        <v>3600</v>
      </c>
      <c r="L2542" s="6">
        <f t="shared" si="249"/>
        <v>1641001.7412</v>
      </c>
      <c r="N2542" s="22">
        <f t="shared" si="253"/>
        <v>2.8980391534355907</v>
      </c>
      <c r="O2542" s="14">
        <f t="shared" si="254"/>
        <v>635766.59856185934</v>
      </c>
      <c r="Q2542" s="22"/>
      <c r="V2542" s="16"/>
      <c r="W2542" s="16"/>
      <c r="X2542" s="16"/>
      <c r="Z2542" s="15"/>
      <c r="AA2542" s="16"/>
      <c r="AB2542" s="3"/>
      <c r="AC2542" s="69"/>
      <c r="AD2542" s="3"/>
      <c r="AF2542" s="29"/>
      <c r="AG2542" s="30"/>
      <c r="AH2542" s="29"/>
      <c r="AI2542" s="29"/>
      <c r="AJ2542" s="31"/>
      <c r="AK2542" s="29"/>
      <c r="AL2542" s="30"/>
    </row>
    <row r="2543" spans="1:38">
      <c r="A2543" s="32">
        <v>42356</v>
      </c>
      <c r="B2543" s="9">
        <v>25</v>
      </c>
      <c r="C2543" s="33">
        <v>463.1291076</v>
      </c>
      <c r="D2543" s="34">
        <f t="shared" si="250"/>
        <v>668941.84878403402</v>
      </c>
      <c r="E2543" s="34">
        <v>93448670796.323807</v>
      </c>
      <c r="F2543" s="3">
        <f>VLOOKUP(A2543,ERCOT_345kv_West_ATC!A:B,2)</f>
        <v>21.65</v>
      </c>
      <c r="G2543" s="3">
        <f>VLOOKUP(A2543,ERCOT_345kv_West_ATC!G:H,2)</f>
        <v>2.206</v>
      </c>
      <c r="I2543" s="5">
        <f t="shared" si="251"/>
        <v>6</v>
      </c>
      <c r="J2543" s="4">
        <f t="shared" si="252"/>
        <v>144</v>
      </c>
      <c r="K2543" s="4">
        <f t="shared" si="248"/>
        <v>3600</v>
      </c>
      <c r="L2543" s="6">
        <f t="shared" si="249"/>
        <v>1667264.78736</v>
      </c>
      <c r="N2543" s="22">
        <f t="shared" si="253"/>
        <v>2.492391215156688</v>
      </c>
      <c r="O2543" s="14">
        <f t="shared" si="254"/>
        <v>538163.37048487598</v>
      </c>
      <c r="Q2543" s="22"/>
      <c r="V2543" s="16"/>
      <c r="W2543" s="16"/>
      <c r="X2543" s="16"/>
      <c r="Z2543" s="15"/>
      <c r="AA2543" s="16"/>
      <c r="AB2543" s="3"/>
      <c r="AC2543" s="69"/>
      <c r="AD2543" s="3"/>
      <c r="AF2543" s="29"/>
      <c r="AG2543" s="30"/>
      <c r="AH2543" s="29"/>
      <c r="AI2543" s="29"/>
      <c r="AJ2543" s="31"/>
      <c r="AK2543" s="29"/>
      <c r="AL2543" s="30"/>
    </row>
    <row r="2544" spans="1:38">
      <c r="A2544" s="32">
        <v>42357</v>
      </c>
      <c r="B2544" s="9">
        <v>25</v>
      </c>
      <c r="C2544" s="33">
        <v>461.44159719999999</v>
      </c>
      <c r="D2544" s="34">
        <f t="shared" si="250"/>
        <v>668941.84878403402</v>
      </c>
      <c r="E2544" s="34">
        <v>93448670796.323807</v>
      </c>
      <c r="F2544" s="3">
        <f>VLOOKUP(A2544,ERCOT_345kv_West_ATC!A:B,2)</f>
        <v>21.65</v>
      </c>
      <c r="G2544" s="3">
        <f>VLOOKUP(A2544,ERCOT_345kv_West_ATC!G:H,2)</f>
        <v>2.206</v>
      </c>
      <c r="I2544" s="5">
        <f t="shared" si="251"/>
        <v>6</v>
      </c>
      <c r="J2544" s="4">
        <f t="shared" si="252"/>
        <v>144</v>
      </c>
      <c r="K2544" s="4">
        <f t="shared" si="248"/>
        <v>3600</v>
      </c>
      <c r="L2544" s="6">
        <f t="shared" si="249"/>
        <v>1661189.7499199999</v>
      </c>
      <c r="N2544" s="22">
        <f t="shared" si="253"/>
        <v>2.4833096523107652</v>
      </c>
      <c r="O2544" s="14">
        <f t="shared" si="254"/>
        <v>538163.37048487598</v>
      </c>
      <c r="Q2544" s="22"/>
      <c r="V2544" s="16"/>
      <c r="W2544" s="16"/>
      <c r="X2544" s="16"/>
      <c r="Z2544" s="15"/>
      <c r="AA2544" s="16"/>
      <c r="AB2544" s="3"/>
      <c r="AC2544" s="69"/>
      <c r="AD2544" s="3"/>
      <c r="AF2544" s="29"/>
      <c r="AG2544" s="30"/>
      <c r="AH2544" s="29"/>
      <c r="AI2544" s="29"/>
      <c r="AJ2544" s="31"/>
      <c r="AK2544" s="29"/>
      <c r="AL2544" s="30"/>
    </row>
    <row r="2545" spans="1:38">
      <c r="A2545" s="32">
        <v>42358</v>
      </c>
      <c r="B2545" s="9">
        <v>25</v>
      </c>
      <c r="C2545" s="33">
        <v>442.29881920000003</v>
      </c>
      <c r="D2545" s="34">
        <f t="shared" si="250"/>
        <v>668941.84878403402</v>
      </c>
      <c r="E2545" s="34">
        <v>93448670796.323807</v>
      </c>
      <c r="F2545" s="3">
        <f>VLOOKUP(A2545,ERCOT_345kv_West_ATC!A:B,2)</f>
        <v>21.65</v>
      </c>
      <c r="G2545" s="3">
        <f>VLOOKUP(A2545,ERCOT_345kv_West_ATC!G:H,2)</f>
        <v>2.206</v>
      </c>
      <c r="I2545" s="5">
        <f t="shared" si="251"/>
        <v>6</v>
      </c>
      <c r="J2545" s="4">
        <f t="shared" si="252"/>
        <v>144</v>
      </c>
      <c r="K2545" s="4">
        <f t="shared" si="248"/>
        <v>3600</v>
      </c>
      <c r="L2545" s="6">
        <f t="shared" si="249"/>
        <v>1592275.7491200001</v>
      </c>
      <c r="N2545" s="22">
        <f t="shared" si="253"/>
        <v>2.3802902330215279</v>
      </c>
      <c r="O2545" s="14">
        <f t="shared" si="254"/>
        <v>538163.37048487598</v>
      </c>
      <c r="Q2545" s="22"/>
      <c r="V2545" s="16"/>
      <c r="W2545" s="16"/>
      <c r="X2545" s="16"/>
      <c r="Z2545" s="15"/>
      <c r="AA2545" s="16"/>
      <c r="AB2545" s="3"/>
      <c r="AC2545" s="69"/>
      <c r="AD2545" s="3"/>
      <c r="AF2545" s="29"/>
      <c r="AG2545" s="30"/>
      <c r="AH2545" s="29"/>
      <c r="AI2545" s="29"/>
      <c r="AJ2545" s="31"/>
      <c r="AK2545" s="29"/>
      <c r="AL2545" s="30"/>
    </row>
    <row r="2546" spans="1:38">
      <c r="A2546" s="32">
        <v>42359</v>
      </c>
      <c r="B2546" s="9">
        <v>25</v>
      </c>
      <c r="C2546" s="33">
        <v>437.2047326</v>
      </c>
      <c r="D2546" s="34">
        <f t="shared" si="250"/>
        <v>668941.84878403402</v>
      </c>
      <c r="E2546" s="34">
        <v>93448670796.323807</v>
      </c>
      <c r="F2546" s="3">
        <f>VLOOKUP(A2546,ERCOT_345kv_West_ATC!A:B,2)</f>
        <v>21.95</v>
      </c>
      <c r="G2546" s="3">
        <f>VLOOKUP(A2546,ERCOT_345kv_West_ATC!G:H,2)</f>
        <v>2.2829999999999999</v>
      </c>
      <c r="I2546" s="5">
        <f t="shared" si="251"/>
        <v>6</v>
      </c>
      <c r="J2546" s="4">
        <f t="shared" si="252"/>
        <v>144</v>
      </c>
      <c r="K2546" s="4">
        <f t="shared" si="248"/>
        <v>3600</v>
      </c>
      <c r="L2546" s="6">
        <f t="shared" si="249"/>
        <v>1573937.03736</v>
      </c>
      <c r="N2546" s="22">
        <f t="shared" si="253"/>
        <v>2.3528757248795493</v>
      </c>
      <c r="O2546" s="14">
        <f t="shared" si="254"/>
        <v>538163.37048487598</v>
      </c>
      <c r="Q2546" s="22"/>
      <c r="V2546" s="16"/>
      <c r="W2546" s="16"/>
      <c r="X2546" s="16"/>
      <c r="Z2546" s="15"/>
      <c r="AA2546" s="16"/>
      <c r="AB2546" s="3"/>
      <c r="AC2546" s="69"/>
      <c r="AD2546" s="3"/>
      <c r="AF2546" s="29"/>
      <c r="AG2546" s="30"/>
      <c r="AH2546" s="29"/>
      <c r="AI2546" s="29"/>
      <c r="AJ2546" s="31"/>
      <c r="AK2546" s="29"/>
      <c r="AL2546" s="30"/>
    </row>
    <row r="2547" spans="1:38">
      <c r="A2547" s="32">
        <v>42360</v>
      </c>
      <c r="B2547" s="9">
        <v>25</v>
      </c>
      <c r="C2547" s="33">
        <v>434.67321179999999</v>
      </c>
      <c r="D2547" s="34">
        <f t="shared" si="250"/>
        <v>668941.84878403402</v>
      </c>
      <c r="E2547" s="34">
        <v>93448670796.323807</v>
      </c>
      <c r="F2547" s="3">
        <f>VLOOKUP(A2547,ERCOT_345kv_West_ATC!A:B,2)</f>
        <v>22.25</v>
      </c>
      <c r="G2547" s="3">
        <f>VLOOKUP(A2547,ERCOT_345kv_West_ATC!G:H,2)</f>
        <v>2.246</v>
      </c>
      <c r="I2547" s="5">
        <f t="shared" si="251"/>
        <v>6</v>
      </c>
      <c r="J2547" s="4">
        <f t="shared" si="252"/>
        <v>144</v>
      </c>
      <c r="K2547" s="4">
        <f t="shared" si="248"/>
        <v>3600</v>
      </c>
      <c r="L2547" s="6">
        <f t="shared" si="249"/>
        <v>1564823.5624799998</v>
      </c>
      <c r="N2547" s="22">
        <f t="shared" si="253"/>
        <v>2.3392520072177434</v>
      </c>
      <c r="O2547" s="14">
        <f t="shared" si="254"/>
        <v>538163.37048487598</v>
      </c>
      <c r="Q2547" s="22"/>
      <c r="V2547" s="16"/>
      <c r="W2547" s="16"/>
      <c r="X2547" s="16"/>
      <c r="Z2547" s="15"/>
      <c r="AA2547" s="16"/>
      <c r="AB2547" s="3"/>
      <c r="AC2547" s="69"/>
      <c r="AD2547" s="3"/>
      <c r="AF2547" s="29"/>
      <c r="AG2547" s="30"/>
      <c r="AH2547" s="29"/>
      <c r="AI2547" s="29"/>
      <c r="AJ2547" s="31"/>
      <c r="AK2547" s="29"/>
      <c r="AL2547" s="30"/>
    </row>
    <row r="2548" spans="1:38">
      <c r="A2548" s="32">
        <v>42361</v>
      </c>
      <c r="B2548" s="9">
        <v>25</v>
      </c>
      <c r="C2548" s="33">
        <v>442.4148209</v>
      </c>
      <c r="D2548" s="34">
        <f t="shared" si="250"/>
        <v>668941.84878403402</v>
      </c>
      <c r="E2548" s="34">
        <v>93448670796.323807</v>
      </c>
      <c r="F2548" s="3">
        <f>VLOOKUP(A2548,ERCOT_345kv_West_ATC!A:B,2)</f>
        <v>22</v>
      </c>
      <c r="G2548" s="3">
        <f>VLOOKUP(A2548,ERCOT_345kv_West_ATC!G:H,2)</f>
        <v>2.2730000000000001</v>
      </c>
      <c r="I2548" s="5">
        <f t="shared" si="251"/>
        <v>6</v>
      </c>
      <c r="J2548" s="4">
        <f t="shared" si="252"/>
        <v>144</v>
      </c>
      <c r="K2548" s="4">
        <f t="shared" si="248"/>
        <v>3600</v>
      </c>
      <c r="L2548" s="6">
        <f t="shared" si="249"/>
        <v>1592693.3552399999</v>
      </c>
      <c r="N2548" s="22">
        <f t="shared" si="253"/>
        <v>2.3809145116800674</v>
      </c>
      <c r="O2548" s="14">
        <f t="shared" si="254"/>
        <v>538163.37048487598</v>
      </c>
      <c r="Q2548" s="22"/>
      <c r="V2548" s="16"/>
      <c r="W2548" s="16"/>
      <c r="X2548" s="16"/>
      <c r="Z2548" s="15"/>
      <c r="AA2548" s="16"/>
      <c r="AB2548" s="3"/>
      <c r="AC2548" s="69"/>
      <c r="AD2548" s="3"/>
      <c r="AF2548" s="29"/>
      <c r="AG2548" s="30"/>
      <c r="AH2548" s="29"/>
      <c r="AI2548" s="29"/>
      <c r="AJ2548" s="31"/>
      <c r="AK2548" s="29"/>
      <c r="AL2548" s="30"/>
    </row>
    <row r="2549" spans="1:38">
      <c r="A2549" s="32">
        <v>42362</v>
      </c>
      <c r="B2549" s="9">
        <v>25</v>
      </c>
      <c r="C2549" s="33">
        <v>455.74013020000001</v>
      </c>
      <c r="D2549" s="34">
        <f t="shared" si="250"/>
        <v>668941.84878403402</v>
      </c>
      <c r="E2549" s="34">
        <v>93448670796.323807</v>
      </c>
      <c r="F2549" s="3">
        <f>VLOOKUP(A2549,ERCOT_345kv_West_ATC!A:B,2)</f>
        <v>22.4</v>
      </c>
      <c r="G2549" s="3">
        <f>VLOOKUP(A2549,ERCOT_345kv_West_ATC!G:H,2)</f>
        <v>2.31</v>
      </c>
      <c r="I2549" s="5">
        <f t="shared" si="251"/>
        <v>6</v>
      </c>
      <c r="J2549" s="4">
        <f t="shared" si="252"/>
        <v>144</v>
      </c>
      <c r="K2549" s="4">
        <f t="shared" si="248"/>
        <v>3600</v>
      </c>
      <c r="L2549" s="6">
        <f t="shared" si="249"/>
        <v>1640664.46872</v>
      </c>
      <c r="N2549" s="22">
        <f t="shared" si="253"/>
        <v>2.4526264453364823</v>
      </c>
      <c r="O2549" s="14">
        <f t="shared" si="254"/>
        <v>538163.37048487598</v>
      </c>
      <c r="Q2549" s="22"/>
      <c r="V2549" s="16"/>
      <c r="W2549" s="16"/>
      <c r="X2549" s="16"/>
      <c r="Z2549" s="15"/>
      <c r="AA2549" s="16"/>
      <c r="AB2549" s="3"/>
      <c r="AC2549" s="69"/>
      <c r="AD2549" s="3"/>
      <c r="AF2549" s="29"/>
      <c r="AG2549" s="30"/>
      <c r="AH2549" s="29"/>
      <c r="AI2549" s="29"/>
      <c r="AJ2549" s="31"/>
      <c r="AK2549" s="29"/>
      <c r="AL2549" s="30"/>
    </row>
    <row r="2550" spans="1:38">
      <c r="A2550" s="32">
        <v>42363</v>
      </c>
      <c r="B2550" s="9">
        <v>25</v>
      </c>
      <c r="C2550" s="33">
        <v>455.8559151</v>
      </c>
      <c r="D2550" s="34">
        <f t="shared" si="250"/>
        <v>668941.84878403402</v>
      </c>
      <c r="E2550" s="34">
        <v>93448670796.323807</v>
      </c>
      <c r="F2550" s="3">
        <f>VLOOKUP(A2550,ERCOT_345kv_West_ATC!A:B,2)</f>
        <v>22.35</v>
      </c>
      <c r="G2550" s="3">
        <f>VLOOKUP(A2550,ERCOT_345kv_West_ATC!G:H,2)</f>
        <v>2.31</v>
      </c>
      <c r="I2550" s="5">
        <f t="shared" si="251"/>
        <v>6</v>
      </c>
      <c r="J2550" s="4">
        <f t="shared" si="252"/>
        <v>144</v>
      </c>
      <c r="K2550" s="4">
        <f t="shared" si="248"/>
        <v>3600</v>
      </c>
      <c r="L2550" s="6">
        <f t="shared" si="249"/>
        <v>1641081.2943599999</v>
      </c>
      <c r="N2550" s="22">
        <f t="shared" si="253"/>
        <v>2.4532495572568349</v>
      </c>
      <c r="O2550" s="14">
        <f t="shared" si="254"/>
        <v>538163.37048487598</v>
      </c>
      <c r="Q2550" s="22"/>
      <c r="V2550" s="16"/>
      <c r="W2550" s="16"/>
      <c r="X2550" s="16"/>
      <c r="Z2550" s="15"/>
      <c r="AA2550" s="16"/>
      <c r="AB2550" s="3"/>
      <c r="AC2550" s="69"/>
      <c r="AD2550" s="3"/>
      <c r="AF2550" s="29"/>
      <c r="AG2550" s="30"/>
      <c r="AH2550" s="29"/>
      <c r="AI2550" s="29"/>
      <c r="AJ2550" s="31"/>
      <c r="AK2550" s="29"/>
      <c r="AL2550" s="30"/>
    </row>
    <row r="2551" spans="1:38">
      <c r="A2551" s="32">
        <v>42364</v>
      </c>
      <c r="B2551" s="9">
        <v>25</v>
      </c>
      <c r="C2551" s="33">
        <v>418.4736939</v>
      </c>
      <c r="D2551" s="34">
        <f t="shared" si="250"/>
        <v>668941.84878403402</v>
      </c>
      <c r="E2551" s="34">
        <v>93448670796.323807</v>
      </c>
      <c r="F2551" s="3">
        <f>VLOOKUP(A2551,ERCOT_345kv_West_ATC!A:B,2)</f>
        <v>22.35</v>
      </c>
      <c r="G2551" s="3">
        <f>VLOOKUP(A2551,ERCOT_345kv_West_ATC!G:H,2)</f>
        <v>2.31</v>
      </c>
      <c r="I2551" s="5">
        <f t="shared" si="251"/>
        <v>6</v>
      </c>
      <c r="J2551" s="4">
        <f t="shared" si="252"/>
        <v>144</v>
      </c>
      <c r="K2551" s="4">
        <f t="shared" si="248"/>
        <v>3600</v>
      </c>
      <c r="L2551" s="6">
        <f t="shared" si="249"/>
        <v>1506505.29804</v>
      </c>
      <c r="N2551" s="22">
        <f t="shared" si="253"/>
        <v>2.252072135684803</v>
      </c>
      <c r="O2551" s="14">
        <f t="shared" si="254"/>
        <v>538163.37048487598</v>
      </c>
      <c r="Q2551" s="22"/>
      <c r="V2551" s="16"/>
      <c r="W2551" s="16"/>
      <c r="X2551" s="16"/>
      <c r="Z2551" s="15"/>
      <c r="AA2551" s="16"/>
      <c r="AB2551" s="3"/>
      <c r="AC2551" s="69"/>
      <c r="AD2551" s="3"/>
      <c r="AF2551" s="29"/>
      <c r="AG2551" s="30"/>
      <c r="AH2551" s="29"/>
      <c r="AI2551" s="29"/>
      <c r="AJ2551" s="31"/>
      <c r="AK2551" s="29"/>
      <c r="AL2551" s="30"/>
    </row>
    <row r="2552" spans="1:38">
      <c r="A2552" s="32">
        <v>42365</v>
      </c>
      <c r="B2552" s="9">
        <v>25</v>
      </c>
      <c r="C2552" s="33">
        <v>422.25072060000002</v>
      </c>
      <c r="D2552" s="34">
        <f t="shared" si="250"/>
        <v>668941.84878403402</v>
      </c>
      <c r="E2552" s="34">
        <v>93448670796.323807</v>
      </c>
      <c r="F2552" s="3">
        <f>VLOOKUP(A2552,ERCOT_345kv_West_ATC!A:B,2)</f>
        <v>22.35</v>
      </c>
      <c r="G2552" s="3">
        <f>VLOOKUP(A2552,ERCOT_345kv_West_ATC!G:H,2)</f>
        <v>2.31</v>
      </c>
      <c r="I2552" s="5">
        <f t="shared" si="251"/>
        <v>6</v>
      </c>
      <c r="J2552" s="4">
        <f t="shared" si="252"/>
        <v>144</v>
      </c>
      <c r="K2552" s="4">
        <f t="shared" si="248"/>
        <v>3600</v>
      </c>
      <c r="L2552" s="6">
        <f t="shared" si="249"/>
        <v>1520102.5941600001</v>
      </c>
      <c r="N2552" s="22">
        <f t="shared" si="253"/>
        <v>2.2723987098776366</v>
      </c>
      <c r="O2552" s="14">
        <f t="shared" si="254"/>
        <v>538163.37048487598</v>
      </c>
      <c r="Q2552" s="22"/>
      <c r="V2552" s="16"/>
      <c r="W2552" s="16"/>
      <c r="X2552" s="16"/>
      <c r="Z2552" s="15"/>
      <c r="AA2552" s="16"/>
      <c r="AB2552" s="3"/>
      <c r="AC2552" s="69"/>
      <c r="AD2552" s="3"/>
      <c r="AF2552" s="29"/>
      <c r="AG2552" s="30"/>
      <c r="AH2552" s="29"/>
      <c r="AI2552" s="29"/>
      <c r="AJ2552" s="31"/>
      <c r="AK2552" s="29"/>
      <c r="AL2552" s="30"/>
    </row>
    <row r="2553" spans="1:38">
      <c r="A2553" s="32">
        <v>42366</v>
      </c>
      <c r="B2553" s="9">
        <v>25</v>
      </c>
      <c r="C2553" s="33">
        <v>421.65232040000001</v>
      </c>
      <c r="D2553" s="34">
        <f t="shared" si="250"/>
        <v>668941.84878403402</v>
      </c>
      <c r="E2553" s="34">
        <v>93448670796.323807</v>
      </c>
      <c r="F2553" s="3">
        <f>VLOOKUP(A2553,ERCOT_345kv_West_ATC!A:B,2)</f>
        <v>23</v>
      </c>
      <c r="G2553" s="3">
        <f>VLOOKUP(A2553,ERCOT_345kv_West_ATC!G:H,2)</f>
        <v>2.444</v>
      </c>
      <c r="I2553" s="5">
        <f t="shared" si="251"/>
        <v>6</v>
      </c>
      <c r="J2553" s="4">
        <f t="shared" si="252"/>
        <v>144</v>
      </c>
      <c r="K2553" s="4">
        <f t="shared" si="248"/>
        <v>3600</v>
      </c>
      <c r="L2553" s="6">
        <f t="shared" si="249"/>
        <v>1517948.35344</v>
      </c>
      <c r="N2553" s="22">
        <f t="shared" si="253"/>
        <v>2.2691783391923281</v>
      </c>
      <c r="O2553" s="14">
        <f t="shared" si="254"/>
        <v>538163.37048487598</v>
      </c>
      <c r="Q2553" s="22"/>
      <c r="V2553" s="16"/>
      <c r="W2553" s="16"/>
      <c r="X2553" s="16"/>
      <c r="Z2553" s="15"/>
      <c r="AA2553" s="16"/>
      <c r="AB2553" s="3"/>
      <c r="AC2553" s="69"/>
      <c r="AD2553" s="3"/>
      <c r="AF2553" s="29"/>
      <c r="AG2553" s="30"/>
      <c r="AH2553" s="29"/>
      <c r="AI2553" s="29"/>
      <c r="AJ2553" s="31"/>
      <c r="AK2553" s="29"/>
      <c r="AL2553" s="30"/>
    </row>
    <row r="2554" spans="1:38">
      <c r="A2554" s="32">
        <v>42367</v>
      </c>
      <c r="B2554" s="9">
        <v>25</v>
      </c>
      <c r="C2554" s="33">
        <v>432.94242919999999</v>
      </c>
      <c r="D2554" s="34">
        <f t="shared" si="250"/>
        <v>668941.84878403402</v>
      </c>
      <c r="E2554" s="34">
        <v>93448670796.323807</v>
      </c>
      <c r="F2554" s="3">
        <f>VLOOKUP(A2554,ERCOT_345kv_West_ATC!A:B,2)</f>
        <v>22.75</v>
      </c>
      <c r="G2554" s="3">
        <f>VLOOKUP(A2554,ERCOT_345kv_West_ATC!G:H,2)</f>
        <v>2.476</v>
      </c>
      <c r="I2554" s="5">
        <f t="shared" si="251"/>
        <v>6</v>
      </c>
      <c r="J2554" s="4">
        <f t="shared" si="252"/>
        <v>144</v>
      </c>
      <c r="K2554" s="4">
        <f t="shared" ref="K2554:K2617" si="255">J2554*B2554</f>
        <v>3600</v>
      </c>
      <c r="L2554" s="6">
        <f t="shared" ref="L2554:L2617" si="256">K2554*C2554</f>
        <v>1558592.7451199999</v>
      </c>
      <c r="N2554" s="22">
        <f t="shared" si="253"/>
        <v>2.3299375692418178</v>
      </c>
      <c r="O2554" s="14">
        <f t="shared" si="254"/>
        <v>538163.37048487598</v>
      </c>
      <c r="Q2554" s="22"/>
      <c r="V2554" s="16"/>
      <c r="W2554" s="16"/>
      <c r="X2554" s="16"/>
      <c r="Z2554" s="15"/>
      <c r="AA2554" s="16"/>
      <c r="AB2554" s="3"/>
      <c r="AC2554" s="69"/>
      <c r="AD2554" s="3"/>
      <c r="AF2554" s="29"/>
      <c r="AG2554" s="30"/>
      <c r="AH2554" s="29"/>
      <c r="AI2554" s="29"/>
      <c r="AJ2554" s="31"/>
      <c r="AK2554" s="29"/>
      <c r="AL2554" s="30"/>
    </row>
    <row r="2555" spans="1:38">
      <c r="A2555" s="32">
        <v>42368</v>
      </c>
      <c r="B2555" s="9">
        <v>25</v>
      </c>
      <c r="C2555" s="33">
        <v>426.97325640000003</v>
      </c>
      <c r="D2555" s="34">
        <f t="shared" si="250"/>
        <v>668941.84878403402</v>
      </c>
      <c r="E2555" s="34">
        <v>93448670796.323807</v>
      </c>
      <c r="F2555" s="3">
        <f>VLOOKUP(A2555,ERCOT_345kv_West_ATC!A:B,2)</f>
        <v>24.1</v>
      </c>
      <c r="G2555" s="3">
        <f>VLOOKUP(A2555,ERCOT_345kv_West_ATC!G:H,2)</f>
        <v>2.7690000000000001</v>
      </c>
      <c r="I2555" s="5">
        <f t="shared" si="251"/>
        <v>6</v>
      </c>
      <c r="J2555" s="4">
        <f t="shared" si="252"/>
        <v>144</v>
      </c>
      <c r="K2555" s="4">
        <f t="shared" si="255"/>
        <v>3600</v>
      </c>
      <c r="L2555" s="6">
        <f t="shared" si="256"/>
        <v>1537103.7230400001</v>
      </c>
      <c r="N2555" s="22">
        <f t="shared" si="253"/>
        <v>2.2978136677112717</v>
      </c>
      <c r="O2555" s="14">
        <f t="shared" si="254"/>
        <v>538163.37048487598</v>
      </c>
      <c r="Q2555" s="22"/>
      <c r="V2555" s="16"/>
      <c r="W2555" s="16"/>
      <c r="X2555" s="16"/>
      <c r="Z2555" s="15"/>
      <c r="AA2555" s="16"/>
      <c r="AB2555" s="3"/>
      <c r="AC2555" s="69"/>
      <c r="AD2555" s="3"/>
      <c r="AF2555" s="29"/>
      <c r="AG2555" s="30"/>
      <c r="AH2555" s="29"/>
      <c r="AI2555" s="29"/>
      <c r="AJ2555" s="31"/>
      <c r="AK2555" s="29"/>
      <c r="AL2555" s="30"/>
    </row>
    <row r="2556" spans="1:38">
      <c r="A2556" s="32">
        <v>42369</v>
      </c>
      <c r="B2556" s="9">
        <v>25</v>
      </c>
      <c r="C2556" s="33">
        <v>430.21143269999999</v>
      </c>
      <c r="D2556" s="34">
        <f t="shared" si="250"/>
        <v>743615.79084268468</v>
      </c>
      <c r="E2556" s="34">
        <v>103880340815.455</v>
      </c>
      <c r="F2556" s="3">
        <f>VLOOKUP(A2556,ERCOT_345kv_West_ATC!A:B,2)</f>
        <v>23.2</v>
      </c>
      <c r="G2556" s="3">
        <f>VLOOKUP(A2556,ERCOT_345kv_West_ATC!G:H,2)</f>
        <v>2.7890000000000001</v>
      </c>
      <c r="I2556" s="5">
        <f t="shared" si="251"/>
        <v>6</v>
      </c>
      <c r="J2556" s="4">
        <f t="shared" si="252"/>
        <v>144</v>
      </c>
      <c r="K2556" s="4">
        <f t="shared" si="255"/>
        <v>3600</v>
      </c>
      <c r="L2556" s="6">
        <f t="shared" si="256"/>
        <v>1548761.15772</v>
      </c>
      <c r="N2556" s="22">
        <f t="shared" si="253"/>
        <v>2.0827437727820488</v>
      </c>
      <c r="O2556" s="14">
        <f t="shared" si="254"/>
        <v>484120.97272979998</v>
      </c>
      <c r="Q2556" s="22"/>
      <c r="V2556" s="16"/>
      <c r="W2556" s="16"/>
      <c r="X2556" s="16"/>
      <c r="Z2556" s="15"/>
      <c r="AA2556" s="16"/>
      <c r="AB2556" s="3"/>
      <c r="AC2556" s="69"/>
      <c r="AD2556" s="3"/>
      <c r="AF2556" s="29"/>
      <c r="AG2556" s="30"/>
      <c r="AH2556" s="29"/>
      <c r="AI2556" s="29"/>
      <c r="AJ2556" s="31"/>
      <c r="AK2556" s="29"/>
      <c r="AL2556" s="30"/>
    </row>
    <row r="2557" spans="1:38">
      <c r="A2557" s="32">
        <v>42370</v>
      </c>
      <c r="B2557" s="9">
        <v>25</v>
      </c>
      <c r="C2557" s="33">
        <v>434.8839825</v>
      </c>
      <c r="D2557" s="34">
        <f t="shared" si="250"/>
        <v>743615.79084268468</v>
      </c>
      <c r="E2557" s="34">
        <v>103880340815.455</v>
      </c>
      <c r="F2557" s="3">
        <f>VLOOKUP(A2557,ERCOT_345kv_West_ATC!A:B,2)</f>
        <v>23.05</v>
      </c>
      <c r="G2557" s="3">
        <f>VLOOKUP(A2557,ERCOT_345kv_West_ATC!G:H,2)</f>
        <v>2.7890000000000001</v>
      </c>
      <c r="I2557" s="5">
        <f t="shared" si="251"/>
        <v>6</v>
      </c>
      <c r="J2557" s="4">
        <f t="shared" si="252"/>
        <v>144</v>
      </c>
      <c r="K2557" s="4">
        <f t="shared" si="255"/>
        <v>3600</v>
      </c>
      <c r="L2557" s="6">
        <f t="shared" si="256"/>
        <v>1565582.3370000001</v>
      </c>
      <c r="N2557" s="22">
        <f t="shared" si="253"/>
        <v>2.1053645663250933</v>
      </c>
      <c r="O2557" s="14">
        <f t="shared" si="254"/>
        <v>484120.97272979998</v>
      </c>
      <c r="Q2557" s="22"/>
      <c r="V2557" s="16"/>
      <c r="W2557" s="16"/>
      <c r="X2557" s="16"/>
      <c r="Z2557" s="15"/>
      <c r="AA2557" s="16"/>
      <c r="AB2557" s="3"/>
      <c r="AC2557" s="69"/>
      <c r="AD2557" s="3"/>
      <c r="AF2557" s="29"/>
      <c r="AG2557" s="30"/>
      <c r="AH2557" s="29"/>
      <c r="AI2557" s="29"/>
      <c r="AJ2557" s="31"/>
      <c r="AK2557" s="29"/>
      <c r="AL2557" s="30"/>
    </row>
    <row r="2558" spans="1:38">
      <c r="A2558" s="32">
        <v>42371</v>
      </c>
      <c r="B2558" s="9">
        <v>25</v>
      </c>
      <c r="C2558" s="33">
        <v>434.9224203</v>
      </c>
      <c r="D2558" s="34">
        <f t="shared" si="250"/>
        <v>743615.79084268468</v>
      </c>
      <c r="E2558" s="34">
        <v>103880340815.455</v>
      </c>
      <c r="F2558" s="3">
        <f>VLOOKUP(A2558,ERCOT_345kv_West_ATC!A:B,2)</f>
        <v>23.05</v>
      </c>
      <c r="G2558" s="3">
        <f>VLOOKUP(A2558,ERCOT_345kv_West_ATC!G:H,2)</f>
        <v>2.7890000000000001</v>
      </c>
      <c r="I2558" s="5">
        <f t="shared" si="251"/>
        <v>6</v>
      </c>
      <c r="J2558" s="4">
        <f t="shared" si="252"/>
        <v>144</v>
      </c>
      <c r="K2558" s="4">
        <f t="shared" si="255"/>
        <v>3600</v>
      </c>
      <c r="L2558" s="6">
        <f t="shared" si="256"/>
        <v>1565720.7130799999</v>
      </c>
      <c r="N2558" s="22">
        <f t="shared" si="253"/>
        <v>2.1055506517763489</v>
      </c>
      <c r="O2558" s="14">
        <f t="shared" si="254"/>
        <v>484120.97272979998</v>
      </c>
      <c r="Q2558" s="22"/>
      <c r="V2558" s="16"/>
      <c r="W2558" s="16"/>
      <c r="X2558" s="16"/>
      <c r="Z2558" s="15"/>
      <c r="AA2558" s="16"/>
      <c r="AB2558" s="3"/>
      <c r="AC2558" s="69"/>
      <c r="AD2558" s="3"/>
      <c r="AF2558" s="29"/>
      <c r="AG2558" s="30"/>
      <c r="AH2558" s="29"/>
      <c r="AI2558" s="29"/>
      <c r="AJ2558" s="31"/>
      <c r="AK2558" s="29"/>
      <c r="AL2558" s="30"/>
    </row>
    <row r="2559" spans="1:38">
      <c r="A2559" s="32">
        <v>42372</v>
      </c>
      <c r="B2559" s="9">
        <v>25</v>
      </c>
      <c r="C2559" s="33">
        <v>430.99979780000001</v>
      </c>
      <c r="D2559" s="34">
        <f t="shared" si="250"/>
        <v>743615.79084268468</v>
      </c>
      <c r="E2559" s="34">
        <v>103880340815.455</v>
      </c>
      <c r="F2559" s="3">
        <f>VLOOKUP(A2559,ERCOT_345kv_West_ATC!A:B,2)</f>
        <v>23.05</v>
      </c>
      <c r="G2559" s="3">
        <f>VLOOKUP(A2559,ERCOT_345kv_West_ATC!G:H,2)</f>
        <v>2.7890000000000001</v>
      </c>
      <c r="I2559" s="5">
        <f t="shared" si="251"/>
        <v>6</v>
      </c>
      <c r="J2559" s="4">
        <f t="shared" si="252"/>
        <v>144</v>
      </c>
      <c r="K2559" s="4">
        <f t="shared" si="255"/>
        <v>3600</v>
      </c>
      <c r="L2559" s="6">
        <f t="shared" si="256"/>
        <v>1551599.27208</v>
      </c>
      <c r="N2559" s="22">
        <f t="shared" si="253"/>
        <v>2.0865604135728311</v>
      </c>
      <c r="O2559" s="14">
        <f t="shared" si="254"/>
        <v>484120.97272979998</v>
      </c>
      <c r="Q2559" s="22"/>
      <c r="V2559" s="16"/>
      <c r="W2559" s="16"/>
      <c r="X2559" s="16"/>
      <c r="Z2559" s="15"/>
      <c r="AA2559" s="16"/>
      <c r="AB2559" s="3"/>
      <c r="AC2559" s="69"/>
      <c r="AD2559" s="3"/>
      <c r="AF2559" s="29"/>
      <c r="AG2559" s="30"/>
      <c r="AH2559" s="29"/>
      <c r="AI2559" s="29"/>
      <c r="AJ2559" s="31"/>
      <c r="AK2559" s="29"/>
      <c r="AL2559" s="30"/>
    </row>
    <row r="2560" spans="1:38">
      <c r="A2560" s="32">
        <v>42373</v>
      </c>
      <c r="B2560" s="9">
        <v>25</v>
      </c>
      <c r="C2560" s="33">
        <v>433.90199130000002</v>
      </c>
      <c r="D2560" s="34">
        <f t="shared" si="250"/>
        <v>743615.79084268468</v>
      </c>
      <c r="E2560" s="34">
        <v>103880340815.455</v>
      </c>
      <c r="F2560" s="3">
        <f>VLOOKUP(A2560,ERCOT_345kv_West_ATC!A:B,2)</f>
        <v>25.95</v>
      </c>
      <c r="G2560" s="3">
        <f>VLOOKUP(A2560,ERCOT_345kv_West_ATC!G:H,2)</f>
        <v>2.774</v>
      </c>
      <c r="I2560" s="5">
        <f t="shared" si="251"/>
        <v>6</v>
      </c>
      <c r="J2560" s="4">
        <f t="shared" si="252"/>
        <v>144</v>
      </c>
      <c r="K2560" s="4">
        <f t="shared" si="255"/>
        <v>3600</v>
      </c>
      <c r="L2560" s="6">
        <f t="shared" si="256"/>
        <v>1562047.1686800001</v>
      </c>
      <c r="N2560" s="22">
        <f t="shared" si="253"/>
        <v>2.1006105409755325</v>
      </c>
      <c r="O2560" s="14">
        <f t="shared" si="254"/>
        <v>484120.97272979998</v>
      </c>
      <c r="Q2560" s="22"/>
      <c r="V2560" s="16"/>
      <c r="W2560" s="16"/>
      <c r="X2560" s="16"/>
      <c r="Z2560" s="15"/>
      <c r="AA2560" s="16"/>
      <c r="AB2560" s="3"/>
      <c r="AC2560" s="69"/>
      <c r="AD2560" s="3"/>
      <c r="AF2560" s="29"/>
      <c r="AG2560" s="30"/>
      <c r="AH2560" s="29"/>
      <c r="AI2560" s="29"/>
      <c r="AJ2560" s="31"/>
      <c r="AK2560" s="29"/>
      <c r="AL2560" s="30"/>
    </row>
    <row r="2561" spans="1:38">
      <c r="A2561" s="32">
        <v>42374</v>
      </c>
      <c r="B2561" s="9">
        <v>25</v>
      </c>
      <c r="C2561" s="33">
        <v>433.16659870000001</v>
      </c>
      <c r="D2561" s="34">
        <f t="shared" si="250"/>
        <v>743615.79084268468</v>
      </c>
      <c r="E2561" s="34">
        <v>103880340815.455</v>
      </c>
      <c r="F2561" s="3">
        <f>VLOOKUP(A2561,ERCOT_345kv_West_ATC!A:B,2)</f>
        <v>25.9</v>
      </c>
      <c r="G2561" s="3">
        <f>VLOOKUP(A2561,ERCOT_345kv_West_ATC!G:H,2)</f>
        <v>2.7829999999999999</v>
      </c>
      <c r="I2561" s="5">
        <f t="shared" si="251"/>
        <v>6</v>
      </c>
      <c r="J2561" s="4">
        <f t="shared" si="252"/>
        <v>144</v>
      </c>
      <c r="K2561" s="4">
        <f t="shared" si="255"/>
        <v>3600</v>
      </c>
      <c r="L2561" s="6">
        <f t="shared" si="256"/>
        <v>1559399.75532</v>
      </c>
      <c r="N2561" s="22">
        <f t="shared" si="253"/>
        <v>2.0970503511670291</v>
      </c>
      <c r="O2561" s="14">
        <f t="shared" si="254"/>
        <v>484120.97272979998</v>
      </c>
      <c r="Q2561" s="22"/>
      <c r="V2561" s="16"/>
      <c r="W2561" s="16"/>
      <c r="X2561" s="16"/>
      <c r="Z2561" s="15"/>
      <c r="AA2561" s="16"/>
      <c r="AB2561" s="3"/>
      <c r="AC2561" s="69"/>
      <c r="AD2561" s="3"/>
      <c r="AF2561" s="29"/>
      <c r="AG2561" s="30"/>
      <c r="AH2561" s="29"/>
      <c r="AI2561" s="29"/>
      <c r="AJ2561" s="31"/>
      <c r="AK2561" s="29"/>
      <c r="AL2561" s="30"/>
    </row>
    <row r="2562" spans="1:38">
      <c r="A2562" s="32">
        <v>42375</v>
      </c>
      <c r="B2562" s="9">
        <v>25</v>
      </c>
      <c r="C2562" s="33">
        <v>429.92534920000003</v>
      </c>
      <c r="D2562" s="34">
        <f t="shared" si="250"/>
        <v>743615.79084268468</v>
      </c>
      <c r="E2562" s="34">
        <v>103880340815.455</v>
      </c>
      <c r="F2562" s="3">
        <f>VLOOKUP(A2562,ERCOT_345kv_West_ATC!A:B,2)</f>
        <v>25.95</v>
      </c>
      <c r="G2562" s="3">
        <f>VLOOKUP(A2562,ERCOT_345kv_West_ATC!G:H,2)</f>
        <v>2.8119999999999998</v>
      </c>
      <c r="I2562" s="5">
        <f t="shared" si="251"/>
        <v>6</v>
      </c>
      <c r="J2562" s="4">
        <f t="shared" si="252"/>
        <v>144</v>
      </c>
      <c r="K2562" s="4">
        <f t="shared" si="255"/>
        <v>3600</v>
      </c>
      <c r="L2562" s="6">
        <f t="shared" si="256"/>
        <v>1547731.2571200002</v>
      </c>
      <c r="N2562" s="22">
        <f t="shared" si="253"/>
        <v>2.0813587825590294</v>
      </c>
      <c r="O2562" s="14">
        <f t="shared" si="254"/>
        <v>484120.97272979998</v>
      </c>
      <c r="Q2562" s="22"/>
      <c r="V2562" s="16"/>
      <c r="W2562" s="16"/>
      <c r="X2562" s="16"/>
      <c r="Z2562" s="15"/>
      <c r="AA2562" s="16"/>
      <c r="AB2562" s="3"/>
      <c r="AC2562" s="69"/>
      <c r="AD2562" s="3"/>
      <c r="AF2562" s="29"/>
      <c r="AG2562" s="30"/>
      <c r="AH2562" s="29"/>
      <c r="AI2562" s="29"/>
      <c r="AJ2562" s="31"/>
      <c r="AK2562" s="29"/>
      <c r="AL2562" s="30"/>
    </row>
    <row r="2563" spans="1:38">
      <c r="A2563" s="32">
        <v>42376</v>
      </c>
      <c r="B2563" s="9">
        <v>25</v>
      </c>
      <c r="C2563" s="33">
        <v>458.70992369999999</v>
      </c>
      <c r="D2563" s="34">
        <f t="shared" si="250"/>
        <v>743615.79084268468</v>
      </c>
      <c r="E2563" s="34">
        <v>103880340815.455</v>
      </c>
      <c r="F2563" s="3">
        <f>VLOOKUP(A2563,ERCOT_345kv_West_ATC!A:B,2)</f>
        <v>25.8</v>
      </c>
      <c r="G2563" s="3">
        <f>VLOOKUP(A2563,ERCOT_345kv_West_ATC!G:H,2)</f>
        <v>2.8410000000000002</v>
      </c>
      <c r="I2563" s="5">
        <f t="shared" si="251"/>
        <v>6</v>
      </c>
      <c r="J2563" s="4">
        <f t="shared" si="252"/>
        <v>144</v>
      </c>
      <c r="K2563" s="4">
        <f t="shared" si="255"/>
        <v>3600</v>
      </c>
      <c r="L2563" s="6">
        <f t="shared" si="256"/>
        <v>1651355.72532</v>
      </c>
      <c r="N2563" s="22">
        <f t="shared" si="253"/>
        <v>2.2207109446245634</v>
      </c>
      <c r="O2563" s="14">
        <f t="shared" si="254"/>
        <v>484120.97272979998</v>
      </c>
      <c r="Q2563" s="22"/>
      <c r="V2563" s="16"/>
      <c r="W2563" s="16"/>
      <c r="X2563" s="16"/>
      <c r="Z2563" s="15"/>
      <c r="AA2563" s="16"/>
      <c r="AB2563" s="3"/>
      <c r="AC2563" s="69"/>
      <c r="AD2563" s="3"/>
      <c r="AF2563" s="29"/>
      <c r="AG2563" s="30"/>
      <c r="AH2563" s="29"/>
      <c r="AI2563" s="29"/>
      <c r="AJ2563" s="31"/>
      <c r="AK2563" s="29"/>
      <c r="AL2563" s="30"/>
    </row>
    <row r="2564" spans="1:38">
      <c r="A2564" s="32">
        <v>42377</v>
      </c>
      <c r="B2564" s="9">
        <v>25</v>
      </c>
      <c r="C2564" s="33">
        <v>454.05328329999998</v>
      </c>
      <c r="D2564" s="34">
        <f t="shared" si="250"/>
        <v>743615.79084268468</v>
      </c>
      <c r="E2564" s="34">
        <v>103880340815.455</v>
      </c>
      <c r="F2564" s="3">
        <f>VLOOKUP(A2564,ERCOT_345kv_West_ATC!A:B,2)</f>
        <v>26.15</v>
      </c>
      <c r="G2564" s="3">
        <f>VLOOKUP(A2564,ERCOT_345kv_West_ATC!G:H,2)</f>
        <v>2.8490000000000002</v>
      </c>
      <c r="I2564" s="5">
        <f t="shared" si="251"/>
        <v>6</v>
      </c>
      <c r="J2564" s="4">
        <f t="shared" si="252"/>
        <v>144</v>
      </c>
      <c r="K2564" s="4">
        <f t="shared" si="255"/>
        <v>3600</v>
      </c>
      <c r="L2564" s="6">
        <f t="shared" si="256"/>
        <v>1634591.8198799998</v>
      </c>
      <c r="N2564" s="22">
        <f t="shared" si="253"/>
        <v>2.1981671718235543</v>
      </c>
      <c r="O2564" s="14">
        <f t="shared" si="254"/>
        <v>484120.97272979998</v>
      </c>
      <c r="Q2564" s="22"/>
      <c r="V2564" s="16"/>
      <c r="W2564" s="16"/>
      <c r="X2564" s="16"/>
      <c r="Z2564" s="15"/>
      <c r="AA2564" s="16"/>
      <c r="AB2564" s="3"/>
      <c r="AC2564" s="69"/>
      <c r="AD2564" s="3"/>
      <c r="AF2564" s="29"/>
      <c r="AG2564" s="30"/>
      <c r="AH2564" s="29"/>
      <c r="AI2564" s="29"/>
      <c r="AJ2564" s="31"/>
      <c r="AK2564" s="29"/>
      <c r="AL2564" s="30"/>
    </row>
    <row r="2565" spans="1:38">
      <c r="A2565" s="32">
        <v>42378</v>
      </c>
      <c r="B2565" s="9">
        <v>25</v>
      </c>
      <c r="C2565" s="33">
        <v>449.69718280000001</v>
      </c>
      <c r="D2565" s="34">
        <f t="shared" si="250"/>
        <v>743615.79084268468</v>
      </c>
      <c r="E2565" s="34">
        <v>103880340815.455</v>
      </c>
      <c r="F2565" s="3">
        <f>VLOOKUP(A2565,ERCOT_345kv_West_ATC!A:B,2)</f>
        <v>26.15</v>
      </c>
      <c r="G2565" s="3">
        <f>VLOOKUP(A2565,ERCOT_345kv_West_ATC!G:H,2)</f>
        <v>2.8490000000000002</v>
      </c>
      <c r="I2565" s="5">
        <f t="shared" si="251"/>
        <v>6</v>
      </c>
      <c r="J2565" s="4">
        <f t="shared" si="252"/>
        <v>144</v>
      </c>
      <c r="K2565" s="4">
        <f t="shared" si="255"/>
        <v>3600</v>
      </c>
      <c r="L2565" s="6">
        <f t="shared" si="256"/>
        <v>1618909.8580799999</v>
      </c>
      <c r="N2565" s="22">
        <f t="shared" si="253"/>
        <v>2.1770783757098666</v>
      </c>
      <c r="O2565" s="14">
        <f t="shared" si="254"/>
        <v>484120.97272979998</v>
      </c>
      <c r="Q2565" s="22"/>
      <c r="V2565" s="16"/>
      <c r="W2565" s="16"/>
      <c r="X2565" s="16"/>
      <c r="Z2565" s="15"/>
      <c r="AA2565" s="16"/>
      <c r="AB2565" s="3"/>
      <c r="AC2565" s="69"/>
      <c r="AD2565" s="3"/>
      <c r="AF2565" s="29"/>
      <c r="AG2565" s="30"/>
      <c r="AH2565" s="29"/>
      <c r="AI2565" s="29"/>
      <c r="AJ2565" s="31"/>
      <c r="AK2565" s="29"/>
      <c r="AL2565" s="30"/>
    </row>
    <row r="2566" spans="1:38">
      <c r="A2566" s="32">
        <v>42379</v>
      </c>
      <c r="B2566" s="9">
        <v>25</v>
      </c>
      <c r="C2566" s="33">
        <v>448.95363529999997</v>
      </c>
      <c r="D2566" s="34">
        <f t="shared" si="250"/>
        <v>743615.79084268468</v>
      </c>
      <c r="E2566" s="34">
        <v>103880340815.455</v>
      </c>
      <c r="F2566" s="3">
        <f>VLOOKUP(A2566,ERCOT_345kv_West_ATC!A:B,2)</f>
        <v>26.15</v>
      </c>
      <c r="G2566" s="3">
        <f>VLOOKUP(A2566,ERCOT_345kv_West_ATC!G:H,2)</f>
        <v>2.8490000000000002</v>
      </c>
      <c r="I2566" s="5">
        <f t="shared" si="251"/>
        <v>6</v>
      </c>
      <c r="J2566" s="4">
        <f t="shared" si="252"/>
        <v>144</v>
      </c>
      <c r="K2566" s="4">
        <f t="shared" si="255"/>
        <v>3600</v>
      </c>
      <c r="L2566" s="6">
        <f t="shared" si="256"/>
        <v>1616233.08708</v>
      </c>
      <c r="N2566" s="22">
        <f t="shared" si="253"/>
        <v>2.1734787063201586</v>
      </c>
      <c r="O2566" s="14">
        <f t="shared" si="254"/>
        <v>484120.97272979998</v>
      </c>
      <c r="Q2566" s="22"/>
      <c r="V2566" s="16"/>
      <c r="W2566" s="16"/>
      <c r="X2566" s="16"/>
      <c r="Z2566" s="15"/>
      <c r="AA2566" s="16"/>
      <c r="AB2566" s="3"/>
      <c r="AC2566" s="69"/>
      <c r="AD2566" s="3"/>
      <c r="AF2566" s="29"/>
      <c r="AG2566" s="30"/>
      <c r="AH2566" s="29"/>
      <c r="AI2566" s="29"/>
      <c r="AJ2566" s="31"/>
      <c r="AK2566" s="29"/>
      <c r="AL2566" s="30"/>
    </row>
    <row r="2567" spans="1:38">
      <c r="A2567" s="32">
        <v>42380</v>
      </c>
      <c r="B2567" s="9">
        <v>25</v>
      </c>
      <c r="C2567" s="33">
        <v>448.6952498</v>
      </c>
      <c r="D2567" s="34">
        <f t="shared" si="250"/>
        <v>743615.79084268468</v>
      </c>
      <c r="E2567" s="34">
        <v>103880340815.455</v>
      </c>
      <c r="F2567" s="3">
        <f>VLOOKUP(A2567,ERCOT_345kv_West_ATC!A:B,2)</f>
        <v>26.2</v>
      </c>
      <c r="G2567" s="3">
        <f>VLOOKUP(A2567,ERCOT_345kv_West_ATC!G:H,2)</f>
        <v>2.8090000000000002</v>
      </c>
      <c r="I2567" s="5">
        <f t="shared" si="251"/>
        <v>6</v>
      </c>
      <c r="J2567" s="4">
        <f t="shared" si="252"/>
        <v>144</v>
      </c>
      <c r="K2567" s="4">
        <f t="shared" si="255"/>
        <v>3600</v>
      </c>
      <c r="L2567" s="6">
        <f t="shared" si="256"/>
        <v>1615302.89928</v>
      </c>
      <c r="N2567" s="22">
        <f t="shared" si="253"/>
        <v>2.1722278079241661</v>
      </c>
      <c r="O2567" s="14">
        <f t="shared" si="254"/>
        <v>484120.97272979998</v>
      </c>
      <c r="Q2567" s="22"/>
      <c r="V2567" s="16"/>
      <c r="W2567" s="16"/>
      <c r="X2567" s="16"/>
      <c r="Z2567" s="15"/>
      <c r="AA2567" s="16"/>
      <c r="AB2567" s="3"/>
      <c r="AC2567" s="69"/>
      <c r="AD2567" s="3"/>
      <c r="AF2567" s="29"/>
      <c r="AG2567" s="30"/>
      <c r="AH2567" s="29"/>
      <c r="AI2567" s="29"/>
      <c r="AJ2567" s="31"/>
      <c r="AK2567" s="29"/>
      <c r="AL2567" s="30"/>
    </row>
    <row r="2568" spans="1:38">
      <c r="A2568" s="32">
        <v>42381</v>
      </c>
      <c r="B2568" s="9">
        <v>25</v>
      </c>
      <c r="C2568" s="33">
        <v>435.48555090000002</v>
      </c>
      <c r="D2568" s="34">
        <f t="shared" si="250"/>
        <v>743615.79084268468</v>
      </c>
      <c r="E2568" s="34">
        <v>103880340815.455</v>
      </c>
      <c r="F2568" s="3">
        <f>VLOOKUP(A2568,ERCOT_345kv_West_ATC!A:B,2)</f>
        <v>25.65</v>
      </c>
      <c r="G2568" s="3">
        <f>VLOOKUP(A2568,ERCOT_345kv_West_ATC!G:H,2)</f>
        <v>2.7570000000000001</v>
      </c>
      <c r="I2568" s="5">
        <f t="shared" si="251"/>
        <v>6</v>
      </c>
      <c r="J2568" s="4">
        <f t="shared" si="252"/>
        <v>144</v>
      </c>
      <c r="K2568" s="4">
        <f t="shared" si="255"/>
        <v>3600</v>
      </c>
      <c r="L2568" s="6">
        <f t="shared" si="256"/>
        <v>1567747.98324</v>
      </c>
      <c r="N2568" s="22">
        <f t="shared" si="253"/>
        <v>2.1082768851148082</v>
      </c>
      <c r="O2568" s="14">
        <f t="shared" si="254"/>
        <v>484120.97272979998</v>
      </c>
      <c r="Q2568" s="22"/>
      <c r="V2568" s="16"/>
      <c r="W2568" s="16"/>
      <c r="X2568" s="16"/>
      <c r="Z2568" s="15"/>
      <c r="AA2568" s="16"/>
      <c r="AB2568" s="3"/>
      <c r="AC2568" s="69"/>
      <c r="AD2568" s="3"/>
      <c r="AF2568" s="29"/>
      <c r="AG2568" s="30"/>
      <c r="AH2568" s="29"/>
      <c r="AI2568" s="29"/>
      <c r="AJ2568" s="31"/>
      <c r="AK2568" s="29"/>
      <c r="AL2568" s="30"/>
    </row>
    <row r="2569" spans="1:38">
      <c r="A2569" s="32">
        <v>42382</v>
      </c>
      <c r="B2569" s="9">
        <v>25</v>
      </c>
      <c r="C2569" s="33">
        <v>432.65778230000001</v>
      </c>
      <c r="D2569" s="34">
        <f t="shared" si="250"/>
        <v>811434.06568174169</v>
      </c>
      <c r="E2569" s="34">
        <v>113354299801.47099</v>
      </c>
      <c r="F2569" s="3">
        <f>VLOOKUP(A2569,ERCOT_345kv_West_ATC!A:B,2)</f>
        <v>25.15</v>
      </c>
      <c r="G2569" s="3">
        <f>VLOOKUP(A2569,ERCOT_345kv_West_ATC!G:H,2)</f>
        <v>2.7570000000000001</v>
      </c>
      <c r="I2569" s="5">
        <f t="shared" si="251"/>
        <v>6</v>
      </c>
      <c r="J2569" s="4">
        <f t="shared" si="252"/>
        <v>144</v>
      </c>
      <c r="K2569" s="4">
        <f t="shared" si="255"/>
        <v>3600</v>
      </c>
      <c r="L2569" s="6">
        <f t="shared" si="256"/>
        <v>1557568.0162800001</v>
      </c>
      <c r="N2569" s="22">
        <f t="shared" si="253"/>
        <v>1.9195250509619408</v>
      </c>
      <c r="O2569" s="14">
        <f t="shared" si="254"/>
        <v>443658.96777767048</v>
      </c>
      <c r="Q2569" s="22"/>
      <c r="V2569" s="16"/>
      <c r="W2569" s="16"/>
      <c r="X2569" s="16"/>
      <c r="Z2569" s="15"/>
      <c r="AA2569" s="16"/>
      <c r="AB2569" s="3"/>
      <c r="AC2569" s="69"/>
      <c r="AD2569" s="3"/>
      <c r="AF2569" s="29"/>
      <c r="AG2569" s="30"/>
      <c r="AH2569" s="29"/>
      <c r="AI2569" s="29"/>
      <c r="AJ2569" s="31"/>
      <c r="AK2569" s="29"/>
      <c r="AL2569" s="30"/>
    </row>
    <row r="2570" spans="1:38">
      <c r="A2570" s="32">
        <v>42383</v>
      </c>
      <c r="B2570" s="9">
        <v>25</v>
      </c>
      <c r="C2570" s="33">
        <v>430.02502600000003</v>
      </c>
      <c r="D2570" s="34">
        <f t="shared" si="250"/>
        <v>811434.06568174169</v>
      </c>
      <c r="E2570" s="34">
        <v>113354299801.47099</v>
      </c>
      <c r="F2570" s="3">
        <f>VLOOKUP(A2570,ERCOT_345kv_West_ATC!A:B,2)</f>
        <v>24.95</v>
      </c>
      <c r="G2570" s="3">
        <f>VLOOKUP(A2570,ERCOT_345kv_West_ATC!G:H,2)</f>
        <v>2.7120000000000002</v>
      </c>
      <c r="I2570" s="5">
        <f t="shared" si="251"/>
        <v>6</v>
      </c>
      <c r="J2570" s="4">
        <f t="shared" si="252"/>
        <v>144</v>
      </c>
      <c r="K2570" s="4">
        <f t="shared" si="255"/>
        <v>3600</v>
      </c>
      <c r="L2570" s="6">
        <f t="shared" si="256"/>
        <v>1548090.0936</v>
      </c>
      <c r="N2570" s="22">
        <f t="shared" si="253"/>
        <v>1.9078445915372593</v>
      </c>
      <c r="O2570" s="14">
        <f t="shared" si="254"/>
        <v>443658.96777767048</v>
      </c>
      <c r="Q2570" s="22"/>
      <c r="V2570" s="16"/>
      <c r="W2570" s="16"/>
      <c r="X2570" s="16"/>
      <c r="Z2570" s="15"/>
      <c r="AA2570" s="16"/>
      <c r="AB2570" s="3"/>
      <c r="AC2570" s="69"/>
      <c r="AD2570" s="3"/>
      <c r="AF2570" s="29"/>
      <c r="AG2570" s="30"/>
      <c r="AH2570" s="29"/>
      <c r="AI2570" s="29"/>
      <c r="AJ2570" s="31"/>
      <c r="AK2570" s="29"/>
      <c r="AL2570" s="30"/>
    </row>
    <row r="2571" spans="1:38">
      <c r="A2571" s="32">
        <v>42384</v>
      </c>
      <c r="B2571" s="9">
        <v>25</v>
      </c>
      <c r="C2571" s="33">
        <v>362.43055049999998</v>
      </c>
      <c r="D2571" s="34">
        <f t="shared" si="250"/>
        <v>811434.06568174169</v>
      </c>
      <c r="E2571" s="34">
        <v>113354299801.47099</v>
      </c>
      <c r="F2571" s="3">
        <f>VLOOKUP(A2571,ERCOT_345kv_West_ATC!A:B,2)</f>
        <v>24.6</v>
      </c>
      <c r="G2571" s="3">
        <f>VLOOKUP(A2571,ERCOT_345kv_West_ATC!G:H,2)</f>
        <v>2.6960000000000002</v>
      </c>
      <c r="I2571" s="5">
        <f t="shared" si="251"/>
        <v>6</v>
      </c>
      <c r="J2571" s="4">
        <f t="shared" si="252"/>
        <v>144</v>
      </c>
      <c r="K2571" s="4">
        <f t="shared" si="255"/>
        <v>3600</v>
      </c>
      <c r="L2571" s="6">
        <f t="shared" si="256"/>
        <v>1304749.9818</v>
      </c>
      <c r="N2571" s="22">
        <f t="shared" si="253"/>
        <v>1.6079556392592287</v>
      </c>
      <c r="O2571" s="14">
        <f t="shared" si="254"/>
        <v>443658.96777767048</v>
      </c>
      <c r="Q2571" s="22"/>
      <c r="V2571" s="16"/>
      <c r="W2571" s="16"/>
      <c r="X2571" s="16"/>
      <c r="Z2571" s="15"/>
      <c r="AA2571" s="16"/>
      <c r="AB2571" s="3"/>
      <c r="AC2571" s="69"/>
      <c r="AD2571" s="3"/>
      <c r="AF2571" s="29"/>
      <c r="AG2571" s="30"/>
      <c r="AH2571" s="29"/>
      <c r="AI2571" s="29"/>
      <c r="AJ2571" s="31"/>
      <c r="AK2571" s="29"/>
      <c r="AL2571" s="30"/>
    </row>
    <row r="2572" spans="1:38">
      <c r="A2572" s="32">
        <v>42385</v>
      </c>
      <c r="B2572" s="9">
        <v>25</v>
      </c>
      <c r="C2572" s="33">
        <v>388.18817309999997</v>
      </c>
      <c r="D2572" s="34">
        <f t="shared" si="250"/>
        <v>811434.06568174169</v>
      </c>
      <c r="E2572" s="34">
        <v>113354299801.47099</v>
      </c>
      <c r="F2572" s="3">
        <f>VLOOKUP(A2572,ERCOT_345kv_West_ATC!A:B,2)</f>
        <v>24.6</v>
      </c>
      <c r="G2572" s="3">
        <f>VLOOKUP(A2572,ERCOT_345kv_West_ATC!G:H,2)</f>
        <v>2.6960000000000002</v>
      </c>
      <c r="I2572" s="5">
        <f t="shared" si="251"/>
        <v>6</v>
      </c>
      <c r="J2572" s="4">
        <f t="shared" si="252"/>
        <v>144</v>
      </c>
      <c r="K2572" s="4">
        <f t="shared" si="255"/>
        <v>3600</v>
      </c>
      <c r="L2572" s="6">
        <f t="shared" si="256"/>
        <v>1397477.42316</v>
      </c>
      <c r="N2572" s="22">
        <f t="shared" si="253"/>
        <v>1.7222316418104568</v>
      </c>
      <c r="O2572" s="14">
        <f t="shared" si="254"/>
        <v>443658.96777767048</v>
      </c>
      <c r="Q2572" s="22"/>
      <c r="V2572" s="16"/>
      <c r="W2572" s="16"/>
      <c r="X2572" s="16"/>
      <c r="Z2572" s="15"/>
      <c r="AA2572" s="16"/>
      <c r="AB2572" s="3"/>
      <c r="AC2572" s="69"/>
      <c r="AD2572" s="3"/>
      <c r="AF2572" s="29"/>
      <c r="AG2572" s="30"/>
      <c r="AH2572" s="29"/>
      <c r="AI2572" s="29"/>
      <c r="AJ2572" s="31"/>
      <c r="AK2572" s="29"/>
      <c r="AL2572" s="30"/>
    </row>
    <row r="2573" spans="1:38">
      <c r="A2573" s="32">
        <v>42386</v>
      </c>
      <c r="B2573" s="9">
        <v>25</v>
      </c>
      <c r="C2573" s="33">
        <v>379.14874859999998</v>
      </c>
      <c r="D2573" s="34">
        <f t="shared" si="250"/>
        <v>811434.06568174169</v>
      </c>
      <c r="E2573" s="34">
        <v>113354299801.47099</v>
      </c>
      <c r="F2573" s="3">
        <f>VLOOKUP(A2573,ERCOT_345kv_West_ATC!A:B,2)</f>
        <v>24.6</v>
      </c>
      <c r="G2573" s="3">
        <f>VLOOKUP(A2573,ERCOT_345kv_West_ATC!G:H,2)</f>
        <v>2.6960000000000002</v>
      </c>
      <c r="I2573" s="5">
        <f t="shared" si="251"/>
        <v>6</v>
      </c>
      <c r="J2573" s="4">
        <f t="shared" si="252"/>
        <v>144</v>
      </c>
      <c r="K2573" s="4">
        <f t="shared" si="255"/>
        <v>3600</v>
      </c>
      <c r="L2573" s="6">
        <f t="shared" si="256"/>
        <v>1364935.4949599998</v>
      </c>
      <c r="N2573" s="22">
        <f t="shared" si="253"/>
        <v>1.6821274243807147</v>
      </c>
      <c r="O2573" s="14">
        <f t="shared" si="254"/>
        <v>443658.96777767048</v>
      </c>
      <c r="Q2573" s="22"/>
      <c r="V2573" s="16"/>
      <c r="W2573" s="16"/>
      <c r="X2573" s="16"/>
      <c r="Z2573" s="15"/>
      <c r="AA2573" s="16"/>
      <c r="AB2573" s="3"/>
      <c r="AC2573" s="69"/>
      <c r="AD2573" s="3"/>
      <c r="AF2573" s="29"/>
      <c r="AG2573" s="30"/>
      <c r="AH2573" s="29"/>
      <c r="AI2573" s="29"/>
      <c r="AJ2573" s="31"/>
      <c r="AK2573" s="29"/>
      <c r="AL2573" s="30"/>
    </row>
    <row r="2574" spans="1:38">
      <c r="A2574" s="32">
        <v>42387</v>
      </c>
      <c r="B2574" s="9">
        <v>25</v>
      </c>
      <c r="C2574" s="33">
        <v>384.9289182</v>
      </c>
      <c r="D2574" s="34">
        <f t="shared" si="250"/>
        <v>811434.06568174169</v>
      </c>
      <c r="E2574" s="34">
        <v>113354299801.47099</v>
      </c>
      <c r="F2574" s="3">
        <f>VLOOKUP(A2574,ERCOT_345kv_West_ATC!A:B,2)</f>
        <v>24.5</v>
      </c>
      <c r="G2574" s="3">
        <f>VLOOKUP(A2574,ERCOT_345kv_West_ATC!G:H,2)</f>
        <v>2.7229999999999999</v>
      </c>
      <c r="I2574" s="5">
        <f t="shared" si="251"/>
        <v>6</v>
      </c>
      <c r="J2574" s="4">
        <f t="shared" si="252"/>
        <v>144</v>
      </c>
      <c r="K2574" s="4">
        <f t="shared" si="255"/>
        <v>3600</v>
      </c>
      <c r="L2574" s="6">
        <f t="shared" si="256"/>
        <v>1385744.10552</v>
      </c>
      <c r="N2574" s="22">
        <f t="shared" si="253"/>
        <v>1.7077716651638737</v>
      </c>
      <c r="O2574" s="14">
        <f t="shared" si="254"/>
        <v>443658.96777767048</v>
      </c>
      <c r="Q2574" s="22"/>
      <c r="V2574" s="16"/>
      <c r="W2574" s="16"/>
      <c r="X2574" s="16"/>
      <c r="Z2574" s="15"/>
      <c r="AA2574" s="16"/>
      <c r="AB2574" s="3"/>
      <c r="AC2574" s="69"/>
      <c r="AD2574" s="3"/>
      <c r="AF2574" s="29"/>
      <c r="AG2574" s="30"/>
      <c r="AH2574" s="29"/>
      <c r="AI2574" s="29"/>
      <c r="AJ2574" s="31"/>
      <c r="AK2574" s="29"/>
      <c r="AL2574" s="30"/>
    </row>
    <row r="2575" spans="1:38">
      <c r="A2575" s="32">
        <v>42388</v>
      </c>
      <c r="B2575" s="9">
        <v>25</v>
      </c>
      <c r="C2575" s="33">
        <v>376.76631079999999</v>
      </c>
      <c r="D2575" s="34">
        <f t="shared" si="250"/>
        <v>811434.06568174169</v>
      </c>
      <c r="E2575" s="34">
        <v>113354299801.47099</v>
      </c>
      <c r="F2575" s="3">
        <f>VLOOKUP(A2575,ERCOT_345kv_West_ATC!A:B,2)</f>
        <v>24.45</v>
      </c>
      <c r="G2575" s="3">
        <f>VLOOKUP(A2575,ERCOT_345kv_West_ATC!G:H,2)</f>
        <v>2.7080000000000002</v>
      </c>
      <c r="I2575" s="5">
        <f t="shared" si="251"/>
        <v>6</v>
      </c>
      <c r="J2575" s="4">
        <f t="shared" si="252"/>
        <v>144</v>
      </c>
      <c r="K2575" s="4">
        <f t="shared" si="255"/>
        <v>3600</v>
      </c>
      <c r="L2575" s="6">
        <f t="shared" si="256"/>
        <v>1356358.7188800001</v>
      </c>
      <c r="N2575" s="22">
        <f t="shared" si="253"/>
        <v>1.67155752542929</v>
      </c>
      <c r="O2575" s="14">
        <f t="shared" si="254"/>
        <v>443658.96777767048</v>
      </c>
      <c r="Q2575" s="22"/>
      <c r="V2575" s="16"/>
      <c r="W2575" s="16"/>
      <c r="X2575" s="16"/>
      <c r="Z2575" s="15"/>
      <c r="AA2575" s="16"/>
      <c r="AB2575" s="3"/>
      <c r="AC2575" s="69"/>
      <c r="AD2575" s="3"/>
      <c r="AF2575" s="29"/>
      <c r="AG2575" s="30"/>
      <c r="AH2575" s="29"/>
      <c r="AI2575" s="29"/>
      <c r="AJ2575" s="31"/>
      <c r="AK2575" s="29"/>
      <c r="AL2575" s="30"/>
    </row>
    <row r="2576" spans="1:38">
      <c r="A2576" s="32">
        <v>42389</v>
      </c>
      <c r="B2576" s="9">
        <v>25</v>
      </c>
      <c r="C2576" s="33">
        <v>419.2252502</v>
      </c>
      <c r="D2576" s="34">
        <f t="shared" si="250"/>
        <v>811434.06568174169</v>
      </c>
      <c r="E2576" s="34">
        <v>113354299801.47099</v>
      </c>
      <c r="F2576" s="3">
        <f>VLOOKUP(A2576,ERCOT_345kv_West_ATC!A:B,2)</f>
        <v>24.6</v>
      </c>
      <c r="G2576" s="3">
        <f>VLOOKUP(A2576,ERCOT_345kv_West_ATC!G:H,2)</f>
        <v>2.738</v>
      </c>
      <c r="I2576" s="5">
        <f t="shared" si="251"/>
        <v>6</v>
      </c>
      <c r="J2576" s="4">
        <f t="shared" si="252"/>
        <v>144</v>
      </c>
      <c r="K2576" s="4">
        <f t="shared" si="255"/>
        <v>3600</v>
      </c>
      <c r="L2576" s="6">
        <f t="shared" si="256"/>
        <v>1509210.90072</v>
      </c>
      <c r="N2576" s="22">
        <f t="shared" si="253"/>
        <v>1.8599304177006766</v>
      </c>
      <c r="O2576" s="14">
        <f t="shared" si="254"/>
        <v>443658.96777767048</v>
      </c>
      <c r="Q2576" s="22"/>
      <c r="V2576" s="16"/>
      <c r="W2576" s="16"/>
      <c r="X2576" s="16"/>
      <c r="Z2576" s="15"/>
      <c r="AA2576" s="16"/>
      <c r="AB2576" s="3"/>
      <c r="AC2576" s="69"/>
      <c r="AD2576" s="3"/>
      <c r="AF2576" s="29"/>
      <c r="AG2576" s="30"/>
      <c r="AH2576" s="29"/>
      <c r="AI2576" s="29"/>
      <c r="AJ2576" s="31"/>
      <c r="AK2576" s="29"/>
      <c r="AL2576" s="30"/>
    </row>
    <row r="2577" spans="1:38">
      <c r="A2577" s="32">
        <v>42390</v>
      </c>
      <c r="B2577" s="9">
        <v>25</v>
      </c>
      <c r="C2577" s="33">
        <v>409.26809900000001</v>
      </c>
      <c r="D2577" s="34">
        <f t="shared" si="250"/>
        <v>811434.06568174169</v>
      </c>
      <c r="E2577" s="34">
        <v>113354299801.47099</v>
      </c>
      <c r="F2577" s="3">
        <f>VLOOKUP(A2577,ERCOT_345kv_West_ATC!A:B,2)</f>
        <v>24.8</v>
      </c>
      <c r="G2577" s="3">
        <f>VLOOKUP(A2577,ERCOT_345kv_West_ATC!G:H,2)</f>
        <v>2.7469999999999999</v>
      </c>
      <c r="I2577" s="5">
        <f t="shared" si="251"/>
        <v>6</v>
      </c>
      <c r="J2577" s="4">
        <f t="shared" si="252"/>
        <v>144</v>
      </c>
      <c r="K2577" s="4">
        <f t="shared" si="255"/>
        <v>3600</v>
      </c>
      <c r="L2577" s="6">
        <f t="shared" si="256"/>
        <v>1473365.1564</v>
      </c>
      <c r="N2577" s="22">
        <f t="shared" si="253"/>
        <v>1.8157546234666946</v>
      </c>
      <c r="O2577" s="14">
        <f t="shared" si="254"/>
        <v>443658.96777767048</v>
      </c>
      <c r="Q2577" s="22"/>
      <c r="V2577" s="16"/>
      <c r="W2577" s="16"/>
      <c r="X2577" s="16"/>
      <c r="Z2577" s="15"/>
      <c r="AA2577" s="16"/>
      <c r="AB2577" s="3"/>
      <c r="AC2577" s="69"/>
      <c r="AD2577" s="3"/>
      <c r="AF2577" s="29"/>
      <c r="AG2577" s="30"/>
      <c r="AH2577" s="29"/>
      <c r="AI2577" s="29"/>
      <c r="AJ2577" s="31"/>
      <c r="AK2577" s="29"/>
      <c r="AL2577" s="30"/>
    </row>
    <row r="2578" spans="1:38">
      <c r="A2578" s="32">
        <v>42391</v>
      </c>
      <c r="B2578" s="9">
        <v>25</v>
      </c>
      <c r="C2578" s="33">
        <v>383.29492879999998</v>
      </c>
      <c r="D2578" s="34">
        <f t="shared" si="250"/>
        <v>811434.06568174169</v>
      </c>
      <c r="E2578" s="34">
        <v>113354299801.47099</v>
      </c>
      <c r="F2578" s="3">
        <f>VLOOKUP(A2578,ERCOT_345kv_West_ATC!A:B,2)</f>
        <v>24.85</v>
      </c>
      <c r="G2578" s="3">
        <f>VLOOKUP(A2578,ERCOT_345kv_West_ATC!G:H,2)</f>
        <v>2.7509999999999999</v>
      </c>
      <c r="I2578" s="5">
        <f t="shared" si="251"/>
        <v>6</v>
      </c>
      <c r="J2578" s="4">
        <f t="shared" si="252"/>
        <v>144</v>
      </c>
      <c r="K2578" s="4">
        <f t="shared" si="255"/>
        <v>3600</v>
      </c>
      <c r="L2578" s="6">
        <f t="shared" si="256"/>
        <v>1379861.7436799998</v>
      </c>
      <c r="N2578" s="22">
        <f t="shared" si="253"/>
        <v>1.7005223246582368</v>
      </c>
      <c r="O2578" s="14">
        <f t="shared" si="254"/>
        <v>443658.96777767048</v>
      </c>
      <c r="Q2578" s="22"/>
      <c r="V2578" s="16"/>
      <c r="W2578" s="16"/>
      <c r="X2578" s="16"/>
      <c r="Z2578" s="15"/>
      <c r="AA2578" s="16"/>
      <c r="AB2578" s="3"/>
      <c r="AC2578" s="69"/>
      <c r="AD2578" s="3"/>
      <c r="AF2578" s="29"/>
      <c r="AG2578" s="30"/>
      <c r="AH2578" s="29"/>
      <c r="AI2578" s="29"/>
      <c r="AJ2578" s="31"/>
      <c r="AK2578" s="29"/>
      <c r="AL2578" s="30"/>
    </row>
    <row r="2579" spans="1:38">
      <c r="A2579" s="32">
        <v>42392</v>
      </c>
      <c r="B2579" s="9">
        <v>25</v>
      </c>
      <c r="C2579" s="33">
        <v>386.91585950000001</v>
      </c>
      <c r="D2579" s="34">
        <f t="shared" si="250"/>
        <v>811434.06568174169</v>
      </c>
      <c r="E2579" s="34">
        <v>113354299801.47099</v>
      </c>
      <c r="F2579" s="3">
        <f>VLOOKUP(A2579,ERCOT_345kv_West_ATC!A:B,2)</f>
        <v>24.85</v>
      </c>
      <c r="G2579" s="3">
        <f>VLOOKUP(A2579,ERCOT_345kv_West_ATC!G:H,2)</f>
        <v>2.7509999999999999</v>
      </c>
      <c r="I2579" s="5">
        <f t="shared" si="251"/>
        <v>6</v>
      </c>
      <c r="J2579" s="4">
        <f t="shared" si="252"/>
        <v>144</v>
      </c>
      <c r="K2579" s="4">
        <f t="shared" si="255"/>
        <v>3600</v>
      </c>
      <c r="L2579" s="6">
        <f t="shared" si="256"/>
        <v>1392897.0941999999</v>
      </c>
      <c r="N2579" s="22">
        <f t="shared" si="253"/>
        <v>1.7165869084258019</v>
      </c>
      <c r="O2579" s="14">
        <f t="shared" si="254"/>
        <v>443658.96777767048</v>
      </c>
      <c r="Q2579" s="22"/>
      <c r="V2579" s="16"/>
      <c r="W2579" s="16"/>
      <c r="X2579" s="16"/>
      <c r="Z2579" s="15"/>
      <c r="AA2579" s="16"/>
      <c r="AB2579" s="3"/>
      <c r="AC2579" s="69"/>
      <c r="AD2579" s="3"/>
      <c r="AF2579" s="29"/>
      <c r="AG2579" s="30"/>
      <c r="AH2579" s="29"/>
      <c r="AI2579" s="29"/>
      <c r="AJ2579" s="31"/>
      <c r="AK2579" s="29"/>
      <c r="AL2579" s="30"/>
    </row>
    <row r="2580" spans="1:38">
      <c r="A2580" s="32">
        <v>42393</v>
      </c>
      <c r="B2580" s="9">
        <v>25</v>
      </c>
      <c r="C2580" s="33">
        <v>402.80107500000003</v>
      </c>
      <c r="D2580" s="34">
        <f t="shared" si="250"/>
        <v>811434.06568174169</v>
      </c>
      <c r="E2580" s="34">
        <v>113354299801.47099</v>
      </c>
      <c r="F2580" s="3">
        <f>VLOOKUP(A2580,ERCOT_345kv_West_ATC!A:B,2)</f>
        <v>24.85</v>
      </c>
      <c r="G2580" s="3">
        <f>VLOOKUP(A2580,ERCOT_345kv_West_ATC!G:H,2)</f>
        <v>2.7509999999999999</v>
      </c>
      <c r="I2580" s="5">
        <f t="shared" si="251"/>
        <v>6</v>
      </c>
      <c r="J2580" s="4">
        <f t="shared" si="252"/>
        <v>144</v>
      </c>
      <c r="K2580" s="4">
        <f t="shared" si="255"/>
        <v>3600</v>
      </c>
      <c r="L2580" s="6">
        <f t="shared" si="256"/>
        <v>1450083.87</v>
      </c>
      <c r="N2580" s="22">
        <f t="shared" si="253"/>
        <v>1.7870630915423604</v>
      </c>
      <c r="O2580" s="14">
        <f t="shared" si="254"/>
        <v>443658.96777767048</v>
      </c>
      <c r="Q2580" s="22"/>
      <c r="V2580" s="16"/>
      <c r="W2580" s="16"/>
      <c r="X2580" s="16"/>
      <c r="Z2580" s="15"/>
      <c r="AA2580" s="16"/>
      <c r="AB2580" s="3"/>
      <c r="AC2580" s="69"/>
      <c r="AD2580" s="3"/>
      <c r="AF2580" s="29"/>
      <c r="AG2580" s="30"/>
      <c r="AH2580" s="29"/>
      <c r="AI2580" s="29"/>
      <c r="AJ2580" s="31"/>
      <c r="AK2580" s="29"/>
      <c r="AL2580" s="30"/>
    </row>
    <row r="2581" spans="1:38">
      <c r="A2581" s="32">
        <v>42394</v>
      </c>
      <c r="B2581" s="9">
        <v>25</v>
      </c>
      <c r="C2581" s="33">
        <v>391.12126230000001</v>
      </c>
      <c r="D2581" s="34">
        <f t="shared" si="250"/>
        <v>811434.06568174169</v>
      </c>
      <c r="E2581" s="34">
        <v>113354299801.47099</v>
      </c>
      <c r="F2581" s="3">
        <f>VLOOKUP(A2581,ERCOT_345kv_West_ATC!A:B,2)</f>
        <v>24.9</v>
      </c>
      <c r="G2581" s="3">
        <f>VLOOKUP(A2581,ERCOT_345kv_West_ATC!G:H,2)</f>
        <v>2.754</v>
      </c>
      <c r="I2581" s="5">
        <f t="shared" si="251"/>
        <v>6</v>
      </c>
      <c r="J2581" s="4">
        <f t="shared" si="252"/>
        <v>144</v>
      </c>
      <c r="K2581" s="4">
        <f t="shared" si="255"/>
        <v>3600</v>
      </c>
      <c r="L2581" s="6">
        <f t="shared" si="256"/>
        <v>1408036.54428</v>
      </c>
      <c r="N2581" s="22">
        <f t="shared" si="253"/>
        <v>1.7352445550791751</v>
      </c>
      <c r="O2581" s="14">
        <f t="shared" si="254"/>
        <v>443658.96777767048</v>
      </c>
      <c r="Q2581" s="22"/>
      <c r="V2581" s="16"/>
      <c r="W2581" s="16"/>
      <c r="X2581" s="16"/>
      <c r="Z2581" s="15"/>
      <c r="AA2581" s="16"/>
      <c r="AB2581" s="3"/>
      <c r="AC2581" s="69"/>
      <c r="AD2581" s="3"/>
      <c r="AF2581" s="29"/>
      <c r="AG2581" s="30"/>
      <c r="AH2581" s="29"/>
      <c r="AI2581" s="29"/>
      <c r="AJ2581" s="31"/>
      <c r="AK2581" s="29"/>
      <c r="AL2581" s="30"/>
    </row>
    <row r="2582" spans="1:38">
      <c r="A2582" s="32">
        <v>42395</v>
      </c>
      <c r="B2582" s="9">
        <v>25</v>
      </c>
      <c r="C2582" s="33">
        <v>391.66681410000001</v>
      </c>
      <c r="D2582" s="34">
        <f t="shared" si="250"/>
        <v>859245.23191956396</v>
      </c>
      <c r="E2582" s="34">
        <v>120033340651.237</v>
      </c>
      <c r="F2582" s="3">
        <f>VLOOKUP(A2582,ERCOT_345kv_West_ATC!A:B,2)</f>
        <v>24.9</v>
      </c>
      <c r="G2582" s="3">
        <f>VLOOKUP(A2582,ERCOT_345kv_West_ATC!G:H,2)</f>
        <v>2.7320000000000002</v>
      </c>
      <c r="I2582" s="5">
        <f t="shared" si="251"/>
        <v>6</v>
      </c>
      <c r="J2582" s="4">
        <f t="shared" si="252"/>
        <v>144</v>
      </c>
      <c r="K2582" s="4">
        <f t="shared" si="255"/>
        <v>3600</v>
      </c>
      <c r="L2582" s="6">
        <f t="shared" si="256"/>
        <v>1410000.53076</v>
      </c>
      <c r="N2582" s="22">
        <f t="shared" si="253"/>
        <v>1.6409756823555974</v>
      </c>
      <c r="O2582" s="14">
        <f t="shared" si="254"/>
        <v>418972.35693209001</v>
      </c>
      <c r="Q2582" s="22"/>
      <c r="V2582" s="16"/>
      <c r="W2582" s="16"/>
      <c r="X2582" s="16"/>
      <c r="Z2582" s="15"/>
      <c r="AA2582" s="16"/>
      <c r="AB2582" s="3"/>
      <c r="AC2582" s="69"/>
      <c r="AD2582" s="3"/>
      <c r="AF2582" s="29"/>
      <c r="AG2582" s="30"/>
      <c r="AH2582" s="29"/>
      <c r="AI2582" s="29"/>
      <c r="AJ2582" s="31"/>
      <c r="AK2582" s="29"/>
      <c r="AL2582" s="30"/>
    </row>
    <row r="2583" spans="1:38">
      <c r="A2583" s="32">
        <v>42396</v>
      </c>
      <c r="B2583" s="9">
        <v>25</v>
      </c>
      <c r="C2583" s="33">
        <v>394.44668039999999</v>
      </c>
      <c r="D2583" s="34">
        <f t="shared" si="250"/>
        <v>859245.23191956396</v>
      </c>
      <c r="E2583" s="34">
        <v>120033340651.237</v>
      </c>
      <c r="F2583" s="3">
        <f>VLOOKUP(A2583,ERCOT_345kv_West_ATC!A:B,2)</f>
        <v>24.55</v>
      </c>
      <c r="G2583" s="3">
        <f>VLOOKUP(A2583,ERCOT_345kv_West_ATC!G:H,2)</f>
        <v>2.722</v>
      </c>
      <c r="I2583" s="5">
        <f t="shared" si="251"/>
        <v>6</v>
      </c>
      <c r="J2583" s="4">
        <f t="shared" si="252"/>
        <v>144</v>
      </c>
      <c r="K2583" s="4">
        <f t="shared" si="255"/>
        <v>3600</v>
      </c>
      <c r="L2583" s="6">
        <f t="shared" si="256"/>
        <v>1420008.04944</v>
      </c>
      <c r="N2583" s="22">
        <f t="shared" si="253"/>
        <v>1.6526225537122683</v>
      </c>
      <c r="O2583" s="14">
        <f t="shared" si="254"/>
        <v>418972.35693209001</v>
      </c>
      <c r="Q2583" s="22"/>
      <c r="V2583" s="16"/>
      <c r="W2583" s="16"/>
      <c r="X2583" s="16"/>
      <c r="Z2583" s="15"/>
      <c r="AA2583" s="16"/>
      <c r="AB2583" s="3"/>
      <c r="AC2583" s="69"/>
      <c r="AD2583" s="3"/>
      <c r="AF2583" s="29"/>
      <c r="AG2583" s="30"/>
      <c r="AH2583" s="29"/>
      <c r="AI2583" s="29"/>
      <c r="AJ2583" s="31"/>
      <c r="AK2583" s="29"/>
      <c r="AL2583" s="30"/>
    </row>
    <row r="2584" spans="1:38">
      <c r="A2584" s="32">
        <v>42397</v>
      </c>
      <c r="B2584" s="9">
        <v>25</v>
      </c>
      <c r="C2584" s="33">
        <v>379.75057770000001</v>
      </c>
      <c r="D2584" s="34">
        <f t="shared" si="250"/>
        <v>859245.23191956396</v>
      </c>
      <c r="E2584" s="34">
        <v>120033340651.237</v>
      </c>
      <c r="F2584" s="3">
        <f>VLOOKUP(A2584,ERCOT_345kv_West_ATC!A:B,2)</f>
        <v>24.55</v>
      </c>
      <c r="G2584" s="3">
        <f>VLOOKUP(A2584,ERCOT_345kv_West_ATC!G:H,2)</f>
        <v>2.7269999999999999</v>
      </c>
      <c r="I2584" s="5">
        <f t="shared" si="251"/>
        <v>6</v>
      </c>
      <c r="J2584" s="4">
        <f t="shared" si="252"/>
        <v>144</v>
      </c>
      <c r="K2584" s="4">
        <f t="shared" si="255"/>
        <v>3600</v>
      </c>
      <c r="L2584" s="6">
        <f t="shared" si="256"/>
        <v>1367102.07972</v>
      </c>
      <c r="N2584" s="22">
        <f t="shared" si="253"/>
        <v>1.5910499458529177</v>
      </c>
      <c r="O2584" s="14">
        <f t="shared" si="254"/>
        <v>418972.35693209001</v>
      </c>
      <c r="Q2584" s="22"/>
      <c r="V2584" s="16"/>
      <c r="W2584" s="16"/>
      <c r="X2584" s="16"/>
      <c r="Z2584" s="15"/>
      <c r="AA2584" s="16"/>
      <c r="AB2584" s="3"/>
      <c r="AC2584" s="69"/>
      <c r="AD2584" s="3"/>
      <c r="AF2584" s="29"/>
      <c r="AG2584" s="30"/>
      <c r="AH2584" s="29"/>
      <c r="AI2584" s="29"/>
      <c r="AJ2584" s="31"/>
      <c r="AK2584" s="29"/>
      <c r="AL2584" s="30"/>
    </row>
    <row r="2585" spans="1:38">
      <c r="A2585" s="32">
        <v>42398</v>
      </c>
      <c r="B2585" s="9">
        <v>25</v>
      </c>
      <c r="C2585" s="33">
        <v>378.64051949999998</v>
      </c>
      <c r="D2585" s="34">
        <f t="shared" si="250"/>
        <v>859245.23191956396</v>
      </c>
      <c r="E2585" s="34">
        <v>120033340651.237</v>
      </c>
      <c r="F2585" s="3">
        <f>VLOOKUP(A2585,ERCOT_345kv_West_ATC!A:B,2)</f>
        <v>24.4</v>
      </c>
      <c r="G2585" s="3">
        <f>VLOOKUP(A2585,ERCOT_345kv_West_ATC!G:H,2)</f>
        <v>2.7480000000000002</v>
      </c>
      <c r="I2585" s="5">
        <f t="shared" si="251"/>
        <v>6</v>
      </c>
      <c r="J2585" s="4">
        <f t="shared" si="252"/>
        <v>144</v>
      </c>
      <c r="K2585" s="4">
        <f t="shared" si="255"/>
        <v>3600</v>
      </c>
      <c r="L2585" s="6">
        <f t="shared" si="256"/>
        <v>1363105.8702</v>
      </c>
      <c r="N2585" s="22">
        <f t="shared" si="253"/>
        <v>1.5863991088490599</v>
      </c>
      <c r="O2585" s="14">
        <f t="shared" si="254"/>
        <v>418972.35693209001</v>
      </c>
      <c r="Q2585" s="22"/>
      <c r="V2585" s="16"/>
      <c r="W2585" s="16"/>
      <c r="X2585" s="16"/>
      <c r="Z2585" s="15"/>
      <c r="AA2585" s="16"/>
      <c r="AB2585" s="3"/>
      <c r="AC2585" s="69"/>
      <c r="AD2585" s="3"/>
      <c r="AF2585" s="29"/>
      <c r="AG2585" s="30"/>
      <c r="AH2585" s="29"/>
      <c r="AI2585" s="29"/>
      <c r="AJ2585" s="31"/>
      <c r="AK2585" s="29"/>
      <c r="AL2585" s="30"/>
    </row>
    <row r="2586" spans="1:38">
      <c r="A2586" s="32">
        <v>42399</v>
      </c>
      <c r="B2586" s="9">
        <v>25</v>
      </c>
      <c r="C2586" s="33">
        <v>377.34888760000001</v>
      </c>
      <c r="D2586" s="34">
        <f t="shared" si="250"/>
        <v>859245.23191956396</v>
      </c>
      <c r="E2586" s="34">
        <v>120033340651.237</v>
      </c>
      <c r="F2586" s="3">
        <f>VLOOKUP(A2586,ERCOT_345kv_West_ATC!A:B,2)</f>
        <v>24.4</v>
      </c>
      <c r="G2586" s="3">
        <f>VLOOKUP(A2586,ERCOT_345kv_West_ATC!G:H,2)</f>
        <v>2.7480000000000002</v>
      </c>
      <c r="I2586" s="5">
        <f t="shared" si="251"/>
        <v>6</v>
      </c>
      <c r="J2586" s="4">
        <f t="shared" si="252"/>
        <v>144</v>
      </c>
      <c r="K2586" s="4">
        <f t="shared" si="255"/>
        <v>3600</v>
      </c>
      <c r="L2586" s="6">
        <f t="shared" si="256"/>
        <v>1358455.9953600001</v>
      </c>
      <c r="N2586" s="22">
        <f t="shared" si="253"/>
        <v>1.5809875282347432</v>
      </c>
      <c r="O2586" s="14">
        <f t="shared" si="254"/>
        <v>418972.35693209001</v>
      </c>
      <c r="Q2586" s="22"/>
      <c r="V2586" s="16"/>
      <c r="W2586" s="16"/>
      <c r="X2586" s="16"/>
      <c r="Z2586" s="15"/>
      <c r="AA2586" s="16"/>
      <c r="AB2586" s="3"/>
      <c r="AC2586" s="69"/>
      <c r="AD2586" s="3"/>
      <c r="AF2586" s="29"/>
      <c r="AG2586" s="30"/>
      <c r="AH2586" s="29"/>
      <c r="AI2586" s="29"/>
      <c r="AJ2586" s="31"/>
      <c r="AK2586" s="29"/>
      <c r="AL2586" s="30"/>
    </row>
    <row r="2587" spans="1:38">
      <c r="A2587" s="32">
        <v>42400</v>
      </c>
      <c r="B2587" s="9">
        <v>25</v>
      </c>
      <c r="C2587" s="33">
        <v>367.9508596</v>
      </c>
      <c r="D2587" s="34">
        <f t="shared" si="250"/>
        <v>859245.23191956396</v>
      </c>
      <c r="E2587" s="34">
        <v>120033340651.237</v>
      </c>
      <c r="F2587" s="3">
        <f>VLOOKUP(A2587,ERCOT_345kv_West_ATC!A:B,2)</f>
        <v>24.4</v>
      </c>
      <c r="G2587" s="3">
        <f>VLOOKUP(A2587,ERCOT_345kv_West_ATC!G:H,2)</f>
        <v>2.7480000000000002</v>
      </c>
      <c r="I2587" s="5">
        <f t="shared" si="251"/>
        <v>6</v>
      </c>
      <c r="J2587" s="4">
        <f t="shared" si="252"/>
        <v>144</v>
      </c>
      <c r="K2587" s="4">
        <f t="shared" si="255"/>
        <v>3600</v>
      </c>
      <c r="L2587" s="6">
        <f t="shared" si="256"/>
        <v>1324623.0945600001</v>
      </c>
      <c r="N2587" s="22">
        <f t="shared" si="253"/>
        <v>1.5416123888180056</v>
      </c>
      <c r="O2587" s="14">
        <f t="shared" si="254"/>
        <v>418972.35693209001</v>
      </c>
      <c r="Q2587" s="22"/>
      <c r="V2587" s="16"/>
      <c r="W2587" s="16"/>
      <c r="X2587" s="16"/>
      <c r="Z2587" s="15"/>
      <c r="AA2587" s="16"/>
      <c r="AB2587" s="3"/>
      <c r="AC2587" s="69"/>
      <c r="AD2587" s="3"/>
      <c r="AF2587" s="29"/>
      <c r="AG2587" s="30"/>
      <c r="AH2587" s="29"/>
      <c r="AI2587" s="29"/>
      <c r="AJ2587" s="31"/>
      <c r="AK2587" s="29"/>
      <c r="AL2587" s="30"/>
    </row>
    <row r="2588" spans="1:38">
      <c r="A2588" s="32">
        <v>42401</v>
      </c>
      <c r="B2588" s="9">
        <v>25</v>
      </c>
      <c r="C2588" s="33">
        <v>371.37052319999998</v>
      </c>
      <c r="D2588" s="34">
        <f t="shared" si="250"/>
        <v>859245.23191956396</v>
      </c>
      <c r="E2588" s="34">
        <v>120033340651.237</v>
      </c>
      <c r="F2588" s="3">
        <f>VLOOKUP(A2588,ERCOT_345kv_West_ATC!A:B,2)</f>
        <v>24.6</v>
      </c>
      <c r="G2588" s="3">
        <f>VLOOKUP(A2588,ERCOT_345kv_West_ATC!G:H,2)</f>
        <v>2.71</v>
      </c>
      <c r="I2588" s="5">
        <f t="shared" si="251"/>
        <v>6</v>
      </c>
      <c r="J2588" s="4">
        <f t="shared" si="252"/>
        <v>144</v>
      </c>
      <c r="K2588" s="4">
        <f t="shared" si="255"/>
        <v>3600</v>
      </c>
      <c r="L2588" s="6">
        <f t="shared" si="256"/>
        <v>1336933.8835199999</v>
      </c>
      <c r="N2588" s="22">
        <f t="shared" si="253"/>
        <v>1.555939834002074</v>
      </c>
      <c r="O2588" s="14">
        <f t="shared" si="254"/>
        <v>418972.35693209001</v>
      </c>
      <c r="Q2588" s="22"/>
      <c r="V2588" s="16"/>
      <c r="W2588" s="16"/>
      <c r="X2588" s="16"/>
      <c r="Z2588" s="15"/>
      <c r="AA2588" s="16"/>
      <c r="AB2588" s="3"/>
      <c r="AC2588" s="69"/>
      <c r="AD2588" s="3"/>
      <c r="AF2588" s="29"/>
      <c r="AG2588" s="30"/>
      <c r="AH2588" s="29"/>
      <c r="AI2588" s="29"/>
      <c r="AJ2588" s="31"/>
      <c r="AK2588" s="29"/>
      <c r="AL2588" s="30"/>
    </row>
    <row r="2589" spans="1:38">
      <c r="A2589" s="32">
        <v>42402</v>
      </c>
      <c r="B2589" s="9">
        <v>25</v>
      </c>
      <c r="C2589" s="33">
        <v>372.9622693</v>
      </c>
      <c r="D2589" s="34">
        <f t="shared" si="250"/>
        <v>859245.23191956396</v>
      </c>
      <c r="E2589" s="34">
        <v>120033340651.237</v>
      </c>
      <c r="F2589" s="3">
        <f>VLOOKUP(A2589,ERCOT_345kv_West_ATC!A:B,2)</f>
        <v>24.35</v>
      </c>
      <c r="G2589" s="3">
        <f>VLOOKUP(A2589,ERCOT_345kv_West_ATC!G:H,2)</f>
        <v>2.69</v>
      </c>
      <c r="I2589" s="5">
        <f t="shared" si="251"/>
        <v>6</v>
      </c>
      <c r="J2589" s="4">
        <f t="shared" si="252"/>
        <v>144</v>
      </c>
      <c r="K2589" s="4">
        <f t="shared" si="255"/>
        <v>3600</v>
      </c>
      <c r="L2589" s="6">
        <f t="shared" si="256"/>
        <v>1342664.1694799999</v>
      </c>
      <c r="N2589" s="22">
        <f t="shared" si="253"/>
        <v>1.5626088101536186</v>
      </c>
      <c r="O2589" s="14">
        <f t="shared" si="254"/>
        <v>418972.35693209001</v>
      </c>
      <c r="Q2589" s="22"/>
      <c r="V2589" s="16"/>
      <c r="W2589" s="16"/>
      <c r="X2589" s="16"/>
      <c r="Z2589" s="15"/>
      <c r="AA2589" s="16"/>
      <c r="AB2589" s="3"/>
      <c r="AC2589" s="69"/>
      <c r="AD2589" s="3"/>
      <c r="AF2589" s="29"/>
      <c r="AG2589" s="30"/>
      <c r="AH2589" s="29"/>
      <c r="AI2589" s="29"/>
      <c r="AJ2589" s="31"/>
      <c r="AK2589" s="29"/>
      <c r="AL2589" s="30"/>
    </row>
    <row r="2590" spans="1:38">
      <c r="A2590" s="32">
        <v>42403</v>
      </c>
      <c r="B2590" s="9">
        <v>25</v>
      </c>
      <c r="C2590" s="33">
        <v>368.53490319999997</v>
      </c>
      <c r="D2590" s="34">
        <f t="shared" si="250"/>
        <v>859245.23191956396</v>
      </c>
      <c r="E2590" s="34">
        <v>120033340651.237</v>
      </c>
      <c r="F2590" s="3">
        <f>VLOOKUP(A2590,ERCOT_345kv_West_ATC!A:B,2)</f>
        <v>24.15</v>
      </c>
      <c r="G2590" s="3">
        <f>VLOOKUP(A2590,ERCOT_345kv_West_ATC!G:H,2)</f>
        <v>2.7109999999999999</v>
      </c>
      <c r="I2590" s="5">
        <f t="shared" si="251"/>
        <v>6</v>
      </c>
      <c r="J2590" s="4">
        <f t="shared" si="252"/>
        <v>144</v>
      </c>
      <c r="K2590" s="4">
        <f t="shared" si="255"/>
        <v>3600</v>
      </c>
      <c r="L2590" s="6">
        <f t="shared" si="256"/>
        <v>1326725.6515199998</v>
      </c>
      <c r="N2590" s="22">
        <f t="shared" si="253"/>
        <v>1.5440593700544363</v>
      </c>
      <c r="O2590" s="14">
        <f t="shared" si="254"/>
        <v>418972.35693209001</v>
      </c>
      <c r="Q2590" s="22"/>
      <c r="V2590" s="16"/>
      <c r="W2590" s="16"/>
      <c r="X2590" s="16"/>
      <c r="Z2590" s="15"/>
      <c r="AA2590" s="16"/>
      <c r="AB2590" s="3"/>
      <c r="AC2590" s="69"/>
      <c r="AD2590" s="3"/>
      <c r="AF2590" s="29"/>
      <c r="AG2590" s="30"/>
      <c r="AH2590" s="29"/>
      <c r="AI2590" s="29"/>
      <c r="AJ2590" s="31"/>
      <c r="AK2590" s="29"/>
      <c r="AL2590" s="30"/>
    </row>
    <row r="2591" spans="1:38">
      <c r="A2591" s="32">
        <v>42404</v>
      </c>
      <c r="B2591" s="9">
        <v>25</v>
      </c>
      <c r="C2591" s="33">
        <v>388.0950287</v>
      </c>
      <c r="D2591" s="34">
        <f t="shared" si="250"/>
        <v>859245.23191956396</v>
      </c>
      <c r="E2591" s="34">
        <v>120033340651.237</v>
      </c>
      <c r="F2591" s="3">
        <f>VLOOKUP(A2591,ERCOT_345kv_West_ATC!A:B,2)</f>
        <v>24.5</v>
      </c>
      <c r="G2591" s="3">
        <f>VLOOKUP(A2591,ERCOT_345kv_West_ATC!G:H,2)</f>
        <v>2.71</v>
      </c>
      <c r="I2591" s="5">
        <f t="shared" si="251"/>
        <v>6</v>
      </c>
      <c r="J2591" s="4">
        <f t="shared" si="252"/>
        <v>144</v>
      </c>
      <c r="K2591" s="4">
        <f t="shared" si="255"/>
        <v>3600</v>
      </c>
      <c r="L2591" s="6">
        <f t="shared" si="256"/>
        <v>1397142.10332</v>
      </c>
      <c r="N2591" s="22">
        <f t="shared" si="253"/>
        <v>1.626010888880661</v>
      </c>
      <c r="O2591" s="14">
        <f t="shared" si="254"/>
        <v>418972.35693209001</v>
      </c>
      <c r="Q2591" s="22"/>
      <c r="V2591" s="16"/>
      <c r="W2591" s="16"/>
      <c r="X2591" s="16"/>
      <c r="Z2591" s="15"/>
      <c r="AA2591" s="16"/>
      <c r="AB2591" s="3"/>
      <c r="AC2591" s="69"/>
      <c r="AD2591" s="3"/>
      <c r="AF2591" s="29"/>
      <c r="AG2591" s="30"/>
      <c r="AH2591" s="29"/>
      <c r="AI2591" s="29"/>
      <c r="AJ2591" s="31"/>
      <c r="AK2591" s="29"/>
      <c r="AL2591" s="30"/>
    </row>
    <row r="2592" spans="1:38">
      <c r="A2592" s="32">
        <v>42405</v>
      </c>
      <c r="B2592" s="9">
        <v>25</v>
      </c>
      <c r="C2592" s="33">
        <v>383.93412590000003</v>
      </c>
      <c r="D2592" s="34">
        <f t="shared" si="250"/>
        <v>859245.23191956396</v>
      </c>
      <c r="E2592" s="34">
        <v>120033340651.237</v>
      </c>
      <c r="F2592" s="3">
        <f>VLOOKUP(A2592,ERCOT_345kv_West_ATC!A:B,2)</f>
        <v>24.55</v>
      </c>
      <c r="G2592" s="3">
        <f>VLOOKUP(A2592,ERCOT_345kv_West_ATC!G:H,2)</f>
        <v>2.7440000000000002</v>
      </c>
      <c r="I2592" s="5">
        <f t="shared" si="251"/>
        <v>6</v>
      </c>
      <c r="J2592" s="4">
        <f t="shared" si="252"/>
        <v>144</v>
      </c>
      <c r="K2592" s="4">
        <f t="shared" si="255"/>
        <v>3600</v>
      </c>
      <c r="L2592" s="6">
        <f t="shared" si="256"/>
        <v>1382162.8532400001</v>
      </c>
      <c r="N2592" s="22">
        <f t="shared" si="253"/>
        <v>1.6085778563498478</v>
      </c>
      <c r="O2592" s="14">
        <f t="shared" si="254"/>
        <v>418972.35693209001</v>
      </c>
      <c r="Q2592" s="22"/>
      <c r="V2592" s="16"/>
      <c r="W2592" s="16"/>
      <c r="X2592" s="16"/>
      <c r="Z2592" s="15"/>
      <c r="AA2592" s="16"/>
      <c r="AB2592" s="3"/>
      <c r="AC2592" s="69"/>
      <c r="AD2592" s="3"/>
      <c r="AF2592" s="29"/>
      <c r="AG2592" s="30"/>
      <c r="AH2592" s="29"/>
      <c r="AI2592" s="29"/>
      <c r="AJ2592" s="31"/>
      <c r="AK2592" s="29"/>
      <c r="AL2592" s="30"/>
    </row>
    <row r="2593" spans="1:38">
      <c r="A2593" s="32">
        <v>42406</v>
      </c>
      <c r="B2593" s="9">
        <v>25</v>
      </c>
      <c r="C2593" s="33">
        <v>375.22738700000002</v>
      </c>
      <c r="D2593" s="34">
        <f t="shared" si="250"/>
        <v>859245.23191956396</v>
      </c>
      <c r="E2593" s="34">
        <v>120033340651.237</v>
      </c>
      <c r="F2593" s="3">
        <f>VLOOKUP(A2593,ERCOT_345kv_West_ATC!A:B,2)</f>
        <v>24.55</v>
      </c>
      <c r="G2593" s="3">
        <f>VLOOKUP(A2593,ERCOT_345kv_West_ATC!G:H,2)</f>
        <v>2.7440000000000002</v>
      </c>
      <c r="I2593" s="5">
        <f t="shared" si="251"/>
        <v>6</v>
      </c>
      <c r="J2593" s="4">
        <f t="shared" si="252"/>
        <v>144</v>
      </c>
      <c r="K2593" s="4">
        <f t="shared" si="255"/>
        <v>3600</v>
      </c>
      <c r="L2593" s="6">
        <f t="shared" si="256"/>
        <v>1350818.5932</v>
      </c>
      <c r="N2593" s="22">
        <f t="shared" si="253"/>
        <v>1.5720990271685946</v>
      </c>
      <c r="O2593" s="14">
        <f t="shared" si="254"/>
        <v>418972.35693209001</v>
      </c>
      <c r="Q2593" s="22"/>
      <c r="V2593" s="16"/>
      <c r="W2593" s="16"/>
      <c r="X2593" s="16"/>
      <c r="Z2593" s="15"/>
      <c r="AA2593" s="16"/>
      <c r="AB2593" s="3"/>
      <c r="AC2593" s="69"/>
      <c r="AD2593" s="3"/>
      <c r="AF2593" s="29"/>
      <c r="AG2593" s="30"/>
      <c r="AH2593" s="29"/>
      <c r="AI2593" s="29"/>
      <c r="AJ2593" s="31"/>
      <c r="AK2593" s="29"/>
      <c r="AL2593" s="30"/>
    </row>
    <row r="2594" spans="1:38">
      <c r="A2594" s="32">
        <v>42407</v>
      </c>
      <c r="B2594" s="9">
        <v>25</v>
      </c>
      <c r="C2594" s="33">
        <v>376.42862919999999</v>
      </c>
      <c r="D2594" s="34">
        <f t="shared" si="250"/>
        <v>1031641.45879949</v>
      </c>
      <c r="E2594" s="34">
        <v>144116447847.34799</v>
      </c>
      <c r="F2594" s="3">
        <f>VLOOKUP(A2594,ERCOT_345kv_West_ATC!A:B,2)</f>
        <v>24.55</v>
      </c>
      <c r="G2594" s="3">
        <f>VLOOKUP(A2594,ERCOT_345kv_West_ATC!G:H,2)</f>
        <v>2.7440000000000002</v>
      </c>
      <c r="I2594" s="5">
        <f t="shared" si="251"/>
        <v>6</v>
      </c>
      <c r="J2594" s="4">
        <f t="shared" si="252"/>
        <v>144</v>
      </c>
      <c r="K2594" s="4">
        <f t="shared" si="255"/>
        <v>3600</v>
      </c>
      <c r="L2594" s="6">
        <f t="shared" si="256"/>
        <v>1355143.0651199999</v>
      </c>
      <c r="N2594" s="22">
        <f t="shared" si="253"/>
        <v>1.3135794936905358</v>
      </c>
      <c r="O2594" s="14">
        <f t="shared" si="254"/>
        <v>348958.44571710803</v>
      </c>
      <c r="Q2594" s="22"/>
      <c r="V2594" s="16"/>
      <c r="W2594" s="16"/>
      <c r="X2594" s="16"/>
      <c r="Z2594" s="15"/>
      <c r="AA2594" s="16"/>
      <c r="AB2594" s="3"/>
      <c r="AC2594" s="69"/>
      <c r="AD2594" s="3"/>
      <c r="AF2594" s="29"/>
      <c r="AG2594" s="30"/>
      <c r="AH2594" s="29"/>
      <c r="AI2594" s="29"/>
      <c r="AJ2594" s="31"/>
      <c r="AK2594" s="29"/>
      <c r="AL2594" s="30"/>
    </row>
    <row r="2595" spans="1:38">
      <c r="A2595" s="32">
        <v>42408</v>
      </c>
      <c r="B2595" s="9">
        <v>25</v>
      </c>
      <c r="C2595" s="33">
        <v>371.21694239999999</v>
      </c>
      <c r="D2595" s="34">
        <f t="shared" ref="D2595:D2658" si="257">((2^256)/(2^208*65535)/600)*E2595/(10^12)</f>
        <v>1031641.45879949</v>
      </c>
      <c r="E2595" s="34">
        <v>144116447847.34799</v>
      </c>
      <c r="F2595" s="3">
        <f>VLOOKUP(A2595,ERCOT_345kv_West_ATC!A:B,2)</f>
        <v>24.75</v>
      </c>
      <c r="G2595" s="3">
        <f>VLOOKUP(A2595,ERCOT_345kv_West_ATC!G:H,2)</f>
        <v>2.722</v>
      </c>
      <c r="I2595" s="5">
        <f t="shared" si="251"/>
        <v>6</v>
      </c>
      <c r="J2595" s="4">
        <f t="shared" si="252"/>
        <v>144</v>
      </c>
      <c r="K2595" s="4">
        <f t="shared" si="255"/>
        <v>3600</v>
      </c>
      <c r="L2595" s="6">
        <f t="shared" si="256"/>
        <v>1336380.9926400001</v>
      </c>
      <c r="N2595" s="22">
        <f t="shared" si="253"/>
        <v>1.2953928724376123</v>
      </c>
      <c r="O2595" s="14">
        <f t="shared" si="254"/>
        <v>348958.44571710803</v>
      </c>
      <c r="Q2595" s="22"/>
      <c r="V2595" s="16"/>
      <c r="W2595" s="16"/>
      <c r="X2595" s="16"/>
      <c r="Z2595" s="15"/>
      <c r="AA2595" s="16"/>
      <c r="AB2595" s="3"/>
      <c r="AC2595" s="69"/>
      <c r="AD2595" s="3"/>
      <c r="AF2595" s="29"/>
      <c r="AG2595" s="30"/>
      <c r="AH2595" s="29"/>
      <c r="AI2595" s="29"/>
      <c r="AJ2595" s="31"/>
      <c r="AK2595" s="29"/>
      <c r="AL2595" s="30"/>
    </row>
    <row r="2596" spans="1:38">
      <c r="A2596" s="32">
        <v>42409</v>
      </c>
      <c r="B2596" s="9">
        <v>25</v>
      </c>
      <c r="C2596" s="33">
        <v>372.76237079999999</v>
      </c>
      <c r="D2596" s="34">
        <f t="shared" si="257"/>
        <v>1031641.45879949</v>
      </c>
      <c r="E2596" s="34">
        <v>144116447847.34799</v>
      </c>
      <c r="F2596" s="3">
        <f>VLOOKUP(A2596,ERCOT_345kv_West_ATC!A:B,2)</f>
        <v>24.65</v>
      </c>
      <c r="G2596" s="3">
        <f>VLOOKUP(A2596,ERCOT_345kv_West_ATC!G:H,2)</f>
        <v>2.7149999999999999</v>
      </c>
      <c r="I2596" s="5">
        <f t="shared" ref="I2596:I2659" si="258">60/10</f>
        <v>6</v>
      </c>
      <c r="J2596" s="4">
        <f t="shared" ref="J2596:J2659" si="259">I2596*24</f>
        <v>144</v>
      </c>
      <c r="K2596" s="4">
        <f t="shared" si="255"/>
        <v>3600</v>
      </c>
      <c r="L2596" s="6">
        <f t="shared" si="256"/>
        <v>1341944.5348799999</v>
      </c>
      <c r="N2596" s="22">
        <f t="shared" ref="N2596:N2659" si="260">L2596/D2596</f>
        <v>1.300785775361923</v>
      </c>
      <c r="O2596" s="14">
        <f t="shared" ref="O2596:O2659" si="261">(K2596*100000000)/D2596</f>
        <v>348958.44571710803</v>
      </c>
      <c r="Q2596" s="22"/>
      <c r="V2596" s="16"/>
      <c r="W2596" s="16"/>
      <c r="X2596" s="16"/>
      <c r="Z2596" s="15"/>
      <c r="AA2596" s="16"/>
      <c r="AB2596" s="3"/>
      <c r="AC2596" s="69"/>
      <c r="AD2596" s="3"/>
      <c r="AF2596" s="29"/>
      <c r="AG2596" s="30"/>
      <c r="AH2596" s="29"/>
      <c r="AI2596" s="29"/>
      <c r="AJ2596" s="31"/>
      <c r="AK2596" s="29"/>
      <c r="AL2596" s="30"/>
    </row>
    <row r="2597" spans="1:38">
      <c r="A2597" s="32">
        <v>42410</v>
      </c>
      <c r="B2597" s="9">
        <v>25</v>
      </c>
      <c r="C2597" s="33">
        <v>378.95173419999998</v>
      </c>
      <c r="D2597" s="34">
        <f t="shared" si="257"/>
        <v>1031641.45879949</v>
      </c>
      <c r="E2597" s="34">
        <v>144116447847.34799</v>
      </c>
      <c r="F2597" s="3">
        <f>VLOOKUP(A2597,ERCOT_345kv_West_ATC!A:B,2)</f>
        <v>24.5</v>
      </c>
      <c r="G2597" s="3">
        <f>VLOOKUP(A2597,ERCOT_345kv_West_ATC!G:H,2)</f>
        <v>2.69</v>
      </c>
      <c r="I2597" s="5">
        <f t="shared" si="258"/>
        <v>6</v>
      </c>
      <c r="J2597" s="4">
        <f t="shared" si="259"/>
        <v>144</v>
      </c>
      <c r="K2597" s="4">
        <f t="shared" si="255"/>
        <v>3600</v>
      </c>
      <c r="L2597" s="6">
        <f t="shared" si="256"/>
        <v>1364226.24312</v>
      </c>
      <c r="N2597" s="22">
        <f t="shared" si="260"/>
        <v>1.3223840816823467</v>
      </c>
      <c r="O2597" s="14">
        <f t="shared" si="261"/>
        <v>348958.44571710803</v>
      </c>
      <c r="Q2597" s="22"/>
      <c r="V2597" s="16"/>
      <c r="W2597" s="16"/>
      <c r="X2597" s="16"/>
      <c r="Z2597" s="15"/>
      <c r="AA2597" s="16"/>
      <c r="AB2597" s="3"/>
      <c r="AC2597" s="69"/>
      <c r="AD2597" s="3"/>
      <c r="AF2597" s="29"/>
      <c r="AG2597" s="30"/>
      <c r="AH2597" s="29"/>
      <c r="AI2597" s="29"/>
      <c r="AJ2597" s="31"/>
      <c r="AK2597" s="29"/>
      <c r="AL2597" s="30"/>
    </row>
    <row r="2598" spans="1:38">
      <c r="A2598" s="32">
        <v>42411</v>
      </c>
      <c r="B2598" s="9">
        <v>25</v>
      </c>
      <c r="C2598" s="33">
        <v>378.14838159999999</v>
      </c>
      <c r="D2598" s="34">
        <f t="shared" si="257"/>
        <v>1031641.45879949</v>
      </c>
      <c r="E2598" s="34">
        <v>144116447847.34799</v>
      </c>
      <c r="F2598" s="3">
        <f>VLOOKUP(A2598,ERCOT_345kv_West_ATC!A:B,2)</f>
        <v>24.3</v>
      </c>
      <c r="G2598" s="3">
        <f>VLOOKUP(A2598,ERCOT_345kv_West_ATC!G:H,2)</f>
        <v>2.6619999999999999</v>
      </c>
      <c r="I2598" s="5">
        <f t="shared" si="258"/>
        <v>6</v>
      </c>
      <c r="J2598" s="4">
        <f t="shared" si="259"/>
        <v>144</v>
      </c>
      <c r="K2598" s="4">
        <f t="shared" si="255"/>
        <v>3600</v>
      </c>
      <c r="L2598" s="6">
        <f t="shared" si="256"/>
        <v>1361334.1737599999</v>
      </c>
      <c r="N2598" s="22">
        <f t="shared" si="260"/>
        <v>1.3195807149357586</v>
      </c>
      <c r="O2598" s="14">
        <f t="shared" si="261"/>
        <v>348958.44571710803</v>
      </c>
      <c r="Q2598" s="22"/>
      <c r="V2598" s="16"/>
      <c r="W2598" s="16"/>
      <c r="X2598" s="16"/>
      <c r="Z2598" s="15"/>
      <c r="AA2598" s="16"/>
      <c r="AB2598" s="3"/>
      <c r="AC2598" s="69"/>
      <c r="AD2598" s="3"/>
      <c r="AF2598" s="29"/>
      <c r="AG2598" s="30"/>
      <c r="AH2598" s="29"/>
      <c r="AI2598" s="29"/>
      <c r="AJ2598" s="31"/>
      <c r="AK2598" s="29"/>
      <c r="AL2598" s="30"/>
    </row>
    <row r="2599" spans="1:38">
      <c r="A2599" s="32">
        <v>42412</v>
      </c>
      <c r="B2599" s="9">
        <v>25</v>
      </c>
      <c r="C2599" s="33">
        <v>382.39209699999998</v>
      </c>
      <c r="D2599" s="34">
        <f t="shared" si="257"/>
        <v>1031641.45879949</v>
      </c>
      <c r="E2599" s="34">
        <v>144116447847.34799</v>
      </c>
      <c r="F2599" s="3">
        <f>VLOOKUP(A2599,ERCOT_345kv_West_ATC!A:B,2)</f>
        <v>24.15</v>
      </c>
      <c r="G2599" s="3">
        <f>VLOOKUP(A2599,ERCOT_345kv_West_ATC!G:H,2)</f>
        <v>2.6579999999999999</v>
      </c>
      <c r="I2599" s="5">
        <f t="shared" si="258"/>
        <v>6</v>
      </c>
      <c r="J2599" s="4">
        <f t="shared" si="259"/>
        <v>144</v>
      </c>
      <c r="K2599" s="4">
        <f t="shared" si="255"/>
        <v>3600</v>
      </c>
      <c r="L2599" s="6">
        <f t="shared" si="256"/>
        <v>1376611.5492</v>
      </c>
      <c r="N2599" s="22">
        <f t="shared" si="260"/>
        <v>1.3343895182362562</v>
      </c>
      <c r="O2599" s="14">
        <f t="shared" si="261"/>
        <v>348958.44571710803</v>
      </c>
      <c r="Q2599" s="22"/>
      <c r="V2599" s="16"/>
      <c r="W2599" s="16"/>
      <c r="X2599" s="16"/>
      <c r="Z2599" s="15"/>
      <c r="AA2599" s="16"/>
      <c r="AB2599" s="3"/>
      <c r="AC2599" s="69"/>
      <c r="AD2599" s="3"/>
      <c r="AF2599" s="29"/>
      <c r="AG2599" s="30"/>
      <c r="AH2599" s="29"/>
      <c r="AI2599" s="29"/>
      <c r="AJ2599" s="31"/>
      <c r="AK2599" s="29"/>
      <c r="AL2599" s="30"/>
    </row>
    <row r="2600" spans="1:38">
      <c r="A2600" s="32">
        <v>42413</v>
      </c>
      <c r="B2600" s="9">
        <v>25</v>
      </c>
      <c r="C2600" s="33">
        <v>390.65036659999998</v>
      </c>
      <c r="D2600" s="34">
        <f t="shared" si="257"/>
        <v>1031641.45879949</v>
      </c>
      <c r="E2600" s="34">
        <v>144116447847.34799</v>
      </c>
      <c r="F2600" s="3">
        <f>VLOOKUP(A2600,ERCOT_345kv_West_ATC!A:B,2)</f>
        <v>24.15</v>
      </c>
      <c r="G2600" s="3">
        <f>VLOOKUP(A2600,ERCOT_345kv_West_ATC!G:H,2)</f>
        <v>2.6579999999999999</v>
      </c>
      <c r="I2600" s="5">
        <f t="shared" si="258"/>
        <v>6</v>
      </c>
      <c r="J2600" s="4">
        <f t="shared" si="259"/>
        <v>144</v>
      </c>
      <c r="K2600" s="4">
        <f t="shared" si="255"/>
        <v>3600</v>
      </c>
      <c r="L2600" s="6">
        <f t="shared" si="256"/>
        <v>1406341.3197599999</v>
      </c>
      <c r="N2600" s="22">
        <f t="shared" si="260"/>
        <v>1.3632074474755445</v>
      </c>
      <c r="O2600" s="14">
        <f t="shared" si="261"/>
        <v>348958.44571710803</v>
      </c>
      <c r="Q2600" s="22"/>
      <c r="V2600" s="16"/>
      <c r="W2600" s="16"/>
      <c r="X2600" s="16"/>
      <c r="Z2600" s="15"/>
      <c r="AA2600" s="16"/>
      <c r="AB2600" s="3"/>
      <c r="AC2600" s="69"/>
      <c r="AD2600" s="3"/>
      <c r="AF2600" s="29"/>
      <c r="AG2600" s="30"/>
      <c r="AH2600" s="29"/>
      <c r="AI2600" s="29"/>
      <c r="AJ2600" s="31"/>
      <c r="AK2600" s="29"/>
      <c r="AL2600" s="30"/>
    </row>
    <row r="2601" spans="1:38">
      <c r="A2601" s="32">
        <v>42414</v>
      </c>
      <c r="B2601" s="9">
        <v>25</v>
      </c>
      <c r="C2601" s="33">
        <v>406.57405940000001</v>
      </c>
      <c r="D2601" s="34">
        <f t="shared" si="257"/>
        <v>1031641.45879949</v>
      </c>
      <c r="E2601" s="34">
        <v>144116447847.34799</v>
      </c>
      <c r="F2601" s="3">
        <f>VLOOKUP(A2601,ERCOT_345kv_West_ATC!A:B,2)</f>
        <v>24.15</v>
      </c>
      <c r="G2601" s="3">
        <f>VLOOKUP(A2601,ERCOT_345kv_West_ATC!G:H,2)</f>
        <v>2.6579999999999999</v>
      </c>
      <c r="I2601" s="5">
        <f t="shared" si="258"/>
        <v>6</v>
      </c>
      <c r="J2601" s="4">
        <f t="shared" si="259"/>
        <v>144</v>
      </c>
      <c r="K2601" s="4">
        <f t="shared" si="255"/>
        <v>3600</v>
      </c>
      <c r="L2601" s="6">
        <f t="shared" si="256"/>
        <v>1463666.61384</v>
      </c>
      <c r="N2601" s="22">
        <f t="shared" si="260"/>
        <v>1.4187745183711917</v>
      </c>
      <c r="O2601" s="14">
        <f t="shared" si="261"/>
        <v>348958.44571710803</v>
      </c>
      <c r="Q2601" s="22"/>
      <c r="V2601" s="16"/>
      <c r="W2601" s="16"/>
      <c r="X2601" s="16"/>
      <c r="Z2601" s="15"/>
      <c r="AA2601" s="16"/>
      <c r="AB2601" s="3"/>
      <c r="AC2601" s="69"/>
      <c r="AD2601" s="3"/>
      <c r="AF2601" s="29"/>
      <c r="AG2601" s="30"/>
      <c r="AH2601" s="29"/>
      <c r="AI2601" s="29"/>
      <c r="AJ2601" s="31"/>
      <c r="AK2601" s="29"/>
      <c r="AL2601" s="30"/>
    </row>
    <row r="2602" spans="1:38">
      <c r="A2602" s="32">
        <v>42415</v>
      </c>
      <c r="B2602" s="9">
        <v>25</v>
      </c>
      <c r="C2602" s="33">
        <v>398.80815860000001</v>
      </c>
      <c r="D2602" s="34">
        <f t="shared" si="257"/>
        <v>1031641.45879949</v>
      </c>
      <c r="E2602" s="34">
        <v>144116447847.34799</v>
      </c>
      <c r="F2602" s="3">
        <f>VLOOKUP(A2602,ERCOT_345kv_West_ATC!A:B,2)</f>
        <v>24.2</v>
      </c>
      <c r="G2602" s="3">
        <f>VLOOKUP(A2602,ERCOT_345kv_West_ATC!G:H,2)</f>
        <v>2.6309999999999998</v>
      </c>
      <c r="I2602" s="5">
        <f t="shared" si="258"/>
        <v>6</v>
      </c>
      <c r="J2602" s="4">
        <f t="shared" si="259"/>
        <v>144</v>
      </c>
      <c r="K2602" s="4">
        <f t="shared" si="255"/>
        <v>3600</v>
      </c>
      <c r="L2602" s="6">
        <f t="shared" si="256"/>
        <v>1435709.37096</v>
      </c>
      <c r="N2602" s="22">
        <f t="shared" si="260"/>
        <v>1.3916747516435792</v>
      </c>
      <c r="O2602" s="14">
        <f t="shared" si="261"/>
        <v>348958.44571710803</v>
      </c>
      <c r="Q2602" s="22"/>
      <c r="V2602" s="16"/>
      <c r="W2602" s="16"/>
      <c r="X2602" s="16"/>
      <c r="Z2602" s="15"/>
      <c r="AA2602" s="16"/>
      <c r="AB2602" s="3"/>
      <c r="AC2602" s="69"/>
      <c r="AD2602" s="3"/>
      <c r="AF2602" s="29"/>
      <c r="AG2602" s="30"/>
      <c r="AH2602" s="29"/>
      <c r="AI2602" s="29"/>
      <c r="AJ2602" s="31"/>
      <c r="AK2602" s="29"/>
      <c r="AL2602" s="30"/>
    </row>
    <row r="2603" spans="1:38">
      <c r="A2603" s="32">
        <v>42416</v>
      </c>
      <c r="B2603" s="9">
        <v>25</v>
      </c>
      <c r="C2603" s="33">
        <v>407.23824159999998</v>
      </c>
      <c r="D2603" s="34">
        <f t="shared" si="257"/>
        <v>1031641.45879949</v>
      </c>
      <c r="E2603" s="34">
        <v>144116447847.34799</v>
      </c>
      <c r="F2603" s="3">
        <f>VLOOKUP(A2603,ERCOT_345kv_West_ATC!A:B,2)</f>
        <v>23.95</v>
      </c>
      <c r="G2603" s="3">
        <f>VLOOKUP(A2603,ERCOT_345kv_West_ATC!G:H,2)</f>
        <v>2.6179999999999999</v>
      </c>
      <c r="I2603" s="5">
        <f t="shared" si="258"/>
        <v>6</v>
      </c>
      <c r="J2603" s="4">
        <f t="shared" si="259"/>
        <v>144</v>
      </c>
      <c r="K2603" s="4">
        <f t="shared" si="255"/>
        <v>3600</v>
      </c>
      <c r="L2603" s="6">
        <f t="shared" si="256"/>
        <v>1466057.66976</v>
      </c>
      <c r="N2603" s="22">
        <f t="shared" si="260"/>
        <v>1.4210922382530413</v>
      </c>
      <c r="O2603" s="14">
        <f t="shared" si="261"/>
        <v>348958.44571710803</v>
      </c>
      <c r="Q2603" s="22"/>
      <c r="V2603" s="16"/>
      <c r="W2603" s="16"/>
      <c r="X2603" s="16"/>
      <c r="Z2603" s="15"/>
      <c r="AA2603" s="16"/>
      <c r="AB2603" s="3"/>
      <c r="AC2603" s="69"/>
      <c r="AD2603" s="3"/>
      <c r="AF2603" s="29"/>
      <c r="AG2603" s="30"/>
      <c r="AH2603" s="29"/>
      <c r="AI2603" s="29"/>
      <c r="AJ2603" s="31"/>
      <c r="AK2603" s="29"/>
      <c r="AL2603" s="30"/>
    </row>
    <row r="2604" spans="1:38">
      <c r="A2604" s="32">
        <v>42417</v>
      </c>
      <c r="B2604" s="9">
        <v>25</v>
      </c>
      <c r="C2604" s="33">
        <v>414.89792469999998</v>
      </c>
      <c r="D2604" s="34">
        <f t="shared" si="257"/>
        <v>1031641.45879949</v>
      </c>
      <c r="E2604" s="34">
        <v>144116447847.34799</v>
      </c>
      <c r="F2604" s="3">
        <f>VLOOKUP(A2604,ERCOT_345kv_West_ATC!A:B,2)</f>
        <v>23.7</v>
      </c>
      <c r="G2604" s="3">
        <f>VLOOKUP(A2604,ERCOT_345kv_West_ATC!G:H,2)</f>
        <v>2.62</v>
      </c>
      <c r="I2604" s="5">
        <f t="shared" si="258"/>
        <v>6</v>
      </c>
      <c r="J2604" s="4">
        <f t="shared" si="259"/>
        <v>144</v>
      </c>
      <c r="K2604" s="4">
        <f t="shared" si="255"/>
        <v>3600</v>
      </c>
      <c r="L2604" s="6">
        <f t="shared" si="256"/>
        <v>1493632.52892</v>
      </c>
      <c r="N2604" s="22">
        <f t="shared" si="260"/>
        <v>1.4478213493456573</v>
      </c>
      <c r="O2604" s="14">
        <f t="shared" si="261"/>
        <v>348958.44571710803</v>
      </c>
      <c r="Q2604" s="22"/>
      <c r="V2604" s="16"/>
      <c r="W2604" s="16"/>
      <c r="X2604" s="16"/>
      <c r="Z2604" s="15"/>
      <c r="AA2604" s="16"/>
      <c r="AB2604" s="3"/>
      <c r="AC2604" s="69"/>
      <c r="AD2604" s="3"/>
      <c r="AF2604" s="29"/>
      <c r="AG2604" s="30"/>
      <c r="AH2604" s="29"/>
      <c r="AI2604" s="29"/>
      <c r="AJ2604" s="31"/>
      <c r="AK2604" s="29"/>
      <c r="AL2604" s="30"/>
    </row>
    <row r="2605" spans="1:38">
      <c r="A2605" s="32">
        <v>42418</v>
      </c>
      <c r="B2605" s="9">
        <v>25</v>
      </c>
      <c r="C2605" s="33">
        <v>421.16569559999999</v>
      </c>
      <c r="D2605" s="34">
        <f t="shared" si="257"/>
        <v>1031641.45879949</v>
      </c>
      <c r="E2605" s="34">
        <v>144116447847.34799</v>
      </c>
      <c r="F2605" s="3">
        <f>VLOOKUP(A2605,ERCOT_345kv_West_ATC!A:B,2)</f>
        <v>23.65</v>
      </c>
      <c r="G2605" s="3">
        <f>VLOOKUP(A2605,ERCOT_345kv_West_ATC!G:H,2)</f>
        <v>2.5779999999999998</v>
      </c>
      <c r="I2605" s="5">
        <f t="shared" si="258"/>
        <v>6</v>
      </c>
      <c r="J2605" s="4">
        <f t="shared" si="259"/>
        <v>144</v>
      </c>
      <c r="K2605" s="4">
        <f t="shared" si="255"/>
        <v>3600</v>
      </c>
      <c r="L2605" s="6">
        <f t="shared" si="256"/>
        <v>1516196.50416</v>
      </c>
      <c r="N2605" s="22">
        <f t="shared" si="260"/>
        <v>1.4696932652594066</v>
      </c>
      <c r="O2605" s="14">
        <f t="shared" si="261"/>
        <v>348958.44571710803</v>
      </c>
      <c r="Q2605" s="22"/>
      <c r="V2605" s="16"/>
      <c r="W2605" s="16"/>
      <c r="X2605" s="16"/>
      <c r="Z2605" s="15"/>
      <c r="AA2605" s="16"/>
      <c r="AB2605" s="3"/>
      <c r="AC2605" s="69"/>
      <c r="AD2605" s="3"/>
      <c r="AF2605" s="29"/>
      <c r="AG2605" s="30"/>
      <c r="AH2605" s="29"/>
      <c r="AI2605" s="29"/>
      <c r="AJ2605" s="31"/>
      <c r="AK2605" s="29"/>
      <c r="AL2605" s="30"/>
    </row>
    <row r="2606" spans="1:38">
      <c r="A2606" s="32">
        <v>42419</v>
      </c>
      <c r="B2606" s="9">
        <v>25</v>
      </c>
      <c r="C2606" s="33">
        <v>420.44353589999997</v>
      </c>
      <c r="D2606" s="34">
        <f t="shared" si="257"/>
        <v>1170336.7095924783</v>
      </c>
      <c r="E2606" s="34">
        <v>163491654908.95901</v>
      </c>
      <c r="F2606" s="3">
        <f>VLOOKUP(A2606,ERCOT_345kv_West_ATC!A:B,2)</f>
        <v>23.25</v>
      </c>
      <c r="G2606" s="3">
        <f>VLOOKUP(A2606,ERCOT_345kv_West_ATC!G:H,2)</f>
        <v>2.5299999999999998</v>
      </c>
      <c r="I2606" s="5">
        <f t="shared" si="258"/>
        <v>6</v>
      </c>
      <c r="J2606" s="4">
        <f t="shared" si="259"/>
        <v>144</v>
      </c>
      <c r="K2606" s="4">
        <f t="shared" si="255"/>
        <v>3600</v>
      </c>
      <c r="L2606" s="6">
        <f t="shared" si="256"/>
        <v>1513596.72924</v>
      </c>
      <c r="N2606" s="22">
        <f t="shared" si="260"/>
        <v>1.2933002244858642</v>
      </c>
      <c r="O2606" s="14">
        <f t="shared" si="261"/>
        <v>307603.78363706562</v>
      </c>
      <c r="Q2606" s="22"/>
      <c r="V2606" s="16"/>
      <c r="W2606" s="16"/>
      <c r="X2606" s="16"/>
      <c r="Z2606" s="15"/>
      <c r="AA2606" s="16"/>
      <c r="AB2606" s="3"/>
      <c r="AC2606" s="69"/>
      <c r="AD2606" s="3"/>
      <c r="AF2606" s="29"/>
      <c r="AG2606" s="30"/>
      <c r="AH2606" s="29"/>
      <c r="AI2606" s="29"/>
      <c r="AJ2606" s="31"/>
      <c r="AK2606" s="29"/>
      <c r="AL2606" s="30"/>
    </row>
    <row r="2607" spans="1:38">
      <c r="A2607" s="32">
        <v>42420</v>
      </c>
      <c r="B2607" s="9">
        <v>25</v>
      </c>
      <c r="C2607" s="33">
        <v>434.61792739999999</v>
      </c>
      <c r="D2607" s="34">
        <f t="shared" si="257"/>
        <v>1170336.7095924783</v>
      </c>
      <c r="E2607" s="34">
        <v>163491654908.95901</v>
      </c>
      <c r="F2607" s="3">
        <f>VLOOKUP(A2607,ERCOT_345kv_West_ATC!A:B,2)</f>
        <v>23.25</v>
      </c>
      <c r="G2607" s="3">
        <f>VLOOKUP(A2607,ERCOT_345kv_West_ATC!G:H,2)</f>
        <v>2.5299999999999998</v>
      </c>
      <c r="I2607" s="5">
        <f t="shared" si="258"/>
        <v>6</v>
      </c>
      <c r="J2607" s="4">
        <f t="shared" si="259"/>
        <v>144</v>
      </c>
      <c r="K2607" s="4">
        <f t="shared" si="255"/>
        <v>3600</v>
      </c>
      <c r="L2607" s="6">
        <f t="shared" si="256"/>
        <v>1564624.5386399999</v>
      </c>
      <c r="N2607" s="22">
        <f t="shared" si="260"/>
        <v>1.3369011890473947</v>
      </c>
      <c r="O2607" s="14">
        <f t="shared" si="261"/>
        <v>307603.78363706562</v>
      </c>
      <c r="Q2607" s="22"/>
      <c r="V2607" s="16"/>
      <c r="W2607" s="16"/>
      <c r="X2607" s="16"/>
      <c r="Z2607" s="15"/>
      <c r="AA2607" s="16"/>
      <c r="AB2607" s="3"/>
      <c r="AC2607" s="69"/>
      <c r="AD2607" s="3"/>
      <c r="AF2607" s="29"/>
      <c r="AG2607" s="30"/>
      <c r="AH2607" s="29"/>
      <c r="AI2607" s="29"/>
      <c r="AJ2607" s="31"/>
      <c r="AK2607" s="29"/>
      <c r="AL2607" s="30"/>
    </row>
    <row r="2608" spans="1:38">
      <c r="A2608" s="32">
        <v>42421</v>
      </c>
      <c r="B2608" s="9">
        <v>25</v>
      </c>
      <c r="C2608" s="33">
        <v>438.47243070000002</v>
      </c>
      <c r="D2608" s="34">
        <f t="shared" si="257"/>
        <v>1170336.7095924783</v>
      </c>
      <c r="E2608" s="34">
        <v>163491654908.95901</v>
      </c>
      <c r="F2608" s="3">
        <f>VLOOKUP(A2608,ERCOT_345kv_West_ATC!A:B,2)</f>
        <v>23.25</v>
      </c>
      <c r="G2608" s="3">
        <f>VLOOKUP(A2608,ERCOT_345kv_West_ATC!G:H,2)</f>
        <v>2.5299999999999998</v>
      </c>
      <c r="I2608" s="5">
        <f t="shared" si="258"/>
        <v>6</v>
      </c>
      <c r="J2608" s="4">
        <f t="shared" si="259"/>
        <v>144</v>
      </c>
      <c r="K2608" s="4">
        <f t="shared" si="255"/>
        <v>3600</v>
      </c>
      <c r="L2608" s="6">
        <f t="shared" si="256"/>
        <v>1578500.75052</v>
      </c>
      <c r="N2608" s="22">
        <f t="shared" si="260"/>
        <v>1.3487577870386105</v>
      </c>
      <c r="O2608" s="14">
        <f t="shared" si="261"/>
        <v>307603.78363706562</v>
      </c>
      <c r="Q2608" s="22"/>
      <c r="V2608" s="16"/>
      <c r="W2608" s="16"/>
      <c r="X2608" s="16"/>
      <c r="Z2608" s="15"/>
      <c r="AA2608" s="16"/>
      <c r="AB2608" s="3"/>
      <c r="AC2608" s="69"/>
      <c r="AD2608" s="3"/>
      <c r="AF2608" s="29"/>
      <c r="AG2608" s="30"/>
      <c r="AH2608" s="29"/>
      <c r="AI2608" s="29"/>
      <c r="AJ2608" s="31"/>
      <c r="AK2608" s="29"/>
      <c r="AL2608" s="30"/>
    </row>
    <row r="2609" spans="1:38">
      <c r="A2609" s="32">
        <v>42422</v>
      </c>
      <c r="B2609" s="9">
        <v>25</v>
      </c>
      <c r="C2609" s="33">
        <v>437.4889589</v>
      </c>
      <c r="D2609" s="34">
        <f t="shared" si="257"/>
        <v>1170336.7095924783</v>
      </c>
      <c r="E2609" s="34">
        <v>163491654908.95901</v>
      </c>
      <c r="F2609" s="3">
        <f>VLOOKUP(A2609,ERCOT_345kv_West_ATC!A:B,2)</f>
        <v>22.95</v>
      </c>
      <c r="G2609" s="3">
        <f>VLOOKUP(A2609,ERCOT_345kv_West_ATC!G:H,2)</f>
        <v>2.5009999999999999</v>
      </c>
      <c r="I2609" s="5">
        <f t="shared" si="258"/>
        <v>6</v>
      </c>
      <c r="J2609" s="4">
        <f t="shared" si="259"/>
        <v>144</v>
      </c>
      <c r="K2609" s="4">
        <f t="shared" si="255"/>
        <v>3600</v>
      </c>
      <c r="L2609" s="6">
        <f t="shared" si="256"/>
        <v>1574960.2520399999</v>
      </c>
      <c r="N2609" s="22">
        <f t="shared" si="260"/>
        <v>1.3457325905708069</v>
      </c>
      <c r="O2609" s="14">
        <f t="shared" si="261"/>
        <v>307603.78363706562</v>
      </c>
      <c r="Q2609" s="22"/>
      <c r="V2609" s="16"/>
      <c r="W2609" s="16"/>
      <c r="X2609" s="16"/>
      <c r="Z2609" s="15"/>
      <c r="AA2609" s="16"/>
      <c r="AB2609" s="3"/>
      <c r="AC2609" s="69"/>
      <c r="AD2609" s="3"/>
      <c r="AF2609" s="29"/>
      <c r="AG2609" s="30"/>
      <c r="AH2609" s="29"/>
      <c r="AI2609" s="29"/>
      <c r="AJ2609" s="31"/>
      <c r="AK2609" s="29"/>
      <c r="AL2609" s="30"/>
    </row>
    <row r="2610" spans="1:38">
      <c r="A2610" s="32">
        <v>42423</v>
      </c>
      <c r="B2610" s="9">
        <v>25</v>
      </c>
      <c r="C2610" s="33">
        <v>419.61022320000001</v>
      </c>
      <c r="D2610" s="34">
        <f t="shared" si="257"/>
        <v>1170336.7095924783</v>
      </c>
      <c r="E2610" s="34">
        <v>163491654908.95901</v>
      </c>
      <c r="F2610" s="3">
        <f>VLOOKUP(A2610,ERCOT_345kv_West_ATC!A:B,2)</f>
        <v>22.65</v>
      </c>
      <c r="G2610" s="3">
        <f>VLOOKUP(A2610,ERCOT_345kv_West_ATC!G:H,2)</f>
        <v>2.4769999999999999</v>
      </c>
      <c r="I2610" s="5">
        <f t="shared" si="258"/>
        <v>6</v>
      </c>
      <c r="J2610" s="4">
        <f t="shared" si="259"/>
        <v>144</v>
      </c>
      <c r="K2610" s="4">
        <f t="shared" si="255"/>
        <v>3600</v>
      </c>
      <c r="L2610" s="6">
        <f t="shared" si="256"/>
        <v>1510596.8035200001</v>
      </c>
      <c r="N2610" s="22">
        <f t="shared" si="260"/>
        <v>1.2907369230911361</v>
      </c>
      <c r="O2610" s="14">
        <f t="shared" si="261"/>
        <v>307603.78363706562</v>
      </c>
      <c r="Q2610" s="22"/>
      <c r="V2610" s="16"/>
      <c r="W2610" s="16"/>
      <c r="X2610" s="16"/>
      <c r="Z2610" s="15"/>
      <c r="AA2610" s="16"/>
      <c r="AB2610" s="3"/>
      <c r="AC2610" s="69"/>
      <c r="AD2610" s="3"/>
      <c r="AF2610" s="29"/>
      <c r="AG2610" s="30"/>
      <c r="AH2610" s="29"/>
      <c r="AI2610" s="29"/>
      <c r="AJ2610" s="31"/>
      <c r="AK2610" s="29"/>
      <c r="AL2610" s="30"/>
    </row>
    <row r="2611" spans="1:38">
      <c r="A2611" s="32">
        <v>42424</v>
      </c>
      <c r="B2611" s="9">
        <v>25</v>
      </c>
      <c r="C2611" s="33">
        <v>423.85126330000003</v>
      </c>
      <c r="D2611" s="34">
        <f t="shared" si="257"/>
        <v>1170336.7095924783</v>
      </c>
      <c r="E2611" s="34">
        <v>163491654908.95901</v>
      </c>
      <c r="F2611" s="3">
        <f>VLOOKUP(A2611,ERCOT_345kv_West_ATC!A:B,2)</f>
        <v>22.5</v>
      </c>
      <c r="G2611" s="3">
        <f>VLOOKUP(A2611,ERCOT_345kv_West_ATC!G:H,2)</f>
        <v>2.4830000000000001</v>
      </c>
      <c r="I2611" s="5">
        <f t="shared" si="258"/>
        <v>6</v>
      </c>
      <c r="J2611" s="4">
        <f t="shared" si="259"/>
        <v>144</v>
      </c>
      <c r="K2611" s="4">
        <f t="shared" si="255"/>
        <v>3600</v>
      </c>
      <c r="L2611" s="6">
        <f t="shared" si="256"/>
        <v>1525864.5478800002</v>
      </c>
      <c r="N2611" s="22">
        <f t="shared" si="260"/>
        <v>1.3037825229043014</v>
      </c>
      <c r="O2611" s="14">
        <f t="shared" si="261"/>
        <v>307603.78363706562</v>
      </c>
      <c r="Q2611" s="22"/>
      <c r="V2611" s="16"/>
      <c r="W2611" s="16"/>
      <c r="X2611" s="16"/>
      <c r="Z2611" s="15"/>
      <c r="AA2611" s="16"/>
      <c r="AB2611" s="3"/>
      <c r="AC2611" s="69"/>
      <c r="AD2611" s="3"/>
      <c r="AF2611" s="29"/>
      <c r="AG2611" s="30"/>
      <c r="AH2611" s="29"/>
      <c r="AI2611" s="29"/>
      <c r="AJ2611" s="31"/>
      <c r="AK2611" s="29"/>
      <c r="AL2611" s="30"/>
    </row>
    <row r="2612" spans="1:38">
      <c r="A2612" s="32">
        <v>42425</v>
      </c>
      <c r="B2612" s="9">
        <v>25</v>
      </c>
      <c r="C2612" s="33">
        <v>423.50939890000001</v>
      </c>
      <c r="D2612" s="34">
        <f t="shared" si="257"/>
        <v>1170336.7095924783</v>
      </c>
      <c r="E2612" s="34">
        <v>163491654908.95901</v>
      </c>
      <c r="F2612" s="3">
        <f>VLOOKUP(A2612,ERCOT_345kv_West_ATC!A:B,2)</f>
        <v>22.5</v>
      </c>
      <c r="G2612" s="3">
        <f>VLOOKUP(A2612,ERCOT_345kv_West_ATC!G:H,2)</f>
        <v>2.4660000000000002</v>
      </c>
      <c r="I2612" s="5">
        <f t="shared" si="258"/>
        <v>6</v>
      </c>
      <c r="J2612" s="4">
        <f t="shared" si="259"/>
        <v>144</v>
      </c>
      <c r="K2612" s="4">
        <f t="shared" si="255"/>
        <v>3600</v>
      </c>
      <c r="L2612" s="6">
        <f t="shared" si="256"/>
        <v>1524633.83604</v>
      </c>
      <c r="N2612" s="22">
        <f t="shared" si="260"/>
        <v>1.3027309350749932</v>
      </c>
      <c r="O2612" s="14">
        <f t="shared" si="261"/>
        <v>307603.78363706562</v>
      </c>
      <c r="Q2612" s="22"/>
      <c r="V2612" s="16"/>
      <c r="W2612" s="16"/>
      <c r="X2612" s="16"/>
      <c r="Z2612" s="15"/>
      <c r="AA2612" s="16"/>
      <c r="AB2612" s="3"/>
      <c r="AC2612" s="69"/>
      <c r="AD2612" s="3"/>
      <c r="AF2612" s="29"/>
      <c r="AG2612" s="30"/>
      <c r="AH2612" s="29"/>
      <c r="AI2612" s="29"/>
      <c r="AJ2612" s="31"/>
      <c r="AK2612" s="29"/>
      <c r="AL2612" s="30"/>
    </row>
    <row r="2613" spans="1:38">
      <c r="A2613" s="32">
        <v>42426</v>
      </c>
      <c r="B2613" s="9">
        <v>25</v>
      </c>
      <c r="C2613" s="33">
        <v>430.67196369999999</v>
      </c>
      <c r="D2613" s="34">
        <f t="shared" si="257"/>
        <v>1170336.7095924783</v>
      </c>
      <c r="E2613" s="34">
        <v>163491654908.95901</v>
      </c>
      <c r="F2613" s="3">
        <f>VLOOKUP(A2613,ERCOT_345kv_West_ATC!A:B,2)</f>
        <v>22.55</v>
      </c>
      <c r="G2613" s="3">
        <f>VLOOKUP(A2613,ERCOT_345kv_West_ATC!G:H,2)</f>
        <v>2.492</v>
      </c>
      <c r="I2613" s="5">
        <f t="shared" si="258"/>
        <v>6</v>
      </c>
      <c r="J2613" s="4">
        <f t="shared" si="259"/>
        <v>144</v>
      </c>
      <c r="K2613" s="4">
        <f t="shared" si="255"/>
        <v>3600</v>
      </c>
      <c r="L2613" s="6">
        <f t="shared" si="256"/>
        <v>1550419.06932</v>
      </c>
      <c r="N2613" s="22">
        <f t="shared" si="260"/>
        <v>1.3247632554052498</v>
      </c>
      <c r="O2613" s="14">
        <f t="shared" si="261"/>
        <v>307603.78363706562</v>
      </c>
      <c r="Q2613" s="22"/>
      <c r="V2613" s="16"/>
      <c r="W2613" s="16"/>
      <c r="X2613" s="16"/>
      <c r="Z2613" s="15"/>
      <c r="AA2613" s="16"/>
      <c r="AB2613" s="3"/>
      <c r="AC2613" s="69"/>
      <c r="AD2613" s="3"/>
      <c r="AF2613" s="29"/>
      <c r="AG2613" s="30"/>
      <c r="AH2613" s="29"/>
      <c r="AI2613" s="29"/>
      <c r="AJ2613" s="31"/>
      <c r="AK2613" s="29"/>
      <c r="AL2613" s="30"/>
    </row>
    <row r="2614" spans="1:38">
      <c r="A2614" s="32">
        <v>42427</v>
      </c>
      <c r="B2614" s="9">
        <v>25</v>
      </c>
      <c r="C2614" s="33">
        <v>432.14323409999997</v>
      </c>
      <c r="D2614" s="34">
        <f t="shared" si="257"/>
        <v>1170336.7095924783</v>
      </c>
      <c r="E2614" s="34">
        <v>163491654908.95901</v>
      </c>
      <c r="F2614" s="3">
        <f>VLOOKUP(A2614,ERCOT_345kv_West_ATC!A:B,2)</f>
        <v>22.55</v>
      </c>
      <c r="G2614" s="3">
        <f>VLOOKUP(A2614,ERCOT_345kv_West_ATC!G:H,2)</f>
        <v>2.492</v>
      </c>
      <c r="I2614" s="5">
        <f t="shared" si="258"/>
        <v>6</v>
      </c>
      <c r="J2614" s="4">
        <f t="shared" si="259"/>
        <v>144</v>
      </c>
      <c r="K2614" s="4">
        <f t="shared" si="255"/>
        <v>3600</v>
      </c>
      <c r="L2614" s="6">
        <f t="shared" si="256"/>
        <v>1555715.64276</v>
      </c>
      <c r="N2614" s="22">
        <f t="shared" si="260"/>
        <v>1.3292889388231819</v>
      </c>
      <c r="O2614" s="14">
        <f t="shared" si="261"/>
        <v>307603.78363706562</v>
      </c>
      <c r="Q2614" s="22"/>
      <c r="V2614" s="16"/>
      <c r="W2614" s="16"/>
      <c r="X2614" s="16"/>
      <c r="Z2614" s="15"/>
      <c r="AA2614" s="16"/>
      <c r="AB2614" s="3"/>
      <c r="AC2614" s="69"/>
      <c r="AD2614" s="3"/>
      <c r="AF2614" s="29"/>
      <c r="AG2614" s="30"/>
      <c r="AH2614" s="29"/>
      <c r="AI2614" s="29"/>
      <c r="AJ2614" s="31"/>
      <c r="AK2614" s="29"/>
      <c r="AL2614" s="30"/>
    </row>
    <row r="2615" spans="1:38">
      <c r="A2615" s="32">
        <v>42428</v>
      </c>
      <c r="B2615" s="9">
        <v>25</v>
      </c>
      <c r="C2615" s="33">
        <v>431.50652869999999</v>
      </c>
      <c r="D2615" s="34">
        <f t="shared" si="257"/>
        <v>1170336.7095924783</v>
      </c>
      <c r="E2615" s="34">
        <v>163491654908.95901</v>
      </c>
      <c r="F2615" s="3">
        <f>VLOOKUP(A2615,ERCOT_345kv_West_ATC!A:B,2)</f>
        <v>22.55</v>
      </c>
      <c r="G2615" s="3">
        <f>VLOOKUP(A2615,ERCOT_345kv_West_ATC!G:H,2)</f>
        <v>2.492</v>
      </c>
      <c r="I2615" s="5">
        <f t="shared" si="258"/>
        <v>6</v>
      </c>
      <c r="J2615" s="4">
        <f t="shared" si="259"/>
        <v>144</v>
      </c>
      <c r="K2615" s="4">
        <f t="shared" si="255"/>
        <v>3600</v>
      </c>
      <c r="L2615" s="6">
        <f t="shared" si="256"/>
        <v>1553423.5033199999</v>
      </c>
      <c r="N2615" s="22">
        <f t="shared" si="260"/>
        <v>1.3273304089221603</v>
      </c>
      <c r="O2615" s="14">
        <f t="shared" si="261"/>
        <v>307603.78363706562</v>
      </c>
      <c r="Q2615" s="22"/>
      <c r="V2615" s="16"/>
      <c r="W2615" s="16"/>
      <c r="X2615" s="16"/>
      <c r="Z2615" s="15"/>
      <c r="AA2615" s="16"/>
      <c r="AB2615" s="3"/>
      <c r="AC2615" s="69"/>
      <c r="AD2615" s="3"/>
      <c r="AF2615" s="29"/>
      <c r="AG2615" s="30"/>
      <c r="AH2615" s="29"/>
      <c r="AI2615" s="29"/>
      <c r="AJ2615" s="31"/>
      <c r="AK2615" s="29"/>
      <c r="AL2615" s="30"/>
    </row>
    <row r="2616" spans="1:38">
      <c r="A2616" s="32">
        <v>42429</v>
      </c>
      <c r="B2616" s="9">
        <v>25</v>
      </c>
      <c r="C2616" s="33">
        <v>436.42224929999998</v>
      </c>
      <c r="D2616" s="34">
        <f t="shared" si="257"/>
        <v>1170336.7095924783</v>
      </c>
      <c r="E2616" s="34">
        <v>163491654908.95901</v>
      </c>
      <c r="F2616" s="3">
        <f>VLOOKUP(A2616,ERCOT_345kv_West_ATC!A:B,2)</f>
        <v>22.85</v>
      </c>
      <c r="G2616" s="3">
        <f>VLOOKUP(A2616,ERCOT_345kv_West_ATC!G:H,2)</f>
        <v>2.5299999999999998</v>
      </c>
      <c r="I2616" s="5">
        <f t="shared" si="258"/>
        <v>6</v>
      </c>
      <c r="J2616" s="4">
        <f t="shared" si="259"/>
        <v>144</v>
      </c>
      <c r="K2616" s="4">
        <f t="shared" si="255"/>
        <v>3600</v>
      </c>
      <c r="L2616" s="6">
        <f t="shared" si="256"/>
        <v>1571120.09748</v>
      </c>
      <c r="N2616" s="22">
        <f t="shared" si="260"/>
        <v>1.342451351480787</v>
      </c>
      <c r="O2616" s="14">
        <f t="shared" si="261"/>
        <v>307603.78363706562</v>
      </c>
      <c r="Q2616" s="22"/>
      <c r="V2616" s="16"/>
      <c r="W2616" s="16"/>
      <c r="X2616" s="16"/>
      <c r="Z2616" s="15"/>
      <c r="AA2616" s="16"/>
      <c r="AB2616" s="3"/>
      <c r="AC2616" s="69"/>
      <c r="AD2616" s="3"/>
      <c r="AF2616" s="29"/>
      <c r="AG2616" s="30"/>
      <c r="AH2616" s="29"/>
      <c r="AI2616" s="29"/>
      <c r="AJ2616" s="31"/>
      <c r="AK2616" s="29"/>
      <c r="AL2616" s="30"/>
    </row>
    <row r="2617" spans="1:38">
      <c r="A2617" s="32">
        <v>42430</v>
      </c>
      <c r="B2617" s="9">
        <v>25</v>
      </c>
      <c r="C2617" s="33">
        <v>433.22770359999998</v>
      </c>
      <c r="D2617" s="34">
        <f t="shared" si="257"/>
        <v>1170336.7095924783</v>
      </c>
      <c r="E2617" s="34">
        <v>163491654908.95901</v>
      </c>
      <c r="F2617" s="3">
        <f>VLOOKUP(A2617,ERCOT_345kv_West_ATC!A:B,2)</f>
        <v>23.2</v>
      </c>
      <c r="G2617" s="3">
        <f>VLOOKUP(A2617,ERCOT_345kv_West_ATC!G:H,2)</f>
        <v>2.5830000000000002</v>
      </c>
      <c r="I2617" s="5">
        <f t="shared" si="258"/>
        <v>6</v>
      </c>
      <c r="J2617" s="4">
        <f t="shared" si="259"/>
        <v>144</v>
      </c>
      <c r="K2617" s="4">
        <f t="shared" si="255"/>
        <v>3600</v>
      </c>
      <c r="L2617" s="6">
        <f t="shared" si="256"/>
        <v>1559619.7329599999</v>
      </c>
      <c r="N2617" s="22">
        <f t="shared" si="260"/>
        <v>1.3326248080375718</v>
      </c>
      <c r="O2617" s="14">
        <f t="shared" si="261"/>
        <v>307603.78363706562</v>
      </c>
      <c r="Q2617" s="22"/>
      <c r="V2617" s="16"/>
      <c r="W2617" s="16"/>
      <c r="X2617" s="16"/>
      <c r="Z2617" s="15"/>
      <c r="AA2617" s="16"/>
      <c r="AB2617" s="3"/>
      <c r="AC2617" s="69"/>
      <c r="AD2617" s="3"/>
      <c r="AF2617" s="29"/>
      <c r="AG2617" s="30"/>
      <c r="AH2617" s="29"/>
      <c r="AI2617" s="29"/>
      <c r="AJ2617" s="31"/>
      <c r="AK2617" s="29"/>
      <c r="AL2617" s="30"/>
    </row>
    <row r="2618" spans="1:38">
      <c r="A2618" s="32">
        <v>42431</v>
      </c>
      <c r="B2618" s="9">
        <v>25</v>
      </c>
      <c r="C2618" s="33">
        <v>420.12615260000001</v>
      </c>
      <c r="D2618" s="34">
        <f t="shared" si="257"/>
        <v>1170336.7095924783</v>
      </c>
      <c r="E2618" s="34">
        <v>163491654908.95901</v>
      </c>
      <c r="F2618" s="3">
        <f>VLOOKUP(A2618,ERCOT_345kv_West_ATC!A:B,2)</f>
        <v>23.6</v>
      </c>
      <c r="G2618" s="3">
        <f>VLOOKUP(A2618,ERCOT_345kv_West_ATC!G:H,2)</f>
        <v>2.59</v>
      </c>
      <c r="I2618" s="5">
        <f t="shared" si="258"/>
        <v>6</v>
      </c>
      <c r="J2618" s="4">
        <f t="shared" si="259"/>
        <v>144</v>
      </c>
      <c r="K2618" s="4">
        <f t="shared" ref="K2618:K2681" si="262">J2618*B2618</f>
        <v>3600</v>
      </c>
      <c r="L2618" s="6">
        <f t="shared" ref="L2618:L2681" si="263">K2618*C2618</f>
        <v>1512454.1493600002</v>
      </c>
      <c r="N2618" s="22">
        <f t="shared" si="260"/>
        <v>1.2923239414464323</v>
      </c>
      <c r="O2618" s="14">
        <f t="shared" si="261"/>
        <v>307603.78363706562</v>
      </c>
      <c r="Q2618" s="22"/>
      <c r="V2618" s="16"/>
      <c r="W2618" s="16"/>
      <c r="X2618" s="16"/>
      <c r="Z2618" s="15"/>
      <c r="AA2618" s="16"/>
      <c r="AB2618" s="3"/>
      <c r="AC2618" s="69"/>
      <c r="AD2618" s="3"/>
      <c r="AF2618" s="29"/>
      <c r="AG2618" s="30"/>
      <c r="AH2618" s="29"/>
      <c r="AI2618" s="29"/>
      <c r="AJ2618" s="31"/>
      <c r="AK2618" s="29"/>
      <c r="AL2618" s="30"/>
    </row>
    <row r="2619" spans="1:38">
      <c r="A2619" s="32">
        <v>42432</v>
      </c>
      <c r="B2619" s="9">
        <v>25</v>
      </c>
      <c r="C2619" s="33">
        <v>419.31158199999999</v>
      </c>
      <c r="D2619" s="34">
        <f t="shared" si="257"/>
        <v>1170336.7095924783</v>
      </c>
      <c r="E2619" s="34">
        <v>163491654908.95901</v>
      </c>
      <c r="F2619" s="3">
        <f>VLOOKUP(A2619,ERCOT_345kv_West_ATC!A:B,2)</f>
        <v>23.7</v>
      </c>
      <c r="G2619" s="3">
        <f>VLOOKUP(A2619,ERCOT_345kv_West_ATC!G:H,2)</f>
        <v>2.6070000000000002</v>
      </c>
      <c r="I2619" s="5">
        <f t="shared" si="258"/>
        <v>6</v>
      </c>
      <c r="J2619" s="4">
        <f t="shared" si="259"/>
        <v>144</v>
      </c>
      <c r="K2619" s="4">
        <f t="shared" si="262"/>
        <v>3600</v>
      </c>
      <c r="L2619" s="6">
        <f t="shared" si="263"/>
        <v>1509521.6952</v>
      </c>
      <c r="N2619" s="22">
        <f t="shared" si="260"/>
        <v>1.289818291460437</v>
      </c>
      <c r="O2619" s="14">
        <f t="shared" si="261"/>
        <v>307603.78363706562</v>
      </c>
      <c r="Q2619" s="22"/>
      <c r="V2619" s="16"/>
      <c r="W2619" s="16"/>
      <c r="X2619" s="16"/>
      <c r="Z2619" s="15"/>
      <c r="AA2619" s="16"/>
      <c r="AB2619" s="3"/>
      <c r="AC2619" s="69"/>
      <c r="AD2619" s="3"/>
      <c r="AF2619" s="29"/>
      <c r="AG2619" s="30"/>
      <c r="AH2619" s="29"/>
      <c r="AI2619" s="29"/>
      <c r="AJ2619" s="31"/>
      <c r="AK2619" s="29"/>
      <c r="AL2619" s="30"/>
    </row>
    <row r="2620" spans="1:38">
      <c r="A2620" s="32">
        <v>42433</v>
      </c>
      <c r="B2620" s="9">
        <v>25</v>
      </c>
      <c r="C2620" s="33">
        <v>407.23612439999999</v>
      </c>
      <c r="D2620" s="34">
        <f t="shared" si="257"/>
        <v>1134083.4030355467</v>
      </c>
      <c r="E2620" s="34">
        <v>158427203767.39099</v>
      </c>
      <c r="F2620" s="3">
        <f>VLOOKUP(A2620,ERCOT_345kv_West_ATC!A:B,2)</f>
        <v>23.95</v>
      </c>
      <c r="G2620" s="3">
        <f>VLOOKUP(A2620,ERCOT_345kv_West_ATC!G:H,2)</f>
        <v>2.6219999999999999</v>
      </c>
      <c r="I2620" s="5">
        <f t="shared" si="258"/>
        <v>6</v>
      </c>
      <c r="J2620" s="4">
        <f t="shared" si="259"/>
        <v>144</v>
      </c>
      <c r="K2620" s="4">
        <f t="shared" si="262"/>
        <v>3600</v>
      </c>
      <c r="L2620" s="6">
        <f t="shared" si="263"/>
        <v>1466050.0478399999</v>
      </c>
      <c r="N2620" s="22">
        <f t="shared" si="260"/>
        <v>1.2927180169605639</v>
      </c>
      <c r="O2620" s="14">
        <f t="shared" si="261"/>
        <v>317436.97071697307</v>
      </c>
      <c r="Q2620" s="22"/>
      <c r="V2620" s="16"/>
      <c r="W2620" s="16"/>
      <c r="X2620" s="16"/>
      <c r="Z2620" s="15"/>
      <c r="AA2620" s="16"/>
      <c r="AB2620" s="3"/>
      <c r="AC2620" s="69"/>
      <c r="AD2620" s="3"/>
      <c r="AF2620" s="29"/>
      <c r="AG2620" s="30"/>
      <c r="AH2620" s="29"/>
      <c r="AI2620" s="29"/>
      <c r="AJ2620" s="31"/>
      <c r="AK2620" s="29"/>
      <c r="AL2620" s="30"/>
    </row>
    <row r="2621" spans="1:38">
      <c r="A2621" s="32">
        <v>42434</v>
      </c>
      <c r="B2621" s="9">
        <v>25</v>
      </c>
      <c r="C2621" s="33">
        <v>398.50243239999998</v>
      </c>
      <c r="D2621" s="34">
        <f t="shared" si="257"/>
        <v>1134083.4030355467</v>
      </c>
      <c r="E2621" s="34">
        <v>158427203767.39099</v>
      </c>
      <c r="F2621" s="3">
        <f>VLOOKUP(A2621,ERCOT_345kv_West_ATC!A:B,2)</f>
        <v>23.95</v>
      </c>
      <c r="G2621" s="3">
        <f>VLOOKUP(A2621,ERCOT_345kv_West_ATC!G:H,2)</f>
        <v>2.6219999999999999</v>
      </c>
      <c r="I2621" s="5">
        <f t="shared" si="258"/>
        <v>6</v>
      </c>
      <c r="J2621" s="4">
        <f t="shared" si="259"/>
        <v>144</v>
      </c>
      <c r="K2621" s="4">
        <f t="shared" si="262"/>
        <v>3600</v>
      </c>
      <c r="L2621" s="6">
        <f t="shared" si="263"/>
        <v>1434608.7566399998</v>
      </c>
      <c r="N2621" s="22">
        <f t="shared" si="260"/>
        <v>1.2649940496440133</v>
      </c>
      <c r="O2621" s="14">
        <f t="shared" si="261"/>
        <v>317436.97071697307</v>
      </c>
      <c r="Q2621" s="22"/>
      <c r="V2621" s="16"/>
      <c r="W2621" s="16"/>
      <c r="X2621" s="16"/>
      <c r="Z2621" s="15"/>
      <c r="AA2621" s="16"/>
      <c r="AB2621" s="3"/>
      <c r="AC2621" s="69"/>
      <c r="AD2621" s="3"/>
      <c r="AF2621" s="29"/>
      <c r="AG2621" s="30"/>
      <c r="AH2621" s="29"/>
      <c r="AI2621" s="29"/>
      <c r="AJ2621" s="31"/>
      <c r="AK2621" s="29"/>
      <c r="AL2621" s="30"/>
    </row>
    <row r="2622" spans="1:38">
      <c r="A2622" s="32">
        <v>42435</v>
      </c>
      <c r="B2622" s="9">
        <v>25</v>
      </c>
      <c r="C2622" s="33">
        <v>404.62778930000002</v>
      </c>
      <c r="D2622" s="34">
        <f t="shared" si="257"/>
        <v>1134083.4030355467</v>
      </c>
      <c r="E2622" s="34">
        <v>158427203767.39099</v>
      </c>
      <c r="F2622" s="3">
        <f>VLOOKUP(A2622,ERCOT_345kv_West_ATC!A:B,2)</f>
        <v>23.95</v>
      </c>
      <c r="G2622" s="3">
        <f>VLOOKUP(A2622,ERCOT_345kv_West_ATC!G:H,2)</f>
        <v>2.6219999999999999</v>
      </c>
      <c r="I2622" s="5">
        <f t="shared" si="258"/>
        <v>6</v>
      </c>
      <c r="J2622" s="4">
        <f t="shared" si="259"/>
        <v>144</v>
      </c>
      <c r="K2622" s="4">
        <f t="shared" si="262"/>
        <v>3600</v>
      </c>
      <c r="L2622" s="6">
        <f t="shared" si="263"/>
        <v>1456660.0414800001</v>
      </c>
      <c r="N2622" s="22">
        <f t="shared" si="260"/>
        <v>1.2844381970329766</v>
      </c>
      <c r="O2622" s="14">
        <f t="shared" si="261"/>
        <v>317436.97071697307</v>
      </c>
      <c r="Q2622" s="22"/>
      <c r="V2622" s="16"/>
      <c r="W2622" s="16"/>
      <c r="X2622" s="16"/>
      <c r="Z2622" s="15"/>
      <c r="AA2622" s="16"/>
      <c r="AB2622" s="3"/>
      <c r="AC2622" s="69"/>
      <c r="AD2622" s="3"/>
      <c r="AF2622" s="29"/>
      <c r="AG2622" s="30"/>
      <c r="AH2622" s="29"/>
      <c r="AI2622" s="29"/>
      <c r="AJ2622" s="31"/>
      <c r="AK2622" s="29"/>
      <c r="AL2622" s="30"/>
    </row>
    <row r="2623" spans="1:38">
      <c r="A2623" s="32">
        <v>42436</v>
      </c>
      <c r="B2623" s="9">
        <v>25</v>
      </c>
      <c r="C2623" s="33">
        <v>412.80058270000001</v>
      </c>
      <c r="D2623" s="34">
        <f t="shared" si="257"/>
        <v>1134083.4030355467</v>
      </c>
      <c r="E2623" s="34">
        <v>158427203767.39099</v>
      </c>
      <c r="F2623" s="3">
        <f>VLOOKUP(A2623,ERCOT_345kv_West_ATC!A:B,2)</f>
        <v>24.05</v>
      </c>
      <c r="G2623" s="3">
        <f>VLOOKUP(A2623,ERCOT_345kv_West_ATC!G:H,2)</f>
        <v>2.6230000000000002</v>
      </c>
      <c r="I2623" s="5">
        <f t="shared" si="258"/>
        <v>6</v>
      </c>
      <c r="J2623" s="4">
        <f t="shared" si="259"/>
        <v>144</v>
      </c>
      <c r="K2623" s="4">
        <f t="shared" si="262"/>
        <v>3600</v>
      </c>
      <c r="L2623" s="6">
        <f t="shared" si="263"/>
        <v>1486082.09772</v>
      </c>
      <c r="N2623" s="22">
        <f t="shared" si="260"/>
        <v>1.3103816648248932</v>
      </c>
      <c r="O2623" s="14">
        <f t="shared" si="261"/>
        <v>317436.97071697307</v>
      </c>
      <c r="Q2623" s="22"/>
      <c r="V2623" s="16"/>
      <c r="W2623" s="16"/>
      <c r="X2623" s="16"/>
      <c r="Z2623" s="15"/>
      <c r="AA2623" s="16"/>
      <c r="AB2623" s="3"/>
      <c r="AC2623" s="69"/>
      <c r="AD2623" s="3"/>
      <c r="AF2623" s="29"/>
      <c r="AG2623" s="30"/>
      <c r="AH2623" s="29"/>
      <c r="AI2623" s="29"/>
      <c r="AJ2623" s="31"/>
      <c r="AK2623" s="29"/>
      <c r="AL2623" s="30"/>
    </row>
    <row r="2624" spans="1:38">
      <c r="A2624" s="32">
        <v>42437</v>
      </c>
      <c r="B2624" s="9">
        <v>25</v>
      </c>
      <c r="C2624" s="33">
        <v>411.40934729999998</v>
      </c>
      <c r="D2624" s="34">
        <f t="shared" si="257"/>
        <v>1134083.4030355467</v>
      </c>
      <c r="E2624" s="34">
        <v>158427203767.39099</v>
      </c>
      <c r="F2624" s="3">
        <f>VLOOKUP(A2624,ERCOT_345kv_West_ATC!A:B,2)</f>
        <v>24.05</v>
      </c>
      <c r="G2624" s="3">
        <f>VLOOKUP(A2624,ERCOT_345kv_West_ATC!G:H,2)</f>
        <v>2.6259999999999999</v>
      </c>
      <c r="I2624" s="5">
        <f t="shared" si="258"/>
        <v>6</v>
      </c>
      <c r="J2624" s="4">
        <f t="shared" si="259"/>
        <v>144</v>
      </c>
      <c r="K2624" s="4">
        <f t="shared" si="262"/>
        <v>3600</v>
      </c>
      <c r="L2624" s="6">
        <f t="shared" si="263"/>
        <v>1481073.6502799999</v>
      </c>
      <c r="N2624" s="22">
        <f t="shared" si="260"/>
        <v>1.305965369315591</v>
      </c>
      <c r="O2624" s="14">
        <f t="shared" si="261"/>
        <v>317436.97071697307</v>
      </c>
      <c r="Q2624" s="22"/>
      <c r="V2624" s="16"/>
      <c r="W2624" s="16"/>
      <c r="X2624" s="16"/>
      <c r="Z2624" s="15"/>
      <c r="AA2624" s="16"/>
      <c r="AB2624" s="3"/>
      <c r="AC2624" s="69"/>
      <c r="AD2624" s="3"/>
      <c r="AF2624" s="29"/>
      <c r="AG2624" s="30"/>
      <c r="AH2624" s="29"/>
      <c r="AI2624" s="29"/>
      <c r="AJ2624" s="31"/>
      <c r="AK2624" s="29"/>
      <c r="AL2624" s="30"/>
    </row>
    <row r="2625" spans="1:38">
      <c r="A2625" s="32">
        <v>42438</v>
      </c>
      <c r="B2625" s="9">
        <v>25</v>
      </c>
      <c r="C2625" s="33">
        <v>412.5996495</v>
      </c>
      <c r="D2625" s="34">
        <f t="shared" si="257"/>
        <v>1134083.4030355467</v>
      </c>
      <c r="E2625" s="34">
        <v>158427203767.39099</v>
      </c>
      <c r="F2625" s="3">
        <f>VLOOKUP(A2625,ERCOT_345kv_West_ATC!A:B,2)</f>
        <v>24.25</v>
      </c>
      <c r="G2625" s="3">
        <f>VLOOKUP(A2625,ERCOT_345kv_West_ATC!G:H,2)</f>
        <v>2.6520000000000001</v>
      </c>
      <c r="I2625" s="5">
        <f t="shared" si="258"/>
        <v>6</v>
      </c>
      <c r="J2625" s="4">
        <f t="shared" si="259"/>
        <v>144</v>
      </c>
      <c r="K2625" s="4">
        <f t="shared" si="262"/>
        <v>3600</v>
      </c>
      <c r="L2625" s="6">
        <f t="shared" si="263"/>
        <v>1485358.7382</v>
      </c>
      <c r="N2625" s="22">
        <f t="shared" si="260"/>
        <v>1.3097438285616485</v>
      </c>
      <c r="O2625" s="14">
        <f t="shared" si="261"/>
        <v>317436.97071697307</v>
      </c>
      <c r="Q2625" s="22"/>
      <c r="V2625" s="16"/>
      <c r="W2625" s="16"/>
      <c r="X2625" s="16"/>
      <c r="Z2625" s="15"/>
      <c r="AA2625" s="16"/>
      <c r="AB2625" s="3"/>
      <c r="AC2625" s="69"/>
      <c r="AD2625" s="3"/>
      <c r="AF2625" s="29"/>
      <c r="AG2625" s="30"/>
      <c r="AH2625" s="29"/>
      <c r="AI2625" s="29"/>
      <c r="AJ2625" s="31"/>
      <c r="AK2625" s="29"/>
      <c r="AL2625" s="30"/>
    </row>
    <row r="2626" spans="1:38">
      <c r="A2626" s="32">
        <v>42439</v>
      </c>
      <c r="B2626" s="9">
        <v>25</v>
      </c>
      <c r="C2626" s="33">
        <v>415.9657358</v>
      </c>
      <c r="D2626" s="34">
        <f t="shared" si="257"/>
        <v>1134083.4030355467</v>
      </c>
      <c r="E2626" s="34">
        <v>158427203767.39099</v>
      </c>
      <c r="F2626" s="3">
        <f>VLOOKUP(A2626,ERCOT_345kv_West_ATC!A:B,2)</f>
        <v>24.65</v>
      </c>
      <c r="G2626" s="3">
        <f>VLOOKUP(A2626,ERCOT_345kv_West_ATC!G:H,2)</f>
        <v>2.7109999999999999</v>
      </c>
      <c r="I2626" s="5">
        <f t="shared" si="258"/>
        <v>6</v>
      </c>
      <c r="J2626" s="4">
        <f t="shared" si="259"/>
        <v>144</v>
      </c>
      <c r="K2626" s="4">
        <f t="shared" si="262"/>
        <v>3600</v>
      </c>
      <c r="L2626" s="6">
        <f t="shared" si="263"/>
        <v>1497476.64888</v>
      </c>
      <c r="N2626" s="22">
        <f t="shared" si="260"/>
        <v>1.3204290309440876</v>
      </c>
      <c r="O2626" s="14">
        <f t="shared" si="261"/>
        <v>317436.97071697307</v>
      </c>
      <c r="Q2626" s="22"/>
      <c r="V2626" s="16"/>
      <c r="W2626" s="16"/>
      <c r="X2626" s="16"/>
      <c r="Z2626" s="15"/>
      <c r="AA2626" s="16"/>
      <c r="AB2626" s="3"/>
      <c r="AC2626" s="69"/>
      <c r="AD2626" s="3"/>
      <c r="AF2626" s="29"/>
      <c r="AG2626" s="30"/>
      <c r="AH2626" s="29"/>
      <c r="AI2626" s="29"/>
      <c r="AJ2626" s="31"/>
      <c r="AK2626" s="29"/>
      <c r="AL2626" s="30"/>
    </row>
    <row r="2627" spans="1:38">
      <c r="A2627" s="32">
        <v>42440</v>
      </c>
      <c r="B2627" s="9">
        <v>25</v>
      </c>
      <c r="C2627" s="33">
        <v>419.64531649999998</v>
      </c>
      <c r="D2627" s="34">
        <f t="shared" si="257"/>
        <v>1134083.4030355467</v>
      </c>
      <c r="E2627" s="34">
        <v>158427203767.39099</v>
      </c>
      <c r="F2627" s="3">
        <f>VLOOKUP(A2627,ERCOT_345kv_West_ATC!A:B,2)</f>
        <v>25.1</v>
      </c>
      <c r="G2627" s="3">
        <f>VLOOKUP(A2627,ERCOT_345kv_West_ATC!G:H,2)</f>
        <v>2.72</v>
      </c>
      <c r="I2627" s="5">
        <f t="shared" si="258"/>
        <v>6</v>
      </c>
      <c r="J2627" s="4">
        <f t="shared" si="259"/>
        <v>144</v>
      </c>
      <c r="K2627" s="4">
        <f t="shared" si="262"/>
        <v>3600</v>
      </c>
      <c r="L2627" s="6">
        <f t="shared" si="263"/>
        <v>1510723.1394</v>
      </c>
      <c r="N2627" s="22">
        <f t="shared" si="260"/>
        <v>1.332109380453254</v>
      </c>
      <c r="O2627" s="14">
        <f t="shared" si="261"/>
        <v>317436.97071697307</v>
      </c>
      <c r="Q2627" s="22"/>
      <c r="V2627" s="16"/>
      <c r="W2627" s="16"/>
      <c r="X2627" s="16"/>
      <c r="Z2627" s="15"/>
      <c r="AA2627" s="16"/>
      <c r="AB2627" s="3"/>
      <c r="AC2627" s="69"/>
      <c r="AD2627" s="3"/>
      <c r="AF2627" s="29"/>
      <c r="AG2627" s="30"/>
      <c r="AH2627" s="29"/>
      <c r="AI2627" s="29"/>
      <c r="AJ2627" s="31"/>
      <c r="AK2627" s="29"/>
      <c r="AL2627" s="30"/>
    </row>
    <row r="2628" spans="1:38">
      <c r="A2628" s="32">
        <v>42441</v>
      </c>
      <c r="B2628" s="9">
        <v>25</v>
      </c>
      <c r="C2628" s="33">
        <v>410.1399409</v>
      </c>
      <c r="D2628" s="34">
        <f t="shared" si="257"/>
        <v>1134083.4030355467</v>
      </c>
      <c r="E2628" s="34">
        <v>158427203767.39099</v>
      </c>
      <c r="F2628" s="3">
        <f>VLOOKUP(A2628,ERCOT_345kv_West_ATC!A:B,2)</f>
        <v>25.1</v>
      </c>
      <c r="G2628" s="3">
        <f>VLOOKUP(A2628,ERCOT_345kv_West_ATC!G:H,2)</f>
        <v>2.72</v>
      </c>
      <c r="I2628" s="5">
        <f t="shared" si="258"/>
        <v>6</v>
      </c>
      <c r="J2628" s="4">
        <f t="shared" si="259"/>
        <v>144</v>
      </c>
      <c r="K2628" s="4">
        <f t="shared" si="262"/>
        <v>3600</v>
      </c>
      <c r="L2628" s="6">
        <f t="shared" si="263"/>
        <v>1476503.78724</v>
      </c>
      <c r="N2628" s="22">
        <f t="shared" si="260"/>
        <v>1.3019358040933438</v>
      </c>
      <c r="O2628" s="14">
        <f t="shared" si="261"/>
        <v>317436.97071697307</v>
      </c>
      <c r="Q2628" s="22"/>
      <c r="V2628" s="16"/>
      <c r="W2628" s="16"/>
      <c r="X2628" s="16"/>
      <c r="Z2628" s="15"/>
      <c r="AA2628" s="16"/>
      <c r="AB2628" s="3"/>
      <c r="AC2628" s="69"/>
      <c r="AD2628" s="3"/>
      <c r="AF2628" s="29"/>
      <c r="AG2628" s="30"/>
      <c r="AH2628" s="29"/>
      <c r="AI2628" s="29"/>
      <c r="AJ2628" s="31"/>
      <c r="AK2628" s="29"/>
      <c r="AL2628" s="30"/>
    </row>
    <row r="2629" spans="1:38">
      <c r="A2629" s="32">
        <v>42442</v>
      </c>
      <c r="B2629" s="9">
        <v>25</v>
      </c>
      <c r="C2629" s="33">
        <v>412.61530449999998</v>
      </c>
      <c r="D2629" s="34">
        <f t="shared" si="257"/>
        <v>1134083.4030355467</v>
      </c>
      <c r="E2629" s="34">
        <v>158427203767.39099</v>
      </c>
      <c r="F2629" s="3">
        <f>VLOOKUP(A2629,ERCOT_345kv_West_ATC!A:B,2)</f>
        <v>25.1</v>
      </c>
      <c r="G2629" s="3">
        <f>VLOOKUP(A2629,ERCOT_345kv_West_ATC!G:H,2)</f>
        <v>2.72</v>
      </c>
      <c r="I2629" s="5">
        <f t="shared" si="258"/>
        <v>6</v>
      </c>
      <c r="J2629" s="4">
        <f t="shared" si="259"/>
        <v>144</v>
      </c>
      <c r="K2629" s="4">
        <f t="shared" si="262"/>
        <v>3600</v>
      </c>
      <c r="L2629" s="6">
        <f t="shared" si="263"/>
        <v>1485415.0962</v>
      </c>
      <c r="N2629" s="22">
        <f t="shared" si="260"/>
        <v>1.3097935233194142</v>
      </c>
      <c r="O2629" s="14">
        <f t="shared" si="261"/>
        <v>317436.97071697307</v>
      </c>
      <c r="Q2629" s="22"/>
      <c r="V2629" s="16"/>
      <c r="W2629" s="16"/>
      <c r="X2629" s="16"/>
      <c r="Z2629" s="15"/>
      <c r="AA2629" s="16"/>
      <c r="AB2629" s="3"/>
      <c r="AC2629" s="69"/>
      <c r="AD2629" s="3"/>
      <c r="AF2629" s="29"/>
      <c r="AG2629" s="30"/>
      <c r="AH2629" s="29"/>
      <c r="AI2629" s="29"/>
      <c r="AJ2629" s="31"/>
      <c r="AK2629" s="29"/>
      <c r="AL2629" s="30"/>
    </row>
    <row r="2630" spans="1:38">
      <c r="A2630" s="32">
        <v>42443</v>
      </c>
      <c r="B2630" s="9">
        <v>25</v>
      </c>
      <c r="C2630" s="33">
        <v>415.05435299999999</v>
      </c>
      <c r="D2630" s="34">
        <f t="shared" si="257"/>
        <v>1134083.4030355467</v>
      </c>
      <c r="E2630" s="34">
        <v>158427203767.39099</v>
      </c>
      <c r="F2630" s="3">
        <f>VLOOKUP(A2630,ERCOT_345kv_West_ATC!A:B,2)</f>
        <v>25.1</v>
      </c>
      <c r="G2630" s="3">
        <f>VLOOKUP(A2630,ERCOT_345kv_West_ATC!G:H,2)</f>
        <v>2.7080000000000002</v>
      </c>
      <c r="I2630" s="5">
        <f t="shared" si="258"/>
        <v>6</v>
      </c>
      <c r="J2630" s="4">
        <f t="shared" si="259"/>
        <v>144</v>
      </c>
      <c r="K2630" s="4">
        <f t="shared" si="262"/>
        <v>3600</v>
      </c>
      <c r="L2630" s="6">
        <f t="shared" si="263"/>
        <v>1494195.6708</v>
      </c>
      <c r="N2630" s="22">
        <f t="shared" si="260"/>
        <v>1.3175359649921321</v>
      </c>
      <c r="O2630" s="14">
        <f t="shared" si="261"/>
        <v>317436.97071697307</v>
      </c>
      <c r="Q2630" s="22"/>
      <c r="V2630" s="16"/>
      <c r="W2630" s="16"/>
      <c r="X2630" s="16"/>
      <c r="Z2630" s="15"/>
      <c r="AA2630" s="16"/>
      <c r="AB2630" s="3"/>
      <c r="AC2630" s="69"/>
      <c r="AD2630" s="3"/>
      <c r="AF2630" s="29"/>
      <c r="AG2630" s="30"/>
      <c r="AH2630" s="29"/>
      <c r="AI2630" s="29"/>
      <c r="AJ2630" s="31"/>
      <c r="AK2630" s="29"/>
      <c r="AL2630" s="30"/>
    </row>
    <row r="2631" spans="1:38">
      <c r="A2631" s="32">
        <v>42444</v>
      </c>
      <c r="B2631" s="9">
        <v>25</v>
      </c>
      <c r="C2631" s="33">
        <v>415.47427850000003</v>
      </c>
      <c r="D2631" s="34">
        <f t="shared" si="257"/>
        <v>1134083.4030355467</v>
      </c>
      <c r="E2631" s="34">
        <v>158427203767.39099</v>
      </c>
      <c r="F2631" s="3">
        <f>VLOOKUP(A2631,ERCOT_345kv_West_ATC!A:B,2)</f>
        <v>24.95</v>
      </c>
      <c r="G2631" s="3">
        <f>VLOOKUP(A2631,ERCOT_345kv_West_ATC!G:H,2)</f>
        <v>2.7069999999999999</v>
      </c>
      <c r="I2631" s="5">
        <f t="shared" si="258"/>
        <v>6</v>
      </c>
      <c r="J2631" s="4">
        <f t="shared" si="259"/>
        <v>144</v>
      </c>
      <c r="K2631" s="4">
        <f t="shared" si="262"/>
        <v>3600</v>
      </c>
      <c r="L2631" s="6">
        <f t="shared" si="263"/>
        <v>1495707.4026000001</v>
      </c>
      <c r="N2631" s="22">
        <f t="shared" si="260"/>
        <v>1.3188689637786004</v>
      </c>
      <c r="O2631" s="14">
        <f t="shared" si="261"/>
        <v>317436.97071697307</v>
      </c>
      <c r="Q2631" s="22"/>
      <c r="V2631" s="16"/>
      <c r="W2631" s="16"/>
      <c r="X2631" s="16"/>
      <c r="Z2631" s="15"/>
      <c r="AA2631" s="16"/>
      <c r="AB2631" s="3"/>
      <c r="AC2631" s="69"/>
      <c r="AD2631" s="3"/>
      <c r="AF2631" s="29"/>
      <c r="AG2631" s="30"/>
      <c r="AH2631" s="29"/>
      <c r="AI2631" s="29"/>
      <c r="AJ2631" s="31"/>
      <c r="AK2631" s="29"/>
      <c r="AL2631" s="30"/>
    </row>
    <row r="2632" spans="1:38">
      <c r="A2632" s="32">
        <v>42445</v>
      </c>
      <c r="B2632" s="9">
        <v>25</v>
      </c>
      <c r="C2632" s="33">
        <v>416.23818560000001</v>
      </c>
      <c r="D2632" s="34">
        <f t="shared" si="257"/>
        <v>1134083.4030355467</v>
      </c>
      <c r="E2632" s="34">
        <v>158427203767.39099</v>
      </c>
      <c r="F2632" s="3">
        <f>VLOOKUP(A2632,ERCOT_345kv_West_ATC!A:B,2)</f>
        <v>25</v>
      </c>
      <c r="G2632" s="3">
        <f>VLOOKUP(A2632,ERCOT_345kv_West_ATC!G:H,2)</f>
        <v>2.7250000000000001</v>
      </c>
      <c r="I2632" s="5">
        <f t="shared" si="258"/>
        <v>6</v>
      </c>
      <c r="J2632" s="4">
        <f t="shared" si="259"/>
        <v>144</v>
      </c>
      <c r="K2632" s="4">
        <f t="shared" si="262"/>
        <v>3600</v>
      </c>
      <c r="L2632" s="6">
        <f t="shared" si="263"/>
        <v>1498457.4681599999</v>
      </c>
      <c r="N2632" s="22">
        <f t="shared" si="260"/>
        <v>1.3212938873359319</v>
      </c>
      <c r="O2632" s="14">
        <f t="shared" si="261"/>
        <v>317436.97071697307</v>
      </c>
      <c r="Q2632" s="22"/>
      <c r="V2632" s="16"/>
      <c r="W2632" s="16"/>
      <c r="X2632" s="16"/>
      <c r="Z2632" s="15"/>
      <c r="AA2632" s="16"/>
      <c r="AB2632" s="3"/>
      <c r="AC2632" s="69"/>
      <c r="AD2632" s="3"/>
      <c r="AF2632" s="29"/>
      <c r="AG2632" s="30"/>
      <c r="AH2632" s="29"/>
      <c r="AI2632" s="29"/>
      <c r="AJ2632" s="31"/>
      <c r="AK2632" s="29"/>
      <c r="AL2632" s="30"/>
    </row>
    <row r="2633" spans="1:38">
      <c r="A2633" s="32">
        <v>42446</v>
      </c>
      <c r="B2633" s="9">
        <v>25</v>
      </c>
      <c r="C2633" s="33">
        <v>418.50867199999999</v>
      </c>
      <c r="D2633" s="34">
        <f t="shared" si="257"/>
        <v>1134083.4030355467</v>
      </c>
      <c r="E2633" s="34">
        <v>158427203767.39099</v>
      </c>
      <c r="F2633" s="3">
        <f>VLOOKUP(A2633,ERCOT_345kv_West_ATC!A:B,2)</f>
        <v>25</v>
      </c>
      <c r="G2633" s="3">
        <f>VLOOKUP(A2633,ERCOT_345kv_West_ATC!G:H,2)</f>
        <v>2.7450000000000001</v>
      </c>
      <c r="I2633" s="5">
        <f t="shared" si="258"/>
        <v>6</v>
      </c>
      <c r="J2633" s="4">
        <f t="shared" si="259"/>
        <v>144</v>
      </c>
      <c r="K2633" s="4">
        <f t="shared" si="262"/>
        <v>3600</v>
      </c>
      <c r="L2633" s="6">
        <f t="shared" si="263"/>
        <v>1506631.2191999999</v>
      </c>
      <c r="N2633" s="22">
        <f t="shared" si="260"/>
        <v>1.3285012505846328</v>
      </c>
      <c r="O2633" s="14">
        <f t="shared" si="261"/>
        <v>317436.97071697307</v>
      </c>
      <c r="Q2633" s="22"/>
      <c r="V2633" s="16"/>
      <c r="W2633" s="16"/>
      <c r="X2633" s="16"/>
      <c r="Z2633" s="15"/>
      <c r="AA2633" s="16"/>
      <c r="AB2633" s="3"/>
      <c r="AC2633" s="69"/>
      <c r="AD2633" s="3"/>
      <c r="AF2633" s="29"/>
      <c r="AG2633" s="30"/>
      <c r="AH2633" s="29"/>
      <c r="AI2633" s="29"/>
      <c r="AJ2633" s="31"/>
      <c r="AK2633" s="29"/>
      <c r="AL2633" s="30"/>
    </row>
    <row r="2634" spans="1:38">
      <c r="A2634" s="32">
        <v>42447</v>
      </c>
      <c r="B2634" s="9">
        <v>25</v>
      </c>
      <c r="C2634" s="33">
        <v>409.24947370000001</v>
      </c>
      <c r="D2634" s="34">
        <f t="shared" si="257"/>
        <v>1184690.5676506178</v>
      </c>
      <c r="E2634" s="34">
        <v>165496835118.22601</v>
      </c>
      <c r="F2634" s="3">
        <f>VLOOKUP(A2634,ERCOT_345kv_West_ATC!A:B,2)</f>
        <v>25.25</v>
      </c>
      <c r="G2634" s="3">
        <f>VLOOKUP(A2634,ERCOT_345kv_West_ATC!G:H,2)</f>
        <v>2.7349999999999999</v>
      </c>
      <c r="I2634" s="5">
        <f t="shared" si="258"/>
        <v>6</v>
      </c>
      <c r="J2634" s="4">
        <f t="shared" si="259"/>
        <v>144</v>
      </c>
      <c r="K2634" s="4">
        <f t="shared" si="262"/>
        <v>3600</v>
      </c>
      <c r="L2634" s="6">
        <f t="shared" si="263"/>
        <v>1473298.1053200001</v>
      </c>
      <c r="N2634" s="22">
        <f t="shared" si="260"/>
        <v>1.2436142783188739</v>
      </c>
      <c r="O2634" s="14">
        <f t="shared" si="261"/>
        <v>303876.8179896315</v>
      </c>
      <c r="Q2634" s="22"/>
      <c r="V2634" s="16"/>
      <c r="W2634" s="16"/>
      <c r="X2634" s="16"/>
      <c r="Z2634" s="15"/>
      <c r="AA2634" s="16"/>
      <c r="AB2634" s="3"/>
      <c r="AC2634" s="69"/>
      <c r="AD2634" s="3"/>
      <c r="AF2634" s="29"/>
      <c r="AG2634" s="30"/>
      <c r="AH2634" s="29"/>
      <c r="AI2634" s="29"/>
      <c r="AJ2634" s="31"/>
      <c r="AK2634" s="29"/>
      <c r="AL2634" s="30"/>
    </row>
    <row r="2635" spans="1:38">
      <c r="A2635" s="32">
        <v>42448</v>
      </c>
      <c r="B2635" s="9">
        <v>25</v>
      </c>
      <c r="C2635" s="33">
        <v>409.6114015</v>
      </c>
      <c r="D2635" s="34">
        <f t="shared" si="257"/>
        <v>1184690.5676506178</v>
      </c>
      <c r="E2635" s="34">
        <v>165496835118.22601</v>
      </c>
      <c r="F2635" s="3">
        <f>VLOOKUP(A2635,ERCOT_345kv_West_ATC!A:B,2)</f>
        <v>25.25</v>
      </c>
      <c r="G2635" s="3">
        <f>VLOOKUP(A2635,ERCOT_345kv_West_ATC!G:H,2)</f>
        <v>2.7349999999999999</v>
      </c>
      <c r="I2635" s="5">
        <f t="shared" si="258"/>
        <v>6</v>
      </c>
      <c r="J2635" s="4">
        <f t="shared" si="259"/>
        <v>144</v>
      </c>
      <c r="K2635" s="4">
        <f t="shared" si="262"/>
        <v>3600</v>
      </c>
      <c r="L2635" s="6">
        <f t="shared" si="263"/>
        <v>1474601.0453999999</v>
      </c>
      <c r="N2635" s="22">
        <f t="shared" si="260"/>
        <v>1.2447140930009337</v>
      </c>
      <c r="O2635" s="14">
        <f t="shared" si="261"/>
        <v>303876.8179896315</v>
      </c>
      <c r="Q2635" s="22"/>
      <c r="V2635" s="16"/>
      <c r="W2635" s="16"/>
      <c r="X2635" s="16"/>
      <c r="Z2635" s="15"/>
      <c r="AA2635" s="16"/>
      <c r="AB2635" s="3"/>
      <c r="AC2635" s="69"/>
      <c r="AD2635" s="3"/>
      <c r="AF2635" s="29"/>
      <c r="AG2635" s="30"/>
      <c r="AH2635" s="29"/>
      <c r="AI2635" s="29"/>
      <c r="AJ2635" s="31"/>
      <c r="AK2635" s="29"/>
      <c r="AL2635" s="30"/>
    </row>
    <row r="2636" spans="1:38">
      <c r="A2636" s="32">
        <v>42449</v>
      </c>
      <c r="B2636" s="9">
        <v>25</v>
      </c>
      <c r="C2636" s="33">
        <v>411.6682983</v>
      </c>
      <c r="D2636" s="34">
        <f t="shared" si="257"/>
        <v>1184690.5676506178</v>
      </c>
      <c r="E2636" s="34">
        <v>165496835118.22601</v>
      </c>
      <c r="F2636" s="3">
        <f>VLOOKUP(A2636,ERCOT_345kv_West_ATC!A:B,2)</f>
        <v>25.25</v>
      </c>
      <c r="G2636" s="3">
        <f>VLOOKUP(A2636,ERCOT_345kv_West_ATC!G:H,2)</f>
        <v>2.7349999999999999</v>
      </c>
      <c r="I2636" s="5">
        <f t="shared" si="258"/>
        <v>6</v>
      </c>
      <c r="J2636" s="4">
        <f t="shared" si="259"/>
        <v>144</v>
      </c>
      <c r="K2636" s="4">
        <f t="shared" si="262"/>
        <v>3600</v>
      </c>
      <c r="L2636" s="6">
        <f t="shared" si="263"/>
        <v>1482005.8738800001</v>
      </c>
      <c r="N2636" s="22">
        <f t="shared" si="260"/>
        <v>1.2509645255461044</v>
      </c>
      <c r="O2636" s="14">
        <f t="shared" si="261"/>
        <v>303876.8179896315</v>
      </c>
      <c r="Q2636" s="22"/>
      <c r="V2636" s="16"/>
      <c r="W2636" s="16"/>
      <c r="X2636" s="16"/>
      <c r="Z2636" s="15"/>
      <c r="AA2636" s="16"/>
      <c r="AB2636" s="3"/>
      <c r="AC2636" s="69"/>
      <c r="AD2636" s="3"/>
      <c r="AF2636" s="29"/>
      <c r="AG2636" s="30"/>
      <c r="AH2636" s="29"/>
      <c r="AI2636" s="29"/>
      <c r="AJ2636" s="31"/>
      <c r="AK2636" s="29"/>
      <c r="AL2636" s="30"/>
    </row>
    <row r="2637" spans="1:38">
      <c r="A2637" s="32">
        <v>42450</v>
      </c>
      <c r="B2637" s="9">
        <v>25</v>
      </c>
      <c r="C2637" s="33">
        <v>411.75857489999999</v>
      </c>
      <c r="D2637" s="34">
        <f t="shared" si="257"/>
        <v>1184690.5676506178</v>
      </c>
      <c r="E2637" s="34">
        <v>165496835118.22601</v>
      </c>
      <c r="F2637" s="3">
        <f>VLOOKUP(A2637,ERCOT_345kv_West_ATC!A:B,2)</f>
        <v>25.25</v>
      </c>
      <c r="G2637" s="3">
        <f>VLOOKUP(A2637,ERCOT_345kv_West_ATC!G:H,2)</f>
        <v>2.7120000000000002</v>
      </c>
      <c r="I2637" s="5">
        <f t="shared" si="258"/>
        <v>6</v>
      </c>
      <c r="J2637" s="4">
        <f t="shared" si="259"/>
        <v>144</v>
      </c>
      <c r="K2637" s="4">
        <f t="shared" si="262"/>
        <v>3600</v>
      </c>
      <c r="L2637" s="6">
        <f t="shared" si="263"/>
        <v>1482330.8696399999</v>
      </c>
      <c r="N2637" s="22">
        <f t="shared" si="260"/>
        <v>1.2512388552055733</v>
      </c>
      <c r="O2637" s="14">
        <f t="shared" si="261"/>
        <v>303876.8179896315</v>
      </c>
      <c r="Q2637" s="22"/>
      <c r="V2637" s="16"/>
      <c r="W2637" s="16"/>
      <c r="X2637" s="16"/>
      <c r="Z2637" s="15"/>
      <c r="AA2637" s="16"/>
      <c r="AB2637" s="3"/>
      <c r="AC2637" s="69"/>
      <c r="AD2637" s="3"/>
      <c r="AF2637" s="29"/>
      <c r="AG2637" s="30"/>
      <c r="AH2637" s="29"/>
      <c r="AI2637" s="29"/>
      <c r="AJ2637" s="31"/>
      <c r="AK2637" s="29"/>
      <c r="AL2637" s="30"/>
    </row>
    <row r="2638" spans="1:38">
      <c r="A2638" s="32">
        <v>42451</v>
      </c>
      <c r="B2638" s="9">
        <v>25</v>
      </c>
      <c r="C2638" s="33">
        <v>416.54761880000001</v>
      </c>
      <c r="D2638" s="34">
        <f t="shared" si="257"/>
        <v>1184690.5676506178</v>
      </c>
      <c r="E2638" s="34">
        <v>165496835118.22601</v>
      </c>
      <c r="F2638" s="3">
        <f>VLOOKUP(A2638,ERCOT_345kv_West_ATC!A:B,2)</f>
        <v>25.05</v>
      </c>
      <c r="G2638" s="3">
        <f>VLOOKUP(A2638,ERCOT_345kv_West_ATC!G:H,2)</f>
        <v>2.7389999999999999</v>
      </c>
      <c r="I2638" s="5">
        <f t="shared" si="258"/>
        <v>6</v>
      </c>
      <c r="J2638" s="4">
        <f t="shared" si="259"/>
        <v>144</v>
      </c>
      <c r="K2638" s="4">
        <f t="shared" si="262"/>
        <v>3600</v>
      </c>
      <c r="L2638" s="6">
        <f t="shared" si="263"/>
        <v>1499571.42768</v>
      </c>
      <c r="N2638" s="22">
        <f t="shared" si="260"/>
        <v>1.26579164942102</v>
      </c>
      <c r="O2638" s="14">
        <f t="shared" si="261"/>
        <v>303876.8179896315</v>
      </c>
      <c r="Q2638" s="22"/>
      <c r="V2638" s="16"/>
      <c r="W2638" s="16"/>
      <c r="X2638" s="16"/>
      <c r="Z2638" s="15"/>
      <c r="AA2638" s="16"/>
      <c r="AB2638" s="3"/>
      <c r="AC2638" s="69"/>
      <c r="AD2638" s="3"/>
      <c r="AF2638" s="29"/>
      <c r="AG2638" s="30"/>
      <c r="AH2638" s="29"/>
      <c r="AI2638" s="29"/>
      <c r="AJ2638" s="31"/>
      <c r="AK2638" s="29"/>
      <c r="AL2638" s="30"/>
    </row>
    <row r="2639" spans="1:38">
      <c r="A2639" s="32">
        <v>42452</v>
      </c>
      <c r="B2639" s="9">
        <v>25</v>
      </c>
      <c r="C2639" s="33">
        <v>417.53883200000001</v>
      </c>
      <c r="D2639" s="34">
        <f t="shared" si="257"/>
        <v>1184690.5676506178</v>
      </c>
      <c r="E2639" s="34">
        <v>165496835118.22601</v>
      </c>
      <c r="F2639" s="3">
        <f>VLOOKUP(A2639,ERCOT_345kv_West_ATC!A:B,2)</f>
        <v>25.25</v>
      </c>
      <c r="G2639" s="3">
        <f>VLOOKUP(A2639,ERCOT_345kv_West_ATC!G:H,2)</f>
        <v>2.7360000000000002</v>
      </c>
      <c r="I2639" s="5">
        <f t="shared" si="258"/>
        <v>6</v>
      </c>
      <c r="J2639" s="4">
        <f t="shared" si="259"/>
        <v>144</v>
      </c>
      <c r="K2639" s="4">
        <f t="shared" si="262"/>
        <v>3600</v>
      </c>
      <c r="L2639" s="6">
        <f t="shared" si="263"/>
        <v>1503139.7952000001</v>
      </c>
      <c r="N2639" s="22">
        <f t="shared" si="260"/>
        <v>1.2688037165526733</v>
      </c>
      <c r="O2639" s="14">
        <f t="shared" si="261"/>
        <v>303876.8179896315</v>
      </c>
      <c r="Q2639" s="22"/>
      <c r="V2639" s="16"/>
      <c r="W2639" s="16"/>
      <c r="X2639" s="16"/>
      <c r="Z2639" s="15"/>
      <c r="AA2639" s="16"/>
      <c r="AB2639" s="3"/>
      <c r="AC2639" s="69"/>
      <c r="AD2639" s="3"/>
      <c r="AF2639" s="29"/>
      <c r="AG2639" s="30"/>
      <c r="AH2639" s="29"/>
      <c r="AI2639" s="29"/>
      <c r="AJ2639" s="31"/>
      <c r="AK2639" s="29"/>
      <c r="AL2639" s="30"/>
    </row>
    <row r="2640" spans="1:38">
      <c r="A2640" s="32">
        <v>42453</v>
      </c>
      <c r="B2640" s="9">
        <v>25</v>
      </c>
      <c r="C2640" s="33">
        <v>412.6839147</v>
      </c>
      <c r="D2640" s="34">
        <f t="shared" si="257"/>
        <v>1184690.5676506178</v>
      </c>
      <c r="E2640" s="34">
        <v>165496835118.22601</v>
      </c>
      <c r="F2640" s="3">
        <f>VLOOKUP(A2640,ERCOT_345kv_West_ATC!A:B,2)</f>
        <v>25.35</v>
      </c>
      <c r="G2640" s="3">
        <f>VLOOKUP(A2640,ERCOT_345kv_West_ATC!G:H,2)</f>
        <v>2.7650000000000001</v>
      </c>
      <c r="I2640" s="5">
        <f t="shared" si="258"/>
        <v>6</v>
      </c>
      <c r="J2640" s="4">
        <f t="shared" si="259"/>
        <v>144</v>
      </c>
      <c r="K2640" s="4">
        <f t="shared" si="262"/>
        <v>3600</v>
      </c>
      <c r="L2640" s="6">
        <f t="shared" si="263"/>
        <v>1485662.09292</v>
      </c>
      <c r="N2640" s="22">
        <f t="shared" si="260"/>
        <v>1.2540507483454051</v>
      </c>
      <c r="O2640" s="14">
        <f t="shared" si="261"/>
        <v>303876.8179896315</v>
      </c>
      <c r="Q2640" s="22"/>
      <c r="V2640" s="16"/>
      <c r="W2640" s="16"/>
      <c r="X2640" s="16"/>
      <c r="Z2640" s="15"/>
      <c r="AA2640" s="16"/>
      <c r="AB2640" s="3"/>
      <c r="AC2640" s="69"/>
      <c r="AD2640" s="3"/>
      <c r="AF2640" s="29"/>
      <c r="AG2640" s="30"/>
      <c r="AH2640" s="29"/>
      <c r="AI2640" s="29"/>
      <c r="AJ2640" s="31"/>
      <c r="AK2640" s="29"/>
      <c r="AL2640" s="30"/>
    </row>
    <row r="2641" spans="1:38">
      <c r="A2641" s="32">
        <v>42454</v>
      </c>
      <c r="B2641" s="9">
        <v>25</v>
      </c>
      <c r="C2641" s="33">
        <v>416.35955730000001</v>
      </c>
      <c r="D2641" s="34">
        <f t="shared" si="257"/>
        <v>1184690.5676506178</v>
      </c>
      <c r="E2641" s="34">
        <v>165496835118.22601</v>
      </c>
      <c r="F2641" s="3">
        <f>VLOOKUP(A2641,ERCOT_345kv_West_ATC!A:B,2)</f>
        <v>25.3</v>
      </c>
      <c r="G2641" s="3">
        <f>VLOOKUP(A2641,ERCOT_345kv_West_ATC!G:H,2)</f>
        <v>2.7650000000000001</v>
      </c>
      <c r="I2641" s="5">
        <f t="shared" si="258"/>
        <v>6</v>
      </c>
      <c r="J2641" s="4">
        <f t="shared" si="259"/>
        <v>144</v>
      </c>
      <c r="K2641" s="4">
        <f t="shared" si="262"/>
        <v>3600</v>
      </c>
      <c r="L2641" s="6">
        <f t="shared" si="263"/>
        <v>1498894.40628</v>
      </c>
      <c r="N2641" s="22">
        <f t="shared" si="260"/>
        <v>1.2652201741189564</v>
      </c>
      <c r="O2641" s="14">
        <f t="shared" si="261"/>
        <v>303876.8179896315</v>
      </c>
      <c r="Q2641" s="22"/>
      <c r="V2641" s="16"/>
      <c r="W2641" s="16"/>
      <c r="X2641" s="16"/>
      <c r="Z2641" s="15"/>
      <c r="AA2641" s="16"/>
      <c r="AB2641" s="3"/>
      <c r="AC2641" s="69"/>
      <c r="AD2641" s="3"/>
      <c r="AF2641" s="29"/>
      <c r="AG2641" s="30"/>
      <c r="AH2641" s="29"/>
      <c r="AI2641" s="29"/>
      <c r="AJ2641" s="31"/>
      <c r="AK2641" s="29"/>
      <c r="AL2641" s="30"/>
    </row>
    <row r="2642" spans="1:38">
      <c r="A2642" s="32">
        <v>42455</v>
      </c>
      <c r="B2642" s="9">
        <v>25</v>
      </c>
      <c r="C2642" s="33">
        <v>416.9229833</v>
      </c>
      <c r="D2642" s="34">
        <f t="shared" si="257"/>
        <v>1184690.5676506178</v>
      </c>
      <c r="E2642" s="34">
        <v>165496835118.22601</v>
      </c>
      <c r="F2642" s="3">
        <f>VLOOKUP(A2642,ERCOT_345kv_West_ATC!A:B,2)</f>
        <v>25.3</v>
      </c>
      <c r="G2642" s="3">
        <f>VLOOKUP(A2642,ERCOT_345kv_West_ATC!G:H,2)</f>
        <v>2.7650000000000001</v>
      </c>
      <c r="I2642" s="5">
        <f t="shared" si="258"/>
        <v>6</v>
      </c>
      <c r="J2642" s="4">
        <f t="shared" si="259"/>
        <v>144</v>
      </c>
      <c r="K2642" s="4">
        <f t="shared" si="262"/>
        <v>3600</v>
      </c>
      <c r="L2642" s="6">
        <f t="shared" si="263"/>
        <v>1500922.73988</v>
      </c>
      <c r="N2642" s="22">
        <f t="shared" si="260"/>
        <v>1.2669322951194828</v>
      </c>
      <c r="O2642" s="14">
        <f t="shared" si="261"/>
        <v>303876.8179896315</v>
      </c>
      <c r="Q2642" s="22"/>
      <c r="V2642" s="16"/>
      <c r="W2642" s="16"/>
      <c r="X2642" s="16"/>
      <c r="Z2642" s="15"/>
      <c r="AA2642" s="16"/>
      <c r="AB2642" s="3"/>
      <c r="AC2642" s="69"/>
      <c r="AD2642" s="3"/>
      <c r="AF2642" s="29"/>
      <c r="AG2642" s="30"/>
      <c r="AH2642" s="29"/>
      <c r="AI2642" s="29"/>
      <c r="AJ2642" s="31"/>
      <c r="AK2642" s="29"/>
      <c r="AL2642" s="30"/>
    </row>
    <row r="2643" spans="1:38">
      <c r="A2643" s="32">
        <v>42456</v>
      </c>
      <c r="B2643" s="9">
        <v>25</v>
      </c>
      <c r="C2643" s="33">
        <v>425.01140600000002</v>
      </c>
      <c r="D2643" s="34">
        <f t="shared" si="257"/>
        <v>1184690.5676506178</v>
      </c>
      <c r="E2643" s="34">
        <v>165496835118.22601</v>
      </c>
      <c r="F2643" s="3">
        <f>VLOOKUP(A2643,ERCOT_345kv_West_ATC!A:B,2)</f>
        <v>25.3</v>
      </c>
      <c r="G2643" s="3">
        <f>VLOOKUP(A2643,ERCOT_345kv_West_ATC!G:H,2)</f>
        <v>2.7650000000000001</v>
      </c>
      <c r="I2643" s="5">
        <f t="shared" si="258"/>
        <v>6</v>
      </c>
      <c r="J2643" s="4">
        <f t="shared" si="259"/>
        <v>144</v>
      </c>
      <c r="K2643" s="4">
        <f t="shared" si="262"/>
        <v>3600</v>
      </c>
      <c r="L2643" s="6">
        <f t="shared" si="263"/>
        <v>1530041.0616000001</v>
      </c>
      <c r="N2643" s="22">
        <f t="shared" si="260"/>
        <v>1.2915111366457939</v>
      </c>
      <c r="O2643" s="14">
        <f t="shared" si="261"/>
        <v>303876.8179896315</v>
      </c>
      <c r="Q2643" s="22"/>
      <c r="V2643" s="16"/>
      <c r="W2643" s="16"/>
      <c r="X2643" s="16"/>
      <c r="Z2643" s="15"/>
      <c r="AA2643" s="16"/>
      <c r="AB2643" s="3"/>
      <c r="AC2643" s="69"/>
      <c r="AD2643" s="3"/>
      <c r="AF2643" s="29"/>
      <c r="AG2643" s="30"/>
      <c r="AH2643" s="29"/>
      <c r="AI2643" s="29"/>
      <c r="AJ2643" s="31"/>
      <c r="AK2643" s="29"/>
      <c r="AL2643" s="30"/>
    </row>
    <row r="2644" spans="1:38">
      <c r="A2644" s="32">
        <v>42457</v>
      </c>
      <c r="B2644" s="9">
        <v>25</v>
      </c>
      <c r="C2644" s="33">
        <v>422.67828950000001</v>
      </c>
      <c r="D2644" s="34">
        <f t="shared" si="257"/>
        <v>1184690.5676506178</v>
      </c>
      <c r="E2644" s="34">
        <v>165496835118.22601</v>
      </c>
      <c r="F2644" s="3">
        <f>VLOOKUP(A2644,ERCOT_345kv_West_ATC!A:B,2)</f>
        <v>25.35</v>
      </c>
      <c r="G2644" s="3">
        <f>VLOOKUP(A2644,ERCOT_345kv_West_ATC!G:H,2)</f>
        <v>2.7949999999999999</v>
      </c>
      <c r="I2644" s="5">
        <f t="shared" si="258"/>
        <v>6</v>
      </c>
      <c r="J2644" s="4">
        <f t="shared" si="259"/>
        <v>144</v>
      </c>
      <c r="K2644" s="4">
        <f t="shared" si="262"/>
        <v>3600</v>
      </c>
      <c r="L2644" s="6">
        <f t="shared" si="263"/>
        <v>1521641.8422000001</v>
      </c>
      <c r="N2644" s="22">
        <f t="shared" si="260"/>
        <v>1.2844213364656027</v>
      </c>
      <c r="O2644" s="14">
        <f t="shared" si="261"/>
        <v>303876.8179896315</v>
      </c>
      <c r="Q2644" s="22"/>
      <c r="V2644" s="16"/>
      <c r="W2644" s="16"/>
      <c r="X2644" s="16"/>
      <c r="Z2644" s="15"/>
      <c r="AA2644" s="16"/>
      <c r="AB2644" s="3"/>
      <c r="AC2644" s="69"/>
      <c r="AD2644" s="3"/>
      <c r="AF2644" s="29"/>
      <c r="AG2644" s="30"/>
      <c r="AH2644" s="29"/>
      <c r="AI2644" s="29"/>
      <c r="AJ2644" s="31"/>
      <c r="AK2644" s="29"/>
      <c r="AL2644" s="30"/>
    </row>
    <row r="2645" spans="1:38">
      <c r="A2645" s="32">
        <v>42458</v>
      </c>
      <c r="B2645" s="9">
        <v>25</v>
      </c>
      <c r="C2645" s="33">
        <v>416.11957130000002</v>
      </c>
      <c r="D2645" s="34">
        <f t="shared" si="257"/>
        <v>1184690.5676506178</v>
      </c>
      <c r="E2645" s="34">
        <v>165496835118.22601</v>
      </c>
      <c r="F2645" s="3">
        <f>VLOOKUP(A2645,ERCOT_345kv_West_ATC!A:B,2)</f>
        <v>26</v>
      </c>
      <c r="G2645" s="3">
        <f>VLOOKUP(A2645,ERCOT_345kv_West_ATC!G:H,2)</f>
        <v>2.827</v>
      </c>
      <c r="I2645" s="5">
        <f t="shared" si="258"/>
        <v>6</v>
      </c>
      <c r="J2645" s="4">
        <f t="shared" si="259"/>
        <v>144</v>
      </c>
      <c r="K2645" s="4">
        <f t="shared" si="262"/>
        <v>3600</v>
      </c>
      <c r="L2645" s="6">
        <f t="shared" si="263"/>
        <v>1498030.4566800001</v>
      </c>
      <c r="N2645" s="22">
        <f t="shared" si="260"/>
        <v>1.2644909122985359</v>
      </c>
      <c r="O2645" s="14">
        <f t="shared" si="261"/>
        <v>303876.8179896315</v>
      </c>
      <c r="Q2645" s="22"/>
      <c r="V2645" s="16"/>
      <c r="W2645" s="16"/>
      <c r="X2645" s="16"/>
      <c r="Z2645" s="15"/>
      <c r="AA2645" s="16"/>
      <c r="AB2645" s="3"/>
      <c r="AC2645" s="69"/>
      <c r="AD2645" s="3"/>
      <c r="AF2645" s="29"/>
      <c r="AG2645" s="30"/>
      <c r="AH2645" s="29"/>
      <c r="AI2645" s="29"/>
      <c r="AJ2645" s="31"/>
      <c r="AK2645" s="29"/>
      <c r="AL2645" s="30"/>
    </row>
    <row r="2646" spans="1:38">
      <c r="A2646" s="32">
        <v>42459</v>
      </c>
      <c r="B2646" s="9">
        <v>25</v>
      </c>
      <c r="C2646" s="33">
        <v>413.08440510000003</v>
      </c>
      <c r="D2646" s="34">
        <f t="shared" si="257"/>
        <v>1184690.5676506178</v>
      </c>
      <c r="E2646" s="34">
        <v>165496835118.22601</v>
      </c>
      <c r="F2646" s="3">
        <f>VLOOKUP(A2646,ERCOT_345kv_West_ATC!A:B,2)</f>
        <v>26.25</v>
      </c>
      <c r="G2646" s="3">
        <f>VLOOKUP(A2646,ERCOT_345kv_West_ATC!G:H,2)</f>
        <v>2.8239999999999998</v>
      </c>
      <c r="I2646" s="5">
        <f t="shared" si="258"/>
        <v>6</v>
      </c>
      <c r="J2646" s="4">
        <f t="shared" si="259"/>
        <v>144</v>
      </c>
      <c r="K2646" s="4">
        <f t="shared" si="262"/>
        <v>3600</v>
      </c>
      <c r="L2646" s="6">
        <f t="shared" si="263"/>
        <v>1487103.8583600002</v>
      </c>
      <c r="N2646" s="22">
        <f t="shared" si="260"/>
        <v>1.2552677458292791</v>
      </c>
      <c r="O2646" s="14">
        <f t="shared" si="261"/>
        <v>303876.8179896315</v>
      </c>
      <c r="Q2646" s="22"/>
      <c r="V2646" s="16"/>
      <c r="W2646" s="16"/>
      <c r="X2646" s="16"/>
      <c r="Z2646" s="15"/>
      <c r="AA2646" s="16"/>
      <c r="AB2646" s="3"/>
      <c r="AC2646" s="69"/>
      <c r="AD2646" s="3"/>
      <c r="AF2646" s="29"/>
      <c r="AG2646" s="30"/>
      <c r="AH2646" s="29"/>
      <c r="AI2646" s="29"/>
      <c r="AJ2646" s="31"/>
      <c r="AK2646" s="29"/>
      <c r="AL2646" s="30"/>
    </row>
    <row r="2647" spans="1:38">
      <c r="A2647" s="32">
        <v>42460</v>
      </c>
      <c r="B2647" s="9">
        <v>25</v>
      </c>
      <c r="C2647" s="33">
        <v>415.55633230000001</v>
      </c>
      <c r="D2647" s="34">
        <f t="shared" si="257"/>
        <v>1184690.5676506178</v>
      </c>
      <c r="E2647" s="34">
        <v>165496835118.22601</v>
      </c>
      <c r="F2647" s="3">
        <f>VLOOKUP(A2647,ERCOT_345kv_West_ATC!A:B,2)</f>
        <v>26.1</v>
      </c>
      <c r="G2647" s="3">
        <f>VLOOKUP(A2647,ERCOT_345kv_West_ATC!G:H,2)</f>
        <v>2.77</v>
      </c>
      <c r="I2647" s="5">
        <f t="shared" si="258"/>
        <v>6</v>
      </c>
      <c r="J2647" s="4">
        <f t="shared" si="259"/>
        <v>144</v>
      </c>
      <c r="K2647" s="4">
        <f t="shared" si="262"/>
        <v>3600</v>
      </c>
      <c r="L2647" s="6">
        <f t="shared" si="263"/>
        <v>1496002.7962800001</v>
      </c>
      <c r="N2647" s="22">
        <f t="shared" si="260"/>
        <v>1.2627793595476593</v>
      </c>
      <c r="O2647" s="14">
        <f t="shared" si="261"/>
        <v>303876.8179896315</v>
      </c>
      <c r="Q2647" s="22"/>
      <c r="V2647" s="16"/>
      <c r="W2647" s="16"/>
      <c r="X2647" s="16"/>
      <c r="Z2647" s="15"/>
      <c r="AA2647" s="16"/>
      <c r="AB2647" s="3"/>
      <c r="AC2647" s="69"/>
      <c r="AD2647" s="3"/>
      <c r="AF2647" s="29"/>
      <c r="AG2647" s="30"/>
      <c r="AH2647" s="29"/>
      <c r="AI2647" s="29"/>
      <c r="AJ2647" s="31"/>
      <c r="AK2647" s="29"/>
      <c r="AL2647" s="30"/>
    </row>
    <row r="2648" spans="1:38">
      <c r="A2648" s="32">
        <v>42461</v>
      </c>
      <c r="B2648" s="9">
        <v>25</v>
      </c>
      <c r="C2648" s="33">
        <v>417.16557619999998</v>
      </c>
      <c r="D2648" s="34">
        <f t="shared" si="257"/>
        <v>1194387.8796421092</v>
      </c>
      <c r="E2648" s="34">
        <v>166851513282.77701</v>
      </c>
      <c r="F2648" s="3">
        <f>VLOOKUP(A2648,ERCOT_345kv_West_ATC!A:B,2)</f>
        <v>25.7</v>
      </c>
      <c r="G2648" s="3">
        <f>VLOOKUP(A2648,ERCOT_345kv_West_ATC!G:H,2)</f>
        <v>2.7669999999999999</v>
      </c>
      <c r="I2648" s="5">
        <f t="shared" si="258"/>
        <v>6</v>
      </c>
      <c r="J2648" s="4">
        <f t="shared" si="259"/>
        <v>144</v>
      </c>
      <c r="K2648" s="4">
        <f t="shared" si="262"/>
        <v>3600</v>
      </c>
      <c r="L2648" s="6">
        <f t="shared" si="263"/>
        <v>1501796.0743199999</v>
      </c>
      <c r="N2648" s="22">
        <f t="shared" si="260"/>
        <v>1.2573771886985354</v>
      </c>
      <c r="O2648" s="14">
        <f t="shared" si="261"/>
        <v>301409.62256572105</v>
      </c>
      <c r="Q2648" s="22"/>
      <c r="V2648" s="16"/>
      <c r="W2648" s="16"/>
      <c r="X2648" s="16"/>
      <c r="Z2648" s="15"/>
      <c r="AA2648" s="16"/>
      <c r="AB2648" s="3"/>
      <c r="AC2648" s="69"/>
      <c r="AD2648" s="3"/>
      <c r="AF2648" s="29"/>
      <c r="AG2648" s="30"/>
      <c r="AH2648" s="29"/>
      <c r="AI2648" s="29"/>
      <c r="AJ2648" s="31"/>
      <c r="AK2648" s="29"/>
      <c r="AL2648" s="30"/>
    </row>
    <row r="2649" spans="1:38">
      <c r="A2649" s="32">
        <v>42462</v>
      </c>
      <c r="B2649" s="9">
        <v>25</v>
      </c>
      <c r="C2649" s="33">
        <v>419.72071460000001</v>
      </c>
      <c r="D2649" s="34">
        <f t="shared" si="257"/>
        <v>1194387.8796421092</v>
      </c>
      <c r="E2649" s="34">
        <v>166851513282.77701</v>
      </c>
      <c r="F2649" s="3">
        <f>VLOOKUP(A2649,ERCOT_345kv_West_ATC!A:B,2)</f>
        <v>25.7</v>
      </c>
      <c r="G2649" s="3">
        <f>VLOOKUP(A2649,ERCOT_345kv_West_ATC!G:H,2)</f>
        <v>2.7669999999999999</v>
      </c>
      <c r="I2649" s="5">
        <f t="shared" si="258"/>
        <v>6</v>
      </c>
      <c r="J2649" s="4">
        <f t="shared" si="259"/>
        <v>144</v>
      </c>
      <c r="K2649" s="4">
        <f t="shared" si="262"/>
        <v>3600</v>
      </c>
      <c r="L2649" s="6">
        <f t="shared" si="263"/>
        <v>1510994.57256</v>
      </c>
      <c r="N2649" s="22">
        <f t="shared" si="260"/>
        <v>1.2650786217060073</v>
      </c>
      <c r="O2649" s="14">
        <f t="shared" si="261"/>
        <v>301409.62256572105</v>
      </c>
      <c r="Q2649" s="22"/>
      <c r="V2649" s="16"/>
      <c r="W2649" s="16"/>
      <c r="X2649" s="16"/>
      <c r="Z2649" s="15"/>
      <c r="AA2649" s="16"/>
      <c r="AB2649" s="3"/>
      <c r="AC2649" s="69"/>
      <c r="AD2649" s="3"/>
      <c r="AF2649" s="29"/>
      <c r="AG2649" s="30"/>
      <c r="AH2649" s="29"/>
      <c r="AI2649" s="29"/>
      <c r="AJ2649" s="31"/>
      <c r="AK2649" s="29"/>
      <c r="AL2649" s="30"/>
    </row>
    <row r="2650" spans="1:38">
      <c r="A2650" s="32">
        <v>42463</v>
      </c>
      <c r="B2650" s="9">
        <v>25</v>
      </c>
      <c r="C2650" s="33">
        <v>419.82532400000002</v>
      </c>
      <c r="D2650" s="34">
        <f t="shared" si="257"/>
        <v>1194387.8796421092</v>
      </c>
      <c r="E2650" s="34">
        <v>166851513282.77701</v>
      </c>
      <c r="F2650" s="3">
        <f>VLOOKUP(A2650,ERCOT_345kv_West_ATC!A:B,2)</f>
        <v>25.7</v>
      </c>
      <c r="G2650" s="3">
        <f>VLOOKUP(A2650,ERCOT_345kv_West_ATC!G:H,2)</f>
        <v>2.7669999999999999</v>
      </c>
      <c r="I2650" s="5">
        <f t="shared" si="258"/>
        <v>6</v>
      </c>
      <c r="J2650" s="4">
        <f t="shared" si="259"/>
        <v>144</v>
      </c>
      <c r="K2650" s="4">
        <f t="shared" si="262"/>
        <v>3600</v>
      </c>
      <c r="L2650" s="6">
        <f t="shared" si="263"/>
        <v>1511371.1664</v>
      </c>
      <c r="N2650" s="22">
        <f t="shared" si="260"/>
        <v>1.2653939245037156</v>
      </c>
      <c r="O2650" s="14">
        <f t="shared" si="261"/>
        <v>301409.62256572105</v>
      </c>
      <c r="Q2650" s="22"/>
      <c r="V2650" s="16"/>
      <c r="W2650" s="16"/>
      <c r="X2650" s="16"/>
      <c r="Z2650" s="15"/>
      <c r="AA2650" s="16"/>
      <c r="AB2650" s="3"/>
      <c r="AC2650" s="69"/>
      <c r="AD2650" s="3"/>
      <c r="AF2650" s="29"/>
      <c r="AG2650" s="30"/>
      <c r="AH2650" s="29"/>
      <c r="AI2650" s="29"/>
      <c r="AJ2650" s="31"/>
      <c r="AK2650" s="29"/>
      <c r="AL2650" s="30"/>
    </row>
    <row r="2651" spans="1:38">
      <c r="A2651" s="32">
        <v>42464</v>
      </c>
      <c r="B2651" s="9">
        <v>25</v>
      </c>
      <c r="C2651" s="33">
        <v>419.3623255</v>
      </c>
      <c r="D2651" s="34">
        <f t="shared" si="257"/>
        <v>1194387.8796421092</v>
      </c>
      <c r="E2651" s="34">
        <v>166851513282.77701</v>
      </c>
      <c r="F2651" s="3">
        <f>VLOOKUP(A2651,ERCOT_345kv_West_ATC!A:B,2)</f>
        <v>25.7</v>
      </c>
      <c r="G2651" s="3">
        <f>VLOOKUP(A2651,ERCOT_345kv_West_ATC!G:H,2)</f>
        <v>2.7839999999999998</v>
      </c>
      <c r="I2651" s="5">
        <f t="shared" si="258"/>
        <v>6</v>
      </c>
      <c r="J2651" s="4">
        <f t="shared" si="259"/>
        <v>144</v>
      </c>
      <c r="K2651" s="4">
        <f t="shared" si="262"/>
        <v>3600</v>
      </c>
      <c r="L2651" s="6">
        <f t="shared" si="263"/>
        <v>1509704.3718000001</v>
      </c>
      <c r="N2651" s="22">
        <f t="shared" si="260"/>
        <v>1.2639984024723807</v>
      </c>
      <c r="O2651" s="14">
        <f t="shared" si="261"/>
        <v>301409.62256572105</v>
      </c>
      <c r="Q2651" s="22"/>
      <c r="V2651" s="16"/>
      <c r="W2651" s="16"/>
      <c r="X2651" s="16"/>
      <c r="Z2651" s="15"/>
      <c r="AA2651" s="16"/>
      <c r="AB2651" s="3"/>
      <c r="AC2651" s="69"/>
      <c r="AD2651" s="3"/>
      <c r="AF2651" s="29"/>
      <c r="AG2651" s="30"/>
      <c r="AH2651" s="29"/>
      <c r="AI2651" s="29"/>
      <c r="AJ2651" s="31"/>
      <c r="AK2651" s="29"/>
      <c r="AL2651" s="30"/>
    </row>
    <row r="2652" spans="1:38">
      <c r="A2652" s="32">
        <v>42465</v>
      </c>
      <c r="B2652" s="9">
        <v>25</v>
      </c>
      <c r="C2652" s="33">
        <v>422.2472808</v>
      </c>
      <c r="D2652" s="34">
        <f t="shared" si="257"/>
        <v>1194387.8796421092</v>
      </c>
      <c r="E2652" s="34">
        <v>166851513282.77701</v>
      </c>
      <c r="F2652" s="3">
        <f>VLOOKUP(A2652,ERCOT_345kv_West_ATC!A:B,2)</f>
        <v>25.8</v>
      </c>
      <c r="G2652" s="3">
        <f>VLOOKUP(A2652,ERCOT_345kv_West_ATC!G:H,2)</f>
        <v>2.7709999999999999</v>
      </c>
      <c r="I2652" s="5">
        <f t="shared" si="258"/>
        <v>6</v>
      </c>
      <c r="J2652" s="4">
        <f t="shared" si="259"/>
        <v>144</v>
      </c>
      <c r="K2652" s="4">
        <f t="shared" si="262"/>
        <v>3600</v>
      </c>
      <c r="L2652" s="6">
        <f t="shared" si="263"/>
        <v>1520090.2108799999</v>
      </c>
      <c r="N2652" s="22">
        <f t="shared" si="260"/>
        <v>1.2726939353533002</v>
      </c>
      <c r="O2652" s="14">
        <f t="shared" si="261"/>
        <v>301409.62256572105</v>
      </c>
      <c r="Q2652" s="22"/>
      <c r="V2652" s="16"/>
      <c r="W2652" s="16"/>
      <c r="X2652" s="16"/>
      <c r="Z2652" s="15"/>
      <c r="AA2652" s="16"/>
      <c r="AB2652" s="3"/>
      <c r="AC2652" s="69"/>
      <c r="AD2652" s="3"/>
      <c r="AF2652" s="29"/>
      <c r="AG2652" s="30"/>
      <c r="AH2652" s="29"/>
      <c r="AI2652" s="29"/>
      <c r="AJ2652" s="31"/>
      <c r="AK2652" s="29"/>
      <c r="AL2652" s="30"/>
    </row>
    <row r="2653" spans="1:38">
      <c r="A2653" s="32">
        <v>42466</v>
      </c>
      <c r="B2653" s="9">
        <v>25</v>
      </c>
      <c r="C2653" s="33">
        <v>421.31238409999997</v>
      </c>
      <c r="D2653" s="34">
        <f t="shared" si="257"/>
        <v>1194387.8796421092</v>
      </c>
      <c r="E2653" s="34">
        <v>166851513282.77701</v>
      </c>
      <c r="F2653" s="3">
        <f>VLOOKUP(A2653,ERCOT_345kv_West_ATC!A:B,2)</f>
        <v>25.7</v>
      </c>
      <c r="G2653" s="3">
        <f>VLOOKUP(A2653,ERCOT_345kv_West_ATC!G:H,2)</f>
        <v>2.7629999999999999</v>
      </c>
      <c r="I2653" s="5">
        <f t="shared" si="258"/>
        <v>6</v>
      </c>
      <c r="J2653" s="4">
        <f t="shared" si="259"/>
        <v>144</v>
      </c>
      <c r="K2653" s="4">
        <f t="shared" si="262"/>
        <v>3600</v>
      </c>
      <c r="L2653" s="6">
        <f t="shared" si="263"/>
        <v>1516724.5827599999</v>
      </c>
      <c r="N2653" s="22">
        <f t="shared" si="260"/>
        <v>1.269876066738451</v>
      </c>
      <c r="O2653" s="14">
        <f t="shared" si="261"/>
        <v>301409.62256572105</v>
      </c>
      <c r="Q2653" s="22"/>
      <c r="V2653" s="16"/>
      <c r="W2653" s="16"/>
      <c r="X2653" s="16"/>
      <c r="Z2653" s="15"/>
      <c r="AA2653" s="16"/>
      <c r="AB2653" s="3"/>
      <c r="AC2653" s="69"/>
      <c r="AD2653" s="3"/>
      <c r="AF2653" s="29"/>
      <c r="AG2653" s="30"/>
      <c r="AH2653" s="29"/>
      <c r="AI2653" s="29"/>
      <c r="AJ2653" s="31"/>
      <c r="AK2653" s="29"/>
      <c r="AL2653" s="30"/>
    </row>
    <row r="2654" spans="1:38">
      <c r="A2654" s="32">
        <v>42467</v>
      </c>
      <c r="B2654" s="9">
        <v>25</v>
      </c>
      <c r="C2654" s="33">
        <v>421.15249319999998</v>
      </c>
      <c r="D2654" s="34">
        <f t="shared" si="257"/>
        <v>1194387.8796421092</v>
      </c>
      <c r="E2654" s="34">
        <v>166851513282.77701</v>
      </c>
      <c r="F2654" s="3">
        <f>VLOOKUP(A2654,ERCOT_345kv_West_ATC!A:B,2)</f>
        <v>25.75</v>
      </c>
      <c r="G2654" s="3">
        <f>VLOOKUP(A2654,ERCOT_345kv_West_ATC!G:H,2)</f>
        <v>2.798</v>
      </c>
      <c r="I2654" s="5">
        <f t="shared" si="258"/>
        <v>6</v>
      </c>
      <c r="J2654" s="4">
        <f t="shared" si="259"/>
        <v>144</v>
      </c>
      <c r="K2654" s="4">
        <f t="shared" si="262"/>
        <v>3600</v>
      </c>
      <c r="L2654" s="6">
        <f t="shared" si="263"/>
        <v>1516148.9755199999</v>
      </c>
      <c r="N2654" s="22">
        <f t="shared" si="260"/>
        <v>1.269394140180244</v>
      </c>
      <c r="O2654" s="14">
        <f t="shared" si="261"/>
        <v>301409.62256572105</v>
      </c>
      <c r="Q2654" s="22"/>
      <c r="V2654" s="16"/>
      <c r="W2654" s="16"/>
      <c r="X2654" s="16"/>
      <c r="Z2654" s="15"/>
      <c r="AA2654" s="16"/>
      <c r="AB2654" s="3"/>
      <c r="AC2654" s="69"/>
      <c r="AD2654" s="3"/>
      <c r="AF2654" s="29"/>
      <c r="AG2654" s="30"/>
      <c r="AH2654" s="29"/>
      <c r="AI2654" s="29"/>
      <c r="AJ2654" s="31"/>
      <c r="AK2654" s="29"/>
      <c r="AL2654" s="30"/>
    </row>
    <row r="2655" spans="1:38">
      <c r="A2655" s="32">
        <v>42468</v>
      </c>
      <c r="B2655" s="9">
        <v>25</v>
      </c>
      <c r="C2655" s="33">
        <v>418.70082480000002</v>
      </c>
      <c r="D2655" s="34">
        <f t="shared" si="257"/>
        <v>1194387.8796421092</v>
      </c>
      <c r="E2655" s="34">
        <v>166851513282.77701</v>
      </c>
      <c r="F2655" s="3">
        <f>VLOOKUP(A2655,ERCOT_345kv_West_ATC!A:B,2)</f>
        <v>26</v>
      </c>
      <c r="G2655" s="3">
        <f>VLOOKUP(A2655,ERCOT_345kv_West_ATC!G:H,2)</f>
        <v>2.81</v>
      </c>
      <c r="I2655" s="5">
        <f t="shared" si="258"/>
        <v>6</v>
      </c>
      <c r="J2655" s="4">
        <f t="shared" si="259"/>
        <v>144</v>
      </c>
      <c r="K2655" s="4">
        <f t="shared" si="262"/>
        <v>3600</v>
      </c>
      <c r="L2655" s="6">
        <f t="shared" si="263"/>
        <v>1507322.9692800001</v>
      </c>
      <c r="N2655" s="22">
        <f t="shared" si="260"/>
        <v>1.2620045757092411</v>
      </c>
      <c r="O2655" s="14">
        <f t="shared" si="261"/>
        <v>301409.62256572105</v>
      </c>
      <c r="Q2655" s="22"/>
      <c r="V2655" s="16"/>
      <c r="W2655" s="16"/>
      <c r="X2655" s="16"/>
      <c r="Z2655" s="15"/>
      <c r="AA2655" s="16"/>
      <c r="AB2655" s="3"/>
      <c r="AC2655" s="69"/>
      <c r="AD2655" s="3"/>
      <c r="AF2655" s="29"/>
      <c r="AG2655" s="30"/>
      <c r="AH2655" s="29"/>
      <c r="AI2655" s="29"/>
      <c r="AJ2655" s="31"/>
      <c r="AK2655" s="29"/>
      <c r="AL2655" s="30"/>
    </row>
    <row r="2656" spans="1:38">
      <c r="A2656" s="32">
        <v>42469</v>
      </c>
      <c r="B2656" s="9">
        <v>25</v>
      </c>
      <c r="C2656" s="33">
        <v>419.1189018</v>
      </c>
      <c r="D2656" s="34">
        <f t="shared" si="257"/>
        <v>1194387.8796421092</v>
      </c>
      <c r="E2656" s="34">
        <v>166851513282.77701</v>
      </c>
      <c r="F2656" s="3">
        <f>VLOOKUP(A2656,ERCOT_345kv_West_ATC!A:B,2)</f>
        <v>26</v>
      </c>
      <c r="G2656" s="3">
        <f>VLOOKUP(A2656,ERCOT_345kv_West_ATC!G:H,2)</f>
        <v>2.81</v>
      </c>
      <c r="I2656" s="5">
        <f t="shared" si="258"/>
        <v>6</v>
      </c>
      <c r="J2656" s="4">
        <f t="shared" si="259"/>
        <v>144</v>
      </c>
      <c r="K2656" s="4">
        <f t="shared" si="262"/>
        <v>3600</v>
      </c>
      <c r="L2656" s="6">
        <f t="shared" si="263"/>
        <v>1508828.04648</v>
      </c>
      <c r="N2656" s="22">
        <f t="shared" si="260"/>
        <v>1.2632647000169752</v>
      </c>
      <c r="O2656" s="14">
        <f t="shared" si="261"/>
        <v>301409.62256572105</v>
      </c>
      <c r="Q2656" s="22"/>
      <c r="V2656" s="16"/>
      <c r="W2656" s="16"/>
      <c r="X2656" s="16"/>
      <c r="Z2656" s="15"/>
      <c r="AA2656" s="16"/>
      <c r="AB2656" s="3"/>
      <c r="AC2656" s="69"/>
      <c r="AD2656" s="3"/>
      <c r="AF2656" s="29"/>
      <c r="AG2656" s="30"/>
      <c r="AH2656" s="29"/>
      <c r="AI2656" s="29"/>
      <c r="AJ2656" s="31"/>
      <c r="AK2656" s="29"/>
      <c r="AL2656" s="30"/>
    </row>
    <row r="2657" spans="1:38">
      <c r="A2657" s="32">
        <v>42470</v>
      </c>
      <c r="B2657" s="9">
        <v>25</v>
      </c>
      <c r="C2657" s="33">
        <v>422.06377500000002</v>
      </c>
      <c r="D2657" s="34">
        <f t="shared" si="257"/>
        <v>1194387.8796421092</v>
      </c>
      <c r="E2657" s="34">
        <v>166851513282.77701</v>
      </c>
      <c r="F2657" s="3">
        <f>VLOOKUP(A2657,ERCOT_345kv_West_ATC!A:B,2)</f>
        <v>26</v>
      </c>
      <c r="G2657" s="3">
        <f>VLOOKUP(A2657,ERCOT_345kv_West_ATC!G:H,2)</f>
        <v>2.81</v>
      </c>
      <c r="I2657" s="5">
        <f t="shared" si="258"/>
        <v>6</v>
      </c>
      <c r="J2657" s="4">
        <f t="shared" si="259"/>
        <v>144</v>
      </c>
      <c r="K2657" s="4">
        <f t="shared" si="262"/>
        <v>3600</v>
      </c>
      <c r="L2657" s="6">
        <f t="shared" si="263"/>
        <v>1519429.59</v>
      </c>
      <c r="N2657" s="22">
        <f t="shared" si="260"/>
        <v>1.2721408312141342</v>
      </c>
      <c r="O2657" s="14">
        <f t="shared" si="261"/>
        <v>301409.62256572105</v>
      </c>
      <c r="Q2657" s="22"/>
      <c r="V2657" s="16"/>
      <c r="W2657" s="16"/>
      <c r="X2657" s="16"/>
      <c r="Z2657" s="15"/>
      <c r="AA2657" s="16"/>
      <c r="AB2657" s="3"/>
      <c r="AC2657" s="69"/>
      <c r="AD2657" s="3"/>
      <c r="AF2657" s="29"/>
      <c r="AG2657" s="30"/>
      <c r="AH2657" s="29"/>
      <c r="AI2657" s="29"/>
      <c r="AJ2657" s="31"/>
      <c r="AK2657" s="29"/>
      <c r="AL2657" s="30"/>
    </row>
    <row r="2658" spans="1:38">
      <c r="A2658" s="32">
        <v>42471</v>
      </c>
      <c r="B2658" s="9">
        <v>25</v>
      </c>
      <c r="C2658" s="33">
        <v>423.44435420000002</v>
      </c>
      <c r="D2658" s="34">
        <f t="shared" si="257"/>
        <v>1194387.8796421092</v>
      </c>
      <c r="E2658" s="34">
        <v>166851513282.77701</v>
      </c>
      <c r="F2658" s="3">
        <f>VLOOKUP(A2658,ERCOT_345kv_West_ATC!A:B,2)</f>
        <v>26.2</v>
      </c>
      <c r="G2658" s="3">
        <f>VLOOKUP(A2658,ERCOT_345kv_West_ATC!G:H,2)</f>
        <v>2.7949999999999999</v>
      </c>
      <c r="I2658" s="5">
        <f t="shared" si="258"/>
        <v>6</v>
      </c>
      <c r="J2658" s="4">
        <f t="shared" si="259"/>
        <v>144</v>
      </c>
      <c r="K2658" s="4">
        <f t="shared" si="262"/>
        <v>3600</v>
      </c>
      <c r="L2658" s="6">
        <f t="shared" si="263"/>
        <v>1524399.67512</v>
      </c>
      <c r="N2658" s="22">
        <f t="shared" si="260"/>
        <v>1.2763020297700751</v>
      </c>
      <c r="O2658" s="14">
        <f t="shared" si="261"/>
        <v>301409.62256572105</v>
      </c>
      <c r="Q2658" s="22"/>
      <c r="V2658" s="16"/>
      <c r="W2658" s="16"/>
      <c r="X2658" s="16"/>
      <c r="Z2658" s="15"/>
      <c r="AA2658" s="16"/>
      <c r="AB2658" s="3"/>
      <c r="AC2658" s="69"/>
      <c r="AD2658" s="3"/>
      <c r="AF2658" s="29"/>
      <c r="AG2658" s="30"/>
      <c r="AH2658" s="29"/>
      <c r="AI2658" s="29"/>
      <c r="AJ2658" s="31"/>
      <c r="AK2658" s="29"/>
      <c r="AL2658" s="30"/>
    </row>
    <row r="2659" spans="1:38">
      <c r="A2659" s="32">
        <v>42472</v>
      </c>
      <c r="B2659" s="9">
        <v>25</v>
      </c>
      <c r="C2659" s="33">
        <v>426.77208469999999</v>
      </c>
      <c r="D2659" s="34">
        <f t="shared" ref="D2659:D2722" si="264">((2^256)/(2^208*65535)/600)*E2659/(10^12)</f>
        <v>1194387.8796421092</v>
      </c>
      <c r="E2659" s="34">
        <v>166851513282.77701</v>
      </c>
      <c r="F2659" s="3">
        <f>VLOOKUP(A2659,ERCOT_345kv_West_ATC!A:B,2)</f>
        <v>26</v>
      </c>
      <c r="G2659" s="3">
        <f>VLOOKUP(A2659,ERCOT_345kv_West_ATC!G:H,2)</f>
        <v>2.8220000000000001</v>
      </c>
      <c r="I2659" s="5">
        <f t="shared" si="258"/>
        <v>6</v>
      </c>
      <c r="J2659" s="4">
        <f t="shared" si="259"/>
        <v>144</v>
      </c>
      <c r="K2659" s="4">
        <f t="shared" si="262"/>
        <v>3600</v>
      </c>
      <c r="L2659" s="6">
        <f t="shared" si="263"/>
        <v>1536379.50492</v>
      </c>
      <c r="N2659" s="22">
        <f t="shared" si="260"/>
        <v>1.2863321297101293</v>
      </c>
      <c r="O2659" s="14">
        <f t="shared" si="261"/>
        <v>301409.62256572105</v>
      </c>
      <c r="Q2659" s="22"/>
      <c r="V2659" s="16"/>
      <c r="W2659" s="16"/>
      <c r="X2659" s="16"/>
      <c r="Z2659" s="15"/>
      <c r="AA2659" s="16"/>
      <c r="AB2659" s="3"/>
      <c r="AC2659" s="69"/>
      <c r="AD2659" s="3"/>
      <c r="AF2659" s="29"/>
      <c r="AG2659" s="30"/>
      <c r="AH2659" s="29"/>
      <c r="AI2659" s="29"/>
      <c r="AJ2659" s="31"/>
      <c r="AK2659" s="29"/>
      <c r="AL2659" s="30"/>
    </row>
    <row r="2660" spans="1:38">
      <c r="A2660" s="32">
        <v>42473</v>
      </c>
      <c r="B2660" s="9">
        <v>25</v>
      </c>
      <c r="C2660" s="33">
        <v>424.94912720000002</v>
      </c>
      <c r="D2660" s="34">
        <f t="shared" si="264"/>
        <v>1194387.8796421092</v>
      </c>
      <c r="E2660" s="34">
        <v>166851513282.77701</v>
      </c>
      <c r="F2660" s="3">
        <f>VLOOKUP(A2660,ERCOT_345kv_West_ATC!A:B,2)</f>
        <v>26.2</v>
      </c>
      <c r="G2660" s="3">
        <f>VLOOKUP(A2660,ERCOT_345kv_West_ATC!G:H,2)</f>
        <v>2.8279999999999998</v>
      </c>
      <c r="I2660" s="5">
        <f t="shared" ref="I2660:I2723" si="265">60/10</f>
        <v>6</v>
      </c>
      <c r="J2660" s="4">
        <f t="shared" ref="J2660:J2723" si="266">I2660*24</f>
        <v>144</v>
      </c>
      <c r="K2660" s="4">
        <f t="shared" si="262"/>
        <v>3600</v>
      </c>
      <c r="L2660" s="6">
        <f t="shared" si="263"/>
        <v>1529816.8579200001</v>
      </c>
      <c r="N2660" s="22">
        <f t="shared" ref="N2660:N2723" si="267">L2660/D2660</f>
        <v>1.2808375603898461</v>
      </c>
      <c r="O2660" s="14">
        <f t="shared" ref="O2660:O2723" si="268">(K2660*100000000)/D2660</f>
        <v>301409.62256572105</v>
      </c>
      <c r="Q2660" s="22"/>
      <c r="V2660" s="16"/>
      <c r="W2660" s="16"/>
      <c r="X2660" s="16"/>
      <c r="Z2660" s="15"/>
      <c r="AA2660" s="16"/>
      <c r="AB2660" s="3"/>
      <c r="AC2660" s="69"/>
      <c r="AD2660" s="3"/>
      <c r="AF2660" s="29"/>
      <c r="AG2660" s="30"/>
      <c r="AH2660" s="29"/>
      <c r="AI2660" s="29"/>
      <c r="AJ2660" s="31"/>
      <c r="AK2660" s="29"/>
      <c r="AL2660" s="30"/>
    </row>
    <row r="2661" spans="1:38">
      <c r="A2661" s="32">
        <v>42474</v>
      </c>
      <c r="B2661" s="9">
        <v>25</v>
      </c>
      <c r="C2661" s="33">
        <v>425.73829929999999</v>
      </c>
      <c r="D2661" s="34">
        <f t="shared" si="264"/>
        <v>1279048.6633246308</v>
      </c>
      <c r="E2661" s="34">
        <v>178678307671.68799</v>
      </c>
      <c r="F2661" s="3">
        <f>VLOOKUP(A2661,ERCOT_345kv_West_ATC!A:B,2)</f>
        <v>26.15</v>
      </c>
      <c r="G2661" s="3">
        <f>VLOOKUP(A2661,ERCOT_345kv_West_ATC!G:H,2)</f>
        <v>2.8170000000000002</v>
      </c>
      <c r="I2661" s="5">
        <f t="shared" si="265"/>
        <v>6</v>
      </c>
      <c r="J2661" s="4">
        <f t="shared" si="266"/>
        <v>144</v>
      </c>
      <c r="K2661" s="4">
        <f t="shared" si="262"/>
        <v>3600</v>
      </c>
      <c r="L2661" s="6">
        <f t="shared" si="263"/>
        <v>1532657.87748</v>
      </c>
      <c r="N2661" s="22">
        <f t="shared" si="267"/>
        <v>1.1982795662333618</v>
      </c>
      <c r="O2661" s="14">
        <f t="shared" si="268"/>
        <v>281459.18941367883</v>
      </c>
      <c r="Q2661" s="22"/>
      <c r="V2661" s="16"/>
      <c r="W2661" s="16"/>
      <c r="X2661" s="16"/>
      <c r="Z2661" s="15"/>
      <c r="AA2661" s="16"/>
      <c r="AB2661" s="3"/>
      <c r="AC2661" s="69"/>
      <c r="AD2661" s="3"/>
      <c r="AF2661" s="29"/>
      <c r="AG2661" s="30"/>
      <c r="AH2661" s="29"/>
      <c r="AI2661" s="29"/>
      <c r="AJ2661" s="31"/>
      <c r="AK2661" s="29"/>
      <c r="AL2661" s="30"/>
    </row>
    <row r="2662" spans="1:38">
      <c r="A2662" s="32">
        <v>42475</v>
      </c>
      <c r="B2662" s="9">
        <v>25</v>
      </c>
      <c r="C2662" s="33">
        <v>430.41062870000002</v>
      </c>
      <c r="D2662" s="34">
        <f t="shared" si="264"/>
        <v>1279048.6633246308</v>
      </c>
      <c r="E2662" s="34">
        <v>178678307671.68799</v>
      </c>
      <c r="F2662" s="3">
        <f>VLOOKUP(A2662,ERCOT_345kv_West_ATC!A:B,2)</f>
        <v>26.1</v>
      </c>
      <c r="G2662" s="3">
        <f>VLOOKUP(A2662,ERCOT_345kv_West_ATC!G:H,2)</f>
        <v>2.7989999999999999</v>
      </c>
      <c r="I2662" s="5">
        <f t="shared" si="265"/>
        <v>6</v>
      </c>
      <c r="J2662" s="4">
        <f t="shared" si="266"/>
        <v>144</v>
      </c>
      <c r="K2662" s="4">
        <f t="shared" si="262"/>
        <v>3600</v>
      </c>
      <c r="L2662" s="6">
        <f t="shared" si="263"/>
        <v>1549478.2633200001</v>
      </c>
      <c r="N2662" s="22">
        <f t="shared" si="267"/>
        <v>1.2114302666893391</v>
      </c>
      <c r="O2662" s="14">
        <f t="shared" si="268"/>
        <v>281459.18941367883</v>
      </c>
      <c r="Q2662" s="22"/>
      <c r="V2662" s="16"/>
      <c r="W2662" s="16"/>
      <c r="X2662" s="16"/>
      <c r="Z2662" s="15"/>
      <c r="AA2662" s="16"/>
      <c r="AB2662" s="3"/>
      <c r="AC2662" s="69"/>
      <c r="AD2662" s="3"/>
      <c r="AF2662" s="29"/>
      <c r="AG2662" s="30"/>
      <c r="AH2662" s="29"/>
      <c r="AI2662" s="29"/>
      <c r="AJ2662" s="31"/>
      <c r="AK2662" s="29"/>
      <c r="AL2662" s="30"/>
    </row>
    <row r="2663" spans="1:38">
      <c r="A2663" s="32">
        <v>42476</v>
      </c>
      <c r="B2663" s="9">
        <v>25</v>
      </c>
      <c r="C2663" s="33">
        <v>433.27650360000001</v>
      </c>
      <c r="D2663" s="34">
        <f t="shared" si="264"/>
        <v>1279048.6633246308</v>
      </c>
      <c r="E2663" s="34">
        <v>178678307671.68799</v>
      </c>
      <c r="F2663" s="3">
        <f>VLOOKUP(A2663,ERCOT_345kv_West_ATC!A:B,2)</f>
        <v>26.1</v>
      </c>
      <c r="G2663" s="3">
        <f>VLOOKUP(A2663,ERCOT_345kv_West_ATC!G:H,2)</f>
        <v>2.7989999999999999</v>
      </c>
      <c r="I2663" s="5">
        <f t="shared" si="265"/>
        <v>6</v>
      </c>
      <c r="J2663" s="4">
        <f t="shared" si="266"/>
        <v>144</v>
      </c>
      <c r="K2663" s="4">
        <f t="shared" si="262"/>
        <v>3600</v>
      </c>
      <c r="L2663" s="6">
        <f t="shared" si="263"/>
        <v>1559795.4129600001</v>
      </c>
      <c r="N2663" s="22">
        <f t="shared" si="267"/>
        <v>1.2194965349524891</v>
      </c>
      <c r="O2663" s="14">
        <f t="shared" si="268"/>
        <v>281459.18941367883</v>
      </c>
      <c r="Q2663" s="22"/>
      <c r="V2663" s="16"/>
      <c r="W2663" s="16"/>
      <c r="X2663" s="16"/>
      <c r="Z2663" s="15"/>
      <c r="AA2663" s="16"/>
      <c r="AB2663" s="3"/>
      <c r="AC2663" s="69"/>
      <c r="AD2663" s="3"/>
      <c r="AF2663" s="29"/>
      <c r="AG2663" s="30"/>
      <c r="AH2663" s="29"/>
      <c r="AI2663" s="29"/>
      <c r="AJ2663" s="31"/>
      <c r="AK2663" s="29"/>
      <c r="AL2663" s="30"/>
    </row>
    <row r="2664" spans="1:38">
      <c r="A2664" s="32">
        <v>42477</v>
      </c>
      <c r="B2664" s="9">
        <v>25</v>
      </c>
      <c r="C2664" s="33">
        <v>428.91892250000001</v>
      </c>
      <c r="D2664" s="34">
        <f t="shared" si="264"/>
        <v>1279048.6633246308</v>
      </c>
      <c r="E2664" s="34">
        <v>178678307671.68799</v>
      </c>
      <c r="F2664" s="3">
        <f>VLOOKUP(A2664,ERCOT_345kv_West_ATC!A:B,2)</f>
        <v>26.1</v>
      </c>
      <c r="G2664" s="3">
        <f>VLOOKUP(A2664,ERCOT_345kv_West_ATC!G:H,2)</f>
        <v>2.7989999999999999</v>
      </c>
      <c r="I2664" s="5">
        <f t="shared" si="265"/>
        <v>6</v>
      </c>
      <c r="J2664" s="4">
        <f t="shared" si="266"/>
        <v>144</v>
      </c>
      <c r="K2664" s="4">
        <f t="shared" si="262"/>
        <v>3600</v>
      </c>
      <c r="L2664" s="6">
        <f t="shared" si="263"/>
        <v>1544108.121</v>
      </c>
      <c r="N2664" s="22">
        <f t="shared" si="267"/>
        <v>1.2072317225103855</v>
      </c>
      <c r="O2664" s="14">
        <f t="shared" si="268"/>
        <v>281459.18941367883</v>
      </c>
      <c r="Q2664" s="22"/>
      <c r="V2664" s="16"/>
      <c r="W2664" s="16"/>
      <c r="X2664" s="16"/>
      <c r="Z2664" s="15"/>
      <c r="AA2664" s="16"/>
      <c r="AB2664" s="3"/>
      <c r="AC2664" s="69"/>
      <c r="AD2664" s="3"/>
      <c r="AF2664" s="29"/>
      <c r="AG2664" s="30"/>
      <c r="AH2664" s="29"/>
      <c r="AI2664" s="29"/>
      <c r="AJ2664" s="31"/>
      <c r="AK2664" s="29"/>
      <c r="AL2664" s="30"/>
    </row>
    <row r="2665" spans="1:38">
      <c r="A2665" s="32">
        <v>42478</v>
      </c>
      <c r="B2665" s="9">
        <v>25</v>
      </c>
      <c r="C2665" s="33">
        <v>429.62552570000003</v>
      </c>
      <c r="D2665" s="34">
        <f t="shared" si="264"/>
        <v>1279048.6633246308</v>
      </c>
      <c r="E2665" s="34">
        <v>178678307671.68799</v>
      </c>
      <c r="F2665" s="3">
        <f>VLOOKUP(A2665,ERCOT_345kv_West_ATC!A:B,2)</f>
        <v>26.05</v>
      </c>
      <c r="G2665" s="3">
        <f>VLOOKUP(A2665,ERCOT_345kv_West_ATC!G:H,2)</f>
        <v>2.8460000000000001</v>
      </c>
      <c r="I2665" s="5">
        <f t="shared" si="265"/>
        <v>6</v>
      </c>
      <c r="J2665" s="4">
        <f t="shared" si="266"/>
        <v>144</v>
      </c>
      <c r="K2665" s="4">
        <f t="shared" si="262"/>
        <v>3600</v>
      </c>
      <c r="L2665" s="6">
        <f t="shared" si="263"/>
        <v>1546651.89252</v>
      </c>
      <c r="N2665" s="22">
        <f t="shared" si="267"/>
        <v>1.2092205221494765</v>
      </c>
      <c r="O2665" s="14">
        <f t="shared" si="268"/>
        <v>281459.18941367883</v>
      </c>
      <c r="Q2665" s="22"/>
      <c r="V2665" s="16"/>
      <c r="W2665" s="16"/>
      <c r="X2665" s="16"/>
      <c r="Z2665" s="15"/>
      <c r="AA2665" s="16"/>
      <c r="AB2665" s="3"/>
      <c r="AC2665" s="69"/>
      <c r="AD2665" s="3"/>
      <c r="AF2665" s="29"/>
      <c r="AG2665" s="30"/>
      <c r="AH2665" s="29"/>
      <c r="AI2665" s="29"/>
      <c r="AJ2665" s="31"/>
      <c r="AK2665" s="29"/>
      <c r="AL2665" s="30"/>
    </row>
    <row r="2666" spans="1:38">
      <c r="A2666" s="32">
        <v>42479</v>
      </c>
      <c r="B2666" s="9">
        <v>25</v>
      </c>
      <c r="C2666" s="33">
        <v>436.68685529999999</v>
      </c>
      <c r="D2666" s="34">
        <f t="shared" si="264"/>
        <v>1279048.6633246308</v>
      </c>
      <c r="E2666" s="34">
        <v>178678307671.68799</v>
      </c>
      <c r="F2666" s="3">
        <f>VLOOKUP(A2666,ERCOT_345kv_West_ATC!A:B,2)</f>
        <v>26.5</v>
      </c>
      <c r="G2666" s="3">
        <f>VLOOKUP(A2666,ERCOT_345kv_West_ATC!G:H,2)</f>
        <v>2.8860000000000001</v>
      </c>
      <c r="I2666" s="5">
        <f t="shared" si="265"/>
        <v>6</v>
      </c>
      <c r="J2666" s="4">
        <f t="shared" si="266"/>
        <v>144</v>
      </c>
      <c r="K2666" s="4">
        <f t="shared" si="262"/>
        <v>3600</v>
      </c>
      <c r="L2666" s="6">
        <f t="shared" si="263"/>
        <v>1572072.6790799999</v>
      </c>
      <c r="N2666" s="22">
        <f t="shared" si="267"/>
        <v>1.2290952832034645</v>
      </c>
      <c r="O2666" s="14">
        <f t="shared" si="268"/>
        <v>281459.18941367883</v>
      </c>
      <c r="Q2666" s="22"/>
      <c r="V2666" s="16"/>
      <c r="W2666" s="16"/>
      <c r="X2666" s="16"/>
      <c r="Z2666" s="15"/>
      <c r="AA2666" s="16"/>
      <c r="AB2666" s="3"/>
      <c r="AC2666" s="69"/>
      <c r="AD2666" s="3"/>
      <c r="AF2666" s="29"/>
      <c r="AG2666" s="30"/>
      <c r="AH2666" s="29"/>
      <c r="AI2666" s="29"/>
      <c r="AJ2666" s="31"/>
      <c r="AK2666" s="29"/>
      <c r="AL2666" s="30"/>
    </row>
    <row r="2667" spans="1:38">
      <c r="A2667" s="32">
        <v>42480</v>
      </c>
      <c r="B2667" s="9">
        <v>25</v>
      </c>
      <c r="C2667" s="33">
        <v>442.45631730000002</v>
      </c>
      <c r="D2667" s="34">
        <f t="shared" si="264"/>
        <v>1279048.6633246308</v>
      </c>
      <c r="E2667" s="34">
        <v>178678307671.68799</v>
      </c>
      <c r="F2667" s="3">
        <f>VLOOKUP(A2667,ERCOT_345kv_West_ATC!A:B,2)</f>
        <v>26.6</v>
      </c>
      <c r="G2667" s="3">
        <f>VLOOKUP(A2667,ERCOT_345kv_West_ATC!G:H,2)</f>
        <v>2.883</v>
      </c>
      <c r="I2667" s="5">
        <f t="shared" si="265"/>
        <v>6</v>
      </c>
      <c r="J2667" s="4">
        <f t="shared" si="266"/>
        <v>144</v>
      </c>
      <c r="K2667" s="4">
        <f t="shared" si="262"/>
        <v>3600</v>
      </c>
      <c r="L2667" s="6">
        <f t="shared" si="263"/>
        <v>1592842.7422800001</v>
      </c>
      <c r="N2667" s="22">
        <f t="shared" si="267"/>
        <v>1.245333964182195</v>
      </c>
      <c r="O2667" s="14">
        <f t="shared" si="268"/>
        <v>281459.18941367883</v>
      </c>
      <c r="Q2667" s="22"/>
      <c r="V2667" s="16"/>
      <c r="W2667" s="16"/>
      <c r="X2667" s="16"/>
      <c r="Z2667" s="15"/>
      <c r="AA2667" s="16"/>
      <c r="AB2667" s="3"/>
      <c r="AC2667" s="69"/>
      <c r="AD2667" s="3"/>
      <c r="AF2667" s="29"/>
      <c r="AG2667" s="30"/>
      <c r="AH2667" s="29"/>
      <c r="AI2667" s="29"/>
      <c r="AJ2667" s="31"/>
      <c r="AK2667" s="29"/>
      <c r="AL2667" s="30"/>
    </row>
    <row r="2668" spans="1:38">
      <c r="A2668" s="32">
        <v>42481</v>
      </c>
      <c r="B2668" s="9">
        <v>25</v>
      </c>
      <c r="C2668" s="33">
        <v>451.66807560000001</v>
      </c>
      <c r="D2668" s="34">
        <f t="shared" si="264"/>
        <v>1279048.6633246308</v>
      </c>
      <c r="E2668" s="34">
        <v>178678307671.68799</v>
      </c>
      <c r="F2668" s="3">
        <f>VLOOKUP(A2668,ERCOT_345kv_West_ATC!A:B,2)</f>
        <v>26.7</v>
      </c>
      <c r="G2668" s="3">
        <f>VLOOKUP(A2668,ERCOT_345kv_West_ATC!G:H,2)</f>
        <v>2.923</v>
      </c>
      <c r="I2668" s="5">
        <f t="shared" si="265"/>
        <v>6</v>
      </c>
      <c r="J2668" s="4">
        <f t="shared" si="266"/>
        <v>144</v>
      </c>
      <c r="K2668" s="4">
        <f t="shared" si="262"/>
        <v>3600</v>
      </c>
      <c r="L2668" s="6">
        <f t="shared" si="263"/>
        <v>1626005.07216</v>
      </c>
      <c r="N2668" s="22">
        <f t="shared" si="267"/>
        <v>1.2712613044241221</v>
      </c>
      <c r="O2668" s="14">
        <f t="shared" si="268"/>
        <v>281459.18941367883</v>
      </c>
      <c r="Q2668" s="22"/>
      <c r="V2668" s="16"/>
      <c r="W2668" s="16"/>
      <c r="X2668" s="16"/>
      <c r="Z2668" s="15"/>
      <c r="AA2668" s="16"/>
      <c r="AB2668" s="3"/>
      <c r="AC2668" s="69"/>
      <c r="AD2668" s="3"/>
      <c r="AF2668" s="29"/>
      <c r="AG2668" s="30"/>
      <c r="AH2668" s="29"/>
      <c r="AI2668" s="29"/>
      <c r="AJ2668" s="31"/>
      <c r="AK2668" s="29"/>
      <c r="AL2668" s="30"/>
    </row>
    <row r="2669" spans="1:38">
      <c r="A2669" s="32">
        <v>42482</v>
      </c>
      <c r="B2669" s="9">
        <v>25</v>
      </c>
      <c r="C2669" s="33">
        <v>448.09023330000002</v>
      </c>
      <c r="D2669" s="34">
        <f t="shared" si="264"/>
        <v>1279048.6633246308</v>
      </c>
      <c r="E2669" s="34">
        <v>178678307671.68799</v>
      </c>
      <c r="F2669" s="3">
        <f>VLOOKUP(A2669,ERCOT_345kv_West_ATC!A:B,2)</f>
        <v>27.05</v>
      </c>
      <c r="G2669" s="3">
        <f>VLOOKUP(A2669,ERCOT_345kv_West_ATC!G:H,2)</f>
        <v>2.9580000000000002</v>
      </c>
      <c r="I2669" s="5">
        <f t="shared" si="265"/>
        <v>6</v>
      </c>
      <c r="J2669" s="4">
        <f t="shared" si="266"/>
        <v>144</v>
      </c>
      <c r="K2669" s="4">
        <f t="shared" si="262"/>
        <v>3600</v>
      </c>
      <c r="L2669" s="6">
        <f t="shared" si="263"/>
        <v>1613124.8398800001</v>
      </c>
      <c r="N2669" s="22">
        <f t="shared" si="267"/>
        <v>1.2611911384880425</v>
      </c>
      <c r="O2669" s="14">
        <f t="shared" si="268"/>
        <v>281459.18941367883</v>
      </c>
      <c r="Q2669" s="22"/>
      <c r="V2669" s="16"/>
      <c r="W2669" s="16"/>
      <c r="X2669" s="16"/>
      <c r="Z2669" s="15"/>
      <c r="AA2669" s="16"/>
      <c r="AB2669" s="3"/>
      <c r="AC2669" s="69"/>
      <c r="AD2669" s="3"/>
      <c r="AF2669" s="29"/>
      <c r="AG2669" s="30"/>
      <c r="AH2669" s="29"/>
      <c r="AI2669" s="29"/>
      <c r="AJ2669" s="31"/>
      <c r="AK2669" s="29"/>
      <c r="AL2669" s="30"/>
    </row>
    <row r="2670" spans="1:38">
      <c r="A2670" s="32">
        <v>42483</v>
      </c>
      <c r="B2670" s="9">
        <v>25</v>
      </c>
      <c r="C2670" s="33">
        <v>455.4868985</v>
      </c>
      <c r="D2670" s="34">
        <f t="shared" si="264"/>
        <v>1279048.6633246308</v>
      </c>
      <c r="E2670" s="34">
        <v>178678307671.68799</v>
      </c>
      <c r="F2670" s="3">
        <f>VLOOKUP(A2670,ERCOT_345kv_West_ATC!A:B,2)</f>
        <v>27.05</v>
      </c>
      <c r="G2670" s="3">
        <f>VLOOKUP(A2670,ERCOT_345kv_West_ATC!G:H,2)</f>
        <v>2.9580000000000002</v>
      </c>
      <c r="I2670" s="5">
        <f t="shared" si="265"/>
        <v>6</v>
      </c>
      <c r="J2670" s="4">
        <f t="shared" si="266"/>
        <v>144</v>
      </c>
      <c r="K2670" s="4">
        <f t="shared" si="262"/>
        <v>3600</v>
      </c>
      <c r="L2670" s="6">
        <f t="shared" si="263"/>
        <v>1639752.8345999999</v>
      </c>
      <c r="N2670" s="22">
        <f t="shared" si="267"/>
        <v>1.2820097324036059</v>
      </c>
      <c r="O2670" s="14">
        <f t="shared" si="268"/>
        <v>281459.18941367883</v>
      </c>
      <c r="Q2670" s="22"/>
      <c r="V2670" s="16"/>
      <c r="W2670" s="16"/>
      <c r="X2670" s="16"/>
      <c r="Z2670" s="15"/>
      <c r="AA2670" s="16"/>
      <c r="AB2670" s="3"/>
      <c r="AC2670" s="69"/>
      <c r="AD2670" s="3"/>
      <c r="AF2670" s="29"/>
      <c r="AG2670" s="30"/>
      <c r="AH2670" s="29"/>
      <c r="AI2670" s="29"/>
      <c r="AJ2670" s="31"/>
      <c r="AK2670" s="29"/>
      <c r="AL2670" s="30"/>
    </row>
    <row r="2671" spans="1:38">
      <c r="A2671" s="32">
        <v>42484</v>
      </c>
      <c r="B2671" s="9">
        <v>25</v>
      </c>
      <c r="C2671" s="33">
        <v>462.25317860000001</v>
      </c>
      <c r="D2671" s="34">
        <f t="shared" si="264"/>
        <v>1279048.6633246308</v>
      </c>
      <c r="E2671" s="34">
        <v>178678307671.68799</v>
      </c>
      <c r="F2671" s="3">
        <f>VLOOKUP(A2671,ERCOT_345kv_West_ATC!A:B,2)</f>
        <v>27.05</v>
      </c>
      <c r="G2671" s="3">
        <f>VLOOKUP(A2671,ERCOT_345kv_West_ATC!G:H,2)</f>
        <v>2.9580000000000002</v>
      </c>
      <c r="I2671" s="5">
        <f t="shared" si="265"/>
        <v>6</v>
      </c>
      <c r="J2671" s="4">
        <f t="shared" si="266"/>
        <v>144</v>
      </c>
      <c r="K2671" s="4">
        <f t="shared" si="262"/>
        <v>3600</v>
      </c>
      <c r="L2671" s="6">
        <f t="shared" si="263"/>
        <v>1664111.4429600001</v>
      </c>
      <c r="N2671" s="22">
        <f t="shared" si="267"/>
        <v>1.3010540495265253</v>
      </c>
      <c r="O2671" s="14">
        <f t="shared" si="268"/>
        <v>281459.18941367883</v>
      </c>
      <c r="Q2671" s="22"/>
      <c r="V2671" s="16"/>
      <c r="W2671" s="16"/>
      <c r="X2671" s="16"/>
      <c r="Z2671" s="15"/>
      <c r="AA2671" s="16"/>
      <c r="AB2671" s="3"/>
      <c r="AC2671" s="69"/>
      <c r="AD2671" s="3"/>
      <c r="AF2671" s="29"/>
      <c r="AG2671" s="30"/>
      <c r="AH2671" s="29"/>
      <c r="AI2671" s="29"/>
      <c r="AJ2671" s="31"/>
      <c r="AK2671" s="29"/>
      <c r="AL2671" s="30"/>
    </row>
    <row r="2672" spans="1:38">
      <c r="A2672" s="32">
        <v>42485</v>
      </c>
      <c r="B2672" s="9">
        <v>25</v>
      </c>
      <c r="C2672" s="33">
        <v>464.57983400000001</v>
      </c>
      <c r="D2672" s="34">
        <f t="shared" si="264"/>
        <v>1279048.6633246308</v>
      </c>
      <c r="E2672" s="34">
        <v>178678307671.68799</v>
      </c>
      <c r="F2672" s="3">
        <f>VLOOKUP(A2672,ERCOT_345kv_West_ATC!A:B,2)</f>
        <v>27.2</v>
      </c>
      <c r="G2672" s="3">
        <f>VLOOKUP(A2672,ERCOT_345kv_West_ATC!G:H,2)</f>
        <v>2.9540000000000002</v>
      </c>
      <c r="I2672" s="5">
        <f t="shared" si="265"/>
        <v>6</v>
      </c>
      <c r="J2672" s="4">
        <f t="shared" si="266"/>
        <v>144</v>
      </c>
      <c r="K2672" s="4">
        <f t="shared" si="262"/>
        <v>3600</v>
      </c>
      <c r="L2672" s="6">
        <f t="shared" si="263"/>
        <v>1672487.4024</v>
      </c>
      <c r="N2672" s="22">
        <f t="shared" si="267"/>
        <v>1.3076026349558147</v>
      </c>
      <c r="O2672" s="14">
        <f t="shared" si="268"/>
        <v>281459.18941367883</v>
      </c>
      <c r="Q2672" s="22"/>
      <c r="V2672" s="16"/>
      <c r="W2672" s="16"/>
      <c r="X2672" s="16"/>
      <c r="Z2672" s="15"/>
      <c r="AA2672" s="16"/>
      <c r="AB2672" s="3"/>
      <c r="AC2672" s="69"/>
      <c r="AD2672" s="3"/>
      <c r="AF2672" s="29"/>
      <c r="AG2672" s="30"/>
      <c r="AH2672" s="29"/>
      <c r="AI2672" s="29"/>
      <c r="AJ2672" s="31"/>
      <c r="AK2672" s="29"/>
      <c r="AL2672" s="30"/>
    </row>
    <row r="2673" spans="1:38">
      <c r="A2673" s="32">
        <v>42486</v>
      </c>
      <c r="B2673" s="9">
        <v>25</v>
      </c>
      <c r="C2673" s="33">
        <v>469.60171380000003</v>
      </c>
      <c r="D2673" s="34">
        <f t="shared" si="264"/>
        <v>1279048.6633246308</v>
      </c>
      <c r="E2673" s="34">
        <v>178678307671.68799</v>
      </c>
      <c r="F2673" s="3">
        <f>VLOOKUP(A2673,ERCOT_345kv_West_ATC!A:B,2)</f>
        <v>27.25</v>
      </c>
      <c r="G2673" s="3">
        <f>VLOOKUP(A2673,ERCOT_345kv_West_ATC!G:H,2)</f>
        <v>2.9790000000000001</v>
      </c>
      <c r="I2673" s="5">
        <f t="shared" si="265"/>
        <v>6</v>
      </c>
      <c r="J2673" s="4">
        <f t="shared" si="266"/>
        <v>144</v>
      </c>
      <c r="K2673" s="4">
        <f t="shared" si="262"/>
        <v>3600</v>
      </c>
      <c r="L2673" s="6">
        <f t="shared" si="263"/>
        <v>1690566.16968</v>
      </c>
      <c r="N2673" s="22">
        <f t="shared" si="267"/>
        <v>1.3217371771342241</v>
      </c>
      <c r="O2673" s="14">
        <f t="shared" si="268"/>
        <v>281459.18941367883</v>
      </c>
      <c r="Q2673" s="22"/>
      <c r="V2673" s="16"/>
      <c r="W2673" s="16"/>
      <c r="X2673" s="16"/>
      <c r="Z2673" s="15"/>
      <c r="AA2673" s="16"/>
      <c r="AB2673" s="3"/>
      <c r="AC2673" s="69"/>
      <c r="AD2673" s="3"/>
      <c r="AF2673" s="29"/>
      <c r="AG2673" s="30"/>
      <c r="AH2673" s="29"/>
      <c r="AI2673" s="29"/>
      <c r="AJ2673" s="31"/>
      <c r="AK2673" s="29"/>
      <c r="AL2673" s="30"/>
    </row>
    <row r="2674" spans="1:38">
      <c r="A2674" s="32">
        <v>42487</v>
      </c>
      <c r="B2674" s="9">
        <v>25</v>
      </c>
      <c r="C2674" s="33">
        <v>444.59813800000001</v>
      </c>
      <c r="D2674" s="34">
        <f t="shared" si="264"/>
        <v>1279048.6633246308</v>
      </c>
      <c r="E2674" s="34">
        <v>178678307671.68799</v>
      </c>
      <c r="F2674" s="3">
        <f>VLOOKUP(A2674,ERCOT_345kv_West_ATC!A:B,2)</f>
        <v>27.5</v>
      </c>
      <c r="G2674" s="3">
        <f>VLOOKUP(A2674,ERCOT_345kv_West_ATC!G:H,2)</f>
        <v>3.01</v>
      </c>
      <c r="I2674" s="5">
        <f t="shared" si="265"/>
        <v>6</v>
      </c>
      <c r="J2674" s="4">
        <f t="shared" si="266"/>
        <v>144</v>
      </c>
      <c r="K2674" s="4">
        <f t="shared" si="262"/>
        <v>3600</v>
      </c>
      <c r="L2674" s="6">
        <f t="shared" si="263"/>
        <v>1600553.2968000001</v>
      </c>
      <c r="N2674" s="22">
        <f t="shared" si="267"/>
        <v>1.2513623153631093</v>
      </c>
      <c r="O2674" s="14">
        <f t="shared" si="268"/>
        <v>281459.18941367883</v>
      </c>
      <c r="Q2674" s="22"/>
      <c r="V2674" s="16"/>
      <c r="W2674" s="16"/>
      <c r="X2674" s="16"/>
      <c r="Z2674" s="15"/>
      <c r="AA2674" s="16"/>
      <c r="AB2674" s="3"/>
      <c r="AC2674" s="69"/>
      <c r="AD2674" s="3"/>
      <c r="AF2674" s="29"/>
      <c r="AG2674" s="30"/>
      <c r="AH2674" s="29"/>
      <c r="AI2674" s="29"/>
      <c r="AJ2674" s="31"/>
      <c r="AK2674" s="29"/>
      <c r="AL2674" s="30"/>
    </row>
    <row r="2675" spans="1:38">
      <c r="A2675" s="32">
        <v>42488</v>
      </c>
      <c r="B2675" s="9">
        <v>25</v>
      </c>
      <c r="C2675" s="33">
        <v>451.72654970000002</v>
      </c>
      <c r="D2675" s="34">
        <f t="shared" si="264"/>
        <v>1278912.2967540277</v>
      </c>
      <c r="E2675" s="34">
        <v>178659257772.52701</v>
      </c>
      <c r="F2675" s="3">
        <f>VLOOKUP(A2675,ERCOT_345kv_West_ATC!A:B,2)</f>
        <v>27.75</v>
      </c>
      <c r="G2675" s="3">
        <f>VLOOKUP(A2675,ERCOT_345kv_West_ATC!G:H,2)</f>
        <v>3.008</v>
      </c>
      <c r="I2675" s="5">
        <f t="shared" si="265"/>
        <v>6</v>
      </c>
      <c r="J2675" s="4">
        <f t="shared" si="266"/>
        <v>144</v>
      </c>
      <c r="K2675" s="4">
        <f t="shared" si="262"/>
        <v>3600</v>
      </c>
      <c r="L2675" s="6">
        <f t="shared" si="263"/>
        <v>1626215.57892</v>
      </c>
      <c r="N2675" s="22">
        <f t="shared" si="267"/>
        <v>1.2715614534690558</v>
      </c>
      <c r="O2675" s="14">
        <f t="shared" si="268"/>
        <v>281489.20056027779</v>
      </c>
      <c r="Q2675" s="22"/>
      <c r="V2675" s="16"/>
      <c r="W2675" s="16"/>
      <c r="X2675" s="16"/>
      <c r="Z2675" s="15"/>
      <c r="AA2675" s="16"/>
      <c r="AB2675" s="3"/>
      <c r="AC2675" s="69"/>
      <c r="AD2675" s="3"/>
      <c r="AF2675" s="29"/>
      <c r="AG2675" s="30"/>
      <c r="AH2675" s="29"/>
      <c r="AI2675" s="29"/>
      <c r="AJ2675" s="31"/>
      <c r="AK2675" s="29"/>
      <c r="AL2675" s="30"/>
    </row>
    <row r="2676" spans="1:38">
      <c r="A2676" s="32">
        <v>42489</v>
      </c>
      <c r="B2676" s="9">
        <v>25</v>
      </c>
      <c r="C2676" s="33">
        <v>457.4444087</v>
      </c>
      <c r="D2676" s="34">
        <f t="shared" si="264"/>
        <v>1278912.2967540277</v>
      </c>
      <c r="E2676" s="34">
        <v>178659257772.52701</v>
      </c>
      <c r="F2676" s="3">
        <f>VLOOKUP(A2676,ERCOT_345kv_West_ATC!A:B,2)</f>
        <v>27.65</v>
      </c>
      <c r="G2676" s="3">
        <f>VLOOKUP(A2676,ERCOT_345kv_West_ATC!G:H,2)</f>
        <v>3.0110000000000001</v>
      </c>
      <c r="I2676" s="5">
        <f t="shared" si="265"/>
        <v>6</v>
      </c>
      <c r="J2676" s="4">
        <f t="shared" si="266"/>
        <v>144</v>
      </c>
      <c r="K2676" s="4">
        <f t="shared" si="262"/>
        <v>3600</v>
      </c>
      <c r="L2676" s="6">
        <f t="shared" si="263"/>
        <v>1646799.8713199999</v>
      </c>
      <c r="N2676" s="22">
        <f t="shared" si="267"/>
        <v>1.2876566090573196</v>
      </c>
      <c r="O2676" s="14">
        <f t="shared" si="268"/>
        <v>281489.20056027779</v>
      </c>
      <c r="Q2676" s="22"/>
      <c r="V2676" s="16"/>
      <c r="W2676" s="16"/>
      <c r="X2676" s="16"/>
      <c r="Z2676" s="15"/>
      <c r="AA2676" s="16"/>
      <c r="AB2676" s="3"/>
      <c r="AC2676" s="69"/>
      <c r="AD2676" s="3"/>
      <c r="AF2676" s="29"/>
      <c r="AG2676" s="30"/>
      <c r="AH2676" s="29"/>
      <c r="AI2676" s="29"/>
      <c r="AJ2676" s="31"/>
      <c r="AK2676" s="29"/>
      <c r="AL2676" s="30"/>
    </row>
    <row r="2677" spans="1:38">
      <c r="A2677" s="32">
        <v>42490</v>
      </c>
      <c r="B2677" s="9">
        <v>25</v>
      </c>
      <c r="C2677" s="33">
        <v>453.35807260000001</v>
      </c>
      <c r="D2677" s="34">
        <f t="shared" si="264"/>
        <v>1278912.2967540277</v>
      </c>
      <c r="E2677" s="34">
        <v>178659257772.52701</v>
      </c>
      <c r="F2677" s="3">
        <f>VLOOKUP(A2677,ERCOT_345kv_West_ATC!A:B,2)</f>
        <v>27.65</v>
      </c>
      <c r="G2677" s="3">
        <f>VLOOKUP(A2677,ERCOT_345kv_West_ATC!G:H,2)</f>
        <v>3.0110000000000001</v>
      </c>
      <c r="I2677" s="5">
        <f t="shared" si="265"/>
        <v>6</v>
      </c>
      <c r="J2677" s="4">
        <f t="shared" si="266"/>
        <v>144</v>
      </c>
      <c r="K2677" s="4">
        <f t="shared" si="262"/>
        <v>3600</v>
      </c>
      <c r="L2677" s="6">
        <f t="shared" si="263"/>
        <v>1632089.0613600002</v>
      </c>
      <c r="N2677" s="22">
        <f t="shared" si="267"/>
        <v>1.2761540142372239</v>
      </c>
      <c r="O2677" s="14">
        <f t="shared" si="268"/>
        <v>281489.20056027779</v>
      </c>
      <c r="Q2677" s="22"/>
      <c r="V2677" s="16"/>
      <c r="W2677" s="16"/>
      <c r="X2677" s="16"/>
      <c r="Z2677" s="15"/>
      <c r="AA2677" s="16"/>
      <c r="AB2677" s="3"/>
      <c r="AC2677" s="69"/>
      <c r="AD2677" s="3"/>
      <c r="AF2677" s="29"/>
      <c r="AG2677" s="30"/>
      <c r="AH2677" s="29"/>
      <c r="AI2677" s="29"/>
      <c r="AJ2677" s="31"/>
      <c r="AK2677" s="29"/>
      <c r="AL2677" s="30"/>
    </row>
    <row r="2678" spans="1:38">
      <c r="A2678" s="32">
        <v>42491</v>
      </c>
      <c r="B2678" s="9">
        <v>25</v>
      </c>
      <c r="C2678" s="33">
        <v>454.33774030000001</v>
      </c>
      <c r="D2678" s="34">
        <f t="shared" si="264"/>
        <v>1278912.2967540277</v>
      </c>
      <c r="E2678" s="34">
        <v>178659257772.52701</v>
      </c>
      <c r="F2678" s="3">
        <f>VLOOKUP(A2678,ERCOT_345kv_West_ATC!A:B,2)</f>
        <v>27.65</v>
      </c>
      <c r="G2678" s="3">
        <f>VLOOKUP(A2678,ERCOT_345kv_West_ATC!G:H,2)</f>
        <v>3.0110000000000001</v>
      </c>
      <c r="I2678" s="5">
        <f t="shared" si="265"/>
        <v>6</v>
      </c>
      <c r="J2678" s="4">
        <f t="shared" si="266"/>
        <v>144</v>
      </c>
      <c r="K2678" s="4">
        <f t="shared" si="262"/>
        <v>3600</v>
      </c>
      <c r="L2678" s="6">
        <f t="shared" si="263"/>
        <v>1635615.8650800001</v>
      </c>
      <c r="N2678" s="22">
        <f t="shared" si="267"/>
        <v>1.278911673014101</v>
      </c>
      <c r="O2678" s="14">
        <f t="shared" si="268"/>
        <v>281489.20056027779</v>
      </c>
      <c r="Q2678" s="22"/>
      <c r="V2678" s="16"/>
      <c r="W2678" s="16"/>
      <c r="X2678" s="16"/>
      <c r="Z2678" s="15"/>
      <c r="AA2678" s="16"/>
      <c r="AB2678" s="3"/>
      <c r="AC2678" s="69"/>
      <c r="AD2678" s="3"/>
      <c r="AF2678" s="29"/>
      <c r="AG2678" s="30"/>
      <c r="AH2678" s="29"/>
      <c r="AI2678" s="29"/>
      <c r="AJ2678" s="31"/>
      <c r="AK2678" s="29"/>
      <c r="AL2678" s="30"/>
    </row>
    <row r="2679" spans="1:38">
      <c r="A2679" s="32">
        <v>42492</v>
      </c>
      <c r="B2679" s="9">
        <v>25</v>
      </c>
      <c r="C2679" s="33">
        <v>445.72927859999999</v>
      </c>
      <c r="D2679" s="34">
        <f t="shared" si="264"/>
        <v>1278912.2967540277</v>
      </c>
      <c r="E2679" s="34">
        <v>178659257772.52701</v>
      </c>
      <c r="F2679" s="3">
        <f>VLOOKUP(A2679,ERCOT_345kv_West_ATC!A:B,2)</f>
        <v>27.65</v>
      </c>
      <c r="G2679" s="3">
        <f>VLOOKUP(A2679,ERCOT_345kv_West_ATC!G:H,2)</f>
        <v>2.9729999999999999</v>
      </c>
      <c r="I2679" s="5">
        <f t="shared" si="265"/>
        <v>6</v>
      </c>
      <c r="J2679" s="4">
        <f t="shared" si="266"/>
        <v>144</v>
      </c>
      <c r="K2679" s="4">
        <f t="shared" si="262"/>
        <v>3600</v>
      </c>
      <c r="L2679" s="6">
        <f t="shared" si="263"/>
        <v>1604625.4029599999</v>
      </c>
      <c r="N2679" s="22">
        <f t="shared" si="267"/>
        <v>1.2546797829942331</v>
      </c>
      <c r="O2679" s="14">
        <f t="shared" si="268"/>
        <v>281489.20056027779</v>
      </c>
      <c r="Q2679" s="22"/>
      <c r="V2679" s="16"/>
      <c r="W2679" s="16"/>
      <c r="X2679" s="16"/>
      <c r="Z2679" s="15"/>
      <c r="AA2679" s="16"/>
      <c r="AB2679" s="3"/>
      <c r="AC2679" s="69"/>
      <c r="AD2679" s="3"/>
      <c r="AF2679" s="29"/>
      <c r="AG2679" s="30"/>
      <c r="AH2679" s="29"/>
      <c r="AI2679" s="29"/>
      <c r="AJ2679" s="31"/>
      <c r="AK2679" s="29"/>
      <c r="AL2679" s="30"/>
    </row>
    <row r="2680" spans="1:38">
      <c r="A2680" s="32">
        <v>42493</v>
      </c>
      <c r="B2680" s="9">
        <v>25</v>
      </c>
      <c r="C2680" s="33">
        <v>451.50185490000001</v>
      </c>
      <c r="D2680" s="34">
        <f t="shared" si="264"/>
        <v>1278912.2967540277</v>
      </c>
      <c r="E2680" s="34">
        <v>178659257772.52701</v>
      </c>
      <c r="F2680" s="3">
        <f>VLOOKUP(A2680,ERCOT_345kv_West_ATC!A:B,2)</f>
        <v>27.35</v>
      </c>
      <c r="G2680" s="3">
        <f>VLOOKUP(A2680,ERCOT_345kv_West_ATC!G:H,2)</f>
        <v>2.98</v>
      </c>
      <c r="I2680" s="5">
        <f t="shared" si="265"/>
        <v>6</v>
      </c>
      <c r="J2680" s="4">
        <f t="shared" si="266"/>
        <v>144</v>
      </c>
      <c r="K2680" s="4">
        <f t="shared" si="262"/>
        <v>3600</v>
      </c>
      <c r="L2680" s="6">
        <f t="shared" si="263"/>
        <v>1625406.6776400001</v>
      </c>
      <c r="N2680" s="22">
        <f t="shared" si="267"/>
        <v>1.2709289618728354</v>
      </c>
      <c r="O2680" s="14">
        <f t="shared" si="268"/>
        <v>281489.20056027779</v>
      </c>
      <c r="Q2680" s="22"/>
      <c r="V2680" s="16"/>
      <c r="W2680" s="16"/>
      <c r="X2680" s="16"/>
      <c r="Z2680" s="15"/>
      <c r="AA2680" s="16"/>
      <c r="AB2680" s="3"/>
      <c r="AC2680" s="69"/>
      <c r="AD2680" s="3"/>
      <c r="AF2680" s="29"/>
      <c r="AG2680" s="30"/>
      <c r="AH2680" s="29"/>
      <c r="AI2680" s="29"/>
      <c r="AJ2680" s="31"/>
      <c r="AK2680" s="29"/>
      <c r="AL2680" s="30"/>
    </row>
    <row r="2681" spans="1:38">
      <c r="A2681" s="32">
        <v>42494</v>
      </c>
      <c r="B2681" s="9">
        <v>25</v>
      </c>
      <c r="C2681" s="33">
        <v>448.00193739999997</v>
      </c>
      <c r="D2681" s="34">
        <f t="shared" si="264"/>
        <v>1278912.2967540277</v>
      </c>
      <c r="E2681" s="34">
        <v>178659257772.52701</v>
      </c>
      <c r="F2681" s="3">
        <f>VLOOKUP(A2681,ERCOT_345kv_West_ATC!A:B,2)</f>
        <v>27.4</v>
      </c>
      <c r="G2681" s="3">
        <f>VLOOKUP(A2681,ERCOT_345kv_West_ATC!G:H,2)</f>
        <v>3.0030000000000001</v>
      </c>
      <c r="I2681" s="5">
        <f t="shared" si="265"/>
        <v>6</v>
      </c>
      <c r="J2681" s="4">
        <f t="shared" si="266"/>
        <v>144</v>
      </c>
      <c r="K2681" s="4">
        <f t="shared" si="262"/>
        <v>3600</v>
      </c>
      <c r="L2681" s="6">
        <f t="shared" si="263"/>
        <v>1612806.9746399999</v>
      </c>
      <c r="N2681" s="22">
        <f t="shared" si="267"/>
        <v>1.2610770720818161</v>
      </c>
      <c r="O2681" s="14">
        <f t="shared" si="268"/>
        <v>281489.20056027779</v>
      </c>
      <c r="Q2681" s="22"/>
      <c r="V2681" s="16"/>
      <c r="W2681" s="16"/>
      <c r="X2681" s="16"/>
      <c r="Z2681" s="15"/>
      <c r="AA2681" s="16"/>
      <c r="AB2681" s="3"/>
      <c r="AC2681" s="69"/>
      <c r="AD2681" s="3"/>
      <c r="AF2681" s="29"/>
      <c r="AG2681" s="30"/>
      <c r="AH2681" s="29"/>
      <c r="AI2681" s="29"/>
      <c r="AJ2681" s="31"/>
      <c r="AK2681" s="29"/>
      <c r="AL2681" s="30"/>
    </row>
    <row r="2682" spans="1:38">
      <c r="A2682" s="32">
        <v>42495</v>
      </c>
      <c r="B2682" s="9">
        <v>25</v>
      </c>
      <c r="C2682" s="33">
        <v>449.22822660000003</v>
      </c>
      <c r="D2682" s="34">
        <f t="shared" si="264"/>
        <v>1278912.2967540277</v>
      </c>
      <c r="E2682" s="34">
        <v>178659257772.52701</v>
      </c>
      <c r="F2682" s="3">
        <f>VLOOKUP(A2682,ERCOT_345kv_West_ATC!A:B,2)</f>
        <v>27.6</v>
      </c>
      <c r="G2682" s="3">
        <f>VLOOKUP(A2682,ERCOT_345kv_West_ATC!G:H,2)</f>
        <v>3.0070000000000001</v>
      </c>
      <c r="I2682" s="5">
        <f t="shared" si="265"/>
        <v>6</v>
      </c>
      <c r="J2682" s="4">
        <f t="shared" si="266"/>
        <v>144</v>
      </c>
      <c r="K2682" s="4">
        <f t="shared" ref="K2682:K2745" si="269">J2682*B2682</f>
        <v>3600</v>
      </c>
      <c r="L2682" s="6">
        <f t="shared" ref="L2682:L2745" si="270">K2682*C2682</f>
        <v>1617221.6157600002</v>
      </c>
      <c r="N2682" s="22">
        <f t="shared" si="267"/>
        <v>1.2645289437474532</v>
      </c>
      <c r="O2682" s="14">
        <f t="shared" si="268"/>
        <v>281489.20056027779</v>
      </c>
      <c r="Q2682" s="22"/>
      <c r="V2682" s="16"/>
      <c r="W2682" s="16"/>
      <c r="X2682" s="16"/>
      <c r="Z2682" s="15"/>
      <c r="AA2682" s="16"/>
      <c r="AB2682" s="3"/>
      <c r="AC2682" s="69"/>
      <c r="AD2682" s="3"/>
      <c r="AF2682" s="29"/>
      <c r="AG2682" s="30"/>
      <c r="AH2682" s="29"/>
      <c r="AI2682" s="29"/>
      <c r="AJ2682" s="31"/>
      <c r="AK2682" s="29"/>
      <c r="AL2682" s="30"/>
    </row>
    <row r="2683" spans="1:38">
      <c r="A2683" s="32">
        <v>42496</v>
      </c>
      <c r="B2683" s="9">
        <v>25</v>
      </c>
      <c r="C2683" s="33">
        <v>460.95997130000001</v>
      </c>
      <c r="D2683" s="34">
        <f t="shared" si="264"/>
        <v>1278912.2967540277</v>
      </c>
      <c r="E2683" s="34">
        <v>178659257772.52701</v>
      </c>
      <c r="F2683" s="3">
        <f>VLOOKUP(A2683,ERCOT_345kv_West_ATC!A:B,2)</f>
        <v>27.85</v>
      </c>
      <c r="G2683" s="3">
        <f>VLOOKUP(A2683,ERCOT_345kv_West_ATC!G:H,2)</f>
        <v>2.9870000000000001</v>
      </c>
      <c r="I2683" s="5">
        <f t="shared" si="265"/>
        <v>6</v>
      </c>
      <c r="J2683" s="4">
        <f t="shared" si="266"/>
        <v>144</v>
      </c>
      <c r="K2683" s="4">
        <f t="shared" si="269"/>
        <v>3600</v>
      </c>
      <c r="L2683" s="6">
        <f t="shared" si="270"/>
        <v>1659455.89668</v>
      </c>
      <c r="N2683" s="22">
        <f t="shared" si="267"/>
        <v>1.2975525381152559</v>
      </c>
      <c r="O2683" s="14">
        <f t="shared" si="268"/>
        <v>281489.20056027779</v>
      </c>
      <c r="Q2683" s="22"/>
      <c r="V2683" s="16"/>
      <c r="W2683" s="16"/>
      <c r="X2683" s="16"/>
      <c r="Z2683" s="15"/>
      <c r="AA2683" s="16"/>
      <c r="AB2683" s="3"/>
      <c r="AC2683" s="69"/>
      <c r="AD2683" s="3"/>
      <c r="AF2683" s="29"/>
      <c r="AG2683" s="30"/>
      <c r="AH2683" s="29"/>
      <c r="AI2683" s="29"/>
      <c r="AJ2683" s="31"/>
      <c r="AK2683" s="29"/>
      <c r="AL2683" s="30"/>
    </row>
    <row r="2684" spans="1:38">
      <c r="A2684" s="32">
        <v>42497</v>
      </c>
      <c r="B2684" s="9">
        <v>25</v>
      </c>
      <c r="C2684" s="33">
        <v>461.13806</v>
      </c>
      <c r="D2684" s="34">
        <f t="shared" si="264"/>
        <v>1278912.2967540277</v>
      </c>
      <c r="E2684" s="34">
        <v>178659257772.52701</v>
      </c>
      <c r="F2684" s="3">
        <f>VLOOKUP(A2684,ERCOT_345kv_West_ATC!A:B,2)</f>
        <v>27.85</v>
      </c>
      <c r="G2684" s="3">
        <f>VLOOKUP(A2684,ERCOT_345kv_West_ATC!G:H,2)</f>
        <v>2.9870000000000001</v>
      </c>
      <c r="I2684" s="5">
        <f t="shared" si="265"/>
        <v>6</v>
      </c>
      <c r="J2684" s="4">
        <f t="shared" si="266"/>
        <v>144</v>
      </c>
      <c r="K2684" s="4">
        <f t="shared" si="269"/>
        <v>3600</v>
      </c>
      <c r="L2684" s="6">
        <f t="shared" si="270"/>
        <v>1660097.0160000001</v>
      </c>
      <c r="N2684" s="22">
        <f t="shared" si="267"/>
        <v>1.2980538385731741</v>
      </c>
      <c r="O2684" s="14">
        <f t="shared" si="268"/>
        <v>281489.20056027779</v>
      </c>
      <c r="Q2684" s="22"/>
      <c r="V2684" s="16"/>
      <c r="W2684" s="16"/>
      <c r="X2684" s="16"/>
      <c r="Z2684" s="15"/>
      <c r="AA2684" s="16"/>
      <c r="AB2684" s="3"/>
      <c r="AC2684" s="69"/>
      <c r="AD2684" s="3"/>
      <c r="AF2684" s="29"/>
      <c r="AG2684" s="30"/>
      <c r="AH2684" s="29"/>
      <c r="AI2684" s="29"/>
      <c r="AJ2684" s="31"/>
      <c r="AK2684" s="29"/>
      <c r="AL2684" s="30"/>
    </row>
    <row r="2685" spans="1:38">
      <c r="A2685" s="32">
        <v>42498</v>
      </c>
      <c r="B2685" s="9">
        <v>25</v>
      </c>
      <c r="C2685" s="33">
        <v>461.5625344</v>
      </c>
      <c r="D2685" s="34">
        <f t="shared" si="264"/>
        <v>1278912.2967540277</v>
      </c>
      <c r="E2685" s="34">
        <v>178659257772.52701</v>
      </c>
      <c r="F2685" s="3">
        <f>VLOOKUP(A2685,ERCOT_345kv_West_ATC!A:B,2)</f>
        <v>27.85</v>
      </c>
      <c r="G2685" s="3">
        <f>VLOOKUP(A2685,ERCOT_345kv_West_ATC!G:H,2)</f>
        <v>2.9870000000000001</v>
      </c>
      <c r="I2685" s="5">
        <f t="shared" si="265"/>
        <v>6</v>
      </c>
      <c r="J2685" s="4">
        <f t="shared" si="266"/>
        <v>144</v>
      </c>
      <c r="K2685" s="4">
        <f t="shared" si="269"/>
        <v>3600</v>
      </c>
      <c r="L2685" s="6">
        <f t="shared" si="270"/>
        <v>1661625.12384</v>
      </c>
      <c r="N2685" s="22">
        <f t="shared" si="267"/>
        <v>1.2992486881683172</v>
      </c>
      <c r="O2685" s="14">
        <f t="shared" si="268"/>
        <v>281489.20056027779</v>
      </c>
      <c r="Q2685" s="22"/>
      <c r="V2685" s="16"/>
      <c r="W2685" s="16"/>
      <c r="X2685" s="16"/>
      <c r="Z2685" s="15"/>
      <c r="AA2685" s="16"/>
      <c r="AB2685" s="3"/>
      <c r="AC2685" s="69"/>
      <c r="AD2685" s="3"/>
      <c r="AF2685" s="29"/>
      <c r="AG2685" s="30"/>
      <c r="AH2685" s="29"/>
      <c r="AI2685" s="29"/>
      <c r="AJ2685" s="31"/>
      <c r="AK2685" s="29"/>
      <c r="AL2685" s="30"/>
    </row>
    <row r="2686" spans="1:38">
      <c r="A2686" s="32">
        <v>42499</v>
      </c>
      <c r="B2686" s="9">
        <v>25</v>
      </c>
      <c r="C2686" s="33">
        <v>463.84781800000002</v>
      </c>
      <c r="D2686" s="34">
        <f t="shared" si="264"/>
        <v>1278912.2967540277</v>
      </c>
      <c r="E2686" s="34">
        <v>178659257772.52701</v>
      </c>
      <c r="F2686" s="3">
        <f>VLOOKUP(A2686,ERCOT_345kv_West_ATC!A:B,2)</f>
        <v>27.65</v>
      </c>
      <c r="G2686" s="3">
        <f>VLOOKUP(A2686,ERCOT_345kv_West_ATC!G:H,2)</f>
        <v>2.968</v>
      </c>
      <c r="I2686" s="5">
        <f t="shared" si="265"/>
        <v>6</v>
      </c>
      <c r="J2686" s="4">
        <f t="shared" si="266"/>
        <v>144</v>
      </c>
      <c r="K2686" s="4">
        <f t="shared" si="269"/>
        <v>3600</v>
      </c>
      <c r="L2686" s="6">
        <f t="shared" si="270"/>
        <v>1669852.1448000001</v>
      </c>
      <c r="N2686" s="22">
        <f t="shared" si="267"/>
        <v>1.3056815147044925</v>
      </c>
      <c r="O2686" s="14">
        <f t="shared" si="268"/>
        <v>281489.20056027779</v>
      </c>
      <c r="Q2686" s="22"/>
      <c r="V2686" s="16"/>
      <c r="W2686" s="16"/>
      <c r="X2686" s="16"/>
      <c r="Z2686" s="15"/>
      <c r="AA2686" s="16"/>
      <c r="AB2686" s="3"/>
      <c r="AC2686" s="69"/>
      <c r="AD2686" s="3"/>
      <c r="AF2686" s="29"/>
      <c r="AG2686" s="30"/>
      <c r="AH2686" s="29"/>
      <c r="AI2686" s="29"/>
      <c r="AJ2686" s="31"/>
      <c r="AK2686" s="29"/>
      <c r="AL2686" s="30"/>
    </row>
    <row r="2687" spans="1:38">
      <c r="A2687" s="32">
        <v>42500</v>
      </c>
      <c r="B2687" s="9">
        <v>25</v>
      </c>
      <c r="C2687" s="33">
        <v>452.38923920000002</v>
      </c>
      <c r="D2687" s="34">
        <f t="shared" si="264"/>
        <v>1278912.2967540277</v>
      </c>
      <c r="E2687" s="34">
        <v>178659257772.52701</v>
      </c>
      <c r="F2687" s="3">
        <f>VLOOKUP(A2687,ERCOT_345kv_West_ATC!A:B,2)</f>
        <v>27.45</v>
      </c>
      <c r="G2687" s="3">
        <f>VLOOKUP(A2687,ERCOT_345kv_West_ATC!G:H,2)</f>
        <v>2.9630000000000001</v>
      </c>
      <c r="I2687" s="5">
        <f t="shared" si="265"/>
        <v>6</v>
      </c>
      <c r="J2687" s="4">
        <f t="shared" si="266"/>
        <v>144</v>
      </c>
      <c r="K2687" s="4">
        <f t="shared" si="269"/>
        <v>3600</v>
      </c>
      <c r="L2687" s="6">
        <f t="shared" si="270"/>
        <v>1628601.2611200002</v>
      </c>
      <c r="N2687" s="22">
        <f t="shared" si="267"/>
        <v>1.2734268528448029</v>
      </c>
      <c r="O2687" s="14">
        <f t="shared" si="268"/>
        <v>281489.20056027779</v>
      </c>
      <c r="Q2687" s="22"/>
      <c r="V2687" s="16"/>
      <c r="W2687" s="16"/>
      <c r="X2687" s="16"/>
      <c r="Z2687" s="15"/>
      <c r="AA2687" s="16"/>
      <c r="AB2687" s="3"/>
      <c r="AC2687" s="69"/>
      <c r="AD2687" s="3"/>
      <c r="AF2687" s="29"/>
      <c r="AG2687" s="30"/>
      <c r="AH2687" s="29"/>
      <c r="AI2687" s="29"/>
      <c r="AJ2687" s="31"/>
      <c r="AK2687" s="29"/>
      <c r="AL2687" s="30"/>
    </row>
    <row r="2688" spans="1:38">
      <c r="A2688" s="32">
        <v>42501</v>
      </c>
      <c r="B2688" s="9">
        <v>25</v>
      </c>
      <c r="C2688" s="33">
        <v>454.46139299999999</v>
      </c>
      <c r="D2688" s="34">
        <f t="shared" si="264"/>
        <v>1390551.3851431822</v>
      </c>
      <c r="E2688" s="34">
        <v>194254820283.444</v>
      </c>
      <c r="F2688" s="3">
        <f>VLOOKUP(A2688,ERCOT_345kv_West_ATC!A:B,2)</f>
        <v>27.45</v>
      </c>
      <c r="G2688" s="3">
        <f>VLOOKUP(A2688,ERCOT_345kv_West_ATC!G:H,2)</f>
        <v>2.9609999999999999</v>
      </c>
      <c r="I2688" s="5">
        <f t="shared" si="265"/>
        <v>6</v>
      </c>
      <c r="J2688" s="4">
        <f t="shared" si="266"/>
        <v>144</v>
      </c>
      <c r="K2688" s="4">
        <f t="shared" si="269"/>
        <v>3600</v>
      </c>
      <c r="L2688" s="6">
        <f t="shared" si="270"/>
        <v>1636061.0148</v>
      </c>
      <c r="N2688" s="22">
        <f t="shared" si="267"/>
        <v>1.1765555967797179</v>
      </c>
      <c r="O2688" s="14">
        <f t="shared" si="268"/>
        <v>258890.10923744578</v>
      </c>
      <c r="Q2688" s="22"/>
      <c r="V2688" s="16"/>
      <c r="W2688" s="16"/>
      <c r="X2688" s="16"/>
      <c r="Z2688" s="15"/>
      <c r="AA2688" s="16"/>
      <c r="AB2688" s="3"/>
      <c r="AC2688" s="69"/>
      <c r="AD2688" s="3"/>
      <c r="AF2688" s="29"/>
      <c r="AG2688" s="30"/>
      <c r="AH2688" s="29"/>
      <c r="AI2688" s="29"/>
      <c r="AJ2688" s="31"/>
      <c r="AK2688" s="29"/>
      <c r="AL2688" s="30"/>
    </row>
    <row r="2689" spans="1:38">
      <c r="A2689" s="32">
        <v>42502</v>
      </c>
      <c r="B2689" s="9">
        <v>25</v>
      </c>
      <c r="C2689" s="33">
        <v>455.53856200000001</v>
      </c>
      <c r="D2689" s="34">
        <f t="shared" si="264"/>
        <v>1390551.3851431822</v>
      </c>
      <c r="E2689" s="34">
        <v>194254820283.444</v>
      </c>
      <c r="F2689" s="3">
        <f>VLOOKUP(A2689,ERCOT_345kv_West_ATC!A:B,2)</f>
        <v>27.6</v>
      </c>
      <c r="G2689" s="3">
        <f>VLOOKUP(A2689,ERCOT_345kv_West_ATC!G:H,2)</f>
        <v>2.9470000000000001</v>
      </c>
      <c r="I2689" s="5">
        <f t="shared" si="265"/>
        <v>6</v>
      </c>
      <c r="J2689" s="4">
        <f t="shared" si="266"/>
        <v>144</v>
      </c>
      <c r="K2689" s="4">
        <f t="shared" si="269"/>
        <v>3600</v>
      </c>
      <c r="L2689" s="6">
        <f t="shared" si="270"/>
        <v>1639938.8232</v>
      </c>
      <c r="N2689" s="22">
        <f t="shared" si="267"/>
        <v>1.1793442807804897</v>
      </c>
      <c r="O2689" s="14">
        <f t="shared" si="268"/>
        <v>258890.10923744578</v>
      </c>
      <c r="Q2689" s="22"/>
      <c r="V2689" s="16"/>
      <c r="W2689" s="16"/>
      <c r="X2689" s="16"/>
      <c r="Z2689" s="15"/>
      <c r="AA2689" s="16"/>
      <c r="AB2689" s="3"/>
      <c r="AC2689" s="69"/>
      <c r="AD2689" s="3"/>
      <c r="AF2689" s="29"/>
      <c r="AG2689" s="30"/>
      <c r="AH2689" s="29"/>
      <c r="AI2689" s="29"/>
      <c r="AJ2689" s="31"/>
      <c r="AK2689" s="29"/>
      <c r="AL2689" s="30"/>
    </row>
    <row r="2690" spans="1:38">
      <c r="A2690" s="32">
        <v>42503</v>
      </c>
      <c r="B2690" s="9">
        <v>25</v>
      </c>
      <c r="C2690" s="33">
        <v>457.60834699999998</v>
      </c>
      <c r="D2690" s="34">
        <f t="shared" si="264"/>
        <v>1390551.3851431822</v>
      </c>
      <c r="E2690" s="34">
        <v>194254820283.444</v>
      </c>
      <c r="F2690" s="3">
        <f>VLOOKUP(A2690,ERCOT_345kv_West_ATC!A:B,2)</f>
        <v>27.55</v>
      </c>
      <c r="G2690" s="3">
        <f>VLOOKUP(A2690,ERCOT_345kv_West_ATC!G:H,2)</f>
        <v>2.9180000000000001</v>
      </c>
      <c r="I2690" s="5">
        <f t="shared" si="265"/>
        <v>6</v>
      </c>
      <c r="J2690" s="4">
        <f t="shared" si="266"/>
        <v>144</v>
      </c>
      <c r="K2690" s="4">
        <f t="shared" si="269"/>
        <v>3600</v>
      </c>
      <c r="L2690" s="6">
        <f t="shared" si="270"/>
        <v>1647390.0492</v>
      </c>
      <c r="N2690" s="22">
        <f t="shared" si="267"/>
        <v>1.18470274942797</v>
      </c>
      <c r="O2690" s="14">
        <f t="shared" si="268"/>
        <v>258890.10923744578</v>
      </c>
      <c r="Q2690" s="22"/>
      <c r="V2690" s="16"/>
      <c r="W2690" s="16"/>
      <c r="X2690" s="16"/>
      <c r="Z2690" s="15"/>
      <c r="AA2690" s="16"/>
      <c r="AB2690" s="3"/>
      <c r="AC2690" s="69"/>
      <c r="AD2690" s="3"/>
      <c r="AF2690" s="29"/>
      <c r="AG2690" s="30"/>
      <c r="AH2690" s="29"/>
      <c r="AI2690" s="29"/>
      <c r="AJ2690" s="31"/>
      <c r="AK2690" s="29"/>
      <c r="AL2690" s="30"/>
    </row>
    <row r="2691" spans="1:38">
      <c r="A2691" s="32">
        <v>42504</v>
      </c>
      <c r="B2691" s="9">
        <v>25</v>
      </c>
      <c r="C2691" s="33">
        <v>458.44491590000001</v>
      </c>
      <c r="D2691" s="34">
        <f t="shared" si="264"/>
        <v>1390551.3851431822</v>
      </c>
      <c r="E2691" s="34">
        <v>194254820283.444</v>
      </c>
      <c r="F2691" s="3">
        <f>VLOOKUP(A2691,ERCOT_345kv_West_ATC!A:B,2)</f>
        <v>27.55</v>
      </c>
      <c r="G2691" s="3">
        <f>VLOOKUP(A2691,ERCOT_345kv_West_ATC!G:H,2)</f>
        <v>2.9180000000000001</v>
      </c>
      <c r="I2691" s="5">
        <f t="shared" si="265"/>
        <v>6</v>
      </c>
      <c r="J2691" s="4">
        <f t="shared" si="266"/>
        <v>144</v>
      </c>
      <c r="K2691" s="4">
        <f t="shared" si="269"/>
        <v>3600</v>
      </c>
      <c r="L2691" s="6">
        <f t="shared" si="270"/>
        <v>1650401.6972400001</v>
      </c>
      <c r="N2691" s="22">
        <f t="shared" si="267"/>
        <v>1.1868685435670265</v>
      </c>
      <c r="O2691" s="14">
        <f t="shared" si="268"/>
        <v>258890.10923744578</v>
      </c>
      <c r="Q2691" s="22"/>
      <c r="V2691" s="16"/>
      <c r="W2691" s="16"/>
      <c r="X2691" s="16"/>
      <c r="Z2691" s="15"/>
      <c r="AA2691" s="16"/>
      <c r="AB2691" s="3"/>
      <c r="AC2691" s="69"/>
      <c r="AD2691" s="3"/>
      <c r="AF2691" s="29"/>
      <c r="AG2691" s="30"/>
      <c r="AH2691" s="29"/>
      <c r="AI2691" s="29"/>
      <c r="AJ2691" s="31"/>
      <c r="AK2691" s="29"/>
      <c r="AL2691" s="30"/>
    </row>
    <row r="2692" spans="1:38">
      <c r="A2692" s="32">
        <v>42505</v>
      </c>
      <c r="B2692" s="9">
        <v>25</v>
      </c>
      <c r="C2692" s="33">
        <v>460.97211979999997</v>
      </c>
      <c r="D2692" s="34">
        <f t="shared" si="264"/>
        <v>1390551.3851431822</v>
      </c>
      <c r="E2692" s="34">
        <v>194254820283.444</v>
      </c>
      <c r="F2692" s="3">
        <f>VLOOKUP(A2692,ERCOT_345kv_West_ATC!A:B,2)</f>
        <v>27.55</v>
      </c>
      <c r="G2692" s="3">
        <f>VLOOKUP(A2692,ERCOT_345kv_West_ATC!G:H,2)</f>
        <v>2.9180000000000001</v>
      </c>
      <c r="I2692" s="5">
        <f t="shared" si="265"/>
        <v>6</v>
      </c>
      <c r="J2692" s="4">
        <f t="shared" si="266"/>
        <v>144</v>
      </c>
      <c r="K2692" s="4">
        <f t="shared" si="269"/>
        <v>3600</v>
      </c>
      <c r="L2692" s="6">
        <f t="shared" si="270"/>
        <v>1659499.6312799999</v>
      </c>
      <c r="N2692" s="22">
        <f t="shared" si="267"/>
        <v>1.1934112245043893</v>
      </c>
      <c r="O2692" s="14">
        <f t="shared" si="268"/>
        <v>258890.10923744578</v>
      </c>
      <c r="Q2692" s="22"/>
      <c r="V2692" s="16"/>
      <c r="W2692" s="16"/>
      <c r="X2692" s="16"/>
      <c r="Z2692" s="15"/>
      <c r="AA2692" s="16"/>
      <c r="AB2692" s="3"/>
      <c r="AC2692" s="69"/>
      <c r="AD2692" s="3"/>
      <c r="AF2692" s="29"/>
      <c r="AG2692" s="30"/>
      <c r="AH2692" s="29"/>
      <c r="AI2692" s="29"/>
      <c r="AJ2692" s="31"/>
      <c r="AK2692" s="29"/>
      <c r="AL2692" s="30"/>
    </row>
    <row r="2693" spans="1:38">
      <c r="A2693" s="32">
        <v>42506</v>
      </c>
      <c r="B2693" s="9">
        <v>25</v>
      </c>
      <c r="C2693" s="33">
        <v>454.6210663</v>
      </c>
      <c r="D2693" s="34">
        <f t="shared" si="264"/>
        <v>1390551.3851431822</v>
      </c>
      <c r="E2693" s="34">
        <v>194254820283.444</v>
      </c>
      <c r="F2693" s="3">
        <f>VLOOKUP(A2693,ERCOT_345kv_West_ATC!A:B,2)</f>
        <v>27.25</v>
      </c>
      <c r="G2693" s="3">
        <f>VLOOKUP(A2693,ERCOT_345kv_West_ATC!G:H,2)</f>
        <v>2.891</v>
      </c>
      <c r="I2693" s="5">
        <f t="shared" si="265"/>
        <v>6</v>
      </c>
      <c r="J2693" s="4">
        <f t="shared" si="266"/>
        <v>144</v>
      </c>
      <c r="K2693" s="4">
        <f t="shared" si="269"/>
        <v>3600</v>
      </c>
      <c r="L2693" s="6">
        <f t="shared" si="270"/>
        <v>1636635.83868</v>
      </c>
      <c r="N2693" s="22">
        <f t="shared" si="267"/>
        <v>1.1769689751605108</v>
      </c>
      <c r="O2693" s="14">
        <f t="shared" si="268"/>
        <v>258890.10923744578</v>
      </c>
      <c r="Q2693" s="22"/>
      <c r="V2693" s="16"/>
      <c r="W2693" s="16"/>
      <c r="X2693" s="16"/>
      <c r="Z2693" s="15"/>
      <c r="AA2693" s="16"/>
      <c r="AB2693" s="3"/>
      <c r="AC2693" s="69"/>
      <c r="AD2693" s="3"/>
      <c r="AF2693" s="29"/>
      <c r="AG2693" s="30"/>
      <c r="AH2693" s="29"/>
      <c r="AI2693" s="29"/>
      <c r="AJ2693" s="31"/>
      <c r="AK2693" s="29"/>
      <c r="AL2693" s="30"/>
    </row>
    <row r="2694" spans="1:38">
      <c r="A2694" s="32">
        <v>42507</v>
      </c>
      <c r="B2694" s="9">
        <v>25</v>
      </c>
      <c r="C2694" s="33">
        <v>453.84373849999997</v>
      </c>
      <c r="D2694" s="34">
        <f t="shared" si="264"/>
        <v>1390551.3851431822</v>
      </c>
      <c r="E2694" s="34">
        <v>194254820283.444</v>
      </c>
      <c r="F2694" s="3">
        <f>VLOOKUP(A2694,ERCOT_345kv_West_ATC!A:B,2)</f>
        <v>27.05</v>
      </c>
      <c r="G2694" s="3">
        <f>VLOOKUP(A2694,ERCOT_345kv_West_ATC!G:H,2)</f>
        <v>2.87</v>
      </c>
      <c r="I2694" s="5">
        <f t="shared" si="265"/>
        <v>6</v>
      </c>
      <c r="J2694" s="4">
        <f t="shared" si="266"/>
        <v>144</v>
      </c>
      <c r="K2694" s="4">
        <f t="shared" si="269"/>
        <v>3600</v>
      </c>
      <c r="L2694" s="6">
        <f t="shared" si="270"/>
        <v>1633837.4586</v>
      </c>
      <c r="N2694" s="22">
        <f t="shared" si="267"/>
        <v>1.1749565503699577</v>
      </c>
      <c r="O2694" s="14">
        <f t="shared" si="268"/>
        <v>258890.10923744578</v>
      </c>
      <c r="Q2694" s="22"/>
      <c r="V2694" s="16"/>
      <c r="W2694" s="16"/>
      <c r="X2694" s="16"/>
      <c r="Z2694" s="15"/>
      <c r="AA2694" s="16"/>
      <c r="AB2694" s="3"/>
      <c r="AC2694" s="69"/>
      <c r="AD2694" s="3"/>
      <c r="AF2694" s="29"/>
      <c r="AG2694" s="30"/>
      <c r="AH2694" s="29"/>
      <c r="AI2694" s="29"/>
      <c r="AJ2694" s="31"/>
      <c r="AK2694" s="29"/>
      <c r="AL2694" s="30"/>
    </row>
    <row r="2695" spans="1:38">
      <c r="A2695" s="32">
        <v>42508</v>
      </c>
      <c r="B2695" s="9">
        <v>25</v>
      </c>
      <c r="C2695" s="33">
        <v>454.95596430000001</v>
      </c>
      <c r="D2695" s="34">
        <f t="shared" si="264"/>
        <v>1390551.3851431822</v>
      </c>
      <c r="E2695" s="34">
        <v>194254820283.444</v>
      </c>
      <c r="F2695" s="3">
        <f>VLOOKUP(A2695,ERCOT_345kv_West_ATC!A:B,2)</f>
        <v>26.75</v>
      </c>
      <c r="G2695" s="3">
        <f>VLOOKUP(A2695,ERCOT_345kv_West_ATC!G:H,2)</f>
        <v>2.8359999999999999</v>
      </c>
      <c r="I2695" s="5">
        <f t="shared" si="265"/>
        <v>6</v>
      </c>
      <c r="J2695" s="4">
        <f t="shared" si="266"/>
        <v>144</v>
      </c>
      <c r="K2695" s="4">
        <f t="shared" si="269"/>
        <v>3600</v>
      </c>
      <c r="L2695" s="6">
        <f t="shared" si="270"/>
        <v>1637841.4714800001</v>
      </c>
      <c r="N2695" s="22">
        <f t="shared" si="267"/>
        <v>1.1778359929585449</v>
      </c>
      <c r="O2695" s="14">
        <f t="shared" si="268"/>
        <v>258890.10923744578</v>
      </c>
      <c r="Q2695" s="22"/>
      <c r="V2695" s="16"/>
      <c r="W2695" s="16"/>
      <c r="X2695" s="16"/>
      <c r="Z2695" s="15"/>
      <c r="AA2695" s="16"/>
      <c r="AB2695" s="3"/>
      <c r="AC2695" s="69"/>
      <c r="AD2695" s="3"/>
      <c r="AF2695" s="29"/>
      <c r="AG2695" s="30"/>
      <c r="AH2695" s="29"/>
      <c r="AI2695" s="29"/>
      <c r="AJ2695" s="31"/>
      <c r="AK2695" s="29"/>
      <c r="AL2695" s="30"/>
    </row>
    <row r="2696" spans="1:38">
      <c r="A2696" s="32">
        <v>42509</v>
      </c>
      <c r="B2696" s="9">
        <v>25</v>
      </c>
      <c r="C2696" s="33">
        <v>438.54705369999999</v>
      </c>
      <c r="D2696" s="34">
        <f t="shared" si="264"/>
        <v>1390551.3851431822</v>
      </c>
      <c r="E2696" s="34">
        <v>194254820283.444</v>
      </c>
      <c r="F2696" s="3">
        <f>VLOOKUP(A2696,ERCOT_345kv_West_ATC!A:B,2)</f>
        <v>26.5</v>
      </c>
      <c r="G2696" s="3">
        <f>VLOOKUP(A2696,ERCOT_345kv_West_ATC!G:H,2)</f>
        <v>2.8820000000000001</v>
      </c>
      <c r="I2696" s="5">
        <f t="shared" si="265"/>
        <v>6</v>
      </c>
      <c r="J2696" s="4">
        <f t="shared" si="266"/>
        <v>144</v>
      </c>
      <c r="K2696" s="4">
        <f t="shared" si="269"/>
        <v>3600</v>
      </c>
      <c r="L2696" s="6">
        <f t="shared" si="270"/>
        <v>1578769.39332</v>
      </c>
      <c r="N2696" s="22">
        <f t="shared" si="267"/>
        <v>1.13535494638153</v>
      </c>
      <c r="O2696" s="14">
        <f t="shared" si="268"/>
        <v>258890.10923744578</v>
      </c>
      <c r="Q2696" s="22"/>
      <c r="V2696" s="16"/>
      <c r="W2696" s="16"/>
      <c r="X2696" s="16"/>
      <c r="Z2696" s="15"/>
      <c r="AA2696" s="16"/>
      <c r="AB2696" s="3"/>
      <c r="AC2696" s="69"/>
      <c r="AD2696" s="3"/>
      <c r="AF2696" s="29"/>
      <c r="AG2696" s="30"/>
      <c r="AH2696" s="29"/>
      <c r="AI2696" s="29"/>
      <c r="AJ2696" s="31"/>
      <c r="AK2696" s="29"/>
      <c r="AL2696" s="30"/>
    </row>
    <row r="2697" spans="1:38">
      <c r="A2697" s="32">
        <v>42510</v>
      </c>
      <c r="B2697" s="9">
        <v>25</v>
      </c>
      <c r="C2697" s="33">
        <v>445.21445460000001</v>
      </c>
      <c r="D2697" s="34">
        <f t="shared" si="264"/>
        <v>1390551.3851431822</v>
      </c>
      <c r="E2697" s="34">
        <v>194254820283.444</v>
      </c>
      <c r="F2697" s="3">
        <f>VLOOKUP(A2697,ERCOT_345kv_West_ATC!A:B,2)</f>
        <v>26.4</v>
      </c>
      <c r="G2697" s="3">
        <f>VLOOKUP(A2697,ERCOT_345kv_West_ATC!G:H,2)</f>
        <v>2.8940000000000001</v>
      </c>
      <c r="I2697" s="5">
        <f t="shared" si="265"/>
        <v>6</v>
      </c>
      <c r="J2697" s="4">
        <f t="shared" si="266"/>
        <v>144</v>
      </c>
      <c r="K2697" s="4">
        <f t="shared" si="269"/>
        <v>3600</v>
      </c>
      <c r="L2697" s="6">
        <f t="shared" si="270"/>
        <v>1602772.0365600002</v>
      </c>
      <c r="N2697" s="22">
        <f t="shared" si="267"/>
        <v>1.1526161878548387</v>
      </c>
      <c r="O2697" s="14">
        <f t="shared" si="268"/>
        <v>258890.10923744578</v>
      </c>
      <c r="Q2697" s="22"/>
      <c r="V2697" s="16"/>
      <c r="W2697" s="16"/>
      <c r="X2697" s="16"/>
      <c r="Z2697" s="15"/>
      <c r="AA2697" s="16"/>
      <c r="AB2697" s="3"/>
      <c r="AC2697" s="69"/>
      <c r="AD2697" s="3"/>
      <c r="AF2697" s="29"/>
      <c r="AG2697" s="30"/>
      <c r="AH2697" s="29"/>
      <c r="AI2697" s="29"/>
      <c r="AJ2697" s="31"/>
      <c r="AK2697" s="29"/>
      <c r="AL2697" s="30"/>
    </row>
    <row r="2698" spans="1:38">
      <c r="A2698" s="32">
        <v>42511</v>
      </c>
      <c r="B2698" s="9">
        <v>25</v>
      </c>
      <c r="C2698" s="33">
        <v>445.7950017</v>
      </c>
      <c r="D2698" s="34">
        <f t="shared" si="264"/>
        <v>1390551.3851431822</v>
      </c>
      <c r="E2698" s="34">
        <v>194254820283.444</v>
      </c>
      <c r="F2698" s="3">
        <f>VLOOKUP(A2698,ERCOT_345kv_West_ATC!A:B,2)</f>
        <v>26.4</v>
      </c>
      <c r="G2698" s="3">
        <f>VLOOKUP(A2698,ERCOT_345kv_West_ATC!G:H,2)</f>
        <v>2.8940000000000001</v>
      </c>
      <c r="I2698" s="5">
        <f t="shared" si="265"/>
        <v>6</v>
      </c>
      <c r="J2698" s="4">
        <f t="shared" si="266"/>
        <v>144</v>
      </c>
      <c r="K2698" s="4">
        <f t="shared" si="269"/>
        <v>3600</v>
      </c>
      <c r="L2698" s="6">
        <f t="shared" si="270"/>
        <v>1604862.00612</v>
      </c>
      <c r="N2698" s="22">
        <f t="shared" si="267"/>
        <v>1.1541191668762034</v>
      </c>
      <c r="O2698" s="14">
        <f t="shared" si="268"/>
        <v>258890.10923744578</v>
      </c>
      <c r="Q2698" s="22"/>
      <c r="V2698" s="16"/>
      <c r="W2698" s="16"/>
      <c r="X2698" s="16"/>
      <c r="Z2698" s="15"/>
      <c r="AA2698" s="16"/>
      <c r="AB2698" s="3"/>
      <c r="AC2698" s="69"/>
      <c r="AD2698" s="3"/>
      <c r="AF2698" s="29"/>
      <c r="AG2698" s="30"/>
      <c r="AH2698" s="29"/>
      <c r="AI2698" s="29"/>
      <c r="AJ2698" s="31"/>
      <c r="AK2698" s="29"/>
      <c r="AL2698" s="30"/>
    </row>
    <row r="2699" spans="1:38">
      <c r="A2699" s="32">
        <v>42512</v>
      </c>
      <c r="B2699" s="9">
        <v>25</v>
      </c>
      <c r="C2699" s="33">
        <v>441.1173718</v>
      </c>
      <c r="D2699" s="34">
        <f t="shared" si="264"/>
        <v>1390551.3851431822</v>
      </c>
      <c r="E2699" s="34">
        <v>194254820283.444</v>
      </c>
      <c r="F2699" s="3">
        <f>VLOOKUP(A2699,ERCOT_345kv_West_ATC!A:B,2)</f>
        <v>26.4</v>
      </c>
      <c r="G2699" s="3">
        <f>VLOOKUP(A2699,ERCOT_345kv_West_ATC!G:H,2)</f>
        <v>2.8940000000000001</v>
      </c>
      <c r="I2699" s="5">
        <f t="shared" si="265"/>
        <v>6</v>
      </c>
      <c r="J2699" s="4">
        <f t="shared" si="266"/>
        <v>144</v>
      </c>
      <c r="K2699" s="4">
        <f t="shared" si="269"/>
        <v>3600</v>
      </c>
      <c r="L2699" s="6">
        <f t="shared" si="270"/>
        <v>1588022.5384800001</v>
      </c>
      <c r="N2699" s="22">
        <f t="shared" si="267"/>
        <v>1.1420092457183699</v>
      </c>
      <c r="O2699" s="14">
        <f t="shared" si="268"/>
        <v>258890.10923744578</v>
      </c>
      <c r="Q2699" s="22"/>
      <c r="V2699" s="16"/>
      <c r="W2699" s="16"/>
      <c r="X2699" s="16"/>
      <c r="Z2699" s="15"/>
      <c r="AA2699" s="16"/>
      <c r="AB2699" s="3"/>
      <c r="AC2699" s="69"/>
      <c r="AD2699" s="3"/>
      <c r="AF2699" s="29"/>
      <c r="AG2699" s="30"/>
      <c r="AH2699" s="29"/>
      <c r="AI2699" s="29"/>
      <c r="AJ2699" s="31"/>
      <c r="AK2699" s="29"/>
      <c r="AL2699" s="30"/>
    </row>
    <row r="2700" spans="1:38">
      <c r="A2700" s="32">
        <v>42513</v>
      </c>
      <c r="B2700" s="9">
        <v>25</v>
      </c>
      <c r="C2700" s="33">
        <v>445.09554930000002</v>
      </c>
      <c r="D2700" s="34">
        <f t="shared" si="264"/>
        <v>1390551.3851431822</v>
      </c>
      <c r="E2700" s="34">
        <v>194254820283.444</v>
      </c>
      <c r="F2700" s="3">
        <f>VLOOKUP(A2700,ERCOT_345kv_West_ATC!A:B,2)</f>
        <v>26.9</v>
      </c>
      <c r="G2700" s="3">
        <f>VLOOKUP(A2700,ERCOT_345kv_West_ATC!G:H,2)</f>
        <v>2.9060000000000001</v>
      </c>
      <c r="I2700" s="5">
        <f t="shared" si="265"/>
        <v>6</v>
      </c>
      <c r="J2700" s="4">
        <f t="shared" si="266"/>
        <v>144</v>
      </c>
      <c r="K2700" s="4">
        <f t="shared" si="269"/>
        <v>3600</v>
      </c>
      <c r="L2700" s="6">
        <f t="shared" si="270"/>
        <v>1602343.9774800001</v>
      </c>
      <c r="N2700" s="22">
        <f t="shared" si="267"/>
        <v>1.1523083537937795</v>
      </c>
      <c r="O2700" s="14">
        <f t="shared" si="268"/>
        <v>258890.10923744578</v>
      </c>
      <c r="Q2700" s="22"/>
      <c r="V2700" s="16"/>
      <c r="W2700" s="16"/>
      <c r="X2700" s="16"/>
      <c r="Z2700" s="15"/>
      <c r="AA2700" s="16"/>
      <c r="AB2700" s="3"/>
      <c r="AC2700" s="69"/>
      <c r="AD2700" s="3"/>
      <c r="AF2700" s="29"/>
      <c r="AG2700" s="30"/>
      <c r="AH2700" s="29"/>
      <c r="AI2700" s="29"/>
      <c r="AJ2700" s="31"/>
      <c r="AK2700" s="29"/>
      <c r="AL2700" s="30"/>
    </row>
    <row r="2701" spans="1:38">
      <c r="A2701" s="32">
        <v>42514</v>
      </c>
      <c r="B2701" s="9">
        <v>25</v>
      </c>
      <c r="C2701" s="33">
        <v>445.74600729999997</v>
      </c>
      <c r="D2701" s="34">
        <f t="shared" si="264"/>
        <v>1426753.1234330083</v>
      </c>
      <c r="E2701" s="34">
        <v>199312067531.24301</v>
      </c>
      <c r="F2701" s="3">
        <f>VLOOKUP(A2701,ERCOT_345kv_West_ATC!A:B,2)</f>
        <v>26.95</v>
      </c>
      <c r="G2701" s="3">
        <f>VLOOKUP(A2701,ERCOT_345kv_West_ATC!G:H,2)</f>
        <v>2.91</v>
      </c>
      <c r="I2701" s="5">
        <f t="shared" si="265"/>
        <v>6</v>
      </c>
      <c r="J2701" s="4">
        <f t="shared" si="266"/>
        <v>144</v>
      </c>
      <c r="K2701" s="4">
        <f t="shared" si="269"/>
        <v>3600</v>
      </c>
      <c r="L2701" s="6">
        <f t="shared" si="270"/>
        <v>1604685.62628</v>
      </c>
      <c r="N2701" s="22">
        <f t="shared" si="267"/>
        <v>1.1247114864685601</v>
      </c>
      <c r="O2701" s="14">
        <f t="shared" si="268"/>
        <v>252321.15780043247</v>
      </c>
      <c r="Q2701" s="22"/>
      <c r="V2701" s="16"/>
      <c r="W2701" s="16"/>
      <c r="X2701" s="16"/>
      <c r="Z2701" s="15"/>
      <c r="AA2701" s="16"/>
      <c r="AB2701" s="3"/>
      <c r="AC2701" s="69"/>
      <c r="AD2701" s="3"/>
      <c r="AF2701" s="29"/>
      <c r="AG2701" s="30"/>
      <c r="AH2701" s="29"/>
      <c r="AI2701" s="29"/>
      <c r="AJ2701" s="31"/>
      <c r="AK2701" s="29"/>
      <c r="AL2701" s="30"/>
    </row>
    <row r="2702" spans="1:38">
      <c r="A2702" s="32">
        <v>42515</v>
      </c>
      <c r="B2702" s="9">
        <v>25</v>
      </c>
      <c r="C2702" s="33">
        <v>451.34028910000001</v>
      </c>
      <c r="D2702" s="34">
        <f t="shared" si="264"/>
        <v>1426753.1234330083</v>
      </c>
      <c r="E2702" s="34">
        <v>199312067531.24301</v>
      </c>
      <c r="F2702" s="3">
        <f>VLOOKUP(A2702,ERCOT_345kv_West_ATC!A:B,2)</f>
        <v>27</v>
      </c>
      <c r="G2702" s="3">
        <f>VLOOKUP(A2702,ERCOT_345kv_West_ATC!G:H,2)</f>
        <v>2.9670000000000001</v>
      </c>
      <c r="I2702" s="5">
        <f t="shared" si="265"/>
        <v>6</v>
      </c>
      <c r="J2702" s="4">
        <f t="shared" si="266"/>
        <v>144</v>
      </c>
      <c r="K2702" s="4">
        <f t="shared" si="269"/>
        <v>3600</v>
      </c>
      <c r="L2702" s="6">
        <f t="shared" si="270"/>
        <v>1624825.04076</v>
      </c>
      <c r="N2702" s="22">
        <f t="shared" si="267"/>
        <v>1.1388270430769392</v>
      </c>
      <c r="O2702" s="14">
        <f t="shared" si="268"/>
        <v>252321.15780043247</v>
      </c>
      <c r="Q2702" s="22"/>
      <c r="V2702" s="16"/>
      <c r="W2702" s="16"/>
      <c r="X2702" s="16"/>
      <c r="Z2702" s="15"/>
      <c r="AA2702" s="16"/>
      <c r="AB2702" s="3"/>
      <c r="AC2702" s="69"/>
      <c r="AD2702" s="3"/>
      <c r="AF2702" s="29"/>
      <c r="AG2702" s="30"/>
      <c r="AH2702" s="29"/>
      <c r="AI2702" s="29"/>
      <c r="AJ2702" s="31"/>
      <c r="AK2702" s="29"/>
      <c r="AL2702" s="30"/>
    </row>
    <row r="2703" spans="1:38">
      <c r="A2703" s="32">
        <v>42516</v>
      </c>
      <c r="B2703" s="9">
        <v>25</v>
      </c>
      <c r="C2703" s="33">
        <v>454.0834911</v>
      </c>
      <c r="D2703" s="34">
        <f t="shared" si="264"/>
        <v>1426753.1234330083</v>
      </c>
      <c r="E2703" s="34">
        <v>199312067531.24301</v>
      </c>
      <c r="F2703" s="3">
        <f>VLOOKUP(A2703,ERCOT_345kv_West_ATC!A:B,2)</f>
        <v>27.45</v>
      </c>
      <c r="G2703" s="3">
        <f>VLOOKUP(A2703,ERCOT_345kv_West_ATC!G:H,2)</f>
        <v>2.9849999999999999</v>
      </c>
      <c r="I2703" s="5">
        <f t="shared" si="265"/>
        <v>6</v>
      </c>
      <c r="J2703" s="4">
        <f t="shared" si="266"/>
        <v>144</v>
      </c>
      <c r="K2703" s="4">
        <f t="shared" si="269"/>
        <v>3600</v>
      </c>
      <c r="L2703" s="6">
        <f t="shared" si="270"/>
        <v>1634700.5679599999</v>
      </c>
      <c r="N2703" s="22">
        <f t="shared" si="267"/>
        <v>1.1457487221241436</v>
      </c>
      <c r="O2703" s="14">
        <f t="shared" si="268"/>
        <v>252321.15780043247</v>
      </c>
      <c r="Q2703" s="22"/>
      <c r="V2703" s="16"/>
      <c r="W2703" s="16"/>
      <c r="X2703" s="16"/>
      <c r="Z2703" s="15"/>
      <c r="AA2703" s="16"/>
      <c r="AB2703" s="3"/>
      <c r="AC2703" s="69"/>
      <c r="AD2703" s="3"/>
      <c r="AF2703" s="29"/>
      <c r="AG2703" s="30"/>
      <c r="AH2703" s="29"/>
      <c r="AI2703" s="29"/>
      <c r="AJ2703" s="31"/>
      <c r="AK2703" s="29"/>
      <c r="AL2703" s="30"/>
    </row>
    <row r="2704" spans="1:38">
      <c r="A2704" s="32">
        <v>42517</v>
      </c>
      <c r="B2704" s="9">
        <v>25</v>
      </c>
      <c r="C2704" s="33">
        <v>470.66786589999998</v>
      </c>
      <c r="D2704" s="34">
        <f t="shared" si="264"/>
        <v>1426753.1234330083</v>
      </c>
      <c r="E2704" s="34">
        <v>199312067531.24301</v>
      </c>
      <c r="F2704" s="3">
        <f>VLOOKUP(A2704,ERCOT_345kv_West_ATC!A:B,2)</f>
        <v>27.45</v>
      </c>
      <c r="G2704" s="3">
        <f>VLOOKUP(A2704,ERCOT_345kv_West_ATC!G:H,2)</f>
        <v>2.992</v>
      </c>
      <c r="I2704" s="5">
        <f t="shared" si="265"/>
        <v>6</v>
      </c>
      <c r="J2704" s="4">
        <f t="shared" si="266"/>
        <v>144</v>
      </c>
      <c r="K2704" s="4">
        <f t="shared" si="269"/>
        <v>3600</v>
      </c>
      <c r="L2704" s="6">
        <f t="shared" si="270"/>
        <v>1694404.31724</v>
      </c>
      <c r="N2704" s="22">
        <f t="shared" si="267"/>
        <v>1.187594608633467</v>
      </c>
      <c r="O2704" s="14">
        <f t="shared" si="268"/>
        <v>252321.15780043247</v>
      </c>
      <c r="Q2704" s="22"/>
      <c r="V2704" s="16"/>
      <c r="W2704" s="16"/>
      <c r="X2704" s="16"/>
      <c r="Z2704" s="15"/>
      <c r="AA2704" s="16"/>
      <c r="AB2704" s="3"/>
      <c r="AC2704" s="69"/>
      <c r="AD2704" s="3"/>
      <c r="AF2704" s="29"/>
      <c r="AG2704" s="30"/>
      <c r="AH2704" s="29"/>
      <c r="AI2704" s="29"/>
      <c r="AJ2704" s="31"/>
      <c r="AK2704" s="29"/>
      <c r="AL2704" s="30"/>
    </row>
    <row r="2705" spans="1:38">
      <c r="A2705" s="32">
        <v>42518</v>
      </c>
      <c r="B2705" s="9">
        <v>25</v>
      </c>
      <c r="C2705" s="33">
        <v>523.40106700000001</v>
      </c>
      <c r="D2705" s="34">
        <f t="shared" si="264"/>
        <v>1426753.1234330083</v>
      </c>
      <c r="E2705" s="34">
        <v>199312067531.24301</v>
      </c>
      <c r="F2705" s="3">
        <f>VLOOKUP(A2705,ERCOT_345kv_West_ATC!A:B,2)</f>
        <v>27.45</v>
      </c>
      <c r="G2705" s="3">
        <f>VLOOKUP(A2705,ERCOT_345kv_West_ATC!G:H,2)</f>
        <v>2.992</v>
      </c>
      <c r="I2705" s="5">
        <f t="shared" si="265"/>
        <v>6</v>
      </c>
      <c r="J2705" s="4">
        <f t="shared" si="266"/>
        <v>144</v>
      </c>
      <c r="K2705" s="4">
        <f t="shared" si="269"/>
        <v>3600</v>
      </c>
      <c r="L2705" s="6">
        <f t="shared" si="270"/>
        <v>1884243.8412000001</v>
      </c>
      <c r="N2705" s="22">
        <f t="shared" si="267"/>
        <v>1.3206516321942174</v>
      </c>
      <c r="O2705" s="14">
        <f t="shared" si="268"/>
        <v>252321.15780043247</v>
      </c>
      <c r="Q2705" s="22"/>
      <c r="V2705" s="16"/>
      <c r="W2705" s="16"/>
      <c r="X2705" s="16"/>
      <c r="Z2705" s="15"/>
      <c r="AA2705" s="16"/>
      <c r="AB2705" s="3"/>
      <c r="AC2705" s="69"/>
      <c r="AD2705" s="3"/>
      <c r="AF2705" s="29"/>
      <c r="AG2705" s="30"/>
      <c r="AH2705" s="29"/>
      <c r="AI2705" s="29"/>
      <c r="AJ2705" s="31"/>
      <c r="AK2705" s="29"/>
      <c r="AL2705" s="30"/>
    </row>
    <row r="2706" spans="1:38">
      <c r="A2706" s="32">
        <v>42519</v>
      </c>
      <c r="B2706" s="9">
        <v>25</v>
      </c>
      <c r="C2706" s="33">
        <v>522.40126889999999</v>
      </c>
      <c r="D2706" s="34">
        <f t="shared" si="264"/>
        <v>1426753.1234330083</v>
      </c>
      <c r="E2706" s="34">
        <v>199312067531.24301</v>
      </c>
      <c r="F2706" s="3">
        <f>VLOOKUP(A2706,ERCOT_345kv_West_ATC!A:B,2)</f>
        <v>27.45</v>
      </c>
      <c r="G2706" s="3">
        <f>VLOOKUP(A2706,ERCOT_345kv_West_ATC!G:H,2)</f>
        <v>2.992</v>
      </c>
      <c r="I2706" s="5">
        <f t="shared" si="265"/>
        <v>6</v>
      </c>
      <c r="J2706" s="4">
        <f t="shared" si="266"/>
        <v>144</v>
      </c>
      <c r="K2706" s="4">
        <f t="shared" si="269"/>
        <v>3600</v>
      </c>
      <c r="L2706" s="6">
        <f t="shared" si="270"/>
        <v>1880644.56804</v>
      </c>
      <c r="N2706" s="22">
        <f t="shared" si="267"/>
        <v>1.3181289300526307</v>
      </c>
      <c r="O2706" s="14">
        <f t="shared" si="268"/>
        <v>252321.15780043247</v>
      </c>
      <c r="Q2706" s="22"/>
      <c r="V2706" s="16"/>
      <c r="W2706" s="16"/>
      <c r="X2706" s="16"/>
      <c r="Z2706" s="15"/>
      <c r="AA2706" s="16"/>
      <c r="AB2706" s="3"/>
      <c r="AC2706" s="69"/>
      <c r="AD2706" s="3"/>
      <c r="AF2706" s="29"/>
      <c r="AG2706" s="30"/>
      <c r="AH2706" s="29"/>
      <c r="AI2706" s="29"/>
      <c r="AJ2706" s="31"/>
      <c r="AK2706" s="29"/>
      <c r="AL2706" s="30"/>
    </row>
    <row r="2707" spans="1:38">
      <c r="A2707" s="32">
        <v>42520</v>
      </c>
      <c r="B2707" s="9">
        <v>25</v>
      </c>
      <c r="C2707" s="33">
        <v>531.76972420000004</v>
      </c>
      <c r="D2707" s="34">
        <f t="shared" si="264"/>
        <v>1426753.1234330083</v>
      </c>
      <c r="E2707" s="34">
        <v>199312067531.24301</v>
      </c>
      <c r="F2707" s="3">
        <f>VLOOKUP(A2707,ERCOT_345kv_West_ATC!A:B,2)</f>
        <v>27.4</v>
      </c>
      <c r="G2707" s="3">
        <f>VLOOKUP(A2707,ERCOT_345kv_West_ATC!G:H,2)</f>
        <v>2.988</v>
      </c>
      <c r="I2707" s="5">
        <f t="shared" si="265"/>
        <v>6</v>
      </c>
      <c r="J2707" s="4">
        <f t="shared" si="266"/>
        <v>144</v>
      </c>
      <c r="K2707" s="4">
        <f t="shared" si="269"/>
        <v>3600</v>
      </c>
      <c r="L2707" s="6">
        <f t="shared" si="270"/>
        <v>1914371.0071200002</v>
      </c>
      <c r="N2707" s="22">
        <f t="shared" si="267"/>
        <v>1.3417675249336067</v>
      </c>
      <c r="O2707" s="14">
        <f t="shared" si="268"/>
        <v>252321.15780043247</v>
      </c>
      <c r="Q2707" s="22"/>
      <c r="V2707" s="16"/>
      <c r="W2707" s="16"/>
      <c r="X2707" s="16"/>
      <c r="Z2707" s="15"/>
      <c r="AA2707" s="16"/>
      <c r="AB2707" s="3"/>
      <c r="AC2707" s="69"/>
      <c r="AD2707" s="3"/>
      <c r="AF2707" s="29"/>
      <c r="AG2707" s="30"/>
      <c r="AH2707" s="29"/>
      <c r="AI2707" s="29"/>
      <c r="AJ2707" s="31"/>
      <c r="AK2707" s="29"/>
      <c r="AL2707" s="30"/>
    </row>
    <row r="2708" spans="1:38">
      <c r="A2708" s="32">
        <v>42521</v>
      </c>
      <c r="B2708" s="9">
        <v>25</v>
      </c>
      <c r="C2708" s="33">
        <v>531.54511149999996</v>
      </c>
      <c r="D2708" s="34">
        <f t="shared" si="264"/>
        <v>1426753.1234330083</v>
      </c>
      <c r="E2708" s="34">
        <v>199312067531.24301</v>
      </c>
      <c r="F2708" s="3">
        <f>VLOOKUP(A2708,ERCOT_345kv_West_ATC!A:B,2)</f>
        <v>27.5</v>
      </c>
      <c r="G2708" s="3">
        <f>VLOOKUP(A2708,ERCOT_345kv_West_ATC!G:H,2)</f>
        <v>3.0049999999999999</v>
      </c>
      <c r="I2708" s="5">
        <f t="shared" si="265"/>
        <v>6</v>
      </c>
      <c r="J2708" s="4">
        <f t="shared" si="266"/>
        <v>144</v>
      </c>
      <c r="K2708" s="4">
        <f t="shared" si="269"/>
        <v>3600</v>
      </c>
      <c r="L2708" s="6">
        <f t="shared" si="270"/>
        <v>1913562.4013999999</v>
      </c>
      <c r="N2708" s="22">
        <f t="shared" si="267"/>
        <v>1.3412007795683996</v>
      </c>
      <c r="O2708" s="14">
        <f t="shared" si="268"/>
        <v>252321.15780043247</v>
      </c>
      <c r="Q2708" s="22"/>
      <c r="V2708" s="16"/>
      <c r="W2708" s="16"/>
      <c r="X2708" s="16"/>
      <c r="Z2708" s="15"/>
      <c r="AA2708" s="16"/>
      <c r="AB2708" s="3"/>
      <c r="AC2708" s="69"/>
      <c r="AD2708" s="3"/>
      <c r="AF2708" s="29"/>
      <c r="AG2708" s="30"/>
      <c r="AH2708" s="29"/>
      <c r="AI2708" s="29"/>
      <c r="AJ2708" s="31"/>
      <c r="AK2708" s="29"/>
      <c r="AL2708" s="30"/>
    </row>
    <row r="2709" spans="1:38">
      <c r="A2709" s="32">
        <v>42522</v>
      </c>
      <c r="B2709" s="9">
        <v>25</v>
      </c>
      <c r="C2709" s="33">
        <v>534.9292312</v>
      </c>
      <c r="D2709" s="34">
        <f t="shared" si="264"/>
        <v>1426753.1234330083</v>
      </c>
      <c r="E2709" s="34">
        <v>199312067531.24301</v>
      </c>
      <c r="F2709" s="3">
        <f>VLOOKUP(A2709,ERCOT_345kv_West_ATC!A:B,2)</f>
        <v>27.6</v>
      </c>
      <c r="G2709" s="3">
        <f>VLOOKUP(A2709,ERCOT_345kv_West_ATC!G:H,2)</f>
        <v>2.9969999999999999</v>
      </c>
      <c r="I2709" s="5">
        <f t="shared" si="265"/>
        <v>6</v>
      </c>
      <c r="J2709" s="4">
        <f t="shared" si="266"/>
        <v>144</v>
      </c>
      <c r="K2709" s="4">
        <f t="shared" si="269"/>
        <v>3600</v>
      </c>
      <c r="L2709" s="6">
        <f t="shared" si="270"/>
        <v>1925745.23232</v>
      </c>
      <c r="N2709" s="22">
        <f t="shared" si="267"/>
        <v>1.3497396295767923</v>
      </c>
      <c r="O2709" s="14">
        <f t="shared" si="268"/>
        <v>252321.15780043247</v>
      </c>
      <c r="Q2709" s="22"/>
      <c r="V2709" s="16"/>
      <c r="W2709" s="16"/>
      <c r="X2709" s="16"/>
      <c r="Z2709" s="15"/>
      <c r="AA2709" s="16"/>
      <c r="AB2709" s="3"/>
      <c r="AC2709" s="69"/>
      <c r="AD2709" s="3"/>
      <c r="AF2709" s="29"/>
      <c r="AG2709" s="30"/>
      <c r="AH2709" s="29"/>
      <c r="AI2709" s="29"/>
      <c r="AJ2709" s="31"/>
      <c r="AK2709" s="29"/>
      <c r="AL2709" s="30"/>
    </row>
    <row r="2710" spans="1:38">
      <c r="A2710" s="32">
        <v>42523</v>
      </c>
      <c r="B2710" s="9">
        <v>25</v>
      </c>
      <c r="C2710" s="33">
        <v>538.02191579999999</v>
      </c>
      <c r="D2710" s="34">
        <f t="shared" si="264"/>
        <v>1426753.1234330083</v>
      </c>
      <c r="E2710" s="34">
        <v>199312067531.24301</v>
      </c>
      <c r="F2710" s="3">
        <f>VLOOKUP(A2710,ERCOT_345kv_West_ATC!A:B,2)</f>
        <v>27.6</v>
      </c>
      <c r="G2710" s="3">
        <f>VLOOKUP(A2710,ERCOT_345kv_West_ATC!G:H,2)</f>
        <v>3.016</v>
      </c>
      <c r="I2710" s="5">
        <f t="shared" si="265"/>
        <v>6</v>
      </c>
      <c r="J2710" s="4">
        <f t="shared" si="266"/>
        <v>144</v>
      </c>
      <c r="K2710" s="4">
        <f t="shared" si="269"/>
        <v>3600</v>
      </c>
      <c r="L2710" s="6">
        <f t="shared" si="270"/>
        <v>1936878.8968799999</v>
      </c>
      <c r="N2710" s="22">
        <f t="shared" si="267"/>
        <v>1.3575431271666278</v>
      </c>
      <c r="O2710" s="14">
        <f t="shared" si="268"/>
        <v>252321.15780043247</v>
      </c>
      <c r="Q2710" s="22"/>
      <c r="V2710" s="16"/>
      <c r="W2710" s="16"/>
      <c r="X2710" s="16"/>
      <c r="Z2710" s="15"/>
      <c r="AA2710" s="16"/>
      <c r="AB2710" s="3"/>
      <c r="AC2710" s="69"/>
      <c r="AD2710" s="3"/>
      <c r="AF2710" s="29"/>
      <c r="AG2710" s="30"/>
      <c r="AH2710" s="29"/>
      <c r="AI2710" s="29"/>
      <c r="AJ2710" s="31"/>
      <c r="AK2710" s="29"/>
      <c r="AL2710" s="30"/>
    </row>
    <row r="2711" spans="1:38">
      <c r="A2711" s="32">
        <v>42524</v>
      </c>
      <c r="B2711" s="9">
        <v>25</v>
      </c>
      <c r="C2711" s="33">
        <v>570.02491099999997</v>
      </c>
      <c r="D2711" s="34">
        <f t="shared" si="264"/>
        <v>1426753.1234330083</v>
      </c>
      <c r="E2711" s="34">
        <v>199312067531.24301</v>
      </c>
      <c r="F2711" s="3">
        <f>VLOOKUP(A2711,ERCOT_345kv_West_ATC!A:B,2)</f>
        <v>27.75</v>
      </c>
      <c r="G2711" s="3">
        <f>VLOOKUP(A2711,ERCOT_345kv_West_ATC!G:H,2)</f>
        <v>3.012</v>
      </c>
      <c r="I2711" s="5">
        <f t="shared" si="265"/>
        <v>6</v>
      </c>
      <c r="J2711" s="4">
        <f t="shared" si="266"/>
        <v>144</v>
      </c>
      <c r="K2711" s="4">
        <f t="shared" si="269"/>
        <v>3600</v>
      </c>
      <c r="L2711" s="6">
        <f t="shared" si="270"/>
        <v>2052089.6795999999</v>
      </c>
      <c r="N2711" s="22">
        <f t="shared" si="267"/>
        <v>1.4382934551860846</v>
      </c>
      <c r="O2711" s="14">
        <f t="shared" si="268"/>
        <v>252321.15780043247</v>
      </c>
      <c r="Q2711" s="22"/>
      <c r="V2711" s="16"/>
      <c r="W2711" s="16"/>
      <c r="X2711" s="16"/>
      <c r="Z2711" s="15"/>
      <c r="AA2711" s="16"/>
      <c r="AB2711" s="3"/>
      <c r="AC2711" s="69"/>
      <c r="AD2711" s="3"/>
      <c r="AF2711" s="29"/>
      <c r="AG2711" s="30"/>
      <c r="AH2711" s="29"/>
      <c r="AI2711" s="29"/>
      <c r="AJ2711" s="31"/>
      <c r="AK2711" s="29"/>
      <c r="AL2711" s="30"/>
    </row>
    <row r="2712" spans="1:38">
      <c r="A2712" s="32">
        <v>42525</v>
      </c>
      <c r="B2712" s="9">
        <v>25</v>
      </c>
      <c r="C2712" s="33">
        <v>574.10448710000003</v>
      </c>
      <c r="D2712" s="34">
        <f t="shared" si="264"/>
        <v>1426753.1234330083</v>
      </c>
      <c r="E2712" s="34">
        <v>199312067531.24301</v>
      </c>
      <c r="F2712" s="3">
        <f>VLOOKUP(A2712,ERCOT_345kv_West_ATC!A:B,2)</f>
        <v>27.75</v>
      </c>
      <c r="G2712" s="3">
        <f>VLOOKUP(A2712,ERCOT_345kv_West_ATC!G:H,2)</f>
        <v>3.012</v>
      </c>
      <c r="I2712" s="5">
        <f t="shared" si="265"/>
        <v>6</v>
      </c>
      <c r="J2712" s="4">
        <f t="shared" si="266"/>
        <v>144</v>
      </c>
      <c r="K2712" s="4">
        <f t="shared" si="269"/>
        <v>3600</v>
      </c>
      <c r="L2712" s="6">
        <f t="shared" si="270"/>
        <v>2066776.15356</v>
      </c>
      <c r="N2712" s="22">
        <f t="shared" si="267"/>
        <v>1.4485870888349546</v>
      </c>
      <c r="O2712" s="14">
        <f t="shared" si="268"/>
        <v>252321.15780043247</v>
      </c>
      <c r="Q2712" s="22"/>
      <c r="V2712" s="16"/>
      <c r="W2712" s="16"/>
      <c r="X2712" s="16"/>
      <c r="Z2712" s="15"/>
      <c r="AA2712" s="16"/>
      <c r="AB2712" s="3"/>
      <c r="AC2712" s="69"/>
      <c r="AD2712" s="3"/>
      <c r="AF2712" s="29"/>
      <c r="AG2712" s="30"/>
      <c r="AH2712" s="29"/>
      <c r="AI2712" s="29"/>
      <c r="AJ2712" s="31"/>
      <c r="AK2712" s="29"/>
      <c r="AL2712" s="30"/>
    </row>
    <row r="2713" spans="1:38">
      <c r="A2713" s="32">
        <v>42526</v>
      </c>
      <c r="B2713" s="9">
        <v>25</v>
      </c>
      <c r="C2713" s="33">
        <v>574.65072210000005</v>
      </c>
      <c r="D2713" s="34">
        <f t="shared" si="264"/>
        <v>1426753.1234330083</v>
      </c>
      <c r="E2713" s="34">
        <v>199312067531.24301</v>
      </c>
      <c r="F2713" s="3">
        <f>VLOOKUP(A2713,ERCOT_345kv_West_ATC!A:B,2)</f>
        <v>27.75</v>
      </c>
      <c r="G2713" s="3">
        <f>VLOOKUP(A2713,ERCOT_345kv_West_ATC!G:H,2)</f>
        <v>3.012</v>
      </c>
      <c r="I2713" s="5">
        <f t="shared" si="265"/>
        <v>6</v>
      </c>
      <c r="J2713" s="4">
        <f t="shared" si="266"/>
        <v>144</v>
      </c>
      <c r="K2713" s="4">
        <f t="shared" si="269"/>
        <v>3600</v>
      </c>
      <c r="L2713" s="6">
        <f t="shared" si="270"/>
        <v>2068742.5995600002</v>
      </c>
      <c r="N2713" s="22">
        <f t="shared" si="267"/>
        <v>1.4499653553112659</v>
      </c>
      <c r="O2713" s="14">
        <f t="shared" si="268"/>
        <v>252321.15780043247</v>
      </c>
      <c r="Q2713" s="22"/>
      <c r="V2713" s="16"/>
      <c r="W2713" s="16"/>
      <c r="X2713" s="16"/>
      <c r="Z2713" s="15"/>
      <c r="AA2713" s="16"/>
      <c r="AB2713" s="3"/>
      <c r="AC2713" s="69"/>
      <c r="AD2713" s="3"/>
      <c r="AF2713" s="29"/>
      <c r="AG2713" s="30"/>
      <c r="AH2713" s="29"/>
      <c r="AI2713" s="29"/>
      <c r="AJ2713" s="31"/>
      <c r="AK2713" s="29"/>
      <c r="AL2713" s="30"/>
    </row>
    <row r="2714" spans="1:38">
      <c r="A2714" s="32">
        <v>42527</v>
      </c>
      <c r="B2714" s="9">
        <v>25</v>
      </c>
      <c r="C2714" s="33">
        <v>585.24486049999996</v>
      </c>
      <c r="D2714" s="34">
        <f t="shared" si="264"/>
        <v>1426753.1234330083</v>
      </c>
      <c r="E2714" s="34">
        <v>199312067531.24301</v>
      </c>
      <c r="F2714" s="3">
        <f>VLOOKUP(A2714,ERCOT_345kv_West_ATC!A:B,2)</f>
        <v>27.7</v>
      </c>
      <c r="G2714" s="3">
        <f>VLOOKUP(A2714,ERCOT_345kv_West_ATC!G:H,2)</f>
        <v>3.0219999999999998</v>
      </c>
      <c r="I2714" s="5">
        <f t="shared" si="265"/>
        <v>6</v>
      </c>
      <c r="J2714" s="4">
        <f t="shared" si="266"/>
        <v>144</v>
      </c>
      <c r="K2714" s="4">
        <f t="shared" si="269"/>
        <v>3600</v>
      </c>
      <c r="L2714" s="6">
        <f t="shared" si="270"/>
        <v>2106881.4978</v>
      </c>
      <c r="N2714" s="22">
        <f t="shared" si="267"/>
        <v>1.4766966079811259</v>
      </c>
      <c r="O2714" s="14">
        <f t="shared" si="268"/>
        <v>252321.15780043247</v>
      </c>
      <c r="Q2714" s="22"/>
      <c r="V2714" s="16"/>
      <c r="W2714" s="16"/>
      <c r="X2714" s="16"/>
      <c r="Z2714" s="15"/>
      <c r="AA2714" s="16"/>
      <c r="AB2714" s="3"/>
      <c r="AC2714" s="69"/>
      <c r="AD2714" s="3"/>
      <c r="AF2714" s="29"/>
      <c r="AG2714" s="30"/>
      <c r="AH2714" s="29"/>
      <c r="AI2714" s="29"/>
      <c r="AJ2714" s="31"/>
      <c r="AK2714" s="29"/>
      <c r="AL2714" s="30"/>
    </row>
    <row r="2715" spans="1:38">
      <c r="A2715" s="32">
        <v>42528</v>
      </c>
      <c r="B2715" s="9">
        <v>25</v>
      </c>
      <c r="C2715" s="33">
        <v>578.11948840000002</v>
      </c>
      <c r="D2715" s="34">
        <f t="shared" si="264"/>
        <v>1426753.1234330083</v>
      </c>
      <c r="E2715" s="34">
        <v>199312067531.24301</v>
      </c>
      <c r="F2715" s="3">
        <f>VLOOKUP(A2715,ERCOT_345kv_West_ATC!A:B,2)</f>
        <v>27.9</v>
      </c>
      <c r="G2715" s="3">
        <f>VLOOKUP(A2715,ERCOT_345kv_West_ATC!G:H,2)</f>
        <v>3.0710000000000002</v>
      </c>
      <c r="I2715" s="5">
        <f t="shared" si="265"/>
        <v>6</v>
      </c>
      <c r="J2715" s="4">
        <f t="shared" si="266"/>
        <v>144</v>
      </c>
      <c r="K2715" s="4">
        <f t="shared" si="269"/>
        <v>3600</v>
      </c>
      <c r="L2715" s="6">
        <f t="shared" si="270"/>
        <v>2081230.15824</v>
      </c>
      <c r="N2715" s="22">
        <f t="shared" si="267"/>
        <v>1.458717786600817</v>
      </c>
      <c r="O2715" s="14">
        <f t="shared" si="268"/>
        <v>252321.15780043247</v>
      </c>
      <c r="Q2715" s="22"/>
      <c r="V2715" s="16"/>
      <c r="W2715" s="16"/>
      <c r="X2715" s="16"/>
      <c r="Z2715" s="15"/>
      <c r="AA2715" s="16"/>
      <c r="AB2715" s="3"/>
      <c r="AC2715" s="69"/>
      <c r="AD2715" s="3"/>
      <c r="AF2715" s="29"/>
      <c r="AG2715" s="30"/>
      <c r="AH2715" s="29"/>
      <c r="AI2715" s="29"/>
      <c r="AJ2715" s="31"/>
      <c r="AK2715" s="29"/>
      <c r="AL2715" s="30"/>
    </row>
    <row r="2716" spans="1:38">
      <c r="A2716" s="32">
        <v>42529</v>
      </c>
      <c r="B2716" s="9">
        <v>25</v>
      </c>
      <c r="C2716" s="33">
        <v>583.0049348</v>
      </c>
      <c r="D2716" s="34">
        <f t="shared" si="264"/>
        <v>1403483.7551758867</v>
      </c>
      <c r="E2716" s="34">
        <v>196061423939.64999</v>
      </c>
      <c r="F2716" s="3">
        <f>VLOOKUP(A2716,ERCOT_345kv_West_ATC!A:B,2)</f>
        <v>27.8</v>
      </c>
      <c r="G2716" s="3">
        <f>VLOOKUP(A2716,ERCOT_345kv_West_ATC!G:H,2)</f>
        <v>3.0750000000000002</v>
      </c>
      <c r="I2716" s="5">
        <f t="shared" si="265"/>
        <v>6</v>
      </c>
      <c r="J2716" s="4">
        <f t="shared" si="266"/>
        <v>144</v>
      </c>
      <c r="K2716" s="4">
        <f t="shared" si="269"/>
        <v>3600</v>
      </c>
      <c r="L2716" s="6">
        <f t="shared" si="270"/>
        <v>2098817.7652799999</v>
      </c>
      <c r="N2716" s="22">
        <f t="shared" si="267"/>
        <v>1.4954343130369707</v>
      </c>
      <c r="O2716" s="14">
        <f t="shared" si="268"/>
        <v>256504.57204963107</v>
      </c>
      <c r="Q2716" s="22"/>
      <c r="V2716" s="16"/>
      <c r="W2716" s="16"/>
      <c r="X2716" s="16"/>
      <c r="Z2716" s="15"/>
      <c r="AA2716" s="16"/>
      <c r="AB2716" s="3"/>
      <c r="AC2716" s="69"/>
      <c r="AD2716" s="3"/>
      <c r="AF2716" s="29"/>
      <c r="AG2716" s="30"/>
      <c r="AH2716" s="29"/>
      <c r="AI2716" s="29"/>
      <c r="AJ2716" s="31"/>
      <c r="AK2716" s="29"/>
      <c r="AL2716" s="30"/>
    </row>
    <row r="2717" spans="1:38">
      <c r="A2717" s="32">
        <v>42530</v>
      </c>
      <c r="B2717" s="9">
        <v>25</v>
      </c>
      <c r="C2717" s="33">
        <v>577.07604509999999</v>
      </c>
      <c r="D2717" s="34">
        <f t="shared" si="264"/>
        <v>1403483.7551758867</v>
      </c>
      <c r="E2717" s="34">
        <v>196061423939.64999</v>
      </c>
      <c r="F2717" s="3">
        <f>VLOOKUP(A2717,ERCOT_345kv_West_ATC!A:B,2)</f>
        <v>28.25</v>
      </c>
      <c r="G2717" s="3">
        <f>VLOOKUP(A2717,ERCOT_345kv_West_ATC!G:H,2)</f>
        <v>3.12</v>
      </c>
      <c r="I2717" s="5">
        <f t="shared" si="265"/>
        <v>6</v>
      </c>
      <c r="J2717" s="4">
        <f t="shared" si="266"/>
        <v>144</v>
      </c>
      <c r="K2717" s="4">
        <f t="shared" si="269"/>
        <v>3600</v>
      </c>
      <c r="L2717" s="6">
        <f t="shared" si="270"/>
        <v>2077473.7623600001</v>
      </c>
      <c r="N2717" s="22">
        <f t="shared" si="267"/>
        <v>1.4802264398846909</v>
      </c>
      <c r="O2717" s="14">
        <f t="shared" si="268"/>
        <v>256504.57204963107</v>
      </c>
      <c r="Q2717" s="22"/>
      <c r="V2717" s="16"/>
      <c r="W2717" s="16"/>
      <c r="X2717" s="16"/>
      <c r="Z2717" s="15"/>
      <c r="AA2717" s="16"/>
      <c r="AB2717" s="3"/>
      <c r="AC2717" s="69"/>
      <c r="AD2717" s="3"/>
      <c r="AF2717" s="29"/>
      <c r="AG2717" s="30"/>
      <c r="AH2717" s="29"/>
      <c r="AI2717" s="29"/>
      <c r="AJ2717" s="31"/>
      <c r="AK2717" s="29"/>
      <c r="AL2717" s="30"/>
    </row>
    <row r="2718" spans="1:38">
      <c r="A2718" s="32">
        <v>42531</v>
      </c>
      <c r="B2718" s="9">
        <v>25</v>
      </c>
      <c r="C2718" s="33">
        <v>579.82129950000001</v>
      </c>
      <c r="D2718" s="34">
        <f t="shared" si="264"/>
        <v>1403483.7551758867</v>
      </c>
      <c r="E2718" s="34">
        <v>196061423939.64999</v>
      </c>
      <c r="F2718" s="3">
        <f>VLOOKUP(A2718,ERCOT_345kv_West_ATC!A:B,2)</f>
        <v>28.15</v>
      </c>
      <c r="G2718" s="3">
        <f>VLOOKUP(A2718,ERCOT_345kv_West_ATC!G:H,2)</f>
        <v>3.097</v>
      </c>
      <c r="I2718" s="5">
        <f t="shared" si="265"/>
        <v>6</v>
      </c>
      <c r="J2718" s="4">
        <f t="shared" si="266"/>
        <v>144</v>
      </c>
      <c r="K2718" s="4">
        <f t="shared" si="269"/>
        <v>3600</v>
      </c>
      <c r="L2718" s="6">
        <f t="shared" si="270"/>
        <v>2087356.6782</v>
      </c>
      <c r="N2718" s="22">
        <f t="shared" si="267"/>
        <v>1.4872681429350847</v>
      </c>
      <c r="O2718" s="14">
        <f t="shared" si="268"/>
        <v>256504.57204963107</v>
      </c>
      <c r="Q2718" s="22"/>
      <c r="V2718" s="16"/>
      <c r="W2718" s="16"/>
      <c r="X2718" s="16"/>
      <c r="Z2718" s="15"/>
      <c r="AA2718" s="16"/>
      <c r="AB2718" s="3"/>
      <c r="AC2718" s="69"/>
      <c r="AD2718" s="3"/>
      <c r="AF2718" s="29"/>
      <c r="AG2718" s="30"/>
      <c r="AH2718" s="29"/>
      <c r="AI2718" s="29"/>
      <c r="AJ2718" s="31"/>
      <c r="AK2718" s="29"/>
      <c r="AL2718" s="30"/>
    </row>
    <row r="2719" spans="1:38">
      <c r="A2719" s="32">
        <v>42532</v>
      </c>
      <c r="B2719" s="9">
        <v>25</v>
      </c>
      <c r="C2719" s="33">
        <v>607.17430379999996</v>
      </c>
      <c r="D2719" s="34">
        <f t="shared" si="264"/>
        <v>1403483.7551758867</v>
      </c>
      <c r="E2719" s="34">
        <v>196061423939.64999</v>
      </c>
      <c r="F2719" s="3">
        <f>VLOOKUP(A2719,ERCOT_345kv_West_ATC!A:B,2)</f>
        <v>28.15</v>
      </c>
      <c r="G2719" s="3">
        <f>VLOOKUP(A2719,ERCOT_345kv_West_ATC!G:H,2)</f>
        <v>3.097</v>
      </c>
      <c r="I2719" s="5">
        <f t="shared" si="265"/>
        <v>6</v>
      </c>
      <c r="J2719" s="4">
        <f t="shared" si="266"/>
        <v>144</v>
      </c>
      <c r="K2719" s="4">
        <f t="shared" si="269"/>
        <v>3600</v>
      </c>
      <c r="L2719" s="6">
        <f t="shared" si="270"/>
        <v>2185827.4936799998</v>
      </c>
      <c r="N2719" s="22">
        <f t="shared" si="267"/>
        <v>1.5574298495575167</v>
      </c>
      <c r="O2719" s="14">
        <f t="shared" si="268"/>
        <v>256504.57204963107</v>
      </c>
      <c r="Q2719" s="22"/>
      <c r="V2719" s="16"/>
      <c r="W2719" s="16"/>
      <c r="X2719" s="16"/>
      <c r="Z2719" s="15"/>
      <c r="AA2719" s="16"/>
      <c r="AB2719" s="3"/>
      <c r="AC2719" s="69"/>
      <c r="AD2719" s="3"/>
      <c r="AF2719" s="29"/>
      <c r="AG2719" s="30"/>
      <c r="AH2719" s="29"/>
      <c r="AI2719" s="29"/>
      <c r="AJ2719" s="31"/>
      <c r="AK2719" s="29"/>
      <c r="AL2719" s="30"/>
    </row>
    <row r="2720" spans="1:38">
      <c r="A2720" s="32">
        <v>42533</v>
      </c>
      <c r="B2720" s="9">
        <v>25</v>
      </c>
      <c r="C2720" s="33">
        <v>671.08877670000004</v>
      </c>
      <c r="D2720" s="34">
        <f t="shared" si="264"/>
        <v>1403483.7551758867</v>
      </c>
      <c r="E2720" s="34">
        <v>196061423939.64999</v>
      </c>
      <c r="F2720" s="3">
        <f>VLOOKUP(A2720,ERCOT_345kv_West_ATC!A:B,2)</f>
        <v>28.15</v>
      </c>
      <c r="G2720" s="3">
        <f>VLOOKUP(A2720,ERCOT_345kv_West_ATC!G:H,2)</f>
        <v>3.097</v>
      </c>
      <c r="I2720" s="5">
        <f t="shared" si="265"/>
        <v>6</v>
      </c>
      <c r="J2720" s="4">
        <f t="shared" si="266"/>
        <v>144</v>
      </c>
      <c r="K2720" s="4">
        <f t="shared" si="269"/>
        <v>3600</v>
      </c>
      <c r="L2720" s="6">
        <f t="shared" si="270"/>
        <v>2415919.5961200004</v>
      </c>
      <c r="N2720" s="22">
        <f t="shared" si="267"/>
        <v>1.7213733947474394</v>
      </c>
      <c r="O2720" s="14">
        <f t="shared" si="268"/>
        <v>256504.57204963107</v>
      </c>
      <c r="Q2720" s="22"/>
      <c r="V2720" s="16"/>
      <c r="W2720" s="16"/>
      <c r="X2720" s="16"/>
      <c r="Z2720" s="15"/>
      <c r="AA2720" s="16"/>
      <c r="AB2720" s="3"/>
      <c r="AC2720" s="69"/>
      <c r="AD2720" s="3"/>
      <c r="AF2720" s="29"/>
      <c r="AG2720" s="30"/>
      <c r="AH2720" s="29"/>
      <c r="AI2720" s="29"/>
      <c r="AJ2720" s="31"/>
      <c r="AK2720" s="29"/>
      <c r="AL2720" s="30"/>
    </row>
    <row r="2721" spans="1:38">
      <c r="A2721" s="32">
        <v>42534</v>
      </c>
      <c r="B2721" s="9">
        <v>25</v>
      </c>
      <c r="C2721" s="33">
        <v>705.25370250000003</v>
      </c>
      <c r="D2721" s="34">
        <f t="shared" si="264"/>
        <v>1403483.7551758867</v>
      </c>
      <c r="E2721" s="34">
        <v>196061423939.64999</v>
      </c>
      <c r="F2721" s="3">
        <f>VLOOKUP(A2721,ERCOT_345kv_West_ATC!A:B,2)</f>
        <v>28.15</v>
      </c>
      <c r="G2721" s="3">
        <f>VLOOKUP(A2721,ERCOT_345kv_West_ATC!G:H,2)</f>
        <v>3.0960000000000001</v>
      </c>
      <c r="I2721" s="5">
        <f t="shared" si="265"/>
        <v>6</v>
      </c>
      <c r="J2721" s="4">
        <f t="shared" si="266"/>
        <v>144</v>
      </c>
      <c r="K2721" s="4">
        <f t="shared" si="269"/>
        <v>3600</v>
      </c>
      <c r="L2721" s="6">
        <f t="shared" si="270"/>
        <v>2538913.3289999999</v>
      </c>
      <c r="N2721" s="22">
        <f t="shared" si="267"/>
        <v>1.8090079914618031</v>
      </c>
      <c r="O2721" s="14">
        <f t="shared" si="268"/>
        <v>256504.57204963107</v>
      </c>
      <c r="Q2721" s="22"/>
      <c r="V2721" s="16"/>
      <c r="W2721" s="16"/>
      <c r="X2721" s="16"/>
      <c r="Z2721" s="15"/>
      <c r="AA2721" s="16"/>
      <c r="AB2721" s="3"/>
      <c r="AC2721" s="69"/>
      <c r="AD2721" s="3"/>
      <c r="AF2721" s="29"/>
      <c r="AG2721" s="30"/>
      <c r="AH2721" s="29"/>
      <c r="AI2721" s="29"/>
      <c r="AJ2721" s="31"/>
      <c r="AK2721" s="29"/>
      <c r="AL2721" s="30"/>
    </row>
    <row r="2722" spans="1:38">
      <c r="A2722" s="32">
        <v>42535</v>
      </c>
      <c r="B2722" s="9">
        <v>25</v>
      </c>
      <c r="C2722" s="33">
        <v>685.11584540000001</v>
      </c>
      <c r="D2722" s="34">
        <f t="shared" si="264"/>
        <v>1403483.7551758867</v>
      </c>
      <c r="E2722" s="34">
        <v>196061423939.64999</v>
      </c>
      <c r="F2722" s="3">
        <f>VLOOKUP(A2722,ERCOT_345kv_West_ATC!A:B,2)</f>
        <v>28.1</v>
      </c>
      <c r="G2722" s="3">
        <f>VLOOKUP(A2722,ERCOT_345kv_West_ATC!G:H,2)</f>
        <v>3.0710000000000002</v>
      </c>
      <c r="I2722" s="5">
        <f t="shared" si="265"/>
        <v>6</v>
      </c>
      <c r="J2722" s="4">
        <f t="shared" si="266"/>
        <v>144</v>
      </c>
      <c r="K2722" s="4">
        <f t="shared" si="269"/>
        <v>3600</v>
      </c>
      <c r="L2722" s="6">
        <f t="shared" si="270"/>
        <v>2466417.0434400002</v>
      </c>
      <c r="N2722" s="22">
        <f t="shared" si="267"/>
        <v>1.7573534672874822</v>
      </c>
      <c r="O2722" s="14">
        <f t="shared" si="268"/>
        <v>256504.57204963107</v>
      </c>
      <c r="Q2722" s="22"/>
      <c r="V2722" s="16"/>
      <c r="W2722" s="16"/>
      <c r="X2722" s="16"/>
      <c r="Z2722" s="15"/>
      <c r="AA2722" s="16"/>
      <c r="AB2722" s="3"/>
      <c r="AC2722" s="69"/>
      <c r="AD2722" s="3"/>
      <c r="AF2722" s="29"/>
      <c r="AG2722" s="30"/>
      <c r="AH2722" s="29"/>
      <c r="AI2722" s="29"/>
      <c r="AJ2722" s="31"/>
      <c r="AK2722" s="29"/>
      <c r="AL2722" s="30"/>
    </row>
    <row r="2723" spans="1:38">
      <c r="A2723" s="32">
        <v>42536</v>
      </c>
      <c r="B2723" s="9">
        <v>25</v>
      </c>
      <c r="C2723" s="33">
        <v>697.49233470000001</v>
      </c>
      <c r="D2723" s="34">
        <f t="shared" ref="D2723:D2786" si="271">((2^256)/(2^208*65535)/600)*E2723/(10^12)</f>
        <v>1403483.7551758867</v>
      </c>
      <c r="E2723" s="34">
        <v>196061423939.64999</v>
      </c>
      <c r="F2723" s="3">
        <f>VLOOKUP(A2723,ERCOT_345kv_West_ATC!A:B,2)</f>
        <v>28.15</v>
      </c>
      <c r="G2723" s="3">
        <f>VLOOKUP(A2723,ERCOT_345kv_West_ATC!G:H,2)</f>
        <v>3.044</v>
      </c>
      <c r="I2723" s="5">
        <f t="shared" si="265"/>
        <v>6</v>
      </c>
      <c r="J2723" s="4">
        <f t="shared" si="266"/>
        <v>144</v>
      </c>
      <c r="K2723" s="4">
        <f t="shared" si="269"/>
        <v>3600</v>
      </c>
      <c r="L2723" s="6">
        <f t="shared" si="270"/>
        <v>2510972.4049200001</v>
      </c>
      <c r="N2723" s="22">
        <f t="shared" si="267"/>
        <v>1.7890997282012155</v>
      </c>
      <c r="O2723" s="14">
        <f t="shared" si="268"/>
        <v>256504.57204963107</v>
      </c>
      <c r="Q2723" s="22"/>
      <c r="V2723" s="16"/>
      <c r="W2723" s="16"/>
      <c r="X2723" s="16"/>
      <c r="Z2723" s="15"/>
      <c r="AA2723" s="16"/>
      <c r="AB2723" s="3"/>
      <c r="AC2723" s="69"/>
      <c r="AD2723" s="3"/>
      <c r="AF2723" s="29"/>
      <c r="AG2723" s="30"/>
      <c r="AH2723" s="29"/>
      <c r="AI2723" s="29"/>
      <c r="AJ2723" s="31"/>
      <c r="AK2723" s="29"/>
      <c r="AL2723" s="30"/>
    </row>
    <row r="2724" spans="1:38">
      <c r="A2724" s="32">
        <v>42537</v>
      </c>
      <c r="B2724" s="9">
        <v>25</v>
      </c>
      <c r="C2724" s="33">
        <v>768.65426779999996</v>
      </c>
      <c r="D2724" s="34">
        <f t="shared" si="271"/>
        <v>1403483.7551758867</v>
      </c>
      <c r="E2724" s="34">
        <v>196061423939.64999</v>
      </c>
      <c r="F2724" s="3">
        <f>VLOOKUP(A2724,ERCOT_345kv_West_ATC!A:B,2)</f>
        <v>28.15</v>
      </c>
      <c r="G2724" s="3">
        <f>VLOOKUP(A2724,ERCOT_345kv_West_ATC!G:H,2)</f>
        <v>3.044</v>
      </c>
      <c r="I2724" s="5">
        <f t="shared" ref="I2724:I2787" si="272">60/10</f>
        <v>6</v>
      </c>
      <c r="J2724" s="4">
        <f t="shared" ref="J2724:J2787" si="273">I2724*24</f>
        <v>144</v>
      </c>
      <c r="K2724" s="4">
        <f t="shared" si="269"/>
        <v>3600</v>
      </c>
      <c r="L2724" s="6">
        <f t="shared" si="270"/>
        <v>2767155.3640799997</v>
      </c>
      <c r="N2724" s="22">
        <f t="shared" ref="N2724:N2787" si="274">L2724/D2724</f>
        <v>1.9716333401616151</v>
      </c>
      <c r="O2724" s="14">
        <f t="shared" ref="O2724:O2787" si="275">(K2724*100000000)/D2724</f>
        <v>256504.57204963107</v>
      </c>
      <c r="Q2724" s="22"/>
      <c r="V2724" s="16"/>
      <c r="W2724" s="16"/>
      <c r="X2724" s="16"/>
      <c r="Z2724" s="15"/>
      <c r="AA2724" s="16"/>
      <c r="AB2724" s="3"/>
      <c r="AC2724" s="69"/>
      <c r="AD2724" s="3"/>
      <c r="AF2724" s="29"/>
      <c r="AG2724" s="30"/>
      <c r="AH2724" s="29"/>
      <c r="AI2724" s="29"/>
      <c r="AJ2724" s="31"/>
      <c r="AK2724" s="29"/>
      <c r="AL2724" s="30"/>
    </row>
    <row r="2725" spans="1:38">
      <c r="A2725" s="32">
        <v>42538</v>
      </c>
      <c r="B2725" s="9">
        <v>25</v>
      </c>
      <c r="C2725" s="33">
        <v>752.93340920000003</v>
      </c>
      <c r="D2725" s="34">
        <f t="shared" si="271"/>
        <v>1403483.7551758867</v>
      </c>
      <c r="E2725" s="34">
        <v>196061423939.64999</v>
      </c>
      <c r="F2725" s="3">
        <f>VLOOKUP(A2725,ERCOT_345kv_West_ATC!A:B,2)</f>
        <v>27.95</v>
      </c>
      <c r="G2725" s="3">
        <f>VLOOKUP(A2725,ERCOT_345kv_West_ATC!G:H,2)</f>
        <v>3.0579999999999998</v>
      </c>
      <c r="I2725" s="5">
        <f t="shared" si="272"/>
        <v>6</v>
      </c>
      <c r="J2725" s="4">
        <f t="shared" si="273"/>
        <v>144</v>
      </c>
      <c r="K2725" s="4">
        <f t="shared" si="269"/>
        <v>3600</v>
      </c>
      <c r="L2725" s="6">
        <f t="shared" si="270"/>
        <v>2710560.27312</v>
      </c>
      <c r="N2725" s="22">
        <f t="shared" si="274"/>
        <v>1.9313086190871576</v>
      </c>
      <c r="O2725" s="14">
        <f t="shared" si="275"/>
        <v>256504.57204963107</v>
      </c>
      <c r="Q2725" s="22"/>
      <c r="V2725" s="16"/>
      <c r="W2725" s="16"/>
      <c r="X2725" s="16"/>
      <c r="Z2725" s="15"/>
      <c r="AA2725" s="16"/>
      <c r="AB2725" s="3"/>
      <c r="AC2725" s="69"/>
      <c r="AD2725" s="3"/>
      <c r="AF2725" s="29"/>
      <c r="AG2725" s="30"/>
      <c r="AH2725" s="29"/>
      <c r="AI2725" s="29"/>
      <c r="AJ2725" s="31"/>
      <c r="AK2725" s="29"/>
      <c r="AL2725" s="30"/>
    </row>
    <row r="2726" spans="1:38">
      <c r="A2726" s="32">
        <v>42539</v>
      </c>
      <c r="B2726" s="9">
        <v>25</v>
      </c>
      <c r="C2726" s="33">
        <v>757.34166619999996</v>
      </c>
      <c r="D2726" s="34">
        <f t="shared" si="271"/>
        <v>1403483.7551758867</v>
      </c>
      <c r="E2726" s="34">
        <v>196061423939.64999</v>
      </c>
      <c r="F2726" s="3">
        <f>VLOOKUP(A2726,ERCOT_345kv_West_ATC!A:B,2)</f>
        <v>27.95</v>
      </c>
      <c r="G2726" s="3">
        <f>VLOOKUP(A2726,ERCOT_345kv_West_ATC!G:H,2)</f>
        <v>3.0579999999999998</v>
      </c>
      <c r="I2726" s="5">
        <f t="shared" si="272"/>
        <v>6</v>
      </c>
      <c r="J2726" s="4">
        <f t="shared" si="273"/>
        <v>144</v>
      </c>
      <c r="K2726" s="4">
        <f t="shared" si="269"/>
        <v>3600</v>
      </c>
      <c r="L2726" s="6">
        <f t="shared" si="270"/>
        <v>2726429.9983199998</v>
      </c>
      <c r="N2726" s="22">
        <f t="shared" si="274"/>
        <v>1.9426159998398553</v>
      </c>
      <c r="O2726" s="14">
        <f t="shared" si="275"/>
        <v>256504.57204963107</v>
      </c>
      <c r="Q2726" s="22"/>
      <c r="V2726" s="16"/>
      <c r="W2726" s="16"/>
      <c r="X2726" s="16"/>
      <c r="Z2726" s="15"/>
      <c r="AA2726" s="16"/>
      <c r="AB2726" s="3"/>
      <c r="AC2726" s="69"/>
      <c r="AD2726" s="3"/>
      <c r="AF2726" s="29"/>
      <c r="AG2726" s="30"/>
      <c r="AH2726" s="29"/>
      <c r="AI2726" s="29"/>
      <c r="AJ2726" s="31"/>
      <c r="AK2726" s="29"/>
      <c r="AL2726" s="30"/>
    </row>
    <row r="2727" spans="1:38">
      <c r="A2727" s="32">
        <v>42540</v>
      </c>
      <c r="B2727" s="9">
        <v>25</v>
      </c>
      <c r="C2727" s="33">
        <v>767.45182650000004</v>
      </c>
      <c r="D2727" s="34">
        <f t="shared" si="271"/>
        <v>1403483.7551758867</v>
      </c>
      <c r="E2727" s="34">
        <v>196061423939.64999</v>
      </c>
      <c r="F2727" s="3">
        <f>VLOOKUP(A2727,ERCOT_345kv_West_ATC!A:B,2)</f>
        <v>27.95</v>
      </c>
      <c r="G2727" s="3">
        <f>VLOOKUP(A2727,ERCOT_345kv_West_ATC!G:H,2)</f>
        <v>3.0579999999999998</v>
      </c>
      <c r="I2727" s="5">
        <f t="shared" si="272"/>
        <v>6</v>
      </c>
      <c r="J2727" s="4">
        <f t="shared" si="273"/>
        <v>144</v>
      </c>
      <c r="K2727" s="4">
        <f t="shared" si="269"/>
        <v>3600</v>
      </c>
      <c r="L2727" s="6">
        <f t="shared" si="270"/>
        <v>2762826.5754</v>
      </c>
      <c r="N2727" s="22">
        <f t="shared" si="274"/>
        <v>1.9685490232509022</v>
      </c>
      <c r="O2727" s="14">
        <f t="shared" si="275"/>
        <v>256504.57204963107</v>
      </c>
      <c r="Q2727" s="22"/>
      <c r="V2727" s="16"/>
      <c r="W2727" s="16"/>
      <c r="X2727" s="16"/>
      <c r="Z2727" s="15"/>
      <c r="AA2727" s="16"/>
      <c r="AB2727" s="3"/>
      <c r="AC2727" s="69"/>
      <c r="AD2727" s="3"/>
      <c r="AF2727" s="29"/>
      <c r="AG2727" s="30"/>
      <c r="AH2727" s="29"/>
      <c r="AI2727" s="29"/>
      <c r="AJ2727" s="31"/>
      <c r="AK2727" s="29"/>
      <c r="AL2727" s="30"/>
    </row>
    <row r="2728" spans="1:38">
      <c r="A2728" s="32">
        <v>42541</v>
      </c>
      <c r="B2728" s="9">
        <v>25</v>
      </c>
      <c r="C2728" s="33">
        <v>715.33504860000005</v>
      </c>
      <c r="D2728" s="34">
        <f t="shared" si="271"/>
        <v>1403483.7551758867</v>
      </c>
      <c r="E2728" s="34">
        <v>196061423939.64999</v>
      </c>
      <c r="F2728" s="3">
        <f>VLOOKUP(A2728,ERCOT_345kv_West_ATC!A:B,2)</f>
        <v>28.25</v>
      </c>
      <c r="G2728" s="3">
        <f>VLOOKUP(A2728,ERCOT_345kv_West_ATC!G:H,2)</f>
        <v>3.105</v>
      </c>
      <c r="I2728" s="5">
        <f t="shared" si="272"/>
        <v>6</v>
      </c>
      <c r="J2728" s="4">
        <f t="shared" si="273"/>
        <v>144</v>
      </c>
      <c r="K2728" s="4">
        <f t="shared" si="269"/>
        <v>3600</v>
      </c>
      <c r="L2728" s="6">
        <f t="shared" si="270"/>
        <v>2575206.17496</v>
      </c>
      <c r="N2728" s="22">
        <f t="shared" si="274"/>
        <v>1.8348671051324503</v>
      </c>
      <c r="O2728" s="14">
        <f t="shared" si="275"/>
        <v>256504.57204963107</v>
      </c>
      <c r="Q2728" s="22"/>
      <c r="V2728" s="16"/>
      <c r="W2728" s="16"/>
      <c r="X2728" s="16"/>
      <c r="Z2728" s="15"/>
      <c r="AA2728" s="16"/>
      <c r="AB2728" s="3"/>
      <c r="AC2728" s="69"/>
      <c r="AD2728" s="3"/>
      <c r="AF2728" s="29"/>
      <c r="AG2728" s="30"/>
      <c r="AH2728" s="29"/>
      <c r="AI2728" s="29"/>
      <c r="AJ2728" s="31"/>
      <c r="AK2728" s="29"/>
      <c r="AL2728" s="30"/>
    </row>
    <row r="2729" spans="1:38">
      <c r="A2729" s="32">
        <v>42542</v>
      </c>
      <c r="B2729" s="9">
        <v>25</v>
      </c>
      <c r="C2729" s="33">
        <v>667.21753169999999</v>
      </c>
      <c r="D2729" s="34">
        <f t="shared" si="271"/>
        <v>1499346.9885712015</v>
      </c>
      <c r="E2729" s="34">
        <v>209453158595.38101</v>
      </c>
      <c r="F2729" s="3">
        <f>VLOOKUP(A2729,ERCOT_345kv_West_ATC!A:B,2)</f>
        <v>28.65</v>
      </c>
      <c r="G2729" s="3">
        <f>VLOOKUP(A2729,ERCOT_345kv_West_ATC!G:H,2)</f>
        <v>3.1139999999999999</v>
      </c>
      <c r="I2729" s="5">
        <f t="shared" si="272"/>
        <v>6</v>
      </c>
      <c r="J2729" s="4">
        <f t="shared" si="273"/>
        <v>144</v>
      </c>
      <c r="K2729" s="4">
        <f t="shared" si="269"/>
        <v>3600</v>
      </c>
      <c r="L2729" s="6">
        <f t="shared" si="270"/>
        <v>2401983.11412</v>
      </c>
      <c r="N2729" s="22">
        <f t="shared" si="274"/>
        <v>1.602019500775443</v>
      </c>
      <c r="O2729" s="14">
        <f t="shared" si="275"/>
        <v>240104.52733363677</v>
      </c>
      <c r="Q2729" s="22"/>
      <c r="V2729" s="16"/>
      <c r="W2729" s="16"/>
      <c r="X2729" s="16"/>
      <c r="Z2729" s="15"/>
      <c r="AA2729" s="16"/>
      <c r="AB2729" s="3"/>
      <c r="AC2729" s="69"/>
      <c r="AD2729" s="3"/>
      <c r="AF2729" s="29"/>
      <c r="AG2729" s="30"/>
      <c r="AH2729" s="29"/>
      <c r="AI2729" s="29"/>
      <c r="AJ2729" s="31"/>
      <c r="AK2729" s="29"/>
      <c r="AL2729" s="30"/>
    </row>
    <row r="2730" spans="1:38">
      <c r="A2730" s="32">
        <v>42543</v>
      </c>
      <c r="B2730" s="9">
        <v>25</v>
      </c>
      <c r="C2730" s="33">
        <v>597.56239310000001</v>
      </c>
      <c r="D2730" s="34">
        <f t="shared" si="271"/>
        <v>1499346.9885712015</v>
      </c>
      <c r="E2730" s="34">
        <v>209453158595.38101</v>
      </c>
      <c r="F2730" s="3">
        <f>VLOOKUP(A2730,ERCOT_345kv_West_ATC!A:B,2)</f>
        <v>28.65</v>
      </c>
      <c r="G2730" s="3">
        <f>VLOOKUP(A2730,ERCOT_345kv_West_ATC!G:H,2)</f>
        <v>3.093</v>
      </c>
      <c r="I2730" s="5">
        <f t="shared" si="272"/>
        <v>6</v>
      </c>
      <c r="J2730" s="4">
        <f t="shared" si="273"/>
        <v>144</v>
      </c>
      <c r="K2730" s="4">
        <f t="shared" si="269"/>
        <v>3600</v>
      </c>
      <c r="L2730" s="6">
        <f t="shared" si="270"/>
        <v>2151224.61516</v>
      </c>
      <c r="N2730" s="22">
        <f t="shared" si="274"/>
        <v>1.4347743594763234</v>
      </c>
      <c r="O2730" s="14">
        <f t="shared" si="275"/>
        <v>240104.52733363677</v>
      </c>
      <c r="Q2730" s="22"/>
      <c r="V2730" s="16"/>
      <c r="W2730" s="16"/>
      <c r="X2730" s="16"/>
      <c r="Z2730" s="15"/>
      <c r="AA2730" s="16"/>
      <c r="AB2730" s="3"/>
      <c r="AC2730" s="69"/>
      <c r="AD2730" s="3"/>
      <c r="AF2730" s="29"/>
      <c r="AG2730" s="30"/>
      <c r="AH2730" s="29"/>
      <c r="AI2730" s="29"/>
      <c r="AJ2730" s="31"/>
      <c r="AK2730" s="29"/>
      <c r="AL2730" s="30"/>
    </row>
    <row r="2731" spans="1:38">
      <c r="A2731" s="32">
        <v>42544</v>
      </c>
      <c r="B2731" s="9">
        <v>25</v>
      </c>
      <c r="C2731" s="33">
        <v>627.96575659999996</v>
      </c>
      <c r="D2731" s="34">
        <f t="shared" si="271"/>
        <v>1499346.9885712015</v>
      </c>
      <c r="E2731" s="34">
        <v>209453158595.38101</v>
      </c>
      <c r="F2731" s="3">
        <f>VLOOKUP(A2731,ERCOT_345kv_West_ATC!A:B,2)</f>
        <v>28</v>
      </c>
      <c r="G2731" s="3">
        <f>VLOOKUP(A2731,ERCOT_345kv_West_ATC!G:H,2)</f>
        <v>3.105</v>
      </c>
      <c r="I2731" s="5">
        <f t="shared" si="272"/>
        <v>6</v>
      </c>
      <c r="J2731" s="4">
        <f t="shared" si="273"/>
        <v>144</v>
      </c>
      <c r="K2731" s="4">
        <f t="shared" si="269"/>
        <v>3600</v>
      </c>
      <c r="L2731" s="6">
        <f t="shared" si="270"/>
        <v>2260676.72376</v>
      </c>
      <c r="N2731" s="22">
        <f t="shared" si="274"/>
        <v>1.5077742117015258</v>
      </c>
      <c r="O2731" s="14">
        <f t="shared" si="275"/>
        <v>240104.52733363677</v>
      </c>
      <c r="Q2731" s="22"/>
      <c r="V2731" s="16"/>
      <c r="W2731" s="16"/>
      <c r="X2731" s="16"/>
      <c r="Z2731" s="15"/>
      <c r="AA2731" s="16"/>
      <c r="AB2731" s="3"/>
      <c r="AC2731" s="69"/>
      <c r="AD2731" s="3"/>
      <c r="AF2731" s="29"/>
      <c r="AG2731" s="30"/>
      <c r="AH2731" s="29"/>
      <c r="AI2731" s="29"/>
      <c r="AJ2731" s="31"/>
      <c r="AK2731" s="29"/>
      <c r="AL2731" s="30"/>
    </row>
    <row r="2732" spans="1:38">
      <c r="A2732" s="32">
        <v>42545</v>
      </c>
      <c r="B2732" s="9">
        <v>25</v>
      </c>
      <c r="C2732" s="33">
        <v>667.54686119999997</v>
      </c>
      <c r="D2732" s="34">
        <f t="shared" si="271"/>
        <v>1499346.9885712015</v>
      </c>
      <c r="E2732" s="34">
        <v>209453158595.38101</v>
      </c>
      <c r="F2732" s="3">
        <f>VLOOKUP(A2732,ERCOT_345kv_West_ATC!A:B,2)</f>
        <v>28.15</v>
      </c>
      <c r="G2732" s="3">
        <f>VLOOKUP(A2732,ERCOT_345kv_West_ATC!G:H,2)</f>
        <v>3.0950000000000002</v>
      </c>
      <c r="I2732" s="5">
        <f t="shared" si="272"/>
        <v>6</v>
      </c>
      <c r="J2732" s="4">
        <f t="shared" si="273"/>
        <v>144</v>
      </c>
      <c r="K2732" s="4">
        <f t="shared" si="269"/>
        <v>3600</v>
      </c>
      <c r="L2732" s="6">
        <f t="shared" si="270"/>
        <v>2403168.7003199998</v>
      </c>
      <c r="N2732" s="22">
        <f t="shared" si="274"/>
        <v>1.6028102358147882</v>
      </c>
      <c r="O2732" s="14">
        <f t="shared" si="275"/>
        <v>240104.52733363677</v>
      </c>
      <c r="Q2732" s="22"/>
      <c r="V2732" s="16"/>
      <c r="W2732" s="16"/>
      <c r="X2732" s="16"/>
      <c r="Z2732" s="15"/>
      <c r="AA2732" s="16"/>
      <c r="AB2732" s="3"/>
      <c r="AC2732" s="69"/>
      <c r="AD2732" s="3"/>
      <c r="AF2732" s="29"/>
      <c r="AG2732" s="30"/>
      <c r="AH2732" s="29"/>
      <c r="AI2732" s="29"/>
      <c r="AJ2732" s="31"/>
      <c r="AK2732" s="29"/>
      <c r="AL2732" s="30"/>
    </row>
    <row r="2733" spans="1:38">
      <c r="A2733" s="32">
        <v>42546</v>
      </c>
      <c r="B2733" s="9">
        <v>25</v>
      </c>
      <c r="C2733" s="33">
        <v>665.71258609999995</v>
      </c>
      <c r="D2733" s="34">
        <f t="shared" si="271"/>
        <v>1499346.9885712015</v>
      </c>
      <c r="E2733" s="34">
        <v>209453158595.38101</v>
      </c>
      <c r="F2733" s="3">
        <f>VLOOKUP(A2733,ERCOT_345kv_West_ATC!A:B,2)</f>
        <v>28.15</v>
      </c>
      <c r="G2733" s="3">
        <f>VLOOKUP(A2733,ERCOT_345kv_West_ATC!G:H,2)</f>
        <v>3.0950000000000002</v>
      </c>
      <c r="I2733" s="5">
        <f t="shared" si="272"/>
        <v>6</v>
      </c>
      <c r="J2733" s="4">
        <f t="shared" si="273"/>
        <v>144</v>
      </c>
      <c r="K2733" s="4">
        <f t="shared" si="269"/>
        <v>3600</v>
      </c>
      <c r="L2733" s="6">
        <f t="shared" si="270"/>
        <v>2396565.3099599998</v>
      </c>
      <c r="N2733" s="22">
        <f t="shared" si="274"/>
        <v>1.5984060582559345</v>
      </c>
      <c r="O2733" s="14">
        <f t="shared" si="275"/>
        <v>240104.52733363677</v>
      </c>
      <c r="Q2733" s="22"/>
      <c r="V2733" s="16"/>
      <c r="W2733" s="16"/>
      <c r="X2733" s="16"/>
      <c r="Z2733" s="15"/>
      <c r="AA2733" s="16"/>
      <c r="AB2733" s="3"/>
      <c r="AC2733" s="69"/>
      <c r="AD2733" s="3"/>
      <c r="AF2733" s="29"/>
      <c r="AG2733" s="30"/>
      <c r="AH2733" s="29"/>
      <c r="AI2733" s="29"/>
      <c r="AJ2733" s="31"/>
      <c r="AK2733" s="29"/>
      <c r="AL2733" s="30"/>
    </row>
    <row r="2734" spans="1:38">
      <c r="A2734" s="32">
        <v>42547</v>
      </c>
      <c r="B2734" s="9">
        <v>25</v>
      </c>
      <c r="C2734" s="33">
        <v>633.89087540000003</v>
      </c>
      <c r="D2734" s="34">
        <f t="shared" si="271"/>
        <v>1499346.9885712015</v>
      </c>
      <c r="E2734" s="34">
        <v>209453158595.38101</v>
      </c>
      <c r="F2734" s="3">
        <f>VLOOKUP(A2734,ERCOT_345kv_West_ATC!A:B,2)</f>
        <v>28.15</v>
      </c>
      <c r="G2734" s="3">
        <f>VLOOKUP(A2734,ERCOT_345kv_West_ATC!G:H,2)</f>
        <v>3.0950000000000002</v>
      </c>
      <c r="I2734" s="5">
        <f t="shared" si="272"/>
        <v>6</v>
      </c>
      <c r="J2734" s="4">
        <f t="shared" si="273"/>
        <v>144</v>
      </c>
      <c r="K2734" s="4">
        <f t="shared" si="269"/>
        <v>3600</v>
      </c>
      <c r="L2734" s="6">
        <f t="shared" si="270"/>
        <v>2282007.1514400002</v>
      </c>
      <c r="N2734" s="22">
        <f t="shared" si="274"/>
        <v>1.5220006901902223</v>
      </c>
      <c r="O2734" s="14">
        <f t="shared" si="275"/>
        <v>240104.52733363677</v>
      </c>
      <c r="Q2734" s="22"/>
      <c r="V2734" s="16"/>
      <c r="W2734" s="16"/>
      <c r="X2734" s="16"/>
      <c r="Z2734" s="15"/>
      <c r="AA2734" s="16"/>
      <c r="AB2734" s="3"/>
      <c r="AC2734" s="69"/>
      <c r="AD2734" s="3"/>
      <c r="AF2734" s="29"/>
      <c r="AG2734" s="30"/>
      <c r="AH2734" s="29"/>
      <c r="AI2734" s="29"/>
      <c r="AJ2734" s="31"/>
      <c r="AK2734" s="29"/>
      <c r="AL2734" s="30"/>
    </row>
    <row r="2735" spans="1:38">
      <c r="A2735" s="32">
        <v>42548</v>
      </c>
      <c r="B2735" s="9">
        <v>25</v>
      </c>
      <c r="C2735" s="33">
        <v>657.04247320000002</v>
      </c>
      <c r="D2735" s="34">
        <f t="shared" si="271"/>
        <v>1499346.9885712015</v>
      </c>
      <c r="E2735" s="34">
        <v>209453158595.38101</v>
      </c>
      <c r="F2735" s="3">
        <f>VLOOKUP(A2735,ERCOT_345kv_West_ATC!A:B,2)</f>
        <v>28</v>
      </c>
      <c r="G2735" s="3">
        <f>VLOOKUP(A2735,ERCOT_345kv_West_ATC!G:H,2)</f>
        <v>3.0939999999999999</v>
      </c>
      <c r="I2735" s="5">
        <f t="shared" si="272"/>
        <v>6</v>
      </c>
      <c r="J2735" s="4">
        <f t="shared" si="273"/>
        <v>144</v>
      </c>
      <c r="K2735" s="4">
        <f t="shared" si="269"/>
        <v>3600</v>
      </c>
      <c r="L2735" s="6">
        <f t="shared" si="270"/>
        <v>2365352.9035200002</v>
      </c>
      <c r="N2735" s="22">
        <f t="shared" si="274"/>
        <v>1.5775887246580971</v>
      </c>
      <c r="O2735" s="14">
        <f t="shared" si="275"/>
        <v>240104.52733363677</v>
      </c>
      <c r="Q2735" s="22"/>
      <c r="V2735" s="16"/>
      <c r="W2735" s="16"/>
      <c r="X2735" s="16"/>
      <c r="Z2735" s="15"/>
      <c r="AA2735" s="16"/>
      <c r="AB2735" s="3"/>
      <c r="AC2735" s="69"/>
      <c r="AD2735" s="3"/>
      <c r="AF2735" s="29"/>
      <c r="AG2735" s="30"/>
      <c r="AH2735" s="29"/>
      <c r="AI2735" s="29"/>
      <c r="AJ2735" s="31"/>
      <c r="AK2735" s="29"/>
      <c r="AL2735" s="30"/>
    </row>
    <row r="2736" spans="1:38">
      <c r="A2736" s="32">
        <v>42549</v>
      </c>
      <c r="B2736" s="9">
        <v>25</v>
      </c>
      <c r="C2736" s="33">
        <v>647.91375119999998</v>
      </c>
      <c r="D2736" s="34">
        <f t="shared" si="271"/>
        <v>1499346.9885712015</v>
      </c>
      <c r="E2736" s="34">
        <v>209453158595.38101</v>
      </c>
      <c r="F2736" s="3">
        <f>VLOOKUP(A2736,ERCOT_345kv_West_ATC!A:B,2)</f>
        <v>28.25</v>
      </c>
      <c r="G2736" s="3">
        <f>VLOOKUP(A2736,ERCOT_345kv_West_ATC!G:H,2)</f>
        <v>3.153</v>
      </c>
      <c r="I2736" s="5">
        <f t="shared" si="272"/>
        <v>6</v>
      </c>
      <c r="J2736" s="4">
        <f t="shared" si="273"/>
        <v>144</v>
      </c>
      <c r="K2736" s="4">
        <f t="shared" si="269"/>
        <v>3600</v>
      </c>
      <c r="L2736" s="6">
        <f t="shared" si="270"/>
        <v>2332489.5043199998</v>
      </c>
      <c r="N2736" s="22">
        <f t="shared" si="274"/>
        <v>1.5556702498483952</v>
      </c>
      <c r="O2736" s="14">
        <f t="shared" si="275"/>
        <v>240104.52733363677</v>
      </c>
      <c r="Q2736" s="22"/>
      <c r="V2736" s="16"/>
      <c r="W2736" s="16"/>
      <c r="X2736" s="16"/>
      <c r="Z2736" s="15"/>
      <c r="AA2736" s="16"/>
      <c r="AB2736" s="3"/>
      <c r="AC2736" s="69"/>
      <c r="AD2736" s="3"/>
      <c r="AF2736" s="29"/>
      <c r="AG2736" s="30"/>
      <c r="AH2736" s="29"/>
      <c r="AI2736" s="29"/>
      <c r="AJ2736" s="31"/>
      <c r="AK2736" s="29"/>
      <c r="AL2736" s="30"/>
    </row>
    <row r="2737" spans="1:38">
      <c r="A2737" s="32">
        <v>42550</v>
      </c>
      <c r="B2737" s="9">
        <v>25</v>
      </c>
      <c r="C2737" s="33">
        <v>637.09428549999996</v>
      </c>
      <c r="D2737" s="34">
        <f t="shared" si="271"/>
        <v>1499346.9885712015</v>
      </c>
      <c r="E2737" s="34">
        <v>209453158595.38101</v>
      </c>
      <c r="F2737" s="3">
        <f>VLOOKUP(A2737,ERCOT_345kv_West_ATC!A:B,2)</f>
        <v>28.85</v>
      </c>
      <c r="G2737" s="3">
        <f>VLOOKUP(A2737,ERCOT_345kv_West_ATC!G:H,2)</f>
        <v>3.14</v>
      </c>
      <c r="I2737" s="5">
        <f t="shared" si="272"/>
        <v>6</v>
      </c>
      <c r="J2737" s="4">
        <f t="shared" si="273"/>
        <v>144</v>
      </c>
      <c r="K2737" s="4">
        <f t="shared" si="269"/>
        <v>3600</v>
      </c>
      <c r="L2737" s="6">
        <f t="shared" si="270"/>
        <v>2293539.4277999997</v>
      </c>
      <c r="N2737" s="22">
        <f t="shared" si="274"/>
        <v>1.5296922228693852</v>
      </c>
      <c r="O2737" s="14">
        <f t="shared" si="275"/>
        <v>240104.52733363677</v>
      </c>
      <c r="Q2737" s="22"/>
      <c r="V2737" s="16"/>
      <c r="W2737" s="16"/>
      <c r="X2737" s="16"/>
      <c r="Z2737" s="15"/>
      <c r="AA2737" s="16"/>
      <c r="AB2737" s="3"/>
      <c r="AC2737" s="69"/>
      <c r="AD2737" s="3"/>
      <c r="AF2737" s="29"/>
      <c r="AG2737" s="30"/>
      <c r="AH2737" s="29"/>
      <c r="AI2737" s="29"/>
      <c r="AJ2737" s="31"/>
      <c r="AK2737" s="29"/>
      <c r="AL2737" s="30"/>
    </row>
    <row r="2738" spans="1:38">
      <c r="A2738" s="32">
        <v>42551</v>
      </c>
      <c r="B2738" s="9">
        <v>25</v>
      </c>
      <c r="C2738" s="33">
        <v>672.63241989999995</v>
      </c>
      <c r="D2738" s="34">
        <f t="shared" si="271"/>
        <v>1499346.9885712015</v>
      </c>
      <c r="E2738" s="34">
        <v>209453158595.38101</v>
      </c>
      <c r="F2738" s="3">
        <f>VLOOKUP(A2738,ERCOT_345kv_West_ATC!A:B,2)</f>
        <v>28.7</v>
      </c>
      <c r="G2738" s="3">
        <f>VLOOKUP(A2738,ERCOT_345kv_West_ATC!G:H,2)</f>
        <v>3.18</v>
      </c>
      <c r="I2738" s="5">
        <f t="shared" si="272"/>
        <v>6</v>
      </c>
      <c r="J2738" s="4">
        <f t="shared" si="273"/>
        <v>144</v>
      </c>
      <c r="K2738" s="4">
        <f t="shared" si="269"/>
        <v>3600</v>
      </c>
      <c r="L2738" s="6">
        <f t="shared" si="270"/>
        <v>2421476.7116399999</v>
      </c>
      <c r="N2738" s="22">
        <f t="shared" si="274"/>
        <v>1.6150208924936977</v>
      </c>
      <c r="O2738" s="14">
        <f t="shared" si="275"/>
        <v>240104.52733363677</v>
      </c>
      <c r="Q2738" s="22"/>
      <c r="V2738" s="16"/>
      <c r="W2738" s="16"/>
      <c r="X2738" s="16"/>
      <c r="Z2738" s="15"/>
      <c r="AA2738" s="16"/>
      <c r="AB2738" s="3"/>
      <c r="AC2738" s="69"/>
      <c r="AD2738" s="3"/>
      <c r="AF2738" s="29"/>
      <c r="AG2738" s="30"/>
      <c r="AH2738" s="29"/>
      <c r="AI2738" s="29"/>
      <c r="AJ2738" s="31"/>
      <c r="AK2738" s="29"/>
      <c r="AL2738" s="30"/>
    </row>
    <row r="2739" spans="1:38">
      <c r="A2739" s="32">
        <v>42552</v>
      </c>
      <c r="B2739" s="9">
        <v>25</v>
      </c>
      <c r="C2739" s="33">
        <v>677.75231389999999</v>
      </c>
      <c r="D2739" s="34">
        <f t="shared" si="271"/>
        <v>1499346.9885712015</v>
      </c>
      <c r="E2739" s="34">
        <v>209453158595.38101</v>
      </c>
      <c r="F2739" s="3">
        <f>VLOOKUP(A2739,ERCOT_345kv_West_ATC!A:B,2)</f>
        <v>29.05</v>
      </c>
      <c r="G2739" s="3">
        <f>VLOOKUP(A2739,ERCOT_345kv_West_ATC!G:H,2)</f>
        <v>3.2210000000000001</v>
      </c>
      <c r="I2739" s="5">
        <f t="shared" si="272"/>
        <v>6</v>
      </c>
      <c r="J2739" s="4">
        <f t="shared" si="273"/>
        <v>144</v>
      </c>
      <c r="K2739" s="4">
        <f t="shared" si="269"/>
        <v>3600</v>
      </c>
      <c r="L2739" s="6">
        <f t="shared" si="270"/>
        <v>2439908.3300399999</v>
      </c>
      <c r="N2739" s="22">
        <f t="shared" si="274"/>
        <v>1.627313989782381</v>
      </c>
      <c r="O2739" s="14">
        <f t="shared" si="275"/>
        <v>240104.52733363677</v>
      </c>
      <c r="Q2739" s="22"/>
      <c r="V2739" s="16"/>
      <c r="W2739" s="16"/>
      <c r="X2739" s="16"/>
      <c r="Z2739" s="15"/>
      <c r="AA2739" s="16"/>
      <c r="AB2739" s="3"/>
      <c r="AC2739" s="69"/>
      <c r="AD2739" s="3"/>
      <c r="AF2739" s="29"/>
      <c r="AG2739" s="30"/>
      <c r="AH2739" s="29"/>
      <c r="AI2739" s="29"/>
      <c r="AJ2739" s="31"/>
      <c r="AK2739" s="29"/>
      <c r="AL2739" s="30"/>
    </row>
    <row r="2740" spans="1:38">
      <c r="A2740" s="32">
        <v>42553</v>
      </c>
      <c r="B2740" s="9">
        <v>25</v>
      </c>
      <c r="C2740" s="33">
        <v>703.00314279999998</v>
      </c>
      <c r="D2740" s="34">
        <f t="shared" si="271"/>
        <v>1499346.9885712015</v>
      </c>
      <c r="E2740" s="34">
        <v>209453158595.38101</v>
      </c>
      <c r="F2740" s="3">
        <f>VLOOKUP(A2740,ERCOT_345kv_West_ATC!A:B,2)</f>
        <v>29.05</v>
      </c>
      <c r="G2740" s="3">
        <f>VLOOKUP(A2740,ERCOT_345kv_West_ATC!G:H,2)</f>
        <v>3.2210000000000001</v>
      </c>
      <c r="I2740" s="5">
        <f t="shared" si="272"/>
        <v>6</v>
      </c>
      <c r="J2740" s="4">
        <f t="shared" si="273"/>
        <v>144</v>
      </c>
      <c r="K2740" s="4">
        <f t="shared" si="269"/>
        <v>3600</v>
      </c>
      <c r="L2740" s="6">
        <f t="shared" si="270"/>
        <v>2530811.3140799999</v>
      </c>
      <c r="N2740" s="22">
        <f t="shared" si="274"/>
        <v>1.6879423731605514</v>
      </c>
      <c r="O2740" s="14">
        <f t="shared" si="275"/>
        <v>240104.52733363677</v>
      </c>
      <c r="Q2740" s="22"/>
      <c r="V2740" s="16"/>
      <c r="W2740" s="16"/>
      <c r="X2740" s="16"/>
      <c r="Z2740" s="15"/>
      <c r="AA2740" s="16"/>
      <c r="AB2740" s="3"/>
      <c r="AC2740" s="69"/>
      <c r="AD2740" s="3"/>
      <c r="AF2740" s="29"/>
      <c r="AG2740" s="30"/>
      <c r="AH2740" s="29"/>
      <c r="AI2740" s="29"/>
      <c r="AJ2740" s="31"/>
      <c r="AK2740" s="29"/>
      <c r="AL2740" s="30"/>
    </row>
    <row r="2741" spans="1:38">
      <c r="A2741" s="32">
        <v>42554</v>
      </c>
      <c r="B2741" s="9">
        <v>25</v>
      </c>
      <c r="C2741" s="33">
        <v>661.43985039999995</v>
      </c>
      <c r="D2741" s="34">
        <f t="shared" si="271"/>
        <v>1499346.9885712015</v>
      </c>
      <c r="E2741" s="34">
        <v>209453158595.38101</v>
      </c>
      <c r="F2741" s="3">
        <f>VLOOKUP(A2741,ERCOT_345kv_West_ATC!A:B,2)</f>
        <v>29.05</v>
      </c>
      <c r="G2741" s="3">
        <f>VLOOKUP(A2741,ERCOT_345kv_West_ATC!G:H,2)</f>
        <v>3.2210000000000001</v>
      </c>
      <c r="I2741" s="5">
        <f t="shared" si="272"/>
        <v>6</v>
      </c>
      <c r="J2741" s="4">
        <f t="shared" si="273"/>
        <v>144</v>
      </c>
      <c r="K2741" s="4">
        <f t="shared" si="269"/>
        <v>3600</v>
      </c>
      <c r="L2741" s="6">
        <f t="shared" si="270"/>
        <v>2381183.4614399998</v>
      </c>
      <c r="N2741" s="22">
        <f t="shared" si="274"/>
        <v>1.5881470263992339</v>
      </c>
      <c r="O2741" s="14">
        <f t="shared" si="275"/>
        <v>240104.52733363677</v>
      </c>
      <c r="Q2741" s="22"/>
      <c r="V2741" s="16"/>
      <c r="W2741" s="16"/>
      <c r="X2741" s="16"/>
      <c r="Z2741" s="15"/>
      <c r="AA2741" s="16"/>
      <c r="AB2741" s="3"/>
      <c r="AC2741" s="69"/>
      <c r="AD2741" s="3"/>
      <c r="AF2741" s="29"/>
      <c r="AG2741" s="30"/>
      <c r="AH2741" s="29"/>
      <c r="AI2741" s="29"/>
      <c r="AJ2741" s="31"/>
      <c r="AK2741" s="29"/>
      <c r="AL2741" s="30"/>
    </row>
    <row r="2742" spans="1:38">
      <c r="A2742" s="32">
        <v>42555</v>
      </c>
      <c r="B2742" s="9">
        <v>25</v>
      </c>
      <c r="C2742" s="33">
        <v>681.37202360000003</v>
      </c>
      <c r="D2742" s="34">
        <f t="shared" si="271"/>
        <v>1527592.3180415849</v>
      </c>
      <c r="E2742" s="34">
        <v>213398925331.323</v>
      </c>
      <c r="F2742" s="3">
        <f>VLOOKUP(A2742,ERCOT_345kv_West_ATC!A:B,2)</f>
        <v>29.4</v>
      </c>
      <c r="G2742" s="3">
        <f>VLOOKUP(A2742,ERCOT_345kv_West_ATC!G:H,2)</f>
        <v>3.194</v>
      </c>
      <c r="I2742" s="5">
        <f t="shared" si="272"/>
        <v>6</v>
      </c>
      <c r="J2742" s="4">
        <f t="shared" si="273"/>
        <v>144</v>
      </c>
      <c r="K2742" s="4">
        <f t="shared" si="269"/>
        <v>3600</v>
      </c>
      <c r="L2742" s="6">
        <f t="shared" si="270"/>
        <v>2452939.2849600003</v>
      </c>
      <c r="N2742" s="22">
        <f t="shared" si="274"/>
        <v>1.6057551848026674</v>
      </c>
      <c r="O2742" s="14">
        <f t="shared" si="275"/>
        <v>235664.97143788327</v>
      </c>
      <c r="Q2742" s="22"/>
      <c r="V2742" s="16"/>
      <c r="W2742" s="16"/>
      <c r="X2742" s="16"/>
      <c r="Z2742" s="15"/>
      <c r="AA2742" s="16"/>
      <c r="AB2742" s="3"/>
      <c r="AC2742" s="69"/>
      <c r="AD2742" s="3"/>
      <c r="AF2742" s="29"/>
      <c r="AG2742" s="30"/>
      <c r="AH2742" s="29"/>
      <c r="AI2742" s="29"/>
      <c r="AJ2742" s="31"/>
      <c r="AK2742" s="29"/>
      <c r="AL2742" s="30"/>
    </row>
    <row r="2743" spans="1:38">
      <c r="A2743" s="32">
        <v>42556</v>
      </c>
      <c r="B2743" s="9">
        <v>25</v>
      </c>
      <c r="C2743" s="33">
        <v>669.52203919999999</v>
      </c>
      <c r="D2743" s="34">
        <f t="shared" si="271"/>
        <v>1527592.3180415849</v>
      </c>
      <c r="E2743" s="34">
        <v>213398925331.323</v>
      </c>
      <c r="F2743" s="3">
        <f>VLOOKUP(A2743,ERCOT_345kv_West_ATC!A:B,2)</f>
        <v>29.25</v>
      </c>
      <c r="G2743" s="3">
        <f>VLOOKUP(A2743,ERCOT_345kv_West_ATC!G:H,2)</f>
        <v>3.153</v>
      </c>
      <c r="I2743" s="5">
        <f t="shared" si="272"/>
        <v>6</v>
      </c>
      <c r="J2743" s="4">
        <f t="shared" si="273"/>
        <v>144</v>
      </c>
      <c r="K2743" s="4">
        <f t="shared" si="269"/>
        <v>3600</v>
      </c>
      <c r="L2743" s="6">
        <f t="shared" si="270"/>
        <v>2410279.34112</v>
      </c>
      <c r="N2743" s="22">
        <f t="shared" si="274"/>
        <v>1.5778289224510136</v>
      </c>
      <c r="O2743" s="14">
        <f t="shared" si="275"/>
        <v>235664.97143788327</v>
      </c>
      <c r="Q2743" s="22"/>
      <c r="V2743" s="16"/>
      <c r="W2743" s="16"/>
      <c r="X2743" s="16"/>
      <c r="Z2743" s="15"/>
      <c r="AA2743" s="16"/>
      <c r="AB2743" s="3"/>
      <c r="AC2743" s="69"/>
      <c r="AD2743" s="3"/>
      <c r="AF2743" s="29"/>
      <c r="AG2743" s="30"/>
      <c r="AH2743" s="29"/>
      <c r="AI2743" s="29"/>
      <c r="AJ2743" s="31"/>
      <c r="AK2743" s="29"/>
      <c r="AL2743" s="30"/>
    </row>
    <row r="2744" spans="1:38">
      <c r="A2744" s="32">
        <v>42557</v>
      </c>
      <c r="B2744" s="9">
        <v>25</v>
      </c>
      <c r="C2744" s="33">
        <v>677.02196709999998</v>
      </c>
      <c r="D2744" s="34">
        <f t="shared" si="271"/>
        <v>1527592.3180415849</v>
      </c>
      <c r="E2744" s="34">
        <v>213398925331.323</v>
      </c>
      <c r="F2744" s="3">
        <f>VLOOKUP(A2744,ERCOT_345kv_West_ATC!A:B,2)</f>
        <v>28.9</v>
      </c>
      <c r="G2744" s="3">
        <f>VLOOKUP(A2744,ERCOT_345kv_West_ATC!G:H,2)</f>
        <v>3.1819999999999999</v>
      </c>
      <c r="I2744" s="5">
        <f t="shared" si="272"/>
        <v>6</v>
      </c>
      <c r="J2744" s="4">
        <f t="shared" si="273"/>
        <v>144</v>
      </c>
      <c r="K2744" s="4">
        <f t="shared" si="269"/>
        <v>3600</v>
      </c>
      <c r="L2744" s="6">
        <f t="shared" si="270"/>
        <v>2437279.0815599998</v>
      </c>
      <c r="N2744" s="22">
        <f t="shared" si="274"/>
        <v>1.5955036253944104</v>
      </c>
      <c r="O2744" s="14">
        <f t="shared" si="275"/>
        <v>235664.97143788327</v>
      </c>
      <c r="Q2744" s="22"/>
      <c r="V2744" s="16"/>
      <c r="W2744" s="16"/>
      <c r="X2744" s="16"/>
      <c r="Z2744" s="15"/>
      <c r="AA2744" s="16"/>
      <c r="AB2744" s="3"/>
      <c r="AC2744" s="69"/>
      <c r="AD2744" s="3"/>
      <c r="AF2744" s="29"/>
      <c r="AG2744" s="30"/>
      <c r="AH2744" s="29"/>
      <c r="AI2744" s="29"/>
      <c r="AJ2744" s="31"/>
      <c r="AK2744" s="29"/>
      <c r="AL2744" s="30"/>
    </row>
    <row r="2745" spans="1:38">
      <c r="A2745" s="32">
        <v>42558</v>
      </c>
      <c r="B2745" s="9">
        <v>25</v>
      </c>
      <c r="C2745" s="33">
        <v>640.78361719999998</v>
      </c>
      <c r="D2745" s="34">
        <f t="shared" si="271"/>
        <v>1527592.3180415849</v>
      </c>
      <c r="E2745" s="34">
        <v>213398925331.323</v>
      </c>
      <c r="F2745" s="3">
        <f>VLOOKUP(A2745,ERCOT_345kv_West_ATC!A:B,2)</f>
        <v>29.1</v>
      </c>
      <c r="G2745" s="3">
        <f>VLOOKUP(A2745,ERCOT_345kv_West_ATC!G:H,2)</f>
        <v>3.1739999999999999</v>
      </c>
      <c r="I2745" s="5">
        <f t="shared" si="272"/>
        <v>6</v>
      </c>
      <c r="J2745" s="4">
        <f t="shared" si="273"/>
        <v>144</v>
      </c>
      <c r="K2745" s="4">
        <f t="shared" si="269"/>
        <v>3600</v>
      </c>
      <c r="L2745" s="6">
        <f t="shared" si="270"/>
        <v>2306821.0219199997</v>
      </c>
      <c r="N2745" s="22">
        <f t="shared" si="274"/>
        <v>1.5101025284530152</v>
      </c>
      <c r="O2745" s="14">
        <f t="shared" si="275"/>
        <v>235664.97143788327</v>
      </c>
      <c r="Q2745" s="22"/>
      <c r="V2745" s="16"/>
      <c r="W2745" s="16"/>
      <c r="X2745" s="16"/>
      <c r="Z2745" s="15"/>
      <c r="AA2745" s="16"/>
      <c r="AB2745" s="3"/>
      <c r="AC2745" s="69"/>
      <c r="AD2745" s="3"/>
      <c r="AF2745" s="29"/>
      <c r="AG2745" s="30"/>
      <c r="AH2745" s="29"/>
      <c r="AI2745" s="29"/>
      <c r="AJ2745" s="31"/>
      <c r="AK2745" s="29"/>
      <c r="AL2745" s="30"/>
    </row>
    <row r="2746" spans="1:38">
      <c r="A2746" s="32">
        <v>42559</v>
      </c>
      <c r="B2746" s="9">
        <v>25</v>
      </c>
      <c r="C2746" s="33">
        <v>665.84196669999994</v>
      </c>
      <c r="D2746" s="34">
        <f t="shared" si="271"/>
        <v>1527592.3180415849</v>
      </c>
      <c r="E2746" s="34">
        <v>213398925331.323</v>
      </c>
      <c r="F2746" s="3">
        <f>VLOOKUP(A2746,ERCOT_345kv_West_ATC!A:B,2)</f>
        <v>29.15</v>
      </c>
      <c r="G2746" s="3">
        <f>VLOOKUP(A2746,ERCOT_345kv_West_ATC!G:H,2)</f>
        <v>3.1890000000000001</v>
      </c>
      <c r="I2746" s="5">
        <f t="shared" si="272"/>
        <v>6</v>
      </c>
      <c r="J2746" s="4">
        <f t="shared" si="273"/>
        <v>144</v>
      </c>
      <c r="K2746" s="4">
        <f t="shared" ref="K2746:K2809" si="276">J2746*B2746</f>
        <v>3600</v>
      </c>
      <c r="L2746" s="6">
        <f t="shared" ref="L2746:L2809" si="277">K2746*C2746</f>
        <v>2397031.0801199996</v>
      </c>
      <c r="N2746" s="22">
        <f t="shared" si="274"/>
        <v>1.569156280644995</v>
      </c>
      <c r="O2746" s="14">
        <f t="shared" si="275"/>
        <v>235664.97143788327</v>
      </c>
      <c r="Q2746" s="22"/>
      <c r="V2746" s="16"/>
      <c r="W2746" s="16"/>
      <c r="X2746" s="16"/>
      <c r="Z2746" s="15"/>
      <c r="AA2746" s="16"/>
      <c r="AB2746" s="3"/>
      <c r="AC2746" s="69"/>
      <c r="AD2746" s="3"/>
      <c r="AF2746" s="29"/>
      <c r="AG2746" s="30"/>
      <c r="AH2746" s="29"/>
      <c r="AI2746" s="29"/>
      <c r="AJ2746" s="31"/>
      <c r="AK2746" s="29"/>
      <c r="AL2746" s="30"/>
    </row>
    <row r="2747" spans="1:38">
      <c r="A2747" s="32">
        <v>42560</v>
      </c>
      <c r="B2747" s="9">
        <v>25</v>
      </c>
      <c r="C2747" s="33">
        <v>657.31845410000005</v>
      </c>
      <c r="D2747" s="34">
        <f t="shared" si="271"/>
        <v>1527592.3180415849</v>
      </c>
      <c r="E2747" s="34">
        <v>213398925331.323</v>
      </c>
      <c r="F2747" s="3">
        <f>VLOOKUP(A2747,ERCOT_345kv_West_ATC!A:B,2)</f>
        <v>29.15</v>
      </c>
      <c r="G2747" s="3">
        <f>VLOOKUP(A2747,ERCOT_345kv_West_ATC!G:H,2)</f>
        <v>3.1890000000000001</v>
      </c>
      <c r="I2747" s="5">
        <f t="shared" si="272"/>
        <v>6</v>
      </c>
      <c r="J2747" s="4">
        <f t="shared" si="273"/>
        <v>144</v>
      </c>
      <c r="K2747" s="4">
        <f t="shared" si="276"/>
        <v>3600</v>
      </c>
      <c r="L2747" s="6">
        <f t="shared" si="277"/>
        <v>2366346.4347600001</v>
      </c>
      <c r="N2747" s="22">
        <f t="shared" si="274"/>
        <v>1.5490693471107009</v>
      </c>
      <c r="O2747" s="14">
        <f t="shared" si="275"/>
        <v>235664.97143788327</v>
      </c>
      <c r="Q2747" s="22"/>
      <c r="V2747" s="16"/>
      <c r="W2747" s="16"/>
      <c r="X2747" s="16"/>
      <c r="Z2747" s="15"/>
      <c r="AA2747" s="16"/>
      <c r="AB2747" s="3"/>
      <c r="AC2747" s="69"/>
      <c r="AD2747" s="3"/>
      <c r="AF2747" s="29"/>
      <c r="AG2747" s="30"/>
      <c r="AH2747" s="29"/>
      <c r="AI2747" s="29"/>
      <c r="AJ2747" s="31"/>
      <c r="AK2747" s="29"/>
      <c r="AL2747" s="30"/>
    </row>
    <row r="2748" spans="1:38">
      <c r="A2748" s="32">
        <v>42561</v>
      </c>
      <c r="B2748" s="9">
        <v>12.5</v>
      </c>
      <c r="C2748" s="33">
        <v>651.30478000000005</v>
      </c>
      <c r="D2748" s="34">
        <f t="shared" si="271"/>
        <v>1527592.3180415849</v>
      </c>
      <c r="E2748" s="34">
        <v>213398925331.323</v>
      </c>
      <c r="F2748" s="3">
        <f>VLOOKUP(A2748,ERCOT_345kv_West_ATC!A:B,2)</f>
        <v>29.15</v>
      </c>
      <c r="G2748" s="3">
        <f>VLOOKUP(A2748,ERCOT_345kv_West_ATC!G:H,2)</f>
        <v>3.1890000000000001</v>
      </c>
      <c r="I2748" s="5">
        <f t="shared" si="272"/>
        <v>6</v>
      </c>
      <c r="J2748" s="4">
        <f t="shared" si="273"/>
        <v>144</v>
      </c>
      <c r="K2748" s="4">
        <f t="shared" si="276"/>
        <v>1800</v>
      </c>
      <c r="L2748" s="6">
        <f t="shared" si="277"/>
        <v>1172348.6040000001</v>
      </c>
      <c r="N2748" s="22">
        <f t="shared" si="274"/>
        <v>0.76744861188028424</v>
      </c>
      <c r="O2748" s="14">
        <f t="shared" si="275"/>
        <v>117832.48571894164</v>
      </c>
      <c r="Q2748" s="22"/>
      <c r="V2748" s="16"/>
      <c r="W2748" s="16"/>
      <c r="X2748" s="16"/>
      <c r="Z2748" s="15"/>
      <c r="AA2748" s="16"/>
      <c r="AB2748" s="3"/>
      <c r="AC2748" s="69"/>
      <c r="AD2748" s="3"/>
      <c r="AF2748" s="29"/>
      <c r="AG2748" s="30"/>
      <c r="AH2748" s="29"/>
      <c r="AI2748" s="29"/>
      <c r="AJ2748" s="31"/>
      <c r="AK2748" s="29"/>
      <c r="AL2748" s="30"/>
    </row>
    <row r="2749" spans="1:38">
      <c r="A2749" s="32">
        <v>42562</v>
      </c>
      <c r="B2749" s="9">
        <v>12.5</v>
      </c>
      <c r="C2749" s="33">
        <v>651.15242420000004</v>
      </c>
      <c r="D2749" s="34">
        <f t="shared" si="271"/>
        <v>1527592.3180415849</v>
      </c>
      <c r="E2749" s="34">
        <v>213398925331.323</v>
      </c>
      <c r="F2749" s="3">
        <f>VLOOKUP(A2749,ERCOT_345kv_West_ATC!A:B,2)</f>
        <v>29.15</v>
      </c>
      <c r="G2749" s="3">
        <f>VLOOKUP(A2749,ERCOT_345kv_West_ATC!G:H,2)</f>
        <v>3.1640000000000001</v>
      </c>
      <c r="I2749" s="5">
        <f t="shared" si="272"/>
        <v>6</v>
      </c>
      <c r="J2749" s="4">
        <f t="shared" si="273"/>
        <v>144</v>
      </c>
      <c r="K2749" s="4">
        <f t="shared" si="276"/>
        <v>1800</v>
      </c>
      <c r="L2749" s="6">
        <f t="shared" si="277"/>
        <v>1172074.36356</v>
      </c>
      <c r="N2749" s="22">
        <f t="shared" si="274"/>
        <v>0.76726908725400722</v>
      </c>
      <c r="O2749" s="14">
        <f t="shared" si="275"/>
        <v>117832.48571894164</v>
      </c>
      <c r="Q2749" s="22"/>
      <c r="V2749" s="16"/>
      <c r="W2749" s="16"/>
      <c r="X2749" s="16"/>
      <c r="Z2749" s="15"/>
      <c r="AA2749" s="16"/>
      <c r="AB2749" s="3"/>
      <c r="AC2749" s="69"/>
      <c r="AD2749" s="3"/>
      <c r="AF2749" s="29"/>
      <c r="AG2749" s="30"/>
      <c r="AH2749" s="29"/>
      <c r="AI2749" s="29"/>
      <c r="AJ2749" s="31"/>
      <c r="AK2749" s="29"/>
      <c r="AL2749" s="30"/>
    </row>
    <row r="2750" spans="1:38">
      <c r="A2750" s="32">
        <v>42563</v>
      </c>
      <c r="B2750" s="9">
        <v>12.5</v>
      </c>
      <c r="C2750" s="33">
        <v>665.26999320000004</v>
      </c>
      <c r="D2750" s="34">
        <f t="shared" si="271"/>
        <v>1527592.3180415849</v>
      </c>
      <c r="E2750" s="34">
        <v>213398925331.323</v>
      </c>
      <c r="F2750" s="3">
        <f>VLOOKUP(A2750,ERCOT_345kv_West_ATC!A:B,2)</f>
        <v>28.7</v>
      </c>
      <c r="G2750" s="3">
        <f>VLOOKUP(A2750,ERCOT_345kv_West_ATC!G:H,2)</f>
        <v>3.1589999999999998</v>
      </c>
      <c r="I2750" s="5">
        <f t="shared" si="272"/>
        <v>6</v>
      </c>
      <c r="J2750" s="4">
        <f t="shared" si="273"/>
        <v>144</v>
      </c>
      <c r="K2750" s="4">
        <f t="shared" si="276"/>
        <v>1800</v>
      </c>
      <c r="L2750" s="6">
        <f t="shared" si="277"/>
        <v>1197485.9877600002</v>
      </c>
      <c r="N2750" s="22">
        <f t="shared" si="274"/>
        <v>0.78390416972979404</v>
      </c>
      <c r="O2750" s="14">
        <f t="shared" si="275"/>
        <v>117832.48571894164</v>
      </c>
      <c r="Q2750" s="22"/>
      <c r="V2750" s="16"/>
      <c r="W2750" s="16"/>
      <c r="X2750" s="16"/>
      <c r="Z2750" s="15"/>
      <c r="AA2750" s="16"/>
      <c r="AB2750" s="3"/>
      <c r="AC2750" s="69"/>
      <c r="AD2750" s="3"/>
      <c r="AF2750" s="29"/>
      <c r="AG2750" s="30"/>
      <c r="AH2750" s="29"/>
      <c r="AI2750" s="29"/>
      <c r="AJ2750" s="31"/>
      <c r="AK2750" s="29"/>
      <c r="AL2750" s="30"/>
    </row>
    <row r="2751" spans="1:38">
      <c r="A2751" s="32">
        <v>42564</v>
      </c>
      <c r="B2751" s="9">
        <v>12.5</v>
      </c>
      <c r="C2751" s="33">
        <v>655.21057589999998</v>
      </c>
      <c r="D2751" s="34">
        <f t="shared" si="271"/>
        <v>1527592.3180415849</v>
      </c>
      <c r="E2751" s="34">
        <v>213398925331.323</v>
      </c>
      <c r="F2751" s="3">
        <f>VLOOKUP(A2751,ERCOT_345kv_West_ATC!A:B,2)</f>
        <v>28.6</v>
      </c>
      <c r="G2751" s="3">
        <f>VLOOKUP(A2751,ERCOT_345kv_West_ATC!G:H,2)</f>
        <v>3.1579999999999999</v>
      </c>
      <c r="I2751" s="5">
        <f t="shared" si="272"/>
        <v>6</v>
      </c>
      <c r="J2751" s="4">
        <f t="shared" si="273"/>
        <v>144</v>
      </c>
      <c r="K2751" s="4">
        <f t="shared" si="276"/>
        <v>1800</v>
      </c>
      <c r="L2751" s="6">
        <f t="shared" si="277"/>
        <v>1179379.0366199999</v>
      </c>
      <c r="N2751" s="22">
        <f t="shared" si="274"/>
        <v>0.77205090827636269</v>
      </c>
      <c r="O2751" s="14">
        <f t="shared" si="275"/>
        <v>117832.48571894164</v>
      </c>
      <c r="Q2751" s="22"/>
      <c r="V2751" s="16"/>
      <c r="W2751" s="16"/>
      <c r="X2751" s="16"/>
      <c r="Z2751" s="15"/>
      <c r="AA2751" s="16"/>
      <c r="AB2751" s="3"/>
      <c r="AC2751" s="69"/>
      <c r="AD2751" s="3"/>
      <c r="AF2751" s="29"/>
      <c r="AG2751" s="30"/>
      <c r="AH2751" s="29"/>
      <c r="AI2751" s="29"/>
      <c r="AJ2751" s="31"/>
      <c r="AK2751" s="29"/>
      <c r="AL2751" s="30"/>
    </row>
    <row r="2752" spans="1:38">
      <c r="A2752" s="32">
        <v>42565</v>
      </c>
      <c r="B2752" s="9">
        <v>12.5</v>
      </c>
      <c r="C2752" s="33">
        <v>660.29112450000002</v>
      </c>
      <c r="D2752" s="34">
        <f t="shared" si="271"/>
        <v>1527592.3180415849</v>
      </c>
      <c r="E2752" s="34">
        <v>213398925331.323</v>
      </c>
      <c r="F2752" s="3">
        <f>VLOOKUP(A2752,ERCOT_345kv_West_ATC!A:B,2)</f>
        <v>28.6</v>
      </c>
      <c r="G2752" s="3">
        <f>VLOOKUP(A2752,ERCOT_345kv_West_ATC!G:H,2)</f>
        <v>3.1619999999999999</v>
      </c>
      <c r="I2752" s="5">
        <f t="shared" si="272"/>
        <v>6</v>
      </c>
      <c r="J2752" s="4">
        <f t="shared" si="273"/>
        <v>144</v>
      </c>
      <c r="K2752" s="4">
        <f t="shared" si="276"/>
        <v>1800</v>
      </c>
      <c r="L2752" s="6">
        <f t="shared" si="277"/>
        <v>1188524.0241</v>
      </c>
      <c r="N2752" s="22">
        <f t="shared" si="274"/>
        <v>0.77803744497990168</v>
      </c>
      <c r="O2752" s="14">
        <f t="shared" si="275"/>
        <v>117832.48571894164</v>
      </c>
      <c r="Q2752" s="22"/>
      <c r="V2752" s="16"/>
      <c r="W2752" s="16"/>
      <c r="X2752" s="16"/>
      <c r="Z2752" s="15"/>
      <c r="AA2752" s="16"/>
      <c r="AB2752" s="3"/>
      <c r="AC2752" s="69"/>
      <c r="AD2752" s="3"/>
      <c r="AF2752" s="29"/>
      <c r="AG2752" s="30"/>
      <c r="AH2752" s="29"/>
      <c r="AI2752" s="29"/>
      <c r="AJ2752" s="31"/>
      <c r="AK2752" s="29"/>
      <c r="AL2752" s="30"/>
    </row>
    <row r="2753" spans="1:38">
      <c r="A2753" s="32">
        <v>42566</v>
      </c>
      <c r="B2753" s="9">
        <v>12.5</v>
      </c>
      <c r="C2753" s="33">
        <v>666.43064370000002</v>
      </c>
      <c r="D2753" s="34">
        <f t="shared" si="271"/>
        <v>1527592.3180415849</v>
      </c>
      <c r="E2753" s="34">
        <v>213398925331.323</v>
      </c>
      <c r="F2753" s="3">
        <f>VLOOKUP(A2753,ERCOT_345kv_West_ATC!A:B,2)</f>
        <v>28.65</v>
      </c>
      <c r="G2753" s="3">
        <f>VLOOKUP(A2753,ERCOT_345kv_West_ATC!G:H,2)</f>
        <v>3.161</v>
      </c>
      <c r="I2753" s="5">
        <f t="shared" si="272"/>
        <v>6</v>
      </c>
      <c r="J2753" s="4">
        <f t="shared" si="273"/>
        <v>144</v>
      </c>
      <c r="K2753" s="4">
        <f t="shared" si="276"/>
        <v>1800</v>
      </c>
      <c r="L2753" s="6">
        <f t="shared" si="277"/>
        <v>1199575.15866</v>
      </c>
      <c r="N2753" s="22">
        <f t="shared" si="274"/>
        <v>0.78527179306445327</v>
      </c>
      <c r="O2753" s="14">
        <f t="shared" si="275"/>
        <v>117832.48571894164</v>
      </c>
      <c r="Q2753" s="22"/>
      <c r="V2753" s="16"/>
      <c r="W2753" s="16"/>
      <c r="X2753" s="16"/>
      <c r="Z2753" s="15"/>
      <c r="AA2753" s="16"/>
      <c r="AB2753" s="3"/>
      <c r="AC2753" s="69"/>
      <c r="AD2753" s="3"/>
      <c r="AF2753" s="29"/>
      <c r="AG2753" s="30"/>
      <c r="AH2753" s="29"/>
      <c r="AI2753" s="29"/>
      <c r="AJ2753" s="31"/>
      <c r="AK2753" s="29"/>
      <c r="AL2753" s="30"/>
    </row>
    <row r="2754" spans="1:38">
      <c r="A2754" s="32">
        <v>42567</v>
      </c>
      <c r="B2754" s="9">
        <v>12.5</v>
      </c>
      <c r="C2754" s="33">
        <v>663.31883560000006</v>
      </c>
      <c r="D2754" s="34">
        <f t="shared" si="271"/>
        <v>1527592.3180415849</v>
      </c>
      <c r="E2754" s="34">
        <v>213398925331.323</v>
      </c>
      <c r="F2754" s="3">
        <f>VLOOKUP(A2754,ERCOT_345kv_West_ATC!A:B,2)</f>
        <v>28.65</v>
      </c>
      <c r="G2754" s="3">
        <f>VLOOKUP(A2754,ERCOT_345kv_West_ATC!G:H,2)</f>
        <v>3.161</v>
      </c>
      <c r="I2754" s="5">
        <f t="shared" si="272"/>
        <v>6</v>
      </c>
      <c r="J2754" s="4">
        <f t="shared" si="273"/>
        <v>144</v>
      </c>
      <c r="K2754" s="4">
        <f t="shared" si="276"/>
        <v>1800</v>
      </c>
      <c r="L2754" s="6">
        <f t="shared" si="277"/>
        <v>1193973.90408</v>
      </c>
      <c r="N2754" s="22">
        <f t="shared" si="274"/>
        <v>0.78160507222941988</v>
      </c>
      <c r="O2754" s="14">
        <f t="shared" si="275"/>
        <v>117832.48571894164</v>
      </c>
      <c r="Q2754" s="22"/>
      <c r="V2754" s="16"/>
      <c r="W2754" s="16"/>
      <c r="X2754" s="16"/>
      <c r="Z2754" s="15"/>
      <c r="AA2754" s="16"/>
      <c r="AB2754" s="3"/>
      <c r="AC2754" s="69"/>
      <c r="AD2754" s="3"/>
      <c r="AF2754" s="29"/>
      <c r="AG2754" s="30"/>
      <c r="AH2754" s="29"/>
      <c r="AI2754" s="29"/>
      <c r="AJ2754" s="31"/>
      <c r="AK2754" s="29"/>
      <c r="AL2754" s="30"/>
    </row>
    <row r="2755" spans="1:38">
      <c r="A2755" s="32">
        <v>42568</v>
      </c>
      <c r="B2755" s="9">
        <v>12.5</v>
      </c>
      <c r="C2755" s="33">
        <v>679.83416439999996</v>
      </c>
      <c r="D2755" s="34">
        <f t="shared" si="271"/>
        <v>1527592.3180415849</v>
      </c>
      <c r="E2755" s="34">
        <v>213398925331.323</v>
      </c>
      <c r="F2755" s="3">
        <f>VLOOKUP(A2755,ERCOT_345kv_West_ATC!A:B,2)</f>
        <v>28.65</v>
      </c>
      <c r="G2755" s="3">
        <f>VLOOKUP(A2755,ERCOT_345kv_West_ATC!G:H,2)</f>
        <v>3.161</v>
      </c>
      <c r="I2755" s="5">
        <f t="shared" si="272"/>
        <v>6</v>
      </c>
      <c r="J2755" s="4">
        <f t="shared" si="273"/>
        <v>144</v>
      </c>
      <c r="K2755" s="4">
        <f t="shared" si="276"/>
        <v>1800</v>
      </c>
      <c r="L2755" s="6">
        <f t="shared" si="277"/>
        <v>1223701.4959199999</v>
      </c>
      <c r="N2755" s="22">
        <f t="shared" si="274"/>
        <v>0.80106549467911614</v>
      </c>
      <c r="O2755" s="14">
        <f t="shared" si="275"/>
        <v>117832.48571894164</v>
      </c>
      <c r="Q2755" s="22"/>
      <c r="V2755" s="16"/>
      <c r="W2755" s="16"/>
      <c r="X2755" s="16"/>
      <c r="Z2755" s="15"/>
      <c r="AA2755" s="16"/>
      <c r="AB2755" s="3"/>
      <c r="AC2755" s="69"/>
      <c r="AD2755" s="3"/>
      <c r="AF2755" s="29"/>
      <c r="AG2755" s="30"/>
      <c r="AH2755" s="29"/>
      <c r="AI2755" s="29"/>
      <c r="AJ2755" s="31"/>
      <c r="AK2755" s="29"/>
      <c r="AL2755" s="30"/>
    </row>
    <row r="2756" spans="1:38">
      <c r="A2756" s="32">
        <v>42569</v>
      </c>
      <c r="B2756" s="9">
        <v>12.5</v>
      </c>
      <c r="C2756" s="33">
        <v>675.06541879999997</v>
      </c>
      <c r="D2756" s="34">
        <f t="shared" si="271"/>
        <v>1528262.1697601008</v>
      </c>
      <c r="E2756" s="34">
        <v>213492501107.513</v>
      </c>
      <c r="F2756" s="3">
        <f>VLOOKUP(A2756,ERCOT_345kv_West_ATC!A:B,2)</f>
        <v>28.6</v>
      </c>
      <c r="G2756" s="3">
        <f>VLOOKUP(A2756,ERCOT_345kv_West_ATC!G:H,2)</f>
        <v>3.1360000000000001</v>
      </c>
      <c r="I2756" s="5">
        <f t="shared" si="272"/>
        <v>6</v>
      </c>
      <c r="J2756" s="4">
        <f t="shared" si="273"/>
        <v>144</v>
      </c>
      <c r="K2756" s="4">
        <f t="shared" si="276"/>
        <v>1800</v>
      </c>
      <c r="L2756" s="6">
        <f t="shared" si="277"/>
        <v>1215117.7538399999</v>
      </c>
      <c r="N2756" s="22">
        <f t="shared" si="274"/>
        <v>0.79509771156001541</v>
      </c>
      <c r="O2756" s="14">
        <f t="shared" si="275"/>
        <v>117780.83862944506</v>
      </c>
      <c r="Q2756" s="22"/>
      <c r="V2756" s="16"/>
      <c r="W2756" s="16"/>
      <c r="X2756" s="16"/>
      <c r="Z2756" s="15"/>
      <c r="AA2756" s="16"/>
      <c r="AB2756" s="3"/>
      <c r="AC2756" s="69"/>
      <c r="AD2756" s="3"/>
      <c r="AF2756" s="29"/>
      <c r="AG2756" s="30"/>
      <c r="AH2756" s="29"/>
      <c r="AI2756" s="29"/>
      <c r="AJ2756" s="31"/>
      <c r="AK2756" s="29"/>
      <c r="AL2756" s="30"/>
    </row>
    <row r="2757" spans="1:38">
      <c r="A2757" s="32">
        <v>42570</v>
      </c>
      <c r="B2757" s="9">
        <v>12.5</v>
      </c>
      <c r="C2757" s="33">
        <v>674.06580440000005</v>
      </c>
      <c r="D2757" s="34">
        <f t="shared" si="271"/>
        <v>1528262.1697601008</v>
      </c>
      <c r="E2757" s="34">
        <v>213492501107.513</v>
      </c>
      <c r="F2757" s="3">
        <f>VLOOKUP(A2757,ERCOT_345kv_West_ATC!A:B,2)</f>
        <v>28.25</v>
      </c>
      <c r="G2757" s="3">
        <f>VLOOKUP(A2757,ERCOT_345kv_West_ATC!G:H,2)</f>
        <v>3.117</v>
      </c>
      <c r="I2757" s="5">
        <f t="shared" si="272"/>
        <v>6</v>
      </c>
      <c r="J2757" s="4">
        <f t="shared" si="273"/>
        <v>144</v>
      </c>
      <c r="K2757" s="4">
        <f t="shared" si="276"/>
        <v>1800</v>
      </c>
      <c r="L2757" s="6">
        <f t="shared" si="277"/>
        <v>1213318.4479200002</v>
      </c>
      <c r="N2757" s="22">
        <f t="shared" si="274"/>
        <v>0.79392035733663491</v>
      </c>
      <c r="O2757" s="14">
        <f t="shared" si="275"/>
        <v>117780.83862944506</v>
      </c>
      <c r="Q2757" s="22"/>
      <c r="V2757" s="16"/>
      <c r="W2757" s="16"/>
      <c r="X2757" s="16"/>
      <c r="Z2757" s="15"/>
      <c r="AA2757" s="16"/>
      <c r="AB2757" s="3"/>
      <c r="AC2757" s="69"/>
      <c r="AD2757" s="3"/>
      <c r="AF2757" s="29"/>
      <c r="AG2757" s="30"/>
      <c r="AH2757" s="29"/>
      <c r="AI2757" s="29"/>
      <c r="AJ2757" s="31"/>
      <c r="AK2757" s="29"/>
      <c r="AL2757" s="30"/>
    </row>
    <row r="2758" spans="1:38">
      <c r="A2758" s="32">
        <v>42571</v>
      </c>
      <c r="B2758" s="9">
        <v>12.5</v>
      </c>
      <c r="C2758" s="33">
        <v>667.3264934</v>
      </c>
      <c r="D2758" s="34">
        <f t="shared" si="271"/>
        <v>1528262.1697601008</v>
      </c>
      <c r="E2758" s="34">
        <v>213492501107.513</v>
      </c>
      <c r="F2758" s="3">
        <f>VLOOKUP(A2758,ERCOT_345kv_West_ATC!A:B,2)</f>
        <v>27.9</v>
      </c>
      <c r="G2758" s="3">
        <f>VLOOKUP(A2758,ERCOT_345kv_West_ATC!G:H,2)</f>
        <v>3.07</v>
      </c>
      <c r="I2758" s="5">
        <f t="shared" si="272"/>
        <v>6</v>
      </c>
      <c r="J2758" s="4">
        <f t="shared" si="273"/>
        <v>144</v>
      </c>
      <c r="K2758" s="4">
        <f t="shared" si="276"/>
        <v>1800</v>
      </c>
      <c r="L2758" s="6">
        <f t="shared" si="277"/>
        <v>1201187.6881200001</v>
      </c>
      <c r="N2758" s="22">
        <f t="shared" si="274"/>
        <v>0.78598274032298843</v>
      </c>
      <c r="O2758" s="14">
        <f t="shared" si="275"/>
        <v>117780.83862944506</v>
      </c>
      <c r="Q2758" s="22"/>
      <c r="V2758" s="16"/>
      <c r="W2758" s="16"/>
      <c r="X2758" s="16"/>
      <c r="Z2758" s="15"/>
      <c r="AA2758" s="16"/>
      <c r="AB2758" s="3"/>
      <c r="AC2758" s="69"/>
      <c r="AD2758" s="3"/>
      <c r="AF2758" s="29"/>
      <c r="AG2758" s="30"/>
      <c r="AH2758" s="29"/>
      <c r="AI2758" s="29"/>
      <c r="AJ2758" s="31"/>
      <c r="AK2758" s="29"/>
      <c r="AL2758" s="30"/>
    </row>
    <row r="2759" spans="1:38">
      <c r="A2759" s="32">
        <v>42572</v>
      </c>
      <c r="B2759" s="9">
        <v>12.5</v>
      </c>
      <c r="C2759" s="33">
        <v>667.29420519999996</v>
      </c>
      <c r="D2759" s="34">
        <f t="shared" si="271"/>
        <v>1528262.1697601008</v>
      </c>
      <c r="E2759" s="34">
        <v>213492501107.513</v>
      </c>
      <c r="F2759" s="3">
        <f>VLOOKUP(A2759,ERCOT_345kv_West_ATC!A:B,2)</f>
        <v>27.65</v>
      </c>
      <c r="G2759" s="3">
        <f>VLOOKUP(A2759,ERCOT_345kv_West_ATC!G:H,2)</f>
        <v>3.0859999999999999</v>
      </c>
      <c r="I2759" s="5">
        <f t="shared" si="272"/>
        <v>6</v>
      </c>
      <c r="J2759" s="4">
        <f t="shared" si="273"/>
        <v>144</v>
      </c>
      <c r="K2759" s="4">
        <f t="shared" si="276"/>
        <v>1800</v>
      </c>
      <c r="L2759" s="6">
        <f t="shared" si="277"/>
        <v>1201129.5693599998</v>
      </c>
      <c r="N2759" s="22">
        <f t="shared" si="274"/>
        <v>0.78594471101024987</v>
      </c>
      <c r="O2759" s="14">
        <f t="shared" si="275"/>
        <v>117780.83862944506</v>
      </c>
      <c r="Q2759" s="22"/>
      <c r="V2759" s="16"/>
      <c r="W2759" s="16"/>
      <c r="X2759" s="16"/>
      <c r="Z2759" s="15"/>
      <c r="AA2759" s="16"/>
      <c r="AB2759" s="3"/>
      <c r="AC2759" s="69"/>
      <c r="AD2759" s="3"/>
      <c r="AF2759" s="29"/>
      <c r="AG2759" s="30"/>
      <c r="AH2759" s="29"/>
      <c r="AI2759" s="29"/>
      <c r="AJ2759" s="31"/>
      <c r="AK2759" s="29"/>
      <c r="AL2759" s="30"/>
    </row>
    <row r="2760" spans="1:38">
      <c r="A2760" s="32">
        <v>42573</v>
      </c>
      <c r="B2760" s="9">
        <v>12.5</v>
      </c>
      <c r="C2760" s="33">
        <v>653.26111660000004</v>
      </c>
      <c r="D2760" s="34">
        <f t="shared" si="271"/>
        <v>1528262.1697601008</v>
      </c>
      <c r="E2760" s="34">
        <v>213492501107.513</v>
      </c>
      <c r="F2760" s="3">
        <f>VLOOKUP(A2760,ERCOT_345kv_West_ATC!A:B,2)</f>
        <v>27.65</v>
      </c>
      <c r="G2760" s="3">
        <f>VLOOKUP(A2760,ERCOT_345kv_West_ATC!G:H,2)</f>
        <v>3.1179999999999999</v>
      </c>
      <c r="I2760" s="5">
        <f t="shared" si="272"/>
        <v>6</v>
      </c>
      <c r="J2760" s="4">
        <f t="shared" si="273"/>
        <v>144</v>
      </c>
      <c r="K2760" s="4">
        <f t="shared" si="276"/>
        <v>1800</v>
      </c>
      <c r="L2760" s="6">
        <f t="shared" si="277"/>
        <v>1175870.00988</v>
      </c>
      <c r="N2760" s="22">
        <f t="shared" si="274"/>
        <v>0.76941642157155699</v>
      </c>
      <c r="O2760" s="14">
        <f t="shared" si="275"/>
        <v>117780.83862944506</v>
      </c>
      <c r="Q2760" s="22"/>
      <c r="V2760" s="16"/>
      <c r="W2760" s="16"/>
      <c r="X2760" s="16"/>
      <c r="Z2760" s="15"/>
      <c r="AA2760" s="16"/>
      <c r="AB2760" s="3"/>
      <c r="AC2760" s="69"/>
      <c r="AD2760" s="3"/>
      <c r="AF2760" s="29"/>
      <c r="AG2760" s="30"/>
      <c r="AH2760" s="29"/>
      <c r="AI2760" s="29"/>
      <c r="AJ2760" s="31"/>
      <c r="AK2760" s="29"/>
      <c r="AL2760" s="30"/>
    </row>
    <row r="2761" spans="1:38">
      <c r="A2761" s="32">
        <v>42574</v>
      </c>
      <c r="B2761" s="9">
        <v>12.5</v>
      </c>
      <c r="C2761" s="33">
        <v>657.75411499999996</v>
      </c>
      <c r="D2761" s="34">
        <f t="shared" si="271"/>
        <v>1528262.1697601008</v>
      </c>
      <c r="E2761" s="34">
        <v>213492501107.513</v>
      </c>
      <c r="F2761" s="3">
        <f>VLOOKUP(A2761,ERCOT_345kv_West_ATC!A:B,2)</f>
        <v>27.65</v>
      </c>
      <c r="G2761" s="3">
        <f>VLOOKUP(A2761,ERCOT_345kv_West_ATC!G:H,2)</f>
        <v>3.1179999999999999</v>
      </c>
      <c r="I2761" s="5">
        <f t="shared" si="272"/>
        <v>6</v>
      </c>
      <c r="J2761" s="4">
        <f t="shared" si="273"/>
        <v>144</v>
      </c>
      <c r="K2761" s="4">
        <f t="shared" si="276"/>
        <v>1800</v>
      </c>
      <c r="L2761" s="6">
        <f t="shared" si="277"/>
        <v>1183957.4069999999</v>
      </c>
      <c r="N2761" s="22">
        <f t="shared" si="274"/>
        <v>0.77470831276668439</v>
      </c>
      <c r="O2761" s="14">
        <f t="shared" si="275"/>
        <v>117780.83862944506</v>
      </c>
      <c r="Q2761" s="22"/>
      <c r="V2761" s="16"/>
      <c r="W2761" s="16"/>
      <c r="X2761" s="16"/>
      <c r="Z2761" s="15"/>
      <c r="AA2761" s="16"/>
      <c r="AB2761" s="3"/>
      <c r="AC2761" s="69"/>
      <c r="AD2761" s="3"/>
      <c r="AF2761" s="29"/>
      <c r="AG2761" s="30"/>
      <c r="AH2761" s="29"/>
      <c r="AI2761" s="29"/>
      <c r="AJ2761" s="31"/>
      <c r="AK2761" s="29"/>
      <c r="AL2761" s="30"/>
    </row>
    <row r="2762" spans="1:38">
      <c r="A2762" s="32">
        <v>42575</v>
      </c>
      <c r="B2762" s="9">
        <v>12.5</v>
      </c>
      <c r="C2762" s="33">
        <v>660.89865199999997</v>
      </c>
      <c r="D2762" s="34">
        <f t="shared" si="271"/>
        <v>1528262.1697601008</v>
      </c>
      <c r="E2762" s="34">
        <v>213492501107.513</v>
      </c>
      <c r="F2762" s="3">
        <f>VLOOKUP(A2762,ERCOT_345kv_West_ATC!A:B,2)</f>
        <v>27.65</v>
      </c>
      <c r="G2762" s="3">
        <f>VLOOKUP(A2762,ERCOT_345kv_West_ATC!G:H,2)</f>
        <v>3.1179999999999999</v>
      </c>
      <c r="I2762" s="5">
        <f t="shared" si="272"/>
        <v>6</v>
      </c>
      <c r="J2762" s="4">
        <f t="shared" si="273"/>
        <v>144</v>
      </c>
      <c r="K2762" s="4">
        <f t="shared" si="276"/>
        <v>1800</v>
      </c>
      <c r="L2762" s="6">
        <f t="shared" si="277"/>
        <v>1189617.5736</v>
      </c>
      <c r="N2762" s="22">
        <f t="shared" si="274"/>
        <v>0.77841197481629765</v>
      </c>
      <c r="O2762" s="14">
        <f t="shared" si="275"/>
        <v>117780.83862944506</v>
      </c>
      <c r="Q2762" s="22"/>
      <c r="V2762" s="16"/>
      <c r="W2762" s="16"/>
      <c r="X2762" s="16"/>
      <c r="Z2762" s="15"/>
      <c r="AA2762" s="16"/>
      <c r="AB2762" s="3"/>
      <c r="AC2762" s="69"/>
      <c r="AD2762" s="3"/>
      <c r="AF2762" s="29"/>
      <c r="AG2762" s="30"/>
      <c r="AH2762" s="29"/>
      <c r="AI2762" s="29"/>
      <c r="AJ2762" s="31"/>
      <c r="AK2762" s="29"/>
      <c r="AL2762" s="30"/>
    </row>
    <row r="2763" spans="1:38">
      <c r="A2763" s="32">
        <v>42576</v>
      </c>
      <c r="B2763" s="9">
        <v>12.5</v>
      </c>
      <c r="C2763" s="33">
        <v>656.72791900000004</v>
      </c>
      <c r="D2763" s="34">
        <f t="shared" si="271"/>
        <v>1528262.1697601008</v>
      </c>
      <c r="E2763" s="34">
        <v>213492501107.513</v>
      </c>
      <c r="F2763" s="3">
        <f>VLOOKUP(A2763,ERCOT_345kv_West_ATC!A:B,2)</f>
        <v>27.6</v>
      </c>
      <c r="G2763" s="3">
        <f>VLOOKUP(A2763,ERCOT_345kv_West_ATC!G:H,2)</f>
        <v>3.13</v>
      </c>
      <c r="I2763" s="5">
        <f t="shared" si="272"/>
        <v>6</v>
      </c>
      <c r="J2763" s="4">
        <f t="shared" si="273"/>
        <v>144</v>
      </c>
      <c r="K2763" s="4">
        <f t="shared" si="276"/>
        <v>1800</v>
      </c>
      <c r="L2763" s="6">
        <f t="shared" si="277"/>
        <v>1182110.2542000001</v>
      </c>
      <c r="N2763" s="22">
        <f t="shared" si="274"/>
        <v>0.77349965051190273</v>
      </c>
      <c r="O2763" s="14">
        <f t="shared" si="275"/>
        <v>117780.83862944506</v>
      </c>
      <c r="Q2763" s="22"/>
      <c r="V2763" s="16"/>
      <c r="W2763" s="16"/>
      <c r="X2763" s="16"/>
      <c r="Z2763" s="15"/>
      <c r="AA2763" s="16"/>
      <c r="AB2763" s="3"/>
      <c r="AC2763" s="69"/>
      <c r="AD2763" s="3"/>
      <c r="AF2763" s="29"/>
      <c r="AG2763" s="30"/>
      <c r="AH2763" s="29"/>
      <c r="AI2763" s="29"/>
      <c r="AJ2763" s="31"/>
      <c r="AK2763" s="29"/>
      <c r="AL2763" s="30"/>
    </row>
    <row r="2764" spans="1:38">
      <c r="A2764" s="32">
        <v>42577</v>
      </c>
      <c r="B2764" s="9">
        <v>12.5</v>
      </c>
      <c r="C2764" s="33">
        <v>654.17446259999997</v>
      </c>
      <c r="D2764" s="34">
        <f t="shared" si="271"/>
        <v>1528262.1697601008</v>
      </c>
      <c r="E2764" s="34">
        <v>213492501107.513</v>
      </c>
      <c r="F2764" s="3">
        <f>VLOOKUP(A2764,ERCOT_345kv_West_ATC!A:B,2)</f>
        <v>28</v>
      </c>
      <c r="G2764" s="3">
        <f>VLOOKUP(A2764,ERCOT_345kv_West_ATC!G:H,2)</f>
        <v>3.1179999999999999</v>
      </c>
      <c r="I2764" s="5">
        <f t="shared" si="272"/>
        <v>6</v>
      </c>
      <c r="J2764" s="4">
        <f t="shared" si="273"/>
        <v>144</v>
      </c>
      <c r="K2764" s="4">
        <f t="shared" si="276"/>
        <v>1800</v>
      </c>
      <c r="L2764" s="6">
        <f t="shared" si="277"/>
        <v>1177514.0326799999</v>
      </c>
      <c r="N2764" s="22">
        <f t="shared" si="274"/>
        <v>0.77049216814994537</v>
      </c>
      <c r="O2764" s="14">
        <f t="shared" si="275"/>
        <v>117780.83862944506</v>
      </c>
      <c r="Q2764" s="22"/>
      <c r="V2764" s="16"/>
      <c r="W2764" s="16"/>
      <c r="X2764" s="16"/>
      <c r="Z2764" s="15"/>
      <c r="AA2764" s="16"/>
      <c r="AB2764" s="3"/>
      <c r="AC2764" s="69"/>
      <c r="AD2764" s="3"/>
      <c r="AF2764" s="29"/>
      <c r="AG2764" s="30"/>
      <c r="AH2764" s="29"/>
      <c r="AI2764" s="29"/>
      <c r="AJ2764" s="31"/>
      <c r="AK2764" s="29"/>
      <c r="AL2764" s="30"/>
    </row>
    <row r="2765" spans="1:38">
      <c r="A2765" s="32">
        <v>42578</v>
      </c>
      <c r="B2765" s="9">
        <v>12.5</v>
      </c>
      <c r="C2765" s="33">
        <v>656.63745500000005</v>
      </c>
      <c r="D2765" s="34">
        <f t="shared" si="271"/>
        <v>1528262.1697601008</v>
      </c>
      <c r="E2765" s="34">
        <v>213492501107.513</v>
      </c>
      <c r="F2765" s="3">
        <f>VLOOKUP(A2765,ERCOT_345kv_West_ATC!A:B,2)</f>
        <v>27.8</v>
      </c>
      <c r="G2765" s="3">
        <f>VLOOKUP(A2765,ERCOT_345kv_West_ATC!G:H,2)</f>
        <v>3.1070000000000002</v>
      </c>
      <c r="I2765" s="5">
        <f t="shared" si="272"/>
        <v>6</v>
      </c>
      <c r="J2765" s="4">
        <f t="shared" si="273"/>
        <v>144</v>
      </c>
      <c r="K2765" s="4">
        <f t="shared" si="276"/>
        <v>1800</v>
      </c>
      <c r="L2765" s="6">
        <f t="shared" si="277"/>
        <v>1181947.419</v>
      </c>
      <c r="N2765" s="22">
        <f t="shared" si="274"/>
        <v>0.77339310125404492</v>
      </c>
      <c r="O2765" s="14">
        <f t="shared" si="275"/>
        <v>117780.83862944506</v>
      </c>
      <c r="Q2765" s="22"/>
      <c r="V2765" s="16"/>
      <c r="W2765" s="16"/>
      <c r="X2765" s="16"/>
      <c r="Z2765" s="15"/>
      <c r="AA2765" s="16"/>
      <c r="AB2765" s="3"/>
      <c r="AC2765" s="69"/>
      <c r="AD2765" s="3"/>
      <c r="AF2765" s="29"/>
      <c r="AG2765" s="30"/>
      <c r="AH2765" s="29"/>
      <c r="AI2765" s="29"/>
      <c r="AJ2765" s="31"/>
      <c r="AK2765" s="29"/>
      <c r="AL2765" s="30"/>
    </row>
    <row r="2766" spans="1:38">
      <c r="A2766" s="32">
        <v>42579</v>
      </c>
      <c r="B2766" s="9">
        <v>12.5</v>
      </c>
      <c r="C2766" s="33">
        <v>654.87383299999999</v>
      </c>
      <c r="D2766" s="34">
        <f t="shared" si="271"/>
        <v>1528262.1697601008</v>
      </c>
      <c r="E2766" s="34">
        <v>213492501107.513</v>
      </c>
      <c r="F2766" s="3">
        <f>VLOOKUP(A2766,ERCOT_345kv_West_ATC!A:B,2)</f>
        <v>27.8</v>
      </c>
      <c r="G2766" s="3">
        <f>VLOOKUP(A2766,ERCOT_345kv_West_ATC!G:H,2)</f>
        <v>3.16</v>
      </c>
      <c r="I2766" s="5">
        <f t="shared" si="272"/>
        <v>6</v>
      </c>
      <c r="J2766" s="4">
        <f t="shared" si="273"/>
        <v>144</v>
      </c>
      <c r="K2766" s="4">
        <f t="shared" si="276"/>
        <v>1800</v>
      </c>
      <c r="L2766" s="6">
        <f t="shared" si="277"/>
        <v>1178772.8994</v>
      </c>
      <c r="N2766" s="22">
        <f t="shared" si="274"/>
        <v>0.77131589247219157</v>
      </c>
      <c r="O2766" s="14">
        <f t="shared" si="275"/>
        <v>117780.83862944506</v>
      </c>
      <c r="Q2766" s="22"/>
      <c r="V2766" s="16"/>
      <c r="W2766" s="16"/>
      <c r="X2766" s="16"/>
      <c r="Z2766" s="15"/>
      <c r="AA2766" s="16"/>
      <c r="AB2766" s="3"/>
      <c r="AC2766" s="69"/>
      <c r="AD2766" s="3"/>
      <c r="AF2766" s="29"/>
      <c r="AG2766" s="30"/>
      <c r="AH2766" s="29"/>
      <c r="AI2766" s="29"/>
      <c r="AJ2766" s="31"/>
      <c r="AK2766" s="29"/>
      <c r="AL2766" s="30"/>
    </row>
    <row r="2767" spans="1:38">
      <c r="A2767" s="32">
        <v>42580</v>
      </c>
      <c r="B2767" s="9">
        <v>12.5</v>
      </c>
      <c r="C2767" s="33">
        <v>657.20284170000002</v>
      </c>
      <c r="D2767" s="34">
        <f t="shared" si="271"/>
        <v>1528262.1697601008</v>
      </c>
      <c r="E2767" s="34">
        <v>213492501107.513</v>
      </c>
      <c r="F2767" s="3">
        <f>VLOOKUP(A2767,ERCOT_345kv_West_ATC!A:B,2)</f>
        <v>28.2</v>
      </c>
      <c r="G2767" s="3">
        <f>VLOOKUP(A2767,ERCOT_345kv_West_ATC!G:H,2)</f>
        <v>3.1850000000000001</v>
      </c>
      <c r="I2767" s="5">
        <f t="shared" si="272"/>
        <v>6</v>
      </c>
      <c r="J2767" s="4">
        <f t="shared" si="273"/>
        <v>144</v>
      </c>
      <c r="K2767" s="4">
        <f t="shared" si="276"/>
        <v>1800</v>
      </c>
      <c r="L2767" s="6">
        <f t="shared" si="277"/>
        <v>1182965.11506</v>
      </c>
      <c r="N2767" s="22">
        <f t="shared" si="274"/>
        <v>0.77405901845080427</v>
      </c>
      <c r="O2767" s="14">
        <f t="shared" si="275"/>
        <v>117780.83862944506</v>
      </c>
      <c r="Q2767" s="22"/>
      <c r="V2767" s="16"/>
      <c r="W2767" s="16"/>
      <c r="X2767" s="16"/>
      <c r="Z2767" s="15"/>
      <c r="AA2767" s="16"/>
      <c r="AB2767" s="3"/>
      <c r="AC2767" s="69"/>
      <c r="AD2767" s="3"/>
      <c r="AF2767" s="29"/>
      <c r="AG2767" s="30"/>
      <c r="AH2767" s="29"/>
      <c r="AI2767" s="29"/>
      <c r="AJ2767" s="31"/>
      <c r="AK2767" s="29"/>
      <c r="AL2767" s="30"/>
    </row>
    <row r="2768" spans="1:38">
      <c r="A2768" s="32">
        <v>42581</v>
      </c>
      <c r="B2768" s="9">
        <v>12.5</v>
      </c>
      <c r="C2768" s="33">
        <v>655.0710646</v>
      </c>
      <c r="D2768" s="34">
        <f t="shared" si="271"/>
        <v>1528262.1697601008</v>
      </c>
      <c r="E2768" s="34">
        <v>213492501107.513</v>
      </c>
      <c r="F2768" s="3">
        <f>VLOOKUP(A2768,ERCOT_345kv_West_ATC!A:B,2)</f>
        <v>28.2</v>
      </c>
      <c r="G2768" s="3">
        <f>VLOOKUP(A2768,ERCOT_345kv_West_ATC!G:H,2)</f>
        <v>3.1850000000000001</v>
      </c>
      <c r="I2768" s="5">
        <f t="shared" si="272"/>
        <v>6</v>
      </c>
      <c r="J2768" s="4">
        <f t="shared" si="273"/>
        <v>144</v>
      </c>
      <c r="K2768" s="4">
        <f t="shared" si="276"/>
        <v>1800</v>
      </c>
      <c r="L2768" s="6">
        <f t="shared" si="277"/>
        <v>1179127.91628</v>
      </c>
      <c r="N2768" s="22">
        <f t="shared" si="274"/>
        <v>0.77154819350471382</v>
      </c>
      <c r="O2768" s="14">
        <f t="shared" si="275"/>
        <v>117780.83862944506</v>
      </c>
      <c r="Q2768" s="22"/>
      <c r="V2768" s="16"/>
      <c r="W2768" s="16"/>
      <c r="X2768" s="16"/>
      <c r="Z2768" s="15"/>
      <c r="AA2768" s="16"/>
      <c r="AB2768" s="3"/>
      <c r="AC2768" s="69"/>
      <c r="AD2768" s="3"/>
      <c r="AF2768" s="29"/>
      <c r="AG2768" s="30"/>
      <c r="AH2768" s="29"/>
      <c r="AI2768" s="29"/>
      <c r="AJ2768" s="31"/>
      <c r="AK2768" s="29"/>
      <c r="AL2768" s="30"/>
    </row>
    <row r="2769" spans="1:38">
      <c r="A2769" s="32">
        <v>42582</v>
      </c>
      <c r="B2769" s="9">
        <v>12.5</v>
      </c>
      <c r="C2769" s="33">
        <v>626.67824499999995</v>
      </c>
      <c r="D2769" s="34">
        <f t="shared" si="271"/>
        <v>1528262.1697601008</v>
      </c>
      <c r="E2769" s="34">
        <v>213492501107.513</v>
      </c>
      <c r="F2769" s="3">
        <f>VLOOKUP(A2769,ERCOT_345kv_West_ATC!A:B,2)</f>
        <v>28.2</v>
      </c>
      <c r="G2769" s="3">
        <f>VLOOKUP(A2769,ERCOT_345kv_West_ATC!G:H,2)</f>
        <v>3.1850000000000001</v>
      </c>
      <c r="I2769" s="5">
        <f t="shared" si="272"/>
        <v>6</v>
      </c>
      <c r="J2769" s="4">
        <f t="shared" si="273"/>
        <v>144</v>
      </c>
      <c r="K2769" s="4">
        <f t="shared" si="276"/>
        <v>1800</v>
      </c>
      <c r="L2769" s="6">
        <f t="shared" si="277"/>
        <v>1128020.841</v>
      </c>
      <c r="N2769" s="22">
        <f t="shared" si="274"/>
        <v>0.7381068924692884</v>
      </c>
      <c r="O2769" s="14">
        <f t="shared" si="275"/>
        <v>117780.83862944506</v>
      </c>
      <c r="Q2769" s="22"/>
      <c r="V2769" s="16"/>
      <c r="W2769" s="16"/>
      <c r="X2769" s="16"/>
      <c r="Z2769" s="15"/>
      <c r="AA2769" s="16"/>
      <c r="AB2769" s="3"/>
      <c r="AC2769" s="69"/>
      <c r="AD2769" s="3"/>
      <c r="AF2769" s="29"/>
      <c r="AG2769" s="30"/>
      <c r="AH2769" s="29"/>
      <c r="AI2769" s="29"/>
      <c r="AJ2769" s="31"/>
      <c r="AK2769" s="29"/>
      <c r="AL2769" s="30"/>
    </row>
    <row r="2770" spans="1:38">
      <c r="A2770" s="32">
        <v>42583</v>
      </c>
      <c r="B2770" s="9">
        <v>12.5</v>
      </c>
      <c r="C2770" s="33">
        <v>603.07146999999998</v>
      </c>
      <c r="D2770" s="34">
        <f t="shared" si="271"/>
        <v>1528262.1697601008</v>
      </c>
      <c r="E2770" s="34">
        <v>213492501107.513</v>
      </c>
      <c r="F2770" s="3">
        <f>VLOOKUP(A2770,ERCOT_345kv_West_ATC!A:B,2)</f>
        <v>28.25</v>
      </c>
      <c r="G2770" s="3">
        <f>VLOOKUP(A2770,ERCOT_345kv_West_ATC!G:H,2)</f>
        <v>3.1429999999999998</v>
      </c>
      <c r="I2770" s="5">
        <f t="shared" si="272"/>
        <v>6</v>
      </c>
      <c r="J2770" s="4">
        <f t="shared" si="273"/>
        <v>144</v>
      </c>
      <c r="K2770" s="4">
        <f t="shared" si="276"/>
        <v>1800</v>
      </c>
      <c r="L2770" s="6">
        <f t="shared" si="277"/>
        <v>1085528.6459999999</v>
      </c>
      <c r="N2770" s="22">
        <f t="shared" si="274"/>
        <v>0.71030263490092216</v>
      </c>
      <c r="O2770" s="14">
        <f t="shared" si="275"/>
        <v>117780.83862944506</v>
      </c>
      <c r="Q2770" s="22"/>
      <c r="V2770" s="16"/>
      <c r="W2770" s="16"/>
      <c r="X2770" s="16"/>
      <c r="Z2770" s="15"/>
      <c r="AA2770" s="16"/>
      <c r="AB2770" s="3"/>
      <c r="AC2770" s="69"/>
      <c r="AD2770" s="3"/>
      <c r="AF2770" s="29"/>
      <c r="AG2770" s="30"/>
      <c r="AH2770" s="29"/>
      <c r="AI2770" s="29"/>
      <c r="AJ2770" s="31"/>
      <c r="AK2770" s="29"/>
      <c r="AL2770" s="30"/>
    </row>
    <row r="2771" spans="1:38">
      <c r="A2771" s="32">
        <v>42584</v>
      </c>
      <c r="B2771" s="9">
        <v>12.5</v>
      </c>
      <c r="C2771" s="33">
        <v>541.11730910000006</v>
      </c>
      <c r="D2771" s="34">
        <f t="shared" si="271"/>
        <v>1445229.9489561322</v>
      </c>
      <c r="E2771" s="34">
        <v>201893210853.05801</v>
      </c>
      <c r="F2771" s="3">
        <f>VLOOKUP(A2771,ERCOT_345kv_West_ATC!A:B,2)</f>
        <v>28.3</v>
      </c>
      <c r="G2771" s="3">
        <f>VLOOKUP(A2771,ERCOT_345kv_West_ATC!G:H,2)</f>
        <v>3.1320000000000001</v>
      </c>
      <c r="I2771" s="5">
        <f t="shared" si="272"/>
        <v>6</v>
      </c>
      <c r="J2771" s="4">
        <f t="shared" si="273"/>
        <v>144</v>
      </c>
      <c r="K2771" s="4">
        <f t="shared" si="276"/>
        <v>1800</v>
      </c>
      <c r="L2771" s="6">
        <f t="shared" si="277"/>
        <v>974011.15638000006</v>
      </c>
      <c r="N2771" s="22">
        <f t="shared" si="274"/>
        <v>0.6739489152459881</v>
      </c>
      <c r="O2771" s="14">
        <f t="shared" si="275"/>
        <v>124547.65425392083</v>
      </c>
      <c r="Q2771" s="22"/>
      <c r="V2771" s="16"/>
      <c r="W2771" s="16"/>
      <c r="X2771" s="16"/>
      <c r="Z2771" s="15"/>
      <c r="AA2771" s="16"/>
      <c r="AB2771" s="3"/>
      <c r="AC2771" s="69"/>
      <c r="AD2771" s="3"/>
      <c r="AF2771" s="29"/>
      <c r="AG2771" s="30"/>
      <c r="AH2771" s="29"/>
      <c r="AI2771" s="29"/>
      <c r="AJ2771" s="31"/>
      <c r="AK2771" s="29"/>
      <c r="AL2771" s="30"/>
    </row>
    <row r="2772" spans="1:38">
      <c r="A2772" s="32">
        <v>42585</v>
      </c>
      <c r="B2772" s="9">
        <v>12.5</v>
      </c>
      <c r="C2772" s="33">
        <v>570.49808489999998</v>
      </c>
      <c r="D2772" s="34">
        <f t="shared" si="271"/>
        <v>1445229.9489561322</v>
      </c>
      <c r="E2772" s="34">
        <v>201893210853.05801</v>
      </c>
      <c r="F2772" s="3">
        <f>VLOOKUP(A2772,ERCOT_345kv_West_ATC!A:B,2)</f>
        <v>28.05</v>
      </c>
      <c r="G2772" s="3">
        <f>VLOOKUP(A2772,ERCOT_345kv_West_ATC!G:H,2)</f>
        <v>3.1789999999999998</v>
      </c>
      <c r="I2772" s="5">
        <f t="shared" si="272"/>
        <v>6</v>
      </c>
      <c r="J2772" s="4">
        <f t="shared" si="273"/>
        <v>144</v>
      </c>
      <c r="K2772" s="4">
        <f t="shared" si="276"/>
        <v>1800</v>
      </c>
      <c r="L2772" s="6">
        <f t="shared" si="277"/>
        <v>1026896.55282</v>
      </c>
      <c r="N2772" s="22">
        <f t="shared" si="274"/>
        <v>0.71054198230649168</v>
      </c>
      <c r="O2772" s="14">
        <f t="shared" si="275"/>
        <v>124547.65425392083</v>
      </c>
      <c r="Q2772" s="22"/>
      <c r="V2772" s="16"/>
      <c r="W2772" s="16"/>
      <c r="X2772" s="16"/>
      <c r="Z2772" s="15"/>
      <c r="AA2772" s="16"/>
      <c r="AB2772" s="3"/>
      <c r="AC2772" s="69"/>
      <c r="AD2772" s="3"/>
      <c r="AF2772" s="29"/>
      <c r="AG2772" s="30"/>
      <c r="AH2772" s="29"/>
      <c r="AI2772" s="29"/>
      <c r="AJ2772" s="31"/>
      <c r="AK2772" s="29"/>
      <c r="AL2772" s="30"/>
    </row>
    <row r="2773" spans="1:38">
      <c r="A2773" s="32">
        <v>42586</v>
      </c>
      <c r="B2773" s="9">
        <v>12.5</v>
      </c>
      <c r="C2773" s="33">
        <v>584.28711899999996</v>
      </c>
      <c r="D2773" s="34">
        <f t="shared" si="271"/>
        <v>1445229.9489561322</v>
      </c>
      <c r="E2773" s="34">
        <v>201893210853.05801</v>
      </c>
      <c r="F2773" s="3">
        <f>VLOOKUP(A2773,ERCOT_345kv_West_ATC!A:B,2)</f>
        <v>28.65</v>
      </c>
      <c r="G2773" s="3">
        <f>VLOOKUP(A2773,ERCOT_345kv_West_ATC!G:H,2)</f>
        <v>3.1760000000000002</v>
      </c>
      <c r="I2773" s="5">
        <f t="shared" si="272"/>
        <v>6</v>
      </c>
      <c r="J2773" s="4">
        <f t="shared" si="273"/>
        <v>144</v>
      </c>
      <c r="K2773" s="4">
        <f t="shared" si="276"/>
        <v>1800</v>
      </c>
      <c r="L2773" s="6">
        <f t="shared" si="277"/>
        <v>1051716.8141999999</v>
      </c>
      <c r="N2773" s="22">
        <f t="shared" si="274"/>
        <v>0.72771590082231485</v>
      </c>
      <c r="O2773" s="14">
        <f t="shared" si="275"/>
        <v>124547.65425392083</v>
      </c>
      <c r="Q2773" s="22"/>
      <c r="V2773" s="16"/>
      <c r="W2773" s="16"/>
      <c r="X2773" s="16"/>
      <c r="Z2773" s="15"/>
      <c r="AA2773" s="16"/>
      <c r="AB2773" s="3"/>
      <c r="AC2773" s="69"/>
      <c r="AD2773" s="3"/>
      <c r="AF2773" s="29"/>
      <c r="AG2773" s="30"/>
      <c r="AH2773" s="29"/>
      <c r="AI2773" s="29"/>
      <c r="AJ2773" s="31"/>
      <c r="AK2773" s="29"/>
      <c r="AL2773" s="30"/>
    </row>
    <row r="2774" spans="1:38">
      <c r="A2774" s="32">
        <v>42587</v>
      </c>
      <c r="B2774" s="9">
        <v>12.5</v>
      </c>
      <c r="C2774" s="33">
        <v>578.72035819999996</v>
      </c>
      <c r="D2774" s="34">
        <f t="shared" si="271"/>
        <v>1445229.9489561322</v>
      </c>
      <c r="E2774" s="34">
        <v>201893210853.05801</v>
      </c>
      <c r="F2774" s="3">
        <f>VLOOKUP(A2774,ERCOT_345kv_West_ATC!A:B,2)</f>
        <v>28.55</v>
      </c>
      <c r="G2774" s="3">
        <f>VLOOKUP(A2774,ERCOT_345kv_West_ATC!G:H,2)</f>
        <v>3.1469999999999998</v>
      </c>
      <c r="I2774" s="5">
        <f t="shared" si="272"/>
        <v>6</v>
      </c>
      <c r="J2774" s="4">
        <f t="shared" si="273"/>
        <v>144</v>
      </c>
      <c r="K2774" s="4">
        <f t="shared" si="276"/>
        <v>1800</v>
      </c>
      <c r="L2774" s="6">
        <f t="shared" si="277"/>
        <v>1041696.6447599999</v>
      </c>
      <c r="N2774" s="22">
        <f t="shared" si="274"/>
        <v>0.7207826308279881</v>
      </c>
      <c r="O2774" s="14">
        <f t="shared" si="275"/>
        <v>124547.65425392083</v>
      </c>
      <c r="Q2774" s="22"/>
      <c r="V2774" s="16"/>
      <c r="W2774" s="16"/>
      <c r="X2774" s="16"/>
      <c r="Z2774" s="15"/>
      <c r="AA2774" s="16"/>
      <c r="AB2774" s="3"/>
      <c r="AC2774" s="69"/>
      <c r="AD2774" s="3"/>
      <c r="AF2774" s="29"/>
      <c r="AG2774" s="30"/>
      <c r="AH2774" s="29"/>
      <c r="AI2774" s="29"/>
      <c r="AJ2774" s="31"/>
      <c r="AK2774" s="29"/>
      <c r="AL2774" s="30"/>
    </row>
    <row r="2775" spans="1:38">
      <c r="A2775" s="32">
        <v>42588</v>
      </c>
      <c r="B2775" s="9">
        <v>12.5</v>
      </c>
      <c r="C2775" s="33">
        <v>590.63865639999995</v>
      </c>
      <c r="D2775" s="34">
        <f t="shared" si="271"/>
        <v>1445229.9489561322</v>
      </c>
      <c r="E2775" s="34">
        <v>201893210853.05801</v>
      </c>
      <c r="F2775" s="3">
        <f>VLOOKUP(A2775,ERCOT_345kv_West_ATC!A:B,2)</f>
        <v>28.55</v>
      </c>
      <c r="G2775" s="3">
        <f>VLOOKUP(A2775,ERCOT_345kv_West_ATC!G:H,2)</f>
        <v>3.1469999999999998</v>
      </c>
      <c r="I2775" s="5">
        <f t="shared" si="272"/>
        <v>6</v>
      </c>
      <c r="J2775" s="4">
        <f t="shared" si="273"/>
        <v>144</v>
      </c>
      <c r="K2775" s="4">
        <f t="shared" si="276"/>
        <v>1800</v>
      </c>
      <c r="L2775" s="6">
        <f t="shared" si="277"/>
        <v>1063149.58152</v>
      </c>
      <c r="N2775" s="22">
        <f t="shared" si="274"/>
        <v>0.73562659166307542</v>
      </c>
      <c r="O2775" s="14">
        <f t="shared" si="275"/>
        <v>124547.65425392083</v>
      </c>
      <c r="Q2775" s="22"/>
      <c r="V2775" s="16"/>
      <c r="W2775" s="16"/>
      <c r="X2775" s="16"/>
      <c r="Z2775" s="15"/>
      <c r="AA2775" s="16"/>
      <c r="AB2775" s="3"/>
      <c r="AC2775" s="69"/>
      <c r="AD2775" s="3"/>
      <c r="AF2775" s="29"/>
      <c r="AG2775" s="30"/>
      <c r="AH2775" s="29"/>
      <c r="AI2775" s="29"/>
      <c r="AJ2775" s="31"/>
      <c r="AK2775" s="29"/>
      <c r="AL2775" s="30"/>
    </row>
    <row r="2776" spans="1:38">
      <c r="A2776" s="32">
        <v>42589</v>
      </c>
      <c r="B2776" s="9">
        <v>12.5</v>
      </c>
      <c r="C2776" s="33">
        <v>594.22424260000003</v>
      </c>
      <c r="D2776" s="34">
        <f t="shared" si="271"/>
        <v>1445229.9489561322</v>
      </c>
      <c r="E2776" s="34">
        <v>201893210853.05801</v>
      </c>
      <c r="F2776" s="3">
        <f>VLOOKUP(A2776,ERCOT_345kv_West_ATC!A:B,2)</f>
        <v>28.55</v>
      </c>
      <c r="G2776" s="3">
        <f>VLOOKUP(A2776,ERCOT_345kv_West_ATC!G:H,2)</f>
        <v>3.1469999999999998</v>
      </c>
      <c r="I2776" s="5">
        <f t="shared" si="272"/>
        <v>6</v>
      </c>
      <c r="J2776" s="4">
        <f t="shared" si="273"/>
        <v>144</v>
      </c>
      <c r="K2776" s="4">
        <f t="shared" si="276"/>
        <v>1800</v>
      </c>
      <c r="L2776" s="6">
        <f t="shared" si="277"/>
        <v>1069603.63668</v>
      </c>
      <c r="N2776" s="22">
        <f t="shared" si="274"/>
        <v>0.74009235516642768</v>
      </c>
      <c r="O2776" s="14">
        <f t="shared" si="275"/>
        <v>124547.65425392083</v>
      </c>
      <c r="Q2776" s="22"/>
      <c r="V2776" s="16"/>
      <c r="W2776" s="16"/>
      <c r="X2776" s="16"/>
      <c r="Z2776" s="15"/>
      <c r="AA2776" s="16"/>
      <c r="AB2776" s="3"/>
      <c r="AC2776" s="69"/>
      <c r="AD2776" s="3"/>
      <c r="AF2776" s="29"/>
      <c r="AG2776" s="30"/>
      <c r="AH2776" s="29"/>
      <c r="AI2776" s="29"/>
      <c r="AJ2776" s="31"/>
      <c r="AK2776" s="29"/>
      <c r="AL2776" s="30"/>
    </row>
    <row r="2777" spans="1:38">
      <c r="A2777" s="32">
        <v>42590</v>
      </c>
      <c r="B2777" s="9">
        <v>12.5</v>
      </c>
      <c r="C2777" s="33">
        <v>591.59459630000003</v>
      </c>
      <c r="D2777" s="34">
        <f t="shared" si="271"/>
        <v>1445229.9489561322</v>
      </c>
      <c r="E2777" s="34">
        <v>201893210853.05801</v>
      </c>
      <c r="F2777" s="3">
        <f>VLOOKUP(A2777,ERCOT_345kv_West_ATC!A:B,2)</f>
        <v>28.3</v>
      </c>
      <c r="G2777" s="3">
        <f>VLOOKUP(A2777,ERCOT_345kv_West_ATC!G:H,2)</f>
        <v>3.1360000000000001</v>
      </c>
      <c r="I2777" s="5">
        <f t="shared" si="272"/>
        <v>6</v>
      </c>
      <c r="J2777" s="4">
        <f t="shared" si="273"/>
        <v>144</v>
      </c>
      <c r="K2777" s="4">
        <f t="shared" si="276"/>
        <v>1800</v>
      </c>
      <c r="L2777" s="6">
        <f t="shared" si="277"/>
        <v>1064870.2733400001</v>
      </c>
      <c r="N2777" s="22">
        <f t="shared" si="274"/>
        <v>0.73681719238460275</v>
      </c>
      <c r="O2777" s="14">
        <f t="shared" si="275"/>
        <v>124547.65425392083</v>
      </c>
      <c r="Q2777" s="22"/>
      <c r="V2777" s="16"/>
      <c r="W2777" s="16"/>
      <c r="X2777" s="16"/>
      <c r="Z2777" s="15"/>
      <c r="AA2777" s="16"/>
      <c r="AB2777" s="3"/>
      <c r="AC2777" s="69"/>
      <c r="AD2777" s="3"/>
      <c r="AF2777" s="29"/>
      <c r="AG2777" s="30"/>
      <c r="AH2777" s="29"/>
      <c r="AI2777" s="29"/>
      <c r="AJ2777" s="31"/>
      <c r="AK2777" s="29"/>
      <c r="AL2777" s="30"/>
    </row>
    <row r="2778" spans="1:38">
      <c r="A2778" s="32">
        <v>42591</v>
      </c>
      <c r="B2778" s="9">
        <v>12.5</v>
      </c>
      <c r="C2778" s="33">
        <v>585.98629659999995</v>
      </c>
      <c r="D2778" s="34">
        <f t="shared" si="271"/>
        <v>1445229.9489561322</v>
      </c>
      <c r="E2778" s="34">
        <v>201893210853.05801</v>
      </c>
      <c r="F2778" s="3">
        <f>VLOOKUP(A2778,ERCOT_345kv_West_ATC!A:B,2)</f>
        <v>28.2</v>
      </c>
      <c r="G2778" s="3">
        <f>VLOOKUP(A2778,ERCOT_345kv_West_ATC!G:H,2)</f>
        <v>3.073</v>
      </c>
      <c r="I2778" s="5">
        <f t="shared" si="272"/>
        <v>6</v>
      </c>
      <c r="J2778" s="4">
        <f t="shared" si="273"/>
        <v>144</v>
      </c>
      <c r="K2778" s="4">
        <f t="shared" si="276"/>
        <v>1800</v>
      </c>
      <c r="L2778" s="6">
        <f t="shared" si="277"/>
        <v>1054775.3338799998</v>
      </c>
      <c r="N2778" s="22">
        <f t="shared" si="274"/>
        <v>0.72983218666472294</v>
      </c>
      <c r="O2778" s="14">
        <f t="shared" si="275"/>
        <v>124547.65425392083</v>
      </c>
      <c r="Q2778" s="22"/>
      <c r="V2778" s="16"/>
      <c r="W2778" s="16"/>
      <c r="X2778" s="16"/>
      <c r="Z2778" s="15"/>
      <c r="AA2778" s="16"/>
      <c r="AB2778" s="3"/>
      <c r="AC2778" s="69"/>
      <c r="AD2778" s="3"/>
      <c r="AF2778" s="29"/>
      <c r="AG2778" s="30"/>
      <c r="AH2778" s="29"/>
      <c r="AI2778" s="29"/>
      <c r="AJ2778" s="31"/>
      <c r="AK2778" s="29"/>
      <c r="AL2778" s="30"/>
    </row>
    <row r="2779" spans="1:38">
      <c r="A2779" s="32">
        <v>42592</v>
      </c>
      <c r="B2779" s="9">
        <v>12.5</v>
      </c>
      <c r="C2779" s="33">
        <v>593.30922810000004</v>
      </c>
      <c r="D2779" s="34">
        <f t="shared" si="271"/>
        <v>1445229.9489561322</v>
      </c>
      <c r="E2779" s="34">
        <v>201893210853.05801</v>
      </c>
      <c r="F2779" s="3">
        <f>VLOOKUP(A2779,ERCOT_345kv_West_ATC!A:B,2)</f>
        <v>27.1</v>
      </c>
      <c r="G2779" s="3">
        <f>VLOOKUP(A2779,ERCOT_345kv_West_ATC!G:H,2)</f>
        <v>3.0470000000000002</v>
      </c>
      <c r="I2779" s="5">
        <f t="shared" si="272"/>
        <v>6</v>
      </c>
      <c r="J2779" s="4">
        <f t="shared" si="273"/>
        <v>144</v>
      </c>
      <c r="K2779" s="4">
        <f t="shared" si="276"/>
        <v>1800</v>
      </c>
      <c r="L2779" s="6">
        <f t="shared" si="277"/>
        <v>1067956.6105800001</v>
      </c>
      <c r="N2779" s="22">
        <f t="shared" si="274"/>
        <v>0.73895272607059459</v>
      </c>
      <c r="O2779" s="14">
        <f t="shared" si="275"/>
        <v>124547.65425392083</v>
      </c>
      <c r="Q2779" s="22"/>
      <c r="V2779" s="16"/>
      <c r="W2779" s="16"/>
      <c r="X2779" s="16"/>
      <c r="Z2779" s="15"/>
      <c r="AA2779" s="16"/>
      <c r="AB2779" s="3"/>
      <c r="AC2779" s="69"/>
      <c r="AD2779" s="3"/>
      <c r="AF2779" s="29"/>
      <c r="AG2779" s="30"/>
      <c r="AH2779" s="29"/>
      <c r="AI2779" s="29"/>
      <c r="AJ2779" s="31"/>
      <c r="AK2779" s="29"/>
      <c r="AL2779" s="30"/>
    </row>
    <row r="2780" spans="1:38">
      <c r="A2780" s="32">
        <v>42593</v>
      </c>
      <c r="B2780" s="9">
        <v>12.5</v>
      </c>
      <c r="C2780" s="33">
        <v>586.8243344</v>
      </c>
      <c r="D2780" s="34">
        <f t="shared" si="271"/>
        <v>1445229.9489561322</v>
      </c>
      <c r="E2780" s="34">
        <v>201893210853.05801</v>
      </c>
      <c r="F2780" s="3">
        <f>VLOOKUP(A2780,ERCOT_345kv_West_ATC!A:B,2)</f>
        <v>27.1</v>
      </c>
      <c r="G2780" s="3">
        <f>VLOOKUP(A2780,ERCOT_345kv_West_ATC!G:H,2)</f>
        <v>3.0390000000000001</v>
      </c>
      <c r="I2780" s="5">
        <f t="shared" si="272"/>
        <v>6</v>
      </c>
      <c r="J2780" s="4">
        <f t="shared" si="273"/>
        <v>144</v>
      </c>
      <c r="K2780" s="4">
        <f t="shared" si="276"/>
        <v>1800</v>
      </c>
      <c r="L2780" s="6">
        <f t="shared" si="277"/>
        <v>1056283.80192</v>
      </c>
      <c r="N2780" s="22">
        <f t="shared" si="274"/>
        <v>0.73087594308638415</v>
      </c>
      <c r="O2780" s="14">
        <f t="shared" si="275"/>
        <v>124547.65425392083</v>
      </c>
      <c r="Q2780" s="22"/>
      <c r="V2780" s="16"/>
      <c r="W2780" s="16"/>
      <c r="X2780" s="16"/>
      <c r="Z2780" s="15"/>
      <c r="AA2780" s="16"/>
      <c r="AB2780" s="3"/>
      <c r="AC2780" s="69"/>
      <c r="AD2780" s="3"/>
      <c r="AF2780" s="29"/>
      <c r="AG2780" s="30"/>
      <c r="AH2780" s="29"/>
      <c r="AI2780" s="29"/>
      <c r="AJ2780" s="31"/>
      <c r="AK2780" s="29"/>
      <c r="AL2780" s="30"/>
    </row>
    <row r="2781" spans="1:38">
      <c r="A2781" s="32">
        <v>42594</v>
      </c>
      <c r="B2781" s="9">
        <v>12.5</v>
      </c>
      <c r="C2781" s="33">
        <v>587.66709279999998</v>
      </c>
      <c r="D2781" s="34">
        <f t="shared" si="271"/>
        <v>1445229.9489561322</v>
      </c>
      <c r="E2781" s="34">
        <v>201893210853.05801</v>
      </c>
      <c r="F2781" s="3">
        <f>VLOOKUP(A2781,ERCOT_345kv_West_ATC!A:B,2)</f>
        <v>27.2</v>
      </c>
      <c r="G2781" s="3">
        <f>VLOOKUP(A2781,ERCOT_345kv_West_ATC!G:H,2)</f>
        <v>3.0350000000000001</v>
      </c>
      <c r="I2781" s="5">
        <f t="shared" si="272"/>
        <v>6</v>
      </c>
      <c r="J2781" s="4">
        <f t="shared" si="273"/>
        <v>144</v>
      </c>
      <c r="K2781" s="4">
        <f t="shared" si="276"/>
        <v>1800</v>
      </c>
      <c r="L2781" s="6">
        <f t="shared" si="277"/>
        <v>1057800.7670400001</v>
      </c>
      <c r="N2781" s="22">
        <f t="shared" si="274"/>
        <v>0.73192557890461207</v>
      </c>
      <c r="O2781" s="14">
        <f t="shared" si="275"/>
        <v>124547.65425392083</v>
      </c>
      <c r="Q2781" s="22"/>
      <c r="V2781" s="16"/>
      <c r="W2781" s="16"/>
      <c r="X2781" s="16"/>
      <c r="Z2781" s="15"/>
      <c r="AA2781" s="16"/>
      <c r="AB2781" s="3"/>
      <c r="AC2781" s="69"/>
      <c r="AD2781" s="3"/>
      <c r="AF2781" s="29"/>
      <c r="AG2781" s="30"/>
      <c r="AH2781" s="29"/>
      <c r="AI2781" s="29"/>
      <c r="AJ2781" s="31"/>
      <c r="AK2781" s="29"/>
      <c r="AL2781" s="30"/>
    </row>
    <row r="2782" spans="1:38">
      <c r="A2782" s="32">
        <v>42595</v>
      </c>
      <c r="B2782" s="9">
        <v>12.5</v>
      </c>
      <c r="C2782" s="33">
        <v>585.60638900000004</v>
      </c>
      <c r="D2782" s="34">
        <f t="shared" si="271"/>
        <v>1445229.9489561322</v>
      </c>
      <c r="E2782" s="34">
        <v>201893210853.05801</v>
      </c>
      <c r="F2782" s="3">
        <f>VLOOKUP(A2782,ERCOT_345kv_West_ATC!A:B,2)</f>
        <v>27.2</v>
      </c>
      <c r="G2782" s="3">
        <f>VLOOKUP(A2782,ERCOT_345kv_West_ATC!G:H,2)</f>
        <v>3.0350000000000001</v>
      </c>
      <c r="I2782" s="5">
        <f t="shared" si="272"/>
        <v>6</v>
      </c>
      <c r="J2782" s="4">
        <f t="shared" si="273"/>
        <v>144</v>
      </c>
      <c r="K2782" s="4">
        <f t="shared" si="276"/>
        <v>1800</v>
      </c>
      <c r="L2782" s="6">
        <f t="shared" si="277"/>
        <v>1054091.5002000001</v>
      </c>
      <c r="N2782" s="22">
        <f t="shared" si="274"/>
        <v>0.72935902066059077</v>
      </c>
      <c r="O2782" s="14">
        <f t="shared" si="275"/>
        <v>124547.65425392083</v>
      </c>
      <c r="Q2782" s="22"/>
      <c r="V2782" s="16"/>
      <c r="W2782" s="16"/>
      <c r="X2782" s="16"/>
      <c r="Z2782" s="15"/>
      <c r="AA2782" s="16"/>
      <c r="AB2782" s="3"/>
      <c r="AC2782" s="69"/>
      <c r="AD2782" s="3"/>
      <c r="AF2782" s="29"/>
      <c r="AG2782" s="30"/>
      <c r="AH2782" s="29"/>
      <c r="AI2782" s="29"/>
      <c r="AJ2782" s="31"/>
      <c r="AK2782" s="29"/>
      <c r="AL2782" s="30"/>
    </row>
    <row r="2783" spans="1:38">
      <c r="A2783" s="32">
        <v>42596</v>
      </c>
      <c r="B2783" s="9">
        <v>12.5</v>
      </c>
      <c r="C2783" s="33">
        <v>572.79413239999997</v>
      </c>
      <c r="D2783" s="34">
        <f t="shared" si="271"/>
        <v>1445229.9489561322</v>
      </c>
      <c r="E2783" s="34">
        <v>201893210853.05801</v>
      </c>
      <c r="F2783" s="3">
        <f>VLOOKUP(A2783,ERCOT_345kv_West_ATC!A:B,2)</f>
        <v>27.2</v>
      </c>
      <c r="G2783" s="3">
        <f>VLOOKUP(A2783,ERCOT_345kv_West_ATC!G:H,2)</f>
        <v>3.0350000000000001</v>
      </c>
      <c r="I2783" s="5">
        <f t="shared" si="272"/>
        <v>6</v>
      </c>
      <c r="J2783" s="4">
        <f t="shared" si="273"/>
        <v>144</v>
      </c>
      <c r="K2783" s="4">
        <f t="shared" si="276"/>
        <v>1800</v>
      </c>
      <c r="L2783" s="6">
        <f t="shared" si="277"/>
        <v>1031029.43832</v>
      </c>
      <c r="N2783" s="22">
        <f t="shared" si="274"/>
        <v>0.71340165560829749</v>
      </c>
      <c r="O2783" s="14">
        <f t="shared" si="275"/>
        <v>124547.65425392083</v>
      </c>
      <c r="Q2783" s="22"/>
      <c r="V2783" s="16"/>
      <c r="W2783" s="16"/>
      <c r="X2783" s="16"/>
      <c r="Z2783" s="15"/>
      <c r="AA2783" s="16"/>
      <c r="AB2783" s="3"/>
      <c r="AC2783" s="69"/>
      <c r="AD2783" s="3"/>
      <c r="AF2783" s="29"/>
      <c r="AG2783" s="30"/>
      <c r="AH2783" s="29"/>
      <c r="AI2783" s="29"/>
      <c r="AJ2783" s="31"/>
      <c r="AK2783" s="29"/>
      <c r="AL2783" s="30"/>
    </row>
    <row r="2784" spans="1:38">
      <c r="A2784" s="32">
        <v>42597</v>
      </c>
      <c r="B2784" s="9">
        <v>12.5</v>
      </c>
      <c r="C2784" s="33">
        <v>567.48574810000002</v>
      </c>
      <c r="D2784" s="34">
        <f t="shared" si="271"/>
        <v>1556058.0592192693</v>
      </c>
      <c r="E2784" s="34">
        <v>217375482757.237</v>
      </c>
      <c r="F2784" s="3">
        <f>VLOOKUP(A2784,ERCOT_345kv_West_ATC!A:B,2)</f>
        <v>27</v>
      </c>
      <c r="G2784" s="3">
        <f>VLOOKUP(A2784,ERCOT_345kv_West_ATC!G:H,2)</f>
        <v>3.0390000000000001</v>
      </c>
      <c r="I2784" s="5">
        <f t="shared" si="272"/>
        <v>6</v>
      </c>
      <c r="J2784" s="4">
        <f t="shared" si="273"/>
        <v>144</v>
      </c>
      <c r="K2784" s="4">
        <f t="shared" si="276"/>
        <v>1800</v>
      </c>
      <c r="L2784" s="6">
        <f t="shared" si="277"/>
        <v>1021474.34658</v>
      </c>
      <c r="N2784" s="22">
        <f t="shared" si="274"/>
        <v>0.65645002159656607</v>
      </c>
      <c r="O2784" s="14">
        <f t="shared" si="275"/>
        <v>115676.91766611364</v>
      </c>
      <c r="Q2784" s="22"/>
      <c r="V2784" s="16"/>
      <c r="W2784" s="16"/>
      <c r="X2784" s="16"/>
      <c r="Z2784" s="15"/>
      <c r="AA2784" s="16"/>
      <c r="AB2784" s="3"/>
      <c r="AC2784" s="69"/>
      <c r="AD2784" s="3"/>
      <c r="AF2784" s="29"/>
      <c r="AG2784" s="30"/>
      <c r="AH2784" s="29"/>
      <c r="AI2784" s="29"/>
      <c r="AJ2784" s="31"/>
      <c r="AK2784" s="29"/>
      <c r="AL2784" s="30"/>
    </row>
    <row r="2785" spans="1:38">
      <c r="A2785" s="32">
        <v>42598</v>
      </c>
      <c r="B2785" s="9">
        <v>12.5</v>
      </c>
      <c r="C2785" s="33">
        <v>578.4633278</v>
      </c>
      <c r="D2785" s="34">
        <f t="shared" si="271"/>
        <v>1556058.0592192693</v>
      </c>
      <c r="E2785" s="34">
        <v>217375482757.237</v>
      </c>
      <c r="F2785" s="3">
        <f>VLOOKUP(A2785,ERCOT_345kv_West_ATC!A:B,2)</f>
        <v>27</v>
      </c>
      <c r="G2785" s="3">
        <f>VLOOKUP(A2785,ERCOT_345kv_West_ATC!G:H,2)</f>
        <v>3.0569999999999999</v>
      </c>
      <c r="I2785" s="5">
        <f t="shared" si="272"/>
        <v>6</v>
      </c>
      <c r="J2785" s="4">
        <f t="shared" si="273"/>
        <v>144</v>
      </c>
      <c r="K2785" s="4">
        <f t="shared" si="276"/>
        <v>1800</v>
      </c>
      <c r="L2785" s="6">
        <f t="shared" si="277"/>
        <v>1041233.9900399999</v>
      </c>
      <c r="N2785" s="22">
        <f t="shared" si="274"/>
        <v>0.669148547427867</v>
      </c>
      <c r="O2785" s="14">
        <f t="shared" si="275"/>
        <v>115676.91766611364</v>
      </c>
      <c r="Q2785" s="22"/>
      <c r="V2785" s="16"/>
      <c r="W2785" s="16"/>
      <c r="X2785" s="16"/>
      <c r="Z2785" s="15"/>
      <c r="AA2785" s="16"/>
      <c r="AB2785" s="3"/>
      <c r="AC2785" s="69"/>
      <c r="AD2785" s="3"/>
      <c r="AF2785" s="29"/>
      <c r="AG2785" s="30"/>
      <c r="AH2785" s="29"/>
      <c r="AI2785" s="29"/>
      <c r="AJ2785" s="31"/>
      <c r="AK2785" s="29"/>
      <c r="AL2785" s="30"/>
    </row>
    <row r="2786" spans="1:38">
      <c r="A2786" s="32">
        <v>42599</v>
      </c>
      <c r="B2786" s="9">
        <v>12.5</v>
      </c>
      <c r="C2786" s="33">
        <v>573.99919939999995</v>
      </c>
      <c r="D2786" s="34">
        <f t="shared" si="271"/>
        <v>1556058.0592192693</v>
      </c>
      <c r="E2786" s="34">
        <v>217375482757.237</v>
      </c>
      <c r="F2786" s="3">
        <f>VLOOKUP(A2786,ERCOT_345kv_West_ATC!A:B,2)</f>
        <v>26.95</v>
      </c>
      <c r="G2786" s="3">
        <f>VLOOKUP(A2786,ERCOT_345kv_West_ATC!G:H,2)</f>
        <v>3.0470000000000002</v>
      </c>
      <c r="I2786" s="5">
        <f t="shared" si="272"/>
        <v>6</v>
      </c>
      <c r="J2786" s="4">
        <f t="shared" si="273"/>
        <v>144</v>
      </c>
      <c r="K2786" s="4">
        <f t="shared" si="276"/>
        <v>1800</v>
      </c>
      <c r="L2786" s="6">
        <f t="shared" si="277"/>
        <v>1033198.5589199999</v>
      </c>
      <c r="N2786" s="22">
        <f t="shared" si="274"/>
        <v>0.66398458129408933</v>
      </c>
      <c r="O2786" s="14">
        <f t="shared" si="275"/>
        <v>115676.91766611364</v>
      </c>
      <c r="Q2786" s="22"/>
      <c r="V2786" s="16"/>
      <c r="W2786" s="16"/>
      <c r="X2786" s="16"/>
      <c r="Z2786" s="15"/>
      <c r="AA2786" s="16"/>
      <c r="AB2786" s="3"/>
      <c r="AC2786" s="69"/>
      <c r="AD2786" s="3"/>
      <c r="AF2786" s="29"/>
      <c r="AG2786" s="30"/>
      <c r="AH2786" s="29"/>
      <c r="AI2786" s="29"/>
      <c r="AJ2786" s="31"/>
      <c r="AK2786" s="29"/>
      <c r="AL2786" s="30"/>
    </row>
    <row r="2787" spans="1:38">
      <c r="A2787" s="32">
        <v>42600</v>
      </c>
      <c r="B2787" s="9">
        <v>12.5</v>
      </c>
      <c r="C2787" s="33">
        <v>573.63460520000001</v>
      </c>
      <c r="D2787" s="34">
        <f t="shared" ref="D2787:D2850" si="278">((2^256)/(2^208*65535)/600)*E2787/(10^12)</f>
        <v>1556058.0592192693</v>
      </c>
      <c r="E2787" s="34">
        <v>217375482757.237</v>
      </c>
      <c r="F2787" s="3">
        <f>VLOOKUP(A2787,ERCOT_345kv_West_ATC!A:B,2)</f>
        <v>26.9</v>
      </c>
      <c r="G2787" s="3">
        <f>VLOOKUP(A2787,ERCOT_345kv_West_ATC!G:H,2)</f>
        <v>3.06</v>
      </c>
      <c r="I2787" s="5">
        <f t="shared" si="272"/>
        <v>6</v>
      </c>
      <c r="J2787" s="4">
        <f t="shared" si="273"/>
        <v>144</v>
      </c>
      <c r="K2787" s="4">
        <f t="shared" si="276"/>
        <v>1800</v>
      </c>
      <c r="L2787" s="6">
        <f t="shared" si="277"/>
        <v>1032542.2893600001</v>
      </c>
      <c r="N2787" s="22">
        <f t="shared" si="274"/>
        <v>0.66356282996154003</v>
      </c>
      <c r="O2787" s="14">
        <f t="shared" si="275"/>
        <v>115676.91766611364</v>
      </c>
      <c r="Q2787" s="22"/>
      <c r="V2787" s="16"/>
      <c r="W2787" s="16"/>
      <c r="X2787" s="16"/>
      <c r="Z2787" s="15"/>
      <c r="AA2787" s="16"/>
      <c r="AB2787" s="3"/>
      <c r="AC2787" s="69"/>
      <c r="AD2787" s="3"/>
      <c r="AF2787" s="29"/>
      <c r="AG2787" s="30"/>
      <c r="AH2787" s="29"/>
      <c r="AI2787" s="29"/>
      <c r="AJ2787" s="31"/>
      <c r="AK2787" s="29"/>
      <c r="AL2787" s="30"/>
    </row>
    <row r="2788" spans="1:38">
      <c r="A2788" s="32">
        <v>42601</v>
      </c>
      <c r="B2788" s="9">
        <v>12.5</v>
      </c>
      <c r="C2788" s="33">
        <v>573.68561130000001</v>
      </c>
      <c r="D2788" s="34">
        <f t="shared" si="278"/>
        <v>1556058.0592192693</v>
      </c>
      <c r="E2788" s="34">
        <v>217375482757.237</v>
      </c>
      <c r="F2788" s="3">
        <f>VLOOKUP(A2788,ERCOT_345kv_West_ATC!A:B,2)</f>
        <v>26.9</v>
      </c>
      <c r="G2788" s="3">
        <f>VLOOKUP(A2788,ERCOT_345kv_West_ATC!G:H,2)</f>
        <v>3.0110000000000001</v>
      </c>
      <c r="I2788" s="5">
        <f t="shared" ref="I2788:I2851" si="279">60/10</f>
        <v>6</v>
      </c>
      <c r="J2788" s="4">
        <f t="shared" ref="J2788:J2851" si="280">I2788*24</f>
        <v>144</v>
      </c>
      <c r="K2788" s="4">
        <f t="shared" si="276"/>
        <v>1800</v>
      </c>
      <c r="L2788" s="6">
        <f t="shared" si="277"/>
        <v>1032634.10034</v>
      </c>
      <c r="N2788" s="22">
        <f t="shared" ref="N2788:N2851" si="281">L2788/D2788</f>
        <v>0.6636218322458417</v>
      </c>
      <c r="O2788" s="14">
        <f t="shared" ref="O2788:O2851" si="282">(K2788*100000000)/D2788</f>
        <v>115676.91766611364</v>
      </c>
      <c r="Q2788" s="22"/>
      <c r="V2788" s="16"/>
      <c r="W2788" s="16"/>
      <c r="X2788" s="16"/>
      <c r="Z2788" s="15"/>
      <c r="AA2788" s="16"/>
      <c r="AB2788" s="3"/>
      <c r="AC2788" s="69"/>
      <c r="AD2788" s="3"/>
      <c r="AF2788" s="29"/>
      <c r="AG2788" s="30"/>
      <c r="AH2788" s="29"/>
      <c r="AI2788" s="29"/>
      <c r="AJ2788" s="31"/>
      <c r="AK2788" s="29"/>
      <c r="AL2788" s="30"/>
    </row>
    <row r="2789" spans="1:38">
      <c r="A2789" s="32">
        <v>42602</v>
      </c>
      <c r="B2789" s="9">
        <v>12.5</v>
      </c>
      <c r="C2789" s="33">
        <v>580.67721710000001</v>
      </c>
      <c r="D2789" s="34">
        <f t="shared" si="278"/>
        <v>1556058.0592192693</v>
      </c>
      <c r="E2789" s="34">
        <v>217375482757.237</v>
      </c>
      <c r="F2789" s="3">
        <f>VLOOKUP(A2789,ERCOT_345kv_West_ATC!A:B,2)</f>
        <v>26.9</v>
      </c>
      <c r="G2789" s="3">
        <f>VLOOKUP(A2789,ERCOT_345kv_West_ATC!G:H,2)</f>
        <v>3.0110000000000001</v>
      </c>
      <c r="I2789" s="5">
        <f t="shared" si="279"/>
        <v>6</v>
      </c>
      <c r="J2789" s="4">
        <f t="shared" si="280"/>
        <v>144</v>
      </c>
      <c r="K2789" s="4">
        <f t="shared" si="276"/>
        <v>1800</v>
      </c>
      <c r="L2789" s="6">
        <f t="shared" si="277"/>
        <v>1045218.99078</v>
      </c>
      <c r="N2789" s="22">
        <f t="shared" si="281"/>
        <v>0.67170950633064697</v>
      </c>
      <c r="O2789" s="14">
        <f t="shared" si="282"/>
        <v>115676.91766611364</v>
      </c>
      <c r="Q2789" s="22"/>
      <c r="V2789" s="16"/>
      <c r="W2789" s="16"/>
      <c r="X2789" s="16"/>
      <c r="Z2789" s="15"/>
      <c r="AA2789" s="16"/>
      <c r="AB2789" s="3"/>
      <c r="AC2789" s="69"/>
      <c r="AD2789" s="3"/>
      <c r="AF2789" s="29"/>
      <c r="AG2789" s="30"/>
      <c r="AH2789" s="29"/>
      <c r="AI2789" s="29"/>
      <c r="AJ2789" s="31"/>
      <c r="AK2789" s="29"/>
      <c r="AL2789" s="30"/>
    </row>
    <row r="2790" spans="1:38">
      <c r="A2790" s="32">
        <v>42603</v>
      </c>
      <c r="B2790" s="9">
        <v>12.5</v>
      </c>
      <c r="C2790" s="33">
        <v>580.26407110000002</v>
      </c>
      <c r="D2790" s="34">
        <f t="shared" si="278"/>
        <v>1556058.0592192693</v>
      </c>
      <c r="E2790" s="34">
        <v>217375482757.237</v>
      </c>
      <c r="F2790" s="3">
        <f>VLOOKUP(A2790,ERCOT_345kv_West_ATC!A:B,2)</f>
        <v>26.9</v>
      </c>
      <c r="G2790" s="3">
        <f>VLOOKUP(A2790,ERCOT_345kv_West_ATC!G:H,2)</f>
        <v>3.0110000000000001</v>
      </c>
      <c r="I2790" s="5">
        <f t="shared" si="279"/>
        <v>6</v>
      </c>
      <c r="J2790" s="4">
        <f t="shared" si="280"/>
        <v>144</v>
      </c>
      <c r="K2790" s="4">
        <f t="shared" si="276"/>
        <v>1800</v>
      </c>
      <c r="L2790" s="6">
        <f t="shared" si="277"/>
        <v>1044475.3279800001</v>
      </c>
      <c r="N2790" s="22">
        <f t="shared" si="281"/>
        <v>0.67123159177238612</v>
      </c>
      <c r="O2790" s="14">
        <f t="shared" si="282"/>
        <v>115676.91766611364</v>
      </c>
      <c r="Q2790" s="22"/>
      <c r="V2790" s="16"/>
      <c r="W2790" s="16"/>
      <c r="X2790" s="16"/>
      <c r="Z2790" s="15"/>
      <c r="AA2790" s="16"/>
      <c r="AB2790" s="3"/>
      <c r="AC2790" s="69"/>
      <c r="AD2790" s="3"/>
      <c r="AF2790" s="29"/>
      <c r="AG2790" s="30"/>
      <c r="AH2790" s="29"/>
      <c r="AI2790" s="29"/>
      <c r="AJ2790" s="31"/>
      <c r="AK2790" s="29"/>
      <c r="AL2790" s="30"/>
    </row>
    <row r="2791" spans="1:38">
      <c r="A2791" s="32">
        <v>42604</v>
      </c>
      <c r="B2791" s="9">
        <v>12.5</v>
      </c>
      <c r="C2791" s="33">
        <v>584.53100070000005</v>
      </c>
      <c r="D2791" s="34">
        <f t="shared" si="278"/>
        <v>1556058.0592192693</v>
      </c>
      <c r="E2791" s="34">
        <v>217375482757.237</v>
      </c>
      <c r="F2791" s="3">
        <f>VLOOKUP(A2791,ERCOT_345kv_West_ATC!A:B,2)</f>
        <v>26.55</v>
      </c>
      <c r="G2791" s="3">
        <f>VLOOKUP(A2791,ERCOT_345kv_West_ATC!G:H,2)</f>
        <v>3.0150000000000001</v>
      </c>
      <c r="I2791" s="5">
        <f t="shared" si="279"/>
        <v>6</v>
      </c>
      <c r="J2791" s="4">
        <f t="shared" si="280"/>
        <v>144</v>
      </c>
      <c r="K2791" s="4">
        <f t="shared" si="276"/>
        <v>1800</v>
      </c>
      <c r="L2791" s="6">
        <f t="shared" si="277"/>
        <v>1052155.8012600001</v>
      </c>
      <c r="N2791" s="22">
        <f t="shared" si="281"/>
        <v>0.6761674444126492</v>
      </c>
      <c r="O2791" s="14">
        <f t="shared" si="282"/>
        <v>115676.91766611364</v>
      </c>
      <c r="Q2791" s="22"/>
      <c r="V2791" s="16"/>
      <c r="W2791" s="16"/>
      <c r="X2791" s="16"/>
      <c r="Z2791" s="15"/>
      <c r="AA2791" s="16"/>
      <c r="AB2791" s="3"/>
      <c r="AC2791" s="69"/>
      <c r="AD2791" s="3"/>
      <c r="AF2791" s="29"/>
      <c r="AG2791" s="30"/>
      <c r="AH2791" s="29"/>
      <c r="AI2791" s="29"/>
      <c r="AJ2791" s="31"/>
      <c r="AK2791" s="29"/>
      <c r="AL2791" s="30"/>
    </row>
    <row r="2792" spans="1:38">
      <c r="A2792" s="32">
        <v>42605</v>
      </c>
      <c r="B2792" s="9">
        <v>12.5</v>
      </c>
      <c r="C2792" s="33">
        <v>582.14039160000004</v>
      </c>
      <c r="D2792" s="34">
        <f t="shared" si="278"/>
        <v>1556058.0592192693</v>
      </c>
      <c r="E2792" s="34">
        <v>217375482757.237</v>
      </c>
      <c r="F2792" s="3">
        <f>VLOOKUP(A2792,ERCOT_345kv_West_ATC!A:B,2)</f>
        <v>26.65</v>
      </c>
      <c r="G2792" s="3">
        <f>VLOOKUP(A2792,ERCOT_345kv_West_ATC!G:H,2)</f>
        <v>3.0579999999999998</v>
      </c>
      <c r="I2792" s="5">
        <f t="shared" si="279"/>
        <v>6</v>
      </c>
      <c r="J2792" s="4">
        <f t="shared" si="280"/>
        <v>144</v>
      </c>
      <c r="K2792" s="4">
        <f t="shared" si="276"/>
        <v>1800</v>
      </c>
      <c r="L2792" s="6">
        <f t="shared" si="277"/>
        <v>1047852.7048800001</v>
      </c>
      <c r="N2792" s="22">
        <f t="shared" si="281"/>
        <v>0.67340206149232362</v>
      </c>
      <c r="O2792" s="14">
        <f t="shared" si="282"/>
        <v>115676.91766611364</v>
      </c>
      <c r="Q2792" s="22"/>
      <c r="V2792" s="16"/>
      <c r="W2792" s="16"/>
      <c r="X2792" s="16"/>
      <c r="Z2792" s="15"/>
      <c r="AA2792" s="16"/>
      <c r="AB2792" s="3"/>
      <c r="AC2792" s="69"/>
      <c r="AD2792" s="3"/>
      <c r="AF2792" s="29"/>
      <c r="AG2792" s="30"/>
      <c r="AH2792" s="29"/>
      <c r="AI2792" s="29"/>
      <c r="AJ2792" s="31"/>
      <c r="AK2792" s="29"/>
      <c r="AL2792" s="30"/>
    </row>
    <row r="2793" spans="1:38">
      <c r="A2793" s="32">
        <v>42606</v>
      </c>
      <c r="B2793" s="9">
        <v>12.5</v>
      </c>
      <c r="C2793" s="33">
        <v>578.83557129999997</v>
      </c>
      <c r="D2793" s="34">
        <f t="shared" si="278"/>
        <v>1556058.0592192693</v>
      </c>
      <c r="E2793" s="34">
        <v>217375482757.237</v>
      </c>
      <c r="F2793" s="3">
        <f>VLOOKUP(A2793,ERCOT_345kv_West_ATC!A:B,2)</f>
        <v>27.05</v>
      </c>
      <c r="G2793" s="3">
        <f>VLOOKUP(A2793,ERCOT_345kv_West_ATC!G:H,2)</f>
        <v>3.0990000000000002</v>
      </c>
      <c r="I2793" s="5">
        <f t="shared" si="279"/>
        <v>6</v>
      </c>
      <c r="J2793" s="4">
        <f t="shared" si="280"/>
        <v>144</v>
      </c>
      <c r="K2793" s="4">
        <f t="shared" si="276"/>
        <v>1800</v>
      </c>
      <c r="L2793" s="6">
        <f t="shared" si="277"/>
        <v>1041904.02834</v>
      </c>
      <c r="N2793" s="22">
        <f t="shared" si="281"/>
        <v>0.66957914723487955</v>
      </c>
      <c r="O2793" s="14">
        <f t="shared" si="282"/>
        <v>115676.91766611364</v>
      </c>
      <c r="Q2793" s="22"/>
      <c r="V2793" s="16"/>
      <c r="W2793" s="16"/>
      <c r="X2793" s="16"/>
      <c r="Z2793" s="15"/>
      <c r="AA2793" s="16"/>
      <c r="AB2793" s="3"/>
      <c r="AC2793" s="69"/>
      <c r="AD2793" s="3"/>
      <c r="AF2793" s="29"/>
      <c r="AG2793" s="30"/>
      <c r="AH2793" s="29"/>
      <c r="AI2793" s="29"/>
      <c r="AJ2793" s="31"/>
      <c r="AK2793" s="29"/>
      <c r="AL2793" s="30"/>
    </row>
    <row r="2794" spans="1:38">
      <c r="A2794" s="32">
        <v>42607</v>
      </c>
      <c r="B2794" s="9">
        <v>12.5</v>
      </c>
      <c r="C2794" s="33">
        <v>575.72259580000002</v>
      </c>
      <c r="D2794" s="34">
        <f t="shared" si="278"/>
        <v>1556058.0592192693</v>
      </c>
      <c r="E2794" s="34">
        <v>217375482757.237</v>
      </c>
      <c r="F2794" s="3">
        <f>VLOOKUP(A2794,ERCOT_345kv_West_ATC!A:B,2)</f>
        <v>27</v>
      </c>
      <c r="G2794" s="3">
        <f>VLOOKUP(A2794,ERCOT_345kv_West_ATC!G:H,2)</f>
        <v>3.1120000000000001</v>
      </c>
      <c r="I2794" s="5">
        <f t="shared" si="279"/>
        <v>6</v>
      </c>
      <c r="J2794" s="4">
        <f t="shared" si="280"/>
        <v>144</v>
      </c>
      <c r="K2794" s="4">
        <f t="shared" si="276"/>
        <v>1800</v>
      </c>
      <c r="L2794" s="6">
        <f t="shared" si="277"/>
        <v>1036300.67244</v>
      </c>
      <c r="N2794" s="22">
        <f t="shared" si="281"/>
        <v>0.66597815312877817</v>
      </c>
      <c r="O2794" s="14">
        <f t="shared" si="282"/>
        <v>115676.91766611364</v>
      </c>
      <c r="Q2794" s="22"/>
      <c r="V2794" s="16"/>
      <c r="W2794" s="16"/>
      <c r="X2794" s="16"/>
      <c r="Z2794" s="15"/>
      <c r="AA2794" s="16"/>
      <c r="AB2794" s="3"/>
      <c r="AC2794" s="69"/>
      <c r="AD2794" s="3"/>
      <c r="AF2794" s="29"/>
      <c r="AG2794" s="30"/>
      <c r="AH2794" s="29"/>
      <c r="AI2794" s="29"/>
      <c r="AJ2794" s="31"/>
      <c r="AK2794" s="29"/>
      <c r="AL2794" s="30"/>
    </row>
    <row r="2795" spans="1:38">
      <c r="A2795" s="32">
        <v>42608</v>
      </c>
      <c r="B2795" s="9">
        <v>12.5</v>
      </c>
      <c r="C2795" s="33">
        <v>578.74973379999994</v>
      </c>
      <c r="D2795" s="34">
        <f t="shared" si="278"/>
        <v>1556058.0592192693</v>
      </c>
      <c r="E2795" s="34">
        <v>217375482757.237</v>
      </c>
      <c r="F2795" s="3">
        <f>VLOOKUP(A2795,ERCOT_345kv_West_ATC!A:B,2)</f>
        <v>27.3</v>
      </c>
      <c r="G2795" s="3">
        <f>VLOOKUP(A2795,ERCOT_345kv_West_ATC!G:H,2)</f>
        <v>3.1230000000000002</v>
      </c>
      <c r="I2795" s="5">
        <f t="shared" si="279"/>
        <v>6</v>
      </c>
      <c r="J2795" s="4">
        <f t="shared" si="280"/>
        <v>144</v>
      </c>
      <c r="K2795" s="4">
        <f t="shared" si="276"/>
        <v>1800</v>
      </c>
      <c r="L2795" s="6">
        <f t="shared" si="277"/>
        <v>1041749.5208399999</v>
      </c>
      <c r="N2795" s="22">
        <f t="shared" si="281"/>
        <v>0.66947985306067781</v>
      </c>
      <c r="O2795" s="14">
        <f t="shared" si="282"/>
        <v>115676.91766611364</v>
      </c>
      <c r="Q2795" s="22"/>
      <c r="V2795" s="16"/>
      <c r="W2795" s="16"/>
      <c r="X2795" s="16"/>
      <c r="Z2795" s="15"/>
      <c r="AA2795" s="16"/>
      <c r="AB2795" s="3"/>
      <c r="AC2795" s="69"/>
      <c r="AD2795" s="3"/>
      <c r="AF2795" s="29"/>
      <c r="AG2795" s="30"/>
      <c r="AH2795" s="29"/>
      <c r="AI2795" s="29"/>
      <c r="AJ2795" s="31"/>
      <c r="AK2795" s="29"/>
      <c r="AL2795" s="30"/>
    </row>
    <row r="2796" spans="1:38">
      <c r="A2796" s="32">
        <v>42609</v>
      </c>
      <c r="B2796" s="9">
        <v>12.5</v>
      </c>
      <c r="C2796" s="33">
        <v>569.45185019999997</v>
      </c>
      <c r="D2796" s="34">
        <f t="shared" si="278"/>
        <v>1556058.0592192693</v>
      </c>
      <c r="E2796" s="34">
        <v>217375482757.237</v>
      </c>
      <c r="F2796" s="3">
        <f>VLOOKUP(A2796,ERCOT_345kv_West_ATC!A:B,2)</f>
        <v>27.3</v>
      </c>
      <c r="G2796" s="3">
        <f>VLOOKUP(A2796,ERCOT_345kv_West_ATC!G:H,2)</f>
        <v>3.1230000000000002</v>
      </c>
      <c r="I2796" s="5">
        <f t="shared" si="279"/>
        <v>6</v>
      </c>
      <c r="J2796" s="4">
        <f t="shared" si="280"/>
        <v>144</v>
      </c>
      <c r="K2796" s="4">
        <f t="shared" si="276"/>
        <v>1800</v>
      </c>
      <c r="L2796" s="6">
        <f t="shared" si="277"/>
        <v>1025013.3303599999</v>
      </c>
      <c r="N2796" s="22">
        <f t="shared" si="281"/>
        <v>0.65872434790401468</v>
      </c>
      <c r="O2796" s="14">
        <f t="shared" si="282"/>
        <v>115676.91766611364</v>
      </c>
      <c r="Q2796" s="22"/>
      <c r="V2796" s="16"/>
      <c r="W2796" s="16"/>
      <c r="X2796" s="16"/>
      <c r="Z2796" s="15"/>
      <c r="AA2796" s="16"/>
      <c r="AB2796" s="3"/>
      <c r="AC2796" s="69"/>
      <c r="AD2796" s="3"/>
      <c r="AF2796" s="29"/>
      <c r="AG2796" s="30"/>
      <c r="AH2796" s="29"/>
      <c r="AI2796" s="29"/>
      <c r="AJ2796" s="31"/>
      <c r="AK2796" s="29"/>
      <c r="AL2796" s="30"/>
    </row>
    <row r="2797" spans="1:38">
      <c r="A2797" s="32">
        <v>42610</v>
      </c>
      <c r="B2797" s="9">
        <v>12.5</v>
      </c>
      <c r="C2797" s="33">
        <v>575.09564499999999</v>
      </c>
      <c r="D2797" s="34">
        <f t="shared" si="278"/>
        <v>1556058.0592192693</v>
      </c>
      <c r="E2797" s="34">
        <v>217375482757.237</v>
      </c>
      <c r="F2797" s="3">
        <f>VLOOKUP(A2797,ERCOT_345kv_West_ATC!A:B,2)</f>
        <v>27.3</v>
      </c>
      <c r="G2797" s="3">
        <f>VLOOKUP(A2797,ERCOT_345kv_West_ATC!G:H,2)</f>
        <v>3.1230000000000002</v>
      </c>
      <c r="I2797" s="5">
        <f t="shared" si="279"/>
        <v>6</v>
      </c>
      <c r="J2797" s="4">
        <f t="shared" si="280"/>
        <v>144</v>
      </c>
      <c r="K2797" s="4">
        <f t="shared" si="276"/>
        <v>1800</v>
      </c>
      <c r="L2797" s="6">
        <f t="shared" si="277"/>
        <v>1035172.161</v>
      </c>
      <c r="N2797" s="22">
        <f t="shared" si="281"/>
        <v>0.66525291576805512</v>
      </c>
      <c r="O2797" s="14">
        <f t="shared" si="282"/>
        <v>115676.91766611364</v>
      </c>
      <c r="Q2797" s="22"/>
      <c r="V2797" s="16"/>
      <c r="W2797" s="16"/>
      <c r="X2797" s="16"/>
      <c r="Z2797" s="15"/>
      <c r="AA2797" s="16"/>
      <c r="AB2797" s="3"/>
      <c r="AC2797" s="69"/>
      <c r="AD2797" s="3"/>
      <c r="AF2797" s="29"/>
      <c r="AG2797" s="30"/>
      <c r="AH2797" s="29"/>
      <c r="AI2797" s="29"/>
      <c r="AJ2797" s="31"/>
      <c r="AK2797" s="29"/>
      <c r="AL2797" s="30"/>
    </row>
    <row r="2798" spans="1:38">
      <c r="A2798" s="32">
        <v>42611</v>
      </c>
      <c r="B2798" s="9">
        <v>12.5</v>
      </c>
      <c r="C2798" s="33">
        <v>572.90053109999997</v>
      </c>
      <c r="D2798" s="34">
        <f t="shared" si="278"/>
        <v>1580256.4572628157</v>
      </c>
      <c r="E2798" s="34">
        <v>220755908330.37201</v>
      </c>
      <c r="F2798" s="3">
        <f>VLOOKUP(A2798,ERCOT_345kv_West_ATC!A:B,2)</f>
        <v>27.3</v>
      </c>
      <c r="G2798" s="3">
        <f>VLOOKUP(A2798,ERCOT_345kv_West_ATC!G:H,2)</f>
        <v>3.1269999999999998</v>
      </c>
      <c r="I2798" s="5">
        <f t="shared" si="279"/>
        <v>6</v>
      </c>
      <c r="J2798" s="4">
        <f t="shared" si="280"/>
        <v>144</v>
      </c>
      <c r="K2798" s="4">
        <f t="shared" si="276"/>
        <v>1800</v>
      </c>
      <c r="L2798" s="6">
        <f t="shared" si="277"/>
        <v>1031220.95598</v>
      </c>
      <c r="N2798" s="22">
        <f t="shared" si="281"/>
        <v>0.65256557012663141</v>
      </c>
      <c r="O2798" s="14">
        <f t="shared" si="282"/>
        <v>113905.56208311942</v>
      </c>
      <c r="Q2798" s="22"/>
      <c r="V2798" s="16"/>
      <c r="W2798" s="16"/>
      <c r="X2798" s="16"/>
      <c r="Z2798" s="15"/>
      <c r="AA2798" s="16"/>
      <c r="AB2798" s="3"/>
      <c r="AC2798" s="69"/>
      <c r="AD2798" s="3"/>
      <c r="AF2798" s="29"/>
      <c r="AG2798" s="30"/>
      <c r="AH2798" s="29"/>
      <c r="AI2798" s="29"/>
      <c r="AJ2798" s="31"/>
      <c r="AK2798" s="29"/>
      <c r="AL2798" s="30"/>
    </row>
    <row r="2799" spans="1:38">
      <c r="A2799" s="32">
        <v>42612</v>
      </c>
      <c r="B2799" s="9">
        <v>12.5</v>
      </c>
      <c r="C2799" s="33">
        <v>575.26404539999999</v>
      </c>
      <c r="D2799" s="34">
        <f t="shared" si="278"/>
        <v>1580256.4572628157</v>
      </c>
      <c r="E2799" s="34">
        <v>220755908330.37201</v>
      </c>
      <c r="F2799" s="3">
        <f>VLOOKUP(A2799,ERCOT_345kv_West_ATC!A:B,2)</f>
        <v>27.25</v>
      </c>
      <c r="G2799" s="3">
        <f>VLOOKUP(A2799,ERCOT_345kv_West_ATC!G:H,2)</f>
        <v>3.097</v>
      </c>
      <c r="I2799" s="5">
        <f t="shared" si="279"/>
        <v>6</v>
      </c>
      <c r="J2799" s="4">
        <f t="shared" si="280"/>
        <v>144</v>
      </c>
      <c r="K2799" s="4">
        <f t="shared" si="276"/>
        <v>1800</v>
      </c>
      <c r="L2799" s="6">
        <f t="shared" si="277"/>
        <v>1035475.28172</v>
      </c>
      <c r="N2799" s="22">
        <f t="shared" si="281"/>
        <v>0.65525774437496132</v>
      </c>
      <c r="O2799" s="14">
        <f t="shared" si="282"/>
        <v>113905.56208311942</v>
      </c>
      <c r="Q2799" s="22"/>
      <c r="V2799" s="16"/>
      <c r="W2799" s="16"/>
      <c r="X2799" s="16"/>
      <c r="Z2799" s="15"/>
      <c r="AA2799" s="16"/>
      <c r="AB2799" s="3"/>
      <c r="AC2799" s="69"/>
      <c r="AD2799" s="3"/>
      <c r="AF2799" s="29"/>
      <c r="AG2799" s="30"/>
      <c r="AH2799" s="29"/>
      <c r="AI2799" s="29"/>
      <c r="AJ2799" s="31"/>
      <c r="AK2799" s="29"/>
      <c r="AL2799" s="30"/>
    </row>
    <row r="2800" spans="1:38">
      <c r="A2800" s="32">
        <v>42613</v>
      </c>
      <c r="B2800" s="9">
        <v>12.5</v>
      </c>
      <c r="C2800" s="33">
        <v>571.19653600000004</v>
      </c>
      <c r="D2800" s="34">
        <f t="shared" si="278"/>
        <v>1580256.4572628157</v>
      </c>
      <c r="E2800" s="34">
        <v>220755908330.37201</v>
      </c>
      <c r="F2800" s="3">
        <f>VLOOKUP(A2800,ERCOT_345kv_West_ATC!A:B,2)</f>
        <v>27.2</v>
      </c>
      <c r="G2800" s="3">
        <f>VLOOKUP(A2800,ERCOT_345kv_West_ATC!G:H,2)</f>
        <v>3.1269999999999998</v>
      </c>
      <c r="I2800" s="5">
        <f t="shared" si="279"/>
        <v>6</v>
      </c>
      <c r="J2800" s="4">
        <f t="shared" si="280"/>
        <v>144</v>
      </c>
      <c r="K2800" s="4">
        <f t="shared" si="276"/>
        <v>1800</v>
      </c>
      <c r="L2800" s="6">
        <f t="shared" si="277"/>
        <v>1028153.7648000001</v>
      </c>
      <c r="N2800" s="22">
        <f t="shared" si="281"/>
        <v>0.65062462493010764</v>
      </c>
      <c r="O2800" s="14">
        <f t="shared" si="282"/>
        <v>113905.56208311942</v>
      </c>
      <c r="Q2800" s="22"/>
      <c r="V2800" s="16"/>
      <c r="W2800" s="16"/>
      <c r="X2800" s="16"/>
      <c r="Z2800" s="15"/>
      <c r="AA2800" s="16"/>
      <c r="AB2800" s="3"/>
      <c r="AC2800" s="69"/>
      <c r="AD2800" s="3"/>
      <c r="AF2800" s="29"/>
      <c r="AG2800" s="30"/>
      <c r="AH2800" s="29"/>
      <c r="AI2800" s="29"/>
      <c r="AJ2800" s="31"/>
      <c r="AK2800" s="29"/>
      <c r="AL2800" s="30"/>
    </row>
    <row r="2801" spans="1:38">
      <c r="A2801" s="32">
        <v>42614</v>
      </c>
      <c r="B2801" s="9">
        <v>12.5</v>
      </c>
      <c r="C2801" s="33">
        <v>572.5561672</v>
      </c>
      <c r="D2801" s="34">
        <f t="shared" si="278"/>
        <v>1580256.4572628157</v>
      </c>
      <c r="E2801" s="34">
        <v>220755908330.37201</v>
      </c>
      <c r="F2801" s="3">
        <f>VLOOKUP(A2801,ERCOT_345kv_West_ATC!A:B,2)</f>
        <v>27.05</v>
      </c>
      <c r="G2801" s="3">
        <f>VLOOKUP(A2801,ERCOT_345kv_West_ATC!G:H,2)</f>
        <v>3.081</v>
      </c>
      <c r="I2801" s="5">
        <f t="shared" si="279"/>
        <v>6</v>
      </c>
      <c r="J2801" s="4">
        <f t="shared" si="280"/>
        <v>144</v>
      </c>
      <c r="K2801" s="4">
        <f t="shared" si="276"/>
        <v>1800</v>
      </c>
      <c r="L2801" s="6">
        <f t="shared" si="277"/>
        <v>1030601.10096</v>
      </c>
      <c r="N2801" s="22">
        <f t="shared" si="281"/>
        <v>0.65217332049072496</v>
      </c>
      <c r="O2801" s="14">
        <f t="shared" si="282"/>
        <v>113905.56208311942</v>
      </c>
      <c r="Q2801" s="22"/>
      <c r="V2801" s="16"/>
      <c r="W2801" s="16"/>
      <c r="X2801" s="16"/>
      <c r="Z2801" s="15"/>
      <c r="AA2801" s="16"/>
      <c r="AB2801" s="3"/>
      <c r="AC2801" s="69"/>
      <c r="AD2801" s="3"/>
      <c r="AF2801" s="29"/>
      <c r="AG2801" s="30"/>
      <c r="AH2801" s="29"/>
      <c r="AI2801" s="29"/>
      <c r="AJ2801" s="31"/>
      <c r="AK2801" s="29"/>
      <c r="AL2801" s="30"/>
    </row>
    <row r="2802" spans="1:38">
      <c r="A2802" s="32">
        <v>42615</v>
      </c>
      <c r="B2802" s="9">
        <v>12.5</v>
      </c>
      <c r="C2802" s="33">
        <v>575.00091110000005</v>
      </c>
      <c r="D2802" s="34">
        <f t="shared" si="278"/>
        <v>1580256.4572628157</v>
      </c>
      <c r="E2802" s="34">
        <v>220755908330.37201</v>
      </c>
      <c r="F2802" s="3">
        <f>VLOOKUP(A2802,ERCOT_345kv_West_ATC!A:B,2)</f>
        <v>27</v>
      </c>
      <c r="G2802" s="3">
        <f>VLOOKUP(A2802,ERCOT_345kv_West_ATC!G:H,2)</f>
        <v>3.073</v>
      </c>
      <c r="I2802" s="5">
        <f t="shared" si="279"/>
        <v>6</v>
      </c>
      <c r="J2802" s="4">
        <f t="shared" si="280"/>
        <v>144</v>
      </c>
      <c r="K2802" s="4">
        <f t="shared" si="276"/>
        <v>1800</v>
      </c>
      <c r="L2802" s="6">
        <f t="shared" si="277"/>
        <v>1035001.6399800001</v>
      </c>
      <c r="N2802" s="22">
        <f t="shared" si="281"/>
        <v>0.65495801977151291</v>
      </c>
      <c r="O2802" s="14">
        <f t="shared" si="282"/>
        <v>113905.56208311942</v>
      </c>
      <c r="Q2802" s="22"/>
      <c r="V2802" s="16"/>
      <c r="W2802" s="16"/>
      <c r="X2802" s="16"/>
      <c r="Z2802" s="15"/>
      <c r="AA2802" s="16"/>
      <c r="AB2802" s="3"/>
      <c r="AC2802" s="69"/>
      <c r="AD2802" s="3"/>
      <c r="AF2802" s="29"/>
      <c r="AG2802" s="30"/>
      <c r="AH2802" s="29"/>
      <c r="AI2802" s="29"/>
      <c r="AJ2802" s="31"/>
      <c r="AK2802" s="29"/>
      <c r="AL2802" s="30"/>
    </row>
    <row r="2803" spans="1:38">
      <c r="A2803" s="32">
        <v>42616</v>
      </c>
      <c r="B2803" s="9">
        <v>12.5</v>
      </c>
      <c r="C2803" s="33">
        <v>598.69084729999997</v>
      </c>
      <c r="D2803" s="34">
        <f t="shared" si="278"/>
        <v>1580256.4572628157</v>
      </c>
      <c r="E2803" s="34">
        <v>220755908330.37201</v>
      </c>
      <c r="F2803" s="3">
        <f>VLOOKUP(A2803,ERCOT_345kv_West_ATC!A:B,2)</f>
        <v>27</v>
      </c>
      <c r="G2803" s="3">
        <f>VLOOKUP(A2803,ERCOT_345kv_West_ATC!G:H,2)</f>
        <v>3.073</v>
      </c>
      <c r="I2803" s="5">
        <f t="shared" si="279"/>
        <v>6</v>
      </c>
      <c r="J2803" s="4">
        <f t="shared" si="280"/>
        <v>144</v>
      </c>
      <c r="K2803" s="4">
        <f t="shared" si="276"/>
        <v>1800</v>
      </c>
      <c r="L2803" s="6">
        <f t="shared" si="277"/>
        <v>1077643.52514</v>
      </c>
      <c r="N2803" s="22">
        <f t="shared" si="281"/>
        <v>0.68194217475725516</v>
      </c>
      <c r="O2803" s="14">
        <f t="shared" si="282"/>
        <v>113905.56208311942</v>
      </c>
      <c r="Q2803" s="22"/>
      <c r="V2803" s="16"/>
      <c r="W2803" s="16"/>
      <c r="X2803" s="16"/>
      <c r="Z2803" s="15"/>
      <c r="AA2803" s="16"/>
      <c r="AB2803" s="3"/>
      <c r="AC2803" s="69"/>
      <c r="AD2803" s="3"/>
      <c r="AF2803" s="29"/>
      <c r="AG2803" s="30"/>
      <c r="AH2803" s="29"/>
      <c r="AI2803" s="29"/>
      <c r="AJ2803" s="31"/>
      <c r="AK2803" s="29"/>
      <c r="AL2803" s="30"/>
    </row>
    <row r="2804" spans="1:38">
      <c r="A2804" s="32">
        <v>42617</v>
      </c>
      <c r="B2804" s="9">
        <v>12.5</v>
      </c>
      <c r="C2804" s="33">
        <v>611.42277999999999</v>
      </c>
      <c r="D2804" s="34">
        <f t="shared" si="278"/>
        <v>1580256.4572628157</v>
      </c>
      <c r="E2804" s="34">
        <v>220755908330.37201</v>
      </c>
      <c r="F2804" s="3">
        <f>VLOOKUP(A2804,ERCOT_345kv_West_ATC!A:B,2)</f>
        <v>27</v>
      </c>
      <c r="G2804" s="3">
        <f>VLOOKUP(A2804,ERCOT_345kv_West_ATC!G:H,2)</f>
        <v>3.073</v>
      </c>
      <c r="I2804" s="5">
        <f t="shared" si="279"/>
        <v>6</v>
      </c>
      <c r="J2804" s="4">
        <f t="shared" si="280"/>
        <v>144</v>
      </c>
      <c r="K2804" s="4">
        <f t="shared" si="276"/>
        <v>1800</v>
      </c>
      <c r="L2804" s="6">
        <f t="shared" si="277"/>
        <v>1100561.004</v>
      </c>
      <c r="N2804" s="22">
        <f t="shared" si="281"/>
        <v>0.69644455426323459</v>
      </c>
      <c r="O2804" s="14">
        <f t="shared" si="282"/>
        <v>113905.56208311942</v>
      </c>
      <c r="Q2804" s="22"/>
      <c r="V2804" s="16"/>
      <c r="W2804" s="16"/>
      <c r="X2804" s="16"/>
      <c r="Z2804" s="15"/>
      <c r="AA2804" s="16"/>
      <c r="AB2804" s="3"/>
      <c r="AC2804" s="69"/>
      <c r="AD2804" s="3"/>
      <c r="AF2804" s="29"/>
      <c r="AG2804" s="30"/>
      <c r="AH2804" s="29"/>
      <c r="AI2804" s="29"/>
      <c r="AJ2804" s="31"/>
      <c r="AK2804" s="29"/>
      <c r="AL2804" s="30"/>
    </row>
    <row r="2805" spans="1:38">
      <c r="A2805" s="32">
        <v>42618</v>
      </c>
      <c r="B2805" s="9">
        <v>12.5</v>
      </c>
      <c r="C2805" s="33">
        <v>606.10336940000002</v>
      </c>
      <c r="D2805" s="34">
        <f t="shared" si="278"/>
        <v>1580256.4572628157</v>
      </c>
      <c r="E2805" s="34">
        <v>220755908330.37201</v>
      </c>
      <c r="F2805" s="3">
        <f>VLOOKUP(A2805,ERCOT_345kv_West_ATC!A:B,2)</f>
        <v>26.9</v>
      </c>
      <c r="G2805" s="3">
        <f>VLOOKUP(A2805,ERCOT_345kv_West_ATC!G:H,2)</f>
        <v>3.0419999999999998</v>
      </c>
      <c r="I2805" s="5">
        <f t="shared" si="279"/>
        <v>6</v>
      </c>
      <c r="J2805" s="4">
        <f t="shared" si="280"/>
        <v>144</v>
      </c>
      <c r="K2805" s="4">
        <f t="shared" si="276"/>
        <v>1800</v>
      </c>
      <c r="L2805" s="6">
        <f t="shared" si="277"/>
        <v>1090986.06492</v>
      </c>
      <c r="N2805" s="22">
        <f t="shared" si="281"/>
        <v>0.69038544971979565</v>
      </c>
      <c r="O2805" s="14">
        <f t="shared" si="282"/>
        <v>113905.56208311942</v>
      </c>
      <c r="Q2805" s="22"/>
      <c r="V2805" s="16"/>
      <c r="W2805" s="16"/>
      <c r="X2805" s="16"/>
      <c r="Z2805" s="15"/>
      <c r="AA2805" s="16"/>
      <c r="AB2805" s="3"/>
      <c r="AC2805" s="69"/>
      <c r="AD2805" s="3"/>
      <c r="AF2805" s="29"/>
      <c r="AG2805" s="30"/>
      <c r="AH2805" s="29"/>
      <c r="AI2805" s="29"/>
      <c r="AJ2805" s="31"/>
      <c r="AK2805" s="29"/>
      <c r="AL2805" s="30"/>
    </row>
    <row r="2806" spans="1:38">
      <c r="A2806" s="32">
        <v>42619</v>
      </c>
      <c r="B2806" s="9">
        <v>12.5</v>
      </c>
      <c r="C2806" s="33">
        <v>610.38284720000001</v>
      </c>
      <c r="D2806" s="34">
        <f t="shared" si="278"/>
        <v>1580256.4572628157</v>
      </c>
      <c r="E2806" s="34">
        <v>220755908330.37201</v>
      </c>
      <c r="F2806" s="3">
        <f>VLOOKUP(A2806,ERCOT_345kv_West_ATC!A:B,2)</f>
        <v>26.95</v>
      </c>
      <c r="G2806" s="3">
        <f>VLOOKUP(A2806,ERCOT_345kv_West_ATC!G:H,2)</f>
        <v>3.0529999999999999</v>
      </c>
      <c r="I2806" s="5">
        <f t="shared" si="279"/>
        <v>6</v>
      </c>
      <c r="J2806" s="4">
        <f t="shared" si="280"/>
        <v>144</v>
      </c>
      <c r="K2806" s="4">
        <f t="shared" si="276"/>
        <v>1800</v>
      </c>
      <c r="L2806" s="6">
        <f t="shared" si="277"/>
        <v>1098689.1249599999</v>
      </c>
      <c r="N2806" s="22">
        <f t="shared" si="281"/>
        <v>0.69526001296210793</v>
      </c>
      <c r="O2806" s="14">
        <f t="shared" si="282"/>
        <v>113905.56208311942</v>
      </c>
      <c r="Q2806" s="22"/>
      <c r="V2806" s="16"/>
      <c r="W2806" s="16"/>
      <c r="X2806" s="16"/>
      <c r="Z2806" s="15"/>
      <c r="AA2806" s="16"/>
      <c r="AB2806" s="3"/>
      <c r="AC2806" s="69"/>
      <c r="AD2806" s="3"/>
      <c r="AF2806" s="29"/>
      <c r="AG2806" s="30"/>
      <c r="AH2806" s="29"/>
      <c r="AI2806" s="29"/>
      <c r="AJ2806" s="31"/>
      <c r="AK2806" s="29"/>
      <c r="AL2806" s="30"/>
    </row>
    <row r="2807" spans="1:38">
      <c r="A2807" s="32">
        <v>42620</v>
      </c>
      <c r="B2807" s="9">
        <v>12.5</v>
      </c>
      <c r="C2807" s="33">
        <v>615.05853879999995</v>
      </c>
      <c r="D2807" s="34">
        <f t="shared" si="278"/>
        <v>1580256.4572628157</v>
      </c>
      <c r="E2807" s="34">
        <v>220755908330.37201</v>
      </c>
      <c r="F2807" s="3">
        <f>VLOOKUP(A2807,ERCOT_345kv_West_ATC!A:B,2)</f>
        <v>26.65</v>
      </c>
      <c r="G2807" s="3">
        <f>VLOOKUP(A2807,ERCOT_345kv_West_ATC!G:H,2)</f>
        <v>3.0409999999999999</v>
      </c>
      <c r="I2807" s="5">
        <f t="shared" si="279"/>
        <v>6</v>
      </c>
      <c r="J2807" s="4">
        <f t="shared" si="280"/>
        <v>144</v>
      </c>
      <c r="K2807" s="4">
        <f t="shared" si="276"/>
        <v>1800</v>
      </c>
      <c r="L2807" s="6">
        <f t="shared" si="277"/>
        <v>1107105.3698399998</v>
      </c>
      <c r="N2807" s="22">
        <f t="shared" si="281"/>
        <v>0.70058588576036107</v>
      </c>
      <c r="O2807" s="14">
        <f t="shared" si="282"/>
        <v>113905.56208311942</v>
      </c>
      <c r="Q2807" s="22"/>
      <c r="V2807" s="16"/>
      <c r="W2807" s="16"/>
      <c r="X2807" s="16"/>
      <c r="Z2807" s="15"/>
      <c r="AA2807" s="16"/>
      <c r="AB2807" s="3"/>
      <c r="AC2807" s="69"/>
      <c r="AD2807" s="3"/>
      <c r="AF2807" s="29"/>
      <c r="AG2807" s="30"/>
      <c r="AH2807" s="29"/>
      <c r="AI2807" s="29"/>
      <c r="AJ2807" s="31"/>
      <c r="AK2807" s="29"/>
      <c r="AL2807" s="30"/>
    </row>
    <row r="2808" spans="1:38">
      <c r="A2808" s="32">
        <v>42621</v>
      </c>
      <c r="B2808" s="9">
        <v>12.5</v>
      </c>
      <c r="C2808" s="33">
        <v>627.3697009</v>
      </c>
      <c r="D2808" s="34">
        <f t="shared" si="278"/>
        <v>1580256.4572628157</v>
      </c>
      <c r="E2808" s="34">
        <v>220755908330.37201</v>
      </c>
      <c r="F2808" s="3">
        <f>VLOOKUP(A2808,ERCOT_345kv_West_ATC!A:B,2)</f>
        <v>26.7</v>
      </c>
      <c r="G2808" s="3">
        <f>VLOOKUP(A2808,ERCOT_345kv_West_ATC!G:H,2)</f>
        <v>3.0939999999999999</v>
      </c>
      <c r="I2808" s="5">
        <f t="shared" si="279"/>
        <v>6</v>
      </c>
      <c r="J2808" s="4">
        <f t="shared" si="280"/>
        <v>144</v>
      </c>
      <c r="K2808" s="4">
        <f t="shared" si="276"/>
        <v>1800</v>
      </c>
      <c r="L2808" s="6">
        <f t="shared" si="277"/>
        <v>1129265.46162</v>
      </c>
      <c r="N2808" s="22">
        <f t="shared" si="281"/>
        <v>0.71460898414933005</v>
      </c>
      <c r="O2808" s="14">
        <f t="shared" si="282"/>
        <v>113905.56208311942</v>
      </c>
      <c r="Q2808" s="22"/>
      <c r="V2808" s="16"/>
      <c r="W2808" s="16"/>
      <c r="X2808" s="16"/>
      <c r="Z2808" s="15"/>
      <c r="AA2808" s="16"/>
      <c r="AB2808" s="3"/>
      <c r="AC2808" s="69"/>
      <c r="AD2808" s="3"/>
      <c r="AF2808" s="29"/>
      <c r="AG2808" s="30"/>
      <c r="AH2808" s="29"/>
      <c r="AI2808" s="29"/>
      <c r="AJ2808" s="31"/>
      <c r="AK2808" s="29"/>
      <c r="AL2808" s="30"/>
    </row>
    <row r="2809" spans="1:38">
      <c r="A2809" s="32">
        <v>42622</v>
      </c>
      <c r="B2809" s="9">
        <v>12.5</v>
      </c>
      <c r="C2809" s="33">
        <v>622.28200470000002</v>
      </c>
      <c r="D2809" s="34">
        <f t="shared" si="278"/>
        <v>1580256.4572628157</v>
      </c>
      <c r="E2809" s="34">
        <v>220755908330.37201</v>
      </c>
      <c r="F2809" s="3">
        <f>VLOOKUP(A2809,ERCOT_345kv_West_ATC!A:B,2)</f>
        <v>27</v>
      </c>
      <c r="G2809" s="3">
        <f>VLOOKUP(A2809,ERCOT_345kv_West_ATC!G:H,2)</f>
        <v>3.089</v>
      </c>
      <c r="I2809" s="5">
        <f t="shared" si="279"/>
        <v>6</v>
      </c>
      <c r="J2809" s="4">
        <f t="shared" si="280"/>
        <v>144</v>
      </c>
      <c r="K2809" s="4">
        <f t="shared" si="276"/>
        <v>1800</v>
      </c>
      <c r="L2809" s="6">
        <f t="shared" si="277"/>
        <v>1120107.60846</v>
      </c>
      <c r="N2809" s="22">
        <f t="shared" si="281"/>
        <v>0.70881381519563857</v>
      </c>
      <c r="O2809" s="14">
        <f t="shared" si="282"/>
        <v>113905.56208311942</v>
      </c>
      <c r="Q2809" s="22"/>
      <c r="V2809" s="16"/>
      <c r="W2809" s="16"/>
      <c r="X2809" s="16"/>
      <c r="Z2809" s="15"/>
      <c r="AA2809" s="16"/>
      <c r="AB2809" s="3"/>
      <c r="AC2809" s="69"/>
      <c r="AD2809" s="3"/>
      <c r="AF2809" s="29"/>
      <c r="AG2809" s="30"/>
      <c r="AH2809" s="29"/>
      <c r="AI2809" s="29"/>
      <c r="AJ2809" s="31"/>
      <c r="AK2809" s="29"/>
      <c r="AL2809" s="30"/>
    </row>
    <row r="2810" spans="1:38">
      <c r="A2810" s="32">
        <v>42623</v>
      </c>
      <c r="B2810" s="9">
        <v>12.5</v>
      </c>
      <c r="C2810" s="33">
        <v>623.26419080000005</v>
      </c>
      <c r="D2810" s="34">
        <f t="shared" si="278"/>
        <v>1580256.4572628157</v>
      </c>
      <c r="E2810" s="34">
        <v>220755908330.37201</v>
      </c>
      <c r="F2810" s="3">
        <f>VLOOKUP(A2810,ERCOT_345kv_West_ATC!A:B,2)</f>
        <v>27</v>
      </c>
      <c r="G2810" s="3">
        <f>VLOOKUP(A2810,ERCOT_345kv_West_ATC!G:H,2)</f>
        <v>3.089</v>
      </c>
      <c r="I2810" s="5">
        <f t="shared" si="279"/>
        <v>6</v>
      </c>
      <c r="J2810" s="4">
        <f t="shared" si="280"/>
        <v>144</v>
      </c>
      <c r="K2810" s="4">
        <f t="shared" ref="K2810:K2873" si="283">J2810*B2810</f>
        <v>1800</v>
      </c>
      <c r="L2810" s="6">
        <f t="shared" ref="L2810:L2873" si="284">K2810*C2810</f>
        <v>1121875.5434400002</v>
      </c>
      <c r="N2810" s="22">
        <f t="shared" si="281"/>
        <v>0.70993257979354596</v>
      </c>
      <c r="O2810" s="14">
        <f t="shared" si="282"/>
        <v>113905.56208311942</v>
      </c>
      <c r="Q2810" s="22"/>
      <c r="V2810" s="16"/>
      <c r="W2810" s="16"/>
      <c r="X2810" s="16"/>
      <c r="Z2810" s="15"/>
      <c r="AA2810" s="16"/>
      <c r="AB2810" s="3"/>
      <c r="AC2810" s="69"/>
      <c r="AD2810" s="3"/>
      <c r="AF2810" s="29"/>
      <c r="AG2810" s="30"/>
      <c r="AH2810" s="29"/>
      <c r="AI2810" s="29"/>
      <c r="AJ2810" s="31"/>
      <c r="AK2810" s="29"/>
      <c r="AL2810" s="30"/>
    </row>
    <row r="2811" spans="1:38">
      <c r="A2811" s="32">
        <v>42624</v>
      </c>
      <c r="B2811" s="9">
        <v>12.5</v>
      </c>
      <c r="C2811" s="33">
        <v>606.3234046</v>
      </c>
      <c r="D2811" s="34">
        <f t="shared" si="278"/>
        <v>1580256.4572628157</v>
      </c>
      <c r="E2811" s="34">
        <v>220755908330.37201</v>
      </c>
      <c r="F2811" s="3">
        <f>VLOOKUP(A2811,ERCOT_345kv_West_ATC!A:B,2)</f>
        <v>27</v>
      </c>
      <c r="G2811" s="3">
        <f>VLOOKUP(A2811,ERCOT_345kv_West_ATC!G:H,2)</f>
        <v>3.089</v>
      </c>
      <c r="I2811" s="5">
        <f t="shared" si="279"/>
        <v>6</v>
      </c>
      <c r="J2811" s="4">
        <f t="shared" si="280"/>
        <v>144</v>
      </c>
      <c r="K2811" s="4">
        <f t="shared" si="283"/>
        <v>1800</v>
      </c>
      <c r="L2811" s="6">
        <f t="shared" si="284"/>
        <v>1091382.1282800001</v>
      </c>
      <c r="N2811" s="22">
        <f t="shared" si="281"/>
        <v>0.69063608205113636</v>
      </c>
      <c r="O2811" s="14">
        <f t="shared" si="282"/>
        <v>113905.56208311942</v>
      </c>
      <c r="Q2811" s="22"/>
      <c r="V2811" s="16"/>
      <c r="W2811" s="16"/>
      <c r="X2811" s="16"/>
      <c r="Z2811" s="15"/>
      <c r="AA2811" s="16"/>
      <c r="AB2811" s="3"/>
      <c r="AC2811" s="69"/>
      <c r="AD2811" s="3"/>
      <c r="AF2811" s="29"/>
      <c r="AG2811" s="30"/>
      <c r="AH2811" s="29"/>
      <c r="AI2811" s="29"/>
      <c r="AJ2811" s="31"/>
      <c r="AK2811" s="29"/>
      <c r="AL2811" s="30"/>
    </row>
    <row r="2812" spans="1:38">
      <c r="A2812" s="32">
        <v>42625</v>
      </c>
      <c r="B2812" s="9">
        <v>12.5</v>
      </c>
      <c r="C2812" s="33">
        <v>607.32231569999999</v>
      </c>
      <c r="D2812" s="34">
        <f t="shared" si="278"/>
        <v>1616599.3346357869</v>
      </c>
      <c r="E2812" s="34">
        <v>225832872179.45901</v>
      </c>
      <c r="F2812" s="3">
        <f>VLOOKUP(A2812,ERCOT_345kv_West_ATC!A:B,2)</f>
        <v>26.95</v>
      </c>
      <c r="G2812" s="3">
        <f>VLOOKUP(A2812,ERCOT_345kv_West_ATC!G:H,2)</f>
        <v>3.12</v>
      </c>
      <c r="I2812" s="5">
        <f t="shared" si="279"/>
        <v>6</v>
      </c>
      <c r="J2812" s="4">
        <f t="shared" si="280"/>
        <v>144</v>
      </c>
      <c r="K2812" s="4">
        <f t="shared" si="283"/>
        <v>1800</v>
      </c>
      <c r="L2812" s="6">
        <f t="shared" si="284"/>
        <v>1093180.1682599999</v>
      </c>
      <c r="N2812" s="22">
        <f t="shared" si="281"/>
        <v>0.67622208226770608</v>
      </c>
      <c r="O2812" s="14">
        <f t="shared" si="282"/>
        <v>111344.84355120265</v>
      </c>
      <c r="Q2812" s="22"/>
      <c r="V2812" s="16"/>
      <c r="W2812" s="16"/>
      <c r="X2812" s="16"/>
      <c r="Z2812" s="15"/>
      <c r="AA2812" s="16"/>
      <c r="AB2812" s="3"/>
      <c r="AC2812" s="69"/>
      <c r="AD2812" s="3"/>
      <c r="AF2812" s="29"/>
      <c r="AG2812" s="30"/>
      <c r="AH2812" s="29"/>
      <c r="AI2812" s="29"/>
      <c r="AJ2812" s="31"/>
      <c r="AK2812" s="29"/>
      <c r="AL2812" s="30"/>
    </row>
    <row r="2813" spans="1:38">
      <c r="A2813" s="32">
        <v>42626</v>
      </c>
      <c r="B2813" s="9">
        <v>12.5</v>
      </c>
      <c r="C2813" s="33">
        <v>608.28902489999996</v>
      </c>
      <c r="D2813" s="34">
        <f t="shared" si="278"/>
        <v>1616599.3346357869</v>
      </c>
      <c r="E2813" s="34">
        <v>225832872179.45901</v>
      </c>
      <c r="F2813" s="3">
        <f>VLOOKUP(A2813,ERCOT_345kv_West_ATC!A:B,2)</f>
        <v>27.15</v>
      </c>
      <c r="G2813" s="3">
        <f>VLOOKUP(A2813,ERCOT_345kv_West_ATC!G:H,2)</f>
        <v>3.1259999999999999</v>
      </c>
      <c r="I2813" s="5">
        <f t="shared" si="279"/>
        <v>6</v>
      </c>
      <c r="J2813" s="4">
        <f t="shared" si="280"/>
        <v>144</v>
      </c>
      <c r="K2813" s="4">
        <f t="shared" si="283"/>
        <v>1800</v>
      </c>
      <c r="L2813" s="6">
        <f t="shared" si="284"/>
        <v>1094920.2448199999</v>
      </c>
      <c r="N2813" s="22">
        <f t="shared" si="281"/>
        <v>0.67729846311404107</v>
      </c>
      <c r="O2813" s="14">
        <f t="shared" si="282"/>
        <v>111344.84355120265</v>
      </c>
      <c r="Q2813" s="22"/>
      <c r="V2813" s="16"/>
      <c r="W2813" s="16"/>
      <c r="X2813" s="16"/>
      <c r="Z2813" s="15"/>
      <c r="AA2813" s="16"/>
      <c r="AB2813" s="3"/>
      <c r="AC2813" s="69"/>
      <c r="AD2813" s="3"/>
      <c r="AF2813" s="29"/>
      <c r="AG2813" s="30"/>
      <c r="AH2813" s="29"/>
      <c r="AI2813" s="29"/>
      <c r="AJ2813" s="31"/>
      <c r="AK2813" s="29"/>
      <c r="AL2813" s="30"/>
    </row>
    <row r="2814" spans="1:38">
      <c r="A2814" s="32">
        <v>42627</v>
      </c>
      <c r="B2814" s="9">
        <v>12.5</v>
      </c>
      <c r="C2814" s="33">
        <v>608.73503070000004</v>
      </c>
      <c r="D2814" s="34">
        <f t="shared" si="278"/>
        <v>1616599.3346357869</v>
      </c>
      <c r="E2814" s="34">
        <v>225832872179.45901</v>
      </c>
      <c r="F2814" s="3">
        <f>VLOOKUP(A2814,ERCOT_345kv_West_ATC!A:B,2)</f>
        <v>27.15</v>
      </c>
      <c r="G2814" s="3">
        <f>VLOOKUP(A2814,ERCOT_345kv_West_ATC!G:H,2)</f>
        <v>3.1259999999999999</v>
      </c>
      <c r="I2814" s="5">
        <f t="shared" si="279"/>
        <v>6</v>
      </c>
      <c r="J2814" s="4">
        <f t="shared" si="280"/>
        <v>144</v>
      </c>
      <c r="K2814" s="4">
        <f t="shared" si="283"/>
        <v>1800</v>
      </c>
      <c r="L2814" s="6">
        <f t="shared" si="284"/>
        <v>1095723.0552600001</v>
      </c>
      <c r="N2814" s="22">
        <f t="shared" si="281"/>
        <v>0.67779506757428043</v>
      </c>
      <c r="O2814" s="14">
        <f t="shared" si="282"/>
        <v>111344.84355120265</v>
      </c>
      <c r="Q2814" s="22"/>
      <c r="V2814" s="16"/>
      <c r="W2814" s="16"/>
      <c r="X2814" s="16"/>
      <c r="Z2814" s="15"/>
      <c r="AA2814" s="16"/>
      <c r="AB2814" s="3"/>
      <c r="AC2814" s="69"/>
      <c r="AD2814" s="3"/>
      <c r="AF2814" s="29"/>
      <c r="AG2814" s="30"/>
      <c r="AH2814" s="29"/>
      <c r="AI2814" s="29"/>
      <c r="AJ2814" s="31"/>
      <c r="AK2814" s="29"/>
      <c r="AL2814" s="30"/>
    </row>
    <row r="2815" spans="1:38">
      <c r="A2815" s="32">
        <v>42628</v>
      </c>
      <c r="B2815" s="9">
        <v>12.5</v>
      </c>
      <c r="C2815" s="33">
        <v>605.27436709999995</v>
      </c>
      <c r="D2815" s="34">
        <f t="shared" si="278"/>
        <v>1616599.3346357869</v>
      </c>
      <c r="E2815" s="34">
        <v>225832872179.45901</v>
      </c>
      <c r="F2815" s="3">
        <f>VLOOKUP(A2815,ERCOT_345kv_West_ATC!A:B,2)</f>
        <v>27.2</v>
      </c>
      <c r="G2815" s="3">
        <f>VLOOKUP(A2815,ERCOT_345kv_West_ATC!G:H,2)</f>
        <v>3.14</v>
      </c>
      <c r="I2815" s="5">
        <f t="shared" si="279"/>
        <v>6</v>
      </c>
      <c r="J2815" s="4">
        <f t="shared" si="280"/>
        <v>144</v>
      </c>
      <c r="K2815" s="4">
        <f t="shared" si="283"/>
        <v>1800</v>
      </c>
      <c r="L2815" s="6">
        <f t="shared" si="284"/>
        <v>1089493.86078</v>
      </c>
      <c r="N2815" s="22">
        <f t="shared" si="281"/>
        <v>0.67394179710302704</v>
      </c>
      <c r="O2815" s="14">
        <f t="shared" si="282"/>
        <v>111344.84355120265</v>
      </c>
      <c r="Q2815" s="22"/>
      <c r="V2815" s="16"/>
      <c r="W2815" s="16"/>
      <c r="X2815" s="16"/>
      <c r="Z2815" s="15"/>
      <c r="AA2815" s="16"/>
      <c r="AB2815" s="3"/>
      <c r="AC2815" s="69"/>
      <c r="AD2815" s="3"/>
      <c r="AF2815" s="29"/>
      <c r="AG2815" s="30"/>
      <c r="AH2815" s="29"/>
      <c r="AI2815" s="29"/>
      <c r="AJ2815" s="31"/>
      <c r="AK2815" s="29"/>
      <c r="AL2815" s="30"/>
    </row>
    <row r="2816" spans="1:38">
      <c r="A2816" s="32">
        <v>42629</v>
      </c>
      <c r="B2816" s="9">
        <v>12.5</v>
      </c>
      <c r="C2816" s="33">
        <v>607.73927579999997</v>
      </c>
      <c r="D2816" s="34">
        <f t="shared" si="278"/>
        <v>1616599.3346357869</v>
      </c>
      <c r="E2816" s="34">
        <v>225832872179.45901</v>
      </c>
      <c r="F2816" s="3">
        <f>VLOOKUP(A2816,ERCOT_345kv_West_ATC!A:B,2)</f>
        <v>27.35</v>
      </c>
      <c r="G2816" s="3">
        <f>VLOOKUP(A2816,ERCOT_345kv_West_ATC!G:H,2)</f>
        <v>3.1560000000000001</v>
      </c>
      <c r="I2816" s="5">
        <f t="shared" si="279"/>
        <v>6</v>
      </c>
      <c r="J2816" s="4">
        <f t="shared" si="280"/>
        <v>144</v>
      </c>
      <c r="K2816" s="4">
        <f t="shared" si="283"/>
        <v>1800</v>
      </c>
      <c r="L2816" s="6">
        <f t="shared" si="284"/>
        <v>1093930.6964399999</v>
      </c>
      <c r="N2816" s="22">
        <f t="shared" si="281"/>
        <v>0.67668634583872189</v>
      </c>
      <c r="O2816" s="14">
        <f t="shared" si="282"/>
        <v>111344.84355120265</v>
      </c>
      <c r="Q2816" s="22"/>
      <c r="V2816" s="16"/>
      <c r="W2816" s="16"/>
      <c r="X2816" s="16"/>
      <c r="Z2816" s="15"/>
      <c r="AA2816" s="16"/>
      <c r="AB2816" s="3"/>
      <c r="AC2816" s="69"/>
      <c r="AD2816" s="3"/>
      <c r="AF2816" s="29"/>
      <c r="AG2816" s="30"/>
      <c r="AH2816" s="29"/>
      <c r="AI2816" s="29"/>
      <c r="AJ2816" s="31"/>
      <c r="AK2816" s="29"/>
      <c r="AL2816" s="30"/>
    </row>
    <row r="2817" spans="1:38">
      <c r="A2817" s="32">
        <v>42630</v>
      </c>
      <c r="B2817" s="9">
        <v>12.5</v>
      </c>
      <c r="C2817" s="33">
        <v>606.88653409999995</v>
      </c>
      <c r="D2817" s="34">
        <f t="shared" si="278"/>
        <v>1616599.3346357869</v>
      </c>
      <c r="E2817" s="34">
        <v>225832872179.45901</v>
      </c>
      <c r="F2817" s="3">
        <f>VLOOKUP(A2817,ERCOT_345kv_West_ATC!A:B,2)</f>
        <v>27.35</v>
      </c>
      <c r="G2817" s="3">
        <f>VLOOKUP(A2817,ERCOT_345kv_West_ATC!G:H,2)</f>
        <v>3.1560000000000001</v>
      </c>
      <c r="I2817" s="5">
        <f t="shared" si="279"/>
        <v>6</v>
      </c>
      <c r="J2817" s="4">
        <f t="shared" si="280"/>
        <v>144</v>
      </c>
      <c r="K2817" s="4">
        <f t="shared" si="283"/>
        <v>1800</v>
      </c>
      <c r="L2817" s="6">
        <f t="shared" si="284"/>
        <v>1092395.7613799998</v>
      </c>
      <c r="N2817" s="22">
        <f t="shared" si="281"/>
        <v>0.67573686192696103</v>
      </c>
      <c r="O2817" s="14">
        <f t="shared" si="282"/>
        <v>111344.84355120265</v>
      </c>
      <c r="Q2817" s="22"/>
      <c r="V2817" s="16"/>
      <c r="W2817" s="16"/>
      <c r="X2817" s="16"/>
      <c r="Z2817" s="15"/>
      <c r="AA2817" s="16"/>
      <c r="AB2817" s="3"/>
      <c r="AC2817" s="69"/>
      <c r="AD2817" s="3"/>
      <c r="AF2817" s="29"/>
      <c r="AG2817" s="30"/>
      <c r="AH2817" s="29"/>
      <c r="AI2817" s="29"/>
      <c r="AJ2817" s="31"/>
      <c r="AK2817" s="29"/>
      <c r="AL2817" s="30"/>
    </row>
    <row r="2818" spans="1:38">
      <c r="A2818" s="32">
        <v>42631</v>
      </c>
      <c r="B2818" s="9">
        <v>12.5</v>
      </c>
      <c r="C2818" s="33">
        <v>610.94446370000003</v>
      </c>
      <c r="D2818" s="34">
        <f t="shared" si="278"/>
        <v>1616599.3346357869</v>
      </c>
      <c r="E2818" s="34">
        <v>225832872179.45901</v>
      </c>
      <c r="F2818" s="3">
        <f>VLOOKUP(A2818,ERCOT_345kv_West_ATC!A:B,2)</f>
        <v>27.35</v>
      </c>
      <c r="G2818" s="3">
        <f>VLOOKUP(A2818,ERCOT_345kv_West_ATC!G:H,2)</f>
        <v>3.1560000000000001</v>
      </c>
      <c r="I2818" s="5">
        <f t="shared" si="279"/>
        <v>6</v>
      </c>
      <c r="J2818" s="4">
        <f t="shared" si="280"/>
        <v>144</v>
      </c>
      <c r="K2818" s="4">
        <f t="shared" si="283"/>
        <v>1800</v>
      </c>
      <c r="L2818" s="6">
        <f t="shared" si="284"/>
        <v>1099700.0346600001</v>
      </c>
      <c r="N2818" s="22">
        <f t="shared" si="281"/>
        <v>0.6802551572914991</v>
      </c>
      <c r="O2818" s="14">
        <f t="shared" si="282"/>
        <v>111344.84355120265</v>
      </c>
      <c r="Q2818" s="22"/>
      <c r="V2818" s="16"/>
      <c r="W2818" s="16"/>
      <c r="X2818" s="16"/>
      <c r="Z2818" s="15"/>
      <c r="AA2818" s="16"/>
      <c r="AB2818" s="3"/>
      <c r="AC2818" s="69"/>
      <c r="AD2818" s="3"/>
      <c r="AF2818" s="29"/>
      <c r="AG2818" s="30"/>
      <c r="AH2818" s="29"/>
      <c r="AI2818" s="29"/>
      <c r="AJ2818" s="31"/>
      <c r="AK2818" s="29"/>
      <c r="AL2818" s="30"/>
    </row>
    <row r="2819" spans="1:38">
      <c r="A2819" s="32">
        <v>42632</v>
      </c>
      <c r="B2819" s="9">
        <v>12.5</v>
      </c>
      <c r="C2819" s="33">
        <v>608.51915350000002</v>
      </c>
      <c r="D2819" s="34">
        <f t="shared" si="278"/>
        <v>1616599.3346357869</v>
      </c>
      <c r="E2819" s="34">
        <v>225832872179.45901</v>
      </c>
      <c r="F2819" s="3">
        <f>VLOOKUP(A2819,ERCOT_345kv_West_ATC!A:B,2)</f>
        <v>27.55</v>
      </c>
      <c r="G2819" s="3">
        <f>VLOOKUP(A2819,ERCOT_345kv_West_ATC!G:H,2)</f>
        <v>3.1579999999999999</v>
      </c>
      <c r="I2819" s="5">
        <f t="shared" si="279"/>
        <v>6</v>
      </c>
      <c r="J2819" s="4">
        <f t="shared" si="280"/>
        <v>144</v>
      </c>
      <c r="K2819" s="4">
        <f t="shared" si="283"/>
        <v>1800</v>
      </c>
      <c r="L2819" s="6">
        <f t="shared" si="284"/>
        <v>1095334.4763</v>
      </c>
      <c r="N2819" s="22">
        <f t="shared" si="281"/>
        <v>0.67755469944367774</v>
      </c>
      <c r="O2819" s="14">
        <f t="shared" si="282"/>
        <v>111344.84355120265</v>
      </c>
      <c r="Q2819" s="22"/>
      <c r="V2819" s="16"/>
      <c r="W2819" s="16"/>
      <c r="X2819" s="16"/>
      <c r="Z2819" s="15"/>
      <c r="AA2819" s="16"/>
      <c r="AB2819" s="3"/>
      <c r="AC2819" s="69"/>
      <c r="AD2819" s="3"/>
      <c r="AF2819" s="29"/>
      <c r="AG2819" s="30"/>
      <c r="AH2819" s="29"/>
      <c r="AI2819" s="29"/>
      <c r="AJ2819" s="31"/>
      <c r="AK2819" s="29"/>
      <c r="AL2819" s="30"/>
    </row>
    <row r="2820" spans="1:38">
      <c r="A2820" s="32">
        <v>42633</v>
      </c>
      <c r="B2820" s="9">
        <v>12.5</v>
      </c>
      <c r="C2820" s="33">
        <v>606.78076639999995</v>
      </c>
      <c r="D2820" s="34">
        <f t="shared" si="278"/>
        <v>1616599.3346357869</v>
      </c>
      <c r="E2820" s="34">
        <v>225832872179.45901</v>
      </c>
      <c r="F2820" s="3">
        <f>VLOOKUP(A2820,ERCOT_345kv_West_ATC!A:B,2)</f>
        <v>27.65</v>
      </c>
      <c r="G2820" s="3">
        <f>VLOOKUP(A2820,ERCOT_345kv_West_ATC!G:H,2)</f>
        <v>3.19</v>
      </c>
      <c r="I2820" s="5">
        <f t="shared" si="279"/>
        <v>6</v>
      </c>
      <c r="J2820" s="4">
        <f t="shared" si="280"/>
        <v>144</v>
      </c>
      <c r="K2820" s="4">
        <f t="shared" si="283"/>
        <v>1800</v>
      </c>
      <c r="L2820" s="6">
        <f t="shared" si="284"/>
        <v>1092205.37952</v>
      </c>
      <c r="N2820" s="22">
        <f t="shared" si="281"/>
        <v>0.67561909504686846</v>
      </c>
      <c r="O2820" s="14">
        <f t="shared" si="282"/>
        <v>111344.84355120265</v>
      </c>
      <c r="Q2820" s="22"/>
      <c r="V2820" s="16"/>
      <c r="W2820" s="16"/>
      <c r="X2820" s="16"/>
      <c r="Z2820" s="15"/>
      <c r="AA2820" s="16"/>
      <c r="AB2820" s="3"/>
      <c r="AC2820" s="69"/>
      <c r="AD2820" s="3"/>
      <c r="AF2820" s="29"/>
      <c r="AG2820" s="30"/>
      <c r="AH2820" s="29"/>
      <c r="AI2820" s="29"/>
      <c r="AJ2820" s="31"/>
      <c r="AK2820" s="29"/>
      <c r="AL2820" s="30"/>
    </row>
    <row r="2821" spans="1:38">
      <c r="A2821" s="32">
        <v>42634</v>
      </c>
      <c r="B2821" s="9">
        <v>12.5</v>
      </c>
      <c r="C2821" s="33">
        <v>596.58722299999999</v>
      </c>
      <c r="D2821" s="34">
        <f t="shared" si="278"/>
        <v>1616599.3346357869</v>
      </c>
      <c r="E2821" s="34">
        <v>225832872179.45901</v>
      </c>
      <c r="F2821" s="3">
        <f>VLOOKUP(A2821,ERCOT_345kv_West_ATC!A:B,2)</f>
        <v>27.85</v>
      </c>
      <c r="G2821" s="3">
        <f>VLOOKUP(A2821,ERCOT_345kv_West_ATC!G:H,2)</f>
        <v>3.2149999999999999</v>
      </c>
      <c r="I2821" s="5">
        <f t="shared" si="279"/>
        <v>6</v>
      </c>
      <c r="J2821" s="4">
        <f t="shared" si="280"/>
        <v>144</v>
      </c>
      <c r="K2821" s="4">
        <f t="shared" si="283"/>
        <v>1800</v>
      </c>
      <c r="L2821" s="6">
        <f t="shared" si="284"/>
        <v>1073857.0014</v>
      </c>
      <c r="N2821" s="22">
        <f t="shared" si="281"/>
        <v>0.66426911009581446</v>
      </c>
      <c r="O2821" s="14">
        <f t="shared" si="282"/>
        <v>111344.84355120265</v>
      </c>
      <c r="Q2821" s="22"/>
      <c r="V2821" s="16"/>
      <c r="W2821" s="16"/>
      <c r="X2821" s="16"/>
      <c r="Z2821" s="15"/>
      <c r="AA2821" s="16"/>
      <c r="AB2821" s="3"/>
      <c r="AC2821" s="69"/>
      <c r="AD2821" s="3"/>
      <c r="AF2821" s="29"/>
      <c r="AG2821" s="30"/>
      <c r="AH2821" s="29"/>
      <c r="AI2821" s="29"/>
      <c r="AJ2821" s="31"/>
      <c r="AK2821" s="29"/>
      <c r="AL2821" s="30"/>
    </row>
    <row r="2822" spans="1:38">
      <c r="A2822" s="32">
        <v>42635</v>
      </c>
      <c r="B2822" s="9">
        <v>12.5</v>
      </c>
      <c r="C2822" s="33">
        <v>595.36382560000004</v>
      </c>
      <c r="D2822" s="34">
        <f t="shared" si="278"/>
        <v>1616599.3346357869</v>
      </c>
      <c r="E2822" s="34">
        <v>225832872179.45901</v>
      </c>
      <c r="F2822" s="3">
        <f>VLOOKUP(A2822,ERCOT_345kv_West_ATC!A:B,2)</f>
        <v>27.9</v>
      </c>
      <c r="G2822" s="3">
        <f>VLOOKUP(A2822,ERCOT_345kv_West_ATC!G:H,2)</f>
        <v>3.18</v>
      </c>
      <c r="I2822" s="5">
        <f t="shared" si="279"/>
        <v>6</v>
      </c>
      <c r="J2822" s="4">
        <f t="shared" si="280"/>
        <v>144</v>
      </c>
      <c r="K2822" s="4">
        <f t="shared" si="283"/>
        <v>1800</v>
      </c>
      <c r="L2822" s="6">
        <f t="shared" si="284"/>
        <v>1071654.8860800001</v>
      </c>
      <c r="N2822" s="22">
        <f t="shared" si="281"/>
        <v>0.66290692017477504</v>
      </c>
      <c r="O2822" s="14">
        <f t="shared" si="282"/>
        <v>111344.84355120265</v>
      </c>
      <c r="Q2822" s="22"/>
      <c r="V2822" s="16"/>
      <c r="W2822" s="16"/>
      <c r="X2822" s="16"/>
      <c r="Z2822" s="15"/>
      <c r="AA2822" s="16"/>
      <c r="AB2822" s="3"/>
      <c r="AC2822" s="69"/>
      <c r="AD2822" s="3"/>
      <c r="AF2822" s="29"/>
      <c r="AG2822" s="30"/>
      <c r="AH2822" s="29"/>
      <c r="AI2822" s="29"/>
      <c r="AJ2822" s="31"/>
      <c r="AK2822" s="29"/>
      <c r="AL2822" s="30"/>
    </row>
    <row r="2823" spans="1:38">
      <c r="A2823" s="32">
        <v>42636</v>
      </c>
      <c r="B2823" s="9">
        <v>12.5</v>
      </c>
      <c r="C2823" s="33">
        <v>601.5785022</v>
      </c>
      <c r="D2823" s="34">
        <f t="shared" si="278"/>
        <v>1616599.3346357869</v>
      </c>
      <c r="E2823" s="34">
        <v>225832872179.45901</v>
      </c>
      <c r="F2823" s="3">
        <f>VLOOKUP(A2823,ERCOT_345kv_West_ATC!A:B,2)</f>
        <v>27.55</v>
      </c>
      <c r="G2823" s="3">
        <f>VLOOKUP(A2823,ERCOT_345kv_West_ATC!G:H,2)</f>
        <v>3.1320000000000001</v>
      </c>
      <c r="I2823" s="5">
        <f t="shared" si="279"/>
        <v>6</v>
      </c>
      <c r="J2823" s="4">
        <f t="shared" si="280"/>
        <v>144</v>
      </c>
      <c r="K2823" s="4">
        <f t="shared" si="283"/>
        <v>1800</v>
      </c>
      <c r="L2823" s="6">
        <f t="shared" si="284"/>
        <v>1082841.3039599999</v>
      </c>
      <c r="N2823" s="22">
        <f t="shared" si="281"/>
        <v>0.66982664211225817</v>
      </c>
      <c r="O2823" s="14">
        <f t="shared" si="282"/>
        <v>111344.84355120265</v>
      </c>
      <c r="Q2823" s="22"/>
      <c r="V2823" s="16"/>
      <c r="W2823" s="16"/>
      <c r="X2823" s="16"/>
      <c r="Z2823" s="15"/>
      <c r="AA2823" s="16"/>
      <c r="AB2823" s="3"/>
      <c r="AC2823" s="69"/>
      <c r="AD2823" s="3"/>
      <c r="AF2823" s="29"/>
      <c r="AG2823" s="30"/>
      <c r="AH2823" s="29"/>
      <c r="AI2823" s="29"/>
      <c r="AJ2823" s="31"/>
      <c r="AK2823" s="29"/>
      <c r="AL2823" s="30"/>
    </row>
    <row r="2824" spans="1:38">
      <c r="A2824" s="32">
        <v>42637</v>
      </c>
      <c r="B2824" s="9">
        <v>12.5</v>
      </c>
      <c r="C2824" s="33">
        <v>601.03463169999998</v>
      </c>
      <c r="D2824" s="34">
        <f t="shared" si="278"/>
        <v>1616599.3346357869</v>
      </c>
      <c r="E2824" s="34">
        <v>225832872179.45901</v>
      </c>
      <c r="F2824" s="3">
        <f>VLOOKUP(A2824,ERCOT_345kv_West_ATC!A:B,2)</f>
        <v>27.55</v>
      </c>
      <c r="G2824" s="3">
        <f>VLOOKUP(A2824,ERCOT_345kv_West_ATC!G:H,2)</f>
        <v>3.1320000000000001</v>
      </c>
      <c r="I2824" s="5">
        <f t="shared" si="279"/>
        <v>6</v>
      </c>
      <c r="J2824" s="4">
        <f t="shared" si="280"/>
        <v>144</v>
      </c>
      <c r="K2824" s="4">
        <f t="shared" si="283"/>
        <v>1800</v>
      </c>
      <c r="L2824" s="6">
        <f t="shared" si="284"/>
        <v>1081862.33706</v>
      </c>
      <c r="N2824" s="22">
        <f t="shared" si="281"/>
        <v>0.66922107035491207</v>
      </c>
      <c r="O2824" s="14">
        <f t="shared" si="282"/>
        <v>111344.84355120265</v>
      </c>
      <c r="Q2824" s="22"/>
      <c r="V2824" s="16"/>
      <c r="W2824" s="16"/>
      <c r="X2824" s="16"/>
      <c r="Z2824" s="15"/>
      <c r="AA2824" s="16"/>
      <c r="AB2824" s="3"/>
      <c r="AC2824" s="69"/>
      <c r="AD2824" s="3"/>
      <c r="AF2824" s="29"/>
      <c r="AG2824" s="30"/>
      <c r="AH2824" s="29"/>
      <c r="AI2824" s="29"/>
      <c r="AJ2824" s="31"/>
      <c r="AK2824" s="29"/>
      <c r="AL2824" s="30"/>
    </row>
    <row r="2825" spans="1:38">
      <c r="A2825" s="32">
        <v>42638</v>
      </c>
      <c r="B2825" s="9">
        <v>12.5</v>
      </c>
      <c r="C2825" s="33">
        <v>600.5018579</v>
      </c>
      <c r="D2825" s="34">
        <f t="shared" si="278"/>
        <v>1726797.9086674599</v>
      </c>
      <c r="E2825" s="34">
        <v>241227200229.98999</v>
      </c>
      <c r="F2825" s="3">
        <f>VLOOKUP(A2825,ERCOT_345kv_West_ATC!A:B,2)</f>
        <v>27.55</v>
      </c>
      <c r="G2825" s="3">
        <f>VLOOKUP(A2825,ERCOT_345kv_West_ATC!G:H,2)</f>
        <v>3.1320000000000001</v>
      </c>
      <c r="I2825" s="5">
        <f t="shared" si="279"/>
        <v>6</v>
      </c>
      <c r="J2825" s="4">
        <f t="shared" si="280"/>
        <v>144</v>
      </c>
      <c r="K2825" s="4">
        <f t="shared" si="283"/>
        <v>1800</v>
      </c>
      <c r="L2825" s="6">
        <f t="shared" si="284"/>
        <v>1080903.3442200001</v>
      </c>
      <c r="N2825" s="22">
        <f t="shared" si="281"/>
        <v>0.62595821942714447</v>
      </c>
      <c r="O2825" s="14">
        <f t="shared" si="282"/>
        <v>104239.18114361333</v>
      </c>
      <c r="Q2825" s="22"/>
      <c r="V2825" s="16"/>
      <c r="W2825" s="16"/>
      <c r="X2825" s="16"/>
      <c r="Z2825" s="15"/>
      <c r="AA2825" s="16"/>
      <c r="AB2825" s="3"/>
      <c r="AC2825" s="69"/>
      <c r="AD2825" s="3"/>
      <c r="AF2825" s="29"/>
      <c r="AG2825" s="30"/>
      <c r="AH2825" s="29"/>
      <c r="AI2825" s="29"/>
      <c r="AJ2825" s="31"/>
      <c r="AK2825" s="29"/>
      <c r="AL2825" s="30"/>
    </row>
    <row r="2826" spans="1:38">
      <c r="A2826" s="32">
        <v>42639</v>
      </c>
      <c r="B2826" s="9">
        <v>12.5</v>
      </c>
      <c r="C2826" s="33">
        <v>606.20018560000005</v>
      </c>
      <c r="D2826" s="34">
        <f t="shared" si="278"/>
        <v>1726797.9086674599</v>
      </c>
      <c r="E2826" s="34">
        <v>241227200229.98999</v>
      </c>
      <c r="F2826" s="3">
        <f>VLOOKUP(A2826,ERCOT_345kv_West_ATC!A:B,2)</f>
        <v>27.25</v>
      </c>
      <c r="G2826" s="3">
        <f>VLOOKUP(A2826,ERCOT_345kv_West_ATC!G:H,2)</f>
        <v>3.153</v>
      </c>
      <c r="I2826" s="5">
        <f t="shared" si="279"/>
        <v>6</v>
      </c>
      <c r="J2826" s="4">
        <f t="shared" si="280"/>
        <v>144</v>
      </c>
      <c r="K2826" s="4">
        <f t="shared" si="283"/>
        <v>1800</v>
      </c>
      <c r="L2826" s="6">
        <f t="shared" si="284"/>
        <v>1091160.3340800002</v>
      </c>
      <c r="N2826" s="22">
        <f t="shared" si="281"/>
        <v>0.6318981095605043</v>
      </c>
      <c r="O2826" s="14">
        <f t="shared" si="282"/>
        <v>104239.18114361333</v>
      </c>
      <c r="Q2826" s="22"/>
      <c r="V2826" s="16"/>
      <c r="W2826" s="16"/>
      <c r="X2826" s="16"/>
      <c r="Z2826" s="15"/>
      <c r="AA2826" s="16"/>
      <c r="AB2826" s="3"/>
      <c r="AC2826" s="69"/>
      <c r="AD2826" s="3"/>
      <c r="AF2826" s="29"/>
      <c r="AG2826" s="30"/>
      <c r="AH2826" s="29"/>
      <c r="AI2826" s="29"/>
      <c r="AJ2826" s="31"/>
      <c r="AK2826" s="29"/>
      <c r="AL2826" s="30"/>
    </row>
    <row r="2827" spans="1:38">
      <c r="A2827" s="32">
        <v>42640</v>
      </c>
      <c r="B2827" s="9">
        <v>12.5</v>
      </c>
      <c r="C2827" s="33">
        <v>604.61791689999995</v>
      </c>
      <c r="D2827" s="34">
        <f t="shared" si="278"/>
        <v>1726797.9086674599</v>
      </c>
      <c r="E2827" s="34">
        <v>241227200229.98999</v>
      </c>
      <c r="F2827" s="3">
        <f>VLOOKUP(A2827,ERCOT_345kv_West_ATC!A:B,2)</f>
        <v>27.35</v>
      </c>
      <c r="G2827" s="3">
        <f>VLOOKUP(A2827,ERCOT_345kv_West_ATC!G:H,2)</f>
        <v>3.149</v>
      </c>
      <c r="I2827" s="5">
        <f t="shared" si="279"/>
        <v>6</v>
      </c>
      <c r="J2827" s="4">
        <f t="shared" si="280"/>
        <v>144</v>
      </c>
      <c r="K2827" s="4">
        <f t="shared" si="283"/>
        <v>1800</v>
      </c>
      <c r="L2827" s="6">
        <f t="shared" si="284"/>
        <v>1088312.2504199999</v>
      </c>
      <c r="N2827" s="22">
        <f t="shared" si="281"/>
        <v>0.63024876562413246</v>
      </c>
      <c r="O2827" s="14">
        <f t="shared" si="282"/>
        <v>104239.18114361333</v>
      </c>
      <c r="Q2827" s="22"/>
      <c r="V2827" s="16"/>
      <c r="W2827" s="16"/>
      <c r="X2827" s="16"/>
      <c r="Z2827" s="15"/>
      <c r="AA2827" s="16"/>
      <c r="AB2827" s="3"/>
      <c r="AC2827" s="69"/>
      <c r="AD2827" s="3"/>
      <c r="AF2827" s="29"/>
      <c r="AG2827" s="30"/>
      <c r="AH2827" s="29"/>
      <c r="AI2827" s="29"/>
      <c r="AJ2827" s="31"/>
      <c r="AK2827" s="29"/>
      <c r="AL2827" s="30"/>
    </row>
    <row r="2828" spans="1:38">
      <c r="A2828" s="32">
        <v>42641</v>
      </c>
      <c r="B2828" s="9">
        <v>12.5</v>
      </c>
      <c r="C2828" s="33">
        <v>604.90651779999996</v>
      </c>
      <c r="D2828" s="34">
        <f t="shared" si="278"/>
        <v>1726797.9086674599</v>
      </c>
      <c r="E2828" s="34">
        <v>241227200229.98999</v>
      </c>
      <c r="F2828" s="3">
        <f>VLOOKUP(A2828,ERCOT_345kv_West_ATC!A:B,2)</f>
        <v>27.3</v>
      </c>
      <c r="G2828" s="3">
        <f>VLOOKUP(A2828,ERCOT_345kv_West_ATC!G:H,2)</f>
        <v>3.1259999999999999</v>
      </c>
      <c r="I2828" s="5">
        <f t="shared" si="279"/>
        <v>6</v>
      </c>
      <c r="J2828" s="4">
        <f t="shared" si="280"/>
        <v>144</v>
      </c>
      <c r="K2828" s="4">
        <f t="shared" si="283"/>
        <v>1800</v>
      </c>
      <c r="L2828" s="6">
        <f t="shared" si="284"/>
        <v>1088831.7320399999</v>
      </c>
      <c r="N2828" s="22">
        <f t="shared" si="281"/>
        <v>0.63054960083906553</v>
      </c>
      <c r="O2828" s="14">
        <f t="shared" si="282"/>
        <v>104239.18114361333</v>
      </c>
      <c r="Q2828" s="22"/>
      <c r="V2828" s="16"/>
      <c r="W2828" s="16"/>
      <c r="X2828" s="16"/>
      <c r="Z2828" s="15"/>
      <c r="AA2828" s="16"/>
      <c r="AB2828" s="3"/>
      <c r="AC2828" s="69"/>
      <c r="AD2828" s="3"/>
      <c r="AF2828" s="29"/>
      <c r="AG2828" s="30"/>
      <c r="AH2828" s="29"/>
      <c r="AI2828" s="29"/>
      <c r="AJ2828" s="31"/>
      <c r="AK2828" s="29"/>
      <c r="AL2828" s="30"/>
    </row>
    <row r="2829" spans="1:38">
      <c r="A2829" s="32">
        <v>42642</v>
      </c>
      <c r="B2829" s="9">
        <v>12.5</v>
      </c>
      <c r="C2829" s="33">
        <v>605.87101489999998</v>
      </c>
      <c r="D2829" s="34">
        <f t="shared" si="278"/>
        <v>1726797.9086674599</v>
      </c>
      <c r="E2829" s="34">
        <v>241227200229.98999</v>
      </c>
      <c r="F2829" s="3">
        <f>VLOOKUP(A2829,ERCOT_345kv_West_ATC!A:B,2)</f>
        <v>27.25</v>
      </c>
      <c r="G2829" s="3">
        <f>VLOOKUP(A2829,ERCOT_345kv_West_ATC!G:H,2)</f>
        <v>3.1080000000000001</v>
      </c>
      <c r="I2829" s="5">
        <f t="shared" si="279"/>
        <v>6</v>
      </c>
      <c r="J2829" s="4">
        <f t="shared" si="280"/>
        <v>144</v>
      </c>
      <c r="K2829" s="4">
        <f t="shared" si="283"/>
        <v>1800</v>
      </c>
      <c r="L2829" s="6">
        <f t="shared" si="284"/>
        <v>1090567.8268200001</v>
      </c>
      <c r="N2829" s="22">
        <f t="shared" si="281"/>
        <v>0.63155498471825955</v>
      </c>
      <c r="O2829" s="14">
        <f t="shared" si="282"/>
        <v>104239.18114361333</v>
      </c>
      <c r="Q2829" s="22"/>
      <c r="V2829" s="16"/>
      <c r="W2829" s="16"/>
      <c r="X2829" s="16"/>
      <c r="Z2829" s="15"/>
      <c r="AA2829" s="16"/>
      <c r="AB2829" s="3"/>
      <c r="AC2829" s="69"/>
      <c r="AD2829" s="3"/>
      <c r="AF2829" s="29"/>
      <c r="AG2829" s="30"/>
      <c r="AH2829" s="29"/>
      <c r="AI2829" s="29"/>
      <c r="AJ2829" s="31"/>
      <c r="AK2829" s="29"/>
      <c r="AL2829" s="30"/>
    </row>
    <row r="2830" spans="1:38">
      <c r="A2830" s="32">
        <v>42643</v>
      </c>
      <c r="B2830" s="9">
        <v>12.5</v>
      </c>
      <c r="C2830" s="33">
        <v>608.91295879999996</v>
      </c>
      <c r="D2830" s="34">
        <f t="shared" si="278"/>
        <v>1726797.9086674599</v>
      </c>
      <c r="E2830" s="34">
        <v>241227200229.98999</v>
      </c>
      <c r="F2830" s="3">
        <f>VLOOKUP(A2830,ERCOT_345kv_West_ATC!A:B,2)</f>
        <v>27.05</v>
      </c>
      <c r="G2830" s="3">
        <f>VLOOKUP(A2830,ERCOT_345kv_West_ATC!G:H,2)</f>
        <v>3.0910000000000002</v>
      </c>
      <c r="I2830" s="5">
        <f t="shared" si="279"/>
        <v>6</v>
      </c>
      <c r="J2830" s="4">
        <f t="shared" si="280"/>
        <v>144</v>
      </c>
      <c r="K2830" s="4">
        <f t="shared" si="283"/>
        <v>1800</v>
      </c>
      <c r="L2830" s="6">
        <f t="shared" si="284"/>
        <v>1096043.3258399998</v>
      </c>
      <c r="N2830" s="22">
        <f t="shared" si="281"/>
        <v>0.63472588213046743</v>
      </c>
      <c r="O2830" s="14">
        <f t="shared" si="282"/>
        <v>104239.18114361333</v>
      </c>
      <c r="Q2830" s="22"/>
      <c r="V2830" s="16"/>
      <c r="W2830" s="16"/>
      <c r="X2830" s="16"/>
      <c r="Z2830" s="15"/>
      <c r="AA2830" s="16"/>
      <c r="AB2830" s="3"/>
      <c r="AC2830" s="69"/>
      <c r="AD2830" s="3"/>
      <c r="AF2830" s="29"/>
      <c r="AG2830" s="30"/>
      <c r="AH2830" s="29"/>
      <c r="AI2830" s="29"/>
      <c r="AJ2830" s="31"/>
      <c r="AK2830" s="29"/>
      <c r="AL2830" s="30"/>
    </row>
    <row r="2831" spans="1:38">
      <c r="A2831" s="32">
        <v>42644</v>
      </c>
      <c r="B2831" s="9">
        <v>12.5</v>
      </c>
      <c r="C2831" s="33">
        <v>615.44378670000003</v>
      </c>
      <c r="D2831" s="34">
        <f t="shared" si="278"/>
        <v>1726797.9086674599</v>
      </c>
      <c r="E2831" s="34">
        <v>241227200229.98999</v>
      </c>
      <c r="F2831" s="3">
        <f>VLOOKUP(A2831,ERCOT_345kv_West_ATC!A:B,2)</f>
        <v>27.05</v>
      </c>
      <c r="G2831" s="3">
        <f>VLOOKUP(A2831,ERCOT_345kv_West_ATC!G:H,2)</f>
        <v>3.0910000000000002</v>
      </c>
      <c r="I2831" s="5">
        <f t="shared" si="279"/>
        <v>6</v>
      </c>
      <c r="J2831" s="4">
        <f t="shared" si="280"/>
        <v>144</v>
      </c>
      <c r="K2831" s="4">
        <f t="shared" si="283"/>
        <v>1800</v>
      </c>
      <c r="L2831" s="6">
        <f t="shared" si="284"/>
        <v>1107798.8160600001</v>
      </c>
      <c r="N2831" s="22">
        <f t="shared" si="281"/>
        <v>0.64153356365532621</v>
      </c>
      <c r="O2831" s="14">
        <f t="shared" si="282"/>
        <v>104239.18114361333</v>
      </c>
      <c r="Q2831" s="22"/>
      <c r="V2831" s="16"/>
      <c r="W2831" s="16"/>
      <c r="X2831" s="16"/>
      <c r="Z2831" s="15"/>
      <c r="AA2831" s="16"/>
      <c r="AB2831" s="3"/>
      <c r="AC2831" s="69"/>
      <c r="AD2831" s="3"/>
      <c r="AF2831" s="29"/>
      <c r="AG2831" s="30"/>
      <c r="AH2831" s="29"/>
      <c r="AI2831" s="29"/>
      <c r="AJ2831" s="31"/>
      <c r="AK2831" s="29"/>
      <c r="AL2831" s="30"/>
    </row>
    <row r="2832" spans="1:38">
      <c r="A2832" s="32">
        <v>42645</v>
      </c>
      <c r="B2832" s="9">
        <v>12.5</v>
      </c>
      <c r="C2832" s="33">
        <v>611.18472440000005</v>
      </c>
      <c r="D2832" s="34">
        <f t="shared" si="278"/>
        <v>1726797.9086674599</v>
      </c>
      <c r="E2832" s="34">
        <v>241227200229.98999</v>
      </c>
      <c r="F2832" s="3">
        <f>VLOOKUP(A2832,ERCOT_345kv_West_ATC!A:B,2)</f>
        <v>27.05</v>
      </c>
      <c r="G2832" s="3">
        <f>VLOOKUP(A2832,ERCOT_345kv_West_ATC!G:H,2)</f>
        <v>3.0910000000000002</v>
      </c>
      <c r="I2832" s="5">
        <f t="shared" si="279"/>
        <v>6</v>
      </c>
      <c r="J2832" s="4">
        <f t="shared" si="280"/>
        <v>144</v>
      </c>
      <c r="K2832" s="4">
        <f t="shared" si="283"/>
        <v>1800</v>
      </c>
      <c r="L2832" s="6">
        <f t="shared" si="284"/>
        <v>1100132.50392</v>
      </c>
      <c r="N2832" s="22">
        <f t="shared" si="281"/>
        <v>0.63709395198940988</v>
      </c>
      <c r="O2832" s="14">
        <f t="shared" si="282"/>
        <v>104239.18114361333</v>
      </c>
      <c r="Q2832" s="22"/>
      <c r="V2832" s="16"/>
      <c r="W2832" s="16"/>
      <c r="X2832" s="16"/>
      <c r="Z2832" s="15"/>
      <c r="AA2832" s="16"/>
      <c r="AB2832" s="3"/>
      <c r="AC2832" s="69"/>
      <c r="AD2832" s="3"/>
      <c r="AF2832" s="29"/>
      <c r="AG2832" s="30"/>
      <c r="AH2832" s="29"/>
      <c r="AI2832" s="29"/>
      <c r="AJ2832" s="31"/>
      <c r="AK2832" s="29"/>
      <c r="AL2832" s="30"/>
    </row>
    <row r="2833" spans="1:38">
      <c r="A2833" s="32">
        <v>42646</v>
      </c>
      <c r="B2833" s="9">
        <v>12.5</v>
      </c>
      <c r="C2833" s="33">
        <v>612.78034279999997</v>
      </c>
      <c r="D2833" s="34">
        <f t="shared" si="278"/>
        <v>1726797.9086674599</v>
      </c>
      <c r="E2833" s="34">
        <v>241227200229.98999</v>
      </c>
      <c r="F2833" s="3">
        <f>VLOOKUP(A2833,ERCOT_345kv_West_ATC!A:B,2)</f>
        <v>26.95</v>
      </c>
      <c r="G2833" s="3">
        <f>VLOOKUP(A2833,ERCOT_345kv_West_ATC!G:H,2)</f>
        <v>3.1259999999999999</v>
      </c>
      <c r="I2833" s="5">
        <f t="shared" si="279"/>
        <v>6</v>
      </c>
      <c r="J2833" s="4">
        <f t="shared" si="280"/>
        <v>144</v>
      </c>
      <c r="K2833" s="4">
        <f t="shared" si="283"/>
        <v>1800</v>
      </c>
      <c r="L2833" s="6">
        <f t="shared" si="284"/>
        <v>1103004.6170399999</v>
      </c>
      <c r="N2833" s="22">
        <f t="shared" si="281"/>
        <v>0.63875721154374665</v>
      </c>
      <c r="O2833" s="14">
        <f t="shared" si="282"/>
        <v>104239.18114361333</v>
      </c>
      <c r="Q2833" s="22"/>
      <c r="V2833" s="16"/>
      <c r="W2833" s="16"/>
      <c r="X2833" s="16"/>
      <c r="Z2833" s="15"/>
      <c r="AA2833" s="16"/>
      <c r="AB2833" s="3"/>
      <c r="AC2833" s="69"/>
      <c r="AD2833" s="3"/>
      <c r="AF2833" s="29"/>
      <c r="AG2833" s="30"/>
      <c r="AH2833" s="29"/>
      <c r="AI2833" s="29"/>
      <c r="AJ2833" s="31"/>
      <c r="AK2833" s="29"/>
      <c r="AL2833" s="30"/>
    </row>
    <row r="2834" spans="1:38">
      <c r="A2834" s="32">
        <v>42647</v>
      </c>
      <c r="B2834" s="9">
        <v>12.5</v>
      </c>
      <c r="C2834" s="33">
        <v>608.75355309999998</v>
      </c>
      <c r="D2834" s="34">
        <f t="shared" si="278"/>
        <v>1726797.9086674599</v>
      </c>
      <c r="E2834" s="34">
        <v>241227200229.98999</v>
      </c>
      <c r="F2834" s="3">
        <f>VLOOKUP(A2834,ERCOT_345kv_West_ATC!A:B,2)</f>
        <v>27.25</v>
      </c>
      <c r="G2834" s="3">
        <f>VLOOKUP(A2834,ERCOT_345kv_West_ATC!G:H,2)</f>
        <v>3.1280000000000001</v>
      </c>
      <c r="I2834" s="5">
        <f t="shared" si="279"/>
        <v>6</v>
      </c>
      <c r="J2834" s="4">
        <f t="shared" si="280"/>
        <v>144</v>
      </c>
      <c r="K2834" s="4">
        <f t="shared" si="283"/>
        <v>1800</v>
      </c>
      <c r="L2834" s="6">
        <f t="shared" si="284"/>
        <v>1095756.39558</v>
      </c>
      <c r="N2834" s="22">
        <f t="shared" si="281"/>
        <v>0.63455971893409135</v>
      </c>
      <c r="O2834" s="14">
        <f t="shared" si="282"/>
        <v>104239.18114361333</v>
      </c>
      <c r="Q2834" s="22"/>
      <c r="V2834" s="16"/>
      <c r="W2834" s="16"/>
      <c r="X2834" s="16"/>
      <c r="Z2834" s="15"/>
      <c r="AA2834" s="16"/>
      <c r="AB2834" s="3"/>
      <c r="AC2834" s="69"/>
      <c r="AD2834" s="3"/>
      <c r="AF2834" s="29"/>
      <c r="AG2834" s="30"/>
      <c r="AH2834" s="29"/>
      <c r="AI2834" s="29"/>
      <c r="AJ2834" s="31"/>
      <c r="AK2834" s="29"/>
      <c r="AL2834" s="30"/>
    </row>
    <row r="2835" spans="1:38">
      <c r="A2835" s="32">
        <v>42648</v>
      </c>
      <c r="B2835" s="9">
        <v>12.5</v>
      </c>
      <c r="C2835" s="33">
        <v>611.72431189999998</v>
      </c>
      <c r="D2835" s="34">
        <f t="shared" si="278"/>
        <v>1726797.9086674599</v>
      </c>
      <c r="E2835" s="34">
        <v>241227200229.98999</v>
      </c>
      <c r="F2835" s="3">
        <f>VLOOKUP(A2835,ERCOT_345kv_West_ATC!A:B,2)</f>
        <v>27.9</v>
      </c>
      <c r="G2835" s="3">
        <f>VLOOKUP(A2835,ERCOT_345kv_West_ATC!G:H,2)</f>
        <v>3.1970000000000001</v>
      </c>
      <c r="I2835" s="5">
        <f t="shared" si="279"/>
        <v>6</v>
      </c>
      <c r="J2835" s="4">
        <f t="shared" si="280"/>
        <v>144</v>
      </c>
      <c r="K2835" s="4">
        <f t="shared" si="283"/>
        <v>1800</v>
      </c>
      <c r="L2835" s="6">
        <f t="shared" si="284"/>
        <v>1101103.7614199999</v>
      </c>
      <c r="N2835" s="22">
        <f t="shared" si="281"/>
        <v>0.63765641358096303</v>
      </c>
      <c r="O2835" s="14">
        <f t="shared" si="282"/>
        <v>104239.18114361333</v>
      </c>
      <c r="Q2835" s="22"/>
      <c r="V2835" s="16"/>
      <c r="W2835" s="16"/>
      <c r="X2835" s="16"/>
      <c r="Z2835" s="15"/>
      <c r="AA2835" s="16"/>
      <c r="AB2835" s="3"/>
      <c r="AC2835" s="69"/>
      <c r="AD2835" s="3"/>
      <c r="AF2835" s="29"/>
      <c r="AG2835" s="30"/>
      <c r="AH2835" s="29"/>
      <c r="AI2835" s="29"/>
      <c r="AJ2835" s="31"/>
      <c r="AK2835" s="29"/>
      <c r="AL2835" s="30"/>
    </row>
    <row r="2836" spans="1:38">
      <c r="A2836" s="32">
        <v>42649</v>
      </c>
      <c r="B2836" s="9">
        <v>12.5</v>
      </c>
      <c r="C2836" s="33">
        <v>611.35599030000003</v>
      </c>
      <c r="D2836" s="34">
        <f t="shared" si="278"/>
        <v>1726797.9086674599</v>
      </c>
      <c r="E2836" s="34">
        <v>241227200229.98999</v>
      </c>
      <c r="F2836" s="3">
        <f>VLOOKUP(A2836,ERCOT_345kv_West_ATC!A:B,2)</f>
        <v>27.9</v>
      </c>
      <c r="G2836" s="3">
        <f>VLOOKUP(A2836,ERCOT_345kv_West_ATC!G:H,2)</f>
        <v>3.2149999999999999</v>
      </c>
      <c r="I2836" s="5">
        <f t="shared" si="279"/>
        <v>6</v>
      </c>
      <c r="J2836" s="4">
        <f t="shared" si="280"/>
        <v>144</v>
      </c>
      <c r="K2836" s="4">
        <f t="shared" si="283"/>
        <v>1800</v>
      </c>
      <c r="L2836" s="6">
        <f t="shared" si="284"/>
        <v>1100440.78254</v>
      </c>
      <c r="N2836" s="22">
        <f t="shared" si="281"/>
        <v>0.63727247816114807</v>
      </c>
      <c r="O2836" s="14">
        <f t="shared" si="282"/>
        <v>104239.18114361333</v>
      </c>
      <c r="Q2836" s="22"/>
      <c r="V2836" s="16"/>
      <c r="W2836" s="16"/>
      <c r="X2836" s="16"/>
      <c r="Z2836" s="15"/>
      <c r="AA2836" s="16"/>
      <c r="AB2836" s="3"/>
      <c r="AC2836" s="69"/>
      <c r="AD2836" s="3"/>
      <c r="AF2836" s="29"/>
      <c r="AG2836" s="30"/>
      <c r="AH2836" s="29"/>
      <c r="AI2836" s="29"/>
      <c r="AJ2836" s="31"/>
      <c r="AK2836" s="29"/>
      <c r="AL2836" s="30"/>
    </row>
    <row r="2837" spans="1:38">
      <c r="A2837" s="32">
        <v>42650</v>
      </c>
      <c r="B2837" s="9">
        <v>12.5</v>
      </c>
      <c r="C2837" s="33">
        <v>617.70073379999997</v>
      </c>
      <c r="D2837" s="34">
        <f t="shared" si="278"/>
        <v>1726797.9086674599</v>
      </c>
      <c r="E2837" s="34">
        <v>241227200229.98999</v>
      </c>
      <c r="F2837" s="3">
        <f>VLOOKUP(A2837,ERCOT_345kv_West_ATC!A:B,2)</f>
        <v>28.85</v>
      </c>
      <c r="G2837" s="3">
        <f>VLOOKUP(A2837,ERCOT_345kv_West_ATC!G:H,2)</f>
        <v>3.2839999999999998</v>
      </c>
      <c r="I2837" s="5">
        <f t="shared" si="279"/>
        <v>6</v>
      </c>
      <c r="J2837" s="4">
        <f t="shared" si="280"/>
        <v>144</v>
      </c>
      <c r="K2837" s="4">
        <f t="shared" si="283"/>
        <v>1800</v>
      </c>
      <c r="L2837" s="6">
        <f t="shared" si="284"/>
        <v>1111861.3208399999</v>
      </c>
      <c r="N2837" s="22">
        <f t="shared" si="281"/>
        <v>0.64388618683121068</v>
      </c>
      <c r="O2837" s="14">
        <f t="shared" si="282"/>
        <v>104239.18114361333</v>
      </c>
      <c r="Q2837" s="22"/>
      <c r="V2837" s="16"/>
      <c r="W2837" s="16"/>
      <c r="X2837" s="16"/>
      <c r="Z2837" s="15"/>
      <c r="AA2837" s="16"/>
      <c r="AB2837" s="3"/>
      <c r="AC2837" s="69"/>
      <c r="AD2837" s="3"/>
      <c r="AF2837" s="29"/>
      <c r="AG2837" s="30"/>
      <c r="AH2837" s="29"/>
      <c r="AI2837" s="29"/>
      <c r="AJ2837" s="31"/>
      <c r="AK2837" s="29"/>
      <c r="AL2837" s="30"/>
    </row>
    <row r="2838" spans="1:38">
      <c r="A2838" s="32">
        <v>42651</v>
      </c>
      <c r="B2838" s="9">
        <v>12.5</v>
      </c>
      <c r="C2838" s="33">
        <v>619.00111330000004</v>
      </c>
      <c r="D2838" s="34">
        <f t="shared" si="278"/>
        <v>1850606.1541246572</v>
      </c>
      <c r="E2838" s="34">
        <v>258522748404.51501</v>
      </c>
      <c r="F2838" s="3">
        <f>VLOOKUP(A2838,ERCOT_345kv_West_ATC!A:B,2)</f>
        <v>28.85</v>
      </c>
      <c r="G2838" s="3">
        <f>VLOOKUP(A2838,ERCOT_345kv_West_ATC!G:H,2)</f>
        <v>3.2839999999999998</v>
      </c>
      <c r="I2838" s="5">
        <f t="shared" si="279"/>
        <v>6</v>
      </c>
      <c r="J2838" s="4">
        <f t="shared" si="280"/>
        <v>144</v>
      </c>
      <c r="K2838" s="4">
        <f t="shared" si="283"/>
        <v>1800</v>
      </c>
      <c r="L2838" s="6">
        <f t="shared" si="284"/>
        <v>1114202.00394</v>
      </c>
      <c r="N2838" s="22">
        <f t="shared" si="281"/>
        <v>0.60207408337892465</v>
      </c>
      <c r="O2838" s="14">
        <f t="shared" si="282"/>
        <v>97265.428194331602</v>
      </c>
      <c r="Q2838" s="22"/>
      <c r="V2838" s="16"/>
      <c r="W2838" s="16"/>
      <c r="X2838" s="16"/>
      <c r="Z2838" s="15"/>
      <c r="AA2838" s="16"/>
      <c r="AB2838" s="3"/>
      <c r="AC2838" s="69"/>
      <c r="AD2838" s="3"/>
      <c r="AF2838" s="29"/>
      <c r="AG2838" s="30"/>
      <c r="AH2838" s="29"/>
      <c r="AI2838" s="29"/>
      <c r="AJ2838" s="31"/>
      <c r="AK2838" s="29"/>
      <c r="AL2838" s="30"/>
    </row>
    <row r="2839" spans="1:38">
      <c r="A2839" s="32">
        <v>42652</v>
      </c>
      <c r="B2839" s="9">
        <v>12.5</v>
      </c>
      <c r="C2839" s="33">
        <v>615.65077459999998</v>
      </c>
      <c r="D2839" s="34">
        <f t="shared" si="278"/>
        <v>1850606.1541246572</v>
      </c>
      <c r="E2839" s="34">
        <v>258522748404.51501</v>
      </c>
      <c r="F2839" s="3">
        <f>VLOOKUP(A2839,ERCOT_345kv_West_ATC!A:B,2)</f>
        <v>28.85</v>
      </c>
      <c r="G2839" s="3">
        <f>VLOOKUP(A2839,ERCOT_345kv_West_ATC!G:H,2)</f>
        <v>3.2839999999999998</v>
      </c>
      <c r="I2839" s="5">
        <f t="shared" si="279"/>
        <v>6</v>
      </c>
      <c r="J2839" s="4">
        <f t="shared" si="280"/>
        <v>144</v>
      </c>
      <c r="K2839" s="4">
        <f t="shared" si="283"/>
        <v>1800</v>
      </c>
      <c r="L2839" s="6">
        <f t="shared" si="284"/>
        <v>1108171.3942799999</v>
      </c>
      <c r="N2839" s="22">
        <f t="shared" si="281"/>
        <v>0.59881536209640929</v>
      </c>
      <c r="O2839" s="14">
        <f t="shared" si="282"/>
        <v>97265.428194331602</v>
      </c>
      <c r="Q2839" s="22"/>
      <c r="V2839" s="16"/>
      <c r="W2839" s="16"/>
      <c r="X2839" s="16"/>
      <c r="Z2839" s="15"/>
      <c r="AA2839" s="16"/>
      <c r="AB2839" s="3"/>
      <c r="AC2839" s="69"/>
      <c r="AD2839" s="3"/>
      <c r="AF2839" s="29"/>
      <c r="AG2839" s="30"/>
      <c r="AH2839" s="29"/>
      <c r="AI2839" s="29"/>
      <c r="AJ2839" s="31"/>
      <c r="AK2839" s="29"/>
      <c r="AL2839" s="30"/>
    </row>
    <row r="2840" spans="1:38">
      <c r="A2840" s="32">
        <v>42653</v>
      </c>
      <c r="B2840" s="9">
        <v>12.5</v>
      </c>
      <c r="C2840" s="33">
        <v>617.88527009999996</v>
      </c>
      <c r="D2840" s="34">
        <f t="shared" si="278"/>
        <v>1850606.1541246572</v>
      </c>
      <c r="E2840" s="34">
        <v>258522748404.51501</v>
      </c>
      <c r="F2840" s="3">
        <f>VLOOKUP(A2840,ERCOT_345kv_West_ATC!A:B,2)</f>
        <v>28.8</v>
      </c>
      <c r="G2840" s="3">
        <f>VLOOKUP(A2840,ERCOT_345kv_West_ATC!G:H,2)</f>
        <v>3.3239999999999998</v>
      </c>
      <c r="I2840" s="5">
        <f t="shared" si="279"/>
        <v>6</v>
      </c>
      <c r="J2840" s="4">
        <f t="shared" si="280"/>
        <v>144</v>
      </c>
      <c r="K2840" s="4">
        <f t="shared" si="283"/>
        <v>1800</v>
      </c>
      <c r="L2840" s="6">
        <f t="shared" si="284"/>
        <v>1112193.48618</v>
      </c>
      <c r="N2840" s="22">
        <f t="shared" si="281"/>
        <v>0.60098875371246741</v>
      </c>
      <c r="O2840" s="14">
        <f t="shared" si="282"/>
        <v>97265.428194331602</v>
      </c>
      <c r="Q2840" s="22"/>
      <c r="V2840" s="16"/>
      <c r="W2840" s="16"/>
      <c r="X2840" s="16"/>
      <c r="Z2840" s="15"/>
      <c r="AA2840" s="16"/>
      <c r="AB2840" s="3"/>
      <c r="AC2840" s="69"/>
      <c r="AD2840" s="3"/>
      <c r="AF2840" s="29"/>
      <c r="AG2840" s="30"/>
      <c r="AH2840" s="29"/>
      <c r="AI2840" s="29"/>
      <c r="AJ2840" s="31"/>
      <c r="AK2840" s="29"/>
      <c r="AL2840" s="30"/>
    </row>
    <row r="2841" spans="1:38">
      <c r="A2841" s="32">
        <v>42654</v>
      </c>
      <c r="B2841" s="9">
        <v>12.5</v>
      </c>
      <c r="C2841" s="33">
        <v>642.04321349999998</v>
      </c>
      <c r="D2841" s="34">
        <f t="shared" si="278"/>
        <v>1850606.1541246572</v>
      </c>
      <c r="E2841" s="34">
        <v>258522748404.51501</v>
      </c>
      <c r="F2841" s="3">
        <f>VLOOKUP(A2841,ERCOT_345kv_West_ATC!A:B,2)</f>
        <v>28.65</v>
      </c>
      <c r="G2841" s="3">
        <f>VLOOKUP(A2841,ERCOT_345kv_West_ATC!G:H,2)</f>
        <v>3.3119999999999998</v>
      </c>
      <c r="I2841" s="5">
        <f t="shared" si="279"/>
        <v>6</v>
      </c>
      <c r="J2841" s="4">
        <f t="shared" si="280"/>
        <v>144</v>
      </c>
      <c r="K2841" s="4">
        <f t="shared" si="283"/>
        <v>1800</v>
      </c>
      <c r="L2841" s="6">
        <f t="shared" si="284"/>
        <v>1155677.7842999999</v>
      </c>
      <c r="N2841" s="22">
        <f t="shared" si="281"/>
        <v>0.62448608080342161</v>
      </c>
      <c r="O2841" s="14">
        <f t="shared" si="282"/>
        <v>97265.428194331602</v>
      </c>
      <c r="Q2841" s="22"/>
      <c r="V2841" s="16"/>
      <c r="W2841" s="16"/>
      <c r="X2841" s="16"/>
      <c r="Z2841" s="15"/>
      <c r="AA2841" s="16"/>
      <c r="AB2841" s="3"/>
      <c r="AC2841" s="69"/>
      <c r="AD2841" s="3"/>
      <c r="AF2841" s="29"/>
      <c r="AG2841" s="30"/>
      <c r="AH2841" s="29"/>
      <c r="AI2841" s="29"/>
      <c r="AJ2841" s="31"/>
      <c r="AK2841" s="29"/>
      <c r="AL2841" s="30"/>
    </row>
    <row r="2842" spans="1:38">
      <c r="A2842" s="32">
        <v>42655</v>
      </c>
      <c r="B2842" s="9">
        <v>12.5</v>
      </c>
      <c r="C2842" s="33">
        <v>635.79512439999996</v>
      </c>
      <c r="D2842" s="34">
        <f t="shared" si="278"/>
        <v>1850606.1541246572</v>
      </c>
      <c r="E2842" s="34">
        <v>258522748404.51501</v>
      </c>
      <c r="F2842" s="3">
        <f>VLOOKUP(A2842,ERCOT_345kv_West_ATC!A:B,2)</f>
        <v>28.75</v>
      </c>
      <c r="G2842" s="3">
        <f>VLOOKUP(A2842,ERCOT_345kv_West_ATC!G:H,2)</f>
        <v>3.3170000000000002</v>
      </c>
      <c r="I2842" s="5">
        <f t="shared" si="279"/>
        <v>6</v>
      </c>
      <c r="J2842" s="4">
        <f t="shared" si="280"/>
        <v>144</v>
      </c>
      <c r="K2842" s="4">
        <f t="shared" si="283"/>
        <v>1800</v>
      </c>
      <c r="L2842" s="6">
        <f t="shared" si="284"/>
        <v>1144431.22392</v>
      </c>
      <c r="N2842" s="22">
        <f t="shared" si="281"/>
        <v>0.61840885018634328</v>
      </c>
      <c r="O2842" s="14">
        <f t="shared" si="282"/>
        <v>97265.428194331602</v>
      </c>
      <c r="Q2842" s="22"/>
      <c r="V2842" s="16"/>
      <c r="W2842" s="16"/>
      <c r="X2842" s="16"/>
      <c r="Z2842" s="15"/>
      <c r="AA2842" s="16"/>
      <c r="AB2842" s="3"/>
      <c r="AC2842" s="69"/>
      <c r="AD2842" s="3"/>
      <c r="AF2842" s="29"/>
      <c r="AG2842" s="30"/>
      <c r="AH2842" s="29"/>
      <c r="AI2842" s="29"/>
      <c r="AJ2842" s="31"/>
      <c r="AK2842" s="29"/>
      <c r="AL2842" s="30"/>
    </row>
    <row r="2843" spans="1:38">
      <c r="A2843" s="32">
        <v>42656</v>
      </c>
      <c r="B2843" s="9">
        <v>12.5</v>
      </c>
      <c r="C2843" s="33">
        <v>635.32882170000005</v>
      </c>
      <c r="D2843" s="34">
        <f t="shared" si="278"/>
        <v>1850606.1541246572</v>
      </c>
      <c r="E2843" s="34">
        <v>258522748404.51501</v>
      </c>
      <c r="F2843" s="3">
        <f>VLOOKUP(A2843,ERCOT_345kv_West_ATC!A:B,2)</f>
        <v>29.4</v>
      </c>
      <c r="G2843" s="3">
        <f>VLOOKUP(A2843,ERCOT_345kv_West_ATC!G:H,2)</f>
        <v>3.4</v>
      </c>
      <c r="I2843" s="5">
        <f t="shared" si="279"/>
        <v>6</v>
      </c>
      <c r="J2843" s="4">
        <f t="shared" si="280"/>
        <v>144</v>
      </c>
      <c r="K2843" s="4">
        <f t="shared" si="283"/>
        <v>1800</v>
      </c>
      <c r="L2843" s="6">
        <f t="shared" si="284"/>
        <v>1143591.8790600002</v>
      </c>
      <c r="N2843" s="22">
        <f t="shared" si="281"/>
        <v>0.61795529886850664</v>
      </c>
      <c r="O2843" s="14">
        <f t="shared" si="282"/>
        <v>97265.428194331602</v>
      </c>
      <c r="Q2843" s="22"/>
      <c r="V2843" s="16"/>
      <c r="W2843" s="16"/>
      <c r="X2843" s="16"/>
      <c r="Z2843" s="15"/>
      <c r="AA2843" s="16"/>
      <c r="AB2843" s="3"/>
      <c r="AC2843" s="69"/>
      <c r="AD2843" s="3"/>
      <c r="AF2843" s="29"/>
      <c r="AG2843" s="30"/>
      <c r="AH2843" s="29"/>
      <c r="AI2843" s="29"/>
      <c r="AJ2843" s="31"/>
      <c r="AK2843" s="29"/>
      <c r="AL2843" s="30"/>
    </row>
    <row r="2844" spans="1:38">
      <c r="A2844" s="32">
        <v>42657</v>
      </c>
      <c r="B2844" s="9">
        <v>12.5</v>
      </c>
      <c r="C2844" s="33">
        <v>638.04579079999996</v>
      </c>
      <c r="D2844" s="34">
        <f t="shared" si="278"/>
        <v>1850606.1541246572</v>
      </c>
      <c r="E2844" s="34">
        <v>258522748404.51501</v>
      </c>
      <c r="F2844" s="3">
        <f>VLOOKUP(A2844,ERCOT_345kv_West_ATC!A:B,2)</f>
        <v>29.3</v>
      </c>
      <c r="G2844" s="3">
        <f>VLOOKUP(A2844,ERCOT_345kv_West_ATC!G:H,2)</f>
        <v>3.3980000000000001</v>
      </c>
      <c r="I2844" s="5">
        <f t="shared" si="279"/>
        <v>6</v>
      </c>
      <c r="J2844" s="4">
        <f t="shared" si="280"/>
        <v>144</v>
      </c>
      <c r="K2844" s="4">
        <f t="shared" si="283"/>
        <v>1800</v>
      </c>
      <c r="L2844" s="6">
        <f t="shared" si="284"/>
        <v>1148482.42344</v>
      </c>
      <c r="N2844" s="22">
        <f t="shared" si="281"/>
        <v>0.62059797049752929</v>
      </c>
      <c r="O2844" s="14">
        <f t="shared" si="282"/>
        <v>97265.428194331602</v>
      </c>
      <c r="Q2844" s="22"/>
      <c r="V2844" s="16"/>
      <c r="W2844" s="16"/>
      <c r="X2844" s="16"/>
      <c r="Z2844" s="15"/>
      <c r="AA2844" s="16"/>
      <c r="AB2844" s="3"/>
      <c r="AC2844" s="69"/>
      <c r="AD2844" s="3"/>
      <c r="AF2844" s="29"/>
      <c r="AG2844" s="30"/>
      <c r="AH2844" s="29"/>
      <c r="AI2844" s="29"/>
      <c r="AJ2844" s="31"/>
      <c r="AK2844" s="29"/>
      <c r="AL2844" s="30"/>
    </row>
    <row r="2845" spans="1:38">
      <c r="A2845" s="32">
        <v>42658</v>
      </c>
      <c r="B2845" s="9">
        <v>12.5</v>
      </c>
      <c r="C2845" s="33">
        <v>636.71735920000003</v>
      </c>
      <c r="D2845" s="34">
        <f t="shared" si="278"/>
        <v>1850606.1541246572</v>
      </c>
      <c r="E2845" s="34">
        <v>258522748404.51501</v>
      </c>
      <c r="F2845" s="3">
        <f>VLOOKUP(A2845,ERCOT_345kv_West_ATC!A:B,2)</f>
        <v>29.3</v>
      </c>
      <c r="G2845" s="3">
        <f>VLOOKUP(A2845,ERCOT_345kv_West_ATC!G:H,2)</f>
        <v>3.3980000000000001</v>
      </c>
      <c r="I2845" s="5">
        <f t="shared" si="279"/>
        <v>6</v>
      </c>
      <c r="J2845" s="4">
        <f t="shared" si="280"/>
        <v>144</v>
      </c>
      <c r="K2845" s="4">
        <f t="shared" si="283"/>
        <v>1800</v>
      </c>
      <c r="L2845" s="6">
        <f t="shared" si="284"/>
        <v>1146091.2465600001</v>
      </c>
      <c r="N2845" s="22">
        <f t="shared" si="281"/>
        <v>0.61930586581352043</v>
      </c>
      <c r="O2845" s="14">
        <f t="shared" si="282"/>
        <v>97265.428194331602</v>
      </c>
      <c r="Q2845" s="22"/>
      <c r="V2845" s="16"/>
      <c r="W2845" s="16"/>
      <c r="X2845" s="16"/>
      <c r="Z2845" s="15"/>
      <c r="AA2845" s="16"/>
      <c r="AB2845" s="3"/>
      <c r="AC2845" s="69"/>
      <c r="AD2845" s="3"/>
      <c r="AF2845" s="29"/>
      <c r="AG2845" s="30"/>
      <c r="AH2845" s="29"/>
      <c r="AI2845" s="29"/>
      <c r="AJ2845" s="31"/>
      <c r="AK2845" s="29"/>
      <c r="AL2845" s="30"/>
    </row>
    <row r="2846" spans="1:38">
      <c r="A2846" s="32">
        <v>42659</v>
      </c>
      <c r="B2846" s="9">
        <v>12.5</v>
      </c>
      <c r="C2846" s="33">
        <v>640.43302949999998</v>
      </c>
      <c r="D2846" s="34">
        <f t="shared" si="278"/>
        <v>1850606.1541246572</v>
      </c>
      <c r="E2846" s="34">
        <v>258522748404.51501</v>
      </c>
      <c r="F2846" s="3">
        <f>VLOOKUP(A2846,ERCOT_345kv_West_ATC!A:B,2)</f>
        <v>29.3</v>
      </c>
      <c r="G2846" s="3">
        <f>VLOOKUP(A2846,ERCOT_345kv_West_ATC!G:H,2)</f>
        <v>3.3980000000000001</v>
      </c>
      <c r="I2846" s="5">
        <f t="shared" si="279"/>
        <v>6</v>
      </c>
      <c r="J2846" s="4">
        <f t="shared" si="280"/>
        <v>144</v>
      </c>
      <c r="K2846" s="4">
        <f t="shared" si="283"/>
        <v>1800</v>
      </c>
      <c r="L2846" s="6">
        <f t="shared" si="284"/>
        <v>1152779.4531</v>
      </c>
      <c r="N2846" s="22">
        <f t="shared" si="281"/>
        <v>0.622919928441105</v>
      </c>
      <c r="O2846" s="14">
        <f t="shared" si="282"/>
        <v>97265.428194331602</v>
      </c>
      <c r="Q2846" s="22"/>
      <c r="V2846" s="16"/>
      <c r="W2846" s="16"/>
      <c r="X2846" s="16"/>
      <c r="Z2846" s="15"/>
      <c r="AA2846" s="16"/>
      <c r="AB2846" s="3"/>
      <c r="AC2846" s="69"/>
      <c r="AD2846" s="3"/>
      <c r="AF2846" s="29"/>
      <c r="AG2846" s="30"/>
      <c r="AH2846" s="29"/>
      <c r="AI2846" s="29"/>
      <c r="AJ2846" s="31"/>
      <c r="AK2846" s="29"/>
      <c r="AL2846" s="30"/>
    </row>
    <row r="2847" spans="1:38">
      <c r="A2847" s="32">
        <v>42660</v>
      </c>
      <c r="B2847" s="9">
        <v>12.5</v>
      </c>
      <c r="C2847" s="33">
        <v>638.23637859999997</v>
      </c>
      <c r="D2847" s="34">
        <f t="shared" si="278"/>
        <v>1850606.1541246572</v>
      </c>
      <c r="E2847" s="34">
        <v>258522748404.51501</v>
      </c>
      <c r="F2847" s="3">
        <f>VLOOKUP(A2847,ERCOT_345kv_West_ATC!A:B,2)</f>
        <v>29.35</v>
      </c>
      <c r="G2847" s="3">
        <f>VLOOKUP(A2847,ERCOT_345kv_West_ATC!G:H,2)</f>
        <v>3.3980000000000001</v>
      </c>
      <c r="I2847" s="5">
        <f t="shared" si="279"/>
        <v>6</v>
      </c>
      <c r="J2847" s="4">
        <f t="shared" si="280"/>
        <v>144</v>
      </c>
      <c r="K2847" s="4">
        <f t="shared" si="283"/>
        <v>1800</v>
      </c>
      <c r="L2847" s="6">
        <f t="shared" si="284"/>
        <v>1148825.4814799998</v>
      </c>
      <c r="N2847" s="22">
        <f t="shared" si="281"/>
        <v>0.62078334653728529</v>
      </c>
      <c r="O2847" s="14">
        <f t="shared" si="282"/>
        <v>97265.428194331602</v>
      </c>
      <c r="Q2847" s="22"/>
      <c r="V2847" s="16"/>
      <c r="W2847" s="16"/>
      <c r="X2847" s="16"/>
      <c r="Z2847" s="15"/>
      <c r="AA2847" s="16"/>
      <c r="AB2847" s="3"/>
      <c r="AC2847" s="69"/>
      <c r="AD2847" s="3"/>
      <c r="AF2847" s="29"/>
      <c r="AG2847" s="30"/>
      <c r="AH2847" s="29"/>
      <c r="AI2847" s="29"/>
      <c r="AJ2847" s="31"/>
      <c r="AK2847" s="29"/>
      <c r="AL2847" s="30"/>
    </row>
    <row r="2848" spans="1:38">
      <c r="A2848" s="32">
        <v>42661</v>
      </c>
      <c r="B2848" s="9">
        <v>12.5</v>
      </c>
      <c r="C2848" s="33">
        <v>635.25167420000002</v>
      </c>
      <c r="D2848" s="34">
        <f t="shared" si="278"/>
        <v>1850606.1541246572</v>
      </c>
      <c r="E2848" s="34">
        <v>258522748404.51501</v>
      </c>
      <c r="F2848" s="3">
        <f>VLOOKUP(A2848,ERCOT_345kv_West_ATC!A:B,2)</f>
        <v>29.45</v>
      </c>
      <c r="G2848" s="3">
        <f>VLOOKUP(A2848,ERCOT_345kv_West_ATC!G:H,2)</f>
        <v>3.4249999999999998</v>
      </c>
      <c r="I2848" s="5">
        <f t="shared" si="279"/>
        <v>6</v>
      </c>
      <c r="J2848" s="4">
        <f t="shared" si="280"/>
        <v>144</v>
      </c>
      <c r="K2848" s="4">
        <f t="shared" si="283"/>
        <v>1800</v>
      </c>
      <c r="L2848" s="6">
        <f t="shared" si="284"/>
        <v>1143453.0135600001</v>
      </c>
      <c r="N2848" s="22">
        <f t="shared" si="281"/>
        <v>0.61788026102229043</v>
      </c>
      <c r="O2848" s="14">
        <f t="shared" si="282"/>
        <v>97265.428194331602</v>
      </c>
      <c r="Q2848" s="22"/>
      <c r="V2848" s="16"/>
      <c r="W2848" s="16"/>
      <c r="X2848" s="16"/>
      <c r="Z2848" s="15"/>
      <c r="AA2848" s="16"/>
      <c r="AB2848" s="3"/>
      <c r="AC2848" s="69"/>
      <c r="AD2848" s="3"/>
      <c r="AF2848" s="29"/>
      <c r="AG2848" s="30"/>
      <c r="AH2848" s="29"/>
      <c r="AI2848" s="29"/>
      <c r="AJ2848" s="31"/>
      <c r="AK2848" s="29"/>
      <c r="AL2848" s="30"/>
    </row>
    <row r="2849" spans="1:38">
      <c r="A2849" s="32">
        <v>42662</v>
      </c>
      <c r="B2849" s="9">
        <v>12.5</v>
      </c>
      <c r="C2849" s="33">
        <v>628.66629980000005</v>
      </c>
      <c r="D2849" s="34">
        <f t="shared" si="278"/>
        <v>1850606.1541246572</v>
      </c>
      <c r="E2849" s="34">
        <v>258522748404.51501</v>
      </c>
      <c r="F2849" s="3">
        <f>VLOOKUP(A2849,ERCOT_345kv_West_ATC!A:B,2)</f>
        <v>29.2</v>
      </c>
      <c r="G2849" s="3">
        <f>VLOOKUP(A2849,ERCOT_345kv_West_ATC!G:H,2)</f>
        <v>3.391</v>
      </c>
      <c r="I2849" s="5">
        <f t="shared" si="279"/>
        <v>6</v>
      </c>
      <c r="J2849" s="4">
        <f t="shared" si="280"/>
        <v>144</v>
      </c>
      <c r="K2849" s="4">
        <f t="shared" si="283"/>
        <v>1800</v>
      </c>
      <c r="L2849" s="6">
        <f t="shared" si="284"/>
        <v>1131599.3396400001</v>
      </c>
      <c r="N2849" s="22">
        <f t="shared" si="281"/>
        <v>0.61147496841393045</v>
      </c>
      <c r="O2849" s="14">
        <f t="shared" si="282"/>
        <v>97265.428194331602</v>
      </c>
      <c r="Q2849" s="22"/>
      <c r="V2849" s="16"/>
      <c r="W2849" s="16"/>
      <c r="X2849" s="16"/>
      <c r="Z2849" s="15"/>
      <c r="AA2849" s="16"/>
      <c r="AB2849" s="3"/>
      <c r="AC2849" s="69"/>
      <c r="AD2849" s="3"/>
      <c r="AF2849" s="29"/>
      <c r="AG2849" s="30"/>
      <c r="AH2849" s="29"/>
      <c r="AI2849" s="29"/>
      <c r="AJ2849" s="31"/>
      <c r="AK2849" s="29"/>
      <c r="AL2849" s="30"/>
    </row>
    <row r="2850" spans="1:38">
      <c r="A2850" s="32">
        <v>42663</v>
      </c>
      <c r="B2850" s="9">
        <v>12.5</v>
      </c>
      <c r="C2850" s="33">
        <v>628.71182420000002</v>
      </c>
      <c r="D2850" s="34">
        <f t="shared" si="278"/>
        <v>1850606.1541246572</v>
      </c>
      <c r="E2850" s="34">
        <v>258522748404.51501</v>
      </c>
      <c r="F2850" s="3">
        <f>VLOOKUP(A2850,ERCOT_345kv_West_ATC!A:B,2)</f>
        <v>29.2</v>
      </c>
      <c r="G2850" s="3">
        <f>VLOOKUP(A2850,ERCOT_345kv_West_ATC!G:H,2)</f>
        <v>3.3959999999999999</v>
      </c>
      <c r="I2850" s="5">
        <f t="shared" si="279"/>
        <v>6</v>
      </c>
      <c r="J2850" s="4">
        <f t="shared" si="280"/>
        <v>144</v>
      </c>
      <c r="K2850" s="4">
        <f t="shared" si="283"/>
        <v>1800</v>
      </c>
      <c r="L2850" s="6">
        <f t="shared" si="284"/>
        <v>1131681.2835600001</v>
      </c>
      <c r="N2850" s="22">
        <f t="shared" si="281"/>
        <v>0.61151924791652335</v>
      </c>
      <c r="O2850" s="14">
        <f t="shared" si="282"/>
        <v>97265.428194331602</v>
      </c>
      <c r="Q2850" s="22"/>
      <c r="V2850" s="16"/>
      <c r="W2850" s="16"/>
      <c r="X2850" s="16"/>
      <c r="Z2850" s="15"/>
      <c r="AA2850" s="16"/>
      <c r="AB2850" s="3"/>
      <c r="AC2850" s="69"/>
      <c r="AD2850" s="3"/>
      <c r="AF2850" s="29"/>
      <c r="AG2850" s="30"/>
      <c r="AH2850" s="29"/>
      <c r="AI2850" s="29"/>
      <c r="AJ2850" s="31"/>
      <c r="AK2850" s="29"/>
      <c r="AL2850" s="30"/>
    </row>
    <row r="2851" spans="1:38">
      <c r="A2851" s="32">
        <v>42664</v>
      </c>
      <c r="B2851" s="9">
        <v>12.5</v>
      </c>
      <c r="C2851" s="33">
        <v>630.48028179999994</v>
      </c>
      <c r="D2851" s="34">
        <f t="shared" ref="D2851:D2914" si="285">((2^256)/(2^208*65535)/600)*E2851/(10^12)</f>
        <v>1850606.1541246572</v>
      </c>
      <c r="E2851" s="34">
        <v>258522748404.51501</v>
      </c>
      <c r="F2851" s="3">
        <f>VLOOKUP(A2851,ERCOT_345kv_West_ATC!A:B,2)</f>
        <v>28.45</v>
      </c>
      <c r="G2851" s="3">
        <f>VLOOKUP(A2851,ERCOT_345kv_West_ATC!G:H,2)</f>
        <v>3.351</v>
      </c>
      <c r="I2851" s="5">
        <f t="shared" si="279"/>
        <v>6</v>
      </c>
      <c r="J2851" s="4">
        <f t="shared" si="280"/>
        <v>144</v>
      </c>
      <c r="K2851" s="4">
        <f t="shared" si="283"/>
        <v>1800</v>
      </c>
      <c r="L2851" s="6">
        <f t="shared" si="284"/>
        <v>1134864.5072399999</v>
      </c>
      <c r="N2851" s="22">
        <f t="shared" si="281"/>
        <v>0.61323934577359851</v>
      </c>
      <c r="O2851" s="14">
        <f t="shared" si="282"/>
        <v>97265.428194331602</v>
      </c>
      <c r="Q2851" s="22"/>
      <c r="V2851" s="16"/>
      <c r="W2851" s="16"/>
      <c r="X2851" s="16"/>
      <c r="Z2851" s="15"/>
      <c r="AA2851" s="16"/>
      <c r="AB2851" s="3"/>
      <c r="AC2851" s="69"/>
      <c r="AD2851" s="3"/>
      <c r="AF2851" s="29"/>
      <c r="AG2851" s="30"/>
      <c r="AH2851" s="29"/>
      <c r="AI2851" s="29"/>
      <c r="AJ2851" s="31"/>
      <c r="AK2851" s="29"/>
      <c r="AL2851" s="30"/>
    </row>
    <row r="2852" spans="1:38">
      <c r="A2852" s="32">
        <v>42665</v>
      </c>
      <c r="B2852" s="9">
        <v>12.5</v>
      </c>
      <c r="C2852" s="33">
        <v>652.47679760000005</v>
      </c>
      <c r="D2852" s="34">
        <f t="shared" si="285"/>
        <v>1815497.8272884854</v>
      </c>
      <c r="E2852" s="34">
        <v>253618246641.48901</v>
      </c>
      <c r="F2852" s="3">
        <f>VLOOKUP(A2852,ERCOT_345kv_West_ATC!A:B,2)</f>
        <v>28.45</v>
      </c>
      <c r="G2852" s="3">
        <f>VLOOKUP(A2852,ERCOT_345kv_West_ATC!G:H,2)</f>
        <v>3.351</v>
      </c>
      <c r="I2852" s="5">
        <f t="shared" ref="I2852:I2915" si="286">60/10</f>
        <v>6</v>
      </c>
      <c r="J2852" s="4">
        <f t="shared" ref="J2852:J2915" si="287">I2852*24</f>
        <v>144</v>
      </c>
      <c r="K2852" s="4">
        <f t="shared" si="283"/>
        <v>1800</v>
      </c>
      <c r="L2852" s="6">
        <f t="shared" si="284"/>
        <v>1174458.2356800002</v>
      </c>
      <c r="N2852" s="22">
        <f t="shared" ref="N2852:N2915" si="288">L2852/D2852</f>
        <v>0.64690699048320977</v>
      </c>
      <c r="O2852" s="14">
        <f t="shared" ref="O2852:O2915" si="289">(K2852*100000000)/D2852</f>
        <v>99146.3593590948</v>
      </c>
      <c r="Q2852" s="22"/>
      <c r="V2852" s="16"/>
      <c r="W2852" s="16"/>
      <c r="X2852" s="16"/>
      <c r="Z2852" s="15"/>
      <c r="AA2852" s="16"/>
      <c r="AB2852" s="3"/>
      <c r="AC2852" s="69"/>
      <c r="AD2852" s="3"/>
      <c r="AF2852" s="29"/>
      <c r="AG2852" s="30"/>
      <c r="AH2852" s="29"/>
      <c r="AI2852" s="29"/>
      <c r="AJ2852" s="31"/>
      <c r="AK2852" s="29"/>
      <c r="AL2852" s="30"/>
    </row>
    <row r="2853" spans="1:38">
      <c r="A2853" s="32">
        <v>42666</v>
      </c>
      <c r="B2853" s="9">
        <v>12.5</v>
      </c>
      <c r="C2853" s="33">
        <v>650.30579090000003</v>
      </c>
      <c r="D2853" s="34">
        <f t="shared" si="285"/>
        <v>1815497.8272884854</v>
      </c>
      <c r="E2853" s="34">
        <v>253618246641.48901</v>
      </c>
      <c r="F2853" s="3">
        <f>VLOOKUP(A2853,ERCOT_345kv_West_ATC!A:B,2)</f>
        <v>28.45</v>
      </c>
      <c r="G2853" s="3">
        <f>VLOOKUP(A2853,ERCOT_345kv_West_ATC!G:H,2)</f>
        <v>3.351</v>
      </c>
      <c r="I2853" s="5">
        <f t="shared" si="286"/>
        <v>6</v>
      </c>
      <c r="J2853" s="4">
        <f t="shared" si="287"/>
        <v>144</v>
      </c>
      <c r="K2853" s="4">
        <f t="shared" si="283"/>
        <v>1800</v>
      </c>
      <c r="L2853" s="6">
        <f t="shared" si="284"/>
        <v>1170550.42362</v>
      </c>
      <c r="N2853" s="22">
        <f t="shared" si="288"/>
        <v>0.64475451637871761</v>
      </c>
      <c r="O2853" s="14">
        <f t="shared" si="289"/>
        <v>99146.3593590948</v>
      </c>
      <c r="Q2853" s="22"/>
      <c r="V2853" s="16"/>
      <c r="W2853" s="16"/>
      <c r="X2853" s="16"/>
      <c r="Z2853" s="15"/>
      <c r="AA2853" s="16"/>
      <c r="AB2853" s="3"/>
      <c r="AC2853" s="69"/>
      <c r="AD2853" s="3"/>
      <c r="AF2853" s="29"/>
      <c r="AG2853" s="30"/>
      <c r="AH2853" s="29"/>
      <c r="AI2853" s="29"/>
      <c r="AJ2853" s="31"/>
      <c r="AK2853" s="29"/>
      <c r="AL2853" s="30"/>
    </row>
    <row r="2854" spans="1:38">
      <c r="A2854" s="32">
        <v>42667</v>
      </c>
      <c r="B2854" s="9">
        <v>12.5</v>
      </c>
      <c r="C2854" s="33">
        <v>648.77297780000004</v>
      </c>
      <c r="D2854" s="34">
        <f t="shared" si="285"/>
        <v>1815497.8272884854</v>
      </c>
      <c r="E2854" s="34">
        <v>253618246641.48901</v>
      </c>
      <c r="F2854" s="3">
        <f>VLOOKUP(A2854,ERCOT_345kv_West_ATC!A:B,2)</f>
        <v>28.45</v>
      </c>
      <c r="G2854" s="3">
        <f>VLOOKUP(A2854,ERCOT_345kv_West_ATC!G:H,2)</f>
        <v>3.3359999999999999</v>
      </c>
      <c r="I2854" s="5">
        <f t="shared" si="286"/>
        <v>6</v>
      </c>
      <c r="J2854" s="4">
        <f t="shared" si="287"/>
        <v>144</v>
      </c>
      <c r="K2854" s="4">
        <f t="shared" si="283"/>
        <v>1800</v>
      </c>
      <c r="L2854" s="6">
        <f t="shared" si="284"/>
        <v>1167791.3600400002</v>
      </c>
      <c r="N2854" s="22">
        <f t="shared" si="288"/>
        <v>0.64323478799428846</v>
      </c>
      <c r="O2854" s="14">
        <f t="shared" si="289"/>
        <v>99146.3593590948</v>
      </c>
      <c r="Q2854" s="22"/>
      <c r="V2854" s="16"/>
      <c r="W2854" s="16"/>
      <c r="X2854" s="16"/>
      <c r="Z2854" s="15"/>
      <c r="AA2854" s="16"/>
      <c r="AB2854" s="3"/>
      <c r="AC2854" s="69"/>
      <c r="AD2854" s="3"/>
      <c r="AF2854" s="29"/>
      <c r="AG2854" s="30"/>
      <c r="AH2854" s="29"/>
      <c r="AI2854" s="29"/>
      <c r="AJ2854" s="31"/>
      <c r="AK2854" s="29"/>
      <c r="AL2854" s="30"/>
    </row>
    <row r="2855" spans="1:38">
      <c r="A2855" s="32">
        <v>42668</v>
      </c>
      <c r="B2855" s="9">
        <v>12.5</v>
      </c>
      <c r="C2855" s="33">
        <v>652.61487209999996</v>
      </c>
      <c r="D2855" s="34">
        <f t="shared" si="285"/>
        <v>1815497.8272884854</v>
      </c>
      <c r="E2855" s="34">
        <v>253618246641.48901</v>
      </c>
      <c r="F2855" s="3">
        <f>VLOOKUP(A2855,ERCOT_345kv_West_ATC!A:B,2)</f>
        <v>27.3</v>
      </c>
      <c r="G2855" s="3">
        <f>VLOOKUP(A2855,ERCOT_345kv_West_ATC!G:H,2)</f>
        <v>3.22</v>
      </c>
      <c r="I2855" s="5">
        <f t="shared" si="286"/>
        <v>6</v>
      </c>
      <c r="J2855" s="4">
        <f t="shared" si="287"/>
        <v>144</v>
      </c>
      <c r="K2855" s="4">
        <f t="shared" si="283"/>
        <v>1800</v>
      </c>
      <c r="L2855" s="6">
        <f t="shared" si="284"/>
        <v>1174706.76978</v>
      </c>
      <c r="N2855" s="22">
        <f t="shared" si="288"/>
        <v>0.6470438863231629</v>
      </c>
      <c r="O2855" s="14">
        <f t="shared" si="289"/>
        <v>99146.3593590948</v>
      </c>
      <c r="Q2855" s="22"/>
      <c r="V2855" s="16"/>
      <c r="W2855" s="16"/>
      <c r="X2855" s="16"/>
      <c r="Z2855" s="15"/>
      <c r="AA2855" s="16"/>
      <c r="AB2855" s="3"/>
      <c r="AC2855" s="69"/>
      <c r="AD2855" s="3"/>
      <c r="AF2855" s="29"/>
      <c r="AG2855" s="30"/>
      <c r="AH2855" s="29"/>
      <c r="AI2855" s="29"/>
      <c r="AJ2855" s="31"/>
      <c r="AK2855" s="29"/>
      <c r="AL2855" s="30"/>
    </row>
    <row r="2856" spans="1:38">
      <c r="A2856" s="32">
        <v>42669</v>
      </c>
      <c r="B2856" s="9">
        <v>12.5</v>
      </c>
      <c r="C2856" s="33">
        <v>674.17365329999996</v>
      </c>
      <c r="D2856" s="34">
        <f t="shared" si="285"/>
        <v>1815497.8272884854</v>
      </c>
      <c r="E2856" s="34">
        <v>253618246641.48901</v>
      </c>
      <c r="F2856" s="3">
        <f>VLOOKUP(A2856,ERCOT_345kv_West_ATC!A:B,2)</f>
        <v>26.6</v>
      </c>
      <c r="G2856" s="3">
        <f>VLOOKUP(A2856,ERCOT_345kv_West_ATC!G:H,2)</f>
        <v>3.093</v>
      </c>
      <c r="I2856" s="5">
        <f t="shared" si="286"/>
        <v>6</v>
      </c>
      <c r="J2856" s="4">
        <f t="shared" si="287"/>
        <v>144</v>
      </c>
      <c r="K2856" s="4">
        <f t="shared" si="283"/>
        <v>1800</v>
      </c>
      <c r="L2856" s="6">
        <f t="shared" si="284"/>
        <v>1213512.5759399999</v>
      </c>
      <c r="N2856" s="22">
        <f t="shared" si="288"/>
        <v>0.6684186330051558</v>
      </c>
      <c r="O2856" s="14">
        <f t="shared" si="289"/>
        <v>99146.3593590948</v>
      </c>
      <c r="Q2856" s="22"/>
      <c r="V2856" s="16"/>
      <c r="W2856" s="16"/>
      <c r="X2856" s="16"/>
      <c r="Z2856" s="15"/>
      <c r="AA2856" s="16"/>
      <c r="AB2856" s="3"/>
      <c r="AC2856" s="69"/>
      <c r="AD2856" s="3"/>
      <c r="AF2856" s="29"/>
      <c r="AG2856" s="30"/>
      <c r="AH2856" s="29"/>
      <c r="AI2856" s="29"/>
      <c r="AJ2856" s="31"/>
      <c r="AK2856" s="29"/>
      <c r="AL2856" s="30"/>
    </row>
    <row r="2857" spans="1:38">
      <c r="A2857" s="32">
        <v>42670</v>
      </c>
      <c r="B2857" s="9">
        <v>12.5</v>
      </c>
      <c r="C2857" s="33">
        <v>687.47805029999995</v>
      </c>
      <c r="D2857" s="34">
        <f t="shared" si="285"/>
        <v>1815497.8272884854</v>
      </c>
      <c r="E2857" s="34">
        <v>253618246641.48901</v>
      </c>
      <c r="F2857" s="3">
        <f>VLOOKUP(A2857,ERCOT_345kv_West_ATC!A:B,2)</f>
        <v>27.05</v>
      </c>
      <c r="G2857" s="3">
        <f>VLOOKUP(A2857,ERCOT_345kv_West_ATC!G:H,2)</f>
        <v>3.1509999999999998</v>
      </c>
      <c r="I2857" s="5">
        <f t="shared" si="286"/>
        <v>6</v>
      </c>
      <c r="J2857" s="4">
        <f t="shared" si="287"/>
        <v>144</v>
      </c>
      <c r="K2857" s="4">
        <f t="shared" si="283"/>
        <v>1800</v>
      </c>
      <c r="L2857" s="6">
        <f t="shared" si="284"/>
        <v>1237460.4905399999</v>
      </c>
      <c r="N2857" s="22">
        <f t="shared" si="288"/>
        <v>0.68160945826533648</v>
      </c>
      <c r="O2857" s="14">
        <f t="shared" si="289"/>
        <v>99146.3593590948</v>
      </c>
      <c r="Q2857" s="22"/>
      <c r="V2857" s="16"/>
      <c r="W2857" s="16"/>
      <c r="X2857" s="16"/>
      <c r="Z2857" s="15"/>
      <c r="AA2857" s="16"/>
      <c r="AB2857" s="3"/>
      <c r="AC2857" s="69"/>
      <c r="AD2857" s="3"/>
      <c r="AF2857" s="29"/>
      <c r="AG2857" s="30"/>
      <c r="AH2857" s="29"/>
      <c r="AI2857" s="29"/>
      <c r="AJ2857" s="31"/>
      <c r="AK2857" s="29"/>
      <c r="AL2857" s="30"/>
    </row>
    <row r="2858" spans="1:38">
      <c r="A2858" s="32">
        <v>42671</v>
      </c>
      <c r="B2858" s="9">
        <v>12.5</v>
      </c>
      <c r="C2858" s="33">
        <v>688.49629389999996</v>
      </c>
      <c r="D2858" s="34">
        <f t="shared" si="285"/>
        <v>1815497.8272884854</v>
      </c>
      <c r="E2858" s="34">
        <v>253618246641.48901</v>
      </c>
      <c r="F2858" s="3">
        <f>VLOOKUP(A2858,ERCOT_345kv_West_ATC!A:B,2)</f>
        <v>27.5</v>
      </c>
      <c r="G2858" s="3">
        <f>VLOOKUP(A2858,ERCOT_345kv_West_ATC!G:H,2)</f>
        <v>3.1869999999999998</v>
      </c>
      <c r="I2858" s="5">
        <f t="shared" si="286"/>
        <v>6</v>
      </c>
      <c r="J2858" s="4">
        <f t="shared" si="287"/>
        <v>144</v>
      </c>
      <c r="K2858" s="4">
        <f t="shared" si="283"/>
        <v>1800</v>
      </c>
      <c r="L2858" s="6">
        <f t="shared" si="284"/>
        <v>1239293.3290199998</v>
      </c>
      <c r="N2858" s="22">
        <f t="shared" si="288"/>
        <v>0.68261900972414347</v>
      </c>
      <c r="O2858" s="14">
        <f t="shared" si="289"/>
        <v>99146.3593590948</v>
      </c>
      <c r="Q2858" s="22"/>
      <c r="V2858" s="16"/>
      <c r="W2858" s="16"/>
      <c r="X2858" s="16"/>
      <c r="Z2858" s="15"/>
      <c r="AA2858" s="16"/>
      <c r="AB2858" s="3"/>
      <c r="AC2858" s="69"/>
      <c r="AD2858" s="3"/>
      <c r="AF2858" s="29"/>
      <c r="AG2858" s="30"/>
      <c r="AH2858" s="29"/>
      <c r="AI2858" s="29"/>
      <c r="AJ2858" s="31"/>
      <c r="AK2858" s="29"/>
      <c r="AL2858" s="30"/>
    </row>
    <row r="2859" spans="1:38">
      <c r="A2859" s="32">
        <v>42672</v>
      </c>
      <c r="B2859" s="9">
        <v>12.5</v>
      </c>
      <c r="C2859" s="33">
        <v>714.01320499999997</v>
      </c>
      <c r="D2859" s="34">
        <f t="shared" si="285"/>
        <v>1815497.8272884854</v>
      </c>
      <c r="E2859" s="34">
        <v>253618246641.48901</v>
      </c>
      <c r="F2859" s="3">
        <f>VLOOKUP(A2859,ERCOT_345kv_West_ATC!A:B,2)</f>
        <v>27.5</v>
      </c>
      <c r="G2859" s="3">
        <f>VLOOKUP(A2859,ERCOT_345kv_West_ATC!G:H,2)</f>
        <v>3.1869999999999998</v>
      </c>
      <c r="I2859" s="5">
        <f t="shared" si="286"/>
        <v>6</v>
      </c>
      <c r="J2859" s="4">
        <f t="shared" si="287"/>
        <v>144</v>
      </c>
      <c r="K2859" s="4">
        <f t="shared" si="283"/>
        <v>1800</v>
      </c>
      <c r="L2859" s="6">
        <f t="shared" si="284"/>
        <v>1285223.7689999999</v>
      </c>
      <c r="N2859" s="22">
        <f t="shared" si="288"/>
        <v>0.70791809810069017</v>
      </c>
      <c r="O2859" s="14">
        <f t="shared" si="289"/>
        <v>99146.3593590948</v>
      </c>
      <c r="Q2859" s="22"/>
      <c r="V2859" s="16"/>
      <c r="W2859" s="16"/>
      <c r="X2859" s="16"/>
      <c r="Z2859" s="15"/>
      <c r="AA2859" s="16"/>
      <c r="AB2859" s="3"/>
      <c r="AC2859" s="69"/>
      <c r="AD2859" s="3"/>
      <c r="AF2859" s="29"/>
      <c r="AG2859" s="30"/>
      <c r="AH2859" s="29"/>
      <c r="AI2859" s="29"/>
      <c r="AJ2859" s="31"/>
      <c r="AK2859" s="29"/>
      <c r="AL2859" s="30"/>
    </row>
    <row r="2860" spans="1:38">
      <c r="A2860" s="32">
        <v>42673</v>
      </c>
      <c r="B2860" s="9">
        <v>12.5</v>
      </c>
      <c r="C2860" s="33">
        <v>697.5440979</v>
      </c>
      <c r="D2860" s="34">
        <f t="shared" si="285"/>
        <v>1815497.8272884854</v>
      </c>
      <c r="E2860" s="34">
        <v>253618246641.48901</v>
      </c>
      <c r="F2860" s="3">
        <f>VLOOKUP(A2860,ERCOT_345kv_West_ATC!A:B,2)</f>
        <v>27.5</v>
      </c>
      <c r="G2860" s="3">
        <f>VLOOKUP(A2860,ERCOT_345kv_West_ATC!G:H,2)</f>
        <v>3.1869999999999998</v>
      </c>
      <c r="I2860" s="5">
        <f t="shared" si="286"/>
        <v>6</v>
      </c>
      <c r="J2860" s="4">
        <f t="shared" si="287"/>
        <v>144</v>
      </c>
      <c r="K2860" s="4">
        <f t="shared" si="283"/>
        <v>1800</v>
      </c>
      <c r="L2860" s="6">
        <f t="shared" si="284"/>
        <v>1255579.37622</v>
      </c>
      <c r="N2860" s="22">
        <f t="shared" si="288"/>
        <v>0.69158957799209009</v>
      </c>
      <c r="O2860" s="14">
        <f t="shared" si="289"/>
        <v>99146.3593590948</v>
      </c>
      <c r="Q2860" s="22"/>
      <c r="V2860" s="16"/>
      <c r="W2860" s="16"/>
      <c r="X2860" s="16"/>
      <c r="Z2860" s="15"/>
      <c r="AA2860" s="16"/>
      <c r="AB2860" s="3"/>
      <c r="AC2860" s="69"/>
      <c r="AD2860" s="3"/>
      <c r="AF2860" s="29"/>
      <c r="AG2860" s="30"/>
      <c r="AH2860" s="29"/>
      <c r="AI2860" s="29"/>
      <c r="AJ2860" s="31"/>
      <c r="AK2860" s="29"/>
      <c r="AL2860" s="30"/>
    </row>
    <row r="2861" spans="1:38">
      <c r="A2861" s="32">
        <v>42674</v>
      </c>
      <c r="B2861" s="9">
        <v>12.5</v>
      </c>
      <c r="C2861" s="33">
        <v>697.06955540000001</v>
      </c>
      <c r="D2861" s="34">
        <f t="shared" si="285"/>
        <v>1815497.8272884854</v>
      </c>
      <c r="E2861" s="34">
        <v>253618246641.48901</v>
      </c>
      <c r="F2861" s="3">
        <f>VLOOKUP(A2861,ERCOT_345kv_West_ATC!A:B,2)</f>
        <v>26.8</v>
      </c>
      <c r="G2861" s="3">
        <f>VLOOKUP(A2861,ERCOT_345kv_West_ATC!G:H,2)</f>
        <v>3.1520000000000001</v>
      </c>
      <c r="I2861" s="5">
        <f t="shared" si="286"/>
        <v>6</v>
      </c>
      <c r="J2861" s="4">
        <f t="shared" si="287"/>
        <v>144</v>
      </c>
      <c r="K2861" s="4">
        <f t="shared" si="283"/>
        <v>1800</v>
      </c>
      <c r="L2861" s="6">
        <f t="shared" si="284"/>
        <v>1254725.1997199999</v>
      </c>
      <c r="N2861" s="22">
        <f t="shared" si="288"/>
        <v>0.69111908637972841</v>
      </c>
      <c r="O2861" s="14">
        <f t="shared" si="289"/>
        <v>99146.3593590948</v>
      </c>
      <c r="Q2861" s="22"/>
      <c r="V2861" s="16"/>
      <c r="W2861" s="16"/>
      <c r="X2861" s="16"/>
      <c r="Z2861" s="15"/>
      <c r="AA2861" s="16"/>
      <c r="AB2861" s="3"/>
      <c r="AC2861" s="69"/>
      <c r="AD2861" s="3"/>
      <c r="AF2861" s="29"/>
      <c r="AG2861" s="30"/>
      <c r="AH2861" s="29"/>
      <c r="AI2861" s="29"/>
      <c r="AJ2861" s="31"/>
      <c r="AK2861" s="29"/>
      <c r="AL2861" s="30"/>
    </row>
    <row r="2862" spans="1:38">
      <c r="A2862" s="32">
        <v>42675</v>
      </c>
      <c r="B2862" s="9">
        <v>12.5</v>
      </c>
      <c r="C2862" s="33">
        <v>729.78268200000002</v>
      </c>
      <c r="D2862" s="34">
        <f t="shared" si="285"/>
        <v>1815497.8272884854</v>
      </c>
      <c r="E2862" s="34">
        <v>253618246641.48901</v>
      </c>
      <c r="F2862" s="3">
        <f>VLOOKUP(A2862,ERCOT_345kv_West_ATC!A:B,2)</f>
        <v>26.1</v>
      </c>
      <c r="G2862" s="3">
        <f>VLOOKUP(A2862,ERCOT_345kv_West_ATC!G:H,2)</f>
        <v>3.0739999999999998</v>
      </c>
      <c r="I2862" s="5">
        <f t="shared" si="286"/>
        <v>6</v>
      </c>
      <c r="J2862" s="4">
        <f t="shared" si="287"/>
        <v>144</v>
      </c>
      <c r="K2862" s="4">
        <f t="shared" si="283"/>
        <v>1800</v>
      </c>
      <c r="L2862" s="6">
        <f t="shared" si="284"/>
        <v>1313608.8276</v>
      </c>
      <c r="N2862" s="22">
        <f t="shared" si="288"/>
        <v>0.72355296043616002</v>
      </c>
      <c r="O2862" s="14">
        <f t="shared" si="289"/>
        <v>99146.3593590948</v>
      </c>
      <c r="Q2862" s="22"/>
      <c r="V2862" s="16"/>
      <c r="W2862" s="16"/>
      <c r="X2862" s="16"/>
      <c r="Z2862" s="15"/>
      <c r="AA2862" s="16"/>
      <c r="AB2862" s="3"/>
      <c r="AC2862" s="69"/>
      <c r="AD2862" s="3"/>
      <c r="AF2862" s="29"/>
      <c r="AG2862" s="30"/>
      <c r="AH2862" s="29"/>
      <c r="AI2862" s="29"/>
      <c r="AJ2862" s="31"/>
      <c r="AK2862" s="29"/>
      <c r="AL2862" s="30"/>
    </row>
    <row r="2863" spans="1:38">
      <c r="A2863" s="32">
        <v>42676</v>
      </c>
      <c r="B2863" s="9">
        <v>12.5</v>
      </c>
      <c r="C2863" s="33">
        <v>742.13660070000003</v>
      </c>
      <c r="D2863" s="34">
        <f t="shared" si="285"/>
        <v>1815497.8272884854</v>
      </c>
      <c r="E2863" s="34">
        <v>253618246641.48901</v>
      </c>
      <c r="F2863" s="3">
        <f>VLOOKUP(A2863,ERCOT_345kv_West_ATC!A:B,2)</f>
        <v>25.45</v>
      </c>
      <c r="G2863" s="3">
        <f>VLOOKUP(A2863,ERCOT_345kv_West_ATC!G:H,2)</f>
        <v>2.992</v>
      </c>
      <c r="I2863" s="5">
        <f t="shared" si="286"/>
        <v>6</v>
      </c>
      <c r="J2863" s="4">
        <f t="shared" si="287"/>
        <v>144</v>
      </c>
      <c r="K2863" s="4">
        <f t="shared" si="283"/>
        <v>1800</v>
      </c>
      <c r="L2863" s="6">
        <f t="shared" si="284"/>
        <v>1335845.8812600002</v>
      </c>
      <c r="N2863" s="22">
        <f t="shared" si="288"/>
        <v>0.73580142106539259</v>
      </c>
      <c r="O2863" s="14">
        <f t="shared" si="289"/>
        <v>99146.3593590948</v>
      </c>
      <c r="Q2863" s="22"/>
      <c r="V2863" s="16"/>
      <c r="W2863" s="16"/>
      <c r="X2863" s="16"/>
      <c r="Z2863" s="15"/>
      <c r="AA2863" s="16"/>
      <c r="AB2863" s="3"/>
      <c r="AC2863" s="69"/>
      <c r="AD2863" s="3"/>
      <c r="AF2863" s="29"/>
      <c r="AG2863" s="30"/>
      <c r="AH2863" s="29"/>
      <c r="AI2863" s="29"/>
      <c r="AJ2863" s="31"/>
      <c r="AK2863" s="29"/>
      <c r="AL2863" s="30"/>
    </row>
    <row r="2864" spans="1:38">
      <c r="A2864" s="32">
        <v>42677</v>
      </c>
      <c r="B2864" s="9">
        <v>12.5</v>
      </c>
      <c r="C2864" s="33">
        <v>687.9545124</v>
      </c>
      <c r="D2864" s="34">
        <f t="shared" si="285"/>
        <v>1815497.8272884854</v>
      </c>
      <c r="E2864" s="34">
        <v>253618246641.48901</v>
      </c>
      <c r="F2864" s="3">
        <f>VLOOKUP(A2864,ERCOT_345kv_West_ATC!A:B,2)</f>
        <v>25.75</v>
      </c>
      <c r="G2864" s="3">
        <f>VLOOKUP(A2864,ERCOT_345kv_West_ATC!G:H,2)</f>
        <v>2.9830000000000001</v>
      </c>
      <c r="I2864" s="5">
        <f t="shared" si="286"/>
        <v>6</v>
      </c>
      <c r="J2864" s="4">
        <f t="shared" si="287"/>
        <v>144</v>
      </c>
      <c r="K2864" s="4">
        <f t="shared" si="283"/>
        <v>1800</v>
      </c>
      <c r="L2864" s="6">
        <f t="shared" si="284"/>
        <v>1238318.1223200001</v>
      </c>
      <c r="N2864" s="22">
        <f t="shared" si="288"/>
        <v>0.6820818530912125</v>
      </c>
      <c r="O2864" s="14">
        <f t="shared" si="289"/>
        <v>99146.3593590948</v>
      </c>
      <c r="Q2864" s="22"/>
      <c r="V2864" s="16"/>
      <c r="W2864" s="16"/>
      <c r="X2864" s="16"/>
      <c r="Z2864" s="15"/>
      <c r="AA2864" s="16"/>
      <c r="AB2864" s="3"/>
      <c r="AC2864" s="69"/>
      <c r="AD2864" s="3"/>
      <c r="AF2864" s="29"/>
      <c r="AG2864" s="30"/>
      <c r="AH2864" s="29"/>
      <c r="AI2864" s="29"/>
      <c r="AJ2864" s="31"/>
      <c r="AK2864" s="29"/>
      <c r="AL2864" s="30"/>
    </row>
    <row r="2865" spans="1:38">
      <c r="A2865" s="32">
        <v>42678</v>
      </c>
      <c r="B2865" s="9">
        <v>12.5</v>
      </c>
      <c r="C2865" s="33">
        <v>704.06398139999999</v>
      </c>
      <c r="D2865" s="34">
        <f t="shared" si="285"/>
        <v>1815497.8272884854</v>
      </c>
      <c r="E2865" s="34">
        <v>253618246641.48901</v>
      </c>
      <c r="F2865" s="3">
        <f>VLOOKUP(A2865,ERCOT_345kv_West_ATC!A:B,2)</f>
        <v>25.5</v>
      </c>
      <c r="G2865" s="3">
        <f>VLOOKUP(A2865,ERCOT_345kv_West_ATC!G:H,2)</f>
        <v>2.976</v>
      </c>
      <c r="I2865" s="5">
        <f t="shared" si="286"/>
        <v>6</v>
      </c>
      <c r="J2865" s="4">
        <f t="shared" si="287"/>
        <v>144</v>
      </c>
      <c r="K2865" s="4">
        <f t="shared" si="283"/>
        <v>1800</v>
      </c>
      <c r="L2865" s="6">
        <f t="shared" si="284"/>
        <v>1267315.16652</v>
      </c>
      <c r="N2865" s="22">
        <f t="shared" si="288"/>
        <v>0.69805380511679438</v>
      </c>
      <c r="O2865" s="14">
        <f t="shared" si="289"/>
        <v>99146.3593590948</v>
      </c>
      <c r="Q2865" s="22"/>
      <c r="V2865" s="16"/>
      <c r="W2865" s="16"/>
      <c r="X2865" s="16"/>
      <c r="Z2865" s="15"/>
      <c r="AA2865" s="16"/>
      <c r="AB2865" s="3"/>
      <c r="AC2865" s="69"/>
      <c r="AD2865" s="3"/>
      <c r="AF2865" s="29"/>
      <c r="AG2865" s="30"/>
      <c r="AH2865" s="29"/>
      <c r="AI2865" s="29"/>
      <c r="AJ2865" s="31"/>
      <c r="AK2865" s="29"/>
      <c r="AL2865" s="30"/>
    </row>
    <row r="2866" spans="1:38">
      <c r="A2866" s="32">
        <v>42679</v>
      </c>
      <c r="B2866" s="9">
        <v>12.5</v>
      </c>
      <c r="C2866" s="33">
        <v>705.49526879999996</v>
      </c>
      <c r="D2866" s="34">
        <f t="shared" si="285"/>
        <v>1822670.1073592594</v>
      </c>
      <c r="E2866" s="34">
        <v>254620187304.061</v>
      </c>
      <c r="F2866" s="3">
        <f>VLOOKUP(A2866,ERCOT_345kv_West_ATC!A:B,2)</f>
        <v>25.5</v>
      </c>
      <c r="G2866" s="3">
        <f>VLOOKUP(A2866,ERCOT_345kv_West_ATC!G:H,2)</f>
        <v>2.976</v>
      </c>
      <c r="I2866" s="5">
        <f t="shared" si="286"/>
        <v>6</v>
      </c>
      <c r="J2866" s="4">
        <f t="shared" si="287"/>
        <v>144</v>
      </c>
      <c r="K2866" s="4">
        <f t="shared" si="283"/>
        <v>1800</v>
      </c>
      <c r="L2866" s="6">
        <f t="shared" si="284"/>
        <v>1269891.4838399999</v>
      </c>
      <c r="N2866" s="22">
        <f t="shared" si="288"/>
        <v>0.6967204206140506</v>
      </c>
      <c r="O2866" s="14">
        <f t="shared" si="289"/>
        <v>98756.214453305292</v>
      </c>
      <c r="Q2866" s="22"/>
      <c r="V2866" s="16"/>
      <c r="W2866" s="16"/>
      <c r="X2866" s="16"/>
      <c r="Z2866" s="15"/>
      <c r="AA2866" s="16"/>
      <c r="AB2866" s="3"/>
      <c r="AC2866" s="69"/>
      <c r="AD2866" s="3"/>
      <c r="AF2866" s="29"/>
      <c r="AG2866" s="30"/>
      <c r="AH2866" s="29"/>
      <c r="AI2866" s="29"/>
      <c r="AJ2866" s="31"/>
      <c r="AK2866" s="29"/>
      <c r="AL2866" s="30"/>
    </row>
    <row r="2867" spans="1:38">
      <c r="A2867" s="32">
        <v>42680</v>
      </c>
      <c r="B2867" s="9">
        <v>12.5</v>
      </c>
      <c r="C2867" s="33">
        <v>716.32268590000001</v>
      </c>
      <c r="D2867" s="34">
        <f t="shared" si="285"/>
        <v>1822670.1073592594</v>
      </c>
      <c r="E2867" s="34">
        <v>254620187304.061</v>
      </c>
      <c r="F2867" s="3">
        <f>VLOOKUP(A2867,ERCOT_345kv_West_ATC!A:B,2)</f>
        <v>25.5</v>
      </c>
      <c r="G2867" s="3">
        <f>VLOOKUP(A2867,ERCOT_345kv_West_ATC!G:H,2)</f>
        <v>2.976</v>
      </c>
      <c r="I2867" s="5">
        <f t="shared" si="286"/>
        <v>6</v>
      </c>
      <c r="J2867" s="4">
        <f t="shared" si="287"/>
        <v>144</v>
      </c>
      <c r="K2867" s="4">
        <f t="shared" si="283"/>
        <v>1800</v>
      </c>
      <c r="L2867" s="6">
        <f t="shared" si="284"/>
        <v>1289380.8346200001</v>
      </c>
      <c r="N2867" s="22">
        <f t="shared" si="288"/>
        <v>0.70741316786508057</v>
      </c>
      <c r="O2867" s="14">
        <f t="shared" si="289"/>
        <v>98756.214453305292</v>
      </c>
      <c r="Q2867" s="22"/>
      <c r="V2867" s="16"/>
      <c r="W2867" s="16"/>
      <c r="X2867" s="16"/>
      <c r="Z2867" s="15"/>
      <c r="AA2867" s="16"/>
      <c r="AB2867" s="3"/>
      <c r="AC2867" s="69"/>
      <c r="AD2867" s="3"/>
      <c r="AF2867" s="29"/>
      <c r="AG2867" s="30"/>
      <c r="AH2867" s="29"/>
      <c r="AI2867" s="29"/>
      <c r="AJ2867" s="31"/>
      <c r="AK2867" s="29"/>
      <c r="AL2867" s="30"/>
    </row>
    <row r="2868" spans="1:38">
      <c r="A2868" s="32">
        <v>42681</v>
      </c>
      <c r="B2868" s="9">
        <v>12.5</v>
      </c>
      <c r="C2868" s="33">
        <v>703.08130119999998</v>
      </c>
      <c r="D2868" s="34">
        <f t="shared" si="285"/>
        <v>1822670.1073592594</v>
      </c>
      <c r="E2868" s="34">
        <v>254620187304.061</v>
      </c>
      <c r="F2868" s="3">
        <f>VLOOKUP(A2868,ERCOT_345kv_West_ATC!A:B,2)</f>
        <v>25.85</v>
      </c>
      <c r="G2868" s="3">
        <f>VLOOKUP(A2868,ERCOT_345kv_West_ATC!G:H,2)</f>
        <v>3.0219999999999998</v>
      </c>
      <c r="I2868" s="5">
        <f t="shared" si="286"/>
        <v>6</v>
      </c>
      <c r="J2868" s="4">
        <f t="shared" si="287"/>
        <v>144</v>
      </c>
      <c r="K2868" s="4">
        <f t="shared" si="283"/>
        <v>1800</v>
      </c>
      <c r="L2868" s="6">
        <f t="shared" si="284"/>
        <v>1265546.34216</v>
      </c>
      <c r="N2868" s="22">
        <f t="shared" si="288"/>
        <v>0.69433647759416128</v>
      </c>
      <c r="O2868" s="14">
        <f t="shared" si="289"/>
        <v>98756.214453305292</v>
      </c>
      <c r="Q2868" s="22"/>
      <c r="V2868" s="16"/>
      <c r="W2868" s="16"/>
      <c r="X2868" s="16"/>
      <c r="Z2868" s="15"/>
      <c r="AA2868" s="16"/>
      <c r="AB2868" s="3"/>
      <c r="AC2868" s="69"/>
      <c r="AD2868" s="3"/>
      <c r="AF2868" s="29"/>
      <c r="AG2868" s="30"/>
      <c r="AH2868" s="29"/>
      <c r="AI2868" s="29"/>
      <c r="AJ2868" s="31"/>
      <c r="AK2868" s="29"/>
      <c r="AL2868" s="30"/>
    </row>
    <row r="2869" spans="1:38">
      <c r="A2869" s="32">
        <v>42682</v>
      </c>
      <c r="B2869" s="9">
        <v>12.5</v>
      </c>
      <c r="C2869" s="33">
        <v>710.89301039999998</v>
      </c>
      <c r="D2869" s="34">
        <f t="shared" si="285"/>
        <v>1822670.1073592594</v>
      </c>
      <c r="E2869" s="34">
        <v>254620187304.061</v>
      </c>
      <c r="F2869" s="3">
        <f>VLOOKUP(A2869,ERCOT_345kv_West_ATC!A:B,2)</f>
        <v>24.6</v>
      </c>
      <c r="G2869" s="3">
        <f>VLOOKUP(A2869,ERCOT_345kv_West_ATC!G:H,2)</f>
        <v>2.8959999999999999</v>
      </c>
      <c r="I2869" s="5">
        <f t="shared" si="286"/>
        <v>6</v>
      </c>
      <c r="J2869" s="4">
        <f t="shared" si="287"/>
        <v>144</v>
      </c>
      <c r="K2869" s="4">
        <f t="shared" si="283"/>
        <v>1800</v>
      </c>
      <c r="L2869" s="6">
        <f t="shared" si="284"/>
        <v>1279607.41872</v>
      </c>
      <c r="N2869" s="22">
        <f t="shared" si="288"/>
        <v>0.70205102588418189</v>
      </c>
      <c r="O2869" s="14">
        <f t="shared" si="289"/>
        <v>98756.214453305292</v>
      </c>
      <c r="Q2869" s="22"/>
      <c r="V2869" s="16"/>
      <c r="W2869" s="16"/>
      <c r="X2869" s="16"/>
      <c r="Z2869" s="15"/>
      <c r="AA2869" s="16"/>
      <c r="AB2869" s="3"/>
      <c r="AC2869" s="69"/>
      <c r="AD2869" s="3"/>
      <c r="AF2869" s="29"/>
      <c r="AG2869" s="30"/>
      <c r="AH2869" s="29"/>
      <c r="AI2869" s="29"/>
      <c r="AJ2869" s="31"/>
      <c r="AK2869" s="29"/>
      <c r="AL2869" s="30"/>
    </row>
    <row r="2870" spans="1:38">
      <c r="A2870" s="32">
        <v>42683</v>
      </c>
      <c r="B2870" s="9">
        <v>12.5</v>
      </c>
      <c r="C2870" s="33">
        <v>721.2385792</v>
      </c>
      <c r="D2870" s="34">
        <f t="shared" si="285"/>
        <v>1822670.1073592594</v>
      </c>
      <c r="E2870" s="34">
        <v>254620187304.061</v>
      </c>
      <c r="F2870" s="3">
        <f>VLOOKUP(A2870,ERCOT_345kv_West_ATC!A:B,2)</f>
        <v>24.85</v>
      </c>
      <c r="G2870" s="3">
        <f>VLOOKUP(A2870,ERCOT_345kv_West_ATC!G:H,2)</f>
        <v>2.923</v>
      </c>
      <c r="I2870" s="5">
        <f t="shared" si="286"/>
        <v>6</v>
      </c>
      <c r="J2870" s="4">
        <f t="shared" si="287"/>
        <v>144</v>
      </c>
      <c r="K2870" s="4">
        <f t="shared" si="283"/>
        <v>1800</v>
      </c>
      <c r="L2870" s="6">
        <f t="shared" si="284"/>
        <v>1298229.4425600001</v>
      </c>
      <c r="N2870" s="22">
        <f t="shared" si="288"/>
        <v>0.71226791799472422</v>
      </c>
      <c r="O2870" s="14">
        <f t="shared" si="289"/>
        <v>98756.214453305292</v>
      </c>
      <c r="Q2870" s="22"/>
      <c r="V2870" s="16"/>
      <c r="W2870" s="16"/>
      <c r="X2870" s="16"/>
      <c r="Z2870" s="15"/>
      <c r="AA2870" s="16"/>
      <c r="AB2870" s="3"/>
      <c r="AC2870" s="69"/>
      <c r="AD2870" s="3"/>
      <c r="AF2870" s="29"/>
      <c r="AG2870" s="30"/>
      <c r="AH2870" s="29"/>
      <c r="AI2870" s="29"/>
      <c r="AJ2870" s="31"/>
      <c r="AK2870" s="29"/>
      <c r="AL2870" s="30"/>
    </row>
    <row r="2871" spans="1:38">
      <c r="A2871" s="32">
        <v>42684</v>
      </c>
      <c r="B2871" s="9">
        <v>12.5</v>
      </c>
      <c r="C2871" s="33">
        <v>713.30714420000004</v>
      </c>
      <c r="D2871" s="34">
        <f t="shared" si="285"/>
        <v>1822670.1073592594</v>
      </c>
      <c r="E2871" s="34">
        <v>254620187304.061</v>
      </c>
      <c r="F2871" s="3">
        <f>VLOOKUP(A2871,ERCOT_345kv_West_ATC!A:B,2)</f>
        <v>24.95</v>
      </c>
      <c r="G2871" s="3">
        <f>VLOOKUP(A2871,ERCOT_345kv_West_ATC!G:H,2)</f>
        <v>2.8959999999999999</v>
      </c>
      <c r="I2871" s="5">
        <f t="shared" si="286"/>
        <v>6</v>
      </c>
      <c r="J2871" s="4">
        <f t="shared" si="287"/>
        <v>144</v>
      </c>
      <c r="K2871" s="4">
        <f t="shared" si="283"/>
        <v>1800</v>
      </c>
      <c r="L2871" s="6">
        <f t="shared" si="284"/>
        <v>1283952.85956</v>
      </c>
      <c r="N2871" s="22">
        <f t="shared" si="288"/>
        <v>0.70443513303689964</v>
      </c>
      <c r="O2871" s="14">
        <f t="shared" si="289"/>
        <v>98756.214453305292</v>
      </c>
      <c r="Q2871" s="22"/>
      <c r="V2871" s="16"/>
      <c r="W2871" s="16"/>
      <c r="X2871" s="16"/>
      <c r="Z2871" s="15"/>
      <c r="AA2871" s="16"/>
      <c r="AB2871" s="3"/>
      <c r="AC2871" s="69"/>
      <c r="AD2871" s="3"/>
      <c r="AF2871" s="29"/>
      <c r="AG2871" s="30"/>
      <c r="AH2871" s="29"/>
      <c r="AI2871" s="29"/>
      <c r="AJ2871" s="31"/>
      <c r="AK2871" s="29"/>
      <c r="AL2871" s="30"/>
    </row>
    <row r="2872" spans="1:38">
      <c r="A2872" s="32">
        <v>42685</v>
      </c>
      <c r="B2872" s="9">
        <v>12.5</v>
      </c>
      <c r="C2872" s="33">
        <v>716.63987440000005</v>
      </c>
      <c r="D2872" s="34">
        <f t="shared" si="285"/>
        <v>1822670.1073592594</v>
      </c>
      <c r="E2872" s="34">
        <v>254620187304.061</v>
      </c>
      <c r="F2872" s="3">
        <f>VLOOKUP(A2872,ERCOT_345kv_West_ATC!A:B,2)</f>
        <v>25.1</v>
      </c>
      <c r="G2872" s="3">
        <f>VLOOKUP(A2872,ERCOT_345kv_West_ATC!G:H,2)</f>
        <v>2.94</v>
      </c>
      <c r="I2872" s="5">
        <f t="shared" si="286"/>
        <v>6</v>
      </c>
      <c r="J2872" s="4">
        <f t="shared" si="287"/>
        <v>144</v>
      </c>
      <c r="K2872" s="4">
        <f t="shared" si="283"/>
        <v>1800</v>
      </c>
      <c r="L2872" s="6">
        <f t="shared" si="284"/>
        <v>1289951.7739200001</v>
      </c>
      <c r="N2872" s="22">
        <f t="shared" si="288"/>
        <v>0.70772641122036173</v>
      </c>
      <c r="O2872" s="14">
        <f t="shared" si="289"/>
        <v>98756.214453305292</v>
      </c>
      <c r="Q2872" s="22"/>
      <c r="V2872" s="16"/>
      <c r="W2872" s="16"/>
      <c r="X2872" s="16"/>
      <c r="Z2872" s="15"/>
      <c r="AA2872" s="16"/>
      <c r="AB2872" s="3"/>
      <c r="AC2872" s="69"/>
      <c r="AD2872" s="3"/>
      <c r="AF2872" s="29"/>
      <c r="AG2872" s="30"/>
      <c r="AH2872" s="29"/>
      <c r="AI2872" s="29"/>
      <c r="AJ2872" s="31"/>
      <c r="AK2872" s="29"/>
      <c r="AL2872" s="30"/>
    </row>
    <row r="2873" spans="1:38">
      <c r="A2873" s="32">
        <v>42686</v>
      </c>
      <c r="B2873" s="9">
        <v>12.5</v>
      </c>
      <c r="C2873" s="33">
        <v>704.1206813</v>
      </c>
      <c r="D2873" s="34">
        <f t="shared" si="285"/>
        <v>1822670.1073592594</v>
      </c>
      <c r="E2873" s="34">
        <v>254620187304.061</v>
      </c>
      <c r="F2873" s="3">
        <f>VLOOKUP(A2873,ERCOT_345kv_West_ATC!A:B,2)</f>
        <v>25.1</v>
      </c>
      <c r="G2873" s="3">
        <f>VLOOKUP(A2873,ERCOT_345kv_West_ATC!G:H,2)</f>
        <v>2.94</v>
      </c>
      <c r="I2873" s="5">
        <f t="shared" si="286"/>
        <v>6</v>
      </c>
      <c r="J2873" s="4">
        <f t="shared" si="287"/>
        <v>144</v>
      </c>
      <c r="K2873" s="4">
        <f t="shared" si="283"/>
        <v>1800</v>
      </c>
      <c r="L2873" s="6">
        <f t="shared" si="284"/>
        <v>1267417.2263400001</v>
      </c>
      <c r="N2873" s="22">
        <f t="shared" si="288"/>
        <v>0.69536293003470229</v>
      </c>
      <c r="O2873" s="14">
        <f t="shared" si="289"/>
        <v>98756.214453305292</v>
      </c>
      <c r="Q2873" s="22"/>
      <c r="V2873" s="16"/>
      <c r="W2873" s="16"/>
      <c r="X2873" s="16"/>
      <c r="Z2873" s="15"/>
      <c r="AA2873" s="16"/>
      <c r="AB2873" s="3"/>
      <c r="AC2873" s="69"/>
      <c r="AD2873" s="3"/>
      <c r="AF2873" s="29"/>
      <c r="AG2873" s="30"/>
      <c r="AH2873" s="29"/>
      <c r="AI2873" s="29"/>
      <c r="AJ2873" s="31"/>
      <c r="AK2873" s="29"/>
      <c r="AL2873" s="30"/>
    </row>
    <row r="2874" spans="1:38">
      <c r="A2874" s="32">
        <v>42687</v>
      </c>
      <c r="B2874" s="9">
        <v>12.5</v>
      </c>
      <c r="C2874" s="33">
        <v>702.38814149999996</v>
      </c>
      <c r="D2874" s="34">
        <f t="shared" si="285"/>
        <v>1822670.1073592594</v>
      </c>
      <c r="E2874" s="34">
        <v>254620187304.061</v>
      </c>
      <c r="F2874" s="3">
        <f>VLOOKUP(A2874,ERCOT_345kv_West_ATC!A:B,2)</f>
        <v>25.1</v>
      </c>
      <c r="G2874" s="3">
        <f>VLOOKUP(A2874,ERCOT_345kv_West_ATC!G:H,2)</f>
        <v>2.94</v>
      </c>
      <c r="I2874" s="5">
        <f t="shared" si="286"/>
        <v>6</v>
      </c>
      <c r="J2874" s="4">
        <f t="shared" si="287"/>
        <v>144</v>
      </c>
      <c r="K2874" s="4">
        <f t="shared" ref="K2874:K2937" si="290">J2874*B2874</f>
        <v>1800</v>
      </c>
      <c r="L2874" s="6">
        <f t="shared" ref="L2874:L2937" si="291">K2874*C2874</f>
        <v>1264298.6546999998</v>
      </c>
      <c r="N2874" s="22">
        <f t="shared" si="288"/>
        <v>0.69365193931432534</v>
      </c>
      <c r="O2874" s="14">
        <f t="shared" si="289"/>
        <v>98756.214453305292</v>
      </c>
      <c r="Q2874" s="22"/>
      <c r="V2874" s="16"/>
      <c r="W2874" s="16"/>
      <c r="X2874" s="16"/>
      <c r="Z2874" s="15"/>
      <c r="AA2874" s="16"/>
      <c r="AB2874" s="3"/>
      <c r="AC2874" s="69"/>
      <c r="AD2874" s="3"/>
      <c r="AF2874" s="29"/>
      <c r="AG2874" s="30"/>
      <c r="AH2874" s="29"/>
      <c r="AI2874" s="29"/>
      <c r="AJ2874" s="31"/>
      <c r="AK2874" s="29"/>
      <c r="AL2874" s="30"/>
    </row>
    <row r="2875" spans="1:38">
      <c r="A2875" s="32">
        <v>42688</v>
      </c>
      <c r="B2875" s="9">
        <v>12.5</v>
      </c>
      <c r="C2875" s="33">
        <v>704.86747590000004</v>
      </c>
      <c r="D2875" s="34">
        <f t="shared" si="285"/>
        <v>1822670.1073592594</v>
      </c>
      <c r="E2875" s="34">
        <v>254620187304.061</v>
      </c>
      <c r="F2875" s="3">
        <f>VLOOKUP(A2875,ERCOT_345kv_West_ATC!A:B,2)</f>
        <v>25.35</v>
      </c>
      <c r="G2875" s="3">
        <f>VLOOKUP(A2875,ERCOT_345kv_West_ATC!G:H,2)</f>
        <v>2.9990000000000001</v>
      </c>
      <c r="I2875" s="5">
        <f t="shared" si="286"/>
        <v>6</v>
      </c>
      <c r="J2875" s="4">
        <f t="shared" si="287"/>
        <v>144</v>
      </c>
      <c r="K2875" s="4">
        <f t="shared" si="290"/>
        <v>1800</v>
      </c>
      <c r="L2875" s="6">
        <f t="shared" si="291"/>
        <v>1268761.4566200001</v>
      </c>
      <c r="N2875" s="22">
        <f t="shared" si="288"/>
        <v>0.69610043611140404</v>
      </c>
      <c r="O2875" s="14">
        <f t="shared" si="289"/>
        <v>98756.214453305292</v>
      </c>
      <c r="Q2875" s="22"/>
      <c r="V2875" s="16"/>
      <c r="W2875" s="16"/>
      <c r="X2875" s="16"/>
      <c r="Z2875" s="15"/>
      <c r="AA2875" s="16"/>
      <c r="AB2875" s="3"/>
      <c r="AC2875" s="69"/>
      <c r="AD2875" s="3"/>
      <c r="AF2875" s="29"/>
      <c r="AG2875" s="30"/>
      <c r="AH2875" s="29"/>
      <c r="AI2875" s="29"/>
      <c r="AJ2875" s="31"/>
      <c r="AK2875" s="29"/>
      <c r="AL2875" s="30"/>
    </row>
    <row r="2876" spans="1:38">
      <c r="A2876" s="32">
        <v>42689</v>
      </c>
      <c r="B2876" s="9">
        <v>12.5</v>
      </c>
      <c r="C2876" s="33">
        <v>712.24534229999995</v>
      </c>
      <c r="D2876" s="34">
        <f t="shared" si="285"/>
        <v>1822670.1073592594</v>
      </c>
      <c r="E2876" s="34">
        <v>254620187304.061</v>
      </c>
      <c r="F2876" s="3">
        <f>VLOOKUP(A2876,ERCOT_345kv_West_ATC!A:B,2)</f>
        <v>25.05</v>
      </c>
      <c r="G2876" s="3">
        <f>VLOOKUP(A2876,ERCOT_345kv_West_ATC!G:H,2)</f>
        <v>2.9769999999999999</v>
      </c>
      <c r="I2876" s="5">
        <f t="shared" si="286"/>
        <v>6</v>
      </c>
      <c r="J2876" s="4">
        <f t="shared" si="287"/>
        <v>144</v>
      </c>
      <c r="K2876" s="4">
        <f t="shared" si="290"/>
        <v>1800</v>
      </c>
      <c r="L2876" s="6">
        <f t="shared" si="291"/>
        <v>1282041.6161399998</v>
      </c>
      <c r="N2876" s="22">
        <f t="shared" si="288"/>
        <v>0.70338653767546622</v>
      </c>
      <c r="O2876" s="14">
        <f t="shared" si="289"/>
        <v>98756.214453305292</v>
      </c>
      <c r="Q2876" s="22"/>
      <c r="V2876" s="16"/>
      <c r="W2876" s="16"/>
      <c r="X2876" s="16"/>
      <c r="Z2876" s="15"/>
      <c r="AA2876" s="16"/>
      <c r="AB2876" s="3"/>
      <c r="AC2876" s="69"/>
      <c r="AD2876" s="3"/>
      <c r="AF2876" s="29"/>
      <c r="AG2876" s="30"/>
      <c r="AH2876" s="29"/>
      <c r="AI2876" s="29"/>
      <c r="AJ2876" s="31"/>
      <c r="AK2876" s="29"/>
      <c r="AL2876" s="30"/>
    </row>
    <row r="2877" spans="1:38">
      <c r="A2877" s="32">
        <v>42690</v>
      </c>
      <c r="B2877" s="9">
        <v>12.5</v>
      </c>
      <c r="C2877" s="33">
        <v>737.34151450000002</v>
      </c>
      <c r="D2877" s="34">
        <f t="shared" si="285"/>
        <v>1822670.1073592594</v>
      </c>
      <c r="E2877" s="34">
        <v>254620187304.061</v>
      </c>
      <c r="F2877" s="3">
        <f>VLOOKUP(A2877,ERCOT_345kv_West_ATC!A:B,2)</f>
        <v>25.4</v>
      </c>
      <c r="G2877" s="3">
        <f>VLOOKUP(A2877,ERCOT_345kv_West_ATC!G:H,2)</f>
        <v>2.9990000000000001</v>
      </c>
      <c r="I2877" s="5">
        <f t="shared" si="286"/>
        <v>6</v>
      </c>
      <c r="J2877" s="4">
        <f t="shared" si="287"/>
        <v>144</v>
      </c>
      <c r="K2877" s="4">
        <f t="shared" si="290"/>
        <v>1800</v>
      </c>
      <c r="L2877" s="6">
        <f t="shared" si="291"/>
        <v>1327214.7261000001</v>
      </c>
      <c r="N2877" s="22">
        <f t="shared" si="288"/>
        <v>0.72817056731286922</v>
      </c>
      <c r="O2877" s="14">
        <f t="shared" si="289"/>
        <v>98756.214453305292</v>
      </c>
      <c r="Q2877" s="22"/>
      <c r="V2877" s="16"/>
      <c r="W2877" s="16"/>
      <c r="X2877" s="16"/>
      <c r="Z2877" s="15"/>
      <c r="AA2877" s="16"/>
      <c r="AB2877" s="3"/>
      <c r="AC2877" s="69"/>
      <c r="AD2877" s="3"/>
      <c r="AF2877" s="29"/>
      <c r="AG2877" s="30"/>
      <c r="AH2877" s="29"/>
      <c r="AI2877" s="29"/>
      <c r="AJ2877" s="31"/>
      <c r="AK2877" s="29"/>
      <c r="AL2877" s="30"/>
    </row>
    <row r="2878" spans="1:38">
      <c r="A2878" s="32">
        <v>42691</v>
      </c>
      <c r="B2878" s="9">
        <v>12.5</v>
      </c>
      <c r="C2878" s="33">
        <v>730.32814110000004</v>
      </c>
      <c r="D2878" s="34">
        <f t="shared" si="285"/>
        <v>1822670.1073592594</v>
      </c>
      <c r="E2878" s="34">
        <v>254620187304.061</v>
      </c>
      <c r="F2878" s="3">
        <f>VLOOKUP(A2878,ERCOT_345kv_West_ATC!A:B,2)</f>
        <v>25.2</v>
      </c>
      <c r="G2878" s="3">
        <f>VLOOKUP(A2878,ERCOT_345kv_West_ATC!G:H,2)</f>
        <v>2.9809999999999999</v>
      </c>
      <c r="I2878" s="5">
        <f t="shared" si="286"/>
        <v>6</v>
      </c>
      <c r="J2878" s="4">
        <f t="shared" si="287"/>
        <v>144</v>
      </c>
      <c r="K2878" s="4">
        <f t="shared" si="290"/>
        <v>1800</v>
      </c>
      <c r="L2878" s="6">
        <f t="shared" si="291"/>
        <v>1314590.6539800002</v>
      </c>
      <c r="N2878" s="22">
        <f t="shared" si="288"/>
        <v>0.72124442523755417</v>
      </c>
      <c r="O2878" s="14">
        <f t="shared" si="289"/>
        <v>98756.214453305292</v>
      </c>
      <c r="Q2878" s="22"/>
      <c r="V2878" s="16"/>
      <c r="W2878" s="16"/>
      <c r="X2878" s="16"/>
      <c r="Z2878" s="15"/>
      <c r="AA2878" s="16"/>
      <c r="AB2878" s="3"/>
      <c r="AC2878" s="69"/>
      <c r="AD2878" s="3"/>
      <c r="AF2878" s="29"/>
      <c r="AG2878" s="30"/>
      <c r="AH2878" s="29"/>
      <c r="AI2878" s="29"/>
      <c r="AJ2878" s="31"/>
      <c r="AK2878" s="29"/>
      <c r="AL2878" s="30"/>
    </row>
    <row r="2879" spans="1:38">
      <c r="A2879" s="32">
        <v>42692</v>
      </c>
      <c r="B2879" s="9">
        <v>12.5</v>
      </c>
      <c r="C2879" s="33">
        <v>748.46391819999997</v>
      </c>
      <c r="D2879" s="34">
        <f t="shared" si="285"/>
        <v>2017240.3195238186</v>
      </c>
      <c r="E2879" s="34">
        <v>281800917193.19501</v>
      </c>
      <c r="F2879" s="3">
        <f>VLOOKUP(A2879,ERCOT_345kv_West_ATC!A:B,2)</f>
        <v>25.7</v>
      </c>
      <c r="G2879" s="3">
        <f>VLOOKUP(A2879,ERCOT_345kv_West_ATC!G:H,2)</f>
        <v>3.044</v>
      </c>
      <c r="I2879" s="5">
        <f t="shared" si="286"/>
        <v>6</v>
      </c>
      <c r="J2879" s="4">
        <f t="shared" si="287"/>
        <v>144</v>
      </c>
      <c r="K2879" s="4">
        <f t="shared" si="290"/>
        <v>1800</v>
      </c>
      <c r="L2879" s="6">
        <f t="shared" si="291"/>
        <v>1347235.0527599999</v>
      </c>
      <c r="N2879" s="22">
        <f t="shared" si="288"/>
        <v>0.6678604624946336</v>
      </c>
      <c r="O2879" s="14">
        <f t="shared" si="289"/>
        <v>89230.816109450985</v>
      </c>
      <c r="Q2879" s="22"/>
      <c r="V2879" s="16"/>
      <c r="W2879" s="16"/>
      <c r="X2879" s="16"/>
      <c r="Z2879" s="15"/>
      <c r="AA2879" s="16"/>
      <c r="AB2879" s="3"/>
      <c r="AC2879" s="69"/>
      <c r="AD2879" s="3"/>
      <c r="AF2879" s="29"/>
      <c r="AG2879" s="30"/>
      <c r="AH2879" s="29"/>
      <c r="AI2879" s="29"/>
      <c r="AJ2879" s="31"/>
      <c r="AK2879" s="29"/>
      <c r="AL2879" s="30"/>
    </row>
    <row r="2880" spans="1:38">
      <c r="A2880" s="32">
        <v>42693</v>
      </c>
      <c r="B2880" s="9">
        <v>12.5</v>
      </c>
      <c r="C2880" s="33">
        <v>750.7693031</v>
      </c>
      <c r="D2880" s="34">
        <f t="shared" si="285"/>
        <v>2017240.3195238186</v>
      </c>
      <c r="E2880" s="34">
        <v>281800917193.19501</v>
      </c>
      <c r="F2880" s="3">
        <f>VLOOKUP(A2880,ERCOT_345kv_West_ATC!A:B,2)</f>
        <v>25.7</v>
      </c>
      <c r="G2880" s="3">
        <f>VLOOKUP(A2880,ERCOT_345kv_West_ATC!G:H,2)</f>
        <v>3.044</v>
      </c>
      <c r="I2880" s="5">
        <f t="shared" si="286"/>
        <v>6</v>
      </c>
      <c r="J2880" s="4">
        <f t="shared" si="287"/>
        <v>144</v>
      </c>
      <c r="K2880" s="4">
        <f t="shared" si="290"/>
        <v>1800</v>
      </c>
      <c r="L2880" s="6">
        <f t="shared" si="291"/>
        <v>1351384.7455800001</v>
      </c>
      <c r="N2880" s="22">
        <f t="shared" si="288"/>
        <v>0.66991757625536774</v>
      </c>
      <c r="O2880" s="14">
        <f t="shared" si="289"/>
        <v>89230.816109450985</v>
      </c>
      <c r="Q2880" s="22"/>
      <c r="V2880" s="16"/>
      <c r="W2880" s="16"/>
      <c r="X2880" s="16"/>
      <c r="Z2880" s="15"/>
      <c r="AA2880" s="16"/>
      <c r="AB2880" s="3"/>
      <c r="AC2880" s="69"/>
      <c r="AD2880" s="3"/>
      <c r="AF2880" s="29"/>
      <c r="AG2880" s="30"/>
      <c r="AH2880" s="29"/>
      <c r="AI2880" s="29"/>
      <c r="AJ2880" s="31"/>
      <c r="AK2880" s="29"/>
      <c r="AL2880" s="30"/>
    </row>
    <row r="2881" spans="1:38">
      <c r="A2881" s="32">
        <v>42694</v>
      </c>
      <c r="B2881" s="9">
        <v>12.5</v>
      </c>
      <c r="C2881" s="33">
        <v>729.83299769999996</v>
      </c>
      <c r="D2881" s="34">
        <f t="shared" si="285"/>
        <v>2017240.3195238186</v>
      </c>
      <c r="E2881" s="34">
        <v>281800917193.19501</v>
      </c>
      <c r="F2881" s="3">
        <f>VLOOKUP(A2881,ERCOT_345kv_West_ATC!A:B,2)</f>
        <v>25.7</v>
      </c>
      <c r="G2881" s="3">
        <f>VLOOKUP(A2881,ERCOT_345kv_West_ATC!G:H,2)</f>
        <v>3.044</v>
      </c>
      <c r="I2881" s="5">
        <f t="shared" si="286"/>
        <v>6</v>
      </c>
      <c r="J2881" s="4">
        <f t="shared" si="287"/>
        <v>144</v>
      </c>
      <c r="K2881" s="4">
        <f t="shared" si="290"/>
        <v>1800</v>
      </c>
      <c r="L2881" s="6">
        <f t="shared" si="291"/>
        <v>1313699.39586</v>
      </c>
      <c r="N2881" s="22">
        <f t="shared" si="288"/>
        <v>0.65123594008378061</v>
      </c>
      <c r="O2881" s="14">
        <f t="shared" si="289"/>
        <v>89230.816109450985</v>
      </c>
      <c r="Q2881" s="22"/>
      <c r="V2881" s="16"/>
      <c r="W2881" s="16"/>
      <c r="X2881" s="16"/>
      <c r="Z2881" s="15"/>
      <c r="AA2881" s="16"/>
      <c r="AB2881" s="3"/>
      <c r="AC2881" s="69"/>
      <c r="AD2881" s="3"/>
      <c r="AF2881" s="29"/>
      <c r="AG2881" s="30"/>
      <c r="AH2881" s="29"/>
      <c r="AI2881" s="29"/>
      <c r="AJ2881" s="31"/>
      <c r="AK2881" s="29"/>
      <c r="AL2881" s="30"/>
    </row>
    <row r="2882" spans="1:38">
      <c r="A2882" s="32">
        <v>42695</v>
      </c>
      <c r="B2882" s="9">
        <v>12.5</v>
      </c>
      <c r="C2882" s="33">
        <v>736.54944139999998</v>
      </c>
      <c r="D2882" s="34">
        <f t="shared" si="285"/>
        <v>2017240.3195238186</v>
      </c>
      <c r="E2882" s="34">
        <v>281800917193.19501</v>
      </c>
      <c r="F2882" s="3">
        <f>VLOOKUP(A2882,ERCOT_345kv_West_ATC!A:B,2)</f>
        <v>26.35</v>
      </c>
      <c r="G2882" s="3">
        <f>VLOOKUP(A2882,ERCOT_345kv_West_ATC!G:H,2)</f>
        <v>3.1190000000000002</v>
      </c>
      <c r="I2882" s="5">
        <f t="shared" si="286"/>
        <v>6</v>
      </c>
      <c r="J2882" s="4">
        <f t="shared" si="287"/>
        <v>144</v>
      </c>
      <c r="K2882" s="4">
        <f t="shared" si="290"/>
        <v>1800</v>
      </c>
      <c r="L2882" s="6">
        <f t="shared" si="291"/>
        <v>1325788.9945199999</v>
      </c>
      <c r="N2882" s="22">
        <f t="shared" si="288"/>
        <v>0.65722907761082239</v>
      </c>
      <c r="O2882" s="14">
        <f t="shared" si="289"/>
        <v>89230.816109450985</v>
      </c>
      <c r="Q2882" s="22"/>
      <c r="V2882" s="16"/>
      <c r="W2882" s="16"/>
      <c r="X2882" s="16"/>
      <c r="Z2882" s="15"/>
      <c r="AA2882" s="16"/>
      <c r="AB2882" s="3"/>
      <c r="AC2882" s="69"/>
      <c r="AD2882" s="3"/>
      <c r="AF2882" s="29"/>
      <c r="AG2882" s="30"/>
      <c r="AH2882" s="29"/>
      <c r="AI2882" s="29"/>
      <c r="AJ2882" s="31"/>
      <c r="AK2882" s="29"/>
      <c r="AL2882" s="30"/>
    </row>
    <row r="2883" spans="1:38">
      <c r="A2883" s="32">
        <v>42696</v>
      </c>
      <c r="B2883" s="9">
        <v>12.5</v>
      </c>
      <c r="C2883" s="33">
        <v>748.00083859999995</v>
      </c>
      <c r="D2883" s="34">
        <f t="shared" si="285"/>
        <v>2017240.3195238186</v>
      </c>
      <c r="E2883" s="34">
        <v>281800917193.19501</v>
      </c>
      <c r="F2883" s="3">
        <f>VLOOKUP(A2883,ERCOT_345kv_West_ATC!A:B,2)</f>
        <v>25.95</v>
      </c>
      <c r="G2883" s="3">
        <f>VLOOKUP(A2883,ERCOT_345kv_West_ATC!G:H,2)</f>
        <v>3.1179999999999999</v>
      </c>
      <c r="I2883" s="5">
        <f t="shared" si="286"/>
        <v>6</v>
      </c>
      <c r="J2883" s="4">
        <f t="shared" si="287"/>
        <v>144</v>
      </c>
      <c r="K2883" s="4">
        <f t="shared" si="290"/>
        <v>1800</v>
      </c>
      <c r="L2883" s="6">
        <f t="shared" si="291"/>
        <v>1346401.50948</v>
      </c>
      <c r="N2883" s="22">
        <f t="shared" si="288"/>
        <v>0.66744725278831729</v>
      </c>
      <c r="O2883" s="14">
        <f t="shared" si="289"/>
        <v>89230.816109450985</v>
      </c>
      <c r="Q2883" s="22"/>
      <c r="V2883" s="16"/>
      <c r="W2883" s="16"/>
      <c r="X2883" s="16"/>
      <c r="Z2883" s="15"/>
      <c r="AA2883" s="16"/>
      <c r="AB2883" s="3"/>
      <c r="AC2883" s="69"/>
      <c r="AD2883" s="3"/>
      <c r="AF2883" s="29"/>
      <c r="AG2883" s="30"/>
      <c r="AH2883" s="29"/>
      <c r="AI2883" s="29"/>
      <c r="AJ2883" s="31"/>
      <c r="AK2883" s="29"/>
      <c r="AL2883" s="30"/>
    </row>
    <row r="2884" spans="1:38">
      <c r="A2884" s="32">
        <v>42697</v>
      </c>
      <c r="B2884" s="9">
        <v>12.5</v>
      </c>
      <c r="C2884" s="33">
        <v>741.61632789999999</v>
      </c>
      <c r="D2884" s="34">
        <f t="shared" si="285"/>
        <v>2017240.3195238186</v>
      </c>
      <c r="E2884" s="34">
        <v>281800917193.19501</v>
      </c>
      <c r="F2884" s="3">
        <f>VLOOKUP(A2884,ERCOT_345kv_West_ATC!A:B,2)</f>
        <v>26.4</v>
      </c>
      <c r="G2884" s="3">
        <f>VLOOKUP(A2884,ERCOT_345kv_West_ATC!G:H,2)</f>
        <v>3.1779999999999999</v>
      </c>
      <c r="I2884" s="5">
        <f t="shared" si="286"/>
        <v>6</v>
      </c>
      <c r="J2884" s="4">
        <f t="shared" si="287"/>
        <v>144</v>
      </c>
      <c r="K2884" s="4">
        <f t="shared" si="290"/>
        <v>1800</v>
      </c>
      <c r="L2884" s="6">
        <f t="shared" si="291"/>
        <v>1334909.3902199999</v>
      </c>
      <c r="N2884" s="22">
        <f t="shared" si="288"/>
        <v>0.66175030178611205</v>
      </c>
      <c r="O2884" s="14">
        <f t="shared" si="289"/>
        <v>89230.816109450985</v>
      </c>
      <c r="Q2884" s="22"/>
      <c r="V2884" s="16"/>
      <c r="W2884" s="16"/>
      <c r="X2884" s="16"/>
      <c r="Z2884" s="15"/>
      <c r="AA2884" s="16"/>
      <c r="AB2884" s="3"/>
      <c r="AC2884" s="69"/>
      <c r="AD2884" s="3"/>
      <c r="AF2884" s="29"/>
      <c r="AG2884" s="30"/>
      <c r="AH2884" s="29"/>
      <c r="AI2884" s="29"/>
      <c r="AJ2884" s="31"/>
      <c r="AK2884" s="29"/>
      <c r="AL2884" s="30"/>
    </row>
    <row r="2885" spans="1:38">
      <c r="A2885" s="32">
        <v>42698</v>
      </c>
      <c r="B2885" s="9">
        <v>12.5</v>
      </c>
      <c r="C2885" s="33">
        <v>737.61060620000001</v>
      </c>
      <c r="D2885" s="34">
        <f t="shared" si="285"/>
        <v>2017240.3195238186</v>
      </c>
      <c r="E2885" s="34">
        <v>281800917193.19501</v>
      </c>
      <c r="F2885" s="3">
        <f>VLOOKUP(A2885,ERCOT_345kv_West_ATC!A:B,2)</f>
        <v>26.6</v>
      </c>
      <c r="G2885" s="3">
        <f>VLOOKUP(A2885,ERCOT_345kv_West_ATC!G:H,2)</f>
        <v>3.19</v>
      </c>
      <c r="I2885" s="5">
        <f t="shared" si="286"/>
        <v>6</v>
      </c>
      <c r="J2885" s="4">
        <f t="shared" si="287"/>
        <v>144</v>
      </c>
      <c r="K2885" s="4">
        <f t="shared" si="290"/>
        <v>1800</v>
      </c>
      <c r="L2885" s="6">
        <f t="shared" si="291"/>
        <v>1327699.0911600001</v>
      </c>
      <c r="N2885" s="22">
        <f t="shared" si="288"/>
        <v>0.65817596362212871</v>
      </c>
      <c r="O2885" s="14">
        <f t="shared" si="289"/>
        <v>89230.816109450985</v>
      </c>
      <c r="Q2885" s="22"/>
      <c r="V2885" s="16"/>
      <c r="W2885" s="16"/>
      <c r="X2885" s="16"/>
      <c r="Z2885" s="15"/>
      <c r="AA2885" s="16"/>
      <c r="AB2885" s="3"/>
      <c r="AC2885" s="69"/>
      <c r="AD2885" s="3"/>
      <c r="AF2885" s="29"/>
      <c r="AG2885" s="30"/>
      <c r="AH2885" s="29"/>
      <c r="AI2885" s="29"/>
      <c r="AJ2885" s="31"/>
      <c r="AK2885" s="29"/>
      <c r="AL2885" s="30"/>
    </row>
    <row r="2886" spans="1:38">
      <c r="A2886" s="32">
        <v>42699</v>
      </c>
      <c r="B2886" s="9">
        <v>12.5</v>
      </c>
      <c r="C2886" s="33">
        <v>739.75744139999995</v>
      </c>
      <c r="D2886" s="34">
        <f t="shared" si="285"/>
        <v>2017240.3195238186</v>
      </c>
      <c r="E2886" s="34">
        <v>281800917193.19501</v>
      </c>
      <c r="F2886" s="3">
        <f>VLOOKUP(A2886,ERCOT_345kv_West_ATC!A:B,2)</f>
        <v>26.85</v>
      </c>
      <c r="G2886" s="3">
        <f>VLOOKUP(A2886,ERCOT_345kv_West_ATC!G:H,2)</f>
        <v>3.2290000000000001</v>
      </c>
      <c r="I2886" s="5">
        <f t="shared" si="286"/>
        <v>6</v>
      </c>
      <c r="J2886" s="4">
        <f t="shared" si="287"/>
        <v>144</v>
      </c>
      <c r="K2886" s="4">
        <f t="shared" si="290"/>
        <v>1800</v>
      </c>
      <c r="L2886" s="6">
        <f t="shared" si="291"/>
        <v>1331563.3945199999</v>
      </c>
      <c r="N2886" s="22">
        <f t="shared" si="288"/>
        <v>0.66009160219161356</v>
      </c>
      <c r="O2886" s="14">
        <f t="shared" si="289"/>
        <v>89230.816109450985</v>
      </c>
      <c r="Q2886" s="22"/>
      <c r="V2886" s="16"/>
      <c r="W2886" s="16"/>
      <c r="X2886" s="16"/>
      <c r="Z2886" s="15"/>
      <c r="AA2886" s="16"/>
      <c r="AB2886" s="3"/>
      <c r="AC2886" s="69"/>
      <c r="AD2886" s="3"/>
      <c r="AF2886" s="29"/>
      <c r="AG2886" s="30"/>
      <c r="AH2886" s="29"/>
      <c r="AI2886" s="29"/>
      <c r="AJ2886" s="31"/>
      <c r="AK2886" s="29"/>
      <c r="AL2886" s="30"/>
    </row>
    <row r="2887" spans="1:38">
      <c r="A2887" s="32">
        <v>42700</v>
      </c>
      <c r="B2887" s="9">
        <v>12.5</v>
      </c>
      <c r="C2887" s="33">
        <v>732.8834415</v>
      </c>
      <c r="D2887" s="34">
        <f t="shared" si="285"/>
        <v>2017240.3195238186</v>
      </c>
      <c r="E2887" s="34">
        <v>281800917193.19501</v>
      </c>
      <c r="F2887" s="3">
        <f>VLOOKUP(A2887,ERCOT_345kv_West_ATC!A:B,2)</f>
        <v>26.85</v>
      </c>
      <c r="G2887" s="3">
        <f>VLOOKUP(A2887,ERCOT_345kv_West_ATC!G:H,2)</f>
        <v>3.2290000000000001</v>
      </c>
      <c r="I2887" s="5">
        <f t="shared" si="286"/>
        <v>6</v>
      </c>
      <c r="J2887" s="4">
        <f t="shared" si="287"/>
        <v>144</v>
      </c>
      <c r="K2887" s="4">
        <f t="shared" si="290"/>
        <v>1800</v>
      </c>
      <c r="L2887" s="6">
        <f t="shared" si="291"/>
        <v>1319190.1947000001</v>
      </c>
      <c r="N2887" s="22">
        <f t="shared" si="288"/>
        <v>0.65395787598148081</v>
      </c>
      <c r="O2887" s="14">
        <f t="shared" si="289"/>
        <v>89230.816109450985</v>
      </c>
      <c r="Q2887" s="22"/>
      <c r="V2887" s="16"/>
      <c r="W2887" s="16"/>
      <c r="X2887" s="16"/>
      <c r="Z2887" s="15"/>
      <c r="AA2887" s="16"/>
      <c r="AB2887" s="3"/>
      <c r="AC2887" s="69"/>
      <c r="AD2887" s="3"/>
      <c r="AF2887" s="29"/>
      <c r="AG2887" s="30"/>
      <c r="AH2887" s="29"/>
      <c r="AI2887" s="29"/>
      <c r="AJ2887" s="31"/>
      <c r="AK2887" s="29"/>
      <c r="AL2887" s="30"/>
    </row>
    <row r="2888" spans="1:38">
      <c r="A2888" s="32">
        <v>42701</v>
      </c>
      <c r="B2888" s="9">
        <v>12.5</v>
      </c>
      <c r="C2888" s="33">
        <v>728.85900630000003</v>
      </c>
      <c r="D2888" s="34">
        <f t="shared" si="285"/>
        <v>2017240.3195238186</v>
      </c>
      <c r="E2888" s="34">
        <v>281800917193.19501</v>
      </c>
      <c r="F2888" s="3">
        <f>VLOOKUP(A2888,ERCOT_345kv_West_ATC!A:B,2)</f>
        <v>26.85</v>
      </c>
      <c r="G2888" s="3">
        <f>VLOOKUP(A2888,ERCOT_345kv_West_ATC!G:H,2)</f>
        <v>3.2290000000000001</v>
      </c>
      <c r="I2888" s="5">
        <f t="shared" si="286"/>
        <v>6</v>
      </c>
      <c r="J2888" s="4">
        <f t="shared" si="287"/>
        <v>144</v>
      </c>
      <c r="K2888" s="4">
        <f t="shared" si="290"/>
        <v>1800</v>
      </c>
      <c r="L2888" s="6">
        <f t="shared" si="291"/>
        <v>1311946.2113400002</v>
      </c>
      <c r="N2888" s="22">
        <f t="shared" si="288"/>
        <v>0.65036683960872488</v>
      </c>
      <c r="O2888" s="14">
        <f t="shared" si="289"/>
        <v>89230.816109450985</v>
      </c>
      <c r="Q2888" s="22"/>
      <c r="V2888" s="16"/>
      <c r="W2888" s="16"/>
      <c r="X2888" s="16"/>
      <c r="Z2888" s="15"/>
      <c r="AA2888" s="16"/>
      <c r="AB2888" s="3"/>
      <c r="AC2888" s="69"/>
      <c r="AD2888" s="3"/>
      <c r="AF2888" s="29"/>
      <c r="AG2888" s="30"/>
      <c r="AH2888" s="29"/>
      <c r="AI2888" s="29"/>
      <c r="AJ2888" s="31"/>
      <c r="AK2888" s="29"/>
      <c r="AL2888" s="30"/>
    </row>
    <row r="2889" spans="1:38">
      <c r="A2889" s="32">
        <v>42702</v>
      </c>
      <c r="B2889" s="9">
        <v>12.5</v>
      </c>
      <c r="C2889" s="33">
        <v>729.91315899999995</v>
      </c>
      <c r="D2889" s="34">
        <f t="shared" si="285"/>
        <v>2017240.3195238186</v>
      </c>
      <c r="E2889" s="34">
        <v>281800917193.19501</v>
      </c>
      <c r="F2889" s="3">
        <f>VLOOKUP(A2889,ERCOT_345kv_West_ATC!A:B,2)</f>
        <v>27.5</v>
      </c>
      <c r="G2889" s="3">
        <f>VLOOKUP(A2889,ERCOT_345kv_West_ATC!G:H,2)</f>
        <v>3.3029999999999999</v>
      </c>
      <c r="I2889" s="5">
        <f t="shared" si="286"/>
        <v>6</v>
      </c>
      <c r="J2889" s="4">
        <f t="shared" si="287"/>
        <v>144</v>
      </c>
      <c r="K2889" s="4">
        <f t="shared" si="290"/>
        <v>1800</v>
      </c>
      <c r="L2889" s="6">
        <f t="shared" si="291"/>
        <v>1313843.6861999999</v>
      </c>
      <c r="N2889" s="22">
        <f t="shared" si="288"/>
        <v>0.65130746866597455</v>
      </c>
      <c r="O2889" s="14">
        <f t="shared" si="289"/>
        <v>89230.816109450985</v>
      </c>
      <c r="Q2889" s="22"/>
      <c r="V2889" s="16"/>
      <c r="W2889" s="16"/>
      <c r="X2889" s="16"/>
      <c r="Z2889" s="15"/>
      <c r="AA2889" s="16"/>
      <c r="AB2889" s="3"/>
      <c r="AC2889" s="69"/>
      <c r="AD2889" s="3"/>
      <c r="AF2889" s="29"/>
      <c r="AG2889" s="30"/>
      <c r="AH2889" s="29"/>
      <c r="AI2889" s="29"/>
      <c r="AJ2889" s="31"/>
      <c r="AK2889" s="29"/>
      <c r="AL2889" s="30"/>
    </row>
    <row r="2890" spans="1:38">
      <c r="A2890" s="32">
        <v>42703</v>
      </c>
      <c r="B2890" s="9">
        <v>12.5</v>
      </c>
      <c r="C2890" s="33">
        <v>732.09107059999997</v>
      </c>
      <c r="D2890" s="34">
        <f t="shared" si="285"/>
        <v>2017240.3195238186</v>
      </c>
      <c r="E2890" s="34">
        <v>281800917193.19501</v>
      </c>
      <c r="F2890" s="3">
        <f>VLOOKUP(A2890,ERCOT_345kv_West_ATC!A:B,2)</f>
        <v>27.4</v>
      </c>
      <c r="G2890" s="3">
        <f>VLOOKUP(A2890,ERCOT_345kv_West_ATC!G:H,2)</f>
        <v>3.2949999999999999</v>
      </c>
      <c r="I2890" s="5">
        <f t="shared" si="286"/>
        <v>6</v>
      </c>
      <c r="J2890" s="4">
        <f t="shared" si="287"/>
        <v>144</v>
      </c>
      <c r="K2890" s="4">
        <f t="shared" si="290"/>
        <v>1800</v>
      </c>
      <c r="L2890" s="6">
        <f t="shared" si="291"/>
        <v>1317763.9270800001</v>
      </c>
      <c r="N2890" s="22">
        <f t="shared" si="288"/>
        <v>0.653250836960797</v>
      </c>
      <c r="O2890" s="14">
        <f t="shared" si="289"/>
        <v>89230.816109450985</v>
      </c>
      <c r="Q2890" s="22"/>
      <c r="V2890" s="16"/>
      <c r="W2890" s="16"/>
      <c r="X2890" s="16"/>
      <c r="Z2890" s="15"/>
      <c r="AA2890" s="16"/>
      <c r="AB2890" s="3"/>
      <c r="AC2890" s="69"/>
      <c r="AD2890" s="3"/>
      <c r="AF2890" s="29"/>
      <c r="AG2890" s="30"/>
      <c r="AH2890" s="29"/>
      <c r="AI2890" s="29"/>
      <c r="AJ2890" s="31"/>
      <c r="AK2890" s="29"/>
      <c r="AL2890" s="30"/>
    </row>
    <row r="2891" spans="1:38">
      <c r="A2891" s="32">
        <v>42704</v>
      </c>
      <c r="B2891" s="9">
        <v>12.5</v>
      </c>
      <c r="C2891" s="33">
        <v>742.37029710000002</v>
      </c>
      <c r="D2891" s="34">
        <f t="shared" si="285"/>
        <v>2017240.3195238186</v>
      </c>
      <c r="E2891" s="34">
        <v>281800917193.19501</v>
      </c>
      <c r="F2891" s="3">
        <f>VLOOKUP(A2891,ERCOT_345kv_West_ATC!A:B,2)</f>
        <v>27.15</v>
      </c>
      <c r="G2891" s="3">
        <f>VLOOKUP(A2891,ERCOT_345kv_West_ATC!G:H,2)</f>
        <v>3.2919999999999998</v>
      </c>
      <c r="I2891" s="5">
        <f t="shared" si="286"/>
        <v>6</v>
      </c>
      <c r="J2891" s="4">
        <f t="shared" si="287"/>
        <v>144</v>
      </c>
      <c r="K2891" s="4">
        <f t="shared" si="290"/>
        <v>1800</v>
      </c>
      <c r="L2891" s="6">
        <f t="shared" si="291"/>
        <v>1336266.5347800001</v>
      </c>
      <c r="N2891" s="22">
        <f t="shared" si="288"/>
        <v>0.66242307465648598</v>
      </c>
      <c r="O2891" s="14">
        <f t="shared" si="289"/>
        <v>89230.816109450985</v>
      </c>
      <c r="Q2891" s="22"/>
      <c r="V2891" s="16"/>
      <c r="W2891" s="16"/>
      <c r="X2891" s="16"/>
      <c r="Z2891" s="15"/>
      <c r="AA2891" s="16"/>
      <c r="AB2891" s="3"/>
      <c r="AC2891" s="69"/>
      <c r="AD2891" s="3"/>
      <c r="AF2891" s="29"/>
      <c r="AG2891" s="30"/>
      <c r="AH2891" s="29"/>
      <c r="AI2891" s="29"/>
      <c r="AJ2891" s="31"/>
      <c r="AK2891" s="29"/>
      <c r="AL2891" s="30"/>
    </row>
    <row r="2892" spans="1:38">
      <c r="A2892" s="32">
        <v>42705</v>
      </c>
      <c r="B2892" s="9">
        <v>12.5</v>
      </c>
      <c r="C2892" s="33">
        <v>753.16305260000001</v>
      </c>
      <c r="D2892" s="34">
        <f t="shared" si="285"/>
        <v>2017240.3195238186</v>
      </c>
      <c r="E2892" s="34">
        <v>281800917193.19501</v>
      </c>
      <c r="F2892" s="3">
        <f>VLOOKUP(A2892,ERCOT_345kv_West_ATC!A:B,2)</f>
        <v>28.1</v>
      </c>
      <c r="G2892" s="3">
        <f>VLOOKUP(A2892,ERCOT_345kv_West_ATC!G:H,2)</f>
        <v>3.38</v>
      </c>
      <c r="I2892" s="5">
        <f t="shared" si="286"/>
        <v>6</v>
      </c>
      <c r="J2892" s="4">
        <f t="shared" si="287"/>
        <v>144</v>
      </c>
      <c r="K2892" s="4">
        <f t="shared" si="290"/>
        <v>1800</v>
      </c>
      <c r="L2892" s="6">
        <f t="shared" si="291"/>
        <v>1355693.49468</v>
      </c>
      <c r="N2892" s="22">
        <f t="shared" si="288"/>
        <v>0.67205353846983362</v>
      </c>
      <c r="O2892" s="14">
        <f t="shared" si="289"/>
        <v>89230.816109450985</v>
      </c>
      <c r="Q2892" s="22"/>
      <c r="V2892" s="16"/>
      <c r="W2892" s="16"/>
      <c r="X2892" s="16"/>
      <c r="Z2892" s="15"/>
      <c r="AA2892" s="16"/>
      <c r="AB2892" s="3"/>
      <c r="AC2892" s="69"/>
      <c r="AD2892" s="3"/>
      <c r="AF2892" s="29"/>
      <c r="AG2892" s="30"/>
      <c r="AH2892" s="29"/>
      <c r="AI2892" s="29"/>
      <c r="AJ2892" s="31"/>
      <c r="AK2892" s="29"/>
      <c r="AL2892" s="30"/>
    </row>
    <row r="2893" spans="1:38">
      <c r="A2893" s="32">
        <v>42706</v>
      </c>
      <c r="B2893" s="9">
        <v>12.5</v>
      </c>
      <c r="C2893" s="33">
        <v>769.78817670000001</v>
      </c>
      <c r="D2893" s="34">
        <f t="shared" si="285"/>
        <v>2052780.6397911478</v>
      </c>
      <c r="E2893" s="34">
        <v>286765766820.54999</v>
      </c>
      <c r="F2893" s="3">
        <f>VLOOKUP(A2893,ERCOT_345kv_West_ATC!A:B,2)</f>
        <v>27.9</v>
      </c>
      <c r="G2893" s="3">
        <f>VLOOKUP(A2893,ERCOT_345kv_West_ATC!G:H,2)</f>
        <v>3.3519999999999999</v>
      </c>
      <c r="I2893" s="5">
        <f t="shared" si="286"/>
        <v>6</v>
      </c>
      <c r="J2893" s="4">
        <f t="shared" si="287"/>
        <v>144</v>
      </c>
      <c r="K2893" s="4">
        <f t="shared" si="290"/>
        <v>1800</v>
      </c>
      <c r="L2893" s="6">
        <f t="shared" si="291"/>
        <v>1385618.7180600001</v>
      </c>
      <c r="N2893" s="22">
        <f t="shared" si="288"/>
        <v>0.67499599869617555</v>
      </c>
      <c r="O2893" s="14">
        <f t="shared" si="289"/>
        <v>87685.939993234453</v>
      </c>
      <c r="Q2893" s="22"/>
      <c r="V2893" s="16"/>
      <c r="W2893" s="16"/>
      <c r="X2893" s="16"/>
      <c r="Z2893" s="15"/>
      <c r="AA2893" s="16"/>
      <c r="AB2893" s="3"/>
      <c r="AC2893" s="69"/>
      <c r="AD2893" s="3"/>
      <c r="AF2893" s="29"/>
      <c r="AG2893" s="30"/>
      <c r="AH2893" s="29"/>
      <c r="AI2893" s="29"/>
      <c r="AJ2893" s="31"/>
      <c r="AK2893" s="29"/>
      <c r="AL2893" s="30"/>
    </row>
    <row r="2894" spans="1:38">
      <c r="A2894" s="32">
        <v>42707</v>
      </c>
      <c r="B2894" s="9">
        <v>12.5</v>
      </c>
      <c r="C2894" s="33">
        <v>766.68088239999997</v>
      </c>
      <c r="D2894" s="34">
        <f t="shared" si="285"/>
        <v>2052780.6397911478</v>
      </c>
      <c r="E2894" s="34">
        <v>286765766820.54999</v>
      </c>
      <c r="F2894" s="3">
        <f>VLOOKUP(A2894,ERCOT_345kv_West_ATC!A:B,2)</f>
        <v>27.9</v>
      </c>
      <c r="G2894" s="3">
        <f>VLOOKUP(A2894,ERCOT_345kv_West_ATC!G:H,2)</f>
        <v>3.3519999999999999</v>
      </c>
      <c r="I2894" s="5">
        <f t="shared" si="286"/>
        <v>6</v>
      </c>
      <c r="J2894" s="4">
        <f t="shared" si="287"/>
        <v>144</v>
      </c>
      <c r="K2894" s="4">
        <f t="shared" si="290"/>
        <v>1800</v>
      </c>
      <c r="L2894" s="6">
        <f t="shared" si="291"/>
        <v>1380025.5883199999</v>
      </c>
      <c r="N2894" s="22">
        <f t="shared" si="288"/>
        <v>0.67227133848086429</v>
      </c>
      <c r="O2894" s="14">
        <f t="shared" si="289"/>
        <v>87685.939993234453</v>
      </c>
      <c r="Q2894" s="22"/>
      <c r="V2894" s="16"/>
      <c r="W2894" s="16"/>
      <c r="X2894" s="16"/>
      <c r="Z2894" s="15"/>
      <c r="AA2894" s="16"/>
      <c r="AB2894" s="3"/>
      <c r="AC2894" s="69"/>
      <c r="AD2894" s="3"/>
      <c r="AF2894" s="29"/>
      <c r="AG2894" s="30"/>
      <c r="AH2894" s="29"/>
      <c r="AI2894" s="29"/>
      <c r="AJ2894" s="31"/>
      <c r="AK2894" s="29"/>
      <c r="AL2894" s="30"/>
    </row>
    <row r="2895" spans="1:38">
      <c r="A2895" s="32">
        <v>42708</v>
      </c>
      <c r="B2895" s="9">
        <v>12.5</v>
      </c>
      <c r="C2895" s="33">
        <v>765.01919350000003</v>
      </c>
      <c r="D2895" s="34">
        <f t="shared" si="285"/>
        <v>2052780.6397911478</v>
      </c>
      <c r="E2895" s="34">
        <v>286765766820.54999</v>
      </c>
      <c r="F2895" s="3">
        <f>VLOOKUP(A2895,ERCOT_345kv_West_ATC!A:B,2)</f>
        <v>27.9</v>
      </c>
      <c r="G2895" s="3">
        <f>VLOOKUP(A2895,ERCOT_345kv_West_ATC!G:H,2)</f>
        <v>3.3519999999999999</v>
      </c>
      <c r="I2895" s="5">
        <f t="shared" si="286"/>
        <v>6</v>
      </c>
      <c r="J2895" s="4">
        <f t="shared" si="287"/>
        <v>144</v>
      </c>
      <c r="K2895" s="4">
        <f t="shared" si="290"/>
        <v>1800</v>
      </c>
      <c r="L2895" s="6">
        <f t="shared" si="291"/>
        <v>1377034.5483000001</v>
      </c>
      <c r="N2895" s="22">
        <f t="shared" si="288"/>
        <v>0.67081427094913615</v>
      </c>
      <c r="O2895" s="14">
        <f t="shared" si="289"/>
        <v>87685.939993234453</v>
      </c>
      <c r="Q2895" s="22"/>
      <c r="V2895" s="16"/>
      <c r="W2895" s="16"/>
      <c r="X2895" s="16"/>
      <c r="Z2895" s="15"/>
      <c r="AA2895" s="16"/>
      <c r="AB2895" s="3"/>
      <c r="AC2895" s="69"/>
      <c r="AD2895" s="3"/>
      <c r="AF2895" s="29"/>
      <c r="AG2895" s="30"/>
      <c r="AH2895" s="29"/>
      <c r="AI2895" s="29"/>
      <c r="AJ2895" s="31"/>
      <c r="AK2895" s="29"/>
      <c r="AL2895" s="30"/>
    </row>
    <row r="2896" spans="1:38">
      <c r="A2896" s="32">
        <v>42709</v>
      </c>
      <c r="B2896" s="9">
        <v>12.5</v>
      </c>
      <c r="C2896" s="33">
        <v>751.84432300000003</v>
      </c>
      <c r="D2896" s="34">
        <f t="shared" si="285"/>
        <v>2052780.6397911478</v>
      </c>
      <c r="E2896" s="34">
        <v>286765766820.54999</v>
      </c>
      <c r="F2896" s="3">
        <f>VLOOKUP(A2896,ERCOT_345kv_West_ATC!A:B,2)</f>
        <v>28.8</v>
      </c>
      <c r="G2896" s="3">
        <f>VLOOKUP(A2896,ERCOT_345kv_West_ATC!G:H,2)</f>
        <v>3.484</v>
      </c>
      <c r="I2896" s="5">
        <f t="shared" si="286"/>
        <v>6</v>
      </c>
      <c r="J2896" s="4">
        <f t="shared" si="287"/>
        <v>144</v>
      </c>
      <c r="K2896" s="4">
        <f t="shared" si="290"/>
        <v>1800</v>
      </c>
      <c r="L2896" s="6">
        <f t="shared" si="291"/>
        <v>1353319.7814</v>
      </c>
      <c r="N2896" s="22">
        <f t="shared" si="288"/>
        <v>0.65926176190831975</v>
      </c>
      <c r="O2896" s="14">
        <f t="shared" si="289"/>
        <v>87685.939993234453</v>
      </c>
      <c r="Q2896" s="22"/>
      <c r="V2896" s="16"/>
      <c r="W2896" s="16"/>
      <c r="X2896" s="16"/>
      <c r="Z2896" s="15"/>
      <c r="AA2896" s="16"/>
      <c r="AB2896" s="3"/>
      <c r="AC2896" s="69"/>
      <c r="AD2896" s="3"/>
      <c r="AF2896" s="29"/>
      <c r="AG2896" s="30"/>
      <c r="AH2896" s="29"/>
      <c r="AI2896" s="29"/>
      <c r="AJ2896" s="31"/>
      <c r="AK2896" s="29"/>
      <c r="AL2896" s="30"/>
    </row>
    <row r="2897" spans="1:38">
      <c r="A2897" s="32">
        <v>42710</v>
      </c>
      <c r="B2897" s="9">
        <v>12.5</v>
      </c>
      <c r="C2897" s="33">
        <v>759.50924880000002</v>
      </c>
      <c r="D2897" s="34">
        <f t="shared" si="285"/>
        <v>2052780.6397911478</v>
      </c>
      <c r="E2897" s="34">
        <v>286765766820.54999</v>
      </c>
      <c r="F2897" s="3">
        <f>VLOOKUP(A2897,ERCOT_345kv_West_ATC!A:B,2)</f>
        <v>28.9</v>
      </c>
      <c r="G2897" s="3">
        <f>VLOOKUP(A2897,ERCOT_345kv_West_ATC!G:H,2)</f>
        <v>3.4590000000000001</v>
      </c>
      <c r="I2897" s="5">
        <f t="shared" si="286"/>
        <v>6</v>
      </c>
      <c r="J2897" s="4">
        <f t="shared" si="287"/>
        <v>144</v>
      </c>
      <c r="K2897" s="4">
        <f t="shared" si="290"/>
        <v>1800</v>
      </c>
      <c r="L2897" s="6">
        <f t="shared" si="291"/>
        <v>1367116.64784</v>
      </c>
      <c r="N2897" s="22">
        <f t="shared" si="288"/>
        <v>0.66598282414583376</v>
      </c>
      <c r="O2897" s="14">
        <f t="shared" si="289"/>
        <v>87685.939993234453</v>
      </c>
      <c r="Q2897" s="22"/>
      <c r="V2897" s="16"/>
      <c r="W2897" s="16"/>
      <c r="X2897" s="16"/>
      <c r="Z2897" s="15"/>
      <c r="AA2897" s="16"/>
      <c r="AB2897" s="3"/>
      <c r="AC2897" s="69"/>
      <c r="AD2897" s="3"/>
      <c r="AF2897" s="29"/>
      <c r="AG2897" s="30"/>
      <c r="AH2897" s="29"/>
      <c r="AI2897" s="29"/>
      <c r="AJ2897" s="31"/>
      <c r="AK2897" s="29"/>
      <c r="AL2897" s="30"/>
    </row>
    <row r="2898" spans="1:38">
      <c r="A2898" s="32">
        <v>42711</v>
      </c>
      <c r="B2898" s="9">
        <v>12.5</v>
      </c>
      <c r="C2898" s="33">
        <v>765.02742550000005</v>
      </c>
      <c r="D2898" s="34">
        <f t="shared" si="285"/>
        <v>2052780.6397911478</v>
      </c>
      <c r="E2898" s="34">
        <v>286765766820.54999</v>
      </c>
      <c r="F2898" s="3">
        <f>VLOOKUP(A2898,ERCOT_345kv_West_ATC!A:B,2)</f>
        <v>28.25</v>
      </c>
      <c r="G2898" s="3">
        <f>VLOOKUP(A2898,ERCOT_345kv_West_ATC!G:H,2)</f>
        <v>3.4359999999999999</v>
      </c>
      <c r="I2898" s="5">
        <f t="shared" si="286"/>
        <v>6</v>
      </c>
      <c r="J2898" s="4">
        <f t="shared" si="287"/>
        <v>144</v>
      </c>
      <c r="K2898" s="4">
        <f t="shared" si="290"/>
        <v>1800</v>
      </c>
      <c r="L2898" s="6">
        <f t="shared" si="291"/>
        <v>1377049.3659000001</v>
      </c>
      <c r="N2898" s="22">
        <f t="shared" si="288"/>
        <v>0.67082148925571639</v>
      </c>
      <c r="O2898" s="14">
        <f t="shared" si="289"/>
        <v>87685.939993234453</v>
      </c>
      <c r="Q2898" s="22"/>
      <c r="V2898" s="16"/>
      <c r="W2898" s="16"/>
      <c r="X2898" s="16"/>
      <c r="Z2898" s="15"/>
      <c r="AA2898" s="16"/>
      <c r="AB2898" s="3"/>
      <c r="AC2898" s="69"/>
      <c r="AD2898" s="3"/>
      <c r="AF2898" s="29"/>
      <c r="AG2898" s="30"/>
      <c r="AH2898" s="29"/>
      <c r="AI2898" s="29"/>
      <c r="AJ2898" s="31"/>
      <c r="AK2898" s="29"/>
      <c r="AL2898" s="30"/>
    </row>
    <row r="2899" spans="1:38">
      <c r="A2899" s="32">
        <v>42712</v>
      </c>
      <c r="B2899" s="9">
        <v>12.5</v>
      </c>
      <c r="C2899" s="33">
        <v>767.12513449999994</v>
      </c>
      <c r="D2899" s="34">
        <f t="shared" si="285"/>
        <v>2052780.6397911478</v>
      </c>
      <c r="E2899" s="34">
        <v>286765766820.54999</v>
      </c>
      <c r="F2899" s="3">
        <f>VLOOKUP(A2899,ERCOT_345kv_West_ATC!A:B,2)</f>
        <v>29.05</v>
      </c>
      <c r="G2899" s="3">
        <f>VLOOKUP(A2899,ERCOT_345kv_West_ATC!G:H,2)</f>
        <v>3.4910000000000001</v>
      </c>
      <c r="I2899" s="5">
        <f t="shared" si="286"/>
        <v>6</v>
      </c>
      <c r="J2899" s="4">
        <f t="shared" si="287"/>
        <v>144</v>
      </c>
      <c r="K2899" s="4">
        <f t="shared" si="290"/>
        <v>1800</v>
      </c>
      <c r="L2899" s="6">
        <f t="shared" si="291"/>
        <v>1380825.2420999999</v>
      </c>
      <c r="N2899" s="22">
        <f t="shared" si="288"/>
        <v>0.672660885110689</v>
      </c>
      <c r="O2899" s="14">
        <f t="shared" si="289"/>
        <v>87685.939993234453</v>
      </c>
      <c r="Q2899" s="22"/>
      <c r="V2899" s="16"/>
      <c r="W2899" s="16"/>
      <c r="X2899" s="16"/>
      <c r="Z2899" s="15"/>
      <c r="AA2899" s="16"/>
      <c r="AB2899" s="3"/>
      <c r="AC2899" s="69"/>
      <c r="AD2899" s="3"/>
      <c r="AF2899" s="29"/>
      <c r="AG2899" s="30"/>
      <c r="AH2899" s="29"/>
      <c r="AI2899" s="29"/>
      <c r="AJ2899" s="31"/>
      <c r="AK2899" s="29"/>
      <c r="AL2899" s="30"/>
    </row>
    <row r="2900" spans="1:38">
      <c r="A2900" s="32">
        <v>42713</v>
      </c>
      <c r="B2900" s="9">
        <v>12.5</v>
      </c>
      <c r="C2900" s="33">
        <v>772.45075210000005</v>
      </c>
      <c r="D2900" s="34">
        <f t="shared" si="285"/>
        <v>2052780.6397911478</v>
      </c>
      <c r="E2900" s="34">
        <v>286765766820.54999</v>
      </c>
      <c r="F2900" s="3">
        <f>VLOOKUP(A2900,ERCOT_345kv_West_ATC!A:B,2)</f>
        <v>29.1</v>
      </c>
      <c r="G2900" s="3">
        <f>VLOOKUP(A2900,ERCOT_345kv_West_ATC!G:H,2)</f>
        <v>3.5150000000000001</v>
      </c>
      <c r="I2900" s="5">
        <f t="shared" si="286"/>
        <v>6</v>
      </c>
      <c r="J2900" s="4">
        <f t="shared" si="287"/>
        <v>144</v>
      </c>
      <c r="K2900" s="4">
        <f t="shared" si="290"/>
        <v>1800</v>
      </c>
      <c r="L2900" s="6">
        <f t="shared" si="291"/>
        <v>1390411.35378</v>
      </c>
      <c r="N2900" s="22">
        <f t="shared" si="288"/>
        <v>0.67733070296369413</v>
      </c>
      <c r="O2900" s="14">
        <f t="shared" si="289"/>
        <v>87685.939993234453</v>
      </c>
      <c r="Q2900" s="22"/>
      <c r="V2900" s="16"/>
      <c r="W2900" s="16"/>
      <c r="X2900" s="16"/>
      <c r="Z2900" s="15"/>
      <c r="AA2900" s="16"/>
      <c r="AB2900" s="3"/>
      <c r="AC2900" s="69"/>
      <c r="AD2900" s="3"/>
      <c r="AF2900" s="29"/>
      <c r="AG2900" s="30"/>
      <c r="AH2900" s="29"/>
      <c r="AI2900" s="29"/>
      <c r="AJ2900" s="31"/>
      <c r="AK2900" s="29"/>
      <c r="AL2900" s="30"/>
    </row>
    <row r="2901" spans="1:38">
      <c r="A2901" s="32">
        <v>42714</v>
      </c>
      <c r="B2901" s="9">
        <v>12.5</v>
      </c>
      <c r="C2901" s="33">
        <v>775.43480790000001</v>
      </c>
      <c r="D2901" s="34">
        <f t="shared" si="285"/>
        <v>2052780.6397911478</v>
      </c>
      <c r="E2901" s="34">
        <v>286765766820.54999</v>
      </c>
      <c r="F2901" s="3">
        <f>VLOOKUP(A2901,ERCOT_345kv_West_ATC!A:B,2)</f>
        <v>29.1</v>
      </c>
      <c r="G2901" s="3">
        <f>VLOOKUP(A2901,ERCOT_345kv_West_ATC!G:H,2)</f>
        <v>3.5150000000000001</v>
      </c>
      <c r="I2901" s="5">
        <f t="shared" si="286"/>
        <v>6</v>
      </c>
      <c r="J2901" s="4">
        <f t="shared" si="287"/>
        <v>144</v>
      </c>
      <c r="K2901" s="4">
        <f t="shared" si="290"/>
        <v>1800</v>
      </c>
      <c r="L2901" s="6">
        <f t="shared" si="291"/>
        <v>1395782.6542199999</v>
      </c>
      <c r="N2901" s="22">
        <f t="shared" si="288"/>
        <v>0.67994730034184681</v>
      </c>
      <c r="O2901" s="14">
        <f t="shared" si="289"/>
        <v>87685.939993234453</v>
      </c>
      <c r="Q2901" s="22"/>
      <c r="V2901" s="16"/>
      <c r="W2901" s="16"/>
      <c r="X2901" s="16"/>
      <c r="Z2901" s="15"/>
      <c r="AA2901" s="16"/>
      <c r="AB2901" s="3"/>
      <c r="AC2901" s="69"/>
      <c r="AD2901" s="3"/>
      <c r="AF2901" s="29"/>
      <c r="AG2901" s="30"/>
      <c r="AH2901" s="29"/>
      <c r="AI2901" s="29"/>
      <c r="AJ2901" s="31"/>
      <c r="AK2901" s="29"/>
      <c r="AL2901" s="30"/>
    </row>
    <row r="2902" spans="1:38">
      <c r="A2902" s="32">
        <v>42715</v>
      </c>
      <c r="B2902" s="9">
        <v>12.5</v>
      </c>
      <c r="C2902" s="33">
        <v>769.38977939999995</v>
      </c>
      <c r="D2902" s="34">
        <f t="shared" si="285"/>
        <v>2052780.6397911478</v>
      </c>
      <c r="E2902" s="34">
        <v>286765766820.54999</v>
      </c>
      <c r="F2902" s="3">
        <f>VLOOKUP(A2902,ERCOT_345kv_West_ATC!A:B,2)</f>
        <v>29.1</v>
      </c>
      <c r="G2902" s="3">
        <f>VLOOKUP(A2902,ERCOT_345kv_West_ATC!G:H,2)</f>
        <v>3.5150000000000001</v>
      </c>
      <c r="I2902" s="5">
        <f t="shared" si="286"/>
        <v>6</v>
      </c>
      <c r="J2902" s="4">
        <f t="shared" si="287"/>
        <v>144</v>
      </c>
      <c r="K2902" s="4">
        <f t="shared" si="290"/>
        <v>1800</v>
      </c>
      <c r="L2902" s="6">
        <f t="shared" si="291"/>
        <v>1384901.60292</v>
      </c>
      <c r="N2902" s="22">
        <f t="shared" si="288"/>
        <v>0.67464666027876286</v>
      </c>
      <c r="O2902" s="14">
        <f t="shared" si="289"/>
        <v>87685.939993234453</v>
      </c>
      <c r="Q2902" s="22"/>
      <c r="V2902" s="16"/>
      <c r="W2902" s="16"/>
      <c r="X2902" s="16"/>
      <c r="Z2902" s="15"/>
      <c r="AA2902" s="16"/>
      <c r="AB2902" s="3"/>
      <c r="AC2902" s="69"/>
      <c r="AD2902" s="3"/>
      <c r="AF2902" s="29"/>
      <c r="AG2902" s="30"/>
      <c r="AH2902" s="29"/>
      <c r="AI2902" s="29"/>
      <c r="AJ2902" s="31"/>
      <c r="AK2902" s="29"/>
      <c r="AL2902" s="30"/>
    </row>
    <row r="2903" spans="1:38">
      <c r="A2903" s="32">
        <v>42716</v>
      </c>
      <c r="B2903" s="9">
        <v>12.5</v>
      </c>
      <c r="C2903" s="33">
        <v>778.29827290000003</v>
      </c>
      <c r="D2903" s="34">
        <f t="shared" si="285"/>
        <v>2052780.6397911478</v>
      </c>
      <c r="E2903" s="34">
        <v>286765766820.54999</v>
      </c>
      <c r="F2903" s="3">
        <f>VLOOKUP(A2903,ERCOT_345kv_West_ATC!A:B,2)</f>
        <v>28.5</v>
      </c>
      <c r="G2903" s="3">
        <f>VLOOKUP(A2903,ERCOT_345kv_West_ATC!G:H,2)</f>
        <v>3.4140000000000001</v>
      </c>
      <c r="I2903" s="5">
        <f t="shared" si="286"/>
        <v>6</v>
      </c>
      <c r="J2903" s="4">
        <f t="shared" si="287"/>
        <v>144</v>
      </c>
      <c r="K2903" s="4">
        <f t="shared" si="290"/>
        <v>1800</v>
      </c>
      <c r="L2903" s="6">
        <f t="shared" si="291"/>
        <v>1400936.8912200001</v>
      </c>
      <c r="N2903" s="22">
        <f t="shared" si="288"/>
        <v>0.68245815654347408</v>
      </c>
      <c r="O2903" s="14">
        <f t="shared" si="289"/>
        <v>87685.939993234453</v>
      </c>
      <c r="Q2903" s="22"/>
      <c r="V2903" s="16"/>
      <c r="W2903" s="16"/>
      <c r="X2903" s="16"/>
      <c r="Z2903" s="15"/>
      <c r="AA2903" s="16"/>
      <c r="AB2903" s="3"/>
      <c r="AC2903" s="69"/>
      <c r="AD2903" s="3"/>
      <c r="AF2903" s="29"/>
      <c r="AG2903" s="30"/>
      <c r="AH2903" s="29"/>
      <c r="AI2903" s="29"/>
      <c r="AJ2903" s="31"/>
      <c r="AK2903" s="29"/>
      <c r="AL2903" s="30"/>
    </row>
    <row r="2904" spans="1:38">
      <c r="A2904" s="32">
        <v>42717</v>
      </c>
      <c r="B2904" s="9">
        <v>12.5</v>
      </c>
      <c r="C2904" s="33">
        <v>777.11485249999998</v>
      </c>
      <c r="D2904" s="34">
        <f t="shared" si="285"/>
        <v>2052780.6397911478</v>
      </c>
      <c r="E2904" s="34">
        <v>286765766820.54999</v>
      </c>
      <c r="F2904" s="3">
        <f>VLOOKUP(A2904,ERCOT_345kv_West_ATC!A:B,2)</f>
        <v>28.5</v>
      </c>
      <c r="G2904" s="3">
        <f>VLOOKUP(A2904,ERCOT_345kv_West_ATC!G:H,2)</f>
        <v>3.4060000000000001</v>
      </c>
      <c r="I2904" s="5">
        <f t="shared" si="286"/>
        <v>6</v>
      </c>
      <c r="J2904" s="4">
        <f t="shared" si="287"/>
        <v>144</v>
      </c>
      <c r="K2904" s="4">
        <f t="shared" si="290"/>
        <v>1800</v>
      </c>
      <c r="L2904" s="6">
        <f t="shared" si="291"/>
        <v>1398806.7345</v>
      </c>
      <c r="N2904" s="22">
        <f t="shared" si="288"/>
        <v>0.68142046324166239</v>
      </c>
      <c r="O2904" s="14">
        <f t="shared" si="289"/>
        <v>87685.939993234453</v>
      </c>
      <c r="Q2904" s="22"/>
      <c r="V2904" s="16"/>
      <c r="W2904" s="16"/>
      <c r="X2904" s="16"/>
      <c r="Z2904" s="15"/>
      <c r="AA2904" s="16"/>
      <c r="AB2904" s="3"/>
      <c r="AC2904" s="69"/>
      <c r="AD2904" s="3"/>
      <c r="AF2904" s="29"/>
      <c r="AG2904" s="30"/>
      <c r="AH2904" s="29"/>
      <c r="AI2904" s="29"/>
      <c r="AJ2904" s="31"/>
      <c r="AK2904" s="29"/>
      <c r="AL2904" s="30"/>
    </row>
    <row r="2905" spans="1:38">
      <c r="A2905" s="32">
        <v>42718</v>
      </c>
      <c r="B2905" s="9">
        <v>12.5</v>
      </c>
      <c r="C2905" s="33">
        <v>777.53870689999997</v>
      </c>
      <c r="D2905" s="34">
        <f t="shared" si="285"/>
        <v>2052780.6397911478</v>
      </c>
      <c r="E2905" s="34">
        <v>286765766820.54999</v>
      </c>
      <c r="F2905" s="3">
        <f>VLOOKUP(A2905,ERCOT_345kv_West_ATC!A:B,2)</f>
        <v>29.3</v>
      </c>
      <c r="G2905" s="3">
        <f>VLOOKUP(A2905,ERCOT_345kv_West_ATC!G:H,2)</f>
        <v>3.468</v>
      </c>
      <c r="I2905" s="5">
        <f t="shared" si="286"/>
        <v>6</v>
      </c>
      <c r="J2905" s="4">
        <f t="shared" si="287"/>
        <v>144</v>
      </c>
      <c r="K2905" s="4">
        <f t="shared" si="290"/>
        <v>1800</v>
      </c>
      <c r="L2905" s="6">
        <f t="shared" si="291"/>
        <v>1399569.67242</v>
      </c>
      <c r="N2905" s="22">
        <f t="shared" si="288"/>
        <v>0.68179212395650501</v>
      </c>
      <c r="O2905" s="14">
        <f t="shared" si="289"/>
        <v>87685.939993234453</v>
      </c>
      <c r="Q2905" s="22"/>
      <c r="V2905" s="16"/>
      <c r="W2905" s="16"/>
      <c r="X2905" s="16"/>
      <c r="Z2905" s="15"/>
      <c r="AA2905" s="16"/>
      <c r="AB2905" s="3"/>
      <c r="AC2905" s="69"/>
      <c r="AD2905" s="3"/>
      <c r="AF2905" s="29"/>
      <c r="AG2905" s="30"/>
      <c r="AH2905" s="29"/>
      <c r="AI2905" s="29"/>
      <c r="AJ2905" s="31"/>
      <c r="AK2905" s="29"/>
      <c r="AL2905" s="30"/>
    </row>
    <row r="2906" spans="1:38">
      <c r="A2906" s="32">
        <v>42719</v>
      </c>
      <c r="B2906" s="9">
        <v>12.5</v>
      </c>
      <c r="C2906" s="33">
        <v>776.12193679999996</v>
      </c>
      <c r="D2906" s="34">
        <f t="shared" si="285"/>
        <v>2220201.6558796563</v>
      </c>
      <c r="E2906" s="34">
        <v>310153855703.43298</v>
      </c>
      <c r="F2906" s="3">
        <f>VLOOKUP(A2906,ERCOT_345kv_West_ATC!A:B,2)</f>
        <v>28.5</v>
      </c>
      <c r="G2906" s="3">
        <f>VLOOKUP(A2906,ERCOT_345kv_West_ATC!G:H,2)</f>
        <v>3.42</v>
      </c>
      <c r="I2906" s="5">
        <f t="shared" si="286"/>
        <v>6</v>
      </c>
      <c r="J2906" s="4">
        <f t="shared" si="287"/>
        <v>144</v>
      </c>
      <c r="K2906" s="4">
        <f t="shared" si="290"/>
        <v>1800</v>
      </c>
      <c r="L2906" s="6">
        <f t="shared" si="291"/>
        <v>1397019.48624</v>
      </c>
      <c r="N2906" s="22">
        <f t="shared" si="288"/>
        <v>0.6292309000582621</v>
      </c>
      <c r="O2906" s="14">
        <f t="shared" si="289"/>
        <v>81073.716670426948</v>
      </c>
      <c r="Q2906" s="22"/>
      <c r="V2906" s="16"/>
      <c r="W2906" s="16"/>
      <c r="X2906" s="16"/>
      <c r="Z2906" s="15"/>
      <c r="AA2906" s="16"/>
      <c r="AB2906" s="3"/>
      <c r="AC2906" s="69"/>
      <c r="AD2906" s="3"/>
      <c r="AF2906" s="29"/>
      <c r="AG2906" s="30"/>
      <c r="AH2906" s="29"/>
      <c r="AI2906" s="29"/>
      <c r="AJ2906" s="31"/>
      <c r="AK2906" s="29"/>
      <c r="AL2906" s="30"/>
    </row>
    <row r="2907" spans="1:38">
      <c r="A2907" s="32">
        <v>42720</v>
      </c>
      <c r="B2907" s="9">
        <v>12.5</v>
      </c>
      <c r="C2907" s="33">
        <v>780.92591730000004</v>
      </c>
      <c r="D2907" s="34">
        <f t="shared" si="285"/>
        <v>2220201.6558796563</v>
      </c>
      <c r="E2907" s="34">
        <v>310153855703.43298</v>
      </c>
      <c r="F2907" s="3">
        <f>VLOOKUP(A2907,ERCOT_345kv_West_ATC!A:B,2)</f>
        <v>28.3</v>
      </c>
      <c r="G2907" s="3">
        <f>VLOOKUP(A2907,ERCOT_345kv_West_ATC!G:H,2)</f>
        <v>3.4079999999999999</v>
      </c>
      <c r="I2907" s="5">
        <f t="shared" si="286"/>
        <v>6</v>
      </c>
      <c r="J2907" s="4">
        <f t="shared" si="287"/>
        <v>144</v>
      </c>
      <c r="K2907" s="4">
        <f t="shared" si="290"/>
        <v>1800</v>
      </c>
      <c r="L2907" s="6">
        <f t="shared" si="291"/>
        <v>1405666.65114</v>
      </c>
      <c r="N2907" s="22">
        <f t="shared" si="288"/>
        <v>0.63312566559773464</v>
      </c>
      <c r="O2907" s="14">
        <f t="shared" si="289"/>
        <v>81073.716670426948</v>
      </c>
      <c r="Q2907" s="22"/>
      <c r="V2907" s="16"/>
      <c r="W2907" s="16"/>
      <c r="X2907" s="16"/>
      <c r="Z2907" s="15"/>
      <c r="AA2907" s="16"/>
      <c r="AB2907" s="3"/>
      <c r="AC2907" s="69"/>
      <c r="AD2907" s="3"/>
      <c r="AF2907" s="29"/>
      <c r="AG2907" s="30"/>
      <c r="AH2907" s="29"/>
      <c r="AI2907" s="29"/>
      <c r="AJ2907" s="31"/>
      <c r="AK2907" s="29"/>
      <c r="AL2907" s="30"/>
    </row>
    <row r="2908" spans="1:38">
      <c r="A2908" s="32">
        <v>42721</v>
      </c>
      <c r="B2908" s="9">
        <v>12.5</v>
      </c>
      <c r="C2908" s="33">
        <v>788.92553610000004</v>
      </c>
      <c r="D2908" s="34">
        <f t="shared" si="285"/>
        <v>2220201.6558796563</v>
      </c>
      <c r="E2908" s="34">
        <v>310153855703.43298</v>
      </c>
      <c r="F2908" s="3">
        <f>VLOOKUP(A2908,ERCOT_345kv_West_ATC!A:B,2)</f>
        <v>28.3</v>
      </c>
      <c r="G2908" s="3">
        <f>VLOOKUP(A2908,ERCOT_345kv_West_ATC!G:H,2)</f>
        <v>3.4079999999999999</v>
      </c>
      <c r="I2908" s="5">
        <f t="shared" si="286"/>
        <v>6</v>
      </c>
      <c r="J2908" s="4">
        <f t="shared" si="287"/>
        <v>144</v>
      </c>
      <c r="K2908" s="4">
        <f t="shared" si="290"/>
        <v>1800</v>
      </c>
      <c r="L2908" s="6">
        <f t="shared" si="291"/>
        <v>1420065.9649800002</v>
      </c>
      <c r="N2908" s="22">
        <f t="shared" si="288"/>
        <v>0.63961125387836093</v>
      </c>
      <c r="O2908" s="14">
        <f t="shared" si="289"/>
        <v>81073.716670426948</v>
      </c>
      <c r="Q2908" s="22"/>
      <c r="V2908" s="16"/>
      <c r="W2908" s="16"/>
      <c r="X2908" s="16"/>
      <c r="Z2908" s="15"/>
      <c r="AA2908" s="16"/>
      <c r="AB2908" s="3"/>
      <c r="AC2908" s="69"/>
      <c r="AD2908" s="3"/>
      <c r="AF2908" s="29"/>
      <c r="AG2908" s="30"/>
      <c r="AH2908" s="29"/>
      <c r="AI2908" s="29"/>
      <c r="AJ2908" s="31"/>
      <c r="AK2908" s="29"/>
      <c r="AL2908" s="30"/>
    </row>
    <row r="2909" spans="1:38">
      <c r="A2909" s="32">
        <v>42722</v>
      </c>
      <c r="B2909" s="9">
        <v>12.5</v>
      </c>
      <c r="C2909" s="33">
        <v>790.43433879999998</v>
      </c>
      <c r="D2909" s="34">
        <f t="shared" si="285"/>
        <v>2220201.6558796563</v>
      </c>
      <c r="E2909" s="34">
        <v>310153855703.43298</v>
      </c>
      <c r="F2909" s="3">
        <f>VLOOKUP(A2909,ERCOT_345kv_West_ATC!A:B,2)</f>
        <v>28.3</v>
      </c>
      <c r="G2909" s="3">
        <f>VLOOKUP(A2909,ERCOT_345kv_West_ATC!G:H,2)</f>
        <v>3.4079999999999999</v>
      </c>
      <c r="I2909" s="5">
        <f t="shared" si="286"/>
        <v>6</v>
      </c>
      <c r="J2909" s="4">
        <f t="shared" si="287"/>
        <v>144</v>
      </c>
      <c r="K2909" s="4">
        <f t="shared" si="290"/>
        <v>1800</v>
      </c>
      <c r="L2909" s="6">
        <f t="shared" si="291"/>
        <v>1422781.80984</v>
      </c>
      <c r="N2909" s="22">
        <f t="shared" si="288"/>
        <v>0.64083449630447464</v>
      </c>
      <c r="O2909" s="14">
        <f t="shared" si="289"/>
        <v>81073.716670426948</v>
      </c>
      <c r="Q2909" s="22"/>
      <c r="V2909" s="16"/>
      <c r="W2909" s="16"/>
      <c r="X2909" s="16"/>
      <c r="Z2909" s="15"/>
      <c r="AA2909" s="16"/>
      <c r="AB2909" s="3"/>
      <c r="AC2909" s="69"/>
      <c r="AD2909" s="3"/>
      <c r="AF2909" s="29"/>
      <c r="AG2909" s="30"/>
      <c r="AH2909" s="29"/>
      <c r="AI2909" s="29"/>
      <c r="AJ2909" s="31"/>
      <c r="AK2909" s="29"/>
      <c r="AL2909" s="30"/>
    </row>
    <row r="2910" spans="1:38">
      <c r="A2910" s="32">
        <v>42723</v>
      </c>
      <c r="B2910" s="9">
        <v>12.5</v>
      </c>
      <c r="C2910" s="33">
        <v>790.98634719999995</v>
      </c>
      <c r="D2910" s="34">
        <f t="shared" si="285"/>
        <v>2220201.6558796563</v>
      </c>
      <c r="E2910" s="34">
        <v>310153855703.43298</v>
      </c>
      <c r="F2910" s="3">
        <f>VLOOKUP(A2910,ERCOT_345kv_West_ATC!A:B,2)</f>
        <v>28.45</v>
      </c>
      <c r="G2910" s="3">
        <f>VLOOKUP(A2910,ERCOT_345kv_West_ATC!G:H,2)</f>
        <v>3.419</v>
      </c>
      <c r="I2910" s="5">
        <f t="shared" si="286"/>
        <v>6</v>
      </c>
      <c r="J2910" s="4">
        <f t="shared" si="287"/>
        <v>144</v>
      </c>
      <c r="K2910" s="4">
        <f t="shared" si="290"/>
        <v>1800</v>
      </c>
      <c r="L2910" s="6">
        <f t="shared" si="291"/>
        <v>1423775.42496</v>
      </c>
      <c r="N2910" s="22">
        <f t="shared" si="288"/>
        <v>0.64128203003068751</v>
      </c>
      <c r="O2910" s="14">
        <f t="shared" si="289"/>
        <v>81073.716670426948</v>
      </c>
      <c r="Q2910" s="22"/>
      <c r="V2910" s="16"/>
      <c r="W2910" s="16"/>
      <c r="X2910" s="16"/>
      <c r="Z2910" s="15"/>
      <c r="AA2910" s="16"/>
      <c r="AB2910" s="3"/>
      <c r="AC2910" s="69"/>
      <c r="AD2910" s="3"/>
      <c r="AF2910" s="29"/>
      <c r="AG2910" s="30"/>
      <c r="AH2910" s="29"/>
      <c r="AI2910" s="29"/>
      <c r="AJ2910" s="31"/>
      <c r="AK2910" s="29"/>
      <c r="AL2910" s="30"/>
    </row>
    <row r="2911" spans="1:38">
      <c r="A2911" s="32">
        <v>42724</v>
      </c>
      <c r="B2911" s="9">
        <v>12.5</v>
      </c>
      <c r="C2911" s="33">
        <v>799.20346830000005</v>
      </c>
      <c r="D2911" s="34">
        <f t="shared" si="285"/>
        <v>2220201.6558796563</v>
      </c>
      <c r="E2911" s="34">
        <v>310153855703.43298</v>
      </c>
      <c r="F2911" s="3">
        <f>VLOOKUP(A2911,ERCOT_345kv_West_ATC!A:B,2)</f>
        <v>27.5</v>
      </c>
      <c r="G2911" s="3">
        <f>VLOOKUP(A2911,ERCOT_345kv_West_ATC!G:H,2)</f>
        <v>3.2749999999999999</v>
      </c>
      <c r="I2911" s="5">
        <f t="shared" si="286"/>
        <v>6</v>
      </c>
      <c r="J2911" s="4">
        <f t="shared" si="287"/>
        <v>144</v>
      </c>
      <c r="K2911" s="4">
        <f t="shared" si="290"/>
        <v>1800</v>
      </c>
      <c r="L2911" s="6">
        <f t="shared" si="291"/>
        <v>1438566.24294</v>
      </c>
      <c r="N2911" s="22">
        <f t="shared" si="288"/>
        <v>0.64794395550976747</v>
      </c>
      <c r="O2911" s="14">
        <f t="shared" si="289"/>
        <v>81073.716670426948</v>
      </c>
      <c r="Q2911" s="22"/>
      <c r="V2911" s="16"/>
      <c r="W2911" s="16"/>
      <c r="X2911" s="16"/>
      <c r="Z2911" s="15"/>
      <c r="AA2911" s="16"/>
      <c r="AB2911" s="3"/>
      <c r="AC2911" s="69"/>
      <c r="AD2911" s="3"/>
      <c r="AF2911" s="29"/>
      <c r="AG2911" s="30"/>
      <c r="AH2911" s="29"/>
      <c r="AI2911" s="29"/>
      <c r="AJ2911" s="31"/>
      <c r="AK2911" s="29"/>
      <c r="AL2911" s="30"/>
    </row>
    <row r="2912" spans="1:38">
      <c r="A2912" s="32">
        <v>42725</v>
      </c>
      <c r="B2912" s="9">
        <v>12.5</v>
      </c>
      <c r="C2912" s="33">
        <v>833.30002760000002</v>
      </c>
      <c r="D2912" s="34">
        <f t="shared" si="285"/>
        <v>2220201.6558796563</v>
      </c>
      <c r="E2912" s="34">
        <v>310153855703.43298</v>
      </c>
      <c r="F2912" s="3">
        <f>VLOOKUP(A2912,ERCOT_345kv_West_ATC!A:B,2)</f>
        <v>28.9</v>
      </c>
      <c r="G2912" s="3">
        <f>VLOOKUP(A2912,ERCOT_345kv_West_ATC!G:H,2)</f>
        <v>3.456</v>
      </c>
      <c r="I2912" s="5">
        <f t="shared" si="286"/>
        <v>6</v>
      </c>
      <c r="J2912" s="4">
        <f t="shared" si="287"/>
        <v>144</v>
      </c>
      <c r="K2912" s="4">
        <f t="shared" si="290"/>
        <v>1800</v>
      </c>
      <c r="L2912" s="6">
        <f t="shared" si="291"/>
        <v>1499940.0496799999</v>
      </c>
      <c r="N2912" s="22">
        <f t="shared" si="288"/>
        <v>0.67558730339101347</v>
      </c>
      <c r="O2912" s="14">
        <f t="shared" si="289"/>
        <v>81073.716670426948</v>
      </c>
      <c r="Q2912" s="22"/>
      <c r="V2912" s="16"/>
      <c r="W2912" s="16"/>
      <c r="X2912" s="16"/>
      <c r="Z2912" s="15"/>
      <c r="AA2912" s="16"/>
      <c r="AB2912" s="3"/>
      <c r="AC2912" s="69"/>
      <c r="AD2912" s="3"/>
      <c r="AF2912" s="29"/>
      <c r="AG2912" s="30"/>
      <c r="AH2912" s="29"/>
      <c r="AI2912" s="29"/>
      <c r="AJ2912" s="31"/>
      <c r="AK2912" s="29"/>
      <c r="AL2912" s="30"/>
    </row>
    <row r="2913" spans="1:44">
      <c r="A2913" s="32">
        <v>42726</v>
      </c>
      <c r="B2913" s="9">
        <v>12.5</v>
      </c>
      <c r="C2913" s="33">
        <v>857.63203299999998</v>
      </c>
      <c r="D2913" s="34">
        <f t="shared" si="285"/>
        <v>2220201.6558796563</v>
      </c>
      <c r="E2913" s="34">
        <v>310153855703.43298</v>
      </c>
      <c r="F2913" s="3">
        <f>VLOOKUP(A2913,ERCOT_345kv_West_ATC!A:B,2)</f>
        <v>28.7</v>
      </c>
      <c r="G2913" s="3">
        <f>VLOOKUP(A2913,ERCOT_345kv_West_ATC!G:H,2)</f>
        <v>3.4670000000000001</v>
      </c>
      <c r="I2913" s="5">
        <f t="shared" si="286"/>
        <v>6</v>
      </c>
      <c r="J2913" s="4">
        <f t="shared" si="287"/>
        <v>144</v>
      </c>
      <c r="K2913" s="4">
        <f t="shared" si="290"/>
        <v>1800</v>
      </c>
      <c r="L2913" s="6">
        <f t="shared" si="291"/>
        <v>1543737.6594</v>
      </c>
      <c r="N2913" s="22">
        <f t="shared" si="288"/>
        <v>0.69531416450924255</v>
      </c>
      <c r="O2913" s="14">
        <f t="shared" si="289"/>
        <v>81073.716670426948</v>
      </c>
      <c r="Q2913" s="22"/>
      <c r="V2913" s="16"/>
      <c r="W2913" s="16"/>
      <c r="X2913" s="16"/>
      <c r="Z2913" s="15"/>
      <c r="AA2913" s="16"/>
      <c r="AB2913" s="3"/>
      <c r="AC2913" s="69"/>
      <c r="AD2913" s="3"/>
      <c r="AF2913" s="29"/>
      <c r="AG2913" s="30"/>
      <c r="AH2913" s="29"/>
      <c r="AI2913" s="29"/>
      <c r="AJ2913" s="31"/>
      <c r="AK2913" s="29"/>
      <c r="AL2913" s="30"/>
    </row>
    <row r="2914" spans="1:44">
      <c r="A2914" s="32">
        <v>42727</v>
      </c>
      <c r="B2914" s="9">
        <v>12.5</v>
      </c>
      <c r="C2914" s="33">
        <v>916.26891809999995</v>
      </c>
      <c r="D2914" s="34">
        <f t="shared" si="285"/>
        <v>2220201.6558796563</v>
      </c>
      <c r="E2914" s="34">
        <v>310153855703.43298</v>
      </c>
      <c r="F2914" s="3">
        <f>VLOOKUP(A2914,ERCOT_345kv_West_ATC!A:B,2)</f>
        <v>29.5</v>
      </c>
      <c r="G2914" s="3">
        <f>VLOOKUP(A2914,ERCOT_345kv_West_ATC!G:H,2)</f>
        <v>3.5379999999999998</v>
      </c>
      <c r="I2914" s="5">
        <f t="shared" si="286"/>
        <v>6</v>
      </c>
      <c r="J2914" s="4">
        <f t="shared" si="287"/>
        <v>144</v>
      </c>
      <c r="K2914" s="4">
        <f t="shared" si="290"/>
        <v>1800</v>
      </c>
      <c r="L2914" s="6">
        <f t="shared" si="291"/>
        <v>1649284.0525799999</v>
      </c>
      <c r="N2914" s="22">
        <f t="shared" si="288"/>
        <v>0.74285326659958029</v>
      </c>
      <c r="O2914" s="14">
        <f t="shared" si="289"/>
        <v>81073.716670426948</v>
      </c>
      <c r="Q2914" s="22"/>
      <c r="V2914" s="16"/>
      <c r="W2914" s="16"/>
      <c r="X2914" s="16"/>
      <c r="Z2914" s="15"/>
      <c r="AA2914" s="16"/>
      <c r="AB2914" s="3"/>
      <c r="AC2914" s="69"/>
      <c r="AD2914" s="3"/>
      <c r="AF2914" s="29"/>
      <c r="AG2914" s="30"/>
      <c r="AH2914" s="29"/>
      <c r="AI2914" s="29"/>
      <c r="AJ2914" s="31"/>
      <c r="AK2914" s="29"/>
      <c r="AL2914" s="30"/>
    </row>
    <row r="2915" spans="1:44">
      <c r="A2915" s="32">
        <v>42728</v>
      </c>
      <c r="B2915" s="9">
        <v>12.5</v>
      </c>
      <c r="C2915" s="33">
        <v>892.46421780000003</v>
      </c>
      <c r="D2915" s="34">
        <f t="shared" ref="D2915:D2978" si="292">((2^256)/(2^208*65535)/600)*E2915/(10^12)</f>
        <v>2220201.6558796563</v>
      </c>
      <c r="E2915" s="34">
        <v>310153855703.43298</v>
      </c>
      <c r="F2915" s="3">
        <f>VLOOKUP(A2915,ERCOT_345kv_West_ATC!A:B,2)</f>
        <v>29.5</v>
      </c>
      <c r="G2915" s="3">
        <f>VLOOKUP(A2915,ERCOT_345kv_West_ATC!G:H,2)</f>
        <v>3.5379999999999998</v>
      </c>
      <c r="I2915" s="5">
        <f t="shared" si="286"/>
        <v>6</v>
      </c>
      <c r="J2915" s="4">
        <f t="shared" si="287"/>
        <v>144</v>
      </c>
      <c r="K2915" s="4">
        <f t="shared" si="290"/>
        <v>1800</v>
      </c>
      <c r="L2915" s="6">
        <f t="shared" si="291"/>
        <v>1606435.59204</v>
      </c>
      <c r="N2915" s="22">
        <f t="shared" si="288"/>
        <v>0.72355391132411406</v>
      </c>
      <c r="O2915" s="14">
        <f t="shared" si="289"/>
        <v>81073.716670426948</v>
      </c>
      <c r="Q2915" s="22"/>
      <c r="V2915" s="16"/>
      <c r="W2915" s="16"/>
      <c r="X2915" s="16"/>
      <c r="Z2915" s="15"/>
      <c r="AA2915" s="16"/>
      <c r="AB2915" s="3"/>
      <c r="AC2915" s="69"/>
      <c r="AD2915" s="3"/>
      <c r="AF2915" s="29"/>
      <c r="AG2915" s="30"/>
      <c r="AH2915" s="29"/>
      <c r="AI2915" s="29"/>
      <c r="AJ2915" s="31"/>
      <c r="AK2915" s="29"/>
      <c r="AL2915" s="30"/>
    </row>
    <row r="2916" spans="1:44">
      <c r="A2916" s="32">
        <v>42729</v>
      </c>
      <c r="B2916" s="9">
        <v>12.5</v>
      </c>
      <c r="C2916" s="33">
        <v>894.8863983</v>
      </c>
      <c r="D2916" s="34">
        <f t="shared" si="292"/>
        <v>2220201.6558796563</v>
      </c>
      <c r="E2916" s="34">
        <v>310153855703.43298</v>
      </c>
      <c r="F2916" s="3">
        <f>VLOOKUP(A2916,ERCOT_345kv_West_ATC!A:B,2)</f>
        <v>29.5</v>
      </c>
      <c r="G2916" s="3">
        <f>VLOOKUP(A2916,ERCOT_345kv_West_ATC!G:H,2)</f>
        <v>3.5379999999999998</v>
      </c>
      <c r="I2916" s="5">
        <f t="shared" ref="I2916:I2979" si="293">60/10</f>
        <v>6</v>
      </c>
      <c r="J2916" s="4">
        <f t="shared" ref="J2916:J2979" si="294">I2916*24</f>
        <v>144</v>
      </c>
      <c r="K2916" s="4">
        <f t="shared" si="290"/>
        <v>1800</v>
      </c>
      <c r="L2916" s="6">
        <f t="shared" si="291"/>
        <v>1610795.51694</v>
      </c>
      <c r="N2916" s="22">
        <f t="shared" ref="N2916:N2979" si="295">L2916/D2916</f>
        <v>0.72551766307993037</v>
      </c>
      <c r="O2916" s="14">
        <f t="shared" ref="O2916:O2979" si="296">(K2916*100000000)/D2916</f>
        <v>81073.716670426948</v>
      </c>
      <c r="Q2916" s="22"/>
      <c r="V2916" s="16"/>
      <c r="W2916" s="16"/>
      <c r="X2916" s="16"/>
      <c r="Z2916" s="15"/>
      <c r="AA2916" s="16"/>
      <c r="AB2916" s="3"/>
      <c r="AC2916" s="69"/>
      <c r="AD2916" s="3"/>
      <c r="AF2916" s="29"/>
      <c r="AG2916" s="30"/>
      <c r="AH2916" s="29"/>
      <c r="AI2916" s="29"/>
      <c r="AJ2916" s="31"/>
      <c r="AK2916" s="29"/>
      <c r="AL2916" s="30"/>
    </row>
    <row r="2917" spans="1:44">
      <c r="A2917" s="32">
        <v>42730</v>
      </c>
      <c r="B2917" s="9">
        <v>12.5</v>
      </c>
      <c r="C2917" s="33">
        <v>901.34213929999999</v>
      </c>
      <c r="D2917" s="34">
        <f t="shared" si="292"/>
        <v>2220201.6558796563</v>
      </c>
      <c r="E2917" s="34">
        <v>310153855703.43298</v>
      </c>
      <c r="F2917" s="3">
        <f>VLOOKUP(A2917,ERCOT_345kv_West_ATC!A:B,2)</f>
        <v>29.5</v>
      </c>
      <c r="G2917" s="3">
        <f>VLOOKUP(A2917,ERCOT_345kv_West_ATC!G:H,2)</f>
        <v>3.5230000000000001</v>
      </c>
      <c r="I2917" s="5">
        <f t="shared" si="293"/>
        <v>6</v>
      </c>
      <c r="J2917" s="4">
        <f t="shared" si="294"/>
        <v>144</v>
      </c>
      <c r="K2917" s="4">
        <f t="shared" si="290"/>
        <v>1800</v>
      </c>
      <c r="L2917" s="6">
        <f t="shared" si="291"/>
        <v>1622415.8507399999</v>
      </c>
      <c r="N2917" s="22">
        <f t="shared" si="295"/>
        <v>0.73075157224724696</v>
      </c>
      <c r="O2917" s="14">
        <f t="shared" si="296"/>
        <v>81073.716670426948</v>
      </c>
      <c r="Q2917" s="22"/>
      <c r="V2917" s="16"/>
      <c r="W2917" s="16"/>
      <c r="X2917" s="16"/>
      <c r="Z2917" s="15"/>
      <c r="AA2917" s="16"/>
      <c r="AB2917" s="3"/>
      <c r="AC2917" s="69"/>
      <c r="AD2917" s="3"/>
      <c r="AF2917" s="29"/>
      <c r="AG2917" s="30"/>
      <c r="AH2917" s="29"/>
      <c r="AI2917" s="29"/>
      <c r="AJ2917" s="31"/>
      <c r="AK2917" s="29"/>
      <c r="AL2917" s="30"/>
    </row>
    <row r="2918" spans="1:44">
      <c r="A2918" s="32">
        <v>42731</v>
      </c>
      <c r="B2918" s="9">
        <v>12.5</v>
      </c>
      <c r="C2918" s="33">
        <v>927.87842360000002</v>
      </c>
      <c r="D2918" s="34">
        <f t="shared" si="292"/>
        <v>2220201.6558796563</v>
      </c>
      <c r="E2918" s="34">
        <v>310153855703.43298</v>
      </c>
      <c r="F2918" s="3">
        <f>VLOOKUP(A2918,ERCOT_345kv_West_ATC!A:B,2)</f>
        <v>29.7</v>
      </c>
      <c r="G2918" s="3">
        <f>VLOOKUP(A2918,ERCOT_345kv_West_ATC!G:H,2)</f>
        <v>3.6059999999999999</v>
      </c>
      <c r="I2918" s="5">
        <f t="shared" si="293"/>
        <v>6</v>
      </c>
      <c r="J2918" s="4">
        <f t="shared" si="294"/>
        <v>144</v>
      </c>
      <c r="K2918" s="4">
        <f t="shared" si="290"/>
        <v>1800</v>
      </c>
      <c r="L2918" s="6">
        <f t="shared" si="291"/>
        <v>1670181.1624799999</v>
      </c>
      <c r="N2918" s="22">
        <f t="shared" si="295"/>
        <v>0.75226552419548787</v>
      </c>
      <c r="O2918" s="14">
        <f t="shared" si="296"/>
        <v>81073.716670426948</v>
      </c>
      <c r="Q2918" s="22"/>
      <c r="V2918" s="16"/>
      <c r="W2918" s="16"/>
      <c r="X2918" s="16"/>
      <c r="Z2918" s="15"/>
      <c r="AA2918" s="16"/>
      <c r="AB2918" s="3"/>
      <c r="AC2918" s="69"/>
      <c r="AD2918" s="3"/>
      <c r="AF2918" s="29"/>
      <c r="AG2918" s="30"/>
      <c r="AH2918" s="29"/>
      <c r="AI2918" s="29"/>
      <c r="AJ2918" s="31"/>
      <c r="AK2918" s="29"/>
      <c r="AL2918" s="30"/>
    </row>
    <row r="2919" spans="1:44">
      <c r="A2919" s="32">
        <v>42732</v>
      </c>
      <c r="B2919" s="9">
        <v>12.5</v>
      </c>
      <c r="C2919" s="33">
        <v>978.67063240000004</v>
      </c>
      <c r="D2919" s="34">
        <f t="shared" si="292"/>
        <v>2274136.8503063759</v>
      </c>
      <c r="E2919" s="34">
        <v>317688400354.03302</v>
      </c>
      <c r="F2919" s="3">
        <f>VLOOKUP(A2919,ERCOT_345kv_West_ATC!A:B,2)</f>
        <v>30.6</v>
      </c>
      <c r="G2919" s="3">
        <f>VLOOKUP(A2919,ERCOT_345kv_West_ATC!G:H,2)</f>
        <v>3.137</v>
      </c>
      <c r="I2919" s="5">
        <f t="shared" si="293"/>
        <v>6</v>
      </c>
      <c r="J2919" s="4">
        <f t="shared" si="294"/>
        <v>144</v>
      </c>
      <c r="K2919" s="4">
        <f t="shared" si="290"/>
        <v>1800</v>
      </c>
      <c r="L2919" s="6">
        <f t="shared" si="291"/>
        <v>1761607.1383200001</v>
      </c>
      <c r="N2919" s="22">
        <f t="shared" si="295"/>
        <v>0.77462670642827547</v>
      </c>
      <c r="O2919" s="14">
        <f t="shared" si="296"/>
        <v>79150.90948715336</v>
      </c>
      <c r="Q2919" s="22"/>
      <c r="V2919" s="16"/>
      <c r="W2919" s="16"/>
      <c r="X2919" s="16"/>
      <c r="Z2919" s="15"/>
      <c r="AA2919" s="16"/>
      <c r="AB2919" s="3"/>
      <c r="AC2919" s="69"/>
      <c r="AD2919" s="3"/>
      <c r="AF2919" s="29"/>
      <c r="AG2919" s="30"/>
      <c r="AH2919" s="29"/>
      <c r="AI2919" s="29"/>
      <c r="AJ2919" s="31"/>
      <c r="AK2919" s="29"/>
      <c r="AL2919" s="30"/>
    </row>
    <row r="2920" spans="1:44">
      <c r="A2920" s="32">
        <v>42733</v>
      </c>
      <c r="B2920" s="9">
        <v>12.5</v>
      </c>
      <c r="C2920" s="33">
        <v>970.59162470000001</v>
      </c>
      <c r="D2920" s="34">
        <f t="shared" si="292"/>
        <v>2274136.8503063759</v>
      </c>
      <c r="E2920" s="34">
        <v>317688400354.03302</v>
      </c>
      <c r="F2920" s="3">
        <f>VLOOKUP(A2920,ERCOT_345kv_West_ATC!A:B,2)</f>
        <v>30.45</v>
      </c>
      <c r="G2920" s="3">
        <f>VLOOKUP(A2920,ERCOT_345kv_West_ATC!G:H,2)</f>
        <v>3.1379999999999999</v>
      </c>
      <c r="I2920" s="5">
        <f t="shared" si="293"/>
        <v>6</v>
      </c>
      <c r="J2920" s="4">
        <f t="shared" si="294"/>
        <v>144</v>
      </c>
      <c r="K2920" s="4">
        <f t="shared" si="290"/>
        <v>1800</v>
      </c>
      <c r="L2920" s="6">
        <f t="shared" si="291"/>
        <v>1747064.9244600001</v>
      </c>
      <c r="N2920" s="22">
        <f t="shared" si="295"/>
        <v>0.76823209835618833</v>
      </c>
      <c r="O2920" s="14">
        <f t="shared" si="296"/>
        <v>79150.90948715336</v>
      </c>
      <c r="Q2920" s="22"/>
      <c r="V2920" s="16"/>
      <c r="W2920" s="16"/>
      <c r="X2920" s="16"/>
      <c r="Z2920" s="15"/>
      <c r="AA2920" s="16"/>
      <c r="AB2920" s="3"/>
      <c r="AC2920" s="69"/>
      <c r="AD2920" s="3"/>
      <c r="AF2920" s="29"/>
      <c r="AG2920" s="30"/>
      <c r="AH2920" s="29"/>
      <c r="AI2920" s="29"/>
      <c r="AJ2920" s="31"/>
      <c r="AK2920" s="29"/>
      <c r="AL2920" s="30"/>
    </row>
    <row r="2921" spans="1:44">
      <c r="A2921" s="32">
        <v>42734</v>
      </c>
      <c r="B2921" s="9">
        <v>12.5</v>
      </c>
      <c r="C2921" s="33">
        <v>960.91254879999997</v>
      </c>
      <c r="D2921" s="34">
        <f t="shared" si="292"/>
        <v>2274136.8503063759</v>
      </c>
      <c r="E2921" s="34">
        <v>317688400354.03302</v>
      </c>
      <c r="F2921" s="3">
        <f>VLOOKUP(A2921,ERCOT_345kv_West_ATC!A:B,2)</f>
        <v>30.25</v>
      </c>
      <c r="G2921" s="3">
        <f>VLOOKUP(A2921,ERCOT_345kv_West_ATC!G:H,2)</f>
        <v>3.1389999999999998</v>
      </c>
      <c r="I2921" s="5">
        <f t="shared" si="293"/>
        <v>6</v>
      </c>
      <c r="J2921" s="4">
        <f t="shared" si="294"/>
        <v>144</v>
      </c>
      <c r="K2921" s="4">
        <f t="shared" si="290"/>
        <v>1800</v>
      </c>
      <c r="L2921" s="6">
        <f t="shared" si="291"/>
        <v>1729642.5878399999</v>
      </c>
      <c r="N2921" s="22">
        <f t="shared" si="295"/>
        <v>0.76057102175138636</v>
      </c>
      <c r="O2921" s="14">
        <f t="shared" si="296"/>
        <v>79150.90948715336</v>
      </c>
      <c r="Q2921" s="22"/>
      <c r="V2921" s="16"/>
      <c r="W2921" s="16"/>
      <c r="X2921" s="16"/>
      <c r="Z2921" s="15"/>
      <c r="AA2921" s="16"/>
      <c r="AB2921" s="3"/>
      <c r="AC2921" s="69"/>
      <c r="AD2921" s="3"/>
      <c r="AF2921" s="29"/>
      <c r="AG2921" s="30"/>
      <c r="AH2921" s="29"/>
      <c r="AI2921" s="29"/>
      <c r="AJ2921" s="31"/>
      <c r="AK2921" s="29"/>
      <c r="AL2921" s="30"/>
    </row>
    <row r="2922" spans="1:44">
      <c r="A2922" s="32">
        <v>42735</v>
      </c>
      <c r="B2922" s="9">
        <v>12.5</v>
      </c>
      <c r="C2922" s="33">
        <v>967.742256</v>
      </c>
      <c r="D2922" s="34">
        <f t="shared" si="292"/>
        <v>2274136.8503063759</v>
      </c>
      <c r="E2922" s="34">
        <v>317688400354.03302</v>
      </c>
      <c r="F2922" s="3">
        <f>VLOOKUP(A2922,ERCOT_345kv_West_ATC!A:B,2)</f>
        <v>30.25</v>
      </c>
      <c r="G2922" s="3">
        <f>VLOOKUP(A2922,ERCOT_345kv_West_ATC!G:H,2)</f>
        <v>3.1389999999999998</v>
      </c>
      <c r="I2922" s="5">
        <f t="shared" si="293"/>
        <v>6</v>
      </c>
      <c r="J2922" s="4">
        <f t="shared" si="294"/>
        <v>144</v>
      </c>
      <c r="K2922" s="4">
        <f t="shared" si="290"/>
        <v>1800</v>
      </c>
      <c r="L2922" s="6">
        <f t="shared" si="291"/>
        <v>1741936.0608000001</v>
      </c>
      <c r="N2922" s="22">
        <f t="shared" si="295"/>
        <v>0.76597679711549604</v>
      </c>
      <c r="O2922" s="14">
        <f t="shared" si="296"/>
        <v>79150.90948715336</v>
      </c>
      <c r="Q2922" s="22"/>
      <c r="V2922" s="16"/>
      <c r="W2922" s="16"/>
      <c r="X2922" s="16"/>
      <c r="Z2922" s="15"/>
      <c r="AA2922" s="16"/>
      <c r="AB2922" s="3"/>
      <c r="AC2922" s="69"/>
      <c r="AD2922" s="3"/>
      <c r="AF2922" s="29"/>
      <c r="AG2922" s="30"/>
      <c r="AH2922" s="29"/>
      <c r="AI2922" s="29"/>
      <c r="AJ2922" s="31"/>
      <c r="AK2922" s="29"/>
      <c r="AL2922" s="30"/>
    </row>
    <row r="2923" spans="1:44">
      <c r="A2923" s="32">
        <v>42736</v>
      </c>
      <c r="B2923" s="9">
        <v>12.5</v>
      </c>
      <c r="C2923" s="33">
        <v>995.93394920000003</v>
      </c>
      <c r="D2923" s="34">
        <f t="shared" si="292"/>
        <v>2274136.8503063759</v>
      </c>
      <c r="E2923" s="34">
        <v>317688400354.03302</v>
      </c>
      <c r="F2923" s="3">
        <f>VLOOKUP(A2923,ERCOT_345kv_West_ATC!A:B,2)</f>
        <v>30.25</v>
      </c>
      <c r="G2923" s="3">
        <f>VLOOKUP(A2923,ERCOT_345kv_West_ATC!G:H,2)</f>
        <v>3.1389999999999998</v>
      </c>
      <c r="I2923" s="5">
        <f t="shared" si="293"/>
        <v>6</v>
      </c>
      <c r="J2923" s="4">
        <f t="shared" si="294"/>
        <v>144</v>
      </c>
      <c r="K2923" s="4">
        <f t="shared" si="290"/>
        <v>1800</v>
      </c>
      <c r="L2923" s="6">
        <f t="shared" si="291"/>
        <v>1792681.1085600001</v>
      </c>
      <c r="N2923" s="22">
        <f t="shared" si="295"/>
        <v>0.78829077868312403</v>
      </c>
      <c r="O2923" s="14">
        <f t="shared" si="296"/>
        <v>79150.90948715336</v>
      </c>
      <c r="Q2923" s="22"/>
      <c r="V2923" s="16">
        <f t="shared" ref="V2923:V2982" si="297">(F2923/1000000)*($X$2)*24</f>
        <v>2.0691000000000001E-2</v>
      </c>
      <c r="W2923" s="16">
        <f t="shared" ref="W2923:W2982" si="298">N2923-V2923</f>
        <v>0.76759977868312401</v>
      </c>
      <c r="X2923" s="16"/>
      <c r="Z2923" s="15">
        <f t="shared" ref="Z2923:Z2982" si="299">((1*$B2923*(60*60*24))/(($E2923/1000000000000)*2^32))*(1+$AG$1)</f>
        <v>7.9943638425140516E-4</v>
      </c>
      <c r="AA2923" s="16">
        <f t="shared" ref="AA2923:AA2982" si="300">Z2923*C2923</f>
        <v>0.79618583530167064</v>
      </c>
      <c r="AB2923" s="3">
        <f t="shared" ref="AB2923:AB2982" si="301">C2923*$AH$2*$AG$2/(E2923/1000000000000)</f>
        <v>0.42877509497397781</v>
      </c>
      <c r="AC2923" s="69">
        <f t="shared" ref="AC2923:AC2982" si="302">((AB2923-$AL$2/1000*$AJ$2*24)*$AJ$1*$AL$1)</f>
        <v>143.16276476047588</v>
      </c>
      <c r="AD2923" s="3">
        <f t="shared" ref="AD2923:AD2940" si="303">AVERAGE(AC2894:AC2923)</f>
        <v>143.16276476047588</v>
      </c>
      <c r="AF2923" s="29"/>
      <c r="AG2923" s="30"/>
      <c r="AH2923" s="29"/>
      <c r="AI2923" s="29"/>
      <c r="AJ2923" s="31"/>
      <c r="AK2923" s="29"/>
      <c r="AL2923" s="30"/>
      <c r="AN2923" s="17">
        <f t="shared" ref="AN2923:AN2986" si="304">D2923/K2923</f>
        <v>1263.4093612813199</v>
      </c>
      <c r="AO2923" s="17">
        <f t="shared" ref="AO2923:AO2986" si="305">AN2923/$Y$2</f>
        <v>12.634093612813199</v>
      </c>
      <c r="AP2923" s="2">
        <f t="shared" ref="AP2923:AP2986" si="306">(AO2923*$AL$2*$Y$2*24)/1000000</f>
        <v>0.86417200311642284</v>
      </c>
      <c r="AQ2923" s="6">
        <f t="shared" ref="AQ2923:AQ2986" si="307">AP2923*R2923</f>
        <v>0</v>
      </c>
      <c r="AR2923" s="3">
        <f t="shared" ref="AR2923:AR2986" si="308">C2923-AQ2923</f>
        <v>995.93394920000003</v>
      </c>
    </row>
    <row r="2924" spans="1:44">
      <c r="A2924" s="32">
        <v>42737</v>
      </c>
      <c r="B2924" s="9">
        <v>12.5</v>
      </c>
      <c r="C2924" s="33">
        <v>1014.355144</v>
      </c>
      <c r="D2924" s="34">
        <f t="shared" si="292"/>
        <v>2274136.8503063759</v>
      </c>
      <c r="E2924" s="34">
        <v>317688400354.03302</v>
      </c>
      <c r="F2924" s="3">
        <f>VLOOKUP(A2924,ERCOT_345kv_West_ATC!A:B,2)</f>
        <v>30.25</v>
      </c>
      <c r="G2924" s="3">
        <f>VLOOKUP(A2924,ERCOT_345kv_West_ATC!G:H,2)</f>
        <v>3.1139999999999999</v>
      </c>
      <c r="I2924" s="5">
        <f t="shared" si="293"/>
        <v>6</v>
      </c>
      <c r="J2924" s="4">
        <f t="shared" si="294"/>
        <v>144</v>
      </c>
      <c r="K2924" s="4">
        <f t="shared" si="290"/>
        <v>1800</v>
      </c>
      <c r="L2924" s="6">
        <f t="shared" si="291"/>
        <v>1825839.2592</v>
      </c>
      <c r="N2924" s="22">
        <f t="shared" si="295"/>
        <v>0.80287132190572419</v>
      </c>
      <c r="O2924" s="14">
        <f t="shared" si="296"/>
        <v>79150.90948715336</v>
      </c>
      <c r="Q2924" s="22"/>
      <c r="V2924" s="16">
        <f t="shared" si="297"/>
        <v>2.0691000000000001E-2</v>
      </c>
      <c r="W2924" s="16">
        <f t="shared" si="298"/>
        <v>0.78218032190572417</v>
      </c>
      <c r="X2924" s="16"/>
      <c r="Z2924" s="15">
        <f t="shared" si="299"/>
        <v>7.9943638425140516E-4</v>
      </c>
      <c r="AA2924" s="16">
        <f t="shared" si="300"/>
        <v>0.81091240866617342</v>
      </c>
      <c r="AB2924" s="3">
        <f t="shared" si="301"/>
        <v>0.43670589154562678</v>
      </c>
      <c r="AC2924" s="69">
        <f t="shared" si="302"/>
        <v>146.06543630569939</v>
      </c>
      <c r="AD2924" s="3">
        <f t="shared" si="303"/>
        <v>144.61410053308765</v>
      </c>
      <c r="AF2924" s="29"/>
      <c r="AG2924" s="30"/>
      <c r="AH2924" s="29"/>
      <c r="AI2924" s="29"/>
      <c r="AJ2924" s="31"/>
      <c r="AK2924" s="29"/>
      <c r="AL2924" s="30"/>
      <c r="AN2924" s="17">
        <f t="shared" si="304"/>
        <v>1263.4093612813199</v>
      </c>
      <c r="AO2924" s="17">
        <f t="shared" si="305"/>
        <v>12.634093612813199</v>
      </c>
      <c r="AP2924" s="2">
        <f t="shared" si="306"/>
        <v>0.86417200311642284</v>
      </c>
      <c r="AQ2924" s="6">
        <f t="shared" si="307"/>
        <v>0</v>
      </c>
      <c r="AR2924" s="3">
        <f t="shared" si="308"/>
        <v>1014.355144</v>
      </c>
    </row>
    <row r="2925" spans="1:44">
      <c r="A2925" s="32">
        <v>42738</v>
      </c>
      <c r="B2925" s="9">
        <v>12.5</v>
      </c>
      <c r="C2925" s="33">
        <v>1024.4356270000001</v>
      </c>
      <c r="D2925" s="34">
        <f t="shared" si="292"/>
        <v>2274136.8503063759</v>
      </c>
      <c r="E2925" s="34">
        <v>317688400354.03302</v>
      </c>
      <c r="F2925" s="3">
        <f>VLOOKUP(A2925,ERCOT_345kv_West_ATC!A:B,2)</f>
        <v>25.7</v>
      </c>
      <c r="G2925" s="3">
        <f>VLOOKUP(A2925,ERCOT_345kv_West_ATC!G:H,2)</f>
        <v>3.0630000000000002</v>
      </c>
      <c r="I2925" s="5">
        <f t="shared" si="293"/>
        <v>6</v>
      </c>
      <c r="J2925" s="4">
        <f t="shared" si="294"/>
        <v>144</v>
      </c>
      <c r="K2925" s="4">
        <f t="shared" si="290"/>
        <v>1800</v>
      </c>
      <c r="L2925" s="6">
        <f t="shared" si="291"/>
        <v>1843984.1286000002</v>
      </c>
      <c r="N2925" s="22">
        <f t="shared" si="295"/>
        <v>0.81085011588092215</v>
      </c>
      <c r="O2925" s="14">
        <f t="shared" si="296"/>
        <v>79150.90948715336</v>
      </c>
      <c r="Q2925" s="22"/>
      <c r="V2925" s="16">
        <f t="shared" si="297"/>
        <v>1.7578799999999999E-2</v>
      </c>
      <c r="W2925" s="16">
        <f t="shared" si="298"/>
        <v>0.79327131588092215</v>
      </c>
      <c r="X2925" s="16"/>
      <c r="Z2925" s="15">
        <f t="shared" si="299"/>
        <v>7.9943638425140516E-4</v>
      </c>
      <c r="AA2925" s="16">
        <f t="shared" si="300"/>
        <v>0.8189711135472012</v>
      </c>
      <c r="AB2925" s="3">
        <f t="shared" si="301"/>
        <v>0.44104579788096204</v>
      </c>
      <c r="AC2925" s="69">
        <f t="shared" si="302"/>
        <v>147.65384202443212</v>
      </c>
      <c r="AD2925" s="3">
        <f t="shared" si="303"/>
        <v>145.62734769686915</v>
      </c>
      <c r="AF2925" s="29"/>
      <c r="AG2925" s="30"/>
      <c r="AH2925" s="29"/>
      <c r="AI2925" s="29"/>
      <c r="AJ2925" s="31"/>
      <c r="AK2925" s="29"/>
      <c r="AL2925" s="30"/>
      <c r="AN2925" s="17">
        <f t="shared" si="304"/>
        <v>1263.4093612813199</v>
      </c>
      <c r="AO2925" s="17">
        <f t="shared" si="305"/>
        <v>12.634093612813199</v>
      </c>
      <c r="AP2925" s="2">
        <f t="shared" si="306"/>
        <v>0.86417200311642284</v>
      </c>
      <c r="AQ2925" s="6">
        <f t="shared" si="307"/>
        <v>0</v>
      </c>
      <c r="AR2925" s="3">
        <f t="shared" si="308"/>
        <v>1024.4356270000001</v>
      </c>
    </row>
    <row r="2926" spans="1:44">
      <c r="A2926" s="32">
        <v>42739</v>
      </c>
      <c r="B2926" s="9">
        <v>12.5</v>
      </c>
      <c r="C2926" s="33">
        <v>1120.566581</v>
      </c>
      <c r="D2926" s="34">
        <f t="shared" si="292"/>
        <v>2274136.8503063759</v>
      </c>
      <c r="E2926" s="34">
        <v>317688400354.03302</v>
      </c>
      <c r="F2926" s="3">
        <f>VLOOKUP(A2926,ERCOT_345kv_West_ATC!A:B,2)</f>
        <v>25.55</v>
      </c>
      <c r="G2926" s="3">
        <f>VLOOKUP(A2926,ERCOT_345kv_West_ATC!G:H,2)</f>
        <v>3.0329999999999999</v>
      </c>
      <c r="I2926" s="5">
        <f t="shared" si="293"/>
        <v>6</v>
      </c>
      <c r="J2926" s="4">
        <f t="shared" si="294"/>
        <v>144</v>
      </c>
      <c r="K2926" s="4">
        <f t="shared" si="290"/>
        <v>1800</v>
      </c>
      <c r="L2926" s="6">
        <f t="shared" si="291"/>
        <v>2017019.8458</v>
      </c>
      <c r="N2926" s="22">
        <f t="shared" si="295"/>
        <v>0.8869386402705991</v>
      </c>
      <c r="O2926" s="14">
        <f t="shared" si="296"/>
        <v>79150.90948715336</v>
      </c>
      <c r="Q2926" s="22"/>
      <c r="V2926" s="16">
        <f t="shared" si="297"/>
        <v>1.7476200000000001E-2</v>
      </c>
      <c r="W2926" s="16">
        <f t="shared" si="298"/>
        <v>0.86946244027059905</v>
      </c>
      <c r="X2926" s="16"/>
      <c r="Z2926" s="15">
        <f t="shared" si="299"/>
        <v>7.9943638425140516E-4</v>
      </c>
      <c r="AA2926" s="16">
        <f t="shared" si="300"/>
        <v>0.89582169582759941</v>
      </c>
      <c r="AB2926" s="3">
        <f t="shared" si="301"/>
        <v>0.48243263780583723</v>
      </c>
      <c r="AC2926" s="69">
        <f t="shared" si="302"/>
        <v>162.80142543693643</v>
      </c>
      <c r="AD2926" s="3">
        <f t="shared" si="303"/>
        <v>149.92086713188598</v>
      </c>
      <c r="AF2926" s="29"/>
      <c r="AG2926" s="30"/>
      <c r="AH2926" s="29"/>
      <c r="AI2926" s="29"/>
      <c r="AJ2926" s="31"/>
      <c r="AK2926" s="29"/>
      <c r="AL2926" s="30"/>
      <c r="AN2926" s="17">
        <f t="shared" si="304"/>
        <v>1263.4093612813199</v>
      </c>
      <c r="AO2926" s="17">
        <f t="shared" si="305"/>
        <v>12.634093612813199</v>
      </c>
      <c r="AP2926" s="2">
        <f t="shared" si="306"/>
        <v>0.86417200311642284</v>
      </c>
      <c r="AQ2926" s="6">
        <f t="shared" si="307"/>
        <v>0</v>
      </c>
      <c r="AR2926" s="3">
        <f t="shared" si="308"/>
        <v>1120.566581</v>
      </c>
    </row>
    <row r="2927" spans="1:44">
      <c r="A2927" s="32">
        <v>42740</v>
      </c>
      <c r="B2927" s="9">
        <v>12.5</v>
      </c>
      <c r="C2927" s="33">
        <v>1002.922543</v>
      </c>
      <c r="D2927" s="34">
        <f t="shared" si="292"/>
        <v>2274136.8503063759</v>
      </c>
      <c r="E2927" s="34">
        <v>317688400354.03302</v>
      </c>
      <c r="F2927" s="3">
        <f>VLOOKUP(A2927,ERCOT_345kv_West_ATC!A:B,2)</f>
        <v>25.6</v>
      </c>
      <c r="G2927" s="3">
        <f>VLOOKUP(A2927,ERCOT_345kv_West_ATC!G:H,2)</f>
        <v>3.0379999999999998</v>
      </c>
      <c r="I2927" s="5">
        <f t="shared" si="293"/>
        <v>6</v>
      </c>
      <c r="J2927" s="4">
        <f t="shared" si="294"/>
        <v>144</v>
      </c>
      <c r="K2927" s="4">
        <f t="shared" si="290"/>
        <v>1800</v>
      </c>
      <c r="L2927" s="6">
        <f t="shared" si="291"/>
        <v>1805260.5774000001</v>
      </c>
      <c r="N2927" s="22">
        <f t="shared" si="295"/>
        <v>0.79382231423618688</v>
      </c>
      <c r="O2927" s="14">
        <f t="shared" si="296"/>
        <v>79150.90948715336</v>
      </c>
      <c r="Q2927" s="22"/>
      <c r="V2927" s="16">
        <f t="shared" si="297"/>
        <v>1.7510400000000002E-2</v>
      </c>
      <c r="W2927" s="16">
        <f t="shared" si="298"/>
        <v>0.77631191423618684</v>
      </c>
      <c r="X2927" s="16"/>
      <c r="Z2927" s="15">
        <f t="shared" si="299"/>
        <v>7.9943638425140516E-4</v>
      </c>
      <c r="AA2927" s="16">
        <f t="shared" si="300"/>
        <v>0.80177277146014447</v>
      </c>
      <c r="AB2927" s="3">
        <f t="shared" si="301"/>
        <v>0.43178386375100031</v>
      </c>
      <c r="AC2927" s="69">
        <f t="shared" si="302"/>
        <v>144.26397413286611</v>
      </c>
      <c r="AD2927" s="3">
        <f t="shared" si="303"/>
        <v>148.789488532082</v>
      </c>
      <c r="AF2927" s="29"/>
      <c r="AG2927" s="30"/>
      <c r="AH2927" s="29"/>
      <c r="AI2927" s="29"/>
      <c r="AJ2927" s="31"/>
      <c r="AK2927" s="29"/>
      <c r="AL2927" s="30"/>
      <c r="AN2927" s="17">
        <f t="shared" si="304"/>
        <v>1263.4093612813199</v>
      </c>
      <c r="AO2927" s="17">
        <f t="shared" si="305"/>
        <v>12.634093612813199</v>
      </c>
      <c r="AP2927" s="2">
        <f t="shared" si="306"/>
        <v>0.86417200311642284</v>
      </c>
      <c r="AQ2927" s="6">
        <f t="shared" si="307"/>
        <v>0</v>
      </c>
      <c r="AR2927" s="3">
        <f t="shared" si="308"/>
        <v>1002.922543</v>
      </c>
    </row>
    <row r="2928" spans="1:44">
      <c r="A2928" s="32">
        <v>42741</v>
      </c>
      <c r="B2928" s="9">
        <v>12.5</v>
      </c>
      <c r="C2928" s="33">
        <v>893.53222119999998</v>
      </c>
      <c r="D2928" s="34">
        <f t="shared" si="292"/>
        <v>2274136.8503063759</v>
      </c>
      <c r="E2928" s="34">
        <v>317688400354.03302</v>
      </c>
      <c r="F2928" s="3">
        <f>VLOOKUP(A2928,ERCOT_345kv_West_ATC!A:B,2)</f>
        <v>25.65</v>
      </c>
      <c r="G2928" s="3">
        <f>VLOOKUP(A2928,ERCOT_345kv_West_ATC!G:H,2)</f>
        <v>3.05</v>
      </c>
      <c r="I2928" s="5">
        <f t="shared" si="293"/>
        <v>6</v>
      </c>
      <c r="J2928" s="4">
        <f t="shared" si="294"/>
        <v>144</v>
      </c>
      <c r="K2928" s="4">
        <f t="shared" si="290"/>
        <v>1800</v>
      </c>
      <c r="L2928" s="6">
        <f t="shared" si="291"/>
        <v>1608357.99816</v>
      </c>
      <c r="N2928" s="22">
        <f t="shared" si="295"/>
        <v>0.70723887964056298</v>
      </c>
      <c r="O2928" s="14">
        <f t="shared" si="296"/>
        <v>79150.90948715336</v>
      </c>
      <c r="Q2928" s="22"/>
      <c r="V2928" s="16">
        <f t="shared" si="297"/>
        <v>1.75446E-2</v>
      </c>
      <c r="W2928" s="16">
        <f t="shared" si="298"/>
        <v>0.68969427964056296</v>
      </c>
      <c r="X2928" s="16"/>
      <c r="Z2928" s="15">
        <f t="shared" si="299"/>
        <v>7.9943638425140516E-4</v>
      </c>
      <c r="AA2928" s="16">
        <f t="shared" si="300"/>
        <v>0.71432216812825478</v>
      </c>
      <c r="AB2928" s="3">
        <f t="shared" si="301"/>
        <v>0.3846885260966254</v>
      </c>
      <c r="AC2928" s="69">
        <f t="shared" si="302"/>
        <v>127.0270805513649</v>
      </c>
      <c r="AD2928" s="3">
        <f t="shared" si="303"/>
        <v>145.16242053529581</v>
      </c>
      <c r="AF2928" s="29"/>
      <c r="AG2928" s="30"/>
      <c r="AH2928" s="29"/>
      <c r="AI2928" s="29"/>
      <c r="AJ2928" s="31"/>
      <c r="AK2928" s="29"/>
      <c r="AL2928" s="30"/>
      <c r="AN2928" s="17">
        <f t="shared" si="304"/>
        <v>1263.4093612813199</v>
      </c>
      <c r="AO2928" s="17">
        <f t="shared" si="305"/>
        <v>12.634093612813199</v>
      </c>
      <c r="AP2928" s="2">
        <f t="shared" si="306"/>
        <v>0.86417200311642284</v>
      </c>
      <c r="AQ2928" s="6">
        <f t="shared" si="307"/>
        <v>0</v>
      </c>
      <c r="AR2928" s="3">
        <f t="shared" si="308"/>
        <v>893.53222119999998</v>
      </c>
    </row>
    <row r="2929" spans="1:44">
      <c r="A2929" s="32">
        <v>42742</v>
      </c>
      <c r="B2929" s="9">
        <v>12.5</v>
      </c>
      <c r="C2929" s="33">
        <v>906.02370010000004</v>
      </c>
      <c r="D2929" s="34">
        <f t="shared" si="292"/>
        <v>2274136.8503063759</v>
      </c>
      <c r="E2929" s="34">
        <v>317688400354.03302</v>
      </c>
      <c r="F2929" s="3">
        <f>VLOOKUP(A2929,ERCOT_345kv_West_ATC!A:B,2)</f>
        <v>25.65</v>
      </c>
      <c r="G2929" s="3">
        <f>VLOOKUP(A2929,ERCOT_345kv_West_ATC!G:H,2)</f>
        <v>3.05</v>
      </c>
      <c r="I2929" s="5">
        <f t="shared" si="293"/>
        <v>6</v>
      </c>
      <c r="J2929" s="4">
        <f t="shared" si="294"/>
        <v>144</v>
      </c>
      <c r="K2929" s="4">
        <f t="shared" si="290"/>
        <v>1800</v>
      </c>
      <c r="L2929" s="6">
        <f t="shared" si="291"/>
        <v>1630842.6601800001</v>
      </c>
      <c r="N2929" s="22">
        <f t="shared" si="295"/>
        <v>0.71712599879830896</v>
      </c>
      <c r="O2929" s="14">
        <f t="shared" si="296"/>
        <v>79150.90948715336</v>
      </c>
      <c r="Q2929" s="22"/>
      <c r="V2929" s="16">
        <f t="shared" si="297"/>
        <v>1.75446E-2</v>
      </c>
      <c r="W2929" s="16">
        <f t="shared" si="298"/>
        <v>0.69958139879830894</v>
      </c>
      <c r="X2929" s="16"/>
      <c r="Z2929" s="15">
        <f t="shared" si="299"/>
        <v>7.9943638425140516E-4</v>
      </c>
      <c r="AA2929" s="16">
        <f t="shared" si="300"/>
        <v>0.72430831085402347</v>
      </c>
      <c r="AB2929" s="3">
        <f t="shared" si="301"/>
        <v>0.39006642797055519</v>
      </c>
      <c r="AC2929" s="69">
        <f t="shared" si="302"/>
        <v>128.9953926372232</v>
      </c>
      <c r="AD2929" s="3">
        <f t="shared" si="303"/>
        <v>142.85284512128544</v>
      </c>
      <c r="AF2929" s="29"/>
      <c r="AG2929" s="30"/>
      <c r="AH2929" s="29"/>
      <c r="AI2929" s="29"/>
      <c r="AJ2929" s="31"/>
      <c r="AK2929" s="29"/>
      <c r="AL2929" s="30"/>
      <c r="AN2929" s="17">
        <f t="shared" si="304"/>
        <v>1263.4093612813199</v>
      </c>
      <c r="AO2929" s="17">
        <f t="shared" si="305"/>
        <v>12.634093612813199</v>
      </c>
      <c r="AP2929" s="2">
        <f t="shared" si="306"/>
        <v>0.86417200311642284</v>
      </c>
      <c r="AQ2929" s="6">
        <f t="shared" si="307"/>
        <v>0</v>
      </c>
      <c r="AR2929" s="3">
        <f t="shared" si="308"/>
        <v>906.02370010000004</v>
      </c>
    </row>
    <row r="2930" spans="1:44">
      <c r="A2930" s="32">
        <v>42743</v>
      </c>
      <c r="B2930" s="9">
        <v>12.5</v>
      </c>
      <c r="C2930" s="33">
        <v>920.01444389999995</v>
      </c>
      <c r="D2930" s="34">
        <f t="shared" si="292"/>
        <v>2274136.8503063759</v>
      </c>
      <c r="E2930" s="34">
        <v>317688400354.03302</v>
      </c>
      <c r="F2930" s="3">
        <f>VLOOKUP(A2930,ERCOT_345kv_West_ATC!A:B,2)</f>
        <v>25.65</v>
      </c>
      <c r="G2930" s="3">
        <f>VLOOKUP(A2930,ERCOT_345kv_West_ATC!G:H,2)</f>
        <v>3.05</v>
      </c>
      <c r="I2930" s="5">
        <f t="shared" si="293"/>
        <v>6</v>
      </c>
      <c r="J2930" s="4">
        <f t="shared" si="294"/>
        <v>144</v>
      </c>
      <c r="K2930" s="4">
        <f t="shared" si="290"/>
        <v>1800</v>
      </c>
      <c r="L2930" s="6">
        <f t="shared" si="291"/>
        <v>1656025.99902</v>
      </c>
      <c r="N2930" s="22">
        <f t="shared" si="295"/>
        <v>0.72819979976002636</v>
      </c>
      <c r="O2930" s="14">
        <f t="shared" si="296"/>
        <v>79150.90948715336</v>
      </c>
      <c r="Q2930" s="22"/>
      <c r="V2930" s="16">
        <f t="shared" si="297"/>
        <v>1.75446E-2</v>
      </c>
      <c r="W2930" s="16">
        <f t="shared" si="298"/>
        <v>0.71065519976002633</v>
      </c>
      <c r="X2930" s="16"/>
      <c r="Z2930" s="15">
        <f t="shared" si="299"/>
        <v>7.9943638425140516E-4</v>
      </c>
      <c r="AA2930" s="16">
        <f t="shared" si="300"/>
        <v>0.73549302049048315</v>
      </c>
      <c r="AB2930" s="3">
        <f t="shared" si="301"/>
        <v>0.39608980181620057</v>
      </c>
      <c r="AC2930" s="69">
        <f t="shared" si="302"/>
        <v>131.19994746472941</v>
      </c>
      <c r="AD2930" s="3">
        <f t="shared" si="303"/>
        <v>141.39623291421594</v>
      </c>
      <c r="AF2930" s="29"/>
      <c r="AG2930" s="30"/>
      <c r="AH2930" s="29"/>
      <c r="AI2930" s="29"/>
      <c r="AJ2930" s="31"/>
      <c r="AK2930" s="29"/>
      <c r="AL2930" s="30"/>
      <c r="AN2930" s="17">
        <f t="shared" si="304"/>
        <v>1263.4093612813199</v>
      </c>
      <c r="AO2930" s="17">
        <f t="shared" si="305"/>
        <v>12.634093612813199</v>
      </c>
      <c r="AP2930" s="2">
        <f t="shared" si="306"/>
        <v>0.86417200311642284</v>
      </c>
      <c r="AQ2930" s="6">
        <f t="shared" si="307"/>
        <v>0</v>
      </c>
      <c r="AR2930" s="3">
        <f t="shared" si="308"/>
        <v>920.01444389999995</v>
      </c>
    </row>
    <row r="2931" spans="1:44">
      <c r="A2931" s="32">
        <v>42744</v>
      </c>
      <c r="B2931" s="9">
        <v>12.5</v>
      </c>
      <c r="C2931" s="33">
        <v>901.68460479999999</v>
      </c>
      <c r="D2931" s="34">
        <f t="shared" si="292"/>
        <v>2274136.8503063759</v>
      </c>
      <c r="E2931" s="34">
        <v>317688400354.03302</v>
      </c>
      <c r="F2931" s="3">
        <f>VLOOKUP(A2931,ERCOT_345kv_West_ATC!A:B,2)</f>
        <v>25.3</v>
      </c>
      <c r="G2931" s="3">
        <f>VLOOKUP(A2931,ERCOT_345kv_West_ATC!G:H,2)</f>
        <v>2.9990000000000001</v>
      </c>
      <c r="I2931" s="5">
        <f t="shared" si="293"/>
        <v>6</v>
      </c>
      <c r="J2931" s="4">
        <f t="shared" si="294"/>
        <v>144</v>
      </c>
      <c r="K2931" s="4">
        <f t="shared" si="290"/>
        <v>1800</v>
      </c>
      <c r="L2931" s="6">
        <f t="shared" si="291"/>
        <v>1623032.2886399999</v>
      </c>
      <c r="N2931" s="22">
        <f t="shared" si="295"/>
        <v>0.71369156540484446</v>
      </c>
      <c r="O2931" s="14">
        <f t="shared" si="296"/>
        <v>79150.90948715336</v>
      </c>
      <c r="Q2931" s="22"/>
      <c r="V2931" s="16">
        <f t="shared" si="297"/>
        <v>1.7305200000000003E-2</v>
      </c>
      <c r="W2931" s="16">
        <f t="shared" si="298"/>
        <v>0.69638636540484444</v>
      </c>
      <c r="X2931" s="16"/>
      <c r="Z2931" s="15">
        <f t="shared" si="299"/>
        <v>7.9943638425140516E-4</v>
      </c>
      <c r="AA2931" s="16">
        <f t="shared" si="300"/>
        <v>0.72083948019646915</v>
      </c>
      <c r="AB2931" s="3">
        <f t="shared" si="301"/>
        <v>0.38819833621522026</v>
      </c>
      <c r="AC2931" s="69">
        <f t="shared" si="302"/>
        <v>128.31167105477061</v>
      </c>
      <c r="AD2931" s="3">
        <f t="shared" si="303"/>
        <v>139.94239270761091</v>
      </c>
      <c r="AF2931" s="29"/>
      <c r="AG2931" s="30"/>
      <c r="AH2931" s="29"/>
      <c r="AI2931" s="29"/>
      <c r="AJ2931" s="31"/>
      <c r="AK2931" s="29"/>
      <c r="AL2931" s="30"/>
      <c r="AN2931" s="17">
        <f t="shared" si="304"/>
        <v>1263.4093612813199</v>
      </c>
      <c r="AO2931" s="17">
        <f t="shared" si="305"/>
        <v>12.634093612813199</v>
      </c>
      <c r="AP2931" s="2">
        <f t="shared" si="306"/>
        <v>0.86417200311642284</v>
      </c>
      <c r="AQ2931" s="6">
        <f t="shared" si="307"/>
        <v>0</v>
      </c>
      <c r="AR2931" s="3">
        <f t="shared" si="308"/>
        <v>901.68460479999999</v>
      </c>
    </row>
    <row r="2932" spans="1:44">
      <c r="A2932" s="32">
        <v>42745</v>
      </c>
      <c r="B2932" s="9">
        <v>12.5</v>
      </c>
      <c r="C2932" s="33">
        <v>905.33728910000002</v>
      </c>
      <c r="D2932" s="34">
        <f t="shared" si="292"/>
        <v>2411660.4546558163</v>
      </c>
      <c r="E2932" s="34">
        <v>336899932795.80701</v>
      </c>
      <c r="F2932" s="3">
        <f>VLOOKUP(A2932,ERCOT_345kv_West_ATC!A:B,2)</f>
        <v>25.8</v>
      </c>
      <c r="G2932" s="3">
        <f>VLOOKUP(A2932,ERCOT_345kv_West_ATC!G:H,2)</f>
        <v>3.0649999999999999</v>
      </c>
      <c r="I2932" s="5">
        <f t="shared" si="293"/>
        <v>6</v>
      </c>
      <c r="J2932" s="4">
        <f t="shared" si="294"/>
        <v>144</v>
      </c>
      <c r="K2932" s="4">
        <f t="shared" si="290"/>
        <v>1800</v>
      </c>
      <c r="L2932" s="6">
        <f t="shared" si="291"/>
        <v>1629607.12038</v>
      </c>
      <c r="N2932" s="22">
        <f t="shared" si="295"/>
        <v>0.67571996598193251</v>
      </c>
      <c r="O2932" s="14">
        <f t="shared" si="296"/>
        <v>74637.372625363612</v>
      </c>
      <c r="Q2932" s="22"/>
      <c r="V2932" s="16">
        <f t="shared" si="297"/>
        <v>1.7647200000000002E-2</v>
      </c>
      <c r="W2932" s="16">
        <f t="shared" si="298"/>
        <v>0.65807276598193254</v>
      </c>
      <c r="X2932" s="16"/>
      <c r="Z2932" s="15">
        <f t="shared" si="299"/>
        <v>7.5384896633853501E-4</v>
      </c>
      <c r="AA2932" s="16">
        <f t="shared" si="300"/>
        <v>0.68248757957576645</v>
      </c>
      <c r="AB2932" s="3">
        <f t="shared" si="301"/>
        <v>0.36754443972277168</v>
      </c>
      <c r="AC2932" s="69">
        <f t="shared" si="302"/>
        <v>120.75234493853443</v>
      </c>
      <c r="AD2932" s="3">
        <f t="shared" si="303"/>
        <v>138.02338793070325</v>
      </c>
      <c r="AF2932" s="29"/>
      <c r="AG2932" s="30"/>
      <c r="AH2932" s="29"/>
      <c r="AI2932" s="29"/>
      <c r="AJ2932" s="31"/>
      <c r="AK2932" s="29"/>
      <c r="AL2932" s="30"/>
      <c r="AN2932" s="17">
        <f t="shared" si="304"/>
        <v>1339.8113636976757</v>
      </c>
      <c r="AO2932" s="17">
        <f t="shared" si="305"/>
        <v>13.398113636976756</v>
      </c>
      <c r="AP2932" s="2">
        <f t="shared" si="306"/>
        <v>0.91643097276921004</v>
      </c>
      <c r="AQ2932" s="6">
        <f t="shared" si="307"/>
        <v>0</v>
      </c>
      <c r="AR2932" s="3">
        <f t="shared" si="308"/>
        <v>905.33728910000002</v>
      </c>
    </row>
    <row r="2933" spans="1:44">
      <c r="A2933" s="32">
        <v>42746</v>
      </c>
      <c r="B2933" s="9">
        <v>12.5</v>
      </c>
      <c r="C2933" s="33">
        <v>788.66272430000004</v>
      </c>
      <c r="D2933" s="34">
        <f t="shared" si="292"/>
        <v>2411660.4546558163</v>
      </c>
      <c r="E2933" s="34">
        <v>336899932795.80701</v>
      </c>
      <c r="F2933" s="3">
        <f>VLOOKUP(A2933,ERCOT_345kv_West_ATC!A:B,2)</f>
        <v>25.85</v>
      </c>
      <c r="G2933" s="3">
        <f>VLOOKUP(A2933,ERCOT_345kv_West_ATC!G:H,2)</f>
        <v>3.0640000000000001</v>
      </c>
      <c r="I2933" s="5">
        <f t="shared" si="293"/>
        <v>6</v>
      </c>
      <c r="J2933" s="4">
        <f t="shared" si="294"/>
        <v>144</v>
      </c>
      <c r="K2933" s="4">
        <f t="shared" si="290"/>
        <v>1800</v>
      </c>
      <c r="L2933" s="6">
        <f t="shared" si="291"/>
        <v>1419592.90374</v>
      </c>
      <c r="N2933" s="22">
        <f t="shared" si="295"/>
        <v>0.58863713629313508</v>
      </c>
      <c r="O2933" s="14">
        <f t="shared" si="296"/>
        <v>74637.372625363612</v>
      </c>
      <c r="Q2933" s="22"/>
      <c r="V2933" s="16">
        <f t="shared" si="297"/>
        <v>1.76814E-2</v>
      </c>
      <c r="W2933" s="16">
        <f t="shared" si="298"/>
        <v>0.57095573629313512</v>
      </c>
      <c r="X2933" s="16"/>
      <c r="Z2933" s="15">
        <f t="shared" si="299"/>
        <v>7.5384896633853501E-4</v>
      </c>
      <c r="AA2933" s="16">
        <f t="shared" si="300"/>
        <v>0.59453257950328808</v>
      </c>
      <c r="AB2933" s="3">
        <f t="shared" si="301"/>
        <v>0.32017746603725777</v>
      </c>
      <c r="AC2933" s="69">
        <f t="shared" si="302"/>
        <v>103.41603256963636</v>
      </c>
      <c r="AD2933" s="3">
        <f t="shared" si="303"/>
        <v>134.87726471606081</v>
      </c>
      <c r="AF2933" s="29"/>
      <c r="AG2933" s="30"/>
      <c r="AH2933" s="29"/>
      <c r="AI2933" s="29"/>
      <c r="AJ2933" s="31"/>
      <c r="AK2933" s="29"/>
      <c r="AL2933" s="30"/>
      <c r="AN2933" s="17">
        <f t="shared" si="304"/>
        <v>1339.8113636976757</v>
      </c>
      <c r="AO2933" s="17">
        <f t="shared" si="305"/>
        <v>13.398113636976756</v>
      </c>
      <c r="AP2933" s="2">
        <f t="shared" si="306"/>
        <v>0.91643097276921004</v>
      </c>
      <c r="AQ2933" s="6">
        <f t="shared" si="307"/>
        <v>0</v>
      </c>
      <c r="AR2933" s="3">
        <f t="shared" si="308"/>
        <v>788.66272430000004</v>
      </c>
    </row>
    <row r="2934" spans="1:44">
      <c r="A2934" s="32">
        <v>42747</v>
      </c>
      <c r="B2934" s="9">
        <v>12.5</v>
      </c>
      <c r="C2934" s="33">
        <v>810.62063469999998</v>
      </c>
      <c r="D2934" s="34">
        <f t="shared" si="292"/>
        <v>2411660.4546558163</v>
      </c>
      <c r="E2934" s="34">
        <v>336899932795.80701</v>
      </c>
      <c r="F2934" s="3">
        <f>VLOOKUP(A2934,ERCOT_345kv_West_ATC!A:B,2)</f>
        <v>26.2</v>
      </c>
      <c r="G2934" s="3">
        <f>VLOOKUP(A2934,ERCOT_345kv_West_ATC!G:H,2)</f>
        <v>3.113</v>
      </c>
      <c r="I2934" s="5">
        <f t="shared" si="293"/>
        <v>6</v>
      </c>
      <c r="J2934" s="4">
        <f t="shared" si="294"/>
        <v>144</v>
      </c>
      <c r="K2934" s="4">
        <f t="shared" si="290"/>
        <v>1800</v>
      </c>
      <c r="L2934" s="6">
        <f t="shared" si="291"/>
        <v>1459117.14246</v>
      </c>
      <c r="N2934" s="22">
        <f t="shared" si="295"/>
        <v>0.60502594369912666</v>
      </c>
      <c r="O2934" s="14">
        <f t="shared" si="296"/>
        <v>74637.372625363612</v>
      </c>
      <c r="Q2934" s="22"/>
      <c r="V2934" s="16">
        <f t="shared" si="297"/>
        <v>1.7920800000000001E-2</v>
      </c>
      <c r="W2934" s="16">
        <f t="shared" si="298"/>
        <v>0.5871051436991267</v>
      </c>
      <c r="X2934" s="16"/>
      <c r="Z2934" s="15">
        <f t="shared" si="299"/>
        <v>7.5384896633853501E-4</v>
      </c>
      <c r="AA2934" s="16">
        <f t="shared" si="300"/>
        <v>0.6110855275612822</v>
      </c>
      <c r="AB2934" s="3">
        <f t="shared" si="301"/>
        <v>0.32909183195658681</v>
      </c>
      <c r="AC2934" s="69">
        <f t="shared" si="302"/>
        <v>106.67869049611078</v>
      </c>
      <c r="AD2934" s="3">
        <f t="shared" si="303"/>
        <v>132.52738353106497</v>
      </c>
      <c r="AF2934" s="29"/>
      <c r="AG2934" s="30"/>
      <c r="AH2934" s="29"/>
      <c r="AI2934" s="29"/>
      <c r="AJ2934" s="31"/>
      <c r="AK2934" s="29"/>
      <c r="AL2934" s="30"/>
      <c r="AN2934" s="17">
        <f t="shared" si="304"/>
        <v>1339.8113636976757</v>
      </c>
      <c r="AO2934" s="17">
        <f t="shared" si="305"/>
        <v>13.398113636976756</v>
      </c>
      <c r="AP2934" s="2">
        <f t="shared" si="306"/>
        <v>0.91643097276921004</v>
      </c>
      <c r="AQ2934" s="6">
        <f t="shared" si="307"/>
        <v>0</v>
      </c>
      <c r="AR2934" s="3">
        <f t="shared" si="308"/>
        <v>810.62063469999998</v>
      </c>
    </row>
    <row r="2935" spans="1:44">
      <c r="A2935" s="32">
        <v>42748</v>
      </c>
      <c r="B2935" s="9">
        <v>12.5</v>
      </c>
      <c r="C2935" s="33">
        <v>826.88207279999995</v>
      </c>
      <c r="D2935" s="34">
        <f t="shared" si="292"/>
        <v>2411660.4546558163</v>
      </c>
      <c r="E2935" s="34">
        <v>336899932795.80701</v>
      </c>
      <c r="F2935" s="3">
        <f>VLOOKUP(A2935,ERCOT_345kv_West_ATC!A:B,2)</f>
        <v>25.4</v>
      </c>
      <c r="G2935" s="3">
        <f>VLOOKUP(A2935,ERCOT_345kv_West_ATC!G:H,2)</f>
        <v>3.1240000000000001</v>
      </c>
      <c r="I2935" s="5">
        <f t="shared" si="293"/>
        <v>6</v>
      </c>
      <c r="J2935" s="4">
        <f t="shared" si="294"/>
        <v>144</v>
      </c>
      <c r="K2935" s="4">
        <f t="shared" si="290"/>
        <v>1800</v>
      </c>
      <c r="L2935" s="6">
        <f t="shared" si="291"/>
        <v>1488387.73104</v>
      </c>
      <c r="N2935" s="22">
        <f t="shared" si="295"/>
        <v>0.61716305384806647</v>
      </c>
      <c r="O2935" s="14">
        <f t="shared" si="296"/>
        <v>74637.372625363612</v>
      </c>
      <c r="Q2935" s="22"/>
      <c r="V2935" s="16">
        <f t="shared" si="297"/>
        <v>1.7373599999999999E-2</v>
      </c>
      <c r="W2935" s="16">
        <f t="shared" si="298"/>
        <v>0.59978945384806648</v>
      </c>
      <c r="X2935" s="16"/>
      <c r="Z2935" s="15">
        <f t="shared" si="299"/>
        <v>7.5384896633853501E-4</v>
      </c>
      <c r="AA2935" s="16">
        <f t="shared" si="300"/>
        <v>0.62334419586414525</v>
      </c>
      <c r="AB2935" s="3">
        <f t="shared" si="301"/>
        <v>0.33569357169216379</v>
      </c>
      <c r="AC2935" s="69">
        <f t="shared" si="302"/>
        <v>109.09492723933195</v>
      </c>
      <c r="AD2935" s="3">
        <f t="shared" si="303"/>
        <v>130.72488689323936</v>
      </c>
      <c r="AF2935" s="29"/>
      <c r="AG2935" s="30"/>
      <c r="AH2935" s="29"/>
      <c r="AI2935" s="29"/>
      <c r="AJ2935" s="31"/>
      <c r="AK2935" s="29"/>
      <c r="AL2935" s="30"/>
      <c r="AN2935" s="17">
        <f t="shared" si="304"/>
        <v>1339.8113636976757</v>
      </c>
      <c r="AO2935" s="17">
        <f t="shared" si="305"/>
        <v>13.398113636976756</v>
      </c>
      <c r="AP2935" s="2">
        <f t="shared" si="306"/>
        <v>0.91643097276921004</v>
      </c>
      <c r="AQ2935" s="6">
        <f t="shared" si="307"/>
        <v>0</v>
      </c>
      <c r="AR2935" s="3">
        <f t="shared" si="308"/>
        <v>826.88207279999995</v>
      </c>
    </row>
    <row r="2936" spans="1:44">
      <c r="A2936" s="32">
        <v>42749</v>
      </c>
      <c r="B2936" s="9">
        <v>12.5</v>
      </c>
      <c r="C2936" s="33">
        <v>824.47252800000001</v>
      </c>
      <c r="D2936" s="34">
        <f t="shared" si="292"/>
        <v>2411660.4546558163</v>
      </c>
      <c r="E2936" s="34">
        <v>336899932795.80701</v>
      </c>
      <c r="F2936" s="3">
        <f>VLOOKUP(A2936,ERCOT_345kv_West_ATC!A:B,2)</f>
        <v>25.4</v>
      </c>
      <c r="G2936" s="3">
        <f>VLOOKUP(A2936,ERCOT_345kv_West_ATC!G:H,2)</f>
        <v>3.1240000000000001</v>
      </c>
      <c r="I2936" s="5">
        <f t="shared" si="293"/>
        <v>6</v>
      </c>
      <c r="J2936" s="4">
        <f t="shared" si="294"/>
        <v>144</v>
      </c>
      <c r="K2936" s="4">
        <f t="shared" si="290"/>
        <v>1800</v>
      </c>
      <c r="L2936" s="6">
        <f t="shared" si="291"/>
        <v>1484050.5504000001</v>
      </c>
      <c r="N2936" s="22">
        <f t="shared" si="295"/>
        <v>0.61536463291711541</v>
      </c>
      <c r="O2936" s="14">
        <f t="shared" si="296"/>
        <v>74637.372625363612</v>
      </c>
      <c r="Q2936" s="22"/>
      <c r="V2936" s="16">
        <f t="shared" si="297"/>
        <v>1.7373599999999999E-2</v>
      </c>
      <c r="W2936" s="16">
        <f t="shared" si="298"/>
        <v>0.59799103291711542</v>
      </c>
      <c r="X2936" s="16"/>
      <c r="Z2936" s="15">
        <f t="shared" si="299"/>
        <v>7.5384896633853501E-4</v>
      </c>
      <c r="AA2936" s="16">
        <f t="shared" si="300"/>
        <v>0.62152776300731882</v>
      </c>
      <c r="AB2936" s="3">
        <f t="shared" si="301"/>
        <v>0.33471535638592886</v>
      </c>
      <c r="AC2936" s="69">
        <f t="shared" si="302"/>
        <v>108.73690043724997</v>
      </c>
      <c r="AD2936" s="3">
        <f t="shared" si="303"/>
        <v>129.15431643209726</v>
      </c>
      <c r="AF2936" s="29"/>
      <c r="AG2936" s="30"/>
      <c r="AH2936" s="29"/>
      <c r="AI2936" s="29"/>
      <c r="AJ2936" s="31"/>
      <c r="AK2936" s="29"/>
      <c r="AL2936" s="30"/>
      <c r="AN2936" s="17">
        <f t="shared" si="304"/>
        <v>1339.8113636976757</v>
      </c>
      <c r="AO2936" s="17">
        <f t="shared" si="305"/>
        <v>13.398113636976756</v>
      </c>
      <c r="AP2936" s="2">
        <f t="shared" si="306"/>
        <v>0.91643097276921004</v>
      </c>
      <c r="AQ2936" s="6">
        <f t="shared" si="307"/>
        <v>0</v>
      </c>
      <c r="AR2936" s="3">
        <f t="shared" si="308"/>
        <v>824.47252800000001</v>
      </c>
    </row>
    <row r="2937" spans="1:44">
      <c r="A2937" s="32">
        <v>42750</v>
      </c>
      <c r="B2937" s="9">
        <v>12.5</v>
      </c>
      <c r="C2937" s="33">
        <v>828.24384569999995</v>
      </c>
      <c r="D2937" s="34">
        <f t="shared" si="292"/>
        <v>2411660.4546558163</v>
      </c>
      <c r="E2937" s="34">
        <v>336899932795.80701</v>
      </c>
      <c r="F2937" s="3">
        <f>VLOOKUP(A2937,ERCOT_345kv_West_ATC!A:B,2)</f>
        <v>25.4</v>
      </c>
      <c r="G2937" s="3">
        <f>VLOOKUP(A2937,ERCOT_345kv_West_ATC!G:H,2)</f>
        <v>3.1240000000000001</v>
      </c>
      <c r="I2937" s="5">
        <f t="shared" si="293"/>
        <v>6</v>
      </c>
      <c r="J2937" s="4">
        <f t="shared" si="294"/>
        <v>144</v>
      </c>
      <c r="K2937" s="4">
        <f t="shared" si="290"/>
        <v>1800</v>
      </c>
      <c r="L2937" s="6">
        <f t="shared" si="291"/>
        <v>1490838.9222599999</v>
      </c>
      <c r="N2937" s="22">
        <f t="shared" si="295"/>
        <v>0.61817944536175062</v>
      </c>
      <c r="O2937" s="14">
        <f t="shared" si="296"/>
        <v>74637.372625363612</v>
      </c>
      <c r="Q2937" s="22"/>
      <c r="V2937" s="16">
        <f t="shared" si="297"/>
        <v>1.7373599999999999E-2</v>
      </c>
      <c r="W2937" s="16">
        <f t="shared" si="298"/>
        <v>0.60080584536175063</v>
      </c>
      <c r="X2937" s="16"/>
      <c r="Z2937" s="15">
        <f t="shared" si="299"/>
        <v>7.5384896633853501E-4</v>
      </c>
      <c r="AA2937" s="16">
        <f t="shared" si="300"/>
        <v>0.62437076695719806</v>
      </c>
      <c r="AB2937" s="3">
        <f t="shared" si="301"/>
        <v>0.33624641764646851</v>
      </c>
      <c r="AC2937" s="69">
        <f t="shared" si="302"/>
        <v>109.29726885860748</v>
      </c>
      <c r="AD2937" s="3">
        <f t="shared" si="303"/>
        <v>127.83051326053128</v>
      </c>
      <c r="AF2937" s="29"/>
      <c r="AG2937" s="30"/>
      <c r="AH2937" s="29"/>
      <c r="AI2937" s="29"/>
      <c r="AJ2937" s="31"/>
      <c r="AK2937" s="29"/>
      <c r="AL2937" s="30"/>
      <c r="AN2937" s="17">
        <f t="shared" si="304"/>
        <v>1339.8113636976757</v>
      </c>
      <c r="AO2937" s="17">
        <f t="shared" si="305"/>
        <v>13.398113636976756</v>
      </c>
      <c r="AP2937" s="2">
        <f t="shared" si="306"/>
        <v>0.91643097276921004</v>
      </c>
      <c r="AQ2937" s="6">
        <f t="shared" si="307"/>
        <v>0</v>
      </c>
      <c r="AR2937" s="3">
        <f t="shared" si="308"/>
        <v>828.24384569999995</v>
      </c>
    </row>
    <row r="2938" spans="1:44">
      <c r="A2938" s="32">
        <v>42751</v>
      </c>
      <c r="B2938" s="9">
        <v>12.5</v>
      </c>
      <c r="C2938" s="33">
        <v>832.29757040000004</v>
      </c>
      <c r="D2938" s="34">
        <f t="shared" si="292"/>
        <v>2411660.4546558163</v>
      </c>
      <c r="E2938" s="34">
        <v>336899932795.80701</v>
      </c>
      <c r="F2938" s="3">
        <f>VLOOKUP(A2938,ERCOT_345kv_West_ATC!A:B,2)</f>
        <v>25.6</v>
      </c>
      <c r="G2938" s="3">
        <f>VLOOKUP(A2938,ERCOT_345kv_West_ATC!G:H,2)</f>
        <v>3.1659999999999999</v>
      </c>
      <c r="I2938" s="5">
        <f t="shared" si="293"/>
        <v>6</v>
      </c>
      <c r="J2938" s="4">
        <f t="shared" si="294"/>
        <v>144</v>
      </c>
      <c r="K2938" s="4">
        <f t="shared" ref="K2938:K3001" si="309">J2938*B2938</f>
        <v>1800</v>
      </c>
      <c r="L2938" s="6">
        <f t="shared" ref="L2938:L3001" si="310">K2938*C2938</f>
        <v>1498135.6267200001</v>
      </c>
      <c r="N2938" s="22">
        <f t="shared" si="295"/>
        <v>0.62120503897129609</v>
      </c>
      <c r="O2938" s="14">
        <f t="shared" si="296"/>
        <v>74637.372625363612</v>
      </c>
      <c r="Q2938" s="22"/>
      <c r="V2938" s="16">
        <f t="shared" si="297"/>
        <v>1.7510400000000002E-2</v>
      </c>
      <c r="W2938" s="16">
        <f t="shared" si="298"/>
        <v>0.60369463897129605</v>
      </c>
      <c r="X2938" s="16"/>
      <c r="Z2938" s="15">
        <f t="shared" si="299"/>
        <v>7.5384896633853501E-4</v>
      </c>
      <c r="AA2938" s="16">
        <f t="shared" si="300"/>
        <v>0.62742666313211415</v>
      </c>
      <c r="AB2938" s="3">
        <f t="shared" si="301"/>
        <v>0.33789212913056421</v>
      </c>
      <c r="AC2938" s="69">
        <f t="shared" si="302"/>
        <v>109.89959926178651</v>
      </c>
      <c r="AD2938" s="3">
        <f t="shared" si="303"/>
        <v>126.70983113560973</v>
      </c>
      <c r="AF2938" s="29"/>
      <c r="AG2938" s="30"/>
      <c r="AH2938" s="29"/>
      <c r="AI2938" s="29"/>
      <c r="AJ2938" s="31"/>
      <c r="AK2938" s="29"/>
      <c r="AL2938" s="30"/>
      <c r="AN2938" s="17">
        <f t="shared" si="304"/>
        <v>1339.8113636976757</v>
      </c>
      <c r="AO2938" s="17">
        <f t="shared" si="305"/>
        <v>13.398113636976756</v>
      </c>
      <c r="AP2938" s="2">
        <f t="shared" si="306"/>
        <v>0.91643097276921004</v>
      </c>
      <c r="AQ2938" s="6">
        <f t="shared" si="307"/>
        <v>0</v>
      </c>
      <c r="AR2938" s="3">
        <f t="shared" si="308"/>
        <v>832.29757040000004</v>
      </c>
    </row>
    <row r="2939" spans="1:44">
      <c r="A2939" s="32">
        <v>42752</v>
      </c>
      <c r="B2939" s="9">
        <v>12.5</v>
      </c>
      <c r="C2939" s="33">
        <v>905.98912670000004</v>
      </c>
      <c r="D2939" s="34">
        <f t="shared" si="292"/>
        <v>2411660.4546558163</v>
      </c>
      <c r="E2939" s="34">
        <v>336899932795.80701</v>
      </c>
      <c r="F2939" s="3">
        <f>VLOOKUP(A2939,ERCOT_345kv_West_ATC!A:B,2)</f>
        <v>25.35</v>
      </c>
      <c r="G2939" s="3">
        <f>VLOOKUP(A2939,ERCOT_345kv_West_ATC!G:H,2)</f>
        <v>3.1320000000000001</v>
      </c>
      <c r="I2939" s="5">
        <f t="shared" si="293"/>
        <v>6</v>
      </c>
      <c r="J2939" s="4">
        <f t="shared" si="294"/>
        <v>144</v>
      </c>
      <c r="K2939" s="4">
        <f t="shared" si="309"/>
        <v>1800</v>
      </c>
      <c r="L2939" s="6">
        <f t="shared" si="310"/>
        <v>1630780.4280600001</v>
      </c>
      <c r="N2939" s="22">
        <f t="shared" si="295"/>
        <v>0.67620648044035669</v>
      </c>
      <c r="O2939" s="14">
        <f t="shared" si="296"/>
        <v>74637.372625363612</v>
      </c>
      <c r="Q2939" s="22"/>
      <c r="V2939" s="16">
        <f t="shared" si="297"/>
        <v>1.7339400000000001E-2</v>
      </c>
      <c r="W2939" s="16">
        <f t="shared" si="298"/>
        <v>0.65886708044035669</v>
      </c>
      <c r="X2939" s="16"/>
      <c r="Z2939" s="15">
        <f t="shared" si="299"/>
        <v>7.5384896633853501E-4</v>
      </c>
      <c r="AA2939" s="16">
        <f t="shared" si="300"/>
        <v>0.68297896667674707</v>
      </c>
      <c r="AB2939" s="3">
        <f t="shared" si="301"/>
        <v>0.36780906958875276</v>
      </c>
      <c r="AC2939" s="69">
        <f t="shared" si="302"/>
        <v>120.84919946948351</v>
      </c>
      <c r="AD2939" s="3">
        <f t="shared" si="303"/>
        <v>126.36508809642585</v>
      </c>
      <c r="AF2939" s="29"/>
      <c r="AG2939" s="30"/>
      <c r="AH2939" s="29"/>
      <c r="AI2939" s="29"/>
      <c r="AJ2939" s="31"/>
      <c r="AK2939" s="29"/>
      <c r="AL2939" s="30"/>
      <c r="AN2939" s="17">
        <f t="shared" si="304"/>
        <v>1339.8113636976757</v>
      </c>
      <c r="AO2939" s="17">
        <f t="shared" si="305"/>
        <v>13.398113636976756</v>
      </c>
      <c r="AP2939" s="2">
        <f t="shared" si="306"/>
        <v>0.91643097276921004</v>
      </c>
      <c r="AQ2939" s="6">
        <f t="shared" si="307"/>
        <v>0</v>
      </c>
      <c r="AR2939" s="3">
        <f t="shared" si="308"/>
        <v>905.98912670000004</v>
      </c>
    </row>
    <row r="2940" spans="1:44">
      <c r="A2940" s="32">
        <v>42753</v>
      </c>
      <c r="B2940" s="9">
        <v>12.5</v>
      </c>
      <c r="C2940" s="33">
        <v>887.43219699999997</v>
      </c>
      <c r="D2940" s="34">
        <f t="shared" si="292"/>
        <v>2411660.4546558163</v>
      </c>
      <c r="E2940" s="34">
        <v>336899932795.80701</v>
      </c>
      <c r="F2940" s="3">
        <f>VLOOKUP(A2940,ERCOT_345kv_West_ATC!A:B,2)</f>
        <v>25.55</v>
      </c>
      <c r="G2940" s="3">
        <f>VLOOKUP(A2940,ERCOT_345kv_West_ATC!G:H,2)</f>
        <v>3.1110000000000002</v>
      </c>
      <c r="I2940" s="5">
        <f t="shared" si="293"/>
        <v>6</v>
      </c>
      <c r="J2940" s="4">
        <f t="shared" si="294"/>
        <v>144</v>
      </c>
      <c r="K2940" s="4">
        <f t="shared" si="309"/>
        <v>1800</v>
      </c>
      <c r="L2940" s="6">
        <f t="shared" si="310"/>
        <v>1597377.9546000001</v>
      </c>
      <c r="N2940" s="22">
        <f t="shared" si="295"/>
        <v>0.662356075672341</v>
      </c>
      <c r="O2940" s="14">
        <f t="shared" si="296"/>
        <v>74637.372625363612</v>
      </c>
      <c r="Q2940" s="22"/>
      <c r="V2940" s="16">
        <f t="shared" si="297"/>
        <v>1.7476200000000001E-2</v>
      </c>
      <c r="W2940" s="16">
        <f t="shared" si="298"/>
        <v>0.64487987567234095</v>
      </c>
      <c r="X2940" s="16"/>
      <c r="Z2940" s="15">
        <f t="shared" si="299"/>
        <v>7.5384896633853501E-4</v>
      </c>
      <c r="AA2940" s="16">
        <f t="shared" si="300"/>
        <v>0.66898984440398512</v>
      </c>
      <c r="AB2940" s="3">
        <f t="shared" si="301"/>
        <v>0.36027541731166424</v>
      </c>
      <c r="AC2940" s="69">
        <f t="shared" si="302"/>
        <v>118.09188273606911</v>
      </c>
      <c r="AD2940" s="3">
        <f t="shared" si="303"/>
        <v>125.90546557640603</v>
      </c>
      <c r="AF2940" s="29"/>
      <c r="AG2940" s="30"/>
      <c r="AH2940" s="29"/>
      <c r="AI2940" s="29"/>
      <c r="AJ2940" s="31"/>
      <c r="AK2940" s="29"/>
      <c r="AL2940" s="30"/>
      <c r="AN2940" s="17">
        <f t="shared" si="304"/>
        <v>1339.8113636976757</v>
      </c>
      <c r="AO2940" s="17">
        <f t="shared" si="305"/>
        <v>13.398113636976756</v>
      </c>
      <c r="AP2940" s="2">
        <f t="shared" si="306"/>
        <v>0.91643097276921004</v>
      </c>
      <c r="AQ2940" s="6">
        <f t="shared" si="307"/>
        <v>0</v>
      </c>
      <c r="AR2940" s="3">
        <f t="shared" si="308"/>
        <v>887.43219699999997</v>
      </c>
    </row>
    <row r="2941" spans="1:44">
      <c r="A2941" s="32">
        <v>42754</v>
      </c>
      <c r="B2941" s="9">
        <v>12.5</v>
      </c>
      <c r="C2941" s="33">
        <v>902.51327040000001</v>
      </c>
      <c r="D2941" s="34">
        <f t="shared" si="292"/>
        <v>2411660.4546558163</v>
      </c>
      <c r="E2941" s="34">
        <v>336899932795.80701</v>
      </c>
      <c r="F2941" s="3">
        <f>VLOOKUP(A2941,ERCOT_345kv_West_ATC!A:B,2)</f>
        <v>25.65</v>
      </c>
      <c r="G2941" s="3">
        <f>VLOOKUP(A2941,ERCOT_345kv_West_ATC!G:H,2)</f>
        <v>3.125</v>
      </c>
      <c r="I2941" s="5">
        <f t="shared" si="293"/>
        <v>6</v>
      </c>
      <c r="J2941" s="4">
        <f t="shared" si="294"/>
        <v>144</v>
      </c>
      <c r="K2941" s="4">
        <f t="shared" si="309"/>
        <v>1800</v>
      </c>
      <c r="L2941" s="6">
        <f t="shared" si="310"/>
        <v>1624523.8867200001</v>
      </c>
      <c r="N2941" s="22">
        <f t="shared" si="295"/>
        <v>0.6736121926218035</v>
      </c>
      <c r="O2941" s="14">
        <f t="shared" si="296"/>
        <v>74637.372625363612</v>
      </c>
      <c r="Q2941" s="22"/>
      <c r="V2941" s="16">
        <f t="shared" si="297"/>
        <v>1.75446E-2</v>
      </c>
      <c r="W2941" s="16">
        <f t="shared" si="298"/>
        <v>0.65606759262180347</v>
      </c>
      <c r="X2941" s="16"/>
      <c r="Z2941" s="15">
        <f t="shared" si="299"/>
        <v>7.5384896633853501E-4</v>
      </c>
      <c r="AA2941" s="16">
        <f t="shared" si="300"/>
        <v>0.6803586959978507</v>
      </c>
      <c r="AB2941" s="3">
        <f t="shared" si="301"/>
        <v>0.36639795831373795</v>
      </c>
      <c r="AC2941" s="69">
        <f t="shared" si="302"/>
        <v>120.3327327428281</v>
      </c>
      <c r="AD2941" s="3">
        <f t="shared" ref="AD2941:AD3004" si="311">AVERAGE(AC2912:AC2941)</f>
        <v>125.61216384832299</v>
      </c>
      <c r="AF2941" s="29"/>
      <c r="AG2941" s="30"/>
      <c r="AH2941" s="29"/>
      <c r="AI2941" s="29"/>
      <c r="AJ2941" s="31"/>
      <c r="AK2941" s="29"/>
      <c r="AL2941" s="30"/>
      <c r="AN2941" s="17">
        <f t="shared" si="304"/>
        <v>1339.8113636976757</v>
      </c>
      <c r="AO2941" s="17">
        <f t="shared" si="305"/>
        <v>13.398113636976756</v>
      </c>
      <c r="AP2941" s="2">
        <f t="shared" si="306"/>
        <v>0.91643097276921004</v>
      </c>
      <c r="AQ2941" s="6">
        <f t="shared" si="307"/>
        <v>0</v>
      </c>
      <c r="AR2941" s="3">
        <f t="shared" si="308"/>
        <v>902.51327040000001</v>
      </c>
    </row>
    <row r="2942" spans="1:44">
      <c r="A2942" s="32">
        <v>42755</v>
      </c>
      <c r="B2942" s="9">
        <v>12.5</v>
      </c>
      <c r="C2942" s="33">
        <v>895.07783489999997</v>
      </c>
      <c r="D2942" s="34">
        <f t="shared" si="292"/>
        <v>2411660.4546558163</v>
      </c>
      <c r="E2942" s="34">
        <v>336899932795.80701</v>
      </c>
      <c r="F2942" s="3">
        <f>VLOOKUP(A2942,ERCOT_345kv_West_ATC!A:B,2)</f>
        <v>25.15</v>
      </c>
      <c r="G2942" s="3">
        <f>VLOOKUP(A2942,ERCOT_345kv_West_ATC!G:H,2)</f>
        <v>3.0710000000000002</v>
      </c>
      <c r="I2942" s="5">
        <f t="shared" si="293"/>
        <v>6</v>
      </c>
      <c r="J2942" s="4">
        <f t="shared" si="294"/>
        <v>144</v>
      </c>
      <c r="K2942" s="4">
        <f t="shared" si="309"/>
        <v>1800</v>
      </c>
      <c r="L2942" s="6">
        <f t="shared" si="310"/>
        <v>1611140.1028199999</v>
      </c>
      <c r="N2942" s="22">
        <f t="shared" si="295"/>
        <v>0.6680625789213499</v>
      </c>
      <c r="O2942" s="14">
        <f t="shared" si="296"/>
        <v>74637.372625363612</v>
      </c>
      <c r="Q2942" s="22"/>
      <c r="V2942" s="16">
        <f t="shared" si="297"/>
        <v>1.7202599999999998E-2</v>
      </c>
      <c r="W2942" s="16">
        <f t="shared" si="298"/>
        <v>0.65085997892134995</v>
      </c>
      <c r="X2942" s="16"/>
      <c r="Z2942" s="15">
        <f t="shared" si="299"/>
        <v>7.5384896633853501E-4</v>
      </c>
      <c r="AA2942" s="16">
        <f t="shared" si="300"/>
        <v>0.67475350063189887</v>
      </c>
      <c r="AB2942" s="3">
        <f t="shared" si="301"/>
        <v>0.3633793562879018</v>
      </c>
      <c r="AC2942" s="69">
        <f t="shared" si="302"/>
        <v>119.22792440137206</v>
      </c>
      <c r="AD2942" s="3">
        <f t="shared" si="311"/>
        <v>125.29295187597545</v>
      </c>
      <c r="AF2942" s="29"/>
      <c r="AG2942" s="30"/>
      <c r="AH2942" s="29"/>
      <c r="AI2942" s="29"/>
      <c r="AJ2942" s="31"/>
      <c r="AK2942" s="29"/>
      <c r="AL2942" s="30"/>
      <c r="AN2942" s="17">
        <f t="shared" si="304"/>
        <v>1339.8113636976757</v>
      </c>
      <c r="AO2942" s="17">
        <f t="shared" si="305"/>
        <v>13.398113636976756</v>
      </c>
      <c r="AP2942" s="2">
        <f t="shared" si="306"/>
        <v>0.91643097276921004</v>
      </c>
      <c r="AQ2942" s="6">
        <f t="shared" si="307"/>
        <v>0</v>
      </c>
      <c r="AR2942" s="3">
        <f t="shared" si="308"/>
        <v>895.07783489999997</v>
      </c>
    </row>
    <row r="2943" spans="1:44">
      <c r="A2943" s="32">
        <v>42756</v>
      </c>
      <c r="B2943" s="9">
        <v>12.5</v>
      </c>
      <c r="C2943" s="33">
        <v>923.97052840000003</v>
      </c>
      <c r="D2943" s="34">
        <f t="shared" si="292"/>
        <v>2411660.4546558163</v>
      </c>
      <c r="E2943" s="34">
        <v>336899932795.80701</v>
      </c>
      <c r="F2943" s="3">
        <f>VLOOKUP(A2943,ERCOT_345kv_West_ATC!A:B,2)</f>
        <v>25.15</v>
      </c>
      <c r="G2943" s="3">
        <f>VLOOKUP(A2943,ERCOT_345kv_West_ATC!G:H,2)</f>
        <v>3.0710000000000002</v>
      </c>
      <c r="I2943" s="5">
        <f t="shared" si="293"/>
        <v>6</v>
      </c>
      <c r="J2943" s="4">
        <f t="shared" si="294"/>
        <v>144</v>
      </c>
      <c r="K2943" s="4">
        <f t="shared" si="309"/>
        <v>1800</v>
      </c>
      <c r="L2943" s="6">
        <f t="shared" si="310"/>
        <v>1663146.9511200001</v>
      </c>
      <c r="N2943" s="22">
        <f t="shared" si="295"/>
        <v>0.6896273262304492</v>
      </c>
      <c r="O2943" s="14">
        <f t="shared" si="296"/>
        <v>74637.372625363612</v>
      </c>
      <c r="Q2943" s="22"/>
      <c r="V2943" s="16">
        <f t="shared" si="297"/>
        <v>1.7202599999999998E-2</v>
      </c>
      <c r="W2943" s="16">
        <f t="shared" si="298"/>
        <v>0.67242472623044924</v>
      </c>
      <c r="X2943" s="16"/>
      <c r="Z2943" s="15">
        <f t="shared" si="299"/>
        <v>7.5384896633853501E-4</v>
      </c>
      <c r="AA2943" s="16">
        <f t="shared" si="300"/>
        <v>0.69653422776161</v>
      </c>
      <c r="AB2943" s="3">
        <f t="shared" si="301"/>
        <v>0.3751090718009964</v>
      </c>
      <c r="AC2943" s="69">
        <f t="shared" si="302"/>
        <v>123.52100027916468</v>
      </c>
      <c r="AD2943" s="3">
        <f t="shared" si="311"/>
        <v>125.20857322850827</v>
      </c>
      <c r="AF2943" s="29"/>
      <c r="AG2943" s="30"/>
      <c r="AH2943" s="29"/>
      <c r="AI2943" s="29"/>
      <c r="AJ2943" s="31"/>
      <c r="AK2943" s="29"/>
      <c r="AL2943" s="30"/>
      <c r="AN2943" s="17">
        <f t="shared" si="304"/>
        <v>1339.8113636976757</v>
      </c>
      <c r="AO2943" s="17">
        <f t="shared" si="305"/>
        <v>13.398113636976756</v>
      </c>
      <c r="AP2943" s="2">
        <f t="shared" si="306"/>
        <v>0.91643097276921004</v>
      </c>
      <c r="AQ2943" s="6">
        <f t="shared" si="307"/>
        <v>0</v>
      </c>
      <c r="AR2943" s="3">
        <f t="shared" si="308"/>
        <v>923.97052840000003</v>
      </c>
    </row>
    <row r="2944" spans="1:44">
      <c r="A2944" s="32">
        <v>42757</v>
      </c>
      <c r="B2944" s="9">
        <v>12.5</v>
      </c>
      <c r="C2944" s="33">
        <v>926.22671639999999</v>
      </c>
      <c r="D2944" s="34">
        <f t="shared" si="292"/>
        <v>2812983.5232197796</v>
      </c>
      <c r="E2944" s="34">
        <v>392963262344.37</v>
      </c>
      <c r="F2944" s="3">
        <f>VLOOKUP(A2944,ERCOT_345kv_West_ATC!A:B,2)</f>
        <v>25.15</v>
      </c>
      <c r="G2944" s="3">
        <f>VLOOKUP(A2944,ERCOT_345kv_West_ATC!G:H,2)</f>
        <v>3.0710000000000002</v>
      </c>
      <c r="I2944" s="5">
        <f t="shared" si="293"/>
        <v>6</v>
      </c>
      <c r="J2944" s="4">
        <f t="shared" si="294"/>
        <v>144</v>
      </c>
      <c r="K2944" s="4">
        <f t="shared" si="309"/>
        <v>1800</v>
      </c>
      <c r="L2944" s="6">
        <f t="shared" si="310"/>
        <v>1667208.0895199999</v>
      </c>
      <c r="N2944" s="22">
        <f t="shared" si="295"/>
        <v>0.59268320477458414</v>
      </c>
      <c r="O2944" s="14">
        <f t="shared" si="296"/>
        <v>63988.999051785955</v>
      </c>
      <c r="Q2944" s="22"/>
      <c r="V2944" s="16">
        <f t="shared" si="297"/>
        <v>1.7202599999999998E-2</v>
      </c>
      <c r="W2944" s="16">
        <f t="shared" si="298"/>
        <v>0.57548060477458418</v>
      </c>
      <c r="X2944" s="16"/>
      <c r="Z2944" s="15">
        <f t="shared" si="299"/>
        <v>6.4629875215936876E-4</v>
      </c>
      <c r="AA2944" s="16">
        <f t="shared" si="300"/>
        <v>0.59861917102598949</v>
      </c>
      <c r="AB2944" s="3">
        <f t="shared" si="301"/>
        <v>0.32237824453716951</v>
      </c>
      <c r="AC2944" s="69">
        <f t="shared" si="302"/>
        <v>104.22151750060405</v>
      </c>
      <c r="AD2944" s="3">
        <f t="shared" si="311"/>
        <v>124.25461614996716</v>
      </c>
      <c r="AF2944" s="29"/>
      <c r="AG2944" s="30"/>
      <c r="AH2944" s="29"/>
      <c r="AI2944" s="29"/>
      <c r="AJ2944" s="31"/>
      <c r="AK2944" s="29"/>
      <c r="AL2944" s="30"/>
      <c r="AN2944" s="17">
        <f t="shared" si="304"/>
        <v>1562.7686240109886</v>
      </c>
      <c r="AO2944" s="17">
        <f t="shared" si="305"/>
        <v>15.627686240109886</v>
      </c>
      <c r="AP2944" s="2">
        <f t="shared" si="306"/>
        <v>1.0689337388235163</v>
      </c>
      <c r="AQ2944" s="6">
        <f t="shared" si="307"/>
        <v>0</v>
      </c>
      <c r="AR2944" s="3">
        <f t="shared" si="308"/>
        <v>926.22671639999999</v>
      </c>
    </row>
    <row r="2945" spans="1:44">
      <c r="A2945" s="32">
        <v>42758</v>
      </c>
      <c r="B2945" s="9">
        <v>12.5</v>
      </c>
      <c r="C2945" s="33">
        <v>918.12181969999995</v>
      </c>
      <c r="D2945" s="34">
        <f t="shared" si="292"/>
        <v>2812983.5232197796</v>
      </c>
      <c r="E2945" s="34">
        <v>392963262344.37</v>
      </c>
      <c r="F2945" s="3">
        <f>VLOOKUP(A2945,ERCOT_345kv_West_ATC!A:B,2)</f>
        <v>25.2</v>
      </c>
      <c r="G2945" s="3">
        <f>VLOOKUP(A2945,ERCOT_345kv_West_ATC!G:H,2)</f>
        <v>3.09</v>
      </c>
      <c r="I2945" s="5">
        <f t="shared" si="293"/>
        <v>6</v>
      </c>
      <c r="J2945" s="4">
        <f t="shared" si="294"/>
        <v>144</v>
      </c>
      <c r="K2945" s="4">
        <f t="shared" si="309"/>
        <v>1800</v>
      </c>
      <c r="L2945" s="6">
        <f t="shared" si="310"/>
        <v>1652619.2754599999</v>
      </c>
      <c r="N2945" s="22">
        <f t="shared" si="295"/>
        <v>0.58749696250207295</v>
      </c>
      <c r="O2945" s="14">
        <f t="shared" si="296"/>
        <v>63988.999051785955</v>
      </c>
      <c r="Q2945" s="22"/>
      <c r="V2945" s="16">
        <f t="shared" si="297"/>
        <v>1.72368E-2</v>
      </c>
      <c r="W2945" s="16">
        <f t="shared" si="298"/>
        <v>0.5702601625020729</v>
      </c>
      <c r="X2945" s="16"/>
      <c r="Z2945" s="15">
        <f t="shared" si="299"/>
        <v>6.4629875215936876E-4</v>
      </c>
      <c r="AA2945" s="16">
        <f t="shared" si="300"/>
        <v>0.59338098640239889</v>
      </c>
      <c r="AB2945" s="3">
        <f t="shared" si="301"/>
        <v>0.31955729117441556</v>
      </c>
      <c r="AC2945" s="69">
        <f t="shared" si="302"/>
        <v>103.1890485698361</v>
      </c>
      <c r="AD2945" s="3">
        <f t="shared" si="311"/>
        <v>123.33872190735276</v>
      </c>
      <c r="AF2945" s="29"/>
      <c r="AG2945" s="30"/>
      <c r="AH2945" s="29"/>
      <c r="AI2945" s="29"/>
      <c r="AJ2945" s="31"/>
      <c r="AK2945" s="29"/>
      <c r="AL2945" s="30"/>
      <c r="AN2945" s="17">
        <f t="shared" si="304"/>
        <v>1562.7686240109886</v>
      </c>
      <c r="AO2945" s="17">
        <f t="shared" si="305"/>
        <v>15.627686240109886</v>
      </c>
      <c r="AP2945" s="2">
        <f t="shared" si="306"/>
        <v>1.0689337388235163</v>
      </c>
      <c r="AQ2945" s="6">
        <f t="shared" si="307"/>
        <v>0</v>
      </c>
      <c r="AR2945" s="3">
        <f t="shared" si="308"/>
        <v>918.12181969999995</v>
      </c>
    </row>
    <row r="2946" spans="1:44">
      <c r="A2946" s="32">
        <v>42759</v>
      </c>
      <c r="B2946" s="9">
        <v>12.5</v>
      </c>
      <c r="C2946" s="33">
        <v>886.54554140000005</v>
      </c>
      <c r="D2946" s="34">
        <f t="shared" si="292"/>
        <v>2812983.5232197796</v>
      </c>
      <c r="E2946" s="34">
        <v>392963262344.37</v>
      </c>
      <c r="F2946" s="3">
        <f>VLOOKUP(A2946,ERCOT_345kv_West_ATC!A:B,2)</f>
        <v>25.1</v>
      </c>
      <c r="G2946" s="3">
        <f>VLOOKUP(A2946,ERCOT_345kv_West_ATC!G:H,2)</f>
        <v>3.093</v>
      </c>
      <c r="I2946" s="5">
        <f t="shared" si="293"/>
        <v>6</v>
      </c>
      <c r="J2946" s="4">
        <f t="shared" si="294"/>
        <v>144</v>
      </c>
      <c r="K2946" s="4">
        <f t="shared" si="309"/>
        <v>1800</v>
      </c>
      <c r="L2946" s="6">
        <f t="shared" si="310"/>
        <v>1595781.9745200002</v>
      </c>
      <c r="N2946" s="22">
        <f t="shared" si="295"/>
        <v>0.56729161808009676</v>
      </c>
      <c r="O2946" s="14">
        <f t="shared" si="296"/>
        <v>63988.999051785955</v>
      </c>
      <c r="Q2946" s="22"/>
      <c r="V2946" s="16">
        <f t="shared" si="297"/>
        <v>1.71684E-2</v>
      </c>
      <c r="W2946" s="16">
        <f t="shared" si="298"/>
        <v>0.55012321808009679</v>
      </c>
      <c r="X2946" s="16"/>
      <c r="Z2946" s="15">
        <f t="shared" si="299"/>
        <v>6.4629875215936876E-4</v>
      </c>
      <c r="AA2946" s="16">
        <f t="shared" si="300"/>
        <v>0.57297327713927204</v>
      </c>
      <c r="AB2946" s="3">
        <f t="shared" si="301"/>
        <v>0.30856699583189279</v>
      </c>
      <c r="AC2946" s="69">
        <f t="shared" si="302"/>
        <v>99.166600474472759</v>
      </c>
      <c r="AD2946" s="3">
        <f t="shared" si="311"/>
        <v>122.33155018098277</v>
      </c>
      <c r="AF2946" s="29"/>
      <c r="AG2946" s="30"/>
      <c r="AH2946" s="29"/>
      <c r="AI2946" s="29"/>
      <c r="AJ2946" s="31"/>
      <c r="AK2946" s="29"/>
      <c r="AL2946" s="30"/>
      <c r="AN2946" s="17">
        <f t="shared" si="304"/>
        <v>1562.7686240109886</v>
      </c>
      <c r="AO2946" s="17">
        <f t="shared" si="305"/>
        <v>15.627686240109886</v>
      </c>
      <c r="AP2946" s="2">
        <f t="shared" si="306"/>
        <v>1.0689337388235163</v>
      </c>
      <c r="AQ2946" s="6">
        <f t="shared" si="307"/>
        <v>0</v>
      </c>
      <c r="AR2946" s="3">
        <f t="shared" si="308"/>
        <v>886.54554140000005</v>
      </c>
    </row>
    <row r="2947" spans="1:44">
      <c r="A2947" s="32">
        <v>42760</v>
      </c>
      <c r="B2947" s="9">
        <v>12.5</v>
      </c>
      <c r="C2947" s="33">
        <v>897.36171339999999</v>
      </c>
      <c r="D2947" s="34">
        <f t="shared" si="292"/>
        <v>2812983.5232197796</v>
      </c>
      <c r="E2947" s="34">
        <v>392963262344.37</v>
      </c>
      <c r="F2947" s="3">
        <f>VLOOKUP(A2947,ERCOT_345kv_West_ATC!A:B,2)</f>
        <v>25.3</v>
      </c>
      <c r="G2947" s="3">
        <f>VLOOKUP(A2947,ERCOT_345kv_West_ATC!G:H,2)</f>
        <v>3.1019999999999999</v>
      </c>
      <c r="I2947" s="5">
        <f t="shared" si="293"/>
        <v>6</v>
      </c>
      <c r="J2947" s="4">
        <f t="shared" si="294"/>
        <v>144</v>
      </c>
      <c r="K2947" s="4">
        <f t="shared" si="309"/>
        <v>1800</v>
      </c>
      <c r="L2947" s="6">
        <f t="shared" si="310"/>
        <v>1615251.08412</v>
      </c>
      <c r="N2947" s="22">
        <f t="shared" si="295"/>
        <v>0.57421277827861628</v>
      </c>
      <c r="O2947" s="14">
        <f t="shared" si="296"/>
        <v>63988.999051785955</v>
      </c>
      <c r="Q2947" s="22"/>
      <c r="V2947" s="16">
        <f t="shared" si="297"/>
        <v>1.7305200000000003E-2</v>
      </c>
      <c r="W2947" s="16">
        <f t="shared" si="298"/>
        <v>0.55690757827861626</v>
      </c>
      <c r="X2947" s="16"/>
      <c r="Z2947" s="15">
        <f t="shared" si="299"/>
        <v>6.4629875215936876E-4</v>
      </c>
      <c r="AA2947" s="16">
        <f t="shared" si="300"/>
        <v>0.5799637556060131</v>
      </c>
      <c r="AB2947" s="3">
        <f t="shared" si="301"/>
        <v>0.31233162330401404</v>
      </c>
      <c r="AC2947" s="69">
        <f t="shared" si="302"/>
        <v>100.54445412926914</v>
      </c>
      <c r="AD2947" s="3">
        <f t="shared" si="311"/>
        <v>121.46006633891422</v>
      </c>
      <c r="AF2947" s="29"/>
      <c r="AG2947" s="30"/>
      <c r="AH2947" s="29"/>
      <c r="AI2947" s="29"/>
      <c r="AJ2947" s="31"/>
      <c r="AK2947" s="29"/>
      <c r="AL2947" s="30"/>
      <c r="AN2947" s="17">
        <f t="shared" si="304"/>
        <v>1562.7686240109886</v>
      </c>
      <c r="AO2947" s="17">
        <f t="shared" si="305"/>
        <v>15.627686240109886</v>
      </c>
      <c r="AP2947" s="2">
        <f t="shared" si="306"/>
        <v>1.0689337388235163</v>
      </c>
      <c r="AQ2947" s="6">
        <f t="shared" si="307"/>
        <v>0</v>
      </c>
      <c r="AR2947" s="3">
        <f t="shared" si="308"/>
        <v>897.36171339999999</v>
      </c>
    </row>
    <row r="2948" spans="1:44">
      <c r="A2948" s="32">
        <v>42761</v>
      </c>
      <c r="B2948" s="9">
        <v>12.5</v>
      </c>
      <c r="C2948" s="33">
        <v>916.82859870000004</v>
      </c>
      <c r="D2948" s="34">
        <f t="shared" si="292"/>
        <v>2812983.5232197796</v>
      </c>
      <c r="E2948" s="34">
        <v>392963262344.37</v>
      </c>
      <c r="F2948" s="3">
        <f>VLOOKUP(A2948,ERCOT_345kv_West_ATC!A:B,2)</f>
        <v>25.35</v>
      </c>
      <c r="G2948" s="3">
        <f>VLOOKUP(A2948,ERCOT_345kv_West_ATC!G:H,2)</f>
        <v>3.1150000000000002</v>
      </c>
      <c r="I2948" s="5">
        <f t="shared" si="293"/>
        <v>6</v>
      </c>
      <c r="J2948" s="4">
        <f t="shared" si="294"/>
        <v>144</v>
      </c>
      <c r="K2948" s="4">
        <f t="shared" si="309"/>
        <v>1800</v>
      </c>
      <c r="L2948" s="6">
        <f t="shared" si="310"/>
        <v>1650291.4776600001</v>
      </c>
      <c r="N2948" s="22">
        <f t="shared" si="295"/>
        <v>0.58666944332864557</v>
      </c>
      <c r="O2948" s="14">
        <f t="shared" si="296"/>
        <v>63988.999051785955</v>
      </c>
      <c r="Q2948" s="22"/>
      <c r="V2948" s="16">
        <f t="shared" si="297"/>
        <v>1.7339400000000001E-2</v>
      </c>
      <c r="W2948" s="16">
        <f t="shared" si="298"/>
        <v>0.56933004332864556</v>
      </c>
      <c r="X2948" s="16"/>
      <c r="Z2948" s="15">
        <f t="shared" si="299"/>
        <v>6.4629875215936876E-4</v>
      </c>
      <c r="AA2948" s="16">
        <f t="shared" si="300"/>
        <v>0.59254517928383266</v>
      </c>
      <c r="AB2948" s="3">
        <f t="shared" si="301"/>
        <v>0.31910717857412368</v>
      </c>
      <c r="AC2948" s="69">
        <f t="shared" si="302"/>
        <v>103.02430735812928</v>
      </c>
      <c r="AD2948" s="3">
        <f t="shared" si="311"/>
        <v>120.7509986858071</v>
      </c>
      <c r="AF2948" s="29"/>
      <c r="AG2948" s="30"/>
      <c r="AH2948" s="29"/>
      <c r="AI2948" s="29"/>
      <c r="AJ2948" s="31"/>
      <c r="AK2948" s="29"/>
      <c r="AL2948" s="30"/>
      <c r="AN2948" s="17">
        <f t="shared" si="304"/>
        <v>1562.7686240109886</v>
      </c>
      <c r="AO2948" s="17">
        <f t="shared" si="305"/>
        <v>15.627686240109886</v>
      </c>
      <c r="AP2948" s="2">
        <f t="shared" si="306"/>
        <v>1.0689337388235163</v>
      </c>
      <c r="AQ2948" s="6">
        <f t="shared" si="307"/>
        <v>0</v>
      </c>
      <c r="AR2948" s="3">
        <f t="shared" si="308"/>
        <v>916.82859870000004</v>
      </c>
    </row>
    <row r="2949" spans="1:44">
      <c r="A2949" s="32">
        <v>42762</v>
      </c>
      <c r="B2949" s="9">
        <v>12.5</v>
      </c>
      <c r="C2949" s="33">
        <v>921.54220940000005</v>
      </c>
      <c r="D2949" s="34">
        <f t="shared" si="292"/>
        <v>2812983.5232197796</v>
      </c>
      <c r="E2949" s="34">
        <v>392963262344.37</v>
      </c>
      <c r="F2949" s="3">
        <f>VLOOKUP(A2949,ERCOT_345kv_West_ATC!A:B,2)</f>
        <v>25.65</v>
      </c>
      <c r="G2949" s="3">
        <f>VLOOKUP(A2949,ERCOT_345kv_West_ATC!G:H,2)</f>
        <v>3.113</v>
      </c>
      <c r="I2949" s="5">
        <f t="shared" si="293"/>
        <v>6</v>
      </c>
      <c r="J2949" s="4">
        <f t="shared" si="294"/>
        <v>144</v>
      </c>
      <c r="K2949" s="4">
        <f t="shared" si="309"/>
        <v>1800</v>
      </c>
      <c r="L2949" s="6">
        <f t="shared" si="310"/>
        <v>1658775.97692</v>
      </c>
      <c r="N2949" s="22">
        <f t="shared" si="295"/>
        <v>0.58968563563477339</v>
      </c>
      <c r="O2949" s="14">
        <f t="shared" si="296"/>
        <v>63988.999051785955</v>
      </c>
      <c r="Q2949" s="22"/>
      <c r="V2949" s="16">
        <f t="shared" si="297"/>
        <v>1.75446E-2</v>
      </c>
      <c r="W2949" s="16">
        <f t="shared" si="298"/>
        <v>0.57214103563477337</v>
      </c>
      <c r="X2949" s="16"/>
      <c r="Z2949" s="15">
        <f t="shared" si="299"/>
        <v>6.4629875215936876E-4</v>
      </c>
      <c r="AA2949" s="16">
        <f t="shared" si="300"/>
        <v>0.59559157999740775</v>
      </c>
      <c r="AB2949" s="3">
        <f t="shared" si="301"/>
        <v>0.32074777640615754</v>
      </c>
      <c r="AC2949" s="69">
        <f t="shared" si="302"/>
        <v>103.62476616465366</v>
      </c>
      <c r="AD2949" s="3">
        <f t="shared" si="311"/>
        <v>120.11669377761622</v>
      </c>
      <c r="AF2949" s="29"/>
      <c r="AG2949" s="30"/>
      <c r="AH2949" s="29"/>
      <c r="AI2949" s="29"/>
      <c r="AJ2949" s="31"/>
      <c r="AK2949" s="29"/>
      <c r="AL2949" s="30"/>
      <c r="AN2949" s="17">
        <f t="shared" si="304"/>
        <v>1562.7686240109886</v>
      </c>
      <c r="AO2949" s="17">
        <f t="shared" si="305"/>
        <v>15.627686240109886</v>
      </c>
      <c r="AP2949" s="2">
        <f t="shared" si="306"/>
        <v>1.0689337388235163</v>
      </c>
      <c r="AQ2949" s="6">
        <f t="shared" si="307"/>
        <v>0</v>
      </c>
      <c r="AR2949" s="3">
        <f t="shared" si="308"/>
        <v>921.54220940000005</v>
      </c>
    </row>
    <row r="2950" spans="1:44">
      <c r="A2950" s="32">
        <v>42763</v>
      </c>
      <c r="B2950" s="9">
        <v>12.5</v>
      </c>
      <c r="C2950" s="33">
        <v>924.76732379999999</v>
      </c>
      <c r="D2950" s="34">
        <f t="shared" si="292"/>
        <v>2812983.5232197796</v>
      </c>
      <c r="E2950" s="34">
        <v>392963262344.37</v>
      </c>
      <c r="F2950" s="3">
        <f>VLOOKUP(A2950,ERCOT_345kv_West_ATC!A:B,2)</f>
        <v>25.65</v>
      </c>
      <c r="G2950" s="3">
        <f>VLOOKUP(A2950,ERCOT_345kv_West_ATC!G:H,2)</f>
        <v>3.113</v>
      </c>
      <c r="I2950" s="5">
        <f t="shared" si="293"/>
        <v>6</v>
      </c>
      <c r="J2950" s="4">
        <f t="shared" si="294"/>
        <v>144</v>
      </c>
      <c r="K2950" s="4">
        <f t="shared" si="309"/>
        <v>1800</v>
      </c>
      <c r="L2950" s="6">
        <f t="shared" si="310"/>
        <v>1664581.1828399999</v>
      </c>
      <c r="N2950" s="22">
        <f t="shared" si="295"/>
        <v>0.59174935405760831</v>
      </c>
      <c r="O2950" s="14">
        <f t="shared" si="296"/>
        <v>63988.999051785955</v>
      </c>
      <c r="Q2950" s="22"/>
      <c r="V2950" s="16">
        <f t="shared" si="297"/>
        <v>1.75446E-2</v>
      </c>
      <c r="W2950" s="16">
        <f t="shared" si="298"/>
        <v>0.57420475405760829</v>
      </c>
      <c r="X2950" s="16"/>
      <c r="Z2950" s="15">
        <f t="shared" si="299"/>
        <v>6.4629875215936876E-4</v>
      </c>
      <c r="AA2950" s="16">
        <f t="shared" si="300"/>
        <v>0.59767596740969886</v>
      </c>
      <c r="AB2950" s="3">
        <f t="shared" si="301"/>
        <v>0.32187029500802267</v>
      </c>
      <c r="AC2950" s="69">
        <f t="shared" si="302"/>
        <v>104.0356079729363</v>
      </c>
      <c r="AD2950" s="3">
        <f t="shared" si="311"/>
        <v>119.54236928459194</v>
      </c>
      <c r="AF2950" s="29"/>
      <c r="AG2950" s="30"/>
      <c r="AH2950" s="29"/>
      <c r="AI2950" s="29"/>
      <c r="AJ2950" s="31"/>
      <c r="AK2950" s="29"/>
      <c r="AL2950" s="30"/>
      <c r="AN2950" s="17">
        <f t="shared" si="304"/>
        <v>1562.7686240109886</v>
      </c>
      <c r="AO2950" s="17">
        <f t="shared" si="305"/>
        <v>15.627686240109886</v>
      </c>
      <c r="AP2950" s="2">
        <f t="shared" si="306"/>
        <v>1.0689337388235163</v>
      </c>
      <c r="AQ2950" s="6">
        <f t="shared" si="307"/>
        <v>0</v>
      </c>
      <c r="AR2950" s="3">
        <f t="shared" si="308"/>
        <v>924.76732379999999</v>
      </c>
    </row>
    <row r="2951" spans="1:44">
      <c r="A2951" s="32">
        <v>42764</v>
      </c>
      <c r="B2951" s="9">
        <v>12.5</v>
      </c>
      <c r="C2951" s="33">
        <v>915.16487549999999</v>
      </c>
      <c r="D2951" s="34">
        <f t="shared" si="292"/>
        <v>2812983.5232197796</v>
      </c>
      <c r="E2951" s="34">
        <v>392963262344.37</v>
      </c>
      <c r="F2951" s="3">
        <f>VLOOKUP(A2951,ERCOT_345kv_West_ATC!A:B,2)</f>
        <v>25.65</v>
      </c>
      <c r="G2951" s="3">
        <f>VLOOKUP(A2951,ERCOT_345kv_West_ATC!G:H,2)</f>
        <v>3.113</v>
      </c>
      <c r="I2951" s="5">
        <f t="shared" si="293"/>
        <v>6</v>
      </c>
      <c r="J2951" s="4">
        <f t="shared" si="294"/>
        <v>144</v>
      </c>
      <c r="K2951" s="4">
        <f t="shared" si="309"/>
        <v>1800</v>
      </c>
      <c r="L2951" s="6">
        <f t="shared" si="310"/>
        <v>1647296.7759</v>
      </c>
      <c r="N2951" s="22">
        <f t="shared" si="295"/>
        <v>0.58560484350597319</v>
      </c>
      <c r="O2951" s="14">
        <f t="shared" si="296"/>
        <v>63988.999051785955</v>
      </c>
      <c r="Q2951" s="22"/>
      <c r="V2951" s="16">
        <f t="shared" si="297"/>
        <v>1.75446E-2</v>
      </c>
      <c r="W2951" s="16">
        <f t="shared" si="298"/>
        <v>0.56806024350597317</v>
      </c>
      <c r="X2951" s="16"/>
      <c r="Z2951" s="15">
        <f t="shared" si="299"/>
        <v>6.4629875215936876E-4</v>
      </c>
      <c r="AA2951" s="16">
        <f t="shared" si="300"/>
        <v>0.59146991705573404</v>
      </c>
      <c r="AB2951" s="3">
        <f t="shared" si="301"/>
        <v>0.31852811066870157</v>
      </c>
      <c r="AC2951" s="69">
        <f t="shared" si="302"/>
        <v>102.81236850474478</v>
      </c>
      <c r="AD2951" s="3">
        <f t="shared" si="311"/>
        <v>118.96547270597652</v>
      </c>
      <c r="AF2951" s="29"/>
      <c r="AG2951" s="30"/>
      <c r="AH2951" s="29"/>
      <c r="AI2951" s="29"/>
      <c r="AJ2951" s="31"/>
      <c r="AK2951" s="29"/>
      <c r="AL2951" s="30"/>
      <c r="AN2951" s="17">
        <f t="shared" si="304"/>
        <v>1562.7686240109886</v>
      </c>
      <c r="AO2951" s="17">
        <f t="shared" si="305"/>
        <v>15.627686240109886</v>
      </c>
      <c r="AP2951" s="2">
        <f t="shared" si="306"/>
        <v>1.0689337388235163</v>
      </c>
      <c r="AQ2951" s="6">
        <f t="shared" si="307"/>
        <v>0</v>
      </c>
      <c r="AR2951" s="3">
        <f t="shared" si="308"/>
        <v>915.16487549999999</v>
      </c>
    </row>
    <row r="2952" spans="1:44">
      <c r="A2952" s="32">
        <v>42765</v>
      </c>
      <c r="B2952" s="9">
        <v>12.5</v>
      </c>
      <c r="C2952" s="33">
        <v>922.07381099999998</v>
      </c>
      <c r="D2952" s="34">
        <f t="shared" si="292"/>
        <v>2812983.5232197796</v>
      </c>
      <c r="E2952" s="34">
        <v>392963262344.37</v>
      </c>
      <c r="F2952" s="3">
        <f>VLOOKUP(A2952,ERCOT_345kv_West_ATC!A:B,2)</f>
        <v>25.15</v>
      </c>
      <c r="G2952" s="3">
        <f>VLOOKUP(A2952,ERCOT_345kv_West_ATC!G:H,2)</f>
        <v>3.0910000000000002</v>
      </c>
      <c r="I2952" s="5">
        <f t="shared" si="293"/>
        <v>6</v>
      </c>
      <c r="J2952" s="4">
        <f t="shared" si="294"/>
        <v>144</v>
      </c>
      <c r="K2952" s="4">
        <f t="shared" si="309"/>
        <v>1800</v>
      </c>
      <c r="L2952" s="6">
        <f t="shared" si="310"/>
        <v>1659732.8598</v>
      </c>
      <c r="N2952" s="22">
        <f t="shared" si="295"/>
        <v>0.59002580217755662</v>
      </c>
      <c r="O2952" s="14">
        <f t="shared" si="296"/>
        <v>63988.999051785955</v>
      </c>
      <c r="Q2952" s="22"/>
      <c r="V2952" s="16">
        <f t="shared" si="297"/>
        <v>1.7202599999999998E-2</v>
      </c>
      <c r="W2952" s="16">
        <f t="shared" si="298"/>
        <v>0.57282320217755667</v>
      </c>
      <c r="X2952" s="16"/>
      <c r="Z2952" s="15">
        <f t="shared" si="299"/>
        <v>6.4629875215936876E-4</v>
      </c>
      <c r="AA2952" s="16">
        <f t="shared" si="300"/>
        <v>0.59593515344813364</v>
      </c>
      <c r="AB2952" s="3">
        <f t="shared" si="301"/>
        <v>0.3209328032333551</v>
      </c>
      <c r="AC2952" s="69">
        <f t="shared" si="302"/>
        <v>103.69248598340798</v>
      </c>
      <c r="AD2952" s="3">
        <f t="shared" si="311"/>
        <v>118.45637314855757</v>
      </c>
      <c r="AF2952" s="29"/>
      <c r="AG2952" s="30"/>
      <c r="AH2952" s="29"/>
      <c r="AI2952" s="29"/>
      <c r="AJ2952" s="31"/>
      <c r="AK2952" s="29"/>
      <c r="AL2952" s="30"/>
      <c r="AN2952" s="17">
        <f t="shared" si="304"/>
        <v>1562.7686240109886</v>
      </c>
      <c r="AO2952" s="17">
        <f t="shared" si="305"/>
        <v>15.627686240109886</v>
      </c>
      <c r="AP2952" s="2">
        <f t="shared" si="306"/>
        <v>1.0689337388235163</v>
      </c>
      <c r="AQ2952" s="6">
        <f t="shared" si="307"/>
        <v>0</v>
      </c>
      <c r="AR2952" s="3">
        <f t="shared" si="308"/>
        <v>922.07381099999998</v>
      </c>
    </row>
    <row r="2953" spans="1:44">
      <c r="A2953" s="32">
        <v>42766</v>
      </c>
      <c r="B2953" s="9">
        <v>12.5</v>
      </c>
      <c r="C2953" s="33">
        <v>968.88025760000005</v>
      </c>
      <c r="D2953" s="34">
        <f t="shared" si="292"/>
        <v>2812983.5232197796</v>
      </c>
      <c r="E2953" s="34">
        <v>392963262344.37</v>
      </c>
      <c r="F2953" s="3">
        <f>VLOOKUP(A2953,ERCOT_345kv_West_ATC!A:B,2)</f>
        <v>25.05</v>
      </c>
      <c r="G2953" s="3">
        <f>VLOOKUP(A2953,ERCOT_345kv_West_ATC!G:H,2)</f>
        <v>3.0649999999999999</v>
      </c>
      <c r="I2953" s="5">
        <f t="shared" si="293"/>
        <v>6</v>
      </c>
      <c r="J2953" s="4">
        <f t="shared" si="294"/>
        <v>144</v>
      </c>
      <c r="K2953" s="4">
        <f t="shared" si="309"/>
        <v>1800</v>
      </c>
      <c r="L2953" s="6">
        <f t="shared" si="310"/>
        <v>1743984.46368</v>
      </c>
      <c r="N2953" s="22">
        <f t="shared" si="295"/>
        <v>0.61997677884860536</v>
      </c>
      <c r="O2953" s="14">
        <f t="shared" si="296"/>
        <v>63988.999051785955</v>
      </c>
      <c r="Q2953" s="22"/>
      <c r="V2953" s="16">
        <f t="shared" si="297"/>
        <v>1.7134200000000002E-2</v>
      </c>
      <c r="W2953" s="16">
        <f t="shared" si="298"/>
        <v>0.60284257884860537</v>
      </c>
      <c r="X2953" s="16"/>
      <c r="Z2953" s="15">
        <f t="shared" si="299"/>
        <v>6.4629875215936876E-4</v>
      </c>
      <c r="AA2953" s="16">
        <f t="shared" si="300"/>
        <v>0.62618610147872777</v>
      </c>
      <c r="AB2953" s="3">
        <f t="shared" si="301"/>
        <v>0.33722404145910967</v>
      </c>
      <c r="AC2953" s="69">
        <f t="shared" si="302"/>
        <v>109.65507917403414</v>
      </c>
      <c r="AD2953" s="3">
        <f t="shared" si="311"/>
        <v>117.33945029567616</v>
      </c>
      <c r="AF2953" s="29"/>
      <c r="AG2953" s="30"/>
      <c r="AH2953" s="29"/>
      <c r="AI2953" s="29"/>
      <c r="AJ2953" s="31"/>
      <c r="AK2953" s="29"/>
      <c r="AL2953" s="30"/>
      <c r="AN2953" s="17">
        <f t="shared" si="304"/>
        <v>1562.7686240109886</v>
      </c>
      <c r="AO2953" s="17">
        <f t="shared" si="305"/>
        <v>15.627686240109886</v>
      </c>
      <c r="AP2953" s="2">
        <f t="shared" si="306"/>
        <v>1.0689337388235163</v>
      </c>
      <c r="AQ2953" s="6">
        <f t="shared" si="307"/>
        <v>0</v>
      </c>
      <c r="AR2953" s="3">
        <f t="shared" si="308"/>
        <v>968.88025760000005</v>
      </c>
    </row>
    <row r="2954" spans="1:44">
      <c r="A2954" s="32">
        <v>42767</v>
      </c>
      <c r="B2954" s="9">
        <v>12.5</v>
      </c>
      <c r="C2954" s="33">
        <v>987.75236319999999</v>
      </c>
      <c r="D2954" s="34">
        <f t="shared" si="292"/>
        <v>2812983.5232197796</v>
      </c>
      <c r="E2954" s="34">
        <v>392963262344.37</v>
      </c>
      <c r="F2954" s="3">
        <f>VLOOKUP(A2954,ERCOT_345kv_West_ATC!A:B,2)</f>
        <v>25.15</v>
      </c>
      <c r="G2954" s="3">
        <f>VLOOKUP(A2954,ERCOT_345kv_West_ATC!G:H,2)</f>
        <v>3.089</v>
      </c>
      <c r="I2954" s="5">
        <f t="shared" si="293"/>
        <v>6</v>
      </c>
      <c r="J2954" s="4">
        <f t="shared" si="294"/>
        <v>144</v>
      </c>
      <c r="K2954" s="4">
        <f t="shared" si="309"/>
        <v>1800</v>
      </c>
      <c r="L2954" s="6">
        <f t="shared" si="310"/>
        <v>1777954.25376</v>
      </c>
      <c r="N2954" s="22">
        <f t="shared" si="295"/>
        <v>0.63205285032204139</v>
      </c>
      <c r="O2954" s="14">
        <f t="shared" si="296"/>
        <v>63988.999051785955</v>
      </c>
      <c r="Q2954" s="22"/>
      <c r="V2954" s="16">
        <f t="shared" si="297"/>
        <v>1.7202599999999998E-2</v>
      </c>
      <c r="W2954" s="16">
        <f t="shared" si="298"/>
        <v>0.61485025032204144</v>
      </c>
      <c r="X2954" s="16"/>
      <c r="Z2954" s="15">
        <f t="shared" si="299"/>
        <v>6.4629875215936876E-4</v>
      </c>
      <c r="AA2954" s="16">
        <f t="shared" si="300"/>
        <v>0.63838311977862761</v>
      </c>
      <c r="AB2954" s="3">
        <f t="shared" si="301"/>
        <v>0.34379258042081745</v>
      </c>
      <c r="AC2954" s="69">
        <f t="shared" si="302"/>
        <v>112.05916443401919</v>
      </c>
      <c r="AD2954" s="3">
        <f t="shared" si="311"/>
        <v>116.20590789995349</v>
      </c>
      <c r="AF2954" s="29"/>
      <c r="AG2954" s="30"/>
      <c r="AH2954" s="29"/>
      <c r="AI2954" s="29"/>
      <c r="AJ2954" s="31"/>
      <c r="AK2954" s="29"/>
      <c r="AL2954" s="30"/>
      <c r="AN2954" s="17">
        <f t="shared" si="304"/>
        <v>1562.7686240109886</v>
      </c>
      <c r="AO2954" s="17">
        <f t="shared" si="305"/>
        <v>15.627686240109886</v>
      </c>
      <c r="AP2954" s="2">
        <f t="shared" si="306"/>
        <v>1.0689337388235163</v>
      </c>
      <c r="AQ2954" s="6">
        <f t="shared" si="307"/>
        <v>0</v>
      </c>
      <c r="AR2954" s="3">
        <f t="shared" si="308"/>
        <v>987.75236319999999</v>
      </c>
    </row>
    <row r="2955" spans="1:44">
      <c r="A2955" s="32">
        <v>42768</v>
      </c>
      <c r="B2955" s="9">
        <v>12.5</v>
      </c>
      <c r="C2955" s="33">
        <v>1008.042423</v>
      </c>
      <c r="D2955" s="34">
        <f t="shared" si="292"/>
        <v>2812983.5232197796</v>
      </c>
      <c r="E2955" s="34">
        <v>392963262344.37</v>
      </c>
      <c r="F2955" s="3">
        <f>VLOOKUP(A2955,ERCOT_345kv_West_ATC!A:B,2)</f>
        <v>25.4</v>
      </c>
      <c r="G2955" s="3">
        <f>VLOOKUP(A2955,ERCOT_345kv_West_ATC!G:H,2)</f>
        <v>3.12</v>
      </c>
      <c r="I2955" s="5">
        <f t="shared" si="293"/>
        <v>6</v>
      </c>
      <c r="J2955" s="4">
        <f t="shared" si="294"/>
        <v>144</v>
      </c>
      <c r="K2955" s="4">
        <f t="shared" si="309"/>
        <v>1800</v>
      </c>
      <c r="L2955" s="6">
        <f t="shared" si="310"/>
        <v>1814476.3614000001</v>
      </c>
      <c r="N2955" s="22">
        <f t="shared" si="295"/>
        <v>0.64503625649507024</v>
      </c>
      <c r="O2955" s="14">
        <f t="shared" si="296"/>
        <v>63988.999051785955</v>
      </c>
      <c r="Q2955" s="22"/>
      <c r="V2955" s="16">
        <f t="shared" si="297"/>
        <v>1.7373599999999999E-2</v>
      </c>
      <c r="W2955" s="16">
        <f t="shared" si="298"/>
        <v>0.62766265649507025</v>
      </c>
      <c r="X2955" s="16"/>
      <c r="Z2955" s="15">
        <f t="shared" si="299"/>
        <v>6.4629875215936876E-4</v>
      </c>
      <c r="AA2955" s="16">
        <f t="shared" si="300"/>
        <v>0.65149656010860657</v>
      </c>
      <c r="AB2955" s="3">
        <f t="shared" si="301"/>
        <v>0.3508546460512515</v>
      </c>
      <c r="AC2955" s="69">
        <f t="shared" si="302"/>
        <v>114.64388045475805</v>
      </c>
      <c r="AD2955" s="3">
        <f t="shared" si="311"/>
        <v>115.105575847631</v>
      </c>
      <c r="AF2955" s="29"/>
      <c r="AG2955" s="30"/>
      <c r="AH2955" s="29"/>
      <c r="AI2955" s="29"/>
      <c r="AJ2955" s="31"/>
      <c r="AK2955" s="29"/>
      <c r="AL2955" s="30"/>
      <c r="AN2955" s="17">
        <f t="shared" si="304"/>
        <v>1562.7686240109886</v>
      </c>
      <c r="AO2955" s="17">
        <f t="shared" si="305"/>
        <v>15.627686240109886</v>
      </c>
      <c r="AP2955" s="2">
        <f t="shared" si="306"/>
        <v>1.0689337388235163</v>
      </c>
      <c r="AQ2955" s="6">
        <f t="shared" si="307"/>
        <v>0</v>
      </c>
      <c r="AR2955" s="3">
        <f t="shared" si="308"/>
        <v>1008.042423</v>
      </c>
    </row>
    <row r="2956" spans="1:44">
      <c r="A2956" s="32">
        <v>42769</v>
      </c>
      <c r="B2956" s="9">
        <v>12.5</v>
      </c>
      <c r="C2956" s="33">
        <v>1017.479725</v>
      </c>
      <c r="D2956" s="34">
        <f t="shared" si="292"/>
        <v>2812983.5232197796</v>
      </c>
      <c r="E2956" s="34">
        <v>392963262344.37</v>
      </c>
      <c r="F2956" s="3">
        <f>VLOOKUP(A2956,ERCOT_345kv_West_ATC!A:B,2)</f>
        <v>25</v>
      </c>
      <c r="G2956" s="3">
        <f>VLOOKUP(A2956,ERCOT_345kv_West_ATC!G:H,2)</f>
        <v>3.0609999999999999</v>
      </c>
      <c r="I2956" s="5">
        <f t="shared" si="293"/>
        <v>6</v>
      </c>
      <c r="J2956" s="4">
        <f t="shared" si="294"/>
        <v>144</v>
      </c>
      <c r="K2956" s="4">
        <f t="shared" si="309"/>
        <v>1800</v>
      </c>
      <c r="L2956" s="6">
        <f t="shared" si="310"/>
        <v>1831463.5050000001</v>
      </c>
      <c r="N2956" s="22">
        <f t="shared" si="295"/>
        <v>0.65107509158236443</v>
      </c>
      <c r="O2956" s="14">
        <f t="shared" si="296"/>
        <v>63988.999051785955</v>
      </c>
      <c r="Q2956" s="22"/>
      <c r="V2956" s="16">
        <f t="shared" si="297"/>
        <v>1.7100000000000001E-2</v>
      </c>
      <c r="W2956" s="16">
        <f t="shared" si="298"/>
        <v>0.63397509158236443</v>
      </c>
      <c r="X2956" s="16"/>
      <c r="Z2956" s="15">
        <f t="shared" si="299"/>
        <v>6.4629875215936876E-4</v>
      </c>
      <c r="AA2956" s="16">
        <f t="shared" si="300"/>
        <v>0.65759587661495766</v>
      </c>
      <c r="AB2956" s="3">
        <f t="shared" si="301"/>
        <v>0.35413935032295729</v>
      </c>
      <c r="AC2956" s="69">
        <f t="shared" si="302"/>
        <v>115.84608221820237</v>
      </c>
      <c r="AD2956" s="3">
        <f t="shared" si="311"/>
        <v>113.54039774033988</v>
      </c>
      <c r="AF2956" s="29"/>
      <c r="AG2956" s="30"/>
      <c r="AH2956" s="29"/>
      <c r="AI2956" s="29"/>
      <c r="AJ2956" s="31"/>
      <c r="AK2956" s="29"/>
      <c r="AL2956" s="30"/>
      <c r="AN2956" s="17">
        <f t="shared" si="304"/>
        <v>1562.7686240109886</v>
      </c>
      <c r="AO2956" s="17">
        <f t="shared" si="305"/>
        <v>15.627686240109886</v>
      </c>
      <c r="AP2956" s="2">
        <f t="shared" si="306"/>
        <v>1.0689337388235163</v>
      </c>
      <c r="AQ2956" s="6">
        <f t="shared" si="307"/>
        <v>0</v>
      </c>
      <c r="AR2956" s="3">
        <f t="shared" si="308"/>
        <v>1017.479725</v>
      </c>
    </row>
    <row r="2957" spans="1:44">
      <c r="A2957" s="32">
        <v>42770</v>
      </c>
      <c r="B2957" s="9">
        <v>12.5</v>
      </c>
      <c r="C2957" s="33">
        <v>1034.9539110000001</v>
      </c>
      <c r="D2957" s="34">
        <f t="shared" si="292"/>
        <v>3022060.7431538412</v>
      </c>
      <c r="E2957" s="34">
        <v>422170566883.836</v>
      </c>
      <c r="F2957" s="3">
        <f>VLOOKUP(A2957,ERCOT_345kv_West_ATC!A:B,2)</f>
        <v>25</v>
      </c>
      <c r="G2957" s="3">
        <f>VLOOKUP(A2957,ERCOT_345kv_West_ATC!G:H,2)</f>
        <v>3.0609999999999999</v>
      </c>
      <c r="I2957" s="5">
        <f t="shared" si="293"/>
        <v>6</v>
      </c>
      <c r="J2957" s="4">
        <f t="shared" si="294"/>
        <v>144</v>
      </c>
      <c r="K2957" s="4">
        <f t="shared" si="309"/>
        <v>1800</v>
      </c>
      <c r="L2957" s="6">
        <f t="shared" si="310"/>
        <v>1862917.0398000001</v>
      </c>
      <c r="N2957" s="22">
        <f t="shared" si="295"/>
        <v>0.6164393101694734</v>
      </c>
      <c r="O2957" s="14">
        <f t="shared" si="296"/>
        <v>59562.00596158464</v>
      </c>
      <c r="Q2957" s="22"/>
      <c r="V2957" s="16">
        <f t="shared" si="297"/>
        <v>1.7100000000000001E-2</v>
      </c>
      <c r="W2957" s="16">
        <f t="shared" si="298"/>
        <v>0.59933931016947339</v>
      </c>
      <c r="X2957" s="16"/>
      <c r="Z2957" s="15">
        <f t="shared" si="299"/>
        <v>6.0158543967733205E-4</v>
      </c>
      <c r="AA2957" s="16">
        <f t="shared" si="300"/>
        <v>0.6226132035947094</v>
      </c>
      <c r="AB2957" s="3">
        <f t="shared" si="301"/>
        <v>0.33529990570885254</v>
      </c>
      <c r="AC2957" s="69">
        <f t="shared" si="302"/>
        <v>108.95084548944004</v>
      </c>
      <c r="AD2957" s="3">
        <f t="shared" si="311"/>
        <v>112.36329345222568</v>
      </c>
      <c r="AF2957" s="29"/>
      <c r="AG2957" s="30"/>
      <c r="AH2957" s="29"/>
      <c r="AI2957" s="29"/>
      <c r="AJ2957" s="31"/>
      <c r="AK2957" s="29"/>
      <c r="AL2957" s="30"/>
      <c r="AN2957" s="17">
        <f t="shared" si="304"/>
        <v>1678.9226350854674</v>
      </c>
      <c r="AO2957" s="17">
        <f t="shared" si="305"/>
        <v>16.789226350854673</v>
      </c>
      <c r="AP2957" s="2">
        <f t="shared" si="306"/>
        <v>1.1483830823984598</v>
      </c>
      <c r="AQ2957" s="6">
        <f t="shared" si="307"/>
        <v>0</v>
      </c>
      <c r="AR2957" s="3">
        <f t="shared" si="308"/>
        <v>1034.9539110000001</v>
      </c>
    </row>
    <row r="2958" spans="1:44">
      <c r="A2958" s="32">
        <v>42771</v>
      </c>
      <c r="B2958" s="9">
        <v>12.5</v>
      </c>
      <c r="C2958" s="33">
        <v>1015.650747</v>
      </c>
      <c r="D2958" s="34">
        <f t="shared" si="292"/>
        <v>3022060.7431538412</v>
      </c>
      <c r="E2958" s="34">
        <v>422170566883.836</v>
      </c>
      <c r="F2958" s="3">
        <f>VLOOKUP(A2958,ERCOT_345kv_West_ATC!A:B,2)</f>
        <v>25</v>
      </c>
      <c r="G2958" s="3">
        <f>VLOOKUP(A2958,ERCOT_345kv_West_ATC!G:H,2)</f>
        <v>3.0609999999999999</v>
      </c>
      <c r="I2958" s="5">
        <f t="shared" si="293"/>
        <v>6</v>
      </c>
      <c r="J2958" s="4">
        <f t="shared" si="294"/>
        <v>144</v>
      </c>
      <c r="K2958" s="4">
        <f t="shared" si="309"/>
        <v>1800</v>
      </c>
      <c r="L2958" s="6">
        <f t="shared" si="310"/>
        <v>1828171.3446</v>
      </c>
      <c r="N2958" s="22">
        <f t="shared" si="295"/>
        <v>0.60494195847701893</v>
      </c>
      <c r="O2958" s="14">
        <f t="shared" si="296"/>
        <v>59562.00596158464</v>
      </c>
      <c r="Q2958" s="22"/>
      <c r="V2958" s="16">
        <f t="shared" si="297"/>
        <v>1.7100000000000001E-2</v>
      </c>
      <c r="W2958" s="16">
        <f t="shared" si="298"/>
        <v>0.58784195847701892</v>
      </c>
      <c r="X2958" s="16"/>
      <c r="Z2958" s="15">
        <f t="shared" si="299"/>
        <v>6.0158543967733205E-4</v>
      </c>
      <c r="AA2958" s="16">
        <f t="shared" si="300"/>
        <v>0.61100070119260574</v>
      </c>
      <c r="AB2958" s="3">
        <f t="shared" si="301"/>
        <v>0.3290461498649534</v>
      </c>
      <c r="AC2958" s="69">
        <f t="shared" si="302"/>
        <v>106.66197085057294</v>
      </c>
      <c r="AD2958" s="3">
        <f t="shared" si="311"/>
        <v>111.68445646219928</v>
      </c>
      <c r="AF2958" s="29"/>
      <c r="AG2958" s="30"/>
      <c r="AH2958" s="29"/>
      <c r="AI2958" s="29"/>
      <c r="AJ2958" s="31"/>
      <c r="AK2958" s="29"/>
      <c r="AL2958" s="30"/>
      <c r="AN2958" s="17">
        <f t="shared" si="304"/>
        <v>1678.9226350854674</v>
      </c>
      <c r="AO2958" s="17">
        <f t="shared" si="305"/>
        <v>16.789226350854673</v>
      </c>
      <c r="AP2958" s="2">
        <f t="shared" si="306"/>
        <v>1.1483830823984598</v>
      </c>
      <c r="AQ2958" s="6">
        <f t="shared" si="307"/>
        <v>0</v>
      </c>
      <c r="AR2958" s="3">
        <f t="shared" si="308"/>
        <v>1015.650747</v>
      </c>
    </row>
    <row r="2959" spans="1:44">
      <c r="A2959" s="32">
        <v>42772</v>
      </c>
      <c r="B2959" s="9">
        <v>12.5</v>
      </c>
      <c r="C2959" s="33">
        <v>1023.1524020000001</v>
      </c>
      <c r="D2959" s="34">
        <f t="shared" si="292"/>
        <v>3022060.7431538412</v>
      </c>
      <c r="E2959" s="34">
        <v>422170566883.836</v>
      </c>
      <c r="F2959" s="3">
        <f>VLOOKUP(A2959,ERCOT_345kv_West_ATC!A:B,2)</f>
        <v>24.95</v>
      </c>
      <c r="G2959" s="3">
        <f>VLOOKUP(A2959,ERCOT_345kv_West_ATC!G:H,2)</f>
        <v>3.077</v>
      </c>
      <c r="I2959" s="5">
        <f t="shared" si="293"/>
        <v>6</v>
      </c>
      <c r="J2959" s="4">
        <f t="shared" si="294"/>
        <v>144</v>
      </c>
      <c r="K2959" s="4">
        <f t="shared" si="309"/>
        <v>1800</v>
      </c>
      <c r="L2959" s="6">
        <f t="shared" si="310"/>
        <v>1841674.3236</v>
      </c>
      <c r="N2959" s="22">
        <f t="shared" si="295"/>
        <v>0.60941009467533647</v>
      </c>
      <c r="O2959" s="14">
        <f t="shared" si="296"/>
        <v>59562.00596158464</v>
      </c>
      <c r="Q2959" s="22"/>
      <c r="V2959" s="16">
        <f t="shared" si="297"/>
        <v>1.7065799999999999E-2</v>
      </c>
      <c r="W2959" s="16">
        <f t="shared" si="298"/>
        <v>0.59234429467533645</v>
      </c>
      <c r="X2959" s="16"/>
      <c r="Z2959" s="15">
        <f t="shared" si="299"/>
        <v>6.0158543967733205E-4</v>
      </c>
      <c r="AA2959" s="16">
        <f t="shared" si="300"/>
        <v>0.61551358761408848</v>
      </c>
      <c r="AB2959" s="3">
        <f t="shared" si="301"/>
        <v>0.33147650370721282</v>
      </c>
      <c r="AC2959" s="69">
        <f t="shared" si="302"/>
        <v>107.5514803568399</v>
      </c>
      <c r="AD2959" s="3">
        <f t="shared" si="311"/>
        <v>110.96965938618649</v>
      </c>
      <c r="AF2959" s="29"/>
      <c r="AG2959" s="30"/>
      <c r="AH2959" s="29"/>
      <c r="AI2959" s="29"/>
      <c r="AJ2959" s="31"/>
      <c r="AK2959" s="29"/>
      <c r="AL2959" s="30"/>
      <c r="AN2959" s="17">
        <f t="shared" si="304"/>
        <v>1678.9226350854674</v>
      </c>
      <c r="AO2959" s="17">
        <f t="shared" si="305"/>
        <v>16.789226350854673</v>
      </c>
      <c r="AP2959" s="2">
        <f t="shared" si="306"/>
        <v>1.1483830823984598</v>
      </c>
      <c r="AQ2959" s="6">
        <f t="shared" si="307"/>
        <v>0</v>
      </c>
      <c r="AR2959" s="3">
        <f t="shared" si="308"/>
        <v>1023.1524020000001</v>
      </c>
    </row>
    <row r="2960" spans="1:44">
      <c r="A2960" s="32">
        <v>42773</v>
      </c>
      <c r="B2960" s="9">
        <v>12.5</v>
      </c>
      <c r="C2960" s="33">
        <v>1053.8503860000001</v>
      </c>
      <c r="D2960" s="34">
        <f t="shared" si="292"/>
        <v>3022060.7431538412</v>
      </c>
      <c r="E2960" s="34">
        <v>422170566883.836</v>
      </c>
      <c r="F2960" s="3">
        <f>VLOOKUP(A2960,ERCOT_345kv_West_ATC!A:B,2)</f>
        <v>25.15</v>
      </c>
      <c r="G2960" s="3">
        <f>VLOOKUP(A2960,ERCOT_345kv_West_ATC!G:H,2)</f>
        <v>3.1139999999999999</v>
      </c>
      <c r="I2960" s="5">
        <f t="shared" si="293"/>
        <v>6</v>
      </c>
      <c r="J2960" s="4">
        <f t="shared" si="294"/>
        <v>144</v>
      </c>
      <c r="K2960" s="4">
        <f t="shared" si="309"/>
        <v>1800</v>
      </c>
      <c r="L2960" s="6">
        <f t="shared" si="310"/>
        <v>1896930.6948000002</v>
      </c>
      <c r="N2960" s="22">
        <f t="shared" si="295"/>
        <v>0.62769442973550282</v>
      </c>
      <c r="O2960" s="14">
        <f t="shared" si="296"/>
        <v>59562.00596158464</v>
      </c>
      <c r="Q2960" s="22"/>
      <c r="V2960" s="16">
        <f t="shared" si="297"/>
        <v>1.7202599999999998E-2</v>
      </c>
      <c r="W2960" s="16">
        <f t="shared" si="298"/>
        <v>0.61049182973550287</v>
      </c>
      <c r="X2960" s="16"/>
      <c r="Z2960" s="15">
        <f t="shared" si="299"/>
        <v>6.0158543967733205E-4</v>
      </c>
      <c r="AA2960" s="16">
        <f t="shared" si="300"/>
        <v>0.63398104781593612</v>
      </c>
      <c r="AB2960" s="3">
        <f t="shared" si="301"/>
        <v>0.34142190420403934</v>
      </c>
      <c r="AC2960" s="69">
        <f t="shared" si="302"/>
        <v>111.1914969386784</v>
      </c>
      <c r="AD2960" s="3">
        <f t="shared" si="311"/>
        <v>110.30271103531814</v>
      </c>
      <c r="AF2960" s="29"/>
      <c r="AG2960" s="30"/>
      <c r="AH2960" s="29"/>
      <c r="AI2960" s="29"/>
      <c r="AJ2960" s="31"/>
      <c r="AK2960" s="29"/>
      <c r="AL2960" s="30"/>
      <c r="AN2960" s="17">
        <f t="shared" si="304"/>
        <v>1678.9226350854674</v>
      </c>
      <c r="AO2960" s="17">
        <f t="shared" si="305"/>
        <v>16.789226350854673</v>
      </c>
      <c r="AP2960" s="2">
        <f t="shared" si="306"/>
        <v>1.1483830823984598</v>
      </c>
      <c r="AQ2960" s="6">
        <f t="shared" si="307"/>
        <v>0</v>
      </c>
      <c r="AR2960" s="3">
        <f t="shared" si="308"/>
        <v>1053.8503860000001</v>
      </c>
    </row>
    <row r="2961" spans="1:44">
      <c r="A2961" s="32">
        <v>42774</v>
      </c>
      <c r="B2961" s="9">
        <v>12.5</v>
      </c>
      <c r="C2961" s="33">
        <v>1053.705062</v>
      </c>
      <c r="D2961" s="34">
        <f t="shared" si="292"/>
        <v>3022060.7431538412</v>
      </c>
      <c r="E2961" s="34">
        <v>422170566883.836</v>
      </c>
      <c r="F2961" s="3">
        <f>VLOOKUP(A2961,ERCOT_345kv_West_ATC!A:B,2)</f>
        <v>25.2</v>
      </c>
      <c r="G2961" s="3">
        <f>VLOOKUP(A2961,ERCOT_345kv_West_ATC!G:H,2)</f>
        <v>3.1110000000000002</v>
      </c>
      <c r="I2961" s="5">
        <f t="shared" si="293"/>
        <v>6</v>
      </c>
      <c r="J2961" s="4">
        <f t="shared" si="294"/>
        <v>144</v>
      </c>
      <c r="K2961" s="4">
        <f t="shared" si="309"/>
        <v>1800</v>
      </c>
      <c r="L2961" s="6">
        <f t="shared" si="310"/>
        <v>1896669.1115999999</v>
      </c>
      <c r="N2961" s="22">
        <f t="shared" si="295"/>
        <v>0.62760787184595912</v>
      </c>
      <c r="O2961" s="14">
        <f t="shared" si="296"/>
        <v>59562.00596158464</v>
      </c>
      <c r="Q2961" s="22"/>
      <c r="V2961" s="16">
        <f t="shared" si="297"/>
        <v>1.72368E-2</v>
      </c>
      <c r="W2961" s="16">
        <f t="shared" si="298"/>
        <v>0.61037107184595907</v>
      </c>
      <c r="X2961" s="16"/>
      <c r="Z2961" s="15">
        <f t="shared" si="299"/>
        <v>6.0158543967733205E-4</v>
      </c>
      <c r="AA2961" s="16">
        <f t="shared" si="300"/>
        <v>0.63389362301350038</v>
      </c>
      <c r="AB2961" s="3">
        <f t="shared" si="301"/>
        <v>0.34137482276110803</v>
      </c>
      <c r="AC2961" s="69">
        <f t="shared" si="302"/>
        <v>111.17426513056554</v>
      </c>
      <c r="AD2961" s="3">
        <f t="shared" si="311"/>
        <v>109.73146417117798</v>
      </c>
      <c r="AF2961" s="29"/>
      <c r="AG2961" s="30"/>
      <c r="AH2961" s="29"/>
      <c r="AI2961" s="29"/>
      <c r="AJ2961" s="31"/>
      <c r="AK2961" s="29"/>
      <c r="AL2961" s="30"/>
      <c r="AN2961" s="17">
        <f t="shared" si="304"/>
        <v>1678.9226350854674</v>
      </c>
      <c r="AO2961" s="17">
        <f t="shared" si="305"/>
        <v>16.789226350854673</v>
      </c>
      <c r="AP2961" s="2">
        <f t="shared" si="306"/>
        <v>1.1483830823984598</v>
      </c>
      <c r="AQ2961" s="6">
        <f t="shared" si="307"/>
        <v>0</v>
      </c>
      <c r="AR2961" s="3">
        <f t="shared" si="308"/>
        <v>1053.705062</v>
      </c>
    </row>
    <row r="2962" spans="1:44">
      <c r="A2962" s="32">
        <v>42775</v>
      </c>
      <c r="B2962" s="9">
        <v>12.5</v>
      </c>
      <c r="C2962" s="33">
        <v>988.41293210000003</v>
      </c>
      <c r="D2962" s="34">
        <f t="shared" si="292"/>
        <v>3022060.7431538412</v>
      </c>
      <c r="E2962" s="34">
        <v>422170566883.836</v>
      </c>
      <c r="F2962" s="3">
        <f>VLOOKUP(A2962,ERCOT_345kv_West_ATC!A:B,2)</f>
        <v>25.1</v>
      </c>
      <c r="G2962" s="3">
        <f>VLOOKUP(A2962,ERCOT_345kv_West_ATC!G:H,2)</f>
        <v>3.1179999999999999</v>
      </c>
      <c r="I2962" s="5">
        <f t="shared" si="293"/>
        <v>6</v>
      </c>
      <c r="J2962" s="4">
        <f t="shared" si="294"/>
        <v>144</v>
      </c>
      <c r="K2962" s="4">
        <f t="shared" si="309"/>
        <v>1800</v>
      </c>
      <c r="L2962" s="6">
        <f t="shared" si="310"/>
        <v>1779143.2777800001</v>
      </c>
      <c r="N2962" s="22">
        <f t="shared" si="295"/>
        <v>0.58871856954247559</v>
      </c>
      <c r="O2962" s="14">
        <f t="shared" si="296"/>
        <v>59562.00596158464</v>
      </c>
      <c r="Q2962" s="22"/>
      <c r="V2962" s="16">
        <f t="shared" si="297"/>
        <v>1.71684E-2</v>
      </c>
      <c r="W2962" s="16">
        <f t="shared" si="298"/>
        <v>0.57155016954247562</v>
      </c>
      <c r="X2962" s="16"/>
      <c r="Z2962" s="15">
        <f t="shared" si="299"/>
        <v>6.0158543967733205E-4</v>
      </c>
      <c r="AA2962" s="16">
        <f t="shared" si="300"/>
        <v>0.59461482834013946</v>
      </c>
      <c r="AB2962" s="3">
        <f t="shared" si="301"/>
        <v>0.32022176003404701</v>
      </c>
      <c r="AC2962" s="69">
        <f t="shared" si="302"/>
        <v>103.43224417246121</v>
      </c>
      <c r="AD2962" s="3">
        <f t="shared" si="311"/>
        <v>109.15412747897554</v>
      </c>
      <c r="AF2962" s="29"/>
      <c r="AG2962" s="30"/>
      <c r="AH2962" s="29"/>
      <c r="AI2962" s="29"/>
      <c r="AJ2962" s="31"/>
      <c r="AK2962" s="29"/>
      <c r="AL2962" s="30"/>
      <c r="AN2962" s="17">
        <f t="shared" si="304"/>
        <v>1678.9226350854674</v>
      </c>
      <c r="AO2962" s="17">
        <f t="shared" si="305"/>
        <v>16.789226350854673</v>
      </c>
      <c r="AP2962" s="2">
        <f t="shared" si="306"/>
        <v>1.1483830823984598</v>
      </c>
      <c r="AQ2962" s="6">
        <f t="shared" si="307"/>
        <v>0</v>
      </c>
      <c r="AR2962" s="3">
        <f t="shared" si="308"/>
        <v>988.41293210000003</v>
      </c>
    </row>
    <row r="2963" spans="1:44">
      <c r="A2963" s="32">
        <v>42776</v>
      </c>
      <c r="B2963" s="9">
        <v>12.5</v>
      </c>
      <c r="C2963" s="33">
        <v>999.56492600000001</v>
      </c>
      <c r="D2963" s="34">
        <f t="shared" si="292"/>
        <v>3022060.7431538412</v>
      </c>
      <c r="E2963" s="34">
        <v>422170566883.836</v>
      </c>
      <c r="F2963" s="3">
        <f>VLOOKUP(A2963,ERCOT_345kv_West_ATC!A:B,2)</f>
        <v>24.85</v>
      </c>
      <c r="G2963" s="3">
        <f>VLOOKUP(A2963,ERCOT_345kv_West_ATC!G:H,2)</f>
        <v>3.0920000000000001</v>
      </c>
      <c r="I2963" s="5">
        <f t="shared" si="293"/>
        <v>6</v>
      </c>
      <c r="J2963" s="4">
        <f t="shared" si="294"/>
        <v>144</v>
      </c>
      <c r="K2963" s="4">
        <f t="shared" si="309"/>
        <v>1800</v>
      </c>
      <c r="L2963" s="6">
        <f t="shared" si="310"/>
        <v>1799216.8668</v>
      </c>
      <c r="N2963" s="22">
        <f t="shared" si="295"/>
        <v>0.59536092081402914</v>
      </c>
      <c r="O2963" s="14">
        <f t="shared" si="296"/>
        <v>59562.00596158464</v>
      </c>
      <c r="Q2963" s="22"/>
      <c r="V2963" s="16">
        <f t="shared" si="297"/>
        <v>1.6997400000000003E-2</v>
      </c>
      <c r="W2963" s="16">
        <f t="shared" si="298"/>
        <v>0.57836352081402909</v>
      </c>
      <c r="X2963" s="16"/>
      <c r="Z2963" s="15">
        <f t="shared" si="299"/>
        <v>6.0158543967733205E-4</v>
      </c>
      <c r="AA2963" s="16">
        <f t="shared" si="300"/>
        <v>0.60132370549374992</v>
      </c>
      <c r="AB2963" s="3">
        <f t="shared" si="301"/>
        <v>0.32383473493408166</v>
      </c>
      <c r="AC2963" s="69">
        <f t="shared" si="302"/>
        <v>104.7545929858739</v>
      </c>
      <c r="AD2963" s="3">
        <f t="shared" si="311"/>
        <v>109.19874615951677</v>
      </c>
      <c r="AF2963" s="29"/>
      <c r="AG2963" s="30"/>
      <c r="AH2963" s="29"/>
      <c r="AI2963" s="29"/>
      <c r="AJ2963" s="31"/>
      <c r="AK2963" s="29"/>
      <c r="AL2963" s="30"/>
      <c r="AN2963" s="17">
        <f t="shared" si="304"/>
        <v>1678.9226350854674</v>
      </c>
      <c r="AO2963" s="17">
        <f t="shared" si="305"/>
        <v>16.789226350854673</v>
      </c>
      <c r="AP2963" s="2">
        <f t="shared" si="306"/>
        <v>1.1483830823984598</v>
      </c>
      <c r="AQ2963" s="6">
        <f t="shared" si="307"/>
        <v>0</v>
      </c>
      <c r="AR2963" s="3">
        <f t="shared" si="308"/>
        <v>999.56492600000001</v>
      </c>
    </row>
    <row r="2964" spans="1:44">
      <c r="A2964" s="32">
        <v>42777</v>
      </c>
      <c r="B2964" s="9">
        <v>12.5</v>
      </c>
      <c r="C2964" s="33">
        <v>1017.410831</v>
      </c>
      <c r="D2964" s="34">
        <f t="shared" si="292"/>
        <v>3022060.7431538412</v>
      </c>
      <c r="E2964" s="34">
        <v>422170566883.836</v>
      </c>
      <c r="F2964" s="3">
        <f>VLOOKUP(A2964,ERCOT_345kv_West_ATC!A:B,2)</f>
        <v>24.85</v>
      </c>
      <c r="G2964" s="3">
        <f>VLOOKUP(A2964,ERCOT_345kv_West_ATC!G:H,2)</f>
        <v>3.0920000000000001</v>
      </c>
      <c r="I2964" s="5">
        <f t="shared" si="293"/>
        <v>6</v>
      </c>
      <c r="J2964" s="4">
        <f t="shared" si="294"/>
        <v>144</v>
      </c>
      <c r="K2964" s="4">
        <f t="shared" si="309"/>
        <v>1800</v>
      </c>
      <c r="L2964" s="6">
        <f t="shared" si="310"/>
        <v>1831339.4958000001</v>
      </c>
      <c r="N2964" s="22">
        <f t="shared" si="295"/>
        <v>0.60599029981402786</v>
      </c>
      <c r="O2964" s="14">
        <f t="shared" si="296"/>
        <v>59562.00596158464</v>
      </c>
      <c r="Q2964" s="22"/>
      <c r="V2964" s="16">
        <f t="shared" si="297"/>
        <v>1.6997400000000003E-2</v>
      </c>
      <c r="W2964" s="16">
        <f t="shared" si="298"/>
        <v>0.5889928998140278</v>
      </c>
      <c r="X2964" s="16"/>
      <c r="Z2964" s="15">
        <f t="shared" si="299"/>
        <v>6.0158543967733205E-4</v>
      </c>
      <c r="AA2964" s="16">
        <f t="shared" si="300"/>
        <v>0.61205954209961477</v>
      </c>
      <c r="AB2964" s="3">
        <f t="shared" si="301"/>
        <v>0.32961637429037677</v>
      </c>
      <c r="AC2964" s="69">
        <f t="shared" si="302"/>
        <v>106.8706729902779</v>
      </c>
      <c r="AD2964" s="3">
        <f t="shared" si="311"/>
        <v>109.20514557598902</v>
      </c>
      <c r="AF2964" s="29"/>
      <c r="AG2964" s="30"/>
      <c r="AH2964" s="29"/>
      <c r="AI2964" s="29"/>
      <c r="AJ2964" s="31"/>
      <c r="AK2964" s="29"/>
      <c r="AL2964" s="30"/>
      <c r="AN2964" s="17">
        <f t="shared" si="304"/>
        <v>1678.9226350854674</v>
      </c>
      <c r="AO2964" s="17">
        <f t="shared" si="305"/>
        <v>16.789226350854673</v>
      </c>
      <c r="AP2964" s="2">
        <f t="shared" si="306"/>
        <v>1.1483830823984598</v>
      </c>
      <c r="AQ2964" s="6">
        <f t="shared" si="307"/>
        <v>0</v>
      </c>
      <c r="AR2964" s="3">
        <f t="shared" si="308"/>
        <v>1017.410831</v>
      </c>
    </row>
    <row r="2965" spans="1:44">
      <c r="A2965" s="32">
        <v>42778</v>
      </c>
      <c r="B2965" s="9">
        <v>12.5</v>
      </c>
      <c r="C2965" s="33">
        <v>1007.67454</v>
      </c>
      <c r="D2965" s="34">
        <f t="shared" si="292"/>
        <v>3022060.7431538412</v>
      </c>
      <c r="E2965" s="34">
        <v>422170566883.836</v>
      </c>
      <c r="F2965" s="3">
        <f>VLOOKUP(A2965,ERCOT_345kv_West_ATC!A:B,2)</f>
        <v>24.85</v>
      </c>
      <c r="G2965" s="3">
        <f>VLOOKUP(A2965,ERCOT_345kv_West_ATC!G:H,2)</f>
        <v>3.0920000000000001</v>
      </c>
      <c r="I2965" s="5">
        <f t="shared" si="293"/>
        <v>6</v>
      </c>
      <c r="J2965" s="4">
        <f t="shared" si="294"/>
        <v>144</v>
      </c>
      <c r="K2965" s="4">
        <f t="shared" si="309"/>
        <v>1800</v>
      </c>
      <c r="L2965" s="6">
        <f t="shared" si="310"/>
        <v>1813814.172</v>
      </c>
      <c r="N2965" s="22">
        <f t="shared" si="295"/>
        <v>0.60019116958817065</v>
      </c>
      <c r="O2965" s="14">
        <f t="shared" si="296"/>
        <v>59562.00596158464</v>
      </c>
      <c r="Q2965" s="22"/>
      <c r="V2965" s="16">
        <f t="shared" si="297"/>
        <v>1.6997400000000003E-2</v>
      </c>
      <c r="W2965" s="16">
        <f t="shared" si="298"/>
        <v>0.5831937695881706</v>
      </c>
      <c r="X2965" s="16"/>
      <c r="Z2965" s="15">
        <f t="shared" si="299"/>
        <v>6.0158543967733205E-4</v>
      </c>
      <c r="AA2965" s="16">
        <f t="shared" si="300"/>
        <v>0.60620233119755329</v>
      </c>
      <c r="AB2965" s="3">
        <f t="shared" si="301"/>
        <v>0.3264620527118442</v>
      </c>
      <c r="AC2965" s="69">
        <f t="shared" si="302"/>
        <v>105.71619129253499</v>
      </c>
      <c r="AD2965" s="3">
        <f t="shared" si="311"/>
        <v>109.09252104442911</v>
      </c>
      <c r="AF2965" s="29"/>
      <c r="AG2965" s="30"/>
      <c r="AH2965" s="29"/>
      <c r="AI2965" s="29"/>
      <c r="AJ2965" s="31"/>
      <c r="AK2965" s="29"/>
      <c r="AL2965" s="30"/>
      <c r="AN2965" s="17">
        <f t="shared" si="304"/>
        <v>1678.9226350854674</v>
      </c>
      <c r="AO2965" s="17">
        <f t="shared" si="305"/>
        <v>16.789226350854673</v>
      </c>
      <c r="AP2965" s="2">
        <f t="shared" si="306"/>
        <v>1.1483830823984598</v>
      </c>
      <c r="AQ2965" s="6">
        <f t="shared" si="307"/>
        <v>0</v>
      </c>
      <c r="AR2965" s="3">
        <f t="shared" si="308"/>
        <v>1007.67454</v>
      </c>
    </row>
    <row r="2966" spans="1:44">
      <c r="A2966" s="32">
        <v>42779</v>
      </c>
      <c r="B2966" s="9">
        <v>12.5</v>
      </c>
      <c r="C2966" s="33">
        <v>1002.2742940000001</v>
      </c>
      <c r="D2966" s="34">
        <f t="shared" si="292"/>
        <v>3022060.7431538412</v>
      </c>
      <c r="E2966" s="34">
        <v>422170566883.836</v>
      </c>
      <c r="F2966" s="3">
        <f>VLOOKUP(A2966,ERCOT_345kv_West_ATC!A:B,2)</f>
        <v>24.65</v>
      </c>
      <c r="G2966" s="3">
        <f>VLOOKUP(A2966,ERCOT_345kv_West_ATC!G:H,2)</f>
        <v>3.0609999999999999</v>
      </c>
      <c r="I2966" s="5">
        <f t="shared" si="293"/>
        <v>6</v>
      </c>
      <c r="J2966" s="4">
        <f t="shared" si="294"/>
        <v>144</v>
      </c>
      <c r="K2966" s="4">
        <f t="shared" si="309"/>
        <v>1800</v>
      </c>
      <c r="L2966" s="6">
        <f t="shared" si="310"/>
        <v>1804093.7292000002</v>
      </c>
      <c r="N2966" s="22">
        <f t="shared" si="295"/>
        <v>0.59697467474371047</v>
      </c>
      <c r="O2966" s="14">
        <f t="shared" si="296"/>
        <v>59562.00596158464</v>
      </c>
      <c r="Q2966" s="22"/>
      <c r="V2966" s="16">
        <f t="shared" si="297"/>
        <v>1.68606E-2</v>
      </c>
      <c r="W2966" s="16">
        <f t="shared" si="298"/>
        <v>0.58011407474371046</v>
      </c>
      <c r="X2966" s="16"/>
      <c r="Z2966" s="15">
        <f t="shared" si="299"/>
        <v>6.0158543967733205E-4</v>
      </c>
      <c r="AA2966" s="16">
        <f t="shared" si="300"/>
        <v>0.60295362183327761</v>
      </c>
      <c r="AB2966" s="3">
        <f t="shared" si="301"/>
        <v>0.32471250429682824</v>
      </c>
      <c r="AC2966" s="69">
        <f t="shared" si="302"/>
        <v>105.07585657263914</v>
      </c>
      <c r="AD2966" s="3">
        <f t="shared" si="311"/>
        <v>108.97048624894209</v>
      </c>
      <c r="AF2966" s="29"/>
      <c r="AG2966" s="30"/>
      <c r="AH2966" s="29"/>
      <c r="AI2966" s="29"/>
      <c r="AJ2966" s="31"/>
      <c r="AK2966" s="29"/>
      <c r="AL2966" s="30"/>
      <c r="AN2966" s="17">
        <f t="shared" si="304"/>
        <v>1678.9226350854674</v>
      </c>
      <c r="AO2966" s="17">
        <f t="shared" si="305"/>
        <v>16.789226350854673</v>
      </c>
      <c r="AP2966" s="2">
        <f t="shared" si="306"/>
        <v>1.1483830823984598</v>
      </c>
      <c r="AQ2966" s="6">
        <f t="shared" si="307"/>
        <v>0</v>
      </c>
      <c r="AR2966" s="3">
        <f t="shared" si="308"/>
        <v>1002.2742940000001</v>
      </c>
    </row>
    <row r="2967" spans="1:44">
      <c r="A2967" s="32">
        <v>42780</v>
      </c>
      <c r="B2967" s="9">
        <v>12.5</v>
      </c>
      <c r="C2967" s="33">
        <v>1013.06061</v>
      </c>
      <c r="D2967" s="34">
        <f t="shared" si="292"/>
        <v>3022060.7431538412</v>
      </c>
      <c r="E2967" s="34">
        <v>422170566883.836</v>
      </c>
      <c r="F2967" s="3">
        <f>VLOOKUP(A2967,ERCOT_345kv_West_ATC!A:B,2)</f>
        <v>24.45</v>
      </c>
      <c r="G2967" s="3">
        <f>VLOOKUP(A2967,ERCOT_345kv_West_ATC!G:H,2)</f>
        <v>3.044</v>
      </c>
      <c r="I2967" s="5">
        <f t="shared" si="293"/>
        <v>6</v>
      </c>
      <c r="J2967" s="4">
        <f t="shared" si="294"/>
        <v>144</v>
      </c>
      <c r="K2967" s="4">
        <f t="shared" si="309"/>
        <v>1800</v>
      </c>
      <c r="L2967" s="6">
        <f t="shared" si="310"/>
        <v>1823509.098</v>
      </c>
      <c r="N2967" s="22">
        <f t="shared" si="295"/>
        <v>0.60339922092266574</v>
      </c>
      <c r="O2967" s="14">
        <f t="shared" si="296"/>
        <v>59562.00596158464</v>
      </c>
      <c r="Q2967" s="22"/>
      <c r="V2967" s="16">
        <f t="shared" si="297"/>
        <v>1.67238E-2</v>
      </c>
      <c r="W2967" s="16">
        <f t="shared" si="298"/>
        <v>0.58667542092266578</v>
      </c>
      <c r="X2967" s="16"/>
      <c r="Z2967" s="15">
        <f t="shared" si="299"/>
        <v>6.0158543967733205E-4</v>
      </c>
      <c r="AA2967" s="16">
        <f t="shared" si="300"/>
        <v>0.60944251248663617</v>
      </c>
      <c r="AB2967" s="3">
        <f t="shared" si="301"/>
        <v>0.32820700844750234</v>
      </c>
      <c r="AC2967" s="69">
        <f t="shared" si="302"/>
        <v>106.35484509178586</v>
      </c>
      <c r="AD2967" s="3">
        <f t="shared" si="311"/>
        <v>108.87240545671472</v>
      </c>
      <c r="AF2967" s="29"/>
      <c r="AG2967" s="30"/>
      <c r="AH2967" s="29"/>
      <c r="AI2967" s="29"/>
      <c r="AJ2967" s="31"/>
      <c r="AK2967" s="29"/>
      <c r="AL2967" s="30"/>
      <c r="AN2967" s="17">
        <f t="shared" si="304"/>
        <v>1678.9226350854674</v>
      </c>
      <c r="AO2967" s="17">
        <f t="shared" si="305"/>
        <v>16.789226350854673</v>
      </c>
      <c r="AP2967" s="2">
        <f t="shared" si="306"/>
        <v>1.1483830823984598</v>
      </c>
      <c r="AQ2967" s="6">
        <f t="shared" si="307"/>
        <v>0</v>
      </c>
      <c r="AR2967" s="3">
        <f t="shared" si="308"/>
        <v>1013.06061</v>
      </c>
    </row>
    <row r="2968" spans="1:44">
      <c r="A2968" s="32">
        <v>42781</v>
      </c>
      <c r="B2968" s="9">
        <v>12.5</v>
      </c>
      <c r="C2968" s="33">
        <v>1013.71922</v>
      </c>
      <c r="D2968" s="34">
        <f t="shared" si="292"/>
        <v>3022060.7431538412</v>
      </c>
      <c r="E2968" s="34">
        <v>422170566883.836</v>
      </c>
      <c r="F2968" s="3">
        <f>VLOOKUP(A2968,ERCOT_345kv_West_ATC!A:B,2)</f>
        <v>24.45</v>
      </c>
      <c r="G2968" s="3">
        <f>VLOOKUP(A2968,ERCOT_345kv_West_ATC!G:H,2)</f>
        <v>3.03</v>
      </c>
      <c r="I2968" s="5">
        <f t="shared" si="293"/>
        <v>6</v>
      </c>
      <c r="J2968" s="4">
        <f t="shared" si="294"/>
        <v>144</v>
      </c>
      <c r="K2968" s="4">
        <f t="shared" si="309"/>
        <v>1800</v>
      </c>
      <c r="L2968" s="6">
        <f t="shared" si="310"/>
        <v>1824694.5959999999</v>
      </c>
      <c r="N2968" s="22">
        <f t="shared" si="295"/>
        <v>0.60379150225012923</v>
      </c>
      <c r="O2968" s="14">
        <f t="shared" si="296"/>
        <v>59562.00596158464</v>
      </c>
      <c r="Q2968" s="22"/>
      <c r="V2968" s="16">
        <f t="shared" si="297"/>
        <v>1.67238E-2</v>
      </c>
      <c r="W2968" s="16">
        <f t="shared" si="298"/>
        <v>0.58706770225012928</v>
      </c>
      <c r="X2968" s="16"/>
      <c r="Z2968" s="15">
        <f t="shared" si="299"/>
        <v>6.0158543967733205E-4</v>
      </c>
      <c r="AA2968" s="16">
        <f t="shared" si="300"/>
        <v>0.60983872267306205</v>
      </c>
      <c r="AB2968" s="3">
        <f t="shared" si="301"/>
        <v>0.32842038207559515</v>
      </c>
      <c r="AC2968" s="69">
        <f t="shared" si="302"/>
        <v>106.43293983966782</v>
      </c>
      <c r="AD2968" s="3">
        <f t="shared" si="311"/>
        <v>108.75685014264408</v>
      </c>
      <c r="AF2968" s="29"/>
      <c r="AG2968" s="30"/>
      <c r="AH2968" s="29"/>
      <c r="AI2968" s="29"/>
      <c r="AJ2968" s="31"/>
      <c r="AK2968" s="29"/>
      <c r="AL2968" s="30"/>
      <c r="AN2968" s="17">
        <f t="shared" si="304"/>
        <v>1678.9226350854674</v>
      </c>
      <c r="AO2968" s="17">
        <f t="shared" si="305"/>
        <v>16.789226350854673</v>
      </c>
      <c r="AP2968" s="2">
        <f t="shared" si="306"/>
        <v>1.1483830823984598</v>
      </c>
      <c r="AQ2968" s="6">
        <f t="shared" si="307"/>
        <v>0</v>
      </c>
      <c r="AR2968" s="3">
        <f t="shared" si="308"/>
        <v>1013.71922</v>
      </c>
    </row>
    <row r="2969" spans="1:44">
      <c r="A2969" s="32">
        <v>42782</v>
      </c>
      <c r="B2969" s="9">
        <v>12.5</v>
      </c>
      <c r="C2969" s="33">
        <v>1035.5864429999999</v>
      </c>
      <c r="D2969" s="34">
        <f t="shared" si="292"/>
        <v>3022060.7431538412</v>
      </c>
      <c r="E2969" s="34">
        <v>422170566883.836</v>
      </c>
      <c r="F2969" s="3">
        <f>VLOOKUP(A2969,ERCOT_345kv_West_ATC!A:B,2)</f>
        <v>24</v>
      </c>
      <c r="G2969" s="3">
        <f>VLOOKUP(A2969,ERCOT_345kv_West_ATC!G:H,2)</f>
        <v>3.0070000000000001</v>
      </c>
      <c r="I2969" s="5">
        <f t="shared" si="293"/>
        <v>6</v>
      </c>
      <c r="J2969" s="4">
        <f t="shared" si="294"/>
        <v>144</v>
      </c>
      <c r="K2969" s="4">
        <f t="shared" si="309"/>
        <v>1800</v>
      </c>
      <c r="L2969" s="6">
        <f t="shared" si="310"/>
        <v>1864055.5973999999</v>
      </c>
      <c r="N2969" s="22">
        <f t="shared" si="295"/>
        <v>0.61681605891702229</v>
      </c>
      <c r="O2969" s="14">
        <f t="shared" si="296"/>
        <v>59562.00596158464</v>
      </c>
      <c r="Q2969" s="22"/>
      <c r="V2969" s="16">
        <f t="shared" si="297"/>
        <v>1.6416E-2</v>
      </c>
      <c r="W2969" s="16">
        <f t="shared" si="298"/>
        <v>0.60040005891702231</v>
      </c>
      <c r="X2969" s="16"/>
      <c r="Z2969" s="15">
        <f t="shared" si="299"/>
        <v>6.0158543967733205E-4</v>
      </c>
      <c r="AA2969" s="16">
        <f t="shared" si="300"/>
        <v>0.62299372563603927</v>
      </c>
      <c r="AB2969" s="3">
        <f t="shared" si="301"/>
        <v>0.33550483069894493</v>
      </c>
      <c r="AC2969" s="69">
        <f t="shared" si="302"/>
        <v>109.02584803581385</v>
      </c>
      <c r="AD2969" s="3">
        <f t="shared" si="311"/>
        <v>108.36273842818845</v>
      </c>
      <c r="AF2969" s="29"/>
      <c r="AG2969" s="30"/>
      <c r="AH2969" s="29"/>
      <c r="AI2969" s="29"/>
      <c r="AJ2969" s="31"/>
      <c r="AK2969" s="29"/>
      <c r="AL2969" s="30"/>
      <c r="AN2969" s="17">
        <f t="shared" si="304"/>
        <v>1678.9226350854674</v>
      </c>
      <c r="AO2969" s="17">
        <f t="shared" si="305"/>
        <v>16.789226350854673</v>
      </c>
      <c r="AP2969" s="2">
        <f t="shared" si="306"/>
        <v>1.1483830823984598</v>
      </c>
      <c r="AQ2969" s="6">
        <f t="shared" si="307"/>
        <v>0</v>
      </c>
      <c r="AR2969" s="3">
        <f t="shared" si="308"/>
        <v>1035.5864429999999</v>
      </c>
    </row>
    <row r="2970" spans="1:44">
      <c r="A2970" s="32">
        <v>42783</v>
      </c>
      <c r="B2970" s="9">
        <v>12.5</v>
      </c>
      <c r="C2970" s="33">
        <v>1054.532336</v>
      </c>
      <c r="D2970" s="34">
        <f t="shared" si="292"/>
        <v>3022060.7431538412</v>
      </c>
      <c r="E2970" s="34">
        <v>422170566883.836</v>
      </c>
      <c r="F2970" s="3">
        <f>VLOOKUP(A2970,ERCOT_345kv_West_ATC!A:B,2)</f>
        <v>23.95</v>
      </c>
      <c r="G2970" s="3">
        <f>VLOOKUP(A2970,ERCOT_345kv_West_ATC!G:H,2)</f>
        <v>3</v>
      </c>
      <c r="I2970" s="5">
        <f t="shared" si="293"/>
        <v>6</v>
      </c>
      <c r="J2970" s="4">
        <f t="shared" si="294"/>
        <v>144</v>
      </c>
      <c r="K2970" s="4">
        <f t="shared" si="309"/>
        <v>1800</v>
      </c>
      <c r="L2970" s="6">
        <f t="shared" si="310"/>
        <v>1898158.2047999999</v>
      </c>
      <c r="N2970" s="22">
        <f t="shared" si="295"/>
        <v>0.62810061283515772</v>
      </c>
      <c r="O2970" s="14">
        <f t="shared" si="296"/>
        <v>59562.00596158464</v>
      </c>
      <c r="Q2970" s="22"/>
      <c r="V2970" s="16">
        <f t="shared" si="297"/>
        <v>1.6381799999999998E-2</v>
      </c>
      <c r="W2970" s="16">
        <f t="shared" si="298"/>
        <v>0.61171881283515772</v>
      </c>
      <c r="X2970" s="16"/>
      <c r="Z2970" s="15">
        <f t="shared" si="299"/>
        <v>6.0158543967733205E-4</v>
      </c>
      <c r="AA2970" s="16">
        <f t="shared" si="300"/>
        <v>0.63439129900652402</v>
      </c>
      <c r="AB2970" s="3">
        <f t="shared" si="301"/>
        <v>0.34164283942469775</v>
      </c>
      <c r="AC2970" s="69">
        <f t="shared" si="302"/>
        <v>111.27235922943939</v>
      </c>
      <c r="AD2970" s="3">
        <f t="shared" si="311"/>
        <v>108.13542097796747</v>
      </c>
      <c r="AF2970" s="29"/>
      <c r="AG2970" s="30"/>
      <c r="AH2970" s="29"/>
      <c r="AI2970" s="29"/>
      <c r="AJ2970" s="31"/>
      <c r="AK2970" s="29"/>
      <c r="AL2970" s="30"/>
      <c r="AN2970" s="17">
        <f t="shared" si="304"/>
        <v>1678.9226350854674</v>
      </c>
      <c r="AO2970" s="17">
        <f t="shared" si="305"/>
        <v>16.789226350854673</v>
      </c>
      <c r="AP2970" s="2">
        <f t="shared" si="306"/>
        <v>1.1483830823984598</v>
      </c>
      <c r="AQ2970" s="6">
        <f t="shared" si="307"/>
        <v>0</v>
      </c>
      <c r="AR2970" s="3">
        <f t="shared" si="308"/>
        <v>1054.532336</v>
      </c>
    </row>
    <row r="2971" spans="1:44">
      <c r="A2971" s="32">
        <v>42784</v>
      </c>
      <c r="B2971" s="9">
        <v>12.5</v>
      </c>
      <c r="C2971" s="33">
        <v>1061.950521</v>
      </c>
      <c r="D2971" s="34">
        <f t="shared" si="292"/>
        <v>3155273.5874123969</v>
      </c>
      <c r="E2971" s="34">
        <v>440779902286.58899</v>
      </c>
      <c r="F2971" s="3">
        <f>VLOOKUP(A2971,ERCOT_345kv_West_ATC!A:B,2)</f>
        <v>23.95</v>
      </c>
      <c r="G2971" s="3">
        <f>VLOOKUP(A2971,ERCOT_345kv_West_ATC!G:H,2)</f>
        <v>3</v>
      </c>
      <c r="I2971" s="5">
        <f t="shared" si="293"/>
        <v>6</v>
      </c>
      <c r="J2971" s="4">
        <f t="shared" si="294"/>
        <v>144</v>
      </c>
      <c r="K2971" s="4">
        <f t="shared" si="309"/>
        <v>1800</v>
      </c>
      <c r="L2971" s="6">
        <f t="shared" si="310"/>
        <v>1911510.9378</v>
      </c>
      <c r="N2971" s="22">
        <f t="shared" si="295"/>
        <v>0.605814641692484</v>
      </c>
      <c r="O2971" s="14">
        <f t="shared" si="296"/>
        <v>57047.351050029196</v>
      </c>
      <c r="Q2971" s="22"/>
      <c r="V2971" s="16">
        <f t="shared" si="297"/>
        <v>1.6381799999999998E-2</v>
      </c>
      <c r="W2971" s="16">
        <f t="shared" si="298"/>
        <v>0.589432841692484</v>
      </c>
      <c r="X2971" s="16"/>
      <c r="Z2971" s="15">
        <f t="shared" si="299"/>
        <v>5.7618703752176101E-4</v>
      </c>
      <c r="AA2971" s="16">
        <f t="shared" si="300"/>
        <v>0.61188212468968062</v>
      </c>
      <c r="AB2971" s="3">
        <f t="shared" si="301"/>
        <v>0.32952082854788595</v>
      </c>
      <c r="AC2971" s="69">
        <f t="shared" si="302"/>
        <v>106.83570324852626</v>
      </c>
      <c r="AD2971" s="3">
        <f t="shared" si="311"/>
        <v>107.68551999482406</v>
      </c>
      <c r="AF2971" s="29"/>
      <c r="AG2971" s="30"/>
      <c r="AH2971" s="29"/>
      <c r="AI2971" s="29"/>
      <c r="AJ2971" s="31"/>
      <c r="AK2971" s="29"/>
      <c r="AL2971" s="30"/>
      <c r="AN2971" s="17">
        <f t="shared" si="304"/>
        <v>1752.9297707846649</v>
      </c>
      <c r="AO2971" s="17">
        <f t="shared" si="305"/>
        <v>17.529297707846649</v>
      </c>
      <c r="AP2971" s="2">
        <f t="shared" si="306"/>
        <v>1.1990039632167109</v>
      </c>
      <c r="AQ2971" s="6">
        <f t="shared" si="307"/>
        <v>0</v>
      </c>
      <c r="AR2971" s="3">
        <f t="shared" si="308"/>
        <v>1061.950521</v>
      </c>
    </row>
    <row r="2972" spans="1:44">
      <c r="A2972" s="32">
        <v>42785</v>
      </c>
      <c r="B2972" s="9">
        <v>12.5</v>
      </c>
      <c r="C2972" s="33">
        <v>1057.2512240000001</v>
      </c>
      <c r="D2972" s="34">
        <f t="shared" si="292"/>
        <v>3155273.5874123969</v>
      </c>
      <c r="E2972" s="34">
        <v>440779902286.58899</v>
      </c>
      <c r="F2972" s="3">
        <f>VLOOKUP(A2972,ERCOT_345kv_West_ATC!A:B,2)</f>
        <v>23.95</v>
      </c>
      <c r="G2972" s="3">
        <f>VLOOKUP(A2972,ERCOT_345kv_West_ATC!G:H,2)</f>
        <v>3</v>
      </c>
      <c r="I2972" s="5">
        <f t="shared" si="293"/>
        <v>6</v>
      </c>
      <c r="J2972" s="4">
        <f t="shared" si="294"/>
        <v>144</v>
      </c>
      <c r="K2972" s="4">
        <f t="shared" si="309"/>
        <v>1800</v>
      </c>
      <c r="L2972" s="6">
        <f t="shared" si="310"/>
        <v>1903052.2032000001</v>
      </c>
      <c r="N2972" s="22">
        <f t="shared" si="295"/>
        <v>0.60313381723601056</v>
      </c>
      <c r="O2972" s="14">
        <f t="shared" si="296"/>
        <v>57047.351050029196</v>
      </c>
      <c r="Q2972" s="22"/>
      <c r="V2972" s="16">
        <f t="shared" si="297"/>
        <v>1.6381799999999998E-2</v>
      </c>
      <c r="W2972" s="16">
        <f t="shared" si="298"/>
        <v>0.58675201723601056</v>
      </c>
      <c r="X2972" s="16"/>
      <c r="Z2972" s="15">
        <f t="shared" si="299"/>
        <v>5.7618703752176101E-4</v>
      </c>
      <c r="AA2972" s="16">
        <f t="shared" si="300"/>
        <v>0.60917445067281584</v>
      </c>
      <c r="AB2972" s="3">
        <f t="shared" si="301"/>
        <v>0.32806264738933782</v>
      </c>
      <c r="AC2972" s="69">
        <f t="shared" si="302"/>
        <v>106.30200894449764</v>
      </c>
      <c r="AD2972" s="3">
        <f t="shared" si="311"/>
        <v>107.2546561462616</v>
      </c>
      <c r="AF2972" s="29"/>
      <c r="AG2972" s="30"/>
      <c r="AH2972" s="29"/>
      <c r="AI2972" s="29"/>
      <c r="AJ2972" s="31"/>
      <c r="AK2972" s="29"/>
      <c r="AL2972" s="30"/>
      <c r="AN2972" s="17">
        <f t="shared" si="304"/>
        <v>1752.9297707846649</v>
      </c>
      <c r="AO2972" s="17">
        <f t="shared" si="305"/>
        <v>17.529297707846649</v>
      </c>
      <c r="AP2972" s="2">
        <f t="shared" si="306"/>
        <v>1.1990039632167109</v>
      </c>
      <c r="AQ2972" s="6">
        <f t="shared" si="307"/>
        <v>0</v>
      </c>
      <c r="AR2972" s="3">
        <f t="shared" si="308"/>
        <v>1057.2512240000001</v>
      </c>
    </row>
    <row r="2973" spans="1:44">
      <c r="A2973" s="32">
        <v>42786</v>
      </c>
      <c r="B2973" s="9">
        <v>12.5</v>
      </c>
      <c r="C2973" s="33">
        <v>1086.269644</v>
      </c>
      <c r="D2973" s="34">
        <f t="shared" si="292"/>
        <v>3155273.5874123969</v>
      </c>
      <c r="E2973" s="34">
        <v>440779902286.58899</v>
      </c>
      <c r="F2973" s="3">
        <f>VLOOKUP(A2973,ERCOT_345kv_West_ATC!A:B,2)</f>
        <v>23.95</v>
      </c>
      <c r="G2973" s="3">
        <f>VLOOKUP(A2973,ERCOT_345kv_West_ATC!G:H,2)</f>
        <v>2.9889999999999999</v>
      </c>
      <c r="I2973" s="5">
        <f t="shared" si="293"/>
        <v>6</v>
      </c>
      <c r="J2973" s="4">
        <f t="shared" si="294"/>
        <v>144</v>
      </c>
      <c r="K2973" s="4">
        <f t="shared" si="309"/>
        <v>1800</v>
      </c>
      <c r="L2973" s="6">
        <f t="shared" si="310"/>
        <v>1955285.3591999998</v>
      </c>
      <c r="N2973" s="22">
        <f t="shared" si="295"/>
        <v>0.61968805716258235</v>
      </c>
      <c r="O2973" s="14">
        <f t="shared" si="296"/>
        <v>57047.351050029196</v>
      </c>
      <c r="Q2973" s="22"/>
      <c r="V2973" s="16">
        <f t="shared" si="297"/>
        <v>1.6381799999999998E-2</v>
      </c>
      <c r="W2973" s="16">
        <f t="shared" si="298"/>
        <v>0.60330625716258235</v>
      </c>
      <c r="X2973" s="16"/>
      <c r="Z2973" s="15">
        <f t="shared" si="299"/>
        <v>5.7618703752176101E-4</v>
      </c>
      <c r="AA2973" s="16">
        <f t="shared" si="300"/>
        <v>0.62589448812617798</v>
      </c>
      <c r="AB2973" s="3">
        <f t="shared" si="301"/>
        <v>0.33706699703883575</v>
      </c>
      <c r="AC2973" s="69">
        <f t="shared" si="302"/>
        <v>109.59760091621389</v>
      </c>
      <c r="AD2973" s="3">
        <f t="shared" si="311"/>
        <v>106.79054283416325</v>
      </c>
      <c r="AF2973" s="29"/>
      <c r="AG2973" s="30"/>
      <c r="AH2973" s="29"/>
      <c r="AI2973" s="29"/>
      <c r="AJ2973" s="31"/>
      <c r="AK2973" s="29"/>
      <c r="AL2973" s="30"/>
      <c r="AN2973" s="17">
        <f t="shared" si="304"/>
        <v>1752.9297707846649</v>
      </c>
      <c r="AO2973" s="17">
        <f t="shared" si="305"/>
        <v>17.529297707846649</v>
      </c>
      <c r="AP2973" s="2">
        <f t="shared" si="306"/>
        <v>1.1990039632167109</v>
      </c>
      <c r="AQ2973" s="6">
        <f t="shared" si="307"/>
        <v>0</v>
      </c>
      <c r="AR2973" s="3">
        <f t="shared" si="308"/>
        <v>1086.269644</v>
      </c>
    </row>
    <row r="2974" spans="1:44">
      <c r="A2974" s="32">
        <v>42787</v>
      </c>
      <c r="B2974" s="9">
        <v>12.5</v>
      </c>
      <c r="C2974" s="33">
        <v>1126.858935</v>
      </c>
      <c r="D2974" s="34">
        <f t="shared" si="292"/>
        <v>3155273.5874123969</v>
      </c>
      <c r="E2974" s="34">
        <v>440779902286.58899</v>
      </c>
      <c r="F2974" s="3">
        <f>VLOOKUP(A2974,ERCOT_345kv_West_ATC!A:B,2)</f>
        <v>23.4</v>
      </c>
      <c r="G2974" s="3">
        <f>VLOOKUP(A2974,ERCOT_345kv_West_ATC!G:H,2)</f>
        <v>2.915</v>
      </c>
      <c r="I2974" s="5">
        <f t="shared" si="293"/>
        <v>6</v>
      </c>
      <c r="J2974" s="4">
        <f t="shared" si="294"/>
        <v>144</v>
      </c>
      <c r="K2974" s="4">
        <f t="shared" si="309"/>
        <v>1800</v>
      </c>
      <c r="L2974" s="6">
        <f t="shared" si="310"/>
        <v>2028346.0829999999</v>
      </c>
      <c r="N2974" s="22">
        <f t="shared" si="295"/>
        <v>0.64284317248807032</v>
      </c>
      <c r="O2974" s="14">
        <f t="shared" si="296"/>
        <v>57047.351050029196</v>
      </c>
      <c r="Q2974" s="22"/>
      <c r="V2974" s="16">
        <f t="shared" si="297"/>
        <v>1.6005600000000002E-2</v>
      </c>
      <c r="W2974" s="16">
        <f t="shared" si="298"/>
        <v>0.62683757248807037</v>
      </c>
      <c r="X2974" s="16"/>
      <c r="Z2974" s="15">
        <f t="shared" si="299"/>
        <v>5.7618703752176101E-4</v>
      </c>
      <c r="AA2974" s="16">
        <f t="shared" si="300"/>
        <v>0.64928151146257662</v>
      </c>
      <c r="AB2974" s="3">
        <f t="shared" si="301"/>
        <v>0.34966176161213858</v>
      </c>
      <c r="AC2974" s="69">
        <f t="shared" si="302"/>
        <v>114.20728475004272</v>
      </c>
      <c r="AD2974" s="3">
        <f t="shared" si="311"/>
        <v>107.12340174247787</v>
      </c>
      <c r="AF2974" s="29"/>
      <c r="AG2974" s="30"/>
      <c r="AH2974" s="29"/>
      <c r="AI2974" s="29"/>
      <c r="AJ2974" s="31"/>
      <c r="AK2974" s="29"/>
      <c r="AL2974" s="30"/>
      <c r="AN2974" s="17">
        <f t="shared" si="304"/>
        <v>1752.9297707846649</v>
      </c>
      <c r="AO2974" s="17">
        <f t="shared" si="305"/>
        <v>17.529297707846649</v>
      </c>
      <c r="AP2974" s="2">
        <f t="shared" si="306"/>
        <v>1.1990039632167109</v>
      </c>
      <c r="AQ2974" s="6">
        <f t="shared" si="307"/>
        <v>0</v>
      </c>
      <c r="AR2974" s="3">
        <f t="shared" si="308"/>
        <v>1126.858935</v>
      </c>
    </row>
    <row r="2975" spans="1:44">
      <c r="A2975" s="32">
        <v>42788</v>
      </c>
      <c r="B2975" s="9">
        <v>12.5</v>
      </c>
      <c r="C2975" s="33">
        <v>1129.8504029999999</v>
      </c>
      <c r="D2975" s="34">
        <f t="shared" si="292"/>
        <v>3155273.5874123969</v>
      </c>
      <c r="E2975" s="34">
        <v>440779902286.58899</v>
      </c>
      <c r="F2975" s="3">
        <f>VLOOKUP(A2975,ERCOT_345kv_West_ATC!A:B,2)</f>
        <v>23.45</v>
      </c>
      <c r="G2975" s="3">
        <f>VLOOKUP(A2975,ERCOT_345kv_West_ATC!G:H,2)</f>
        <v>2.915</v>
      </c>
      <c r="I2975" s="5">
        <f t="shared" si="293"/>
        <v>6</v>
      </c>
      <c r="J2975" s="4">
        <f t="shared" si="294"/>
        <v>144</v>
      </c>
      <c r="K2975" s="4">
        <f t="shared" si="309"/>
        <v>1800</v>
      </c>
      <c r="L2975" s="6">
        <f t="shared" si="310"/>
        <v>2033730.7253999999</v>
      </c>
      <c r="N2975" s="22">
        <f t="shared" si="295"/>
        <v>0.64454972573957958</v>
      </c>
      <c r="O2975" s="14">
        <f t="shared" si="296"/>
        <v>57047.351050029196</v>
      </c>
      <c r="Q2975" s="22"/>
      <c r="V2975" s="16">
        <f t="shared" si="297"/>
        <v>1.60398E-2</v>
      </c>
      <c r="W2975" s="16">
        <f t="shared" si="298"/>
        <v>0.62850992573957953</v>
      </c>
      <c r="X2975" s="16"/>
      <c r="Z2975" s="15">
        <f t="shared" si="299"/>
        <v>5.7618703752176101E-4</v>
      </c>
      <c r="AA2975" s="16">
        <f t="shared" si="300"/>
        <v>0.6510051565473377</v>
      </c>
      <c r="AB2975" s="3">
        <f t="shared" si="301"/>
        <v>0.35059000732080514</v>
      </c>
      <c r="AC2975" s="69">
        <f t="shared" si="302"/>
        <v>114.54702267941468</v>
      </c>
      <c r="AD2975" s="3">
        <f t="shared" si="311"/>
        <v>107.50200087946379</v>
      </c>
      <c r="AF2975" s="29"/>
      <c r="AG2975" s="30"/>
      <c r="AH2975" s="29"/>
      <c r="AI2975" s="29"/>
      <c r="AJ2975" s="31"/>
      <c r="AK2975" s="29"/>
      <c r="AL2975" s="30"/>
      <c r="AN2975" s="17">
        <f t="shared" si="304"/>
        <v>1752.9297707846649</v>
      </c>
      <c r="AO2975" s="17">
        <f t="shared" si="305"/>
        <v>17.529297707846649</v>
      </c>
      <c r="AP2975" s="2">
        <f t="shared" si="306"/>
        <v>1.1990039632167109</v>
      </c>
      <c r="AQ2975" s="6">
        <f t="shared" si="307"/>
        <v>0</v>
      </c>
      <c r="AR2975" s="3">
        <f t="shared" si="308"/>
        <v>1129.8504029999999</v>
      </c>
    </row>
    <row r="2976" spans="1:44">
      <c r="A2976" s="32">
        <v>42789</v>
      </c>
      <c r="B2976" s="9">
        <v>12.5</v>
      </c>
      <c r="C2976" s="33">
        <v>1176.8521760000001</v>
      </c>
      <c r="D2976" s="34">
        <f t="shared" si="292"/>
        <v>3155273.5874123969</v>
      </c>
      <c r="E2976" s="34">
        <v>440779902286.58899</v>
      </c>
      <c r="F2976" s="3">
        <f>VLOOKUP(A2976,ERCOT_345kv_West_ATC!A:B,2)</f>
        <v>23.45</v>
      </c>
      <c r="G2976" s="3">
        <f>VLOOKUP(A2976,ERCOT_345kv_West_ATC!G:H,2)</f>
        <v>2.919</v>
      </c>
      <c r="I2976" s="5">
        <f t="shared" si="293"/>
        <v>6</v>
      </c>
      <c r="J2976" s="4">
        <f t="shared" si="294"/>
        <v>144</v>
      </c>
      <c r="K2976" s="4">
        <f t="shared" si="309"/>
        <v>1800</v>
      </c>
      <c r="L2976" s="6">
        <f t="shared" si="310"/>
        <v>2118333.9168000002</v>
      </c>
      <c r="N2976" s="22">
        <f t="shared" si="295"/>
        <v>0.67136299218262752</v>
      </c>
      <c r="O2976" s="14">
        <f t="shared" si="296"/>
        <v>57047.351050029196</v>
      </c>
      <c r="Q2976" s="22"/>
      <c r="V2976" s="16">
        <f t="shared" si="297"/>
        <v>1.60398E-2</v>
      </c>
      <c r="W2976" s="16">
        <f t="shared" si="298"/>
        <v>0.65532319218262747</v>
      </c>
      <c r="X2976" s="16"/>
      <c r="Z2976" s="15">
        <f t="shared" si="299"/>
        <v>5.7618703752176101E-4</v>
      </c>
      <c r="AA2976" s="16">
        <f t="shared" si="300"/>
        <v>0.67808696889047815</v>
      </c>
      <c r="AB2976" s="3">
        <f t="shared" si="301"/>
        <v>0.36517455045714181</v>
      </c>
      <c r="AC2976" s="69">
        <f t="shared" si="302"/>
        <v>119.8849654673139</v>
      </c>
      <c r="AD2976" s="3">
        <f t="shared" si="311"/>
        <v>108.19261304589183</v>
      </c>
      <c r="AF2976" s="29"/>
      <c r="AG2976" s="30"/>
      <c r="AH2976" s="29"/>
      <c r="AI2976" s="29"/>
      <c r="AJ2976" s="31"/>
      <c r="AK2976" s="29"/>
      <c r="AL2976" s="30"/>
      <c r="AN2976" s="17">
        <f t="shared" si="304"/>
        <v>1752.9297707846649</v>
      </c>
      <c r="AO2976" s="17">
        <f t="shared" si="305"/>
        <v>17.529297707846649</v>
      </c>
      <c r="AP2976" s="2">
        <f t="shared" si="306"/>
        <v>1.1990039632167109</v>
      </c>
      <c r="AQ2976" s="6">
        <f t="shared" si="307"/>
        <v>0</v>
      </c>
      <c r="AR2976" s="3">
        <f t="shared" si="308"/>
        <v>1176.8521760000001</v>
      </c>
    </row>
    <row r="2977" spans="1:44">
      <c r="A2977" s="32">
        <v>42790</v>
      </c>
      <c r="B2977" s="9">
        <v>12.5</v>
      </c>
      <c r="C2977" s="33">
        <v>1185.0389520000001</v>
      </c>
      <c r="D2977" s="34">
        <f t="shared" si="292"/>
        <v>3155273.5874123969</v>
      </c>
      <c r="E2977" s="34">
        <v>440779902286.58899</v>
      </c>
      <c r="F2977" s="3">
        <f>VLOOKUP(A2977,ERCOT_345kv_West_ATC!A:B,2)</f>
        <v>23.6</v>
      </c>
      <c r="G2977" s="3">
        <f>VLOOKUP(A2977,ERCOT_345kv_West_ATC!G:H,2)</f>
        <v>2.93</v>
      </c>
      <c r="I2977" s="5">
        <f t="shared" si="293"/>
        <v>6</v>
      </c>
      <c r="J2977" s="4">
        <f t="shared" si="294"/>
        <v>144</v>
      </c>
      <c r="K2977" s="4">
        <f t="shared" si="309"/>
        <v>1800</v>
      </c>
      <c r="L2977" s="6">
        <f t="shared" si="310"/>
        <v>2133070.1136000003</v>
      </c>
      <c r="N2977" s="22">
        <f t="shared" si="295"/>
        <v>0.67603333102702712</v>
      </c>
      <c r="O2977" s="14">
        <f t="shared" si="296"/>
        <v>57047.351050029196</v>
      </c>
      <c r="Q2977" s="22"/>
      <c r="V2977" s="16">
        <f t="shared" si="297"/>
        <v>1.6142400000000001E-2</v>
      </c>
      <c r="W2977" s="16">
        <f t="shared" si="298"/>
        <v>0.65989093102702712</v>
      </c>
      <c r="X2977" s="16"/>
      <c r="Z2977" s="15">
        <f t="shared" si="299"/>
        <v>5.7618703752176101E-4</v>
      </c>
      <c r="AA2977" s="16">
        <f t="shared" si="300"/>
        <v>0.68280408310077245</v>
      </c>
      <c r="AB2977" s="3">
        <f t="shared" si="301"/>
        <v>0.36771488840821287</v>
      </c>
      <c r="AC2977" s="69">
        <f t="shared" si="302"/>
        <v>120.81472915740592</v>
      </c>
      <c r="AD2977" s="3">
        <f t="shared" si="311"/>
        <v>108.86828888016306</v>
      </c>
      <c r="AF2977" s="29"/>
      <c r="AG2977" s="30"/>
      <c r="AH2977" s="29"/>
      <c r="AI2977" s="29"/>
      <c r="AJ2977" s="31"/>
      <c r="AK2977" s="29"/>
      <c r="AL2977" s="30"/>
      <c r="AN2977" s="17">
        <f t="shared" si="304"/>
        <v>1752.9297707846649</v>
      </c>
      <c r="AO2977" s="17">
        <f t="shared" si="305"/>
        <v>17.529297707846649</v>
      </c>
      <c r="AP2977" s="2">
        <f t="shared" si="306"/>
        <v>1.1990039632167109</v>
      </c>
      <c r="AQ2977" s="6">
        <f t="shared" si="307"/>
        <v>0</v>
      </c>
      <c r="AR2977" s="3">
        <f t="shared" si="308"/>
        <v>1185.0389520000001</v>
      </c>
    </row>
    <row r="2978" spans="1:44">
      <c r="A2978" s="32">
        <v>42791</v>
      </c>
      <c r="B2978" s="9">
        <v>12.5</v>
      </c>
      <c r="C2978" s="33">
        <v>1155.3930849999999</v>
      </c>
      <c r="D2978" s="34">
        <f t="shared" si="292"/>
        <v>3155273.5874123969</v>
      </c>
      <c r="E2978" s="34">
        <v>440779902286.58899</v>
      </c>
      <c r="F2978" s="3">
        <f>VLOOKUP(A2978,ERCOT_345kv_West_ATC!A:B,2)</f>
        <v>23.6</v>
      </c>
      <c r="G2978" s="3">
        <f>VLOOKUP(A2978,ERCOT_345kv_West_ATC!G:H,2)</f>
        <v>2.93</v>
      </c>
      <c r="I2978" s="5">
        <f t="shared" si="293"/>
        <v>6</v>
      </c>
      <c r="J2978" s="4">
        <f t="shared" si="294"/>
        <v>144</v>
      </c>
      <c r="K2978" s="4">
        <f t="shared" si="309"/>
        <v>1800</v>
      </c>
      <c r="L2978" s="6">
        <f t="shared" si="310"/>
        <v>2079707.5529999998</v>
      </c>
      <c r="N2978" s="22">
        <f t="shared" si="295"/>
        <v>0.65912114920771225</v>
      </c>
      <c r="O2978" s="14">
        <f t="shared" si="296"/>
        <v>57047.351050029196</v>
      </c>
      <c r="Q2978" s="22"/>
      <c r="V2978" s="16">
        <f t="shared" si="297"/>
        <v>1.6142400000000001E-2</v>
      </c>
      <c r="W2978" s="16">
        <f t="shared" si="298"/>
        <v>0.64297874920771225</v>
      </c>
      <c r="X2978" s="16"/>
      <c r="Z2978" s="15">
        <f t="shared" si="299"/>
        <v>5.7618703752176101E-4</v>
      </c>
      <c r="AA2978" s="16">
        <f t="shared" si="300"/>
        <v>0.66572251881927813</v>
      </c>
      <c r="AB2978" s="3">
        <f t="shared" si="301"/>
        <v>0.35851584338334541</v>
      </c>
      <c r="AC2978" s="69">
        <f t="shared" si="302"/>
        <v>117.44787867830442</v>
      </c>
      <c r="AD2978" s="3">
        <f t="shared" si="311"/>
        <v>109.34907459083556</v>
      </c>
      <c r="AF2978" s="29"/>
      <c r="AG2978" s="30"/>
      <c r="AH2978" s="29"/>
      <c r="AI2978" s="29"/>
      <c r="AJ2978" s="31"/>
      <c r="AK2978" s="29"/>
      <c r="AL2978" s="30"/>
      <c r="AN2978" s="17">
        <f t="shared" si="304"/>
        <v>1752.9297707846649</v>
      </c>
      <c r="AO2978" s="17">
        <f t="shared" si="305"/>
        <v>17.529297707846649</v>
      </c>
      <c r="AP2978" s="2">
        <f t="shared" si="306"/>
        <v>1.1990039632167109</v>
      </c>
      <c r="AQ2978" s="6">
        <f t="shared" si="307"/>
        <v>0</v>
      </c>
      <c r="AR2978" s="3">
        <f t="shared" si="308"/>
        <v>1155.3930849999999</v>
      </c>
    </row>
    <row r="2979" spans="1:44">
      <c r="A2979" s="32">
        <v>42792</v>
      </c>
      <c r="B2979" s="9">
        <v>12.5</v>
      </c>
      <c r="C2979" s="33">
        <v>1183.8062910000001</v>
      </c>
      <c r="D2979" s="34">
        <f t="shared" ref="D2979:D3042" si="312">((2^256)/(2^208*65535)/600)*E2979/(10^12)</f>
        <v>3155273.5874123969</v>
      </c>
      <c r="E2979" s="34">
        <v>440779902286.58899</v>
      </c>
      <c r="F2979" s="3">
        <f>VLOOKUP(A2979,ERCOT_345kv_West_ATC!A:B,2)</f>
        <v>23.6</v>
      </c>
      <c r="G2979" s="3">
        <f>VLOOKUP(A2979,ERCOT_345kv_West_ATC!G:H,2)</f>
        <v>2.93</v>
      </c>
      <c r="I2979" s="5">
        <f t="shared" si="293"/>
        <v>6</v>
      </c>
      <c r="J2979" s="4">
        <f t="shared" si="294"/>
        <v>144</v>
      </c>
      <c r="K2979" s="4">
        <f t="shared" si="309"/>
        <v>1800</v>
      </c>
      <c r="L2979" s="6">
        <f t="shared" si="310"/>
        <v>2130851.3238000004</v>
      </c>
      <c r="N2979" s="22">
        <f t="shared" si="295"/>
        <v>0.6753301305791003</v>
      </c>
      <c r="O2979" s="14">
        <f t="shared" si="296"/>
        <v>57047.351050029196</v>
      </c>
      <c r="Q2979" s="22"/>
      <c r="V2979" s="16">
        <f t="shared" si="297"/>
        <v>1.6142400000000001E-2</v>
      </c>
      <c r="W2979" s="16">
        <f t="shared" si="298"/>
        <v>0.6591877305791003</v>
      </c>
      <c r="X2979" s="16"/>
      <c r="Z2979" s="15">
        <f t="shared" si="299"/>
        <v>5.7618703752176101E-4</v>
      </c>
      <c r="AA2979" s="16">
        <f t="shared" si="300"/>
        <v>0.68209383981091376</v>
      </c>
      <c r="AB2979" s="3">
        <f t="shared" si="301"/>
        <v>0.3673323965067482</v>
      </c>
      <c r="AC2979" s="69">
        <f t="shared" si="302"/>
        <v>120.67473712146985</v>
      </c>
      <c r="AD2979" s="3">
        <f t="shared" si="311"/>
        <v>109.91740695606275</v>
      </c>
      <c r="AF2979" s="29"/>
      <c r="AG2979" s="30"/>
      <c r="AH2979" s="29"/>
      <c r="AI2979" s="29"/>
      <c r="AJ2979" s="31"/>
      <c r="AK2979" s="29"/>
      <c r="AL2979" s="30"/>
      <c r="AN2979" s="17">
        <f t="shared" si="304"/>
        <v>1752.9297707846649</v>
      </c>
      <c r="AO2979" s="17">
        <f t="shared" si="305"/>
        <v>17.529297707846649</v>
      </c>
      <c r="AP2979" s="2">
        <f t="shared" si="306"/>
        <v>1.1990039632167109</v>
      </c>
      <c r="AQ2979" s="6">
        <f t="shared" si="307"/>
        <v>0</v>
      </c>
      <c r="AR2979" s="3">
        <f t="shared" si="308"/>
        <v>1183.8062910000001</v>
      </c>
    </row>
    <row r="2980" spans="1:44">
      <c r="A2980" s="32">
        <v>42793</v>
      </c>
      <c r="B2980" s="9">
        <v>12.5</v>
      </c>
      <c r="C2980" s="33">
        <v>1194.8283750000001</v>
      </c>
      <c r="D2980" s="34">
        <f t="shared" si="312"/>
        <v>3155273.5874123969</v>
      </c>
      <c r="E2980" s="34">
        <v>440779902286.58899</v>
      </c>
      <c r="F2980" s="3">
        <f>VLOOKUP(A2980,ERCOT_345kv_West_ATC!A:B,2)</f>
        <v>23.25</v>
      </c>
      <c r="G2980" s="3">
        <f>VLOOKUP(A2980,ERCOT_345kv_West_ATC!G:H,2)</f>
        <v>2.8969999999999998</v>
      </c>
      <c r="I2980" s="5">
        <f t="shared" ref="I2980:I3043" si="313">60/10</f>
        <v>6</v>
      </c>
      <c r="J2980" s="4">
        <f t="shared" ref="J2980:J3043" si="314">I2980*24</f>
        <v>144</v>
      </c>
      <c r="K2980" s="4">
        <f t="shared" si="309"/>
        <v>1800</v>
      </c>
      <c r="L2980" s="6">
        <f t="shared" si="310"/>
        <v>2150691.0750000002</v>
      </c>
      <c r="N2980" s="22">
        <f t="shared" ref="N2980:N3043" si="315">L2980/D2980</f>
        <v>0.68161793753160937</v>
      </c>
      <c r="O2980" s="14">
        <f t="shared" ref="O2980:O3043" si="316">(K2980*100000000)/D2980</f>
        <v>57047.351050029196</v>
      </c>
      <c r="Q2980" s="22"/>
      <c r="V2980" s="16">
        <f t="shared" si="297"/>
        <v>1.5903E-2</v>
      </c>
      <c r="W2980" s="16">
        <f t="shared" si="298"/>
        <v>0.66571493753160937</v>
      </c>
      <c r="X2980" s="16"/>
      <c r="Z2980" s="15">
        <f t="shared" si="299"/>
        <v>5.7618703752176101E-4</v>
      </c>
      <c r="AA2980" s="16">
        <f t="shared" si="300"/>
        <v>0.68844462173818977</v>
      </c>
      <c r="AB2980" s="3">
        <f t="shared" si="301"/>
        <v>0.3707525240740705</v>
      </c>
      <c r="AC2980" s="69">
        <f t="shared" si="302"/>
        <v>121.92650381110981</v>
      </c>
      <c r="AD2980" s="3">
        <f t="shared" si="311"/>
        <v>110.51377015066853</v>
      </c>
      <c r="AF2980" s="29"/>
      <c r="AG2980" s="30"/>
      <c r="AH2980" s="29"/>
      <c r="AI2980" s="29"/>
      <c r="AJ2980" s="31"/>
      <c r="AK2980" s="29"/>
      <c r="AL2980" s="30"/>
      <c r="AN2980" s="17">
        <f t="shared" si="304"/>
        <v>1752.9297707846649</v>
      </c>
      <c r="AO2980" s="17">
        <f t="shared" si="305"/>
        <v>17.529297707846649</v>
      </c>
      <c r="AP2980" s="2">
        <f t="shared" si="306"/>
        <v>1.1990039632167109</v>
      </c>
      <c r="AQ2980" s="6">
        <f t="shared" si="307"/>
        <v>0</v>
      </c>
      <c r="AR2980" s="3">
        <f t="shared" si="308"/>
        <v>1194.8283750000001</v>
      </c>
    </row>
    <row r="2981" spans="1:44">
      <c r="A2981" s="32">
        <v>42794</v>
      </c>
      <c r="B2981" s="9">
        <v>12.5</v>
      </c>
      <c r="C2981" s="33">
        <v>1195.836902</v>
      </c>
      <c r="D2981" s="34">
        <f t="shared" si="312"/>
        <v>3155273.5874123969</v>
      </c>
      <c r="E2981" s="34">
        <v>440779902286.58899</v>
      </c>
      <c r="F2981" s="3">
        <f>VLOOKUP(A2981,ERCOT_345kv_West_ATC!A:B,2)</f>
        <v>23.65</v>
      </c>
      <c r="G2981" s="3">
        <f>VLOOKUP(A2981,ERCOT_345kv_West_ATC!G:H,2)</f>
        <v>2.9289999999999998</v>
      </c>
      <c r="I2981" s="5">
        <f t="shared" si="313"/>
        <v>6</v>
      </c>
      <c r="J2981" s="4">
        <f t="shared" si="314"/>
        <v>144</v>
      </c>
      <c r="K2981" s="4">
        <f t="shared" si="309"/>
        <v>1800</v>
      </c>
      <c r="L2981" s="6">
        <f t="shared" si="310"/>
        <v>2152506.4235999999</v>
      </c>
      <c r="N2981" s="22">
        <f t="shared" si="315"/>
        <v>0.68219327546973363</v>
      </c>
      <c r="O2981" s="14">
        <f t="shared" si="316"/>
        <v>57047.351050029196</v>
      </c>
      <c r="Q2981" s="22"/>
      <c r="V2981" s="16">
        <f t="shared" si="297"/>
        <v>1.6176599999999999E-2</v>
      </c>
      <c r="W2981" s="16">
        <f t="shared" si="298"/>
        <v>0.66601667546973364</v>
      </c>
      <c r="X2981" s="16"/>
      <c r="Z2981" s="15">
        <f t="shared" si="299"/>
        <v>5.7618703752176101E-4</v>
      </c>
      <c r="AA2981" s="16">
        <f t="shared" si="300"/>
        <v>0.68902572192258049</v>
      </c>
      <c r="AB2981" s="3">
        <f t="shared" si="301"/>
        <v>0.37106546770570031</v>
      </c>
      <c r="AC2981" s="69">
        <f t="shared" si="302"/>
        <v>122.04104118028631</v>
      </c>
      <c r="AD2981" s="3">
        <f t="shared" si="311"/>
        <v>111.15472590651993</v>
      </c>
      <c r="AF2981" s="29"/>
      <c r="AG2981" s="30"/>
      <c r="AH2981" s="29"/>
      <c r="AI2981" s="29"/>
      <c r="AJ2981" s="31"/>
      <c r="AK2981" s="29"/>
      <c r="AL2981" s="30"/>
      <c r="AN2981" s="17">
        <f t="shared" si="304"/>
        <v>1752.9297707846649</v>
      </c>
      <c r="AO2981" s="17">
        <f t="shared" si="305"/>
        <v>17.529297707846649</v>
      </c>
      <c r="AP2981" s="2">
        <f t="shared" si="306"/>
        <v>1.1990039632167109</v>
      </c>
      <c r="AQ2981" s="6">
        <f t="shared" si="307"/>
        <v>0</v>
      </c>
      <c r="AR2981" s="3">
        <f t="shared" si="308"/>
        <v>1195.836902</v>
      </c>
    </row>
    <row r="2982" spans="1:44">
      <c r="A2982" s="32">
        <v>42795</v>
      </c>
      <c r="B2982" s="9">
        <v>12.5</v>
      </c>
      <c r="C2982" s="33">
        <v>1228.5614419999999</v>
      </c>
      <c r="D2982" s="34">
        <f t="shared" si="312"/>
        <v>3155273.5874123969</v>
      </c>
      <c r="E2982" s="34">
        <v>440779902286.58899</v>
      </c>
      <c r="F2982" s="3">
        <f>VLOOKUP(A2982,ERCOT_345kv_West_ATC!A:B,2)</f>
        <v>24.1</v>
      </c>
      <c r="G2982" s="3">
        <f>VLOOKUP(A2982,ERCOT_345kv_West_ATC!G:H,2)</f>
        <v>2.9889999999999999</v>
      </c>
      <c r="I2982" s="5">
        <f t="shared" si="313"/>
        <v>6</v>
      </c>
      <c r="J2982" s="4">
        <f t="shared" si="314"/>
        <v>144</v>
      </c>
      <c r="K2982" s="4">
        <f t="shared" si="309"/>
        <v>1800</v>
      </c>
      <c r="L2982" s="6">
        <f t="shared" si="310"/>
        <v>2211410.5956000001</v>
      </c>
      <c r="N2982" s="22">
        <f t="shared" si="315"/>
        <v>0.7008617586830409</v>
      </c>
      <c r="O2982" s="14">
        <f t="shared" si="316"/>
        <v>57047.351050029196</v>
      </c>
      <c r="Q2982" s="22"/>
      <c r="V2982" s="16">
        <f t="shared" si="297"/>
        <v>1.6484400000000003E-2</v>
      </c>
      <c r="W2982" s="16">
        <f t="shared" si="298"/>
        <v>0.68437735868304095</v>
      </c>
      <c r="X2982" s="16"/>
      <c r="Z2982" s="15">
        <f t="shared" si="299"/>
        <v>5.7618703752176101E-4</v>
      </c>
      <c r="AA2982" s="16">
        <f t="shared" si="300"/>
        <v>0.70788117767944281</v>
      </c>
      <c r="AB2982" s="3">
        <f t="shared" si="301"/>
        <v>0.38121981795216381</v>
      </c>
      <c r="AC2982" s="69">
        <f t="shared" si="302"/>
        <v>125.75753337049196</v>
      </c>
      <c r="AD2982" s="3">
        <f t="shared" si="311"/>
        <v>111.8902274860894</v>
      </c>
      <c r="AF2982" s="29"/>
      <c r="AG2982" s="30"/>
      <c r="AH2982" s="29"/>
      <c r="AI2982" s="29"/>
      <c r="AJ2982" s="31"/>
      <c r="AK2982" s="29"/>
      <c r="AL2982" s="30"/>
      <c r="AN2982" s="17">
        <f t="shared" si="304"/>
        <v>1752.9297707846649</v>
      </c>
      <c r="AO2982" s="17">
        <f t="shared" si="305"/>
        <v>17.529297707846649</v>
      </c>
      <c r="AP2982" s="2">
        <f t="shared" si="306"/>
        <v>1.1990039632167109</v>
      </c>
      <c r="AQ2982" s="6">
        <f t="shared" si="307"/>
        <v>0</v>
      </c>
      <c r="AR2982" s="3">
        <f t="shared" si="308"/>
        <v>1228.5614419999999</v>
      </c>
    </row>
    <row r="2983" spans="1:44">
      <c r="A2983" s="32">
        <v>42796</v>
      </c>
      <c r="B2983" s="9">
        <v>12.5</v>
      </c>
      <c r="C2983" s="33">
        <v>1265.857847</v>
      </c>
      <c r="D2983" s="34">
        <f t="shared" si="312"/>
        <v>3155273.5874123969</v>
      </c>
      <c r="E2983" s="34">
        <v>440779902286.58899</v>
      </c>
      <c r="F2983" s="3">
        <f>VLOOKUP(A2983,ERCOT_345kv_West_ATC!A:B,2)</f>
        <v>24.2</v>
      </c>
      <c r="G2983" s="3">
        <f>VLOOKUP(A2983,ERCOT_345kv_West_ATC!G:H,2)</f>
        <v>3.0089999999999999</v>
      </c>
      <c r="I2983" s="5">
        <f t="shared" si="313"/>
        <v>6</v>
      </c>
      <c r="J2983" s="4">
        <f t="shared" si="314"/>
        <v>144</v>
      </c>
      <c r="K2983" s="4">
        <f t="shared" si="309"/>
        <v>1800</v>
      </c>
      <c r="L2983" s="6">
        <f t="shared" si="310"/>
        <v>2278544.1246000002</v>
      </c>
      <c r="N2983" s="22">
        <f t="shared" si="315"/>
        <v>0.72213836977243162</v>
      </c>
      <c r="O2983" s="14">
        <f t="shared" si="316"/>
        <v>57047.351050029196</v>
      </c>
      <c r="Q2983" s="22"/>
      <c r="V2983" s="16">
        <f t="shared" ref="V2983:V3046" si="317">(F2983/1000000)*($X$2)*24</f>
        <v>1.6552799999999999E-2</v>
      </c>
      <c r="W2983" s="16">
        <f t="shared" ref="W2983:W3046" si="318">N2983-V2983</f>
        <v>0.70558556977243159</v>
      </c>
      <c r="X2983" s="16"/>
      <c r="Z2983" s="15">
        <f t="shared" ref="Z2983:Z3046" si="319">((1*$B2983*(60*60*24))/(($E2983/1000000000000)*2^32))*(1+$AG$1)</f>
        <v>5.7618703752176101E-4</v>
      </c>
      <c r="AA2983" s="16">
        <f t="shared" ref="AA2983:AA3046" si="320">Z2983*C2983</f>
        <v>0.72937088278660456</v>
      </c>
      <c r="AB2983" s="3">
        <f t="shared" ref="AB2983:AB3046" si="321">C2983*$AH$2*$AG$2/(E2983/1000000000000)</f>
        <v>0.39279280749774503</v>
      </c>
      <c r="AC2983" s="69">
        <f t="shared" ref="AC2983:AC3046" si="322">((AB2983-$AL$2/1000*$AJ$2*24)*$AJ$1*$AL$1)</f>
        <v>129.99324754417469</v>
      </c>
      <c r="AD2983" s="3">
        <f t="shared" si="311"/>
        <v>112.56816643176074</v>
      </c>
      <c r="AF2983" s="29"/>
      <c r="AG2983" s="30"/>
      <c r="AH2983" s="29"/>
      <c r="AI2983" s="29"/>
      <c r="AJ2983" s="31"/>
      <c r="AK2983" s="29"/>
      <c r="AL2983" s="30"/>
      <c r="AN2983" s="17">
        <f t="shared" si="304"/>
        <v>1752.9297707846649</v>
      </c>
      <c r="AO2983" s="17">
        <f t="shared" si="305"/>
        <v>17.529297707846649</v>
      </c>
      <c r="AP2983" s="2">
        <f t="shared" si="306"/>
        <v>1.1990039632167109</v>
      </c>
      <c r="AQ2983" s="6">
        <f t="shared" si="307"/>
        <v>0</v>
      </c>
      <c r="AR2983" s="3">
        <f t="shared" si="308"/>
        <v>1265.857847</v>
      </c>
    </row>
    <row r="2984" spans="1:44">
      <c r="A2984" s="32">
        <v>42797</v>
      </c>
      <c r="B2984" s="9">
        <v>12.5</v>
      </c>
      <c r="C2984" s="33">
        <v>1291.577004</v>
      </c>
      <c r="D2984" s="34">
        <f t="shared" si="312"/>
        <v>3298365.8690665965</v>
      </c>
      <c r="E2984" s="34">
        <v>460769358090.71399</v>
      </c>
      <c r="F2984" s="3">
        <f>VLOOKUP(A2984,ERCOT_345kv_West_ATC!A:B,2)</f>
        <v>24.2</v>
      </c>
      <c r="G2984" s="3">
        <f>VLOOKUP(A2984,ERCOT_345kv_West_ATC!G:H,2)</f>
        <v>3.0110000000000001</v>
      </c>
      <c r="I2984" s="5">
        <f t="shared" si="313"/>
        <v>6</v>
      </c>
      <c r="J2984" s="4">
        <f t="shared" si="314"/>
        <v>144</v>
      </c>
      <c r="K2984" s="4">
        <f t="shared" si="309"/>
        <v>1800</v>
      </c>
      <c r="L2984" s="6">
        <f t="shared" si="310"/>
        <v>2324838.6072</v>
      </c>
      <c r="N2984" s="22">
        <f t="shared" si="315"/>
        <v>0.70484558095973304</v>
      </c>
      <c r="O2984" s="14">
        <f t="shared" si="316"/>
        <v>54572.478356058826</v>
      </c>
      <c r="Q2984" s="22"/>
      <c r="V2984" s="16">
        <f t="shared" si="317"/>
        <v>1.6552799999999999E-2</v>
      </c>
      <c r="W2984" s="16">
        <f t="shared" si="318"/>
        <v>0.68829278095973301</v>
      </c>
      <c r="X2984" s="16"/>
      <c r="Z2984" s="15">
        <f t="shared" si="319"/>
        <v>5.5119044189488029E-4</v>
      </c>
      <c r="AA2984" s="16">
        <f t="shared" si="320"/>
        <v>0.71190489957602554</v>
      </c>
      <c r="AB2984" s="3">
        <f t="shared" si="321"/>
        <v>0.38338673886667929</v>
      </c>
      <c r="AC2984" s="69">
        <f t="shared" si="322"/>
        <v>126.55062642520463</v>
      </c>
      <c r="AD2984" s="3">
        <f t="shared" si="311"/>
        <v>113.05121516480024</v>
      </c>
      <c r="AF2984" s="29"/>
      <c r="AG2984" s="30"/>
      <c r="AH2984" s="29"/>
      <c r="AI2984" s="29"/>
      <c r="AJ2984" s="31"/>
      <c r="AK2984" s="29"/>
      <c r="AL2984" s="30"/>
      <c r="AN2984" s="17">
        <f t="shared" si="304"/>
        <v>1832.4254828147759</v>
      </c>
      <c r="AO2984" s="17">
        <f t="shared" si="305"/>
        <v>18.324254828147758</v>
      </c>
      <c r="AP2984" s="2">
        <f t="shared" si="306"/>
        <v>1.2533790302453067</v>
      </c>
      <c r="AQ2984" s="6">
        <f t="shared" si="307"/>
        <v>0</v>
      </c>
      <c r="AR2984" s="3">
        <f t="shared" si="308"/>
        <v>1291.577004</v>
      </c>
    </row>
    <row r="2985" spans="1:44">
      <c r="A2985" s="32">
        <v>42798</v>
      </c>
      <c r="B2985" s="9">
        <v>12.5</v>
      </c>
      <c r="C2985" s="33">
        <v>1267.352852</v>
      </c>
      <c r="D2985" s="34">
        <f t="shared" si="312"/>
        <v>3298365.8690665965</v>
      </c>
      <c r="E2985" s="34">
        <v>460769358090.71399</v>
      </c>
      <c r="F2985" s="3">
        <f>VLOOKUP(A2985,ERCOT_345kv_West_ATC!A:B,2)</f>
        <v>24.2</v>
      </c>
      <c r="G2985" s="3">
        <f>VLOOKUP(A2985,ERCOT_345kv_West_ATC!G:H,2)</f>
        <v>3.0110000000000001</v>
      </c>
      <c r="I2985" s="5">
        <f t="shared" si="313"/>
        <v>6</v>
      </c>
      <c r="J2985" s="4">
        <f t="shared" si="314"/>
        <v>144</v>
      </c>
      <c r="K2985" s="4">
        <f t="shared" si="309"/>
        <v>1800</v>
      </c>
      <c r="L2985" s="6">
        <f t="shared" si="310"/>
        <v>2281235.1335999998</v>
      </c>
      <c r="N2985" s="22">
        <f t="shared" si="315"/>
        <v>0.69162586085259425</v>
      </c>
      <c r="O2985" s="14">
        <f t="shared" si="316"/>
        <v>54572.478356058826</v>
      </c>
      <c r="Q2985" s="22"/>
      <c r="V2985" s="16">
        <f t="shared" si="317"/>
        <v>1.6552799999999999E-2</v>
      </c>
      <c r="W2985" s="16">
        <f t="shared" si="318"/>
        <v>0.67507306085259422</v>
      </c>
      <c r="X2985" s="16"/>
      <c r="Z2985" s="15">
        <f t="shared" si="319"/>
        <v>5.5119044189488029E-4</v>
      </c>
      <c r="AA2985" s="16">
        <f t="shared" si="320"/>
        <v>0.69855277853061681</v>
      </c>
      <c r="AB2985" s="3">
        <f t="shared" si="321"/>
        <v>0.37619613497056753</v>
      </c>
      <c r="AC2985" s="69">
        <f t="shared" si="322"/>
        <v>123.91886539922773</v>
      </c>
      <c r="AD2985" s="3">
        <f t="shared" si="311"/>
        <v>113.3603813296159</v>
      </c>
      <c r="AF2985" s="29"/>
      <c r="AG2985" s="30"/>
      <c r="AH2985" s="29"/>
      <c r="AI2985" s="29"/>
      <c r="AJ2985" s="31"/>
      <c r="AK2985" s="29"/>
      <c r="AL2985" s="30"/>
      <c r="AN2985" s="17">
        <f t="shared" si="304"/>
        <v>1832.4254828147759</v>
      </c>
      <c r="AO2985" s="17">
        <f t="shared" si="305"/>
        <v>18.324254828147758</v>
      </c>
      <c r="AP2985" s="2">
        <f t="shared" si="306"/>
        <v>1.2533790302453067</v>
      </c>
      <c r="AQ2985" s="6">
        <f t="shared" si="307"/>
        <v>0</v>
      </c>
      <c r="AR2985" s="3">
        <f t="shared" si="308"/>
        <v>1267.352852</v>
      </c>
    </row>
    <row r="2986" spans="1:44">
      <c r="A2986" s="32">
        <v>42799</v>
      </c>
      <c r="B2986" s="9">
        <v>12.5</v>
      </c>
      <c r="C2986" s="33">
        <v>1277.5105060000001</v>
      </c>
      <c r="D2986" s="34">
        <f t="shared" si="312"/>
        <v>3298365.8690665965</v>
      </c>
      <c r="E2986" s="34">
        <v>460769358090.71399</v>
      </c>
      <c r="F2986" s="3">
        <f>VLOOKUP(A2986,ERCOT_345kv_West_ATC!A:B,2)</f>
        <v>24.2</v>
      </c>
      <c r="G2986" s="3">
        <f>VLOOKUP(A2986,ERCOT_345kv_West_ATC!G:H,2)</f>
        <v>3.0110000000000001</v>
      </c>
      <c r="I2986" s="5">
        <f t="shared" si="313"/>
        <v>6</v>
      </c>
      <c r="J2986" s="4">
        <f t="shared" si="314"/>
        <v>144</v>
      </c>
      <c r="K2986" s="4">
        <f t="shared" si="309"/>
        <v>1800</v>
      </c>
      <c r="L2986" s="6">
        <f t="shared" si="310"/>
        <v>2299518.9108000002</v>
      </c>
      <c r="N2986" s="22">
        <f t="shared" si="315"/>
        <v>0.69716914438322763</v>
      </c>
      <c r="O2986" s="14">
        <f t="shared" si="316"/>
        <v>54572.478356058826</v>
      </c>
      <c r="Q2986" s="22"/>
      <c r="V2986" s="16">
        <f t="shared" si="317"/>
        <v>1.6552799999999999E-2</v>
      </c>
      <c r="W2986" s="16">
        <f t="shared" si="318"/>
        <v>0.6806163443832276</v>
      </c>
      <c r="X2986" s="16"/>
      <c r="Z2986" s="15">
        <f t="shared" si="319"/>
        <v>5.5119044189488029E-4</v>
      </c>
      <c r="AA2986" s="16">
        <f t="shared" si="320"/>
        <v>0.70415158032749214</v>
      </c>
      <c r="AB2986" s="3">
        <f t="shared" si="321"/>
        <v>0.37921129382639684</v>
      </c>
      <c r="AC2986" s="69">
        <f t="shared" si="322"/>
        <v>125.02241354046124</v>
      </c>
      <c r="AD2986" s="3">
        <f t="shared" si="311"/>
        <v>113.66625904035787</v>
      </c>
      <c r="AF2986" s="29"/>
      <c r="AG2986" s="30"/>
      <c r="AH2986" s="29"/>
      <c r="AI2986" s="29"/>
      <c r="AJ2986" s="31"/>
      <c r="AK2986" s="29"/>
      <c r="AL2986" s="30"/>
      <c r="AN2986" s="17">
        <f t="shared" si="304"/>
        <v>1832.4254828147759</v>
      </c>
      <c r="AO2986" s="17">
        <f t="shared" si="305"/>
        <v>18.324254828147758</v>
      </c>
      <c r="AP2986" s="2">
        <f t="shared" si="306"/>
        <v>1.2533790302453067</v>
      </c>
      <c r="AQ2986" s="6">
        <f t="shared" si="307"/>
        <v>0</v>
      </c>
      <c r="AR2986" s="3">
        <f t="shared" si="308"/>
        <v>1277.5105060000001</v>
      </c>
    </row>
    <row r="2987" spans="1:44">
      <c r="A2987" s="32">
        <v>42800</v>
      </c>
      <c r="B2987" s="9">
        <v>12.5</v>
      </c>
      <c r="C2987" s="33">
        <v>1283.6842079999999</v>
      </c>
      <c r="D2987" s="34">
        <f t="shared" si="312"/>
        <v>3298365.8690665965</v>
      </c>
      <c r="E2987" s="34">
        <v>460769358090.71399</v>
      </c>
      <c r="F2987" s="3">
        <f>VLOOKUP(A2987,ERCOT_345kv_West_ATC!A:B,2)</f>
        <v>24.15</v>
      </c>
      <c r="G2987" s="3">
        <f>VLOOKUP(A2987,ERCOT_345kv_West_ATC!G:H,2)</f>
        <v>3.008</v>
      </c>
      <c r="I2987" s="5">
        <f t="shared" si="313"/>
        <v>6</v>
      </c>
      <c r="J2987" s="4">
        <f t="shared" si="314"/>
        <v>144</v>
      </c>
      <c r="K2987" s="4">
        <f t="shared" si="309"/>
        <v>1800</v>
      </c>
      <c r="L2987" s="6">
        <f t="shared" si="310"/>
        <v>2310631.5743999998</v>
      </c>
      <c r="N2987" s="22">
        <f t="shared" si="315"/>
        <v>0.70053828657094508</v>
      </c>
      <c r="O2987" s="14">
        <f t="shared" si="316"/>
        <v>54572.478356058826</v>
      </c>
      <c r="Q2987" s="22"/>
      <c r="V2987" s="16">
        <f t="shared" si="317"/>
        <v>1.6518599999999998E-2</v>
      </c>
      <c r="W2987" s="16">
        <f t="shared" si="318"/>
        <v>0.68401968657094503</v>
      </c>
      <c r="X2987" s="16"/>
      <c r="Z2987" s="15">
        <f t="shared" si="319"/>
        <v>5.5119044189488029E-4</v>
      </c>
      <c r="AA2987" s="16">
        <f t="shared" si="320"/>
        <v>0.70755446586099935</v>
      </c>
      <c r="AB2987" s="3">
        <f t="shared" si="321"/>
        <v>0.38104387172859261</v>
      </c>
      <c r="AC2987" s="69">
        <f t="shared" si="322"/>
        <v>125.69313705266489</v>
      </c>
      <c r="AD2987" s="3">
        <f t="shared" si="311"/>
        <v>114.2243354257987</v>
      </c>
      <c r="AF2987" s="29"/>
      <c r="AG2987" s="30"/>
      <c r="AH2987" s="29"/>
      <c r="AI2987" s="29"/>
      <c r="AJ2987" s="31"/>
      <c r="AK2987" s="29"/>
      <c r="AL2987" s="30"/>
      <c r="AN2987" s="17">
        <f t="shared" ref="AN2987:AN3050" si="323">D2987/K2987</f>
        <v>1832.4254828147759</v>
      </c>
      <c r="AO2987" s="17">
        <f t="shared" ref="AO2987:AO3050" si="324">AN2987/$Y$2</f>
        <v>18.324254828147758</v>
      </c>
      <c r="AP2987" s="2">
        <f t="shared" ref="AP2987:AP3050" si="325">(AO2987*$AL$2*$Y$2*24)/1000000</f>
        <v>1.2533790302453067</v>
      </c>
      <c r="AQ2987" s="6">
        <f t="shared" ref="AQ2987:AQ3050" si="326">AP2987*R2987</f>
        <v>0</v>
      </c>
      <c r="AR2987" s="3">
        <f t="shared" ref="AR2987:AR3050" si="327">C2987-AQ2987</f>
        <v>1283.6842079999999</v>
      </c>
    </row>
    <row r="2988" spans="1:44">
      <c r="A2988" s="32">
        <v>42801</v>
      </c>
      <c r="B2988" s="9">
        <v>12.5</v>
      </c>
      <c r="C2988" s="33">
        <v>1236.293848</v>
      </c>
      <c r="D2988" s="34">
        <f t="shared" si="312"/>
        <v>3298365.8690665965</v>
      </c>
      <c r="E2988" s="34">
        <v>460769358090.71399</v>
      </c>
      <c r="F2988" s="3">
        <f>VLOOKUP(A2988,ERCOT_345kv_West_ATC!A:B,2)</f>
        <v>24.05</v>
      </c>
      <c r="G2988" s="3">
        <f>VLOOKUP(A2988,ERCOT_345kv_West_ATC!G:H,2)</f>
        <v>2.99</v>
      </c>
      <c r="I2988" s="5">
        <f t="shared" si="313"/>
        <v>6</v>
      </c>
      <c r="J2988" s="4">
        <f t="shared" si="314"/>
        <v>144</v>
      </c>
      <c r="K2988" s="4">
        <f t="shared" si="309"/>
        <v>1800</v>
      </c>
      <c r="L2988" s="6">
        <f t="shared" si="310"/>
        <v>2225328.9264000002</v>
      </c>
      <c r="N2988" s="22">
        <f t="shared" si="315"/>
        <v>0.67467619261708689</v>
      </c>
      <c r="O2988" s="14">
        <f t="shared" si="316"/>
        <v>54572.478356058826</v>
      </c>
      <c r="Q2988" s="22"/>
      <c r="V2988" s="16">
        <f t="shared" si="317"/>
        <v>1.6450200000000002E-2</v>
      </c>
      <c r="W2988" s="16">
        <f t="shared" si="318"/>
        <v>0.65822599261708692</v>
      </c>
      <c r="X2988" s="16"/>
      <c r="Z2988" s="15">
        <f t="shared" si="319"/>
        <v>5.5119044189488029E-4</v>
      </c>
      <c r="AA2988" s="16">
        <f t="shared" si="320"/>
        <v>0.68143335239104197</v>
      </c>
      <c r="AB2988" s="3">
        <f t="shared" si="321"/>
        <v>0.36697669995497856</v>
      </c>
      <c r="AC2988" s="69">
        <f t="shared" si="322"/>
        <v>120.54455218352216</v>
      </c>
      <c r="AD2988" s="3">
        <f t="shared" si="311"/>
        <v>114.687088136897</v>
      </c>
      <c r="AF2988" s="29"/>
      <c r="AG2988" s="30"/>
      <c r="AH2988" s="29"/>
      <c r="AI2988" s="29"/>
      <c r="AJ2988" s="31"/>
      <c r="AK2988" s="29"/>
      <c r="AL2988" s="30"/>
      <c r="AN2988" s="17">
        <f t="shared" si="323"/>
        <v>1832.4254828147759</v>
      </c>
      <c r="AO2988" s="17">
        <f t="shared" si="324"/>
        <v>18.324254828147758</v>
      </c>
      <c r="AP2988" s="2">
        <f t="shared" si="325"/>
        <v>1.2533790302453067</v>
      </c>
      <c r="AQ2988" s="6">
        <f t="shared" si="326"/>
        <v>0</v>
      </c>
      <c r="AR2988" s="3">
        <f t="shared" si="327"/>
        <v>1236.293848</v>
      </c>
    </row>
    <row r="2989" spans="1:44">
      <c r="A2989" s="32">
        <v>42802</v>
      </c>
      <c r="B2989" s="9">
        <v>12.5</v>
      </c>
      <c r="C2989" s="33">
        <v>1150.023604</v>
      </c>
      <c r="D2989" s="34">
        <f t="shared" si="312"/>
        <v>3298365.8690665965</v>
      </c>
      <c r="E2989" s="34">
        <v>460769358090.71399</v>
      </c>
      <c r="F2989" s="3">
        <f>VLOOKUP(A2989,ERCOT_345kv_West_ATC!A:B,2)</f>
        <v>24.25</v>
      </c>
      <c r="G2989" s="3">
        <f>VLOOKUP(A2989,ERCOT_345kv_West_ATC!G:H,2)</f>
        <v>3.008</v>
      </c>
      <c r="I2989" s="5">
        <f t="shared" si="313"/>
        <v>6</v>
      </c>
      <c r="J2989" s="4">
        <f t="shared" si="314"/>
        <v>144</v>
      </c>
      <c r="K2989" s="4">
        <f t="shared" si="309"/>
        <v>1800</v>
      </c>
      <c r="L2989" s="6">
        <f t="shared" si="310"/>
        <v>2070042.4871999999</v>
      </c>
      <c r="N2989" s="22">
        <f t="shared" si="315"/>
        <v>0.62759638238246762</v>
      </c>
      <c r="O2989" s="14">
        <f t="shared" si="316"/>
        <v>54572.478356058826</v>
      </c>
      <c r="Q2989" s="22"/>
      <c r="V2989" s="16">
        <f t="shared" si="317"/>
        <v>1.6587000000000001E-2</v>
      </c>
      <c r="W2989" s="16">
        <f t="shared" si="318"/>
        <v>0.6110093823824676</v>
      </c>
      <c r="X2989" s="16"/>
      <c r="Z2989" s="15">
        <f t="shared" si="319"/>
        <v>5.5119044189488029E-4</v>
      </c>
      <c r="AA2989" s="16">
        <f t="shared" si="320"/>
        <v>0.63388201847830283</v>
      </c>
      <c r="AB2989" s="3">
        <f t="shared" si="321"/>
        <v>0.34136857329589415</v>
      </c>
      <c r="AC2989" s="69">
        <f t="shared" si="322"/>
        <v>111.17197782629727</v>
      </c>
      <c r="AD2989" s="3">
        <f t="shared" si="311"/>
        <v>114.80777138587892</v>
      </c>
      <c r="AF2989" s="29"/>
      <c r="AG2989" s="30"/>
      <c r="AH2989" s="29"/>
      <c r="AI2989" s="29"/>
      <c r="AJ2989" s="31"/>
      <c r="AK2989" s="29"/>
      <c r="AL2989" s="30"/>
      <c r="AN2989" s="17">
        <f t="shared" si="323"/>
        <v>1832.4254828147759</v>
      </c>
      <c r="AO2989" s="17">
        <f t="shared" si="324"/>
        <v>18.324254828147758</v>
      </c>
      <c r="AP2989" s="2">
        <f t="shared" si="325"/>
        <v>1.2533790302453067</v>
      </c>
      <c r="AQ2989" s="6">
        <f t="shared" si="326"/>
        <v>0</v>
      </c>
      <c r="AR2989" s="3">
        <f t="shared" si="327"/>
        <v>1150.023604</v>
      </c>
    </row>
    <row r="2990" spans="1:44">
      <c r="A2990" s="32">
        <v>42803</v>
      </c>
      <c r="B2990" s="9">
        <v>12.5</v>
      </c>
      <c r="C2990" s="33">
        <v>1195.15417</v>
      </c>
      <c r="D2990" s="34">
        <f t="shared" si="312"/>
        <v>3298365.8690665965</v>
      </c>
      <c r="E2990" s="34">
        <v>460769358090.71399</v>
      </c>
      <c r="F2990" s="3">
        <f>VLOOKUP(A2990,ERCOT_345kv_West_ATC!A:B,2)</f>
        <v>24.4</v>
      </c>
      <c r="G2990" s="3">
        <f>VLOOKUP(A2990,ERCOT_345kv_West_ATC!G:H,2)</f>
        <v>3.028</v>
      </c>
      <c r="I2990" s="5">
        <f t="shared" si="313"/>
        <v>6</v>
      </c>
      <c r="J2990" s="4">
        <f t="shared" si="314"/>
        <v>144</v>
      </c>
      <c r="K2990" s="4">
        <f t="shared" si="309"/>
        <v>1800</v>
      </c>
      <c r="L2990" s="6">
        <f t="shared" si="310"/>
        <v>2151277.5060000001</v>
      </c>
      <c r="N2990" s="22">
        <f t="shared" si="315"/>
        <v>0.65222525074478455</v>
      </c>
      <c r="O2990" s="14">
        <f t="shared" si="316"/>
        <v>54572.478356058826</v>
      </c>
      <c r="Q2990" s="22"/>
      <c r="V2990" s="16">
        <f t="shared" si="317"/>
        <v>1.6689599999999999E-2</v>
      </c>
      <c r="W2990" s="16">
        <f t="shared" si="318"/>
        <v>0.63553565074478457</v>
      </c>
      <c r="X2990" s="16"/>
      <c r="Z2990" s="15">
        <f t="shared" si="319"/>
        <v>5.5119044189488029E-4</v>
      </c>
      <c r="AA2990" s="16">
        <f t="shared" si="320"/>
        <v>0.65875755509480893</v>
      </c>
      <c r="AB2990" s="3">
        <f t="shared" si="321"/>
        <v>0.35476495653000401</v>
      </c>
      <c r="AC2990" s="69">
        <f t="shared" si="322"/>
        <v>116.07505408998146</v>
      </c>
      <c r="AD2990" s="3">
        <f t="shared" si="311"/>
        <v>114.97055662425572</v>
      </c>
      <c r="AF2990" s="29"/>
      <c r="AG2990" s="30"/>
      <c r="AH2990" s="29"/>
      <c r="AI2990" s="29"/>
      <c r="AJ2990" s="31"/>
      <c r="AK2990" s="29"/>
      <c r="AL2990" s="30"/>
      <c r="AN2990" s="17">
        <f t="shared" si="323"/>
        <v>1832.4254828147759</v>
      </c>
      <c r="AO2990" s="17">
        <f t="shared" si="324"/>
        <v>18.324254828147758</v>
      </c>
      <c r="AP2990" s="2">
        <f t="shared" si="325"/>
        <v>1.2533790302453067</v>
      </c>
      <c r="AQ2990" s="6">
        <f t="shared" si="326"/>
        <v>0</v>
      </c>
      <c r="AR2990" s="3">
        <f t="shared" si="327"/>
        <v>1195.15417</v>
      </c>
    </row>
    <row r="2991" spans="1:44">
      <c r="A2991" s="32">
        <v>42804</v>
      </c>
      <c r="B2991" s="9">
        <v>12.5</v>
      </c>
      <c r="C2991" s="33">
        <v>1112.0866739999999</v>
      </c>
      <c r="D2991" s="34">
        <f t="shared" si="312"/>
        <v>3298365.8690665965</v>
      </c>
      <c r="E2991" s="34">
        <v>460769358090.71399</v>
      </c>
      <c r="F2991" s="3">
        <f>VLOOKUP(A2991,ERCOT_345kv_West_ATC!A:B,2)</f>
        <v>24.4</v>
      </c>
      <c r="G2991" s="3">
        <f>VLOOKUP(A2991,ERCOT_345kv_West_ATC!G:H,2)</f>
        <v>3.0329999999999999</v>
      </c>
      <c r="I2991" s="5">
        <f t="shared" si="313"/>
        <v>6</v>
      </c>
      <c r="J2991" s="4">
        <f t="shared" si="314"/>
        <v>144</v>
      </c>
      <c r="K2991" s="4">
        <f t="shared" si="309"/>
        <v>1800</v>
      </c>
      <c r="L2991" s="6">
        <f t="shared" si="310"/>
        <v>2001756.0131999999</v>
      </c>
      <c r="N2991" s="22">
        <f t="shared" si="315"/>
        <v>0.60689325946926442</v>
      </c>
      <c r="O2991" s="14">
        <f t="shared" si="316"/>
        <v>54572.478356058826</v>
      </c>
      <c r="Q2991" s="22"/>
      <c r="V2991" s="16">
        <f t="shared" si="317"/>
        <v>1.6689599999999999E-2</v>
      </c>
      <c r="W2991" s="16">
        <f t="shared" si="318"/>
        <v>0.59020365946926445</v>
      </c>
      <c r="X2991" s="16"/>
      <c r="Z2991" s="15">
        <f t="shared" si="319"/>
        <v>5.5119044189488029E-4</v>
      </c>
      <c r="AA2991" s="16">
        <f t="shared" si="320"/>
        <v>0.61297154526746767</v>
      </c>
      <c r="AB2991" s="3">
        <f t="shared" si="321"/>
        <v>0.33010752124071718</v>
      </c>
      <c r="AC2991" s="69">
        <f t="shared" si="322"/>
        <v>107.05043277410249</v>
      </c>
      <c r="AD2991" s="3">
        <f t="shared" si="311"/>
        <v>114.83309554570694</v>
      </c>
      <c r="AF2991" s="29"/>
      <c r="AG2991" s="30"/>
      <c r="AH2991" s="29"/>
      <c r="AI2991" s="29"/>
      <c r="AJ2991" s="31"/>
      <c r="AK2991" s="29"/>
      <c r="AL2991" s="30"/>
      <c r="AN2991" s="17">
        <f t="shared" si="323"/>
        <v>1832.4254828147759</v>
      </c>
      <c r="AO2991" s="17">
        <f t="shared" si="324"/>
        <v>18.324254828147758</v>
      </c>
      <c r="AP2991" s="2">
        <f t="shared" si="325"/>
        <v>1.2533790302453067</v>
      </c>
      <c r="AQ2991" s="6">
        <f t="shared" si="326"/>
        <v>0</v>
      </c>
      <c r="AR2991" s="3">
        <f t="shared" si="327"/>
        <v>1112.0866739999999</v>
      </c>
    </row>
    <row r="2992" spans="1:44">
      <c r="A2992" s="32">
        <v>42805</v>
      </c>
      <c r="B2992" s="9">
        <v>12.5</v>
      </c>
      <c r="C2992" s="33">
        <v>1185.305844</v>
      </c>
      <c r="D2992" s="34">
        <f t="shared" si="312"/>
        <v>3298365.8690665965</v>
      </c>
      <c r="E2992" s="34">
        <v>460769358090.71399</v>
      </c>
      <c r="F2992" s="3">
        <f>VLOOKUP(A2992,ERCOT_345kv_West_ATC!A:B,2)</f>
        <v>24.4</v>
      </c>
      <c r="G2992" s="3">
        <f>VLOOKUP(A2992,ERCOT_345kv_West_ATC!G:H,2)</f>
        <v>3.0329999999999999</v>
      </c>
      <c r="I2992" s="5">
        <f t="shared" si="313"/>
        <v>6</v>
      </c>
      <c r="J2992" s="4">
        <f t="shared" si="314"/>
        <v>144</v>
      </c>
      <c r="K2992" s="4">
        <f t="shared" si="309"/>
        <v>1800</v>
      </c>
      <c r="L2992" s="6">
        <f t="shared" si="310"/>
        <v>2133550.5192</v>
      </c>
      <c r="N2992" s="22">
        <f t="shared" si="315"/>
        <v>0.64685077517000045</v>
      </c>
      <c r="O2992" s="14">
        <f t="shared" si="316"/>
        <v>54572.478356058826</v>
      </c>
      <c r="Q2992" s="22"/>
      <c r="V2992" s="16">
        <f t="shared" si="317"/>
        <v>1.6689599999999999E-2</v>
      </c>
      <c r="W2992" s="16">
        <f t="shared" si="318"/>
        <v>0.63016117517000048</v>
      </c>
      <c r="X2992" s="16"/>
      <c r="Z2992" s="15">
        <f t="shared" si="319"/>
        <v>5.5119044189488029E-4</v>
      </c>
      <c r="AA2992" s="16">
        <f t="shared" si="320"/>
        <v>0.65332925193494407</v>
      </c>
      <c r="AB2992" s="3">
        <f t="shared" si="321"/>
        <v>0.35184161740524217</v>
      </c>
      <c r="AC2992" s="69">
        <f t="shared" si="322"/>
        <v>115.00511197031864</v>
      </c>
      <c r="AD2992" s="3">
        <f t="shared" si="311"/>
        <v>115.21885780563549</v>
      </c>
      <c r="AF2992" s="29"/>
      <c r="AG2992" s="30"/>
      <c r="AH2992" s="29"/>
      <c r="AI2992" s="29"/>
      <c r="AJ2992" s="31"/>
      <c r="AK2992" s="29"/>
      <c r="AL2992" s="30"/>
      <c r="AN2992" s="17">
        <f t="shared" si="323"/>
        <v>1832.4254828147759</v>
      </c>
      <c r="AO2992" s="17">
        <f t="shared" si="324"/>
        <v>18.324254828147758</v>
      </c>
      <c r="AP2992" s="2">
        <f t="shared" si="325"/>
        <v>1.2533790302453067</v>
      </c>
      <c r="AQ2992" s="6">
        <f t="shared" si="326"/>
        <v>0</v>
      </c>
      <c r="AR2992" s="3">
        <f t="shared" si="327"/>
        <v>1185.305844</v>
      </c>
    </row>
    <row r="2993" spans="1:44">
      <c r="A2993" s="32">
        <v>42806</v>
      </c>
      <c r="B2993" s="9">
        <v>12.5</v>
      </c>
      <c r="C2993" s="33">
        <v>1235.7711380000001</v>
      </c>
      <c r="D2993" s="34">
        <f t="shared" si="312"/>
        <v>3298365.8690665965</v>
      </c>
      <c r="E2993" s="34">
        <v>460769358090.71399</v>
      </c>
      <c r="F2993" s="3">
        <f>VLOOKUP(A2993,ERCOT_345kv_West_ATC!A:B,2)</f>
        <v>24.4</v>
      </c>
      <c r="G2993" s="3">
        <f>VLOOKUP(A2993,ERCOT_345kv_West_ATC!G:H,2)</f>
        <v>3.0329999999999999</v>
      </c>
      <c r="I2993" s="5">
        <f t="shared" si="313"/>
        <v>6</v>
      </c>
      <c r="J2993" s="4">
        <f t="shared" si="314"/>
        <v>144</v>
      </c>
      <c r="K2993" s="4">
        <f t="shared" si="309"/>
        <v>1800</v>
      </c>
      <c r="L2993" s="6">
        <f t="shared" si="310"/>
        <v>2224388.0484000002</v>
      </c>
      <c r="N2993" s="22">
        <f t="shared" si="315"/>
        <v>0.67439093681547191</v>
      </c>
      <c r="O2993" s="14">
        <f t="shared" si="316"/>
        <v>54572.478356058826</v>
      </c>
      <c r="Q2993" s="22"/>
      <c r="V2993" s="16">
        <f t="shared" si="317"/>
        <v>1.6689599999999999E-2</v>
      </c>
      <c r="W2993" s="16">
        <f t="shared" si="318"/>
        <v>0.65770133681547194</v>
      </c>
      <c r="X2993" s="16"/>
      <c r="Z2993" s="15">
        <f t="shared" si="319"/>
        <v>5.5119044189488029E-4</v>
      </c>
      <c r="AA2993" s="16">
        <f t="shared" si="320"/>
        <v>0.68114523963515916</v>
      </c>
      <c r="AB2993" s="3">
        <f t="shared" si="321"/>
        <v>0.36682154073361395</v>
      </c>
      <c r="AC2993" s="69">
        <f t="shared" si="322"/>
        <v>120.48776390850271</v>
      </c>
      <c r="AD2993" s="3">
        <f t="shared" si="311"/>
        <v>115.7432968363898</v>
      </c>
      <c r="AF2993" s="29"/>
      <c r="AG2993" s="30"/>
      <c r="AH2993" s="29"/>
      <c r="AI2993" s="29"/>
      <c r="AJ2993" s="31"/>
      <c r="AK2993" s="29"/>
      <c r="AL2993" s="30"/>
      <c r="AN2993" s="17">
        <f t="shared" si="323"/>
        <v>1832.4254828147759</v>
      </c>
      <c r="AO2993" s="17">
        <f t="shared" si="324"/>
        <v>18.324254828147758</v>
      </c>
      <c r="AP2993" s="2">
        <f t="shared" si="325"/>
        <v>1.2533790302453067</v>
      </c>
      <c r="AQ2993" s="6">
        <f t="shared" si="326"/>
        <v>0</v>
      </c>
      <c r="AR2993" s="3">
        <f t="shared" si="327"/>
        <v>1235.7711380000001</v>
      </c>
    </row>
    <row r="2994" spans="1:44">
      <c r="A2994" s="32">
        <v>42807</v>
      </c>
      <c r="B2994" s="9">
        <v>12.5</v>
      </c>
      <c r="C2994" s="33">
        <v>1244.566362</v>
      </c>
      <c r="D2994" s="34">
        <f t="shared" si="312"/>
        <v>3298365.8690665965</v>
      </c>
      <c r="E2994" s="34">
        <v>460769358090.71399</v>
      </c>
      <c r="F2994" s="3">
        <f>VLOOKUP(A2994,ERCOT_345kv_West_ATC!A:B,2)</f>
        <v>24.35</v>
      </c>
      <c r="G2994" s="3">
        <f>VLOOKUP(A2994,ERCOT_345kv_West_ATC!G:H,2)</f>
        <v>3.0369999999999999</v>
      </c>
      <c r="I2994" s="5">
        <f t="shared" si="313"/>
        <v>6</v>
      </c>
      <c r="J2994" s="4">
        <f t="shared" si="314"/>
        <v>144</v>
      </c>
      <c r="K2994" s="4">
        <f t="shared" si="309"/>
        <v>1800</v>
      </c>
      <c r="L2994" s="6">
        <f t="shared" si="310"/>
        <v>2240219.4516000003</v>
      </c>
      <c r="N2994" s="22">
        <f t="shared" si="315"/>
        <v>0.6791907085292388</v>
      </c>
      <c r="O2994" s="14">
        <f t="shared" si="316"/>
        <v>54572.478356058826</v>
      </c>
      <c r="Q2994" s="22"/>
      <c r="V2994" s="16">
        <f t="shared" si="317"/>
        <v>1.6655400000000001E-2</v>
      </c>
      <c r="W2994" s="16">
        <f t="shared" si="318"/>
        <v>0.66253530852923881</v>
      </c>
      <c r="X2994" s="16"/>
      <c r="Z2994" s="15">
        <f t="shared" si="319"/>
        <v>5.5119044189488029E-4</v>
      </c>
      <c r="AA2994" s="16">
        <f t="shared" si="320"/>
        <v>0.68599308303828355</v>
      </c>
      <c r="AB2994" s="3">
        <f t="shared" si="321"/>
        <v>0.36943228112038068</v>
      </c>
      <c r="AC2994" s="69">
        <f t="shared" si="322"/>
        <v>121.44329489005933</v>
      </c>
      <c r="AD2994" s="3">
        <f t="shared" si="311"/>
        <v>116.22905089971586</v>
      </c>
      <c r="AF2994" s="29"/>
      <c r="AG2994" s="30"/>
      <c r="AH2994" s="29"/>
      <c r="AI2994" s="29"/>
      <c r="AJ2994" s="31"/>
      <c r="AK2994" s="29"/>
      <c r="AL2994" s="30"/>
      <c r="AN2994" s="17">
        <f t="shared" si="323"/>
        <v>1832.4254828147759</v>
      </c>
      <c r="AO2994" s="17">
        <f t="shared" si="324"/>
        <v>18.324254828147758</v>
      </c>
      <c r="AP2994" s="2">
        <f t="shared" si="325"/>
        <v>1.2533790302453067</v>
      </c>
      <c r="AQ2994" s="6">
        <f t="shared" si="326"/>
        <v>0</v>
      </c>
      <c r="AR2994" s="3">
        <f t="shared" si="327"/>
        <v>1244.566362</v>
      </c>
    </row>
    <row r="2995" spans="1:44">
      <c r="A2995" s="32">
        <v>42808</v>
      </c>
      <c r="B2995" s="9">
        <v>12.5</v>
      </c>
      <c r="C2995" s="33">
        <v>1247.7630039999999</v>
      </c>
      <c r="D2995" s="34">
        <f t="shared" si="312"/>
        <v>3298365.8690665965</v>
      </c>
      <c r="E2995" s="34">
        <v>460769358090.71399</v>
      </c>
      <c r="F2995" s="3">
        <f>VLOOKUP(A2995,ERCOT_345kv_West_ATC!A:B,2)</f>
        <v>24.05</v>
      </c>
      <c r="G2995" s="3">
        <f>VLOOKUP(A2995,ERCOT_345kv_West_ATC!G:H,2)</f>
        <v>2.9830000000000001</v>
      </c>
      <c r="I2995" s="5">
        <f t="shared" si="313"/>
        <v>6</v>
      </c>
      <c r="J2995" s="4">
        <f t="shared" si="314"/>
        <v>144</v>
      </c>
      <c r="K2995" s="4">
        <f t="shared" si="309"/>
        <v>1800</v>
      </c>
      <c r="L2995" s="6">
        <f t="shared" si="310"/>
        <v>2245973.4071999998</v>
      </c>
      <c r="N2995" s="22">
        <f t="shared" si="315"/>
        <v>0.68093519529280933</v>
      </c>
      <c r="O2995" s="14">
        <f t="shared" si="316"/>
        <v>54572.478356058826</v>
      </c>
      <c r="Q2995" s="22"/>
      <c r="V2995" s="16">
        <f t="shared" si="317"/>
        <v>1.6450200000000002E-2</v>
      </c>
      <c r="W2995" s="16">
        <f t="shared" si="318"/>
        <v>0.66448499529280936</v>
      </c>
      <c r="X2995" s="16"/>
      <c r="Z2995" s="15">
        <f t="shared" si="319"/>
        <v>5.5119044189488029E-4</v>
      </c>
      <c r="AA2995" s="16">
        <f t="shared" si="320"/>
        <v>0.68775504155484324</v>
      </c>
      <c r="AB2995" s="3">
        <f t="shared" si="321"/>
        <v>0.37038116000867671</v>
      </c>
      <c r="AC2995" s="69">
        <f t="shared" si="322"/>
        <v>121.79058456317568</v>
      </c>
      <c r="AD2995" s="3">
        <f t="shared" si="311"/>
        <v>116.76486400873722</v>
      </c>
      <c r="AF2995" s="29"/>
      <c r="AG2995" s="30"/>
      <c r="AH2995" s="29"/>
      <c r="AI2995" s="29"/>
      <c r="AJ2995" s="31"/>
      <c r="AK2995" s="29"/>
      <c r="AL2995" s="30"/>
      <c r="AN2995" s="17">
        <f t="shared" si="323"/>
        <v>1832.4254828147759</v>
      </c>
      <c r="AO2995" s="17">
        <f t="shared" si="324"/>
        <v>18.324254828147758</v>
      </c>
      <c r="AP2995" s="2">
        <f t="shared" si="325"/>
        <v>1.2533790302453067</v>
      </c>
      <c r="AQ2995" s="6">
        <f t="shared" si="326"/>
        <v>0</v>
      </c>
      <c r="AR2995" s="3">
        <f t="shared" si="327"/>
        <v>1247.7630039999999</v>
      </c>
    </row>
    <row r="2996" spans="1:44">
      <c r="A2996" s="32">
        <v>42809</v>
      </c>
      <c r="B2996" s="9">
        <v>12.5</v>
      </c>
      <c r="C2996" s="33">
        <v>1262.4206240000001</v>
      </c>
      <c r="D2996" s="34">
        <f t="shared" si="312"/>
        <v>3298365.8690665965</v>
      </c>
      <c r="E2996" s="34">
        <v>460769358090.71399</v>
      </c>
      <c r="F2996" s="3">
        <f>VLOOKUP(A2996,ERCOT_345kv_West_ATC!A:B,2)</f>
        <v>24.1</v>
      </c>
      <c r="G2996" s="3">
        <f>VLOOKUP(A2996,ERCOT_345kv_West_ATC!G:H,2)</f>
        <v>2.9980000000000002</v>
      </c>
      <c r="I2996" s="5">
        <f t="shared" si="313"/>
        <v>6</v>
      </c>
      <c r="J2996" s="4">
        <f t="shared" si="314"/>
        <v>144</v>
      </c>
      <c r="K2996" s="4">
        <f t="shared" si="309"/>
        <v>1800</v>
      </c>
      <c r="L2996" s="6">
        <f t="shared" si="310"/>
        <v>2272357.1232000003</v>
      </c>
      <c r="N2996" s="22">
        <f t="shared" si="315"/>
        <v>0.68893422179482289</v>
      </c>
      <c r="O2996" s="14">
        <f t="shared" si="316"/>
        <v>54572.478356058826</v>
      </c>
      <c r="Q2996" s="22"/>
      <c r="V2996" s="16">
        <f t="shared" si="317"/>
        <v>1.6484400000000003E-2</v>
      </c>
      <c r="W2996" s="16">
        <f t="shared" si="318"/>
        <v>0.67244982179482293</v>
      </c>
      <c r="X2996" s="16"/>
      <c r="Z2996" s="15">
        <f t="shared" si="319"/>
        <v>5.5119044189488029E-4</v>
      </c>
      <c r="AA2996" s="16">
        <f t="shared" si="320"/>
        <v>0.69583418159977062</v>
      </c>
      <c r="AB2996" s="3">
        <f t="shared" si="321"/>
        <v>0.37473207142467707</v>
      </c>
      <c r="AC2996" s="69">
        <f t="shared" si="322"/>
        <v>123.38301814143182</v>
      </c>
      <c r="AD2996" s="3">
        <f t="shared" si="311"/>
        <v>117.37510272769697</v>
      </c>
      <c r="AF2996" s="29"/>
      <c r="AG2996" s="30"/>
      <c r="AH2996" s="29"/>
      <c r="AI2996" s="29"/>
      <c r="AJ2996" s="31"/>
      <c r="AK2996" s="29"/>
      <c r="AL2996" s="30"/>
      <c r="AN2996" s="17">
        <f t="shared" si="323"/>
        <v>1832.4254828147759</v>
      </c>
      <c r="AO2996" s="17">
        <f t="shared" si="324"/>
        <v>18.324254828147758</v>
      </c>
      <c r="AP2996" s="2">
        <f t="shared" si="325"/>
        <v>1.2533790302453067</v>
      </c>
      <c r="AQ2996" s="6">
        <f t="shared" si="326"/>
        <v>0</v>
      </c>
      <c r="AR2996" s="3">
        <f t="shared" si="327"/>
        <v>1262.4206240000001</v>
      </c>
    </row>
    <row r="2997" spans="1:44">
      <c r="A2997" s="32">
        <v>42810</v>
      </c>
      <c r="B2997" s="9">
        <v>12.5</v>
      </c>
      <c r="C2997" s="33">
        <v>1176.9608840000001</v>
      </c>
      <c r="D2997" s="34">
        <f t="shared" si="312"/>
        <v>3298365.8690665965</v>
      </c>
      <c r="E2997" s="34">
        <v>460769358090.71399</v>
      </c>
      <c r="F2997" s="3">
        <f>VLOOKUP(A2997,ERCOT_345kv_West_ATC!A:B,2)</f>
        <v>23.9</v>
      </c>
      <c r="G2997" s="3">
        <f>VLOOKUP(A2997,ERCOT_345kv_West_ATC!G:H,2)</f>
        <v>2.9790000000000001</v>
      </c>
      <c r="I2997" s="5">
        <f t="shared" si="313"/>
        <v>6</v>
      </c>
      <c r="J2997" s="4">
        <f t="shared" si="314"/>
        <v>144</v>
      </c>
      <c r="K2997" s="4">
        <f t="shared" si="309"/>
        <v>1800</v>
      </c>
      <c r="L2997" s="6">
        <f t="shared" si="310"/>
        <v>2118529.5912000001</v>
      </c>
      <c r="N2997" s="22">
        <f t="shared" si="315"/>
        <v>0.64229672368017865</v>
      </c>
      <c r="O2997" s="14">
        <f t="shared" si="316"/>
        <v>54572.478356058826</v>
      </c>
      <c r="Q2997" s="22"/>
      <c r="V2997" s="16">
        <f t="shared" si="317"/>
        <v>1.6347599999999997E-2</v>
      </c>
      <c r="W2997" s="16">
        <f t="shared" si="318"/>
        <v>0.62594912368017863</v>
      </c>
      <c r="X2997" s="16"/>
      <c r="Z2997" s="15">
        <f t="shared" si="319"/>
        <v>5.5119044189488029E-4</v>
      </c>
      <c r="AA2997" s="16">
        <f t="shared" si="320"/>
        <v>0.64872958974494899</v>
      </c>
      <c r="AB2997" s="3">
        <f t="shared" si="321"/>
        <v>0.34936453164847769</v>
      </c>
      <c r="AC2997" s="69">
        <f t="shared" si="322"/>
        <v>114.09849858334285</v>
      </c>
      <c r="AD2997" s="3">
        <f t="shared" si="311"/>
        <v>117.63322451074889</v>
      </c>
      <c r="AF2997" s="29"/>
      <c r="AG2997" s="30"/>
      <c r="AH2997" s="29"/>
      <c r="AI2997" s="29"/>
      <c r="AJ2997" s="31"/>
      <c r="AK2997" s="29"/>
      <c r="AL2997" s="30"/>
      <c r="AN2997" s="17">
        <f t="shared" si="323"/>
        <v>1832.4254828147759</v>
      </c>
      <c r="AO2997" s="17">
        <f t="shared" si="324"/>
        <v>18.324254828147758</v>
      </c>
      <c r="AP2997" s="2">
        <f t="shared" si="325"/>
        <v>1.2533790302453067</v>
      </c>
      <c r="AQ2997" s="6">
        <f t="shared" si="326"/>
        <v>0</v>
      </c>
      <c r="AR2997" s="3">
        <f t="shared" si="327"/>
        <v>1176.9608840000001</v>
      </c>
    </row>
    <row r="2998" spans="1:44">
      <c r="A2998" s="32">
        <v>42811</v>
      </c>
      <c r="B2998" s="9">
        <v>12.5</v>
      </c>
      <c r="C2998" s="33">
        <v>1075.7232570000001</v>
      </c>
      <c r="D2998" s="34">
        <f t="shared" si="312"/>
        <v>3405282.4576145029</v>
      </c>
      <c r="E2998" s="34">
        <v>475705205061.62903</v>
      </c>
      <c r="F2998" s="3">
        <f>VLOOKUP(A2998,ERCOT_345kv_West_ATC!A:B,2)</f>
        <v>24.05</v>
      </c>
      <c r="G2998" s="3">
        <f>VLOOKUP(A2998,ERCOT_345kv_West_ATC!G:H,2)</f>
        <v>2.99</v>
      </c>
      <c r="I2998" s="5">
        <f t="shared" si="313"/>
        <v>6</v>
      </c>
      <c r="J2998" s="4">
        <f t="shared" si="314"/>
        <v>144</v>
      </c>
      <c r="K2998" s="4">
        <f t="shared" si="309"/>
        <v>1800</v>
      </c>
      <c r="L2998" s="6">
        <f t="shared" si="310"/>
        <v>1936301.8626000001</v>
      </c>
      <c r="N2998" s="22">
        <f t="shared" si="315"/>
        <v>0.5686171078907899</v>
      </c>
      <c r="O2998" s="14">
        <f t="shared" si="316"/>
        <v>52859.05126533765</v>
      </c>
      <c r="Q2998" s="22"/>
      <c r="V2998" s="16">
        <f t="shared" si="317"/>
        <v>1.6450200000000002E-2</v>
      </c>
      <c r="W2998" s="16">
        <f t="shared" si="318"/>
        <v>0.55216690789078993</v>
      </c>
      <c r="X2998" s="16"/>
      <c r="Z2998" s="15">
        <f t="shared" si="319"/>
        <v>5.3388456421185929E-4</v>
      </c>
      <c r="AA2998" s="16">
        <f t="shared" si="320"/>
        <v>0.57431204227600696</v>
      </c>
      <c r="AB2998" s="3">
        <f t="shared" si="321"/>
        <v>0.30928796965885608</v>
      </c>
      <c r="AC2998" s="69">
        <f t="shared" si="322"/>
        <v>99.430476895141325</v>
      </c>
      <c r="AD2998" s="3">
        <f t="shared" si="311"/>
        <v>117.39980907926467</v>
      </c>
      <c r="AF2998" s="29"/>
      <c r="AG2998" s="30"/>
      <c r="AH2998" s="29"/>
      <c r="AI2998" s="29"/>
      <c r="AJ2998" s="31"/>
      <c r="AK2998" s="29"/>
      <c r="AL2998" s="30"/>
      <c r="AN2998" s="17">
        <f t="shared" si="323"/>
        <v>1891.8235875636128</v>
      </c>
      <c r="AO2998" s="17">
        <f t="shared" si="324"/>
        <v>18.918235875636128</v>
      </c>
      <c r="AP2998" s="2">
        <f t="shared" si="325"/>
        <v>1.2940073338935112</v>
      </c>
      <c r="AQ2998" s="6">
        <f t="shared" si="326"/>
        <v>0</v>
      </c>
      <c r="AR2998" s="3">
        <f t="shared" si="327"/>
        <v>1075.7232570000001</v>
      </c>
    </row>
    <row r="2999" spans="1:44">
      <c r="A2999" s="32">
        <v>42812</v>
      </c>
      <c r="B2999" s="9">
        <v>12.5</v>
      </c>
      <c r="C2999" s="33">
        <v>968.10899770000003</v>
      </c>
      <c r="D2999" s="34">
        <f t="shared" si="312"/>
        <v>3405282.4576145029</v>
      </c>
      <c r="E2999" s="34">
        <v>475705205061.62903</v>
      </c>
      <c r="F2999" s="3">
        <f>VLOOKUP(A2999,ERCOT_345kv_West_ATC!A:B,2)</f>
        <v>24.05</v>
      </c>
      <c r="G2999" s="3">
        <f>VLOOKUP(A2999,ERCOT_345kv_West_ATC!G:H,2)</f>
        <v>2.99</v>
      </c>
      <c r="I2999" s="5">
        <f t="shared" si="313"/>
        <v>6</v>
      </c>
      <c r="J2999" s="4">
        <f t="shared" si="314"/>
        <v>144</v>
      </c>
      <c r="K2999" s="4">
        <f t="shared" si="309"/>
        <v>1800</v>
      </c>
      <c r="L2999" s="6">
        <f t="shared" si="310"/>
        <v>1742596.1958600001</v>
      </c>
      <c r="N2999" s="22">
        <f t="shared" si="315"/>
        <v>0.51173323139858951</v>
      </c>
      <c r="O2999" s="14">
        <f t="shared" si="316"/>
        <v>52859.05126533765</v>
      </c>
      <c r="Q2999" s="22"/>
      <c r="V2999" s="16">
        <f t="shared" si="317"/>
        <v>1.6450200000000002E-2</v>
      </c>
      <c r="W2999" s="16">
        <f t="shared" si="318"/>
        <v>0.49528303139858948</v>
      </c>
      <c r="X2999" s="16"/>
      <c r="Z2999" s="15">
        <f t="shared" si="319"/>
        <v>5.3388456421185929E-4</v>
      </c>
      <c r="AA2999" s="16">
        <f t="shared" si="320"/>
        <v>0.51685845034664446</v>
      </c>
      <c r="AB2999" s="3">
        <f t="shared" si="321"/>
        <v>0.27834711609949242</v>
      </c>
      <c r="AC2999" s="69">
        <f t="shared" si="322"/>
        <v>88.106124492414224</v>
      </c>
      <c r="AD2999" s="3">
        <f t="shared" si="311"/>
        <v>116.70248496115136</v>
      </c>
      <c r="AF2999" s="29"/>
      <c r="AG2999" s="30"/>
      <c r="AH2999" s="29"/>
      <c r="AI2999" s="29"/>
      <c r="AJ2999" s="31"/>
      <c r="AK2999" s="29"/>
      <c r="AL2999" s="30"/>
      <c r="AN2999" s="17">
        <f t="shared" si="323"/>
        <v>1891.8235875636128</v>
      </c>
      <c r="AO2999" s="17">
        <f t="shared" si="324"/>
        <v>18.918235875636128</v>
      </c>
      <c r="AP2999" s="2">
        <f t="shared" si="325"/>
        <v>1.2940073338935112</v>
      </c>
      <c r="AQ2999" s="6">
        <f t="shared" si="326"/>
        <v>0</v>
      </c>
      <c r="AR2999" s="3">
        <f t="shared" si="327"/>
        <v>968.10899770000003</v>
      </c>
    </row>
    <row r="3000" spans="1:44">
      <c r="A3000" s="32">
        <v>42813</v>
      </c>
      <c r="B3000" s="9">
        <v>12.5</v>
      </c>
      <c r="C3000" s="33">
        <v>1018.304559</v>
      </c>
      <c r="D3000" s="34">
        <f t="shared" si="312"/>
        <v>3405282.4576145029</v>
      </c>
      <c r="E3000" s="34">
        <v>475705205061.62903</v>
      </c>
      <c r="F3000" s="3">
        <f>VLOOKUP(A3000,ERCOT_345kv_West_ATC!A:B,2)</f>
        <v>24.05</v>
      </c>
      <c r="G3000" s="3">
        <f>VLOOKUP(A3000,ERCOT_345kv_West_ATC!G:H,2)</f>
        <v>2.99</v>
      </c>
      <c r="I3000" s="5">
        <f t="shared" si="313"/>
        <v>6</v>
      </c>
      <c r="J3000" s="4">
        <f t="shared" si="314"/>
        <v>144</v>
      </c>
      <c r="K3000" s="4">
        <f t="shared" si="309"/>
        <v>1800</v>
      </c>
      <c r="L3000" s="6">
        <f t="shared" si="310"/>
        <v>1832948.2062000001</v>
      </c>
      <c r="N3000" s="22">
        <f t="shared" si="315"/>
        <v>0.53826612887908054</v>
      </c>
      <c r="O3000" s="14">
        <f t="shared" si="316"/>
        <v>52859.05126533765</v>
      </c>
      <c r="Q3000" s="22"/>
      <c r="V3000" s="16">
        <f t="shared" si="317"/>
        <v>1.6450200000000002E-2</v>
      </c>
      <c r="W3000" s="16">
        <f t="shared" si="318"/>
        <v>0.52181592887908057</v>
      </c>
      <c r="X3000" s="16"/>
      <c r="Z3000" s="15">
        <f t="shared" si="319"/>
        <v>5.3388456421185929E-4</v>
      </c>
      <c r="AA3000" s="16">
        <f t="shared" si="320"/>
        <v>0.5436570857166646</v>
      </c>
      <c r="AB3000" s="3">
        <f t="shared" si="321"/>
        <v>0.29277915811340199</v>
      </c>
      <c r="AC3000" s="69">
        <f t="shared" si="322"/>
        <v>93.38825186950514</v>
      </c>
      <c r="AD3000" s="3">
        <f t="shared" si="311"/>
        <v>116.10634804915352</v>
      </c>
      <c r="AF3000" s="29"/>
      <c r="AG3000" s="30"/>
      <c r="AH3000" s="29"/>
      <c r="AI3000" s="29"/>
      <c r="AJ3000" s="31"/>
      <c r="AK3000" s="29"/>
      <c r="AL3000" s="30"/>
      <c r="AN3000" s="17">
        <f t="shared" si="323"/>
        <v>1891.8235875636128</v>
      </c>
      <c r="AO3000" s="17">
        <f t="shared" si="324"/>
        <v>18.918235875636128</v>
      </c>
      <c r="AP3000" s="2">
        <f t="shared" si="325"/>
        <v>1.2940073338935112</v>
      </c>
      <c r="AQ3000" s="6">
        <f t="shared" si="326"/>
        <v>0</v>
      </c>
      <c r="AR3000" s="3">
        <f t="shared" si="327"/>
        <v>1018.304559</v>
      </c>
    </row>
    <row r="3001" spans="1:44">
      <c r="A3001" s="32">
        <v>42814</v>
      </c>
      <c r="B3001" s="9">
        <v>12.5</v>
      </c>
      <c r="C3001" s="33">
        <v>1043.6578380000001</v>
      </c>
      <c r="D3001" s="34">
        <f t="shared" si="312"/>
        <v>3405282.4576145029</v>
      </c>
      <c r="E3001" s="34">
        <v>475705205061.62903</v>
      </c>
      <c r="F3001" s="3">
        <f>VLOOKUP(A3001,ERCOT_345kv_West_ATC!A:B,2)</f>
        <v>24.3</v>
      </c>
      <c r="G3001" s="3">
        <f>VLOOKUP(A3001,ERCOT_345kv_West_ATC!G:H,2)</f>
        <v>3.02</v>
      </c>
      <c r="I3001" s="5">
        <f t="shared" si="313"/>
        <v>6</v>
      </c>
      <c r="J3001" s="4">
        <f t="shared" si="314"/>
        <v>144</v>
      </c>
      <c r="K3001" s="4">
        <f t="shared" si="309"/>
        <v>1800</v>
      </c>
      <c r="L3001" s="6">
        <f t="shared" si="310"/>
        <v>1878584.1084000003</v>
      </c>
      <c r="N3001" s="22">
        <f t="shared" si="315"/>
        <v>0.5516676316231347</v>
      </c>
      <c r="O3001" s="14">
        <f t="shared" si="316"/>
        <v>52859.05126533765</v>
      </c>
      <c r="Q3001" s="22"/>
      <c r="V3001" s="16">
        <f t="shared" si="317"/>
        <v>1.6621199999999999E-2</v>
      </c>
      <c r="W3001" s="16">
        <f t="shared" si="318"/>
        <v>0.5350464316231347</v>
      </c>
      <c r="X3001" s="16"/>
      <c r="Z3001" s="15">
        <f t="shared" si="319"/>
        <v>5.3388456421185929E-4</v>
      </c>
      <c r="AA3001" s="16">
        <f t="shared" si="320"/>
        <v>0.55719281002692134</v>
      </c>
      <c r="AB3001" s="3">
        <f t="shared" si="321"/>
        <v>0.30006863906036324</v>
      </c>
      <c r="AC3001" s="69">
        <f t="shared" si="322"/>
        <v>96.056201896092958</v>
      </c>
      <c r="AD3001" s="3">
        <f t="shared" si="311"/>
        <v>115.74703133740577</v>
      </c>
      <c r="AF3001" s="29"/>
      <c r="AG3001" s="30"/>
      <c r="AH3001" s="29"/>
      <c r="AI3001" s="29"/>
      <c r="AJ3001" s="31"/>
      <c r="AK3001" s="29"/>
      <c r="AL3001" s="30"/>
      <c r="AN3001" s="17">
        <f t="shared" si="323"/>
        <v>1891.8235875636128</v>
      </c>
      <c r="AO3001" s="17">
        <f t="shared" si="324"/>
        <v>18.918235875636128</v>
      </c>
      <c r="AP3001" s="2">
        <f t="shared" si="325"/>
        <v>1.2940073338935112</v>
      </c>
      <c r="AQ3001" s="6">
        <f t="shared" si="326"/>
        <v>0</v>
      </c>
      <c r="AR3001" s="3">
        <f t="shared" si="327"/>
        <v>1043.6578380000001</v>
      </c>
    </row>
    <row r="3002" spans="1:44">
      <c r="A3002" s="32">
        <v>42815</v>
      </c>
      <c r="B3002" s="9">
        <v>12.5</v>
      </c>
      <c r="C3002" s="33">
        <v>1113.6685970000001</v>
      </c>
      <c r="D3002" s="34">
        <f t="shared" si="312"/>
        <v>3405282.4576145029</v>
      </c>
      <c r="E3002" s="34">
        <v>475705205061.62903</v>
      </c>
      <c r="F3002" s="3">
        <f>VLOOKUP(A3002,ERCOT_345kv_West_ATC!A:B,2)</f>
        <v>24.4</v>
      </c>
      <c r="G3002" s="3">
        <f>VLOOKUP(A3002,ERCOT_345kv_West_ATC!G:H,2)</f>
        <v>3.0419999999999998</v>
      </c>
      <c r="I3002" s="5">
        <f t="shared" si="313"/>
        <v>6</v>
      </c>
      <c r="J3002" s="4">
        <f t="shared" si="314"/>
        <v>144</v>
      </c>
      <c r="K3002" s="4">
        <f t="shared" ref="K3002:K3065" si="328">J3002*B3002</f>
        <v>1800</v>
      </c>
      <c r="L3002" s="6">
        <f t="shared" ref="L3002:L3065" si="329">K3002*C3002</f>
        <v>2004603.4746000001</v>
      </c>
      <c r="N3002" s="22">
        <f t="shared" si="315"/>
        <v>0.58867465461419666</v>
      </c>
      <c r="O3002" s="14">
        <f t="shared" si="316"/>
        <v>52859.05126533765</v>
      </c>
      <c r="Q3002" s="22"/>
      <c r="V3002" s="16">
        <f t="shared" si="317"/>
        <v>1.6689599999999999E-2</v>
      </c>
      <c r="W3002" s="16">
        <f t="shared" si="318"/>
        <v>0.57198505461419669</v>
      </c>
      <c r="X3002" s="16"/>
      <c r="Z3002" s="15">
        <f t="shared" si="319"/>
        <v>5.3388456421185929E-4</v>
      </c>
      <c r="AA3002" s="16">
        <f t="shared" si="320"/>
        <v>0.59457047358577775</v>
      </c>
      <c r="AB3002" s="3">
        <f t="shared" si="321"/>
        <v>0.32019787338199829</v>
      </c>
      <c r="AC3002" s="69">
        <f t="shared" si="322"/>
        <v>103.42350165781137</v>
      </c>
      <c r="AD3002" s="3">
        <f t="shared" si="311"/>
        <v>115.65108109451623</v>
      </c>
      <c r="AF3002" s="29"/>
      <c r="AG3002" s="30"/>
      <c r="AH3002" s="29"/>
      <c r="AI3002" s="29"/>
      <c r="AJ3002" s="31"/>
      <c r="AK3002" s="29"/>
      <c r="AL3002" s="30"/>
      <c r="AN3002" s="17">
        <f t="shared" si="323"/>
        <v>1891.8235875636128</v>
      </c>
      <c r="AO3002" s="17">
        <f t="shared" si="324"/>
        <v>18.918235875636128</v>
      </c>
      <c r="AP3002" s="2">
        <f t="shared" si="325"/>
        <v>1.2940073338935112</v>
      </c>
      <c r="AQ3002" s="6">
        <f t="shared" si="326"/>
        <v>0</v>
      </c>
      <c r="AR3002" s="3">
        <f t="shared" si="327"/>
        <v>1113.6685970000001</v>
      </c>
    </row>
    <row r="3003" spans="1:44">
      <c r="A3003" s="32">
        <v>42816</v>
      </c>
      <c r="B3003" s="9">
        <v>12.5</v>
      </c>
      <c r="C3003" s="33">
        <v>1037.2465850000001</v>
      </c>
      <c r="D3003" s="34">
        <f t="shared" si="312"/>
        <v>3405282.4576145029</v>
      </c>
      <c r="E3003" s="34">
        <v>475705205061.62903</v>
      </c>
      <c r="F3003" s="3">
        <f>VLOOKUP(A3003,ERCOT_345kv_West_ATC!A:B,2)</f>
        <v>24.2</v>
      </c>
      <c r="G3003" s="3">
        <f>VLOOKUP(A3003,ERCOT_345kv_West_ATC!G:H,2)</f>
        <v>3.0139999999999998</v>
      </c>
      <c r="I3003" s="5">
        <f t="shared" si="313"/>
        <v>6</v>
      </c>
      <c r="J3003" s="4">
        <f t="shared" si="314"/>
        <v>144</v>
      </c>
      <c r="K3003" s="4">
        <f t="shared" si="328"/>
        <v>1800</v>
      </c>
      <c r="L3003" s="6">
        <f t="shared" si="329"/>
        <v>1867043.8530000001</v>
      </c>
      <c r="N3003" s="22">
        <f t="shared" si="315"/>
        <v>0.54827870411311408</v>
      </c>
      <c r="O3003" s="14">
        <f t="shared" si="316"/>
        <v>52859.05126533765</v>
      </c>
      <c r="Q3003" s="22"/>
      <c r="V3003" s="16">
        <f t="shared" si="317"/>
        <v>1.6552799999999999E-2</v>
      </c>
      <c r="W3003" s="16">
        <f t="shared" si="318"/>
        <v>0.53172590411311405</v>
      </c>
      <c r="X3003" s="16"/>
      <c r="Z3003" s="15">
        <f t="shared" si="319"/>
        <v>5.3388456421185929E-4</v>
      </c>
      <c r="AA3003" s="16">
        <f t="shared" si="320"/>
        <v>0.55376994101296428</v>
      </c>
      <c r="AB3003" s="3">
        <f t="shared" si="321"/>
        <v>0.29822529932550496</v>
      </c>
      <c r="AC3003" s="69">
        <f t="shared" si="322"/>
        <v>95.381539553134814</v>
      </c>
      <c r="AD3003" s="3">
        <f t="shared" si="311"/>
        <v>115.17721238241357</v>
      </c>
      <c r="AF3003" s="29"/>
      <c r="AG3003" s="30"/>
      <c r="AH3003" s="29"/>
      <c r="AI3003" s="29"/>
      <c r="AJ3003" s="31"/>
      <c r="AK3003" s="29"/>
      <c r="AL3003" s="30"/>
      <c r="AN3003" s="17">
        <f t="shared" si="323"/>
        <v>1891.8235875636128</v>
      </c>
      <c r="AO3003" s="17">
        <f t="shared" si="324"/>
        <v>18.918235875636128</v>
      </c>
      <c r="AP3003" s="2">
        <f t="shared" si="325"/>
        <v>1.2940073338935112</v>
      </c>
      <c r="AQ3003" s="6">
        <f t="shared" si="326"/>
        <v>0</v>
      </c>
      <c r="AR3003" s="3">
        <f t="shared" si="327"/>
        <v>1037.2465850000001</v>
      </c>
    </row>
    <row r="3004" spans="1:44">
      <c r="A3004" s="32">
        <v>42817</v>
      </c>
      <c r="B3004" s="9">
        <v>12.5</v>
      </c>
      <c r="C3004" s="33">
        <v>1027.2830289999999</v>
      </c>
      <c r="D3004" s="34">
        <f t="shared" si="312"/>
        <v>3405282.4576145029</v>
      </c>
      <c r="E3004" s="34">
        <v>475705205061.62903</v>
      </c>
      <c r="F3004" s="3">
        <f>VLOOKUP(A3004,ERCOT_345kv_West_ATC!A:B,2)</f>
        <v>24.3</v>
      </c>
      <c r="G3004" s="3">
        <f>VLOOKUP(A3004,ERCOT_345kv_West_ATC!G:H,2)</f>
        <v>3.0409999999999999</v>
      </c>
      <c r="I3004" s="5">
        <f t="shared" si="313"/>
        <v>6</v>
      </c>
      <c r="J3004" s="4">
        <f t="shared" si="314"/>
        <v>144</v>
      </c>
      <c r="K3004" s="4">
        <f t="shared" si="328"/>
        <v>1800</v>
      </c>
      <c r="L3004" s="6">
        <f t="shared" si="329"/>
        <v>1849109.4521999999</v>
      </c>
      <c r="N3004" s="22">
        <f t="shared" si="315"/>
        <v>0.54301206293922344</v>
      </c>
      <c r="O3004" s="14">
        <f t="shared" si="316"/>
        <v>52859.05126533765</v>
      </c>
      <c r="Q3004" s="22"/>
      <c r="V3004" s="16">
        <f t="shared" si="317"/>
        <v>1.6621199999999999E-2</v>
      </c>
      <c r="W3004" s="16">
        <f t="shared" si="318"/>
        <v>0.52639086293922344</v>
      </c>
      <c r="X3004" s="16"/>
      <c r="Z3004" s="15">
        <f t="shared" si="319"/>
        <v>5.3388456421185929E-4</v>
      </c>
      <c r="AA3004" s="16">
        <f t="shared" si="320"/>
        <v>0.5484505522599038</v>
      </c>
      <c r="AB3004" s="3">
        <f t="shared" si="321"/>
        <v>0.29536061457896851</v>
      </c>
      <c r="AC3004" s="69">
        <f t="shared" si="322"/>
        <v>94.333064935902485</v>
      </c>
      <c r="AD3004" s="3">
        <f t="shared" si="311"/>
        <v>114.5147383886089</v>
      </c>
      <c r="AF3004" s="29"/>
      <c r="AG3004" s="30"/>
      <c r="AH3004" s="29"/>
      <c r="AI3004" s="29"/>
      <c r="AJ3004" s="31"/>
      <c r="AK3004" s="29"/>
      <c r="AL3004" s="30"/>
      <c r="AN3004" s="17">
        <f t="shared" si="323"/>
        <v>1891.8235875636128</v>
      </c>
      <c r="AO3004" s="17">
        <f t="shared" si="324"/>
        <v>18.918235875636128</v>
      </c>
      <c r="AP3004" s="2">
        <f t="shared" si="325"/>
        <v>1.2940073338935112</v>
      </c>
      <c r="AQ3004" s="6">
        <f t="shared" si="326"/>
        <v>0</v>
      </c>
      <c r="AR3004" s="3">
        <f t="shared" si="327"/>
        <v>1027.2830289999999</v>
      </c>
    </row>
    <row r="3005" spans="1:44">
      <c r="A3005" s="32">
        <v>42818</v>
      </c>
      <c r="B3005" s="9">
        <v>12.5</v>
      </c>
      <c r="C3005" s="33">
        <v>933.16975390000005</v>
      </c>
      <c r="D3005" s="34">
        <f t="shared" si="312"/>
        <v>3405282.4576145029</v>
      </c>
      <c r="E3005" s="34">
        <v>475705205061.62903</v>
      </c>
      <c r="F3005" s="3">
        <f>VLOOKUP(A3005,ERCOT_345kv_West_ATC!A:B,2)</f>
        <v>24.5</v>
      </c>
      <c r="G3005" s="3">
        <f>VLOOKUP(A3005,ERCOT_345kv_West_ATC!G:H,2)</f>
        <v>3.052</v>
      </c>
      <c r="I3005" s="5">
        <f t="shared" si="313"/>
        <v>6</v>
      </c>
      <c r="J3005" s="4">
        <f t="shared" si="314"/>
        <v>144</v>
      </c>
      <c r="K3005" s="4">
        <f t="shared" si="328"/>
        <v>1800</v>
      </c>
      <c r="L3005" s="6">
        <f t="shared" si="329"/>
        <v>1679705.5570200002</v>
      </c>
      <c r="N3005" s="22">
        <f t="shared" si="315"/>
        <v>0.49326467860662626</v>
      </c>
      <c r="O3005" s="14">
        <f t="shared" si="316"/>
        <v>52859.05126533765</v>
      </c>
      <c r="Q3005" s="22"/>
      <c r="V3005" s="16">
        <f t="shared" si="317"/>
        <v>1.6757999999999999E-2</v>
      </c>
      <c r="W3005" s="16">
        <f t="shared" si="318"/>
        <v>0.47650667860662627</v>
      </c>
      <c r="X3005" s="16"/>
      <c r="Z3005" s="15">
        <f t="shared" si="319"/>
        <v>5.3388456421185929E-4</v>
      </c>
      <c r="AA3005" s="16">
        <f t="shared" si="320"/>
        <v>0.4982049273965895</v>
      </c>
      <c r="AB3005" s="3">
        <f t="shared" si="321"/>
        <v>0.26830151403037422</v>
      </c>
      <c r="AC3005" s="69">
        <f t="shared" si="322"/>
        <v>84.429434135116963</v>
      </c>
      <c r="AD3005" s="3">
        <f t="shared" ref="AD3005:AD3068" si="330">AVERAGE(AC2976:AC3005)</f>
        <v>113.51081877046566</v>
      </c>
      <c r="AF3005" s="29"/>
      <c r="AG3005" s="30"/>
      <c r="AH3005" s="29"/>
      <c r="AI3005" s="29"/>
      <c r="AJ3005" s="31"/>
      <c r="AK3005" s="29"/>
      <c r="AL3005" s="30"/>
      <c r="AN3005" s="17">
        <f t="shared" si="323"/>
        <v>1891.8235875636128</v>
      </c>
      <c r="AO3005" s="17">
        <f t="shared" si="324"/>
        <v>18.918235875636128</v>
      </c>
      <c r="AP3005" s="2">
        <f t="shared" si="325"/>
        <v>1.2940073338935112</v>
      </c>
      <c r="AQ3005" s="6">
        <f t="shared" si="326"/>
        <v>0</v>
      </c>
      <c r="AR3005" s="3">
        <f t="shared" si="327"/>
        <v>933.16975390000005</v>
      </c>
    </row>
    <row r="3006" spans="1:44">
      <c r="A3006" s="32">
        <v>42819</v>
      </c>
      <c r="B3006" s="9">
        <v>12.5</v>
      </c>
      <c r="C3006" s="33">
        <v>961.38794619999999</v>
      </c>
      <c r="D3006" s="34">
        <f t="shared" si="312"/>
        <v>3405282.4576145029</v>
      </c>
      <c r="E3006" s="34">
        <v>475705205061.62903</v>
      </c>
      <c r="F3006" s="3">
        <f>VLOOKUP(A3006,ERCOT_345kv_West_ATC!A:B,2)</f>
        <v>24.5</v>
      </c>
      <c r="G3006" s="3">
        <f>VLOOKUP(A3006,ERCOT_345kv_West_ATC!G:H,2)</f>
        <v>3.052</v>
      </c>
      <c r="I3006" s="5">
        <f t="shared" si="313"/>
        <v>6</v>
      </c>
      <c r="J3006" s="4">
        <f t="shared" si="314"/>
        <v>144</v>
      </c>
      <c r="K3006" s="4">
        <f t="shared" si="328"/>
        <v>1800</v>
      </c>
      <c r="L3006" s="6">
        <f t="shared" si="329"/>
        <v>1730498.3031599999</v>
      </c>
      <c r="N3006" s="22">
        <f t="shared" si="315"/>
        <v>0.50818054734063478</v>
      </c>
      <c r="O3006" s="14">
        <f t="shared" si="316"/>
        <v>52859.05126533765</v>
      </c>
      <c r="Q3006" s="22"/>
      <c r="V3006" s="16">
        <f t="shared" si="317"/>
        <v>1.6757999999999999E-2</v>
      </c>
      <c r="W3006" s="16">
        <f t="shared" si="318"/>
        <v>0.49142254734063479</v>
      </c>
      <c r="X3006" s="16"/>
      <c r="Z3006" s="15">
        <f t="shared" si="319"/>
        <v>5.3388456421185929E-4</v>
      </c>
      <c r="AA3006" s="16">
        <f t="shared" si="320"/>
        <v>0.51327018469552144</v>
      </c>
      <c r="AB3006" s="3">
        <f t="shared" si="321"/>
        <v>0.2764147042464617</v>
      </c>
      <c r="AC3006" s="69">
        <f t="shared" si="322"/>
        <v>87.398861754204987</v>
      </c>
      <c r="AD3006" s="3">
        <f t="shared" si="330"/>
        <v>112.42794864669536</v>
      </c>
      <c r="AF3006" s="29"/>
      <c r="AG3006" s="30"/>
      <c r="AH3006" s="29"/>
      <c r="AI3006" s="29"/>
      <c r="AJ3006" s="31"/>
      <c r="AK3006" s="29"/>
      <c r="AL3006" s="30"/>
      <c r="AN3006" s="17">
        <f t="shared" si="323"/>
        <v>1891.8235875636128</v>
      </c>
      <c r="AO3006" s="17">
        <f t="shared" si="324"/>
        <v>18.918235875636128</v>
      </c>
      <c r="AP3006" s="2">
        <f t="shared" si="325"/>
        <v>1.2940073338935112</v>
      </c>
      <c r="AQ3006" s="6">
        <f t="shared" si="326"/>
        <v>0</v>
      </c>
      <c r="AR3006" s="3">
        <f t="shared" si="327"/>
        <v>961.38794619999999</v>
      </c>
    </row>
    <row r="3007" spans="1:44">
      <c r="A3007" s="32">
        <v>42820</v>
      </c>
      <c r="B3007" s="9">
        <v>12.5</v>
      </c>
      <c r="C3007" s="33">
        <v>969.01731240000004</v>
      </c>
      <c r="D3007" s="34">
        <f t="shared" si="312"/>
        <v>3405282.4576145029</v>
      </c>
      <c r="E3007" s="34">
        <v>475705205061.62903</v>
      </c>
      <c r="F3007" s="3">
        <f>VLOOKUP(A3007,ERCOT_345kv_West_ATC!A:B,2)</f>
        <v>24.5</v>
      </c>
      <c r="G3007" s="3">
        <f>VLOOKUP(A3007,ERCOT_345kv_West_ATC!G:H,2)</f>
        <v>3.052</v>
      </c>
      <c r="I3007" s="5">
        <f t="shared" si="313"/>
        <v>6</v>
      </c>
      <c r="J3007" s="4">
        <f t="shared" si="314"/>
        <v>144</v>
      </c>
      <c r="K3007" s="4">
        <f t="shared" si="328"/>
        <v>1800</v>
      </c>
      <c r="L3007" s="6">
        <f t="shared" si="329"/>
        <v>1744231.1623200001</v>
      </c>
      <c r="N3007" s="22">
        <f t="shared" si="315"/>
        <v>0.51221335793151312</v>
      </c>
      <c r="O3007" s="14">
        <f t="shared" si="316"/>
        <v>52859.05126533765</v>
      </c>
      <c r="Q3007" s="22"/>
      <c r="V3007" s="16">
        <f t="shared" si="317"/>
        <v>1.6757999999999999E-2</v>
      </c>
      <c r="W3007" s="16">
        <f t="shared" si="318"/>
        <v>0.49545535793151313</v>
      </c>
      <c r="X3007" s="16"/>
      <c r="Z3007" s="15">
        <f t="shared" si="319"/>
        <v>5.3388456421185929E-4</v>
      </c>
      <c r="AA3007" s="16">
        <f t="shared" si="320"/>
        <v>0.51734338554442116</v>
      </c>
      <c r="AB3007" s="3">
        <f t="shared" si="321"/>
        <v>0.27860827138041266</v>
      </c>
      <c r="AC3007" s="69">
        <f t="shared" si="322"/>
        <v>88.201707325231041</v>
      </c>
      <c r="AD3007" s="3">
        <f t="shared" si="330"/>
        <v>111.34084791895619</v>
      </c>
      <c r="AF3007" s="29"/>
      <c r="AG3007" s="30"/>
      <c r="AH3007" s="29"/>
      <c r="AI3007" s="29"/>
      <c r="AJ3007" s="31"/>
      <c r="AK3007" s="29"/>
      <c r="AL3007" s="30"/>
      <c r="AN3007" s="17">
        <f t="shared" si="323"/>
        <v>1891.8235875636128</v>
      </c>
      <c r="AO3007" s="17">
        <f t="shared" si="324"/>
        <v>18.918235875636128</v>
      </c>
      <c r="AP3007" s="2">
        <f t="shared" si="325"/>
        <v>1.2940073338935112</v>
      </c>
      <c r="AQ3007" s="6">
        <f t="shared" si="326"/>
        <v>0</v>
      </c>
      <c r="AR3007" s="3">
        <f t="shared" si="327"/>
        <v>969.01731240000004</v>
      </c>
    </row>
    <row r="3008" spans="1:44">
      <c r="A3008" s="32">
        <v>42821</v>
      </c>
      <c r="B3008" s="9">
        <v>12.5</v>
      </c>
      <c r="C3008" s="33">
        <v>1041.310289</v>
      </c>
      <c r="D3008" s="34">
        <f t="shared" si="312"/>
        <v>3405282.4576145029</v>
      </c>
      <c r="E3008" s="34">
        <v>475705205061.62903</v>
      </c>
      <c r="F3008" s="3">
        <f>VLOOKUP(A3008,ERCOT_345kv_West_ATC!A:B,2)</f>
        <v>24.45</v>
      </c>
      <c r="G3008" s="3">
        <f>VLOOKUP(A3008,ERCOT_345kv_West_ATC!G:H,2)</f>
        <v>3.052</v>
      </c>
      <c r="I3008" s="5">
        <f t="shared" si="313"/>
        <v>6</v>
      </c>
      <c r="J3008" s="4">
        <f t="shared" si="314"/>
        <v>144</v>
      </c>
      <c r="K3008" s="4">
        <f t="shared" si="328"/>
        <v>1800</v>
      </c>
      <c r="L3008" s="6">
        <f t="shared" si="329"/>
        <v>1874358.5201999999</v>
      </c>
      <c r="N3008" s="22">
        <f t="shared" si="315"/>
        <v>0.55042673949374565</v>
      </c>
      <c r="O3008" s="14">
        <f t="shared" si="316"/>
        <v>52859.05126533765</v>
      </c>
      <c r="Q3008" s="22"/>
      <c r="V3008" s="16">
        <f t="shared" si="317"/>
        <v>1.67238E-2</v>
      </c>
      <c r="W3008" s="16">
        <f t="shared" si="318"/>
        <v>0.5337029394937457</v>
      </c>
      <c r="X3008" s="16"/>
      <c r="Z3008" s="15">
        <f t="shared" si="319"/>
        <v>5.3388456421185929E-4</v>
      </c>
      <c r="AA3008" s="16">
        <f t="shared" si="320"/>
        <v>0.5559394898520903</v>
      </c>
      <c r="AB3008" s="3">
        <f t="shared" si="321"/>
        <v>0.29939368046003545</v>
      </c>
      <c r="AC3008" s="69">
        <f t="shared" si="322"/>
        <v>95.809167048372984</v>
      </c>
      <c r="AD3008" s="3">
        <f t="shared" si="330"/>
        <v>110.6195575312918</v>
      </c>
      <c r="AF3008" s="29"/>
      <c r="AG3008" s="30"/>
      <c r="AH3008" s="29"/>
      <c r="AI3008" s="29"/>
      <c r="AJ3008" s="31"/>
      <c r="AK3008" s="29"/>
      <c r="AL3008" s="30"/>
      <c r="AN3008" s="17">
        <f t="shared" si="323"/>
        <v>1891.8235875636128</v>
      </c>
      <c r="AO3008" s="17">
        <f t="shared" si="324"/>
        <v>18.918235875636128</v>
      </c>
      <c r="AP3008" s="2">
        <f t="shared" si="325"/>
        <v>1.2940073338935112</v>
      </c>
      <c r="AQ3008" s="6">
        <f t="shared" si="326"/>
        <v>0</v>
      </c>
      <c r="AR3008" s="3">
        <f t="shared" si="327"/>
        <v>1041.310289</v>
      </c>
    </row>
    <row r="3009" spans="1:44">
      <c r="A3009" s="32">
        <v>42822</v>
      </c>
      <c r="B3009" s="9">
        <v>12.5</v>
      </c>
      <c r="C3009" s="33">
        <v>1045.475015</v>
      </c>
      <c r="D3009" s="34">
        <f t="shared" si="312"/>
        <v>3405282.4576145029</v>
      </c>
      <c r="E3009" s="34">
        <v>475705205061.62903</v>
      </c>
      <c r="F3009" s="3">
        <f>VLOOKUP(A3009,ERCOT_345kv_West_ATC!A:B,2)</f>
        <v>24.6</v>
      </c>
      <c r="G3009" s="3">
        <f>VLOOKUP(A3009,ERCOT_345kv_West_ATC!G:H,2)</f>
        <v>3.0630000000000002</v>
      </c>
      <c r="I3009" s="5">
        <f t="shared" si="313"/>
        <v>6</v>
      </c>
      <c r="J3009" s="4">
        <f t="shared" si="314"/>
        <v>144</v>
      </c>
      <c r="K3009" s="4">
        <f t="shared" si="328"/>
        <v>1800</v>
      </c>
      <c r="L3009" s="6">
        <f t="shared" si="329"/>
        <v>1881855.027</v>
      </c>
      <c r="N3009" s="22">
        <f t="shared" si="315"/>
        <v>0.55262817414514653</v>
      </c>
      <c r="O3009" s="14">
        <f t="shared" si="316"/>
        <v>52859.05126533765</v>
      </c>
      <c r="Q3009" s="22"/>
      <c r="V3009" s="16">
        <f t="shared" si="317"/>
        <v>1.6826400000000002E-2</v>
      </c>
      <c r="W3009" s="16">
        <f t="shared" si="318"/>
        <v>0.53580177414514651</v>
      </c>
      <c r="X3009" s="16"/>
      <c r="Z3009" s="15">
        <f t="shared" si="319"/>
        <v>5.3388456421185929E-4</v>
      </c>
      <c r="AA3009" s="16">
        <f t="shared" si="320"/>
        <v>0.55816297277766203</v>
      </c>
      <c r="AB3009" s="3">
        <f t="shared" si="321"/>
        <v>0.30059110706612907</v>
      </c>
      <c r="AC3009" s="69">
        <f t="shared" si="322"/>
        <v>96.247425186203245</v>
      </c>
      <c r="AD3009" s="3">
        <f t="shared" si="330"/>
        <v>109.80531380011625</v>
      </c>
      <c r="AF3009" s="29"/>
      <c r="AG3009" s="30"/>
      <c r="AH3009" s="29"/>
      <c r="AI3009" s="29"/>
      <c r="AJ3009" s="31"/>
      <c r="AK3009" s="29"/>
      <c r="AL3009" s="30"/>
      <c r="AN3009" s="17">
        <f t="shared" si="323"/>
        <v>1891.8235875636128</v>
      </c>
      <c r="AO3009" s="17">
        <f t="shared" si="324"/>
        <v>18.918235875636128</v>
      </c>
      <c r="AP3009" s="2">
        <f t="shared" si="325"/>
        <v>1.2940073338935112</v>
      </c>
      <c r="AQ3009" s="6">
        <f t="shared" si="326"/>
        <v>0</v>
      </c>
      <c r="AR3009" s="3">
        <f t="shared" si="327"/>
        <v>1045.475015</v>
      </c>
    </row>
    <row r="3010" spans="1:44">
      <c r="A3010" s="32">
        <v>42823</v>
      </c>
      <c r="B3010" s="9">
        <v>12.5</v>
      </c>
      <c r="C3010" s="33">
        <v>1040.442818</v>
      </c>
      <c r="D3010" s="34">
        <f t="shared" si="312"/>
        <v>3405282.4576145029</v>
      </c>
      <c r="E3010" s="34">
        <v>475705205061.62903</v>
      </c>
      <c r="F3010" s="3">
        <f>VLOOKUP(A3010,ERCOT_345kv_West_ATC!A:B,2)</f>
        <v>24.4</v>
      </c>
      <c r="G3010" s="3">
        <f>VLOOKUP(A3010,ERCOT_345kv_West_ATC!G:H,2)</f>
        <v>3.0790000000000002</v>
      </c>
      <c r="I3010" s="5">
        <f t="shared" si="313"/>
        <v>6</v>
      </c>
      <c r="J3010" s="4">
        <f t="shared" si="314"/>
        <v>144</v>
      </c>
      <c r="K3010" s="4">
        <f t="shared" si="328"/>
        <v>1800</v>
      </c>
      <c r="L3010" s="6">
        <f t="shared" si="329"/>
        <v>1872797.0723999999</v>
      </c>
      <c r="N3010" s="22">
        <f t="shared" si="315"/>
        <v>0.54996820255314371</v>
      </c>
      <c r="O3010" s="14">
        <f t="shared" si="316"/>
        <v>52859.05126533765</v>
      </c>
      <c r="Q3010" s="22"/>
      <c r="V3010" s="16">
        <f t="shared" si="317"/>
        <v>1.6689599999999999E-2</v>
      </c>
      <c r="W3010" s="16">
        <f t="shared" si="318"/>
        <v>0.53327860255314374</v>
      </c>
      <c r="X3010" s="16"/>
      <c r="Z3010" s="15">
        <f t="shared" si="319"/>
        <v>5.3388456421185929E-4</v>
      </c>
      <c r="AA3010" s="16">
        <f t="shared" si="320"/>
        <v>0.55547636047528881</v>
      </c>
      <c r="AB3010" s="3">
        <f t="shared" si="321"/>
        <v>0.29914426840857883</v>
      </c>
      <c r="AC3010" s="69">
        <f t="shared" si="322"/>
        <v>95.717882237539854</v>
      </c>
      <c r="AD3010" s="3">
        <f t="shared" si="330"/>
        <v>108.93169308099726</v>
      </c>
      <c r="AF3010" s="29"/>
      <c r="AG3010" s="30"/>
      <c r="AH3010" s="29"/>
      <c r="AI3010" s="29"/>
      <c r="AJ3010" s="31"/>
      <c r="AK3010" s="29"/>
      <c r="AL3010" s="30"/>
      <c r="AN3010" s="17">
        <f t="shared" si="323"/>
        <v>1891.8235875636128</v>
      </c>
      <c r="AO3010" s="17">
        <f t="shared" si="324"/>
        <v>18.918235875636128</v>
      </c>
      <c r="AP3010" s="2">
        <f t="shared" si="325"/>
        <v>1.2940073338935112</v>
      </c>
      <c r="AQ3010" s="6">
        <f t="shared" si="326"/>
        <v>0</v>
      </c>
      <c r="AR3010" s="3">
        <f t="shared" si="327"/>
        <v>1040.442818</v>
      </c>
    </row>
    <row r="3011" spans="1:44">
      <c r="A3011" s="32">
        <v>42824</v>
      </c>
      <c r="B3011" s="9">
        <v>12.5</v>
      </c>
      <c r="C3011" s="33">
        <v>1037.7534049999999</v>
      </c>
      <c r="D3011" s="34">
        <f t="shared" si="312"/>
        <v>3576587.8718484603</v>
      </c>
      <c r="E3011" s="34">
        <v>499635929816.66699</v>
      </c>
      <c r="F3011" s="3">
        <f>VLOOKUP(A3011,ERCOT_345kv_West_ATC!A:B,2)</f>
        <v>24.25</v>
      </c>
      <c r="G3011" s="3">
        <f>VLOOKUP(A3011,ERCOT_345kv_West_ATC!G:H,2)</f>
        <v>3.048</v>
      </c>
      <c r="I3011" s="5">
        <f t="shared" si="313"/>
        <v>6</v>
      </c>
      <c r="J3011" s="4">
        <f t="shared" si="314"/>
        <v>144</v>
      </c>
      <c r="K3011" s="4">
        <f t="shared" si="328"/>
        <v>1800</v>
      </c>
      <c r="L3011" s="6">
        <f t="shared" si="329"/>
        <v>1867956.129</v>
      </c>
      <c r="N3011" s="22">
        <f t="shared" si="315"/>
        <v>0.52227323804981718</v>
      </c>
      <c r="O3011" s="14">
        <f t="shared" si="316"/>
        <v>50327.296979557221</v>
      </c>
      <c r="Q3011" s="22"/>
      <c r="V3011" s="16">
        <f t="shared" si="317"/>
        <v>1.6587000000000001E-2</v>
      </c>
      <c r="W3011" s="16">
        <f t="shared" si="318"/>
        <v>0.50568623804981716</v>
      </c>
      <c r="X3011" s="16"/>
      <c r="Z3011" s="15">
        <f t="shared" si="319"/>
        <v>5.0831345574132677E-4</v>
      </c>
      <c r="AA3011" s="16">
        <f t="shared" si="320"/>
        <v>0.52750401950287862</v>
      </c>
      <c r="AB3011" s="3">
        <f t="shared" si="321"/>
        <v>0.28408014314372121</v>
      </c>
      <c r="AC3011" s="69">
        <f t="shared" si="322"/>
        <v>90.204412390601973</v>
      </c>
      <c r="AD3011" s="3">
        <f t="shared" si="330"/>
        <v>107.87047212134111</v>
      </c>
      <c r="AF3011" s="29"/>
      <c r="AG3011" s="30"/>
      <c r="AH3011" s="29"/>
      <c r="AI3011" s="29"/>
      <c r="AJ3011" s="31"/>
      <c r="AK3011" s="29"/>
      <c r="AL3011" s="30"/>
      <c r="AN3011" s="17">
        <f t="shared" si="323"/>
        <v>1986.9932621380335</v>
      </c>
      <c r="AO3011" s="17">
        <f t="shared" si="324"/>
        <v>19.869932621380336</v>
      </c>
      <c r="AP3011" s="2">
        <f t="shared" si="325"/>
        <v>1.3591033913024151</v>
      </c>
      <c r="AQ3011" s="6">
        <f t="shared" si="326"/>
        <v>0</v>
      </c>
      <c r="AR3011" s="3">
        <f t="shared" si="327"/>
        <v>1037.7534049999999</v>
      </c>
    </row>
    <row r="3012" spans="1:44">
      <c r="A3012" s="32">
        <v>42825</v>
      </c>
      <c r="B3012" s="9">
        <v>12.5</v>
      </c>
      <c r="C3012" s="33">
        <v>1082.725042</v>
      </c>
      <c r="D3012" s="34">
        <f t="shared" si="312"/>
        <v>3576587.8718484603</v>
      </c>
      <c r="E3012" s="34">
        <v>499635929816.66699</v>
      </c>
      <c r="F3012" s="3">
        <f>VLOOKUP(A3012,ERCOT_345kv_West_ATC!A:B,2)</f>
        <v>24.15</v>
      </c>
      <c r="G3012" s="3">
        <f>VLOOKUP(A3012,ERCOT_345kv_West_ATC!G:H,2)</f>
        <v>3.032</v>
      </c>
      <c r="I3012" s="5">
        <f t="shared" si="313"/>
        <v>6</v>
      </c>
      <c r="J3012" s="4">
        <f t="shared" si="314"/>
        <v>144</v>
      </c>
      <c r="K3012" s="4">
        <f t="shared" si="328"/>
        <v>1800</v>
      </c>
      <c r="L3012" s="6">
        <f t="shared" si="329"/>
        <v>1948905.0756000001</v>
      </c>
      <c r="N3012" s="22">
        <f t="shared" si="315"/>
        <v>0.54490624735937565</v>
      </c>
      <c r="O3012" s="14">
        <f t="shared" si="316"/>
        <v>50327.296979557221</v>
      </c>
      <c r="Q3012" s="22"/>
      <c r="V3012" s="16">
        <f t="shared" si="317"/>
        <v>1.6518599999999998E-2</v>
      </c>
      <c r="W3012" s="16">
        <f t="shared" si="318"/>
        <v>0.5283876473593756</v>
      </c>
      <c r="X3012" s="16"/>
      <c r="Z3012" s="15">
        <f t="shared" si="319"/>
        <v>5.0831345574132677E-4</v>
      </c>
      <c r="AA3012" s="16">
        <f t="shared" si="320"/>
        <v>0.55036370771669318</v>
      </c>
      <c r="AB3012" s="3">
        <f t="shared" si="321"/>
        <v>0.29639091853102767</v>
      </c>
      <c r="AC3012" s="69">
        <f t="shared" si="322"/>
        <v>94.71015618235613</v>
      </c>
      <c r="AD3012" s="3">
        <f t="shared" si="330"/>
        <v>106.83555954840325</v>
      </c>
      <c r="AF3012" s="29"/>
      <c r="AG3012" s="30"/>
      <c r="AH3012" s="29"/>
      <c r="AI3012" s="29"/>
      <c r="AJ3012" s="31"/>
      <c r="AK3012" s="29"/>
      <c r="AL3012" s="30"/>
      <c r="AN3012" s="17">
        <f t="shared" si="323"/>
        <v>1986.9932621380335</v>
      </c>
      <c r="AO3012" s="17">
        <f t="shared" si="324"/>
        <v>19.869932621380336</v>
      </c>
      <c r="AP3012" s="2">
        <f t="shared" si="325"/>
        <v>1.3591033913024151</v>
      </c>
      <c r="AQ3012" s="6">
        <f t="shared" si="326"/>
        <v>0</v>
      </c>
      <c r="AR3012" s="3">
        <f t="shared" si="327"/>
        <v>1082.725042</v>
      </c>
    </row>
    <row r="3013" spans="1:44">
      <c r="A3013" s="32">
        <v>42826</v>
      </c>
      <c r="B3013" s="9">
        <v>12.5</v>
      </c>
      <c r="C3013" s="33">
        <v>1090.4005320000001</v>
      </c>
      <c r="D3013" s="34">
        <f t="shared" si="312"/>
        <v>3576587.8718484603</v>
      </c>
      <c r="E3013" s="34">
        <v>499635929816.66699</v>
      </c>
      <c r="F3013" s="3">
        <f>VLOOKUP(A3013,ERCOT_345kv_West_ATC!A:B,2)</f>
        <v>24.15</v>
      </c>
      <c r="G3013" s="3">
        <f>VLOOKUP(A3013,ERCOT_345kv_West_ATC!G:H,2)</f>
        <v>3.032</v>
      </c>
      <c r="I3013" s="5">
        <f t="shared" si="313"/>
        <v>6</v>
      </c>
      <c r="J3013" s="4">
        <f t="shared" si="314"/>
        <v>144</v>
      </c>
      <c r="K3013" s="4">
        <f t="shared" si="328"/>
        <v>1800</v>
      </c>
      <c r="L3013" s="6">
        <f t="shared" si="329"/>
        <v>1962720.9576000003</v>
      </c>
      <c r="N3013" s="22">
        <f t="shared" si="315"/>
        <v>0.5487691140063119</v>
      </c>
      <c r="O3013" s="14">
        <f t="shared" si="316"/>
        <v>50327.296979557221</v>
      </c>
      <c r="Q3013" s="22"/>
      <c r="V3013" s="16">
        <f t="shared" si="317"/>
        <v>1.6518599999999998E-2</v>
      </c>
      <c r="W3013" s="16">
        <f t="shared" si="318"/>
        <v>0.53225051400631185</v>
      </c>
      <c r="X3013" s="16"/>
      <c r="Z3013" s="15">
        <f t="shared" si="319"/>
        <v>5.0831345574132677E-4</v>
      </c>
      <c r="AA3013" s="16">
        <f t="shared" si="320"/>
        <v>0.55426526256310127</v>
      </c>
      <c r="AB3013" s="3">
        <f t="shared" si="321"/>
        <v>0.29849204803577573</v>
      </c>
      <c r="AC3013" s="69">
        <f t="shared" si="322"/>
        <v>95.479169581093927</v>
      </c>
      <c r="AD3013" s="3">
        <f t="shared" si="330"/>
        <v>105.68509028296722</v>
      </c>
      <c r="AF3013" s="29"/>
      <c r="AG3013" s="30"/>
      <c r="AH3013" s="29"/>
      <c r="AI3013" s="29"/>
      <c r="AJ3013" s="31"/>
      <c r="AK3013" s="29"/>
      <c r="AL3013" s="30"/>
      <c r="AN3013" s="17">
        <f t="shared" si="323"/>
        <v>1986.9932621380335</v>
      </c>
      <c r="AO3013" s="17">
        <f t="shared" si="324"/>
        <v>19.869932621380336</v>
      </c>
      <c r="AP3013" s="2">
        <f t="shared" si="325"/>
        <v>1.3591033913024151</v>
      </c>
      <c r="AQ3013" s="6">
        <f t="shared" si="326"/>
        <v>0</v>
      </c>
      <c r="AR3013" s="3">
        <f t="shared" si="327"/>
        <v>1090.4005320000001</v>
      </c>
    </row>
    <row r="3014" spans="1:44">
      <c r="A3014" s="32">
        <v>42827</v>
      </c>
      <c r="B3014" s="9">
        <v>12.5</v>
      </c>
      <c r="C3014" s="33">
        <v>1099.0261330000001</v>
      </c>
      <c r="D3014" s="34">
        <f t="shared" si="312"/>
        <v>3576587.8718484603</v>
      </c>
      <c r="E3014" s="34">
        <v>499635929816.66699</v>
      </c>
      <c r="F3014" s="3">
        <f>VLOOKUP(A3014,ERCOT_345kv_West_ATC!A:B,2)</f>
        <v>24.15</v>
      </c>
      <c r="G3014" s="3">
        <f>VLOOKUP(A3014,ERCOT_345kv_West_ATC!G:H,2)</f>
        <v>3.032</v>
      </c>
      <c r="I3014" s="5">
        <f t="shared" si="313"/>
        <v>6</v>
      </c>
      <c r="J3014" s="4">
        <f t="shared" si="314"/>
        <v>144</v>
      </c>
      <c r="K3014" s="4">
        <f t="shared" si="328"/>
        <v>1800</v>
      </c>
      <c r="L3014" s="6">
        <f t="shared" si="329"/>
        <v>1978247.0394000001</v>
      </c>
      <c r="N3014" s="22">
        <f t="shared" si="315"/>
        <v>0.55311014583785356</v>
      </c>
      <c r="O3014" s="14">
        <f t="shared" si="316"/>
        <v>50327.296979557221</v>
      </c>
      <c r="Q3014" s="22"/>
      <c r="V3014" s="16">
        <f t="shared" si="317"/>
        <v>1.6518599999999998E-2</v>
      </c>
      <c r="W3014" s="16">
        <f t="shared" si="318"/>
        <v>0.53659154583785351</v>
      </c>
      <c r="X3014" s="16"/>
      <c r="Z3014" s="15">
        <f t="shared" si="319"/>
        <v>5.0831345574132677E-4</v>
      </c>
      <c r="AA3014" s="16">
        <f t="shared" si="320"/>
        <v>0.55864977161525708</v>
      </c>
      <c r="AB3014" s="3">
        <f t="shared" si="321"/>
        <v>0.3008532659850251</v>
      </c>
      <c r="AC3014" s="69">
        <f t="shared" si="322"/>
        <v>96.343375350519196</v>
      </c>
      <c r="AD3014" s="3">
        <f t="shared" si="330"/>
        <v>104.67818191381106</v>
      </c>
      <c r="AF3014" s="29"/>
      <c r="AG3014" s="30"/>
      <c r="AH3014" s="29"/>
      <c r="AI3014" s="29"/>
      <c r="AJ3014" s="31"/>
      <c r="AK3014" s="29"/>
      <c r="AL3014" s="30"/>
      <c r="AN3014" s="17">
        <f t="shared" si="323"/>
        <v>1986.9932621380335</v>
      </c>
      <c r="AO3014" s="17">
        <f t="shared" si="324"/>
        <v>19.869932621380336</v>
      </c>
      <c r="AP3014" s="2">
        <f t="shared" si="325"/>
        <v>1.3591033913024151</v>
      </c>
      <c r="AQ3014" s="6">
        <f t="shared" si="326"/>
        <v>0</v>
      </c>
      <c r="AR3014" s="3">
        <f t="shared" si="327"/>
        <v>1099.0261330000001</v>
      </c>
    </row>
    <row r="3015" spans="1:44">
      <c r="A3015" s="32">
        <v>42828</v>
      </c>
      <c r="B3015" s="9">
        <v>12.5</v>
      </c>
      <c r="C3015" s="33">
        <v>1151.1597489999999</v>
      </c>
      <c r="D3015" s="34">
        <f t="shared" si="312"/>
        <v>3576587.8718484603</v>
      </c>
      <c r="E3015" s="34">
        <v>499635929816.66699</v>
      </c>
      <c r="F3015" s="3">
        <f>VLOOKUP(A3015,ERCOT_345kv_West_ATC!A:B,2)</f>
        <v>24.2</v>
      </c>
      <c r="G3015" s="3">
        <f>VLOOKUP(A3015,ERCOT_345kv_West_ATC!G:H,2)</f>
        <v>3.0350000000000001</v>
      </c>
      <c r="I3015" s="5">
        <f t="shared" si="313"/>
        <v>6</v>
      </c>
      <c r="J3015" s="4">
        <f t="shared" si="314"/>
        <v>144</v>
      </c>
      <c r="K3015" s="4">
        <f t="shared" si="328"/>
        <v>1800</v>
      </c>
      <c r="L3015" s="6">
        <f t="shared" si="329"/>
        <v>2072087.5481999998</v>
      </c>
      <c r="N3015" s="22">
        <f t="shared" si="315"/>
        <v>0.57934758558835542</v>
      </c>
      <c r="O3015" s="14">
        <f t="shared" si="316"/>
        <v>50327.296979557221</v>
      </c>
      <c r="Q3015" s="22"/>
      <c r="V3015" s="16">
        <f t="shared" si="317"/>
        <v>1.6552799999999999E-2</v>
      </c>
      <c r="W3015" s="16">
        <f t="shared" si="318"/>
        <v>0.56279478558835538</v>
      </c>
      <c r="X3015" s="16"/>
      <c r="Z3015" s="15">
        <f t="shared" si="319"/>
        <v>5.0831345574132677E-4</v>
      </c>
      <c r="AA3015" s="16">
        <f t="shared" si="320"/>
        <v>0.5851499901245083</v>
      </c>
      <c r="AB3015" s="3">
        <f t="shared" si="321"/>
        <v>0.31512459964148243</v>
      </c>
      <c r="AC3015" s="69">
        <f t="shared" si="322"/>
        <v>101.56668346878257</v>
      </c>
      <c r="AD3015" s="3">
        <f t="shared" si="330"/>
        <v>103.93310918279622</v>
      </c>
      <c r="AF3015" s="29"/>
      <c r="AG3015" s="30"/>
      <c r="AH3015" s="29"/>
      <c r="AI3015" s="29"/>
      <c r="AJ3015" s="31"/>
      <c r="AK3015" s="29"/>
      <c r="AL3015" s="30"/>
      <c r="AN3015" s="17">
        <f t="shared" si="323"/>
        <v>1986.9932621380335</v>
      </c>
      <c r="AO3015" s="17">
        <f t="shared" si="324"/>
        <v>19.869932621380336</v>
      </c>
      <c r="AP3015" s="2">
        <f t="shared" si="325"/>
        <v>1.3591033913024151</v>
      </c>
      <c r="AQ3015" s="6">
        <f t="shared" si="326"/>
        <v>0</v>
      </c>
      <c r="AR3015" s="3">
        <f t="shared" si="327"/>
        <v>1151.1597489999999</v>
      </c>
    </row>
    <row r="3016" spans="1:44">
      <c r="A3016" s="32">
        <v>42829</v>
      </c>
      <c r="B3016" s="9">
        <v>12.5</v>
      </c>
      <c r="C3016" s="33">
        <v>1143.0292030000001</v>
      </c>
      <c r="D3016" s="34">
        <f t="shared" si="312"/>
        <v>3576587.8718484603</v>
      </c>
      <c r="E3016" s="34">
        <v>499635929816.66699</v>
      </c>
      <c r="F3016" s="3">
        <f>VLOOKUP(A3016,ERCOT_345kv_West_ATC!A:B,2)</f>
        <v>24.7</v>
      </c>
      <c r="G3016" s="3">
        <f>VLOOKUP(A3016,ERCOT_345kv_West_ATC!G:H,2)</f>
        <v>3.0950000000000002</v>
      </c>
      <c r="I3016" s="5">
        <f t="shared" si="313"/>
        <v>6</v>
      </c>
      <c r="J3016" s="4">
        <f t="shared" si="314"/>
        <v>144</v>
      </c>
      <c r="K3016" s="4">
        <f t="shared" si="328"/>
        <v>1800</v>
      </c>
      <c r="L3016" s="6">
        <f t="shared" si="329"/>
        <v>2057452.5654000002</v>
      </c>
      <c r="N3016" s="22">
        <f t="shared" si="315"/>
        <v>0.575255701556876</v>
      </c>
      <c r="O3016" s="14">
        <f t="shared" si="316"/>
        <v>50327.296979557221</v>
      </c>
      <c r="Q3016" s="22"/>
      <c r="V3016" s="16">
        <f t="shared" si="317"/>
        <v>1.6894800000000001E-2</v>
      </c>
      <c r="W3016" s="16">
        <f t="shared" si="318"/>
        <v>0.55836090155687601</v>
      </c>
      <c r="X3016" s="16"/>
      <c r="Z3016" s="15">
        <f t="shared" si="319"/>
        <v>5.0831345574132677E-4</v>
      </c>
      <c r="AA3016" s="16">
        <f t="shared" si="320"/>
        <v>0.58101712419018459</v>
      </c>
      <c r="AB3016" s="3">
        <f t="shared" si="321"/>
        <v>0.31289890068411158</v>
      </c>
      <c r="AC3016" s="69">
        <f t="shared" si="322"/>
        <v>100.75207765038485</v>
      </c>
      <c r="AD3016" s="3">
        <f t="shared" si="330"/>
        <v>103.12409798646033</v>
      </c>
      <c r="AF3016" s="29"/>
      <c r="AG3016" s="30"/>
      <c r="AH3016" s="29"/>
      <c r="AI3016" s="29"/>
      <c r="AJ3016" s="31"/>
      <c r="AK3016" s="29"/>
      <c r="AL3016" s="30"/>
      <c r="AN3016" s="17">
        <f t="shared" si="323"/>
        <v>1986.9932621380335</v>
      </c>
      <c r="AO3016" s="17">
        <f t="shared" si="324"/>
        <v>19.869932621380336</v>
      </c>
      <c r="AP3016" s="2">
        <f t="shared" si="325"/>
        <v>1.3591033913024151</v>
      </c>
      <c r="AQ3016" s="6">
        <f t="shared" si="326"/>
        <v>0</v>
      </c>
      <c r="AR3016" s="3">
        <f t="shared" si="327"/>
        <v>1143.0292030000001</v>
      </c>
    </row>
    <row r="3017" spans="1:44">
      <c r="A3017" s="32">
        <v>42830</v>
      </c>
      <c r="B3017" s="9">
        <v>12.5</v>
      </c>
      <c r="C3017" s="33">
        <v>1133.062623</v>
      </c>
      <c r="D3017" s="34">
        <f t="shared" si="312"/>
        <v>3576587.8718484603</v>
      </c>
      <c r="E3017" s="34">
        <v>499635929816.66699</v>
      </c>
      <c r="F3017" s="3">
        <f>VLOOKUP(A3017,ERCOT_345kv_West_ATC!A:B,2)</f>
        <v>24.6</v>
      </c>
      <c r="G3017" s="3">
        <f>VLOOKUP(A3017,ERCOT_345kv_West_ATC!G:H,2)</f>
        <v>3.0920000000000001</v>
      </c>
      <c r="I3017" s="5">
        <f t="shared" si="313"/>
        <v>6</v>
      </c>
      <c r="J3017" s="4">
        <f t="shared" si="314"/>
        <v>144</v>
      </c>
      <c r="K3017" s="4">
        <f t="shared" si="328"/>
        <v>1800</v>
      </c>
      <c r="L3017" s="6">
        <f t="shared" si="329"/>
        <v>2039512.7214000002</v>
      </c>
      <c r="N3017" s="22">
        <f t="shared" si="315"/>
        <v>0.57023979124157087</v>
      </c>
      <c r="O3017" s="14">
        <f t="shared" si="316"/>
        <v>50327.296979557221</v>
      </c>
      <c r="Q3017" s="22"/>
      <c r="V3017" s="16">
        <f t="shared" si="317"/>
        <v>1.6826400000000002E-2</v>
      </c>
      <c r="W3017" s="16">
        <f t="shared" si="318"/>
        <v>0.55341339124157085</v>
      </c>
      <c r="X3017" s="16"/>
      <c r="Z3017" s="15">
        <f t="shared" si="319"/>
        <v>5.0831345574132677E-4</v>
      </c>
      <c r="AA3017" s="16">
        <f t="shared" si="320"/>
        <v>0.57595097746846213</v>
      </c>
      <c r="AB3017" s="3">
        <f t="shared" si="321"/>
        <v>0.31017059600266045</v>
      </c>
      <c r="AC3017" s="69">
        <f t="shared" si="322"/>
        <v>99.753518136973724</v>
      </c>
      <c r="AD3017" s="3">
        <f t="shared" si="330"/>
        <v>102.25944402260394</v>
      </c>
      <c r="AF3017" s="29"/>
      <c r="AG3017" s="30"/>
      <c r="AH3017" s="29"/>
      <c r="AI3017" s="29"/>
      <c r="AJ3017" s="31"/>
      <c r="AK3017" s="29"/>
      <c r="AL3017" s="30"/>
      <c r="AN3017" s="17">
        <f t="shared" si="323"/>
        <v>1986.9932621380335</v>
      </c>
      <c r="AO3017" s="17">
        <f t="shared" si="324"/>
        <v>19.869932621380336</v>
      </c>
      <c r="AP3017" s="2">
        <f t="shared" si="325"/>
        <v>1.3591033913024151</v>
      </c>
      <c r="AQ3017" s="6">
        <f t="shared" si="326"/>
        <v>0</v>
      </c>
      <c r="AR3017" s="3">
        <f t="shared" si="327"/>
        <v>1133.062623</v>
      </c>
    </row>
    <row r="3018" spans="1:44">
      <c r="A3018" s="32">
        <v>42831</v>
      </c>
      <c r="B3018" s="9">
        <v>12.5</v>
      </c>
      <c r="C3018" s="33">
        <v>1193.1537719999999</v>
      </c>
      <c r="D3018" s="34">
        <f t="shared" si="312"/>
        <v>3576587.8718484603</v>
      </c>
      <c r="E3018" s="34">
        <v>499635929816.66699</v>
      </c>
      <c r="F3018" s="3">
        <f>VLOOKUP(A3018,ERCOT_345kv_West_ATC!A:B,2)</f>
        <v>24.6</v>
      </c>
      <c r="G3018" s="3">
        <f>VLOOKUP(A3018,ERCOT_345kv_West_ATC!G:H,2)</f>
        <v>3.097</v>
      </c>
      <c r="I3018" s="5">
        <f t="shared" si="313"/>
        <v>6</v>
      </c>
      <c r="J3018" s="4">
        <f t="shared" si="314"/>
        <v>144</v>
      </c>
      <c r="K3018" s="4">
        <f t="shared" si="328"/>
        <v>1800</v>
      </c>
      <c r="L3018" s="6">
        <f t="shared" si="329"/>
        <v>2147676.7895999998</v>
      </c>
      <c r="N3018" s="22">
        <f t="shared" si="315"/>
        <v>0.60048204225722901</v>
      </c>
      <c r="O3018" s="14">
        <f t="shared" si="316"/>
        <v>50327.296979557221</v>
      </c>
      <c r="Q3018" s="22"/>
      <c r="V3018" s="16">
        <f t="shared" si="317"/>
        <v>1.6826400000000002E-2</v>
      </c>
      <c r="W3018" s="16">
        <f t="shared" si="318"/>
        <v>0.58365564225722899</v>
      </c>
      <c r="X3018" s="16"/>
      <c r="Z3018" s="15">
        <f t="shared" si="319"/>
        <v>5.0831345574132677E-4</v>
      </c>
      <c r="AA3018" s="16">
        <f t="shared" si="320"/>
        <v>0.60649611707611906</v>
      </c>
      <c r="AB3018" s="3">
        <f t="shared" si="321"/>
        <v>0.32662026711657083</v>
      </c>
      <c r="AC3018" s="69">
        <f t="shared" si="322"/>
        <v>105.77409776466493</v>
      </c>
      <c r="AD3018" s="3">
        <f t="shared" si="330"/>
        <v>101.76709554197537</v>
      </c>
      <c r="AF3018" s="29"/>
      <c r="AG3018" s="30"/>
      <c r="AH3018" s="29"/>
      <c r="AI3018" s="29"/>
      <c r="AJ3018" s="31"/>
      <c r="AK3018" s="29"/>
      <c r="AL3018" s="30"/>
      <c r="AN3018" s="17">
        <f t="shared" si="323"/>
        <v>1986.9932621380335</v>
      </c>
      <c r="AO3018" s="17">
        <f t="shared" si="324"/>
        <v>19.869932621380336</v>
      </c>
      <c r="AP3018" s="2">
        <f t="shared" si="325"/>
        <v>1.3591033913024151</v>
      </c>
      <c r="AQ3018" s="6">
        <f t="shared" si="326"/>
        <v>0</v>
      </c>
      <c r="AR3018" s="3">
        <f t="shared" si="327"/>
        <v>1193.1537719999999</v>
      </c>
    </row>
    <row r="3019" spans="1:44">
      <c r="A3019" s="32">
        <v>42832</v>
      </c>
      <c r="B3019" s="9">
        <v>12.5</v>
      </c>
      <c r="C3019" s="33">
        <v>1193.3132639999999</v>
      </c>
      <c r="D3019" s="34">
        <f t="shared" si="312"/>
        <v>3576587.8718484603</v>
      </c>
      <c r="E3019" s="34">
        <v>499635929816.66699</v>
      </c>
      <c r="F3019" s="3">
        <f>VLOOKUP(A3019,ERCOT_345kv_West_ATC!A:B,2)</f>
        <v>24.4</v>
      </c>
      <c r="G3019" s="3">
        <f>VLOOKUP(A3019,ERCOT_345kv_West_ATC!G:H,2)</f>
        <v>3.0680000000000001</v>
      </c>
      <c r="I3019" s="5">
        <f t="shared" si="313"/>
        <v>6</v>
      </c>
      <c r="J3019" s="4">
        <f t="shared" si="314"/>
        <v>144</v>
      </c>
      <c r="K3019" s="4">
        <f t="shared" si="328"/>
        <v>1800</v>
      </c>
      <c r="L3019" s="6">
        <f t="shared" si="329"/>
        <v>2147963.8751999997</v>
      </c>
      <c r="N3019" s="22">
        <f t="shared" si="315"/>
        <v>0.60056231026972762</v>
      </c>
      <c r="O3019" s="14">
        <f t="shared" si="316"/>
        <v>50327.296979557221</v>
      </c>
      <c r="Q3019" s="22"/>
      <c r="V3019" s="16">
        <f t="shared" si="317"/>
        <v>1.6689599999999999E-2</v>
      </c>
      <c r="W3019" s="16">
        <f t="shared" si="318"/>
        <v>0.58387271026972765</v>
      </c>
      <c r="X3019" s="16"/>
      <c r="Z3019" s="15">
        <f t="shared" si="319"/>
        <v>5.0831345574132677E-4</v>
      </c>
      <c r="AA3019" s="16">
        <f t="shared" si="320"/>
        <v>0.60657718900580215</v>
      </c>
      <c r="AB3019" s="3">
        <f t="shared" si="321"/>
        <v>0.32666392730594912</v>
      </c>
      <c r="AC3019" s="69">
        <f t="shared" si="322"/>
        <v>105.79007739397738</v>
      </c>
      <c r="AD3019" s="3">
        <f t="shared" si="330"/>
        <v>101.58769886089803</v>
      </c>
      <c r="AF3019" s="29"/>
      <c r="AG3019" s="30"/>
      <c r="AH3019" s="29"/>
      <c r="AI3019" s="29"/>
      <c r="AJ3019" s="31"/>
      <c r="AK3019" s="29"/>
      <c r="AL3019" s="30"/>
      <c r="AN3019" s="17">
        <f t="shared" si="323"/>
        <v>1986.9932621380335</v>
      </c>
      <c r="AO3019" s="17">
        <f t="shared" si="324"/>
        <v>19.869932621380336</v>
      </c>
      <c r="AP3019" s="2">
        <f t="shared" si="325"/>
        <v>1.3591033913024151</v>
      </c>
      <c r="AQ3019" s="6">
        <f t="shared" si="326"/>
        <v>0</v>
      </c>
      <c r="AR3019" s="3">
        <f t="shared" si="327"/>
        <v>1193.3132639999999</v>
      </c>
    </row>
    <row r="3020" spans="1:44">
      <c r="A3020" s="32">
        <v>42833</v>
      </c>
      <c r="B3020" s="9">
        <v>12.5</v>
      </c>
      <c r="C3020" s="33">
        <v>1183.893505</v>
      </c>
      <c r="D3020" s="34">
        <f t="shared" si="312"/>
        <v>3576587.8718484603</v>
      </c>
      <c r="E3020" s="34">
        <v>499635929816.66699</v>
      </c>
      <c r="F3020" s="3">
        <f>VLOOKUP(A3020,ERCOT_345kv_West_ATC!A:B,2)</f>
        <v>24.4</v>
      </c>
      <c r="G3020" s="3">
        <f>VLOOKUP(A3020,ERCOT_345kv_West_ATC!G:H,2)</f>
        <v>3.0680000000000001</v>
      </c>
      <c r="I3020" s="5">
        <f t="shared" si="313"/>
        <v>6</v>
      </c>
      <c r="J3020" s="4">
        <f t="shared" si="314"/>
        <v>144</v>
      </c>
      <c r="K3020" s="4">
        <f t="shared" si="328"/>
        <v>1800</v>
      </c>
      <c r="L3020" s="6">
        <f t="shared" si="329"/>
        <v>2131008.3089999999</v>
      </c>
      <c r="N3020" s="22">
        <f t="shared" si="315"/>
        <v>0.59582160018303909</v>
      </c>
      <c r="O3020" s="14">
        <f t="shared" si="316"/>
        <v>50327.296979557221</v>
      </c>
      <c r="Q3020" s="22"/>
      <c r="V3020" s="16">
        <f t="shared" si="317"/>
        <v>1.6689599999999999E-2</v>
      </c>
      <c r="W3020" s="16">
        <f t="shared" si="318"/>
        <v>0.57913200018303912</v>
      </c>
      <c r="X3020" s="16"/>
      <c r="Z3020" s="15">
        <f t="shared" si="319"/>
        <v>5.0831345574132677E-4</v>
      </c>
      <c r="AA3020" s="16">
        <f t="shared" si="320"/>
        <v>0.60178899875626168</v>
      </c>
      <c r="AB3020" s="3">
        <f t="shared" si="321"/>
        <v>0.32408531231687149</v>
      </c>
      <c r="AC3020" s="69">
        <f t="shared" si="322"/>
        <v>104.84630430797498</v>
      </c>
      <c r="AD3020" s="3">
        <f t="shared" si="330"/>
        <v>101.2134072014978</v>
      </c>
      <c r="AF3020" s="29"/>
      <c r="AG3020" s="30"/>
      <c r="AH3020" s="29"/>
      <c r="AI3020" s="29"/>
      <c r="AJ3020" s="31"/>
      <c r="AK3020" s="29"/>
      <c r="AL3020" s="30"/>
      <c r="AN3020" s="17">
        <f t="shared" si="323"/>
        <v>1986.9932621380335</v>
      </c>
      <c r="AO3020" s="17">
        <f t="shared" si="324"/>
        <v>19.869932621380336</v>
      </c>
      <c r="AP3020" s="2">
        <f t="shared" si="325"/>
        <v>1.3591033913024151</v>
      </c>
      <c r="AQ3020" s="6">
        <f t="shared" si="326"/>
        <v>0</v>
      </c>
      <c r="AR3020" s="3">
        <f t="shared" si="327"/>
        <v>1183.893505</v>
      </c>
    </row>
    <row r="3021" spans="1:44">
      <c r="A3021" s="32">
        <v>42834</v>
      </c>
      <c r="B3021" s="9">
        <v>12.5</v>
      </c>
      <c r="C3021" s="33">
        <v>1209.3369009999999</v>
      </c>
      <c r="D3021" s="34">
        <f t="shared" si="312"/>
        <v>3576587.8718484603</v>
      </c>
      <c r="E3021" s="34">
        <v>499635929816.66699</v>
      </c>
      <c r="F3021" s="3">
        <f>VLOOKUP(A3021,ERCOT_345kv_West_ATC!A:B,2)</f>
        <v>24.4</v>
      </c>
      <c r="G3021" s="3">
        <f>VLOOKUP(A3021,ERCOT_345kv_West_ATC!G:H,2)</f>
        <v>3.0680000000000001</v>
      </c>
      <c r="I3021" s="5">
        <f t="shared" si="313"/>
        <v>6</v>
      </c>
      <c r="J3021" s="4">
        <f t="shared" si="314"/>
        <v>144</v>
      </c>
      <c r="K3021" s="4">
        <f t="shared" si="328"/>
        <v>1800</v>
      </c>
      <c r="L3021" s="6">
        <f t="shared" si="329"/>
        <v>2176806.4217999997</v>
      </c>
      <c r="N3021" s="22">
        <f t="shared" si="315"/>
        <v>0.60862657364964379</v>
      </c>
      <c r="O3021" s="14">
        <f t="shared" si="316"/>
        <v>50327.296979557221</v>
      </c>
      <c r="Q3021" s="22"/>
      <c r="V3021" s="16">
        <f t="shared" si="317"/>
        <v>1.6689599999999999E-2</v>
      </c>
      <c r="W3021" s="16">
        <f t="shared" si="318"/>
        <v>0.59193697364964382</v>
      </c>
      <c r="X3021" s="16"/>
      <c r="Z3021" s="15">
        <f t="shared" si="319"/>
        <v>5.0831345574132677E-4</v>
      </c>
      <c r="AA3021" s="16">
        <f t="shared" si="320"/>
        <v>0.61472221930281667</v>
      </c>
      <c r="AB3021" s="3">
        <f t="shared" si="321"/>
        <v>0.33105032302453802</v>
      </c>
      <c r="AC3021" s="69">
        <f t="shared" si="322"/>
        <v>107.39549822698092</v>
      </c>
      <c r="AD3021" s="3">
        <f t="shared" si="330"/>
        <v>101.22490938326042</v>
      </c>
      <c r="AF3021" s="29"/>
      <c r="AG3021" s="30"/>
      <c r="AH3021" s="29"/>
      <c r="AI3021" s="29"/>
      <c r="AJ3021" s="31"/>
      <c r="AK3021" s="29"/>
      <c r="AL3021" s="30"/>
      <c r="AN3021" s="17">
        <f t="shared" si="323"/>
        <v>1986.9932621380335</v>
      </c>
      <c r="AO3021" s="17">
        <f t="shared" si="324"/>
        <v>19.869932621380336</v>
      </c>
      <c r="AP3021" s="2">
        <f t="shared" si="325"/>
        <v>1.3591033913024151</v>
      </c>
      <c r="AQ3021" s="6">
        <f t="shared" si="326"/>
        <v>0</v>
      </c>
      <c r="AR3021" s="3">
        <f t="shared" si="327"/>
        <v>1209.3369009999999</v>
      </c>
    </row>
    <row r="3022" spans="1:44">
      <c r="A3022" s="32">
        <v>42835</v>
      </c>
      <c r="B3022" s="9">
        <v>12.5</v>
      </c>
      <c r="C3022" s="33">
        <v>1209.8499839999999</v>
      </c>
      <c r="D3022" s="34">
        <f t="shared" si="312"/>
        <v>3576587.8718484603</v>
      </c>
      <c r="E3022" s="34">
        <v>499635929816.66699</v>
      </c>
      <c r="F3022" s="3">
        <f>VLOOKUP(A3022,ERCOT_345kv_West_ATC!A:B,2)</f>
        <v>24.55</v>
      </c>
      <c r="G3022" s="3">
        <f>VLOOKUP(A3022,ERCOT_345kv_West_ATC!G:H,2)</f>
        <v>3.069</v>
      </c>
      <c r="I3022" s="5">
        <f t="shared" si="313"/>
        <v>6</v>
      </c>
      <c r="J3022" s="4">
        <f t="shared" si="314"/>
        <v>144</v>
      </c>
      <c r="K3022" s="4">
        <f t="shared" si="328"/>
        <v>1800</v>
      </c>
      <c r="L3022" s="6">
        <f t="shared" si="329"/>
        <v>2177729.9712</v>
      </c>
      <c r="N3022" s="22">
        <f t="shared" si="315"/>
        <v>0.60888479445480548</v>
      </c>
      <c r="O3022" s="14">
        <f t="shared" si="316"/>
        <v>50327.296979557221</v>
      </c>
      <c r="Q3022" s="22"/>
      <c r="V3022" s="16">
        <f t="shared" si="317"/>
        <v>1.67922E-2</v>
      </c>
      <c r="W3022" s="16">
        <f t="shared" si="318"/>
        <v>0.59209259445480544</v>
      </c>
      <c r="X3022" s="16"/>
      <c r="Z3022" s="15">
        <f t="shared" si="319"/>
        <v>5.0831345574132677E-4</v>
      </c>
      <c r="AA3022" s="16">
        <f t="shared" si="320"/>
        <v>0.61498302629562884</v>
      </c>
      <c r="AB3022" s="3">
        <f t="shared" si="321"/>
        <v>0.33119077709713596</v>
      </c>
      <c r="AC3022" s="69">
        <f t="shared" si="322"/>
        <v>107.44690441755176</v>
      </c>
      <c r="AD3022" s="3">
        <f t="shared" si="330"/>
        <v>100.97296913150153</v>
      </c>
      <c r="AF3022" s="29"/>
      <c r="AG3022" s="30"/>
      <c r="AH3022" s="29"/>
      <c r="AI3022" s="29"/>
      <c r="AJ3022" s="31"/>
      <c r="AK3022" s="29"/>
      <c r="AL3022" s="30"/>
      <c r="AN3022" s="17">
        <f t="shared" si="323"/>
        <v>1986.9932621380335</v>
      </c>
      <c r="AO3022" s="17">
        <f t="shared" si="324"/>
        <v>19.869932621380336</v>
      </c>
      <c r="AP3022" s="2">
        <f t="shared" si="325"/>
        <v>1.3591033913024151</v>
      </c>
      <c r="AQ3022" s="6">
        <f t="shared" si="326"/>
        <v>0</v>
      </c>
      <c r="AR3022" s="3">
        <f t="shared" si="327"/>
        <v>1209.8499839999999</v>
      </c>
    </row>
    <row r="3023" spans="1:44">
      <c r="A3023" s="32">
        <v>42836</v>
      </c>
      <c r="B3023" s="9">
        <v>12.5</v>
      </c>
      <c r="C3023" s="33">
        <v>1221.5398740000001</v>
      </c>
      <c r="D3023" s="34">
        <f t="shared" si="312"/>
        <v>3576587.8718484603</v>
      </c>
      <c r="E3023" s="34">
        <v>499635929816.66699</v>
      </c>
      <c r="F3023" s="3">
        <f>VLOOKUP(A3023,ERCOT_345kv_West_ATC!A:B,2)</f>
        <v>24.45</v>
      </c>
      <c r="G3023" s="3">
        <f>VLOOKUP(A3023,ERCOT_345kv_West_ATC!G:H,2)</f>
        <v>3.0680000000000001</v>
      </c>
      <c r="I3023" s="5">
        <f t="shared" si="313"/>
        <v>6</v>
      </c>
      <c r="J3023" s="4">
        <f t="shared" si="314"/>
        <v>144</v>
      </c>
      <c r="K3023" s="4">
        <f t="shared" si="328"/>
        <v>1800</v>
      </c>
      <c r="L3023" s="6">
        <f t="shared" si="329"/>
        <v>2198771.7732000002</v>
      </c>
      <c r="N3023" s="22">
        <f t="shared" si="315"/>
        <v>0.61476800011168908</v>
      </c>
      <c r="O3023" s="14">
        <f t="shared" si="316"/>
        <v>50327.296979557221</v>
      </c>
      <c r="Q3023" s="22"/>
      <c r="V3023" s="16">
        <f t="shared" si="317"/>
        <v>1.67238E-2</v>
      </c>
      <c r="W3023" s="16">
        <f t="shared" si="318"/>
        <v>0.59804420011168913</v>
      </c>
      <c r="X3023" s="16"/>
      <c r="Z3023" s="15">
        <f t="shared" si="319"/>
        <v>5.0831345574132677E-4</v>
      </c>
      <c r="AA3023" s="16">
        <f t="shared" si="320"/>
        <v>0.62092515467876486</v>
      </c>
      <c r="AB3023" s="3">
        <f t="shared" si="321"/>
        <v>0.33439082983464957</v>
      </c>
      <c r="AC3023" s="69">
        <f t="shared" si="322"/>
        <v>108.61812371948174</v>
      </c>
      <c r="AD3023" s="3">
        <f t="shared" si="330"/>
        <v>100.57731445853416</v>
      </c>
      <c r="AF3023" s="29"/>
      <c r="AG3023" s="30"/>
      <c r="AH3023" s="29"/>
      <c r="AI3023" s="29"/>
      <c r="AJ3023" s="31"/>
      <c r="AK3023" s="29"/>
      <c r="AL3023" s="30"/>
      <c r="AN3023" s="17">
        <f t="shared" si="323"/>
        <v>1986.9932621380335</v>
      </c>
      <c r="AO3023" s="17">
        <f t="shared" si="324"/>
        <v>19.869932621380336</v>
      </c>
      <c r="AP3023" s="2">
        <f t="shared" si="325"/>
        <v>1.3591033913024151</v>
      </c>
      <c r="AQ3023" s="6">
        <f t="shared" si="326"/>
        <v>0</v>
      </c>
      <c r="AR3023" s="3">
        <f t="shared" si="327"/>
        <v>1221.5398740000001</v>
      </c>
    </row>
    <row r="3024" spans="1:44">
      <c r="A3024" s="32">
        <v>42837</v>
      </c>
      <c r="B3024" s="9">
        <v>12.5</v>
      </c>
      <c r="C3024" s="33">
        <v>1214.4567979999999</v>
      </c>
      <c r="D3024" s="34">
        <f t="shared" si="312"/>
        <v>3576587.8718484603</v>
      </c>
      <c r="E3024" s="34">
        <v>499635929816.66699</v>
      </c>
      <c r="F3024" s="3">
        <f>VLOOKUP(A3024,ERCOT_345kv_West_ATC!A:B,2)</f>
        <v>24.65</v>
      </c>
      <c r="G3024" s="3">
        <f>VLOOKUP(A3024,ERCOT_345kv_West_ATC!G:H,2)</f>
        <v>3.0790000000000002</v>
      </c>
      <c r="I3024" s="5">
        <f t="shared" si="313"/>
        <v>6</v>
      </c>
      <c r="J3024" s="4">
        <f t="shared" si="314"/>
        <v>144</v>
      </c>
      <c r="K3024" s="4">
        <f t="shared" si="328"/>
        <v>1800</v>
      </c>
      <c r="L3024" s="6">
        <f t="shared" si="329"/>
        <v>2186022.2363999998</v>
      </c>
      <c r="N3024" s="22">
        <f t="shared" si="315"/>
        <v>0.61120327941788133</v>
      </c>
      <c r="O3024" s="14">
        <f t="shared" si="316"/>
        <v>50327.296979557221</v>
      </c>
      <c r="Q3024" s="22"/>
      <c r="V3024" s="16">
        <f t="shared" si="317"/>
        <v>1.68606E-2</v>
      </c>
      <c r="W3024" s="16">
        <f t="shared" si="318"/>
        <v>0.59434267941788133</v>
      </c>
      <c r="X3024" s="16"/>
      <c r="Z3024" s="15">
        <f t="shared" si="319"/>
        <v>5.0831345574132677E-4</v>
      </c>
      <c r="AA3024" s="16">
        <f t="shared" si="320"/>
        <v>0.61732473183992642</v>
      </c>
      <c r="AB3024" s="3">
        <f t="shared" si="321"/>
        <v>0.33245187089287875</v>
      </c>
      <c r="AC3024" s="69">
        <f t="shared" si="322"/>
        <v>107.90846474679363</v>
      </c>
      <c r="AD3024" s="3">
        <f t="shared" si="330"/>
        <v>100.12615345375863</v>
      </c>
      <c r="AF3024" s="29"/>
      <c r="AG3024" s="30"/>
      <c r="AH3024" s="29"/>
      <c r="AI3024" s="29"/>
      <c r="AJ3024" s="31"/>
      <c r="AK3024" s="29"/>
      <c r="AL3024" s="30"/>
      <c r="AN3024" s="17">
        <f t="shared" si="323"/>
        <v>1986.9932621380335</v>
      </c>
      <c r="AO3024" s="17">
        <f t="shared" si="324"/>
        <v>19.869932621380336</v>
      </c>
      <c r="AP3024" s="2">
        <f t="shared" si="325"/>
        <v>1.3591033913024151</v>
      </c>
      <c r="AQ3024" s="6">
        <f t="shared" si="326"/>
        <v>0</v>
      </c>
      <c r="AR3024" s="3">
        <f t="shared" si="327"/>
        <v>1214.4567979999999</v>
      </c>
    </row>
    <row r="3025" spans="1:44">
      <c r="A3025" s="32">
        <v>42838</v>
      </c>
      <c r="B3025" s="9">
        <v>12.5</v>
      </c>
      <c r="C3025" s="33">
        <v>1174.836851</v>
      </c>
      <c r="D3025" s="34">
        <f t="shared" si="312"/>
        <v>3728151.1308029415</v>
      </c>
      <c r="E3025" s="34">
        <v>520808749422.13898</v>
      </c>
      <c r="F3025" s="3">
        <f>VLOOKUP(A3025,ERCOT_345kv_West_ATC!A:B,2)</f>
        <v>24.95</v>
      </c>
      <c r="G3025" s="3">
        <f>VLOOKUP(A3025,ERCOT_345kv_West_ATC!G:H,2)</f>
        <v>3.1059999999999999</v>
      </c>
      <c r="I3025" s="5">
        <f t="shared" si="313"/>
        <v>6</v>
      </c>
      <c r="J3025" s="4">
        <f t="shared" si="314"/>
        <v>144</v>
      </c>
      <c r="K3025" s="4">
        <f t="shared" si="328"/>
        <v>1800</v>
      </c>
      <c r="L3025" s="6">
        <f t="shared" si="329"/>
        <v>2114706.3317999998</v>
      </c>
      <c r="N3025" s="22">
        <f t="shared" si="315"/>
        <v>0.56722655750936524</v>
      </c>
      <c r="O3025" s="14">
        <f t="shared" si="316"/>
        <v>48281.304508498542</v>
      </c>
      <c r="Q3025" s="22"/>
      <c r="V3025" s="16">
        <f t="shared" si="317"/>
        <v>1.7065799999999999E-2</v>
      </c>
      <c r="W3025" s="16">
        <f t="shared" si="318"/>
        <v>0.55016075750936522</v>
      </c>
      <c r="X3025" s="16"/>
      <c r="Z3025" s="15">
        <f t="shared" si="319"/>
        <v>4.8764861646321059E-4</v>
      </c>
      <c r="AA3025" s="16">
        <f t="shared" si="320"/>
        <v>0.57290756496014505</v>
      </c>
      <c r="AB3025" s="3">
        <f t="shared" si="321"/>
        <v>0.3085316074280845</v>
      </c>
      <c r="AC3025" s="69">
        <f t="shared" si="322"/>
        <v>99.153648318678933</v>
      </c>
      <c r="AD3025" s="3">
        <f t="shared" si="330"/>
        <v>99.371588912275399</v>
      </c>
      <c r="AF3025" s="29"/>
      <c r="AG3025" s="30"/>
      <c r="AH3025" s="29"/>
      <c r="AI3025" s="29"/>
      <c r="AJ3025" s="31"/>
      <c r="AK3025" s="29"/>
      <c r="AL3025" s="30"/>
      <c r="AN3025" s="17">
        <f t="shared" si="323"/>
        <v>2071.1950726683008</v>
      </c>
      <c r="AO3025" s="17">
        <f t="shared" si="324"/>
        <v>20.711950726683007</v>
      </c>
      <c r="AP3025" s="2">
        <f t="shared" si="325"/>
        <v>1.4166974297051178</v>
      </c>
      <c r="AQ3025" s="6">
        <f t="shared" si="326"/>
        <v>0</v>
      </c>
      <c r="AR3025" s="3">
        <f t="shared" si="327"/>
        <v>1174.836851</v>
      </c>
    </row>
    <row r="3026" spans="1:44">
      <c r="A3026" s="32">
        <v>42839</v>
      </c>
      <c r="B3026" s="9">
        <v>12.5</v>
      </c>
      <c r="C3026" s="33">
        <v>1172.669191</v>
      </c>
      <c r="D3026" s="34">
        <f t="shared" si="312"/>
        <v>3728151.1308029415</v>
      </c>
      <c r="E3026" s="34">
        <v>520808749422.13898</v>
      </c>
      <c r="F3026" s="3">
        <f>VLOOKUP(A3026,ERCOT_345kv_West_ATC!A:B,2)</f>
        <v>24.9</v>
      </c>
      <c r="G3026" s="3">
        <f>VLOOKUP(A3026,ERCOT_345kv_West_ATC!G:H,2)</f>
        <v>3.1030000000000002</v>
      </c>
      <c r="I3026" s="5">
        <f t="shared" si="313"/>
        <v>6</v>
      </c>
      <c r="J3026" s="4">
        <f t="shared" si="314"/>
        <v>144</v>
      </c>
      <c r="K3026" s="4">
        <f t="shared" si="328"/>
        <v>1800</v>
      </c>
      <c r="L3026" s="6">
        <f t="shared" si="329"/>
        <v>2110804.5438000001</v>
      </c>
      <c r="N3026" s="22">
        <f t="shared" si="315"/>
        <v>0.56617998298405636</v>
      </c>
      <c r="O3026" s="14">
        <f t="shared" si="316"/>
        <v>48281.304508498542</v>
      </c>
      <c r="Q3026" s="22"/>
      <c r="V3026" s="16">
        <f t="shared" si="317"/>
        <v>1.7031599999999997E-2</v>
      </c>
      <c r="W3026" s="16">
        <f t="shared" si="318"/>
        <v>0.54914838298405633</v>
      </c>
      <c r="X3026" s="16"/>
      <c r="Z3026" s="15">
        <f t="shared" si="319"/>
        <v>4.8764861646321059E-4</v>
      </c>
      <c r="AA3026" s="16">
        <f t="shared" si="320"/>
        <v>0.57185050856018238</v>
      </c>
      <c r="AB3026" s="3">
        <f t="shared" si="321"/>
        <v>0.3079623440247547</v>
      </c>
      <c r="AC3026" s="69">
        <f t="shared" si="322"/>
        <v>98.94529791306023</v>
      </c>
      <c r="AD3026" s="3">
        <f t="shared" si="330"/>
        <v>98.556998237996339</v>
      </c>
      <c r="AF3026" s="29"/>
      <c r="AG3026" s="30"/>
      <c r="AH3026" s="29"/>
      <c r="AI3026" s="29"/>
      <c r="AJ3026" s="31"/>
      <c r="AK3026" s="29"/>
      <c r="AL3026" s="30"/>
      <c r="AN3026" s="17">
        <f t="shared" si="323"/>
        <v>2071.1950726683008</v>
      </c>
      <c r="AO3026" s="17">
        <f t="shared" si="324"/>
        <v>20.711950726683007</v>
      </c>
      <c r="AP3026" s="2">
        <f t="shared" si="325"/>
        <v>1.4166974297051178</v>
      </c>
      <c r="AQ3026" s="6">
        <f t="shared" si="326"/>
        <v>0</v>
      </c>
      <c r="AR3026" s="3">
        <f t="shared" si="327"/>
        <v>1172.669191</v>
      </c>
    </row>
    <row r="3027" spans="1:44">
      <c r="A3027" s="32">
        <v>42840</v>
      </c>
      <c r="B3027" s="9">
        <v>12.5</v>
      </c>
      <c r="C3027" s="33">
        <v>1177.715267</v>
      </c>
      <c r="D3027" s="34">
        <f t="shared" si="312"/>
        <v>3728151.1308029415</v>
      </c>
      <c r="E3027" s="34">
        <v>520808749422.13898</v>
      </c>
      <c r="F3027" s="3">
        <f>VLOOKUP(A3027,ERCOT_345kv_West_ATC!A:B,2)</f>
        <v>24.9</v>
      </c>
      <c r="G3027" s="3">
        <f>VLOOKUP(A3027,ERCOT_345kv_West_ATC!G:H,2)</f>
        <v>3.1030000000000002</v>
      </c>
      <c r="I3027" s="5">
        <f t="shared" si="313"/>
        <v>6</v>
      </c>
      <c r="J3027" s="4">
        <f t="shared" si="314"/>
        <v>144</v>
      </c>
      <c r="K3027" s="4">
        <f t="shared" si="328"/>
        <v>1800</v>
      </c>
      <c r="L3027" s="6">
        <f t="shared" si="329"/>
        <v>2119887.4805999999</v>
      </c>
      <c r="N3027" s="22">
        <f t="shared" si="315"/>
        <v>0.56861629430334659</v>
      </c>
      <c r="O3027" s="14">
        <f t="shared" si="316"/>
        <v>48281.304508498542</v>
      </c>
      <c r="Q3027" s="22"/>
      <c r="V3027" s="16">
        <f t="shared" si="317"/>
        <v>1.7031599999999997E-2</v>
      </c>
      <c r="W3027" s="16">
        <f t="shared" si="318"/>
        <v>0.55158469430334656</v>
      </c>
      <c r="X3027" s="16"/>
      <c r="Z3027" s="15">
        <f t="shared" si="319"/>
        <v>4.8764861646321059E-4</v>
      </c>
      <c r="AA3027" s="16">
        <f t="shared" si="320"/>
        <v>0.57431122054015071</v>
      </c>
      <c r="AB3027" s="3">
        <f t="shared" si="321"/>
        <v>0.30928752712414342</v>
      </c>
      <c r="AC3027" s="69">
        <f t="shared" si="322"/>
        <v>99.430314927436498</v>
      </c>
      <c r="AD3027" s="3">
        <f t="shared" si="330"/>
        <v>98.068058782799483</v>
      </c>
      <c r="AF3027" s="29"/>
      <c r="AG3027" s="30"/>
      <c r="AH3027" s="29"/>
      <c r="AI3027" s="29"/>
      <c r="AJ3027" s="31"/>
      <c r="AK3027" s="29"/>
      <c r="AL3027" s="30"/>
      <c r="AN3027" s="17">
        <f t="shared" si="323"/>
        <v>2071.1950726683008</v>
      </c>
      <c r="AO3027" s="17">
        <f t="shared" si="324"/>
        <v>20.711950726683007</v>
      </c>
      <c r="AP3027" s="2">
        <f t="shared" si="325"/>
        <v>1.4166974297051178</v>
      </c>
      <c r="AQ3027" s="6">
        <f t="shared" si="326"/>
        <v>0</v>
      </c>
      <c r="AR3027" s="3">
        <f t="shared" si="327"/>
        <v>1177.715267</v>
      </c>
    </row>
    <row r="3028" spans="1:44">
      <c r="A3028" s="32">
        <v>42841</v>
      </c>
      <c r="B3028" s="9">
        <v>12.5</v>
      </c>
      <c r="C3028" s="33">
        <v>1164.973383</v>
      </c>
      <c r="D3028" s="34">
        <f t="shared" si="312"/>
        <v>3728151.1308029415</v>
      </c>
      <c r="E3028" s="34">
        <v>520808749422.13898</v>
      </c>
      <c r="F3028" s="3">
        <f>VLOOKUP(A3028,ERCOT_345kv_West_ATC!A:B,2)</f>
        <v>24.9</v>
      </c>
      <c r="G3028" s="3">
        <f>VLOOKUP(A3028,ERCOT_345kv_West_ATC!G:H,2)</f>
        <v>3.1030000000000002</v>
      </c>
      <c r="I3028" s="5">
        <f t="shared" si="313"/>
        <v>6</v>
      </c>
      <c r="J3028" s="4">
        <f t="shared" si="314"/>
        <v>144</v>
      </c>
      <c r="K3028" s="4">
        <f t="shared" si="328"/>
        <v>1800</v>
      </c>
      <c r="L3028" s="6">
        <f t="shared" si="329"/>
        <v>2096952.0893999999</v>
      </c>
      <c r="N3028" s="22">
        <f t="shared" si="315"/>
        <v>0.56246434648918697</v>
      </c>
      <c r="O3028" s="14">
        <f t="shared" si="316"/>
        <v>48281.304508498542</v>
      </c>
      <c r="Q3028" s="22"/>
      <c r="V3028" s="16">
        <f t="shared" si="317"/>
        <v>1.7031599999999997E-2</v>
      </c>
      <c r="W3028" s="16">
        <f t="shared" si="318"/>
        <v>0.54543274648918694</v>
      </c>
      <c r="X3028" s="16"/>
      <c r="Z3028" s="15">
        <f t="shared" si="319"/>
        <v>4.8764861646321059E-4</v>
      </c>
      <c r="AA3028" s="16">
        <f t="shared" si="320"/>
        <v>0.56809765843641591</v>
      </c>
      <c r="AB3028" s="3">
        <f t="shared" si="321"/>
        <v>0.30594129743375198</v>
      </c>
      <c r="AC3028" s="69">
        <f t="shared" si="322"/>
        <v>98.205594860753223</v>
      </c>
      <c r="AD3028" s="3">
        <f t="shared" si="330"/>
        <v>98.027229381653186</v>
      </c>
      <c r="AF3028" s="29"/>
      <c r="AG3028" s="30"/>
      <c r="AH3028" s="29"/>
      <c r="AI3028" s="29"/>
      <c r="AJ3028" s="31"/>
      <c r="AK3028" s="29"/>
      <c r="AL3028" s="30"/>
      <c r="AN3028" s="17">
        <f t="shared" si="323"/>
        <v>2071.1950726683008</v>
      </c>
      <c r="AO3028" s="17">
        <f t="shared" si="324"/>
        <v>20.711950726683007</v>
      </c>
      <c r="AP3028" s="2">
        <f t="shared" si="325"/>
        <v>1.4166974297051178</v>
      </c>
      <c r="AQ3028" s="6">
        <f t="shared" si="326"/>
        <v>0</v>
      </c>
      <c r="AR3028" s="3">
        <f t="shared" si="327"/>
        <v>1164.973383</v>
      </c>
    </row>
    <row r="3029" spans="1:44">
      <c r="A3029" s="32">
        <v>42842</v>
      </c>
      <c r="B3029" s="9">
        <v>12.5</v>
      </c>
      <c r="C3029" s="33">
        <v>1189.5375770000001</v>
      </c>
      <c r="D3029" s="34">
        <f t="shared" si="312"/>
        <v>3728151.1308029415</v>
      </c>
      <c r="E3029" s="34">
        <v>520808749422.13898</v>
      </c>
      <c r="F3029" s="3">
        <f>VLOOKUP(A3029,ERCOT_345kv_West_ATC!A:B,2)</f>
        <v>24.9</v>
      </c>
      <c r="G3029" s="3">
        <f>VLOOKUP(A3029,ERCOT_345kv_West_ATC!G:H,2)</f>
        <v>3.0990000000000002</v>
      </c>
      <c r="I3029" s="5">
        <f t="shared" si="313"/>
        <v>6</v>
      </c>
      <c r="J3029" s="4">
        <f t="shared" si="314"/>
        <v>144</v>
      </c>
      <c r="K3029" s="4">
        <f t="shared" si="328"/>
        <v>1800</v>
      </c>
      <c r="L3029" s="6">
        <f t="shared" si="329"/>
        <v>2141167.6386000002</v>
      </c>
      <c r="N3029" s="22">
        <f t="shared" si="315"/>
        <v>0.57432425979438539</v>
      </c>
      <c r="O3029" s="14">
        <f t="shared" si="316"/>
        <v>48281.304508498542</v>
      </c>
      <c r="Q3029" s="22"/>
      <c r="V3029" s="16">
        <f t="shared" si="317"/>
        <v>1.7031599999999997E-2</v>
      </c>
      <c r="W3029" s="16">
        <f t="shared" si="318"/>
        <v>0.55729265979438536</v>
      </c>
      <c r="X3029" s="16"/>
      <c r="Z3029" s="15">
        <f t="shared" si="319"/>
        <v>4.8764861646321059E-4</v>
      </c>
      <c r="AA3029" s="16">
        <f t="shared" si="320"/>
        <v>0.58007635365504984</v>
      </c>
      <c r="AB3029" s="3">
        <f t="shared" si="321"/>
        <v>0.31239226145785826</v>
      </c>
      <c r="AC3029" s="69">
        <f t="shared" si="322"/>
        <v>100.56664769357613</v>
      </c>
      <c r="AD3029" s="3">
        <f t="shared" si="330"/>
        <v>98.442580155025254</v>
      </c>
      <c r="AF3029" s="29"/>
      <c r="AG3029" s="30"/>
      <c r="AH3029" s="29"/>
      <c r="AI3029" s="29"/>
      <c r="AJ3029" s="31"/>
      <c r="AK3029" s="29"/>
      <c r="AL3029" s="30"/>
      <c r="AN3029" s="17">
        <f t="shared" si="323"/>
        <v>2071.1950726683008</v>
      </c>
      <c r="AO3029" s="17">
        <f t="shared" si="324"/>
        <v>20.711950726683007</v>
      </c>
      <c r="AP3029" s="2">
        <f t="shared" si="325"/>
        <v>1.4166974297051178</v>
      </c>
      <c r="AQ3029" s="6">
        <f t="shared" si="326"/>
        <v>0</v>
      </c>
      <c r="AR3029" s="3">
        <f t="shared" si="327"/>
        <v>1189.5375770000001</v>
      </c>
    </row>
    <row r="3030" spans="1:44">
      <c r="A3030" s="32">
        <v>42843</v>
      </c>
      <c r="B3030" s="9">
        <v>12.5</v>
      </c>
      <c r="C3030" s="33">
        <v>1201.7158480000001</v>
      </c>
      <c r="D3030" s="34">
        <f t="shared" si="312"/>
        <v>3728151.1308029415</v>
      </c>
      <c r="E3030" s="34">
        <v>520808749422.13898</v>
      </c>
      <c r="F3030" s="3">
        <f>VLOOKUP(A3030,ERCOT_345kv_West_ATC!A:B,2)</f>
        <v>25</v>
      </c>
      <c r="G3030" s="3">
        <f>VLOOKUP(A3030,ERCOT_345kv_West_ATC!G:H,2)</f>
        <v>3.1</v>
      </c>
      <c r="I3030" s="5">
        <f t="shared" si="313"/>
        <v>6</v>
      </c>
      <c r="J3030" s="4">
        <f t="shared" si="314"/>
        <v>144</v>
      </c>
      <c r="K3030" s="4">
        <f t="shared" si="328"/>
        <v>1800</v>
      </c>
      <c r="L3030" s="6">
        <f t="shared" si="329"/>
        <v>2163088.5264000003</v>
      </c>
      <c r="N3030" s="22">
        <f t="shared" si="315"/>
        <v>0.58020408789976563</v>
      </c>
      <c r="O3030" s="14">
        <f t="shared" si="316"/>
        <v>48281.304508498542</v>
      </c>
      <c r="Q3030" s="22"/>
      <c r="V3030" s="16">
        <f t="shared" si="317"/>
        <v>1.7100000000000001E-2</v>
      </c>
      <c r="W3030" s="16">
        <f t="shared" si="318"/>
        <v>0.56310408789976563</v>
      </c>
      <c r="X3030" s="16"/>
      <c r="Z3030" s="15">
        <f t="shared" si="319"/>
        <v>4.8764861646321059E-4</v>
      </c>
      <c r="AA3030" s="16">
        <f t="shared" si="320"/>
        <v>0.58601507065911385</v>
      </c>
      <c r="AB3030" s="3">
        <f t="shared" si="321"/>
        <v>0.31559047704338961</v>
      </c>
      <c r="AC3030" s="69">
        <f t="shared" si="322"/>
        <v>101.7371945978806</v>
      </c>
      <c r="AD3030" s="3">
        <f t="shared" si="330"/>
        <v>98.720878245971107</v>
      </c>
      <c r="AF3030" s="29"/>
      <c r="AG3030" s="30"/>
      <c r="AH3030" s="29"/>
      <c r="AI3030" s="29"/>
      <c r="AJ3030" s="31"/>
      <c r="AK3030" s="29"/>
      <c r="AL3030" s="30"/>
      <c r="AN3030" s="17">
        <f t="shared" si="323"/>
        <v>2071.1950726683008</v>
      </c>
      <c r="AO3030" s="17">
        <f t="shared" si="324"/>
        <v>20.711950726683007</v>
      </c>
      <c r="AP3030" s="2">
        <f t="shared" si="325"/>
        <v>1.4166974297051178</v>
      </c>
      <c r="AQ3030" s="6">
        <f t="shared" si="326"/>
        <v>0</v>
      </c>
      <c r="AR3030" s="3">
        <f t="shared" si="327"/>
        <v>1201.7158480000001</v>
      </c>
    </row>
    <row r="3031" spans="1:44">
      <c r="A3031" s="32">
        <v>42844</v>
      </c>
      <c r="B3031" s="9">
        <v>12.5</v>
      </c>
      <c r="C3031" s="33">
        <v>1210.483923</v>
      </c>
      <c r="D3031" s="34">
        <f t="shared" si="312"/>
        <v>3728151.1308029415</v>
      </c>
      <c r="E3031" s="34">
        <v>520808749422.13898</v>
      </c>
      <c r="F3031" s="3">
        <f>VLOOKUP(A3031,ERCOT_345kv_West_ATC!A:B,2)</f>
        <v>25.05</v>
      </c>
      <c r="G3031" s="3">
        <f>VLOOKUP(A3031,ERCOT_345kv_West_ATC!G:H,2)</f>
        <v>3.1040000000000001</v>
      </c>
      <c r="I3031" s="5">
        <f t="shared" si="313"/>
        <v>6</v>
      </c>
      <c r="J3031" s="4">
        <f t="shared" si="314"/>
        <v>144</v>
      </c>
      <c r="K3031" s="4">
        <f t="shared" si="328"/>
        <v>1800</v>
      </c>
      <c r="L3031" s="6">
        <f t="shared" si="329"/>
        <v>2178871.0614</v>
      </c>
      <c r="N3031" s="22">
        <f t="shared" si="315"/>
        <v>0.58443742889004902</v>
      </c>
      <c r="O3031" s="14">
        <f t="shared" si="316"/>
        <v>48281.304508498542</v>
      </c>
      <c r="Q3031" s="22"/>
      <c r="V3031" s="16">
        <f t="shared" si="317"/>
        <v>1.7134200000000002E-2</v>
      </c>
      <c r="W3031" s="16">
        <f t="shared" si="318"/>
        <v>0.56730322889004903</v>
      </c>
      <c r="X3031" s="16"/>
      <c r="Z3031" s="15">
        <f t="shared" si="319"/>
        <v>4.8764861646321059E-4</v>
      </c>
      <c r="AA3031" s="16">
        <f t="shared" si="320"/>
        <v>0.59029081030190955</v>
      </c>
      <c r="AB3031" s="3">
        <f t="shared" si="321"/>
        <v>0.31789311870082265</v>
      </c>
      <c r="AC3031" s="69">
        <f t="shared" si="322"/>
        <v>102.57996144450109</v>
      </c>
      <c r="AD3031" s="3">
        <f t="shared" si="330"/>
        <v>98.938336897584719</v>
      </c>
      <c r="AF3031" s="29"/>
      <c r="AG3031" s="30"/>
      <c r="AH3031" s="29"/>
      <c r="AI3031" s="29"/>
      <c r="AJ3031" s="31"/>
      <c r="AK3031" s="29"/>
      <c r="AL3031" s="30"/>
      <c r="AN3031" s="17">
        <f t="shared" si="323"/>
        <v>2071.1950726683008</v>
      </c>
      <c r="AO3031" s="17">
        <f t="shared" si="324"/>
        <v>20.711950726683007</v>
      </c>
      <c r="AP3031" s="2">
        <f t="shared" si="325"/>
        <v>1.4166974297051178</v>
      </c>
      <c r="AQ3031" s="6">
        <f t="shared" si="326"/>
        <v>0</v>
      </c>
      <c r="AR3031" s="3">
        <f t="shared" si="327"/>
        <v>1210.483923</v>
      </c>
    </row>
    <row r="3032" spans="1:44">
      <c r="A3032" s="32">
        <v>42845</v>
      </c>
      <c r="B3032" s="9">
        <v>12.5</v>
      </c>
      <c r="C3032" s="33">
        <v>1235.664937</v>
      </c>
      <c r="D3032" s="34">
        <f t="shared" si="312"/>
        <v>3728151.1308029415</v>
      </c>
      <c r="E3032" s="34">
        <v>520808749422.13898</v>
      </c>
      <c r="F3032" s="3">
        <f>VLOOKUP(A3032,ERCOT_345kv_West_ATC!A:B,2)</f>
        <v>25.15</v>
      </c>
      <c r="G3032" s="3">
        <f>VLOOKUP(A3032,ERCOT_345kv_West_ATC!G:H,2)</f>
        <v>3.1190000000000002</v>
      </c>
      <c r="I3032" s="5">
        <f t="shared" si="313"/>
        <v>6</v>
      </c>
      <c r="J3032" s="4">
        <f t="shared" si="314"/>
        <v>144</v>
      </c>
      <c r="K3032" s="4">
        <f t="shared" si="328"/>
        <v>1800</v>
      </c>
      <c r="L3032" s="6">
        <f t="shared" si="329"/>
        <v>2224196.8865999999</v>
      </c>
      <c r="N3032" s="22">
        <f t="shared" si="315"/>
        <v>0.59659515093771665</v>
      </c>
      <c r="O3032" s="14">
        <f t="shared" si="316"/>
        <v>48281.304508498542</v>
      </c>
      <c r="Q3032" s="22"/>
      <c r="V3032" s="16">
        <f t="shared" si="317"/>
        <v>1.7202599999999998E-2</v>
      </c>
      <c r="W3032" s="16">
        <f t="shared" si="318"/>
        <v>0.57939255093771669</v>
      </c>
      <c r="X3032" s="16"/>
      <c r="Z3032" s="15">
        <f t="shared" si="319"/>
        <v>4.8764861646321059E-4</v>
      </c>
      <c r="AA3032" s="16">
        <f t="shared" si="320"/>
        <v>0.6025702969401503</v>
      </c>
      <c r="AB3032" s="3">
        <f t="shared" si="321"/>
        <v>0.32450606986887304</v>
      </c>
      <c r="AC3032" s="69">
        <f t="shared" si="322"/>
        <v>105.00030157200753</v>
      </c>
      <c r="AD3032" s="3">
        <f t="shared" si="330"/>
        <v>98.990896894724585</v>
      </c>
      <c r="AF3032" s="29"/>
      <c r="AG3032" s="30"/>
      <c r="AH3032" s="29"/>
      <c r="AI3032" s="29"/>
      <c r="AJ3032" s="31"/>
      <c r="AK3032" s="29"/>
      <c r="AL3032" s="30"/>
      <c r="AN3032" s="17">
        <f t="shared" si="323"/>
        <v>2071.1950726683008</v>
      </c>
      <c r="AO3032" s="17">
        <f t="shared" si="324"/>
        <v>20.711950726683007</v>
      </c>
      <c r="AP3032" s="2">
        <f t="shared" si="325"/>
        <v>1.4166974297051178</v>
      </c>
      <c r="AQ3032" s="6">
        <f t="shared" si="326"/>
        <v>0</v>
      </c>
      <c r="AR3032" s="3">
        <f t="shared" si="327"/>
        <v>1235.664937</v>
      </c>
    </row>
    <row r="3033" spans="1:44">
      <c r="A3033" s="32">
        <v>42846</v>
      </c>
      <c r="B3033" s="9">
        <v>12.5</v>
      </c>
      <c r="C3033" s="33">
        <v>1249.0561230000001</v>
      </c>
      <c r="D3033" s="34">
        <f t="shared" si="312"/>
        <v>3728151.1308029415</v>
      </c>
      <c r="E3033" s="34">
        <v>520808749422.13898</v>
      </c>
      <c r="F3033" s="3">
        <f>VLOOKUP(A3033,ERCOT_345kv_West_ATC!A:B,2)</f>
        <v>25</v>
      </c>
      <c r="G3033" s="3">
        <f>VLOOKUP(A3033,ERCOT_345kv_West_ATC!G:H,2)</f>
        <v>3.1059999999999999</v>
      </c>
      <c r="I3033" s="5">
        <f t="shared" si="313"/>
        <v>6</v>
      </c>
      <c r="J3033" s="4">
        <f t="shared" si="314"/>
        <v>144</v>
      </c>
      <c r="K3033" s="4">
        <f t="shared" si="328"/>
        <v>1800</v>
      </c>
      <c r="L3033" s="6">
        <f t="shared" si="329"/>
        <v>2248301.0214</v>
      </c>
      <c r="N3033" s="22">
        <f t="shared" si="315"/>
        <v>0.60306059022767611</v>
      </c>
      <c r="O3033" s="14">
        <f t="shared" si="316"/>
        <v>48281.304508498542</v>
      </c>
      <c r="Q3033" s="22"/>
      <c r="V3033" s="16">
        <f t="shared" si="317"/>
        <v>1.7100000000000001E-2</v>
      </c>
      <c r="W3033" s="16">
        <f t="shared" si="318"/>
        <v>0.5859605902276761</v>
      </c>
      <c r="X3033" s="16"/>
      <c r="Z3033" s="15">
        <f t="shared" si="319"/>
        <v>4.8764861646321059E-4</v>
      </c>
      <c r="AA3033" s="16">
        <f t="shared" si="320"/>
        <v>0.60910049026585178</v>
      </c>
      <c r="AB3033" s="3">
        <f t="shared" si="321"/>
        <v>0.32802281701417391</v>
      </c>
      <c r="AC3033" s="69">
        <f t="shared" si="322"/>
        <v>106.28743102718765</v>
      </c>
      <c r="AD3033" s="3">
        <f t="shared" si="330"/>
        <v>99.35442661052636</v>
      </c>
      <c r="AF3033" s="29"/>
      <c r="AG3033" s="30"/>
      <c r="AH3033" s="29"/>
      <c r="AI3033" s="29"/>
      <c r="AJ3033" s="31"/>
      <c r="AK3033" s="29"/>
      <c r="AL3033" s="30"/>
      <c r="AN3033" s="17">
        <f t="shared" si="323"/>
        <v>2071.1950726683008</v>
      </c>
      <c r="AO3033" s="17">
        <f t="shared" si="324"/>
        <v>20.711950726683007</v>
      </c>
      <c r="AP3033" s="2">
        <f t="shared" si="325"/>
        <v>1.4166974297051178</v>
      </c>
      <c r="AQ3033" s="6">
        <f t="shared" si="326"/>
        <v>0</v>
      </c>
      <c r="AR3033" s="3">
        <f t="shared" si="327"/>
        <v>1249.0561230000001</v>
      </c>
    </row>
    <row r="3034" spans="1:44">
      <c r="A3034" s="32">
        <v>42847</v>
      </c>
      <c r="B3034" s="9">
        <v>12.5</v>
      </c>
      <c r="C3034" s="33">
        <v>1241.895176</v>
      </c>
      <c r="D3034" s="34">
        <f t="shared" si="312"/>
        <v>3728151.1308029415</v>
      </c>
      <c r="E3034" s="34">
        <v>520808749422.13898</v>
      </c>
      <c r="F3034" s="3">
        <f>VLOOKUP(A3034,ERCOT_345kv_West_ATC!A:B,2)</f>
        <v>25</v>
      </c>
      <c r="G3034" s="3">
        <f>VLOOKUP(A3034,ERCOT_345kv_West_ATC!G:H,2)</f>
        <v>3.1059999999999999</v>
      </c>
      <c r="I3034" s="5">
        <f t="shared" si="313"/>
        <v>6</v>
      </c>
      <c r="J3034" s="4">
        <f t="shared" si="314"/>
        <v>144</v>
      </c>
      <c r="K3034" s="4">
        <f t="shared" si="328"/>
        <v>1800</v>
      </c>
      <c r="L3034" s="6">
        <f t="shared" si="329"/>
        <v>2235411.3168000001</v>
      </c>
      <c r="N3034" s="22">
        <f t="shared" si="315"/>
        <v>0.59960319160091391</v>
      </c>
      <c r="O3034" s="14">
        <f t="shared" si="316"/>
        <v>48281.304508498542</v>
      </c>
      <c r="Q3034" s="22"/>
      <c r="V3034" s="16">
        <f t="shared" si="317"/>
        <v>1.7100000000000001E-2</v>
      </c>
      <c r="W3034" s="16">
        <f t="shared" si="318"/>
        <v>0.58250319160091391</v>
      </c>
      <c r="X3034" s="16"/>
      <c r="Z3034" s="15">
        <f t="shared" si="319"/>
        <v>4.8764861646321059E-4</v>
      </c>
      <c r="AA3034" s="16">
        <f t="shared" si="320"/>
        <v>0.60560846436873539</v>
      </c>
      <c r="AB3034" s="3">
        <f t="shared" si="321"/>
        <v>0.32614223377681906</v>
      </c>
      <c r="AC3034" s="69">
        <f t="shared" si="322"/>
        <v>105.59913756231578</v>
      </c>
      <c r="AD3034" s="3">
        <f t="shared" si="330"/>
        <v>99.729962364740146</v>
      </c>
      <c r="AF3034" s="29"/>
      <c r="AG3034" s="30"/>
      <c r="AH3034" s="29"/>
      <c r="AI3034" s="29"/>
      <c r="AJ3034" s="31"/>
      <c r="AK3034" s="29"/>
      <c r="AL3034" s="30"/>
      <c r="AN3034" s="17">
        <f t="shared" si="323"/>
        <v>2071.1950726683008</v>
      </c>
      <c r="AO3034" s="17">
        <f t="shared" si="324"/>
        <v>20.711950726683007</v>
      </c>
      <c r="AP3034" s="2">
        <f t="shared" si="325"/>
        <v>1.4166974297051178</v>
      </c>
      <c r="AQ3034" s="6">
        <f t="shared" si="326"/>
        <v>0</v>
      </c>
      <c r="AR3034" s="3">
        <f t="shared" si="327"/>
        <v>1241.895176</v>
      </c>
    </row>
    <row r="3035" spans="1:44">
      <c r="A3035" s="32">
        <v>42848</v>
      </c>
      <c r="B3035" s="9">
        <v>12.5</v>
      </c>
      <c r="C3035" s="33">
        <v>1250.3472420000001</v>
      </c>
      <c r="D3035" s="34">
        <f t="shared" si="312"/>
        <v>3728151.1308029415</v>
      </c>
      <c r="E3035" s="34">
        <v>520808749422.13898</v>
      </c>
      <c r="F3035" s="3">
        <f>VLOOKUP(A3035,ERCOT_345kv_West_ATC!A:B,2)</f>
        <v>25</v>
      </c>
      <c r="G3035" s="3">
        <f>VLOOKUP(A3035,ERCOT_345kv_West_ATC!G:H,2)</f>
        <v>3.1059999999999999</v>
      </c>
      <c r="I3035" s="5">
        <f t="shared" si="313"/>
        <v>6</v>
      </c>
      <c r="J3035" s="4">
        <f t="shared" si="314"/>
        <v>144</v>
      </c>
      <c r="K3035" s="4">
        <f t="shared" si="328"/>
        <v>1800</v>
      </c>
      <c r="L3035" s="6">
        <f t="shared" si="329"/>
        <v>2250625.0356000001</v>
      </c>
      <c r="N3035" s="22">
        <f t="shared" si="315"/>
        <v>0.60368395932363317</v>
      </c>
      <c r="O3035" s="14">
        <f t="shared" si="316"/>
        <v>48281.304508498542</v>
      </c>
      <c r="Q3035" s="22"/>
      <c r="V3035" s="16">
        <f t="shared" si="317"/>
        <v>1.7100000000000001E-2</v>
      </c>
      <c r="W3035" s="16">
        <f t="shared" si="318"/>
        <v>0.58658395932363316</v>
      </c>
      <c r="X3035" s="16"/>
      <c r="Z3035" s="15">
        <f t="shared" si="319"/>
        <v>4.8764861646321059E-4</v>
      </c>
      <c r="AA3035" s="16">
        <f t="shared" si="320"/>
        <v>0.60973010265989114</v>
      </c>
      <c r="AB3035" s="3">
        <f t="shared" si="321"/>
        <v>0.32836188623907253</v>
      </c>
      <c r="AC3035" s="69">
        <f t="shared" si="322"/>
        <v>106.41153036350055</v>
      </c>
      <c r="AD3035" s="3">
        <f t="shared" si="330"/>
        <v>100.46269890568627</v>
      </c>
      <c r="AF3035" s="29"/>
      <c r="AG3035" s="30"/>
      <c r="AH3035" s="29"/>
      <c r="AI3035" s="29"/>
      <c r="AJ3035" s="31"/>
      <c r="AK3035" s="29"/>
      <c r="AL3035" s="30"/>
      <c r="AN3035" s="17">
        <f t="shared" si="323"/>
        <v>2071.1950726683008</v>
      </c>
      <c r="AO3035" s="17">
        <f t="shared" si="324"/>
        <v>20.711950726683007</v>
      </c>
      <c r="AP3035" s="2">
        <f t="shared" si="325"/>
        <v>1.4166974297051178</v>
      </c>
      <c r="AQ3035" s="6">
        <f t="shared" si="326"/>
        <v>0</v>
      </c>
      <c r="AR3035" s="3">
        <f t="shared" si="327"/>
        <v>1250.3472420000001</v>
      </c>
    </row>
    <row r="3036" spans="1:44">
      <c r="A3036" s="32">
        <v>42849</v>
      </c>
      <c r="B3036" s="9">
        <v>12.5</v>
      </c>
      <c r="C3036" s="33">
        <v>1256.5417</v>
      </c>
      <c r="D3036" s="34">
        <f t="shared" si="312"/>
        <v>3728151.1308029415</v>
      </c>
      <c r="E3036" s="34">
        <v>520808749422.13898</v>
      </c>
      <c r="F3036" s="3">
        <f>VLOOKUP(A3036,ERCOT_345kv_West_ATC!A:B,2)</f>
        <v>24.9</v>
      </c>
      <c r="G3036" s="3">
        <f>VLOOKUP(A3036,ERCOT_345kv_West_ATC!G:H,2)</f>
        <v>3.0979999999999999</v>
      </c>
      <c r="I3036" s="5">
        <f t="shared" si="313"/>
        <v>6</v>
      </c>
      <c r="J3036" s="4">
        <f t="shared" si="314"/>
        <v>144</v>
      </c>
      <c r="K3036" s="4">
        <f t="shared" si="328"/>
        <v>1800</v>
      </c>
      <c r="L3036" s="6">
        <f t="shared" si="329"/>
        <v>2261775.06</v>
      </c>
      <c r="N3036" s="22">
        <f t="shared" si="315"/>
        <v>0.6066747244532642</v>
      </c>
      <c r="O3036" s="14">
        <f t="shared" si="316"/>
        <v>48281.304508498542</v>
      </c>
      <c r="Q3036" s="22"/>
      <c r="V3036" s="16">
        <f t="shared" si="317"/>
        <v>1.7031599999999997E-2</v>
      </c>
      <c r="W3036" s="16">
        <f t="shared" si="318"/>
        <v>0.58964312445326417</v>
      </c>
      <c r="X3036" s="16"/>
      <c r="Z3036" s="15">
        <f t="shared" si="319"/>
        <v>4.8764861646321059E-4</v>
      </c>
      <c r="AA3036" s="16">
        <f t="shared" si="320"/>
        <v>0.6127508215333306</v>
      </c>
      <c r="AB3036" s="3">
        <f t="shared" si="321"/>
        <v>0.32998865346403572</v>
      </c>
      <c r="AC3036" s="69">
        <f t="shared" si="322"/>
        <v>107.00692716783708</v>
      </c>
      <c r="AD3036" s="3">
        <f t="shared" si="330"/>
        <v>101.11630108614068</v>
      </c>
      <c r="AF3036" s="29"/>
      <c r="AG3036" s="30"/>
      <c r="AH3036" s="29"/>
      <c r="AI3036" s="29"/>
      <c r="AJ3036" s="31"/>
      <c r="AK3036" s="29"/>
      <c r="AL3036" s="30"/>
      <c r="AN3036" s="17">
        <f t="shared" si="323"/>
        <v>2071.1950726683008</v>
      </c>
      <c r="AO3036" s="17">
        <f t="shared" si="324"/>
        <v>20.711950726683007</v>
      </c>
      <c r="AP3036" s="2">
        <f t="shared" si="325"/>
        <v>1.4166974297051178</v>
      </c>
      <c r="AQ3036" s="6">
        <f t="shared" si="326"/>
        <v>0</v>
      </c>
      <c r="AR3036" s="3">
        <f t="shared" si="327"/>
        <v>1256.5417</v>
      </c>
    </row>
    <row r="3037" spans="1:44">
      <c r="A3037" s="32">
        <v>42850</v>
      </c>
      <c r="B3037" s="9">
        <v>12.5</v>
      </c>
      <c r="C3037" s="33">
        <v>1278.641766</v>
      </c>
      <c r="D3037" s="34">
        <f t="shared" si="312"/>
        <v>3728151.1308029415</v>
      </c>
      <c r="E3037" s="34">
        <v>520808749422.13898</v>
      </c>
      <c r="F3037" s="3">
        <f>VLOOKUP(A3037,ERCOT_345kv_West_ATC!A:B,2)</f>
        <v>25</v>
      </c>
      <c r="G3037" s="3">
        <f>VLOOKUP(A3037,ERCOT_345kv_West_ATC!G:H,2)</f>
        <v>3.1080000000000001</v>
      </c>
      <c r="I3037" s="5">
        <f t="shared" si="313"/>
        <v>6</v>
      </c>
      <c r="J3037" s="4">
        <f t="shared" si="314"/>
        <v>144</v>
      </c>
      <c r="K3037" s="4">
        <f t="shared" si="328"/>
        <v>1800</v>
      </c>
      <c r="L3037" s="6">
        <f t="shared" si="329"/>
        <v>2301555.1787999999</v>
      </c>
      <c r="N3037" s="22">
        <f t="shared" si="315"/>
        <v>0.61734492461530333</v>
      </c>
      <c r="O3037" s="14">
        <f t="shared" si="316"/>
        <v>48281.304508498542</v>
      </c>
      <c r="Q3037" s="22"/>
      <c r="V3037" s="16">
        <f t="shared" si="317"/>
        <v>1.7100000000000001E-2</v>
      </c>
      <c r="W3037" s="16">
        <f t="shared" si="318"/>
        <v>0.60024492461530332</v>
      </c>
      <c r="X3037" s="16"/>
      <c r="Z3037" s="15">
        <f t="shared" si="319"/>
        <v>4.8764861646321059E-4</v>
      </c>
      <c r="AA3037" s="16">
        <f t="shared" si="320"/>
        <v>0.62352788814197624</v>
      </c>
      <c r="AB3037" s="3">
        <f t="shared" si="321"/>
        <v>0.33579249667974936</v>
      </c>
      <c r="AC3037" s="69">
        <f t="shared" si="322"/>
        <v>109.13113378478828</v>
      </c>
      <c r="AD3037" s="3">
        <f t="shared" si="330"/>
        <v>101.81394863479258</v>
      </c>
      <c r="AF3037" s="29"/>
      <c r="AG3037" s="30"/>
      <c r="AH3037" s="29"/>
      <c r="AI3037" s="29"/>
      <c r="AJ3037" s="31"/>
      <c r="AK3037" s="29"/>
      <c r="AL3037" s="30"/>
      <c r="AN3037" s="17">
        <f t="shared" si="323"/>
        <v>2071.1950726683008</v>
      </c>
      <c r="AO3037" s="17">
        <f t="shared" si="324"/>
        <v>20.711950726683007</v>
      </c>
      <c r="AP3037" s="2">
        <f t="shared" si="325"/>
        <v>1.4166974297051178</v>
      </c>
      <c r="AQ3037" s="6">
        <f t="shared" si="326"/>
        <v>0</v>
      </c>
      <c r="AR3037" s="3">
        <f t="shared" si="327"/>
        <v>1278.641766</v>
      </c>
    </row>
    <row r="3038" spans="1:44">
      <c r="A3038" s="32">
        <v>42851</v>
      </c>
      <c r="B3038" s="9">
        <v>12.5</v>
      </c>
      <c r="C3038" s="33">
        <v>1294.67805</v>
      </c>
      <c r="D3038" s="34">
        <f t="shared" si="312"/>
        <v>3728151.1308029415</v>
      </c>
      <c r="E3038" s="34">
        <v>520808749422.13898</v>
      </c>
      <c r="F3038" s="3">
        <f>VLOOKUP(A3038,ERCOT_345kv_West_ATC!A:B,2)</f>
        <v>25.2</v>
      </c>
      <c r="G3038" s="3">
        <f>VLOOKUP(A3038,ERCOT_345kv_West_ATC!G:H,2)</f>
        <v>3.1389999999999998</v>
      </c>
      <c r="I3038" s="5">
        <f t="shared" si="313"/>
        <v>6</v>
      </c>
      <c r="J3038" s="4">
        <f t="shared" si="314"/>
        <v>144</v>
      </c>
      <c r="K3038" s="4">
        <f t="shared" si="328"/>
        <v>1800</v>
      </c>
      <c r="L3038" s="6">
        <f t="shared" si="329"/>
        <v>2330420.4899999998</v>
      </c>
      <c r="N3038" s="22">
        <f t="shared" si="315"/>
        <v>0.62508745172519098</v>
      </c>
      <c r="O3038" s="14">
        <f t="shared" si="316"/>
        <v>48281.304508498542</v>
      </c>
      <c r="Q3038" s="22"/>
      <c r="V3038" s="16">
        <f t="shared" si="317"/>
        <v>1.72368E-2</v>
      </c>
      <c r="W3038" s="16">
        <f t="shared" si="318"/>
        <v>0.60785065172519093</v>
      </c>
      <c r="X3038" s="16"/>
      <c r="Z3038" s="15">
        <f t="shared" si="319"/>
        <v>4.8764861646321059E-4</v>
      </c>
      <c r="AA3038" s="16">
        <f t="shared" si="320"/>
        <v>0.63134795984778735</v>
      </c>
      <c r="AB3038" s="3">
        <f t="shared" si="321"/>
        <v>0.34000389035154466</v>
      </c>
      <c r="AC3038" s="69">
        <f t="shared" si="322"/>
        <v>110.67250386866534</v>
      </c>
      <c r="AD3038" s="3">
        <f t="shared" si="330"/>
        <v>102.309393195469</v>
      </c>
      <c r="AF3038" s="29"/>
      <c r="AG3038" s="30"/>
      <c r="AH3038" s="29"/>
      <c r="AI3038" s="29"/>
      <c r="AJ3038" s="31"/>
      <c r="AK3038" s="29"/>
      <c r="AL3038" s="30"/>
      <c r="AN3038" s="17">
        <f t="shared" si="323"/>
        <v>2071.1950726683008</v>
      </c>
      <c r="AO3038" s="17">
        <f t="shared" si="324"/>
        <v>20.711950726683007</v>
      </c>
      <c r="AP3038" s="2">
        <f t="shared" si="325"/>
        <v>1.4166974297051178</v>
      </c>
      <c r="AQ3038" s="6">
        <f t="shared" si="326"/>
        <v>0</v>
      </c>
      <c r="AR3038" s="3">
        <f t="shared" si="327"/>
        <v>1294.67805</v>
      </c>
    </row>
    <row r="3039" spans="1:44">
      <c r="A3039" s="32">
        <v>42852</v>
      </c>
      <c r="B3039" s="9">
        <v>12.5</v>
      </c>
      <c r="C3039" s="33">
        <v>1346.6851059999999</v>
      </c>
      <c r="D3039" s="34">
        <f t="shared" si="312"/>
        <v>3736496.1657870677</v>
      </c>
      <c r="E3039" s="34">
        <v>521974519553.62799</v>
      </c>
      <c r="F3039" s="3">
        <f>VLOOKUP(A3039,ERCOT_345kv_West_ATC!A:B,2)</f>
        <v>25.05</v>
      </c>
      <c r="G3039" s="3">
        <f>VLOOKUP(A3039,ERCOT_345kv_West_ATC!G:H,2)</f>
        <v>3.117</v>
      </c>
      <c r="I3039" s="5">
        <f t="shared" si="313"/>
        <v>6</v>
      </c>
      <c r="J3039" s="4">
        <f t="shared" si="314"/>
        <v>144</v>
      </c>
      <c r="K3039" s="4">
        <f t="shared" si="328"/>
        <v>1800</v>
      </c>
      <c r="L3039" s="6">
        <f t="shared" si="329"/>
        <v>2424033.1908</v>
      </c>
      <c r="N3039" s="22">
        <f t="shared" si="315"/>
        <v>0.64874499617996895</v>
      </c>
      <c r="O3039" s="14">
        <f t="shared" si="316"/>
        <v>48173.473760833956</v>
      </c>
      <c r="Q3039" s="22"/>
      <c r="V3039" s="16">
        <f t="shared" si="317"/>
        <v>1.7134200000000002E-2</v>
      </c>
      <c r="W3039" s="16">
        <f t="shared" si="318"/>
        <v>0.63161079617996896</v>
      </c>
      <c r="X3039" s="16"/>
      <c r="Z3039" s="15">
        <f t="shared" si="319"/>
        <v>4.8655950929334167E-4</v>
      </c>
      <c r="AA3039" s="16">
        <f t="shared" si="320"/>
        <v>0.65524244434801182</v>
      </c>
      <c r="AB3039" s="3">
        <f t="shared" si="321"/>
        <v>0.35287194125960436</v>
      </c>
      <c r="AC3039" s="69">
        <f t="shared" si="322"/>
        <v>115.38221050101519</v>
      </c>
      <c r="AD3039" s="3">
        <f t="shared" si="330"/>
        <v>102.94721937262941</v>
      </c>
      <c r="AF3039" s="29"/>
      <c r="AG3039" s="30"/>
      <c r="AH3039" s="29"/>
      <c r="AI3039" s="29"/>
      <c r="AJ3039" s="31"/>
      <c r="AK3039" s="29"/>
      <c r="AL3039" s="30"/>
      <c r="AN3039" s="17">
        <f t="shared" si="323"/>
        <v>2075.8312032150375</v>
      </c>
      <c r="AO3039" s="17">
        <f t="shared" si="324"/>
        <v>20.758312032150375</v>
      </c>
      <c r="AP3039" s="2">
        <f t="shared" si="325"/>
        <v>1.4198685429990856</v>
      </c>
      <c r="AQ3039" s="6">
        <f t="shared" si="326"/>
        <v>0</v>
      </c>
      <c r="AR3039" s="3">
        <f t="shared" si="327"/>
        <v>1346.6851059999999</v>
      </c>
    </row>
    <row r="3040" spans="1:44">
      <c r="A3040" s="32">
        <v>42853</v>
      </c>
      <c r="B3040" s="9">
        <v>12.5</v>
      </c>
      <c r="C3040" s="33">
        <v>1350.4576500000001</v>
      </c>
      <c r="D3040" s="34">
        <f t="shared" si="312"/>
        <v>3736496.1657870677</v>
      </c>
      <c r="E3040" s="34">
        <v>521974519553.62799</v>
      </c>
      <c r="F3040" s="3">
        <f>VLOOKUP(A3040,ERCOT_345kv_West_ATC!A:B,2)</f>
        <v>25</v>
      </c>
      <c r="G3040" s="3">
        <f>VLOOKUP(A3040,ERCOT_345kv_West_ATC!G:H,2)</f>
        <v>3.1240000000000001</v>
      </c>
      <c r="I3040" s="5">
        <f t="shared" si="313"/>
        <v>6</v>
      </c>
      <c r="J3040" s="4">
        <f t="shared" si="314"/>
        <v>144</v>
      </c>
      <c r="K3040" s="4">
        <f t="shared" si="328"/>
        <v>1800</v>
      </c>
      <c r="L3040" s="6">
        <f t="shared" si="329"/>
        <v>2430823.77</v>
      </c>
      <c r="N3040" s="22">
        <f t="shared" si="315"/>
        <v>0.65056236167392489</v>
      </c>
      <c r="O3040" s="14">
        <f t="shared" si="316"/>
        <v>48173.473760833956</v>
      </c>
      <c r="Q3040" s="22"/>
      <c r="V3040" s="16">
        <f t="shared" si="317"/>
        <v>1.7100000000000001E-2</v>
      </c>
      <c r="W3040" s="16">
        <f t="shared" si="318"/>
        <v>0.63346236167392489</v>
      </c>
      <c r="X3040" s="16"/>
      <c r="Z3040" s="15">
        <f t="shared" si="319"/>
        <v>4.8655950929334167E-4</v>
      </c>
      <c r="AA3040" s="16">
        <f t="shared" si="320"/>
        <v>0.65707801150543943</v>
      </c>
      <c r="AB3040" s="3">
        <f t="shared" si="321"/>
        <v>0.353860461084199</v>
      </c>
      <c r="AC3040" s="69">
        <f t="shared" si="322"/>
        <v>115.74400875681684</v>
      </c>
      <c r="AD3040" s="3">
        <f t="shared" si="330"/>
        <v>103.61475692327197</v>
      </c>
      <c r="AF3040" s="29"/>
      <c r="AG3040" s="30"/>
      <c r="AH3040" s="29"/>
      <c r="AI3040" s="29"/>
      <c r="AJ3040" s="31"/>
      <c r="AK3040" s="29"/>
      <c r="AL3040" s="30"/>
      <c r="AN3040" s="17">
        <f t="shared" si="323"/>
        <v>2075.8312032150375</v>
      </c>
      <c r="AO3040" s="17">
        <f t="shared" si="324"/>
        <v>20.758312032150375</v>
      </c>
      <c r="AP3040" s="2">
        <f t="shared" si="325"/>
        <v>1.4198685429990856</v>
      </c>
      <c r="AQ3040" s="6">
        <f t="shared" si="326"/>
        <v>0</v>
      </c>
      <c r="AR3040" s="3">
        <f t="shared" si="327"/>
        <v>1350.4576500000001</v>
      </c>
    </row>
    <row r="3041" spans="1:44">
      <c r="A3041" s="32">
        <v>42854</v>
      </c>
      <c r="B3041" s="9">
        <v>12.5</v>
      </c>
      <c r="C3041" s="33">
        <v>1354.4069469999999</v>
      </c>
      <c r="D3041" s="34">
        <f t="shared" si="312"/>
        <v>3736496.1657870677</v>
      </c>
      <c r="E3041" s="34">
        <v>521974519553.62799</v>
      </c>
      <c r="F3041" s="3">
        <f>VLOOKUP(A3041,ERCOT_345kv_West_ATC!A:B,2)</f>
        <v>25</v>
      </c>
      <c r="G3041" s="3">
        <f>VLOOKUP(A3041,ERCOT_345kv_West_ATC!G:H,2)</f>
        <v>3.1240000000000001</v>
      </c>
      <c r="I3041" s="5">
        <f t="shared" si="313"/>
        <v>6</v>
      </c>
      <c r="J3041" s="4">
        <f t="shared" si="314"/>
        <v>144</v>
      </c>
      <c r="K3041" s="4">
        <f t="shared" si="328"/>
        <v>1800</v>
      </c>
      <c r="L3041" s="6">
        <f t="shared" si="329"/>
        <v>2437932.5046000001</v>
      </c>
      <c r="N3041" s="22">
        <f t="shared" si="315"/>
        <v>0.65246487522795737</v>
      </c>
      <c r="O3041" s="14">
        <f t="shared" si="316"/>
        <v>48173.473760833956</v>
      </c>
      <c r="Q3041" s="22"/>
      <c r="V3041" s="16">
        <f t="shared" si="317"/>
        <v>1.7100000000000001E-2</v>
      </c>
      <c r="W3041" s="16">
        <f t="shared" si="318"/>
        <v>0.63536487522795737</v>
      </c>
      <c r="X3041" s="16"/>
      <c r="Z3041" s="15">
        <f t="shared" si="319"/>
        <v>4.8655950929334167E-4</v>
      </c>
      <c r="AA3041" s="16">
        <f t="shared" si="320"/>
        <v>0.65899957951581301</v>
      </c>
      <c r="AB3041" s="3">
        <f t="shared" si="321"/>
        <v>0.35489529550301874</v>
      </c>
      <c r="AC3041" s="69">
        <f t="shared" si="322"/>
        <v>116.12275815410486</v>
      </c>
      <c r="AD3041" s="3">
        <f t="shared" si="330"/>
        <v>104.4787017820554</v>
      </c>
      <c r="AF3041" s="29"/>
      <c r="AG3041" s="30"/>
      <c r="AH3041" s="29"/>
      <c r="AI3041" s="29"/>
      <c r="AJ3041" s="31"/>
      <c r="AK3041" s="29"/>
      <c r="AL3041" s="30"/>
      <c r="AN3041" s="17">
        <f t="shared" si="323"/>
        <v>2075.8312032150375</v>
      </c>
      <c r="AO3041" s="17">
        <f t="shared" si="324"/>
        <v>20.758312032150375</v>
      </c>
      <c r="AP3041" s="2">
        <f t="shared" si="325"/>
        <v>1.4198685429990856</v>
      </c>
      <c r="AQ3041" s="6">
        <f t="shared" si="326"/>
        <v>0</v>
      </c>
      <c r="AR3041" s="3">
        <f t="shared" si="327"/>
        <v>1354.4069469999999</v>
      </c>
    </row>
    <row r="3042" spans="1:44">
      <c r="A3042" s="32">
        <v>42855</v>
      </c>
      <c r="B3042" s="9">
        <v>12.5</v>
      </c>
      <c r="C3042" s="33">
        <v>1383.053903</v>
      </c>
      <c r="D3042" s="34">
        <f t="shared" si="312"/>
        <v>3736496.1657870677</v>
      </c>
      <c r="E3042" s="34">
        <v>521974519553.62799</v>
      </c>
      <c r="F3042" s="3">
        <f>VLOOKUP(A3042,ERCOT_345kv_West_ATC!A:B,2)</f>
        <v>25</v>
      </c>
      <c r="G3042" s="3">
        <f>VLOOKUP(A3042,ERCOT_345kv_West_ATC!G:H,2)</f>
        <v>3.1240000000000001</v>
      </c>
      <c r="I3042" s="5">
        <f t="shared" si="313"/>
        <v>6</v>
      </c>
      <c r="J3042" s="4">
        <f t="shared" si="314"/>
        <v>144</v>
      </c>
      <c r="K3042" s="4">
        <f t="shared" si="328"/>
        <v>1800</v>
      </c>
      <c r="L3042" s="6">
        <f t="shared" si="329"/>
        <v>2489497.0254000002</v>
      </c>
      <c r="N3042" s="22">
        <f t="shared" si="315"/>
        <v>0.666265109059895</v>
      </c>
      <c r="O3042" s="14">
        <f t="shared" si="316"/>
        <v>48173.473760833956</v>
      </c>
      <c r="Q3042" s="22"/>
      <c r="V3042" s="16">
        <f t="shared" si="317"/>
        <v>1.7100000000000001E-2</v>
      </c>
      <c r="W3042" s="16">
        <f t="shared" si="318"/>
        <v>0.649165109059895</v>
      </c>
      <c r="X3042" s="16"/>
      <c r="Z3042" s="15">
        <f t="shared" si="319"/>
        <v>4.8655950929334167E-4</v>
      </c>
      <c r="AA3042" s="16">
        <f t="shared" si="320"/>
        <v>0.672938028369921</v>
      </c>
      <c r="AB3042" s="3">
        <f t="shared" si="321"/>
        <v>0.36240165829700843</v>
      </c>
      <c r="AC3042" s="69">
        <f t="shared" si="322"/>
        <v>118.87008693670509</v>
      </c>
      <c r="AD3042" s="3">
        <f t="shared" si="330"/>
        <v>105.28403280720038</v>
      </c>
      <c r="AF3042" s="29"/>
      <c r="AG3042" s="30"/>
      <c r="AH3042" s="29"/>
      <c r="AI3042" s="29"/>
      <c r="AJ3042" s="31"/>
      <c r="AK3042" s="29"/>
      <c r="AL3042" s="30"/>
      <c r="AN3042" s="17">
        <f t="shared" si="323"/>
        <v>2075.8312032150375</v>
      </c>
      <c r="AO3042" s="17">
        <f t="shared" si="324"/>
        <v>20.758312032150375</v>
      </c>
      <c r="AP3042" s="2">
        <f t="shared" si="325"/>
        <v>1.4198685429990856</v>
      </c>
      <c r="AQ3042" s="6">
        <f t="shared" si="326"/>
        <v>0</v>
      </c>
      <c r="AR3042" s="3">
        <f t="shared" si="327"/>
        <v>1383.053903</v>
      </c>
    </row>
    <row r="3043" spans="1:44">
      <c r="A3043" s="32">
        <v>42856</v>
      </c>
      <c r="B3043" s="9">
        <v>12.5</v>
      </c>
      <c r="C3043" s="33">
        <v>1425.2481459999999</v>
      </c>
      <c r="D3043" s="34">
        <f t="shared" ref="D3043:D3106" si="331">((2^256)/(2^208*65535)/600)*E3043/(10^12)</f>
        <v>3736496.1657870677</v>
      </c>
      <c r="E3043" s="34">
        <v>521974519553.62799</v>
      </c>
      <c r="F3043" s="3">
        <f>VLOOKUP(A3043,ERCOT_345kv_West_ATC!A:B,2)</f>
        <v>24.75</v>
      </c>
      <c r="G3043" s="3">
        <f>VLOOKUP(A3043,ERCOT_345kv_West_ATC!G:H,2)</f>
        <v>3.081</v>
      </c>
      <c r="I3043" s="5">
        <f t="shared" si="313"/>
        <v>6</v>
      </c>
      <c r="J3043" s="4">
        <f t="shared" si="314"/>
        <v>144</v>
      </c>
      <c r="K3043" s="4">
        <f t="shared" si="328"/>
        <v>1800</v>
      </c>
      <c r="L3043" s="6">
        <f t="shared" si="329"/>
        <v>2565446.6628</v>
      </c>
      <c r="N3043" s="22">
        <f t="shared" si="315"/>
        <v>0.68659154164008251</v>
      </c>
      <c r="O3043" s="14">
        <f t="shared" si="316"/>
        <v>48173.473760833956</v>
      </c>
      <c r="Q3043" s="22"/>
      <c r="V3043" s="16">
        <f t="shared" si="317"/>
        <v>1.6929E-2</v>
      </c>
      <c r="W3043" s="16">
        <f t="shared" si="318"/>
        <v>0.66966254164008254</v>
      </c>
      <c r="X3043" s="16"/>
      <c r="Z3043" s="15">
        <f t="shared" si="319"/>
        <v>4.8655950929334167E-4</v>
      </c>
      <c r="AA3043" s="16">
        <f t="shared" si="320"/>
        <v>0.69346803853900496</v>
      </c>
      <c r="AB3043" s="3">
        <f t="shared" si="321"/>
        <v>0.37345781713551673</v>
      </c>
      <c r="AC3043" s="69">
        <f t="shared" si="322"/>
        <v>122.91664107159913</v>
      </c>
      <c r="AD3043" s="3">
        <f t="shared" si="330"/>
        <v>106.1986151902172</v>
      </c>
      <c r="AF3043" s="29"/>
      <c r="AG3043" s="30"/>
      <c r="AH3043" s="29"/>
      <c r="AI3043" s="29"/>
      <c r="AJ3043" s="31"/>
      <c r="AK3043" s="29"/>
      <c r="AL3043" s="30"/>
      <c r="AN3043" s="17">
        <f t="shared" si="323"/>
        <v>2075.8312032150375</v>
      </c>
      <c r="AO3043" s="17">
        <f t="shared" si="324"/>
        <v>20.758312032150375</v>
      </c>
      <c r="AP3043" s="2">
        <f t="shared" si="325"/>
        <v>1.4198685429990856</v>
      </c>
      <c r="AQ3043" s="6">
        <f t="shared" si="326"/>
        <v>0</v>
      </c>
      <c r="AR3043" s="3">
        <f t="shared" si="327"/>
        <v>1425.2481459999999</v>
      </c>
    </row>
    <row r="3044" spans="1:44">
      <c r="A3044" s="32">
        <v>42857</v>
      </c>
      <c r="B3044" s="9">
        <v>12.5</v>
      </c>
      <c r="C3044" s="33">
        <v>1465.5810429999999</v>
      </c>
      <c r="D3044" s="34">
        <f t="shared" si="331"/>
        <v>3736496.1657870677</v>
      </c>
      <c r="E3044" s="34">
        <v>521974519553.62799</v>
      </c>
      <c r="F3044" s="3">
        <f>VLOOKUP(A3044,ERCOT_345kv_West_ATC!A:B,2)</f>
        <v>24.6</v>
      </c>
      <c r="G3044" s="3">
        <f>VLOOKUP(A3044,ERCOT_345kv_West_ATC!G:H,2)</f>
        <v>3.0720000000000001</v>
      </c>
      <c r="I3044" s="5">
        <f t="shared" ref="I3044:I3107" si="332">60/10</f>
        <v>6</v>
      </c>
      <c r="J3044" s="4">
        <f t="shared" ref="J3044:J3107" si="333">I3044*24</f>
        <v>144</v>
      </c>
      <c r="K3044" s="4">
        <f t="shared" si="328"/>
        <v>1800</v>
      </c>
      <c r="L3044" s="6">
        <f t="shared" si="329"/>
        <v>2638045.8773999996</v>
      </c>
      <c r="N3044" s="22">
        <f t="shared" ref="N3044:N3107" si="334">L3044/D3044</f>
        <v>0.70602129919336154</v>
      </c>
      <c r="O3044" s="14">
        <f t="shared" ref="O3044:O3107" si="335">(K3044*100000000)/D3044</f>
        <v>48173.473760833956</v>
      </c>
      <c r="Q3044" s="22"/>
      <c r="V3044" s="16">
        <f t="shared" si="317"/>
        <v>1.6826400000000002E-2</v>
      </c>
      <c r="W3044" s="16">
        <f t="shared" si="318"/>
        <v>0.68919489919336152</v>
      </c>
      <c r="X3044" s="16"/>
      <c r="Z3044" s="15">
        <f t="shared" si="319"/>
        <v>4.8655950929334167E-4</v>
      </c>
      <c r="AA3044" s="16">
        <f t="shared" si="320"/>
        <v>0.7130923931117038</v>
      </c>
      <c r="AB3044" s="3">
        <f t="shared" si="321"/>
        <v>0.38402624742230257</v>
      </c>
      <c r="AC3044" s="69">
        <f t="shared" si="322"/>
        <v>126.78468655656275</v>
      </c>
      <c r="AD3044" s="3">
        <f t="shared" si="330"/>
        <v>107.21332556375201</v>
      </c>
      <c r="AF3044" s="29"/>
      <c r="AG3044" s="30"/>
      <c r="AH3044" s="29"/>
      <c r="AI3044" s="29"/>
      <c r="AJ3044" s="31"/>
      <c r="AK3044" s="29"/>
      <c r="AL3044" s="30"/>
      <c r="AN3044" s="17">
        <f t="shared" si="323"/>
        <v>2075.8312032150375</v>
      </c>
      <c r="AO3044" s="17">
        <f t="shared" si="324"/>
        <v>20.758312032150375</v>
      </c>
      <c r="AP3044" s="2">
        <f t="shared" si="325"/>
        <v>1.4198685429990856</v>
      </c>
      <c r="AQ3044" s="6">
        <f t="shared" si="326"/>
        <v>0</v>
      </c>
      <c r="AR3044" s="3">
        <f t="shared" si="327"/>
        <v>1465.5810429999999</v>
      </c>
    </row>
    <row r="3045" spans="1:44">
      <c r="A3045" s="32">
        <v>42858</v>
      </c>
      <c r="B3045" s="9">
        <v>12.5</v>
      </c>
      <c r="C3045" s="33">
        <v>1526.4207060000001</v>
      </c>
      <c r="D3045" s="34">
        <f t="shared" si="331"/>
        <v>3736496.1657870677</v>
      </c>
      <c r="E3045" s="34">
        <v>521974519553.62799</v>
      </c>
      <c r="F3045" s="3">
        <f>VLOOKUP(A3045,ERCOT_345kv_West_ATC!A:B,2)</f>
        <v>24.75</v>
      </c>
      <c r="G3045" s="3">
        <f>VLOOKUP(A3045,ERCOT_345kv_West_ATC!G:H,2)</f>
        <v>3.09</v>
      </c>
      <c r="I3045" s="5">
        <f t="shared" si="332"/>
        <v>6</v>
      </c>
      <c r="J3045" s="4">
        <f t="shared" si="333"/>
        <v>144</v>
      </c>
      <c r="K3045" s="4">
        <f t="shared" si="328"/>
        <v>1800</v>
      </c>
      <c r="L3045" s="6">
        <f t="shared" si="329"/>
        <v>2747557.2708000001</v>
      </c>
      <c r="N3045" s="22">
        <f t="shared" si="334"/>
        <v>0.73532987828484653</v>
      </c>
      <c r="O3045" s="14">
        <f t="shared" si="335"/>
        <v>48173.473760833956</v>
      </c>
      <c r="Q3045" s="22"/>
      <c r="V3045" s="16">
        <f t="shared" si="317"/>
        <v>1.6929E-2</v>
      </c>
      <c r="W3045" s="16">
        <f t="shared" si="318"/>
        <v>0.71840087828484656</v>
      </c>
      <c r="X3045" s="16"/>
      <c r="Z3045" s="15">
        <f t="shared" si="319"/>
        <v>4.8655950929334167E-4</v>
      </c>
      <c r="AA3045" s="16">
        <f t="shared" si="320"/>
        <v>0.74269450968655626</v>
      </c>
      <c r="AB3045" s="3">
        <f t="shared" si="321"/>
        <v>0.39996806625785603</v>
      </c>
      <c r="AC3045" s="69">
        <f t="shared" si="322"/>
        <v>132.61939225037531</v>
      </c>
      <c r="AD3045" s="3">
        <f t="shared" si="330"/>
        <v>108.24841585647177</v>
      </c>
      <c r="AF3045" s="29"/>
      <c r="AG3045" s="30"/>
      <c r="AH3045" s="29"/>
      <c r="AI3045" s="29"/>
      <c r="AJ3045" s="31"/>
      <c r="AK3045" s="29"/>
      <c r="AL3045" s="30"/>
      <c r="AN3045" s="17">
        <f t="shared" si="323"/>
        <v>2075.8312032150375</v>
      </c>
      <c r="AO3045" s="17">
        <f t="shared" si="324"/>
        <v>20.758312032150375</v>
      </c>
      <c r="AP3045" s="2">
        <f t="shared" si="325"/>
        <v>1.4198685429990856</v>
      </c>
      <c r="AQ3045" s="6">
        <f t="shared" si="326"/>
        <v>0</v>
      </c>
      <c r="AR3045" s="3">
        <f t="shared" si="327"/>
        <v>1526.4207060000001</v>
      </c>
    </row>
    <row r="3046" spans="1:44">
      <c r="A3046" s="32">
        <v>42859</v>
      </c>
      <c r="B3046" s="9">
        <v>12.5</v>
      </c>
      <c r="C3046" s="33">
        <v>1554.0068490000001</v>
      </c>
      <c r="D3046" s="34">
        <f t="shared" si="331"/>
        <v>3736496.1657870677</v>
      </c>
      <c r="E3046" s="34">
        <v>521974519553.62799</v>
      </c>
      <c r="F3046" s="3">
        <f>VLOOKUP(A3046,ERCOT_345kv_West_ATC!A:B,2)</f>
        <v>24.7</v>
      </c>
      <c r="G3046" s="3">
        <f>VLOOKUP(A3046,ERCOT_345kv_West_ATC!G:H,2)</f>
        <v>3.0760000000000001</v>
      </c>
      <c r="I3046" s="5">
        <f t="shared" si="332"/>
        <v>6</v>
      </c>
      <c r="J3046" s="4">
        <f t="shared" si="333"/>
        <v>144</v>
      </c>
      <c r="K3046" s="4">
        <f t="shared" si="328"/>
        <v>1800</v>
      </c>
      <c r="L3046" s="6">
        <f t="shared" si="329"/>
        <v>2797212.3282000003</v>
      </c>
      <c r="N3046" s="22">
        <f t="shared" si="334"/>
        <v>0.74861908164457769</v>
      </c>
      <c r="O3046" s="14">
        <f t="shared" si="335"/>
        <v>48173.473760833956</v>
      </c>
      <c r="Q3046" s="22"/>
      <c r="V3046" s="16">
        <f t="shared" si="317"/>
        <v>1.6894800000000001E-2</v>
      </c>
      <c r="W3046" s="16">
        <f t="shared" si="318"/>
        <v>0.7317242816445777</v>
      </c>
      <c r="X3046" s="16"/>
      <c r="Z3046" s="15">
        <f t="shared" si="319"/>
        <v>4.8655950929334167E-4</v>
      </c>
      <c r="AA3046" s="16">
        <f t="shared" si="320"/>
        <v>0.75611680988793217</v>
      </c>
      <c r="AB3046" s="3">
        <f t="shared" si="321"/>
        <v>0.40719646418763528</v>
      </c>
      <c r="AC3046" s="69">
        <f t="shared" si="322"/>
        <v>135.2649858926745</v>
      </c>
      <c r="AD3046" s="3">
        <f t="shared" si="330"/>
        <v>109.39884613121475</v>
      </c>
      <c r="AF3046" s="29"/>
      <c r="AG3046" s="30"/>
      <c r="AH3046" s="29"/>
      <c r="AI3046" s="29"/>
      <c r="AJ3046" s="31"/>
      <c r="AK3046" s="29"/>
      <c r="AL3046" s="30"/>
      <c r="AN3046" s="17">
        <f t="shared" si="323"/>
        <v>2075.8312032150375</v>
      </c>
      <c r="AO3046" s="17">
        <f t="shared" si="324"/>
        <v>20.758312032150375</v>
      </c>
      <c r="AP3046" s="2">
        <f t="shared" si="325"/>
        <v>1.4198685429990856</v>
      </c>
      <c r="AQ3046" s="6">
        <f t="shared" si="326"/>
        <v>0</v>
      </c>
      <c r="AR3046" s="3">
        <f t="shared" si="327"/>
        <v>1554.0068490000001</v>
      </c>
    </row>
    <row r="3047" spans="1:44">
      <c r="A3047" s="32">
        <v>42860</v>
      </c>
      <c r="B3047" s="9">
        <v>12.5</v>
      </c>
      <c r="C3047" s="33">
        <v>1526.2278040000001</v>
      </c>
      <c r="D3047" s="34">
        <f t="shared" si="331"/>
        <v>3736496.1657870677</v>
      </c>
      <c r="E3047" s="34">
        <v>521974519553.62799</v>
      </c>
      <c r="F3047" s="3">
        <f>VLOOKUP(A3047,ERCOT_345kv_West_ATC!A:B,2)</f>
        <v>24.95</v>
      </c>
      <c r="G3047" s="3">
        <f>VLOOKUP(A3047,ERCOT_345kv_West_ATC!G:H,2)</f>
        <v>3.109</v>
      </c>
      <c r="I3047" s="5">
        <f t="shared" si="332"/>
        <v>6</v>
      </c>
      <c r="J3047" s="4">
        <f t="shared" si="333"/>
        <v>144</v>
      </c>
      <c r="K3047" s="4">
        <f t="shared" si="328"/>
        <v>1800</v>
      </c>
      <c r="L3047" s="6">
        <f t="shared" si="329"/>
        <v>2747210.0472000004</v>
      </c>
      <c r="N3047" s="22">
        <f t="shared" si="334"/>
        <v>0.73523695069049244</v>
      </c>
      <c r="O3047" s="14">
        <f t="shared" si="335"/>
        <v>48173.473760833956</v>
      </c>
      <c r="Q3047" s="22"/>
      <c r="V3047" s="16">
        <f t="shared" ref="V3047:V3110" si="336">(F3047/1000000)*($X$2)*24</f>
        <v>1.7065799999999999E-2</v>
      </c>
      <c r="W3047" s="16">
        <f t="shared" ref="W3047:W3110" si="337">N3047-V3047</f>
        <v>0.71817115069049242</v>
      </c>
      <c r="X3047" s="16"/>
      <c r="Z3047" s="15">
        <f t="shared" ref="Z3047:Z3110" si="338">((1*$B3047*(60*60*24))/(($E3047/1000000000000)*2^32))*(1+$AG$1)</f>
        <v>4.8655950929334167E-4</v>
      </c>
      <c r="AA3047" s="16">
        <f t="shared" ref="AA3047:AA3110" si="339">Z3047*C3047</f>
        <v>0.74260065138409448</v>
      </c>
      <c r="AB3047" s="3">
        <f t="shared" ref="AB3047:AB3110" si="340">C3047*$AH$2*$AG$2/(E3047/1000000000000)</f>
        <v>0.39991752014064602</v>
      </c>
      <c r="AC3047" s="69">
        <f t="shared" ref="AC3047:AC3110" si="341">((AB3047-$AL$2/1000*$AJ$2*24)*$AJ$1*$AL$1)</f>
        <v>132.60089237147645</v>
      </c>
      <c r="AD3047" s="3">
        <f t="shared" si="330"/>
        <v>110.49375860569816</v>
      </c>
      <c r="AF3047" s="29"/>
      <c r="AG3047" s="30"/>
      <c r="AH3047" s="29"/>
      <c r="AI3047" s="29"/>
      <c r="AJ3047" s="31"/>
      <c r="AK3047" s="29"/>
      <c r="AL3047" s="30"/>
      <c r="AN3047" s="17">
        <f t="shared" si="323"/>
        <v>2075.8312032150375</v>
      </c>
      <c r="AO3047" s="17">
        <f t="shared" si="324"/>
        <v>20.758312032150375</v>
      </c>
      <c r="AP3047" s="2">
        <f t="shared" si="325"/>
        <v>1.4198685429990856</v>
      </c>
      <c r="AQ3047" s="6">
        <f t="shared" si="326"/>
        <v>0</v>
      </c>
      <c r="AR3047" s="3">
        <f t="shared" si="327"/>
        <v>1526.2278040000001</v>
      </c>
    </row>
    <row r="3048" spans="1:44">
      <c r="A3048" s="32">
        <v>42861</v>
      </c>
      <c r="B3048" s="9">
        <v>12.5</v>
      </c>
      <c r="C3048" s="33">
        <v>1584.951413</v>
      </c>
      <c r="D3048" s="34">
        <f t="shared" si="331"/>
        <v>3736496.1657870677</v>
      </c>
      <c r="E3048" s="34">
        <v>521974519553.62799</v>
      </c>
      <c r="F3048" s="3">
        <f>VLOOKUP(A3048,ERCOT_345kv_West_ATC!A:B,2)</f>
        <v>24.95</v>
      </c>
      <c r="G3048" s="3">
        <f>VLOOKUP(A3048,ERCOT_345kv_West_ATC!G:H,2)</f>
        <v>3.109</v>
      </c>
      <c r="I3048" s="5">
        <f t="shared" si="332"/>
        <v>6</v>
      </c>
      <c r="J3048" s="4">
        <f t="shared" si="333"/>
        <v>144</v>
      </c>
      <c r="K3048" s="4">
        <f t="shared" si="328"/>
        <v>1800</v>
      </c>
      <c r="L3048" s="6">
        <f t="shared" si="329"/>
        <v>2852912.5433999998</v>
      </c>
      <c r="N3048" s="22">
        <f t="shared" si="334"/>
        <v>0.76352615306352201</v>
      </c>
      <c r="O3048" s="14">
        <f t="shared" si="335"/>
        <v>48173.473760833956</v>
      </c>
      <c r="Q3048" s="22"/>
      <c r="V3048" s="16">
        <f t="shared" si="336"/>
        <v>1.7065799999999999E-2</v>
      </c>
      <c r="W3048" s="16">
        <f t="shared" si="337"/>
        <v>0.74646035306352199</v>
      </c>
      <c r="X3048" s="16"/>
      <c r="Z3048" s="15">
        <f t="shared" si="338"/>
        <v>4.8655950929334167E-4</v>
      </c>
      <c r="AA3048" s="16">
        <f t="shared" si="339"/>
        <v>0.77117318176306848</v>
      </c>
      <c r="AB3048" s="3">
        <f t="shared" si="340"/>
        <v>0.41530486927911631</v>
      </c>
      <c r="AC3048" s="69">
        <f t="shared" si="341"/>
        <v>138.23266215615658</v>
      </c>
      <c r="AD3048" s="3">
        <f t="shared" si="330"/>
        <v>111.57571075208124</v>
      </c>
      <c r="AF3048" s="29"/>
      <c r="AG3048" s="30"/>
      <c r="AH3048" s="29"/>
      <c r="AI3048" s="29"/>
      <c r="AJ3048" s="31"/>
      <c r="AK3048" s="29"/>
      <c r="AL3048" s="30"/>
      <c r="AN3048" s="17">
        <f t="shared" si="323"/>
        <v>2075.8312032150375</v>
      </c>
      <c r="AO3048" s="17">
        <f t="shared" si="324"/>
        <v>20.758312032150375</v>
      </c>
      <c r="AP3048" s="2">
        <f t="shared" si="325"/>
        <v>1.4198685429990856</v>
      </c>
      <c r="AQ3048" s="6">
        <f t="shared" si="326"/>
        <v>0</v>
      </c>
      <c r="AR3048" s="3">
        <f t="shared" si="327"/>
        <v>1584.951413</v>
      </c>
    </row>
    <row r="3049" spans="1:44">
      <c r="A3049" s="32">
        <v>42862</v>
      </c>
      <c r="B3049" s="9">
        <v>12.5</v>
      </c>
      <c r="C3049" s="33">
        <v>1597.2058529999999</v>
      </c>
      <c r="D3049" s="34">
        <f t="shared" si="331"/>
        <v>3736496.1657870677</v>
      </c>
      <c r="E3049" s="34">
        <v>521974519553.62799</v>
      </c>
      <c r="F3049" s="3">
        <f>VLOOKUP(A3049,ERCOT_345kv_West_ATC!A:B,2)</f>
        <v>24.95</v>
      </c>
      <c r="G3049" s="3">
        <f>VLOOKUP(A3049,ERCOT_345kv_West_ATC!G:H,2)</f>
        <v>3.109</v>
      </c>
      <c r="I3049" s="5">
        <f t="shared" si="332"/>
        <v>6</v>
      </c>
      <c r="J3049" s="4">
        <f t="shared" si="333"/>
        <v>144</v>
      </c>
      <c r="K3049" s="4">
        <f t="shared" si="328"/>
        <v>1800</v>
      </c>
      <c r="L3049" s="6">
        <f t="shared" si="329"/>
        <v>2874970.5353999999</v>
      </c>
      <c r="N3049" s="22">
        <f t="shared" si="334"/>
        <v>0.76942954250145923</v>
      </c>
      <c r="O3049" s="14">
        <f t="shared" si="335"/>
        <v>48173.473760833956</v>
      </c>
      <c r="Q3049" s="22"/>
      <c r="V3049" s="16">
        <f t="shared" si="336"/>
        <v>1.7065799999999999E-2</v>
      </c>
      <c r="W3049" s="16">
        <f t="shared" si="337"/>
        <v>0.75236374250145921</v>
      </c>
      <c r="X3049" s="16"/>
      <c r="Z3049" s="15">
        <f t="shared" si="338"/>
        <v>4.8655950929334167E-4</v>
      </c>
      <c r="AA3049" s="16">
        <f t="shared" si="339"/>
        <v>0.7771356960761332</v>
      </c>
      <c r="AB3049" s="3">
        <f t="shared" si="340"/>
        <v>0.41851590058300697</v>
      </c>
      <c r="AC3049" s="69">
        <f t="shared" si="341"/>
        <v>139.40789961338055</v>
      </c>
      <c r="AD3049" s="3">
        <f t="shared" si="330"/>
        <v>112.69630482606132</v>
      </c>
      <c r="AF3049" s="29"/>
      <c r="AG3049" s="30"/>
      <c r="AH3049" s="29"/>
      <c r="AI3049" s="29"/>
      <c r="AJ3049" s="31"/>
      <c r="AK3049" s="29"/>
      <c r="AL3049" s="30"/>
      <c r="AN3049" s="17">
        <f t="shared" si="323"/>
        <v>2075.8312032150375</v>
      </c>
      <c r="AO3049" s="17">
        <f t="shared" si="324"/>
        <v>20.758312032150375</v>
      </c>
      <c r="AP3049" s="2">
        <f t="shared" si="325"/>
        <v>1.4198685429990856</v>
      </c>
      <c r="AQ3049" s="6">
        <f t="shared" si="326"/>
        <v>0</v>
      </c>
      <c r="AR3049" s="3">
        <f t="shared" si="327"/>
        <v>1597.2058529999999</v>
      </c>
    </row>
    <row r="3050" spans="1:44">
      <c r="A3050" s="32">
        <v>42863</v>
      </c>
      <c r="B3050" s="9">
        <v>12.5</v>
      </c>
      <c r="C3050" s="33">
        <v>1701.8770460000001</v>
      </c>
      <c r="D3050" s="34">
        <f t="shared" si="331"/>
        <v>3736496.1657870677</v>
      </c>
      <c r="E3050" s="34">
        <v>521974519553.62799</v>
      </c>
      <c r="F3050" s="3">
        <f>VLOOKUP(A3050,ERCOT_345kv_West_ATC!A:B,2)</f>
        <v>24.65</v>
      </c>
      <c r="G3050" s="3">
        <f>VLOOKUP(A3050,ERCOT_345kv_West_ATC!G:H,2)</f>
        <v>3.07</v>
      </c>
      <c r="I3050" s="5">
        <f t="shared" si="332"/>
        <v>6</v>
      </c>
      <c r="J3050" s="4">
        <f t="shared" si="333"/>
        <v>144</v>
      </c>
      <c r="K3050" s="4">
        <f t="shared" si="328"/>
        <v>1800</v>
      </c>
      <c r="L3050" s="6">
        <f t="shared" si="329"/>
        <v>3063378.6828000001</v>
      </c>
      <c r="N3050" s="22">
        <f t="shared" si="334"/>
        <v>0.81985329219646608</v>
      </c>
      <c r="O3050" s="14">
        <f t="shared" si="335"/>
        <v>48173.473760833956</v>
      </c>
      <c r="Q3050" s="22"/>
      <c r="V3050" s="16">
        <f t="shared" si="336"/>
        <v>1.68606E-2</v>
      </c>
      <c r="W3050" s="16">
        <f t="shared" si="337"/>
        <v>0.80299269219646607</v>
      </c>
      <c r="X3050" s="16"/>
      <c r="Z3050" s="15">
        <f t="shared" si="338"/>
        <v>4.8655950929334167E-4</v>
      </c>
      <c r="AA3050" s="16">
        <f t="shared" si="339"/>
        <v>0.82806446037936188</v>
      </c>
      <c r="AB3050" s="3">
        <f t="shared" si="340"/>
        <v>0.44594289662187814</v>
      </c>
      <c r="AC3050" s="69">
        <f t="shared" si="341"/>
        <v>149.44618016360741</v>
      </c>
      <c r="AD3050" s="3">
        <f t="shared" si="330"/>
        <v>114.18296735458239</v>
      </c>
      <c r="AF3050" s="29"/>
      <c r="AG3050" s="30"/>
      <c r="AH3050" s="29"/>
      <c r="AI3050" s="29"/>
      <c r="AJ3050" s="31"/>
      <c r="AK3050" s="29"/>
      <c r="AL3050" s="30"/>
      <c r="AN3050" s="17">
        <f t="shared" si="323"/>
        <v>2075.8312032150375</v>
      </c>
      <c r="AO3050" s="17">
        <f t="shared" si="324"/>
        <v>20.758312032150375</v>
      </c>
      <c r="AP3050" s="2">
        <f t="shared" si="325"/>
        <v>1.4198685429990856</v>
      </c>
      <c r="AQ3050" s="6">
        <f t="shared" si="326"/>
        <v>0</v>
      </c>
      <c r="AR3050" s="3">
        <f t="shared" si="327"/>
        <v>1701.8770460000001</v>
      </c>
    </row>
    <row r="3051" spans="1:44">
      <c r="A3051" s="32">
        <v>42864</v>
      </c>
      <c r="B3051" s="9">
        <v>12.5</v>
      </c>
      <c r="C3051" s="33">
        <v>1719.5961030000001</v>
      </c>
      <c r="D3051" s="34">
        <f t="shared" si="331"/>
        <v>3736496.1657870677</v>
      </c>
      <c r="E3051" s="34">
        <v>521974519553.62799</v>
      </c>
      <c r="F3051" s="3">
        <f>VLOOKUP(A3051,ERCOT_345kv_West_ATC!A:B,2)</f>
        <v>24.9</v>
      </c>
      <c r="G3051" s="3">
        <f>VLOOKUP(A3051,ERCOT_345kv_West_ATC!G:H,2)</f>
        <v>3.0939999999999999</v>
      </c>
      <c r="I3051" s="5">
        <f t="shared" si="332"/>
        <v>6</v>
      </c>
      <c r="J3051" s="4">
        <f t="shared" si="333"/>
        <v>144</v>
      </c>
      <c r="K3051" s="4">
        <f t="shared" si="328"/>
        <v>1800</v>
      </c>
      <c r="L3051" s="6">
        <f t="shared" si="329"/>
        <v>3095272.9854000001</v>
      </c>
      <c r="N3051" s="22">
        <f t="shared" si="334"/>
        <v>0.82838917747102836</v>
      </c>
      <c r="O3051" s="14">
        <f t="shared" si="335"/>
        <v>48173.473760833956</v>
      </c>
      <c r="Q3051" s="22"/>
      <c r="V3051" s="16">
        <f t="shared" si="336"/>
        <v>1.7031599999999997E-2</v>
      </c>
      <c r="W3051" s="16">
        <f t="shared" si="337"/>
        <v>0.81135757747102832</v>
      </c>
      <c r="X3051" s="16"/>
      <c r="Z3051" s="15">
        <f t="shared" si="338"/>
        <v>4.8655950929334167E-4</v>
      </c>
      <c r="AA3051" s="16">
        <f t="shared" si="339"/>
        <v>0.83668583605842262</v>
      </c>
      <c r="AB3051" s="3">
        <f t="shared" si="340"/>
        <v>0.45058582169249939</v>
      </c>
      <c r="AC3051" s="69">
        <f t="shared" si="341"/>
        <v>151.14549073945477</v>
      </c>
      <c r="AD3051" s="3">
        <f t="shared" si="330"/>
        <v>115.64130043833153</v>
      </c>
      <c r="AF3051" s="29"/>
      <c r="AG3051" s="30"/>
      <c r="AH3051" s="29"/>
      <c r="AI3051" s="29"/>
      <c r="AJ3051" s="31"/>
      <c r="AK3051" s="29"/>
      <c r="AL3051" s="30"/>
      <c r="AN3051" s="17">
        <f t="shared" ref="AN3051:AN3114" si="342">D3051/K3051</f>
        <v>2075.8312032150375</v>
      </c>
      <c r="AO3051" s="17">
        <f t="shared" ref="AO3051:AO3114" si="343">AN3051/$Y$2</f>
        <v>20.758312032150375</v>
      </c>
      <c r="AP3051" s="2">
        <f t="shared" ref="AP3051:AP3114" si="344">(AO3051*$AL$2*$Y$2*24)/1000000</f>
        <v>1.4198685429990856</v>
      </c>
      <c r="AQ3051" s="6">
        <f t="shared" ref="AQ3051:AQ3114" si="345">AP3051*R3051</f>
        <v>0</v>
      </c>
      <c r="AR3051" s="3">
        <f t="shared" ref="AR3051:AR3114" si="346">C3051-AQ3051</f>
        <v>1719.5961030000001</v>
      </c>
    </row>
    <row r="3052" spans="1:44">
      <c r="A3052" s="32">
        <v>42865</v>
      </c>
      <c r="B3052" s="9">
        <v>12.5</v>
      </c>
      <c r="C3052" s="33">
        <v>1791.269233</v>
      </c>
      <c r="D3052" s="34">
        <f t="shared" si="331"/>
        <v>4008488.9508174737</v>
      </c>
      <c r="E3052" s="34">
        <v>559970892890.83801</v>
      </c>
      <c r="F3052" s="3">
        <f>VLOOKUP(A3052,ERCOT_345kv_West_ATC!A:B,2)</f>
        <v>25.1</v>
      </c>
      <c r="G3052" s="3">
        <f>VLOOKUP(A3052,ERCOT_345kv_West_ATC!G:H,2)</f>
        <v>3.113</v>
      </c>
      <c r="I3052" s="5">
        <f t="shared" si="332"/>
        <v>6</v>
      </c>
      <c r="J3052" s="4">
        <f t="shared" si="333"/>
        <v>144</v>
      </c>
      <c r="K3052" s="4">
        <f t="shared" si="328"/>
        <v>1800</v>
      </c>
      <c r="L3052" s="6">
        <f t="shared" si="329"/>
        <v>3224284.6194000002</v>
      </c>
      <c r="N3052" s="22">
        <f t="shared" si="334"/>
        <v>0.80436410302252515</v>
      </c>
      <c r="O3052" s="14">
        <f t="shared" si="335"/>
        <v>44904.701549268728</v>
      </c>
      <c r="Q3052" s="22"/>
      <c r="V3052" s="16">
        <f t="shared" si="336"/>
        <v>1.71684E-2</v>
      </c>
      <c r="W3052" s="16">
        <f t="shared" si="337"/>
        <v>0.78719570302252517</v>
      </c>
      <c r="X3052" s="16"/>
      <c r="Z3052" s="15">
        <f t="shared" si="338"/>
        <v>4.535444061860387E-4</v>
      </c>
      <c r="AA3052" s="16">
        <f t="shared" si="339"/>
        <v>0.81242014060030598</v>
      </c>
      <c r="AB3052" s="3">
        <f t="shared" si="340"/>
        <v>0.43751786015218713</v>
      </c>
      <c r="AC3052" s="69">
        <f t="shared" si="341"/>
        <v>146.36261681570051</v>
      </c>
      <c r="AD3052" s="3">
        <f t="shared" si="330"/>
        <v>116.93849085160315</v>
      </c>
      <c r="AF3052" s="29"/>
      <c r="AG3052" s="30"/>
      <c r="AH3052" s="29"/>
      <c r="AI3052" s="29"/>
      <c r="AJ3052" s="31"/>
      <c r="AK3052" s="29"/>
      <c r="AL3052" s="30"/>
      <c r="AN3052" s="17">
        <f t="shared" si="342"/>
        <v>2226.9383060097075</v>
      </c>
      <c r="AO3052" s="17">
        <f t="shared" si="343"/>
        <v>22.269383060097073</v>
      </c>
      <c r="AP3052" s="2">
        <f t="shared" si="344"/>
        <v>1.5232258013106399</v>
      </c>
      <c r="AQ3052" s="6">
        <f t="shared" si="345"/>
        <v>0</v>
      </c>
      <c r="AR3052" s="3">
        <f t="shared" si="346"/>
        <v>1791.269233</v>
      </c>
    </row>
    <row r="3053" spans="1:44">
      <c r="A3053" s="32">
        <v>42866</v>
      </c>
      <c r="B3053" s="9">
        <v>12.5</v>
      </c>
      <c r="C3053" s="33">
        <v>1834.8367579999999</v>
      </c>
      <c r="D3053" s="34">
        <f t="shared" si="331"/>
        <v>4008488.9508174737</v>
      </c>
      <c r="E3053" s="34">
        <v>559970892890.83801</v>
      </c>
      <c r="F3053" s="3">
        <f>VLOOKUP(A3053,ERCOT_345kv_West_ATC!A:B,2)</f>
        <v>25.25</v>
      </c>
      <c r="G3053" s="3">
        <f>VLOOKUP(A3053,ERCOT_345kv_West_ATC!G:H,2)</f>
        <v>3.14</v>
      </c>
      <c r="I3053" s="5">
        <f t="shared" si="332"/>
        <v>6</v>
      </c>
      <c r="J3053" s="4">
        <f t="shared" si="333"/>
        <v>144</v>
      </c>
      <c r="K3053" s="4">
        <f t="shared" si="328"/>
        <v>1800</v>
      </c>
      <c r="L3053" s="6">
        <f t="shared" si="329"/>
        <v>3302706.1643999997</v>
      </c>
      <c r="N3053" s="22">
        <f t="shared" si="334"/>
        <v>0.82392797009617802</v>
      </c>
      <c r="O3053" s="14">
        <f t="shared" si="335"/>
        <v>44904.701549268728</v>
      </c>
      <c r="Q3053" s="22"/>
      <c r="V3053" s="16">
        <f t="shared" si="336"/>
        <v>1.7271000000000002E-2</v>
      </c>
      <c r="W3053" s="16">
        <f t="shared" si="337"/>
        <v>0.80665697009617798</v>
      </c>
      <c r="X3053" s="16"/>
      <c r="Z3053" s="15">
        <f t="shared" si="338"/>
        <v>4.535444061860387E-4</v>
      </c>
      <c r="AA3053" s="16">
        <f t="shared" si="339"/>
        <v>0.83217994785542637</v>
      </c>
      <c r="AB3053" s="3">
        <f t="shared" si="340"/>
        <v>0.44815923664599466</v>
      </c>
      <c r="AC3053" s="69">
        <f t="shared" si="341"/>
        <v>150.25736061243404</v>
      </c>
      <c r="AD3053" s="3">
        <f t="shared" si="330"/>
        <v>118.32646541470157</v>
      </c>
      <c r="AF3053" s="29"/>
      <c r="AG3053" s="30"/>
      <c r="AH3053" s="29"/>
      <c r="AI3053" s="29"/>
      <c r="AJ3053" s="31"/>
      <c r="AK3053" s="29"/>
      <c r="AL3053" s="30"/>
      <c r="AN3053" s="17">
        <f t="shared" si="342"/>
        <v>2226.9383060097075</v>
      </c>
      <c r="AO3053" s="17">
        <f t="shared" si="343"/>
        <v>22.269383060097073</v>
      </c>
      <c r="AP3053" s="2">
        <f t="shared" si="344"/>
        <v>1.5232258013106399</v>
      </c>
      <c r="AQ3053" s="6">
        <f t="shared" si="345"/>
        <v>0</v>
      </c>
      <c r="AR3053" s="3">
        <f t="shared" si="346"/>
        <v>1834.8367579999999</v>
      </c>
    </row>
    <row r="3054" spans="1:44">
      <c r="A3054" s="32">
        <v>42867</v>
      </c>
      <c r="B3054" s="9">
        <v>12.5</v>
      </c>
      <c r="C3054" s="33">
        <v>1694.46711</v>
      </c>
      <c r="D3054" s="34">
        <f t="shared" si="331"/>
        <v>4008488.9508174737</v>
      </c>
      <c r="E3054" s="34">
        <v>559970892890.83801</v>
      </c>
      <c r="F3054" s="3">
        <f>VLOOKUP(A3054,ERCOT_345kv_West_ATC!A:B,2)</f>
        <v>25.4</v>
      </c>
      <c r="G3054" s="3">
        <f>VLOOKUP(A3054,ERCOT_345kv_West_ATC!G:H,2)</f>
        <v>3.1459999999999999</v>
      </c>
      <c r="I3054" s="5">
        <f t="shared" si="332"/>
        <v>6</v>
      </c>
      <c r="J3054" s="4">
        <f t="shared" si="333"/>
        <v>144</v>
      </c>
      <c r="K3054" s="4">
        <f t="shared" si="328"/>
        <v>1800</v>
      </c>
      <c r="L3054" s="6">
        <f t="shared" si="329"/>
        <v>3050040.798</v>
      </c>
      <c r="N3054" s="22">
        <f t="shared" si="334"/>
        <v>0.76089539859601907</v>
      </c>
      <c r="O3054" s="14">
        <f t="shared" si="335"/>
        <v>44904.701549268728</v>
      </c>
      <c r="Q3054" s="22"/>
      <c r="V3054" s="16">
        <f t="shared" si="336"/>
        <v>1.7373599999999999E-2</v>
      </c>
      <c r="W3054" s="16">
        <f t="shared" si="337"/>
        <v>0.74352179859601908</v>
      </c>
      <c r="X3054" s="16"/>
      <c r="Z3054" s="15">
        <f t="shared" si="338"/>
        <v>4.535444061860387E-4</v>
      </c>
      <c r="AA3054" s="16">
        <f t="shared" si="339"/>
        <v>0.76851607920672316</v>
      </c>
      <c r="AB3054" s="3">
        <f t="shared" si="340"/>
        <v>0.413873922695495</v>
      </c>
      <c r="AC3054" s="69">
        <f t="shared" si="341"/>
        <v>137.70893570655119</v>
      </c>
      <c r="AD3054" s="3">
        <f t="shared" si="330"/>
        <v>119.31981444669347</v>
      </c>
      <c r="AF3054" s="29"/>
      <c r="AG3054" s="30"/>
      <c r="AH3054" s="29"/>
      <c r="AI3054" s="29"/>
      <c r="AJ3054" s="31"/>
      <c r="AK3054" s="29"/>
      <c r="AL3054" s="30"/>
      <c r="AN3054" s="17">
        <f t="shared" si="342"/>
        <v>2226.9383060097075</v>
      </c>
      <c r="AO3054" s="17">
        <f t="shared" si="343"/>
        <v>22.269383060097073</v>
      </c>
      <c r="AP3054" s="2">
        <f t="shared" si="344"/>
        <v>1.5232258013106399</v>
      </c>
      <c r="AQ3054" s="6">
        <f t="shared" si="345"/>
        <v>0</v>
      </c>
      <c r="AR3054" s="3">
        <f t="shared" si="346"/>
        <v>1694.46711</v>
      </c>
    </row>
    <row r="3055" spans="1:44">
      <c r="A3055" s="32">
        <v>42868</v>
      </c>
      <c r="B3055" s="9">
        <v>12.5</v>
      </c>
      <c r="C3055" s="33">
        <v>1787.725666</v>
      </c>
      <c r="D3055" s="34">
        <f t="shared" si="331"/>
        <v>4008488.9508174737</v>
      </c>
      <c r="E3055" s="34">
        <v>559970892890.83801</v>
      </c>
      <c r="F3055" s="3">
        <f>VLOOKUP(A3055,ERCOT_345kv_West_ATC!A:B,2)</f>
        <v>25.4</v>
      </c>
      <c r="G3055" s="3">
        <f>VLOOKUP(A3055,ERCOT_345kv_West_ATC!G:H,2)</f>
        <v>3.1459999999999999</v>
      </c>
      <c r="I3055" s="5">
        <f t="shared" si="332"/>
        <v>6</v>
      </c>
      <c r="J3055" s="4">
        <f t="shared" si="333"/>
        <v>144</v>
      </c>
      <c r="K3055" s="4">
        <f t="shared" si="328"/>
        <v>1800</v>
      </c>
      <c r="L3055" s="6">
        <f t="shared" si="329"/>
        <v>3217906.1987999999</v>
      </c>
      <c r="N3055" s="22">
        <f t="shared" si="334"/>
        <v>0.80277287483697668</v>
      </c>
      <c r="O3055" s="14">
        <f t="shared" si="335"/>
        <v>44904.701549268728</v>
      </c>
      <c r="Q3055" s="22"/>
      <c r="V3055" s="16">
        <f t="shared" si="336"/>
        <v>1.7373599999999999E-2</v>
      </c>
      <c r="W3055" s="16">
        <f t="shared" si="337"/>
        <v>0.78539927483697669</v>
      </c>
      <c r="X3055" s="16"/>
      <c r="Z3055" s="15">
        <f t="shared" si="338"/>
        <v>4.535444061860387E-4</v>
      </c>
      <c r="AA3055" s="16">
        <f t="shared" si="339"/>
        <v>0.8108129756095106</v>
      </c>
      <c r="AB3055" s="3">
        <f t="shared" si="340"/>
        <v>0.4366523432200678</v>
      </c>
      <c r="AC3055" s="69">
        <f t="shared" si="341"/>
        <v>146.04583761854482</v>
      </c>
      <c r="AD3055" s="3">
        <f t="shared" si="330"/>
        <v>120.88288742335568</v>
      </c>
      <c r="AF3055" s="29"/>
      <c r="AG3055" s="30"/>
      <c r="AH3055" s="29"/>
      <c r="AI3055" s="29"/>
      <c r="AJ3055" s="31"/>
      <c r="AK3055" s="29"/>
      <c r="AL3055" s="30"/>
      <c r="AN3055" s="17">
        <f t="shared" si="342"/>
        <v>2226.9383060097075</v>
      </c>
      <c r="AO3055" s="17">
        <f t="shared" si="343"/>
        <v>22.269383060097073</v>
      </c>
      <c r="AP3055" s="2">
        <f t="shared" si="344"/>
        <v>1.5232258013106399</v>
      </c>
      <c r="AQ3055" s="6">
        <f t="shared" si="345"/>
        <v>0</v>
      </c>
      <c r="AR3055" s="3">
        <f t="shared" si="346"/>
        <v>1787.725666</v>
      </c>
    </row>
    <row r="3056" spans="1:44">
      <c r="A3056" s="32">
        <v>42869</v>
      </c>
      <c r="B3056" s="9">
        <v>12.5</v>
      </c>
      <c r="C3056" s="33">
        <v>1796.7730919999999</v>
      </c>
      <c r="D3056" s="34">
        <f t="shared" si="331"/>
        <v>4008488.9508174737</v>
      </c>
      <c r="E3056" s="34">
        <v>559970892890.83801</v>
      </c>
      <c r="F3056" s="3">
        <f>VLOOKUP(A3056,ERCOT_345kv_West_ATC!A:B,2)</f>
        <v>25.4</v>
      </c>
      <c r="G3056" s="3">
        <f>VLOOKUP(A3056,ERCOT_345kv_West_ATC!G:H,2)</f>
        <v>3.1459999999999999</v>
      </c>
      <c r="I3056" s="5">
        <f t="shared" si="332"/>
        <v>6</v>
      </c>
      <c r="J3056" s="4">
        <f t="shared" si="333"/>
        <v>144</v>
      </c>
      <c r="K3056" s="4">
        <f t="shared" si="328"/>
        <v>1800</v>
      </c>
      <c r="L3056" s="6">
        <f t="shared" si="329"/>
        <v>3234191.5655999999</v>
      </c>
      <c r="N3056" s="22">
        <f t="shared" si="334"/>
        <v>0.80683559448016762</v>
      </c>
      <c r="O3056" s="14">
        <f t="shared" si="335"/>
        <v>44904.701549268728</v>
      </c>
      <c r="Q3056" s="22"/>
      <c r="V3056" s="16">
        <f t="shared" si="336"/>
        <v>1.7373599999999999E-2</v>
      </c>
      <c r="W3056" s="16">
        <f t="shared" si="337"/>
        <v>0.78946199448016763</v>
      </c>
      <c r="X3056" s="16"/>
      <c r="Z3056" s="15">
        <f t="shared" si="338"/>
        <v>4.535444061860387E-4</v>
      </c>
      <c r="AA3056" s="16">
        <f t="shared" si="339"/>
        <v>0.81491638506219266</v>
      </c>
      <c r="AB3056" s="3">
        <f t="shared" si="340"/>
        <v>0.43886217878832334</v>
      </c>
      <c r="AC3056" s="69">
        <f t="shared" si="341"/>
        <v>146.85463743652636</v>
      </c>
      <c r="AD3056" s="3">
        <f t="shared" si="330"/>
        <v>122.47986540747122</v>
      </c>
      <c r="AF3056" s="29"/>
      <c r="AG3056" s="30"/>
      <c r="AH3056" s="29"/>
      <c r="AI3056" s="29"/>
      <c r="AJ3056" s="31"/>
      <c r="AK3056" s="29"/>
      <c r="AL3056" s="30"/>
      <c r="AN3056" s="17">
        <f t="shared" si="342"/>
        <v>2226.9383060097075</v>
      </c>
      <c r="AO3056" s="17">
        <f t="shared" si="343"/>
        <v>22.269383060097073</v>
      </c>
      <c r="AP3056" s="2">
        <f t="shared" si="344"/>
        <v>1.5232258013106399</v>
      </c>
      <c r="AQ3056" s="6">
        <f t="shared" si="345"/>
        <v>0</v>
      </c>
      <c r="AR3056" s="3">
        <f t="shared" si="346"/>
        <v>1796.7730919999999</v>
      </c>
    </row>
    <row r="3057" spans="1:44">
      <c r="A3057" s="32">
        <v>42870</v>
      </c>
      <c r="B3057" s="9">
        <v>12.5</v>
      </c>
      <c r="C3057" s="33">
        <v>1724.769487</v>
      </c>
      <c r="D3057" s="34">
        <f t="shared" si="331"/>
        <v>4008488.9508174737</v>
      </c>
      <c r="E3057" s="34">
        <v>559970892890.83801</v>
      </c>
      <c r="F3057" s="3">
        <f>VLOOKUP(A3057,ERCOT_345kv_West_ATC!A:B,2)</f>
        <v>25.15</v>
      </c>
      <c r="G3057" s="3">
        <f>VLOOKUP(A3057,ERCOT_345kv_West_ATC!G:H,2)</f>
        <v>3.1259999999999999</v>
      </c>
      <c r="I3057" s="5">
        <f t="shared" si="332"/>
        <v>6</v>
      </c>
      <c r="J3057" s="4">
        <f t="shared" si="333"/>
        <v>144</v>
      </c>
      <c r="K3057" s="4">
        <f t="shared" si="328"/>
        <v>1800</v>
      </c>
      <c r="L3057" s="6">
        <f t="shared" si="329"/>
        <v>3104585.0766000003</v>
      </c>
      <c r="N3057" s="22">
        <f t="shared" si="334"/>
        <v>0.77450259055020343</v>
      </c>
      <c r="O3057" s="14">
        <f t="shared" si="335"/>
        <v>44904.701549268728</v>
      </c>
      <c r="Q3057" s="22"/>
      <c r="V3057" s="16">
        <f t="shared" si="336"/>
        <v>1.7202599999999998E-2</v>
      </c>
      <c r="W3057" s="16">
        <f t="shared" si="337"/>
        <v>0.75729999055020347</v>
      </c>
      <c r="X3057" s="16"/>
      <c r="Z3057" s="15">
        <f t="shared" si="338"/>
        <v>4.535444061860387E-4</v>
      </c>
      <c r="AA3057" s="16">
        <f t="shared" si="339"/>
        <v>0.78225955278921355</v>
      </c>
      <c r="AB3057" s="3">
        <f t="shared" si="340"/>
        <v>0.42127528419845617</v>
      </c>
      <c r="AC3057" s="69">
        <f t="shared" si="341"/>
        <v>140.41783401663497</v>
      </c>
      <c r="AD3057" s="3">
        <f t="shared" si="330"/>
        <v>123.84611604377784</v>
      </c>
      <c r="AF3057" s="29"/>
      <c r="AG3057" s="30"/>
      <c r="AH3057" s="29"/>
      <c r="AI3057" s="29"/>
      <c r="AJ3057" s="31"/>
      <c r="AK3057" s="29"/>
      <c r="AL3057" s="30"/>
      <c r="AN3057" s="17">
        <f t="shared" si="342"/>
        <v>2226.9383060097075</v>
      </c>
      <c r="AO3057" s="17">
        <f t="shared" si="343"/>
        <v>22.269383060097073</v>
      </c>
      <c r="AP3057" s="2">
        <f t="shared" si="344"/>
        <v>1.5232258013106399</v>
      </c>
      <c r="AQ3057" s="6">
        <f t="shared" si="345"/>
        <v>0</v>
      </c>
      <c r="AR3057" s="3">
        <f t="shared" si="346"/>
        <v>1724.769487</v>
      </c>
    </row>
    <row r="3058" spans="1:44">
      <c r="A3058" s="32">
        <v>42871</v>
      </c>
      <c r="B3058" s="9">
        <v>12.5</v>
      </c>
      <c r="C3058" s="33">
        <v>1738.6013029999999</v>
      </c>
      <c r="D3058" s="34">
        <f t="shared" si="331"/>
        <v>4008488.9508174737</v>
      </c>
      <c r="E3058" s="34">
        <v>559970892890.83801</v>
      </c>
      <c r="F3058" s="3">
        <f>VLOOKUP(A3058,ERCOT_345kv_West_ATC!A:B,2)</f>
        <v>24.9</v>
      </c>
      <c r="G3058" s="3">
        <f>VLOOKUP(A3058,ERCOT_345kv_West_ATC!G:H,2)</f>
        <v>3.0870000000000002</v>
      </c>
      <c r="I3058" s="5">
        <f t="shared" si="332"/>
        <v>6</v>
      </c>
      <c r="J3058" s="4">
        <f t="shared" si="333"/>
        <v>144</v>
      </c>
      <c r="K3058" s="4">
        <f t="shared" si="328"/>
        <v>1800</v>
      </c>
      <c r="L3058" s="6">
        <f t="shared" si="329"/>
        <v>3129482.3454</v>
      </c>
      <c r="N3058" s="22">
        <f t="shared" si="334"/>
        <v>0.78071372624384738</v>
      </c>
      <c r="O3058" s="14">
        <f t="shared" si="335"/>
        <v>44904.701549268728</v>
      </c>
      <c r="Q3058" s="22"/>
      <c r="V3058" s="16">
        <f t="shared" si="336"/>
        <v>1.7031599999999997E-2</v>
      </c>
      <c r="W3058" s="16">
        <f t="shared" si="337"/>
        <v>0.76368212624384735</v>
      </c>
      <c r="X3058" s="16"/>
      <c r="Z3058" s="15">
        <f t="shared" si="338"/>
        <v>4.535444061860387E-4</v>
      </c>
      <c r="AA3058" s="16">
        <f t="shared" si="339"/>
        <v>0.78853289556340811</v>
      </c>
      <c r="AB3058" s="3">
        <f t="shared" si="340"/>
        <v>0.42465370795902252</v>
      </c>
      <c r="AC3058" s="69">
        <f t="shared" si="341"/>
        <v>141.65433711300224</v>
      </c>
      <c r="AD3058" s="3">
        <f t="shared" si="330"/>
        <v>125.29440745218612</v>
      </c>
      <c r="AF3058" s="29"/>
      <c r="AG3058" s="30"/>
      <c r="AH3058" s="29"/>
      <c r="AI3058" s="29"/>
      <c r="AJ3058" s="31"/>
      <c r="AK3058" s="29"/>
      <c r="AL3058" s="30"/>
      <c r="AN3058" s="17">
        <f t="shared" si="342"/>
        <v>2226.9383060097075</v>
      </c>
      <c r="AO3058" s="17">
        <f t="shared" si="343"/>
        <v>22.269383060097073</v>
      </c>
      <c r="AP3058" s="2">
        <f t="shared" si="344"/>
        <v>1.5232258013106399</v>
      </c>
      <c r="AQ3058" s="6">
        <f t="shared" si="345"/>
        <v>0</v>
      </c>
      <c r="AR3058" s="3">
        <f t="shared" si="346"/>
        <v>1738.6013029999999</v>
      </c>
    </row>
    <row r="3059" spans="1:44">
      <c r="A3059" s="32">
        <v>42872</v>
      </c>
      <c r="B3059" s="9">
        <v>12.5</v>
      </c>
      <c r="C3059" s="33">
        <v>1803.9774849999999</v>
      </c>
      <c r="D3059" s="34">
        <f t="shared" si="331"/>
        <v>4008488.9508174737</v>
      </c>
      <c r="E3059" s="34">
        <v>559970892890.83801</v>
      </c>
      <c r="F3059" s="3">
        <f>VLOOKUP(A3059,ERCOT_345kv_West_ATC!A:B,2)</f>
        <v>25.05</v>
      </c>
      <c r="G3059" s="3">
        <f>VLOOKUP(A3059,ERCOT_345kv_West_ATC!G:H,2)</f>
        <v>3.085</v>
      </c>
      <c r="I3059" s="5">
        <f t="shared" si="332"/>
        <v>6</v>
      </c>
      <c r="J3059" s="4">
        <f t="shared" si="333"/>
        <v>144</v>
      </c>
      <c r="K3059" s="4">
        <f t="shared" si="328"/>
        <v>1800</v>
      </c>
      <c r="L3059" s="6">
        <f t="shared" si="329"/>
        <v>3247159.4729999998</v>
      </c>
      <c r="N3059" s="22">
        <f t="shared" si="334"/>
        <v>0.81007070565525408</v>
      </c>
      <c r="O3059" s="14">
        <f t="shared" si="335"/>
        <v>44904.701549268728</v>
      </c>
      <c r="Q3059" s="22"/>
      <c r="V3059" s="16">
        <f t="shared" si="336"/>
        <v>1.7134200000000002E-2</v>
      </c>
      <c r="W3059" s="16">
        <f t="shared" si="337"/>
        <v>0.79293650565525409</v>
      </c>
      <c r="X3059" s="16"/>
      <c r="Z3059" s="15">
        <f t="shared" si="338"/>
        <v>4.535444061860387E-4</v>
      </c>
      <c r="AA3059" s="16">
        <f t="shared" si="339"/>
        <v>0.81818389720730844</v>
      </c>
      <c r="AB3059" s="3">
        <f t="shared" si="340"/>
        <v>0.44062185318622299</v>
      </c>
      <c r="AC3059" s="69">
        <f t="shared" si="341"/>
        <v>147.49867826615761</v>
      </c>
      <c r="AD3059" s="3">
        <f t="shared" si="330"/>
        <v>126.85880847127218</v>
      </c>
      <c r="AF3059" s="29"/>
      <c r="AG3059" s="30"/>
      <c r="AH3059" s="29"/>
      <c r="AI3059" s="29"/>
      <c r="AJ3059" s="31"/>
      <c r="AK3059" s="29"/>
      <c r="AL3059" s="30"/>
      <c r="AN3059" s="17">
        <f t="shared" si="342"/>
        <v>2226.9383060097075</v>
      </c>
      <c r="AO3059" s="17">
        <f t="shared" si="343"/>
        <v>22.269383060097073</v>
      </c>
      <c r="AP3059" s="2">
        <f t="shared" si="344"/>
        <v>1.5232258013106399</v>
      </c>
      <c r="AQ3059" s="6">
        <f t="shared" si="345"/>
        <v>0</v>
      </c>
      <c r="AR3059" s="3">
        <f t="shared" si="346"/>
        <v>1803.9774849999999</v>
      </c>
    </row>
    <row r="3060" spans="1:44">
      <c r="A3060" s="32">
        <v>42873</v>
      </c>
      <c r="B3060" s="9">
        <v>12.5</v>
      </c>
      <c r="C3060" s="33">
        <v>1891.2189189999999</v>
      </c>
      <c r="D3060" s="34">
        <f t="shared" si="331"/>
        <v>4008488.9508174737</v>
      </c>
      <c r="E3060" s="34">
        <v>559970892890.83801</v>
      </c>
      <c r="F3060" s="3">
        <f>VLOOKUP(A3060,ERCOT_345kv_West_ATC!A:B,2)</f>
        <v>25.1</v>
      </c>
      <c r="G3060" s="3">
        <f>VLOOKUP(A3060,ERCOT_345kv_West_ATC!G:H,2)</f>
        <v>3.09</v>
      </c>
      <c r="I3060" s="5">
        <f t="shared" si="332"/>
        <v>6</v>
      </c>
      <c r="J3060" s="4">
        <f t="shared" si="333"/>
        <v>144</v>
      </c>
      <c r="K3060" s="4">
        <f t="shared" si="328"/>
        <v>1800</v>
      </c>
      <c r="L3060" s="6">
        <f t="shared" si="329"/>
        <v>3404194.0541999997</v>
      </c>
      <c r="N3060" s="22">
        <f t="shared" si="334"/>
        <v>0.84924621122025623</v>
      </c>
      <c r="O3060" s="14">
        <f t="shared" si="335"/>
        <v>44904.701549268728</v>
      </c>
      <c r="Q3060" s="22"/>
      <c r="V3060" s="16">
        <f t="shared" si="336"/>
        <v>1.71684E-2</v>
      </c>
      <c r="W3060" s="16">
        <f t="shared" si="337"/>
        <v>0.83207781122025626</v>
      </c>
      <c r="X3060" s="16"/>
      <c r="Z3060" s="15">
        <f t="shared" si="338"/>
        <v>4.535444061860387E-4</v>
      </c>
      <c r="AA3060" s="16">
        <f t="shared" si="339"/>
        <v>0.85775176158565702</v>
      </c>
      <c r="AB3060" s="3">
        <f t="shared" si="340"/>
        <v>0.46193059048662422</v>
      </c>
      <c r="AC3060" s="69">
        <f t="shared" si="341"/>
        <v>155.29767611810448</v>
      </c>
      <c r="AD3060" s="3">
        <f t="shared" si="330"/>
        <v>128.64415785527964</v>
      </c>
      <c r="AF3060" s="29"/>
      <c r="AG3060" s="30"/>
      <c r="AH3060" s="29"/>
      <c r="AI3060" s="29"/>
      <c r="AJ3060" s="31"/>
      <c r="AK3060" s="29"/>
      <c r="AL3060" s="30"/>
      <c r="AN3060" s="17">
        <f t="shared" si="342"/>
        <v>2226.9383060097075</v>
      </c>
      <c r="AO3060" s="17">
        <f t="shared" si="343"/>
        <v>22.269383060097073</v>
      </c>
      <c r="AP3060" s="2">
        <f t="shared" si="344"/>
        <v>1.5232258013106399</v>
      </c>
      <c r="AQ3060" s="6">
        <f t="shared" si="345"/>
        <v>0</v>
      </c>
      <c r="AR3060" s="3">
        <f t="shared" si="346"/>
        <v>1891.2189189999999</v>
      </c>
    </row>
    <row r="3061" spans="1:44">
      <c r="A3061" s="32">
        <v>42874</v>
      </c>
      <c r="B3061" s="9">
        <v>12.5</v>
      </c>
      <c r="C3061" s="33">
        <v>1966.1600060000001</v>
      </c>
      <c r="D3061" s="34">
        <f t="shared" si="331"/>
        <v>4008488.9508174737</v>
      </c>
      <c r="E3061" s="34">
        <v>559970892890.83801</v>
      </c>
      <c r="F3061" s="3">
        <f>VLOOKUP(A3061,ERCOT_345kv_West_ATC!A:B,2)</f>
        <v>25.2</v>
      </c>
      <c r="G3061" s="3">
        <f>VLOOKUP(A3061,ERCOT_345kv_West_ATC!G:H,2)</f>
        <v>3.101</v>
      </c>
      <c r="I3061" s="5">
        <f t="shared" si="332"/>
        <v>6</v>
      </c>
      <c r="J3061" s="4">
        <f t="shared" si="333"/>
        <v>144</v>
      </c>
      <c r="K3061" s="4">
        <f t="shared" si="328"/>
        <v>1800</v>
      </c>
      <c r="L3061" s="6">
        <f t="shared" si="329"/>
        <v>3539088.0108000003</v>
      </c>
      <c r="N3061" s="22">
        <f t="shared" si="334"/>
        <v>0.88289828267538428</v>
      </c>
      <c r="O3061" s="14">
        <f t="shared" si="335"/>
        <v>44904.701549268728</v>
      </c>
      <c r="Q3061" s="22"/>
      <c r="V3061" s="16">
        <f t="shared" si="336"/>
        <v>1.72368E-2</v>
      </c>
      <c r="W3061" s="16">
        <f t="shared" si="337"/>
        <v>0.86566148267538423</v>
      </c>
      <c r="X3061" s="16"/>
      <c r="Z3061" s="15">
        <f t="shared" si="338"/>
        <v>4.535444061860387E-4</v>
      </c>
      <c r="AA3061" s="16">
        <f t="shared" si="339"/>
        <v>0.89174087238800825</v>
      </c>
      <c r="AB3061" s="3">
        <f t="shared" si="340"/>
        <v>0.48023496562893925</v>
      </c>
      <c r="AC3061" s="69">
        <f t="shared" si="341"/>
        <v>161.99707742019177</v>
      </c>
      <c r="AD3061" s="3">
        <f t="shared" si="330"/>
        <v>130.62472838780269</v>
      </c>
      <c r="AF3061" s="29"/>
      <c r="AG3061" s="30"/>
      <c r="AH3061" s="29"/>
      <c r="AI3061" s="29"/>
      <c r="AJ3061" s="31"/>
      <c r="AK3061" s="29"/>
      <c r="AL3061" s="30"/>
      <c r="AN3061" s="17">
        <f t="shared" si="342"/>
        <v>2226.9383060097075</v>
      </c>
      <c r="AO3061" s="17">
        <f t="shared" si="343"/>
        <v>22.269383060097073</v>
      </c>
      <c r="AP3061" s="2">
        <f t="shared" si="344"/>
        <v>1.5232258013106399</v>
      </c>
      <c r="AQ3061" s="6">
        <f t="shared" si="345"/>
        <v>0</v>
      </c>
      <c r="AR3061" s="3">
        <f t="shared" si="346"/>
        <v>1966.1600060000001</v>
      </c>
    </row>
    <row r="3062" spans="1:44">
      <c r="A3062" s="32">
        <v>42875</v>
      </c>
      <c r="B3062" s="9">
        <v>12.5</v>
      </c>
      <c r="C3062" s="33">
        <v>2052.9757279999999</v>
      </c>
      <c r="D3062" s="34">
        <f t="shared" si="331"/>
        <v>4008488.9508174737</v>
      </c>
      <c r="E3062" s="34">
        <v>559970892890.83801</v>
      </c>
      <c r="F3062" s="3">
        <f>VLOOKUP(A3062,ERCOT_345kv_West_ATC!A:B,2)</f>
        <v>25.2</v>
      </c>
      <c r="G3062" s="3">
        <f>VLOOKUP(A3062,ERCOT_345kv_West_ATC!G:H,2)</f>
        <v>3.101</v>
      </c>
      <c r="I3062" s="5">
        <f t="shared" si="332"/>
        <v>6</v>
      </c>
      <c r="J3062" s="4">
        <f t="shared" si="333"/>
        <v>144</v>
      </c>
      <c r="K3062" s="4">
        <f t="shared" si="328"/>
        <v>1800</v>
      </c>
      <c r="L3062" s="6">
        <f t="shared" si="329"/>
        <v>3695356.3103999998</v>
      </c>
      <c r="N3062" s="22">
        <f t="shared" si="334"/>
        <v>0.92188262353732697</v>
      </c>
      <c r="O3062" s="14">
        <f t="shared" si="335"/>
        <v>44904.701549268728</v>
      </c>
      <c r="Q3062" s="22"/>
      <c r="V3062" s="16">
        <f t="shared" si="336"/>
        <v>1.72368E-2</v>
      </c>
      <c r="W3062" s="16">
        <f t="shared" si="337"/>
        <v>0.90464582353732692</v>
      </c>
      <c r="X3062" s="16"/>
      <c r="Z3062" s="15">
        <f t="shared" si="338"/>
        <v>4.535444061860387E-4</v>
      </c>
      <c r="AA3062" s="16">
        <f t="shared" si="339"/>
        <v>0.93111565747011049</v>
      </c>
      <c r="AB3062" s="3">
        <f t="shared" si="340"/>
        <v>0.50143972269016168</v>
      </c>
      <c r="AC3062" s="69">
        <f t="shared" si="341"/>
        <v>169.75801850459919</v>
      </c>
      <c r="AD3062" s="3">
        <f t="shared" si="330"/>
        <v>132.7833189522224</v>
      </c>
      <c r="AF3062" s="29"/>
      <c r="AG3062" s="30"/>
      <c r="AH3062" s="29"/>
      <c r="AI3062" s="29"/>
      <c r="AJ3062" s="31"/>
      <c r="AK3062" s="29"/>
      <c r="AL3062" s="30"/>
      <c r="AN3062" s="17">
        <f t="shared" si="342"/>
        <v>2226.9383060097075</v>
      </c>
      <c r="AO3062" s="17">
        <f t="shared" si="343"/>
        <v>22.269383060097073</v>
      </c>
      <c r="AP3062" s="2">
        <f t="shared" si="344"/>
        <v>1.5232258013106399</v>
      </c>
      <c r="AQ3062" s="6">
        <f t="shared" si="345"/>
        <v>0</v>
      </c>
      <c r="AR3062" s="3">
        <f t="shared" si="346"/>
        <v>2052.9757279999999</v>
      </c>
    </row>
    <row r="3063" spans="1:44">
      <c r="A3063" s="32">
        <v>42876</v>
      </c>
      <c r="B3063" s="9">
        <v>12.5</v>
      </c>
      <c r="C3063" s="33">
        <v>2052.5502120000001</v>
      </c>
      <c r="D3063" s="34">
        <f t="shared" si="331"/>
        <v>4008488.9508174737</v>
      </c>
      <c r="E3063" s="34">
        <v>559970892890.83801</v>
      </c>
      <c r="F3063" s="3">
        <f>VLOOKUP(A3063,ERCOT_345kv_West_ATC!A:B,2)</f>
        <v>25.2</v>
      </c>
      <c r="G3063" s="3">
        <f>VLOOKUP(A3063,ERCOT_345kv_West_ATC!G:H,2)</f>
        <v>3.101</v>
      </c>
      <c r="I3063" s="5">
        <f t="shared" si="332"/>
        <v>6</v>
      </c>
      <c r="J3063" s="4">
        <f t="shared" si="333"/>
        <v>144</v>
      </c>
      <c r="K3063" s="4">
        <f t="shared" si="328"/>
        <v>1800</v>
      </c>
      <c r="L3063" s="6">
        <f t="shared" si="329"/>
        <v>3694590.3816</v>
      </c>
      <c r="N3063" s="22">
        <f t="shared" si="334"/>
        <v>0.92169154684748256</v>
      </c>
      <c r="O3063" s="14">
        <f t="shared" si="335"/>
        <v>44904.701549268728</v>
      </c>
      <c r="Q3063" s="22"/>
      <c r="V3063" s="16">
        <f t="shared" si="336"/>
        <v>1.72368E-2</v>
      </c>
      <c r="W3063" s="16">
        <f t="shared" si="337"/>
        <v>0.9044547468474825</v>
      </c>
      <c r="X3063" s="16"/>
      <c r="Z3063" s="15">
        <f t="shared" si="338"/>
        <v>4.535444061860387E-4</v>
      </c>
      <c r="AA3063" s="16">
        <f t="shared" si="339"/>
        <v>0.93092266706856786</v>
      </c>
      <c r="AB3063" s="3">
        <f t="shared" si="340"/>
        <v>0.50133579032402109</v>
      </c>
      <c r="AC3063" s="69">
        <f t="shared" si="341"/>
        <v>169.71997925859174</v>
      </c>
      <c r="AD3063" s="3">
        <f t="shared" si="330"/>
        <v>134.89773722660252</v>
      </c>
      <c r="AF3063" s="29"/>
      <c r="AG3063" s="30"/>
      <c r="AH3063" s="29"/>
      <c r="AI3063" s="29"/>
      <c r="AJ3063" s="31"/>
      <c r="AK3063" s="29"/>
      <c r="AL3063" s="30"/>
      <c r="AN3063" s="17">
        <f t="shared" si="342"/>
        <v>2226.9383060097075</v>
      </c>
      <c r="AO3063" s="17">
        <f t="shared" si="343"/>
        <v>22.269383060097073</v>
      </c>
      <c r="AP3063" s="2">
        <f t="shared" si="344"/>
        <v>1.5232258013106399</v>
      </c>
      <c r="AQ3063" s="6">
        <f t="shared" si="345"/>
        <v>0</v>
      </c>
      <c r="AR3063" s="3">
        <f t="shared" si="346"/>
        <v>2052.5502120000001</v>
      </c>
    </row>
    <row r="3064" spans="1:44">
      <c r="A3064" s="32">
        <v>42877</v>
      </c>
      <c r="B3064" s="9">
        <v>12.5</v>
      </c>
      <c r="C3064" s="33">
        <v>2114.348395</v>
      </c>
      <c r="D3064" s="34">
        <f t="shared" si="331"/>
        <v>4008488.9508174737</v>
      </c>
      <c r="E3064" s="34">
        <v>559970892890.83801</v>
      </c>
      <c r="F3064" s="3">
        <f>VLOOKUP(A3064,ERCOT_345kv_West_ATC!A:B,2)</f>
        <v>25.55</v>
      </c>
      <c r="G3064" s="3">
        <f>VLOOKUP(A3064,ERCOT_345kv_West_ATC!G:H,2)</f>
        <v>3.1320000000000001</v>
      </c>
      <c r="I3064" s="5">
        <f t="shared" si="332"/>
        <v>6</v>
      </c>
      <c r="J3064" s="4">
        <f t="shared" si="333"/>
        <v>144</v>
      </c>
      <c r="K3064" s="4">
        <f t="shared" si="328"/>
        <v>1800</v>
      </c>
      <c r="L3064" s="6">
        <f t="shared" si="329"/>
        <v>3805827.111</v>
      </c>
      <c r="N3064" s="22">
        <f t="shared" si="334"/>
        <v>0.9494418364865036</v>
      </c>
      <c r="O3064" s="14">
        <f t="shared" si="335"/>
        <v>44904.701549268728</v>
      </c>
      <c r="Q3064" s="22"/>
      <c r="V3064" s="16">
        <f t="shared" si="336"/>
        <v>1.7476200000000001E-2</v>
      </c>
      <c r="W3064" s="16">
        <f t="shared" si="337"/>
        <v>0.93196563648650355</v>
      </c>
      <c r="X3064" s="16"/>
      <c r="Z3064" s="15">
        <f t="shared" si="338"/>
        <v>4.535444061860387E-4</v>
      </c>
      <c r="AA3064" s="16">
        <f t="shared" si="339"/>
        <v>0.95895088728067901</v>
      </c>
      <c r="AB3064" s="3">
        <f t="shared" si="340"/>
        <v>0.51643000859637456</v>
      </c>
      <c r="AC3064" s="69">
        <f t="shared" si="341"/>
        <v>175.24446314627309</v>
      </c>
      <c r="AD3064" s="3">
        <f t="shared" si="330"/>
        <v>137.2192480794011</v>
      </c>
      <c r="AF3064" s="29"/>
      <c r="AG3064" s="30"/>
      <c r="AH3064" s="29"/>
      <c r="AI3064" s="29"/>
      <c r="AJ3064" s="31"/>
      <c r="AK3064" s="29"/>
      <c r="AL3064" s="30"/>
      <c r="AN3064" s="17">
        <f t="shared" si="342"/>
        <v>2226.9383060097075</v>
      </c>
      <c r="AO3064" s="17">
        <f t="shared" si="343"/>
        <v>22.269383060097073</v>
      </c>
      <c r="AP3064" s="2">
        <f t="shared" si="344"/>
        <v>1.5232258013106399</v>
      </c>
      <c r="AQ3064" s="6">
        <f t="shared" si="345"/>
        <v>0</v>
      </c>
      <c r="AR3064" s="3">
        <f t="shared" si="346"/>
        <v>2114.348395</v>
      </c>
    </row>
    <row r="3065" spans="1:44">
      <c r="A3065" s="32">
        <v>42878</v>
      </c>
      <c r="B3065" s="9">
        <v>12.5</v>
      </c>
      <c r="C3065" s="33">
        <v>2268.0560180000002</v>
      </c>
      <c r="D3065" s="34">
        <f t="shared" si="331"/>
        <v>4265840.3329769578</v>
      </c>
      <c r="E3065" s="34">
        <v>595921917085.41602</v>
      </c>
      <c r="F3065" s="3">
        <f>VLOOKUP(A3065,ERCOT_345kv_West_ATC!A:B,2)</f>
        <v>25.3</v>
      </c>
      <c r="G3065" s="3">
        <f>VLOOKUP(A3065,ERCOT_345kv_West_ATC!G:H,2)</f>
        <v>3.1030000000000002</v>
      </c>
      <c r="I3065" s="5">
        <f t="shared" si="332"/>
        <v>6</v>
      </c>
      <c r="J3065" s="4">
        <f t="shared" si="333"/>
        <v>144</v>
      </c>
      <c r="K3065" s="4">
        <f t="shared" si="328"/>
        <v>1800</v>
      </c>
      <c r="L3065" s="6">
        <f t="shared" si="329"/>
        <v>4082500.8324000002</v>
      </c>
      <c r="N3065" s="22">
        <f t="shared" si="334"/>
        <v>0.95702148081829108</v>
      </c>
      <c r="O3065" s="14">
        <f t="shared" si="335"/>
        <v>42195.672118460483</v>
      </c>
      <c r="Q3065" s="22"/>
      <c r="V3065" s="16">
        <f t="shared" si="336"/>
        <v>1.7305200000000003E-2</v>
      </c>
      <c r="W3065" s="16">
        <f t="shared" si="337"/>
        <v>0.93971628081829106</v>
      </c>
      <c r="X3065" s="16"/>
      <c r="Z3065" s="15">
        <f t="shared" si="338"/>
        <v>4.2618279142976742E-4</v>
      </c>
      <c r="AA3065" s="16">
        <f t="shared" si="339"/>
        <v>0.96660644487032288</v>
      </c>
      <c r="AB3065" s="3">
        <f t="shared" si="340"/>
        <v>0.52055280541972504</v>
      </c>
      <c r="AC3065" s="69">
        <f t="shared" si="341"/>
        <v>176.75340678361937</v>
      </c>
      <c r="AD3065" s="3">
        <f t="shared" si="330"/>
        <v>139.56397729340506</v>
      </c>
      <c r="AF3065" s="29"/>
      <c r="AG3065" s="30"/>
      <c r="AH3065" s="29"/>
      <c r="AI3065" s="29"/>
      <c r="AJ3065" s="31"/>
      <c r="AK3065" s="29"/>
      <c r="AL3065" s="30"/>
      <c r="AN3065" s="17">
        <f t="shared" si="342"/>
        <v>2369.9112960983098</v>
      </c>
      <c r="AO3065" s="17">
        <f t="shared" si="343"/>
        <v>23.699112960983097</v>
      </c>
      <c r="AP3065" s="2">
        <f t="shared" si="344"/>
        <v>1.621019326531244</v>
      </c>
      <c r="AQ3065" s="6">
        <f t="shared" si="345"/>
        <v>0</v>
      </c>
      <c r="AR3065" s="3">
        <f t="shared" si="346"/>
        <v>2268.0560180000002</v>
      </c>
    </row>
    <row r="3066" spans="1:44">
      <c r="A3066" s="32">
        <v>42879</v>
      </c>
      <c r="B3066" s="9">
        <v>12.5</v>
      </c>
      <c r="C3066" s="33">
        <v>2431.1791750000002</v>
      </c>
      <c r="D3066" s="34">
        <f t="shared" si="331"/>
        <v>4265840.3329769578</v>
      </c>
      <c r="E3066" s="34">
        <v>595921917085.41602</v>
      </c>
      <c r="F3066" s="3">
        <f>VLOOKUP(A3066,ERCOT_345kv_West_ATC!A:B,2)</f>
        <v>25.55</v>
      </c>
      <c r="G3066" s="3">
        <f>VLOOKUP(A3066,ERCOT_345kv_West_ATC!G:H,2)</f>
        <v>3.093</v>
      </c>
      <c r="I3066" s="5">
        <f t="shared" si="332"/>
        <v>6</v>
      </c>
      <c r="J3066" s="4">
        <f t="shared" si="333"/>
        <v>144</v>
      </c>
      <c r="K3066" s="4">
        <f t="shared" ref="K3066:K3129" si="347">J3066*B3066</f>
        <v>1800</v>
      </c>
      <c r="L3066" s="6">
        <f t="shared" ref="L3066:L3129" si="348">K3066*C3066</f>
        <v>4376122.5150000006</v>
      </c>
      <c r="N3066" s="22">
        <f t="shared" si="334"/>
        <v>1.0258523932952928</v>
      </c>
      <c r="O3066" s="14">
        <f t="shared" si="335"/>
        <v>42195.672118460483</v>
      </c>
      <c r="Q3066" s="22"/>
      <c r="V3066" s="16">
        <f t="shared" si="336"/>
        <v>1.7476200000000001E-2</v>
      </c>
      <c r="W3066" s="16">
        <f t="shared" si="337"/>
        <v>1.0083761932952928</v>
      </c>
      <c r="X3066" s="16"/>
      <c r="Z3066" s="15">
        <f t="shared" si="338"/>
        <v>4.2618279142976742E-4</v>
      </c>
      <c r="AA3066" s="16">
        <f t="shared" si="339"/>
        <v>1.0361267272674191</v>
      </c>
      <c r="AB3066" s="3">
        <f t="shared" si="340"/>
        <v>0.55799201165244883</v>
      </c>
      <c r="AC3066" s="69">
        <f t="shared" si="341"/>
        <v>190.45615626479628</v>
      </c>
      <c r="AD3066" s="3">
        <f t="shared" si="330"/>
        <v>142.34561826330366</v>
      </c>
      <c r="AF3066" s="29"/>
      <c r="AG3066" s="30"/>
      <c r="AH3066" s="29"/>
      <c r="AI3066" s="29"/>
      <c r="AJ3066" s="31"/>
      <c r="AK3066" s="29"/>
      <c r="AL3066" s="30"/>
      <c r="AN3066" s="17">
        <f t="shared" si="342"/>
        <v>2369.9112960983098</v>
      </c>
      <c r="AO3066" s="17">
        <f t="shared" si="343"/>
        <v>23.699112960983097</v>
      </c>
      <c r="AP3066" s="2">
        <f t="shared" si="344"/>
        <v>1.621019326531244</v>
      </c>
      <c r="AQ3066" s="6">
        <f t="shared" si="345"/>
        <v>0</v>
      </c>
      <c r="AR3066" s="3">
        <f t="shared" si="346"/>
        <v>2431.1791750000002</v>
      </c>
    </row>
    <row r="3067" spans="1:44">
      <c r="A3067" s="32">
        <v>42880</v>
      </c>
      <c r="B3067" s="9">
        <v>12.5</v>
      </c>
      <c r="C3067" s="33">
        <v>2331.3462279999999</v>
      </c>
      <c r="D3067" s="34">
        <f t="shared" si="331"/>
        <v>4265840.3329769578</v>
      </c>
      <c r="E3067" s="34">
        <v>595921917085.41602</v>
      </c>
      <c r="F3067" s="3">
        <f>VLOOKUP(A3067,ERCOT_345kv_West_ATC!A:B,2)</f>
        <v>25.6</v>
      </c>
      <c r="G3067" s="3">
        <f>VLOOKUP(A3067,ERCOT_345kv_West_ATC!G:H,2)</f>
        <v>3.093</v>
      </c>
      <c r="I3067" s="5">
        <f t="shared" si="332"/>
        <v>6</v>
      </c>
      <c r="J3067" s="4">
        <f t="shared" si="333"/>
        <v>144</v>
      </c>
      <c r="K3067" s="4">
        <f t="shared" si="347"/>
        <v>1800</v>
      </c>
      <c r="L3067" s="6">
        <f t="shared" si="348"/>
        <v>4196423.2104000002</v>
      </c>
      <c r="N3067" s="22">
        <f t="shared" si="334"/>
        <v>0.98372721031297616</v>
      </c>
      <c r="O3067" s="14">
        <f t="shared" si="335"/>
        <v>42195.672118460483</v>
      </c>
      <c r="Q3067" s="22"/>
      <c r="V3067" s="16">
        <f t="shared" si="336"/>
        <v>1.7510400000000002E-2</v>
      </c>
      <c r="W3067" s="16">
        <f t="shared" si="337"/>
        <v>0.96621681031297613</v>
      </c>
      <c r="X3067" s="16"/>
      <c r="Z3067" s="15">
        <f t="shared" si="338"/>
        <v>4.2618279142976742E-4</v>
      </c>
      <c r="AA3067" s="16">
        <f t="shared" si="339"/>
        <v>0.99357964323829895</v>
      </c>
      <c r="AB3067" s="3">
        <f t="shared" si="340"/>
        <v>0.53507885597122573</v>
      </c>
      <c r="AC3067" s="69">
        <f t="shared" si="341"/>
        <v>182.06994128546862</v>
      </c>
      <c r="AD3067" s="3">
        <f t="shared" si="330"/>
        <v>144.77691184665966</v>
      </c>
      <c r="AF3067" s="29"/>
      <c r="AG3067" s="30"/>
      <c r="AH3067" s="29"/>
      <c r="AI3067" s="29"/>
      <c r="AJ3067" s="31"/>
      <c r="AK3067" s="29"/>
      <c r="AL3067" s="30"/>
      <c r="AN3067" s="17">
        <f t="shared" si="342"/>
        <v>2369.9112960983098</v>
      </c>
      <c r="AO3067" s="17">
        <f t="shared" si="343"/>
        <v>23.699112960983097</v>
      </c>
      <c r="AP3067" s="2">
        <f t="shared" si="344"/>
        <v>1.621019326531244</v>
      </c>
      <c r="AQ3067" s="6">
        <f t="shared" si="345"/>
        <v>0</v>
      </c>
      <c r="AR3067" s="3">
        <f t="shared" si="346"/>
        <v>2331.3462279999999</v>
      </c>
    </row>
    <row r="3068" spans="1:44">
      <c r="A3068" s="32">
        <v>42881</v>
      </c>
      <c r="B3068" s="9">
        <v>12.5</v>
      </c>
      <c r="C3068" s="33">
        <v>2272.1649050000001</v>
      </c>
      <c r="D3068" s="34">
        <f t="shared" si="331"/>
        <v>4265840.3329769578</v>
      </c>
      <c r="E3068" s="34">
        <v>595921917085.41602</v>
      </c>
      <c r="F3068" s="3">
        <f>VLOOKUP(A3068,ERCOT_345kv_West_ATC!A:B,2)</f>
        <v>24.85</v>
      </c>
      <c r="G3068" s="3">
        <f>VLOOKUP(A3068,ERCOT_345kv_West_ATC!G:H,2)</f>
        <v>3.0990000000000002</v>
      </c>
      <c r="I3068" s="5">
        <f t="shared" si="332"/>
        <v>6</v>
      </c>
      <c r="J3068" s="4">
        <f t="shared" si="333"/>
        <v>144</v>
      </c>
      <c r="K3068" s="4">
        <f t="shared" si="347"/>
        <v>1800</v>
      </c>
      <c r="L3068" s="6">
        <f t="shared" si="348"/>
        <v>4089896.8290000004</v>
      </c>
      <c r="N3068" s="22">
        <f t="shared" si="334"/>
        <v>0.95875525330452915</v>
      </c>
      <c r="O3068" s="14">
        <f t="shared" si="335"/>
        <v>42195.672118460483</v>
      </c>
      <c r="Q3068" s="22"/>
      <c r="V3068" s="16">
        <f t="shared" si="336"/>
        <v>1.6997400000000003E-2</v>
      </c>
      <c r="W3068" s="16">
        <f t="shared" si="337"/>
        <v>0.9417578533045291</v>
      </c>
      <c r="X3068" s="16"/>
      <c r="Z3068" s="15">
        <f t="shared" si="338"/>
        <v>4.2618279142976742E-4</v>
      </c>
      <c r="AA3068" s="16">
        <f t="shared" si="339"/>
        <v>0.96835758180165232</v>
      </c>
      <c r="AB3068" s="3">
        <f t="shared" si="340"/>
        <v>0.52149585648990482</v>
      </c>
      <c r="AC3068" s="69">
        <f t="shared" si="341"/>
        <v>177.09856347530516</v>
      </c>
      <c r="AD3068" s="3">
        <f t="shared" si="330"/>
        <v>146.9911138335477</v>
      </c>
      <c r="AF3068" s="29"/>
      <c r="AG3068" s="30"/>
      <c r="AH3068" s="29"/>
      <c r="AI3068" s="29"/>
      <c r="AJ3068" s="31"/>
      <c r="AK3068" s="29"/>
      <c r="AL3068" s="30"/>
      <c r="AN3068" s="17">
        <f t="shared" si="342"/>
        <v>2369.9112960983098</v>
      </c>
      <c r="AO3068" s="17">
        <f t="shared" si="343"/>
        <v>23.699112960983097</v>
      </c>
      <c r="AP3068" s="2">
        <f t="shared" si="344"/>
        <v>1.621019326531244</v>
      </c>
      <c r="AQ3068" s="6">
        <f t="shared" si="345"/>
        <v>0</v>
      </c>
      <c r="AR3068" s="3">
        <f t="shared" si="346"/>
        <v>2272.1649050000001</v>
      </c>
    </row>
    <row r="3069" spans="1:44">
      <c r="A3069" s="32">
        <v>42882</v>
      </c>
      <c r="B3069" s="9">
        <v>12.5</v>
      </c>
      <c r="C3069" s="33">
        <v>2078.6323750000001</v>
      </c>
      <c r="D3069" s="34">
        <f t="shared" si="331"/>
        <v>4265840.3329769578</v>
      </c>
      <c r="E3069" s="34">
        <v>595921917085.41602</v>
      </c>
      <c r="F3069" s="3">
        <f>VLOOKUP(A3069,ERCOT_345kv_West_ATC!A:B,2)</f>
        <v>24.85</v>
      </c>
      <c r="G3069" s="3">
        <f>VLOOKUP(A3069,ERCOT_345kv_West_ATC!G:H,2)</f>
        <v>3.0990000000000002</v>
      </c>
      <c r="I3069" s="5">
        <f t="shared" si="332"/>
        <v>6</v>
      </c>
      <c r="J3069" s="4">
        <f t="shared" si="333"/>
        <v>144</v>
      </c>
      <c r="K3069" s="4">
        <f t="shared" si="347"/>
        <v>1800</v>
      </c>
      <c r="L3069" s="6">
        <f t="shared" si="348"/>
        <v>3741538.2750000004</v>
      </c>
      <c r="N3069" s="22">
        <f t="shared" si="334"/>
        <v>0.87709290150316799</v>
      </c>
      <c r="O3069" s="14">
        <f t="shared" si="335"/>
        <v>42195.672118460483</v>
      </c>
      <c r="Q3069" s="22"/>
      <c r="V3069" s="16">
        <f t="shared" si="336"/>
        <v>1.6997400000000003E-2</v>
      </c>
      <c r="W3069" s="16">
        <f t="shared" si="337"/>
        <v>0.86009550150316794</v>
      </c>
      <c r="X3069" s="16"/>
      <c r="Z3069" s="15">
        <f t="shared" si="338"/>
        <v>4.2618279142976742E-4</v>
      </c>
      <c r="AA3069" s="16">
        <f t="shared" si="339"/>
        <v>0.88587734793378714</v>
      </c>
      <c r="AB3069" s="3">
        <f t="shared" si="340"/>
        <v>0.47707724397242635</v>
      </c>
      <c r="AC3069" s="69">
        <f t="shared" si="341"/>
        <v>160.84135129390805</v>
      </c>
      <c r="AD3069" s="3">
        <f t="shared" ref="AD3069:AD3132" si="349">AVERAGE(AC3040:AC3069)</f>
        <v>148.50641852664413</v>
      </c>
      <c r="AF3069" s="29"/>
      <c r="AG3069" s="30"/>
      <c r="AH3069" s="29"/>
      <c r="AI3069" s="29"/>
      <c r="AJ3069" s="31"/>
      <c r="AK3069" s="29"/>
      <c r="AL3069" s="30"/>
      <c r="AN3069" s="17">
        <f t="shared" si="342"/>
        <v>2369.9112960983098</v>
      </c>
      <c r="AO3069" s="17">
        <f t="shared" si="343"/>
        <v>23.699112960983097</v>
      </c>
      <c r="AP3069" s="2">
        <f t="shared" si="344"/>
        <v>1.621019326531244</v>
      </c>
      <c r="AQ3069" s="6">
        <f t="shared" si="345"/>
        <v>0</v>
      </c>
      <c r="AR3069" s="3">
        <f t="shared" si="346"/>
        <v>2078.6323750000001</v>
      </c>
    </row>
    <row r="3070" spans="1:44">
      <c r="A3070" s="32">
        <v>42883</v>
      </c>
      <c r="B3070" s="9">
        <v>12.5</v>
      </c>
      <c r="C3070" s="33">
        <v>2225.464571</v>
      </c>
      <c r="D3070" s="34">
        <f t="shared" si="331"/>
        <v>4265840.3329769578</v>
      </c>
      <c r="E3070" s="34">
        <v>595921917085.41602</v>
      </c>
      <c r="F3070" s="3">
        <f>VLOOKUP(A3070,ERCOT_345kv_West_ATC!A:B,2)</f>
        <v>24.85</v>
      </c>
      <c r="G3070" s="3">
        <f>VLOOKUP(A3070,ERCOT_345kv_West_ATC!G:H,2)</f>
        <v>3.0990000000000002</v>
      </c>
      <c r="I3070" s="5">
        <f t="shared" si="332"/>
        <v>6</v>
      </c>
      <c r="J3070" s="4">
        <f t="shared" si="333"/>
        <v>144</v>
      </c>
      <c r="K3070" s="4">
        <f t="shared" si="347"/>
        <v>1800</v>
      </c>
      <c r="L3070" s="6">
        <f t="shared" si="348"/>
        <v>4005836.2278</v>
      </c>
      <c r="N3070" s="22">
        <f t="shared" si="334"/>
        <v>0.93904973349166321</v>
      </c>
      <c r="O3070" s="14">
        <f t="shared" si="335"/>
        <v>42195.672118460483</v>
      </c>
      <c r="Q3070" s="22"/>
      <c r="V3070" s="16">
        <f t="shared" si="336"/>
        <v>1.6997400000000003E-2</v>
      </c>
      <c r="W3070" s="16">
        <f t="shared" si="337"/>
        <v>0.92205233349166316</v>
      </c>
      <c r="X3070" s="16"/>
      <c r="Z3070" s="15">
        <f t="shared" si="338"/>
        <v>4.2618279142976742E-4</v>
      </c>
      <c r="AA3070" s="16">
        <f t="shared" si="339"/>
        <v>0.94845470309682978</v>
      </c>
      <c r="AB3070" s="3">
        <f t="shared" si="340"/>
        <v>0.51077743080517457</v>
      </c>
      <c r="AC3070" s="69">
        <f t="shared" si="341"/>
        <v>173.17561967469391</v>
      </c>
      <c r="AD3070" s="3">
        <f t="shared" si="349"/>
        <v>150.42080555724002</v>
      </c>
      <c r="AF3070" s="29"/>
      <c r="AG3070" s="30"/>
      <c r="AH3070" s="29"/>
      <c r="AI3070" s="29"/>
      <c r="AJ3070" s="31"/>
      <c r="AK3070" s="29"/>
      <c r="AL3070" s="30"/>
      <c r="AN3070" s="17">
        <f t="shared" si="342"/>
        <v>2369.9112960983098</v>
      </c>
      <c r="AO3070" s="17">
        <f t="shared" si="343"/>
        <v>23.699112960983097</v>
      </c>
      <c r="AP3070" s="2">
        <f t="shared" si="344"/>
        <v>1.621019326531244</v>
      </c>
      <c r="AQ3070" s="6">
        <f t="shared" si="345"/>
        <v>0</v>
      </c>
      <c r="AR3070" s="3">
        <f t="shared" si="346"/>
        <v>2225.464571</v>
      </c>
    </row>
    <row r="3071" spans="1:44">
      <c r="A3071" s="32">
        <v>42884</v>
      </c>
      <c r="B3071" s="9">
        <v>12.5</v>
      </c>
      <c r="C3071" s="33">
        <v>2286.2068610000001</v>
      </c>
      <c r="D3071" s="34">
        <f t="shared" si="331"/>
        <v>4265840.3329769578</v>
      </c>
      <c r="E3071" s="34">
        <v>595921917085.41602</v>
      </c>
      <c r="F3071" s="3">
        <f>VLOOKUP(A3071,ERCOT_345kv_West_ATC!A:B,2)</f>
        <v>24.75</v>
      </c>
      <c r="G3071" s="3">
        <f>VLOOKUP(A3071,ERCOT_345kv_West_ATC!G:H,2)</f>
        <v>3.07</v>
      </c>
      <c r="I3071" s="5">
        <f t="shared" si="332"/>
        <v>6</v>
      </c>
      <c r="J3071" s="4">
        <f t="shared" si="333"/>
        <v>144</v>
      </c>
      <c r="K3071" s="4">
        <f t="shared" si="347"/>
        <v>1800</v>
      </c>
      <c r="L3071" s="6">
        <f t="shared" si="348"/>
        <v>4115172.3498000004</v>
      </c>
      <c r="N3071" s="22">
        <f t="shared" si="334"/>
        <v>0.96468035101730776</v>
      </c>
      <c r="O3071" s="14">
        <f t="shared" si="335"/>
        <v>42195.672118460483</v>
      </c>
      <c r="Q3071" s="22"/>
      <c r="V3071" s="16">
        <f t="shared" si="336"/>
        <v>1.6929E-2</v>
      </c>
      <c r="W3071" s="16">
        <f t="shared" si="337"/>
        <v>0.94775135101730779</v>
      </c>
      <c r="X3071" s="16"/>
      <c r="Z3071" s="15">
        <f t="shared" si="338"/>
        <v>4.2618279142976742E-4</v>
      </c>
      <c r="AA3071" s="16">
        <f t="shared" si="339"/>
        <v>0.97434202180686635</v>
      </c>
      <c r="AB3071" s="3">
        <f t="shared" si="340"/>
        <v>0.5247186955782559</v>
      </c>
      <c r="AC3071" s="69">
        <f t="shared" si="341"/>
        <v>178.27812258164167</v>
      </c>
      <c r="AD3071" s="3">
        <f t="shared" si="349"/>
        <v>152.4926510381579</v>
      </c>
      <c r="AF3071" s="29"/>
      <c r="AG3071" s="30"/>
      <c r="AH3071" s="29"/>
      <c r="AI3071" s="29"/>
      <c r="AJ3071" s="31"/>
      <c r="AK3071" s="29"/>
      <c r="AL3071" s="30"/>
      <c r="AN3071" s="17">
        <f t="shared" si="342"/>
        <v>2369.9112960983098</v>
      </c>
      <c r="AO3071" s="17">
        <f t="shared" si="343"/>
        <v>23.699112960983097</v>
      </c>
      <c r="AP3071" s="2">
        <f t="shared" si="344"/>
        <v>1.621019326531244</v>
      </c>
      <c r="AQ3071" s="6">
        <f t="shared" si="345"/>
        <v>0</v>
      </c>
      <c r="AR3071" s="3">
        <f t="shared" si="346"/>
        <v>2286.2068610000001</v>
      </c>
    </row>
    <row r="3072" spans="1:44">
      <c r="A3072" s="32">
        <v>42885</v>
      </c>
      <c r="B3072" s="9">
        <v>12.5</v>
      </c>
      <c r="C3072" s="33">
        <v>2185.1005049999999</v>
      </c>
      <c r="D3072" s="34">
        <f t="shared" si="331"/>
        <v>4265840.3329769578</v>
      </c>
      <c r="E3072" s="34">
        <v>595921917085.41602</v>
      </c>
      <c r="F3072" s="3">
        <f>VLOOKUP(A3072,ERCOT_345kv_West_ATC!A:B,2)</f>
        <v>24.65</v>
      </c>
      <c r="G3072" s="3">
        <f>VLOOKUP(A3072,ERCOT_345kv_West_ATC!G:H,2)</f>
        <v>3.052</v>
      </c>
      <c r="I3072" s="5">
        <f t="shared" si="332"/>
        <v>6</v>
      </c>
      <c r="J3072" s="4">
        <f t="shared" si="333"/>
        <v>144</v>
      </c>
      <c r="K3072" s="4">
        <f t="shared" si="347"/>
        <v>1800</v>
      </c>
      <c r="L3072" s="6">
        <f t="shared" si="348"/>
        <v>3933180.909</v>
      </c>
      <c r="N3072" s="22">
        <f t="shared" si="334"/>
        <v>0.92201784454862423</v>
      </c>
      <c r="O3072" s="14">
        <f t="shared" si="335"/>
        <v>42195.672118460483</v>
      </c>
      <c r="Q3072" s="22"/>
      <c r="V3072" s="16">
        <f t="shared" si="336"/>
        <v>1.68606E-2</v>
      </c>
      <c r="W3072" s="16">
        <f t="shared" si="337"/>
        <v>0.90515724454862423</v>
      </c>
      <c r="X3072" s="16"/>
      <c r="Z3072" s="15">
        <f t="shared" si="338"/>
        <v>4.2618279142976742E-4</v>
      </c>
      <c r="AA3072" s="16">
        <f t="shared" si="339"/>
        <v>0.9312522327754944</v>
      </c>
      <c r="AB3072" s="3">
        <f t="shared" si="340"/>
        <v>0.50151327347057073</v>
      </c>
      <c r="AC3072" s="69">
        <f t="shared" si="341"/>
        <v>169.78493809022891</v>
      </c>
      <c r="AD3072" s="3">
        <f t="shared" si="349"/>
        <v>154.18981274327538</v>
      </c>
      <c r="AF3072" s="29"/>
      <c r="AG3072" s="30"/>
      <c r="AH3072" s="29"/>
      <c r="AI3072" s="29"/>
      <c r="AJ3072" s="31"/>
      <c r="AK3072" s="29"/>
      <c r="AL3072" s="30"/>
      <c r="AN3072" s="17">
        <f t="shared" si="342"/>
        <v>2369.9112960983098</v>
      </c>
      <c r="AO3072" s="17">
        <f t="shared" si="343"/>
        <v>23.699112960983097</v>
      </c>
      <c r="AP3072" s="2">
        <f t="shared" si="344"/>
        <v>1.621019326531244</v>
      </c>
      <c r="AQ3072" s="6">
        <f t="shared" si="345"/>
        <v>0</v>
      </c>
      <c r="AR3072" s="3">
        <f t="shared" si="346"/>
        <v>2185.1005049999999</v>
      </c>
    </row>
    <row r="3073" spans="1:44">
      <c r="A3073" s="32">
        <v>42886</v>
      </c>
      <c r="B3073" s="9">
        <v>12.5</v>
      </c>
      <c r="C3073" s="33">
        <v>2298.2209750000002</v>
      </c>
      <c r="D3073" s="34">
        <f t="shared" si="331"/>
        <v>4265840.3329769578</v>
      </c>
      <c r="E3073" s="34">
        <v>595921917085.41602</v>
      </c>
      <c r="F3073" s="3">
        <f>VLOOKUP(A3073,ERCOT_345kv_West_ATC!A:B,2)</f>
        <v>24.3</v>
      </c>
      <c r="G3073" s="3">
        <f>VLOOKUP(A3073,ERCOT_345kv_West_ATC!G:H,2)</f>
        <v>3.0259999999999998</v>
      </c>
      <c r="I3073" s="5">
        <f t="shared" si="332"/>
        <v>6</v>
      </c>
      <c r="J3073" s="4">
        <f t="shared" si="333"/>
        <v>144</v>
      </c>
      <c r="K3073" s="4">
        <f t="shared" si="347"/>
        <v>1800</v>
      </c>
      <c r="L3073" s="6">
        <f t="shared" si="348"/>
        <v>4136797.7550000004</v>
      </c>
      <c r="N3073" s="22">
        <f t="shared" si="334"/>
        <v>0.96974978716868576</v>
      </c>
      <c r="O3073" s="14">
        <f t="shared" si="335"/>
        <v>42195.672118460483</v>
      </c>
      <c r="Q3073" s="22"/>
      <c r="V3073" s="16">
        <f t="shared" si="336"/>
        <v>1.6621199999999999E-2</v>
      </c>
      <c r="W3073" s="16">
        <f t="shared" si="337"/>
        <v>0.95312858716868576</v>
      </c>
      <c r="X3073" s="16"/>
      <c r="Z3073" s="15">
        <f t="shared" si="338"/>
        <v>4.2618279142976742E-4</v>
      </c>
      <c r="AA3073" s="16">
        <f t="shared" si="339"/>
        <v>0.97946223044794178</v>
      </c>
      <c r="AB3073" s="3">
        <f t="shared" si="340"/>
        <v>0.52747611457395038</v>
      </c>
      <c r="AC3073" s="69">
        <f t="shared" si="341"/>
        <v>179.28733793406585</v>
      </c>
      <c r="AD3073" s="3">
        <f t="shared" si="349"/>
        <v>156.06883597202432</v>
      </c>
      <c r="AF3073" s="29"/>
      <c r="AG3073" s="30"/>
      <c r="AH3073" s="29"/>
      <c r="AI3073" s="29"/>
      <c r="AJ3073" s="31"/>
      <c r="AK3073" s="29"/>
      <c r="AL3073" s="30"/>
      <c r="AN3073" s="17">
        <f t="shared" si="342"/>
        <v>2369.9112960983098</v>
      </c>
      <c r="AO3073" s="17">
        <f t="shared" si="343"/>
        <v>23.699112960983097</v>
      </c>
      <c r="AP3073" s="2">
        <f t="shared" si="344"/>
        <v>1.621019326531244</v>
      </c>
      <c r="AQ3073" s="6">
        <f t="shared" si="345"/>
        <v>0</v>
      </c>
      <c r="AR3073" s="3">
        <f t="shared" si="346"/>
        <v>2298.2209750000002</v>
      </c>
    </row>
    <row r="3074" spans="1:44">
      <c r="A3074" s="32">
        <v>42887</v>
      </c>
      <c r="B3074" s="9">
        <v>12.5</v>
      </c>
      <c r="C3074" s="33">
        <v>2417.9412739999998</v>
      </c>
      <c r="D3074" s="34">
        <f t="shared" si="331"/>
        <v>4265840.3329769578</v>
      </c>
      <c r="E3074" s="34">
        <v>595921917085.41602</v>
      </c>
      <c r="F3074" s="3">
        <f>VLOOKUP(A3074,ERCOT_345kv_West_ATC!A:B,2)</f>
        <v>24.4</v>
      </c>
      <c r="G3074" s="3">
        <f>VLOOKUP(A3074,ERCOT_345kv_West_ATC!G:H,2)</f>
        <v>3.01</v>
      </c>
      <c r="I3074" s="5">
        <f t="shared" si="332"/>
        <v>6</v>
      </c>
      <c r="J3074" s="4">
        <f t="shared" si="333"/>
        <v>144</v>
      </c>
      <c r="K3074" s="4">
        <f t="shared" si="347"/>
        <v>1800</v>
      </c>
      <c r="L3074" s="6">
        <f t="shared" si="348"/>
        <v>4352294.2931999993</v>
      </c>
      <c r="N3074" s="22">
        <f t="shared" si="334"/>
        <v>1.0202665719939661</v>
      </c>
      <c r="O3074" s="14">
        <f t="shared" si="335"/>
        <v>42195.672118460483</v>
      </c>
      <c r="Q3074" s="22"/>
      <c r="V3074" s="16">
        <f t="shared" si="336"/>
        <v>1.6689599999999999E-2</v>
      </c>
      <c r="W3074" s="16">
        <f t="shared" si="337"/>
        <v>1.003576971993966</v>
      </c>
      <c r="X3074" s="16"/>
      <c r="Z3074" s="15">
        <f t="shared" si="338"/>
        <v>4.2618279142976742E-4</v>
      </c>
      <c r="AA3074" s="16">
        <f t="shared" si="339"/>
        <v>1.0304849616665681</v>
      </c>
      <c r="AB3074" s="3">
        <f t="shared" si="340"/>
        <v>0.55495371522205661</v>
      </c>
      <c r="AC3074" s="69">
        <f t="shared" si="341"/>
        <v>189.34413977127272</v>
      </c>
      <c r="AD3074" s="3">
        <f t="shared" si="349"/>
        <v>158.1541510791813</v>
      </c>
      <c r="AF3074" s="29"/>
      <c r="AG3074" s="30"/>
      <c r="AH3074" s="29"/>
      <c r="AI3074" s="29"/>
      <c r="AJ3074" s="31"/>
      <c r="AK3074" s="29"/>
      <c r="AL3074" s="30"/>
      <c r="AN3074" s="17">
        <f t="shared" si="342"/>
        <v>2369.9112960983098</v>
      </c>
      <c r="AO3074" s="17">
        <f t="shared" si="343"/>
        <v>23.699112960983097</v>
      </c>
      <c r="AP3074" s="2">
        <f t="shared" si="344"/>
        <v>1.621019326531244</v>
      </c>
      <c r="AQ3074" s="6">
        <f t="shared" si="345"/>
        <v>0</v>
      </c>
      <c r="AR3074" s="3">
        <f t="shared" si="346"/>
        <v>2417.9412739999998</v>
      </c>
    </row>
    <row r="3075" spans="1:44">
      <c r="A3075" s="32">
        <v>42888</v>
      </c>
      <c r="B3075" s="9">
        <v>12.5</v>
      </c>
      <c r="C3075" s="33">
        <v>2479.5616570000002</v>
      </c>
      <c r="D3075" s="34">
        <f t="shared" si="331"/>
        <v>4265840.3329769578</v>
      </c>
      <c r="E3075" s="34">
        <v>595921917085.41602</v>
      </c>
      <c r="F3075" s="3">
        <f>VLOOKUP(A3075,ERCOT_345kv_West_ATC!A:B,2)</f>
        <v>24.35</v>
      </c>
      <c r="G3075" s="3">
        <f>VLOOKUP(A3075,ERCOT_345kv_West_ATC!G:H,2)</f>
        <v>3.0190000000000001</v>
      </c>
      <c r="I3075" s="5">
        <f t="shared" si="332"/>
        <v>6</v>
      </c>
      <c r="J3075" s="4">
        <f t="shared" si="333"/>
        <v>144</v>
      </c>
      <c r="K3075" s="4">
        <f t="shared" si="347"/>
        <v>1800</v>
      </c>
      <c r="L3075" s="6">
        <f t="shared" si="348"/>
        <v>4463210.9826000007</v>
      </c>
      <c r="N3075" s="22">
        <f t="shared" si="334"/>
        <v>1.0462677067627859</v>
      </c>
      <c r="O3075" s="14">
        <f t="shared" si="335"/>
        <v>42195.672118460483</v>
      </c>
      <c r="Q3075" s="22"/>
      <c r="V3075" s="16">
        <f t="shared" si="336"/>
        <v>1.6655400000000001E-2</v>
      </c>
      <c r="W3075" s="16">
        <f t="shared" si="337"/>
        <v>1.0296123067627858</v>
      </c>
      <c r="X3075" s="16"/>
      <c r="Z3075" s="15">
        <f t="shared" si="338"/>
        <v>4.2618279142976742E-4</v>
      </c>
      <c r="AA3075" s="16">
        <f t="shared" si="339"/>
        <v>1.0567465085024796</v>
      </c>
      <c r="AB3075" s="3">
        <f t="shared" si="340"/>
        <v>0.56909651548233131</v>
      </c>
      <c r="AC3075" s="69">
        <f t="shared" si="341"/>
        <v>194.52040466653327</v>
      </c>
      <c r="AD3075" s="3">
        <f t="shared" si="349"/>
        <v>160.21751815971987</v>
      </c>
      <c r="AF3075" s="29"/>
      <c r="AG3075" s="30"/>
      <c r="AH3075" s="29"/>
      <c r="AI3075" s="29"/>
      <c r="AJ3075" s="31"/>
      <c r="AK3075" s="29"/>
      <c r="AL3075" s="30"/>
      <c r="AN3075" s="17">
        <f t="shared" si="342"/>
        <v>2369.9112960983098</v>
      </c>
      <c r="AO3075" s="17">
        <f t="shared" si="343"/>
        <v>23.699112960983097</v>
      </c>
      <c r="AP3075" s="2">
        <f t="shared" si="344"/>
        <v>1.621019326531244</v>
      </c>
      <c r="AQ3075" s="6">
        <f t="shared" si="345"/>
        <v>0</v>
      </c>
      <c r="AR3075" s="3">
        <f t="shared" si="346"/>
        <v>2479.5616570000002</v>
      </c>
    </row>
    <row r="3076" spans="1:44">
      <c r="A3076" s="32">
        <v>42889</v>
      </c>
      <c r="B3076" s="9">
        <v>12.5</v>
      </c>
      <c r="C3076" s="33">
        <v>2543.872327</v>
      </c>
      <c r="D3076" s="34">
        <f t="shared" si="331"/>
        <v>4265840.3329769578</v>
      </c>
      <c r="E3076" s="34">
        <v>595921917085.41602</v>
      </c>
      <c r="F3076" s="3">
        <f>VLOOKUP(A3076,ERCOT_345kv_West_ATC!A:B,2)</f>
        <v>24.35</v>
      </c>
      <c r="G3076" s="3">
        <f>VLOOKUP(A3076,ERCOT_345kv_West_ATC!G:H,2)</f>
        <v>3.0190000000000001</v>
      </c>
      <c r="I3076" s="5">
        <f t="shared" si="332"/>
        <v>6</v>
      </c>
      <c r="J3076" s="4">
        <f t="shared" si="333"/>
        <v>144</v>
      </c>
      <c r="K3076" s="4">
        <f t="shared" si="347"/>
        <v>1800</v>
      </c>
      <c r="L3076" s="6">
        <f t="shared" si="348"/>
        <v>4578970.1886</v>
      </c>
      <c r="N3076" s="22">
        <f t="shared" si="334"/>
        <v>1.073404026213171</v>
      </c>
      <c r="O3076" s="14">
        <f t="shared" si="335"/>
        <v>42195.672118460483</v>
      </c>
      <c r="Q3076" s="22"/>
      <c r="V3076" s="16">
        <f t="shared" si="336"/>
        <v>1.6655400000000001E-2</v>
      </c>
      <c r="W3076" s="16">
        <f t="shared" si="337"/>
        <v>1.0567486262131709</v>
      </c>
      <c r="X3076" s="16"/>
      <c r="Z3076" s="15">
        <f t="shared" si="338"/>
        <v>4.2618279142976742E-4</v>
      </c>
      <c r="AA3076" s="16">
        <f t="shared" si="339"/>
        <v>1.0841546093617982</v>
      </c>
      <c r="AB3076" s="3">
        <f t="shared" si="340"/>
        <v>0.58385677687853921</v>
      </c>
      <c r="AC3076" s="69">
        <f t="shared" si="341"/>
        <v>199.92266033754535</v>
      </c>
      <c r="AD3076" s="3">
        <f t="shared" si="349"/>
        <v>162.37277397454892</v>
      </c>
      <c r="AF3076" s="29"/>
      <c r="AG3076" s="30"/>
      <c r="AH3076" s="29"/>
      <c r="AI3076" s="29"/>
      <c r="AJ3076" s="31"/>
      <c r="AK3076" s="29"/>
      <c r="AL3076" s="30"/>
      <c r="AN3076" s="17">
        <f t="shared" si="342"/>
        <v>2369.9112960983098</v>
      </c>
      <c r="AO3076" s="17">
        <f t="shared" si="343"/>
        <v>23.699112960983097</v>
      </c>
      <c r="AP3076" s="2">
        <f t="shared" si="344"/>
        <v>1.621019326531244</v>
      </c>
      <c r="AQ3076" s="6">
        <f t="shared" si="345"/>
        <v>0</v>
      </c>
      <c r="AR3076" s="3">
        <f t="shared" si="346"/>
        <v>2543.872327</v>
      </c>
    </row>
    <row r="3077" spans="1:44">
      <c r="A3077" s="32">
        <v>42890</v>
      </c>
      <c r="B3077" s="9">
        <v>12.5</v>
      </c>
      <c r="C3077" s="33">
        <v>2521.8458679999999</v>
      </c>
      <c r="D3077" s="34">
        <f t="shared" si="331"/>
        <v>4858828.2642285787</v>
      </c>
      <c r="E3077" s="34">
        <v>678760110082.98999</v>
      </c>
      <c r="F3077" s="3">
        <f>VLOOKUP(A3077,ERCOT_345kv_West_ATC!A:B,2)</f>
        <v>24.35</v>
      </c>
      <c r="G3077" s="3">
        <f>VLOOKUP(A3077,ERCOT_345kv_West_ATC!G:H,2)</f>
        <v>3.0190000000000001</v>
      </c>
      <c r="I3077" s="5">
        <f t="shared" si="332"/>
        <v>6</v>
      </c>
      <c r="J3077" s="4">
        <f t="shared" si="333"/>
        <v>144</v>
      </c>
      <c r="K3077" s="4">
        <f t="shared" si="347"/>
        <v>1800</v>
      </c>
      <c r="L3077" s="6">
        <f t="shared" si="348"/>
        <v>4539322.5624000002</v>
      </c>
      <c r="N3077" s="22">
        <f t="shared" si="334"/>
        <v>0.93424223198403056</v>
      </c>
      <c r="O3077" s="14">
        <f t="shared" si="335"/>
        <v>37045.968742132121</v>
      </c>
      <c r="Q3077" s="22"/>
      <c r="V3077" s="16">
        <f t="shared" si="336"/>
        <v>1.6655400000000001E-2</v>
      </c>
      <c r="W3077" s="16">
        <f t="shared" si="337"/>
        <v>0.91758683198403057</v>
      </c>
      <c r="X3077" s="16"/>
      <c r="Z3077" s="15">
        <f t="shared" si="338"/>
        <v>3.7416999367654154E-4</v>
      </c>
      <c r="AA3077" s="16">
        <f t="shared" si="339"/>
        <v>0.94359905248277232</v>
      </c>
      <c r="AB3077" s="3">
        <f t="shared" si="340"/>
        <v>0.50816248595073099</v>
      </c>
      <c r="AC3077" s="69">
        <f t="shared" si="341"/>
        <v>172.21854985796756</v>
      </c>
      <c r="AD3077" s="3">
        <f t="shared" si="349"/>
        <v>163.69336255743195</v>
      </c>
      <c r="AF3077" s="29"/>
      <c r="AG3077" s="30"/>
      <c r="AH3077" s="29"/>
      <c r="AI3077" s="29"/>
      <c r="AJ3077" s="31"/>
      <c r="AK3077" s="29"/>
      <c r="AL3077" s="30"/>
      <c r="AN3077" s="17">
        <f t="shared" si="342"/>
        <v>2699.3490356825437</v>
      </c>
      <c r="AO3077" s="17">
        <f t="shared" si="343"/>
        <v>26.993490356825436</v>
      </c>
      <c r="AP3077" s="2">
        <f t="shared" si="344"/>
        <v>1.8463547404068599</v>
      </c>
      <c r="AQ3077" s="6">
        <f t="shared" si="345"/>
        <v>0</v>
      </c>
      <c r="AR3077" s="3">
        <f t="shared" si="346"/>
        <v>2521.8458679999999</v>
      </c>
    </row>
    <row r="3078" spans="1:44">
      <c r="A3078" s="32">
        <v>42891</v>
      </c>
      <c r="B3078" s="9">
        <v>12.5</v>
      </c>
      <c r="C3078" s="33">
        <v>2695.0334189999999</v>
      </c>
      <c r="D3078" s="34">
        <f t="shared" si="331"/>
        <v>4858828.2642285787</v>
      </c>
      <c r="E3078" s="34">
        <v>678760110082.98999</v>
      </c>
      <c r="F3078" s="3">
        <f>VLOOKUP(A3078,ERCOT_345kv_West_ATC!A:B,2)</f>
        <v>24.1</v>
      </c>
      <c r="G3078" s="3">
        <f>VLOOKUP(A3078,ERCOT_345kv_West_ATC!G:H,2)</f>
        <v>3.0019999999999998</v>
      </c>
      <c r="I3078" s="5">
        <f t="shared" si="332"/>
        <v>6</v>
      </c>
      <c r="J3078" s="4">
        <f t="shared" si="333"/>
        <v>144</v>
      </c>
      <c r="K3078" s="4">
        <f t="shared" si="347"/>
        <v>1800</v>
      </c>
      <c r="L3078" s="6">
        <f t="shared" si="348"/>
        <v>4851060.1541999998</v>
      </c>
      <c r="N3078" s="22">
        <f t="shared" si="334"/>
        <v>0.9984012379927546</v>
      </c>
      <c r="O3078" s="14">
        <f t="shared" si="335"/>
        <v>37045.968742132121</v>
      </c>
      <c r="Q3078" s="22"/>
      <c r="V3078" s="16">
        <f t="shared" si="336"/>
        <v>1.6484400000000003E-2</v>
      </c>
      <c r="W3078" s="16">
        <f t="shared" si="337"/>
        <v>0.98191683799275464</v>
      </c>
      <c r="X3078" s="16"/>
      <c r="Z3078" s="15">
        <f t="shared" si="338"/>
        <v>3.7416999367654154E-4</v>
      </c>
      <c r="AA3078" s="16">
        <f t="shared" si="339"/>
        <v>1.0084006373452981</v>
      </c>
      <c r="AB3078" s="3">
        <f t="shared" si="340"/>
        <v>0.54306050155454544</v>
      </c>
      <c r="AC3078" s="69">
        <f t="shared" si="341"/>
        <v>184.99122356896365</v>
      </c>
      <c r="AD3078" s="3">
        <f t="shared" si="349"/>
        <v>165.25198127119216</v>
      </c>
      <c r="AF3078" s="29"/>
      <c r="AG3078" s="30"/>
      <c r="AH3078" s="29"/>
      <c r="AI3078" s="29"/>
      <c r="AJ3078" s="31"/>
      <c r="AK3078" s="29"/>
      <c r="AL3078" s="30"/>
      <c r="AN3078" s="17">
        <f t="shared" si="342"/>
        <v>2699.3490356825437</v>
      </c>
      <c r="AO3078" s="17">
        <f t="shared" si="343"/>
        <v>26.993490356825436</v>
      </c>
      <c r="AP3078" s="2">
        <f t="shared" si="344"/>
        <v>1.8463547404068599</v>
      </c>
      <c r="AQ3078" s="6">
        <f t="shared" si="345"/>
        <v>0</v>
      </c>
      <c r="AR3078" s="3">
        <f t="shared" si="346"/>
        <v>2695.0334189999999</v>
      </c>
    </row>
    <row r="3079" spans="1:44">
      <c r="A3079" s="32">
        <v>42892</v>
      </c>
      <c r="B3079" s="9">
        <v>12.5</v>
      </c>
      <c r="C3079" s="33">
        <v>2873.7969370000001</v>
      </c>
      <c r="D3079" s="34">
        <f t="shared" si="331"/>
        <v>4858828.2642285787</v>
      </c>
      <c r="E3079" s="34">
        <v>678760110082.98999</v>
      </c>
      <c r="F3079" s="3">
        <f>VLOOKUP(A3079,ERCOT_345kv_West_ATC!A:B,2)</f>
        <v>24.4</v>
      </c>
      <c r="G3079" s="3">
        <f>VLOOKUP(A3079,ERCOT_345kv_West_ATC!G:H,2)</f>
        <v>3.02</v>
      </c>
      <c r="I3079" s="5">
        <f t="shared" si="332"/>
        <v>6</v>
      </c>
      <c r="J3079" s="4">
        <f t="shared" si="333"/>
        <v>144</v>
      </c>
      <c r="K3079" s="4">
        <f t="shared" si="347"/>
        <v>1800</v>
      </c>
      <c r="L3079" s="6">
        <f t="shared" si="348"/>
        <v>5172834.4866000004</v>
      </c>
      <c r="N3079" s="22">
        <f t="shared" si="334"/>
        <v>1.0646259149933703</v>
      </c>
      <c r="O3079" s="14">
        <f t="shared" si="335"/>
        <v>37045.968742132121</v>
      </c>
      <c r="Q3079" s="22"/>
      <c r="V3079" s="16">
        <f t="shared" si="336"/>
        <v>1.6689599999999999E-2</v>
      </c>
      <c r="W3079" s="16">
        <f t="shared" si="337"/>
        <v>1.0479363149933703</v>
      </c>
      <c r="X3079" s="16"/>
      <c r="Z3079" s="15">
        <f t="shared" si="338"/>
        <v>3.7416999367654154E-4</v>
      </c>
      <c r="AA3079" s="16">
        <f t="shared" si="339"/>
        <v>1.0752885817449545</v>
      </c>
      <c r="AB3079" s="3">
        <f t="shared" si="340"/>
        <v>0.57908209782133935</v>
      </c>
      <c r="AC3079" s="69">
        <f t="shared" si="341"/>
        <v>198.17512780261021</v>
      </c>
      <c r="AD3079" s="3">
        <f t="shared" si="349"/>
        <v>167.21088887749983</v>
      </c>
      <c r="AF3079" s="29"/>
      <c r="AG3079" s="30"/>
      <c r="AH3079" s="29"/>
      <c r="AI3079" s="29"/>
      <c r="AJ3079" s="31"/>
      <c r="AK3079" s="29"/>
      <c r="AL3079" s="30"/>
      <c r="AN3079" s="17">
        <f t="shared" si="342"/>
        <v>2699.3490356825437</v>
      </c>
      <c r="AO3079" s="17">
        <f t="shared" si="343"/>
        <v>26.993490356825436</v>
      </c>
      <c r="AP3079" s="2">
        <f t="shared" si="344"/>
        <v>1.8463547404068599</v>
      </c>
      <c r="AQ3079" s="6">
        <f t="shared" si="345"/>
        <v>0</v>
      </c>
      <c r="AR3079" s="3">
        <f t="shared" si="346"/>
        <v>2873.7969370000001</v>
      </c>
    </row>
    <row r="3080" spans="1:44">
      <c r="A3080" s="32">
        <v>42893</v>
      </c>
      <c r="B3080" s="9">
        <v>12.5</v>
      </c>
      <c r="C3080" s="33">
        <v>2701.4140900000002</v>
      </c>
      <c r="D3080" s="34">
        <f t="shared" si="331"/>
        <v>4858828.2642285787</v>
      </c>
      <c r="E3080" s="34">
        <v>678760110082.98999</v>
      </c>
      <c r="F3080" s="3">
        <f>VLOOKUP(A3080,ERCOT_345kv_West_ATC!A:B,2)</f>
        <v>24.35</v>
      </c>
      <c r="G3080" s="3">
        <f>VLOOKUP(A3080,ERCOT_345kv_West_ATC!G:H,2)</f>
        <v>3.024</v>
      </c>
      <c r="I3080" s="5">
        <f t="shared" si="332"/>
        <v>6</v>
      </c>
      <c r="J3080" s="4">
        <f t="shared" si="333"/>
        <v>144</v>
      </c>
      <c r="K3080" s="4">
        <f t="shared" si="347"/>
        <v>1800</v>
      </c>
      <c r="L3080" s="6">
        <f t="shared" si="348"/>
        <v>4862545.3620000007</v>
      </c>
      <c r="N3080" s="22">
        <f t="shared" si="334"/>
        <v>1.0007650193769531</v>
      </c>
      <c r="O3080" s="14">
        <f t="shared" si="335"/>
        <v>37045.968742132121</v>
      </c>
      <c r="Q3080" s="22"/>
      <c r="V3080" s="16">
        <f t="shared" si="336"/>
        <v>1.6655400000000001E-2</v>
      </c>
      <c r="W3080" s="16">
        <f t="shared" si="337"/>
        <v>0.98410961937695307</v>
      </c>
      <c r="X3080" s="16"/>
      <c r="Z3080" s="15">
        <f t="shared" si="338"/>
        <v>3.7416999367654154E-4</v>
      </c>
      <c r="AA3080" s="16">
        <f t="shared" si="339"/>
        <v>1.0107880929730202</v>
      </c>
      <c r="AB3080" s="3">
        <f t="shared" si="340"/>
        <v>0.54434623343790012</v>
      </c>
      <c r="AC3080" s="69">
        <f t="shared" si="341"/>
        <v>185.46180143827144</v>
      </c>
      <c r="AD3080" s="3">
        <f t="shared" si="349"/>
        <v>168.41140958665531</v>
      </c>
      <c r="AF3080" s="29"/>
      <c r="AG3080" s="30"/>
      <c r="AH3080" s="29"/>
      <c r="AI3080" s="29"/>
      <c r="AJ3080" s="31"/>
      <c r="AK3080" s="29"/>
      <c r="AL3080" s="30"/>
      <c r="AN3080" s="17">
        <f t="shared" si="342"/>
        <v>2699.3490356825437</v>
      </c>
      <c r="AO3080" s="17">
        <f t="shared" si="343"/>
        <v>26.993490356825436</v>
      </c>
      <c r="AP3080" s="2">
        <f t="shared" si="344"/>
        <v>1.8463547404068599</v>
      </c>
      <c r="AQ3080" s="6">
        <f t="shared" si="345"/>
        <v>0</v>
      </c>
      <c r="AR3080" s="3">
        <f t="shared" si="346"/>
        <v>2701.4140900000002</v>
      </c>
    </row>
    <row r="3081" spans="1:44">
      <c r="A3081" s="32">
        <v>42894</v>
      </c>
      <c r="B3081" s="9">
        <v>12.5</v>
      </c>
      <c r="C3081" s="33">
        <v>2803.2970169999999</v>
      </c>
      <c r="D3081" s="34">
        <f t="shared" si="331"/>
        <v>4858828.2642285787</v>
      </c>
      <c r="E3081" s="34">
        <v>678760110082.98999</v>
      </c>
      <c r="F3081" s="3">
        <f>VLOOKUP(A3081,ERCOT_345kv_West_ATC!A:B,2)</f>
        <v>24.5</v>
      </c>
      <c r="G3081" s="3">
        <f>VLOOKUP(A3081,ERCOT_345kv_West_ATC!G:H,2)</f>
        <v>3.0339999999999998</v>
      </c>
      <c r="I3081" s="5">
        <f t="shared" si="332"/>
        <v>6</v>
      </c>
      <c r="J3081" s="4">
        <f t="shared" si="333"/>
        <v>144</v>
      </c>
      <c r="K3081" s="4">
        <f t="shared" si="347"/>
        <v>1800</v>
      </c>
      <c r="L3081" s="6">
        <f t="shared" si="348"/>
        <v>5045934.6305999998</v>
      </c>
      <c r="N3081" s="22">
        <f t="shared" si="334"/>
        <v>1.0385085366669422</v>
      </c>
      <c r="O3081" s="14">
        <f t="shared" si="335"/>
        <v>37045.968742132121</v>
      </c>
      <c r="Q3081" s="22"/>
      <c r="V3081" s="16">
        <f t="shared" si="336"/>
        <v>1.6757999999999999E-2</v>
      </c>
      <c r="W3081" s="16">
        <f t="shared" si="337"/>
        <v>1.0217505366669422</v>
      </c>
      <c r="X3081" s="16"/>
      <c r="Z3081" s="15">
        <f t="shared" si="338"/>
        <v>3.7416999367654154E-4</v>
      </c>
      <c r="AA3081" s="16">
        <f t="shared" si="339"/>
        <v>1.0489096271243576</v>
      </c>
      <c r="AB3081" s="3">
        <f t="shared" si="340"/>
        <v>0.5648760691892486</v>
      </c>
      <c r="AC3081" s="69">
        <f t="shared" si="341"/>
        <v>192.97572132326499</v>
      </c>
      <c r="AD3081" s="3">
        <f t="shared" si="349"/>
        <v>169.80575060611562</v>
      </c>
      <c r="AF3081" s="29"/>
      <c r="AG3081" s="30"/>
      <c r="AH3081" s="29"/>
      <c r="AI3081" s="29"/>
      <c r="AJ3081" s="31"/>
      <c r="AK3081" s="29"/>
      <c r="AL3081" s="30"/>
      <c r="AN3081" s="17">
        <f t="shared" si="342"/>
        <v>2699.3490356825437</v>
      </c>
      <c r="AO3081" s="17">
        <f t="shared" si="343"/>
        <v>26.993490356825436</v>
      </c>
      <c r="AP3081" s="2">
        <f t="shared" si="344"/>
        <v>1.8463547404068599</v>
      </c>
      <c r="AQ3081" s="6">
        <f t="shared" si="345"/>
        <v>0</v>
      </c>
      <c r="AR3081" s="3">
        <f t="shared" si="346"/>
        <v>2803.2970169999999</v>
      </c>
    </row>
    <row r="3082" spans="1:44">
      <c r="A3082" s="32">
        <v>42895</v>
      </c>
      <c r="B3082" s="9">
        <v>12.5</v>
      </c>
      <c r="C3082" s="33">
        <v>2810.2941599999999</v>
      </c>
      <c r="D3082" s="34">
        <f t="shared" si="331"/>
        <v>4858828.2642285787</v>
      </c>
      <c r="E3082" s="34">
        <v>678760110082.98999</v>
      </c>
      <c r="F3082" s="3">
        <f>VLOOKUP(A3082,ERCOT_345kv_West_ATC!A:B,2)</f>
        <v>24.75</v>
      </c>
      <c r="G3082" s="3">
        <f>VLOOKUP(A3082,ERCOT_345kv_West_ATC!G:H,2)</f>
        <v>3.0369999999999999</v>
      </c>
      <c r="I3082" s="5">
        <f t="shared" si="332"/>
        <v>6</v>
      </c>
      <c r="J3082" s="4">
        <f t="shared" si="333"/>
        <v>144</v>
      </c>
      <c r="K3082" s="4">
        <f t="shared" si="347"/>
        <v>1800</v>
      </c>
      <c r="L3082" s="6">
        <f t="shared" si="348"/>
        <v>5058529.4879999999</v>
      </c>
      <c r="N3082" s="22">
        <f t="shared" si="334"/>
        <v>1.0411006960755644</v>
      </c>
      <c r="O3082" s="14">
        <f t="shared" si="335"/>
        <v>37045.968742132121</v>
      </c>
      <c r="Q3082" s="22"/>
      <c r="V3082" s="16">
        <f t="shared" si="336"/>
        <v>1.6929E-2</v>
      </c>
      <c r="W3082" s="16">
        <f t="shared" si="337"/>
        <v>1.0241716960755645</v>
      </c>
      <c r="X3082" s="16"/>
      <c r="Z3082" s="15">
        <f t="shared" si="338"/>
        <v>3.7416999367654154E-4</v>
      </c>
      <c r="AA3082" s="16">
        <f t="shared" si="339"/>
        <v>1.0515277480764216</v>
      </c>
      <c r="AB3082" s="3">
        <f t="shared" si="340"/>
        <v>0.56628602275800199</v>
      </c>
      <c r="AC3082" s="69">
        <f t="shared" si="341"/>
        <v>193.49176432942875</v>
      </c>
      <c r="AD3082" s="3">
        <f t="shared" si="349"/>
        <v>171.37672218990656</v>
      </c>
      <c r="AF3082" s="29"/>
      <c r="AG3082" s="30"/>
      <c r="AH3082" s="29"/>
      <c r="AI3082" s="29"/>
      <c r="AJ3082" s="31"/>
      <c r="AK3082" s="29"/>
      <c r="AL3082" s="30"/>
      <c r="AN3082" s="17">
        <f t="shared" si="342"/>
        <v>2699.3490356825437</v>
      </c>
      <c r="AO3082" s="17">
        <f t="shared" si="343"/>
        <v>26.993490356825436</v>
      </c>
      <c r="AP3082" s="2">
        <f t="shared" si="344"/>
        <v>1.8463547404068599</v>
      </c>
      <c r="AQ3082" s="6">
        <f t="shared" si="345"/>
        <v>0</v>
      </c>
      <c r="AR3082" s="3">
        <f t="shared" si="346"/>
        <v>2810.2941599999999</v>
      </c>
    </row>
    <row r="3083" spans="1:44">
      <c r="A3083" s="32">
        <v>42896</v>
      </c>
      <c r="B3083" s="9">
        <v>12.5</v>
      </c>
      <c r="C3083" s="33">
        <v>2919.9279710000001</v>
      </c>
      <c r="D3083" s="34">
        <f t="shared" si="331"/>
        <v>4858828.2642285787</v>
      </c>
      <c r="E3083" s="34">
        <v>678760110082.98999</v>
      </c>
      <c r="F3083" s="3">
        <f>VLOOKUP(A3083,ERCOT_345kv_West_ATC!A:B,2)</f>
        <v>24.75</v>
      </c>
      <c r="G3083" s="3">
        <f>VLOOKUP(A3083,ERCOT_345kv_West_ATC!G:H,2)</f>
        <v>3.0369999999999999</v>
      </c>
      <c r="I3083" s="5">
        <f t="shared" si="332"/>
        <v>6</v>
      </c>
      <c r="J3083" s="4">
        <f t="shared" si="333"/>
        <v>144</v>
      </c>
      <c r="K3083" s="4">
        <f t="shared" si="347"/>
        <v>1800</v>
      </c>
      <c r="L3083" s="6">
        <f t="shared" si="348"/>
        <v>5255870.3478000006</v>
      </c>
      <c r="N3083" s="22">
        <f t="shared" si="334"/>
        <v>1.0817156034294328</v>
      </c>
      <c r="O3083" s="14">
        <f t="shared" si="335"/>
        <v>37045.968742132121</v>
      </c>
      <c r="Q3083" s="22"/>
      <c r="V3083" s="16">
        <f t="shared" si="336"/>
        <v>1.6929E-2</v>
      </c>
      <c r="W3083" s="16">
        <f t="shared" si="337"/>
        <v>1.0647866034294329</v>
      </c>
      <c r="X3083" s="16"/>
      <c r="Z3083" s="15">
        <f t="shared" si="338"/>
        <v>3.7416999367654154E-4</v>
      </c>
      <c r="AA3083" s="16">
        <f t="shared" si="339"/>
        <v>1.0925494304450267</v>
      </c>
      <c r="AB3083" s="3">
        <f t="shared" si="340"/>
        <v>0.58837769404090867</v>
      </c>
      <c r="AC3083" s="69">
        <f t="shared" si="341"/>
        <v>201.57731601897257</v>
      </c>
      <c r="AD3083" s="3">
        <f t="shared" si="349"/>
        <v>173.08738737012453</v>
      </c>
      <c r="AF3083" s="29"/>
      <c r="AG3083" s="30"/>
      <c r="AH3083" s="29"/>
      <c r="AI3083" s="29"/>
      <c r="AJ3083" s="31"/>
      <c r="AK3083" s="29"/>
      <c r="AL3083" s="30"/>
      <c r="AN3083" s="17">
        <f t="shared" si="342"/>
        <v>2699.3490356825437</v>
      </c>
      <c r="AO3083" s="17">
        <f t="shared" si="343"/>
        <v>26.993490356825436</v>
      </c>
      <c r="AP3083" s="2">
        <f t="shared" si="344"/>
        <v>1.8463547404068599</v>
      </c>
      <c r="AQ3083" s="6">
        <f t="shared" si="345"/>
        <v>0</v>
      </c>
      <c r="AR3083" s="3">
        <f t="shared" si="346"/>
        <v>2919.9279710000001</v>
      </c>
    </row>
    <row r="3084" spans="1:44">
      <c r="A3084" s="32">
        <v>42897</v>
      </c>
      <c r="B3084" s="9">
        <v>12.5</v>
      </c>
      <c r="C3084" s="33">
        <v>2991.4426579999999</v>
      </c>
      <c r="D3084" s="34">
        <f t="shared" si="331"/>
        <v>4858828.2642285787</v>
      </c>
      <c r="E3084" s="34">
        <v>678760110082.98999</v>
      </c>
      <c r="F3084" s="3">
        <f>VLOOKUP(A3084,ERCOT_345kv_West_ATC!A:B,2)</f>
        <v>24.75</v>
      </c>
      <c r="G3084" s="3">
        <f>VLOOKUP(A3084,ERCOT_345kv_West_ATC!G:H,2)</f>
        <v>3.0369999999999999</v>
      </c>
      <c r="I3084" s="5">
        <f t="shared" si="332"/>
        <v>6</v>
      </c>
      <c r="J3084" s="4">
        <f t="shared" si="333"/>
        <v>144</v>
      </c>
      <c r="K3084" s="4">
        <f t="shared" si="347"/>
        <v>1800</v>
      </c>
      <c r="L3084" s="6">
        <f t="shared" si="348"/>
        <v>5384596.7844000002</v>
      </c>
      <c r="N3084" s="22">
        <f t="shared" si="334"/>
        <v>1.1082089120214864</v>
      </c>
      <c r="O3084" s="14">
        <f t="shared" si="335"/>
        <v>37045.968742132121</v>
      </c>
      <c r="Q3084" s="22"/>
      <c r="V3084" s="16">
        <f t="shared" si="336"/>
        <v>1.6929E-2</v>
      </c>
      <c r="W3084" s="16">
        <f t="shared" si="337"/>
        <v>1.0912799120214864</v>
      </c>
      <c r="X3084" s="16"/>
      <c r="Z3084" s="15">
        <f t="shared" si="338"/>
        <v>3.7416999367654154E-4</v>
      </c>
      <c r="AA3084" s="16">
        <f t="shared" si="339"/>
        <v>1.1193080804275966</v>
      </c>
      <c r="AB3084" s="3">
        <f t="shared" si="340"/>
        <v>0.60278820246612408</v>
      </c>
      <c r="AC3084" s="69">
        <f t="shared" si="341"/>
        <v>206.85156210260141</v>
      </c>
      <c r="AD3084" s="3">
        <f t="shared" si="349"/>
        <v>175.39214158332621</v>
      </c>
      <c r="AF3084" s="29"/>
      <c r="AG3084" s="30"/>
      <c r="AH3084" s="29"/>
      <c r="AI3084" s="29"/>
      <c r="AJ3084" s="31"/>
      <c r="AK3084" s="29"/>
      <c r="AL3084" s="30"/>
      <c r="AN3084" s="17">
        <f t="shared" si="342"/>
        <v>2699.3490356825437</v>
      </c>
      <c r="AO3084" s="17">
        <f t="shared" si="343"/>
        <v>26.993490356825436</v>
      </c>
      <c r="AP3084" s="2">
        <f t="shared" si="344"/>
        <v>1.8463547404068599</v>
      </c>
      <c r="AQ3084" s="6">
        <f t="shared" si="345"/>
        <v>0</v>
      </c>
      <c r="AR3084" s="3">
        <f t="shared" si="346"/>
        <v>2991.4426579999999</v>
      </c>
    </row>
    <row r="3085" spans="1:44">
      <c r="A3085" s="32">
        <v>42898</v>
      </c>
      <c r="B3085" s="9">
        <v>12.5</v>
      </c>
      <c r="C3085" s="33">
        <v>2656.178179</v>
      </c>
      <c r="D3085" s="34">
        <f t="shared" si="331"/>
        <v>4858828.2642285787</v>
      </c>
      <c r="E3085" s="34">
        <v>678760110082.98999</v>
      </c>
      <c r="F3085" s="3">
        <f>VLOOKUP(A3085,ERCOT_345kv_West_ATC!A:B,2)</f>
        <v>24.6</v>
      </c>
      <c r="G3085" s="3">
        <f>VLOOKUP(A3085,ERCOT_345kv_West_ATC!G:H,2)</f>
        <v>3.0379999999999998</v>
      </c>
      <c r="I3085" s="5">
        <f t="shared" si="332"/>
        <v>6</v>
      </c>
      <c r="J3085" s="4">
        <f t="shared" si="333"/>
        <v>144</v>
      </c>
      <c r="K3085" s="4">
        <f t="shared" si="347"/>
        <v>1800</v>
      </c>
      <c r="L3085" s="6">
        <f t="shared" si="348"/>
        <v>4781120.7221999997</v>
      </c>
      <c r="N3085" s="22">
        <f t="shared" si="334"/>
        <v>0.98400693792767413</v>
      </c>
      <c r="O3085" s="14">
        <f t="shared" si="335"/>
        <v>37045.968742132121</v>
      </c>
      <c r="Q3085" s="22"/>
      <c r="V3085" s="16">
        <f t="shared" si="336"/>
        <v>1.6826400000000002E-2</v>
      </c>
      <c r="W3085" s="16">
        <f t="shared" si="337"/>
        <v>0.96718053792767411</v>
      </c>
      <c r="X3085" s="16"/>
      <c r="Z3085" s="15">
        <f t="shared" si="338"/>
        <v>3.7416999367654154E-4</v>
      </c>
      <c r="AA3085" s="16">
        <f t="shared" si="339"/>
        <v>0.99386217244019759</v>
      </c>
      <c r="AB3085" s="3">
        <f t="shared" si="340"/>
        <v>0.53523100824523739</v>
      </c>
      <c r="AC3085" s="69">
        <f t="shared" si="341"/>
        <v>182.12562901775689</v>
      </c>
      <c r="AD3085" s="3">
        <f t="shared" si="349"/>
        <v>176.59480129663328</v>
      </c>
      <c r="AF3085" s="29"/>
      <c r="AG3085" s="30"/>
      <c r="AH3085" s="29"/>
      <c r="AI3085" s="29"/>
      <c r="AJ3085" s="31"/>
      <c r="AK3085" s="29"/>
      <c r="AL3085" s="30"/>
      <c r="AN3085" s="17">
        <f t="shared" si="342"/>
        <v>2699.3490356825437</v>
      </c>
      <c r="AO3085" s="17">
        <f t="shared" si="343"/>
        <v>26.993490356825436</v>
      </c>
      <c r="AP3085" s="2">
        <f t="shared" si="344"/>
        <v>1.8463547404068599</v>
      </c>
      <c r="AQ3085" s="6">
        <f t="shared" si="345"/>
        <v>0</v>
      </c>
      <c r="AR3085" s="3">
        <f t="shared" si="346"/>
        <v>2656.178179</v>
      </c>
    </row>
    <row r="3086" spans="1:44">
      <c r="A3086" s="32">
        <v>42899</v>
      </c>
      <c r="B3086" s="9">
        <v>12.5</v>
      </c>
      <c r="C3086" s="33">
        <v>2707.2075880000002</v>
      </c>
      <c r="D3086" s="34">
        <f t="shared" si="331"/>
        <v>4858828.2642285787</v>
      </c>
      <c r="E3086" s="34">
        <v>678760110082.98999</v>
      </c>
      <c r="F3086" s="3">
        <f>VLOOKUP(A3086,ERCOT_345kv_West_ATC!A:B,2)</f>
        <v>24.5</v>
      </c>
      <c r="G3086" s="3">
        <f>VLOOKUP(A3086,ERCOT_345kv_West_ATC!G:H,2)</f>
        <v>3.01</v>
      </c>
      <c r="I3086" s="5">
        <f t="shared" si="332"/>
        <v>6</v>
      </c>
      <c r="J3086" s="4">
        <f t="shared" si="333"/>
        <v>144</v>
      </c>
      <c r="K3086" s="4">
        <f t="shared" si="347"/>
        <v>1800</v>
      </c>
      <c r="L3086" s="6">
        <f t="shared" si="348"/>
        <v>4872973.6584000001</v>
      </c>
      <c r="N3086" s="22">
        <f t="shared" si="334"/>
        <v>1.0029112768351089</v>
      </c>
      <c r="O3086" s="14">
        <f t="shared" si="335"/>
        <v>37045.968742132121</v>
      </c>
      <c r="Q3086" s="22"/>
      <c r="V3086" s="16">
        <f t="shared" si="336"/>
        <v>1.6757999999999999E-2</v>
      </c>
      <c r="W3086" s="16">
        <f t="shared" si="337"/>
        <v>0.98615327683510889</v>
      </c>
      <c r="X3086" s="16"/>
      <c r="Z3086" s="15">
        <f t="shared" si="338"/>
        <v>3.7416999367654154E-4</v>
      </c>
      <c r="AA3086" s="16">
        <f t="shared" si="339"/>
        <v>1.0129558460830455</v>
      </c>
      <c r="AB3086" s="3">
        <f t="shared" si="340"/>
        <v>0.54551364750685172</v>
      </c>
      <c r="AC3086" s="69">
        <f t="shared" si="341"/>
        <v>185.88907498750774</v>
      </c>
      <c r="AD3086" s="3">
        <f t="shared" si="349"/>
        <v>177.89594921499935</v>
      </c>
      <c r="AF3086" s="29"/>
      <c r="AG3086" s="30"/>
      <c r="AH3086" s="29"/>
      <c r="AI3086" s="29"/>
      <c r="AJ3086" s="31"/>
      <c r="AK3086" s="29"/>
      <c r="AL3086" s="30"/>
      <c r="AN3086" s="17">
        <f t="shared" si="342"/>
        <v>2699.3490356825437</v>
      </c>
      <c r="AO3086" s="17">
        <f t="shared" si="343"/>
        <v>26.993490356825436</v>
      </c>
      <c r="AP3086" s="2">
        <f t="shared" si="344"/>
        <v>1.8463547404068599</v>
      </c>
      <c r="AQ3086" s="6">
        <f t="shared" si="345"/>
        <v>0</v>
      </c>
      <c r="AR3086" s="3">
        <f t="shared" si="346"/>
        <v>2707.2075880000002</v>
      </c>
    </row>
    <row r="3087" spans="1:44">
      <c r="A3087" s="32">
        <v>42900</v>
      </c>
      <c r="B3087" s="9">
        <v>12.5</v>
      </c>
      <c r="C3087" s="33">
        <v>2443.774073</v>
      </c>
      <c r="D3087" s="34">
        <f t="shared" si="331"/>
        <v>4858828.2642285787</v>
      </c>
      <c r="E3087" s="34">
        <v>678760110082.98999</v>
      </c>
      <c r="F3087" s="3">
        <f>VLOOKUP(A3087,ERCOT_345kv_West_ATC!A:B,2)</f>
        <v>24.35</v>
      </c>
      <c r="G3087" s="3">
        <f>VLOOKUP(A3087,ERCOT_345kv_West_ATC!G:H,2)</f>
        <v>2.984</v>
      </c>
      <c r="I3087" s="5">
        <f t="shared" si="332"/>
        <v>6</v>
      </c>
      <c r="J3087" s="4">
        <f t="shared" si="333"/>
        <v>144</v>
      </c>
      <c r="K3087" s="4">
        <f t="shared" si="347"/>
        <v>1800</v>
      </c>
      <c r="L3087" s="6">
        <f t="shared" si="348"/>
        <v>4398793.3314000005</v>
      </c>
      <c r="N3087" s="22">
        <f t="shared" si="334"/>
        <v>0.90531977921190909</v>
      </c>
      <c r="O3087" s="14">
        <f t="shared" si="335"/>
        <v>37045.968742132121</v>
      </c>
      <c r="Q3087" s="22"/>
      <c r="V3087" s="16">
        <f t="shared" si="336"/>
        <v>1.6655400000000001E-2</v>
      </c>
      <c r="W3087" s="16">
        <f t="shared" si="337"/>
        <v>0.88866437921190911</v>
      </c>
      <c r="X3087" s="16"/>
      <c r="Z3087" s="15">
        <f t="shared" si="338"/>
        <v>3.7416999367654154E-4</v>
      </c>
      <c r="AA3087" s="16">
        <f t="shared" si="339"/>
        <v>0.91438692944130617</v>
      </c>
      <c r="AB3087" s="3">
        <f t="shared" si="340"/>
        <v>0.49243069284899821</v>
      </c>
      <c r="AC3087" s="69">
        <f t="shared" si="341"/>
        <v>166.46071358273335</v>
      </c>
      <c r="AD3087" s="3">
        <f t="shared" si="349"/>
        <v>178.76404520053592</v>
      </c>
      <c r="AF3087" s="29"/>
      <c r="AG3087" s="30"/>
      <c r="AH3087" s="29"/>
      <c r="AI3087" s="29"/>
      <c r="AJ3087" s="31"/>
      <c r="AK3087" s="29"/>
      <c r="AL3087" s="30"/>
      <c r="AN3087" s="17">
        <f t="shared" si="342"/>
        <v>2699.3490356825437</v>
      </c>
      <c r="AO3087" s="17">
        <f t="shared" si="343"/>
        <v>26.993490356825436</v>
      </c>
      <c r="AP3087" s="2">
        <f t="shared" si="344"/>
        <v>1.8463547404068599</v>
      </c>
      <c r="AQ3087" s="6">
        <f t="shared" si="345"/>
        <v>0</v>
      </c>
      <c r="AR3087" s="3">
        <f t="shared" si="346"/>
        <v>2443.774073</v>
      </c>
    </row>
    <row r="3088" spans="1:44">
      <c r="A3088" s="32">
        <v>42901</v>
      </c>
      <c r="B3088" s="9">
        <v>12.5</v>
      </c>
      <c r="C3088" s="33">
        <v>2415.0926209999998</v>
      </c>
      <c r="D3088" s="34">
        <f t="shared" si="331"/>
        <v>4858828.2642285787</v>
      </c>
      <c r="E3088" s="34">
        <v>678760110082.98999</v>
      </c>
      <c r="F3088" s="3">
        <f>VLOOKUP(A3088,ERCOT_345kv_West_ATC!A:B,2)</f>
        <v>24.75</v>
      </c>
      <c r="G3088" s="3">
        <f>VLOOKUP(A3088,ERCOT_345kv_West_ATC!G:H,2)</f>
        <v>3.0310000000000001</v>
      </c>
      <c r="I3088" s="5">
        <f t="shared" si="332"/>
        <v>6</v>
      </c>
      <c r="J3088" s="4">
        <f t="shared" si="333"/>
        <v>144</v>
      </c>
      <c r="K3088" s="4">
        <f t="shared" si="347"/>
        <v>1800</v>
      </c>
      <c r="L3088" s="6">
        <f t="shared" si="348"/>
        <v>4347166.7177999998</v>
      </c>
      <c r="N3088" s="22">
        <f t="shared" si="334"/>
        <v>0.8946944574691994</v>
      </c>
      <c r="O3088" s="14">
        <f t="shared" si="335"/>
        <v>37045.968742132121</v>
      </c>
      <c r="Q3088" s="22"/>
      <c r="V3088" s="16">
        <f t="shared" si="336"/>
        <v>1.6929E-2</v>
      </c>
      <c r="W3088" s="16">
        <f t="shared" si="337"/>
        <v>0.87776545746919943</v>
      </c>
      <c r="X3088" s="16"/>
      <c r="Z3088" s="15">
        <f t="shared" si="338"/>
        <v>3.7416999367654154E-4</v>
      </c>
      <c r="AA3088" s="16">
        <f t="shared" si="339"/>
        <v>0.90365519072783207</v>
      </c>
      <c r="AB3088" s="3">
        <f t="shared" si="340"/>
        <v>0.48665126035713241</v>
      </c>
      <c r="AC3088" s="69">
        <f t="shared" si="341"/>
        <v>164.34544129071045</v>
      </c>
      <c r="AD3088" s="3">
        <f t="shared" si="349"/>
        <v>179.52041533979292</v>
      </c>
      <c r="AF3088" s="29"/>
      <c r="AG3088" s="30"/>
      <c r="AH3088" s="29"/>
      <c r="AI3088" s="29"/>
      <c r="AJ3088" s="31"/>
      <c r="AK3088" s="29"/>
      <c r="AL3088" s="30"/>
      <c r="AN3088" s="17">
        <f t="shared" si="342"/>
        <v>2699.3490356825437</v>
      </c>
      <c r="AO3088" s="17">
        <f t="shared" si="343"/>
        <v>26.993490356825436</v>
      </c>
      <c r="AP3088" s="2">
        <f t="shared" si="344"/>
        <v>1.8463547404068599</v>
      </c>
      <c r="AQ3088" s="6">
        <f t="shared" si="345"/>
        <v>0</v>
      </c>
      <c r="AR3088" s="3">
        <f t="shared" si="346"/>
        <v>2415.0926209999998</v>
      </c>
    </row>
    <row r="3089" spans="1:44">
      <c r="A3089" s="32">
        <v>42902</v>
      </c>
      <c r="B3089" s="9">
        <v>12.5</v>
      </c>
      <c r="C3089" s="33">
        <v>2485.2215780000001</v>
      </c>
      <c r="D3089" s="34">
        <f t="shared" si="331"/>
        <v>4858828.2642285787</v>
      </c>
      <c r="E3089" s="34">
        <v>678760110082.98999</v>
      </c>
      <c r="F3089" s="3">
        <f>VLOOKUP(A3089,ERCOT_345kv_West_ATC!A:B,2)</f>
        <v>24.7</v>
      </c>
      <c r="G3089" s="3">
        <f>VLOOKUP(A3089,ERCOT_345kv_West_ATC!G:H,2)</f>
        <v>3.0150000000000001</v>
      </c>
      <c r="I3089" s="5">
        <f t="shared" si="332"/>
        <v>6</v>
      </c>
      <c r="J3089" s="4">
        <f t="shared" si="333"/>
        <v>144</v>
      </c>
      <c r="K3089" s="4">
        <f t="shared" si="347"/>
        <v>1800</v>
      </c>
      <c r="L3089" s="6">
        <f t="shared" si="348"/>
        <v>4473398.8404000001</v>
      </c>
      <c r="N3089" s="22">
        <f t="shared" si="334"/>
        <v>0.92067440895860264</v>
      </c>
      <c r="O3089" s="14">
        <f t="shared" si="335"/>
        <v>37045.968742132121</v>
      </c>
      <c r="Q3089" s="22"/>
      <c r="V3089" s="16">
        <f t="shared" si="336"/>
        <v>1.6894800000000001E-2</v>
      </c>
      <c r="W3089" s="16">
        <f t="shared" si="337"/>
        <v>0.90377960895860265</v>
      </c>
      <c r="X3089" s="16"/>
      <c r="Z3089" s="15">
        <f t="shared" si="338"/>
        <v>3.7416999367654154E-4</v>
      </c>
      <c r="AA3089" s="16">
        <f t="shared" si="339"/>
        <v>0.92989534212506464</v>
      </c>
      <c r="AB3089" s="3">
        <f t="shared" si="340"/>
        <v>0.50078253839376929</v>
      </c>
      <c r="AC3089" s="69">
        <f t="shared" si="341"/>
        <v>169.51748905211957</v>
      </c>
      <c r="AD3089" s="3">
        <f t="shared" si="349"/>
        <v>180.25437569932498</v>
      </c>
      <c r="AF3089" s="29"/>
      <c r="AG3089" s="30"/>
      <c r="AH3089" s="29"/>
      <c r="AI3089" s="29"/>
      <c r="AJ3089" s="31"/>
      <c r="AK3089" s="29"/>
      <c r="AL3089" s="30"/>
      <c r="AN3089" s="17">
        <f t="shared" si="342"/>
        <v>2699.3490356825437</v>
      </c>
      <c r="AO3089" s="17">
        <f t="shared" si="343"/>
        <v>26.993490356825436</v>
      </c>
      <c r="AP3089" s="2">
        <f t="shared" si="344"/>
        <v>1.8463547404068599</v>
      </c>
      <c r="AQ3089" s="6">
        <f t="shared" si="345"/>
        <v>0</v>
      </c>
      <c r="AR3089" s="3">
        <f t="shared" si="346"/>
        <v>2485.2215780000001</v>
      </c>
    </row>
    <row r="3090" spans="1:44">
      <c r="A3090" s="32">
        <v>42903</v>
      </c>
      <c r="B3090" s="9">
        <v>12.5</v>
      </c>
      <c r="C3090" s="33">
        <v>2644.3694300000002</v>
      </c>
      <c r="D3090" s="34">
        <f t="shared" si="331"/>
        <v>5094604.7221840005</v>
      </c>
      <c r="E3090" s="34">
        <v>711697198173.75598</v>
      </c>
      <c r="F3090" s="3">
        <f>VLOOKUP(A3090,ERCOT_345kv_West_ATC!A:B,2)</f>
        <v>24.7</v>
      </c>
      <c r="G3090" s="3">
        <f>VLOOKUP(A3090,ERCOT_345kv_West_ATC!G:H,2)</f>
        <v>3.0150000000000001</v>
      </c>
      <c r="I3090" s="5">
        <f t="shared" si="332"/>
        <v>6</v>
      </c>
      <c r="J3090" s="4">
        <f t="shared" si="333"/>
        <v>144</v>
      </c>
      <c r="K3090" s="4">
        <f t="shared" si="347"/>
        <v>1800</v>
      </c>
      <c r="L3090" s="6">
        <f t="shared" si="348"/>
        <v>4759864.9740000004</v>
      </c>
      <c r="N3090" s="22">
        <f t="shared" si="334"/>
        <v>0.93429524635612926</v>
      </c>
      <c r="O3090" s="14">
        <f t="shared" si="335"/>
        <v>35331.494750948215</v>
      </c>
      <c r="Q3090" s="22"/>
      <c r="V3090" s="16">
        <f t="shared" si="336"/>
        <v>1.6894800000000001E-2</v>
      </c>
      <c r="W3090" s="16">
        <f t="shared" si="337"/>
        <v>0.91740044635612927</v>
      </c>
      <c r="X3090" s="16"/>
      <c r="Z3090" s="15">
        <f t="shared" si="338"/>
        <v>3.5685354213750266E-4</v>
      </c>
      <c r="AA3090" s="16">
        <f t="shared" si="339"/>
        <v>0.94365259781562894</v>
      </c>
      <c r="AB3090" s="3">
        <f t="shared" si="340"/>
        <v>0.50819132206431528</v>
      </c>
      <c r="AC3090" s="69">
        <f t="shared" si="341"/>
        <v>172.22910387553941</v>
      </c>
      <c r="AD3090" s="3">
        <f t="shared" si="349"/>
        <v>180.81875662457279</v>
      </c>
      <c r="AF3090" s="29"/>
      <c r="AG3090" s="30"/>
      <c r="AH3090" s="29"/>
      <c r="AI3090" s="29"/>
      <c r="AJ3090" s="31"/>
      <c r="AK3090" s="29"/>
      <c r="AL3090" s="30"/>
      <c r="AN3090" s="17">
        <f t="shared" si="342"/>
        <v>2830.335956768889</v>
      </c>
      <c r="AO3090" s="17">
        <f t="shared" si="343"/>
        <v>28.30335956768889</v>
      </c>
      <c r="AP3090" s="2">
        <f t="shared" si="344"/>
        <v>1.9359497944299202</v>
      </c>
      <c r="AQ3090" s="6">
        <f t="shared" si="345"/>
        <v>0</v>
      </c>
      <c r="AR3090" s="3">
        <f t="shared" si="346"/>
        <v>2644.3694300000002</v>
      </c>
    </row>
    <row r="3091" spans="1:44">
      <c r="A3091" s="32">
        <v>42904</v>
      </c>
      <c r="B3091" s="9">
        <v>12.5</v>
      </c>
      <c r="C3091" s="33">
        <v>2512.4288219999999</v>
      </c>
      <c r="D3091" s="34">
        <f t="shared" si="331"/>
        <v>5094604.7221840005</v>
      </c>
      <c r="E3091" s="34">
        <v>711697198173.75598</v>
      </c>
      <c r="F3091" s="3">
        <f>VLOOKUP(A3091,ERCOT_345kv_West_ATC!A:B,2)</f>
        <v>24.7</v>
      </c>
      <c r="G3091" s="3">
        <f>VLOOKUP(A3091,ERCOT_345kv_West_ATC!G:H,2)</f>
        <v>3.0150000000000001</v>
      </c>
      <c r="I3091" s="5">
        <f t="shared" si="332"/>
        <v>6</v>
      </c>
      <c r="J3091" s="4">
        <f t="shared" si="333"/>
        <v>144</v>
      </c>
      <c r="K3091" s="4">
        <f t="shared" si="347"/>
        <v>1800</v>
      </c>
      <c r="L3091" s="6">
        <f t="shared" si="348"/>
        <v>4522371.8795999996</v>
      </c>
      <c r="N3091" s="22">
        <f t="shared" si="334"/>
        <v>0.88767865736623996</v>
      </c>
      <c r="O3091" s="14">
        <f t="shared" si="335"/>
        <v>35331.494750948215</v>
      </c>
      <c r="Q3091" s="22"/>
      <c r="V3091" s="16">
        <f t="shared" si="336"/>
        <v>1.6894800000000001E-2</v>
      </c>
      <c r="W3091" s="16">
        <f t="shared" si="337"/>
        <v>0.87078385736623998</v>
      </c>
      <c r="X3091" s="16"/>
      <c r="Z3091" s="15">
        <f t="shared" si="338"/>
        <v>3.5685354213750266E-4</v>
      </c>
      <c r="AA3091" s="16">
        <f t="shared" si="339"/>
        <v>0.89656912449905313</v>
      </c>
      <c r="AB3091" s="3">
        <f t="shared" si="340"/>
        <v>0.48283515539077682</v>
      </c>
      <c r="AC3091" s="69">
        <f t="shared" si="341"/>
        <v>162.94874687302433</v>
      </c>
      <c r="AD3091" s="3">
        <f t="shared" si="349"/>
        <v>180.85047893966717</v>
      </c>
      <c r="AF3091" s="29"/>
      <c r="AG3091" s="30"/>
      <c r="AH3091" s="29"/>
      <c r="AI3091" s="29"/>
      <c r="AJ3091" s="31"/>
      <c r="AK3091" s="29"/>
      <c r="AL3091" s="30"/>
      <c r="AN3091" s="17">
        <f t="shared" si="342"/>
        <v>2830.335956768889</v>
      </c>
      <c r="AO3091" s="17">
        <f t="shared" si="343"/>
        <v>28.30335956768889</v>
      </c>
      <c r="AP3091" s="2">
        <f t="shared" si="344"/>
        <v>1.9359497944299202</v>
      </c>
      <c r="AQ3091" s="6">
        <f t="shared" si="345"/>
        <v>0</v>
      </c>
      <c r="AR3091" s="3">
        <f t="shared" si="346"/>
        <v>2512.4288219999999</v>
      </c>
    </row>
    <row r="3092" spans="1:44">
      <c r="A3092" s="32">
        <v>42905</v>
      </c>
      <c r="B3092" s="9">
        <v>12.5</v>
      </c>
      <c r="C3092" s="33">
        <v>2595.0475550000001</v>
      </c>
      <c r="D3092" s="34">
        <f t="shared" si="331"/>
        <v>5094604.7221840005</v>
      </c>
      <c r="E3092" s="34">
        <v>711697198173.75598</v>
      </c>
      <c r="F3092" s="3">
        <f>VLOOKUP(A3092,ERCOT_345kv_West_ATC!A:B,2)</f>
        <v>24.15</v>
      </c>
      <c r="G3092" s="3">
        <f>VLOOKUP(A3092,ERCOT_345kv_West_ATC!G:H,2)</f>
        <v>2.9409999999999998</v>
      </c>
      <c r="I3092" s="5">
        <f t="shared" si="332"/>
        <v>6</v>
      </c>
      <c r="J3092" s="4">
        <f t="shared" si="333"/>
        <v>144</v>
      </c>
      <c r="K3092" s="4">
        <f t="shared" si="347"/>
        <v>1800</v>
      </c>
      <c r="L3092" s="6">
        <f t="shared" si="348"/>
        <v>4671085.5990000004</v>
      </c>
      <c r="N3092" s="22">
        <f t="shared" si="334"/>
        <v>0.91686909067943501</v>
      </c>
      <c r="O3092" s="14">
        <f t="shared" si="335"/>
        <v>35331.494750948215</v>
      </c>
      <c r="Q3092" s="22"/>
      <c r="V3092" s="16">
        <f t="shared" si="336"/>
        <v>1.6518599999999998E-2</v>
      </c>
      <c r="W3092" s="16">
        <f t="shared" si="337"/>
        <v>0.90035049067943496</v>
      </c>
      <c r="X3092" s="16"/>
      <c r="Z3092" s="15">
        <f t="shared" si="338"/>
        <v>3.5685354213750266E-4</v>
      </c>
      <c r="AA3092" s="16">
        <f t="shared" si="339"/>
        <v>0.92605191201701575</v>
      </c>
      <c r="AB3092" s="3">
        <f t="shared" si="340"/>
        <v>0.49871271117939786</v>
      </c>
      <c r="AC3092" s="69">
        <f t="shared" si="341"/>
        <v>168.75993229165962</v>
      </c>
      <c r="AD3092" s="3">
        <f t="shared" si="349"/>
        <v>180.81720939923585</v>
      </c>
      <c r="AF3092" s="29"/>
      <c r="AG3092" s="30"/>
      <c r="AH3092" s="29"/>
      <c r="AI3092" s="29"/>
      <c r="AJ3092" s="31"/>
      <c r="AK3092" s="29"/>
      <c r="AL3092" s="30"/>
      <c r="AN3092" s="17">
        <f t="shared" si="342"/>
        <v>2830.335956768889</v>
      </c>
      <c r="AO3092" s="17">
        <f t="shared" si="343"/>
        <v>28.30335956768889</v>
      </c>
      <c r="AP3092" s="2">
        <f t="shared" si="344"/>
        <v>1.9359497944299202</v>
      </c>
      <c r="AQ3092" s="6">
        <f t="shared" si="345"/>
        <v>0</v>
      </c>
      <c r="AR3092" s="3">
        <f t="shared" si="346"/>
        <v>2595.0475550000001</v>
      </c>
    </row>
    <row r="3093" spans="1:44">
      <c r="A3093" s="32">
        <v>42906</v>
      </c>
      <c r="B3093" s="9">
        <v>12.5</v>
      </c>
      <c r="C3093" s="33">
        <v>2734.9342329999999</v>
      </c>
      <c r="D3093" s="34">
        <f t="shared" si="331"/>
        <v>5094604.7221840005</v>
      </c>
      <c r="E3093" s="34">
        <v>711697198173.75598</v>
      </c>
      <c r="F3093" s="3">
        <f>VLOOKUP(A3093,ERCOT_345kv_West_ATC!A:B,2)</f>
        <v>24.15</v>
      </c>
      <c r="G3093" s="3">
        <f>VLOOKUP(A3093,ERCOT_345kv_West_ATC!G:H,2)</f>
        <v>2.9569999999999999</v>
      </c>
      <c r="I3093" s="5">
        <f t="shared" si="332"/>
        <v>6</v>
      </c>
      <c r="J3093" s="4">
        <f t="shared" si="333"/>
        <v>144</v>
      </c>
      <c r="K3093" s="4">
        <f t="shared" si="347"/>
        <v>1800</v>
      </c>
      <c r="L3093" s="6">
        <f t="shared" si="348"/>
        <v>4922881.6194000002</v>
      </c>
      <c r="N3093" s="22">
        <f t="shared" si="334"/>
        <v>0.96629314497428087</v>
      </c>
      <c r="O3093" s="14">
        <f t="shared" si="335"/>
        <v>35331.494750948215</v>
      </c>
      <c r="Q3093" s="22"/>
      <c r="V3093" s="16">
        <f t="shared" si="336"/>
        <v>1.6518599999999998E-2</v>
      </c>
      <c r="W3093" s="16">
        <f t="shared" si="337"/>
        <v>0.94977454497428082</v>
      </c>
      <c r="X3093" s="16"/>
      <c r="Z3093" s="15">
        <f t="shared" si="338"/>
        <v>3.5685354213750266E-4</v>
      </c>
      <c r="AA3093" s="16">
        <f t="shared" si="339"/>
        <v>0.97597096855916399</v>
      </c>
      <c r="AB3093" s="3">
        <f t="shared" si="340"/>
        <v>0.52559594278293553</v>
      </c>
      <c r="AC3093" s="69">
        <f t="shared" si="341"/>
        <v>178.59919505855441</v>
      </c>
      <c r="AD3093" s="3">
        <f t="shared" si="349"/>
        <v>181.11318325923457</v>
      </c>
      <c r="AF3093" s="29"/>
      <c r="AG3093" s="30"/>
      <c r="AH3093" s="29"/>
      <c r="AI3093" s="29"/>
      <c r="AJ3093" s="31"/>
      <c r="AK3093" s="29"/>
      <c r="AL3093" s="30"/>
      <c r="AN3093" s="17">
        <f t="shared" si="342"/>
        <v>2830.335956768889</v>
      </c>
      <c r="AO3093" s="17">
        <f t="shared" si="343"/>
        <v>28.30335956768889</v>
      </c>
      <c r="AP3093" s="2">
        <f t="shared" si="344"/>
        <v>1.9359497944299202</v>
      </c>
      <c r="AQ3093" s="6">
        <f t="shared" si="345"/>
        <v>0</v>
      </c>
      <c r="AR3093" s="3">
        <f t="shared" si="346"/>
        <v>2734.9342329999999</v>
      </c>
    </row>
    <row r="3094" spans="1:44">
      <c r="A3094" s="32">
        <v>42907</v>
      </c>
      <c r="B3094" s="9">
        <v>12.5</v>
      </c>
      <c r="C3094" s="33">
        <v>2653.536153</v>
      </c>
      <c r="D3094" s="34">
        <f t="shared" si="331"/>
        <v>5094604.7221840005</v>
      </c>
      <c r="E3094" s="34">
        <v>711697198173.75598</v>
      </c>
      <c r="F3094" s="3">
        <f>VLOOKUP(A3094,ERCOT_345kv_West_ATC!A:B,2)</f>
        <v>24.3</v>
      </c>
      <c r="G3094" s="3">
        <f>VLOOKUP(A3094,ERCOT_345kv_West_ATC!G:H,2)</f>
        <v>2.9649999999999999</v>
      </c>
      <c r="I3094" s="5">
        <f t="shared" si="332"/>
        <v>6</v>
      </c>
      <c r="J3094" s="4">
        <f t="shared" si="333"/>
        <v>144</v>
      </c>
      <c r="K3094" s="4">
        <f t="shared" si="347"/>
        <v>1800</v>
      </c>
      <c r="L3094" s="6">
        <f t="shared" si="348"/>
        <v>4776365.0754000004</v>
      </c>
      <c r="N3094" s="22">
        <f t="shared" si="334"/>
        <v>0.93753398661170828</v>
      </c>
      <c r="O3094" s="14">
        <f t="shared" si="335"/>
        <v>35331.494750948215</v>
      </c>
      <c r="Q3094" s="22"/>
      <c r="V3094" s="16">
        <f t="shared" si="336"/>
        <v>1.6621199999999999E-2</v>
      </c>
      <c r="W3094" s="16">
        <f t="shared" si="337"/>
        <v>0.92091278661170828</v>
      </c>
      <c r="X3094" s="16"/>
      <c r="Z3094" s="15">
        <f t="shared" si="338"/>
        <v>3.5685354213750266E-4</v>
      </c>
      <c r="AA3094" s="16">
        <f t="shared" si="339"/>
        <v>0.94692377538797223</v>
      </c>
      <c r="AB3094" s="3">
        <f t="shared" si="340"/>
        <v>0.5099529704283895</v>
      </c>
      <c r="AC3094" s="69">
        <f t="shared" si="341"/>
        <v>172.87386717679055</v>
      </c>
      <c r="AD3094" s="3">
        <f t="shared" si="349"/>
        <v>181.03416339358515</v>
      </c>
      <c r="AF3094" s="29"/>
      <c r="AG3094" s="30"/>
      <c r="AH3094" s="29"/>
      <c r="AI3094" s="29"/>
      <c r="AJ3094" s="31"/>
      <c r="AK3094" s="29"/>
      <c r="AL3094" s="30"/>
      <c r="AN3094" s="17">
        <f t="shared" si="342"/>
        <v>2830.335956768889</v>
      </c>
      <c r="AO3094" s="17">
        <f t="shared" si="343"/>
        <v>28.30335956768889</v>
      </c>
      <c r="AP3094" s="2">
        <f t="shared" si="344"/>
        <v>1.9359497944299202</v>
      </c>
      <c r="AQ3094" s="6">
        <f t="shared" si="345"/>
        <v>0</v>
      </c>
      <c r="AR3094" s="3">
        <f t="shared" si="346"/>
        <v>2653.536153</v>
      </c>
    </row>
    <row r="3095" spans="1:44">
      <c r="A3095" s="32">
        <v>42908</v>
      </c>
      <c r="B3095" s="9">
        <v>12.5</v>
      </c>
      <c r="C3095" s="33">
        <v>2693.6777400000001</v>
      </c>
      <c r="D3095" s="34">
        <f t="shared" si="331"/>
        <v>5094604.7221840005</v>
      </c>
      <c r="E3095" s="34">
        <v>711697198173.75598</v>
      </c>
      <c r="F3095" s="3">
        <f>VLOOKUP(A3095,ERCOT_345kv_West_ATC!A:B,2)</f>
        <v>24.25</v>
      </c>
      <c r="G3095" s="3">
        <f>VLOOKUP(A3095,ERCOT_345kv_West_ATC!G:H,2)</f>
        <v>2.9630000000000001</v>
      </c>
      <c r="I3095" s="5">
        <f t="shared" si="332"/>
        <v>6</v>
      </c>
      <c r="J3095" s="4">
        <f t="shared" si="333"/>
        <v>144</v>
      </c>
      <c r="K3095" s="4">
        <f t="shared" si="347"/>
        <v>1800</v>
      </c>
      <c r="L3095" s="6">
        <f t="shared" si="348"/>
        <v>4848619.932</v>
      </c>
      <c r="N3095" s="22">
        <f t="shared" si="334"/>
        <v>0.95171660931556046</v>
      </c>
      <c r="O3095" s="14">
        <f t="shared" si="335"/>
        <v>35331.494750948215</v>
      </c>
      <c r="Q3095" s="22"/>
      <c r="V3095" s="16">
        <f t="shared" si="336"/>
        <v>1.6587000000000001E-2</v>
      </c>
      <c r="W3095" s="16">
        <f t="shared" si="337"/>
        <v>0.93512960931556044</v>
      </c>
      <c r="X3095" s="16"/>
      <c r="Z3095" s="15">
        <f t="shared" si="338"/>
        <v>3.5685354213750266E-4</v>
      </c>
      <c r="AA3095" s="16">
        <f t="shared" si="339"/>
        <v>0.96124844289594302</v>
      </c>
      <c r="AB3095" s="3">
        <f t="shared" si="340"/>
        <v>0.51766732604597421</v>
      </c>
      <c r="AC3095" s="69">
        <f t="shared" si="341"/>
        <v>175.69732133282656</v>
      </c>
      <c r="AD3095" s="3">
        <f t="shared" si="349"/>
        <v>180.99896054522543</v>
      </c>
      <c r="AF3095" s="29"/>
      <c r="AG3095" s="30"/>
      <c r="AH3095" s="29"/>
      <c r="AI3095" s="29"/>
      <c r="AJ3095" s="31"/>
      <c r="AK3095" s="29"/>
      <c r="AL3095" s="30"/>
      <c r="AN3095" s="17">
        <f t="shared" si="342"/>
        <v>2830.335956768889</v>
      </c>
      <c r="AO3095" s="17">
        <f t="shared" si="343"/>
        <v>28.30335956768889</v>
      </c>
      <c r="AP3095" s="2">
        <f t="shared" si="344"/>
        <v>1.9359497944299202</v>
      </c>
      <c r="AQ3095" s="6">
        <f t="shared" si="345"/>
        <v>0</v>
      </c>
      <c r="AR3095" s="3">
        <f t="shared" si="346"/>
        <v>2693.6777400000001</v>
      </c>
    </row>
    <row r="3096" spans="1:44">
      <c r="A3096" s="32">
        <v>42909</v>
      </c>
      <c r="B3096" s="9">
        <v>12.5</v>
      </c>
      <c r="C3096" s="33">
        <v>2687.6564250000001</v>
      </c>
      <c r="D3096" s="34">
        <f t="shared" si="331"/>
        <v>5094604.7221840005</v>
      </c>
      <c r="E3096" s="34">
        <v>711697198173.75598</v>
      </c>
      <c r="F3096" s="3">
        <f>VLOOKUP(A3096,ERCOT_345kv_West_ATC!A:B,2)</f>
        <v>24.35</v>
      </c>
      <c r="G3096" s="3">
        <f>VLOOKUP(A3096,ERCOT_345kv_West_ATC!G:H,2)</f>
        <v>2.972</v>
      </c>
      <c r="I3096" s="5">
        <f t="shared" si="332"/>
        <v>6</v>
      </c>
      <c r="J3096" s="4">
        <f t="shared" si="333"/>
        <v>144</v>
      </c>
      <c r="K3096" s="4">
        <f t="shared" si="347"/>
        <v>1800</v>
      </c>
      <c r="L3096" s="6">
        <f t="shared" si="348"/>
        <v>4837781.5650000004</v>
      </c>
      <c r="N3096" s="22">
        <f t="shared" si="334"/>
        <v>0.9495891887223975</v>
      </c>
      <c r="O3096" s="14">
        <f t="shared" si="335"/>
        <v>35331.494750948215</v>
      </c>
      <c r="Q3096" s="22"/>
      <c r="V3096" s="16">
        <f t="shared" si="336"/>
        <v>1.6655400000000001E-2</v>
      </c>
      <c r="W3096" s="16">
        <f t="shared" si="337"/>
        <v>0.93293378872239752</v>
      </c>
      <c r="X3096" s="16"/>
      <c r="Z3096" s="15">
        <f t="shared" si="338"/>
        <v>3.5685354213750266E-4</v>
      </c>
      <c r="AA3096" s="16">
        <f t="shared" si="339"/>
        <v>0.95909971530986726</v>
      </c>
      <c r="AB3096" s="3">
        <f t="shared" si="340"/>
        <v>0.51651015791519017</v>
      </c>
      <c r="AC3096" s="69">
        <f t="shared" si="341"/>
        <v>175.2737977969596</v>
      </c>
      <c r="AD3096" s="3">
        <f t="shared" si="349"/>
        <v>180.4928819296309</v>
      </c>
      <c r="AF3096" s="29"/>
      <c r="AG3096" s="30"/>
      <c r="AH3096" s="29"/>
      <c r="AI3096" s="29"/>
      <c r="AJ3096" s="31"/>
      <c r="AK3096" s="29"/>
      <c r="AL3096" s="30"/>
      <c r="AN3096" s="17">
        <f t="shared" si="342"/>
        <v>2830.335956768889</v>
      </c>
      <c r="AO3096" s="17">
        <f t="shared" si="343"/>
        <v>28.30335956768889</v>
      </c>
      <c r="AP3096" s="2">
        <f t="shared" si="344"/>
        <v>1.9359497944299202</v>
      </c>
      <c r="AQ3096" s="6">
        <f t="shared" si="345"/>
        <v>0</v>
      </c>
      <c r="AR3096" s="3">
        <f t="shared" si="346"/>
        <v>2687.6564250000001</v>
      </c>
    </row>
    <row r="3097" spans="1:44">
      <c r="A3097" s="32">
        <v>42910</v>
      </c>
      <c r="B3097" s="9">
        <v>12.5</v>
      </c>
      <c r="C3097" s="33">
        <v>2568.5925240000001</v>
      </c>
      <c r="D3097" s="34">
        <f t="shared" si="331"/>
        <v>5094604.7221840005</v>
      </c>
      <c r="E3097" s="34">
        <v>711697198173.75598</v>
      </c>
      <c r="F3097" s="3">
        <f>VLOOKUP(A3097,ERCOT_345kv_West_ATC!A:B,2)</f>
        <v>24.35</v>
      </c>
      <c r="G3097" s="3">
        <f>VLOOKUP(A3097,ERCOT_345kv_West_ATC!G:H,2)</f>
        <v>2.972</v>
      </c>
      <c r="I3097" s="5">
        <f t="shared" si="332"/>
        <v>6</v>
      </c>
      <c r="J3097" s="4">
        <f t="shared" si="333"/>
        <v>144</v>
      </c>
      <c r="K3097" s="4">
        <f t="shared" si="347"/>
        <v>1800</v>
      </c>
      <c r="L3097" s="6">
        <f t="shared" si="348"/>
        <v>4623466.5432000002</v>
      </c>
      <c r="N3097" s="22">
        <f t="shared" si="334"/>
        <v>0.90752213279030824</v>
      </c>
      <c r="O3097" s="14">
        <f t="shared" si="335"/>
        <v>35331.494750948215</v>
      </c>
      <c r="Q3097" s="22"/>
      <c r="V3097" s="16">
        <f t="shared" si="336"/>
        <v>1.6655400000000001E-2</v>
      </c>
      <c r="W3097" s="16">
        <f t="shared" si="337"/>
        <v>0.89086673279030826</v>
      </c>
      <c r="X3097" s="16"/>
      <c r="Z3097" s="15">
        <f t="shared" si="338"/>
        <v>3.5685354213750266E-4</v>
      </c>
      <c r="AA3097" s="16">
        <f t="shared" si="339"/>
        <v>0.91661134049730841</v>
      </c>
      <c r="AB3097" s="3">
        <f t="shared" si="340"/>
        <v>0.4936286192871609</v>
      </c>
      <c r="AC3097" s="69">
        <f t="shared" si="341"/>
        <v>166.8991546591009</v>
      </c>
      <c r="AD3097" s="3">
        <f t="shared" si="349"/>
        <v>179.9871890420853</v>
      </c>
      <c r="AF3097" s="29"/>
      <c r="AG3097" s="30"/>
      <c r="AH3097" s="29"/>
      <c r="AI3097" s="29"/>
      <c r="AJ3097" s="31"/>
      <c r="AK3097" s="29"/>
      <c r="AL3097" s="30"/>
      <c r="AN3097" s="17">
        <f t="shared" si="342"/>
        <v>2830.335956768889</v>
      </c>
      <c r="AO3097" s="17">
        <f t="shared" si="343"/>
        <v>28.30335956768889</v>
      </c>
      <c r="AP3097" s="2">
        <f t="shared" si="344"/>
        <v>1.9359497944299202</v>
      </c>
      <c r="AQ3097" s="6">
        <f t="shared" si="345"/>
        <v>0</v>
      </c>
      <c r="AR3097" s="3">
        <f t="shared" si="346"/>
        <v>2568.5925240000001</v>
      </c>
    </row>
    <row r="3098" spans="1:44">
      <c r="A3098" s="32">
        <v>42911</v>
      </c>
      <c r="B3098" s="9">
        <v>12.5</v>
      </c>
      <c r="C3098" s="33">
        <v>2501.1788700000002</v>
      </c>
      <c r="D3098" s="34">
        <f t="shared" si="331"/>
        <v>5094604.7221840005</v>
      </c>
      <c r="E3098" s="34">
        <v>711697198173.75598</v>
      </c>
      <c r="F3098" s="3">
        <f>VLOOKUP(A3098,ERCOT_345kv_West_ATC!A:B,2)</f>
        <v>24.35</v>
      </c>
      <c r="G3098" s="3">
        <f>VLOOKUP(A3098,ERCOT_345kv_West_ATC!G:H,2)</f>
        <v>2.972</v>
      </c>
      <c r="I3098" s="5">
        <f t="shared" si="332"/>
        <v>6</v>
      </c>
      <c r="J3098" s="4">
        <f t="shared" si="333"/>
        <v>144</v>
      </c>
      <c r="K3098" s="4">
        <f t="shared" si="347"/>
        <v>1800</v>
      </c>
      <c r="L3098" s="6">
        <f t="shared" si="348"/>
        <v>4502121.966</v>
      </c>
      <c r="N3098" s="22">
        <f t="shared" si="334"/>
        <v>0.88370388116587584</v>
      </c>
      <c r="O3098" s="14">
        <f t="shared" si="335"/>
        <v>35331.494750948215</v>
      </c>
      <c r="Q3098" s="22"/>
      <c r="V3098" s="16">
        <f t="shared" si="336"/>
        <v>1.6655400000000001E-2</v>
      </c>
      <c r="W3098" s="16">
        <f t="shared" si="337"/>
        <v>0.86704848116587585</v>
      </c>
      <c r="X3098" s="16"/>
      <c r="Z3098" s="15">
        <f t="shared" si="338"/>
        <v>3.5685354213750266E-4</v>
      </c>
      <c r="AA3098" s="16">
        <f t="shared" si="339"/>
        <v>0.89255453927897632</v>
      </c>
      <c r="AB3098" s="3">
        <f t="shared" si="340"/>
        <v>0.4806731549096111</v>
      </c>
      <c r="AC3098" s="69">
        <f t="shared" si="341"/>
        <v>162.15745469691765</v>
      </c>
      <c r="AD3098" s="3">
        <f t="shared" si="349"/>
        <v>179.4891520828057</v>
      </c>
      <c r="AF3098" s="29"/>
      <c r="AG3098" s="30"/>
      <c r="AH3098" s="29"/>
      <c r="AI3098" s="29"/>
      <c r="AJ3098" s="31"/>
      <c r="AK3098" s="29"/>
      <c r="AL3098" s="30"/>
      <c r="AN3098" s="17">
        <f t="shared" si="342"/>
        <v>2830.335956768889</v>
      </c>
      <c r="AO3098" s="17">
        <f t="shared" si="343"/>
        <v>28.30335956768889</v>
      </c>
      <c r="AP3098" s="2">
        <f t="shared" si="344"/>
        <v>1.9359497944299202</v>
      </c>
      <c r="AQ3098" s="6">
        <f t="shared" si="345"/>
        <v>0</v>
      </c>
      <c r="AR3098" s="3">
        <f t="shared" si="346"/>
        <v>2501.1788700000002</v>
      </c>
    </row>
    <row r="3099" spans="1:44">
      <c r="A3099" s="32">
        <v>42912</v>
      </c>
      <c r="B3099" s="9">
        <v>12.5</v>
      </c>
      <c r="C3099" s="33">
        <v>2419.8281339999999</v>
      </c>
      <c r="D3099" s="34">
        <f t="shared" si="331"/>
        <v>5094604.7221840005</v>
      </c>
      <c r="E3099" s="34">
        <v>711697198173.75598</v>
      </c>
      <c r="F3099" s="3">
        <f>VLOOKUP(A3099,ERCOT_345kv_West_ATC!A:B,2)</f>
        <v>24.65</v>
      </c>
      <c r="G3099" s="3">
        <f>VLOOKUP(A3099,ERCOT_345kv_West_ATC!G:H,2)</f>
        <v>3.01</v>
      </c>
      <c r="I3099" s="5">
        <f t="shared" si="332"/>
        <v>6</v>
      </c>
      <c r="J3099" s="4">
        <f t="shared" si="333"/>
        <v>144</v>
      </c>
      <c r="K3099" s="4">
        <f t="shared" si="347"/>
        <v>1800</v>
      </c>
      <c r="L3099" s="6">
        <f t="shared" si="348"/>
        <v>4355690.6411999995</v>
      </c>
      <c r="N3099" s="22">
        <f t="shared" si="334"/>
        <v>0.85496145014617797</v>
      </c>
      <c r="O3099" s="14">
        <f t="shared" si="335"/>
        <v>35331.494750948215</v>
      </c>
      <c r="Q3099" s="22"/>
      <c r="V3099" s="16">
        <f t="shared" si="336"/>
        <v>1.68606E-2</v>
      </c>
      <c r="W3099" s="16">
        <f t="shared" si="337"/>
        <v>0.83810085014617797</v>
      </c>
      <c r="X3099" s="16"/>
      <c r="Z3099" s="15">
        <f t="shared" si="338"/>
        <v>3.5685354213750266E-4</v>
      </c>
      <c r="AA3099" s="16">
        <f t="shared" si="339"/>
        <v>0.86352424098188341</v>
      </c>
      <c r="AB3099" s="3">
        <f t="shared" si="340"/>
        <v>0.46503928106062131</v>
      </c>
      <c r="AC3099" s="69">
        <f t="shared" si="341"/>
        <v>156.4354568681874</v>
      </c>
      <c r="AD3099" s="3">
        <f t="shared" si="349"/>
        <v>179.34228893528172</v>
      </c>
      <c r="AF3099" s="29"/>
      <c r="AG3099" s="30"/>
      <c r="AH3099" s="29"/>
      <c r="AI3099" s="29"/>
      <c r="AJ3099" s="31"/>
      <c r="AK3099" s="29"/>
      <c r="AL3099" s="30"/>
      <c r="AN3099" s="17">
        <f t="shared" si="342"/>
        <v>2830.335956768889</v>
      </c>
      <c r="AO3099" s="17">
        <f t="shared" si="343"/>
        <v>28.30335956768889</v>
      </c>
      <c r="AP3099" s="2">
        <f t="shared" si="344"/>
        <v>1.9359497944299202</v>
      </c>
      <c r="AQ3099" s="6">
        <f t="shared" si="345"/>
        <v>0</v>
      </c>
      <c r="AR3099" s="3">
        <f t="shared" si="346"/>
        <v>2419.8281339999999</v>
      </c>
    </row>
    <row r="3100" spans="1:44">
      <c r="A3100" s="32">
        <v>42913</v>
      </c>
      <c r="B3100" s="9">
        <v>12.5</v>
      </c>
      <c r="C3100" s="33">
        <v>2565.9955749999999</v>
      </c>
      <c r="D3100" s="34">
        <f t="shared" si="331"/>
        <v>5094604.7221840005</v>
      </c>
      <c r="E3100" s="34">
        <v>711697198173.75598</v>
      </c>
      <c r="F3100" s="3">
        <f>VLOOKUP(A3100,ERCOT_345kv_West_ATC!A:B,2)</f>
        <v>24.5</v>
      </c>
      <c r="G3100" s="3">
        <f>VLOOKUP(A3100,ERCOT_345kv_West_ATC!G:H,2)</f>
        <v>3.01</v>
      </c>
      <c r="I3100" s="5">
        <f t="shared" si="332"/>
        <v>6</v>
      </c>
      <c r="J3100" s="4">
        <f t="shared" si="333"/>
        <v>144</v>
      </c>
      <c r="K3100" s="4">
        <f t="shared" si="347"/>
        <v>1800</v>
      </c>
      <c r="L3100" s="6">
        <f t="shared" si="348"/>
        <v>4618792.0350000001</v>
      </c>
      <c r="N3100" s="22">
        <f t="shared" si="334"/>
        <v>0.90660459189068843</v>
      </c>
      <c r="O3100" s="14">
        <f t="shared" si="335"/>
        <v>35331.494750948215</v>
      </c>
      <c r="Q3100" s="22"/>
      <c r="V3100" s="16">
        <f t="shared" si="336"/>
        <v>1.6757999999999999E-2</v>
      </c>
      <c r="W3100" s="16">
        <f t="shared" si="337"/>
        <v>0.88984659189068838</v>
      </c>
      <c r="X3100" s="16"/>
      <c r="Z3100" s="15">
        <f t="shared" si="338"/>
        <v>3.5685354213750266E-4</v>
      </c>
      <c r="AA3100" s="16">
        <f t="shared" si="339"/>
        <v>0.9156846100479078</v>
      </c>
      <c r="AB3100" s="3">
        <f t="shared" si="340"/>
        <v>0.49312954115886626</v>
      </c>
      <c r="AC3100" s="69">
        <f t="shared" si="341"/>
        <v>166.71649206414506</v>
      </c>
      <c r="AD3100" s="3">
        <f t="shared" si="349"/>
        <v>179.12698468159672</v>
      </c>
      <c r="AF3100" s="29"/>
      <c r="AG3100" s="30"/>
      <c r="AH3100" s="29"/>
      <c r="AI3100" s="29"/>
      <c r="AJ3100" s="31"/>
      <c r="AK3100" s="29"/>
      <c r="AL3100" s="30"/>
      <c r="AN3100" s="17">
        <f t="shared" si="342"/>
        <v>2830.335956768889</v>
      </c>
      <c r="AO3100" s="17">
        <f t="shared" si="343"/>
        <v>28.30335956768889</v>
      </c>
      <c r="AP3100" s="2">
        <f t="shared" si="344"/>
        <v>1.9359497944299202</v>
      </c>
      <c r="AQ3100" s="6">
        <f t="shared" si="345"/>
        <v>0</v>
      </c>
      <c r="AR3100" s="3">
        <f t="shared" si="346"/>
        <v>2565.9955749999999</v>
      </c>
    </row>
    <row r="3101" spans="1:44">
      <c r="A3101" s="32">
        <v>42914</v>
      </c>
      <c r="B3101" s="9">
        <v>12.5</v>
      </c>
      <c r="C3101" s="33">
        <v>2554.2217719999999</v>
      </c>
      <c r="D3101" s="34">
        <f t="shared" si="331"/>
        <v>5094604.7221840005</v>
      </c>
      <c r="E3101" s="34">
        <v>711697198173.75598</v>
      </c>
      <c r="F3101" s="3">
        <f>VLOOKUP(A3101,ERCOT_345kv_West_ATC!A:B,2)</f>
        <v>24.5</v>
      </c>
      <c r="G3101" s="3">
        <f>VLOOKUP(A3101,ERCOT_345kv_West_ATC!G:H,2)</f>
        <v>3.0139999999999998</v>
      </c>
      <c r="I3101" s="5">
        <f t="shared" si="332"/>
        <v>6</v>
      </c>
      <c r="J3101" s="4">
        <f t="shared" si="333"/>
        <v>144</v>
      </c>
      <c r="K3101" s="4">
        <f t="shared" si="347"/>
        <v>1800</v>
      </c>
      <c r="L3101" s="6">
        <f t="shared" si="348"/>
        <v>4597599.1896000002</v>
      </c>
      <c r="N3101" s="22">
        <f t="shared" si="334"/>
        <v>0.90244473130175651</v>
      </c>
      <c r="O3101" s="14">
        <f t="shared" si="335"/>
        <v>35331.494750948215</v>
      </c>
      <c r="Q3101" s="22"/>
      <c r="V3101" s="16">
        <f t="shared" si="336"/>
        <v>1.6757999999999999E-2</v>
      </c>
      <c r="W3101" s="16">
        <f t="shared" si="337"/>
        <v>0.88568673130175646</v>
      </c>
      <c r="X3101" s="16"/>
      <c r="Z3101" s="15">
        <f t="shared" si="338"/>
        <v>3.5685354213750266E-4</v>
      </c>
      <c r="AA3101" s="16">
        <f t="shared" si="339"/>
        <v>0.91148308674292866</v>
      </c>
      <c r="AB3101" s="3">
        <f t="shared" si="340"/>
        <v>0.49086686770469057</v>
      </c>
      <c r="AC3101" s="69">
        <f t="shared" si="341"/>
        <v>165.88835357991675</v>
      </c>
      <c r="AD3101" s="3">
        <f t="shared" si="349"/>
        <v>178.71399238153924</v>
      </c>
      <c r="AF3101" s="29"/>
      <c r="AG3101" s="30"/>
      <c r="AH3101" s="29"/>
      <c r="AI3101" s="29"/>
      <c r="AJ3101" s="31"/>
      <c r="AK3101" s="29"/>
      <c r="AL3101" s="30"/>
      <c r="AN3101" s="17">
        <f t="shared" si="342"/>
        <v>2830.335956768889</v>
      </c>
      <c r="AO3101" s="17">
        <f t="shared" si="343"/>
        <v>28.30335956768889</v>
      </c>
      <c r="AP3101" s="2">
        <f t="shared" si="344"/>
        <v>1.9359497944299202</v>
      </c>
      <c r="AQ3101" s="6">
        <f t="shared" si="345"/>
        <v>0</v>
      </c>
      <c r="AR3101" s="3">
        <f t="shared" si="346"/>
        <v>2554.2217719999999</v>
      </c>
    </row>
    <row r="3102" spans="1:44">
      <c r="A3102" s="32">
        <v>42915</v>
      </c>
      <c r="B3102" s="9">
        <v>12.5</v>
      </c>
      <c r="C3102" s="33">
        <v>2537.40771</v>
      </c>
      <c r="D3102" s="34">
        <f t="shared" si="331"/>
        <v>5094604.7221840005</v>
      </c>
      <c r="E3102" s="34">
        <v>711697198173.75598</v>
      </c>
      <c r="F3102" s="3">
        <f>VLOOKUP(A3102,ERCOT_345kv_West_ATC!A:B,2)</f>
        <v>24.25</v>
      </c>
      <c r="G3102" s="3">
        <f>VLOOKUP(A3102,ERCOT_345kv_West_ATC!G:H,2)</f>
        <v>2.99</v>
      </c>
      <c r="I3102" s="5">
        <f t="shared" si="332"/>
        <v>6</v>
      </c>
      <c r="J3102" s="4">
        <f t="shared" si="333"/>
        <v>144</v>
      </c>
      <c r="K3102" s="4">
        <f t="shared" si="347"/>
        <v>1800</v>
      </c>
      <c r="L3102" s="6">
        <f t="shared" si="348"/>
        <v>4567333.8779999996</v>
      </c>
      <c r="N3102" s="22">
        <f t="shared" si="334"/>
        <v>0.89650407186880521</v>
      </c>
      <c r="O3102" s="14">
        <f t="shared" si="335"/>
        <v>35331.494750948215</v>
      </c>
      <c r="Q3102" s="22"/>
      <c r="V3102" s="16">
        <f t="shared" si="336"/>
        <v>1.6587000000000001E-2</v>
      </c>
      <c r="W3102" s="16">
        <f t="shared" si="337"/>
        <v>0.87991707186880519</v>
      </c>
      <c r="X3102" s="16"/>
      <c r="Z3102" s="15">
        <f t="shared" si="338"/>
        <v>3.5685354213750266E-4</v>
      </c>
      <c r="AA3102" s="16">
        <f t="shared" si="339"/>
        <v>0.9054829291605091</v>
      </c>
      <c r="AB3102" s="3">
        <f t="shared" si="340"/>
        <v>0.48763556412807524</v>
      </c>
      <c r="AC3102" s="69">
        <f t="shared" si="341"/>
        <v>164.70569647087555</v>
      </c>
      <c r="AD3102" s="3">
        <f t="shared" si="349"/>
        <v>178.54468432756079</v>
      </c>
      <c r="AF3102" s="29"/>
      <c r="AG3102" s="30"/>
      <c r="AH3102" s="29"/>
      <c r="AI3102" s="29"/>
      <c r="AJ3102" s="31"/>
      <c r="AK3102" s="29"/>
      <c r="AL3102" s="30"/>
      <c r="AN3102" s="17">
        <f t="shared" si="342"/>
        <v>2830.335956768889</v>
      </c>
      <c r="AO3102" s="17">
        <f t="shared" si="343"/>
        <v>28.30335956768889</v>
      </c>
      <c r="AP3102" s="2">
        <f t="shared" si="344"/>
        <v>1.9359497944299202</v>
      </c>
      <c r="AQ3102" s="6">
        <f t="shared" si="345"/>
        <v>0</v>
      </c>
      <c r="AR3102" s="3">
        <f t="shared" si="346"/>
        <v>2537.40771</v>
      </c>
    </row>
    <row r="3103" spans="1:44">
      <c r="A3103" s="32">
        <v>42916</v>
      </c>
      <c r="B3103" s="9">
        <v>12.5</v>
      </c>
      <c r="C3103" s="33">
        <v>2460.9232820000002</v>
      </c>
      <c r="D3103" s="34">
        <f t="shared" si="331"/>
        <v>5094604.7221840005</v>
      </c>
      <c r="E3103" s="34">
        <v>711697198173.75598</v>
      </c>
      <c r="F3103" s="3">
        <f>VLOOKUP(A3103,ERCOT_345kv_West_ATC!A:B,2)</f>
        <v>24.15</v>
      </c>
      <c r="G3103" s="3">
        <f>VLOOKUP(A3103,ERCOT_345kv_West_ATC!G:H,2)</f>
        <v>2.9950000000000001</v>
      </c>
      <c r="I3103" s="5">
        <f t="shared" si="332"/>
        <v>6</v>
      </c>
      <c r="J3103" s="4">
        <f t="shared" si="333"/>
        <v>144</v>
      </c>
      <c r="K3103" s="4">
        <f t="shared" si="347"/>
        <v>1800</v>
      </c>
      <c r="L3103" s="6">
        <f t="shared" si="348"/>
        <v>4429661.9076000005</v>
      </c>
      <c r="N3103" s="22">
        <f t="shared" si="334"/>
        <v>0.86948098020469267</v>
      </c>
      <c r="O3103" s="14">
        <f t="shared" si="335"/>
        <v>35331.494750948215</v>
      </c>
      <c r="Q3103" s="22"/>
      <c r="V3103" s="16">
        <f t="shared" si="336"/>
        <v>1.6518599999999998E-2</v>
      </c>
      <c r="W3103" s="16">
        <f t="shared" si="337"/>
        <v>0.85296238020469262</v>
      </c>
      <c r="X3103" s="16"/>
      <c r="Z3103" s="15">
        <f t="shared" si="338"/>
        <v>3.5685354213750266E-4</v>
      </c>
      <c r="AA3103" s="16">
        <f t="shared" si="339"/>
        <v>0.87818919011034846</v>
      </c>
      <c r="AB3103" s="3">
        <f t="shared" si="340"/>
        <v>0.4729368907348297</v>
      </c>
      <c r="AC3103" s="69">
        <f t="shared" si="341"/>
        <v>159.32598200894768</v>
      </c>
      <c r="AD3103" s="3">
        <f t="shared" si="349"/>
        <v>177.87930579672354</v>
      </c>
      <c r="AF3103" s="29"/>
      <c r="AG3103" s="30"/>
      <c r="AH3103" s="29"/>
      <c r="AI3103" s="29"/>
      <c r="AJ3103" s="31"/>
      <c r="AK3103" s="29"/>
      <c r="AL3103" s="30"/>
      <c r="AN3103" s="17">
        <f t="shared" si="342"/>
        <v>2830.335956768889</v>
      </c>
      <c r="AO3103" s="17">
        <f t="shared" si="343"/>
        <v>28.30335956768889</v>
      </c>
      <c r="AP3103" s="2">
        <f t="shared" si="344"/>
        <v>1.9359497944299202</v>
      </c>
      <c r="AQ3103" s="6">
        <f t="shared" si="345"/>
        <v>0</v>
      </c>
      <c r="AR3103" s="3">
        <f t="shared" si="346"/>
        <v>2460.9232820000002</v>
      </c>
    </row>
    <row r="3104" spans="1:44">
      <c r="A3104" s="32">
        <v>42917</v>
      </c>
      <c r="B3104" s="9">
        <v>12.5</v>
      </c>
      <c r="C3104" s="33">
        <v>2420.5394649999998</v>
      </c>
      <c r="D3104" s="34">
        <f t="shared" si="331"/>
        <v>5072859.4581259033</v>
      </c>
      <c r="E3104" s="34">
        <v>708659466230.33203</v>
      </c>
      <c r="F3104" s="3">
        <f>VLOOKUP(A3104,ERCOT_345kv_West_ATC!A:B,2)</f>
        <v>24.15</v>
      </c>
      <c r="G3104" s="3">
        <f>VLOOKUP(A3104,ERCOT_345kv_West_ATC!G:H,2)</f>
        <v>2.9950000000000001</v>
      </c>
      <c r="I3104" s="5">
        <f t="shared" si="332"/>
        <v>6</v>
      </c>
      <c r="J3104" s="4">
        <f t="shared" si="333"/>
        <v>144</v>
      </c>
      <c r="K3104" s="4">
        <f t="shared" si="347"/>
        <v>1800</v>
      </c>
      <c r="L3104" s="6">
        <f t="shared" si="348"/>
        <v>4356971.0369999995</v>
      </c>
      <c r="N3104" s="22">
        <f t="shared" si="334"/>
        <v>0.85887871977624652</v>
      </c>
      <c r="O3104" s="14">
        <f t="shared" si="335"/>
        <v>35482.946351227809</v>
      </c>
      <c r="Q3104" s="22"/>
      <c r="V3104" s="16">
        <f t="shared" si="336"/>
        <v>1.6518599999999998E-2</v>
      </c>
      <c r="W3104" s="16">
        <f t="shared" si="337"/>
        <v>0.84236011977624647</v>
      </c>
      <c r="X3104" s="16"/>
      <c r="Z3104" s="15">
        <f t="shared" si="338"/>
        <v>3.5838322664145976E-4</v>
      </c>
      <c r="AA3104" s="16">
        <f t="shared" si="339"/>
        <v>0.86748074367969275</v>
      </c>
      <c r="AB3104" s="3">
        <f t="shared" si="340"/>
        <v>0.46717000198631475</v>
      </c>
      <c r="AC3104" s="69">
        <f t="shared" si="341"/>
        <v>157.21530072699122</v>
      </c>
      <c r="AD3104" s="3">
        <f t="shared" si="349"/>
        <v>176.80834449524747</v>
      </c>
      <c r="AF3104" s="29"/>
      <c r="AG3104" s="30"/>
      <c r="AH3104" s="29"/>
      <c r="AI3104" s="29"/>
      <c r="AJ3104" s="31"/>
      <c r="AK3104" s="29"/>
      <c r="AL3104" s="30"/>
      <c r="AN3104" s="17">
        <f t="shared" si="342"/>
        <v>2818.2552545143908</v>
      </c>
      <c r="AO3104" s="17">
        <f t="shared" si="343"/>
        <v>28.182552545143906</v>
      </c>
      <c r="AP3104" s="2">
        <f t="shared" si="344"/>
        <v>1.9276865940878434</v>
      </c>
      <c r="AQ3104" s="6">
        <f t="shared" si="345"/>
        <v>0</v>
      </c>
      <c r="AR3104" s="3">
        <f t="shared" si="346"/>
        <v>2420.5394649999998</v>
      </c>
    </row>
    <row r="3105" spans="1:44">
      <c r="A3105" s="32">
        <v>42918</v>
      </c>
      <c r="B3105" s="9">
        <v>12.5</v>
      </c>
      <c r="C3105" s="33">
        <v>2508.7110640000001</v>
      </c>
      <c r="D3105" s="34">
        <f t="shared" si="331"/>
        <v>5072859.4581259033</v>
      </c>
      <c r="E3105" s="34">
        <v>708659466230.33203</v>
      </c>
      <c r="F3105" s="3">
        <f>VLOOKUP(A3105,ERCOT_345kv_West_ATC!A:B,2)</f>
        <v>24.15</v>
      </c>
      <c r="G3105" s="3">
        <f>VLOOKUP(A3105,ERCOT_345kv_West_ATC!G:H,2)</f>
        <v>2.9950000000000001</v>
      </c>
      <c r="I3105" s="5">
        <f t="shared" si="332"/>
        <v>6</v>
      </c>
      <c r="J3105" s="4">
        <f t="shared" si="333"/>
        <v>144</v>
      </c>
      <c r="K3105" s="4">
        <f t="shared" si="347"/>
        <v>1800</v>
      </c>
      <c r="L3105" s="6">
        <f t="shared" si="348"/>
        <v>4515679.9151999997</v>
      </c>
      <c r="N3105" s="22">
        <f t="shared" si="334"/>
        <v>0.89016460094643624</v>
      </c>
      <c r="O3105" s="14">
        <f t="shared" si="335"/>
        <v>35482.946351227809</v>
      </c>
      <c r="Q3105" s="22"/>
      <c r="V3105" s="16">
        <f t="shared" si="336"/>
        <v>1.6518599999999998E-2</v>
      </c>
      <c r="W3105" s="16">
        <f t="shared" si="337"/>
        <v>0.87364600094643619</v>
      </c>
      <c r="X3105" s="16"/>
      <c r="Z3105" s="15">
        <f t="shared" si="338"/>
        <v>3.5838322664145976E-4</v>
      </c>
      <c r="AA3105" s="16">
        <f t="shared" si="339"/>
        <v>0.89907996582744965</v>
      </c>
      <c r="AB3105" s="3">
        <f t="shared" si="340"/>
        <v>0.48418733497161554</v>
      </c>
      <c r="AC3105" s="69">
        <f t="shared" si="341"/>
        <v>163.4436445996113</v>
      </c>
      <c r="AD3105" s="3">
        <f t="shared" si="349"/>
        <v>175.77245249301674</v>
      </c>
      <c r="AF3105" s="29"/>
      <c r="AG3105" s="30"/>
      <c r="AH3105" s="29"/>
      <c r="AI3105" s="29"/>
      <c r="AJ3105" s="31"/>
      <c r="AK3105" s="29"/>
      <c r="AL3105" s="30"/>
      <c r="AN3105" s="17">
        <f t="shared" si="342"/>
        <v>2818.2552545143908</v>
      </c>
      <c r="AO3105" s="17">
        <f t="shared" si="343"/>
        <v>28.182552545143906</v>
      </c>
      <c r="AP3105" s="2">
        <f t="shared" si="344"/>
        <v>1.9276865940878434</v>
      </c>
      <c r="AQ3105" s="6">
        <f t="shared" si="345"/>
        <v>0</v>
      </c>
      <c r="AR3105" s="3">
        <f t="shared" si="346"/>
        <v>2508.7110640000001</v>
      </c>
    </row>
    <row r="3106" spans="1:44">
      <c r="A3106" s="32">
        <v>42919</v>
      </c>
      <c r="B3106" s="9">
        <v>12.5</v>
      </c>
      <c r="C3106" s="33">
        <v>2543.5205569999998</v>
      </c>
      <c r="D3106" s="34">
        <f t="shared" si="331"/>
        <v>5072859.4581259033</v>
      </c>
      <c r="E3106" s="34">
        <v>708659466230.33203</v>
      </c>
      <c r="F3106" s="3">
        <f>VLOOKUP(A3106,ERCOT_345kv_West_ATC!A:B,2)</f>
        <v>23.85</v>
      </c>
      <c r="G3106" s="3">
        <f>VLOOKUP(A3106,ERCOT_345kv_West_ATC!G:H,2)</f>
        <v>2.9609999999999999</v>
      </c>
      <c r="I3106" s="5">
        <f t="shared" si="332"/>
        <v>6</v>
      </c>
      <c r="J3106" s="4">
        <f t="shared" si="333"/>
        <v>144</v>
      </c>
      <c r="K3106" s="4">
        <f t="shared" si="347"/>
        <v>1800</v>
      </c>
      <c r="L3106" s="6">
        <f t="shared" si="348"/>
        <v>4578337.0025999993</v>
      </c>
      <c r="N3106" s="22">
        <f t="shared" si="334"/>
        <v>0.90251603467276065</v>
      </c>
      <c r="O3106" s="14">
        <f t="shared" si="335"/>
        <v>35482.946351227809</v>
      </c>
      <c r="Q3106" s="22"/>
      <c r="V3106" s="16">
        <f t="shared" si="336"/>
        <v>1.6313400000000002E-2</v>
      </c>
      <c r="W3106" s="16">
        <f t="shared" si="337"/>
        <v>0.88620263467276061</v>
      </c>
      <c r="X3106" s="16"/>
      <c r="Z3106" s="15">
        <f t="shared" si="338"/>
        <v>3.5838322664145976E-4</v>
      </c>
      <c r="AA3106" s="16">
        <f t="shared" si="339"/>
        <v>0.91155510424654296</v>
      </c>
      <c r="AB3106" s="3">
        <f t="shared" si="340"/>
        <v>0.49090565175557771</v>
      </c>
      <c r="AC3106" s="69">
        <f t="shared" si="341"/>
        <v>165.90254854254144</v>
      </c>
      <c r="AD3106" s="3">
        <f t="shared" si="349"/>
        <v>174.63844876651663</v>
      </c>
      <c r="AF3106" s="29"/>
      <c r="AG3106" s="30"/>
      <c r="AH3106" s="29"/>
      <c r="AI3106" s="29"/>
      <c r="AJ3106" s="31"/>
      <c r="AK3106" s="29"/>
      <c r="AL3106" s="30"/>
      <c r="AN3106" s="17">
        <f t="shared" si="342"/>
        <v>2818.2552545143908</v>
      </c>
      <c r="AO3106" s="17">
        <f t="shared" si="343"/>
        <v>28.182552545143906</v>
      </c>
      <c r="AP3106" s="2">
        <f t="shared" si="344"/>
        <v>1.9276865940878434</v>
      </c>
      <c r="AQ3106" s="6">
        <f t="shared" si="345"/>
        <v>0</v>
      </c>
      <c r="AR3106" s="3">
        <f t="shared" si="346"/>
        <v>2543.5205569999998</v>
      </c>
    </row>
    <row r="3107" spans="1:44">
      <c r="A3107" s="32">
        <v>42920</v>
      </c>
      <c r="B3107" s="9">
        <v>12.5</v>
      </c>
      <c r="C3107" s="33">
        <v>2603.9755140000002</v>
      </c>
      <c r="D3107" s="34">
        <f t="shared" ref="D3107:D3170" si="350">((2^256)/(2^208*65535)/600)*E3107/(10^12)</f>
        <v>5072859.4581259033</v>
      </c>
      <c r="E3107" s="34">
        <v>708659466230.33203</v>
      </c>
      <c r="F3107" s="3">
        <f>VLOOKUP(A3107,ERCOT_345kv_West_ATC!A:B,2)</f>
        <v>23.8</v>
      </c>
      <c r="G3107" s="3">
        <f>VLOOKUP(A3107,ERCOT_345kv_West_ATC!G:H,2)</f>
        <v>2.972</v>
      </c>
      <c r="I3107" s="5">
        <f t="shared" si="332"/>
        <v>6</v>
      </c>
      <c r="J3107" s="4">
        <f t="shared" si="333"/>
        <v>144</v>
      </c>
      <c r="K3107" s="4">
        <f t="shared" si="347"/>
        <v>1800</v>
      </c>
      <c r="L3107" s="6">
        <f t="shared" si="348"/>
        <v>4687155.9252000004</v>
      </c>
      <c r="N3107" s="22">
        <f t="shared" si="334"/>
        <v>0.9239672346317287</v>
      </c>
      <c r="O3107" s="14">
        <f t="shared" si="335"/>
        <v>35482.946351227809</v>
      </c>
      <c r="Q3107" s="22"/>
      <c r="V3107" s="16">
        <f t="shared" si="336"/>
        <v>1.6279200000000001E-2</v>
      </c>
      <c r="W3107" s="16">
        <f t="shared" si="337"/>
        <v>0.90768803463172865</v>
      </c>
      <c r="X3107" s="16"/>
      <c r="Z3107" s="15">
        <f t="shared" si="338"/>
        <v>3.5838322664145976E-4</v>
      </c>
      <c r="AA3107" s="16">
        <f t="shared" si="339"/>
        <v>0.93322114680267376</v>
      </c>
      <c r="AB3107" s="3">
        <f t="shared" si="340"/>
        <v>0.50257360544530316</v>
      </c>
      <c r="AC3107" s="69">
        <f t="shared" si="341"/>
        <v>170.17301959298095</v>
      </c>
      <c r="AD3107" s="3">
        <f t="shared" si="349"/>
        <v>174.57026442435037</v>
      </c>
      <c r="AF3107" s="29"/>
      <c r="AG3107" s="30"/>
      <c r="AH3107" s="29"/>
      <c r="AI3107" s="29"/>
      <c r="AJ3107" s="31"/>
      <c r="AK3107" s="29"/>
      <c r="AL3107" s="30"/>
      <c r="AN3107" s="17">
        <f t="shared" si="342"/>
        <v>2818.2552545143908</v>
      </c>
      <c r="AO3107" s="17">
        <f t="shared" si="343"/>
        <v>28.182552545143906</v>
      </c>
      <c r="AP3107" s="2">
        <f t="shared" si="344"/>
        <v>1.9276865940878434</v>
      </c>
      <c r="AQ3107" s="6">
        <f t="shared" si="345"/>
        <v>0</v>
      </c>
      <c r="AR3107" s="3">
        <f t="shared" si="346"/>
        <v>2603.9755140000002</v>
      </c>
    </row>
    <row r="3108" spans="1:44">
      <c r="A3108" s="32">
        <v>42921</v>
      </c>
      <c r="B3108" s="9">
        <v>12.5</v>
      </c>
      <c r="C3108" s="33">
        <v>2611.9076340000001</v>
      </c>
      <c r="D3108" s="34">
        <f t="shared" si="350"/>
        <v>5072859.4581259033</v>
      </c>
      <c r="E3108" s="34">
        <v>708659466230.33203</v>
      </c>
      <c r="F3108" s="3">
        <f>VLOOKUP(A3108,ERCOT_345kv_West_ATC!A:B,2)</f>
        <v>23.25</v>
      </c>
      <c r="G3108" s="3">
        <f>VLOOKUP(A3108,ERCOT_345kv_West_ATC!G:H,2)</f>
        <v>2.8980000000000001</v>
      </c>
      <c r="I3108" s="5">
        <f t="shared" ref="I3108:I3171" si="351">60/10</f>
        <v>6</v>
      </c>
      <c r="J3108" s="4">
        <f t="shared" ref="J3108:J3171" si="352">I3108*24</f>
        <v>144</v>
      </c>
      <c r="K3108" s="4">
        <f t="shared" si="347"/>
        <v>1800</v>
      </c>
      <c r="L3108" s="6">
        <f t="shared" si="348"/>
        <v>4701433.7412</v>
      </c>
      <c r="N3108" s="22">
        <f t="shared" ref="N3108:N3171" si="353">L3108/D3108</f>
        <v>0.92678178451584359</v>
      </c>
      <c r="O3108" s="14">
        <f t="shared" ref="O3108:O3171" si="354">(K3108*100000000)/D3108</f>
        <v>35482.946351227809</v>
      </c>
      <c r="Q3108" s="22"/>
      <c r="V3108" s="16">
        <f t="shared" si="336"/>
        <v>1.5903E-2</v>
      </c>
      <c r="W3108" s="16">
        <f t="shared" si="337"/>
        <v>0.91087878451584359</v>
      </c>
      <c r="X3108" s="16"/>
      <c r="Z3108" s="15">
        <f t="shared" si="338"/>
        <v>3.5838322664145976E-4</v>
      </c>
      <c r="AA3108" s="16">
        <f t="shared" si="339"/>
        <v>0.93606388556238096</v>
      </c>
      <c r="AB3108" s="3">
        <f t="shared" si="340"/>
        <v>0.50410452389126859</v>
      </c>
      <c r="AC3108" s="69">
        <f t="shared" si="341"/>
        <v>170.73333574420431</v>
      </c>
      <c r="AD3108" s="3">
        <f t="shared" si="349"/>
        <v>174.09500149685843</v>
      </c>
      <c r="AF3108" s="29"/>
      <c r="AG3108" s="30"/>
      <c r="AH3108" s="29"/>
      <c r="AI3108" s="29"/>
      <c r="AJ3108" s="31"/>
      <c r="AK3108" s="29"/>
      <c r="AL3108" s="30"/>
      <c r="AN3108" s="17">
        <f t="shared" si="342"/>
        <v>2818.2552545143908</v>
      </c>
      <c r="AO3108" s="17">
        <f t="shared" si="343"/>
        <v>28.182552545143906</v>
      </c>
      <c r="AP3108" s="2">
        <f t="shared" si="344"/>
        <v>1.9276865940878434</v>
      </c>
      <c r="AQ3108" s="6">
        <f t="shared" si="345"/>
        <v>0</v>
      </c>
      <c r="AR3108" s="3">
        <f t="shared" si="346"/>
        <v>2611.9076340000001</v>
      </c>
    </row>
    <row r="3109" spans="1:44">
      <c r="A3109" s="32">
        <v>42922</v>
      </c>
      <c r="B3109" s="9">
        <v>12.5</v>
      </c>
      <c r="C3109" s="33">
        <v>2601.1915669999998</v>
      </c>
      <c r="D3109" s="34">
        <f t="shared" si="350"/>
        <v>5072859.4581259033</v>
      </c>
      <c r="E3109" s="34">
        <v>708659466230.33203</v>
      </c>
      <c r="F3109" s="3">
        <f>VLOOKUP(A3109,ERCOT_345kv_West_ATC!A:B,2)</f>
        <v>23.6</v>
      </c>
      <c r="G3109" s="3">
        <f>VLOOKUP(A3109,ERCOT_345kv_West_ATC!G:H,2)</f>
        <v>2.9159999999999999</v>
      </c>
      <c r="I3109" s="5">
        <f t="shared" si="351"/>
        <v>6</v>
      </c>
      <c r="J3109" s="4">
        <f t="shared" si="352"/>
        <v>144</v>
      </c>
      <c r="K3109" s="4">
        <f t="shared" si="347"/>
        <v>1800</v>
      </c>
      <c r="L3109" s="6">
        <f t="shared" si="348"/>
        <v>4682144.8205999993</v>
      </c>
      <c r="N3109" s="22">
        <f t="shared" si="353"/>
        <v>0.92297940821127178</v>
      </c>
      <c r="O3109" s="14">
        <f t="shared" si="354"/>
        <v>35482.946351227809</v>
      </c>
      <c r="Q3109" s="22"/>
      <c r="V3109" s="16">
        <f t="shared" si="336"/>
        <v>1.6142400000000001E-2</v>
      </c>
      <c r="W3109" s="16">
        <f t="shared" si="337"/>
        <v>0.90683700821127178</v>
      </c>
      <c r="X3109" s="16"/>
      <c r="Z3109" s="15">
        <f t="shared" si="338"/>
        <v>3.5838322664145976E-4</v>
      </c>
      <c r="AA3109" s="16">
        <f t="shared" si="339"/>
        <v>0.93222342689401483</v>
      </c>
      <c r="AB3109" s="3">
        <f t="shared" si="340"/>
        <v>0.50203629690548146</v>
      </c>
      <c r="AC3109" s="69">
        <f t="shared" si="341"/>
        <v>169.97636466740622</v>
      </c>
      <c r="AD3109" s="3">
        <f t="shared" si="349"/>
        <v>173.15504272568492</v>
      </c>
      <c r="AF3109" s="29"/>
      <c r="AG3109" s="30"/>
      <c r="AH3109" s="29"/>
      <c r="AI3109" s="29"/>
      <c r="AJ3109" s="31"/>
      <c r="AK3109" s="29"/>
      <c r="AL3109" s="30"/>
      <c r="AN3109" s="17">
        <f t="shared" si="342"/>
        <v>2818.2552545143908</v>
      </c>
      <c r="AO3109" s="17">
        <f t="shared" si="343"/>
        <v>28.182552545143906</v>
      </c>
      <c r="AP3109" s="2">
        <f t="shared" si="344"/>
        <v>1.9276865940878434</v>
      </c>
      <c r="AQ3109" s="6">
        <f t="shared" si="345"/>
        <v>0</v>
      </c>
      <c r="AR3109" s="3">
        <f t="shared" si="346"/>
        <v>2601.1915669999998</v>
      </c>
    </row>
    <row r="3110" spans="1:44">
      <c r="A3110" s="32">
        <v>42923</v>
      </c>
      <c r="B3110" s="9">
        <v>12.5</v>
      </c>
      <c r="C3110" s="33">
        <v>2500.6068</v>
      </c>
      <c r="D3110" s="34">
        <f t="shared" si="350"/>
        <v>5072859.4581259033</v>
      </c>
      <c r="E3110" s="34">
        <v>708659466230.33203</v>
      </c>
      <c r="F3110" s="3">
        <f>VLOOKUP(A3110,ERCOT_345kv_West_ATC!A:B,2)</f>
        <v>23.35</v>
      </c>
      <c r="G3110" s="3">
        <f>VLOOKUP(A3110,ERCOT_345kv_West_ATC!G:H,2)</f>
        <v>2.91</v>
      </c>
      <c r="I3110" s="5">
        <f t="shared" si="351"/>
        <v>6</v>
      </c>
      <c r="J3110" s="4">
        <f t="shared" si="352"/>
        <v>144</v>
      </c>
      <c r="K3110" s="4">
        <f t="shared" si="347"/>
        <v>1800</v>
      </c>
      <c r="L3110" s="6">
        <f t="shared" si="348"/>
        <v>4501092.24</v>
      </c>
      <c r="N3110" s="22">
        <f t="shared" si="353"/>
        <v>0.88728896929915457</v>
      </c>
      <c r="O3110" s="14">
        <f t="shared" si="354"/>
        <v>35482.946351227809</v>
      </c>
      <c r="Q3110" s="22"/>
      <c r="V3110" s="16">
        <f t="shared" si="336"/>
        <v>1.59714E-2</v>
      </c>
      <c r="W3110" s="16">
        <f t="shared" si="337"/>
        <v>0.8713175692991546</v>
      </c>
      <c r="X3110" s="16"/>
      <c r="Z3110" s="15">
        <f t="shared" si="338"/>
        <v>3.5838322664145976E-4</v>
      </c>
      <c r="AA3110" s="16">
        <f t="shared" si="339"/>
        <v>0.89617553354557544</v>
      </c>
      <c r="AB3110" s="3">
        <f t="shared" si="340"/>
        <v>0.48262319231510342</v>
      </c>
      <c r="AC3110" s="69">
        <f t="shared" si="341"/>
        <v>162.87116838732786</v>
      </c>
      <c r="AD3110" s="3">
        <f t="shared" si="349"/>
        <v>172.40202162398683</v>
      </c>
      <c r="AF3110" s="29"/>
      <c r="AG3110" s="30"/>
      <c r="AH3110" s="29"/>
      <c r="AI3110" s="29"/>
      <c r="AJ3110" s="31"/>
      <c r="AK3110" s="29"/>
      <c r="AL3110" s="30"/>
      <c r="AN3110" s="17">
        <f t="shared" si="342"/>
        <v>2818.2552545143908</v>
      </c>
      <c r="AO3110" s="17">
        <f t="shared" si="343"/>
        <v>28.182552545143906</v>
      </c>
      <c r="AP3110" s="2">
        <f t="shared" si="344"/>
        <v>1.9276865940878434</v>
      </c>
      <c r="AQ3110" s="6">
        <f t="shared" si="345"/>
        <v>0</v>
      </c>
      <c r="AR3110" s="3">
        <f t="shared" si="346"/>
        <v>2500.6068</v>
      </c>
    </row>
    <row r="3111" spans="1:44">
      <c r="A3111" s="32">
        <v>42924</v>
      </c>
      <c r="B3111" s="9">
        <v>12.5</v>
      </c>
      <c r="C3111" s="33">
        <v>2559.2909890000001</v>
      </c>
      <c r="D3111" s="34">
        <f t="shared" si="350"/>
        <v>5072859.4581259033</v>
      </c>
      <c r="E3111" s="34">
        <v>708659466230.33203</v>
      </c>
      <c r="F3111" s="3">
        <f>VLOOKUP(A3111,ERCOT_345kv_West_ATC!A:B,2)</f>
        <v>23.35</v>
      </c>
      <c r="G3111" s="3">
        <f>VLOOKUP(A3111,ERCOT_345kv_West_ATC!G:H,2)</f>
        <v>2.91</v>
      </c>
      <c r="I3111" s="5">
        <f t="shared" si="351"/>
        <v>6</v>
      </c>
      <c r="J3111" s="4">
        <f t="shared" si="352"/>
        <v>144</v>
      </c>
      <c r="K3111" s="4">
        <f t="shared" si="347"/>
        <v>1800</v>
      </c>
      <c r="L3111" s="6">
        <f t="shared" si="348"/>
        <v>4606723.7801999999</v>
      </c>
      <c r="N3111" s="22">
        <f t="shared" si="353"/>
        <v>0.90811184859867755</v>
      </c>
      <c r="O3111" s="14">
        <f t="shared" si="354"/>
        <v>35482.946351227809</v>
      </c>
      <c r="Q3111" s="22"/>
      <c r="V3111" s="16">
        <f t="shared" ref="V3111:V3174" si="355">(F3111/1000000)*($X$2)*24</f>
        <v>1.59714E-2</v>
      </c>
      <c r="W3111" s="16">
        <f t="shared" ref="W3111:W3174" si="356">N3111-V3111</f>
        <v>0.89214044859867758</v>
      </c>
      <c r="X3111" s="16"/>
      <c r="Z3111" s="15">
        <f t="shared" ref="Z3111:Z3174" si="357">((1*$B3111*(60*60*24))/(($E3111/1000000000000)*2^32))*(1+$AG$1)</f>
        <v>3.5838322664145976E-4</v>
      </c>
      <c r="AA3111" s="16">
        <f t="shared" ref="AA3111:AA3174" si="358">Z3111*C3111</f>
        <v>0.91720696255223277</v>
      </c>
      <c r="AB3111" s="3">
        <f t="shared" ref="AB3111:AB3174" si="359">C3111*$AH$2*$AG$2/(E3111/1000000000000)</f>
        <v>0.49394938347542605</v>
      </c>
      <c r="AC3111" s="69">
        <f t="shared" ref="AC3111:AC3174" si="360">((AB3111-$AL$2/1000*$AJ$2*24)*$AJ$1*$AL$1)</f>
        <v>167.01655435200593</v>
      </c>
      <c r="AD3111" s="3">
        <f t="shared" si="349"/>
        <v>171.53671605827819</v>
      </c>
      <c r="AF3111" s="29"/>
      <c r="AG3111" s="30"/>
      <c r="AH3111" s="29"/>
      <c r="AI3111" s="29"/>
      <c r="AJ3111" s="31"/>
      <c r="AK3111" s="29"/>
      <c r="AL3111" s="30"/>
      <c r="AN3111" s="17">
        <f t="shared" si="342"/>
        <v>2818.2552545143908</v>
      </c>
      <c r="AO3111" s="17">
        <f t="shared" si="343"/>
        <v>28.182552545143906</v>
      </c>
      <c r="AP3111" s="2">
        <f t="shared" si="344"/>
        <v>1.9276865940878434</v>
      </c>
      <c r="AQ3111" s="6">
        <f t="shared" si="345"/>
        <v>0</v>
      </c>
      <c r="AR3111" s="3">
        <f t="shared" si="346"/>
        <v>2559.2909890000001</v>
      </c>
    </row>
    <row r="3112" spans="1:44">
      <c r="A3112" s="32">
        <v>42925</v>
      </c>
      <c r="B3112" s="9">
        <v>12.5</v>
      </c>
      <c r="C3112" s="33">
        <v>2505.7193670000001</v>
      </c>
      <c r="D3112" s="34">
        <f t="shared" si="350"/>
        <v>5072859.4581259033</v>
      </c>
      <c r="E3112" s="34">
        <v>708659466230.33203</v>
      </c>
      <c r="F3112" s="3">
        <f>VLOOKUP(A3112,ERCOT_345kv_West_ATC!A:B,2)</f>
        <v>23.35</v>
      </c>
      <c r="G3112" s="3">
        <f>VLOOKUP(A3112,ERCOT_345kv_West_ATC!G:H,2)</f>
        <v>2.91</v>
      </c>
      <c r="I3112" s="5">
        <f t="shared" si="351"/>
        <v>6</v>
      </c>
      <c r="J3112" s="4">
        <f t="shared" si="352"/>
        <v>144</v>
      </c>
      <c r="K3112" s="4">
        <f t="shared" si="347"/>
        <v>1800</v>
      </c>
      <c r="L3112" s="6">
        <f t="shared" si="348"/>
        <v>4510294.8606000002</v>
      </c>
      <c r="N3112" s="22">
        <f t="shared" si="353"/>
        <v>0.88910305870493511</v>
      </c>
      <c r="O3112" s="14">
        <f t="shared" si="354"/>
        <v>35482.946351227809</v>
      </c>
      <c r="Q3112" s="22"/>
      <c r="V3112" s="16">
        <f t="shared" si="355"/>
        <v>1.59714E-2</v>
      </c>
      <c r="W3112" s="16">
        <f t="shared" si="356"/>
        <v>0.87313165870493514</v>
      </c>
      <c r="X3112" s="16"/>
      <c r="Z3112" s="15">
        <f t="shared" si="357"/>
        <v>3.5838322664145976E-4</v>
      </c>
      <c r="AA3112" s="16">
        <f t="shared" si="358"/>
        <v>0.89800779180345613</v>
      </c>
      <c r="AB3112" s="3">
        <f t="shared" si="359"/>
        <v>0.48360993017667553</v>
      </c>
      <c r="AC3112" s="69">
        <f t="shared" si="360"/>
        <v>163.23231444466325</v>
      </c>
      <c r="AD3112" s="3">
        <f t="shared" si="349"/>
        <v>170.52806772878603</v>
      </c>
      <c r="AF3112" s="29"/>
      <c r="AG3112" s="30"/>
      <c r="AH3112" s="29"/>
      <c r="AI3112" s="29"/>
      <c r="AJ3112" s="31"/>
      <c r="AK3112" s="29"/>
      <c r="AL3112" s="30"/>
      <c r="AN3112" s="17">
        <f t="shared" si="342"/>
        <v>2818.2552545143908</v>
      </c>
      <c r="AO3112" s="17">
        <f t="shared" si="343"/>
        <v>28.182552545143906</v>
      </c>
      <c r="AP3112" s="2">
        <f t="shared" si="344"/>
        <v>1.9276865940878434</v>
      </c>
      <c r="AQ3112" s="6">
        <f t="shared" si="345"/>
        <v>0</v>
      </c>
      <c r="AR3112" s="3">
        <f t="shared" si="346"/>
        <v>2505.7193670000001</v>
      </c>
    </row>
    <row r="3113" spans="1:44">
      <c r="A3113" s="32">
        <v>42926</v>
      </c>
      <c r="B3113" s="9">
        <v>12.5</v>
      </c>
      <c r="C3113" s="33">
        <v>2337.6926899999999</v>
      </c>
      <c r="D3113" s="34">
        <f t="shared" si="350"/>
        <v>5072859.4581259033</v>
      </c>
      <c r="E3113" s="34">
        <v>708659466230.33203</v>
      </c>
      <c r="F3113" s="3">
        <f>VLOOKUP(A3113,ERCOT_345kv_West_ATC!A:B,2)</f>
        <v>23.7</v>
      </c>
      <c r="G3113" s="3">
        <f>VLOOKUP(A3113,ERCOT_345kv_West_ATC!G:H,2)</f>
        <v>2.95</v>
      </c>
      <c r="I3113" s="5">
        <f t="shared" si="351"/>
        <v>6</v>
      </c>
      <c r="J3113" s="4">
        <f t="shared" si="352"/>
        <v>144</v>
      </c>
      <c r="K3113" s="4">
        <f t="shared" si="347"/>
        <v>1800</v>
      </c>
      <c r="L3113" s="6">
        <f t="shared" si="348"/>
        <v>4207846.8420000002</v>
      </c>
      <c r="N3113" s="22">
        <f t="shared" si="353"/>
        <v>0.8294822430492742</v>
      </c>
      <c r="O3113" s="14">
        <f t="shared" si="354"/>
        <v>35482.946351227809</v>
      </c>
      <c r="Q3113" s="22"/>
      <c r="V3113" s="16">
        <f t="shared" si="355"/>
        <v>1.6210799999999997E-2</v>
      </c>
      <c r="W3113" s="16">
        <f t="shared" si="356"/>
        <v>0.81327144304927423</v>
      </c>
      <c r="X3113" s="16"/>
      <c r="Z3113" s="15">
        <f t="shared" si="357"/>
        <v>3.5838322664145976E-4</v>
      </c>
      <c r="AA3113" s="16">
        <f t="shared" si="358"/>
        <v>0.83778984913835364</v>
      </c>
      <c r="AB3113" s="3">
        <f t="shared" si="359"/>
        <v>0.45118037297966285</v>
      </c>
      <c r="AC3113" s="69">
        <f t="shared" si="360"/>
        <v>151.3630965105566</v>
      </c>
      <c r="AD3113" s="3">
        <f t="shared" si="349"/>
        <v>168.85426041183882</v>
      </c>
      <c r="AF3113" s="29"/>
      <c r="AG3113" s="30"/>
      <c r="AH3113" s="29"/>
      <c r="AI3113" s="29"/>
      <c r="AJ3113" s="31"/>
      <c r="AK3113" s="29"/>
      <c r="AL3113" s="30"/>
      <c r="AN3113" s="17">
        <f t="shared" si="342"/>
        <v>2818.2552545143908</v>
      </c>
      <c r="AO3113" s="17">
        <f t="shared" si="343"/>
        <v>28.182552545143906</v>
      </c>
      <c r="AP3113" s="2">
        <f t="shared" si="344"/>
        <v>1.9276865940878434</v>
      </c>
      <c r="AQ3113" s="6">
        <f t="shared" si="345"/>
        <v>0</v>
      </c>
      <c r="AR3113" s="3">
        <f t="shared" si="346"/>
        <v>2337.6926899999999</v>
      </c>
    </row>
    <row r="3114" spans="1:44">
      <c r="A3114" s="32">
        <v>42927</v>
      </c>
      <c r="B3114" s="9">
        <v>12.5</v>
      </c>
      <c r="C3114" s="33">
        <v>2308.5349030000002</v>
      </c>
      <c r="D3114" s="34">
        <f t="shared" si="350"/>
        <v>5072859.4581259033</v>
      </c>
      <c r="E3114" s="34">
        <v>708659466230.33203</v>
      </c>
      <c r="F3114" s="3">
        <f>VLOOKUP(A3114,ERCOT_345kv_West_ATC!A:B,2)</f>
        <v>24.15</v>
      </c>
      <c r="G3114" s="3">
        <f>VLOOKUP(A3114,ERCOT_345kv_West_ATC!G:H,2)</f>
        <v>3.01</v>
      </c>
      <c r="I3114" s="5">
        <f t="shared" si="351"/>
        <v>6</v>
      </c>
      <c r="J3114" s="4">
        <f t="shared" si="352"/>
        <v>144</v>
      </c>
      <c r="K3114" s="4">
        <f t="shared" si="347"/>
        <v>1800</v>
      </c>
      <c r="L3114" s="6">
        <f t="shared" si="348"/>
        <v>4155362.8254000004</v>
      </c>
      <c r="N3114" s="22">
        <f t="shared" si="353"/>
        <v>0.81913620113085905</v>
      </c>
      <c r="O3114" s="14">
        <f t="shared" si="354"/>
        <v>35482.946351227809</v>
      </c>
      <c r="Q3114" s="22"/>
      <c r="V3114" s="16">
        <f t="shared" si="355"/>
        <v>1.6518599999999998E-2</v>
      </c>
      <c r="W3114" s="16">
        <f t="shared" si="356"/>
        <v>0.802617601130859</v>
      </c>
      <c r="X3114" s="16"/>
      <c r="Z3114" s="15">
        <f t="shared" si="357"/>
        <v>3.5838322664145976E-4</v>
      </c>
      <c r="AA3114" s="16">
        <f t="shared" si="358"/>
        <v>0.82734018735156944</v>
      </c>
      <c r="AB3114" s="3">
        <f t="shared" si="359"/>
        <v>0.44555284919512245</v>
      </c>
      <c r="AC3114" s="69">
        <f t="shared" si="360"/>
        <v>149.30342280541481</v>
      </c>
      <c r="AD3114" s="3">
        <f t="shared" si="349"/>
        <v>166.93598910193259</v>
      </c>
      <c r="AF3114" s="29"/>
      <c r="AG3114" s="30"/>
      <c r="AH3114" s="29"/>
      <c r="AI3114" s="29"/>
      <c r="AJ3114" s="31"/>
      <c r="AK3114" s="29"/>
      <c r="AL3114" s="30"/>
      <c r="AN3114" s="17">
        <f t="shared" si="342"/>
        <v>2818.2552545143908</v>
      </c>
      <c r="AO3114" s="17">
        <f t="shared" si="343"/>
        <v>28.182552545143906</v>
      </c>
      <c r="AP3114" s="2">
        <f t="shared" si="344"/>
        <v>1.9276865940878434</v>
      </c>
      <c r="AQ3114" s="6">
        <f t="shared" si="345"/>
        <v>0</v>
      </c>
      <c r="AR3114" s="3">
        <f t="shared" si="346"/>
        <v>2308.5349030000002</v>
      </c>
    </row>
    <row r="3115" spans="1:44">
      <c r="A3115" s="32">
        <v>42928</v>
      </c>
      <c r="B3115" s="9">
        <v>12.5</v>
      </c>
      <c r="C3115" s="33">
        <v>2386.6789349999999</v>
      </c>
      <c r="D3115" s="34">
        <f t="shared" si="350"/>
        <v>5072859.4581259033</v>
      </c>
      <c r="E3115" s="34">
        <v>708659466230.33203</v>
      </c>
      <c r="F3115" s="3">
        <f>VLOOKUP(A3115,ERCOT_345kv_West_ATC!A:B,2)</f>
        <v>24.15</v>
      </c>
      <c r="G3115" s="3">
        <f>VLOOKUP(A3115,ERCOT_345kv_West_ATC!G:H,2)</f>
        <v>2.984</v>
      </c>
      <c r="I3115" s="5">
        <f t="shared" si="351"/>
        <v>6</v>
      </c>
      <c r="J3115" s="4">
        <f t="shared" si="352"/>
        <v>144</v>
      </c>
      <c r="K3115" s="4">
        <f t="shared" si="347"/>
        <v>1800</v>
      </c>
      <c r="L3115" s="6">
        <f t="shared" si="348"/>
        <v>4296022.0829999996</v>
      </c>
      <c r="N3115" s="22">
        <f t="shared" si="353"/>
        <v>0.84686400608210521</v>
      </c>
      <c r="O3115" s="14">
        <f t="shared" si="354"/>
        <v>35482.946351227809</v>
      </c>
      <c r="Q3115" s="22"/>
      <c r="V3115" s="16">
        <f t="shared" si="355"/>
        <v>1.6518599999999998E-2</v>
      </c>
      <c r="W3115" s="16">
        <f t="shared" si="356"/>
        <v>0.83034540608210516</v>
      </c>
      <c r="X3115" s="16"/>
      <c r="Z3115" s="15">
        <f t="shared" si="357"/>
        <v>3.5838322664145976E-4</v>
      </c>
      <c r="AA3115" s="16">
        <f t="shared" si="358"/>
        <v>0.85534569768250279</v>
      </c>
      <c r="AB3115" s="3">
        <f t="shared" si="359"/>
        <v>0.46063483736863825</v>
      </c>
      <c r="AC3115" s="69">
        <f t="shared" si="360"/>
        <v>154.8234304769216</v>
      </c>
      <c r="AD3115" s="3">
        <f t="shared" si="349"/>
        <v>166.02591581723806</v>
      </c>
      <c r="AF3115" s="29"/>
      <c r="AG3115" s="30"/>
      <c r="AH3115" s="29"/>
      <c r="AI3115" s="29"/>
      <c r="AJ3115" s="31"/>
      <c r="AK3115" s="29"/>
      <c r="AL3115" s="30"/>
      <c r="AN3115" s="17">
        <f t="shared" ref="AN3115:AN3178" si="361">D3115/K3115</f>
        <v>2818.2552545143908</v>
      </c>
      <c r="AO3115" s="17">
        <f t="shared" ref="AO3115:AO3178" si="362">AN3115/$Y$2</f>
        <v>28.182552545143906</v>
      </c>
      <c r="AP3115" s="2">
        <f t="shared" ref="AP3115:AP3178" si="363">(AO3115*$AL$2*$Y$2*24)/1000000</f>
        <v>1.9276865940878434</v>
      </c>
      <c r="AQ3115" s="6">
        <f t="shared" ref="AQ3115:AQ3178" si="364">AP3115*R3115</f>
        <v>0</v>
      </c>
      <c r="AR3115" s="3">
        <f t="shared" ref="AR3115:AR3178" si="365">C3115-AQ3115</f>
        <v>2386.6789349999999</v>
      </c>
    </row>
    <row r="3116" spans="1:44">
      <c r="A3116" s="32">
        <v>42929</v>
      </c>
      <c r="B3116" s="9">
        <v>12.5</v>
      </c>
      <c r="C3116" s="33">
        <v>2338.8346000000001</v>
      </c>
      <c r="D3116" s="34">
        <f t="shared" si="350"/>
        <v>5072859.4581259033</v>
      </c>
      <c r="E3116" s="34">
        <v>708659466230.33203</v>
      </c>
      <c r="F3116" s="3">
        <f>VLOOKUP(A3116,ERCOT_345kv_West_ATC!A:B,2)</f>
        <v>24.4</v>
      </c>
      <c r="G3116" s="3">
        <f>VLOOKUP(A3116,ERCOT_345kv_West_ATC!G:H,2)</f>
        <v>2.9889999999999999</v>
      </c>
      <c r="I3116" s="5">
        <f t="shared" si="351"/>
        <v>6</v>
      </c>
      <c r="J3116" s="4">
        <f t="shared" si="352"/>
        <v>144</v>
      </c>
      <c r="K3116" s="4">
        <f t="shared" si="347"/>
        <v>1800</v>
      </c>
      <c r="L3116" s="6">
        <f t="shared" si="348"/>
        <v>4209902.28</v>
      </c>
      <c r="N3116" s="22">
        <f t="shared" si="353"/>
        <v>0.82988742636195356</v>
      </c>
      <c r="O3116" s="14">
        <f t="shared" si="354"/>
        <v>35482.946351227809</v>
      </c>
      <c r="Q3116" s="22"/>
      <c r="V3116" s="16">
        <f t="shared" si="355"/>
        <v>1.6689599999999999E-2</v>
      </c>
      <c r="W3116" s="16">
        <f t="shared" si="356"/>
        <v>0.81319782636195359</v>
      </c>
      <c r="X3116" s="16"/>
      <c r="Z3116" s="15">
        <f t="shared" si="357"/>
        <v>3.5838322664145976E-4</v>
      </c>
      <c r="AA3116" s="16">
        <f t="shared" si="358"/>
        <v>0.83819909052868791</v>
      </c>
      <c r="AB3116" s="3">
        <f t="shared" si="359"/>
        <v>0.4514007643860754</v>
      </c>
      <c r="AC3116" s="69">
        <f t="shared" si="360"/>
        <v>151.44375976530361</v>
      </c>
      <c r="AD3116" s="3">
        <f t="shared" si="349"/>
        <v>164.87773864316458</v>
      </c>
      <c r="AF3116" s="29"/>
      <c r="AG3116" s="30"/>
      <c r="AH3116" s="29"/>
      <c r="AI3116" s="29"/>
      <c r="AJ3116" s="31"/>
      <c r="AK3116" s="29"/>
      <c r="AL3116" s="30"/>
      <c r="AN3116" s="17">
        <f t="shared" si="361"/>
        <v>2818.2552545143908</v>
      </c>
      <c r="AO3116" s="17">
        <f t="shared" si="362"/>
        <v>28.182552545143906</v>
      </c>
      <c r="AP3116" s="2">
        <f t="shared" si="363"/>
        <v>1.9276865940878434</v>
      </c>
      <c r="AQ3116" s="6">
        <f t="shared" si="364"/>
        <v>0</v>
      </c>
      <c r="AR3116" s="3">
        <f t="shared" si="365"/>
        <v>2338.8346000000001</v>
      </c>
    </row>
    <row r="3117" spans="1:44">
      <c r="A3117" s="32">
        <v>42930</v>
      </c>
      <c r="B3117" s="9">
        <v>12.5</v>
      </c>
      <c r="C3117" s="33">
        <v>2218.0684000000001</v>
      </c>
      <c r="D3117" s="34">
        <f t="shared" si="350"/>
        <v>5759103.5427430803</v>
      </c>
      <c r="E3117" s="34">
        <v>804525194568.13098</v>
      </c>
      <c r="F3117" s="3">
        <f>VLOOKUP(A3117,ERCOT_345kv_West_ATC!A:B,2)</f>
        <v>24.35</v>
      </c>
      <c r="G3117" s="3">
        <f>VLOOKUP(A3117,ERCOT_345kv_West_ATC!G:H,2)</f>
        <v>3.0009999999999999</v>
      </c>
      <c r="I3117" s="5">
        <f t="shared" si="351"/>
        <v>6</v>
      </c>
      <c r="J3117" s="4">
        <f t="shared" si="352"/>
        <v>144</v>
      </c>
      <c r="K3117" s="4">
        <f t="shared" si="347"/>
        <v>1800</v>
      </c>
      <c r="L3117" s="6">
        <f t="shared" si="348"/>
        <v>3992523.12</v>
      </c>
      <c r="N3117" s="22">
        <f t="shared" si="353"/>
        <v>0.69325426958695524</v>
      </c>
      <c r="O3117" s="14">
        <f t="shared" si="354"/>
        <v>31254.864348951331</v>
      </c>
      <c r="Q3117" s="22"/>
      <c r="V3117" s="16">
        <f t="shared" si="355"/>
        <v>1.6655400000000001E-2</v>
      </c>
      <c r="W3117" s="16">
        <f t="shared" si="356"/>
        <v>0.67659886958695525</v>
      </c>
      <c r="X3117" s="16"/>
      <c r="Z3117" s="15">
        <f t="shared" si="357"/>
        <v>3.1567894680286919E-4</v>
      </c>
      <c r="AA3117" s="16">
        <f t="shared" si="358"/>
        <v>0.7001974964487252</v>
      </c>
      <c r="AB3117" s="3">
        <f t="shared" si="359"/>
        <v>0.37708187552292877</v>
      </c>
      <c r="AC3117" s="69">
        <f t="shared" si="360"/>
        <v>124.24304644139194</v>
      </c>
      <c r="AD3117" s="3">
        <f t="shared" si="349"/>
        <v>163.47048307178653</v>
      </c>
      <c r="AF3117" s="29"/>
      <c r="AG3117" s="30"/>
      <c r="AH3117" s="29"/>
      <c r="AI3117" s="29"/>
      <c r="AJ3117" s="31"/>
      <c r="AK3117" s="29"/>
      <c r="AL3117" s="30"/>
      <c r="AN3117" s="17">
        <f t="shared" si="361"/>
        <v>3199.5019681906001</v>
      </c>
      <c r="AO3117" s="17">
        <f t="shared" si="362"/>
        <v>31.995019681906001</v>
      </c>
      <c r="AP3117" s="2">
        <f t="shared" si="363"/>
        <v>2.1884593462423703</v>
      </c>
      <c r="AQ3117" s="6">
        <f t="shared" si="364"/>
        <v>0</v>
      </c>
      <c r="AR3117" s="3">
        <f t="shared" si="365"/>
        <v>2218.0684000000001</v>
      </c>
    </row>
    <row r="3118" spans="1:44">
      <c r="A3118" s="32">
        <v>42931</v>
      </c>
      <c r="B3118" s="9">
        <v>12.5</v>
      </c>
      <c r="C3118" s="33">
        <v>1970.0224149999999</v>
      </c>
      <c r="D3118" s="34">
        <f t="shared" si="350"/>
        <v>5759103.5427430803</v>
      </c>
      <c r="E3118" s="34">
        <v>804525194568.13098</v>
      </c>
      <c r="F3118" s="3">
        <f>VLOOKUP(A3118,ERCOT_345kv_West_ATC!A:B,2)</f>
        <v>24.35</v>
      </c>
      <c r="G3118" s="3">
        <f>VLOOKUP(A3118,ERCOT_345kv_West_ATC!G:H,2)</f>
        <v>3.0009999999999999</v>
      </c>
      <c r="I3118" s="5">
        <f t="shared" si="351"/>
        <v>6</v>
      </c>
      <c r="J3118" s="4">
        <f t="shared" si="352"/>
        <v>144</v>
      </c>
      <c r="K3118" s="4">
        <f t="shared" si="347"/>
        <v>1800</v>
      </c>
      <c r="L3118" s="6">
        <f t="shared" si="348"/>
        <v>3546040.3470000001</v>
      </c>
      <c r="N3118" s="22">
        <f t="shared" si="353"/>
        <v>0.61572783345218507</v>
      </c>
      <c r="O3118" s="14">
        <f t="shared" si="354"/>
        <v>31254.864348951331</v>
      </c>
      <c r="Q3118" s="22"/>
      <c r="V3118" s="16">
        <f t="shared" si="355"/>
        <v>1.6655400000000001E-2</v>
      </c>
      <c r="W3118" s="16">
        <f t="shared" si="356"/>
        <v>0.59907243345218508</v>
      </c>
      <c r="X3118" s="16"/>
      <c r="Z3118" s="15">
        <f t="shared" si="357"/>
        <v>3.1567894680286919E-4</v>
      </c>
      <c r="AA3118" s="16">
        <f t="shared" si="358"/>
        <v>0.62189460114524486</v>
      </c>
      <c r="AB3118" s="3">
        <f t="shared" si="359"/>
        <v>0.33491291209523094</v>
      </c>
      <c r="AC3118" s="69">
        <f t="shared" si="360"/>
        <v>108.80920582685452</v>
      </c>
      <c r="AD3118" s="3">
        <f t="shared" si="349"/>
        <v>161.61927522299135</v>
      </c>
      <c r="AF3118" s="29"/>
      <c r="AG3118" s="30"/>
      <c r="AH3118" s="29"/>
      <c r="AI3118" s="29"/>
      <c r="AJ3118" s="31"/>
      <c r="AK3118" s="29"/>
      <c r="AL3118" s="30"/>
      <c r="AN3118" s="17">
        <f t="shared" si="361"/>
        <v>3199.5019681906001</v>
      </c>
      <c r="AO3118" s="17">
        <f t="shared" si="362"/>
        <v>31.995019681906001</v>
      </c>
      <c r="AP3118" s="2">
        <f t="shared" si="363"/>
        <v>2.1884593462423703</v>
      </c>
      <c r="AQ3118" s="6">
        <f t="shared" si="364"/>
        <v>0</v>
      </c>
      <c r="AR3118" s="3">
        <f t="shared" si="365"/>
        <v>1970.0224149999999</v>
      </c>
    </row>
    <row r="3119" spans="1:44">
      <c r="A3119" s="32">
        <v>42932</v>
      </c>
      <c r="B3119" s="9">
        <v>12.5</v>
      </c>
      <c r="C3119" s="33">
        <v>1914.315861</v>
      </c>
      <c r="D3119" s="34">
        <f t="shared" si="350"/>
        <v>5759103.5427430803</v>
      </c>
      <c r="E3119" s="34">
        <v>804525194568.13098</v>
      </c>
      <c r="F3119" s="3">
        <f>VLOOKUP(A3119,ERCOT_345kv_West_ATC!A:B,2)</f>
        <v>24.35</v>
      </c>
      <c r="G3119" s="3">
        <f>VLOOKUP(A3119,ERCOT_345kv_West_ATC!G:H,2)</f>
        <v>3.0009999999999999</v>
      </c>
      <c r="I3119" s="5">
        <f t="shared" si="351"/>
        <v>6</v>
      </c>
      <c r="J3119" s="4">
        <f t="shared" si="352"/>
        <v>144</v>
      </c>
      <c r="K3119" s="4">
        <f t="shared" si="347"/>
        <v>1800</v>
      </c>
      <c r="L3119" s="6">
        <f t="shared" si="348"/>
        <v>3445768.5498000002</v>
      </c>
      <c r="N3119" s="22">
        <f t="shared" si="353"/>
        <v>0.59831682556600974</v>
      </c>
      <c r="O3119" s="14">
        <f t="shared" si="354"/>
        <v>31254.864348951331</v>
      </c>
      <c r="Q3119" s="22"/>
      <c r="V3119" s="16">
        <f t="shared" si="355"/>
        <v>1.6655400000000001E-2</v>
      </c>
      <c r="W3119" s="16">
        <f t="shared" si="356"/>
        <v>0.58166142556600975</v>
      </c>
      <c r="X3119" s="16"/>
      <c r="Z3119" s="15">
        <f t="shared" si="357"/>
        <v>3.1567894680286919E-4</v>
      </c>
      <c r="AA3119" s="16">
        <f t="shared" si="358"/>
        <v>0.60430921484850775</v>
      </c>
      <c r="AB3119" s="3">
        <f t="shared" si="359"/>
        <v>0.32544254054977306</v>
      </c>
      <c r="AC3119" s="69">
        <f t="shared" si="360"/>
        <v>105.34304984121695</v>
      </c>
      <c r="AD3119" s="3">
        <f t="shared" si="349"/>
        <v>159.48012724929461</v>
      </c>
      <c r="AF3119" s="29"/>
      <c r="AG3119" s="30"/>
      <c r="AH3119" s="29"/>
      <c r="AI3119" s="29"/>
      <c r="AJ3119" s="31"/>
      <c r="AK3119" s="29"/>
      <c r="AL3119" s="30"/>
      <c r="AN3119" s="17">
        <f t="shared" si="361"/>
        <v>3199.5019681906001</v>
      </c>
      <c r="AO3119" s="17">
        <f t="shared" si="362"/>
        <v>31.995019681906001</v>
      </c>
      <c r="AP3119" s="2">
        <f t="shared" si="363"/>
        <v>2.1884593462423703</v>
      </c>
      <c r="AQ3119" s="6">
        <f t="shared" si="364"/>
        <v>0</v>
      </c>
      <c r="AR3119" s="3">
        <f t="shared" si="365"/>
        <v>1914.315861</v>
      </c>
    </row>
    <row r="3120" spans="1:44">
      <c r="A3120" s="32">
        <v>42933</v>
      </c>
      <c r="B3120" s="9">
        <v>12.5</v>
      </c>
      <c r="C3120" s="33">
        <v>2226.85437</v>
      </c>
      <c r="D3120" s="34">
        <f t="shared" si="350"/>
        <v>5759103.5427430803</v>
      </c>
      <c r="E3120" s="34">
        <v>804525194568.13098</v>
      </c>
      <c r="F3120" s="3">
        <f>VLOOKUP(A3120,ERCOT_345kv_West_ATC!A:B,2)</f>
        <v>24.4</v>
      </c>
      <c r="G3120" s="3">
        <f>VLOOKUP(A3120,ERCOT_345kv_West_ATC!G:H,2)</f>
        <v>3.0129999999999999</v>
      </c>
      <c r="I3120" s="5">
        <f t="shared" si="351"/>
        <v>6</v>
      </c>
      <c r="J3120" s="4">
        <f t="shared" si="352"/>
        <v>144</v>
      </c>
      <c r="K3120" s="4">
        <f t="shared" si="347"/>
        <v>1800</v>
      </c>
      <c r="L3120" s="6">
        <f t="shared" si="348"/>
        <v>4008337.8659999999</v>
      </c>
      <c r="N3120" s="22">
        <f t="shared" si="353"/>
        <v>0.69600031259219475</v>
      </c>
      <c r="O3120" s="14">
        <f t="shared" si="354"/>
        <v>31254.864348951331</v>
      </c>
      <c r="Q3120" s="22"/>
      <c r="V3120" s="16">
        <f t="shared" si="355"/>
        <v>1.6689599999999999E-2</v>
      </c>
      <c r="W3120" s="16">
        <f t="shared" si="356"/>
        <v>0.67931071259219478</v>
      </c>
      <c r="X3120" s="16"/>
      <c r="Z3120" s="15">
        <f t="shared" si="357"/>
        <v>3.1567894680286919E-4</v>
      </c>
      <c r="AA3120" s="16">
        <f t="shared" si="358"/>
        <v>0.70297104220496676</v>
      </c>
      <c r="AB3120" s="3">
        <f t="shared" si="359"/>
        <v>0.37857553101429608</v>
      </c>
      <c r="AC3120" s="69">
        <f t="shared" si="360"/>
        <v>124.78972435123237</v>
      </c>
      <c r="AD3120" s="3">
        <f t="shared" si="349"/>
        <v>157.89881459848439</v>
      </c>
      <c r="AF3120" s="29"/>
      <c r="AG3120" s="30"/>
      <c r="AH3120" s="29"/>
      <c r="AI3120" s="29"/>
      <c r="AJ3120" s="31"/>
      <c r="AK3120" s="29"/>
      <c r="AL3120" s="30"/>
      <c r="AN3120" s="17">
        <f t="shared" si="361"/>
        <v>3199.5019681906001</v>
      </c>
      <c r="AO3120" s="17">
        <f t="shared" si="362"/>
        <v>31.995019681906001</v>
      </c>
      <c r="AP3120" s="2">
        <f t="shared" si="363"/>
        <v>2.1884593462423703</v>
      </c>
      <c r="AQ3120" s="6">
        <f t="shared" si="364"/>
        <v>0</v>
      </c>
      <c r="AR3120" s="3">
        <f t="shared" si="365"/>
        <v>2226.85437</v>
      </c>
    </row>
    <row r="3121" spans="1:44">
      <c r="A3121" s="32">
        <v>42934</v>
      </c>
      <c r="B3121" s="9">
        <v>12.5</v>
      </c>
      <c r="C3121" s="33">
        <v>2304.6771779999999</v>
      </c>
      <c r="D3121" s="34">
        <f t="shared" si="350"/>
        <v>5759103.5427430803</v>
      </c>
      <c r="E3121" s="34">
        <v>804525194568.13098</v>
      </c>
      <c r="F3121" s="3">
        <f>VLOOKUP(A3121,ERCOT_345kv_West_ATC!A:B,2)</f>
        <v>24.7</v>
      </c>
      <c r="G3121" s="3">
        <f>VLOOKUP(A3121,ERCOT_345kv_West_ATC!G:H,2)</f>
        <v>3.0390000000000001</v>
      </c>
      <c r="I3121" s="5">
        <f t="shared" si="351"/>
        <v>6</v>
      </c>
      <c r="J3121" s="4">
        <f t="shared" si="352"/>
        <v>144</v>
      </c>
      <c r="K3121" s="4">
        <f t="shared" si="347"/>
        <v>1800</v>
      </c>
      <c r="L3121" s="6">
        <f t="shared" si="348"/>
        <v>4148418.9203999997</v>
      </c>
      <c r="N3121" s="22">
        <f t="shared" si="353"/>
        <v>0.72032372566513958</v>
      </c>
      <c r="O3121" s="14">
        <f t="shared" si="354"/>
        <v>31254.864348951331</v>
      </c>
      <c r="Q3121" s="22"/>
      <c r="V3121" s="16">
        <f t="shared" si="355"/>
        <v>1.6894800000000001E-2</v>
      </c>
      <c r="W3121" s="16">
        <f t="shared" si="356"/>
        <v>0.70342892566513959</v>
      </c>
      <c r="X3121" s="16"/>
      <c r="Z3121" s="15">
        <f t="shared" si="357"/>
        <v>3.1567894680286919E-4</v>
      </c>
      <c r="AA3121" s="16">
        <f t="shared" si="358"/>
        <v>0.72753806427164869</v>
      </c>
      <c r="AB3121" s="3">
        <f t="shared" si="359"/>
        <v>0.39180576791731525</v>
      </c>
      <c r="AC3121" s="69">
        <f t="shared" si="360"/>
        <v>129.63199105773739</v>
      </c>
      <c r="AD3121" s="3">
        <f t="shared" si="349"/>
        <v>156.78825607130818</v>
      </c>
      <c r="AF3121" s="29"/>
      <c r="AG3121" s="30"/>
      <c r="AH3121" s="29"/>
      <c r="AI3121" s="29"/>
      <c r="AJ3121" s="31"/>
      <c r="AK3121" s="29"/>
      <c r="AL3121" s="30"/>
      <c r="AN3121" s="17">
        <f t="shared" si="361"/>
        <v>3199.5019681906001</v>
      </c>
      <c r="AO3121" s="17">
        <f t="shared" si="362"/>
        <v>31.995019681906001</v>
      </c>
      <c r="AP3121" s="2">
        <f t="shared" si="363"/>
        <v>2.1884593462423703</v>
      </c>
      <c r="AQ3121" s="6">
        <f t="shared" si="364"/>
        <v>0</v>
      </c>
      <c r="AR3121" s="3">
        <f t="shared" si="365"/>
        <v>2304.6771779999999</v>
      </c>
    </row>
    <row r="3122" spans="1:44">
      <c r="A3122" s="32">
        <v>42935</v>
      </c>
      <c r="B3122" s="9">
        <v>12.5</v>
      </c>
      <c r="C3122" s="33">
        <v>2262.4342019999999</v>
      </c>
      <c r="D3122" s="34">
        <f t="shared" si="350"/>
        <v>5759103.5427430803</v>
      </c>
      <c r="E3122" s="34">
        <v>804525194568.13098</v>
      </c>
      <c r="F3122" s="3">
        <f>VLOOKUP(A3122,ERCOT_345kv_West_ATC!A:B,2)</f>
        <v>24.6</v>
      </c>
      <c r="G3122" s="3">
        <f>VLOOKUP(A3122,ERCOT_345kv_West_ATC!G:H,2)</f>
        <v>3.0329999999999999</v>
      </c>
      <c r="I3122" s="5">
        <f t="shared" si="351"/>
        <v>6</v>
      </c>
      <c r="J3122" s="4">
        <f t="shared" si="352"/>
        <v>144</v>
      </c>
      <c r="K3122" s="4">
        <f t="shared" si="347"/>
        <v>1800</v>
      </c>
      <c r="L3122" s="6">
        <f t="shared" si="348"/>
        <v>4072381.5636</v>
      </c>
      <c r="N3122" s="22">
        <f t="shared" si="353"/>
        <v>0.70712074081937948</v>
      </c>
      <c r="O3122" s="14">
        <f t="shared" si="354"/>
        <v>31254.864348951331</v>
      </c>
      <c r="Q3122" s="22"/>
      <c r="V3122" s="16">
        <f t="shared" si="355"/>
        <v>1.6826400000000002E-2</v>
      </c>
      <c r="W3122" s="16">
        <f t="shared" si="356"/>
        <v>0.69029434081937946</v>
      </c>
      <c r="X3122" s="16"/>
      <c r="Z3122" s="15">
        <f t="shared" si="357"/>
        <v>3.1567894680286919E-4</v>
      </c>
      <c r="AA3122" s="16">
        <f t="shared" si="358"/>
        <v>0.71420284609814977</v>
      </c>
      <c r="AB3122" s="3">
        <f t="shared" si="359"/>
        <v>0.38462426683387252</v>
      </c>
      <c r="AC3122" s="69">
        <f t="shared" si="360"/>
        <v>127.00356166119735</v>
      </c>
      <c r="AD3122" s="3">
        <f t="shared" si="349"/>
        <v>155.39637705029278</v>
      </c>
      <c r="AF3122" s="29"/>
      <c r="AG3122" s="30"/>
      <c r="AH3122" s="29"/>
      <c r="AI3122" s="29"/>
      <c r="AJ3122" s="31"/>
      <c r="AK3122" s="29"/>
      <c r="AL3122" s="30"/>
      <c r="AN3122" s="17">
        <f t="shared" si="361"/>
        <v>3199.5019681906001</v>
      </c>
      <c r="AO3122" s="17">
        <f t="shared" si="362"/>
        <v>31.995019681906001</v>
      </c>
      <c r="AP3122" s="2">
        <f t="shared" si="363"/>
        <v>2.1884593462423703</v>
      </c>
      <c r="AQ3122" s="6">
        <f t="shared" si="364"/>
        <v>0</v>
      </c>
      <c r="AR3122" s="3">
        <f t="shared" si="365"/>
        <v>2262.4342019999999</v>
      </c>
    </row>
    <row r="3123" spans="1:44">
      <c r="A3123" s="32">
        <v>42936</v>
      </c>
      <c r="B3123" s="9">
        <v>12.5</v>
      </c>
      <c r="C3123" s="33">
        <v>2836.444101</v>
      </c>
      <c r="D3123" s="34">
        <f t="shared" si="350"/>
        <v>5759103.5427430803</v>
      </c>
      <c r="E3123" s="34">
        <v>804525194568.13098</v>
      </c>
      <c r="F3123" s="3">
        <f>VLOOKUP(A3123,ERCOT_345kv_West_ATC!A:B,2)</f>
        <v>24.55</v>
      </c>
      <c r="G3123" s="3">
        <f>VLOOKUP(A3123,ERCOT_345kv_West_ATC!G:H,2)</f>
        <v>3.032</v>
      </c>
      <c r="I3123" s="5">
        <f t="shared" si="351"/>
        <v>6</v>
      </c>
      <c r="J3123" s="4">
        <f t="shared" si="352"/>
        <v>144</v>
      </c>
      <c r="K3123" s="4">
        <f t="shared" si="347"/>
        <v>1800</v>
      </c>
      <c r="L3123" s="6">
        <f t="shared" si="348"/>
        <v>5105599.3817999996</v>
      </c>
      <c r="N3123" s="22">
        <f t="shared" si="353"/>
        <v>0.88652675610138199</v>
      </c>
      <c r="O3123" s="14">
        <f t="shared" si="354"/>
        <v>31254.864348951331</v>
      </c>
      <c r="Q3123" s="22"/>
      <c r="V3123" s="16">
        <f t="shared" si="355"/>
        <v>1.67922E-2</v>
      </c>
      <c r="W3123" s="16">
        <f t="shared" si="356"/>
        <v>0.86973455610138195</v>
      </c>
      <c r="X3123" s="16"/>
      <c r="Z3123" s="15">
        <f t="shared" si="357"/>
        <v>3.1567894680286919E-4</v>
      </c>
      <c r="AA3123" s="16">
        <f t="shared" si="358"/>
        <v>0.89540568646889118</v>
      </c>
      <c r="AB3123" s="3">
        <f t="shared" si="359"/>
        <v>0.48220860160174844</v>
      </c>
      <c r="AC3123" s="69">
        <f t="shared" si="360"/>
        <v>162.71942818623992</v>
      </c>
      <c r="AD3123" s="3">
        <f t="shared" si="349"/>
        <v>154.86705148788229</v>
      </c>
      <c r="AF3123" s="29"/>
      <c r="AG3123" s="30"/>
      <c r="AH3123" s="29"/>
      <c r="AI3123" s="29"/>
      <c r="AJ3123" s="31"/>
      <c r="AK3123" s="29"/>
      <c r="AL3123" s="30"/>
      <c r="AN3123" s="17">
        <f t="shared" si="361"/>
        <v>3199.5019681906001</v>
      </c>
      <c r="AO3123" s="17">
        <f t="shared" si="362"/>
        <v>31.995019681906001</v>
      </c>
      <c r="AP3123" s="2">
        <f t="shared" si="363"/>
        <v>2.1884593462423703</v>
      </c>
      <c r="AQ3123" s="6">
        <f t="shared" si="364"/>
        <v>0</v>
      </c>
      <c r="AR3123" s="3">
        <f t="shared" si="365"/>
        <v>2836.444101</v>
      </c>
    </row>
    <row r="3124" spans="1:44">
      <c r="A3124" s="32">
        <v>42937</v>
      </c>
      <c r="B3124" s="9">
        <v>12.5</v>
      </c>
      <c r="C3124" s="33">
        <v>2667.7990930000001</v>
      </c>
      <c r="D3124" s="34">
        <f t="shared" si="350"/>
        <v>5759103.5427430803</v>
      </c>
      <c r="E3124" s="34">
        <v>804525194568.13098</v>
      </c>
      <c r="F3124" s="3">
        <f>VLOOKUP(A3124,ERCOT_345kv_West_ATC!A:B,2)</f>
        <v>24.25</v>
      </c>
      <c r="G3124" s="3">
        <f>VLOOKUP(A3124,ERCOT_345kv_West_ATC!G:H,2)</f>
        <v>2.9940000000000002</v>
      </c>
      <c r="I3124" s="5">
        <f t="shared" si="351"/>
        <v>6</v>
      </c>
      <c r="J3124" s="4">
        <f t="shared" si="352"/>
        <v>144</v>
      </c>
      <c r="K3124" s="4">
        <f t="shared" si="347"/>
        <v>1800</v>
      </c>
      <c r="L3124" s="6">
        <f t="shared" si="348"/>
        <v>4802038.3673999999</v>
      </c>
      <c r="N3124" s="22">
        <f t="shared" si="353"/>
        <v>0.83381698761970391</v>
      </c>
      <c r="O3124" s="14">
        <f t="shared" si="354"/>
        <v>31254.864348951331</v>
      </c>
      <c r="Q3124" s="22"/>
      <c r="V3124" s="16">
        <f t="shared" si="355"/>
        <v>1.6587000000000001E-2</v>
      </c>
      <c r="W3124" s="16">
        <f t="shared" si="356"/>
        <v>0.81722998761970389</v>
      </c>
      <c r="X3124" s="16"/>
      <c r="Z3124" s="15">
        <f t="shared" si="357"/>
        <v>3.1567894680286919E-4</v>
      </c>
      <c r="AA3124" s="16">
        <f t="shared" si="358"/>
        <v>0.84216800795988966</v>
      </c>
      <c r="AB3124" s="3">
        <f t="shared" si="359"/>
        <v>0.45353817109824396</v>
      </c>
      <c r="AC3124" s="69">
        <f t="shared" si="360"/>
        <v>152.22605062195728</v>
      </c>
      <c r="AD3124" s="3">
        <f t="shared" si="349"/>
        <v>154.17879093605453</v>
      </c>
      <c r="AF3124" s="29"/>
      <c r="AG3124" s="30"/>
      <c r="AH3124" s="29"/>
      <c r="AI3124" s="29"/>
      <c r="AJ3124" s="31"/>
      <c r="AK3124" s="29"/>
      <c r="AL3124" s="30"/>
      <c r="AN3124" s="17">
        <f t="shared" si="361"/>
        <v>3199.5019681906001</v>
      </c>
      <c r="AO3124" s="17">
        <f t="shared" si="362"/>
        <v>31.995019681906001</v>
      </c>
      <c r="AP3124" s="2">
        <f t="shared" si="363"/>
        <v>2.1884593462423703</v>
      </c>
      <c r="AQ3124" s="6">
        <f t="shared" si="364"/>
        <v>0</v>
      </c>
      <c r="AR3124" s="3">
        <f t="shared" si="365"/>
        <v>2667.7990930000001</v>
      </c>
    </row>
    <row r="3125" spans="1:44">
      <c r="A3125" s="32">
        <v>42938</v>
      </c>
      <c r="B3125" s="9">
        <v>12.5</v>
      </c>
      <c r="C3125" s="33">
        <v>2828.2888440000002</v>
      </c>
      <c r="D3125" s="34">
        <f t="shared" si="350"/>
        <v>5759103.5427430803</v>
      </c>
      <c r="E3125" s="34">
        <v>804525194568.13098</v>
      </c>
      <c r="F3125" s="3">
        <f>VLOOKUP(A3125,ERCOT_345kv_West_ATC!A:B,2)</f>
        <v>24.25</v>
      </c>
      <c r="G3125" s="3">
        <f>VLOOKUP(A3125,ERCOT_345kv_West_ATC!G:H,2)</f>
        <v>2.9940000000000002</v>
      </c>
      <c r="I3125" s="5">
        <f t="shared" si="351"/>
        <v>6</v>
      </c>
      <c r="J3125" s="4">
        <f t="shared" si="352"/>
        <v>144</v>
      </c>
      <c r="K3125" s="4">
        <f t="shared" si="347"/>
        <v>1800</v>
      </c>
      <c r="L3125" s="6">
        <f t="shared" si="348"/>
        <v>5090919.9192000004</v>
      </c>
      <c r="N3125" s="22">
        <f t="shared" si="353"/>
        <v>0.88397784158872372</v>
      </c>
      <c r="O3125" s="14">
        <f t="shared" si="354"/>
        <v>31254.864348951331</v>
      </c>
      <c r="Q3125" s="22"/>
      <c r="V3125" s="16">
        <f t="shared" si="355"/>
        <v>1.6587000000000001E-2</v>
      </c>
      <c r="W3125" s="16">
        <f t="shared" si="356"/>
        <v>0.8673908415887237</v>
      </c>
      <c r="X3125" s="16"/>
      <c r="Z3125" s="15">
        <f t="shared" si="357"/>
        <v>3.1567894680286919E-4</v>
      </c>
      <c r="AA3125" s="16">
        <f t="shared" si="358"/>
        <v>0.89283124352822441</v>
      </c>
      <c r="AB3125" s="3">
        <f t="shared" si="359"/>
        <v>0.48082217023428858</v>
      </c>
      <c r="AC3125" s="69">
        <f t="shared" si="360"/>
        <v>162.21199430574961</v>
      </c>
      <c r="AD3125" s="3">
        <f t="shared" si="349"/>
        <v>153.72928003515193</v>
      </c>
      <c r="AF3125" s="29"/>
      <c r="AG3125" s="30"/>
      <c r="AH3125" s="29"/>
      <c r="AI3125" s="29"/>
      <c r="AJ3125" s="31"/>
      <c r="AK3125" s="29"/>
      <c r="AL3125" s="30"/>
      <c r="AN3125" s="17">
        <f t="shared" si="361"/>
        <v>3199.5019681906001</v>
      </c>
      <c r="AO3125" s="17">
        <f t="shared" si="362"/>
        <v>31.995019681906001</v>
      </c>
      <c r="AP3125" s="2">
        <f t="shared" si="363"/>
        <v>2.1884593462423703</v>
      </c>
      <c r="AQ3125" s="6">
        <f t="shared" si="364"/>
        <v>0</v>
      </c>
      <c r="AR3125" s="3">
        <f t="shared" si="365"/>
        <v>2828.2888440000002</v>
      </c>
    </row>
    <row r="3126" spans="1:44">
      <c r="A3126" s="32">
        <v>42939</v>
      </c>
      <c r="B3126" s="9">
        <v>12.5</v>
      </c>
      <c r="C3126" s="33">
        <v>2756.3507669999999</v>
      </c>
      <c r="D3126" s="34">
        <f t="shared" si="350"/>
        <v>5759103.5427430803</v>
      </c>
      <c r="E3126" s="34">
        <v>804525194568.13098</v>
      </c>
      <c r="F3126" s="3">
        <f>VLOOKUP(A3126,ERCOT_345kv_West_ATC!A:B,2)</f>
        <v>24.25</v>
      </c>
      <c r="G3126" s="3">
        <f>VLOOKUP(A3126,ERCOT_345kv_West_ATC!G:H,2)</f>
        <v>2.9940000000000002</v>
      </c>
      <c r="I3126" s="5">
        <f t="shared" si="351"/>
        <v>6</v>
      </c>
      <c r="J3126" s="4">
        <f t="shared" si="352"/>
        <v>144</v>
      </c>
      <c r="K3126" s="4">
        <f t="shared" si="347"/>
        <v>1800</v>
      </c>
      <c r="L3126" s="6">
        <f t="shared" si="348"/>
        <v>4961431.3805999998</v>
      </c>
      <c r="N3126" s="22">
        <f t="shared" si="353"/>
        <v>0.86149369320712954</v>
      </c>
      <c r="O3126" s="14">
        <f t="shared" si="354"/>
        <v>31254.864348951331</v>
      </c>
      <c r="Q3126" s="22"/>
      <c r="V3126" s="16">
        <f t="shared" si="355"/>
        <v>1.6587000000000001E-2</v>
      </c>
      <c r="W3126" s="16">
        <f t="shared" si="356"/>
        <v>0.84490669320712952</v>
      </c>
      <c r="X3126" s="16"/>
      <c r="Z3126" s="15">
        <f t="shared" si="357"/>
        <v>3.1567894680286919E-4</v>
      </c>
      <c r="AA3126" s="16">
        <f t="shared" si="358"/>
        <v>0.8701219071458407</v>
      </c>
      <c r="AB3126" s="3">
        <f t="shared" si="359"/>
        <v>0.46859236478885108</v>
      </c>
      <c r="AC3126" s="69">
        <f t="shared" si="360"/>
        <v>157.73588551271951</v>
      </c>
      <c r="AD3126" s="3">
        <f t="shared" si="349"/>
        <v>153.14468295901057</v>
      </c>
      <c r="AF3126" s="29"/>
      <c r="AG3126" s="30"/>
      <c r="AH3126" s="29"/>
      <c r="AI3126" s="29"/>
      <c r="AJ3126" s="31"/>
      <c r="AK3126" s="29"/>
      <c r="AL3126" s="30"/>
      <c r="AN3126" s="17">
        <f t="shared" si="361"/>
        <v>3199.5019681906001</v>
      </c>
      <c r="AO3126" s="17">
        <f t="shared" si="362"/>
        <v>31.995019681906001</v>
      </c>
      <c r="AP3126" s="2">
        <f t="shared" si="363"/>
        <v>2.1884593462423703</v>
      </c>
      <c r="AQ3126" s="6">
        <f t="shared" si="364"/>
        <v>0</v>
      </c>
      <c r="AR3126" s="3">
        <f t="shared" si="365"/>
        <v>2756.3507669999999</v>
      </c>
    </row>
    <row r="3127" spans="1:44">
      <c r="A3127" s="32">
        <v>42940</v>
      </c>
      <c r="B3127" s="9">
        <v>12.5</v>
      </c>
      <c r="C3127" s="33">
        <v>2761.0032930000002</v>
      </c>
      <c r="D3127" s="34">
        <f t="shared" si="350"/>
        <v>5759103.5427430803</v>
      </c>
      <c r="E3127" s="34">
        <v>804525194568.13098</v>
      </c>
      <c r="F3127" s="3">
        <f>VLOOKUP(A3127,ERCOT_345kv_West_ATC!A:B,2)</f>
        <v>23.95</v>
      </c>
      <c r="G3127" s="3">
        <f>VLOOKUP(A3127,ERCOT_345kv_West_ATC!G:H,2)</f>
        <v>2.9470000000000001</v>
      </c>
      <c r="I3127" s="5">
        <f t="shared" si="351"/>
        <v>6</v>
      </c>
      <c r="J3127" s="4">
        <f t="shared" si="352"/>
        <v>144</v>
      </c>
      <c r="K3127" s="4">
        <f t="shared" si="347"/>
        <v>1800</v>
      </c>
      <c r="L3127" s="6">
        <f t="shared" si="348"/>
        <v>4969805.9274000004</v>
      </c>
      <c r="N3127" s="22">
        <f t="shared" si="353"/>
        <v>0.86294783389722929</v>
      </c>
      <c r="O3127" s="14">
        <f t="shared" si="354"/>
        <v>31254.864348951331</v>
      </c>
      <c r="Q3127" s="22"/>
      <c r="V3127" s="16">
        <f t="shared" si="355"/>
        <v>1.6381799999999998E-2</v>
      </c>
      <c r="W3127" s="16">
        <f t="shared" si="356"/>
        <v>0.84656603389722929</v>
      </c>
      <c r="X3127" s="16"/>
      <c r="Z3127" s="15">
        <f t="shared" si="357"/>
        <v>3.1567894680286919E-4</v>
      </c>
      <c r="AA3127" s="16">
        <f t="shared" si="358"/>
        <v>0.87159061165349372</v>
      </c>
      <c r="AB3127" s="3">
        <f t="shared" si="359"/>
        <v>0.46938331570361963</v>
      </c>
      <c r="AC3127" s="69">
        <f t="shared" si="360"/>
        <v>158.02537354752479</v>
      </c>
      <c r="AD3127" s="3">
        <f t="shared" si="349"/>
        <v>152.84889025529134</v>
      </c>
      <c r="AF3127" s="29"/>
      <c r="AG3127" s="30"/>
      <c r="AH3127" s="29"/>
      <c r="AI3127" s="29"/>
      <c r="AJ3127" s="31"/>
      <c r="AK3127" s="29"/>
      <c r="AL3127" s="30"/>
      <c r="AN3127" s="17">
        <f t="shared" si="361"/>
        <v>3199.5019681906001</v>
      </c>
      <c r="AO3127" s="17">
        <f t="shared" si="362"/>
        <v>31.995019681906001</v>
      </c>
      <c r="AP3127" s="2">
        <f t="shared" si="363"/>
        <v>2.1884593462423703</v>
      </c>
      <c r="AQ3127" s="6">
        <f t="shared" si="364"/>
        <v>0</v>
      </c>
      <c r="AR3127" s="3">
        <f t="shared" si="365"/>
        <v>2761.0032930000002</v>
      </c>
    </row>
    <row r="3128" spans="1:44">
      <c r="A3128" s="32">
        <v>42941</v>
      </c>
      <c r="B3128" s="9">
        <v>12.5</v>
      </c>
      <c r="C3128" s="33">
        <v>2562.1887889999998</v>
      </c>
      <c r="D3128" s="34">
        <f t="shared" si="350"/>
        <v>5759103.5427430803</v>
      </c>
      <c r="E3128" s="34">
        <v>804525194568.13098</v>
      </c>
      <c r="F3128" s="3">
        <f>VLOOKUP(A3128,ERCOT_345kv_West_ATC!A:B,2)</f>
        <v>24.05</v>
      </c>
      <c r="G3128" s="3">
        <f>VLOOKUP(A3128,ERCOT_345kv_West_ATC!G:H,2)</f>
        <v>2.9660000000000002</v>
      </c>
      <c r="I3128" s="5">
        <f t="shared" si="351"/>
        <v>6</v>
      </c>
      <c r="J3128" s="4">
        <f t="shared" si="352"/>
        <v>144</v>
      </c>
      <c r="K3128" s="4">
        <f t="shared" si="347"/>
        <v>1800</v>
      </c>
      <c r="L3128" s="6">
        <f t="shared" si="348"/>
        <v>4611939.8202</v>
      </c>
      <c r="N3128" s="22">
        <f t="shared" si="353"/>
        <v>0.80080863036598882</v>
      </c>
      <c r="O3128" s="14">
        <f t="shared" si="354"/>
        <v>31254.864348951331</v>
      </c>
      <c r="Q3128" s="22"/>
      <c r="V3128" s="16">
        <f t="shared" si="355"/>
        <v>1.6450200000000002E-2</v>
      </c>
      <c r="W3128" s="16">
        <f t="shared" si="356"/>
        <v>0.78435843036598885</v>
      </c>
      <c r="X3128" s="16"/>
      <c r="Z3128" s="15">
        <f t="shared" si="357"/>
        <v>3.1567894680286919E-4</v>
      </c>
      <c r="AA3128" s="16">
        <f t="shared" si="358"/>
        <v>0.80882905842163877</v>
      </c>
      <c r="AB3128" s="3">
        <f t="shared" si="359"/>
        <v>0.43558393149640545</v>
      </c>
      <c r="AC3128" s="69">
        <f t="shared" si="360"/>
        <v>145.6547989276844</v>
      </c>
      <c r="AD3128" s="3">
        <f t="shared" si="349"/>
        <v>152.29880172965022</v>
      </c>
      <c r="AF3128" s="29"/>
      <c r="AG3128" s="30"/>
      <c r="AH3128" s="29"/>
      <c r="AI3128" s="29"/>
      <c r="AJ3128" s="31"/>
      <c r="AK3128" s="29"/>
      <c r="AL3128" s="30"/>
      <c r="AN3128" s="17">
        <f t="shared" si="361"/>
        <v>3199.5019681906001</v>
      </c>
      <c r="AO3128" s="17">
        <f t="shared" si="362"/>
        <v>31.995019681906001</v>
      </c>
      <c r="AP3128" s="2">
        <f t="shared" si="363"/>
        <v>2.1884593462423703</v>
      </c>
      <c r="AQ3128" s="6">
        <f t="shared" si="364"/>
        <v>0</v>
      </c>
      <c r="AR3128" s="3">
        <f t="shared" si="365"/>
        <v>2562.1887889999998</v>
      </c>
    </row>
    <row r="3129" spans="1:44">
      <c r="A3129" s="32">
        <v>42942</v>
      </c>
      <c r="B3129" s="9">
        <v>12.5</v>
      </c>
      <c r="C3129" s="33">
        <v>2524.0042100000001</v>
      </c>
      <c r="D3129" s="34">
        <f t="shared" si="350"/>
        <v>5759103.5427430803</v>
      </c>
      <c r="E3129" s="34">
        <v>804525194568.13098</v>
      </c>
      <c r="F3129" s="3">
        <f>VLOOKUP(A3129,ERCOT_345kv_West_ATC!A:B,2)</f>
        <v>23.8</v>
      </c>
      <c r="G3129" s="3">
        <f>VLOOKUP(A3129,ERCOT_345kv_West_ATC!G:H,2)</f>
        <v>2.9609999999999999</v>
      </c>
      <c r="I3129" s="5">
        <f t="shared" si="351"/>
        <v>6</v>
      </c>
      <c r="J3129" s="4">
        <f t="shared" si="352"/>
        <v>144</v>
      </c>
      <c r="K3129" s="4">
        <f t="shared" si="347"/>
        <v>1800</v>
      </c>
      <c r="L3129" s="6">
        <f t="shared" si="348"/>
        <v>4543207.5779999997</v>
      </c>
      <c r="N3129" s="22">
        <f t="shared" si="353"/>
        <v>0.78887409199732061</v>
      </c>
      <c r="O3129" s="14">
        <f t="shared" si="354"/>
        <v>31254.864348951331</v>
      </c>
      <c r="Q3129" s="22"/>
      <c r="V3129" s="16">
        <f t="shared" si="355"/>
        <v>1.6279200000000001E-2</v>
      </c>
      <c r="W3129" s="16">
        <f t="shared" si="356"/>
        <v>0.77259489199732057</v>
      </c>
      <c r="X3129" s="16"/>
      <c r="Z3129" s="15">
        <f t="shared" si="357"/>
        <v>3.1567894680286919E-4</v>
      </c>
      <c r="AA3129" s="16">
        <f t="shared" si="358"/>
        <v>0.79677499073880786</v>
      </c>
      <c r="AB3129" s="3">
        <f t="shared" si="359"/>
        <v>0.42909237665284278</v>
      </c>
      <c r="AC3129" s="69">
        <f t="shared" si="360"/>
        <v>143.27888985494047</v>
      </c>
      <c r="AD3129" s="3">
        <f t="shared" si="349"/>
        <v>151.86024949587534</v>
      </c>
      <c r="AF3129" s="29"/>
      <c r="AG3129" s="30"/>
      <c r="AH3129" s="29"/>
      <c r="AI3129" s="29"/>
      <c r="AJ3129" s="31"/>
      <c r="AK3129" s="29"/>
      <c r="AL3129" s="30"/>
      <c r="AN3129" s="17">
        <f t="shared" si="361"/>
        <v>3199.5019681906001</v>
      </c>
      <c r="AO3129" s="17">
        <f t="shared" si="362"/>
        <v>31.995019681906001</v>
      </c>
      <c r="AP3129" s="2">
        <f t="shared" si="363"/>
        <v>2.1884593462423703</v>
      </c>
      <c r="AQ3129" s="6">
        <f t="shared" si="364"/>
        <v>0</v>
      </c>
      <c r="AR3129" s="3">
        <f t="shared" si="365"/>
        <v>2524.0042100000001</v>
      </c>
    </row>
    <row r="3130" spans="1:44">
      <c r="A3130" s="32">
        <v>42943</v>
      </c>
      <c r="B3130" s="9">
        <v>12.5</v>
      </c>
      <c r="C3130" s="33">
        <v>2662.3277360000002</v>
      </c>
      <c r="D3130" s="34">
        <f t="shared" si="350"/>
        <v>6157802.7780366708</v>
      </c>
      <c r="E3130" s="34">
        <v>860221984436.22205</v>
      </c>
      <c r="F3130" s="3">
        <f>VLOOKUP(A3130,ERCOT_345kv_West_ATC!A:B,2)</f>
        <v>24</v>
      </c>
      <c r="G3130" s="3">
        <f>VLOOKUP(A3130,ERCOT_345kv_West_ATC!G:H,2)</f>
        <v>2.9830000000000001</v>
      </c>
      <c r="I3130" s="5">
        <f t="shared" si="351"/>
        <v>6</v>
      </c>
      <c r="J3130" s="4">
        <f t="shared" si="352"/>
        <v>144</v>
      </c>
      <c r="K3130" s="4">
        <f t="shared" ref="K3130:K3193" si="366">J3130*B3130</f>
        <v>1800</v>
      </c>
      <c r="L3130" s="6">
        <f t="shared" ref="L3130:L3193" si="367">K3130*C3130</f>
        <v>4792189.9248000002</v>
      </c>
      <c r="N3130" s="22">
        <f t="shared" si="353"/>
        <v>0.77823049836745872</v>
      </c>
      <c r="O3130" s="14">
        <f t="shared" si="354"/>
        <v>29231.205754431532</v>
      </c>
      <c r="Q3130" s="22"/>
      <c r="V3130" s="16">
        <f t="shared" si="355"/>
        <v>1.6416E-2</v>
      </c>
      <c r="W3130" s="16">
        <f t="shared" si="356"/>
        <v>0.76181449836745874</v>
      </c>
      <c r="X3130" s="16"/>
      <c r="Z3130" s="15">
        <f t="shared" si="357"/>
        <v>2.9523968311980615E-4</v>
      </c>
      <c r="AA3130" s="16">
        <f t="shared" si="358"/>
        <v>0.78602479713771101</v>
      </c>
      <c r="AB3130" s="3">
        <f t="shared" si="359"/>
        <v>0.4233030055312722</v>
      </c>
      <c r="AC3130" s="69">
        <f t="shared" si="360"/>
        <v>141.15998002444564</v>
      </c>
      <c r="AD3130" s="3">
        <f t="shared" si="349"/>
        <v>151.00836576121867</v>
      </c>
      <c r="AF3130" s="29"/>
      <c r="AG3130" s="30"/>
      <c r="AH3130" s="29"/>
      <c r="AI3130" s="29"/>
      <c r="AJ3130" s="31"/>
      <c r="AK3130" s="29"/>
      <c r="AL3130" s="30"/>
      <c r="AN3130" s="17">
        <f t="shared" si="361"/>
        <v>3421.001543353706</v>
      </c>
      <c r="AO3130" s="17">
        <f t="shared" si="362"/>
        <v>34.210015433537059</v>
      </c>
      <c r="AP3130" s="2">
        <f t="shared" si="363"/>
        <v>2.3399650556539346</v>
      </c>
      <c r="AQ3130" s="6">
        <f t="shared" si="364"/>
        <v>0</v>
      </c>
      <c r="AR3130" s="3">
        <f t="shared" si="365"/>
        <v>2662.3277360000002</v>
      </c>
    </row>
    <row r="3131" spans="1:44">
      <c r="A3131" s="32">
        <v>42944</v>
      </c>
      <c r="B3131" s="9">
        <v>12.5</v>
      </c>
      <c r="C3131" s="33">
        <v>2784.931908</v>
      </c>
      <c r="D3131" s="34">
        <f t="shared" si="350"/>
        <v>6157802.7780366708</v>
      </c>
      <c r="E3131" s="34">
        <v>860221984436.22205</v>
      </c>
      <c r="F3131" s="3">
        <f>VLOOKUP(A3131,ERCOT_345kv_West_ATC!A:B,2)</f>
        <v>23.95</v>
      </c>
      <c r="G3131" s="3">
        <f>VLOOKUP(A3131,ERCOT_345kv_West_ATC!G:H,2)</f>
        <v>2.9689999999999999</v>
      </c>
      <c r="I3131" s="5">
        <f t="shared" si="351"/>
        <v>6</v>
      </c>
      <c r="J3131" s="4">
        <f t="shared" si="352"/>
        <v>144</v>
      </c>
      <c r="K3131" s="4">
        <f t="shared" si="366"/>
        <v>1800</v>
      </c>
      <c r="L3131" s="6">
        <f t="shared" si="367"/>
        <v>5012877.4343999997</v>
      </c>
      <c r="N3131" s="22">
        <f t="shared" si="353"/>
        <v>0.81406917614829577</v>
      </c>
      <c r="O3131" s="14">
        <f t="shared" si="354"/>
        <v>29231.205754431532</v>
      </c>
      <c r="Q3131" s="22"/>
      <c r="V3131" s="16">
        <f t="shared" si="355"/>
        <v>1.6381799999999998E-2</v>
      </c>
      <c r="W3131" s="16">
        <f t="shared" si="356"/>
        <v>0.79768737614829577</v>
      </c>
      <c r="X3131" s="16"/>
      <c r="Z3131" s="15">
        <f t="shared" si="357"/>
        <v>2.9523968311980615E-4</v>
      </c>
      <c r="AA3131" s="16">
        <f t="shared" si="358"/>
        <v>0.8222224140281571</v>
      </c>
      <c r="AB3131" s="3">
        <f t="shared" si="359"/>
        <v>0.44279674170676198</v>
      </c>
      <c r="AC3131" s="69">
        <f t="shared" si="360"/>
        <v>148.29468746467489</v>
      </c>
      <c r="AD3131" s="3">
        <f t="shared" si="349"/>
        <v>150.42191022404398</v>
      </c>
      <c r="AF3131" s="29"/>
      <c r="AG3131" s="30"/>
      <c r="AH3131" s="29"/>
      <c r="AI3131" s="29"/>
      <c r="AJ3131" s="31"/>
      <c r="AK3131" s="29"/>
      <c r="AL3131" s="30"/>
      <c r="AN3131" s="17">
        <f t="shared" si="361"/>
        <v>3421.001543353706</v>
      </c>
      <c r="AO3131" s="17">
        <f t="shared" si="362"/>
        <v>34.210015433537059</v>
      </c>
      <c r="AP3131" s="2">
        <f t="shared" si="363"/>
        <v>2.3399650556539346</v>
      </c>
      <c r="AQ3131" s="6">
        <f t="shared" si="364"/>
        <v>0</v>
      </c>
      <c r="AR3131" s="3">
        <f t="shared" si="365"/>
        <v>2784.931908</v>
      </c>
    </row>
    <row r="3132" spans="1:44">
      <c r="A3132" s="32">
        <v>42945</v>
      </c>
      <c r="B3132" s="9">
        <v>12.5</v>
      </c>
      <c r="C3132" s="33">
        <v>2699.3367790000002</v>
      </c>
      <c r="D3132" s="34">
        <f t="shared" si="350"/>
        <v>6157802.7780366708</v>
      </c>
      <c r="E3132" s="34">
        <v>860221984436.22205</v>
      </c>
      <c r="F3132" s="3">
        <f>VLOOKUP(A3132,ERCOT_345kv_West_ATC!A:B,2)</f>
        <v>23.95</v>
      </c>
      <c r="G3132" s="3">
        <f>VLOOKUP(A3132,ERCOT_345kv_West_ATC!G:H,2)</f>
        <v>2.9689999999999999</v>
      </c>
      <c r="I3132" s="5">
        <f t="shared" si="351"/>
        <v>6</v>
      </c>
      <c r="J3132" s="4">
        <f t="shared" si="352"/>
        <v>144</v>
      </c>
      <c r="K3132" s="4">
        <f t="shared" si="366"/>
        <v>1800</v>
      </c>
      <c r="L3132" s="6">
        <f t="shared" si="367"/>
        <v>4858806.2022000002</v>
      </c>
      <c r="N3132" s="22">
        <f t="shared" si="353"/>
        <v>0.78904868787453475</v>
      </c>
      <c r="O3132" s="14">
        <f t="shared" si="354"/>
        <v>29231.205754431532</v>
      </c>
      <c r="Q3132" s="22"/>
      <c r="V3132" s="16">
        <f t="shared" si="355"/>
        <v>1.6381799999999998E-2</v>
      </c>
      <c r="W3132" s="16">
        <f t="shared" si="356"/>
        <v>0.77266688787453475</v>
      </c>
      <c r="X3132" s="16"/>
      <c r="Z3132" s="15">
        <f t="shared" si="357"/>
        <v>2.9523968311980615E-4</v>
      </c>
      <c r="AA3132" s="16">
        <f t="shared" si="358"/>
        <v>0.79695133526559825</v>
      </c>
      <c r="AB3132" s="3">
        <f t="shared" si="359"/>
        <v>0.42918734460865171</v>
      </c>
      <c r="AC3132" s="69">
        <f t="shared" si="360"/>
        <v>143.31364812676654</v>
      </c>
      <c r="AD3132" s="3">
        <f t="shared" si="349"/>
        <v>149.70884194590698</v>
      </c>
      <c r="AF3132" s="29"/>
      <c r="AG3132" s="30"/>
      <c r="AH3132" s="29"/>
      <c r="AI3132" s="29"/>
      <c r="AJ3132" s="31"/>
      <c r="AK3132" s="29"/>
      <c r="AL3132" s="30"/>
      <c r="AN3132" s="17">
        <f t="shared" si="361"/>
        <v>3421.001543353706</v>
      </c>
      <c r="AO3132" s="17">
        <f t="shared" si="362"/>
        <v>34.210015433537059</v>
      </c>
      <c r="AP3132" s="2">
        <f t="shared" si="363"/>
        <v>2.3399650556539346</v>
      </c>
      <c r="AQ3132" s="6">
        <f t="shared" si="364"/>
        <v>0</v>
      </c>
      <c r="AR3132" s="3">
        <f t="shared" si="365"/>
        <v>2699.3367790000002</v>
      </c>
    </row>
    <row r="3133" spans="1:44">
      <c r="A3133" s="32">
        <v>42946</v>
      </c>
      <c r="B3133" s="9">
        <v>12.5</v>
      </c>
      <c r="C3133" s="33">
        <v>2733.6980520000002</v>
      </c>
      <c r="D3133" s="34">
        <f t="shared" si="350"/>
        <v>6157802.7780366708</v>
      </c>
      <c r="E3133" s="34">
        <v>860221984436.22205</v>
      </c>
      <c r="F3133" s="3">
        <f>VLOOKUP(A3133,ERCOT_345kv_West_ATC!A:B,2)</f>
        <v>23.95</v>
      </c>
      <c r="G3133" s="3">
        <f>VLOOKUP(A3133,ERCOT_345kv_West_ATC!G:H,2)</f>
        <v>2.9689999999999999</v>
      </c>
      <c r="I3133" s="5">
        <f t="shared" si="351"/>
        <v>6</v>
      </c>
      <c r="J3133" s="4">
        <f t="shared" si="352"/>
        <v>144</v>
      </c>
      <c r="K3133" s="4">
        <f t="shared" si="366"/>
        <v>1800</v>
      </c>
      <c r="L3133" s="6">
        <f t="shared" si="367"/>
        <v>4920656.4936000006</v>
      </c>
      <c r="N3133" s="22">
        <f t="shared" si="353"/>
        <v>0.79909290228500673</v>
      </c>
      <c r="O3133" s="14">
        <f t="shared" si="354"/>
        <v>29231.205754431532</v>
      </c>
      <c r="Q3133" s="22"/>
      <c r="V3133" s="16">
        <f t="shared" si="355"/>
        <v>1.6381799999999998E-2</v>
      </c>
      <c r="W3133" s="16">
        <f t="shared" si="356"/>
        <v>0.78271110228500673</v>
      </c>
      <c r="X3133" s="16"/>
      <c r="Z3133" s="15">
        <f t="shared" si="357"/>
        <v>2.9523968311980615E-4</v>
      </c>
      <c r="AA3133" s="16">
        <f t="shared" si="358"/>
        <v>0.80709614661771145</v>
      </c>
      <c r="AB3133" s="3">
        <f t="shared" si="359"/>
        <v>0.43465069532167622</v>
      </c>
      <c r="AC3133" s="69">
        <f t="shared" si="360"/>
        <v>145.3132344877335</v>
      </c>
      <c r="AD3133" s="3">
        <f t="shared" ref="AD3133:AD3196" si="368">AVERAGE(AC3104:AC3133)</f>
        <v>149.24175036186654</v>
      </c>
      <c r="AF3133" s="29"/>
      <c r="AG3133" s="30"/>
      <c r="AH3133" s="29"/>
      <c r="AI3133" s="29"/>
      <c r="AJ3133" s="31"/>
      <c r="AK3133" s="29"/>
      <c r="AL3133" s="30"/>
      <c r="AN3133" s="17">
        <f t="shared" si="361"/>
        <v>3421.001543353706</v>
      </c>
      <c r="AO3133" s="17">
        <f t="shared" si="362"/>
        <v>34.210015433537059</v>
      </c>
      <c r="AP3133" s="2">
        <f t="shared" si="363"/>
        <v>2.3399650556539346</v>
      </c>
      <c r="AQ3133" s="6">
        <f t="shared" si="364"/>
        <v>0</v>
      </c>
      <c r="AR3133" s="3">
        <f t="shared" si="365"/>
        <v>2733.6980520000002</v>
      </c>
    </row>
    <row r="3134" spans="1:44">
      <c r="A3134" s="32">
        <v>42947</v>
      </c>
      <c r="B3134" s="9">
        <v>12.5</v>
      </c>
      <c r="C3134" s="33">
        <v>2861.3551170000001</v>
      </c>
      <c r="D3134" s="34">
        <f t="shared" si="350"/>
        <v>6157802.7780366708</v>
      </c>
      <c r="E3134" s="34">
        <v>860221984436.22205</v>
      </c>
      <c r="F3134" s="3">
        <f>VLOOKUP(A3134,ERCOT_345kv_West_ATC!A:B,2)</f>
        <v>23.6</v>
      </c>
      <c r="G3134" s="3">
        <f>VLOOKUP(A3134,ERCOT_345kv_West_ATC!G:H,2)</f>
        <v>2.9140000000000001</v>
      </c>
      <c r="I3134" s="5">
        <f t="shared" si="351"/>
        <v>6</v>
      </c>
      <c r="J3134" s="4">
        <f t="shared" si="352"/>
        <v>144</v>
      </c>
      <c r="K3134" s="4">
        <f t="shared" si="366"/>
        <v>1800</v>
      </c>
      <c r="L3134" s="6">
        <f t="shared" si="367"/>
        <v>5150439.2105999999</v>
      </c>
      <c r="N3134" s="22">
        <f t="shared" si="353"/>
        <v>0.83640860161522501</v>
      </c>
      <c r="O3134" s="14">
        <f t="shared" si="354"/>
        <v>29231.205754431532</v>
      </c>
      <c r="Q3134" s="22"/>
      <c r="V3134" s="16">
        <f t="shared" si="355"/>
        <v>1.6142400000000001E-2</v>
      </c>
      <c r="W3134" s="16">
        <f t="shared" si="356"/>
        <v>0.82026620161522501</v>
      </c>
      <c r="X3134" s="16"/>
      <c r="Z3134" s="15">
        <f t="shared" si="357"/>
        <v>2.9523968311980615E-4</v>
      </c>
      <c r="AA3134" s="16">
        <f t="shared" si="358"/>
        <v>0.84478557803631582</v>
      </c>
      <c r="AB3134" s="3">
        <f t="shared" si="359"/>
        <v>0.45494782800038597</v>
      </c>
      <c r="AC3134" s="69">
        <f t="shared" si="360"/>
        <v>152.74198504814126</v>
      </c>
      <c r="AD3134" s="3">
        <f t="shared" si="368"/>
        <v>149.09263983923816</v>
      </c>
      <c r="AF3134" s="29"/>
      <c r="AG3134" s="30"/>
      <c r="AH3134" s="29"/>
      <c r="AI3134" s="29"/>
      <c r="AJ3134" s="31"/>
      <c r="AK3134" s="29"/>
      <c r="AL3134" s="30"/>
      <c r="AN3134" s="17">
        <f t="shared" si="361"/>
        <v>3421.001543353706</v>
      </c>
      <c r="AO3134" s="17">
        <f t="shared" si="362"/>
        <v>34.210015433537059</v>
      </c>
      <c r="AP3134" s="2">
        <f t="shared" si="363"/>
        <v>2.3399650556539346</v>
      </c>
      <c r="AQ3134" s="6">
        <f t="shared" si="364"/>
        <v>0</v>
      </c>
      <c r="AR3134" s="3">
        <f t="shared" si="365"/>
        <v>2861.3551170000001</v>
      </c>
    </row>
    <row r="3135" spans="1:44">
      <c r="A3135" s="32">
        <v>42948</v>
      </c>
      <c r="B3135" s="9">
        <v>12.5</v>
      </c>
      <c r="C3135" s="33">
        <v>2731.1154900000001</v>
      </c>
      <c r="D3135" s="34">
        <f t="shared" si="350"/>
        <v>6157802.7780366708</v>
      </c>
      <c r="E3135" s="34">
        <v>860221984436.22205</v>
      </c>
      <c r="F3135" s="3">
        <f>VLOOKUP(A3135,ERCOT_345kv_West_ATC!A:B,2)</f>
        <v>23.6</v>
      </c>
      <c r="G3135" s="3">
        <f>VLOOKUP(A3135,ERCOT_345kv_West_ATC!G:H,2)</f>
        <v>2.923</v>
      </c>
      <c r="I3135" s="5">
        <f t="shared" si="351"/>
        <v>6</v>
      </c>
      <c r="J3135" s="4">
        <f t="shared" si="352"/>
        <v>144</v>
      </c>
      <c r="K3135" s="4">
        <f t="shared" si="366"/>
        <v>1800</v>
      </c>
      <c r="L3135" s="6">
        <f t="shared" si="367"/>
        <v>4916007.8820000002</v>
      </c>
      <c r="N3135" s="22">
        <f t="shared" si="353"/>
        <v>0.79833798827305091</v>
      </c>
      <c r="O3135" s="14">
        <f t="shared" si="354"/>
        <v>29231.205754431532</v>
      </c>
      <c r="Q3135" s="22"/>
      <c r="V3135" s="16">
        <f t="shared" si="355"/>
        <v>1.6142400000000001E-2</v>
      </c>
      <c r="W3135" s="16">
        <f t="shared" si="356"/>
        <v>0.78219558827305091</v>
      </c>
      <c r="X3135" s="16"/>
      <c r="Z3135" s="15">
        <f t="shared" si="357"/>
        <v>2.9523968311980615E-4</v>
      </c>
      <c r="AA3135" s="16">
        <f t="shared" si="358"/>
        <v>0.80633367183119409</v>
      </c>
      <c r="AB3135" s="3">
        <f t="shared" si="359"/>
        <v>0.43424007485531196</v>
      </c>
      <c r="AC3135" s="69">
        <f t="shared" si="360"/>
        <v>145.16294739704418</v>
      </c>
      <c r="AD3135" s="3">
        <f t="shared" si="368"/>
        <v>148.4832832658193</v>
      </c>
      <c r="AF3135" s="29"/>
      <c r="AG3135" s="30"/>
      <c r="AH3135" s="29"/>
      <c r="AI3135" s="29"/>
      <c r="AJ3135" s="31"/>
      <c r="AK3135" s="29"/>
      <c r="AL3135" s="30"/>
      <c r="AN3135" s="17">
        <f t="shared" si="361"/>
        <v>3421.001543353706</v>
      </c>
      <c r="AO3135" s="17">
        <f t="shared" si="362"/>
        <v>34.210015433537059</v>
      </c>
      <c r="AP3135" s="2">
        <f t="shared" si="363"/>
        <v>2.3399650556539346</v>
      </c>
      <c r="AQ3135" s="6">
        <f t="shared" si="364"/>
        <v>0</v>
      </c>
      <c r="AR3135" s="3">
        <f t="shared" si="365"/>
        <v>2731.1154900000001</v>
      </c>
    </row>
    <row r="3136" spans="1:44">
      <c r="A3136" s="32">
        <v>42949</v>
      </c>
      <c r="B3136" s="9">
        <v>12.5</v>
      </c>
      <c r="C3136" s="33">
        <v>2700.9520189999998</v>
      </c>
      <c r="D3136" s="34">
        <f t="shared" si="350"/>
        <v>6157802.7780366708</v>
      </c>
      <c r="E3136" s="34">
        <v>860221984436.22205</v>
      </c>
      <c r="F3136" s="3">
        <f>VLOOKUP(A3136,ERCOT_345kv_West_ATC!A:B,2)</f>
        <v>23.75</v>
      </c>
      <c r="G3136" s="3">
        <f>VLOOKUP(A3136,ERCOT_345kv_West_ATC!G:H,2)</f>
        <v>2.9420000000000002</v>
      </c>
      <c r="I3136" s="5">
        <f t="shared" si="351"/>
        <v>6</v>
      </c>
      <c r="J3136" s="4">
        <f t="shared" si="352"/>
        <v>144</v>
      </c>
      <c r="K3136" s="4">
        <f t="shared" si="366"/>
        <v>1800</v>
      </c>
      <c r="L3136" s="6">
        <f t="shared" si="367"/>
        <v>4861713.6341999993</v>
      </c>
      <c r="N3136" s="22">
        <f t="shared" si="353"/>
        <v>0.7895208420023625</v>
      </c>
      <c r="O3136" s="14">
        <f t="shared" si="354"/>
        <v>29231.205754431532</v>
      </c>
      <c r="Q3136" s="22"/>
      <c r="V3136" s="16">
        <f t="shared" si="355"/>
        <v>1.6245000000000002E-2</v>
      </c>
      <c r="W3136" s="16">
        <f t="shared" si="356"/>
        <v>0.77327584200236255</v>
      </c>
      <c r="X3136" s="16"/>
      <c r="Z3136" s="15">
        <f t="shared" si="357"/>
        <v>2.9523968311980615E-4</v>
      </c>
      <c r="AA3136" s="16">
        <f t="shared" si="358"/>
        <v>0.79742821821136056</v>
      </c>
      <c r="AB3136" s="3">
        <f t="shared" si="359"/>
        <v>0.42944416345834058</v>
      </c>
      <c r="AC3136" s="69">
        <f t="shared" si="360"/>
        <v>143.40764382575264</v>
      </c>
      <c r="AD3136" s="3">
        <f t="shared" si="368"/>
        <v>147.73345310859304</v>
      </c>
      <c r="AF3136" s="29"/>
      <c r="AG3136" s="30"/>
      <c r="AH3136" s="29"/>
      <c r="AI3136" s="29"/>
      <c r="AJ3136" s="31"/>
      <c r="AK3136" s="29"/>
      <c r="AL3136" s="30"/>
      <c r="AN3136" s="17">
        <f t="shared" si="361"/>
        <v>3421.001543353706</v>
      </c>
      <c r="AO3136" s="17">
        <f t="shared" si="362"/>
        <v>34.210015433537059</v>
      </c>
      <c r="AP3136" s="2">
        <f t="shared" si="363"/>
        <v>2.3399650556539346</v>
      </c>
      <c r="AQ3136" s="6">
        <f t="shared" si="364"/>
        <v>0</v>
      </c>
      <c r="AR3136" s="3">
        <f t="shared" si="365"/>
        <v>2700.9520189999998</v>
      </c>
    </row>
    <row r="3137" spans="1:44">
      <c r="A3137" s="32">
        <v>42950</v>
      </c>
      <c r="B3137" s="9">
        <v>12.5</v>
      </c>
      <c r="C3137" s="33">
        <v>2787.8641269999998</v>
      </c>
      <c r="D3137" s="34">
        <f t="shared" si="350"/>
        <v>6157802.7780366708</v>
      </c>
      <c r="E3137" s="34">
        <v>860221984436.22205</v>
      </c>
      <c r="F3137" s="3">
        <f>VLOOKUP(A3137,ERCOT_345kv_West_ATC!A:B,2)</f>
        <v>23.75</v>
      </c>
      <c r="G3137" s="3">
        <f>VLOOKUP(A3137,ERCOT_345kv_West_ATC!G:H,2)</f>
        <v>2.9489999999999998</v>
      </c>
      <c r="I3137" s="5">
        <f t="shared" si="351"/>
        <v>6</v>
      </c>
      <c r="J3137" s="4">
        <f t="shared" si="352"/>
        <v>144</v>
      </c>
      <c r="K3137" s="4">
        <f t="shared" si="366"/>
        <v>1800</v>
      </c>
      <c r="L3137" s="6">
        <f t="shared" si="367"/>
        <v>5018155.4285999993</v>
      </c>
      <c r="N3137" s="22">
        <f t="shared" si="353"/>
        <v>0.81492629911735626</v>
      </c>
      <c r="O3137" s="14">
        <f t="shared" si="354"/>
        <v>29231.205754431532</v>
      </c>
      <c r="Q3137" s="22"/>
      <c r="V3137" s="16">
        <f t="shared" si="355"/>
        <v>1.6245000000000002E-2</v>
      </c>
      <c r="W3137" s="16">
        <f t="shared" si="356"/>
        <v>0.7986812991173563</v>
      </c>
      <c r="X3137" s="16"/>
      <c r="Z3137" s="15">
        <f t="shared" si="357"/>
        <v>2.9523968311980615E-4</v>
      </c>
      <c r="AA3137" s="16">
        <f t="shared" si="358"/>
        <v>0.82308812143655496</v>
      </c>
      <c r="AB3137" s="3">
        <f t="shared" si="359"/>
        <v>0.44326295670305715</v>
      </c>
      <c r="AC3137" s="69">
        <f t="shared" si="360"/>
        <v>148.46532215331894</v>
      </c>
      <c r="AD3137" s="3">
        <f t="shared" si="368"/>
        <v>147.00986319393763</v>
      </c>
      <c r="AF3137" s="29"/>
      <c r="AG3137" s="30"/>
      <c r="AH3137" s="29"/>
      <c r="AI3137" s="29"/>
      <c r="AJ3137" s="31"/>
      <c r="AK3137" s="29"/>
      <c r="AL3137" s="30"/>
      <c r="AN3137" s="17">
        <f t="shared" si="361"/>
        <v>3421.001543353706</v>
      </c>
      <c r="AO3137" s="17">
        <f t="shared" si="362"/>
        <v>34.210015433537059</v>
      </c>
      <c r="AP3137" s="2">
        <f t="shared" si="363"/>
        <v>2.3399650556539346</v>
      </c>
      <c r="AQ3137" s="6">
        <f t="shared" si="364"/>
        <v>0</v>
      </c>
      <c r="AR3137" s="3">
        <f t="shared" si="365"/>
        <v>2787.8641269999998</v>
      </c>
    </row>
    <row r="3138" spans="1:44">
      <c r="A3138" s="32">
        <v>42951</v>
      </c>
      <c r="B3138" s="9">
        <v>12.5</v>
      </c>
      <c r="C3138" s="33">
        <v>2855.5448139999999</v>
      </c>
      <c r="D3138" s="34">
        <f t="shared" si="350"/>
        <v>6157802.7780366708</v>
      </c>
      <c r="E3138" s="34">
        <v>860221984436.22205</v>
      </c>
      <c r="F3138" s="3">
        <f>VLOOKUP(A3138,ERCOT_345kv_West_ATC!A:B,2)</f>
        <v>23.7</v>
      </c>
      <c r="G3138" s="3">
        <f>VLOOKUP(A3138,ERCOT_345kv_West_ATC!G:H,2)</f>
        <v>2.9380000000000002</v>
      </c>
      <c r="I3138" s="5">
        <f t="shared" si="351"/>
        <v>6</v>
      </c>
      <c r="J3138" s="4">
        <f t="shared" si="352"/>
        <v>144</v>
      </c>
      <c r="K3138" s="4">
        <f t="shared" si="366"/>
        <v>1800</v>
      </c>
      <c r="L3138" s="6">
        <f t="shared" si="367"/>
        <v>5139980.6651999997</v>
      </c>
      <c r="N3138" s="22">
        <f t="shared" si="353"/>
        <v>0.83471017999033914</v>
      </c>
      <c r="O3138" s="14">
        <f t="shared" si="354"/>
        <v>29231.205754431532</v>
      </c>
      <c r="Q3138" s="22"/>
      <c r="V3138" s="16">
        <f t="shared" si="355"/>
        <v>1.6210799999999997E-2</v>
      </c>
      <c r="W3138" s="16">
        <f t="shared" si="356"/>
        <v>0.81849937999033917</v>
      </c>
      <c r="X3138" s="16"/>
      <c r="Z3138" s="15">
        <f t="shared" si="357"/>
        <v>2.9523968311980615E-4</v>
      </c>
      <c r="AA3138" s="16">
        <f t="shared" si="358"/>
        <v>0.84307014601976571</v>
      </c>
      <c r="AB3138" s="3">
        <f t="shared" si="359"/>
        <v>0.45402400532833481</v>
      </c>
      <c r="AC3138" s="69">
        <f t="shared" si="360"/>
        <v>152.40386595017054</v>
      </c>
      <c r="AD3138" s="3">
        <f t="shared" si="368"/>
        <v>146.39888086746984</v>
      </c>
      <c r="AF3138" s="29"/>
      <c r="AG3138" s="30"/>
      <c r="AH3138" s="29"/>
      <c r="AI3138" s="29"/>
      <c r="AJ3138" s="31"/>
      <c r="AK3138" s="29"/>
      <c r="AL3138" s="30"/>
      <c r="AN3138" s="17">
        <f t="shared" si="361"/>
        <v>3421.001543353706</v>
      </c>
      <c r="AO3138" s="17">
        <f t="shared" si="362"/>
        <v>34.210015433537059</v>
      </c>
      <c r="AP3138" s="2">
        <f t="shared" si="363"/>
        <v>2.3399650556539346</v>
      </c>
      <c r="AQ3138" s="6">
        <f t="shared" si="364"/>
        <v>0</v>
      </c>
      <c r="AR3138" s="3">
        <f t="shared" si="365"/>
        <v>2855.5448139999999</v>
      </c>
    </row>
    <row r="3139" spans="1:44">
      <c r="A3139" s="32">
        <v>42952</v>
      </c>
      <c r="B3139" s="9">
        <v>12.5</v>
      </c>
      <c r="C3139" s="33">
        <v>3246.889858</v>
      </c>
      <c r="D3139" s="34">
        <f t="shared" si="350"/>
        <v>6157802.7780366708</v>
      </c>
      <c r="E3139" s="34">
        <v>860221984436.22205</v>
      </c>
      <c r="F3139" s="3">
        <f>VLOOKUP(A3139,ERCOT_345kv_West_ATC!A:B,2)</f>
        <v>23.7</v>
      </c>
      <c r="G3139" s="3">
        <f>VLOOKUP(A3139,ERCOT_345kv_West_ATC!G:H,2)</f>
        <v>2.9380000000000002</v>
      </c>
      <c r="I3139" s="5">
        <f t="shared" si="351"/>
        <v>6</v>
      </c>
      <c r="J3139" s="4">
        <f t="shared" si="352"/>
        <v>144</v>
      </c>
      <c r="K3139" s="4">
        <f t="shared" si="366"/>
        <v>1800</v>
      </c>
      <c r="L3139" s="6">
        <f t="shared" si="367"/>
        <v>5844401.7444000002</v>
      </c>
      <c r="N3139" s="22">
        <f t="shared" si="353"/>
        <v>0.9491050550117498</v>
      </c>
      <c r="O3139" s="14">
        <f t="shared" si="354"/>
        <v>29231.205754431532</v>
      </c>
      <c r="Q3139" s="22"/>
      <c r="V3139" s="16">
        <f t="shared" si="355"/>
        <v>1.6210799999999997E-2</v>
      </c>
      <c r="W3139" s="16">
        <f t="shared" si="356"/>
        <v>0.93289425501174983</v>
      </c>
      <c r="X3139" s="16"/>
      <c r="Z3139" s="15">
        <f t="shared" si="357"/>
        <v>2.9523968311980615E-4</v>
      </c>
      <c r="AA3139" s="16">
        <f t="shared" si="358"/>
        <v>0.95861073280083242</v>
      </c>
      <c r="AB3139" s="3">
        <f t="shared" si="359"/>
        <v>0.51624682300962421</v>
      </c>
      <c r="AC3139" s="69">
        <f t="shared" si="360"/>
        <v>175.17741722152246</v>
      </c>
      <c r="AD3139" s="3">
        <f t="shared" si="368"/>
        <v>146.57224928594039</v>
      </c>
      <c r="AF3139" s="29"/>
      <c r="AG3139" s="30"/>
      <c r="AH3139" s="29"/>
      <c r="AI3139" s="29"/>
      <c r="AJ3139" s="31"/>
      <c r="AK3139" s="29"/>
      <c r="AL3139" s="30"/>
      <c r="AN3139" s="17">
        <f t="shared" si="361"/>
        <v>3421.001543353706</v>
      </c>
      <c r="AO3139" s="17">
        <f t="shared" si="362"/>
        <v>34.210015433537059</v>
      </c>
      <c r="AP3139" s="2">
        <f t="shared" si="363"/>
        <v>2.3399650556539346</v>
      </c>
      <c r="AQ3139" s="6">
        <f t="shared" si="364"/>
        <v>0</v>
      </c>
      <c r="AR3139" s="3">
        <f t="shared" si="365"/>
        <v>3246.889858</v>
      </c>
    </row>
    <row r="3140" spans="1:44">
      <c r="A3140" s="32">
        <v>42953</v>
      </c>
      <c r="B3140" s="9">
        <v>12.5</v>
      </c>
      <c r="C3140" s="33">
        <v>3219.1355140000001</v>
      </c>
      <c r="D3140" s="34">
        <f t="shared" si="350"/>
        <v>6157802.7780366708</v>
      </c>
      <c r="E3140" s="34">
        <v>860221984436.22205</v>
      </c>
      <c r="F3140" s="3">
        <f>VLOOKUP(A3140,ERCOT_345kv_West_ATC!A:B,2)</f>
        <v>23.7</v>
      </c>
      <c r="G3140" s="3">
        <f>VLOOKUP(A3140,ERCOT_345kv_West_ATC!G:H,2)</f>
        <v>2.9380000000000002</v>
      </c>
      <c r="I3140" s="5">
        <f t="shared" si="351"/>
        <v>6</v>
      </c>
      <c r="J3140" s="4">
        <f t="shared" si="352"/>
        <v>144</v>
      </c>
      <c r="K3140" s="4">
        <f t="shared" si="366"/>
        <v>1800</v>
      </c>
      <c r="L3140" s="6">
        <f t="shared" si="367"/>
        <v>5794443.9252000004</v>
      </c>
      <c r="N3140" s="22">
        <f t="shared" si="353"/>
        <v>0.94099212561131707</v>
      </c>
      <c r="O3140" s="14">
        <f t="shared" si="354"/>
        <v>29231.205754431532</v>
      </c>
      <c r="Q3140" s="22"/>
      <c r="V3140" s="16">
        <f t="shared" si="355"/>
        <v>1.6210799999999997E-2</v>
      </c>
      <c r="W3140" s="16">
        <f t="shared" si="356"/>
        <v>0.9247813256113171</v>
      </c>
      <c r="X3140" s="16"/>
      <c r="Z3140" s="15">
        <f t="shared" si="357"/>
        <v>2.9523968311980615E-4</v>
      </c>
      <c r="AA3140" s="16">
        <f t="shared" si="358"/>
        <v>0.95041654907307427</v>
      </c>
      <c r="AB3140" s="3">
        <f t="shared" si="359"/>
        <v>0.51183395637683304</v>
      </c>
      <c r="AC3140" s="69">
        <f t="shared" si="360"/>
        <v>173.56230803392089</v>
      </c>
      <c r="AD3140" s="3">
        <f t="shared" si="368"/>
        <v>146.92862060749349</v>
      </c>
      <c r="AF3140" s="29"/>
      <c r="AG3140" s="30"/>
      <c r="AH3140" s="29"/>
      <c r="AI3140" s="29"/>
      <c r="AJ3140" s="31"/>
      <c r="AK3140" s="29"/>
      <c r="AL3140" s="30"/>
      <c r="AN3140" s="17">
        <f t="shared" si="361"/>
        <v>3421.001543353706</v>
      </c>
      <c r="AO3140" s="17">
        <f t="shared" si="362"/>
        <v>34.210015433537059</v>
      </c>
      <c r="AP3140" s="2">
        <f t="shared" si="363"/>
        <v>2.3399650556539346</v>
      </c>
      <c r="AQ3140" s="6">
        <f t="shared" si="364"/>
        <v>0</v>
      </c>
      <c r="AR3140" s="3">
        <f t="shared" si="365"/>
        <v>3219.1355140000001</v>
      </c>
    </row>
    <row r="3141" spans="1:44">
      <c r="A3141" s="32">
        <v>42954</v>
      </c>
      <c r="B3141" s="9">
        <v>12.5</v>
      </c>
      <c r="C3141" s="33">
        <v>3394.1250519999999</v>
      </c>
      <c r="D3141" s="34">
        <f t="shared" si="350"/>
        <v>6157802.7780366708</v>
      </c>
      <c r="E3141" s="34">
        <v>860221984436.22205</v>
      </c>
      <c r="F3141" s="3">
        <f>VLOOKUP(A3141,ERCOT_345kv_West_ATC!A:B,2)</f>
        <v>23.75</v>
      </c>
      <c r="G3141" s="3">
        <f>VLOOKUP(A3141,ERCOT_345kv_West_ATC!G:H,2)</f>
        <v>2.9489999999999998</v>
      </c>
      <c r="I3141" s="5">
        <f t="shared" si="351"/>
        <v>6</v>
      </c>
      <c r="J3141" s="4">
        <f t="shared" si="352"/>
        <v>144</v>
      </c>
      <c r="K3141" s="4">
        <f t="shared" si="366"/>
        <v>1800</v>
      </c>
      <c r="L3141" s="6">
        <f t="shared" si="367"/>
        <v>6109425.0935999993</v>
      </c>
      <c r="N3141" s="22">
        <f t="shared" si="353"/>
        <v>0.99214367751282606</v>
      </c>
      <c r="O3141" s="14">
        <f t="shared" si="354"/>
        <v>29231.205754431532</v>
      </c>
      <c r="Q3141" s="22"/>
      <c r="V3141" s="16">
        <f t="shared" si="355"/>
        <v>1.6245000000000002E-2</v>
      </c>
      <c r="W3141" s="16">
        <f t="shared" si="356"/>
        <v>0.97589867751282611</v>
      </c>
      <c r="X3141" s="16"/>
      <c r="Z3141" s="15">
        <f t="shared" si="357"/>
        <v>2.9523968311980615E-4</v>
      </c>
      <c r="AA3141" s="16">
        <f t="shared" si="358"/>
        <v>1.0020804048214755</v>
      </c>
      <c r="AB3141" s="3">
        <f t="shared" si="359"/>
        <v>0.53965682595457343</v>
      </c>
      <c r="AC3141" s="69">
        <f t="shared" si="360"/>
        <v>183.74547829937387</v>
      </c>
      <c r="AD3141" s="3">
        <f t="shared" si="368"/>
        <v>147.48625140573907</v>
      </c>
      <c r="AF3141" s="29"/>
      <c r="AG3141" s="30"/>
      <c r="AH3141" s="29"/>
      <c r="AI3141" s="29"/>
      <c r="AJ3141" s="31"/>
      <c r="AK3141" s="29"/>
      <c r="AL3141" s="30"/>
      <c r="AN3141" s="17">
        <f t="shared" si="361"/>
        <v>3421.001543353706</v>
      </c>
      <c r="AO3141" s="17">
        <f t="shared" si="362"/>
        <v>34.210015433537059</v>
      </c>
      <c r="AP3141" s="2">
        <f t="shared" si="363"/>
        <v>2.3399650556539346</v>
      </c>
      <c r="AQ3141" s="6">
        <f t="shared" si="364"/>
        <v>0</v>
      </c>
      <c r="AR3141" s="3">
        <f t="shared" si="365"/>
        <v>3394.1250519999999</v>
      </c>
    </row>
    <row r="3142" spans="1:44">
      <c r="A3142" s="32">
        <v>42955</v>
      </c>
      <c r="B3142" s="9">
        <v>12.5</v>
      </c>
      <c r="C3142" s="33">
        <v>3418.0657160000001</v>
      </c>
      <c r="D3142" s="34">
        <f t="shared" si="350"/>
        <v>6157802.7780366708</v>
      </c>
      <c r="E3142" s="34">
        <v>860221984436.22205</v>
      </c>
      <c r="F3142" s="3">
        <f>VLOOKUP(A3142,ERCOT_345kv_West_ATC!A:B,2)</f>
        <v>23.9</v>
      </c>
      <c r="G3142" s="3">
        <f>VLOOKUP(A3142,ERCOT_345kv_West_ATC!G:H,2)</f>
        <v>2.9630000000000001</v>
      </c>
      <c r="I3142" s="5">
        <f t="shared" si="351"/>
        <v>6</v>
      </c>
      <c r="J3142" s="4">
        <f t="shared" si="352"/>
        <v>144</v>
      </c>
      <c r="K3142" s="4">
        <f t="shared" si="366"/>
        <v>1800</v>
      </c>
      <c r="L3142" s="6">
        <f t="shared" si="367"/>
        <v>6152518.2888000002</v>
      </c>
      <c r="N3142" s="22">
        <f t="shared" si="353"/>
        <v>0.99914182226564341</v>
      </c>
      <c r="O3142" s="14">
        <f t="shared" si="354"/>
        <v>29231.205754431532</v>
      </c>
      <c r="Q3142" s="22"/>
      <c r="V3142" s="16">
        <f t="shared" si="355"/>
        <v>1.6347599999999997E-2</v>
      </c>
      <c r="W3142" s="16">
        <f t="shared" si="356"/>
        <v>0.98279422226564339</v>
      </c>
      <c r="X3142" s="16"/>
      <c r="Z3142" s="15">
        <f t="shared" si="357"/>
        <v>2.9523968311980615E-4</v>
      </c>
      <c r="AA3142" s="16">
        <f t="shared" si="358"/>
        <v>1.0091486388745132</v>
      </c>
      <c r="AB3142" s="3">
        <f t="shared" si="359"/>
        <v>0.54346332764427163</v>
      </c>
      <c r="AC3142" s="69">
        <f t="shared" si="360"/>
        <v>185.13865791780341</v>
      </c>
      <c r="AD3142" s="3">
        <f t="shared" si="368"/>
        <v>148.21646285484377</v>
      </c>
      <c r="AF3142" s="29"/>
      <c r="AG3142" s="30"/>
      <c r="AH3142" s="29"/>
      <c r="AI3142" s="29"/>
      <c r="AJ3142" s="31"/>
      <c r="AK3142" s="29"/>
      <c r="AL3142" s="30"/>
      <c r="AN3142" s="17">
        <f t="shared" si="361"/>
        <v>3421.001543353706</v>
      </c>
      <c r="AO3142" s="17">
        <f t="shared" si="362"/>
        <v>34.210015433537059</v>
      </c>
      <c r="AP3142" s="2">
        <f t="shared" si="363"/>
        <v>2.3399650556539346</v>
      </c>
      <c r="AQ3142" s="6">
        <f t="shared" si="364"/>
        <v>0</v>
      </c>
      <c r="AR3142" s="3">
        <f t="shared" si="365"/>
        <v>3418.0657160000001</v>
      </c>
    </row>
    <row r="3143" spans="1:44">
      <c r="A3143" s="32">
        <v>42956</v>
      </c>
      <c r="B3143" s="9">
        <v>12.5</v>
      </c>
      <c r="C3143" s="33">
        <v>3341.931736</v>
      </c>
      <c r="D3143" s="34">
        <f t="shared" si="350"/>
        <v>6608860.5691656629</v>
      </c>
      <c r="E3143" s="34">
        <v>923233068448.90503</v>
      </c>
      <c r="F3143" s="3">
        <f>VLOOKUP(A3143,ERCOT_345kv_West_ATC!A:B,2)</f>
        <v>24</v>
      </c>
      <c r="G3143" s="3">
        <f>VLOOKUP(A3143,ERCOT_345kv_West_ATC!G:H,2)</f>
        <v>2.9830000000000001</v>
      </c>
      <c r="I3143" s="5">
        <f t="shared" si="351"/>
        <v>6</v>
      </c>
      <c r="J3143" s="4">
        <f t="shared" si="352"/>
        <v>144</v>
      </c>
      <c r="K3143" s="4">
        <f t="shared" si="366"/>
        <v>1800</v>
      </c>
      <c r="L3143" s="6">
        <f t="shared" si="367"/>
        <v>6015477.1248000003</v>
      </c>
      <c r="N3143" s="22">
        <f t="shared" si="353"/>
        <v>0.91021395622504797</v>
      </c>
      <c r="O3143" s="14">
        <f t="shared" si="354"/>
        <v>27236.162439227272</v>
      </c>
      <c r="Q3143" s="22"/>
      <c r="V3143" s="16">
        <f t="shared" si="355"/>
        <v>1.6416E-2</v>
      </c>
      <c r="W3143" s="16">
        <f t="shared" si="356"/>
        <v>0.89379795622504798</v>
      </c>
      <c r="X3143" s="16"/>
      <c r="Z3143" s="15">
        <f t="shared" si="357"/>
        <v>2.7508943816790583E-4</v>
      </c>
      <c r="AA3143" s="16">
        <f t="shared" si="358"/>
        <v>0.91933012365173417</v>
      </c>
      <c r="AB3143" s="3">
        <f t="shared" si="359"/>
        <v>0.49509278312123711</v>
      </c>
      <c r="AC3143" s="69">
        <f t="shared" si="360"/>
        <v>167.43503862237279</v>
      </c>
      <c r="AD3143" s="3">
        <f t="shared" si="368"/>
        <v>148.75219425857097</v>
      </c>
      <c r="AF3143" s="29"/>
      <c r="AG3143" s="30"/>
      <c r="AH3143" s="29"/>
      <c r="AI3143" s="29"/>
      <c r="AJ3143" s="31"/>
      <c r="AK3143" s="29"/>
      <c r="AL3143" s="30"/>
      <c r="AN3143" s="17">
        <f t="shared" si="361"/>
        <v>3671.5892050920347</v>
      </c>
      <c r="AO3143" s="17">
        <f t="shared" si="362"/>
        <v>36.715892050920345</v>
      </c>
      <c r="AP3143" s="2">
        <f t="shared" si="363"/>
        <v>2.5113670162829513</v>
      </c>
      <c r="AQ3143" s="6">
        <f t="shared" si="364"/>
        <v>0</v>
      </c>
      <c r="AR3143" s="3">
        <f t="shared" si="365"/>
        <v>3341.931736</v>
      </c>
    </row>
    <row r="3144" spans="1:44">
      <c r="A3144" s="32">
        <v>42957</v>
      </c>
      <c r="B3144" s="9">
        <v>12.5</v>
      </c>
      <c r="C3144" s="33">
        <v>3432.1805549999999</v>
      </c>
      <c r="D3144" s="34">
        <f t="shared" si="350"/>
        <v>6608860.5691656629</v>
      </c>
      <c r="E3144" s="34">
        <v>923233068448.90503</v>
      </c>
      <c r="F3144" s="3">
        <f>VLOOKUP(A3144,ERCOT_345kv_West_ATC!A:B,2)</f>
        <v>24.15</v>
      </c>
      <c r="G3144" s="3">
        <f>VLOOKUP(A3144,ERCOT_345kv_West_ATC!G:H,2)</f>
        <v>3.0150000000000001</v>
      </c>
      <c r="I3144" s="5">
        <f t="shared" si="351"/>
        <v>6</v>
      </c>
      <c r="J3144" s="4">
        <f t="shared" si="352"/>
        <v>144</v>
      </c>
      <c r="K3144" s="4">
        <f t="shared" si="366"/>
        <v>1800</v>
      </c>
      <c r="L3144" s="6">
        <f t="shared" si="367"/>
        <v>6177924.9989999998</v>
      </c>
      <c r="N3144" s="22">
        <f t="shared" si="353"/>
        <v>0.93479427116737213</v>
      </c>
      <c r="O3144" s="14">
        <f t="shared" si="354"/>
        <v>27236.162439227272</v>
      </c>
      <c r="Q3144" s="22"/>
      <c r="V3144" s="16">
        <f t="shared" si="355"/>
        <v>1.6518599999999998E-2</v>
      </c>
      <c r="W3144" s="16">
        <f t="shared" si="356"/>
        <v>0.91827567116737208</v>
      </c>
      <c r="X3144" s="16"/>
      <c r="Z3144" s="15">
        <f t="shared" si="357"/>
        <v>2.7508943816790583E-4</v>
      </c>
      <c r="AA3144" s="16">
        <f t="shared" si="358"/>
        <v>0.94415662056576122</v>
      </c>
      <c r="AB3144" s="3">
        <f t="shared" si="359"/>
        <v>0.5084627566879607</v>
      </c>
      <c r="AC3144" s="69">
        <f t="shared" si="360"/>
        <v>172.32844894779362</v>
      </c>
      <c r="AD3144" s="3">
        <f t="shared" si="368"/>
        <v>149.51969512998357</v>
      </c>
      <c r="AF3144" s="29"/>
      <c r="AG3144" s="30"/>
      <c r="AH3144" s="29"/>
      <c r="AI3144" s="29"/>
      <c r="AJ3144" s="31"/>
      <c r="AK3144" s="29"/>
      <c r="AL3144" s="30"/>
      <c r="AN3144" s="17">
        <f t="shared" si="361"/>
        <v>3671.5892050920347</v>
      </c>
      <c r="AO3144" s="17">
        <f t="shared" si="362"/>
        <v>36.715892050920345</v>
      </c>
      <c r="AP3144" s="2">
        <f t="shared" si="363"/>
        <v>2.5113670162829513</v>
      </c>
      <c r="AQ3144" s="6">
        <f t="shared" si="364"/>
        <v>0</v>
      </c>
      <c r="AR3144" s="3">
        <f t="shared" si="365"/>
        <v>3432.1805549999999</v>
      </c>
    </row>
    <row r="3145" spans="1:44">
      <c r="A3145" s="32">
        <v>42958</v>
      </c>
      <c r="B3145" s="9">
        <v>12.5</v>
      </c>
      <c r="C3145" s="33">
        <v>3651.9521599999998</v>
      </c>
      <c r="D3145" s="34">
        <f t="shared" si="350"/>
        <v>6608860.5691656629</v>
      </c>
      <c r="E3145" s="34">
        <v>923233068448.90503</v>
      </c>
      <c r="F3145" s="3">
        <f>VLOOKUP(A3145,ERCOT_345kv_West_ATC!A:B,2)</f>
        <v>24.25</v>
      </c>
      <c r="G3145" s="3">
        <f>VLOOKUP(A3145,ERCOT_345kv_West_ATC!G:H,2)</f>
        <v>3.0179999999999998</v>
      </c>
      <c r="I3145" s="5">
        <f t="shared" si="351"/>
        <v>6</v>
      </c>
      <c r="J3145" s="4">
        <f t="shared" si="352"/>
        <v>144</v>
      </c>
      <c r="K3145" s="4">
        <f t="shared" si="366"/>
        <v>1800</v>
      </c>
      <c r="L3145" s="6">
        <f t="shared" si="367"/>
        <v>6573513.8879999993</v>
      </c>
      <c r="N3145" s="22">
        <f t="shared" si="353"/>
        <v>0.99465162250046901</v>
      </c>
      <c r="O3145" s="14">
        <f t="shared" si="354"/>
        <v>27236.162439227272</v>
      </c>
      <c r="Q3145" s="22"/>
      <c r="V3145" s="16">
        <f t="shared" si="355"/>
        <v>1.6587000000000001E-2</v>
      </c>
      <c r="W3145" s="16">
        <f t="shared" si="356"/>
        <v>0.97806462250046899</v>
      </c>
      <c r="X3145" s="16"/>
      <c r="Z3145" s="15">
        <f t="shared" si="357"/>
        <v>2.7508943816790583E-4</v>
      </c>
      <c r="AA3145" s="16">
        <f t="shared" si="358"/>
        <v>1.0046134679104701</v>
      </c>
      <c r="AB3145" s="3">
        <f t="shared" si="359"/>
        <v>0.54102097276352423</v>
      </c>
      <c r="AC3145" s="69">
        <f t="shared" si="360"/>
        <v>184.24475603144987</v>
      </c>
      <c r="AD3145" s="3">
        <f t="shared" si="368"/>
        <v>150.50040598180118</v>
      </c>
      <c r="AF3145" s="29"/>
      <c r="AG3145" s="30"/>
      <c r="AH3145" s="29"/>
      <c r="AI3145" s="29"/>
      <c r="AJ3145" s="31"/>
      <c r="AK3145" s="29"/>
      <c r="AL3145" s="30"/>
      <c r="AN3145" s="17">
        <f t="shared" si="361"/>
        <v>3671.5892050920347</v>
      </c>
      <c r="AO3145" s="17">
        <f t="shared" si="362"/>
        <v>36.715892050920345</v>
      </c>
      <c r="AP3145" s="2">
        <f t="shared" si="363"/>
        <v>2.5113670162829513</v>
      </c>
      <c r="AQ3145" s="6">
        <f t="shared" si="364"/>
        <v>0</v>
      </c>
      <c r="AR3145" s="3">
        <f t="shared" si="365"/>
        <v>3651.9521599999998</v>
      </c>
    </row>
    <row r="3146" spans="1:44">
      <c r="A3146" s="32">
        <v>42959</v>
      </c>
      <c r="B3146" s="9">
        <v>12.5</v>
      </c>
      <c r="C3146" s="33">
        <v>3873.8402780000001</v>
      </c>
      <c r="D3146" s="34">
        <f t="shared" si="350"/>
        <v>6608860.5691656629</v>
      </c>
      <c r="E3146" s="34">
        <v>923233068448.90503</v>
      </c>
      <c r="F3146" s="3">
        <f>VLOOKUP(A3146,ERCOT_345kv_West_ATC!A:B,2)</f>
        <v>24.25</v>
      </c>
      <c r="G3146" s="3">
        <f>VLOOKUP(A3146,ERCOT_345kv_West_ATC!G:H,2)</f>
        <v>3.0179999999999998</v>
      </c>
      <c r="I3146" s="5">
        <f t="shared" si="351"/>
        <v>6</v>
      </c>
      <c r="J3146" s="4">
        <f t="shared" si="352"/>
        <v>144</v>
      </c>
      <c r="K3146" s="4">
        <f t="shared" si="366"/>
        <v>1800</v>
      </c>
      <c r="L3146" s="6">
        <f t="shared" si="367"/>
        <v>6972912.5004000003</v>
      </c>
      <c r="N3146" s="22">
        <f t="shared" si="353"/>
        <v>1.0550854307522934</v>
      </c>
      <c r="O3146" s="14">
        <f t="shared" si="354"/>
        <v>27236.162439227272</v>
      </c>
      <c r="Q3146" s="22"/>
      <c r="V3146" s="16">
        <f t="shared" si="355"/>
        <v>1.6587000000000001E-2</v>
      </c>
      <c r="W3146" s="16">
        <f t="shared" si="356"/>
        <v>1.0384984307522935</v>
      </c>
      <c r="X3146" s="16"/>
      <c r="Z3146" s="15">
        <f t="shared" si="357"/>
        <v>2.7508943816790583E-4</v>
      </c>
      <c r="AA3146" s="16">
        <f t="shared" si="358"/>
        <v>1.0656525456272241</v>
      </c>
      <c r="AB3146" s="3">
        <f t="shared" si="359"/>
        <v>0.57389274111796729</v>
      </c>
      <c r="AC3146" s="69">
        <f t="shared" si="360"/>
        <v>196.27582324917603</v>
      </c>
      <c r="AD3146" s="3">
        <f t="shared" si="368"/>
        <v>151.99480809793025</v>
      </c>
      <c r="AF3146" s="29"/>
      <c r="AG3146" s="30"/>
      <c r="AH3146" s="29"/>
      <c r="AI3146" s="29"/>
      <c r="AJ3146" s="31"/>
      <c r="AK3146" s="29"/>
      <c r="AL3146" s="30"/>
      <c r="AN3146" s="17">
        <f t="shared" si="361"/>
        <v>3671.5892050920347</v>
      </c>
      <c r="AO3146" s="17">
        <f t="shared" si="362"/>
        <v>36.715892050920345</v>
      </c>
      <c r="AP3146" s="2">
        <f t="shared" si="363"/>
        <v>2.5113670162829513</v>
      </c>
      <c r="AQ3146" s="6">
        <f t="shared" si="364"/>
        <v>0</v>
      </c>
      <c r="AR3146" s="3">
        <f t="shared" si="365"/>
        <v>3873.8402780000001</v>
      </c>
    </row>
    <row r="3147" spans="1:44">
      <c r="A3147" s="32">
        <v>42960</v>
      </c>
      <c r="B3147" s="9">
        <v>12.5</v>
      </c>
      <c r="C3147" s="33">
        <v>4055.430108</v>
      </c>
      <c r="D3147" s="34">
        <f t="shared" si="350"/>
        <v>6608860.5691656629</v>
      </c>
      <c r="E3147" s="34">
        <v>923233068448.90503</v>
      </c>
      <c r="F3147" s="3">
        <f>VLOOKUP(A3147,ERCOT_345kv_West_ATC!A:B,2)</f>
        <v>24.25</v>
      </c>
      <c r="G3147" s="3">
        <f>VLOOKUP(A3147,ERCOT_345kv_West_ATC!G:H,2)</f>
        <v>3.0179999999999998</v>
      </c>
      <c r="I3147" s="5">
        <f t="shared" si="351"/>
        <v>6</v>
      </c>
      <c r="J3147" s="4">
        <f t="shared" si="352"/>
        <v>144</v>
      </c>
      <c r="K3147" s="4">
        <f t="shared" si="366"/>
        <v>1800</v>
      </c>
      <c r="L3147" s="6">
        <f t="shared" si="367"/>
        <v>7299774.1944000004</v>
      </c>
      <c r="N3147" s="22">
        <f t="shared" si="353"/>
        <v>1.1045435318242101</v>
      </c>
      <c r="O3147" s="14">
        <f t="shared" si="354"/>
        <v>27236.162439227272</v>
      </c>
      <c r="Q3147" s="22"/>
      <c r="V3147" s="16">
        <f t="shared" si="355"/>
        <v>1.6587000000000001E-2</v>
      </c>
      <c r="W3147" s="16">
        <f t="shared" si="356"/>
        <v>1.0879565318242101</v>
      </c>
      <c r="X3147" s="16"/>
      <c r="Z3147" s="15">
        <f t="shared" si="357"/>
        <v>2.7508943816790583E-4</v>
      </c>
      <c r="AA3147" s="16">
        <f t="shared" si="358"/>
        <v>1.1156059899389297</v>
      </c>
      <c r="AB3147" s="3">
        <f t="shared" si="359"/>
        <v>0.60079449178891875</v>
      </c>
      <c r="AC3147" s="69">
        <f t="shared" si="360"/>
        <v>206.12186399474427</v>
      </c>
      <c r="AD3147" s="3">
        <f t="shared" si="368"/>
        <v>154.72410201637538</v>
      </c>
      <c r="AF3147" s="29"/>
      <c r="AG3147" s="30"/>
      <c r="AH3147" s="29"/>
      <c r="AI3147" s="29"/>
      <c r="AJ3147" s="31"/>
      <c r="AK3147" s="29"/>
      <c r="AL3147" s="30"/>
      <c r="AN3147" s="17">
        <f t="shared" si="361"/>
        <v>3671.5892050920347</v>
      </c>
      <c r="AO3147" s="17">
        <f t="shared" si="362"/>
        <v>36.715892050920345</v>
      </c>
      <c r="AP3147" s="2">
        <f t="shared" si="363"/>
        <v>2.5113670162829513</v>
      </c>
      <c r="AQ3147" s="6">
        <f t="shared" si="364"/>
        <v>0</v>
      </c>
      <c r="AR3147" s="3">
        <f t="shared" si="365"/>
        <v>4055.430108</v>
      </c>
    </row>
    <row r="3148" spans="1:44">
      <c r="A3148" s="32">
        <v>42961</v>
      </c>
      <c r="B3148" s="9">
        <v>12.5</v>
      </c>
      <c r="C3148" s="33">
        <v>4321.7408779999996</v>
      </c>
      <c r="D3148" s="34">
        <f t="shared" si="350"/>
        <v>6608860.5691656629</v>
      </c>
      <c r="E3148" s="34">
        <v>923233068448.90503</v>
      </c>
      <c r="F3148" s="3">
        <f>VLOOKUP(A3148,ERCOT_345kv_West_ATC!A:B,2)</f>
        <v>24.25</v>
      </c>
      <c r="G3148" s="3">
        <f>VLOOKUP(A3148,ERCOT_345kv_West_ATC!G:H,2)</f>
        <v>3.02</v>
      </c>
      <c r="I3148" s="5">
        <f t="shared" si="351"/>
        <v>6</v>
      </c>
      <c r="J3148" s="4">
        <f t="shared" si="352"/>
        <v>144</v>
      </c>
      <c r="K3148" s="4">
        <f t="shared" si="366"/>
        <v>1800</v>
      </c>
      <c r="L3148" s="6">
        <f t="shared" si="367"/>
        <v>7779133.5803999994</v>
      </c>
      <c r="N3148" s="22">
        <f t="shared" si="353"/>
        <v>1.1770763657345669</v>
      </c>
      <c r="O3148" s="14">
        <f t="shared" si="354"/>
        <v>27236.162439227272</v>
      </c>
      <c r="Q3148" s="22"/>
      <c r="V3148" s="16">
        <f t="shared" si="355"/>
        <v>1.6587000000000001E-2</v>
      </c>
      <c r="W3148" s="16">
        <f t="shared" si="356"/>
        <v>1.160489365734567</v>
      </c>
      <c r="X3148" s="16"/>
      <c r="Z3148" s="15">
        <f t="shared" si="357"/>
        <v>2.7508943816790583E-4</v>
      </c>
      <c r="AA3148" s="16">
        <f t="shared" si="358"/>
        <v>1.1888652700362921</v>
      </c>
      <c r="AB3148" s="3">
        <f t="shared" si="359"/>
        <v>0.64024728457764002</v>
      </c>
      <c r="AC3148" s="69">
        <f t="shared" si="360"/>
        <v>220.56158615541625</v>
      </c>
      <c r="AD3148" s="3">
        <f t="shared" si="368"/>
        <v>158.44918136066073</v>
      </c>
      <c r="AF3148" s="29"/>
      <c r="AG3148" s="30"/>
      <c r="AH3148" s="29"/>
      <c r="AI3148" s="29"/>
      <c r="AJ3148" s="31"/>
      <c r="AK3148" s="29"/>
      <c r="AL3148" s="30"/>
      <c r="AN3148" s="17">
        <f t="shared" si="361"/>
        <v>3671.5892050920347</v>
      </c>
      <c r="AO3148" s="17">
        <f t="shared" si="362"/>
        <v>36.715892050920345</v>
      </c>
      <c r="AP3148" s="2">
        <f t="shared" si="363"/>
        <v>2.5113670162829513</v>
      </c>
      <c r="AQ3148" s="6">
        <f t="shared" si="364"/>
        <v>0</v>
      </c>
      <c r="AR3148" s="3">
        <f t="shared" si="365"/>
        <v>4321.7408779999996</v>
      </c>
    </row>
    <row r="3149" spans="1:44">
      <c r="A3149" s="32">
        <v>42962</v>
      </c>
      <c r="B3149" s="9">
        <v>12.5</v>
      </c>
      <c r="C3149" s="33">
        <v>4158.3690489999999</v>
      </c>
      <c r="D3149" s="34">
        <f t="shared" si="350"/>
        <v>6608860.5691656629</v>
      </c>
      <c r="E3149" s="34">
        <v>923233068448.90503</v>
      </c>
      <c r="F3149" s="3">
        <f>VLOOKUP(A3149,ERCOT_345kv_West_ATC!A:B,2)</f>
        <v>24.05</v>
      </c>
      <c r="G3149" s="3">
        <f>VLOOKUP(A3149,ERCOT_345kv_West_ATC!G:H,2)</f>
        <v>3.0049999999999999</v>
      </c>
      <c r="I3149" s="5">
        <f t="shared" si="351"/>
        <v>6</v>
      </c>
      <c r="J3149" s="4">
        <f t="shared" si="352"/>
        <v>144</v>
      </c>
      <c r="K3149" s="4">
        <f t="shared" si="366"/>
        <v>1800</v>
      </c>
      <c r="L3149" s="6">
        <f t="shared" si="367"/>
        <v>7485064.2881999994</v>
      </c>
      <c r="N3149" s="22">
        <f t="shared" si="353"/>
        <v>1.1325801490081902</v>
      </c>
      <c r="O3149" s="14">
        <f t="shared" si="354"/>
        <v>27236.162439227272</v>
      </c>
      <c r="Q3149" s="22"/>
      <c r="V3149" s="16">
        <f t="shared" si="355"/>
        <v>1.6450200000000002E-2</v>
      </c>
      <c r="W3149" s="16">
        <f t="shared" si="356"/>
        <v>1.1161299490081902</v>
      </c>
      <c r="X3149" s="16"/>
      <c r="Z3149" s="15">
        <f t="shared" si="357"/>
        <v>2.7508943816790583E-4</v>
      </c>
      <c r="AA3149" s="16">
        <f t="shared" si="358"/>
        <v>1.1439234053842189</v>
      </c>
      <c r="AB3149" s="3">
        <f t="shared" si="359"/>
        <v>0.61604445223611892</v>
      </c>
      <c r="AC3149" s="69">
        <f t="shared" si="360"/>
        <v>211.70334951841954</v>
      </c>
      <c r="AD3149" s="3">
        <f t="shared" si="368"/>
        <v>161.99452468323415</v>
      </c>
      <c r="AF3149" s="29"/>
      <c r="AG3149" s="30"/>
      <c r="AH3149" s="29"/>
      <c r="AI3149" s="29"/>
      <c r="AJ3149" s="31"/>
      <c r="AK3149" s="29"/>
      <c r="AL3149" s="30"/>
      <c r="AN3149" s="17">
        <f t="shared" si="361"/>
        <v>3671.5892050920347</v>
      </c>
      <c r="AO3149" s="17">
        <f t="shared" si="362"/>
        <v>36.715892050920345</v>
      </c>
      <c r="AP3149" s="2">
        <f t="shared" si="363"/>
        <v>2.5113670162829513</v>
      </c>
      <c r="AQ3149" s="6">
        <f t="shared" si="364"/>
        <v>0</v>
      </c>
      <c r="AR3149" s="3">
        <f t="shared" si="365"/>
        <v>4158.3690489999999</v>
      </c>
    </row>
    <row r="3150" spans="1:44">
      <c r="A3150" s="32">
        <v>42963</v>
      </c>
      <c r="B3150" s="9">
        <v>12.5</v>
      </c>
      <c r="C3150" s="33">
        <v>4371.8985720000001</v>
      </c>
      <c r="D3150" s="34">
        <f t="shared" si="350"/>
        <v>6608860.5691656629</v>
      </c>
      <c r="E3150" s="34">
        <v>923233068448.90503</v>
      </c>
      <c r="F3150" s="3">
        <f>VLOOKUP(A3150,ERCOT_345kv_West_ATC!A:B,2)</f>
        <v>23.95</v>
      </c>
      <c r="G3150" s="3">
        <f>VLOOKUP(A3150,ERCOT_345kv_West_ATC!G:H,2)</f>
        <v>2.9830000000000001</v>
      </c>
      <c r="I3150" s="5">
        <f t="shared" si="351"/>
        <v>6</v>
      </c>
      <c r="J3150" s="4">
        <f t="shared" si="352"/>
        <v>144</v>
      </c>
      <c r="K3150" s="4">
        <f t="shared" si="366"/>
        <v>1800</v>
      </c>
      <c r="L3150" s="6">
        <f t="shared" si="367"/>
        <v>7869417.4296000004</v>
      </c>
      <c r="N3150" s="22">
        <f t="shared" si="353"/>
        <v>1.1907373967481776</v>
      </c>
      <c r="O3150" s="14">
        <f t="shared" si="354"/>
        <v>27236.162439227272</v>
      </c>
      <c r="Q3150" s="22"/>
      <c r="V3150" s="16">
        <f t="shared" si="355"/>
        <v>1.6381799999999998E-2</v>
      </c>
      <c r="W3150" s="16">
        <f t="shared" si="356"/>
        <v>1.1743555967481776</v>
      </c>
      <c r="X3150" s="16"/>
      <c r="Z3150" s="15">
        <f t="shared" si="357"/>
        <v>2.7508943816790583E-4</v>
      </c>
      <c r="AA3150" s="16">
        <f t="shared" si="358"/>
        <v>1.2026631218985497</v>
      </c>
      <c r="AB3150" s="3">
        <f t="shared" si="359"/>
        <v>0.64767793076645974</v>
      </c>
      <c r="AC3150" s="69">
        <f t="shared" si="360"/>
        <v>223.28120266052426</v>
      </c>
      <c r="AD3150" s="3">
        <f t="shared" si="368"/>
        <v>165.27757396021056</v>
      </c>
      <c r="AF3150" s="29"/>
      <c r="AG3150" s="30"/>
      <c r="AH3150" s="29"/>
      <c r="AI3150" s="29"/>
      <c r="AJ3150" s="31"/>
      <c r="AK3150" s="29"/>
      <c r="AL3150" s="30"/>
      <c r="AN3150" s="17">
        <f t="shared" si="361"/>
        <v>3671.5892050920347</v>
      </c>
      <c r="AO3150" s="17">
        <f t="shared" si="362"/>
        <v>36.715892050920345</v>
      </c>
      <c r="AP3150" s="2">
        <f t="shared" si="363"/>
        <v>2.5113670162829513</v>
      </c>
      <c r="AQ3150" s="6">
        <f t="shared" si="364"/>
        <v>0</v>
      </c>
      <c r="AR3150" s="3">
        <f t="shared" si="365"/>
        <v>4371.8985720000001</v>
      </c>
    </row>
    <row r="3151" spans="1:44">
      <c r="A3151" s="32">
        <v>42964</v>
      </c>
      <c r="B3151" s="9">
        <v>12.5</v>
      </c>
      <c r="C3151" s="33">
        <v>4278.8745650000001</v>
      </c>
      <c r="D3151" s="34">
        <f t="shared" si="350"/>
        <v>6608860.5691656629</v>
      </c>
      <c r="E3151" s="34">
        <v>923233068448.90503</v>
      </c>
      <c r="F3151" s="3">
        <f>VLOOKUP(A3151,ERCOT_345kv_West_ATC!A:B,2)</f>
        <v>24.05</v>
      </c>
      <c r="G3151" s="3">
        <f>VLOOKUP(A3151,ERCOT_345kv_West_ATC!G:H,2)</f>
        <v>2.9990000000000001</v>
      </c>
      <c r="I3151" s="5">
        <f t="shared" si="351"/>
        <v>6</v>
      </c>
      <c r="J3151" s="4">
        <f t="shared" si="352"/>
        <v>144</v>
      </c>
      <c r="K3151" s="4">
        <f t="shared" si="366"/>
        <v>1800</v>
      </c>
      <c r="L3151" s="6">
        <f t="shared" si="367"/>
        <v>7701974.2170000002</v>
      </c>
      <c r="N3151" s="22">
        <f t="shared" si="353"/>
        <v>1.1654012270941794</v>
      </c>
      <c r="O3151" s="14">
        <f t="shared" si="354"/>
        <v>27236.162439227272</v>
      </c>
      <c r="Q3151" s="22"/>
      <c r="V3151" s="16">
        <f t="shared" si="355"/>
        <v>1.6450200000000002E-2</v>
      </c>
      <c r="W3151" s="16">
        <f t="shared" si="356"/>
        <v>1.1489510270941794</v>
      </c>
      <c r="X3151" s="16"/>
      <c r="Z3151" s="15">
        <f t="shared" si="357"/>
        <v>2.7508943816790583E-4</v>
      </c>
      <c r="AA3151" s="16">
        <f t="shared" si="358"/>
        <v>1.1770732000767925</v>
      </c>
      <c r="AB3151" s="3">
        <f t="shared" si="359"/>
        <v>0.63389682505846467</v>
      </c>
      <c r="AC3151" s="69">
        <f t="shared" si="360"/>
        <v>218.23731797139808</v>
      </c>
      <c r="AD3151" s="3">
        <f t="shared" si="368"/>
        <v>168.23108485733255</v>
      </c>
      <c r="AF3151" s="29"/>
      <c r="AG3151" s="30"/>
      <c r="AH3151" s="29"/>
      <c r="AI3151" s="29"/>
      <c r="AJ3151" s="31"/>
      <c r="AK3151" s="29"/>
      <c r="AL3151" s="30"/>
      <c r="AN3151" s="17">
        <f t="shared" si="361"/>
        <v>3671.5892050920347</v>
      </c>
      <c r="AO3151" s="17">
        <f t="shared" si="362"/>
        <v>36.715892050920345</v>
      </c>
      <c r="AP3151" s="2">
        <f t="shared" si="363"/>
        <v>2.5113670162829513</v>
      </c>
      <c r="AQ3151" s="6">
        <f t="shared" si="364"/>
        <v>0</v>
      </c>
      <c r="AR3151" s="3">
        <f t="shared" si="365"/>
        <v>4278.8745650000001</v>
      </c>
    </row>
    <row r="3152" spans="1:44">
      <c r="A3152" s="32">
        <v>42965</v>
      </c>
      <c r="B3152" s="9">
        <v>12.5</v>
      </c>
      <c r="C3152" s="33">
        <v>4103.3081869999996</v>
      </c>
      <c r="D3152" s="34">
        <f t="shared" si="350"/>
        <v>6608860.5691656629</v>
      </c>
      <c r="E3152" s="34">
        <v>923233068448.90503</v>
      </c>
      <c r="F3152" s="3">
        <f>VLOOKUP(A3152,ERCOT_345kv_West_ATC!A:B,2)</f>
        <v>23.75</v>
      </c>
      <c r="G3152" s="3">
        <f>VLOOKUP(A3152,ERCOT_345kv_West_ATC!G:H,2)</f>
        <v>2.9870000000000001</v>
      </c>
      <c r="I3152" s="5">
        <f t="shared" si="351"/>
        <v>6</v>
      </c>
      <c r="J3152" s="4">
        <f t="shared" si="352"/>
        <v>144</v>
      </c>
      <c r="K3152" s="4">
        <f t="shared" si="366"/>
        <v>1800</v>
      </c>
      <c r="L3152" s="6">
        <f t="shared" si="367"/>
        <v>7385954.7365999995</v>
      </c>
      <c r="N3152" s="22">
        <f t="shared" si="353"/>
        <v>1.1175836831934316</v>
      </c>
      <c r="O3152" s="14">
        <f t="shared" si="354"/>
        <v>27236.162439227272</v>
      </c>
      <c r="Q3152" s="22"/>
      <c r="V3152" s="16">
        <f t="shared" si="355"/>
        <v>1.6245000000000002E-2</v>
      </c>
      <c r="W3152" s="16">
        <f t="shared" si="356"/>
        <v>1.1013386831934315</v>
      </c>
      <c r="X3152" s="16"/>
      <c r="Z3152" s="15">
        <f t="shared" si="357"/>
        <v>2.7508943816790583E-4</v>
      </c>
      <c r="AA3152" s="16">
        <f t="shared" si="358"/>
        <v>1.1287767437915981</v>
      </c>
      <c r="AB3152" s="3">
        <f t="shared" si="359"/>
        <v>0.60788742284052077</v>
      </c>
      <c r="AC3152" s="69">
        <f t="shared" si="360"/>
        <v>208.7178767596306</v>
      </c>
      <c r="AD3152" s="3">
        <f t="shared" si="368"/>
        <v>170.95489536061368</v>
      </c>
      <c r="AF3152" s="29"/>
      <c r="AG3152" s="30"/>
      <c r="AH3152" s="29"/>
      <c r="AI3152" s="29"/>
      <c r="AJ3152" s="31"/>
      <c r="AK3152" s="29"/>
      <c r="AL3152" s="30"/>
      <c r="AN3152" s="17">
        <f t="shared" si="361"/>
        <v>3671.5892050920347</v>
      </c>
      <c r="AO3152" s="17">
        <f t="shared" si="362"/>
        <v>36.715892050920345</v>
      </c>
      <c r="AP3152" s="2">
        <f t="shared" si="363"/>
        <v>2.5113670162829513</v>
      </c>
      <c r="AQ3152" s="6">
        <f t="shared" si="364"/>
        <v>0</v>
      </c>
      <c r="AR3152" s="3">
        <f t="shared" si="365"/>
        <v>4103.3081869999996</v>
      </c>
    </row>
    <row r="3153" spans="1:44">
      <c r="A3153" s="32">
        <v>42966</v>
      </c>
      <c r="B3153" s="9">
        <v>12.5</v>
      </c>
      <c r="C3153" s="33">
        <v>4136.0284979999997</v>
      </c>
      <c r="D3153" s="34">
        <f t="shared" si="350"/>
        <v>6608860.5691656629</v>
      </c>
      <c r="E3153" s="34">
        <v>923233068448.90503</v>
      </c>
      <c r="F3153" s="3">
        <f>VLOOKUP(A3153,ERCOT_345kv_West_ATC!A:B,2)</f>
        <v>23.75</v>
      </c>
      <c r="G3153" s="3">
        <f>VLOOKUP(A3153,ERCOT_345kv_West_ATC!G:H,2)</f>
        <v>2.9870000000000001</v>
      </c>
      <c r="I3153" s="5">
        <f t="shared" si="351"/>
        <v>6</v>
      </c>
      <c r="J3153" s="4">
        <f t="shared" si="352"/>
        <v>144</v>
      </c>
      <c r="K3153" s="4">
        <f t="shared" si="366"/>
        <v>1800</v>
      </c>
      <c r="L3153" s="6">
        <f t="shared" si="367"/>
        <v>7444851.2963999994</v>
      </c>
      <c r="N3153" s="22">
        <f t="shared" si="353"/>
        <v>1.1264954402480118</v>
      </c>
      <c r="O3153" s="14">
        <f t="shared" si="354"/>
        <v>27236.162439227272</v>
      </c>
      <c r="Q3153" s="22"/>
      <c r="V3153" s="16">
        <f t="shared" si="355"/>
        <v>1.6245000000000002E-2</v>
      </c>
      <c r="W3153" s="16">
        <f t="shared" si="356"/>
        <v>1.1102504402480118</v>
      </c>
      <c r="X3153" s="16"/>
      <c r="Z3153" s="15">
        <f t="shared" si="357"/>
        <v>2.7508943816790583E-4</v>
      </c>
      <c r="AA3153" s="16">
        <f t="shared" si="358"/>
        <v>1.1377777557612674</v>
      </c>
      <c r="AB3153" s="3">
        <f t="shared" si="359"/>
        <v>0.61273479589218338</v>
      </c>
      <c r="AC3153" s="69">
        <f t="shared" si="360"/>
        <v>210.49201529653914</v>
      </c>
      <c r="AD3153" s="3">
        <f t="shared" si="368"/>
        <v>172.54731493095699</v>
      </c>
      <c r="AF3153" s="29"/>
      <c r="AG3153" s="30"/>
      <c r="AH3153" s="29"/>
      <c r="AI3153" s="29"/>
      <c r="AJ3153" s="31"/>
      <c r="AK3153" s="29"/>
      <c r="AL3153" s="30"/>
      <c r="AN3153" s="17">
        <f t="shared" si="361"/>
        <v>3671.5892050920347</v>
      </c>
      <c r="AO3153" s="17">
        <f t="shared" si="362"/>
        <v>36.715892050920345</v>
      </c>
      <c r="AP3153" s="2">
        <f t="shared" si="363"/>
        <v>2.5113670162829513</v>
      </c>
      <c r="AQ3153" s="6">
        <f t="shared" si="364"/>
        <v>0</v>
      </c>
      <c r="AR3153" s="3">
        <f t="shared" si="365"/>
        <v>4136.0284979999997</v>
      </c>
    </row>
    <row r="3154" spans="1:44">
      <c r="A3154" s="32">
        <v>42967</v>
      </c>
      <c r="B3154" s="9">
        <v>12.5</v>
      </c>
      <c r="C3154" s="33">
        <v>4047.5907069999998</v>
      </c>
      <c r="D3154" s="34">
        <f t="shared" si="350"/>
        <v>6608860.5691656629</v>
      </c>
      <c r="E3154" s="34">
        <v>923233068448.90503</v>
      </c>
      <c r="F3154" s="3">
        <f>VLOOKUP(A3154,ERCOT_345kv_West_ATC!A:B,2)</f>
        <v>23.75</v>
      </c>
      <c r="G3154" s="3">
        <f>VLOOKUP(A3154,ERCOT_345kv_West_ATC!G:H,2)</f>
        <v>2.9870000000000001</v>
      </c>
      <c r="I3154" s="5">
        <f t="shared" si="351"/>
        <v>6</v>
      </c>
      <c r="J3154" s="4">
        <f t="shared" si="352"/>
        <v>144</v>
      </c>
      <c r="K3154" s="4">
        <f t="shared" si="366"/>
        <v>1800</v>
      </c>
      <c r="L3154" s="6">
        <f t="shared" si="367"/>
        <v>7285663.2725999998</v>
      </c>
      <c r="N3154" s="22">
        <f t="shared" si="353"/>
        <v>1.1024083798335875</v>
      </c>
      <c r="O3154" s="14">
        <f t="shared" si="354"/>
        <v>27236.162439227272</v>
      </c>
      <c r="Q3154" s="22"/>
      <c r="V3154" s="16">
        <f t="shared" si="355"/>
        <v>1.6245000000000002E-2</v>
      </c>
      <c r="W3154" s="16">
        <f t="shared" si="356"/>
        <v>1.0861633798335875</v>
      </c>
      <c r="X3154" s="16"/>
      <c r="Z3154" s="15">
        <f t="shared" si="357"/>
        <v>2.7508943816790583E-4</v>
      </c>
      <c r="AA3154" s="16">
        <f t="shared" si="358"/>
        <v>1.1134494535222668</v>
      </c>
      <c r="AB3154" s="3">
        <f t="shared" si="359"/>
        <v>0.59963311831821497</v>
      </c>
      <c r="AC3154" s="69">
        <f t="shared" si="360"/>
        <v>205.69680130446667</v>
      </c>
      <c r="AD3154" s="3">
        <f t="shared" si="368"/>
        <v>174.32967328704061</v>
      </c>
      <c r="AF3154" s="29"/>
      <c r="AG3154" s="30"/>
      <c r="AH3154" s="29"/>
      <c r="AI3154" s="29"/>
      <c r="AJ3154" s="31"/>
      <c r="AK3154" s="29"/>
      <c r="AL3154" s="30"/>
      <c r="AN3154" s="17">
        <f t="shared" si="361"/>
        <v>3671.5892050920347</v>
      </c>
      <c r="AO3154" s="17">
        <f t="shared" si="362"/>
        <v>36.715892050920345</v>
      </c>
      <c r="AP3154" s="2">
        <f t="shared" si="363"/>
        <v>2.5113670162829513</v>
      </c>
      <c r="AQ3154" s="6">
        <f t="shared" si="364"/>
        <v>0</v>
      </c>
      <c r="AR3154" s="3">
        <f t="shared" si="365"/>
        <v>4047.5907069999998</v>
      </c>
    </row>
    <row r="3155" spans="1:44">
      <c r="A3155" s="32">
        <v>42968</v>
      </c>
      <c r="B3155" s="9">
        <v>12.5</v>
      </c>
      <c r="C3155" s="33">
        <v>3993.4967660000002</v>
      </c>
      <c r="D3155" s="34">
        <f t="shared" si="350"/>
        <v>6608860.5691656629</v>
      </c>
      <c r="E3155" s="34">
        <v>923233068448.90503</v>
      </c>
      <c r="F3155" s="3">
        <f>VLOOKUP(A3155,ERCOT_345kv_West_ATC!A:B,2)</f>
        <v>23.7</v>
      </c>
      <c r="G3155" s="3">
        <f>VLOOKUP(A3155,ERCOT_345kv_West_ATC!G:H,2)</f>
        <v>3.016</v>
      </c>
      <c r="I3155" s="5">
        <f t="shared" si="351"/>
        <v>6</v>
      </c>
      <c r="J3155" s="4">
        <f t="shared" si="352"/>
        <v>144</v>
      </c>
      <c r="K3155" s="4">
        <f t="shared" si="366"/>
        <v>1800</v>
      </c>
      <c r="L3155" s="6">
        <f t="shared" si="367"/>
        <v>7188294.1788000008</v>
      </c>
      <c r="N3155" s="22">
        <f t="shared" si="353"/>
        <v>1.087675266193048</v>
      </c>
      <c r="O3155" s="14">
        <f t="shared" si="354"/>
        <v>27236.162439227272</v>
      </c>
      <c r="Q3155" s="22"/>
      <c r="V3155" s="16">
        <f t="shared" si="355"/>
        <v>1.6210799999999997E-2</v>
      </c>
      <c r="W3155" s="16">
        <f t="shared" si="356"/>
        <v>1.0714644661930479</v>
      </c>
      <c r="X3155" s="16"/>
      <c r="Z3155" s="15">
        <f t="shared" si="357"/>
        <v>2.7508943816790583E-4</v>
      </c>
      <c r="AA3155" s="16">
        <f t="shared" si="358"/>
        <v>1.0985687816842891</v>
      </c>
      <c r="AB3155" s="3">
        <f t="shared" si="359"/>
        <v>0.59161933410138334</v>
      </c>
      <c r="AC3155" s="69">
        <f t="shared" si="360"/>
        <v>202.76375628110631</v>
      </c>
      <c r="AD3155" s="3">
        <f t="shared" si="368"/>
        <v>175.68139868621913</v>
      </c>
      <c r="AF3155" s="29"/>
      <c r="AG3155" s="30"/>
      <c r="AH3155" s="29"/>
      <c r="AI3155" s="29"/>
      <c r="AJ3155" s="31"/>
      <c r="AK3155" s="29"/>
      <c r="AL3155" s="30"/>
      <c r="AN3155" s="17">
        <f t="shared" si="361"/>
        <v>3671.5892050920347</v>
      </c>
      <c r="AO3155" s="17">
        <f t="shared" si="362"/>
        <v>36.715892050920345</v>
      </c>
      <c r="AP3155" s="2">
        <f t="shared" si="363"/>
        <v>2.5113670162829513</v>
      </c>
      <c r="AQ3155" s="6">
        <f t="shared" si="364"/>
        <v>0</v>
      </c>
      <c r="AR3155" s="3">
        <f t="shared" si="365"/>
        <v>3993.4967660000002</v>
      </c>
    </row>
    <row r="3156" spans="1:44">
      <c r="A3156" s="32">
        <v>42969</v>
      </c>
      <c r="B3156" s="9">
        <v>12.5</v>
      </c>
      <c r="C3156" s="33">
        <v>4089.1926880000001</v>
      </c>
      <c r="D3156" s="34">
        <f t="shared" si="350"/>
        <v>6608860.5691656629</v>
      </c>
      <c r="E3156" s="34">
        <v>923233068448.90503</v>
      </c>
      <c r="F3156" s="3">
        <f>VLOOKUP(A3156,ERCOT_345kv_West_ATC!A:B,2)</f>
        <v>23.6</v>
      </c>
      <c r="G3156" s="3">
        <f>VLOOKUP(A3156,ERCOT_345kv_West_ATC!G:H,2)</f>
        <v>3.01</v>
      </c>
      <c r="I3156" s="5">
        <f t="shared" si="351"/>
        <v>6</v>
      </c>
      <c r="J3156" s="4">
        <f t="shared" si="352"/>
        <v>144</v>
      </c>
      <c r="K3156" s="4">
        <f t="shared" si="366"/>
        <v>1800</v>
      </c>
      <c r="L3156" s="6">
        <f t="shared" si="367"/>
        <v>7360546.8383999998</v>
      </c>
      <c r="N3156" s="22">
        <f t="shared" si="353"/>
        <v>1.113739162956684</v>
      </c>
      <c r="O3156" s="14">
        <f t="shared" si="354"/>
        <v>27236.162439227272</v>
      </c>
      <c r="Q3156" s="22"/>
      <c r="V3156" s="16">
        <f t="shared" si="355"/>
        <v>1.6142400000000001E-2</v>
      </c>
      <c r="W3156" s="16">
        <f t="shared" si="356"/>
        <v>1.0975967629566838</v>
      </c>
      <c r="X3156" s="16"/>
      <c r="Z3156" s="15">
        <f t="shared" si="357"/>
        <v>2.7508943816790583E-4</v>
      </c>
      <c r="AA3156" s="16">
        <f t="shared" si="358"/>
        <v>1.1248937191022286</v>
      </c>
      <c r="AB3156" s="3">
        <f t="shared" si="359"/>
        <v>0.60579627250080148</v>
      </c>
      <c r="AC3156" s="69">
        <f t="shared" si="360"/>
        <v>207.95251573529336</v>
      </c>
      <c r="AD3156" s="3">
        <f t="shared" si="368"/>
        <v>177.35528636030497</v>
      </c>
      <c r="AF3156" s="29"/>
      <c r="AG3156" s="30"/>
      <c r="AH3156" s="29"/>
      <c r="AI3156" s="29"/>
      <c r="AJ3156" s="31"/>
      <c r="AK3156" s="29"/>
      <c r="AL3156" s="30"/>
      <c r="AN3156" s="17">
        <f t="shared" si="361"/>
        <v>3671.5892050920347</v>
      </c>
      <c r="AO3156" s="17">
        <f t="shared" si="362"/>
        <v>36.715892050920345</v>
      </c>
      <c r="AP3156" s="2">
        <f t="shared" si="363"/>
        <v>2.5113670162829513</v>
      </c>
      <c r="AQ3156" s="6">
        <f t="shared" si="364"/>
        <v>0</v>
      </c>
      <c r="AR3156" s="3">
        <f t="shared" si="365"/>
        <v>4089.1926880000001</v>
      </c>
    </row>
    <row r="3157" spans="1:44">
      <c r="A3157" s="32">
        <v>42970</v>
      </c>
      <c r="B3157" s="9">
        <v>12.5</v>
      </c>
      <c r="C3157" s="33">
        <v>4128.2094360000001</v>
      </c>
      <c r="D3157" s="34">
        <f t="shared" si="350"/>
        <v>6608860.5691656629</v>
      </c>
      <c r="E3157" s="34">
        <v>923233068448.90503</v>
      </c>
      <c r="F3157" s="3">
        <f>VLOOKUP(A3157,ERCOT_345kv_West_ATC!A:B,2)</f>
        <v>23.75</v>
      </c>
      <c r="G3157" s="3">
        <f>VLOOKUP(A3157,ERCOT_345kv_West_ATC!G:H,2)</f>
        <v>3.0129999999999999</v>
      </c>
      <c r="I3157" s="5">
        <f t="shared" si="351"/>
        <v>6</v>
      </c>
      <c r="J3157" s="4">
        <f t="shared" si="352"/>
        <v>144</v>
      </c>
      <c r="K3157" s="4">
        <f t="shared" si="366"/>
        <v>1800</v>
      </c>
      <c r="L3157" s="6">
        <f t="shared" si="367"/>
        <v>7430776.9847999997</v>
      </c>
      <c r="N3157" s="22">
        <f t="shared" si="353"/>
        <v>1.124365827820468</v>
      </c>
      <c r="O3157" s="14">
        <f t="shared" si="354"/>
        <v>27236.162439227272</v>
      </c>
      <c r="Q3157" s="22"/>
      <c r="V3157" s="16">
        <f t="shared" si="355"/>
        <v>1.6245000000000002E-2</v>
      </c>
      <c r="W3157" s="16">
        <f t="shared" si="356"/>
        <v>1.1081208278204679</v>
      </c>
      <c r="X3157" s="16"/>
      <c r="Z3157" s="15">
        <f t="shared" si="357"/>
        <v>2.7508943816790583E-4</v>
      </c>
      <c r="AA3157" s="16">
        <f t="shared" si="358"/>
        <v>1.1356268143886874</v>
      </c>
      <c r="AB3157" s="3">
        <f t="shared" si="359"/>
        <v>0.61157643555666941</v>
      </c>
      <c r="AC3157" s="69">
        <f t="shared" si="360"/>
        <v>210.06805541374101</v>
      </c>
      <c r="AD3157" s="3">
        <f t="shared" si="368"/>
        <v>179.0900424225122</v>
      </c>
      <c r="AF3157" s="29"/>
      <c r="AG3157" s="30"/>
      <c r="AH3157" s="29"/>
      <c r="AI3157" s="29"/>
      <c r="AJ3157" s="31"/>
      <c r="AK3157" s="29"/>
      <c r="AL3157" s="30"/>
      <c r="AN3157" s="17">
        <f t="shared" si="361"/>
        <v>3671.5892050920347</v>
      </c>
      <c r="AO3157" s="17">
        <f t="shared" si="362"/>
        <v>36.715892050920345</v>
      </c>
      <c r="AP3157" s="2">
        <f t="shared" si="363"/>
        <v>2.5113670162829513</v>
      </c>
      <c r="AQ3157" s="6">
        <f t="shared" si="364"/>
        <v>0</v>
      </c>
      <c r="AR3157" s="3">
        <f t="shared" si="365"/>
        <v>4128.2094360000001</v>
      </c>
    </row>
    <row r="3158" spans="1:44">
      <c r="A3158" s="32">
        <v>42971</v>
      </c>
      <c r="B3158" s="9">
        <v>12.5</v>
      </c>
      <c r="C3158" s="33">
        <v>4309.7432339999996</v>
      </c>
      <c r="D3158" s="34">
        <f t="shared" si="350"/>
        <v>6357878.8066195985</v>
      </c>
      <c r="E3158" s="34">
        <v>888171856257.31995</v>
      </c>
      <c r="F3158" s="3">
        <f>VLOOKUP(A3158,ERCOT_345kv_West_ATC!A:B,2)</f>
        <v>23.5</v>
      </c>
      <c r="G3158" s="3">
        <f>VLOOKUP(A3158,ERCOT_345kv_West_ATC!G:H,2)</f>
        <v>3.0179999999999998</v>
      </c>
      <c r="I3158" s="5">
        <f t="shared" si="351"/>
        <v>6</v>
      </c>
      <c r="J3158" s="4">
        <f t="shared" si="352"/>
        <v>144</v>
      </c>
      <c r="K3158" s="4">
        <f t="shared" si="366"/>
        <v>1800</v>
      </c>
      <c r="L3158" s="6">
        <f t="shared" si="367"/>
        <v>7757537.8211999992</v>
      </c>
      <c r="N3158" s="22">
        <f t="shared" si="353"/>
        <v>1.2201455952767022</v>
      </c>
      <c r="O3158" s="14">
        <f t="shared" si="354"/>
        <v>28311.329214484296</v>
      </c>
      <c r="Q3158" s="22"/>
      <c r="V3158" s="16">
        <f t="shared" si="355"/>
        <v>1.6073999999999998E-2</v>
      </c>
      <c r="W3158" s="16">
        <f t="shared" si="356"/>
        <v>1.2040715952767023</v>
      </c>
      <c r="X3158" s="16"/>
      <c r="Z3158" s="15">
        <f t="shared" si="357"/>
        <v>2.8594878829853475E-4</v>
      </c>
      <c r="AA3158" s="16">
        <f t="shared" si="358"/>
        <v>1.2323658556401085</v>
      </c>
      <c r="AB3158" s="3">
        <f t="shared" si="359"/>
        <v>0.6636739356139939</v>
      </c>
      <c r="AC3158" s="69">
        <f t="shared" si="360"/>
        <v>229.13574043472178</v>
      </c>
      <c r="AD3158" s="3">
        <f t="shared" si="368"/>
        <v>181.87274047274678</v>
      </c>
      <c r="AF3158" s="29"/>
      <c r="AG3158" s="30"/>
      <c r="AH3158" s="29"/>
      <c r="AI3158" s="29"/>
      <c r="AJ3158" s="31"/>
      <c r="AK3158" s="29"/>
      <c r="AL3158" s="30"/>
      <c r="AN3158" s="17">
        <f t="shared" si="361"/>
        <v>3532.1548925664438</v>
      </c>
      <c r="AO3158" s="17">
        <f t="shared" si="362"/>
        <v>35.321548925664437</v>
      </c>
      <c r="AP3158" s="2">
        <f t="shared" si="363"/>
        <v>2.4159939465154476</v>
      </c>
      <c r="AQ3158" s="6">
        <f t="shared" si="364"/>
        <v>0</v>
      </c>
      <c r="AR3158" s="3">
        <f t="shared" si="365"/>
        <v>4309.7432339999996</v>
      </c>
    </row>
    <row r="3159" spans="1:44">
      <c r="A3159" s="32">
        <v>42972</v>
      </c>
      <c r="B3159" s="9">
        <v>12.5</v>
      </c>
      <c r="C3159" s="33">
        <v>4357.5045799999998</v>
      </c>
      <c r="D3159" s="34">
        <f t="shared" si="350"/>
        <v>6357878.8066195985</v>
      </c>
      <c r="E3159" s="34">
        <v>888171856257.31995</v>
      </c>
      <c r="F3159" s="3">
        <f>VLOOKUP(A3159,ERCOT_345kv_West_ATC!A:B,2)</f>
        <v>23.35</v>
      </c>
      <c r="G3159" s="3">
        <f>VLOOKUP(A3159,ERCOT_345kv_West_ATC!G:H,2)</f>
        <v>2.9929999999999999</v>
      </c>
      <c r="I3159" s="5">
        <f t="shared" si="351"/>
        <v>6</v>
      </c>
      <c r="J3159" s="4">
        <f t="shared" si="352"/>
        <v>144</v>
      </c>
      <c r="K3159" s="4">
        <f t="shared" si="366"/>
        <v>1800</v>
      </c>
      <c r="L3159" s="6">
        <f t="shared" si="367"/>
        <v>7843508.2439999999</v>
      </c>
      <c r="N3159" s="22">
        <f t="shared" si="353"/>
        <v>1.2336674671800312</v>
      </c>
      <c r="O3159" s="14">
        <f t="shared" si="354"/>
        <v>28311.329214484296</v>
      </c>
      <c r="Q3159" s="22"/>
      <c r="V3159" s="16">
        <f t="shared" si="355"/>
        <v>1.59714E-2</v>
      </c>
      <c r="W3159" s="16">
        <f t="shared" si="356"/>
        <v>1.2176960671800312</v>
      </c>
      <c r="X3159" s="16"/>
      <c r="Z3159" s="15">
        <f t="shared" si="357"/>
        <v>2.8594878829853475E-4</v>
      </c>
      <c r="AA3159" s="16">
        <f t="shared" si="358"/>
        <v>1.2460231546563154</v>
      </c>
      <c r="AB3159" s="3">
        <f t="shared" si="359"/>
        <v>0.67102888897176549</v>
      </c>
      <c r="AC3159" s="69">
        <f t="shared" si="360"/>
        <v>231.82765336366617</v>
      </c>
      <c r="AD3159" s="3">
        <f t="shared" si="368"/>
        <v>184.82436592303762</v>
      </c>
      <c r="AF3159" s="29"/>
      <c r="AG3159" s="30"/>
      <c r="AH3159" s="29"/>
      <c r="AI3159" s="29"/>
      <c r="AJ3159" s="31"/>
      <c r="AK3159" s="29"/>
      <c r="AL3159" s="30"/>
      <c r="AN3159" s="17">
        <f t="shared" si="361"/>
        <v>3532.1548925664438</v>
      </c>
      <c r="AO3159" s="17">
        <f t="shared" si="362"/>
        <v>35.321548925664437</v>
      </c>
      <c r="AP3159" s="2">
        <f t="shared" si="363"/>
        <v>2.4159939465154476</v>
      </c>
      <c r="AQ3159" s="6">
        <f t="shared" si="364"/>
        <v>0</v>
      </c>
      <c r="AR3159" s="3">
        <f t="shared" si="365"/>
        <v>4357.5045799999998</v>
      </c>
    </row>
    <row r="3160" spans="1:44">
      <c r="A3160" s="32">
        <v>42973</v>
      </c>
      <c r="B3160" s="9">
        <v>12.5</v>
      </c>
      <c r="C3160" s="33">
        <v>4339.1853259999998</v>
      </c>
      <c r="D3160" s="34">
        <f t="shared" si="350"/>
        <v>6357878.8066195985</v>
      </c>
      <c r="E3160" s="34">
        <v>888171856257.31995</v>
      </c>
      <c r="F3160" s="3">
        <f>VLOOKUP(A3160,ERCOT_345kv_West_ATC!A:B,2)</f>
        <v>23.35</v>
      </c>
      <c r="G3160" s="3">
        <f>VLOOKUP(A3160,ERCOT_345kv_West_ATC!G:H,2)</f>
        <v>2.9929999999999999</v>
      </c>
      <c r="I3160" s="5">
        <f t="shared" si="351"/>
        <v>6</v>
      </c>
      <c r="J3160" s="4">
        <f t="shared" si="352"/>
        <v>144</v>
      </c>
      <c r="K3160" s="4">
        <f t="shared" si="366"/>
        <v>1800</v>
      </c>
      <c r="L3160" s="6">
        <f t="shared" si="367"/>
        <v>7810533.5867999997</v>
      </c>
      <c r="N3160" s="22">
        <f t="shared" si="353"/>
        <v>1.2284810428704536</v>
      </c>
      <c r="O3160" s="14">
        <f t="shared" si="354"/>
        <v>28311.329214484296</v>
      </c>
      <c r="Q3160" s="22"/>
      <c r="V3160" s="16">
        <f t="shared" si="355"/>
        <v>1.59714E-2</v>
      </c>
      <c r="W3160" s="16">
        <f t="shared" si="356"/>
        <v>1.2125096428704536</v>
      </c>
      <c r="X3160" s="16"/>
      <c r="Z3160" s="15">
        <f t="shared" si="357"/>
        <v>2.8594878829853475E-4</v>
      </c>
      <c r="AA3160" s="16">
        <f t="shared" si="358"/>
        <v>1.2407847861724823</v>
      </c>
      <c r="AB3160" s="3">
        <f t="shared" si="359"/>
        <v>0.66820783659356886</v>
      </c>
      <c r="AC3160" s="69">
        <f t="shared" si="360"/>
        <v>230.79514819324621</v>
      </c>
      <c r="AD3160" s="3">
        <f t="shared" si="368"/>
        <v>187.81220486199763</v>
      </c>
      <c r="AF3160" s="29"/>
      <c r="AG3160" s="30"/>
      <c r="AH3160" s="29"/>
      <c r="AI3160" s="29"/>
      <c r="AJ3160" s="31"/>
      <c r="AK3160" s="29"/>
      <c r="AL3160" s="30"/>
      <c r="AN3160" s="17">
        <f t="shared" si="361"/>
        <v>3532.1548925664438</v>
      </c>
      <c r="AO3160" s="17">
        <f t="shared" si="362"/>
        <v>35.321548925664437</v>
      </c>
      <c r="AP3160" s="2">
        <f t="shared" si="363"/>
        <v>2.4159939465154476</v>
      </c>
      <c r="AQ3160" s="6">
        <f t="shared" si="364"/>
        <v>0</v>
      </c>
      <c r="AR3160" s="3">
        <f t="shared" si="365"/>
        <v>4339.1853259999998</v>
      </c>
    </row>
    <row r="3161" spans="1:44">
      <c r="A3161" s="32">
        <v>42974</v>
      </c>
      <c r="B3161" s="9">
        <v>12.5</v>
      </c>
      <c r="C3161" s="33">
        <v>4343.6146580000004</v>
      </c>
      <c r="D3161" s="34">
        <f t="shared" si="350"/>
        <v>6357878.8066195985</v>
      </c>
      <c r="E3161" s="34">
        <v>888171856257.31995</v>
      </c>
      <c r="F3161" s="3">
        <f>VLOOKUP(A3161,ERCOT_345kv_West_ATC!A:B,2)</f>
        <v>23.35</v>
      </c>
      <c r="G3161" s="3">
        <f>VLOOKUP(A3161,ERCOT_345kv_West_ATC!G:H,2)</f>
        <v>2.9929999999999999</v>
      </c>
      <c r="I3161" s="5">
        <f t="shared" si="351"/>
        <v>6</v>
      </c>
      <c r="J3161" s="4">
        <f t="shared" si="352"/>
        <v>144</v>
      </c>
      <c r="K3161" s="4">
        <f t="shared" si="366"/>
        <v>1800</v>
      </c>
      <c r="L3161" s="6">
        <f t="shared" si="367"/>
        <v>7818506.3844000008</v>
      </c>
      <c r="N3161" s="22">
        <f t="shared" si="353"/>
        <v>1.2297350456349763</v>
      </c>
      <c r="O3161" s="14">
        <f t="shared" si="354"/>
        <v>28311.329214484296</v>
      </c>
      <c r="Q3161" s="22"/>
      <c r="V3161" s="16">
        <f t="shared" si="355"/>
        <v>1.59714E-2</v>
      </c>
      <c r="W3161" s="16">
        <f t="shared" si="356"/>
        <v>1.2137636456349763</v>
      </c>
      <c r="X3161" s="16"/>
      <c r="Z3161" s="15">
        <f t="shared" si="357"/>
        <v>2.8594878829853475E-4</v>
      </c>
      <c r="AA3161" s="16">
        <f t="shared" si="358"/>
        <v>1.2420513482908546</v>
      </c>
      <c r="AB3161" s="3">
        <f t="shared" si="359"/>
        <v>0.66888992646319045</v>
      </c>
      <c r="AC3161" s="69">
        <f t="shared" si="360"/>
        <v>231.04479308552771</v>
      </c>
      <c r="AD3161" s="3">
        <f t="shared" si="368"/>
        <v>190.57054171602607</v>
      </c>
      <c r="AF3161" s="29"/>
      <c r="AG3161" s="30"/>
      <c r="AH3161" s="29"/>
      <c r="AI3161" s="29"/>
      <c r="AJ3161" s="31"/>
      <c r="AK3161" s="29"/>
      <c r="AL3161" s="30"/>
      <c r="AN3161" s="17">
        <f t="shared" si="361"/>
        <v>3532.1548925664438</v>
      </c>
      <c r="AO3161" s="17">
        <f t="shared" si="362"/>
        <v>35.321548925664437</v>
      </c>
      <c r="AP3161" s="2">
        <f t="shared" si="363"/>
        <v>2.4159939465154476</v>
      </c>
      <c r="AQ3161" s="6">
        <f t="shared" si="364"/>
        <v>0</v>
      </c>
      <c r="AR3161" s="3">
        <f t="shared" si="365"/>
        <v>4343.6146580000004</v>
      </c>
    </row>
    <row r="3162" spans="1:44">
      <c r="A3162" s="32">
        <v>42975</v>
      </c>
      <c r="B3162" s="9">
        <v>12.5</v>
      </c>
      <c r="C3162" s="33">
        <v>4384.6480490000004</v>
      </c>
      <c r="D3162" s="34">
        <f t="shared" si="350"/>
        <v>6357878.8066195985</v>
      </c>
      <c r="E3162" s="34">
        <v>888171856257.31995</v>
      </c>
      <c r="F3162" s="3">
        <f>VLOOKUP(A3162,ERCOT_345kv_West_ATC!A:B,2)</f>
        <v>23.5</v>
      </c>
      <c r="G3162" s="3">
        <f>VLOOKUP(A3162,ERCOT_345kv_West_ATC!G:H,2)</f>
        <v>3.0129999999999999</v>
      </c>
      <c r="I3162" s="5">
        <f t="shared" si="351"/>
        <v>6</v>
      </c>
      <c r="J3162" s="4">
        <f t="shared" si="352"/>
        <v>144</v>
      </c>
      <c r="K3162" s="4">
        <f t="shared" si="366"/>
        <v>1800</v>
      </c>
      <c r="L3162" s="6">
        <f t="shared" si="367"/>
        <v>7892366.4882000005</v>
      </c>
      <c r="N3162" s="22">
        <f t="shared" si="353"/>
        <v>1.2413521440488529</v>
      </c>
      <c r="O3162" s="14">
        <f t="shared" si="354"/>
        <v>28311.329214484296</v>
      </c>
      <c r="Q3162" s="22"/>
      <c r="V3162" s="16">
        <f t="shared" si="355"/>
        <v>1.6073999999999998E-2</v>
      </c>
      <c r="W3162" s="16">
        <f t="shared" si="356"/>
        <v>1.2252781440488529</v>
      </c>
      <c r="X3162" s="16"/>
      <c r="Z3162" s="15">
        <f t="shared" si="357"/>
        <v>2.8594878829853475E-4</v>
      </c>
      <c r="AA3162" s="16">
        <f t="shared" si="358"/>
        <v>1.2537847967270845</v>
      </c>
      <c r="AB3162" s="3">
        <f t="shared" si="359"/>
        <v>0.67520881615520623</v>
      </c>
      <c r="AC3162" s="69">
        <f t="shared" si="360"/>
        <v>233.35750671280547</v>
      </c>
      <c r="AD3162" s="3">
        <f t="shared" si="368"/>
        <v>193.57200366889404</v>
      </c>
      <c r="AF3162" s="29"/>
      <c r="AG3162" s="30"/>
      <c r="AH3162" s="29"/>
      <c r="AI3162" s="29"/>
      <c r="AJ3162" s="31"/>
      <c r="AK3162" s="29"/>
      <c r="AL3162" s="30"/>
      <c r="AN3162" s="17">
        <f t="shared" si="361"/>
        <v>3532.1548925664438</v>
      </c>
      <c r="AO3162" s="17">
        <f t="shared" si="362"/>
        <v>35.321548925664437</v>
      </c>
      <c r="AP3162" s="2">
        <f t="shared" si="363"/>
        <v>2.4159939465154476</v>
      </c>
      <c r="AQ3162" s="6">
        <f t="shared" si="364"/>
        <v>0</v>
      </c>
      <c r="AR3162" s="3">
        <f t="shared" si="365"/>
        <v>4384.6480490000004</v>
      </c>
    </row>
    <row r="3163" spans="1:44">
      <c r="A3163" s="32">
        <v>42976</v>
      </c>
      <c r="B3163" s="9">
        <v>12.5</v>
      </c>
      <c r="C3163" s="33">
        <v>4591.9730650000001</v>
      </c>
      <c r="D3163" s="34">
        <f t="shared" si="350"/>
        <v>6357878.8066195985</v>
      </c>
      <c r="E3163" s="34">
        <v>888171856257.31995</v>
      </c>
      <c r="F3163" s="3">
        <f>VLOOKUP(A3163,ERCOT_345kv_West_ATC!A:B,2)</f>
        <v>23.45</v>
      </c>
      <c r="G3163" s="3">
        <f>VLOOKUP(A3163,ERCOT_345kv_West_ATC!G:H,2)</f>
        <v>3.02</v>
      </c>
      <c r="I3163" s="5">
        <f t="shared" si="351"/>
        <v>6</v>
      </c>
      <c r="J3163" s="4">
        <f t="shared" si="352"/>
        <v>144</v>
      </c>
      <c r="K3163" s="4">
        <f t="shared" si="366"/>
        <v>1800</v>
      </c>
      <c r="L3163" s="6">
        <f t="shared" si="367"/>
        <v>8265551.517</v>
      </c>
      <c r="N3163" s="22">
        <f t="shared" si="353"/>
        <v>1.3000486118725949</v>
      </c>
      <c r="O3163" s="14">
        <f t="shared" si="354"/>
        <v>28311.329214484296</v>
      </c>
      <c r="Q3163" s="22"/>
      <c r="V3163" s="16">
        <f t="shared" si="355"/>
        <v>1.60398E-2</v>
      </c>
      <c r="W3163" s="16">
        <f t="shared" si="356"/>
        <v>1.284008811872595</v>
      </c>
      <c r="X3163" s="16"/>
      <c r="Z3163" s="15">
        <f t="shared" si="357"/>
        <v>2.8594878829853475E-4</v>
      </c>
      <c r="AA3163" s="16">
        <f t="shared" si="358"/>
        <v>1.3130691338362588</v>
      </c>
      <c r="AB3163" s="3">
        <f t="shared" si="359"/>
        <v>0.70713559272844706</v>
      </c>
      <c r="AC3163" s="69">
        <f t="shared" si="360"/>
        <v>245.04270693861162</v>
      </c>
      <c r="AD3163" s="3">
        <f t="shared" si="368"/>
        <v>196.89631941725662</v>
      </c>
      <c r="AF3163" s="29"/>
      <c r="AG3163" s="30"/>
      <c r="AH3163" s="29"/>
      <c r="AI3163" s="29"/>
      <c r="AJ3163" s="31"/>
      <c r="AK3163" s="29"/>
      <c r="AL3163" s="30"/>
      <c r="AN3163" s="17">
        <f t="shared" si="361"/>
        <v>3532.1548925664438</v>
      </c>
      <c r="AO3163" s="17">
        <f t="shared" si="362"/>
        <v>35.321548925664437</v>
      </c>
      <c r="AP3163" s="2">
        <f t="shared" si="363"/>
        <v>2.4159939465154476</v>
      </c>
      <c r="AQ3163" s="6">
        <f t="shared" si="364"/>
        <v>0</v>
      </c>
      <c r="AR3163" s="3">
        <f t="shared" si="365"/>
        <v>4591.9730650000001</v>
      </c>
    </row>
    <row r="3164" spans="1:44">
      <c r="A3164" s="32">
        <v>42977</v>
      </c>
      <c r="B3164" s="9">
        <v>12.5</v>
      </c>
      <c r="C3164" s="33">
        <v>4578.258041</v>
      </c>
      <c r="D3164" s="34">
        <f t="shared" si="350"/>
        <v>6357878.8066195985</v>
      </c>
      <c r="E3164" s="34">
        <v>888171856257.31995</v>
      </c>
      <c r="F3164" s="3">
        <f>VLOOKUP(A3164,ERCOT_345kv_West_ATC!A:B,2)</f>
        <v>23.4</v>
      </c>
      <c r="G3164" s="3">
        <f>VLOOKUP(A3164,ERCOT_345kv_West_ATC!G:H,2)</f>
        <v>3.0019999999999998</v>
      </c>
      <c r="I3164" s="5">
        <f t="shared" si="351"/>
        <v>6</v>
      </c>
      <c r="J3164" s="4">
        <f t="shared" si="352"/>
        <v>144</v>
      </c>
      <c r="K3164" s="4">
        <f t="shared" si="366"/>
        <v>1800</v>
      </c>
      <c r="L3164" s="6">
        <f t="shared" si="367"/>
        <v>8240864.4737999998</v>
      </c>
      <c r="N3164" s="22">
        <f t="shared" si="353"/>
        <v>1.2961657062761094</v>
      </c>
      <c r="O3164" s="14">
        <f t="shared" si="354"/>
        <v>28311.329214484296</v>
      </c>
      <c r="Q3164" s="22"/>
      <c r="V3164" s="16">
        <f t="shared" si="355"/>
        <v>1.6005600000000002E-2</v>
      </c>
      <c r="W3164" s="16">
        <f t="shared" si="356"/>
        <v>1.2801601062761094</v>
      </c>
      <c r="X3164" s="16"/>
      <c r="Z3164" s="15">
        <f t="shared" si="357"/>
        <v>2.8594878829853475E-4</v>
      </c>
      <c r="AA3164" s="16">
        <f t="shared" si="358"/>
        <v>1.3091473393419735</v>
      </c>
      <c r="AB3164" s="3">
        <f t="shared" si="359"/>
        <v>0.70502356343553896</v>
      </c>
      <c r="AC3164" s="69">
        <f t="shared" si="360"/>
        <v>244.26970421740725</v>
      </c>
      <c r="AD3164" s="3">
        <f t="shared" si="368"/>
        <v>199.94724338956547</v>
      </c>
      <c r="AF3164" s="29"/>
      <c r="AG3164" s="30"/>
      <c r="AH3164" s="29"/>
      <c r="AI3164" s="29"/>
      <c r="AJ3164" s="31"/>
      <c r="AK3164" s="29"/>
      <c r="AL3164" s="30"/>
      <c r="AN3164" s="17">
        <f t="shared" si="361"/>
        <v>3532.1548925664438</v>
      </c>
      <c r="AO3164" s="17">
        <f t="shared" si="362"/>
        <v>35.321548925664437</v>
      </c>
      <c r="AP3164" s="2">
        <f t="shared" si="363"/>
        <v>2.4159939465154476</v>
      </c>
      <c r="AQ3164" s="6">
        <f t="shared" si="364"/>
        <v>0</v>
      </c>
      <c r="AR3164" s="3">
        <f t="shared" si="365"/>
        <v>4578.258041</v>
      </c>
    </row>
    <row r="3165" spans="1:44">
      <c r="A3165" s="32">
        <v>42978</v>
      </c>
      <c r="B3165" s="9">
        <v>12.5</v>
      </c>
      <c r="C3165" s="33">
        <v>4739.8219099999997</v>
      </c>
      <c r="D3165" s="34">
        <f t="shared" si="350"/>
        <v>6357878.8066195985</v>
      </c>
      <c r="E3165" s="34">
        <v>888171856257.31995</v>
      </c>
      <c r="F3165" s="3">
        <f>VLOOKUP(A3165,ERCOT_345kv_West_ATC!A:B,2)</f>
        <v>23.65</v>
      </c>
      <c r="G3165" s="3">
        <f>VLOOKUP(A3165,ERCOT_345kv_West_ATC!G:H,2)</f>
        <v>3.0390000000000001</v>
      </c>
      <c r="I3165" s="5">
        <f t="shared" si="351"/>
        <v>6</v>
      </c>
      <c r="J3165" s="4">
        <f t="shared" si="352"/>
        <v>144</v>
      </c>
      <c r="K3165" s="4">
        <f t="shared" si="366"/>
        <v>1800</v>
      </c>
      <c r="L3165" s="6">
        <f t="shared" si="367"/>
        <v>8531679.4379999992</v>
      </c>
      <c r="N3165" s="22">
        <f t="shared" si="353"/>
        <v>1.3419065851203575</v>
      </c>
      <c r="O3165" s="14">
        <f t="shared" si="354"/>
        <v>28311.329214484296</v>
      </c>
      <c r="Q3165" s="22"/>
      <c r="V3165" s="16">
        <f t="shared" si="355"/>
        <v>1.6176599999999999E-2</v>
      </c>
      <c r="W3165" s="16">
        <f t="shared" si="356"/>
        <v>1.3257299851203574</v>
      </c>
      <c r="X3165" s="16"/>
      <c r="Z3165" s="15">
        <f t="shared" si="357"/>
        <v>2.8594878829853475E-4</v>
      </c>
      <c r="AA3165" s="16">
        <f t="shared" si="358"/>
        <v>1.3553463319153465</v>
      </c>
      <c r="AB3165" s="3">
        <f t="shared" si="359"/>
        <v>0.72990340498766182</v>
      </c>
      <c r="AC3165" s="69">
        <f t="shared" si="360"/>
        <v>253.37572622548424</v>
      </c>
      <c r="AD3165" s="3">
        <f t="shared" si="368"/>
        <v>203.55433601718013</v>
      </c>
      <c r="AF3165" s="29"/>
      <c r="AG3165" s="30"/>
      <c r="AH3165" s="29"/>
      <c r="AI3165" s="29"/>
      <c r="AJ3165" s="31"/>
      <c r="AK3165" s="29"/>
      <c r="AL3165" s="30"/>
      <c r="AN3165" s="17">
        <f t="shared" si="361"/>
        <v>3532.1548925664438</v>
      </c>
      <c r="AO3165" s="17">
        <f t="shared" si="362"/>
        <v>35.321548925664437</v>
      </c>
      <c r="AP3165" s="2">
        <f t="shared" si="363"/>
        <v>2.4159939465154476</v>
      </c>
      <c r="AQ3165" s="6">
        <f t="shared" si="364"/>
        <v>0</v>
      </c>
      <c r="AR3165" s="3">
        <f t="shared" si="365"/>
        <v>4739.8219099999997</v>
      </c>
    </row>
    <row r="3166" spans="1:44">
      <c r="A3166" s="32">
        <v>42979</v>
      </c>
      <c r="B3166" s="9">
        <v>12.5</v>
      </c>
      <c r="C3166" s="33">
        <v>4930.913963</v>
      </c>
      <c r="D3166" s="34">
        <f t="shared" si="350"/>
        <v>6357878.8066195985</v>
      </c>
      <c r="E3166" s="34">
        <v>888171856257.31995</v>
      </c>
      <c r="F3166" s="3">
        <f>VLOOKUP(A3166,ERCOT_345kv_West_ATC!A:B,2)</f>
        <v>23.85</v>
      </c>
      <c r="G3166" s="3">
        <f>VLOOKUP(A3166,ERCOT_345kv_West_ATC!G:H,2)</f>
        <v>3.0550000000000002</v>
      </c>
      <c r="I3166" s="5">
        <f t="shared" si="351"/>
        <v>6</v>
      </c>
      <c r="J3166" s="4">
        <f t="shared" si="352"/>
        <v>144</v>
      </c>
      <c r="K3166" s="4">
        <f t="shared" si="366"/>
        <v>1800</v>
      </c>
      <c r="L3166" s="6">
        <f t="shared" si="367"/>
        <v>8875645.1334000006</v>
      </c>
      <c r="N3166" s="22">
        <f t="shared" si="353"/>
        <v>1.3960072853479046</v>
      </c>
      <c r="O3166" s="14">
        <f t="shared" si="354"/>
        <v>28311.329214484296</v>
      </c>
      <c r="Q3166" s="22"/>
      <c r="V3166" s="16">
        <f t="shared" si="355"/>
        <v>1.6313400000000002E-2</v>
      </c>
      <c r="W3166" s="16">
        <f t="shared" si="356"/>
        <v>1.3796938853479046</v>
      </c>
      <c r="X3166" s="16"/>
      <c r="Z3166" s="15">
        <f t="shared" si="357"/>
        <v>2.8594878829853475E-4</v>
      </c>
      <c r="AA3166" s="16">
        <f t="shared" si="358"/>
        <v>1.4099888729241761</v>
      </c>
      <c r="AB3166" s="3">
        <f t="shared" si="359"/>
        <v>0.75933040515754446</v>
      </c>
      <c r="AC3166" s="69">
        <f t="shared" si="360"/>
        <v>264.14600828766129</v>
      </c>
      <c r="AD3166" s="3">
        <f t="shared" si="368"/>
        <v>207.57894816591042</v>
      </c>
      <c r="AF3166" s="29"/>
      <c r="AG3166" s="30"/>
      <c r="AH3166" s="29"/>
      <c r="AI3166" s="29"/>
      <c r="AJ3166" s="31"/>
      <c r="AK3166" s="29"/>
      <c r="AL3166" s="30"/>
      <c r="AN3166" s="17">
        <f t="shared" si="361"/>
        <v>3532.1548925664438</v>
      </c>
      <c r="AO3166" s="17">
        <f t="shared" si="362"/>
        <v>35.321548925664437</v>
      </c>
      <c r="AP3166" s="2">
        <f t="shared" si="363"/>
        <v>2.4159939465154476</v>
      </c>
      <c r="AQ3166" s="6">
        <f t="shared" si="364"/>
        <v>0</v>
      </c>
      <c r="AR3166" s="3">
        <f t="shared" si="365"/>
        <v>4930.913963</v>
      </c>
    </row>
    <row r="3167" spans="1:44">
      <c r="A3167" s="32">
        <v>42980</v>
      </c>
      <c r="B3167" s="9">
        <v>12.5</v>
      </c>
      <c r="C3167" s="33">
        <v>4635.5493669999996</v>
      </c>
      <c r="D3167" s="34">
        <f t="shared" si="350"/>
        <v>6357878.8066195985</v>
      </c>
      <c r="E3167" s="34">
        <v>888171856257.31995</v>
      </c>
      <c r="F3167" s="3">
        <f>VLOOKUP(A3167,ERCOT_345kv_West_ATC!A:B,2)</f>
        <v>23.85</v>
      </c>
      <c r="G3167" s="3">
        <f>VLOOKUP(A3167,ERCOT_345kv_West_ATC!G:H,2)</f>
        <v>3.0550000000000002</v>
      </c>
      <c r="I3167" s="5">
        <f t="shared" si="351"/>
        <v>6</v>
      </c>
      <c r="J3167" s="4">
        <f t="shared" si="352"/>
        <v>144</v>
      </c>
      <c r="K3167" s="4">
        <f t="shared" si="366"/>
        <v>1800</v>
      </c>
      <c r="L3167" s="6">
        <f t="shared" si="367"/>
        <v>8343988.8605999993</v>
      </c>
      <c r="N3167" s="22">
        <f t="shared" si="353"/>
        <v>1.3123856421913127</v>
      </c>
      <c r="O3167" s="14">
        <f t="shared" si="354"/>
        <v>28311.329214484296</v>
      </c>
      <c r="Q3167" s="22"/>
      <c r="V3167" s="16">
        <f t="shared" si="355"/>
        <v>1.6313400000000002E-2</v>
      </c>
      <c r="W3167" s="16">
        <f t="shared" si="356"/>
        <v>1.2960722421913127</v>
      </c>
      <c r="X3167" s="16"/>
      <c r="Z3167" s="15">
        <f t="shared" si="357"/>
        <v>2.8594878829853475E-4</v>
      </c>
      <c r="AA3167" s="16">
        <f t="shared" si="358"/>
        <v>1.3255297245916897</v>
      </c>
      <c r="AB3167" s="3">
        <f t="shared" si="359"/>
        <v>0.7138460750652339</v>
      </c>
      <c r="AC3167" s="69">
        <f t="shared" si="360"/>
        <v>247.49874347387561</v>
      </c>
      <c r="AD3167" s="3">
        <f t="shared" si="368"/>
        <v>210.88006220992898</v>
      </c>
      <c r="AF3167" s="29"/>
      <c r="AG3167" s="30"/>
      <c r="AH3167" s="29"/>
      <c r="AI3167" s="29"/>
      <c r="AJ3167" s="31"/>
      <c r="AK3167" s="29"/>
      <c r="AL3167" s="30"/>
      <c r="AN3167" s="17">
        <f t="shared" si="361"/>
        <v>3532.1548925664438</v>
      </c>
      <c r="AO3167" s="17">
        <f t="shared" si="362"/>
        <v>35.321548925664437</v>
      </c>
      <c r="AP3167" s="2">
        <f t="shared" si="363"/>
        <v>2.4159939465154476</v>
      </c>
      <c r="AQ3167" s="6">
        <f t="shared" si="364"/>
        <v>0</v>
      </c>
      <c r="AR3167" s="3">
        <f t="shared" si="365"/>
        <v>4635.5493669999996</v>
      </c>
    </row>
    <row r="3168" spans="1:44">
      <c r="A3168" s="32">
        <v>42981</v>
      </c>
      <c r="B3168" s="9">
        <v>12.5</v>
      </c>
      <c r="C3168" s="33">
        <v>4624.0041289999999</v>
      </c>
      <c r="D3168" s="34">
        <f t="shared" si="350"/>
        <v>6357878.8066195985</v>
      </c>
      <c r="E3168" s="34">
        <v>888171856257.31995</v>
      </c>
      <c r="F3168" s="3">
        <f>VLOOKUP(A3168,ERCOT_345kv_West_ATC!A:B,2)</f>
        <v>23.85</v>
      </c>
      <c r="G3168" s="3">
        <f>VLOOKUP(A3168,ERCOT_345kv_West_ATC!G:H,2)</f>
        <v>3.0550000000000002</v>
      </c>
      <c r="I3168" s="5">
        <f t="shared" si="351"/>
        <v>6</v>
      </c>
      <c r="J3168" s="4">
        <f t="shared" si="352"/>
        <v>144</v>
      </c>
      <c r="K3168" s="4">
        <f t="shared" si="366"/>
        <v>1800</v>
      </c>
      <c r="L3168" s="6">
        <f t="shared" si="367"/>
        <v>8323207.4321999997</v>
      </c>
      <c r="N3168" s="22">
        <f t="shared" si="353"/>
        <v>1.3091170318525371</v>
      </c>
      <c r="O3168" s="14">
        <f t="shared" si="354"/>
        <v>28311.329214484296</v>
      </c>
      <c r="Q3168" s="22"/>
      <c r="V3168" s="16">
        <f t="shared" si="355"/>
        <v>1.6313400000000002E-2</v>
      </c>
      <c r="W3168" s="16">
        <f t="shared" si="356"/>
        <v>1.2928036318525371</v>
      </c>
      <c r="X3168" s="16"/>
      <c r="Z3168" s="15">
        <f t="shared" si="357"/>
        <v>2.8594878829853475E-4</v>
      </c>
      <c r="AA3168" s="16">
        <f t="shared" si="358"/>
        <v>1.3222283777749715</v>
      </c>
      <c r="AB3168" s="3">
        <f t="shared" si="359"/>
        <v>0.7120681794633309</v>
      </c>
      <c r="AC3168" s="69">
        <f t="shared" si="360"/>
        <v>246.8480336835791</v>
      </c>
      <c r="AD3168" s="3">
        <f t="shared" si="368"/>
        <v>214.02820113437599</v>
      </c>
      <c r="AF3168" s="29"/>
      <c r="AG3168" s="30"/>
      <c r="AH3168" s="29"/>
      <c r="AI3168" s="29"/>
      <c r="AJ3168" s="31"/>
      <c r="AK3168" s="29"/>
      <c r="AL3168" s="30"/>
      <c r="AN3168" s="17">
        <f t="shared" si="361"/>
        <v>3532.1548925664438</v>
      </c>
      <c r="AO3168" s="17">
        <f t="shared" si="362"/>
        <v>35.321548925664437</v>
      </c>
      <c r="AP3168" s="2">
        <f t="shared" si="363"/>
        <v>2.4159939465154476</v>
      </c>
      <c r="AQ3168" s="6">
        <f t="shared" si="364"/>
        <v>0</v>
      </c>
      <c r="AR3168" s="3">
        <f t="shared" si="365"/>
        <v>4624.0041289999999</v>
      </c>
    </row>
    <row r="3169" spans="1:44">
      <c r="A3169" s="32">
        <v>42982</v>
      </c>
      <c r="B3169" s="9">
        <v>12.5</v>
      </c>
      <c r="C3169" s="33">
        <v>4340.7473060000002</v>
      </c>
      <c r="D3169" s="34">
        <f t="shared" si="350"/>
        <v>6357878.8066195985</v>
      </c>
      <c r="E3169" s="34">
        <v>888171856257.31995</v>
      </c>
      <c r="F3169" s="3">
        <f>VLOOKUP(A3169,ERCOT_345kv_West_ATC!A:B,2)</f>
        <v>23.75</v>
      </c>
      <c r="G3169" s="3">
        <f>VLOOKUP(A3169,ERCOT_345kv_West_ATC!G:H,2)</f>
        <v>3.0430000000000001</v>
      </c>
      <c r="I3169" s="5">
        <f t="shared" si="351"/>
        <v>6</v>
      </c>
      <c r="J3169" s="4">
        <f t="shared" si="352"/>
        <v>144</v>
      </c>
      <c r="K3169" s="4">
        <f t="shared" si="366"/>
        <v>1800</v>
      </c>
      <c r="L3169" s="6">
        <f t="shared" si="367"/>
        <v>7813345.1507999999</v>
      </c>
      <c r="N3169" s="22">
        <f t="shared" si="353"/>
        <v>1.228923260170518</v>
      </c>
      <c r="O3169" s="14">
        <f t="shared" si="354"/>
        <v>28311.329214484296</v>
      </c>
      <c r="Q3169" s="22"/>
      <c r="V3169" s="16">
        <f t="shared" si="355"/>
        <v>1.6245000000000002E-2</v>
      </c>
      <c r="W3169" s="16">
        <f t="shared" si="356"/>
        <v>1.2126782601705179</v>
      </c>
      <c r="X3169" s="16"/>
      <c r="Z3169" s="15">
        <f t="shared" si="357"/>
        <v>2.8594878829853475E-4</v>
      </c>
      <c r="AA3169" s="16">
        <f t="shared" si="358"/>
        <v>1.2412314324608291</v>
      </c>
      <c r="AB3169" s="3">
        <f t="shared" si="359"/>
        <v>0.66844837190104911</v>
      </c>
      <c r="AC3169" s="69">
        <f t="shared" si="360"/>
        <v>230.88318411578399</v>
      </c>
      <c r="AD3169" s="3">
        <f t="shared" si="368"/>
        <v>215.88506003085138</v>
      </c>
      <c r="AF3169" s="29"/>
      <c r="AG3169" s="30"/>
      <c r="AH3169" s="29"/>
      <c r="AI3169" s="29"/>
      <c r="AJ3169" s="31"/>
      <c r="AK3169" s="29"/>
      <c r="AL3169" s="30"/>
      <c r="AN3169" s="17">
        <f t="shared" si="361"/>
        <v>3532.1548925664438</v>
      </c>
      <c r="AO3169" s="17">
        <f t="shared" si="362"/>
        <v>35.321548925664437</v>
      </c>
      <c r="AP3169" s="2">
        <f t="shared" si="363"/>
        <v>2.4159939465154476</v>
      </c>
      <c r="AQ3169" s="6">
        <f t="shared" si="364"/>
        <v>0</v>
      </c>
      <c r="AR3169" s="3">
        <f t="shared" si="365"/>
        <v>4340.7473060000002</v>
      </c>
    </row>
    <row r="3170" spans="1:44">
      <c r="A3170" s="32">
        <v>42983</v>
      </c>
      <c r="B3170" s="9">
        <v>12.5</v>
      </c>
      <c r="C3170" s="33">
        <v>4426.6604150000003</v>
      </c>
      <c r="D3170" s="34">
        <f t="shared" si="350"/>
        <v>6357878.8066195985</v>
      </c>
      <c r="E3170" s="34">
        <v>888171856257.31995</v>
      </c>
      <c r="F3170" s="3">
        <f>VLOOKUP(A3170,ERCOT_345kv_West_ATC!A:B,2)</f>
        <v>23.55</v>
      </c>
      <c r="G3170" s="3">
        <f>VLOOKUP(A3170,ERCOT_345kv_West_ATC!G:H,2)</f>
        <v>3.0219999999999998</v>
      </c>
      <c r="I3170" s="5">
        <f t="shared" si="351"/>
        <v>6</v>
      </c>
      <c r="J3170" s="4">
        <f t="shared" si="352"/>
        <v>144</v>
      </c>
      <c r="K3170" s="4">
        <f t="shared" si="366"/>
        <v>1800</v>
      </c>
      <c r="L3170" s="6">
        <f t="shared" si="367"/>
        <v>7967988.7470000004</v>
      </c>
      <c r="N3170" s="22">
        <f t="shared" si="353"/>
        <v>1.2532464032979069</v>
      </c>
      <c r="O3170" s="14">
        <f t="shared" si="354"/>
        <v>28311.329214484296</v>
      </c>
      <c r="Q3170" s="22"/>
      <c r="V3170" s="16">
        <f t="shared" si="355"/>
        <v>1.61082E-2</v>
      </c>
      <c r="W3170" s="16">
        <f t="shared" si="356"/>
        <v>1.237138203297907</v>
      </c>
      <c r="X3170" s="16"/>
      <c r="Z3170" s="15">
        <f t="shared" si="357"/>
        <v>2.8594878829853475E-4</v>
      </c>
      <c r="AA3170" s="16">
        <f t="shared" si="358"/>
        <v>1.265798181878339</v>
      </c>
      <c r="AB3170" s="3">
        <f t="shared" si="359"/>
        <v>0.68167846197255044</v>
      </c>
      <c r="AC3170" s="69">
        <f t="shared" si="360"/>
        <v>235.72539708195347</v>
      </c>
      <c r="AD3170" s="3">
        <f t="shared" si="368"/>
        <v>217.95716299911913</v>
      </c>
      <c r="AF3170" s="29"/>
      <c r="AG3170" s="30"/>
      <c r="AH3170" s="29"/>
      <c r="AI3170" s="29"/>
      <c r="AJ3170" s="31"/>
      <c r="AK3170" s="29"/>
      <c r="AL3170" s="30"/>
      <c r="AN3170" s="17">
        <f t="shared" si="361"/>
        <v>3532.1548925664438</v>
      </c>
      <c r="AO3170" s="17">
        <f t="shared" si="362"/>
        <v>35.321548925664437</v>
      </c>
      <c r="AP3170" s="2">
        <f t="shared" si="363"/>
        <v>2.4159939465154476</v>
      </c>
      <c r="AQ3170" s="6">
        <f t="shared" si="364"/>
        <v>0</v>
      </c>
      <c r="AR3170" s="3">
        <f t="shared" si="365"/>
        <v>4426.6604150000003</v>
      </c>
    </row>
    <row r="3171" spans="1:44">
      <c r="A3171" s="32">
        <v>42984</v>
      </c>
      <c r="B3171" s="9">
        <v>12.5</v>
      </c>
      <c r="C3171" s="33">
        <v>4610.806603</v>
      </c>
      <c r="D3171" s="34">
        <f t="shared" ref="D3171:D3234" si="369">((2^256)/(2^208*65535)/600)*E3171/(10^12)</f>
        <v>6605221.4685718119</v>
      </c>
      <c r="E3171" s="34">
        <v>922724699725.96204</v>
      </c>
      <c r="F3171" s="3">
        <f>VLOOKUP(A3171,ERCOT_345kv_West_ATC!A:B,2)</f>
        <v>23.7</v>
      </c>
      <c r="G3171" s="3">
        <f>VLOOKUP(A3171,ERCOT_345kv_West_ATC!G:H,2)</f>
        <v>3.0379999999999998</v>
      </c>
      <c r="I3171" s="5">
        <f t="shared" si="351"/>
        <v>6</v>
      </c>
      <c r="J3171" s="4">
        <f t="shared" si="352"/>
        <v>144</v>
      </c>
      <c r="K3171" s="4">
        <f t="shared" si="366"/>
        <v>1800</v>
      </c>
      <c r="L3171" s="6">
        <f t="shared" si="367"/>
        <v>8299451.8854</v>
      </c>
      <c r="N3171" s="22">
        <f t="shared" si="353"/>
        <v>1.2564986541162133</v>
      </c>
      <c r="O3171" s="14">
        <f t="shared" si="354"/>
        <v>27251.168012526883</v>
      </c>
      <c r="Q3171" s="22"/>
      <c r="V3171" s="16">
        <f t="shared" si="355"/>
        <v>1.6210799999999997E-2</v>
      </c>
      <c r="W3171" s="16">
        <f t="shared" si="356"/>
        <v>1.2402878541162132</v>
      </c>
      <c r="X3171" s="16"/>
      <c r="Z3171" s="15">
        <f t="shared" si="357"/>
        <v>2.7524099677083259E-4</v>
      </c>
      <c r="AA3171" s="16">
        <f t="shared" si="358"/>
        <v>1.2690830053272566</v>
      </c>
      <c r="AB3171" s="3">
        <f t="shared" si="359"/>
        <v>0.68344745913858118</v>
      </c>
      <c r="AC3171" s="69">
        <f t="shared" si="360"/>
        <v>236.37285004472071</v>
      </c>
      <c r="AD3171" s="3">
        <f t="shared" si="368"/>
        <v>219.71140872396401</v>
      </c>
      <c r="AF3171" s="29"/>
      <c r="AG3171" s="30"/>
      <c r="AH3171" s="29"/>
      <c r="AI3171" s="29"/>
      <c r="AJ3171" s="31"/>
      <c r="AK3171" s="29"/>
      <c r="AL3171" s="30"/>
      <c r="AN3171" s="17">
        <f t="shared" si="361"/>
        <v>3669.5674825398955</v>
      </c>
      <c r="AO3171" s="17">
        <f t="shared" si="362"/>
        <v>36.695674825398953</v>
      </c>
      <c r="AP3171" s="2">
        <f t="shared" si="363"/>
        <v>2.5099841580572884</v>
      </c>
      <c r="AQ3171" s="6">
        <f t="shared" si="364"/>
        <v>0</v>
      </c>
      <c r="AR3171" s="3">
        <f t="shared" si="365"/>
        <v>4610.806603</v>
      </c>
    </row>
    <row r="3172" spans="1:44">
      <c r="A3172" s="32">
        <v>42985</v>
      </c>
      <c r="B3172" s="9">
        <v>12.5</v>
      </c>
      <c r="C3172" s="33">
        <v>4621.9928159999999</v>
      </c>
      <c r="D3172" s="34">
        <f t="shared" si="369"/>
        <v>6605221.4685718119</v>
      </c>
      <c r="E3172" s="34">
        <v>922724699725.96204</v>
      </c>
      <c r="F3172" s="3">
        <f>VLOOKUP(A3172,ERCOT_345kv_West_ATC!A:B,2)</f>
        <v>23.7</v>
      </c>
      <c r="G3172" s="3">
        <f>VLOOKUP(A3172,ERCOT_345kv_West_ATC!G:H,2)</f>
        <v>3.0390000000000001</v>
      </c>
      <c r="I3172" s="5">
        <f t="shared" ref="I3172:I3235" si="370">60/10</f>
        <v>6</v>
      </c>
      <c r="J3172" s="4">
        <f t="shared" ref="J3172:J3235" si="371">I3172*24</f>
        <v>144</v>
      </c>
      <c r="K3172" s="4">
        <f t="shared" si="366"/>
        <v>1800</v>
      </c>
      <c r="L3172" s="6">
        <f t="shared" si="367"/>
        <v>8319587.0687999995</v>
      </c>
      <c r="N3172" s="22">
        <f t="shared" ref="N3172:N3235" si="372">L3172/D3172</f>
        <v>1.2595470278150824</v>
      </c>
      <c r="O3172" s="14">
        <f t="shared" ref="O3172:O3235" si="373">(K3172*100000000)/D3172</f>
        <v>27251.168012526883</v>
      </c>
      <c r="Q3172" s="22"/>
      <c r="V3172" s="16">
        <f t="shared" si="355"/>
        <v>1.6210799999999997E-2</v>
      </c>
      <c r="W3172" s="16">
        <f t="shared" si="356"/>
        <v>1.2433362278150824</v>
      </c>
      <c r="X3172" s="16"/>
      <c r="Z3172" s="15">
        <f t="shared" si="357"/>
        <v>2.7524099677083259E-4</v>
      </c>
      <c r="AA3172" s="16">
        <f t="shared" si="358"/>
        <v>1.2721619097434675</v>
      </c>
      <c r="AB3172" s="3">
        <f t="shared" si="359"/>
        <v>0.68510556139931322</v>
      </c>
      <c r="AC3172" s="69">
        <f t="shared" si="360"/>
        <v>236.97971547214865</v>
      </c>
      <c r="AD3172" s="3">
        <f t="shared" si="368"/>
        <v>221.43944397577556</v>
      </c>
      <c r="AF3172" s="29"/>
      <c r="AG3172" s="30"/>
      <c r="AH3172" s="29"/>
      <c r="AI3172" s="29"/>
      <c r="AJ3172" s="31"/>
      <c r="AK3172" s="29"/>
      <c r="AL3172" s="30"/>
      <c r="AN3172" s="17">
        <f t="shared" si="361"/>
        <v>3669.5674825398955</v>
      </c>
      <c r="AO3172" s="17">
        <f t="shared" si="362"/>
        <v>36.695674825398953</v>
      </c>
      <c r="AP3172" s="2">
        <f t="shared" si="363"/>
        <v>2.5099841580572884</v>
      </c>
      <c r="AQ3172" s="6">
        <f t="shared" si="364"/>
        <v>0</v>
      </c>
      <c r="AR3172" s="3">
        <f t="shared" si="365"/>
        <v>4621.9928159999999</v>
      </c>
    </row>
    <row r="3173" spans="1:44">
      <c r="A3173" s="32">
        <v>42986</v>
      </c>
      <c r="B3173" s="9">
        <v>12.5</v>
      </c>
      <c r="C3173" s="33">
        <v>4341.4884609999999</v>
      </c>
      <c r="D3173" s="34">
        <f t="shared" si="369"/>
        <v>6605221.4685718119</v>
      </c>
      <c r="E3173" s="34">
        <v>922724699725.96204</v>
      </c>
      <c r="F3173" s="3">
        <f>VLOOKUP(A3173,ERCOT_345kv_West_ATC!A:B,2)</f>
        <v>23.45</v>
      </c>
      <c r="G3173" s="3">
        <f>VLOOKUP(A3173,ERCOT_345kv_West_ATC!G:H,2)</f>
        <v>3.0129999999999999</v>
      </c>
      <c r="I3173" s="5">
        <f t="shared" si="370"/>
        <v>6</v>
      </c>
      <c r="J3173" s="4">
        <f t="shared" si="371"/>
        <v>144</v>
      </c>
      <c r="K3173" s="4">
        <f t="shared" si="366"/>
        <v>1800</v>
      </c>
      <c r="L3173" s="6">
        <f t="shared" si="367"/>
        <v>7814679.2297999999</v>
      </c>
      <c r="N3173" s="22">
        <f t="shared" si="372"/>
        <v>1.1831063147515777</v>
      </c>
      <c r="O3173" s="14">
        <f t="shared" si="373"/>
        <v>27251.168012526883</v>
      </c>
      <c r="Q3173" s="22"/>
      <c r="V3173" s="16">
        <f t="shared" si="355"/>
        <v>1.60398E-2</v>
      </c>
      <c r="W3173" s="16">
        <f t="shared" si="356"/>
        <v>1.1670665147515777</v>
      </c>
      <c r="X3173" s="16"/>
      <c r="Z3173" s="15">
        <f t="shared" si="357"/>
        <v>2.7524099677083259E-4</v>
      </c>
      <c r="AA3173" s="16">
        <f t="shared" si="358"/>
        <v>1.194955611474708</v>
      </c>
      <c r="AB3173" s="3">
        <f t="shared" si="359"/>
        <v>0.64352715544810268</v>
      </c>
      <c r="AC3173" s="69">
        <f t="shared" si="360"/>
        <v>221.76201889400559</v>
      </c>
      <c r="AD3173" s="3">
        <f t="shared" si="368"/>
        <v>223.25034331816332</v>
      </c>
      <c r="AF3173" s="29"/>
      <c r="AG3173" s="30"/>
      <c r="AH3173" s="29"/>
      <c r="AI3173" s="29"/>
      <c r="AJ3173" s="31"/>
      <c r="AK3173" s="29"/>
      <c r="AL3173" s="30"/>
      <c r="AN3173" s="17">
        <f t="shared" si="361"/>
        <v>3669.5674825398955</v>
      </c>
      <c r="AO3173" s="17">
        <f t="shared" si="362"/>
        <v>36.695674825398953</v>
      </c>
      <c r="AP3173" s="2">
        <f t="shared" si="363"/>
        <v>2.5099841580572884</v>
      </c>
      <c r="AQ3173" s="6">
        <f t="shared" si="364"/>
        <v>0</v>
      </c>
      <c r="AR3173" s="3">
        <f t="shared" si="365"/>
        <v>4341.4884609999999</v>
      </c>
    </row>
    <row r="3174" spans="1:44">
      <c r="A3174" s="32">
        <v>42987</v>
      </c>
      <c r="B3174" s="9">
        <v>12.5</v>
      </c>
      <c r="C3174" s="33">
        <v>4330.5837579999998</v>
      </c>
      <c r="D3174" s="34">
        <f t="shared" si="369"/>
        <v>6605221.4685718119</v>
      </c>
      <c r="E3174" s="34">
        <v>922724699725.96204</v>
      </c>
      <c r="F3174" s="3">
        <f>VLOOKUP(A3174,ERCOT_345kv_West_ATC!A:B,2)</f>
        <v>23.45</v>
      </c>
      <c r="G3174" s="3">
        <f>VLOOKUP(A3174,ERCOT_345kv_West_ATC!G:H,2)</f>
        <v>3.0129999999999999</v>
      </c>
      <c r="I3174" s="5">
        <f t="shared" si="370"/>
        <v>6</v>
      </c>
      <c r="J3174" s="4">
        <f t="shared" si="371"/>
        <v>144</v>
      </c>
      <c r="K3174" s="4">
        <f t="shared" si="366"/>
        <v>1800</v>
      </c>
      <c r="L3174" s="6">
        <f t="shared" si="367"/>
        <v>7795050.7643999998</v>
      </c>
      <c r="N3174" s="22">
        <f t="shared" si="372"/>
        <v>1.1801346558157806</v>
      </c>
      <c r="O3174" s="14">
        <f t="shared" si="373"/>
        <v>27251.168012526883</v>
      </c>
      <c r="Q3174" s="22"/>
      <c r="V3174" s="16">
        <f t="shared" si="355"/>
        <v>1.60398E-2</v>
      </c>
      <c r="W3174" s="16">
        <f t="shared" si="356"/>
        <v>1.1640948558157806</v>
      </c>
      <c r="X3174" s="16"/>
      <c r="Z3174" s="15">
        <f t="shared" si="357"/>
        <v>2.7524099677083259E-4</v>
      </c>
      <c r="AA3174" s="16">
        <f t="shared" si="358"/>
        <v>1.1919541901514981</v>
      </c>
      <c r="AB3174" s="3">
        <f t="shared" si="359"/>
        <v>0.64191078065737472</v>
      </c>
      <c r="AC3174" s="69">
        <f t="shared" si="360"/>
        <v>221.17042572059916</v>
      </c>
      <c r="AD3174" s="3">
        <f t="shared" si="368"/>
        <v>224.87840921059018</v>
      </c>
      <c r="AF3174" s="29"/>
      <c r="AG3174" s="30"/>
      <c r="AH3174" s="29"/>
      <c r="AI3174" s="29"/>
      <c r="AJ3174" s="31"/>
      <c r="AK3174" s="29"/>
      <c r="AL3174" s="30"/>
      <c r="AN3174" s="17">
        <f t="shared" si="361"/>
        <v>3669.5674825398955</v>
      </c>
      <c r="AO3174" s="17">
        <f t="shared" si="362"/>
        <v>36.695674825398953</v>
      </c>
      <c r="AP3174" s="2">
        <f t="shared" si="363"/>
        <v>2.5099841580572884</v>
      </c>
      <c r="AQ3174" s="6">
        <f t="shared" si="364"/>
        <v>0</v>
      </c>
      <c r="AR3174" s="3">
        <f t="shared" si="365"/>
        <v>4330.5837579999998</v>
      </c>
    </row>
    <row r="3175" spans="1:44">
      <c r="A3175" s="32">
        <v>42988</v>
      </c>
      <c r="B3175" s="9">
        <v>12.5</v>
      </c>
      <c r="C3175" s="33">
        <v>4250.0880370000004</v>
      </c>
      <c r="D3175" s="34">
        <f t="shared" si="369"/>
        <v>6605221.4685718119</v>
      </c>
      <c r="E3175" s="34">
        <v>922724699725.96204</v>
      </c>
      <c r="F3175" s="3">
        <f>VLOOKUP(A3175,ERCOT_345kv_West_ATC!A:B,2)</f>
        <v>23.45</v>
      </c>
      <c r="G3175" s="3">
        <f>VLOOKUP(A3175,ERCOT_345kv_West_ATC!G:H,2)</f>
        <v>3.0129999999999999</v>
      </c>
      <c r="I3175" s="5">
        <f t="shared" si="370"/>
        <v>6</v>
      </c>
      <c r="J3175" s="4">
        <f t="shared" si="371"/>
        <v>144</v>
      </c>
      <c r="K3175" s="4">
        <f t="shared" si="366"/>
        <v>1800</v>
      </c>
      <c r="L3175" s="6">
        <f t="shared" si="367"/>
        <v>7650158.4666000009</v>
      </c>
      <c r="N3175" s="22">
        <f t="shared" si="372"/>
        <v>1.1581986316431758</v>
      </c>
      <c r="O3175" s="14">
        <f t="shared" si="373"/>
        <v>27251.168012526883</v>
      </c>
      <c r="Q3175" s="22"/>
      <c r="V3175" s="16">
        <f t="shared" ref="V3175:V3238" si="374">(F3175/1000000)*($X$2)*24</f>
        <v>1.60398E-2</v>
      </c>
      <c r="W3175" s="16">
        <f t="shared" ref="W3175:W3238" si="375">N3175-V3175</f>
        <v>1.1421588316431759</v>
      </c>
      <c r="X3175" s="16"/>
      <c r="Z3175" s="15">
        <f t="shared" ref="Z3175:Z3238" si="376">((1*$B3175*(60*60*24))/(($E3175/1000000000000)*2^32))*(1+$AG$1)</f>
        <v>2.7524099677083259E-4</v>
      </c>
      <c r="AA3175" s="16">
        <f t="shared" ref="AA3175:AA3238" si="377">Z3175*C3175</f>
        <v>1.1697984676676714</v>
      </c>
      <c r="AB3175" s="3">
        <f t="shared" ref="AB3175:AB3238" si="378">C3175*$AH$2*$AG$2/(E3175/1000000000000)</f>
        <v>0.62997911647671223</v>
      </c>
      <c r="AC3175" s="69">
        <f t="shared" ref="AC3175:AC3238" si="379">((AB3175-$AL$2/1000*$AJ$2*24)*$AJ$1*$AL$1)</f>
        <v>216.80343663047668</v>
      </c>
      <c r="AD3175" s="3">
        <f t="shared" si="368"/>
        <v>225.96369856389103</v>
      </c>
      <c r="AF3175" s="29"/>
      <c r="AG3175" s="30"/>
      <c r="AH3175" s="29"/>
      <c r="AI3175" s="29"/>
      <c r="AJ3175" s="31"/>
      <c r="AK3175" s="29"/>
      <c r="AL3175" s="30"/>
      <c r="AN3175" s="17">
        <f t="shared" si="361"/>
        <v>3669.5674825398955</v>
      </c>
      <c r="AO3175" s="17">
        <f t="shared" si="362"/>
        <v>36.695674825398953</v>
      </c>
      <c r="AP3175" s="2">
        <f t="shared" si="363"/>
        <v>2.5099841580572884</v>
      </c>
      <c r="AQ3175" s="6">
        <f t="shared" si="364"/>
        <v>0</v>
      </c>
      <c r="AR3175" s="3">
        <f t="shared" si="365"/>
        <v>4250.0880370000004</v>
      </c>
    </row>
    <row r="3176" spans="1:44">
      <c r="A3176" s="32">
        <v>42989</v>
      </c>
      <c r="B3176" s="9">
        <v>12.5</v>
      </c>
      <c r="C3176" s="33">
        <v>4207.5136119999997</v>
      </c>
      <c r="D3176" s="34">
        <f t="shared" si="369"/>
        <v>6605221.4685718119</v>
      </c>
      <c r="E3176" s="34">
        <v>922724699725.96204</v>
      </c>
      <c r="F3176" s="3">
        <f>VLOOKUP(A3176,ERCOT_345kv_West_ATC!A:B,2)</f>
        <v>23.65</v>
      </c>
      <c r="G3176" s="3">
        <f>VLOOKUP(A3176,ERCOT_345kv_West_ATC!G:H,2)</f>
        <v>3.048</v>
      </c>
      <c r="I3176" s="5">
        <f t="shared" si="370"/>
        <v>6</v>
      </c>
      <c r="J3176" s="4">
        <f t="shared" si="371"/>
        <v>144</v>
      </c>
      <c r="K3176" s="4">
        <f t="shared" si="366"/>
        <v>1800</v>
      </c>
      <c r="L3176" s="6">
        <f t="shared" si="367"/>
        <v>7573524.5015999991</v>
      </c>
      <c r="N3176" s="22">
        <f t="shared" si="372"/>
        <v>1.1465966035560584</v>
      </c>
      <c r="O3176" s="14">
        <f t="shared" si="373"/>
        <v>27251.168012526883</v>
      </c>
      <c r="Q3176" s="22"/>
      <c r="V3176" s="16">
        <f t="shared" si="374"/>
        <v>1.6176599999999999E-2</v>
      </c>
      <c r="W3176" s="16">
        <f t="shared" si="375"/>
        <v>1.1304200035560583</v>
      </c>
      <c r="X3176" s="16"/>
      <c r="Z3176" s="15">
        <f t="shared" si="376"/>
        <v>2.7524099677083259E-4</v>
      </c>
      <c r="AA3176" s="16">
        <f t="shared" si="377"/>
        <v>1.158080240493726</v>
      </c>
      <c r="AB3176" s="3">
        <f t="shared" si="378"/>
        <v>0.6236684239892839</v>
      </c>
      <c r="AC3176" s="69">
        <f t="shared" si="379"/>
        <v>214.49372318007792</v>
      </c>
      <c r="AD3176" s="3">
        <f t="shared" si="368"/>
        <v>226.57096189492111</v>
      </c>
      <c r="AF3176" s="29"/>
      <c r="AG3176" s="30"/>
      <c r="AH3176" s="29"/>
      <c r="AI3176" s="29"/>
      <c r="AJ3176" s="31"/>
      <c r="AK3176" s="29"/>
      <c r="AL3176" s="30"/>
      <c r="AN3176" s="17">
        <f t="shared" si="361"/>
        <v>3669.5674825398955</v>
      </c>
      <c r="AO3176" s="17">
        <f t="shared" si="362"/>
        <v>36.695674825398953</v>
      </c>
      <c r="AP3176" s="2">
        <f t="shared" si="363"/>
        <v>2.5099841580572884</v>
      </c>
      <c r="AQ3176" s="6">
        <f t="shared" si="364"/>
        <v>0</v>
      </c>
      <c r="AR3176" s="3">
        <f t="shared" si="365"/>
        <v>4207.5136119999997</v>
      </c>
    </row>
    <row r="3177" spans="1:44">
      <c r="A3177" s="32">
        <v>42990</v>
      </c>
      <c r="B3177" s="9">
        <v>12.5</v>
      </c>
      <c r="C3177" s="33">
        <v>4157.6631770000004</v>
      </c>
      <c r="D3177" s="34">
        <f t="shared" si="369"/>
        <v>6605221.4685718119</v>
      </c>
      <c r="E3177" s="34">
        <v>922724699725.96204</v>
      </c>
      <c r="F3177" s="3">
        <f>VLOOKUP(A3177,ERCOT_345kv_West_ATC!A:B,2)</f>
        <v>23.7</v>
      </c>
      <c r="G3177" s="3">
        <f>VLOOKUP(A3177,ERCOT_345kv_West_ATC!G:H,2)</f>
        <v>3.0619999999999998</v>
      </c>
      <c r="I3177" s="5">
        <f t="shared" si="370"/>
        <v>6</v>
      </c>
      <c r="J3177" s="4">
        <f t="shared" si="371"/>
        <v>144</v>
      </c>
      <c r="K3177" s="4">
        <f t="shared" si="366"/>
        <v>1800</v>
      </c>
      <c r="L3177" s="6">
        <f t="shared" si="367"/>
        <v>7483793.7186000003</v>
      </c>
      <c r="N3177" s="22">
        <f t="shared" si="372"/>
        <v>1.133011777759233</v>
      </c>
      <c r="O3177" s="14">
        <f t="shared" si="373"/>
        <v>27251.168012526883</v>
      </c>
      <c r="Q3177" s="22"/>
      <c r="V3177" s="16">
        <f t="shared" si="374"/>
        <v>1.6210799999999997E-2</v>
      </c>
      <c r="W3177" s="16">
        <f t="shared" si="375"/>
        <v>1.1168009777592329</v>
      </c>
      <c r="X3177" s="16"/>
      <c r="Z3177" s="15">
        <f t="shared" si="376"/>
        <v>2.7524099677083259E-4</v>
      </c>
      <c r="AA3177" s="16">
        <f t="shared" si="377"/>
        <v>1.1443593570748667</v>
      </c>
      <c r="AB3177" s="3">
        <f t="shared" si="378"/>
        <v>0.61627922811289748</v>
      </c>
      <c r="AC3177" s="69">
        <f t="shared" si="379"/>
        <v>211.78927748932048</v>
      </c>
      <c r="AD3177" s="3">
        <f t="shared" si="368"/>
        <v>226.75987567807366</v>
      </c>
      <c r="AF3177" s="29"/>
      <c r="AG3177" s="30"/>
      <c r="AH3177" s="29"/>
      <c r="AI3177" s="29"/>
      <c r="AJ3177" s="31"/>
      <c r="AK3177" s="29"/>
      <c r="AL3177" s="30"/>
      <c r="AN3177" s="17">
        <f t="shared" si="361"/>
        <v>3669.5674825398955</v>
      </c>
      <c r="AO3177" s="17">
        <f t="shared" si="362"/>
        <v>36.695674825398953</v>
      </c>
      <c r="AP3177" s="2">
        <f t="shared" si="363"/>
        <v>2.5099841580572884</v>
      </c>
      <c r="AQ3177" s="6">
        <f t="shared" si="364"/>
        <v>0</v>
      </c>
      <c r="AR3177" s="3">
        <f t="shared" si="365"/>
        <v>4157.6631770000004</v>
      </c>
    </row>
    <row r="3178" spans="1:44">
      <c r="A3178" s="32">
        <v>42991</v>
      </c>
      <c r="B3178" s="9">
        <v>12.5</v>
      </c>
      <c r="C3178" s="33">
        <v>3867.7915090000001</v>
      </c>
      <c r="D3178" s="34">
        <f t="shared" si="369"/>
        <v>6605221.4685718119</v>
      </c>
      <c r="E3178" s="34">
        <v>922724699725.96204</v>
      </c>
      <c r="F3178" s="3">
        <f>VLOOKUP(A3178,ERCOT_345kv_West_ATC!A:B,2)</f>
        <v>23.85</v>
      </c>
      <c r="G3178" s="3">
        <f>VLOOKUP(A3178,ERCOT_345kv_West_ATC!G:H,2)</f>
        <v>3.081</v>
      </c>
      <c r="I3178" s="5">
        <f t="shared" si="370"/>
        <v>6</v>
      </c>
      <c r="J3178" s="4">
        <f t="shared" si="371"/>
        <v>144</v>
      </c>
      <c r="K3178" s="4">
        <f t="shared" si="366"/>
        <v>1800</v>
      </c>
      <c r="L3178" s="6">
        <f t="shared" si="367"/>
        <v>6962024.7162000006</v>
      </c>
      <c r="N3178" s="22">
        <f t="shared" si="372"/>
        <v>1.0540183624918389</v>
      </c>
      <c r="O3178" s="14">
        <f t="shared" si="373"/>
        <v>27251.168012526883</v>
      </c>
      <c r="Q3178" s="22"/>
      <c r="V3178" s="16">
        <f t="shared" si="374"/>
        <v>1.6313400000000002E-2</v>
      </c>
      <c r="W3178" s="16">
        <f t="shared" si="375"/>
        <v>1.0377049624918389</v>
      </c>
      <c r="X3178" s="16"/>
      <c r="Z3178" s="15">
        <f t="shared" si="376"/>
        <v>2.7524099677083259E-4</v>
      </c>
      <c r="AA3178" s="16">
        <f t="shared" si="377"/>
        <v>1.0645747902389229</v>
      </c>
      <c r="AB3178" s="3">
        <f t="shared" si="378"/>
        <v>0.57331233055489506</v>
      </c>
      <c r="AC3178" s="69">
        <f t="shared" si="379"/>
        <v>196.0633929830916</v>
      </c>
      <c r="AD3178" s="3">
        <f t="shared" si="368"/>
        <v>225.94326923899612</v>
      </c>
      <c r="AF3178" s="29"/>
      <c r="AG3178" s="30"/>
      <c r="AH3178" s="29"/>
      <c r="AI3178" s="29"/>
      <c r="AJ3178" s="31"/>
      <c r="AK3178" s="29"/>
      <c r="AL3178" s="30"/>
      <c r="AN3178" s="17">
        <f t="shared" si="361"/>
        <v>3669.5674825398955</v>
      </c>
      <c r="AO3178" s="17">
        <f t="shared" si="362"/>
        <v>36.695674825398953</v>
      </c>
      <c r="AP3178" s="2">
        <f t="shared" si="363"/>
        <v>2.5099841580572884</v>
      </c>
      <c r="AQ3178" s="6">
        <f t="shared" si="364"/>
        <v>0</v>
      </c>
      <c r="AR3178" s="3">
        <f t="shared" si="365"/>
        <v>3867.7915090000001</v>
      </c>
    </row>
    <row r="3179" spans="1:44">
      <c r="A3179" s="32">
        <v>42992</v>
      </c>
      <c r="B3179" s="9">
        <v>12.5</v>
      </c>
      <c r="C3179" s="33">
        <v>3240.8962879999999</v>
      </c>
      <c r="D3179" s="34">
        <f t="shared" si="369"/>
        <v>6605221.4685718119</v>
      </c>
      <c r="E3179" s="34">
        <v>922724699725.96204</v>
      </c>
      <c r="F3179" s="3">
        <f>VLOOKUP(A3179,ERCOT_345kv_West_ATC!A:B,2)</f>
        <v>23.85</v>
      </c>
      <c r="G3179" s="3">
        <f>VLOOKUP(A3179,ERCOT_345kv_West_ATC!G:H,2)</f>
        <v>3.0760000000000001</v>
      </c>
      <c r="I3179" s="5">
        <f t="shared" si="370"/>
        <v>6</v>
      </c>
      <c r="J3179" s="4">
        <f t="shared" si="371"/>
        <v>144</v>
      </c>
      <c r="K3179" s="4">
        <f t="shared" si="366"/>
        <v>1800</v>
      </c>
      <c r="L3179" s="6">
        <f t="shared" si="367"/>
        <v>5833613.3184000002</v>
      </c>
      <c r="N3179" s="22">
        <f t="shared" si="372"/>
        <v>0.8831820925546271</v>
      </c>
      <c r="O3179" s="14">
        <f t="shared" si="373"/>
        <v>27251.168012526883</v>
      </c>
      <c r="Q3179" s="22"/>
      <c r="V3179" s="16">
        <f t="shared" si="374"/>
        <v>1.6313400000000002E-2</v>
      </c>
      <c r="W3179" s="16">
        <f t="shared" si="375"/>
        <v>0.86686869255462706</v>
      </c>
      <c r="X3179" s="16"/>
      <c r="Z3179" s="15">
        <f t="shared" si="376"/>
        <v>2.7524099677083259E-4</v>
      </c>
      <c r="AA3179" s="16">
        <f t="shared" si="377"/>
        <v>0.89202752474001135</v>
      </c>
      <c r="AB3179" s="3">
        <f t="shared" si="378"/>
        <v>0.48038933836957975</v>
      </c>
      <c r="AC3179" s="69">
        <f t="shared" si="379"/>
        <v>162.0535778432662</v>
      </c>
      <c r="AD3179" s="3">
        <f t="shared" si="368"/>
        <v>224.28827684982437</v>
      </c>
      <c r="AF3179" s="29"/>
      <c r="AG3179" s="30"/>
      <c r="AH3179" s="29"/>
      <c r="AI3179" s="29"/>
      <c r="AJ3179" s="31"/>
      <c r="AK3179" s="29"/>
      <c r="AL3179" s="30"/>
      <c r="AN3179" s="17">
        <f t="shared" ref="AN3179:AN3242" si="380">D3179/K3179</f>
        <v>3669.5674825398955</v>
      </c>
      <c r="AO3179" s="17">
        <f t="shared" ref="AO3179:AO3242" si="381">AN3179/$Y$2</f>
        <v>36.695674825398953</v>
      </c>
      <c r="AP3179" s="2">
        <f t="shared" ref="AP3179:AP3242" si="382">(AO3179*$AL$2*$Y$2*24)/1000000</f>
        <v>2.5099841580572884</v>
      </c>
      <c r="AQ3179" s="6">
        <f t="shared" ref="AQ3179:AQ3242" si="383">AP3179*R3179</f>
        <v>0</v>
      </c>
      <c r="AR3179" s="3">
        <f t="shared" ref="AR3179:AR3242" si="384">C3179-AQ3179</f>
        <v>3240.8962879999999</v>
      </c>
    </row>
    <row r="3180" spans="1:44">
      <c r="A3180" s="32">
        <v>42993</v>
      </c>
      <c r="B3180" s="9">
        <v>12.5</v>
      </c>
      <c r="C3180" s="33">
        <v>3710.9858610000001</v>
      </c>
      <c r="D3180" s="34">
        <f t="shared" si="369"/>
        <v>6605221.4685718119</v>
      </c>
      <c r="E3180" s="34">
        <v>922724699725.96204</v>
      </c>
      <c r="F3180" s="3">
        <f>VLOOKUP(A3180,ERCOT_345kv_West_ATC!A:B,2)</f>
        <v>23.75</v>
      </c>
      <c r="G3180" s="3">
        <f>VLOOKUP(A3180,ERCOT_345kv_West_ATC!G:H,2)</f>
        <v>3.0750000000000002</v>
      </c>
      <c r="I3180" s="5">
        <f t="shared" si="370"/>
        <v>6</v>
      </c>
      <c r="J3180" s="4">
        <f t="shared" si="371"/>
        <v>144</v>
      </c>
      <c r="K3180" s="4">
        <f t="shared" si="366"/>
        <v>1800</v>
      </c>
      <c r="L3180" s="6">
        <f t="shared" si="367"/>
        <v>6679774.5498000002</v>
      </c>
      <c r="N3180" s="22">
        <f t="shared" si="372"/>
        <v>1.0112869919022274</v>
      </c>
      <c r="O3180" s="14">
        <f t="shared" si="373"/>
        <v>27251.168012526883</v>
      </c>
      <c r="Q3180" s="22"/>
      <c r="V3180" s="16">
        <f t="shared" si="374"/>
        <v>1.6245000000000002E-2</v>
      </c>
      <c r="W3180" s="16">
        <f t="shared" si="375"/>
        <v>0.99504199190222742</v>
      </c>
      <c r="X3180" s="16"/>
      <c r="Z3180" s="15">
        <f t="shared" si="376"/>
        <v>2.7524099677083259E-4</v>
      </c>
      <c r="AA3180" s="16">
        <f t="shared" si="377"/>
        <v>1.0214154473841064</v>
      </c>
      <c r="AB3180" s="3">
        <f t="shared" si="378"/>
        <v>0.55006945117790051</v>
      </c>
      <c r="AC3180" s="69">
        <f t="shared" si="379"/>
        <v>187.55649913111159</v>
      </c>
      <c r="AD3180" s="3">
        <f t="shared" si="368"/>
        <v>223.09745339884387</v>
      </c>
      <c r="AF3180" s="29"/>
      <c r="AG3180" s="30"/>
      <c r="AH3180" s="29"/>
      <c r="AI3180" s="29"/>
      <c r="AJ3180" s="31"/>
      <c r="AK3180" s="29"/>
      <c r="AL3180" s="30"/>
      <c r="AN3180" s="17">
        <f t="shared" si="380"/>
        <v>3669.5674825398955</v>
      </c>
      <c r="AO3180" s="17">
        <f t="shared" si="381"/>
        <v>36.695674825398953</v>
      </c>
      <c r="AP3180" s="2">
        <f t="shared" si="382"/>
        <v>2.5099841580572884</v>
      </c>
      <c r="AQ3180" s="6">
        <f t="shared" si="383"/>
        <v>0</v>
      </c>
      <c r="AR3180" s="3">
        <f t="shared" si="384"/>
        <v>3710.9858610000001</v>
      </c>
    </row>
    <row r="3181" spans="1:44">
      <c r="A3181" s="32">
        <v>42994</v>
      </c>
      <c r="B3181" s="9">
        <v>12.5</v>
      </c>
      <c r="C3181" s="33">
        <v>3711.866164</v>
      </c>
      <c r="D3181" s="34">
        <f t="shared" si="369"/>
        <v>6605221.4685718119</v>
      </c>
      <c r="E3181" s="34">
        <v>922724699725.96204</v>
      </c>
      <c r="F3181" s="3">
        <f>VLOOKUP(A3181,ERCOT_345kv_West_ATC!A:B,2)</f>
        <v>23.75</v>
      </c>
      <c r="G3181" s="3">
        <f>VLOOKUP(A3181,ERCOT_345kv_West_ATC!G:H,2)</f>
        <v>3.0750000000000002</v>
      </c>
      <c r="I3181" s="5">
        <f t="shared" si="370"/>
        <v>6</v>
      </c>
      <c r="J3181" s="4">
        <f t="shared" si="371"/>
        <v>144</v>
      </c>
      <c r="K3181" s="4">
        <f t="shared" si="366"/>
        <v>1800</v>
      </c>
      <c r="L3181" s="6">
        <f t="shared" si="367"/>
        <v>6681359.0952000003</v>
      </c>
      <c r="N3181" s="22">
        <f t="shared" si="372"/>
        <v>1.0115268847517767</v>
      </c>
      <c r="O3181" s="14">
        <f t="shared" si="373"/>
        <v>27251.168012526883</v>
      </c>
      <c r="Q3181" s="22"/>
      <c r="V3181" s="16">
        <f t="shared" si="374"/>
        <v>1.6245000000000002E-2</v>
      </c>
      <c r="W3181" s="16">
        <f t="shared" si="375"/>
        <v>0.9952818847517767</v>
      </c>
      <c r="X3181" s="16"/>
      <c r="Z3181" s="15">
        <f t="shared" si="376"/>
        <v>2.7524099677083259E-4</v>
      </c>
      <c r="AA3181" s="16">
        <f t="shared" si="377"/>
        <v>1.0216577428592868</v>
      </c>
      <c r="AB3181" s="3">
        <f t="shared" si="378"/>
        <v>0.55019993612346951</v>
      </c>
      <c r="AC3181" s="69">
        <f t="shared" si="379"/>
        <v>187.60425662118985</v>
      </c>
      <c r="AD3181" s="3">
        <f t="shared" si="368"/>
        <v>222.07635135383694</v>
      </c>
      <c r="AF3181" s="29"/>
      <c r="AG3181" s="30"/>
      <c r="AH3181" s="29"/>
      <c r="AI3181" s="29"/>
      <c r="AJ3181" s="31"/>
      <c r="AK3181" s="29"/>
      <c r="AL3181" s="30"/>
      <c r="AN3181" s="17">
        <f t="shared" si="380"/>
        <v>3669.5674825398955</v>
      </c>
      <c r="AO3181" s="17">
        <f t="shared" si="381"/>
        <v>36.695674825398953</v>
      </c>
      <c r="AP3181" s="2">
        <f t="shared" si="382"/>
        <v>2.5099841580572884</v>
      </c>
      <c r="AQ3181" s="6">
        <f t="shared" si="383"/>
        <v>0</v>
      </c>
      <c r="AR3181" s="3">
        <f t="shared" si="384"/>
        <v>3711.866164</v>
      </c>
    </row>
    <row r="3182" spans="1:44">
      <c r="A3182" s="32">
        <v>42995</v>
      </c>
      <c r="B3182" s="9">
        <v>12.5</v>
      </c>
      <c r="C3182" s="33">
        <v>3703.3124560000001</v>
      </c>
      <c r="D3182" s="34">
        <f t="shared" si="369"/>
        <v>6605221.4685718119</v>
      </c>
      <c r="E3182" s="34">
        <v>922724699725.96204</v>
      </c>
      <c r="F3182" s="3">
        <f>VLOOKUP(A3182,ERCOT_345kv_West_ATC!A:B,2)</f>
        <v>23.75</v>
      </c>
      <c r="G3182" s="3">
        <f>VLOOKUP(A3182,ERCOT_345kv_West_ATC!G:H,2)</f>
        <v>3.0750000000000002</v>
      </c>
      <c r="I3182" s="5">
        <f t="shared" si="370"/>
        <v>6</v>
      </c>
      <c r="J3182" s="4">
        <f t="shared" si="371"/>
        <v>144</v>
      </c>
      <c r="K3182" s="4">
        <f t="shared" si="366"/>
        <v>1800</v>
      </c>
      <c r="L3182" s="6">
        <f t="shared" si="367"/>
        <v>6665962.4208000004</v>
      </c>
      <c r="N3182" s="22">
        <f t="shared" si="372"/>
        <v>1.0091958994133958</v>
      </c>
      <c r="O3182" s="14">
        <f t="shared" si="373"/>
        <v>27251.168012526883</v>
      </c>
      <c r="Q3182" s="22"/>
      <c r="V3182" s="16">
        <f t="shared" si="374"/>
        <v>1.6245000000000002E-2</v>
      </c>
      <c r="W3182" s="16">
        <f t="shared" si="375"/>
        <v>0.99295089941339587</v>
      </c>
      <c r="X3182" s="16"/>
      <c r="Z3182" s="15">
        <f t="shared" si="376"/>
        <v>2.7524099677083259E-4</v>
      </c>
      <c r="AA3182" s="16">
        <f t="shared" si="377"/>
        <v>1.0193034117432802</v>
      </c>
      <c r="AB3182" s="3">
        <f t="shared" si="378"/>
        <v>0.5489320429971325</v>
      </c>
      <c r="AC3182" s="69">
        <f t="shared" si="379"/>
        <v>187.14020773695049</v>
      </c>
      <c r="AD3182" s="3">
        <f t="shared" si="368"/>
        <v>221.3570957197476</v>
      </c>
      <c r="AF3182" s="29"/>
      <c r="AG3182" s="30"/>
      <c r="AH3182" s="29"/>
      <c r="AI3182" s="29"/>
      <c r="AJ3182" s="31"/>
      <c r="AK3182" s="29"/>
      <c r="AL3182" s="30"/>
      <c r="AN3182" s="17">
        <f t="shared" si="380"/>
        <v>3669.5674825398955</v>
      </c>
      <c r="AO3182" s="17">
        <f t="shared" si="381"/>
        <v>36.695674825398953</v>
      </c>
      <c r="AP3182" s="2">
        <f t="shared" si="382"/>
        <v>2.5099841580572884</v>
      </c>
      <c r="AQ3182" s="6">
        <f t="shared" si="383"/>
        <v>0</v>
      </c>
      <c r="AR3182" s="3">
        <f t="shared" si="384"/>
        <v>3703.3124560000001</v>
      </c>
    </row>
    <row r="3183" spans="1:44">
      <c r="A3183" s="32">
        <v>42996</v>
      </c>
      <c r="B3183" s="9">
        <v>12.5</v>
      </c>
      <c r="C3183" s="33">
        <v>4094.5549209999999</v>
      </c>
      <c r="D3183" s="34">
        <f t="shared" si="369"/>
        <v>7898572.0584074575</v>
      </c>
      <c r="E3183" s="34">
        <v>1103400932964.29</v>
      </c>
      <c r="F3183" s="3">
        <f>VLOOKUP(A3183,ERCOT_345kv_West_ATC!A:B,2)</f>
        <v>23.9</v>
      </c>
      <c r="G3183" s="3">
        <f>VLOOKUP(A3183,ERCOT_345kv_West_ATC!G:H,2)</f>
        <v>3.11</v>
      </c>
      <c r="I3183" s="5">
        <f t="shared" si="370"/>
        <v>6</v>
      </c>
      <c r="J3183" s="4">
        <f t="shared" si="371"/>
        <v>144</v>
      </c>
      <c r="K3183" s="4">
        <f t="shared" si="366"/>
        <v>1800</v>
      </c>
      <c r="L3183" s="6">
        <f t="shared" si="367"/>
        <v>7370198.8577999994</v>
      </c>
      <c r="N3183" s="22">
        <f t="shared" si="372"/>
        <v>0.93310522500772231</v>
      </c>
      <c r="O3183" s="14">
        <f t="shared" si="373"/>
        <v>22788.929273412534</v>
      </c>
      <c r="Q3183" s="22"/>
      <c r="V3183" s="16">
        <f t="shared" si="374"/>
        <v>1.6347599999999997E-2</v>
      </c>
      <c r="W3183" s="16">
        <f t="shared" si="375"/>
        <v>0.91675762500772229</v>
      </c>
      <c r="X3183" s="16"/>
      <c r="Z3183" s="15">
        <f t="shared" si="376"/>
        <v>2.3017169780285154E-4</v>
      </c>
      <c r="AA3183" s="16">
        <f t="shared" si="377"/>
        <v>0.94245065791359062</v>
      </c>
      <c r="AB3183" s="3">
        <f t="shared" si="378"/>
        <v>0.5075440336138064</v>
      </c>
      <c r="AC3183" s="69">
        <f t="shared" si="379"/>
        <v>171.99219630265316</v>
      </c>
      <c r="AD3183" s="3">
        <f t="shared" si="368"/>
        <v>220.07376841995145</v>
      </c>
      <c r="AF3183" s="29"/>
      <c r="AG3183" s="30"/>
      <c r="AH3183" s="29"/>
      <c r="AI3183" s="29"/>
      <c r="AJ3183" s="31"/>
      <c r="AK3183" s="29"/>
      <c r="AL3183" s="30"/>
      <c r="AN3183" s="17">
        <f t="shared" si="380"/>
        <v>4388.0955880041429</v>
      </c>
      <c r="AO3183" s="17">
        <f t="shared" si="381"/>
        <v>43.880955880041427</v>
      </c>
      <c r="AP3183" s="2">
        <f t="shared" si="382"/>
        <v>3.0014573821948334</v>
      </c>
      <c r="AQ3183" s="6">
        <f t="shared" si="383"/>
        <v>0</v>
      </c>
      <c r="AR3183" s="3">
        <f t="shared" si="384"/>
        <v>4094.5549209999999</v>
      </c>
    </row>
    <row r="3184" spans="1:44">
      <c r="A3184" s="32">
        <v>42997</v>
      </c>
      <c r="B3184" s="9">
        <v>12.5</v>
      </c>
      <c r="C3184" s="33">
        <v>3911.1000330000002</v>
      </c>
      <c r="D3184" s="34">
        <f t="shared" si="369"/>
        <v>7898572.0584074575</v>
      </c>
      <c r="E3184" s="34">
        <v>1103400932964.29</v>
      </c>
      <c r="F3184" s="3">
        <f>VLOOKUP(A3184,ERCOT_345kv_West_ATC!A:B,2)</f>
        <v>23.85</v>
      </c>
      <c r="G3184" s="3">
        <f>VLOOKUP(A3184,ERCOT_345kv_West_ATC!G:H,2)</f>
        <v>3.1070000000000002</v>
      </c>
      <c r="I3184" s="5">
        <f t="shared" si="370"/>
        <v>6</v>
      </c>
      <c r="J3184" s="4">
        <f t="shared" si="371"/>
        <v>144</v>
      </c>
      <c r="K3184" s="4">
        <f t="shared" si="366"/>
        <v>1800</v>
      </c>
      <c r="L3184" s="6">
        <f t="shared" si="367"/>
        <v>7039980.0594000006</v>
      </c>
      <c r="N3184" s="22">
        <f t="shared" si="372"/>
        <v>0.89129782033278437</v>
      </c>
      <c r="O3184" s="14">
        <f t="shared" si="373"/>
        <v>22788.929273412534</v>
      </c>
      <c r="Q3184" s="22"/>
      <c r="V3184" s="16">
        <f t="shared" si="374"/>
        <v>1.6313400000000002E-2</v>
      </c>
      <c r="W3184" s="16">
        <f t="shared" si="375"/>
        <v>0.87498442033278434</v>
      </c>
      <c r="X3184" s="16"/>
      <c r="Z3184" s="15">
        <f t="shared" si="376"/>
        <v>2.3017169780285154E-4</v>
      </c>
      <c r="AA3184" s="16">
        <f t="shared" si="377"/>
        <v>0.90022453487239873</v>
      </c>
      <c r="AB3184" s="3">
        <f t="shared" si="378"/>
        <v>0.48480372712429221</v>
      </c>
      <c r="AC3184" s="69">
        <f t="shared" si="379"/>
        <v>163.66924412749094</v>
      </c>
      <c r="AD3184" s="3">
        <f t="shared" si="368"/>
        <v>218.67284984738552</v>
      </c>
      <c r="AF3184" s="29"/>
      <c r="AG3184" s="30"/>
      <c r="AH3184" s="29"/>
      <c r="AI3184" s="29"/>
      <c r="AJ3184" s="31"/>
      <c r="AK3184" s="29"/>
      <c r="AL3184" s="30"/>
      <c r="AN3184" s="17">
        <f t="shared" si="380"/>
        <v>4388.0955880041429</v>
      </c>
      <c r="AO3184" s="17">
        <f t="shared" si="381"/>
        <v>43.880955880041427</v>
      </c>
      <c r="AP3184" s="2">
        <f t="shared" si="382"/>
        <v>3.0014573821948334</v>
      </c>
      <c r="AQ3184" s="6">
        <f t="shared" si="383"/>
        <v>0</v>
      </c>
      <c r="AR3184" s="3">
        <f t="shared" si="384"/>
        <v>3911.1000330000002</v>
      </c>
    </row>
    <row r="3185" spans="1:44">
      <c r="A3185" s="32">
        <v>42998</v>
      </c>
      <c r="B3185" s="9">
        <v>12.5</v>
      </c>
      <c r="C3185" s="33">
        <v>3869.9896610000001</v>
      </c>
      <c r="D3185" s="34">
        <f t="shared" si="369"/>
        <v>7898572.0584074575</v>
      </c>
      <c r="E3185" s="34">
        <v>1103400932964.29</v>
      </c>
      <c r="F3185" s="3">
        <f>VLOOKUP(A3185,ERCOT_345kv_West_ATC!A:B,2)</f>
        <v>23.75</v>
      </c>
      <c r="G3185" s="3">
        <f>VLOOKUP(A3185,ERCOT_345kv_West_ATC!G:H,2)</f>
        <v>3.101</v>
      </c>
      <c r="I3185" s="5">
        <f t="shared" si="370"/>
        <v>6</v>
      </c>
      <c r="J3185" s="4">
        <f t="shared" si="371"/>
        <v>144</v>
      </c>
      <c r="K3185" s="4">
        <f t="shared" si="366"/>
        <v>1800</v>
      </c>
      <c r="L3185" s="6">
        <f t="shared" si="367"/>
        <v>6965981.3898</v>
      </c>
      <c r="N3185" s="22">
        <f t="shared" si="372"/>
        <v>0.88192920673366748</v>
      </c>
      <c r="O3185" s="14">
        <f t="shared" si="373"/>
        <v>22788.929273412534</v>
      </c>
      <c r="Q3185" s="22"/>
      <c r="V3185" s="16">
        <f t="shared" si="374"/>
        <v>1.6245000000000002E-2</v>
      </c>
      <c r="W3185" s="16">
        <f t="shared" si="375"/>
        <v>0.86568420673366753</v>
      </c>
      <c r="X3185" s="16"/>
      <c r="Z3185" s="15">
        <f t="shared" si="376"/>
        <v>2.3017169780285154E-4</v>
      </c>
      <c r="AA3185" s="16">
        <f t="shared" si="377"/>
        <v>0.89076209075185186</v>
      </c>
      <c r="AB3185" s="3">
        <f t="shared" si="378"/>
        <v>0.47970785603920041</v>
      </c>
      <c r="AC3185" s="69">
        <f t="shared" si="379"/>
        <v>161.80415531034734</v>
      </c>
      <c r="AD3185" s="3">
        <f t="shared" si="368"/>
        <v>217.30752981502695</v>
      </c>
      <c r="AF3185" s="29"/>
      <c r="AG3185" s="30"/>
      <c r="AH3185" s="29"/>
      <c r="AI3185" s="29"/>
      <c r="AJ3185" s="31"/>
      <c r="AK3185" s="29"/>
      <c r="AL3185" s="30"/>
      <c r="AN3185" s="17">
        <f t="shared" si="380"/>
        <v>4388.0955880041429</v>
      </c>
      <c r="AO3185" s="17">
        <f t="shared" si="381"/>
        <v>43.880955880041427</v>
      </c>
      <c r="AP3185" s="2">
        <f t="shared" si="382"/>
        <v>3.0014573821948334</v>
      </c>
      <c r="AQ3185" s="6">
        <f t="shared" si="383"/>
        <v>0</v>
      </c>
      <c r="AR3185" s="3">
        <f t="shared" si="384"/>
        <v>3869.9896610000001</v>
      </c>
    </row>
    <row r="3186" spans="1:44">
      <c r="A3186" s="32">
        <v>42999</v>
      </c>
      <c r="B3186" s="9">
        <v>12.5</v>
      </c>
      <c r="C3186" s="33">
        <v>3617.671061</v>
      </c>
      <c r="D3186" s="34">
        <f t="shared" si="369"/>
        <v>7898572.0584074575</v>
      </c>
      <c r="E3186" s="34">
        <v>1103400932964.29</v>
      </c>
      <c r="F3186" s="3">
        <f>VLOOKUP(A3186,ERCOT_345kv_West_ATC!A:B,2)</f>
        <v>23.3</v>
      </c>
      <c r="G3186" s="3">
        <f>VLOOKUP(A3186,ERCOT_345kv_West_ATC!G:H,2)</f>
        <v>3.0379999999999998</v>
      </c>
      <c r="I3186" s="5">
        <f t="shared" si="370"/>
        <v>6</v>
      </c>
      <c r="J3186" s="4">
        <f t="shared" si="371"/>
        <v>144</v>
      </c>
      <c r="K3186" s="4">
        <f t="shared" si="366"/>
        <v>1800</v>
      </c>
      <c r="L3186" s="6">
        <f t="shared" si="367"/>
        <v>6511807.9097999996</v>
      </c>
      <c r="N3186" s="22">
        <f t="shared" si="372"/>
        <v>0.82442849943600272</v>
      </c>
      <c r="O3186" s="14">
        <f t="shared" si="373"/>
        <v>22788.929273412534</v>
      </c>
      <c r="Q3186" s="22"/>
      <c r="V3186" s="16">
        <f t="shared" si="374"/>
        <v>1.5937199999999999E-2</v>
      </c>
      <c r="W3186" s="16">
        <f t="shared" si="375"/>
        <v>0.80849129943600273</v>
      </c>
      <c r="X3186" s="16"/>
      <c r="Z3186" s="15">
        <f t="shared" si="376"/>
        <v>2.3017169780285154E-4</v>
      </c>
      <c r="AA3186" s="16">
        <f t="shared" si="377"/>
        <v>0.83268549020261329</v>
      </c>
      <c r="AB3186" s="3">
        <f t="shared" si="378"/>
        <v>0.44843148962804669</v>
      </c>
      <c r="AC3186" s="69">
        <f t="shared" si="379"/>
        <v>150.3570052038651</v>
      </c>
      <c r="AD3186" s="3">
        <f t="shared" si="368"/>
        <v>215.38767946397928</v>
      </c>
      <c r="AF3186" s="29"/>
      <c r="AG3186" s="30"/>
      <c r="AH3186" s="29"/>
      <c r="AI3186" s="29"/>
      <c r="AJ3186" s="31"/>
      <c r="AK3186" s="29"/>
      <c r="AL3186" s="30"/>
      <c r="AN3186" s="17">
        <f t="shared" si="380"/>
        <v>4388.0955880041429</v>
      </c>
      <c r="AO3186" s="17">
        <f t="shared" si="381"/>
        <v>43.880955880041427</v>
      </c>
      <c r="AP3186" s="2">
        <f t="shared" si="382"/>
        <v>3.0014573821948334</v>
      </c>
      <c r="AQ3186" s="6">
        <f t="shared" si="383"/>
        <v>0</v>
      </c>
      <c r="AR3186" s="3">
        <f t="shared" si="384"/>
        <v>3617.671061</v>
      </c>
    </row>
    <row r="3187" spans="1:44">
      <c r="A3187" s="32">
        <v>43000</v>
      </c>
      <c r="B3187" s="9">
        <v>12.5</v>
      </c>
      <c r="C3187" s="33">
        <v>3615.9131539999998</v>
      </c>
      <c r="D3187" s="34">
        <f t="shared" si="369"/>
        <v>7898572.0584074575</v>
      </c>
      <c r="E3187" s="34">
        <v>1103400932964.29</v>
      </c>
      <c r="F3187" s="3">
        <f>VLOOKUP(A3187,ERCOT_345kv_West_ATC!A:B,2)</f>
        <v>23.45</v>
      </c>
      <c r="G3187" s="3">
        <f>VLOOKUP(A3187,ERCOT_345kv_West_ATC!G:H,2)</f>
        <v>3.048</v>
      </c>
      <c r="I3187" s="5">
        <f t="shared" si="370"/>
        <v>6</v>
      </c>
      <c r="J3187" s="4">
        <f t="shared" si="371"/>
        <v>144</v>
      </c>
      <c r="K3187" s="4">
        <f t="shared" si="366"/>
        <v>1800</v>
      </c>
      <c r="L3187" s="6">
        <f t="shared" si="367"/>
        <v>6508643.6771999998</v>
      </c>
      <c r="N3187" s="22">
        <f t="shared" si="372"/>
        <v>0.8240278912530804</v>
      </c>
      <c r="O3187" s="14">
        <f t="shared" si="373"/>
        <v>22788.929273412534</v>
      </c>
      <c r="Q3187" s="22"/>
      <c r="V3187" s="16">
        <f t="shared" si="374"/>
        <v>1.60398E-2</v>
      </c>
      <c r="W3187" s="16">
        <f t="shared" si="375"/>
        <v>0.80798809125308035</v>
      </c>
      <c r="X3187" s="16"/>
      <c r="Z3187" s="15">
        <f t="shared" si="376"/>
        <v>2.3017169780285154E-4</v>
      </c>
      <c r="AA3187" s="16">
        <f t="shared" si="377"/>
        <v>0.83228086976384374</v>
      </c>
      <c r="AB3187" s="3">
        <f t="shared" si="378"/>
        <v>0.44821358677249518</v>
      </c>
      <c r="AC3187" s="69">
        <f t="shared" si="379"/>
        <v>150.27725275873323</v>
      </c>
      <c r="AD3187" s="3">
        <f t="shared" si="368"/>
        <v>213.3946527088124</v>
      </c>
      <c r="AF3187" s="29"/>
      <c r="AG3187" s="30"/>
      <c r="AH3187" s="29"/>
      <c r="AI3187" s="29"/>
      <c r="AJ3187" s="31"/>
      <c r="AK3187" s="29"/>
      <c r="AL3187" s="30"/>
      <c r="AN3187" s="17">
        <f t="shared" si="380"/>
        <v>4388.0955880041429</v>
      </c>
      <c r="AO3187" s="17">
        <f t="shared" si="381"/>
        <v>43.880955880041427</v>
      </c>
      <c r="AP3187" s="2">
        <f t="shared" si="382"/>
        <v>3.0014573821948334</v>
      </c>
      <c r="AQ3187" s="6">
        <f t="shared" si="383"/>
        <v>0</v>
      </c>
      <c r="AR3187" s="3">
        <f t="shared" si="384"/>
        <v>3615.9131539999998</v>
      </c>
    </row>
    <row r="3188" spans="1:44">
      <c r="A3188" s="32">
        <v>43001</v>
      </c>
      <c r="B3188" s="9">
        <v>12.5</v>
      </c>
      <c r="C3188" s="33">
        <v>3782.0205500000002</v>
      </c>
      <c r="D3188" s="34">
        <f t="shared" si="369"/>
        <v>7898572.0584074575</v>
      </c>
      <c r="E3188" s="34">
        <v>1103400932964.29</v>
      </c>
      <c r="F3188" s="3">
        <f>VLOOKUP(A3188,ERCOT_345kv_West_ATC!A:B,2)</f>
        <v>23.45</v>
      </c>
      <c r="G3188" s="3">
        <f>VLOOKUP(A3188,ERCOT_345kv_West_ATC!G:H,2)</f>
        <v>3.048</v>
      </c>
      <c r="I3188" s="5">
        <f t="shared" si="370"/>
        <v>6</v>
      </c>
      <c r="J3188" s="4">
        <f t="shared" si="371"/>
        <v>144</v>
      </c>
      <c r="K3188" s="4">
        <f t="shared" si="366"/>
        <v>1800</v>
      </c>
      <c r="L3188" s="6">
        <f t="shared" si="367"/>
        <v>6807636.9900000002</v>
      </c>
      <c r="N3188" s="22">
        <f t="shared" si="372"/>
        <v>0.86188198824542772</v>
      </c>
      <c r="O3188" s="14">
        <f t="shared" si="373"/>
        <v>22788.929273412534</v>
      </c>
      <c r="Q3188" s="22"/>
      <c r="V3188" s="16">
        <f t="shared" si="374"/>
        <v>1.60398E-2</v>
      </c>
      <c r="W3188" s="16">
        <f t="shared" si="375"/>
        <v>0.84584218824542767</v>
      </c>
      <c r="X3188" s="16"/>
      <c r="Z3188" s="15">
        <f t="shared" si="376"/>
        <v>2.3017169780285154E-4</v>
      </c>
      <c r="AA3188" s="16">
        <f t="shared" si="377"/>
        <v>0.87051409111877442</v>
      </c>
      <c r="AB3188" s="3">
        <f t="shared" si="378"/>
        <v>0.46880357015421431</v>
      </c>
      <c r="AC3188" s="69">
        <f t="shared" si="379"/>
        <v>157.81318667644246</v>
      </c>
      <c r="AD3188" s="3">
        <f t="shared" si="368"/>
        <v>211.0172342502031</v>
      </c>
      <c r="AF3188" s="29"/>
      <c r="AG3188" s="30"/>
      <c r="AH3188" s="29"/>
      <c r="AI3188" s="29"/>
      <c r="AJ3188" s="31"/>
      <c r="AK3188" s="29"/>
      <c r="AL3188" s="30"/>
      <c r="AN3188" s="17">
        <f t="shared" si="380"/>
        <v>4388.0955880041429</v>
      </c>
      <c r="AO3188" s="17">
        <f t="shared" si="381"/>
        <v>43.880955880041427</v>
      </c>
      <c r="AP3188" s="2">
        <f t="shared" si="382"/>
        <v>3.0014573821948334</v>
      </c>
      <c r="AQ3188" s="6">
        <f t="shared" si="383"/>
        <v>0</v>
      </c>
      <c r="AR3188" s="3">
        <f t="shared" si="384"/>
        <v>3782.0205500000002</v>
      </c>
    </row>
    <row r="3189" spans="1:44">
      <c r="A3189" s="32">
        <v>43002</v>
      </c>
      <c r="B3189" s="9">
        <v>12.5</v>
      </c>
      <c r="C3189" s="33">
        <v>3668.2651340000002</v>
      </c>
      <c r="D3189" s="34">
        <f t="shared" si="369"/>
        <v>7898572.0584074575</v>
      </c>
      <c r="E3189" s="34">
        <v>1103400932964.29</v>
      </c>
      <c r="F3189" s="3">
        <f>VLOOKUP(A3189,ERCOT_345kv_West_ATC!A:B,2)</f>
        <v>23.45</v>
      </c>
      <c r="G3189" s="3">
        <f>VLOOKUP(A3189,ERCOT_345kv_West_ATC!G:H,2)</f>
        <v>3.048</v>
      </c>
      <c r="I3189" s="5">
        <f t="shared" si="370"/>
        <v>6</v>
      </c>
      <c r="J3189" s="4">
        <f t="shared" si="371"/>
        <v>144</v>
      </c>
      <c r="K3189" s="4">
        <f t="shared" si="366"/>
        <v>1800</v>
      </c>
      <c r="L3189" s="6">
        <f t="shared" si="367"/>
        <v>6602877.2412</v>
      </c>
      <c r="N3189" s="22">
        <f t="shared" si="372"/>
        <v>0.83595834694851145</v>
      </c>
      <c r="O3189" s="14">
        <f t="shared" si="373"/>
        <v>22788.929273412534</v>
      </c>
      <c r="Q3189" s="22"/>
      <c r="V3189" s="16">
        <f t="shared" si="374"/>
        <v>1.60398E-2</v>
      </c>
      <c r="W3189" s="16">
        <f t="shared" si="375"/>
        <v>0.81991854694851141</v>
      </c>
      <c r="X3189" s="16"/>
      <c r="Z3189" s="15">
        <f t="shared" si="376"/>
        <v>2.3017169780285154E-4</v>
      </c>
      <c r="AA3189" s="16">
        <f t="shared" si="377"/>
        <v>0.84433081388378473</v>
      </c>
      <c r="AB3189" s="3">
        <f t="shared" si="378"/>
        <v>0.45470292092712911</v>
      </c>
      <c r="AC3189" s="69">
        <f t="shared" si="379"/>
        <v>152.65234905932925</v>
      </c>
      <c r="AD3189" s="3">
        <f t="shared" si="368"/>
        <v>208.37805744005848</v>
      </c>
      <c r="AF3189" s="29"/>
      <c r="AG3189" s="30"/>
      <c r="AH3189" s="29"/>
      <c r="AI3189" s="29"/>
      <c r="AJ3189" s="31"/>
      <c r="AK3189" s="29"/>
      <c r="AL3189" s="30"/>
      <c r="AN3189" s="17">
        <f t="shared" si="380"/>
        <v>4388.0955880041429</v>
      </c>
      <c r="AO3189" s="17">
        <f t="shared" si="381"/>
        <v>43.880955880041427</v>
      </c>
      <c r="AP3189" s="2">
        <f t="shared" si="382"/>
        <v>3.0014573821948334</v>
      </c>
      <c r="AQ3189" s="6">
        <f t="shared" si="383"/>
        <v>0</v>
      </c>
      <c r="AR3189" s="3">
        <f t="shared" si="384"/>
        <v>3668.2651340000002</v>
      </c>
    </row>
    <row r="3190" spans="1:44">
      <c r="A3190" s="32">
        <v>43003</v>
      </c>
      <c r="B3190" s="9">
        <v>12.5</v>
      </c>
      <c r="C3190" s="33">
        <v>3918.8906670000001</v>
      </c>
      <c r="D3190" s="34">
        <f t="shared" si="369"/>
        <v>7898572.0584074575</v>
      </c>
      <c r="E3190" s="34">
        <v>1103400932964.29</v>
      </c>
      <c r="F3190" s="3">
        <f>VLOOKUP(A3190,ERCOT_345kv_West_ATC!A:B,2)</f>
        <v>23.3</v>
      </c>
      <c r="G3190" s="3">
        <f>VLOOKUP(A3190,ERCOT_345kv_West_ATC!G:H,2)</f>
        <v>3.036</v>
      </c>
      <c r="I3190" s="5">
        <f t="shared" si="370"/>
        <v>6</v>
      </c>
      <c r="J3190" s="4">
        <f t="shared" si="371"/>
        <v>144</v>
      </c>
      <c r="K3190" s="4">
        <f t="shared" si="366"/>
        <v>1800</v>
      </c>
      <c r="L3190" s="6">
        <f t="shared" si="367"/>
        <v>7054003.2006000001</v>
      </c>
      <c r="N3190" s="22">
        <f t="shared" si="372"/>
        <v>0.89307322240499465</v>
      </c>
      <c r="O3190" s="14">
        <f t="shared" si="373"/>
        <v>22788.929273412534</v>
      </c>
      <c r="Q3190" s="22"/>
      <c r="V3190" s="16">
        <f t="shared" si="374"/>
        <v>1.5937199999999999E-2</v>
      </c>
      <c r="W3190" s="16">
        <f t="shared" si="375"/>
        <v>0.87713602240499466</v>
      </c>
      <c r="X3190" s="16"/>
      <c r="Z3190" s="15">
        <f t="shared" si="376"/>
        <v>2.3017169780285154E-4</v>
      </c>
      <c r="AA3190" s="16">
        <f t="shared" si="377"/>
        <v>0.9020177183271394</v>
      </c>
      <c r="AB3190" s="3">
        <f t="shared" si="378"/>
        <v>0.48576942178001398</v>
      </c>
      <c r="AC3190" s="69">
        <f t="shared" si="379"/>
        <v>164.02268837148512</v>
      </c>
      <c r="AD3190" s="3">
        <f t="shared" si="368"/>
        <v>206.15230877933308</v>
      </c>
      <c r="AF3190" s="29"/>
      <c r="AG3190" s="30"/>
      <c r="AH3190" s="29"/>
      <c r="AI3190" s="29"/>
      <c r="AJ3190" s="31"/>
      <c r="AK3190" s="29"/>
      <c r="AL3190" s="30"/>
      <c r="AN3190" s="17">
        <f t="shared" si="380"/>
        <v>4388.0955880041429</v>
      </c>
      <c r="AO3190" s="17">
        <f t="shared" si="381"/>
        <v>43.880955880041427</v>
      </c>
      <c r="AP3190" s="2">
        <f t="shared" si="382"/>
        <v>3.0014573821948334</v>
      </c>
      <c r="AQ3190" s="6">
        <f t="shared" si="383"/>
        <v>0</v>
      </c>
      <c r="AR3190" s="3">
        <f t="shared" si="384"/>
        <v>3918.8906670000001</v>
      </c>
    </row>
    <row r="3191" spans="1:44">
      <c r="A3191" s="32">
        <v>43004</v>
      </c>
      <c r="B3191" s="9">
        <v>12.5</v>
      </c>
      <c r="C3191" s="33">
        <v>3886.102476</v>
      </c>
      <c r="D3191" s="34">
        <f t="shared" si="369"/>
        <v>7898572.0584074575</v>
      </c>
      <c r="E3191" s="34">
        <v>1103400932964.29</v>
      </c>
      <c r="F3191" s="3">
        <f>VLOOKUP(A3191,ERCOT_345kv_West_ATC!A:B,2)</f>
        <v>23.45</v>
      </c>
      <c r="G3191" s="3">
        <f>VLOOKUP(A3191,ERCOT_345kv_West_ATC!G:H,2)</f>
        <v>3.0390000000000001</v>
      </c>
      <c r="I3191" s="5">
        <f t="shared" si="370"/>
        <v>6</v>
      </c>
      <c r="J3191" s="4">
        <f t="shared" si="371"/>
        <v>144</v>
      </c>
      <c r="K3191" s="4">
        <f t="shared" si="366"/>
        <v>1800</v>
      </c>
      <c r="L3191" s="6">
        <f t="shared" si="367"/>
        <v>6994984.4567999998</v>
      </c>
      <c r="N3191" s="22">
        <f t="shared" si="372"/>
        <v>0.88560114474797325</v>
      </c>
      <c r="O3191" s="14">
        <f t="shared" si="373"/>
        <v>22788.929273412534</v>
      </c>
      <c r="Q3191" s="22"/>
      <c r="V3191" s="16">
        <f t="shared" si="374"/>
        <v>1.60398E-2</v>
      </c>
      <c r="W3191" s="16">
        <f t="shared" si="375"/>
        <v>0.8695613447479732</v>
      </c>
      <c r="X3191" s="16"/>
      <c r="Z3191" s="15">
        <f t="shared" si="376"/>
        <v>2.3017169780285154E-4</v>
      </c>
      <c r="AA3191" s="16">
        <f t="shared" si="377"/>
        <v>0.8944708047367852</v>
      </c>
      <c r="AB3191" s="3">
        <f t="shared" si="378"/>
        <v>0.48170513371058549</v>
      </c>
      <c r="AC3191" s="69">
        <f t="shared" si="379"/>
        <v>162.53515893807429</v>
      </c>
      <c r="AD3191" s="3">
        <f t="shared" si="368"/>
        <v>203.86865430775137</v>
      </c>
      <c r="AF3191" s="29"/>
      <c r="AG3191" s="30"/>
      <c r="AH3191" s="29"/>
      <c r="AI3191" s="29"/>
      <c r="AJ3191" s="31"/>
      <c r="AK3191" s="29"/>
      <c r="AL3191" s="30"/>
      <c r="AN3191" s="17">
        <f t="shared" si="380"/>
        <v>4388.0955880041429</v>
      </c>
      <c r="AO3191" s="17">
        <f t="shared" si="381"/>
        <v>43.880955880041427</v>
      </c>
      <c r="AP3191" s="2">
        <f t="shared" si="382"/>
        <v>3.0014573821948334</v>
      </c>
      <c r="AQ3191" s="6">
        <f t="shared" si="383"/>
        <v>0</v>
      </c>
      <c r="AR3191" s="3">
        <f t="shared" si="384"/>
        <v>3886.102476</v>
      </c>
    </row>
    <row r="3192" spans="1:44">
      <c r="A3192" s="32">
        <v>43005</v>
      </c>
      <c r="B3192" s="9">
        <v>12.5</v>
      </c>
      <c r="C3192" s="33">
        <v>4199.9683299999997</v>
      </c>
      <c r="D3192" s="34">
        <f t="shared" si="369"/>
        <v>7898572.0584074575</v>
      </c>
      <c r="E3192" s="34">
        <v>1103400932964.29</v>
      </c>
      <c r="F3192" s="3">
        <f>VLOOKUP(A3192,ERCOT_345kv_West_ATC!A:B,2)</f>
        <v>23.75</v>
      </c>
      <c r="G3192" s="3">
        <f>VLOOKUP(A3192,ERCOT_345kv_West_ATC!G:H,2)</f>
        <v>3.0680000000000001</v>
      </c>
      <c r="I3192" s="5">
        <f t="shared" si="370"/>
        <v>6</v>
      </c>
      <c r="J3192" s="4">
        <f t="shared" si="371"/>
        <v>144</v>
      </c>
      <c r="K3192" s="4">
        <f t="shared" si="366"/>
        <v>1800</v>
      </c>
      <c r="L3192" s="6">
        <f t="shared" si="367"/>
        <v>7559942.993999999</v>
      </c>
      <c r="N3192" s="22">
        <f t="shared" si="372"/>
        <v>0.95712781222942533</v>
      </c>
      <c r="O3192" s="14">
        <f t="shared" si="373"/>
        <v>22788.929273412534</v>
      </c>
      <c r="Q3192" s="22"/>
      <c r="V3192" s="16">
        <f t="shared" si="374"/>
        <v>1.6245000000000002E-2</v>
      </c>
      <c r="W3192" s="16">
        <f t="shared" si="375"/>
        <v>0.94088281222942538</v>
      </c>
      <c r="X3192" s="16"/>
      <c r="Z3192" s="15">
        <f t="shared" si="376"/>
        <v>2.3017169780285154E-4</v>
      </c>
      <c r="AA3192" s="16">
        <f t="shared" si="377"/>
        <v>0.96671384123430704</v>
      </c>
      <c r="AB3192" s="3">
        <f t="shared" si="378"/>
        <v>0.52061064227655585</v>
      </c>
      <c r="AC3192" s="69">
        <f t="shared" si="379"/>
        <v>176.77457507321944</v>
      </c>
      <c r="AD3192" s="3">
        <f t="shared" si="368"/>
        <v>201.9825565864318</v>
      </c>
      <c r="AF3192" s="29"/>
      <c r="AG3192" s="30"/>
      <c r="AH3192" s="29"/>
      <c r="AI3192" s="29"/>
      <c r="AJ3192" s="31"/>
      <c r="AK3192" s="29"/>
      <c r="AL3192" s="30"/>
      <c r="AN3192" s="17">
        <f t="shared" si="380"/>
        <v>4388.0955880041429</v>
      </c>
      <c r="AO3192" s="17">
        <f t="shared" si="381"/>
        <v>43.880955880041427</v>
      </c>
      <c r="AP3192" s="2">
        <f t="shared" si="382"/>
        <v>3.0014573821948334</v>
      </c>
      <c r="AQ3192" s="6">
        <f t="shared" si="383"/>
        <v>0</v>
      </c>
      <c r="AR3192" s="3">
        <f t="shared" si="384"/>
        <v>4199.9683299999997</v>
      </c>
    </row>
    <row r="3193" spans="1:44">
      <c r="A3193" s="32">
        <v>43006</v>
      </c>
      <c r="B3193" s="9">
        <v>12.5</v>
      </c>
      <c r="C3193" s="33">
        <v>4187.5762459999996</v>
      </c>
      <c r="D3193" s="34">
        <f t="shared" si="369"/>
        <v>7898572.0584074575</v>
      </c>
      <c r="E3193" s="34">
        <v>1103400932964.29</v>
      </c>
      <c r="F3193" s="3">
        <f>VLOOKUP(A3193,ERCOT_345kv_West_ATC!A:B,2)</f>
        <v>23.5</v>
      </c>
      <c r="G3193" s="3">
        <f>VLOOKUP(A3193,ERCOT_345kv_West_ATC!G:H,2)</f>
        <v>3.0550000000000002</v>
      </c>
      <c r="I3193" s="5">
        <f t="shared" si="370"/>
        <v>6</v>
      </c>
      <c r="J3193" s="4">
        <f t="shared" si="371"/>
        <v>144</v>
      </c>
      <c r="K3193" s="4">
        <f t="shared" si="366"/>
        <v>1800</v>
      </c>
      <c r="L3193" s="6">
        <f t="shared" si="367"/>
        <v>7537637.2427999992</v>
      </c>
      <c r="N3193" s="22">
        <f t="shared" si="372"/>
        <v>0.95430378897116352</v>
      </c>
      <c r="O3193" s="14">
        <f t="shared" si="373"/>
        <v>22788.929273412534</v>
      </c>
      <c r="Q3193" s="22"/>
      <c r="V3193" s="16">
        <f t="shared" si="374"/>
        <v>1.6073999999999998E-2</v>
      </c>
      <c r="W3193" s="16">
        <f t="shared" si="375"/>
        <v>0.93822978897116349</v>
      </c>
      <c r="X3193" s="16"/>
      <c r="Z3193" s="15">
        <f t="shared" si="376"/>
        <v>2.3017169780285154E-4</v>
      </c>
      <c r="AA3193" s="16">
        <f t="shared" si="377"/>
        <v>0.96386153422071141</v>
      </c>
      <c r="AB3193" s="3">
        <f t="shared" si="378"/>
        <v>0.51907457097708842</v>
      </c>
      <c r="AC3193" s="69">
        <f t="shared" si="379"/>
        <v>176.21237297761436</v>
      </c>
      <c r="AD3193" s="3">
        <f t="shared" si="368"/>
        <v>199.68821212106522</v>
      </c>
      <c r="AF3193" s="29"/>
      <c r="AG3193" s="30"/>
      <c r="AH3193" s="29"/>
      <c r="AI3193" s="29"/>
      <c r="AJ3193" s="31"/>
      <c r="AK3193" s="29"/>
      <c r="AL3193" s="30"/>
      <c r="AN3193" s="17">
        <f t="shared" si="380"/>
        <v>4388.0955880041429</v>
      </c>
      <c r="AO3193" s="17">
        <f t="shared" si="381"/>
        <v>43.880955880041427</v>
      </c>
      <c r="AP3193" s="2">
        <f t="shared" si="382"/>
        <v>3.0014573821948334</v>
      </c>
      <c r="AQ3193" s="6">
        <f t="shared" si="383"/>
        <v>0</v>
      </c>
      <c r="AR3193" s="3">
        <f t="shared" si="384"/>
        <v>4187.5762459999996</v>
      </c>
    </row>
    <row r="3194" spans="1:44">
      <c r="A3194" s="32">
        <v>43007</v>
      </c>
      <c r="B3194" s="9">
        <v>12.5</v>
      </c>
      <c r="C3194" s="33">
        <v>4156.6599839999999</v>
      </c>
      <c r="D3194" s="34">
        <f t="shared" si="369"/>
        <v>7898572.0584074575</v>
      </c>
      <c r="E3194" s="34">
        <v>1103400932964.29</v>
      </c>
      <c r="F3194" s="3">
        <f>VLOOKUP(A3194,ERCOT_345kv_West_ATC!A:B,2)</f>
        <v>23.4</v>
      </c>
      <c r="G3194" s="3">
        <f>VLOOKUP(A3194,ERCOT_345kv_West_ATC!G:H,2)</f>
        <v>3.0430000000000001</v>
      </c>
      <c r="I3194" s="5">
        <f t="shared" si="370"/>
        <v>6</v>
      </c>
      <c r="J3194" s="4">
        <f t="shared" si="371"/>
        <v>144</v>
      </c>
      <c r="K3194" s="4">
        <f t="shared" ref="K3194:K3257" si="385">J3194*B3194</f>
        <v>1800</v>
      </c>
      <c r="L3194" s="6">
        <f t="shared" ref="L3194:L3257" si="386">K3194*C3194</f>
        <v>7481987.9711999996</v>
      </c>
      <c r="N3194" s="22">
        <f t="shared" si="372"/>
        <v>0.94725830389000065</v>
      </c>
      <c r="O3194" s="14">
        <f t="shared" si="373"/>
        <v>22788.929273412534</v>
      </c>
      <c r="Q3194" s="22"/>
      <c r="V3194" s="16">
        <f t="shared" si="374"/>
        <v>1.6005600000000002E-2</v>
      </c>
      <c r="W3194" s="16">
        <f t="shared" si="375"/>
        <v>0.9312527038900007</v>
      </c>
      <c r="X3194" s="16"/>
      <c r="Z3194" s="15">
        <f t="shared" si="376"/>
        <v>2.3017169780285154E-4</v>
      </c>
      <c r="AA3194" s="16">
        <f t="shared" si="377"/>
        <v>0.95674548570645368</v>
      </c>
      <c r="AB3194" s="3">
        <f t="shared" si="378"/>
        <v>0.51524231945708465</v>
      </c>
      <c r="AC3194" s="69">
        <f t="shared" si="379"/>
        <v>174.809768921293</v>
      </c>
      <c r="AD3194" s="3">
        <f t="shared" si="368"/>
        <v>197.37288094452808</v>
      </c>
      <c r="AF3194" s="29"/>
      <c r="AG3194" s="30"/>
      <c r="AH3194" s="29"/>
      <c r="AI3194" s="29"/>
      <c r="AJ3194" s="31"/>
      <c r="AK3194" s="29"/>
      <c r="AL3194" s="30"/>
      <c r="AN3194" s="17">
        <f t="shared" si="380"/>
        <v>4388.0955880041429</v>
      </c>
      <c r="AO3194" s="17">
        <f t="shared" si="381"/>
        <v>43.880955880041427</v>
      </c>
      <c r="AP3194" s="2">
        <f t="shared" si="382"/>
        <v>3.0014573821948334</v>
      </c>
      <c r="AQ3194" s="6">
        <f t="shared" si="383"/>
        <v>0</v>
      </c>
      <c r="AR3194" s="3">
        <f t="shared" si="384"/>
        <v>4156.6599839999999</v>
      </c>
    </row>
    <row r="3195" spans="1:44">
      <c r="A3195" s="32">
        <v>43008</v>
      </c>
      <c r="B3195" s="9">
        <v>12.5</v>
      </c>
      <c r="C3195" s="33">
        <v>4335.4670100000003</v>
      </c>
      <c r="D3195" s="34">
        <f t="shared" si="369"/>
        <v>7898572.0584074575</v>
      </c>
      <c r="E3195" s="34">
        <v>1103400932964.29</v>
      </c>
      <c r="F3195" s="3">
        <f>VLOOKUP(A3195,ERCOT_345kv_West_ATC!A:B,2)</f>
        <v>23.4</v>
      </c>
      <c r="G3195" s="3">
        <f>VLOOKUP(A3195,ERCOT_345kv_West_ATC!G:H,2)</f>
        <v>3.0430000000000001</v>
      </c>
      <c r="I3195" s="5">
        <f t="shared" si="370"/>
        <v>6</v>
      </c>
      <c r="J3195" s="4">
        <f t="shared" si="371"/>
        <v>144</v>
      </c>
      <c r="K3195" s="4">
        <f t="shared" si="385"/>
        <v>1800</v>
      </c>
      <c r="L3195" s="6">
        <f t="shared" si="386"/>
        <v>7803840.6180000007</v>
      </c>
      <c r="N3195" s="22">
        <f t="shared" si="372"/>
        <v>0.98800651058103317</v>
      </c>
      <c r="O3195" s="14">
        <f t="shared" si="373"/>
        <v>22788.929273412534</v>
      </c>
      <c r="Q3195" s="22"/>
      <c r="V3195" s="16">
        <f t="shared" si="374"/>
        <v>1.6005600000000002E-2</v>
      </c>
      <c r="W3195" s="16">
        <f t="shared" si="375"/>
        <v>0.97200091058103322</v>
      </c>
      <c r="X3195" s="16"/>
      <c r="Z3195" s="15">
        <f t="shared" si="376"/>
        <v>2.3017169780285154E-4</v>
      </c>
      <c r="AA3195" s="16">
        <f t="shared" si="377"/>
        <v>0.99790180245995241</v>
      </c>
      <c r="AB3195" s="3">
        <f t="shared" si="378"/>
        <v>0.53740649626396586</v>
      </c>
      <c r="AC3195" s="69">
        <f t="shared" si="379"/>
        <v>182.92185763261151</v>
      </c>
      <c r="AD3195" s="3">
        <f t="shared" si="368"/>
        <v>195.02441865809899</v>
      </c>
      <c r="AF3195" s="29"/>
      <c r="AG3195" s="30"/>
      <c r="AH3195" s="29"/>
      <c r="AI3195" s="29"/>
      <c r="AJ3195" s="31"/>
      <c r="AK3195" s="29"/>
      <c r="AL3195" s="30"/>
      <c r="AN3195" s="17">
        <f t="shared" si="380"/>
        <v>4388.0955880041429</v>
      </c>
      <c r="AO3195" s="17">
        <f t="shared" si="381"/>
        <v>43.880955880041427</v>
      </c>
      <c r="AP3195" s="2">
        <f t="shared" si="382"/>
        <v>3.0014573821948334</v>
      </c>
      <c r="AQ3195" s="6">
        <f t="shared" si="383"/>
        <v>0</v>
      </c>
      <c r="AR3195" s="3">
        <f t="shared" si="384"/>
        <v>4335.4670100000003</v>
      </c>
    </row>
    <row r="3196" spans="1:44">
      <c r="A3196" s="32">
        <v>43009</v>
      </c>
      <c r="B3196" s="9">
        <v>12.5</v>
      </c>
      <c r="C3196" s="33">
        <v>4382.8122839999996</v>
      </c>
      <c r="D3196" s="34">
        <f t="shared" si="369"/>
        <v>8045049.5157488687</v>
      </c>
      <c r="E3196" s="34">
        <v>1123863285132.96</v>
      </c>
      <c r="F3196" s="3">
        <f>VLOOKUP(A3196,ERCOT_345kv_West_ATC!A:B,2)</f>
        <v>23.4</v>
      </c>
      <c r="G3196" s="3">
        <f>VLOOKUP(A3196,ERCOT_345kv_West_ATC!G:H,2)</f>
        <v>3.0430000000000001</v>
      </c>
      <c r="I3196" s="5">
        <f t="shared" si="370"/>
        <v>6</v>
      </c>
      <c r="J3196" s="4">
        <f t="shared" si="371"/>
        <v>144</v>
      </c>
      <c r="K3196" s="4">
        <f t="shared" si="385"/>
        <v>1800</v>
      </c>
      <c r="L3196" s="6">
        <f t="shared" si="386"/>
        <v>7889062.1111999992</v>
      </c>
      <c r="N3196" s="22">
        <f t="shared" si="372"/>
        <v>0.98061075892155658</v>
      </c>
      <c r="O3196" s="14">
        <f t="shared" si="373"/>
        <v>22374.007723337774</v>
      </c>
      <c r="Q3196" s="22"/>
      <c r="V3196" s="16">
        <f t="shared" si="374"/>
        <v>1.6005600000000002E-2</v>
      </c>
      <c r="W3196" s="16">
        <f t="shared" si="375"/>
        <v>0.96460515892155663</v>
      </c>
      <c r="X3196" s="16"/>
      <c r="Z3196" s="15">
        <f t="shared" si="376"/>
        <v>2.2598092620099657E-4</v>
      </c>
      <c r="AA3196" s="16">
        <f t="shared" si="377"/>
        <v>0.99043197930342508</v>
      </c>
      <c r="AB3196" s="3">
        <f t="shared" si="378"/>
        <v>0.53338372420326319</v>
      </c>
      <c r="AC3196" s="69">
        <f t="shared" si="379"/>
        <v>181.44952305839433</v>
      </c>
      <c r="AD3196" s="3">
        <f t="shared" si="368"/>
        <v>192.26786915045673</v>
      </c>
      <c r="AF3196" s="29"/>
      <c r="AG3196" s="30"/>
      <c r="AH3196" s="29"/>
      <c r="AI3196" s="29"/>
      <c r="AJ3196" s="31"/>
      <c r="AK3196" s="29"/>
      <c r="AL3196" s="30"/>
      <c r="AN3196" s="17">
        <f t="shared" si="380"/>
        <v>4469.4719531938163</v>
      </c>
      <c r="AO3196" s="17">
        <f t="shared" si="381"/>
        <v>44.694719531938162</v>
      </c>
      <c r="AP3196" s="2">
        <f t="shared" si="382"/>
        <v>3.0571188159845701</v>
      </c>
      <c r="AQ3196" s="6">
        <f t="shared" si="383"/>
        <v>0</v>
      </c>
      <c r="AR3196" s="3">
        <f t="shared" si="384"/>
        <v>4382.8122839999996</v>
      </c>
    </row>
    <row r="3197" spans="1:44">
      <c r="A3197" s="32">
        <v>43010</v>
      </c>
      <c r="B3197" s="9">
        <v>12.5</v>
      </c>
      <c r="C3197" s="33">
        <v>4391.7505600000004</v>
      </c>
      <c r="D3197" s="34">
        <f t="shared" si="369"/>
        <v>8045049.5157488687</v>
      </c>
      <c r="E3197" s="34">
        <v>1123863285132.96</v>
      </c>
      <c r="F3197" s="3">
        <f>VLOOKUP(A3197,ERCOT_345kv_West_ATC!A:B,2)</f>
        <v>22.8</v>
      </c>
      <c r="G3197" s="3">
        <f>VLOOKUP(A3197,ERCOT_345kv_West_ATC!G:H,2)</f>
        <v>3.0179999999999998</v>
      </c>
      <c r="I3197" s="5">
        <f t="shared" si="370"/>
        <v>6</v>
      </c>
      <c r="J3197" s="4">
        <f t="shared" si="371"/>
        <v>144</v>
      </c>
      <c r="K3197" s="4">
        <f t="shared" si="385"/>
        <v>1800</v>
      </c>
      <c r="L3197" s="6">
        <f t="shared" si="386"/>
        <v>7905151.0080000004</v>
      </c>
      <c r="N3197" s="22">
        <f t="shared" si="372"/>
        <v>0.98261060948412993</v>
      </c>
      <c r="O3197" s="14">
        <f t="shared" si="373"/>
        <v>22374.007723337774</v>
      </c>
      <c r="Q3197" s="22"/>
      <c r="V3197" s="16">
        <f t="shared" si="374"/>
        <v>1.5595200000000002E-2</v>
      </c>
      <c r="W3197" s="16">
        <f t="shared" si="375"/>
        <v>0.9670154094841299</v>
      </c>
      <c r="X3197" s="16"/>
      <c r="Z3197" s="15">
        <f t="shared" si="376"/>
        <v>2.2598092620099657E-4</v>
      </c>
      <c r="AA3197" s="16">
        <f t="shared" si="377"/>
        <v>0.99245185919254542</v>
      </c>
      <c r="AB3197" s="3">
        <f t="shared" si="378"/>
        <v>0.53447150315246461</v>
      </c>
      <c r="AC3197" s="69">
        <f t="shared" si="379"/>
        <v>181.84765015380205</v>
      </c>
      <c r="AD3197" s="3">
        <f t="shared" ref="AD3197:AD3260" si="387">AVERAGE(AC3168:AC3197)</f>
        <v>190.07949937312094</v>
      </c>
      <c r="AF3197" s="29"/>
      <c r="AG3197" s="30"/>
      <c r="AH3197" s="29"/>
      <c r="AI3197" s="29"/>
      <c r="AJ3197" s="31"/>
      <c r="AK3197" s="29"/>
      <c r="AL3197" s="30"/>
      <c r="AN3197" s="17">
        <f t="shared" si="380"/>
        <v>4469.4719531938163</v>
      </c>
      <c r="AO3197" s="17">
        <f t="shared" si="381"/>
        <v>44.694719531938162</v>
      </c>
      <c r="AP3197" s="2">
        <f t="shared" si="382"/>
        <v>3.0571188159845701</v>
      </c>
      <c r="AQ3197" s="6">
        <f t="shared" si="383"/>
        <v>0</v>
      </c>
      <c r="AR3197" s="3">
        <f t="shared" si="384"/>
        <v>4391.7505600000004</v>
      </c>
    </row>
    <row r="3198" spans="1:44">
      <c r="A3198" s="32">
        <v>43011</v>
      </c>
      <c r="B3198" s="9">
        <v>12.5</v>
      </c>
      <c r="C3198" s="33">
        <v>4311.3560520000001</v>
      </c>
      <c r="D3198" s="34">
        <f t="shared" si="369"/>
        <v>8045049.5157488687</v>
      </c>
      <c r="E3198" s="34">
        <v>1123863285132.96</v>
      </c>
      <c r="F3198" s="3">
        <f>VLOOKUP(A3198,ERCOT_345kv_West_ATC!A:B,2)</f>
        <v>22.85</v>
      </c>
      <c r="G3198" s="3">
        <f>VLOOKUP(A3198,ERCOT_345kv_West_ATC!G:H,2)</f>
        <v>3.0110000000000001</v>
      </c>
      <c r="I3198" s="5">
        <f t="shared" si="370"/>
        <v>6</v>
      </c>
      <c r="J3198" s="4">
        <f t="shared" si="371"/>
        <v>144</v>
      </c>
      <c r="K3198" s="4">
        <f t="shared" si="385"/>
        <v>1800</v>
      </c>
      <c r="L3198" s="6">
        <f t="shared" si="386"/>
        <v>7760440.8936000001</v>
      </c>
      <c r="N3198" s="22">
        <f t="shared" si="372"/>
        <v>0.96462313605507055</v>
      </c>
      <c r="O3198" s="14">
        <f t="shared" si="373"/>
        <v>22374.007723337774</v>
      </c>
      <c r="Q3198" s="22"/>
      <c r="V3198" s="16">
        <f t="shared" si="374"/>
        <v>1.5629399999999998E-2</v>
      </c>
      <c r="W3198" s="16">
        <f t="shared" si="375"/>
        <v>0.94899373605507054</v>
      </c>
      <c r="X3198" s="16"/>
      <c r="Z3198" s="15">
        <f t="shared" si="376"/>
        <v>2.2598092620099657E-4</v>
      </c>
      <c r="AA3198" s="16">
        <f t="shared" si="377"/>
        <v>0.97428423381323193</v>
      </c>
      <c r="AB3198" s="3">
        <f t="shared" si="378"/>
        <v>0.52468757463718885</v>
      </c>
      <c r="AC3198" s="69">
        <f t="shared" si="379"/>
        <v>178.26673231721114</v>
      </c>
      <c r="AD3198" s="3">
        <f t="shared" si="387"/>
        <v>187.79345599424201</v>
      </c>
      <c r="AF3198" s="29"/>
      <c r="AG3198" s="30"/>
      <c r="AH3198" s="29"/>
      <c r="AI3198" s="29"/>
      <c r="AJ3198" s="31"/>
      <c r="AK3198" s="29"/>
      <c r="AL3198" s="30"/>
      <c r="AN3198" s="17">
        <f t="shared" si="380"/>
        <v>4469.4719531938163</v>
      </c>
      <c r="AO3198" s="17">
        <f t="shared" si="381"/>
        <v>44.694719531938162</v>
      </c>
      <c r="AP3198" s="2">
        <f t="shared" si="382"/>
        <v>3.0571188159845701</v>
      </c>
      <c r="AQ3198" s="6">
        <f t="shared" si="383"/>
        <v>0</v>
      </c>
      <c r="AR3198" s="3">
        <f t="shared" si="384"/>
        <v>4311.3560520000001</v>
      </c>
    </row>
    <row r="3199" spans="1:44">
      <c r="A3199" s="32">
        <v>43012</v>
      </c>
      <c r="B3199" s="9">
        <v>12.5</v>
      </c>
      <c r="C3199" s="33">
        <v>4215.1823340000001</v>
      </c>
      <c r="D3199" s="34">
        <f t="shared" si="369"/>
        <v>8045049.5157488687</v>
      </c>
      <c r="E3199" s="34">
        <v>1123863285132.96</v>
      </c>
      <c r="F3199" s="3">
        <f>VLOOKUP(A3199,ERCOT_345kv_West_ATC!A:B,2)</f>
        <v>23.1</v>
      </c>
      <c r="G3199" s="3">
        <f>VLOOKUP(A3199,ERCOT_345kv_West_ATC!G:H,2)</f>
        <v>3.0390000000000001</v>
      </c>
      <c r="I3199" s="5">
        <f t="shared" si="370"/>
        <v>6</v>
      </c>
      <c r="J3199" s="4">
        <f t="shared" si="371"/>
        <v>144</v>
      </c>
      <c r="K3199" s="4">
        <f t="shared" si="385"/>
        <v>1800</v>
      </c>
      <c r="L3199" s="6">
        <f t="shared" si="386"/>
        <v>7587328.2012</v>
      </c>
      <c r="N3199" s="22">
        <f t="shared" si="372"/>
        <v>0.94310522096192939</v>
      </c>
      <c r="O3199" s="14">
        <f t="shared" si="373"/>
        <v>22374.007723337774</v>
      </c>
      <c r="Q3199" s="22"/>
      <c r="V3199" s="16">
        <f t="shared" si="374"/>
        <v>1.5800399999999999E-2</v>
      </c>
      <c r="W3199" s="16">
        <f t="shared" si="375"/>
        <v>0.92730482096192934</v>
      </c>
      <c r="X3199" s="16"/>
      <c r="Z3199" s="15">
        <f t="shared" si="376"/>
        <v>2.2598092620099657E-4</v>
      </c>
      <c r="AA3199" s="16">
        <f t="shared" si="377"/>
        <v>0.95255080794339853</v>
      </c>
      <c r="AB3199" s="3">
        <f t="shared" si="378"/>
        <v>0.51298333257676965</v>
      </c>
      <c r="AC3199" s="69">
        <f t="shared" si="379"/>
        <v>173.98297972309769</v>
      </c>
      <c r="AD3199" s="3">
        <f t="shared" si="387"/>
        <v>185.89678251448584</v>
      </c>
      <c r="AF3199" s="29"/>
      <c r="AG3199" s="30"/>
      <c r="AH3199" s="29"/>
      <c r="AI3199" s="29"/>
      <c r="AJ3199" s="31"/>
      <c r="AK3199" s="29"/>
      <c r="AL3199" s="30"/>
      <c r="AN3199" s="17">
        <f t="shared" si="380"/>
        <v>4469.4719531938163</v>
      </c>
      <c r="AO3199" s="17">
        <f t="shared" si="381"/>
        <v>44.694719531938162</v>
      </c>
      <c r="AP3199" s="2">
        <f t="shared" si="382"/>
        <v>3.0571188159845701</v>
      </c>
      <c r="AQ3199" s="6">
        <f t="shared" si="383"/>
        <v>0</v>
      </c>
      <c r="AR3199" s="3">
        <f t="shared" si="384"/>
        <v>4215.1823340000001</v>
      </c>
    </row>
    <row r="3200" spans="1:44">
      <c r="A3200" s="32">
        <v>43013</v>
      </c>
      <c r="B3200" s="9">
        <v>12.5</v>
      </c>
      <c r="C3200" s="33">
        <v>4317.5286219999998</v>
      </c>
      <c r="D3200" s="34">
        <f t="shared" si="369"/>
        <v>8045049.5157488687</v>
      </c>
      <c r="E3200" s="34">
        <v>1123863285132.96</v>
      </c>
      <c r="F3200" s="3">
        <f>VLOOKUP(A3200,ERCOT_345kv_West_ATC!A:B,2)</f>
        <v>23.05</v>
      </c>
      <c r="G3200" s="3">
        <f>VLOOKUP(A3200,ERCOT_345kv_West_ATC!G:H,2)</f>
        <v>3.0409999999999999</v>
      </c>
      <c r="I3200" s="5">
        <f t="shared" si="370"/>
        <v>6</v>
      </c>
      <c r="J3200" s="4">
        <f t="shared" si="371"/>
        <v>144</v>
      </c>
      <c r="K3200" s="4">
        <f t="shared" si="385"/>
        <v>1800</v>
      </c>
      <c r="L3200" s="6">
        <f t="shared" si="386"/>
        <v>7771551.5195999993</v>
      </c>
      <c r="N3200" s="22">
        <f t="shared" si="372"/>
        <v>0.96600418734359883</v>
      </c>
      <c r="O3200" s="14">
        <f t="shared" si="373"/>
        <v>22374.007723337774</v>
      </c>
      <c r="Q3200" s="22"/>
      <c r="V3200" s="16">
        <f t="shared" si="374"/>
        <v>1.5766200000000001E-2</v>
      </c>
      <c r="W3200" s="16">
        <f t="shared" si="375"/>
        <v>0.95023798734359888</v>
      </c>
      <c r="X3200" s="16"/>
      <c r="Z3200" s="15">
        <f t="shared" si="376"/>
        <v>2.2598092620099657E-4</v>
      </c>
      <c r="AA3200" s="16">
        <f t="shared" si="377"/>
        <v>0.97567911689887232</v>
      </c>
      <c r="AB3200" s="3">
        <f t="shared" si="378"/>
        <v>0.52543877002525596</v>
      </c>
      <c r="AC3200" s="69">
        <f t="shared" si="379"/>
        <v>178.54166982924369</v>
      </c>
      <c r="AD3200" s="3">
        <f t="shared" si="387"/>
        <v>183.99065827272881</v>
      </c>
      <c r="AF3200" s="29"/>
      <c r="AG3200" s="30"/>
      <c r="AH3200" s="29"/>
      <c r="AI3200" s="29"/>
      <c r="AJ3200" s="31"/>
      <c r="AK3200" s="29"/>
      <c r="AL3200" s="30"/>
      <c r="AN3200" s="17">
        <f t="shared" si="380"/>
        <v>4469.4719531938163</v>
      </c>
      <c r="AO3200" s="17">
        <f t="shared" si="381"/>
        <v>44.694719531938162</v>
      </c>
      <c r="AP3200" s="2">
        <f t="shared" si="382"/>
        <v>3.0571188159845701</v>
      </c>
      <c r="AQ3200" s="6">
        <f t="shared" si="383"/>
        <v>0</v>
      </c>
      <c r="AR3200" s="3">
        <f t="shared" si="384"/>
        <v>4317.5286219999998</v>
      </c>
    </row>
    <row r="3201" spans="1:44">
      <c r="A3201" s="32">
        <v>43014</v>
      </c>
      <c r="B3201" s="9">
        <v>12.5</v>
      </c>
      <c r="C3201" s="33">
        <v>4362.9807730000002</v>
      </c>
      <c r="D3201" s="34">
        <f t="shared" si="369"/>
        <v>8045049.5157488687</v>
      </c>
      <c r="E3201" s="34">
        <v>1123863285132.96</v>
      </c>
      <c r="F3201" s="3">
        <f>VLOOKUP(A3201,ERCOT_345kv_West_ATC!A:B,2)</f>
        <v>22.95</v>
      </c>
      <c r="G3201" s="3">
        <f>VLOOKUP(A3201,ERCOT_345kv_West_ATC!G:H,2)</f>
        <v>3.0110000000000001</v>
      </c>
      <c r="I3201" s="5">
        <f t="shared" si="370"/>
        <v>6</v>
      </c>
      <c r="J3201" s="4">
        <f t="shared" si="371"/>
        <v>144</v>
      </c>
      <c r="K3201" s="4">
        <f t="shared" si="385"/>
        <v>1800</v>
      </c>
      <c r="L3201" s="6">
        <f t="shared" si="386"/>
        <v>7853365.3914000001</v>
      </c>
      <c r="N3201" s="22">
        <f t="shared" si="372"/>
        <v>0.97617365511876208</v>
      </c>
      <c r="O3201" s="14">
        <f t="shared" si="373"/>
        <v>22374.007723337774</v>
      </c>
      <c r="Q3201" s="22"/>
      <c r="V3201" s="16">
        <f t="shared" si="374"/>
        <v>1.5697799999999998E-2</v>
      </c>
      <c r="W3201" s="16">
        <f t="shared" si="375"/>
        <v>0.9604758551187621</v>
      </c>
      <c r="X3201" s="16"/>
      <c r="Z3201" s="15">
        <f t="shared" si="376"/>
        <v>2.2598092620099657E-4</v>
      </c>
      <c r="AA3201" s="16">
        <f t="shared" si="377"/>
        <v>0.98595043607968003</v>
      </c>
      <c r="AB3201" s="3">
        <f t="shared" si="378"/>
        <v>0.53097024981551133</v>
      </c>
      <c r="AC3201" s="69">
        <f t="shared" si="379"/>
        <v>180.56619143247715</v>
      </c>
      <c r="AD3201" s="3">
        <f t="shared" si="387"/>
        <v>182.13043631898739</v>
      </c>
      <c r="AF3201" s="29"/>
      <c r="AG3201" s="30"/>
      <c r="AH3201" s="29"/>
      <c r="AI3201" s="29"/>
      <c r="AJ3201" s="31"/>
      <c r="AK3201" s="29"/>
      <c r="AL3201" s="30"/>
      <c r="AN3201" s="17">
        <f t="shared" si="380"/>
        <v>4469.4719531938163</v>
      </c>
      <c r="AO3201" s="17">
        <f t="shared" si="381"/>
        <v>44.694719531938162</v>
      </c>
      <c r="AP3201" s="2">
        <f t="shared" si="382"/>
        <v>3.0571188159845701</v>
      </c>
      <c r="AQ3201" s="6">
        <f t="shared" si="383"/>
        <v>0</v>
      </c>
      <c r="AR3201" s="3">
        <f t="shared" si="384"/>
        <v>4362.9807730000002</v>
      </c>
    </row>
    <row r="3202" spans="1:44">
      <c r="A3202" s="32">
        <v>43015</v>
      </c>
      <c r="B3202" s="9">
        <v>12.5</v>
      </c>
      <c r="C3202" s="33">
        <v>4427.349483</v>
      </c>
      <c r="D3202" s="34">
        <f t="shared" si="369"/>
        <v>8045049.5157488687</v>
      </c>
      <c r="E3202" s="34">
        <v>1123863285132.96</v>
      </c>
      <c r="F3202" s="3">
        <f>VLOOKUP(A3202,ERCOT_345kv_West_ATC!A:B,2)</f>
        <v>22.95</v>
      </c>
      <c r="G3202" s="3">
        <f>VLOOKUP(A3202,ERCOT_345kv_West_ATC!G:H,2)</f>
        <v>3.0110000000000001</v>
      </c>
      <c r="I3202" s="5">
        <f t="shared" si="370"/>
        <v>6</v>
      </c>
      <c r="J3202" s="4">
        <f t="shared" si="371"/>
        <v>144</v>
      </c>
      <c r="K3202" s="4">
        <f t="shared" si="385"/>
        <v>1800</v>
      </c>
      <c r="L3202" s="6">
        <f t="shared" si="386"/>
        <v>7969229.0694000004</v>
      </c>
      <c r="N3202" s="22">
        <f t="shared" si="372"/>
        <v>0.99057551526557497</v>
      </c>
      <c r="O3202" s="14">
        <f t="shared" si="373"/>
        <v>22374.007723337774</v>
      </c>
      <c r="Q3202" s="22"/>
      <c r="V3202" s="16">
        <f t="shared" si="374"/>
        <v>1.5697799999999998E-2</v>
      </c>
      <c r="W3202" s="16">
        <f t="shared" si="375"/>
        <v>0.97487771526557498</v>
      </c>
      <c r="X3202" s="16"/>
      <c r="Z3202" s="15">
        <f t="shared" si="376"/>
        <v>2.2598092620099657E-4</v>
      </c>
      <c r="AA3202" s="16">
        <f t="shared" si="377"/>
        <v>1.0004965367838432</v>
      </c>
      <c r="AB3202" s="3">
        <f t="shared" si="378"/>
        <v>0.53880385528095598</v>
      </c>
      <c r="AC3202" s="69">
        <f t="shared" si="379"/>
        <v>183.43329103282989</v>
      </c>
      <c r="AD3202" s="3">
        <f t="shared" si="387"/>
        <v>180.34555550434345</v>
      </c>
      <c r="AF3202" s="29"/>
      <c r="AG3202" s="30"/>
      <c r="AH3202" s="29"/>
      <c r="AI3202" s="29"/>
      <c r="AJ3202" s="31"/>
      <c r="AK3202" s="29"/>
      <c r="AL3202" s="30"/>
      <c r="AN3202" s="17">
        <f t="shared" si="380"/>
        <v>4469.4719531938163</v>
      </c>
      <c r="AO3202" s="17">
        <f t="shared" si="381"/>
        <v>44.694719531938162</v>
      </c>
      <c r="AP3202" s="2">
        <f t="shared" si="382"/>
        <v>3.0571188159845701</v>
      </c>
      <c r="AQ3202" s="6">
        <f t="shared" si="383"/>
        <v>0</v>
      </c>
      <c r="AR3202" s="3">
        <f t="shared" si="384"/>
        <v>4427.349483</v>
      </c>
    </row>
    <row r="3203" spans="1:44">
      <c r="A3203" s="32">
        <v>43016</v>
      </c>
      <c r="B3203" s="9">
        <v>12.5</v>
      </c>
      <c r="C3203" s="33">
        <v>4599.5847729999996</v>
      </c>
      <c r="D3203" s="34">
        <f t="shared" si="369"/>
        <v>8045049.5157488687</v>
      </c>
      <c r="E3203" s="34">
        <v>1123863285132.96</v>
      </c>
      <c r="F3203" s="3">
        <f>VLOOKUP(A3203,ERCOT_345kv_West_ATC!A:B,2)</f>
        <v>22.95</v>
      </c>
      <c r="G3203" s="3">
        <f>VLOOKUP(A3203,ERCOT_345kv_West_ATC!G:H,2)</f>
        <v>3.0110000000000001</v>
      </c>
      <c r="I3203" s="5">
        <f t="shared" si="370"/>
        <v>6</v>
      </c>
      <c r="J3203" s="4">
        <f t="shared" si="371"/>
        <v>144</v>
      </c>
      <c r="K3203" s="4">
        <f t="shared" si="385"/>
        <v>1800</v>
      </c>
      <c r="L3203" s="6">
        <f t="shared" si="386"/>
        <v>8279252.5913999993</v>
      </c>
      <c r="N3203" s="22">
        <f t="shared" si="372"/>
        <v>1.029111452352488</v>
      </c>
      <c r="O3203" s="14">
        <f t="shared" si="373"/>
        <v>22374.007723337774</v>
      </c>
      <c r="Q3203" s="22"/>
      <c r="V3203" s="16">
        <f t="shared" si="374"/>
        <v>1.5697799999999998E-2</v>
      </c>
      <c r="W3203" s="16">
        <f t="shared" si="375"/>
        <v>1.0134136523524879</v>
      </c>
      <c r="X3203" s="16"/>
      <c r="Z3203" s="15">
        <f t="shared" si="376"/>
        <v>2.2598092620099657E-4</v>
      </c>
      <c r="AA3203" s="16">
        <f t="shared" si="377"/>
        <v>1.0394184271425404</v>
      </c>
      <c r="AB3203" s="3">
        <f t="shared" si="378"/>
        <v>0.5597647120246505</v>
      </c>
      <c r="AC3203" s="69">
        <f t="shared" si="379"/>
        <v>191.10496460102209</v>
      </c>
      <c r="AD3203" s="3">
        <f t="shared" si="387"/>
        <v>179.32365369457736</v>
      </c>
      <c r="AF3203" s="29"/>
      <c r="AG3203" s="30"/>
      <c r="AH3203" s="29"/>
      <c r="AI3203" s="29"/>
      <c r="AJ3203" s="31"/>
      <c r="AK3203" s="29"/>
      <c r="AL3203" s="30"/>
      <c r="AN3203" s="17">
        <f t="shared" si="380"/>
        <v>4469.4719531938163</v>
      </c>
      <c r="AO3203" s="17">
        <f t="shared" si="381"/>
        <v>44.694719531938162</v>
      </c>
      <c r="AP3203" s="2">
        <f t="shared" si="382"/>
        <v>3.0571188159845701</v>
      </c>
      <c r="AQ3203" s="6">
        <f t="shared" si="383"/>
        <v>0</v>
      </c>
      <c r="AR3203" s="3">
        <f t="shared" si="384"/>
        <v>4599.5847729999996</v>
      </c>
    </row>
    <row r="3204" spans="1:44">
      <c r="A3204" s="32">
        <v>43017</v>
      </c>
      <c r="B3204" s="9">
        <v>12.5</v>
      </c>
      <c r="C3204" s="33">
        <v>4770.758812</v>
      </c>
      <c r="D3204" s="34">
        <f t="shared" si="369"/>
        <v>8045049.5157488687</v>
      </c>
      <c r="E3204" s="34">
        <v>1123863285132.96</v>
      </c>
      <c r="F3204" s="3">
        <f>VLOOKUP(A3204,ERCOT_345kv_West_ATC!A:B,2)</f>
        <v>23.3</v>
      </c>
      <c r="G3204" s="3">
        <f>VLOOKUP(A3204,ERCOT_345kv_West_ATC!G:H,2)</f>
        <v>3.008</v>
      </c>
      <c r="I3204" s="5">
        <f t="shared" si="370"/>
        <v>6</v>
      </c>
      <c r="J3204" s="4">
        <f t="shared" si="371"/>
        <v>144</v>
      </c>
      <c r="K3204" s="4">
        <f t="shared" si="385"/>
        <v>1800</v>
      </c>
      <c r="L3204" s="6">
        <f t="shared" si="386"/>
        <v>8587365.8616000004</v>
      </c>
      <c r="N3204" s="22">
        <f t="shared" si="372"/>
        <v>1.0674099450586974</v>
      </c>
      <c r="O3204" s="14">
        <f t="shared" si="373"/>
        <v>22374.007723337774</v>
      </c>
      <c r="Q3204" s="22"/>
      <c r="V3204" s="16">
        <f t="shared" si="374"/>
        <v>1.5937199999999999E-2</v>
      </c>
      <c r="W3204" s="16">
        <f t="shared" si="375"/>
        <v>1.0514727450586974</v>
      </c>
      <c r="X3204" s="16"/>
      <c r="Z3204" s="15">
        <f t="shared" si="376"/>
        <v>2.2598092620099657E-4</v>
      </c>
      <c r="AA3204" s="16">
        <f t="shared" si="377"/>
        <v>1.0781004950173261</v>
      </c>
      <c r="AB3204" s="3">
        <f t="shared" si="378"/>
        <v>0.58059641561872</v>
      </c>
      <c r="AC3204" s="69">
        <f t="shared" si="379"/>
        <v>198.72936811645152</v>
      </c>
      <c r="AD3204" s="3">
        <f t="shared" si="387"/>
        <v>178.5756184411058</v>
      </c>
      <c r="AF3204" s="29"/>
      <c r="AG3204" s="30"/>
      <c r="AH3204" s="29"/>
      <c r="AI3204" s="29"/>
      <c r="AJ3204" s="31"/>
      <c r="AK3204" s="29"/>
      <c r="AL3204" s="30"/>
      <c r="AN3204" s="17">
        <f t="shared" si="380"/>
        <v>4469.4719531938163</v>
      </c>
      <c r="AO3204" s="17">
        <f t="shared" si="381"/>
        <v>44.694719531938162</v>
      </c>
      <c r="AP3204" s="2">
        <f t="shared" si="382"/>
        <v>3.0571188159845701</v>
      </c>
      <c r="AQ3204" s="6">
        <f t="shared" si="383"/>
        <v>0</v>
      </c>
      <c r="AR3204" s="3">
        <f t="shared" si="384"/>
        <v>4770.758812</v>
      </c>
    </row>
    <row r="3205" spans="1:44">
      <c r="A3205" s="32">
        <v>43018</v>
      </c>
      <c r="B3205" s="9">
        <v>12.5</v>
      </c>
      <c r="C3205" s="33">
        <v>4742.2045859999998</v>
      </c>
      <c r="D3205" s="34">
        <f t="shared" si="369"/>
        <v>8045049.5157488687</v>
      </c>
      <c r="E3205" s="34">
        <v>1123863285132.96</v>
      </c>
      <c r="F3205" s="3">
        <f>VLOOKUP(A3205,ERCOT_345kv_West_ATC!A:B,2)</f>
        <v>23.95</v>
      </c>
      <c r="G3205" s="3">
        <f>VLOOKUP(A3205,ERCOT_345kv_West_ATC!G:H,2)</f>
        <v>3.036</v>
      </c>
      <c r="I3205" s="5">
        <f t="shared" si="370"/>
        <v>6</v>
      </c>
      <c r="J3205" s="4">
        <f t="shared" si="371"/>
        <v>144</v>
      </c>
      <c r="K3205" s="4">
        <f t="shared" si="385"/>
        <v>1800</v>
      </c>
      <c r="L3205" s="6">
        <f t="shared" si="386"/>
        <v>8535968.2547999993</v>
      </c>
      <c r="N3205" s="22">
        <f t="shared" si="372"/>
        <v>1.061021220328118</v>
      </c>
      <c r="O3205" s="14">
        <f t="shared" si="373"/>
        <v>22374.007723337774</v>
      </c>
      <c r="Q3205" s="22"/>
      <c r="V3205" s="16">
        <f t="shared" si="374"/>
        <v>1.6381799999999998E-2</v>
      </c>
      <c r="W3205" s="16">
        <f t="shared" si="375"/>
        <v>1.044639420328118</v>
      </c>
      <c r="X3205" s="16"/>
      <c r="Z3205" s="15">
        <f t="shared" si="376"/>
        <v>2.2598092620099657E-4</v>
      </c>
      <c r="AA3205" s="16">
        <f t="shared" si="377"/>
        <v>1.0716477845788934</v>
      </c>
      <c r="AB3205" s="3">
        <f t="shared" si="378"/>
        <v>0.57712139583262922</v>
      </c>
      <c r="AC3205" s="69">
        <f t="shared" si="379"/>
        <v>197.4575108747423</v>
      </c>
      <c r="AD3205" s="3">
        <f t="shared" si="387"/>
        <v>177.930754249248</v>
      </c>
      <c r="AF3205" s="29"/>
      <c r="AG3205" s="30"/>
      <c r="AH3205" s="29"/>
      <c r="AI3205" s="29"/>
      <c r="AJ3205" s="31"/>
      <c r="AK3205" s="29"/>
      <c r="AL3205" s="30"/>
      <c r="AN3205" s="17">
        <f t="shared" si="380"/>
        <v>4469.4719531938163</v>
      </c>
      <c r="AO3205" s="17">
        <f t="shared" si="381"/>
        <v>44.694719531938162</v>
      </c>
      <c r="AP3205" s="2">
        <f t="shared" si="382"/>
        <v>3.0571188159845701</v>
      </c>
      <c r="AQ3205" s="6">
        <f t="shared" si="383"/>
        <v>0</v>
      </c>
      <c r="AR3205" s="3">
        <f t="shared" si="384"/>
        <v>4742.2045859999998</v>
      </c>
    </row>
    <row r="3206" spans="1:44">
      <c r="A3206" s="32">
        <v>43019</v>
      </c>
      <c r="B3206" s="9">
        <v>12.5</v>
      </c>
      <c r="C3206" s="33">
        <v>4817.0760010000004</v>
      </c>
      <c r="D3206" s="34">
        <f t="shared" si="369"/>
        <v>8045049.5157488687</v>
      </c>
      <c r="E3206" s="34">
        <v>1123863285132.96</v>
      </c>
      <c r="F3206" s="3">
        <f>VLOOKUP(A3206,ERCOT_345kv_West_ATC!A:B,2)</f>
        <v>23.95</v>
      </c>
      <c r="G3206" s="3">
        <f>VLOOKUP(A3206,ERCOT_345kv_West_ATC!G:H,2)</f>
        <v>3.0219999999999998</v>
      </c>
      <c r="I3206" s="5">
        <f t="shared" si="370"/>
        <v>6</v>
      </c>
      <c r="J3206" s="4">
        <f t="shared" si="371"/>
        <v>144</v>
      </c>
      <c r="K3206" s="4">
        <f t="shared" si="385"/>
        <v>1800</v>
      </c>
      <c r="L3206" s="6">
        <f t="shared" si="386"/>
        <v>8670736.8018000014</v>
      </c>
      <c r="N3206" s="22">
        <f t="shared" si="372"/>
        <v>1.0777729565027905</v>
      </c>
      <c r="O3206" s="14">
        <f t="shared" si="373"/>
        <v>22374.007723337774</v>
      </c>
      <c r="Q3206" s="22"/>
      <c r="V3206" s="16">
        <f t="shared" si="374"/>
        <v>1.6381799999999998E-2</v>
      </c>
      <c r="W3206" s="16">
        <f t="shared" si="375"/>
        <v>1.0613911565027905</v>
      </c>
      <c r="X3206" s="16"/>
      <c r="Z3206" s="15">
        <f t="shared" si="376"/>
        <v>2.2598092620099657E-4</v>
      </c>
      <c r="AA3206" s="16">
        <f t="shared" si="377"/>
        <v>1.0885672962865727</v>
      </c>
      <c r="AB3206" s="3">
        <f t="shared" si="378"/>
        <v>0.58623316963933703</v>
      </c>
      <c r="AC3206" s="69">
        <f t="shared" si="379"/>
        <v>200.79242008799736</v>
      </c>
      <c r="AD3206" s="3">
        <f t="shared" si="387"/>
        <v>177.47404414617864</v>
      </c>
      <c r="AF3206" s="29"/>
      <c r="AG3206" s="30"/>
      <c r="AH3206" s="29"/>
      <c r="AI3206" s="29"/>
      <c r="AJ3206" s="31"/>
      <c r="AK3206" s="29"/>
      <c r="AL3206" s="30"/>
      <c r="AN3206" s="17">
        <f t="shared" si="380"/>
        <v>4469.4719531938163</v>
      </c>
      <c r="AO3206" s="17">
        <f t="shared" si="381"/>
        <v>44.694719531938162</v>
      </c>
      <c r="AP3206" s="2">
        <f t="shared" si="382"/>
        <v>3.0571188159845701</v>
      </c>
      <c r="AQ3206" s="6">
        <f t="shared" si="383"/>
        <v>0</v>
      </c>
      <c r="AR3206" s="3">
        <f t="shared" si="384"/>
        <v>4817.0760010000004</v>
      </c>
    </row>
    <row r="3207" spans="1:44">
      <c r="A3207" s="32">
        <v>43020</v>
      </c>
      <c r="B3207" s="9">
        <v>12.5</v>
      </c>
      <c r="C3207" s="33">
        <v>5421.2564739999998</v>
      </c>
      <c r="D3207" s="34">
        <f t="shared" si="369"/>
        <v>8045049.5157488687</v>
      </c>
      <c r="E3207" s="34">
        <v>1123863285132.96</v>
      </c>
      <c r="F3207" s="3">
        <f>VLOOKUP(A3207,ERCOT_345kv_West_ATC!A:B,2)</f>
        <v>24.25</v>
      </c>
      <c r="G3207" s="3">
        <f>VLOOKUP(A3207,ERCOT_345kv_West_ATC!G:H,2)</f>
        <v>3.0569999999999999</v>
      </c>
      <c r="I3207" s="5">
        <f t="shared" si="370"/>
        <v>6</v>
      </c>
      <c r="J3207" s="4">
        <f t="shared" si="371"/>
        <v>144</v>
      </c>
      <c r="K3207" s="4">
        <f t="shared" si="385"/>
        <v>1800</v>
      </c>
      <c r="L3207" s="6">
        <f t="shared" si="386"/>
        <v>9758261.6532000005</v>
      </c>
      <c r="N3207" s="22">
        <f t="shared" si="372"/>
        <v>1.212952342194709</v>
      </c>
      <c r="O3207" s="14">
        <f t="shared" si="373"/>
        <v>22374.007723337774</v>
      </c>
      <c r="Q3207" s="22"/>
      <c r="V3207" s="16">
        <f t="shared" si="374"/>
        <v>1.6587000000000001E-2</v>
      </c>
      <c r="W3207" s="16">
        <f t="shared" si="375"/>
        <v>1.1963653421947091</v>
      </c>
      <c r="X3207" s="16"/>
      <c r="Z3207" s="15">
        <f t="shared" si="376"/>
        <v>2.2598092620099657E-4</v>
      </c>
      <c r="AA3207" s="16">
        <f t="shared" si="377"/>
        <v>1.2251005591676689</v>
      </c>
      <c r="AB3207" s="3">
        <f t="shared" si="378"/>
        <v>0.65976130862810434</v>
      </c>
      <c r="AC3207" s="69">
        <f t="shared" si="379"/>
        <v>227.7037189578862</v>
      </c>
      <c r="AD3207" s="3">
        <f t="shared" si="387"/>
        <v>178.00452552846417</v>
      </c>
      <c r="AF3207" s="29"/>
      <c r="AG3207" s="30"/>
      <c r="AH3207" s="29"/>
      <c r="AI3207" s="29"/>
      <c r="AJ3207" s="31"/>
      <c r="AK3207" s="29"/>
      <c r="AL3207" s="30"/>
      <c r="AN3207" s="17">
        <f t="shared" si="380"/>
        <v>4469.4719531938163</v>
      </c>
      <c r="AO3207" s="17">
        <f t="shared" si="381"/>
        <v>44.694719531938162</v>
      </c>
      <c r="AP3207" s="2">
        <f t="shared" si="382"/>
        <v>3.0571188159845701</v>
      </c>
      <c r="AQ3207" s="6">
        <f t="shared" si="383"/>
        <v>0</v>
      </c>
      <c r="AR3207" s="3">
        <f t="shared" si="384"/>
        <v>5421.2564739999998</v>
      </c>
    </row>
    <row r="3208" spans="1:44">
      <c r="A3208" s="32">
        <v>43021</v>
      </c>
      <c r="B3208" s="9">
        <v>12.5</v>
      </c>
      <c r="C3208" s="33">
        <v>5622.4015369999997</v>
      </c>
      <c r="D3208" s="34">
        <f t="shared" si="369"/>
        <v>8045049.5157488687</v>
      </c>
      <c r="E3208" s="34">
        <v>1123863285132.96</v>
      </c>
      <c r="F3208" s="3">
        <f>VLOOKUP(A3208,ERCOT_345kv_West_ATC!A:B,2)</f>
        <v>24.5</v>
      </c>
      <c r="G3208" s="3">
        <f>VLOOKUP(A3208,ERCOT_345kv_West_ATC!G:H,2)</f>
        <v>3.0720000000000001</v>
      </c>
      <c r="I3208" s="5">
        <f t="shared" si="370"/>
        <v>6</v>
      </c>
      <c r="J3208" s="4">
        <f t="shared" si="371"/>
        <v>144</v>
      </c>
      <c r="K3208" s="4">
        <f t="shared" si="385"/>
        <v>1800</v>
      </c>
      <c r="L3208" s="6">
        <f t="shared" si="386"/>
        <v>10120322.7666</v>
      </c>
      <c r="N3208" s="22">
        <f t="shared" si="372"/>
        <v>1.2579565541254416</v>
      </c>
      <c r="O3208" s="14">
        <f t="shared" si="373"/>
        <v>22374.007723337774</v>
      </c>
      <c r="Q3208" s="22"/>
      <c r="V3208" s="16">
        <f t="shared" si="374"/>
        <v>1.6757999999999999E-2</v>
      </c>
      <c r="W3208" s="16">
        <f t="shared" si="375"/>
        <v>1.2411985541254416</v>
      </c>
      <c r="X3208" s="16"/>
      <c r="Z3208" s="15">
        <f t="shared" si="376"/>
        <v>2.2598092620099657E-4</v>
      </c>
      <c r="AA3208" s="16">
        <f t="shared" si="377"/>
        <v>1.2705555068051666</v>
      </c>
      <c r="AB3208" s="3">
        <f t="shared" si="378"/>
        <v>0.68424045486024077</v>
      </c>
      <c r="AC3208" s="69">
        <f t="shared" si="379"/>
        <v>236.66308647884813</v>
      </c>
      <c r="AD3208" s="3">
        <f t="shared" si="387"/>
        <v>179.35784864498939</v>
      </c>
      <c r="AF3208" s="29"/>
      <c r="AG3208" s="30"/>
      <c r="AH3208" s="29"/>
      <c r="AI3208" s="29"/>
      <c r="AJ3208" s="31"/>
      <c r="AK3208" s="29"/>
      <c r="AL3208" s="30"/>
      <c r="AN3208" s="17">
        <f t="shared" si="380"/>
        <v>4469.4719531938163</v>
      </c>
      <c r="AO3208" s="17">
        <f t="shared" si="381"/>
        <v>44.694719531938162</v>
      </c>
      <c r="AP3208" s="2">
        <f t="shared" si="382"/>
        <v>3.0571188159845701</v>
      </c>
      <c r="AQ3208" s="6">
        <f t="shared" si="383"/>
        <v>0</v>
      </c>
      <c r="AR3208" s="3">
        <f t="shared" si="384"/>
        <v>5622.4015369999997</v>
      </c>
    </row>
    <row r="3209" spans="1:44">
      <c r="A3209" s="32">
        <v>43022</v>
      </c>
      <c r="B3209" s="9">
        <v>12.5</v>
      </c>
      <c r="C3209" s="33">
        <v>5806.2748380000003</v>
      </c>
      <c r="D3209" s="34">
        <f t="shared" si="369"/>
        <v>8045049.5157488687</v>
      </c>
      <c r="E3209" s="34">
        <v>1123863285132.96</v>
      </c>
      <c r="F3209" s="3">
        <f>VLOOKUP(A3209,ERCOT_345kv_West_ATC!A:B,2)</f>
        <v>24.5</v>
      </c>
      <c r="G3209" s="3">
        <f>VLOOKUP(A3209,ERCOT_345kv_West_ATC!G:H,2)</f>
        <v>3.0720000000000001</v>
      </c>
      <c r="I3209" s="5">
        <f t="shared" si="370"/>
        <v>6</v>
      </c>
      <c r="J3209" s="4">
        <f t="shared" si="371"/>
        <v>144</v>
      </c>
      <c r="K3209" s="4">
        <f t="shared" si="385"/>
        <v>1800</v>
      </c>
      <c r="L3209" s="6">
        <f t="shared" si="386"/>
        <v>10451294.7084</v>
      </c>
      <c r="N3209" s="22">
        <f t="shared" si="372"/>
        <v>1.2990963806923377</v>
      </c>
      <c r="O3209" s="14">
        <f t="shared" si="373"/>
        <v>22374.007723337774</v>
      </c>
      <c r="Q3209" s="22"/>
      <c r="V3209" s="16">
        <f t="shared" si="374"/>
        <v>1.6757999999999999E-2</v>
      </c>
      <c r="W3209" s="16">
        <f t="shared" si="375"/>
        <v>1.2823383806923376</v>
      </c>
      <c r="X3209" s="16"/>
      <c r="Z3209" s="15">
        <f t="shared" si="376"/>
        <v>2.2598092620099657E-4</v>
      </c>
      <c r="AA3209" s="16">
        <f t="shared" si="377"/>
        <v>1.3121073656687814</v>
      </c>
      <c r="AB3209" s="3">
        <f t="shared" si="378"/>
        <v>0.70661764551176909</v>
      </c>
      <c r="AC3209" s="69">
        <f t="shared" si="379"/>
        <v>244.85313825730748</v>
      </c>
      <c r="AD3209" s="3">
        <f t="shared" si="387"/>
        <v>182.1178339921241</v>
      </c>
      <c r="AF3209" s="29"/>
      <c r="AG3209" s="30"/>
      <c r="AH3209" s="29"/>
      <c r="AI3209" s="29"/>
      <c r="AJ3209" s="31"/>
      <c r="AK3209" s="29"/>
      <c r="AL3209" s="30"/>
      <c r="AN3209" s="17">
        <f t="shared" si="380"/>
        <v>4469.4719531938163</v>
      </c>
      <c r="AO3209" s="17">
        <f t="shared" si="381"/>
        <v>44.694719531938162</v>
      </c>
      <c r="AP3209" s="2">
        <f t="shared" si="382"/>
        <v>3.0571188159845701</v>
      </c>
      <c r="AQ3209" s="6">
        <f t="shared" si="383"/>
        <v>0</v>
      </c>
      <c r="AR3209" s="3">
        <f t="shared" si="384"/>
        <v>5806.2748380000003</v>
      </c>
    </row>
    <row r="3210" spans="1:44">
      <c r="A3210" s="32">
        <v>43023</v>
      </c>
      <c r="B3210" s="9">
        <v>12.5</v>
      </c>
      <c r="C3210" s="33">
        <v>5690.4433120000003</v>
      </c>
      <c r="D3210" s="34">
        <f t="shared" si="369"/>
        <v>8567106.5257480778</v>
      </c>
      <c r="E3210" s="34">
        <v>1196792694098.79</v>
      </c>
      <c r="F3210" s="3">
        <f>VLOOKUP(A3210,ERCOT_345kv_West_ATC!A:B,2)</f>
        <v>24.5</v>
      </c>
      <c r="G3210" s="3">
        <f>VLOOKUP(A3210,ERCOT_345kv_West_ATC!G:H,2)</f>
        <v>3.0720000000000001</v>
      </c>
      <c r="I3210" s="5">
        <f t="shared" si="370"/>
        <v>6</v>
      </c>
      <c r="J3210" s="4">
        <f t="shared" si="371"/>
        <v>144</v>
      </c>
      <c r="K3210" s="4">
        <f t="shared" si="385"/>
        <v>1800</v>
      </c>
      <c r="L3210" s="6">
        <f t="shared" si="386"/>
        <v>10242797.9616</v>
      </c>
      <c r="N3210" s="22">
        <f t="shared" si="372"/>
        <v>1.1955959612286484</v>
      </c>
      <c r="O3210" s="14">
        <f t="shared" si="373"/>
        <v>21010.594354000103</v>
      </c>
      <c r="Q3210" s="22"/>
      <c r="V3210" s="16">
        <f t="shared" si="374"/>
        <v>1.6757999999999999E-2</v>
      </c>
      <c r="W3210" s="16">
        <f t="shared" si="375"/>
        <v>1.1788379612286484</v>
      </c>
      <c r="X3210" s="16"/>
      <c r="Z3210" s="15">
        <f t="shared" si="376"/>
        <v>2.1221024104670606E-4</v>
      </c>
      <c r="AA3210" s="16">
        <f t="shared" si="377"/>
        <v>1.2075703469021364</v>
      </c>
      <c r="AB3210" s="3">
        <f t="shared" si="378"/>
        <v>0.6503206503096608</v>
      </c>
      <c r="AC3210" s="69">
        <f t="shared" si="379"/>
        <v>224.24843801333586</v>
      </c>
      <c r="AD3210" s="3">
        <f t="shared" si="387"/>
        <v>183.34089862153158</v>
      </c>
      <c r="AF3210" s="29"/>
      <c r="AG3210" s="30"/>
      <c r="AH3210" s="29"/>
      <c r="AI3210" s="29"/>
      <c r="AJ3210" s="31"/>
      <c r="AK3210" s="29"/>
      <c r="AL3210" s="30"/>
      <c r="AN3210" s="17">
        <f t="shared" si="380"/>
        <v>4759.5036254155984</v>
      </c>
      <c r="AO3210" s="17">
        <f t="shared" si="381"/>
        <v>47.595036254155985</v>
      </c>
      <c r="AP3210" s="2">
        <f t="shared" si="382"/>
        <v>3.2555004797842693</v>
      </c>
      <c r="AQ3210" s="6">
        <f t="shared" si="383"/>
        <v>0</v>
      </c>
      <c r="AR3210" s="3">
        <f t="shared" si="384"/>
        <v>5690.4433120000003</v>
      </c>
    </row>
    <row r="3211" spans="1:44">
      <c r="A3211" s="32">
        <v>43024</v>
      </c>
      <c r="B3211" s="9">
        <v>12.5</v>
      </c>
      <c r="C3211" s="33">
        <v>5751.4012949999997</v>
      </c>
      <c r="D3211" s="34">
        <f t="shared" si="369"/>
        <v>8567106.5257480778</v>
      </c>
      <c r="E3211" s="34">
        <v>1196792694098.79</v>
      </c>
      <c r="F3211" s="3">
        <f>VLOOKUP(A3211,ERCOT_345kv_West_ATC!A:B,2)</f>
        <v>24.55</v>
      </c>
      <c r="G3211" s="3">
        <f>VLOOKUP(A3211,ERCOT_345kv_West_ATC!G:H,2)</f>
        <v>3.0630000000000002</v>
      </c>
      <c r="I3211" s="5">
        <f t="shared" si="370"/>
        <v>6</v>
      </c>
      <c r="J3211" s="4">
        <f t="shared" si="371"/>
        <v>144</v>
      </c>
      <c r="K3211" s="4">
        <f t="shared" si="385"/>
        <v>1800</v>
      </c>
      <c r="L3211" s="6">
        <f t="shared" si="386"/>
        <v>10352522.331</v>
      </c>
      <c r="N3211" s="22">
        <f t="shared" si="372"/>
        <v>1.2084035957631589</v>
      </c>
      <c r="O3211" s="14">
        <f t="shared" si="373"/>
        <v>21010.594354000103</v>
      </c>
      <c r="Q3211" s="22"/>
      <c r="V3211" s="16">
        <f t="shared" si="374"/>
        <v>1.67922E-2</v>
      </c>
      <c r="W3211" s="16">
        <f t="shared" si="375"/>
        <v>1.1916113957631589</v>
      </c>
      <c r="X3211" s="16"/>
      <c r="Z3211" s="15">
        <f t="shared" si="376"/>
        <v>2.1221024104670606E-4</v>
      </c>
      <c r="AA3211" s="16">
        <f t="shared" si="377"/>
        <v>1.2205062551682873</v>
      </c>
      <c r="AB3211" s="3">
        <f t="shared" si="378"/>
        <v>0.65728710845230265</v>
      </c>
      <c r="AC3211" s="69">
        <f t="shared" si="379"/>
        <v>226.79816169354277</v>
      </c>
      <c r="AD3211" s="3">
        <f t="shared" si="387"/>
        <v>184.64736212394334</v>
      </c>
      <c r="AF3211" s="29"/>
      <c r="AG3211" s="30"/>
      <c r="AH3211" s="29"/>
      <c r="AI3211" s="29"/>
      <c r="AJ3211" s="31"/>
      <c r="AK3211" s="29"/>
      <c r="AL3211" s="30"/>
      <c r="AN3211" s="17">
        <f t="shared" si="380"/>
        <v>4759.5036254155984</v>
      </c>
      <c r="AO3211" s="17">
        <f t="shared" si="381"/>
        <v>47.595036254155985</v>
      </c>
      <c r="AP3211" s="2">
        <f t="shared" si="382"/>
        <v>3.2555004797842693</v>
      </c>
      <c r="AQ3211" s="6">
        <f t="shared" si="383"/>
        <v>0</v>
      </c>
      <c r="AR3211" s="3">
        <f t="shared" si="384"/>
        <v>5751.4012949999997</v>
      </c>
    </row>
    <row r="3212" spans="1:44">
      <c r="A3212" s="32">
        <v>43025</v>
      </c>
      <c r="B3212" s="9">
        <v>12.5</v>
      </c>
      <c r="C3212" s="33">
        <v>5593.7603909999998</v>
      </c>
      <c r="D3212" s="34">
        <f t="shared" si="369"/>
        <v>8567106.5257480778</v>
      </c>
      <c r="E3212" s="34">
        <v>1196792694098.79</v>
      </c>
      <c r="F3212" s="3">
        <f>VLOOKUP(A3212,ERCOT_345kv_West_ATC!A:B,2)</f>
        <v>25.45</v>
      </c>
      <c r="G3212" s="3">
        <f>VLOOKUP(A3212,ERCOT_345kv_West_ATC!G:H,2)</f>
        <v>3.073</v>
      </c>
      <c r="I3212" s="5">
        <f t="shared" si="370"/>
        <v>6</v>
      </c>
      <c r="J3212" s="4">
        <f t="shared" si="371"/>
        <v>144</v>
      </c>
      <c r="K3212" s="4">
        <f t="shared" si="385"/>
        <v>1800</v>
      </c>
      <c r="L3212" s="6">
        <f t="shared" si="386"/>
        <v>10068768.7038</v>
      </c>
      <c r="N3212" s="22">
        <f t="shared" si="372"/>
        <v>1.1752823048877401</v>
      </c>
      <c r="O3212" s="14">
        <f t="shared" si="373"/>
        <v>21010.594354000103</v>
      </c>
      <c r="Q3212" s="22"/>
      <c r="V3212" s="16">
        <f t="shared" si="374"/>
        <v>1.7407800000000001E-2</v>
      </c>
      <c r="W3212" s="16">
        <f t="shared" si="375"/>
        <v>1.1578745048877401</v>
      </c>
      <c r="X3212" s="16"/>
      <c r="Z3212" s="15">
        <f t="shared" si="376"/>
        <v>2.1221024104670606E-4</v>
      </c>
      <c r="AA3212" s="16">
        <f t="shared" si="377"/>
        <v>1.1870532409316268</v>
      </c>
      <c r="AB3212" s="3">
        <f t="shared" si="378"/>
        <v>0.63927144085247012</v>
      </c>
      <c r="AC3212" s="69">
        <f t="shared" si="379"/>
        <v>220.20442735200407</v>
      </c>
      <c r="AD3212" s="3">
        <f t="shared" si="387"/>
        <v>185.74950277777845</v>
      </c>
      <c r="AF3212" s="29"/>
      <c r="AG3212" s="30"/>
      <c r="AH3212" s="29"/>
      <c r="AI3212" s="29"/>
      <c r="AJ3212" s="31"/>
      <c r="AK3212" s="29"/>
      <c r="AL3212" s="30"/>
      <c r="AN3212" s="17">
        <f t="shared" si="380"/>
        <v>4759.5036254155984</v>
      </c>
      <c r="AO3212" s="17">
        <f t="shared" si="381"/>
        <v>47.595036254155985</v>
      </c>
      <c r="AP3212" s="2">
        <f t="shared" si="382"/>
        <v>3.2555004797842693</v>
      </c>
      <c r="AQ3212" s="6">
        <f t="shared" si="383"/>
        <v>0</v>
      </c>
      <c r="AR3212" s="3">
        <f t="shared" si="384"/>
        <v>5593.7603909999998</v>
      </c>
    </row>
    <row r="3213" spans="1:44">
      <c r="A3213" s="32">
        <v>43026</v>
      </c>
      <c r="B3213" s="9">
        <v>12.5</v>
      </c>
      <c r="C3213" s="33">
        <v>5574.3071799999998</v>
      </c>
      <c r="D3213" s="34">
        <f t="shared" si="369"/>
        <v>8567106.5257480778</v>
      </c>
      <c r="E3213" s="34">
        <v>1196792694098.79</v>
      </c>
      <c r="F3213" s="3">
        <f>VLOOKUP(A3213,ERCOT_345kv_West_ATC!A:B,2)</f>
        <v>25.6</v>
      </c>
      <c r="G3213" s="3">
        <f>VLOOKUP(A3213,ERCOT_345kv_West_ATC!G:H,2)</f>
        <v>3.0470000000000002</v>
      </c>
      <c r="I3213" s="5">
        <f t="shared" si="370"/>
        <v>6</v>
      </c>
      <c r="J3213" s="4">
        <f t="shared" si="371"/>
        <v>144</v>
      </c>
      <c r="K3213" s="4">
        <f t="shared" si="385"/>
        <v>1800</v>
      </c>
      <c r="L3213" s="6">
        <f t="shared" si="386"/>
        <v>10033752.923999999</v>
      </c>
      <c r="N3213" s="22">
        <f t="shared" si="372"/>
        <v>1.1711950696357023</v>
      </c>
      <c r="O3213" s="14">
        <f t="shared" si="373"/>
        <v>21010.594354000103</v>
      </c>
      <c r="Q3213" s="22"/>
      <c r="V3213" s="16">
        <f t="shared" si="374"/>
        <v>1.7510400000000002E-2</v>
      </c>
      <c r="W3213" s="16">
        <f t="shared" si="375"/>
        <v>1.1536846696357024</v>
      </c>
      <c r="X3213" s="16"/>
      <c r="Z3213" s="15">
        <f t="shared" si="376"/>
        <v>2.1221024104670606E-4</v>
      </c>
      <c r="AA3213" s="16">
        <f t="shared" si="377"/>
        <v>1.1829250703361842</v>
      </c>
      <c r="AB3213" s="3">
        <f t="shared" si="378"/>
        <v>0.63704827050624191</v>
      </c>
      <c r="AC3213" s="69">
        <f t="shared" si="379"/>
        <v>219.39074700528454</v>
      </c>
      <c r="AD3213" s="3">
        <f t="shared" si="387"/>
        <v>187.32945446786616</v>
      </c>
      <c r="AF3213" s="29"/>
      <c r="AG3213" s="30"/>
      <c r="AH3213" s="29"/>
      <c r="AI3213" s="29"/>
      <c r="AJ3213" s="31"/>
      <c r="AK3213" s="29"/>
      <c r="AL3213" s="30"/>
      <c r="AN3213" s="17">
        <f t="shared" si="380"/>
        <v>4759.5036254155984</v>
      </c>
      <c r="AO3213" s="17">
        <f t="shared" si="381"/>
        <v>47.595036254155985</v>
      </c>
      <c r="AP3213" s="2">
        <f t="shared" si="382"/>
        <v>3.2555004797842693</v>
      </c>
      <c r="AQ3213" s="6">
        <f t="shared" si="383"/>
        <v>0</v>
      </c>
      <c r="AR3213" s="3">
        <f t="shared" si="384"/>
        <v>5574.3071799999998</v>
      </c>
    </row>
    <row r="3214" spans="1:44">
      <c r="A3214" s="32">
        <v>43027</v>
      </c>
      <c r="B3214" s="9">
        <v>12.5</v>
      </c>
      <c r="C3214" s="33">
        <v>5700.8191829999996</v>
      </c>
      <c r="D3214" s="34">
        <f t="shared" si="369"/>
        <v>8567106.5257480778</v>
      </c>
      <c r="E3214" s="34">
        <v>1196792694098.79</v>
      </c>
      <c r="F3214" s="3">
        <f>VLOOKUP(A3214,ERCOT_345kv_West_ATC!A:B,2)</f>
        <v>25.7</v>
      </c>
      <c r="G3214" s="3">
        <f>VLOOKUP(A3214,ERCOT_345kv_West_ATC!G:H,2)</f>
        <v>3.069</v>
      </c>
      <c r="I3214" s="5">
        <f t="shared" si="370"/>
        <v>6</v>
      </c>
      <c r="J3214" s="4">
        <f t="shared" si="371"/>
        <v>144</v>
      </c>
      <c r="K3214" s="4">
        <f t="shared" si="385"/>
        <v>1800</v>
      </c>
      <c r="L3214" s="6">
        <f t="shared" si="386"/>
        <v>10261474.529399998</v>
      </c>
      <c r="N3214" s="22">
        <f t="shared" si="372"/>
        <v>1.1977759933951526</v>
      </c>
      <c r="O3214" s="14">
        <f t="shared" si="373"/>
        <v>21010.594354000103</v>
      </c>
      <c r="Q3214" s="22"/>
      <c r="V3214" s="16">
        <f t="shared" si="374"/>
        <v>1.7578799999999999E-2</v>
      </c>
      <c r="W3214" s="16">
        <f t="shared" si="375"/>
        <v>1.1801971933951527</v>
      </c>
      <c r="X3214" s="16"/>
      <c r="Z3214" s="15">
        <f t="shared" si="376"/>
        <v>2.1221024104670606E-4</v>
      </c>
      <c r="AA3214" s="16">
        <f t="shared" si="377"/>
        <v>1.2097722129881159</v>
      </c>
      <c r="AB3214" s="3">
        <f t="shared" si="378"/>
        <v>0.65150643545965425</v>
      </c>
      <c r="AC3214" s="69">
        <f t="shared" si="379"/>
        <v>224.68243537823346</v>
      </c>
      <c r="AD3214" s="3">
        <f t="shared" si="387"/>
        <v>189.36322750955756</v>
      </c>
      <c r="AF3214" s="29"/>
      <c r="AG3214" s="30"/>
      <c r="AH3214" s="29"/>
      <c r="AI3214" s="29"/>
      <c r="AJ3214" s="31"/>
      <c r="AK3214" s="29"/>
      <c r="AL3214" s="30"/>
      <c r="AN3214" s="17">
        <f t="shared" si="380"/>
        <v>4759.5036254155984</v>
      </c>
      <c r="AO3214" s="17">
        <f t="shared" si="381"/>
        <v>47.595036254155985</v>
      </c>
      <c r="AP3214" s="2">
        <f t="shared" si="382"/>
        <v>3.2555004797842693</v>
      </c>
      <c r="AQ3214" s="6">
        <f t="shared" si="383"/>
        <v>0</v>
      </c>
      <c r="AR3214" s="3">
        <f t="shared" si="384"/>
        <v>5700.8191829999996</v>
      </c>
    </row>
    <row r="3215" spans="1:44">
      <c r="A3215" s="32">
        <v>43028</v>
      </c>
      <c r="B3215" s="9">
        <v>12.5</v>
      </c>
      <c r="C3215" s="33">
        <v>5997.4467640000003</v>
      </c>
      <c r="D3215" s="34">
        <f t="shared" si="369"/>
        <v>8567106.5257480778</v>
      </c>
      <c r="E3215" s="34">
        <v>1196792694098.79</v>
      </c>
      <c r="F3215" s="3">
        <f>VLOOKUP(A3215,ERCOT_345kv_West_ATC!A:B,2)</f>
        <v>25.95</v>
      </c>
      <c r="G3215" s="3">
        <f>VLOOKUP(A3215,ERCOT_345kv_West_ATC!G:H,2)</f>
        <v>3.073</v>
      </c>
      <c r="I3215" s="5">
        <f t="shared" si="370"/>
        <v>6</v>
      </c>
      <c r="J3215" s="4">
        <f t="shared" si="371"/>
        <v>144</v>
      </c>
      <c r="K3215" s="4">
        <f t="shared" si="385"/>
        <v>1800</v>
      </c>
      <c r="L3215" s="6">
        <f t="shared" si="386"/>
        <v>10795404.1752</v>
      </c>
      <c r="N3215" s="22">
        <f t="shared" si="372"/>
        <v>1.260099211181146</v>
      </c>
      <c r="O3215" s="14">
        <f t="shared" si="373"/>
        <v>21010.594354000103</v>
      </c>
      <c r="Q3215" s="22"/>
      <c r="V3215" s="16">
        <f t="shared" si="374"/>
        <v>1.77498E-2</v>
      </c>
      <c r="W3215" s="16">
        <f t="shared" si="375"/>
        <v>1.2423494111811459</v>
      </c>
      <c r="X3215" s="16"/>
      <c r="Z3215" s="15">
        <f t="shared" si="376"/>
        <v>2.1221024104670606E-4</v>
      </c>
      <c r="AA3215" s="16">
        <f t="shared" si="377"/>
        <v>1.2727196234532272</v>
      </c>
      <c r="AB3215" s="3">
        <f t="shared" si="378"/>
        <v>0.68540591056186773</v>
      </c>
      <c r="AC3215" s="69">
        <f t="shared" si="379"/>
        <v>237.08964326564359</v>
      </c>
      <c r="AD3215" s="3">
        <f t="shared" si="387"/>
        <v>191.87274377473412</v>
      </c>
      <c r="AF3215" s="29"/>
      <c r="AG3215" s="30"/>
      <c r="AH3215" s="29"/>
      <c r="AI3215" s="29"/>
      <c r="AJ3215" s="31"/>
      <c r="AK3215" s="29"/>
      <c r="AL3215" s="30"/>
      <c r="AN3215" s="17">
        <f t="shared" si="380"/>
        <v>4759.5036254155984</v>
      </c>
      <c r="AO3215" s="17">
        <f t="shared" si="381"/>
        <v>47.595036254155985</v>
      </c>
      <c r="AP3215" s="2">
        <f t="shared" si="382"/>
        <v>3.2555004797842693</v>
      </c>
      <c r="AQ3215" s="6">
        <f t="shared" si="383"/>
        <v>0</v>
      </c>
      <c r="AR3215" s="3">
        <f t="shared" si="384"/>
        <v>5997.4467640000003</v>
      </c>
    </row>
    <row r="3216" spans="1:44">
      <c r="A3216" s="32">
        <v>43029</v>
      </c>
      <c r="B3216" s="9">
        <v>12.5</v>
      </c>
      <c r="C3216" s="33">
        <v>6015.7235549999996</v>
      </c>
      <c r="D3216" s="34">
        <f t="shared" si="369"/>
        <v>8567106.5257480778</v>
      </c>
      <c r="E3216" s="34">
        <v>1196792694098.79</v>
      </c>
      <c r="F3216" s="3">
        <f>VLOOKUP(A3216,ERCOT_345kv_West_ATC!A:B,2)</f>
        <v>25.95</v>
      </c>
      <c r="G3216" s="3">
        <f>VLOOKUP(A3216,ERCOT_345kv_West_ATC!G:H,2)</f>
        <v>3.073</v>
      </c>
      <c r="I3216" s="5">
        <f t="shared" si="370"/>
        <v>6</v>
      </c>
      <c r="J3216" s="4">
        <f t="shared" si="371"/>
        <v>144</v>
      </c>
      <c r="K3216" s="4">
        <f t="shared" si="385"/>
        <v>1800</v>
      </c>
      <c r="L3216" s="6">
        <f t="shared" si="386"/>
        <v>10828302.398999998</v>
      </c>
      <c r="N3216" s="22">
        <f t="shared" si="372"/>
        <v>1.263939273599084</v>
      </c>
      <c r="O3216" s="14">
        <f t="shared" si="373"/>
        <v>21010.594354000103</v>
      </c>
      <c r="Q3216" s="22"/>
      <c r="V3216" s="16">
        <f t="shared" si="374"/>
        <v>1.77498E-2</v>
      </c>
      <c r="W3216" s="16">
        <f t="shared" si="375"/>
        <v>1.2461894735990839</v>
      </c>
      <c r="X3216" s="16"/>
      <c r="Z3216" s="15">
        <f t="shared" si="376"/>
        <v>2.1221024104670606E-4</v>
      </c>
      <c r="AA3216" s="16">
        <f t="shared" si="377"/>
        <v>1.2765981456768973</v>
      </c>
      <c r="AB3216" s="3">
        <f t="shared" si="378"/>
        <v>0.68749463615968354</v>
      </c>
      <c r="AC3216" s="69">
        <f t="shared" si="379"/>
        <v>237.85411683444417</v>
      </c>
      <c r="AD3216" s="3">
        <f t="shared" si="387"/>
        <v>194.78931416242008</v>
      </c>
      <c r="AF3216" s="29"/>
      <c r="AG3216" s="30"/>
      <c r="AH3216" s="29"/>
      <c r="AI3216" s="29"/>
      <c r="AJ3216" s="31"/>
      <c r="AK3216" s="29"/>
      <c r="AL3216" s="30"/>
      <c r="AN3216" s="17">
        <f t="shared" si="380"/>
        <v>4759.5036254155984</v>
      </c>
      <c r="AO3216" s="17">
        <f t="shared" si="381"/>
        <v>47.595036254155985</v>
      </c>
      <c r="AP3216" s="2">
        <f t="shared" si="382"/>
        <v>3.2555004797842693</v>
      </c>
      <c r="AQ3216" s="6">
        <f t="shared" si="383"/>
        <v>0</v>
      </c>
      <c r="AR3216" s="3">
        <f t="shared" si="384"/>
        <v>6015.7235549999996</v>
      </c>
    </row>
    <row r="3217" spans="1:44">
      <c r="A3217" s="32">
        <v>43030</v>
      </c>
      <c r="B3217" s="9">
        <v>12.5</v>
      </c>
      <c r="C3217" s="33">
        <v>5998.8322639999997</v>
      </c>
      <c r="D3217" s="34">
        <f t="shared" si="369"/>
        <v>8567106.5257480778</v>
      </c>
      <c r="E3217" s="34">
        <v>1196792694098.79</v>
      </c>
      <c r="F3217" s="3">
        <f>VLOOKUP(A3217,ERCOT_345kv_West_ATC!A:B,2)</f>
        <v>25.95</v>
      </c>
      <c r="G3217" s="3">
        <f>VLOOKUP(A3217,ERCOT_345kv_West_ATC!G:H,2)</f>
        <v>3.073</v>
      </c>
      <c r="I3217" s="5">
        <f t="shared" si="370"/>
        <v>6</v>
      </c>
      <c r="J3217" s="4">
        <f t="shared" si="371"/>
        <v>144</v>
      </c>
      <c r="K3217" s="4">
        <f t="shared" si="385"/>
        <v>1800</v>
      </c>
      <c r="L3217" s="6">
        <f t="shared" si="386"/>
        <v>10797898.075199999</v>
      </c>
      <c r="N3217" s="22">
        <f t="shared" si="372"/>
        <v>1.2603903129659204</v>
      </c>
      <c r="O3217" s="14">
        <f t="shared" si="373"/>
        <v>21010.594354000103</v>
      </c>
      <c r="Q3217" s="22"/>
      <c r="V3217" s="16">
        <f t="shared" si="374"/>
        <v>1.77498E-2</v>
      </c>
      <c r="W3217" s="16">
        <f t="shared" si="375"/>
        <v>1.2426405129659204</v>
      </c>
      <c r="X3217" s="16"/>
      <c r="Z3217" s="15">
        <f t="shared" si="376"/>
        <v>2.1221024104670606E-4</v>
      </c>
      <c r="AA3217" s="16">
        <f t="shared" si="377"/>
        <v>1.2730136407421975</v>
      </c>
      <c r="AB3217" s="3">
        <f t="shared" si="378"/>
        <v>0.68556424958953266</v>
      </c>
      <c r="AC3217" s="69">
        <f t="shared" si="379"/>
        <v>237.14759534976895</v>
      </c>
      <c r="AD3217" s="3">
        <f t="shared" si="387"/>
        <v>197.68499224878798</v>
      </c>
      <c r="AF3217" s="29"/>
      <c r="AG3217" s="30"/>
      <c r="AH3217" s="29"/>
      <c r="AI3217" s="29"/>
      <c r="AJ3217" s="31"/>
      <c r="AK3217" s="29"/>
      <c r="AL3217" s="30"/>
      <c r="AN3217" s="17">
        <f t="shared" si="380"/>
        <v>4759.5036254155984</v>
      </c>
      <c r="AO3217" s="17">
        <f t="shared" si="381"/>
        <v>47.595036254155985</v>
      </c>
      <c r="AP3217" s="2">
        <f t="shared" si="382"/>
        <v>3.2555004797842693</v>
      </c>
      <c r="AQ3217" s="6">
        <f t="shared" si="383"/>
        <v>0</v>
      </c>
      <c r="AR3217" s="3">
        <f t="shared" si="384"/>
        <v>5998.8322639999997</v>
      </c>
    </row>
    <row r="3218" spans="1:44">
      <c r="A3218" s="32">
        <v>43031</v>
      </c>
      <c r="B3218" s="9">
        <v>12.5</v>
      </c>
      <c r="C3218" s="33">
        <v>5889.6720580000001</v>
      </c>
      <c r="D3218" s="34">
        <f t="shared" si="369"/>
        <v>8567106.5257480778</v>
      </c>
      <c r="E3218" s="34">
        <v>1196792694098.79</v>
      </c>
      <c r="F3218" s="3">
        <f>VLOOKUP(A3218,ERCOT_345kv_West_ATC!A:B,2)</f>
        <v>26.3</v>
      </c>
      <c r="G3218" s="3">
        <f>VLOOKUP(A3218,ERCOT_345kv_West_ATC!G:H,2)</f>
        <v>3.093</v>
      </c>
      <c r="I3218" s="5">
        <f t="shared" si="370"/>
        <v>6</v>
      </c>
      <c r="J3218" s="4">
        <f t="shared" si="371"/>
        <v>144</v>
      </c>
      <c r="K3218" s="4">
        <f t="shared" si="385"/>
        <v>1800</v>
      </c>
      <c r="L3218" s="6">
        <f t="shared" si="386"/>
        <v>10601409.704400001</v>
      </c>
      <c r="N3218" s="22">
        <f t="shared" si="372"/>
        <v>1.2374551048872697</v>
      </c>
      <c r="O3218" s="14">
        <f t="shared" si="373"/>
        <v>21010.594354000103</v>
      </c>
      <c r="Q3218" s="22"/>
      <c r="V3218" s="16">
        <f t="shared" si="374"/>
        <v>1.7989200000000004E-2</v>
      </c>
      <c r="W3218" s="16">
        <f t="shared" si="375"/>
        <v>1.2194659048872698</v>
      </c>
      <c r="X3218" s="16"/>
      <c r="Z3218" s="15">
        <f t="shared" si="376"/>
        <v>2.1221024104670606E-4</v>
      </c>
      <c r="AA3218" s="16">
        <f t="shared" si="377"/>
        <v>1.2498487271142293</v>
      </c>
      <c r="AB3218" s="3">
        <f t="shared" si="378"/>
        <v>0.67308909919059012</v>
      </c>
      <c r="AC3218" s="69">
        <f t="shared" si="379"/>
        <v>232.58169030375598</v>
      </c>
      <c r="AD3218" s="3">
        <f t="shared" si="387"/>
        <v>200.17727570303174</v>
      </c>
      <c r="AF3218" s="29"/>
      <c r="AG3218" s="30"/>
      <c r="AH3218" s="29"/>
      <c r="AI3218" s="29"/>
      <c r="AJ3218" s="31"/>
      <c r="AK3218" s="29"/>
      <c r="AL3218" s="30"/>
      <c r="AN3218" s="17">
        <f t="shared" si="380"/>
        <v>4759.5036254155984</v>
      </c>
      <c r="AO3218" s="17">
        <f t="shared" si="381"/>
        <v>47.595036254155985</v>
      </c>
      <c r="AP3218" s="2">
        <f t="shared" si="382"/>
        <v>3.2555004797842693</v>
      </c>
      <c r="AQ3218" s="6">
        <f t="shared" si="383"/>
        <v>0</v>
      </c>
      <c r="AR3218" s="3">
        <f t="shared" si="384"/>
        <v>5889.6720580000001</v>
      </c>
    </row>
    <row r="3219" spans="1:44">
      <c r="A3219" s="32">
        <v>43032</v>
      </c>
      <c r="B3219" s="9">
        <v>12.5</v>
      </c>
      <c r="C3219" s="33">
        <v>5518.7662129999999</v>
      </c>
      <c r="D3219" s="34">
        <f t="shared" si="369"/>
        <v>8567106.5257480778</v>
      </c>
      <c r="E3219" s="34">
        <v>1196792694098.79</v>
      </c>
      <c r="F3219" s="3">
        <f>VLOOKUP(A3219,ERCOT_345kv_West_ATC!A:B,2)</f>
        <v>26.35</v>
      </c>
      <c r="G3219" s="3">
        <f>VLOOKUP(A3219,ERCOT_345kv_West_ATC!G:H,2)</f>
        <v>3.085</v>
      </c>
      <c r="I3219" s="5">
        <f t="shared" si="370"/>
        <v>6</v>
      </c>
      <c r="J3219" s="4">
        <f t="shared" si="371"/>
        <v>144</v>
      </c>
      <c r="K3219" s="4">
        <f t="shared" si="385"/>
        <v>1800</v>
      </c>
      <c r="L3219" s="6">
        <f t="shared" si="386"/>
        <v>9933779.1833999995</v>
      </c>
      <c r="N3219" s="22">
        <f t="shared" si="372"/>
        <v>1.1595255823590431</v>
      </c>
      <c r="O3219" s="14">
        <f t="shared" si="373"/>
        <v>21010.594354000103</v>
      </c>
      <c r="Q3219" s="22"/>
      <c r="V3219" s="16">
        <f t="shared" si="374"/>
        <v>1.8023399999999998E-2</v>
      </c>
      <c r="W3219" s="16">
        <f t="shared" si="375"/>
        <v>1.1415021823590432</v>
      </c>
      <c r="X3219" s="16"/>
      <c r="Z3219" s="15">
        <f t="shared" si="376"/>
        <v>2.1221024104670606E-4</v>
      </c>
      <c r="AA3219" s="16">
        <f t="shared" si="377"/>
        <v>1.1711387083411471</v>
      </c>
      <c r="AB3219" s="3">
        <f t="shared" si="378"/>
        <v>0.63070088493399679</v>
      </c>
      <c r="AC3219" s="69">
        <f t="shared" si="379"/>
        <v>217.06760388584283</v>
      </c>
      <c r="AD3219" s="3">
        <f t="shared" si="387"/>
        <v>202.3244508639155</v>
      </c>
      <c r="AF3219" s="29"/>
      <c r="AG3219" s="30"/>
      <c r="AH3219" s="29"/>
      <c r="AI3219" s="29"/>
      <c r="AJ3219" s="31"/>
      <c r="AK3219" s="29"/>
      <c r="AL3219" s="30"/>
      <c r="AN3219" s="17">
        <f t="shared" si="380"/>
        <v>4759.5036254155984</v>
      </c>
      <c r="AO3219" s="17">
        <f t="shared" si="381"/>
        <v>47.595036254155985</v>
      </c>
      <c r="AP3219" s="2">
        <f t="shared" si="382"/>
        <v>3.2555004797842693</v>
      </c>
      <c r="AQ3219" s="6">
        <f t="shared" si="383"/>
        <v>0</v>
      </c>
      <c r="AR3219" s="3">
        <f t="shared" si="384"/>
        <v>5518.7662129999999</v>
      </c>
    </row>
    <row r="3220" spans="1:44">
      <c r="A3220" s="32">
        <v>43033</v>
      </c>
      <c r="B3220" s="9">
        <v>12.5</v>
      </c>
      <c r="C3220" s="33">
        <v>5744.7936870000003</v>
      </c>
      <c r="D3220" s="34">
        <f t="shared" si="369"/>
        <v>8567106.5257480778</v>
      </c>
      <c r="E3220" s="34">
        <v>1196792694098.79</v>
      </c>
      <c r="F3220" s="3">
        <f>VLOOKUP(A3220,ERCOT_345kv_West_ATC!A:B,2)</f>
        <v>26.15</v>
      </c>
      <c r="G3220" s="3">
        <f>VLOOKUP(A3220,ERCOT_345kv_West_ATC!G:H,2)</f>
        <v>3.06</v>
      </c>
      <c r="I3220" s="5">
        <f t="shared" si="370"/>
        <v>6</v>
      </c>
      <c r="J3220" s="4">
        <f t="shared" si="371"/>
        <v>144</v>
      </c>
      <c r="K3220" s="4">
        <f t="shared" si="385"/>
        <v>1800</v>
      </c>
      <c r="L3220" s="6">
        <f t="shared" si="386"/>
        <v>10340628.636600001</v>
      </c>
      <c r="N3220" s="22">
        <f t="shared" si="372"/>
        <v>1.2070152980497764</v>
      </c>
      <c r="O3220" s="14">
        <f t="shared" si="373"/>
        <v>21010.594354000103</v>
      </c>
      <c r="Q3220" s="22"/>
      <c r="V3220" s="16">
        <f t="shared" si="374"/>
        <v>1.7886599999999999E-2</v>
      </c>
      <c r="W3220" s="16">
        <f t="shared" si="375"/>
        <v>1.1891286980497764</v>
      </c>
      <c r="X3220" s="16"/>
      <c r="Z3220" s="15">
        <f t="shared" si="376"/>
        <v>2.1221024104670606E-4</v>
      </c>
      <c r="AA3220" s="16">
        <f t="shared" si="377"/>
        <v>1.2191040530818653</v>
      </c>
      <c r="AB3220" s="3">
        <f t="shared" si="378"/>
        <v>0.65653197151552145</v>
      </c>
      <c r="AC3220" s="69">
        <f t="shared" si="379"/>
        <v>226.52178157468086</v>
      </c>
      <c r="AD3220" s="3">
        <f t="shared" si="387"/>
        <v>204.40775397068867</v>
      </c>
      <c r="AF3220" s="29"/>
      <c r="AG3220" s="30"/>
      <c r="AH3220" s="29"/>
      <c r="AI3220" s="29"/>
      <c r="AJ3220" s="31"/>
      <c r="AK3220" s="29"/>
      <c r="AL3220" s="30"/>
      <c r="AN3220" s="17">
        <f t="shared" si="380"/>
        <v>4759.5036254155984</v>
      </c>
      <c r="AO3220" s="17">
        <f t="shared" si="381"/>
        <v>47.595036254155985</v>
      </c>
      <c r="AP3220" s="2">
        <f t="shared" si="382"/>
        <v>3.2555004797842693</v>
      </c>
      <c r="AQ3220" s="6">
        <f t="shared" si="383"/>
        <v>0</v>
      </c>
      <c r="AR3220" s="3">
        <f t="shared" si="384"/>
        <v>5744.7936870000003</v>
      </c>
    </row>
    <row r="3221" spans="1:44">
      <c r="A3221" s="32">
        <v>43034</v>
      </c>
      <c r="B3221" s="9">
        <v>12.5</v>
      </c>
      <c r="C3221" s="33">
        <v>5890.7143070000002</v>
      </c>
      <c r="D3221" s="34">
        <f t="shared" si="369"/>
        <v>10399990.920866957</v>
      </c>
      <c r="E3221" s="34">
        <v>1452839779145.9099</v>
      </c>
      <c r="F3221" s="3">
        <f>VLOOKUP(A3221,ERCOT_345kv_West_ATC!A:B,2)</f>
        <v>26.15</v>
      </c>
      <c r="G3221" s="3">
        <f>VLOOKUP(A3221,ERCOT_345kv_West_ATC!G:H,2)</f>
        <v>3.0430000000000001</v>
      </c>
      <c r="I3221" s="5">
        <f t="shared" si="370"/>
        <v>6</v>
      </c>
      <c r="J3221" s="4">
        <f t="shared" si="371"/>
        <v>144</v>
      </c>
      <c r="K3221" s="4">
        <f t="shared" si="385"/>
        <v>1800</v>
      </c>
      <c r="L3221" s="6">
        <f t="shared" si="386"/>
        <v>10603285.752600001</v>
      </c>
      <c r="N3221" s="22">
        <f t="shared" si="372"/>
        <v>1.0195475970392576</v>
      </c>
      <c r="O3221" s="14">
        <f t="shared" si="373"/>
        <v>17307.707417209454</v>
      </c>
      <c r="Q3221" s="22"/>
      <c r="V3221" s="16">
        <f t="shared" si="374"/>
        <v>1.7886599999999999E-2</v>
      </c>
      <c r="W3221" s="16">
        <f t="shared" si="375"/>
        <v>1.0016609970392576</v>
      </c>
      <c r="X3221" s="16"/>
      <c r="Z3221" s="15">
        <f t="shared" si="376"/>
        <v>1.7481051231054871E-4</v>
      </c>
      <c r="AA3221" s="16">
        <f t="shared" si="377"/>
        <v>1.029758785881749</v>
      </c>
      <c r="AB3221" s="3">
        <f t="shared" si="378"/>
        <v>0.55456264309128267</v>
      </c>
      <c r="AC3221" s="69">
        <f t="shared" si="379"/>
        <v>189.20100737140947</v>
      </c>
      <c r="AD3221" s="3">
        <f t="shared" si="387"/>
        <v>205.2966155851332</v>
      </c>
      <c r="AF3221" s="29"/>
      <c r="AG3221" s="30"/>
      <c r="AH3221" s="29"/>
      <c r="AI3221" s="29"/>
      <c r="AJ3221" s="31"/>
      <c r="AK3221" s="29"/>
      <c r="AL3221" s="30"/>
      <c r="AN3221" s="17">
        <f t="shared" si="380"/>
        <v>5777.7727338149762</v>
      </c>
      <c r="AO3221" s="17">
        <f t="shared" si="381"/>
        <v>57.777727338149759</v>
      </c>
      <c r="AP3221" s="2">
        <f t="shared" si="382"/>
        <v>3.9519965499294432</v>
      </c>
      <c r="AQ3221" s="6">
        <f t="shared" si="383"/>
        <v>0</v>
      </c>
      <c r="AR3221" s="3">
        <f t="shared" si="384"/>
        <v>5890.7143070000002</v>
      </c>
    </row>
    <row r="3222" spans="1:44">
      <c r="A3222" s="32">
        <v>43035</v>
      </c>
      <c r="B3222" s="9">
        <v>12.5</v>
      </c>
      <c r="C3222" s="33">
        <v>5778.7009829999997</v>
      </c>
      <c r="D3222" s="34">
        <f t="shared" si="369"/>
        <v>10399990.920866957</v>
      </c>
      <c r="E3222" s="34">
        <v>1452839779145.9099</v>
      </c>
      <c r="F3222" s="3">
        <f>VLOOKUP(A3222,ERCOT_345kv_West_ATC!A:B,2)</f>
        <v>25.85</v>
      </c>
      <c r="G3222" s="3">
        <f>VLOOKUP(A3222,ERCOT_345kv_West_ATC!G:H,2)</f>
        <v>2.9929999999999999</v>
      </c>
      <c r="I3222" s="5">
        <f t="shared" si="370"/>
        <v>6</v>
      </c>
      <c r="J3222" s="4">
        <f t="shared" si="371"/>
        <v>144</v>
      </c>
      <c r="K3222" s="4">
        <f t="shared" si="385"/>
        <v>1800</v>
      </c>
      <c r="L3222" s="6">
        <f t="shared" si="386"/>
        <v>10401661.769399999</v>
      </c>
      <c r="N3222" s="22">
        <f t="shared" si="372"/>
        <v>1.0001606586530465</v>
      </c>
      <c r="O3222" s="14">
        <f t="shared" si="373"/>
        <v>17307.707417209454</v>
      </c>
      <c r="Q3222" s="22"/>
      <c r="V3222" s="16">
        <f t="shared" si="374"/>
        <v>1.76814E-2</v>
      </c>
      <c r="W3222" s="16">
        <f t="shared" si="375"/>
        <v>0.98247925865304653</v>
      </c>
      <c r="X3222" s="16"/>
      <c r="Z3222" s="15">
        <f t="shared" si="376"/>
        <v>1.7481051231054871E-4</v>
      </c>
      <c r="AA3222" s="16">
        <f t="shared" si="377"/>
        <v>1.0101776793277013</v>
      </c>
      <c r="AB3222" s="3">
        <f t="shared" si="378"/>
        <v>0.54401750343902266</v>
      </c>
      <c r="AC3222" s="69">
        <f t="shared" si="379"/>
        <v>185.34148625868229</v>
      </c>
      <c r="AD3222" s="3">
        <f t="shared" si="387"/>
        <v>205.5821792913153</v>
      </c>
      <c r="AF3222" s="29"/>
      <c r="AG3222" s="30"/>
      <c r="AH3222" s="29"/>
      <c r="AI3222" s="29"/>
      <c r="AJ3222" s="31"/>
      <c r="AK3222" s="29"/>
      <c r="AL3222" s="30"/>
      <c r="AN3222" s="17">
        <f t="shared" si="380"/>
        <v>5777.7727338149762</v>
      </c>
      <c r="AO3222" s="17">
        <f t="shared" si="381"/>
        <v>57.777727338149759</v>
      </c>
      <c r="AP3222" s="2">
        <f t="shared" si="382"/>
        <v>3.9519965499294432</v>
      </c>
      <c r="AQ3222" s="6">
        <f t="shared" si="383"/>
        <v>0</v>
      </c>
      <c r="AR3222" s="3">
        <f t="shared" si="384"/>
        <v>5778.7009829999997</v>
      </c>
    </row>
    <row r="3223" spans="1:44">
      <c r="A3223" s="32">
        <v>43036</v>
      </c>
      <c r="B3223" s="9">
        <v>12.5</v>
      </c>
      <c r="C3223" s="33">
        <v>5752.9443030000002</v>
      </c>
      <c r="D3223" s="34">
        <f t="shared" si="369"/>
        <v>10399990.920866957</v>
      </c>
      <c r="E3223" s="34">
        <v>1452839779145.9099</v>
      </c>
      <c r="F3223" s="3">
        <f>VLOOKUP(A3223,ERCOT_345kv_West_ATC!A:B,2)</f>
        <v>25.85</v>
      </c>
      <c r="G3223" s="3">
        <f>VLOOKUP(A3223,ERCOT_345kv_West_ATC!G:H,2)</f>
        <v>2.9929999999999999</v>
      </c>
      <c r="I3223" s="5">
        <f t="shared" si="370"/>
        <v>6</v>
      </c>
      <c r="J3223" s="4">
        <f t="shared" si="371"/>
        <v>144</v>
      </c>
      <c r="K3223" s="4">
        <f t="shared" si="385"/>
        <v>1800</v>
      </c>
      <c r="L3223" s="6">
        <f t="shared" si="386"/>
        <v>10355299.7454</v>
      </c>
      <c r="N3223" s="22">
        <f t="shared" si="372"/>
        <v>0.99570276783825973</v>
      </c>
      <c r="O3223" s="14">
        <f t="shared" si="373"/>
        <v>17307.707417209454</v>
      </c>
      <c r="Q3223" s="22"/>
      <c r="V3223" s="16">
        <f t="shared" si="374"/>
        <v>1.76814E-2</v>
      </c>
      <c r="W3223" s="16">
        <f t="shared" si="375"/>
        <v>0.97802136783825977</v>
      </c>
      <c r="X3223" s="16"/>
      <c r="Z3223" s="15">
        <f t="shared" si="376"/>
        <v>1.7481051231054871E-4</v>
      </c>
      <c r="AA3223" s="16">
        <f t="shared" si="377"/>
        <v>1.0056751409014826</v>
      </c>
      <c r="AB3223" s="3">
        <f t="shared" si="378"/>
        <v>0.54159272236941924</v>
      </c>
      <c r="AC3223" s="69">
        <f t="shared" si="379"/>
        <v>184.45401638720745</v>
      </c>
      <c r="AD3223" s="3">
        <f t="shared" si="387"/>
        <v>205.85690073830173</v>
      </c>
      <c r="AF3223" s="29"/>
      <c r="AG3223" s="30"/>
      <c r="AH3223" s="29"/>
      <c r="AI3223" s="29"/>
      <c r="AJ3223" s="31"/>
      <c r="AK3223" s="29"/>
      <c r="AL3223" s="30"/>
      <c r="AN3223" s="17">
        <f t="shared" si="380"/>
        <v>5777.7727338149762</v>
      </c>
      <c r="AO3223" s="17">
        <f t="shared" si="381"/>
        <v>57.777727338149759</v>
      </c>
      <c r="AP3223" s="2">
        <f t="shared" si="382"/>
        <v>3.9519965499294432</v>
      </c>
      <c r="AQ3223" s="6">
        <f t="shared" si="383"/>
        <v>0</v>
      </c>
      <c r="AR3223" s="3">
        <f t="shared" si="384"/>
        <v>5752.9443030000002</v>
      </c>
    </row>
    <row r="3224" spans="1:44">
      <c r="A3224" s="32">
        <v>43037</v>
      </c>
      <c r="B3224" s="9">
        <v>12.5</v>
      </c>
      <c r="C3224" s="33">
        <v>6150.6172749999996</v>
      </c>
      <c r="D3224" s="34">
        <f t="shared" si="369"/>
        <v>10399990.920866957</v>
      </c>
      <c r="E3224" s="34">
        <v>1452839779145.9099</v>
      </c>
      <c r="F3224" s="3">
        <f>VLOOKUP(A3224,ERCOT_345kv_West_ATC!A:B,2)</f>
        <v>25.85</v>
      </c>
      <c r="G3224" s="3">
        <f>VLOOKUP(A3224,ERCOT_345kv_West_ATC!G:H,2)</f>
        <v>2.9929999999999999</v>
      </c>
      <c r="I3224" s="5">
        <f t="shared" si="370"/>
        <v>6</v>
      </c>
      <c r="J3224" s="4">
        <f t="shared" si="371"/>
        <v>144</v>
      </c>
      <c r="K3224" s="4">
        <f t="shared" si="385"/>
        <v>1800</v>
      </c>
      <c r="L3224" s="6">
        <f t="shared" si="386"/>
        <v>11071111.094999999</v>
      </c>
      <c r="N3224" s="22">
        <f t="shared" si="372"/>
        <v>1.0645308423093409</v>
      </c>
      <c r="O3224" s="14">
        <f t="shared" si="373"/>
        <v>17307.707417209454</v>
      </c>
      <c r="Q3224" s="22"/>
      <c r="V3224" s="16">
        <f t="shared" si="374"/>
        <v>1.76814E-2</v>
      </c>
      <c r="W3224" s="16">
        <f t="shared" si="375"/>
        <v>1.0468494423093408</v>
      </c>
      <c r="X3224" s="16"/>
      <c r="Z3224" s="15">
        <f t="shared" si="376"/>
        <v>1.7481051231054871E-4</v>
      </c>
      <c r="AA3224" s="16">
        <f t="shared" si="377"/>
        <v>1.0751925568688609</v>
      </c>
      <c r="AB3224" s="3">
        <f t="shared" si="378"/>
        <v>0.57903038492525249</v>
      </c>
      <c r="AC3224" s="69">
        <f t="shared" si="379"/>
        <v>198.15620088264242</v>
      </c>
      <c r="AD3224" s="3">
        <f t="shared" si="387"/>
        <v>206.63511513701334</v>
      </c>
      <c r="AF3224" s="29"/>
      <c r="AG3224" s="30"/>
      <c r="AH3224" s="29"/>
      <c r="AI3224" s="29"/>
      <c r="AJ3224" s="31"/>
      <c r="AK3224" s="29"/>
      <c r="AL3224" s="30"/>
      <c r="AN3224" s="17">
        <f t="shared" si="380"/>
        <v>5777.7727338149762</v>
      </c>
      <c r="AO3224" s="17">
        <f t="shared" si="381"/>
        <v>57.777727338149759</v>
      </c>
      <c r="AP3224" s="2">
        <f t="shared" si="382"/>
        <v>3.9519965499294432</v>
      </c>
      <c r="AQ3224" s="6">
        <f t="shared" si="383"/>
        <v>0</v>
      </c>
      <c r="AR3224" s="3">
        <f t="shared" si="384"/>
        <v>6150.6172749999996</v>
      </c>
    </row>
    <row r="3225" spans="1:44">
      <c r="A3225" s="32">
        <v>43038</v>
      </c>
      <c r="B3225" s="9">
        <v>12.5</v>
      </c>
      <c r="C3225" s="33">
        <v>6122.6880259999998</v>
      </c>
      <c r="D3225" s="34">
        <f t="shared" si="369"/>
        <v>10399990.920866957</v>
      </c>
      <c r="E3225" s="34">
        <v>1452839779145.9099</v>
      </c>
      <c r="F3225" s="3">
        <f>VLOOKUP(A3225,ERCOT_345kv_West_ATC!A:B,2)</f>
        <v>26.2</v>
      </c>
      <c r="G3225" s="3">
        <f>VLOOKUP(A3225,ERCOT_345kv_West_ATC!G:H,2)</f>
        <v>2.9990000000000001</v>
      </c>
      <c r="I3225" s="5">
        <f t="shared" si="370"/>
        <v>6</v>
      </c>
      <c r="J3225" s="4">
        <f t="shared" si="371"/>
        <v>144</v>
      </c>
      <c r="K3225" s="4">
        <f t="shared" si="385"/>
        <v>1800</v>
      </c>
      <c r="L3225" s="6">
        <f t="shared" si="386"/>
        <v>11020838.446799999</v>
      </c>
      <c r="N3225" s="22">
        <f t="shared" si="372"/>
        <v>1.059696929608597</v>
      </c>
      <c r="O3225" s="14">
        <f t="shared" si="373"/>
        <v>17307.707417209454</v>
      </c>
      <c r="Q3225" s="22"/>
      <c r="V3225" s="16">
        <f t="shared" si="374"/>
        <v>1.7920800000000001E-2</v>
      </c>
      <c r="W3225" s="16">
        <f t="shared" si="375"/>
        <v>1.041776129608597</v>
      </c>
      <c r="X3225" s="16"/>
      <c r="Z3225" s="15">
        <f t="shared" si="376"/>
        <v>1.7481051231054871E-4</v>
      </c>
      <c r="AA3225" s="16">
        <f t="shared" si="377"/>
        <v>1.0703102305427221</v>
      </c>
      <c r="AB3225" s="3">
        <f t="shared" si="378"/>
        <v>0.57640107422746678</v>
      </c>
      <c r="AC3225" s="69">
        <f t="shared" si="379"/>
        <v>197.19387316725286</v>
      </c>
      <c r="AD3225" s="3">
        <f t="shared" si="387"/>
        <v>207.11084898816807</v>
      </c>
      <c r="AF3225" s="29"/>
      <c r="AG3225" s="30"/>
      <c r="AH3225" s="29"/>
      <c r="AI3225" s="29"/>
      <c r="AJ3225" s="31"/>
      <c r="AK3225" s="29"/>
      <c r="AL3225" s="30"/>
      <c r="AN3225" s="17">
        <f t="shared" si="380"/>
        <v>5777.7727338149762</v>
      </c>
      <c r="AO3225" s="17">
        <f t="shared" si="381"/>
        <v>57.777727338149759</v>
      </c>
      <c r="AP3225" s="2">
        <f t="shared" si="382"/>
        <v>3.9519965499294432</v>
      </c>
      <c r="AQ3225" s="6">
        <f t="shared" si="383"/>
        <v>0</v>
      </c>
      <c r="AR3225" s="3">
        <f t="shared" si="384"/>
        <v>6122.6880259999998</v>
      </c>
    </row>
    <row r="3226" spans="1:44">
      <c r="A3226" s="32">
        <v>43039</v>
      </c>
      <c r="B3226" s="9">
        <v>12.5</v>
      </c>
      <c r="C3226" s="33">
        <v>6441.3050300000004</v>
      </c>
      <c r="D3226" s="34">
        <f t="shared" si="369"/>
        <v>10399990.920866957</v>
      </c>
      <c r="E3226" s="34">
        <v>1452839779145.9099</v>
      </c>
      <c r="F3226" s="3">
        <f>VLOOKUP(A3226,ERCOT_345kv_West_ATC!A:B,2)</f>
        <v>25.9</v>
      </c>
      <c r="G3226" s="3">
        <f>VLOOKUP(A3226,ERCOT_345kv_West_ATC!G:H,2)</f>
        <v>2.9540000000000002</v>
      </c>
      <c r="I3226" s="5">
        <f t="shared" si="370"/>
        <v>6</v>
      </c>
      <c r="J3226" s="4">
        <f t="shared" si="371"/>
        <v>144</v>
      </c>
      <c r="K3226" s="4">
        <f t="shared" si="385"/>
        <v>1800</v>
      </c>
      <c r="L3226" s="6">
        <f t="shared" si="386"/>
        <v>11594349.054000001</v>
      </c>
      <c r="N3226" s="22">
        <f t="shared" si="372"/>
        <v>1.1148422284423958</v>
      </c>
      <c r="O3226" s="14">
        <f t="shared" si="373"/>
        <v>17307.707417209454</v>
      </c>
      <c r="Q3226" s="22"/>
      <c r="V3226" s="16">
        <f t="shared" si="374"/>
        <v>1.7715600000000001E-2</v>
      </c>
      <c r="W3226" s="16">
        <f t="shared" si="375"/>
        <v>1.0971266284423957</v>
      </c>
      <c r="X3226" s="16"/>
      <c r="Z3226" s="15">
        <f t="shared" si="376"/>
        <v>1.7481051231054871E-4</v>
      </c>
      <c r="AA3226" s="16">
        <f t="shared" si="377"/>
        <v>1.1260078322428144</v>
      </c>
      <c r="AB3226" s="3">
        <f t="shared" si="378"/>
        <v>0.60639626303879646</v>
      </c>
      <c r="AC3226" s="69">
        <f t="shared" si="379"/>
        <v>208.17211227219951</v>
      </c>
      <c r="AD3226" s="3">
        <f t="shared" si="387"/>
        <v>208.00160196196157</v>
      </c>
      <c r="AF3226" s="29"/>
      <c r="AG3226" s="30"/>
      <c r="AH3226" s="29"/>
      <c r="AI3226" s="29"/>
      <c r="AJ3226" s="31"/>
      <c r="AK3226" s="29"/>
      <c r="AL3226" s="30"/>
      <c r="AN3226" s="17">
        <f t="shared" si="380"/>
        <v>5777.7727338149762</v>
      </c>
      <c r="AO3226" s="17">
        <f t="shared" si="381"/>
        <v>57.777727338149759</v>
      </c>
      <c r="AP3226" s="2">
        <f t="shared" si="382"/>
        <v>3.9519965499294432</v>
      </c>
      <c r="AQ3226" s="6">
        <f t="shared" si="383"/>
        <v>0</v>
      </c>
      <c r="AR3226" s="3">
        <f t="shared" si="384"/>
        <v>6441.3050300000004</v>
      </c>
    </row>
    <row r="3227" spans="1:44">
      <c r="A3227" s="32">
        <v>43040</v>
      </c>
      <c r="B3227" s="9">
        <v>12.5</v>
      </c>
      <c r="C3227" s="33">
        <v>6764.7607010000002</v>
      </c>
      <c r="D3227" s="34">
        <f t="shared" si="369"/>
        <v>10399990.920866957</v>
      </c>
      <c r="E3227" s="34">
        <v>1452839779145.9099</v>
      </c>
      <c r="F3227" s="3">
        <f>VLOOKUP(A3227,ERCOT_345kv_West_ATC!A:B,2)</f>
        <v>25.75</v>
      </c>
      <c r="G3227" s="3">
        <f>VLOOKUP(A3227,ERCOT_345kv_West_ATC!G:H,2)</f>
        <v>2.9420000000000002</v>
      </c>
      <c r="I3227" s="5">
        <f t="shared" si="370"/>
        <v>6</v>
      </c>
      <c r="J3227" s="4">
        <f t="shared" si="371"/>
        <v>144</v>
      </c>
      <c r="K3227" s="4">
        <f t="shared" si="385"/>
        <v>1800</v>
      </c>
      <c r="L3227" s="6">
        <f t="shared" si="386"/>
        <v>12176569.2618</v>
      </c>
      <c r="N3227" s="22">
        <f t="shared" si="372"/>
        <v>1.1708249896034473</v>
      </c>
      <c r="O3227" s="14">
        <f t="shared" si="373"/>
        <v>17307.707417209454</v>
      </c>
      <c r="Q3227" s="22"/>
      <c r="V3227" s="16">
        <f t="shared" si="374"/>
        <v>1.7612999999999997E-2</v>
      </c>
      <c r="W3227" s="16">
        <f t="shared" si="375"/>
        <v>1.1532119896034472</v>
      </c>
      <c r="X3227" s="16"/>
      <c r="Z3227" s="15">
        <f t="shared" si="376"/>
        <v>1.7481051231054871E-4</v>
      </c>
      <c r="AA3227" s="16">
        <f t="shared" si="377"/>
        <v>1.1825512838000767</v>
      </c>
      <c r="AB3227" s="3">
        <f t="shared" si="378"/>
        <v>0.63684697283123515</v>
      </c>
      <c r="AC3227" s="69">
        <f t="shared" si="379"/>
        <v>219.31707205623206</v>
      </c>
      <c r="AD3227" s="3">
        <f t="shared" si="387"/>
        <v>209.25058269204254</v>
      </c>
      <c r="AF3227" s="29"/>
      <c r="AG3227" s="30"/>
      <c r="AH3227" s="29"/>
      <c r="AI3227" s="29"/>
      <c r="AJ3227" s="31"/>
      <c r="AK3227" s="29"/>
      <c r="AL3227" s="30"/>
      <c r="AN3227" s="17">
        <f t="shared" si="380"/>
        <v>5777.7727338149762</v>
      </c>
      <c r="AO3227" s="17">
        <f t="shared" si="381"/>
        <v>57.777727338149759</v>
      </c>
      <c r="AP3227" s="2">
        <f t="shared" si="382"/>
        <v>3.9519965499294432</v>
      </c>
      <c r="AQ3227" s="6">
        <f t="shared" si="383"/>
        <v>0</v>
      </c>
      <c r="AR3227" s="3">
        <f t="shared" si="384"/>
        <v>6764.7607010000002</v>
      </c>
    </row>
    <row r="3228" spans="1:44">
      <c r="A3228" s="32">
        <v>43041</v>
      </c>
      <c r="B3228" s="9">
        <v>12.5</v>
      </c>
      <c r="C3228" s="33">
        <v>7032.252144</v>
      </c>
      <c r="D3228" s="34">
        <f t="shared" si="369"/>
        <v>10399990.920866957</v>
      </c>
      <c r="E3228" s="34">
        <v>1452839779145.9099</v>
      </c>
      <c r="F3228" s="3">
        <f>VLOOKUP(A3228,ERCOT_345kv_West_ATC!A:B,2)</f>
        <v>25.9</v>
      </c>
      <c r="G3228" s="3">
        <f>VLOOKUP(A3228,ERCOT_345kv_West_ATC!G:H,2)</f>
        <v>2.964</v>
      </c>
      <c r="I3228" s="5">
        <f t="shared" si="370"/>
        <v>6</v>
      </c>
      <c r="J3228" s="4">
        <f t="shared" si="371"/>
        <v>144</v>
      </c>
      <c r="K3228" s="4">
        <f t="shared" si="385"/>
        <v>1800</v>
      </c>
      <c r="L3228" s="6">
        <f t="shared" si="386"/>
        <v>12658053.859200001</v>
      </c>
      <c r="N3228" s="22">
        <f t="shared" si="372"/>
        <v>1.2171216259239588</v>
      </c>
      <c r="O3228" s="14">
        <f t="shared" si="373"/>
        <v>17307.707417209454</v>
      </c>
      <c r="Q3228" s="22"/>
      <c r="V3228" s="16">
        <f t="shared" si="374"/>
        <v>1.7715600000000001E-2</v>
      </c>
      <c r="W3228" s="16">
        <f t="shared" si="375"/>
        <v>1.1994060259239587</v>
      </c>
      <c r="X3228" s="16"/>
      <c r="Z3228" s="15">
        <f t="shared" si="376"/>
        <v>1.7481051231054871E-4</v>
      </c>
      <c r="AA3228" s="16">
        <f t="shared" si="377"/>
        <v>1.2293115999895945</v>
      </c>
      <c r="AB3228" s="3">
        <f t="shared" si="378"/>
        <v>0.66202910761208955</v>
      </c>
      <c r="AC3228" s="69">
        <f t="shared" si="379"/>
        <v>228.53373338602478</v>
      </c>
      <c r="AD3228" s="3">
        <f t="shared" si="387"/>
        <v>210.92614939433636</v>
      </c>
      <c r="AF3228" s="29"/>
      <c r="AG3228" s="30"/>
      <c r="AH3228" s="29"/>
      <c r="AI3228" s="29"/>
      <c r="AJ3228" s="31"/>
      <c r="AK3228" s="29"/>
      <c r="AL3228" s="30"/>
      <c r="AN3228" s="17">
        <f t="shared" si="380"/>
        <v>5777.7727338149762</v>
      </c>
      <c r="AO3228" s="17">
        <f t="shared" si="381"/>
        <v>57.777727338149759</v>
      </c>
      <c r="AP3228" s="2">
        <f t="shared" si="382"/>
        <v>3.9519965499294432</v>
      </c>
      <c r="AQ3228" s="6">
        <f t="shared" si="383"/>
        <v>0</v>
      </c>
      <c r="AR3228" s="3">
        <f t="shared" si="384"/>
        <v>7032.252144</v>
      </c>
    </row>
    <row r="3229" spans="1:44">
      <c r="A3229" s="32">
        <v>43042</v>
      </c>
      <c r="B3229" s="9">
        <v>12.5</v>
      </c>
      <c r="C3229" s="33">
        <v>7188.6736620000001</v>
      </c>
      <c r="D3229" s="34">
        <f t="shared" si="369"/>
        <v>10399990.920866957</v>
      </c>
      <c r="E3229" s="34">
        <v>1452839779145.9099</v>
      </c>
      <c r="F3229" s="3">
        <f>VLOOKUP(A3229,ERCOT_345kv_West_ATC!A:B,2)</f>
        <v>26.25</v>
      </c>
      <c r="G3229" s="3">
        <f>VLOOKUP(A3229,ERCOT_345kv_West_ATC!G:H,2)</f>
        <v>2.996</v>
      </c>
      <c r="I3229" s="5">
        <f t="shared" si="370"/>
        <v>6</v>
      </c>
      <c r="J3229" s="4">
        <f t="shared" si="371"/>
        <v>144</v>
      </c>
      <c r="K3229" s="4">
        <f t="shared" si="385"/>
        <v>1800</v>
      </c>
      <c r="L3229" s="6">
        <f t="shared" si="386"/>
        <v>12939612.591600001</v>
      </c>
      <c r="N3229" s="22">
        <f t="shared" si="372"/>
        <v>1.2441946045969565</v>
      </c>
      <c r="O3229" s="14">
        <f t="shared" si="373"/>
        <v>17307.707417209454</v>
      </c>
      <c r="Q3229" s="22"/>
      <c r="V3229" s="16">
        <f t="shared" si="374"/>
        <v>1.7954999999999999E-2</v>
      </c>
      <c r="W3229" s="16">
        <f t="shared" si="375"/>
        <v>1.2262396045969566</v>
      </c>
      <c r="X3229" s="16"/>
      <c r="Z3229" s="15">
        <f t="shared" si="376"/>
        <v>1.7481051231054871E-4</v>
      </c>
      <c r="AA3229" s="16">
        <f t="shared" si="377"/>
        <v>1.2566557256875683</v>
      </c>
      <c r="AB3229" s="3">
        <f t="shared" si="378"/>
        <v>0.67675491605188265</v>
      </c>
      <c r="AC3229" s="69">
        <f t="shared" si="379"/>
        <v>233.92337927498906</v>
      </c>
      <c r="AD3229" s="3">
        <f t="shared" si="387"/>
        <v>212.92416271273274</v>
      </c>
      <c r="AF3229" s="29"/>
      <c r="AG3229" s="30"/>
      <c r="AH3229" s="29"/>
      <c r="AI3229" s="29"/>
      <c r="AJ3229" s="31"/>
      <c r="AK3229" s="29"/>
      <c r="AL3229" s="30"/>
      <c r="AN3229" s="17">
        <f t="shared" si="380"/>
        <v>5777.7727338149762</v>
      </c>
      <c r="AO3229" s="17">
        <f t="shared" si="381"/>
        <v>57.777727338149759</v>
      </c>
      <c r="AP3229" s="2">
        <f t="shared" si="382"/>
        <v>3.9519965499294432</v>
      </c>
      <c r="AQ3229" s="6">
        <f t="shared" si="383"/>
        <v>0</v>
      </c>
      <c r="AR3229" s="3">
        <f t="shared" si="384"/>
        <v>7188.6736620000001</v>
      </c>
    </row>
    <row r="3230" spans="1:44">
      <c r="A3230" s="32">
        <v>43043</v>
      </c>
      <c r="B3230" s="9">
        <v>12.5</v>
      </c>
      <c r="C3230" s="33">
        <v>7391.4995209999997</v>
      </c>
      <c r="D3230" s="34">
        <f t="shared" si="369"/>
        <v>10399990.920866957</v>
      </c>
      <c r="E3230" s="34">
        <v>1452839779145.9099</v>
      </c>
      <c r="F3230" s="3">
        <f>VLOOKUP(A3230,ERCOT_345kv_West_ATC!A:B,2)</f>
        <v>26.25</v>
      </c>
      <c r="G3230" s="3">
        <f>VLOOKUP(A3230,ERCOT_345kv_West_ATC!G:H,2)</f>
        <v>2.996</v>
      </c>
      <c r="I3230" s="5">
        <f t="shared" si="370"/>
        <v>6</v>
      </c>
      <c r="J3230" s="4">
        <f t="shared" si="371"/>
        <v>144</v>
      </c>
      <c r="K3230" s="4">
        <f t="shared" si="385"/>
        <v>1800</v>
      </c>
      <c r="L3230" s="6">
        <f t="shared" si="386"/>
        <v>13304699.137799999</v>
      </c>
      <c r="N3230" s="22">
        <f t="shared" si="372"/>
        <v>1.2792991108391181</v>
      </c>
      <c r="O3230" s="14">
        <f t="shared" si="373"/>
        <v>17307.707417209454</v>
      </c>
      <c r="Q3230" s="22"/>
      <c r="V3230" s="16">
        <f t="shared" si="374"/>
        <v>1.7954999999999999E-2</v>
      </c>
      <c r="W3230" s="16">
        <f t="shared" si="375"/>
        <v>1.2613441108391181</v>
      </c>
      <c r="X3230" s="16"/>
      <c r="Z3230" s="15">
        <f t="shared" si="376"/>
        <v>1.7481051231054871E-4</v>
      </c>
      <c r="AA3230" s="16">
        <f t="shared" si="377"/>
        <v>1.2921118180091853</v>
      </c>
      <c r="AB3230" s="3">
        <f t="shared" si="378"/>
        <v>0.6958493142169131</v>
      </c>
      <c r="AC3230" s="69">
        <f t="shared" si="379"/>
        <v>240.91192900339018</v>
      </c>
      <c r="AD3230" s="3">
        <f t="shared" si="387"/>
        <v>215.00317135187095</v>
      </c>
      <c r="AF3230" s="29"/>
      <c r="AG3230" s="30"/>
      <c r="AH3230" s="29"/>
      <c r="AI3230" s="29"/>
      <c r="AJ3230" s="31"/>
      <c r="AK3230" s="29"/>
      <c r="AL3230" s="30"/>
      <c r="AN3230" s="17">
        <f t="shared" si="380"/>
        <v>5777.7727338149762</v>
      </c>
      <c r="AO3230" s="17">
        <f t="shared" si="381"/>
        <v>57.777727338149759</v>
      </c>
      <c r="AP3230" s="2">
        <f t="shared" si="382"/>
        <v>3.9519965499294432</v>
      </c>
      <c r="AQ3230" s="6">
        <f t="shared" si="383"/>
        <v>0</v>
      </c>
      <c r="AR3230" s="3">
        <f t="shared" si="384"/>
        <v>7391.4995209999997</v>
      </c>
    </row>
    <row r="3231" spans="1:44">
      <c r="A3231" s="32">
        <v>43044</v>
      </c>
      <c r="B3231" s="9">
        <v>12.5</v>
      </c>
      <c r="C3231" s="33">
        <v>7390.6623449999997</v>
      </c>
      <c r="D3231" s="34">
        <f t="shared" si="369"/>
        <v>10399990.920866957</v>
      </c>
      <c r="E3231" s="34">
        <v>1452839779145.9099</v>
      </c>
      <c r="F3231" s="3">
        <f>VLOOKUP(A3231,ERCOT_345kv_West_ATC!A:B,2)</f>
        <v>26.25</v>
      </c>
      <c r="G3231" s="3">
        <f>VLOOKUP(A3231,ERCOT_345kv_West_ATC!G:H,2)</f>
        <v>2.996</v>
      </c>
      <c r="I3231" s="5">
        <f t="shared" si="370"/>
        <v>6</v>
      </c>
      <c r="J3231" s="4">
        <f t="shared" si="371"/>
        <v>144</v>
      </c>
      <c r="K3231" s="4">
        <f t="shared" si="385"/>
        <v>1800</v>
      </c>
      <c r="L3231" s="6">
        <f t="shared" si="386"/>
        <v>13303192.220999999</v>
      </c>
      <c r="N3231" s="22">
        <f t="shared" si="372"/>
        <v>1.279154214866471</v>
      </c>
      <c r="O3231" s="14">
        <f t="shared" si="373"/>
        <v>17307.707417209454</v>
      </c>
      <c r="Q3231" s="22"/>
      <c r="V3231" s="16">
        <f t="shared" si="374"/>
        <v>1.7954999999999999E-2</v>
      </c>
      <c r="W3231" s="16">
        <f t="shared" si="375"/>
        <v>1.261199214866471</v>
      </c>
      <c r="X3231" s="16"/>
      <c r="Z3231" s="15">
        <f t="shared" si="376"/>
        <v>1.7481051231054871E-4</v>
      </c>
      <c r="AA3231" s="16">
        <f t="shared" si="377"/>
        <v>1.2919654708437311</v>
      </c>
      <c r="AB3231" s="3">
        <f t="shared" si="378"/>
        <v>0.69577050093365123</v>
      </c>
      <c r="AC3231" s="69">
        <f t="shared" si="379"/>
        <v>240.88308334171634</v>
      </c>
      <c r="AD3231" s="3">
        <f t="shared" si="387"/>
        <v>217.01373441551223</v>
      </c>
      <c r="AF3231" s="29"/>
      <c r="AG3231" s="30"/>
      <c r="AH3231" s="29"/>
      <c r="AI3231" s="29"/>
      <c r="AJ3231" s="31"/>
      <c r="AK3231" s="29"/>
      <c r="AL3231" s="30"/>
      <c r="AN3231" s="17">
        <f t="shared" si="380"/>
        <v>5777.7727338149762</v>
      </c>
      <c r="AO3231" s="17">
        <f t="shared" si="381"/>
        <v>57.777727338149759</v>
      </c>
      <c r="AP3231" s="2">
        <f t="shared" si="382"/>
        <v>3.9519965499294432</v>
      </c>
      <c r="AQ3231" s="6">
        <f t="shared" si="383"/>
        <v>0</v>
      </c>
      <c r="AR3231" s="3">
        <f t="shared" si="384"/>
        <v>7390.6623449999997</v>
      </c>
    </row>
    <row r="3232" spans="1:44">
      <c r="A3232" s="32">
        <v>43045</v>
      </c>
      <c r="B3232" s="9">
        <v>12.5</v>
      </c>
      <c r="C3232" s="33">
        <v>6960.1621480000003</v>
      </c>
      <c r="D3232" s="34">
        <f t="shared" si="369"/>
        <v>10399990.920866957</v>
      </c>
      <c r="E3232" s="34">
        <v>1452839779145.9099</v>
      </c>
      <c r="F3232" s="3">
        <f>VLOOKUP(A3232,ERCOT_345kv_West_ATC!A:B,2)</f>
        <v>26.95</v>
      </c>
      <c r="G3232" s="3">
        <f>VLOOKUP(A3232,ERCOT_345kv_West_ATC!G:H,2)</f>
        <v>3.0539999999999998</v>
      </c>
      <c r="I3232" s="5">
        <f t="shared" si="370"/>
        <v>6</v>
      </c>
      <c r="J3232" s="4">
        <f t="shared" si="371"/>
        <v>144</v>
      </c>
      <c r="K3232" s="4">
        <f t="shared" si="385"/>
        <v>1800</v>
      </c>
      <c r="L3232" s="6">
        <f t="shared" si="386"/>
        <v>12528291.8664</v>
      </c>
      <c r="N3232" s="22">
        <f t="shared" si="372"/>
        <v>1.2046445003392008</v>
      </c>
      <c r="O3232" s="14">
        <f t="shared" si="373"/>
        <v>17307.707417209454</v>
      </c>
      <c r="Q3232" s="22"/>
      <c r="V3232" s="16">
        <f t="shared" si="374"/>
        <v>1.8433799999999997E-2</v>
      </c>
      <c r="W3232" s="16">
        <f t="shared" si="375"/>
        <v>1.1862107003392008</v>
      </c>
      <c r="X3232" s="16"/>
      <c r="Z3232" s="15">
        <f t="shared" si="376"/>
        <v>1.7481051231054871E-4</v>
      </c>
      <c r="AA3232" s="16">
        <f t="shared" si="377"/>
        <v>1.2167095108563692</v>
      </c>
      <c r="AB3232" s="3">
        <f t="shared" si="378"/>
        <v>0.65524242324094406</v>
      </c>
      <c r="AC3232" s="69">
        <f t="shared" si="379"/>
        <v>226.04980690618552</v>
      </c>
      <c r="AD3232" s="3">
        <f t="shared" si="387"/>
        <v>218.43428494462407</v>
      </c>
      <c r="AF3232" s="29"/>
      <c r="AG3232" s="30"/>
      <c r="AH3232" s="29"/>
      <c r="AI3232" s="29"/>
      <c r="AJ3232" s="31"/>
      <c r="AK3232" s="29"/>
      <c r="AL3232" s="30"/>
      <c r="AN3232" s="17">
        <f t="shared" si="380"/>
        <v>5777.7727338149762</v>
      </c>
      <c r="AO3232" s="17">
        <f t="shared" si="381"/>
        <v>57.777727338149759</v>
      </c>
      <c r="AP3232" s="2">
        <f t="shared" si="382"/>
        <v>3.9519965499294432</v>
      </c>
      <c r="AQ3232" s="6">
        <f t="shared" si="383"/>
        <v>0</v>
      </c>
      <c r="AR3232" s="3">
        <f t="shared" si="384"/>
        <v>6960.1621480000003</v>
      </c>
    </row>
    <row r="3233" spans="1:44">
      <c r="A3233" s="32">
        <v>43046</v>
      </c>
      <c r="B3233" s="9">
        <v>12.5</v>
      </c>
      <c r="C3233" s="33">
        <v>7123.9976989999996</v>
      </c>
      <c r="D3233" s="34">
        <f t="shared" si="369"/>
        <v>10399990.920866957</v>
      </c>
      <c r="E3233" s="34">
        <v>1452839779145.9099</v>
      </c>
      <c r="F3233" s="3">
        <f>VLOOKUP(A3233,ERCOT_345kv_West_ATC!A:B,2)</f>
        <v>26.95</v>
      </c>
      <c r="G3233" s="3">
        <f>VLOOKUP(A3233,ERCOT_345kv_West_ATC!G:H,2)</f>
        <v>3.0659999999999998</v>
      </c>
      <c r="I3233" s="5">
        <f t="shared" si="370"/>
        <v>6</v>
      </c>
      <c r="J3233" s="4">
        <f t="shared" si="371"/>
        <v>144</v>
      </c>
      <c r="K3233" s="4">
        <f t="shared" si="385"/>
        <v>1800</v>
      </c>
      <c r="L3233" s="6">
        <f t="shared" si="386"/>
        <v>12823195.858199999</v>
      </c>
      <c r="N3233" s="22">
        <f t="shared" si="372"/>
        <v>1.2330006781516536</v>
      </c>
      <c r="O3233" s="14">
        <f t="shared" si="373"/>
        <v>17307.707417209454</v>
      </c>
      <c r="Q3233" s="22"/>
      <c r="V3233" s="16">
        <f t="shared" si="374"/>
        <v>1.8433799999999997E-2</v>
      </c>
      <c r="W3233" s="16">
        <f t="shared" si="375"/>
        <v>1.2145668781516537</v>
      </c>
      <c r="X3233" s="16"/>
      <c r="Z3233" s="15">
        <f t="shared" si="376"/>
        <v>1.7481051231054871E-4</v>
      </c>
      <c r="AA3233" s="16">
        <f t="shared" si="377"/>
        <v>1.2453496874613601</v>
      </c>
      <c r="AB3233" s="3">
        <f t="shared" si="378"/>
        <v>0.67066620233797303</v>
      </c>
      <c r="AC3233" s="69">
        <f t="shared" si="379"/>
        <v>231.69491005569813</v>
      </c>
      <c r="AD3233" s="3">
        <f t="shared" si="387"/>
        <v>219.78728312644665</v>
      </c>
      <c r="AF3233" s="29"/>
      <c r="AG3233" s="30"/>
      <c r="AH3233" s="29"/>
      <c r="AI3233" s="29"/>
      <c r="AJ3233" s="31"/>
      <c r="AK3233" s="29"/>
      <c r="AL3233" s="30"/>
      <c r="AN3233" s="17">
        <f t="shared" si="380"/>
        <v>5777.7727338149762</v>
      </c>
      <c r="AO3233" s="17">
        <f t="shared" si="381"/>
        <v>57.777727338149759</v>
      </c>
      <c r="AP3233" s="2">
        <f t="shared" si="382"/>
        <v>3.9519965499294432</v>
      </c>
      <c r="AQ3233" s="6">
        <f t="shared" si="383"/>
        <v>0</v>
      </c>
      <c r="AR3233" s="3">
        <f t="shared" si="384"/>
        <v>7123.9976989999996</v>
      </c>
    </row>
    <row r="3234" spans="1:44">
      <c r="A3234" s="32">
        <v>43047</v>
      </c>
      <c r="B3234" s="9">
        <v>12.5</v>
      </c>
      <c r="C3234" s="33">
        <v>7469.0098699999999</v>
      </c>
      <c r="D3234" s="34">
        <f t="shared" si="369"/>
        <v>10399990.920866957</v>
      </c>
      <c r="E3234" s="34">
        <v>1452839779145.9099</v>
      </c>
      <c r="F3234" s="3">
        <f>VLOOKUP(A3234,ERCOT_345kv_West_ATC!A:B,2)</f>
        <v>27.15</v>
      </c>
      <c r="G3234" s="3">
        <f>VLOOKUP(A3234,ERCOT_345kv_West_ATC!G:H,2)</f>
        <v>3.0779999999999998</v>
      </c>
      <c r="I3234" s="5">
        <f t="shared" si="370"/>
        <v>6</v>
      </c>
      <c r="J3234" s="4">
        <f t="shared" si="371"/>
        <v>144</v>
      </c>
      <c r="K3234" s="4">
        <f t="shared" si="385"/>
        <v>1800</v>
      </c>
      <c r="L3234" s="6">
        <f t="shared" si="386"/>
        <v>13444217.765999999</v>
      </c>
      <c r="N3234" s="22">
        <f t="shared" si="372"/>
        <v>1.292714375262096</v>
      </c>
      <c r="O3234" s="14">
        <f t="shared" si="373"/>
        <v>17307.707417209454</v>
      </c>
      <c r="Q3234" s="22"/>
      <c r="V3234" s="16">
        <f t="shared" si="374"/>
        <v>1.85706E-2</v>
      </c>
      <c r="W3234" s="16">
        <f t="shared" si="375"/>
        <v>1.2741437752620959</v>
      </c>
      <c r="X3234" s="16"/>
      <c r="Z3234" s="15">
        <f t="shared" si="376"/>
        <v>1.7481051231054871E-4</v>
      </c>
      <c r="AA3234" s="16">
        <f t="shared" si="377"/>
        <v>1.3056614418272448</v>
      </c>
      <c r="AB3234" s="3">
        <f t="shared" si="378"/>
        <v>0.70314628055549266</v>
      </c>
      <c r="AC3234" s="69">
        <f t="shared" si="379"/>
        <v>243.58261868331033</v>
      </c>
      <c r="AD3234" s="3">
        <f t="shared" si="387"/>
        <v>221.28239147867532</v>
      </c>
      <c r="AF3234" s="29"/>
      <c r="AG3234" s="30"/>
      <c r="AH3234" s="29"/>
      <c r="AI3234" s="29"/>
      <c r="AJ3234" s="31"/>
      <c r="AK3234" s="29"/>
      <c r="AL3234" s="30"/>
      <c r="AN3234" s="17">
        <f t="shared" si="380"/>
        <v>5777.7727338149762</v>
      </c>
      <c r="AO3234" s="17">
        <f t="shared" si="381"/>
        <v>57.777727338149759</v>
      </c>
      <c r="AP3234" s="2">
        <f t="shared" si="382"/>
        <v>3.9519965499294432</v>
      </c>
      <c r="AQ3234" s="6">
        <f t="shared" si="383"/>
        <v>0</v>
      </c>
      <c r="AR3234" s="3">
        <f t="shared" si="384"/>
        <v>7469.0098699999999</v>
      </c>
    </row>
    <row r="3235" spans="1:44">
      <c r="A3235" s="32">
        <v>43048</v>
      </c>
      <c r="B3235" s="9">
        <v>12.5</v>
      </c>
      <c r="C3235" s="33">
        <v>7135.4213010000003</v>
      </c>
      <c r="D3235" s="34">
        <f t="shared" ref="D3235:D3298" si="388">((2^256)/(2^208*65535)/600)*E3235/(10^12)</f>
        <v>10399990.920866957</v>
      </c>
      <c r="E3235" s="34">
        <v>1452839779145.9099</v>
      </c>
      <c r="F3235" s="3">
        <f>VLOOKUP(A3235,ERCOT_345kv_West_ATC!A:B,2)</f>
        <v>27.3</v>
      </c>
      <c r="G3235" s="3">
        <f>VLOOKUP(A3235,ERCOT_345kv_West_ATC!G:H,2)</f>
        <v>3.0880000000000001</v>
      </c>
      <c r="I3235" s="5">
        <f t="shared" si="370"/>
        <v>6</v>
      </c>
      <c r="J3235" s="4">
        <f t="shared" si="371"/>
        <v>144</v>
      </c>
      <c r="K3235" s="4">
        <f t="shared" si="385"/>
        <v>1800</v>
      </c>
      <c r="L3235" s="6">
        <f t="shared" si="386"/>
        <v>12843758.341800001</v>
      </c>
      <c r="N3235" s="22">
        <f t="shared" si="372"/>
        <v>1.2349778417623203</v>
      </c>
      <c r="O3235" s="14">
        <f t="shared" si="373"/>
        <v>17307.707417209454</v>
      </c>
      <c r="Q3235" s="22"/>
      <c r="V3235" s="16">
        <f t="shared" si="374"/>
        <v>1.8673200000000001E-2</v>
      </c>
      <c r="W3235" s="16">
        <f t="shared" si="375"/>
        <v>1.2163046417623202</v>
      </c>
      <c r="X3235" s="16"/>
      <c r="Z3235" s="15">
        <f t="shared" si="376"/>
        <v>1.7481051231054871E-4</v>
      </c>
      <c r="AA3235" s="16">
        <f t="shared" si="377"/>
        <v>1.247346653179412</v>
      </c>
      <c r="AB3235" s="3">
        <f t="shared" si="378"/>
        <v>0.67174164117078417</v>
      </c>
      <c r="AC3235" s="69">
        <f t="shared" si="379"/>
        <v>232.08852066850702</v>
      </c>
      <c r="AD3235" s="3">
        <f t="shared" si="387"/>
        <v>222.43675847180077</v>
      </c>
      <c r="AF3235" s="29"/>
      <c r="AG3235" s="30"/>
      <c r="AH3235" s="29"/>
      <c r="AI3235" s="29"/>
      <c r="AJ3235" s="31"/>
      <c r="AK3235" s="29"/>
      <c r="AL3235" s="30"/>
      <c r="AN3235" s="17">
        <f t="shared" si="380"/>
        <v>5777.7727338149762</v>
      </c>
      <c r="AO3235" s="17">
        <f t="shared" si="381"/>
        <v>57.777727338149759</v>
      </c>
      <c r="AP3235" s="2">
        <f t="shared" si="382"/>
        <v>3.9519965499294432</v>
      </c>
      <c r="AQ3235" s="6">
        <f t="shared" si="383"/>
        <v>0</v>
      </c>
      <c r="AR3235" s="3">
        <f t="shared" si="384"/>
        <v>7135.4213010000003</v>
      </c>
    </row>
    <row r="3236" spans="1:44">
      <c r="A3236" s="32">
        <v>43049</v>
      </c>
      <c r="B3236" s="9">
        <v>12.5</v>
      </c>
      <c r="C3236" s="33">
        <v>6591.1286749999999</v>
      </c>
      <c r="D3236" s="34">
        <f t="shared" si="388"/>
        <v>9767062.7275044788</v>
      </c>
      <c r="E3236" s="34">
        <v>1364422081125.1399</v>
      </c>
      <c r="F3236" s="3">
        <f>VLOOKUP(A3236,ERCOT_345kv_West_ATC!A:B,2)</f>
        <v>27.4</v>
      </c>
      <c r="G3236" s="3">
        <f>VLOOKUP(A3236,ERCOT_345kv_West_ATC!G:H,2)</f>
        <v>3.093</v>
      </c>
      <c r="I3236" s="5">
        <f t="shared" ref="I3236:I3299" si="389">60/10</f>
        <v>6</v>
      </c>
      <c r="J3236" s="4">
        <f t="shared" ref="J3236:J3299" si="390">I3236*24</f>
        <v>144</v>
      </c>
      <c r="K3236" s="4">
        <f t="shared" si="385"/>
        <v>1800</v>
      </c>
      <c r="L3236" s="6">
        <f t="shared" si="386"/>
        <v>11864031.615</v>
      </c>
      <c r="N3236" s="22">
        <f t="shared" ref="N3236:N3299" si="391">L3236/D3236</f>
        <v>1.214698005531424</v>
      </c>
      <c r="O3236" s="14">
        <f t="shared" ref="O3236:O3299" si="392">(K3236*100000000)/D3236</f>
        <v>18429.286779648919</v>
      </c>
      <c r="Q3236" s="22"/>
      <c r="V3236" s="16">
        <f t="shared" si="374"/>
        <v>1.8741599999999997E-2</v>
      </c>
      <c r="W3236" s="16">
        <f t="shared" si="375"/>
        <v>1.195956405531424</v>
      </c>
      <c r="X3236" s="16"/>
      <c r="Z3236" s="15">
        <f t="shared" si="376"/>
        <v>1.8613863672464827E-4</v>
      </c>
      <c r="AA3236" s="16">
        <f t="shared" si="377"/>
        <v>1.2268637060412373</v>
      </c>
      <c r="AB3236" s="3">
        <f t="shared" si="378"/>
        <v>0.66071082748996768</v>
      </c>
      <c r="AC3236" s="69">
        <f t="shared" si="379"/>
        <v>228.05124286132818</v>
      </c>
      <c r="AD3236" s="3">
        <f t="shared" si="387"/>
        <v>223.3453858975785</v>
      </c>
      <c r="AF3236" s="29"/>
      <c r="AG3236" s="30"/>
      <c r="AH3236" s="29"/>
      <c r="AI3236" s="29"/>
      <c r="AJ3236" s="31"/>
      <c r="AK3236" s="29"/>
      <c r="AL3236" s="30"/>
      <c r="AN3236" s="17">
        <f t="shared" si="380"/>
        <v>5426.1459597247103</v>
      </c>
      <c r="AO3236" s="17">
        <f t="shared" si="381"/>
        <v>54.261459597247104</v>
      </c>
      <c r="AP3236" s="2">
        <f t="shared" si="382"/>
        <v>3.7114838364517024</v>
      </c>
      <c r="AQ3236" s="6">
        <f t="shared" si="383"/>
        <v>0</v>
      </c>
      <c r="AR3236" s="3">
        <f t="shared" si="384"/>
        <v>6591.1286749999999</v>
      </c>
    </row>
    <row r="3237" spans="1:44">
      <c r="A3237" s="32">
        <v>43050</v>
      </c>
      <c r="B3237" s="9">
        <v>12.5</v>
      </c>
      <c r="C3237" s="33">
        <v>6361.5873309999997</v>
      </c>
      <c r="D3237" s="34">
        <f t="shared" si="388"/>
        <v>9767062.7275044788</v>
      </c>
      <c r="E3237" s="34">
        <v>1364422081125.1399</v>
      </c>
      <c r="F3237" s="3">
        <f>VLOOKUP(A3237,ERCOT_345kv_West_ATC!A:B,2)</f>
        <v>27.4</v>
      </c>
      <c r="G3237" s="3">
        <f>VLOOKUP(A3237,ERCOT_345kv_West_ATC!G:H,2)</f>
        <v>3.093</v>
      </c>
      <c r="I3237" s="5">
        <f t="shared" si="389"/>
        <v>6</v>
      </c>
      <c r="J3237" s="4">
        <f t="shared" si="390"/>
        <v>144</v>
      </c>
      <c r="K3237" s="4">
        <f t="shared" si="385"/>
        <v>1800</v>
      </c>
      <c r="L3237" s="6">
        <f t="shared" si="386"/>
        <v>11450857.195799999</v>
      </c>
      <c r="N3237" s="22">
        <f t="shared" si="391"/>
        <v>1.1723951729678035</v>
      </c>
      <c r="O3237" s="14">
        <f t="shared" si="392"/>
        <v>18429.286779648919</v>
      </c>
      <c r="Q3237" s="22"/>
      <c r="V3237" s="16">
        <f t="shared" si="374"/>
        <v>1.8741599999999997E-2</v>
      </c>
      <c r="W3237" s="16">
        <f t="shared" si="375"/>
        <v>1.1536535729678035</v>
      </c>
      <c r="X3237" s="16"/>
      <c r="Z3237" s="15">
        <f t="shared" si="376"/>
        <v>1.8613863672464827E-4</v>
      </c>
      <c r="AA3237" s="16">
        <f t="shared" si="377"/>
        <v>1.1841371931971336</v>
      </c>
      <c r="AB3237" s="3">
        <f t="shared" si="378"/>
        <v>0.6377010428513149</v>
      </c>
      <c r="AC3237" s="69">
        <f t="shared" si="379"/>
        <v>219.62966168358125</v>
      </c>
      <c r="AD3237" s="3">
        <f t="shared" si="387"/>
        <v>223.07625065510169</v>
      </c>
      <c r="AF3237" s="29"/>
      <c r="AG3237" s="30"/>
      <c r="AH3237" s="29"/>
      <c r="AI3237" s="29"/>
      <c r="AJ3237" s="31"/>
      <c r="AK3237" s="29"/>
      <c r="AL3237" s="30"/>
      <c r="AN3237" s="17">
        <f t="shared" si="380"/>
        <v>5426.1459597247103</v>
      </c>
      <c r="AO3237" s="17">
        <f t="shared" si="381"/>
        <v>54.261459597247104</v>
      </c>
      <c r="AP3237" s="2">
        <f t="shared" si="382"/>
        <v>3.7114838364517024</v>
      </c>
      <c r="AQ3237" s="6">
        <f t="shared" si="383"/>
        <v>0</v>
      </c>
      <c r="AR3237" s="3">
        <f t="shared" si="384"/>
        <v>6361.5873309999997</v>
      </c>
    </row>
    <row r="3238" spans="1:44">
      <c r="A3238" s="32">
        <v>43051</v>
      </c>
      <c r="B3238" s="9">
        <v>12.5</v>
      </c>
      <c r="C3238" s="33">
        <v>5909.6447900000003</v>
      </c>
      <c r="D3238" s="34">
        <f t="shared" si="388"/>
        <v>9767062.7275044788</v>
      </c>
      <c r="E3238" s="34">
        <v>1364422081125.1399</v>
      </c>
      <c r="F3238" s="3">
        <f>VLOOKUP(A3238,ERCOT_345kv_West_ATC!A:B,2)</f>
        <v>27.4</v>
      </c>
      <c r="G3238" s="3">
        <f>VLOOKUP(A3238,ERCOT_345kv_West_ATC!G:H,2)</f>
        <v>3.093</v>
      </c>
      <c r="I3238" s="5">
        <f t="shared" si="389"/>
        <v>6</v>
      </c>
      <c r="J3238" s="4">
        <f t="shared" si="390"/>
        <v>144</v>
      </c>
      <c r="K3238" s="4">
        <f t="shared" si="385"/>
        <v>1800</v>
      </c>
      <c r="L3238" s="6">
        <f t="shared" si="386"/>
        <v>10637360.622000001</v>
      </c>
      <c r="N3238" s="22">
        <f t="shared" si="391"/>
        <v>1.0891053860076811</v>
      </c>
      <c r="O3238" s="14">
        <f t="shared" si="392"/>
        <v>18429.286779648919</v>
      </c>
      <c r="Q3238" s="22"/>
      <c r="V3238" s="16">
        <f t="shared" si="374"/>
        <v>1.8741599999999997E-2</v>
      </c>
      <c r="W3238" s="16">
        <f t="shared" si="375"/>
        <v>1.0703637860076811</v>
      </c>
      <c r="X3238" s="16"/>
      <c r="Z3238" s="15">
        <f t="shared" si="376"/>
        <v>1.8613863672464827E-4</v>
      </c>
      <c r="AA3238" s="16">
        <f t="shared" si="377"/>
        <v>1.1000132247375203</v>
      </c>
      <c r="AB3238" s="3">
        <f t="shared" si="378"/>
        <v>0.59239721933856437</v>
      </c>
      <c r="AC3238" s="69">
        <f t="shared" si="379"/>
        <v>203.04846227791455</v>
      </c>
      <c r="AD3238" s="3">
        <f t="shared" si="387"/>
        <v>221.95576318173727</v>
      </c>
      <c r="AF3238" s="29"/>
      <c r="AG3238" s="30"/>
      <c r="AH3238" s="29"/>
      <c r="AI3238" s="29"/>
      <c r="AJ3238" s="31"/>
      <c r="AK3238" s="29"/>
      <c r="AL3238" s="30"/>
      <c r="AN3238" s="17">
        <f t="shared" si="380"/>
        <v>5426.1459597247103</v>
      </c>
      <c r="AO3238" s="17">
        <f t="shared" si="381"/>
        <v>54.261459597247104</v>
      </c>
      <c r="AP3238" s="2">
        <f t="shared" si="382"/>
        <v>3.7114838364517024</v>
      </c>
      <c r="AQ3238" s="6">
        <f t="shared" si="383"/>
        <v>0</v>
      </c>
      <c r="AR3238" s="3">
        <f t="shared" si="384"/>
        <v>5909.6447900000003</v>
      </c>
    </row>
    <row r="3239" spans="1:44">
      <c r="A3239" s="32">
        <v>43052</v>
      </c>
      <c r="B3239" s="9">
        <v>12.5</v>
      </c>
      <c r="C3239" s="33">
        <v>6525.636966</v>
      </c>
      <c r="D3239" s="34">
        <f t="shared" si="388"/>
        <v>9767062.7275044788</v>
      </c>
      <c r="E3239" s="34">
        <v>1364422081125.1399</v>
      </c>
      <c r="F3239" s="3">
        <f>VLOOKUP(A3239,ERCOT_345kv_West_ATC!A:B,2)</f>
        <v>27.4</v>
      </c>
      <c r="G3239" s="3">
        <f>VLOOKUP(A3239,ERCOT_345kv_West_ATC!G:H,2)</f>
        <v>3.0760000000000001</v>
      </c>
      <c r="I3239" s="5">
        <f t="shared" si="389"/>
        <v>6</v>
      </c>
      <c r="J3239" s="4">
        <f t="shared" si="390"/>
        <v>144</v>
      </c>
      <c r="K3239" s="4">
        <f t="shared" si="385"/>
        <v>1800</v>
      </c>
      <c r="L3239" s="6">
        <f t="shared" si="386"/>
        <v>11746146.538799999</v>
      </c>
      <c r="N3239" s="22">
        <f t="shared" si="391"/>
        <v>1.2026283506629207</v>
      </c>
      <c r="O3239" s="14">
        <f t="shared" si="392"/>
        <v>18429.286779648919</v>
      </c>
      <c r="Q3239" s="22"/>
      <c r="V3239" s="16">
        <f t="shared" ref="V3239:V3302" si="393">(F3239/1000000)*($X$2)*24</f>
        <v>1.8741599999999997E-2</v>
      </c>
      <c r="W3239" s="16">
        <f t="shared" ref="W3239:W3302" si="394">N3239-V3239</f>
        <v>1.1838867506629207</v>
      </c>
      <c r="X3239" s="16"/>
      <c r="Z3239" s="15">
        <f t="shared" ref="Z3239:Z3302" si="395">((1*$B3239*(60*60*24))/(($E3239/1000000000000)*2^32))*(1+$AG$1)</f>
        <v>1.8613863672464827E-4</v>
      </c>
      <c r="AA3239" s="16">
        <f t="shared" ref="AA3239:AA3302" si="396">Z3239*C3239</f>
        <v>1.21467316861121</v>
      </c>
      <c r="AB3239" s="3">
        <f t="shared" ref="AB3239:AB3302" si="397">C3239*$AH$2*$AG$2/(E3239/1000000000000)</f>
        <v>0.65414577871292778</v>
      </c>
      <c r="AC3239" s="69">
        <f t="shared" ref="AC3239:AC3302" si="398">((AB3239-$AL$2/1000*$AJ$2*24)*$AJ$1*$AL$1)</f>
        <v>225.64843500893159</v>
      </c>
      <c r="AD3239" s="3">
        <f t="shared" si="387"/>
        <v>221.31560640679137</v>
      </c>
      <c r="AF3239" s="29"/>
      <c r="AG3239" s="30"/>
      <c r="AH3239" s="29"/>
      <c r="AI3239" s="29"/>
      <c r="AJ3239" s="31"/>
      <c r="AK3239" s="29"/>
      <c r="AL3239" s="30"/>
      <c r="AN3239" s="17">
        <f t="shared" si="380"/>
        <v>5426.1459597247103</v>
      </c>
      <c r="AO3239" s="17">
        <f t="shared" si="381"/>
        <v>54.261459597247104</v>
      </c>
      <c r="AP3239" s="2">
        <f t="shared" si="382"/>
        <v>3.7114838364517024</v>
      </c>
      <c r="AQ3239" s="6">
        <f t="shared" si="383"/>
        <v>0</v>
      </c>
      <c r="AR3239" s="3">
        <f t="shared" si="384"/>
        <v>6525.636966</v>
      </c>
    </row>
    <row r="3240" spans="1:44">
      <c r="A3240" s="32">
        <v>43053</v>
      </c>
      <c r="B3240" s="9">
        <v>12.5</v>
      </c>
      <c r="C3240" s="33">
        <v>6595.5484390000001</v>
      </c>
      <c r="D3240" s="34">
        <f t="shared" si="388"/>
        <v>9767062.7275044788</v>
      </c>
      <c r="E3240" s="34">
        <v>1364422081125.1399</v>
      </c>
      <c r="F3240" s="3">
        <f>VLOOKUP(A3240,ERCOT_345kv_West_ATC!A:B,2)</f>
        <v>27.15</v>
      </c>
      <c r="G3240" s="3">
        <f>VLOOKUP(A3240,ERCOT_345kv_West_ATC!G:H,2)</f>
        <v>3.0470000000000002</v>
      </c>
      <c r="I3240" s="5">
        <f t="shared" si="389"/>
        <v>6</v>
      </c>
      <c r="J3240" s="4">
        <f t="shared" si="390"/>
        <v>144</v>
      </c>
      <c r="K3240" s="4">
        <f t="shared" si="385"/>
        <v>1800</v>
      </c>
      <c r="L3240" s="6">
        <f t="shared" si="386"/>
        <v>11871987.190200001</v>
      </c>
      <c r="N3240" s="22">
        <f t="shared" si="391"/>
        <v>1.2155125365139676</v>
      </c>
      <c r="O3240" s="14">
        <f t="shared" si="392"/>
        <v>18429.286779648919</v>
      </c>
      <c r="Q3240" s="22"/>
      <c r="V3240" s="16">
        <f t="shared" si="393"/>
        <v>1.85706E-2</v>
      </c>
      <c r="W3240" s="16">
        <f t="shared" si="394"/>
        <v>1.1969419365139675</v>
      </c>
      <c r="X3240" s="16"/>
      <c r="Z3240" s="15">
        <f t="shared" si="395"/>
        <v>1.8613863672464827E-4</v>
      </c>
      <c r="AA3240" s="16">
        <f t="shared" si="396"/>
        <v>1.2276863948868419</v>
      </c>
      <c r="AB3240" s="3">
        <f t="shared" si="397"/>
        <v>0.66115387542208093</v>
      </c>
      <c r="AC3240" s="69">
        <f t="shared" si="398"/>
        <v>228.21339840448164</v>
      </c>
      <c r="AD3240" s="3">
        <f t="shared" si="387"/>
        <v>221.44777175316293</v>
      </c>
      <c r="AF3240" s="29"/>
      <c r="AG3240" s="30"/>
      <c r="AH3240" s="29"/>
      <c r="AI3240" s="29"/>
      <c r="AJ3240" s="31"/>
      <c r="AK3240" s="29"/>
      <c r="AL3240" s="30"/>
      <c r="AN3240" s="17">
        <f t="shared" si="380"/>
        <v>5426.1459597247103</v>
      </c>
      <c r="AO3240" s="17">
        <f t="shared" si="381"/>
        <v>54.261459597247104</v>
      </c>
      <c r="AP3240" s="2">
        <f t="shared" si="382"/>
        <v>3.7114838364517024</v>
      </c>
      <c r="AQ3240" s="6">
        <f t="shared" si="383"/>
        <v>0</v>
      </c>
      <c r="AR3240" s="3">
        <f t="shared" si="384"/>
        <v>6595.5484390000001</v>
      </c>
    </row>
    <row r="3241" spans="1:44">
      <c r="A3241" s="32">
        <v>43054</v>
      </c>
      <c r="B3241" s="9">
        <v>12.5</v>
      </c>
      <c r="C3241" s="33">
        <v>7282.0687390000003</v>
      </c>
      <c r="D3241" s="34">
        <f t="shared" si="388"/>
        <v>9767062.7275044788</v>
      </c>
      <c r="E3241" s="34">
        <v>1364422081125.1399</v>
      </c>
      <c r="F3241" s="3">
        <f>VLOOKUP(A3241,ERCOT_345kv_West_ATC!A:B,2)</f>
        <v>27.2</v>
      </c>
      <c r="G3241" s="3">
        <f>VLOOKUP(A3241,ERCOT_345kv_West_ATC!G:H,2)</f>
        <v>3.036</v>
      </c>
      <c r="I3241" s="5">
        <f t="shared" si="389"/>
        <v>6</v>
      </c>
      <c r="J3241" s="4">
        <f t="shared" si="390"/>
        <v>144</v>
      </c>
      <c r="K3241" s="4">
        <f t="shared" si="385"/>
        <v>1800</v>
      </c>
      <c r="L3241" s="6">
        <f t="shared" si="386"/>
        <v>13107723.7302</v>
      </c>
      <c r="N3241" s="22">
        <f t="shared" si="391"/>
        <v>1.3420333314014736</v>
      </c>
      <c r="O3241" s="14">
        <f t="shared" si="392"/>
        <v>18429.286779648919</v>
      </c>
      <c r="Q3241" s="22"/>
      <c r="V3241" s="16">
        <f t="shared" si="393"/>
        <v>1.8604799999999998E-2</v>
      </c>
      <c r="W3241" s="16">
        <f t="shared" si="394"/>
        <v>1.3234285314014735</v>
      </c>
      <c r="X3241" s="16"/>
      <c r="Z3241" s="15">
        <f t="shared" si="395"/>
        <v>1.8613863672464827E-4</v>
      </c>
      <c r="AA3241" s="16">
        <f t="shared" si="396"/>
        <v>1.3554743476126385</v>
      </c>
      <c r="AB3241" s="3">
        <f t="shared" si="397"/>
        <v>0.7299723461070976</v>
      </c>
      <c r="AC3241" s="69">
        <f t="shared" si="398"/>
        <v>253.40095867519773</v>
      </c>
      <c r="AD3241" s="3">
        <f t="shared" si="387"/>
        <v>222.33453165255142</v>
      </c>
      <c r="AF3241" s="29"/>
      <c r="AG3241" s="30"/>
      <c r="AH3241" s="29"/>
      <c r="AI3241" s="29"/>
      <c r="AJ3241" s="31"/>
      <c r="AK3241" s="29"/>
      <c r="AL3241" s="30"/>
      <c r="AN3241" s="17">
        <f t="shared" si="380"/>
        <v>5426.1459597247103</v>
      </c>
      <c r="AO3241" s="17">
        <f t="shared" si="381"/>
        <v>54.261459597247104</v>
      </c>
      <c r="AP3241" s="2">
        <f t="shared" si="382"/>
        <v>3.7114838364517024</v>
      </c>
      <c r="AQ3241" s="6">
        <f t="shared" si="383"/>
        <v>0</v>
      </c>
      <c r="AR3241" s="3">
        <f t="shared" si="384"/>
        <v>7282.0687390000003</v>
      </c>
    </row>
    <row r="3242" spans="1:44">
      <c r="A3242" s="32">
        <v>43055</v>
      </c>
      <c r="B3242" s="9">
        <v>12.5</v>
      </c>
      <c r="C3242" s="33">
        <v>7845.3219799999997</v>
      </c>
      <c r="D3242" s="34">
        <f t="shared" si="388"/>
        <v>9767062.7275044788</v>
      </c>
      <c r="E3242" s="34">
        <v>1364422081125.1399</v>
      </c>
      <c r="F3242" s="3">
        <f>VLOOKUP(A3242,ERCOT_345kv_West_ATC!A:B,2)</f>
        <v>27.25</v>
      </c>
      <c r="G3242" s="3">
        <f>VLOOKUP(A3242,ERCOT_345kv_West_ATC!G:H,2)</f>
        <v>3.0369999999999999</v>
      </c>
      <c r="I3242" s="5">
        <f t="shared" si="389"/>
        <v>6</v>
      </c>
      <c r="J3242" s="4">
        <f t="shared" si="390"/>
        <v>144</v>
      </c>
      <c r="K3242" s="4">
        <f t="shared" si="385"/>
        <v>1800</v>
      </c>
      <c r="L3242" s="6">
        <f t="shared" si="386"/>
        <v>14121579.563999999</v>
      </c>
      <c r="N3242" s="22">
        <f t="shared" si="391"/>
        <v>1.4458368864810307</v>
      </c>
      <c r="O3242" s="14">
        <f t="shared" si="392"/>
        <v>18429.286779648919</v>
      </c>
      <c r="Q3242" s="22"/>
      <c r="V3242" s="16">
        <f t="shared" si="393"/>
        <v>1.8639000000000003E-2</v>
      </c>
      <c r="W3242" s="16">
        <f t="shared" si="394"/>
        <v>1.4271978864810306</v>
      </c>
      <c r="X3242" s="16"/>
      <c r="Z3242" s="15">
        <f t="shared" si="395"/>
        <v>1.8613863672464827E-4</v>
      </c>
      <c r="AA3242" s="16">
        <f t="shared" si="396"/>
        <v>1.4603175380231181</v>
      </c>
      <c r="AB3242" s="3">
        <f t="shared" si="397"/>
        <v>0.78643422590001721</v>
      </c>
      <c r="AC3242" s="69">
        <f t="shared" si="398"/>
        <v>274.06600667940631</v>
      </c>
      <c r="AD3242" s="3">
        <f t="shared" si="387"/>
        <v>224.12991763013147</v>
      </c>
      <c r="AF3242" s="29"/>
      <c r="AG3242" s="30"/>
      <c r="AH3242" s="29"/>
      <c r="AI3242" s="29"/>
      <c r="AJ3242" s="31"/>
      <c r="AK3242" s="29"/>
      <c r="AL3242" s="30"/>
      <c r="AN3242" s="17">
        <f t="shared" si="380"/>
        <v>5426.1459597247103</v>
      </c>
      <c r="AO3242" s="17">
        <f t="shared" si="381"/>
        <v>54.261459597247104</v>
      </c>
      <c r="AP3242" s="2">
        <f t="shared" si="382"/>
        <v>3.7114838364517024</v>
      </c>
      <c r="AQ3242" s="6">
        <f t="shared" si="383"/>
        <v>0</v>
      </c>
      <c r="AR3242" s="3">
        <f t="shared" si="384"/>
        <v>7845.3219799999997</v>
      </c>
    </row>
    <row r="3243" spans="1:44">
      <c r="A3243" s="32">
        <v>43056</v>
      </c>
      <c r="B3243" s="9">
        <v>12.5</v>
      </c>
      <c r="C3243" s="33">
        <v>7691.52088</v>
      </c>
      <c r="D3243" s="34">
        <f t="shared" si="388"/>
        <v>9767062.7275044788</v>
      </c>
      <c r="E3243" s="34">
        <v>1364422081125.1399</v>
      </c>
      <c r="F3243" s="3">
        <f>VLOOKUP(A3243,ERCOT_345kv_West_ATC!A:B,2)</f>
        <v>27.5</v>
      </c>
      <c r="G3243" s="3">
        <f>VLOOKUP(A3243,ERCOT_345kv_West_ATC!G:H,2)</f>
        <v>3.07</v>
      </c>
      <c r="I3243" s="5">
        <f t="shared" si="389"/>
        <v>6</v>
      </c>
      <c r="J3243" s="4">
        <f t="shared" si="390"/>
        <v>144</v>
      </c>
      <c r="K3243" s="4">
        <f t="shared" si="385"/>
        <v>1800</v>
      </c>
      <c r="L3243" s="6">
        <f t="shared" si="386"/>
        <v>13844737.584000001</v>
      </c>
      <c r="N3243" s="22">
        <f t="shared" si="391"/>
        <v>1.4174924406917762</v>
      </c>
      <c r="O3243" s="14">
        <f t="shared" si="392"/>
        <v>18429.286779648919</v>
      </c>
      <c r="Q3243" s="22"/>
      <c r="V3243" s="16">
        <f t="shared" si="393"/>
        <v>1.881E-2</v>
      </c>
      <c r="W3243" s="16">
        <f t="shared" si="394"/>
        <v>1.3986824406917762</v>
      </c>
      <c r="X3243" s="16"/>
      <c r="Z3243" s="15">
        <f t="shared" si="395"/>
        <v>1.8613863672464827E-4</v>
      </c>
      <c r="AA3243" s="16">
        <f t="shared" si="396"/>
        <v>1.4316892109423669</v>
      </c>
      <c r="AB3243" s="3">
        <f t="shared" si="397"/>
        <v>0.77101682820373174</v>
      </c>
      <c r="AC3243" s="69">
        <f t="shared" si="398"/>
        <v>268.4232391225658</v>
      </c>
      <c r="AD3243" s="3">
        <f t="shared" si="387"/>
        <v>225.76433403404087</v>
      </c>
      <c r="AF3243" s="29"/>
      <c r="AG3243" s="30"/>
      <c r="AH3243" s="29"/>
      <c r="AI3243" s="29"/>
      <c r="AJ3243" s="31"/>
      <c r="AK3243" s="29"/>
      <c r="AL3243" s="30"/>
      <c r="AN3243" s="17">
        <f t="shared" ref="AN3243:AN3306" si="399">D3243/K3243</f>
        <v>5426.1459597247103</v>
      </c>
      <c r="AO3243" s="17">
        <f t="shared" ref="AO3243:AO3306" si="400">AN3243/$Y$2</f>
        <v>54.261459597247104</v>
      </c>
      <c r="AP3243" s="2">
        <f t="shared" ref="AP3243:AP3306" si="401">(AO3243*$AL$2*$Y$2*24)/1000000</f>
        <v>3.7114838364517024</v>
      </c>
      <c r="AQ3243" s="6">
        <f t="shared" ref="AQ3243:AQ3306" si="402">AP3243*R3243</f>
        <v>0</v>
      </c>
      <c r="AR3243" s="3">
        <f t="shared" ref="AR3243:AR3306" si="403">C3243-AQ3243</f>
        <v>7691.52088</v>
      </c>
    </row>
    <row r="3244" spans="1:44">
      <c r="A3244" s="32">
        <v>43057</v>
      </c>
      <c r="B3244" s="9">
        <v>12.5</v>
      </c>
      <c r="C3244" s="33">
        <v>7780.4865520000003</v>
      </c>
      <c r="D3244" s="34">
        <f t="shared" si="388"/>
        <v>9767062.7275044788</v>
      </c>
      <c r="E3244" s="34">
        <v>1364422081125.1399</v>
      </c>
      <c r="F3244" s="3">
        <f>VLOOKUP(A3244,ERCOT_345kv_West_ATC!A:B,2)</f>
        <v>27.5</v>
      </c>
      <c r="G3244" s="3">
        <f>VLOOKUP(A3244,ERCOT_345kv_West_ATC!G:H,2)</f>
        <v>3.07</v>
      </c>
      <c r="I3244" s="5">
        <f t="shared" si="389"/>
        <v>6</v>
      </c>
      <c r="J3244" s="4">
        <f t="shared" si="390"/>
        <v>144</v>
      </c>
      <c r="K3244" s="4">
        <f t="shared" si="385"/>
        <v>1800</v>
      </c>
      <c r="L3244" s="6">
        <f t="shared" si="386"/>
        <v>14004875.7936</v>
      </c>
      <c r="N3244" s="22">
        <f t="shared" si="391"/>
        <v>1.4338881795200979</v>
      </c>
      <c r="O3244" s="14">
        <f t="shared" si="392"/>
        <v>18429.286779648919</v>
      </c>
      <c r="Q3244" s="22"/>
      <c r="V3244" s="16">
        <f t="shared" si="393"/>
        <v>1.881E-2</v>
      </c>
      <c r="W3244" s="16">
        <f t="shared" si="394"/>
        <v>1.415078179520098</v>
      </c>
      <c r="X3244" s="16"/>
      <c r="Z3244" s="15">
        <f t="shared" si="395"/>
        <v>1.8613863672464827E-4</v>
      </c>
      <c r="AA3244" s="16">
        <f t="shared" si="396"/>
        <v>1.4482491598437393</v>
      </c>
      <c r="AB3244" s="3">
        <f t="shared" si="397"/>
        <v>0.77993496433241549</v>
      </c>
      <c r="AC3244" s="69">
        <f t="shared" si="398"/>
        <v>271.68727694566405</v>
      </c>
      <c r="AD3244" s="3">
        <f t="shared" si="387"/>
        <v>227.33116208628854</v>
      </c>
      <c r="AF3244" s="29"/>
      <c r="AG3244" s="30"/>
      <c r="AH3244" s="29"/>
      <c r="AI3244" s="29"/>
      <c r="AJ3244" s="31"/>
      <c r="AK3244" s="29"/>
      <c r="AL3244" s="30"/>
      <c r="AN3244" s="17">
        <f t="shared" si="399"/>
        <v>5426.1459597247103</v>
      </c>
      <c r="AO3244" s="17">
        <f t="shared" si="400"/>
        <v>54.261459597247104</v>
      </c>
      <c r="AP3244" s="2">
        <f t="shared" si="401"/>
        <v>3.7114838364517024</v>
      </c>
      <c r="AQ3244" s="6">
        <f t="shared" si="402"/>
        <v>0</v>
      </c>
      <c r="AR3244" s="3">
        <f t="shared" si="403"/>
        <v>7780.4865520000003</v>
      </c>
    </row>
    <row r="3245" spans="1:44">
      <c r="A3245" s="32">
        <v>43058</v>
      </c>
      <c r="B3245" s="9">
        <v>12.5</v>
      </c>
      <c r="C3245" s="33">
        <v>8033.5533560000003</v>
      </c>
      <c r="D3245" s="34">
        <f t="shared" si="388"/>
        <v>9767062.7275044788</v>
      </c>
      <c r="E3245" s="34">
        <v>1364422081125.1399</v>
      </c>
      <c r="F3245" s="3">
        <f>VLOOKUP(A3245,ERCOT_345kv_West_ATC!A:B,2)</f>
        <v>27.5</v>
      </c>
      <c r="G3245" s="3">
        <f>VLOOKUP(A3245,ERCOT_345kv_West_ATC!G:H,2)</f>
        <v>3.07</v>
      </c>
      <c r="I3245" s="5">
        <f t="shared" si="389"/>
        <v>6</v>
      </c>
      <c r="J3245" s="4">
        <f t="shared" si="390"/>
        <v>144</v>
      </c>
      <c r="K3245" s="4">
        <f t="shared" si="385"/>
        <v>1800</v>
      </c>
      <c r="L3245" s="6">
        <f t="shared" si="386"/>
        <v>14460396.040800001</v>
      </c>
      <c r="N3245" s="22">
        <f t="shared" si="391"/>
        <v>1.4805265865733501</v>
      </c>
      <c r="O3245" s="14">
        <f t="shared" si="392"/>
        <v>18429.286779648919</v>
      </c>
      <c r="Q3245" s="22"/>
      <c r="V3245" s="16">
        <f t="shared" si="393"/>
        <v>1.881E-2</v>
      </c>
      <c r="W3245" s="16">
        <f t="shared" si="394"/>
        <v>1.4617165865733501</v>
      </c>
      <c r="X3245" s="16"/>
      <c r="Z3245" s="15">
        <f t="shared" si="395"/>
        <v>1.8613863672464827E-4</v>
      </c>
      <c r="AA3245" s="16">
        <f t="shared" si="396"/>
        <v>1.4953546697405631</v>
      </c>
      <c r="AB3245" s="3">
        <f t="shared" si="397"/>
        <v>0.80530299850769749</v>
      </c>
      <c r="AC3245" s="69">
        <f t="shared" si="398"/>
        <v>280.97197745381726</v>
      </c>
      <c r="AD3245" s="3">
        <f t="shared" si="387"/>
        <v>228.79390655922765</v>
      </c>
      <c r="AF3245" s="29"/>
      <c r="AG3245" s="30"/>
      <c r="AH3245" s="29"/>
      <c r="AI3245" s="29"/>
      <c r="AJ3245" s="31"/>
      <c r="AK3245" s="29"/>
      <c r="AL3245" s="30"/>
      <c r="AN3245" s="17">
        <f t="shared" si="399"/>
        <v>5426.1459597247103</v>
      </c>
      <c r="AO3245" s="17">
        <f t="shared" si="400"/>
        <v>54.261459597247104</v>
      </c>
      <c r="AP3245" s="2">
        <f t="shared" si="401"/>
        <v>3.7114838364517024</v>
      </c>
      <c r="AQ3245" s="6">
        <f t="shared" si="402"/>
        <v>0</v>
      </c>
      <c r="AR3245" s="3">
        <f t="shared" si="403"/>
        <v>8033.5533560000003</v>
      </c>
    </row>
    <row r="3246" spans="1:44">
      <c r="A3246" s="32">
        <v>43059</v>
      </c>
      <c r="B3246" s="9">
        <v>12.5</v>
      </c>
      <c r="C3246" s="33">
        <v>8255.8673529999996</v>
      </c>
      <c r="D3246" s="34">
        <f t="shared" si="388"/>
        <v>9767062.7275044788</v>
      </c>
      <c r="E3246" s="34">
        <v>1364422081125.1399</v>
      </c>
      <c r="F3246" s="3">
        <f>VLOOKUP(A3246,ERCOT_345kv_West_ATC!A:B,2)</f>
        <v>27.1</v>
      </c>
      <c r="G3246" s="3">
        <f>VLOOKUP(A3246,ERCOT_345kv_West_ATC!G:H,2)</f>
        <v>3.0369999999999999</v>
      </c>
      <c r="I3246" s="5">
        <f t="shared" si="389"/>
        <v>6</v>
      </c>
      <c r="J3246" s="4">
        <f t="shared" si="390"/>
        <v>144</v>
      </c>
      <c r="K3246" s="4">
        <f t="shared" si="385"/>
        <v>1800</v>
      </c>
      <c r="L3246" s="6">
        <f t="shared" si="386"/>
        <v>14860561.235399999</v>
      </c>
      <c r="N3246" s="22">
        <f t="shared" si="391"/>
        <v>1.5214974706317801</v>
      </c>
      <c r="O3246" s="14">
        <f t="shared" si="392"/>
        <v>18429.286779648919</v>
      </c>
      <c r="Q3246" s="22"/>
      <c r="V3246" s="16">
        <f t="shared" si="393"/>
        <v>1.8536400000000001E-2</v>
      </c>
      <c r="W3246" s="16">
        <f t="shared" si="394"/>
        <v>1.5029610706317802</v>
      </c>
      <c r="X3246" s="16"/>
      <c r="Z3246" s="15">
        <f t="shared" si="395"/>
        <v>1.8613863672464827E-4</v>
      </c>
      <c r="AA3246" s="16">
        <f t="shared" si="396"/>
        <v>1.5367358940669504</v>
      </c>
      <c r="AB3246" s="3">
        <f t="shared" si="397"/>
        <v>0.82758829624093766</v>
      </c>
      <c r="AC3246" s="69">
        <f t="shared" si="398"/>
        <v>289.12839642418317</v>
      </c>
      <c r="AD3246" s="3">
        <f t="shared" si="387"/>
        <v>230.50304921221894</v>
      </c>
      <c r="AF3246" s="29"/>
      <c r="AG3246" s="30"/>
      <c r="AH3246" s="29"/>
      <c r="AI3246" s="29"/>
      <c r="AJ3246" s="31"/>
      <c r="AK3246" s="29"/>
      <c r="AL3246" s="30"/>
      <c r="AN3246" s="17">
        <f t="shared" si="399"/>
        <v>5426.1459597247103</v>
      </c>
      <c r="AO3246" s="17">
        <f t="shared" si="400"/>
        <v>54.261459597247104</v>
      </c>
      <c r="AP3246" s="2">
        <f t="shared" si="401"/>
        <v>3.7114838364517024</v>
      </c>
      <c r="AQ3246" s="6">
        <f t="shared" si="402"/>
        <v>0</v>
      </c>
      <c r="AR3246" s="3">
        <f t="shared" si="403"/>
        <v>8255.8673529999996</v>
      </c>
    </row>
    <row r="3247" spans="1:44">
      <c r="A3247" s="32">
        <v>43060</v>
      </c>
      <c r="B3247" s="9">
        <v>12.5</v>
      </c>
      <c r="C3247" s="33">
        <v>8096.8604320000004</v>
      </c>
      <c r="D3247" s="34">
        <f t="shared" si="388"/>
        <v>9767062.7275044788</v>
      </c>
      <c r="E3247" s="34">
        <v>1364422081125.1399</v>
      </c>
      <c r="F3247" s="3">
        <f>VLOOKUP(A3247,ERCOT_345kv_West_ATC!A:B,2)</f>
        <v>27</v>
      </c>
      <c r="G3247" s="3">
        <f>VLOOKUP(A3247,ERCOT_345kv_West_ATC!G:H,2)</f>
        <v>3.0249999999999999</v>
      </c>
      <c r="I3247" s="5">
        <f t="shared" si="389"/>
        <v>6</v>
      </c>
      <c r="J3247" s="4">
        <f t="shared" si="390"/>
        <v>144</v>
      </c>
      <c r="K3247" s="4">
        <f t="shared" si="385"/>
        <v>1800</v>
      </c>
      <c r="L3247" s="6">
        <f t="shared" si="386"/>
        <v>14574348.777600002</v>
      </c>
      <c r="N3247" s="22">
        <f t="shared" si="391"/>
        <v>1.4921936291612006</v>
      </c>
      <c r="O3247" s="14">
        <f t="shared" si="392"/>
        <v>18429.286779648919</v>
      </c>
      <c r="Q3247" s="22"/>
      <c r="V3247" s="16">
        <f t="shared" si="393"/>
        <v>1.8467999999999998E-2</v>
      </c>
      <c r="W3247" s="16">
        <f t="shared" si="394"/>
        <v>1.4737256291612006</v>
      </c>
      <c r="X3247" s="16"/>
      <c r="Z3247" s="15">
        <f t="shared" si="395"/>
        <v>1.8613863672464827E-4</v>
      </c>
      <c r="AA3247" s="16">
        <f t="shared" si="396"/>
        <v>1.5071385625622267</v>
      </c>
      <c r="AB3247" s="3">
        <f t="shared" si="397"/>
        <v>0.81164905434007439</v>
      </c>
      <c r="AC3247" s="69">
        <f t="shared" si="398"/>
        <v>283.29463388846722</v>
      </c>
      <c r="AD3247" s="3">
        <f t="shared" si="387"/>
        <v>232.04128383017556</v>
      </c>
      <c r="AF3247" s="29"/>
      <c r="AG3247" s="30"/>
      <c r="AH3247" s="29"/>
      <c r="AI3247" s="29"/>
      <c r="AJ3247" s="31"/>
      <c r="AK3247" s="29"/>
      <c r="AL3247" s="30"/>
      <c r="AN3247" s="17">
        <f t="shared" si="399"/>
        <v>5426.1459597247103</v>
      </c>
      <c r="AO3247" s="17">
        <f t="shared" si="400"/>
        <v>54.261459597247104</v>
      </c>
      <c r="AP3247" s="2">
        <f t="shared" si="401"/>
        <v>3.7114838364517024</v>
      </c>
      <c r="AQ3247" s="6">
        <f t="shared" si="402"/>
        <v>0</v>
      </c>
      <c r="AR3247" s="3">
        <f t="shared" si="403"/>
        <v>8096.8604320000004</v>
      </c>
    </row>
    <row r="3248" spans="1:44">
      <c r="A3248" s="32">
        <v>43061</v>
      </c>
      <c r="B3248" s="9">
        <v>12.5</v>
      </c>
      <c r="C3248" s="33">
        <v>8244.9695370000009</v>
      </c>
      <c r="D3248" s="34">
        <f t="shared" si="388"/>
        <v>9767062.7275044788</v>
      </c>
      <c r="E3248" s="34">
        <v>1364422081125.1399</v>
      </c>
      <c r="F3248" s="3">
        <f>VLOOKUP(A3248,ERCOT_345kv_West_ATC!A:B,2)</f>
        <v>26.75</v>
      </c>
      <c r="G3248" s="3">
        <f>VLOOKUP(A3248,ERCOT_345kv_West_ATC!G:H,2)</f>
        <v>2.996</v>
      </c>
      <c r="I3248" s="5">
        <f t="shared" si="389"/>
        <v>6</v>
      </c>
      <c r="J3248" s="4">
        <f t="shared" si="390"/>
        <v>144</v>
      </c>
      <c r="K3248" s="4">
        <f t="shared" si="385"/>
        <v>1800</v>
      </c>
      <c r="L3248" s="6">
        <f t="shared" si="386"/>
        <v>14840945.166600002</v>
      </c>
      <c r="N3248" s="22">
        <f t="shared" si="391"/>
        <v>1.5194890808684218</v>
      </c>
      <c r="O3248" s="14">
        <f t="shared" si="392"/>
        <v>18429.286779648919</v>
      </c>
      <c r="Q3248" s="22"/>
      <c r="V3248" s="16">
        <f t="shared" si="393"/>
        <v>1.8297000000000001E-2</v>
      </c>
      <c r="W3248" s="16">
        <f t="shared" si="394"/>
        <v>1.5011920808684218</v>
      </c>
      <c r="X3248" s="16"/>
      <c r="Z3248" s="15">
        <f t="shared" si="395"/>
        <v>1.8613863672464827E-4</v>
      </c>
      <c r="AA3248" s="16">
        <f t="shared" si="396"/>
        <v>1.5347073894534347</v>
      </c>
      <c r="AB3248" s="3">
        <f t="shared" si="397"/>
        <v>0.82649587256325963</v>
      </c>
      <c r="AC3248" s="69">
        <f t="shared" si="398"/>
        <v>288.72856935815304</v>
      </c>
      <c r="AD3248" s="3">
        <f t="shared" si="387"/>
        <v>233.91284646532213</v>
      </c>
      <c r="AF3248" s="29"/>
      <c r="AG3248" s="30"/>
      <c r="AH3248" s="29"/>
      <c r="AI3248" s="29"/>
      <c r="AJ3248" s="31"/>
      <c r="AK3248" s="29"/>
      <c r="AL3248" s="30"/>
      <c r="AN3248" s="17">
        <f t="shared" si="399"/>
        <v>5426.1459597247103</v>
      </c>
      <c r="AO3248" s="17">
        <f t="shared" si="400"/>
        <v>54.261459597247104</v>
      </c>
      <c r="AP3248" s="2">
        <f t="shared" si="401"/>
        <v>3.7114838364517024</v>
      </c>
      <c r="AQ3248" s="6">
        <f t="shared" si="402"/>
        <v>0</v>
      </c>
      <c r="AR3248" s="3">
        <f t="shared" si="403"/>
        <v>8244.9695370000009</v>
      </c>
    </row>
    <row r="3249" spans="1:44">
      <c r="A3249" s="32">
        <v>43062</v>
      </c>
      <c r="B3249" s="9">
        <v>12.5</v>
      </c>
      <c r="C3249" s="33">
        <v>8035.893849</v>
      </c>
      <c r="D3249" s="34">
        <f t="shared" si="388"/>
        <v>9767062.7275044788</v>
      </c>
      <c r="E3249" s="34">
        <v>1364422081125.1399</v>
      </c>
      <c r="F3249" s="3">
        <f>VLOOKUP(A3249,ERCOT_345kv_West_ATC!A:B,2)</f>
        <v>26.5</v>
      </c>
      <c r="G3249" s="3">
        <f>VLOOKUP(A3249,ERCOT_345kv_West_ATC!G:H,2)</f>
        <v>2.9590000000000001</v>
      </c>
      <c r="I3249" s="5">
        <f t="shared" si="389"/>
        <v>6</v>
      </c>
      <c r="J3249" s="4">
        <f t="shared" si="390"/>
        <v>144</v>
      </c>
      <c r="K3249" s="4">
        <f t="shared" si="385"/>
        <v>1800</v>
      </c>
      <c r="L3249" s="6">
        <f t="shared" si="386"/>
        <v>14464608.928200001</v>
      </c>
      <c r="N3249" s="22">
        <f t="shared" si="391"/>
        <v>1.4809579227403777</v>
      </c>
      <c r="O3249" s="14">
        <f t="shared" si="392"/>
        <v>18429.286779648919</v>
      </c>
      <c r="Q3249" s="22"/>
      <c r="V3249" s="16">
        <f t="shared" si="393"/>
        <v>1.8126000000000003E-2</v>
      </c>
      <c r="W3249" s="16">
        <f t="shared" si="394"/>
        <v>1.4628319227403777</v>
      </c>
      <c r="X3249" s="16"/>
      <c r="Z3249" s="15">
        <f t="shared" si="395"/>
        <v>1.8613863672464827E-4</v>
      </c>
      <c r="AA3249" s="16">
        <f t="shared" si="396"/>
        <v>1.4957903259168466</v>
      </c>
      <c r="AB3249" s="3">
        <f t="shared" si="397"/>
        <v>0.80553761523921863</v>
      </c>
      <c r="AC3249" s="69">
        <f t="shared" si="398"/>
        <v>281.05784717755404</v>
      </c>
      <c r="AD3249" s="3">
        <f t="shared" si="387"/>
        <v>236.04585457504581</v>
      </c>
      <c r="AF3249" s="29"/>
      <c r="AG3249" s="30"/>
      <c r="AH3249" s="29"/>
      <c r="AI3249" s="29"/>
      <c r="AJ3249" s="31"/>
      <c r="AK3249" s="29"/>
      <c r="AL3249" s="30"/>
      <c r="AN3249" s="17">
        <f t="shared" si="399"/>
        <v>5426.1459597247103</v>
      </c>
      <c r="AO3249" s="17">
        <f t="shared" si="400"/>
        <v>54.261459597247104</v>
      </c>
      <c r="AP3249" s="2">
        <f t="shared" si="401"/>
        <v>3.7114838364517024</v>
      </c>
      <c r="AQ3249" s="6">
        <f t="shared" si="402"/>
        <v>0</v>
      </c>
      <c r="AR3249" s="3">
        <f t="shared" si="403"/>
        <v>8035.893849</v>
      </c>
    </row>
    <row r="3250" spans="1:44">
      <c r="A3250" s="32">
        <v>43063</v>
      </c>
      <c r="B3250" s="9">
        <v>12.5</v>
      </c>
      <c r="C3250" s="33">
        <v>8215.4579030000004</v>
      </c>
      <c r="D3250" s="34">
        <f t="shared" si="388"/>
        <v>9642358.9505784158</v>
      </c>
      <c r="E3250" s="34">
        <v>1347001430558.5701</v>
      </c>
      <c r="F3250" s="3">
        <f>VLOOKUP(A3250,ERCOT_345kv_West_ATC!A:B,2)</f>
        <v>26.1</v>
      </c>
      <c r="G3250" s="3">
        <f>VLOOKUP(A3250,ERCOT_345kv_West_ATC!G:H,2)</f>
        <v>2.9119999999999999</v>
      </c>
      <c r="I3250" s="5">
        <f t="shared" si="389"/>
        <v>6</v>
      </c>
      <c r="J3250" s="4">
        <f t="shared" si="390"/>
        <v>144</v>
      </c>
      <c r="K3250" s="4">
        <f t="shared" si="385"/>
        <v>1800</v>
      </c>
      <c r="L3250" s="6">
        <f t="shared" si="386"/>
        <v>14787824.225400001</v>
      </c>
      <c r="N3250" s="22">
        <f t="shared" si="391"/>
        <v>1.5336313760143647</v>
      </c>
      <c r="O3250" s="14">
        <f t="shared" si="392"/>
        <v>18667.631118337733</v>
      </c>
      <c r="Q3250" s="22"/>
      <c r="V3250" s="16">
        <f t="shared" si="393"/>
        <v>1.7852400000000001E-2</v>
      </c>
      <c r="W3250" s="16">
        <f t="shared" si="394"/>
        <v>1.5157789760143647</v>
      </c>
      <c r="X3250" s="16"/>
      <c r="Z3250" s="15">
        <f t="shared" si="395"/>
        <v>1.8854595127811027E-4</v>
      </c>
      <c r="AA3250" s="16">
        <f t="shared" si="396"/>
        <v>1.5489913255064041</v>
      </c>
      <c r="AB3250" s="3">
        <f t="shared" si="397"/>
        <v>0.83418829280757822</v>
      </c>
      <c r="AC3250" s="69">
        <f t="shared" si="398"/>
        <v>291.54399516757366</v>
      </c>
      <c r="AD3250" s="3">
        <f t="shared" si="387"/>
        <v>238.21326169480889</v>
      </c>
      <c r="AF3250" s="29"/>
      <c r="AG3250" s="30"/>
      <c r="AH3250" s="29"/>
      <c r="AI3250" s="29"/>
      <c r="AJ3250" s="31"/>
      <c r="AK3250" s="29"/>
      <c r="AL3250" s="30"/>
      <c r="AN3250" s="17">
        <f t="shared" si="399"/>
        <v>5356.8660836546751</v>
      </c>
      <c r="AO3250" s="17">
        <f t="shared" si="400"/>
        <v>53.568660836546748</v>
      </c>
      <c r="AP3250" s="2">
        <f t="shared" si="401"/>
        <v>3.6640964012197972</v>
      </c>
      <c r="AQ3250" s="6">
        <f t="shared" si="402"/>
        <v>0</v>
      </c>
      <c r="AR3250" s="3">
        <f t="shared" si="403"/>
        <v>8215.4579030000004</v>
      </c>
    </row>
    <row r="3251" spans="1:44">
      <c r="A3251" s="32">
        <v>43064</v>
      </c>
      <c r="B3251" s="9">
        <v>12.5</v>
      </c>
      <c r="C3251" s="33">
        <v>8771.8632070000003</v>
      </c>
      <c r="D3251" s="34">
        <f t="shared" si="388"/>
        <v>9642358.9505784158</v>
      </c>
      <c r="E3251" s="34">
        <v>1347001430558.5701</v>
      </c>
      <c r="F3251" s="3">
        <f>VLOOKUP(A3251,ERCOT_345kv_West_ATC!A:B,2)</f>
        <v>26.1</v>
      </c>
      <c r="G3251" s="3">
        <f>VLOOKUP(A3251,ERCOT_345kv_West_ATC!G:H,2)</f>
        <v>2.9119999999999999</v>
      </c>
      <c r="I3251" s="5">
        <f t="shared" si="389"/>
        <v>6</v>
      </c>
      <c r="J3251" s="4">
        <f t="shared" si="390"/>
        <v>144</v>
      </c>
      <c r="K3251" s="4">
        <f t="shared" si="385"/>
        <v>1800</v>
      </c>
      <c r="L3251" s="6">
        <f t="shared" si="386"/>
        <v>15789353.772600001</v>
      </c>
      <c r="N3251" s="22">
        <f t="shared" si="391"/>
        <v>1.6374990656879502</v>
      </c>
      <c r="O3251" s="14">
        <f t="shared" si="392"/>
        <v>18667.631118337733</v>
      </c>
      <c r="Q3251" s="22"/>
      <c r="V3251" s="16">
        <f t="shared" si="393"/>
        <v>1.7852400000000001E-2</v>
      </c>
      <c r="W3251" s="16">
        <f t="shared" si="394"/>
        <v>1.6196466656879502</v>
      </c>
      <c r="X3251" s="16"/>
      <c r="Z3251" s="15">
        <f t="shared" si="395"/>
        <v>1.8854595127811027E-4</v>
      </c>
      <c r="AA3251" s="16">
        <f t="shared" si="396"/>
        <v>1.6538992928452703</v>
      </c>
      <c r="AB3251" s="3">
        <f t="shared" si="397"/>
        <v>0.89068505733769043</v>
      </c>
      <c r="AC3251" s="69">
        <f t="shared" si="398"/>
        <v>312.22181098559469</v>
      </c>
      <c r="AD3251" s="3">
        <f t="shared" si="387"/>
        <v>242.31395514861512</v>
      </c>
      <c r="AF3251" s="29"/>
      <c r="AG3251" s="30"/>
      <c r="AH3251" s="29"/>
      <c r="AI3251" s="29"/>
      <c r="AJ3251" s="31"/>
      <c r="AK3251" s="29"/>
      <c r="AL3251" s="30"/>
      <c r="AN3251" s="17">
        <f t="shared" si="399"/>
        <v>5356.8660836546751</v>
      </c>
      <c r="AO3251" s="17">
        <f t="shared" si="400"/>
        <v>53.568660836546748</v>
      </c>
      <c r="AP3251" s="2">
        <f t="shared" si="401"/>
        <v>3.6640964012197972</v>
      </c>
      <c r="AQ3251" s="6">
        <f t="shared" si="402"/>
        <v>0</v>
      </c>
      <c r="AR3251" s="3">
        <f t="shared" si="403"/>
        <v>8771.8632070000003</v>
      </c>
    </row>
    <row r="3252" spans="1:44">
      <c r="A3252" s="32">
        <v>43065</v>
      </c>
      <c r="B3252" s="9">
        <v>12.5</v>
      </c>
      <c r="C3252" s="33">
        <v>9349.1199300000007</v>
      </c>
      <c r="D3252" s="34">
        <f t="shared" si="388"/>
        <v>9642358.9505784158</v>
      </c>
      <c r="E3252" s="34">
        <v>1347001430558.5701</v>
      </c>
      <c r="F3252" s="3">
        <f>VLOOKUP(A3252,ERCOT_345kv_West_ATC!A:B,2)</f>
        <v>26.1</v>
      </c>
      <c r="G3252" s="3">
        <f>VLOOKUP(A3252,ERCOT_345kv_West_ATC!G:H,2)</f>
        <v>2.9119999999999999</v>
      </c>
      <c r="I3252" s="5">
        <f t="shared" si="389"/>
        <v>6</v>
      </c>
      <c r="J3252" s="4">
        <f t="shared" si="390"/>
        <v>144</v>
      </c>
      <c r="K3252" s="4">
        <f t="shared" si="385"/>
        <v>1800</v>
      </c>
      <c r="L3252" s="6">
        <f t="shared" si="386"/>
        <v>16828415.874000002</v>
      </c>
      <c r="N3252" s="22">
        <f t="shared" si="391"/>
        <v>1.7452592213433951</v>
      </c>
      <c r="O3252" s="14">
        <f t="shared" si="392"/>
        <v>18667.631118337733</v>
      </c>
      <c r="Q3252" s="22"/>
      <c r="V3252" s="16">
        <f t="shared" si="393"/>
        <v>1.7852400000000001E-2</v>
      </c>
      <c r="W3252" s="16">
        <f t="shared" si="394"/>
        <v>1.7274068213433951</v>
      </c>
      <c r="X3252" s="16"/>
      <c r="Z3252" s="15">
        <f t="shared" si="395"/>
        <v>1.8854595127811027E-4</v>
      </c>
      <c r="AA3252" s="16">
        <f t="shared" si="396"/>
        <v>1.7627387108149899</v>
      </c>
      <c r="AB3252" s="3">
        <f t="shared" si="397"/>
        <v>0.94929905134223969</v>
      </c>
      <c r="AC3252" s="69">
        <f t="shared" si="398"/>
        <v>333.67453279125971</v>
      </c>
      <c r="AD3252" s="3">
        <f t="shared" si="387"/>
        <v>247.25839003303435</v>
      </c>
      <c r="AF3252" s="29"/>
      <c r="AG3252" s="30"/>
      <c r="AH3252" s="29"/>
      <c r="AI3252" s="29"/>
      <c r="AJ3252" s="31"/>
      <c r="AK3252" s="29"/>
      <c r="AL3252" s="30"/>
      <c r="AN3252" s="17">
        <f t="shared" si="399"/>
        <v>5356.8660836546751</v>
      </c>
      <c r="AO3252" s="17">
        <f t="shared" si="400"/>
        <v>53.568660836546748</v>
      </c>
      <c r="AP3252" s="2">
        <f t="shared" si="401"/>
        <v>3.6640964012197972</v>
      </c>
      <c r="AQ3252" s="6">
        <f t="shared" si="402"/>
        <v>0</v>
      </c>
      <c r="AR3252" s="3">
        <f t="shared" si="403"/>
        <v>9349.1199300000007</v>
      </c>
    </row>
    <row r="3253" spans="1:44">
      <c r="A3253" s="32">
        <v>43066</v>
      </c>
      <c r="B3253" s="9">
        <v>12.5</v>
      </c>
      <c r="C3253" s="33">
        <v>9754.4497190000002</v>
      </c>
      <c r="D3253" s="34">
        <f t="shared" si="388"/>
        <v>9642358.9505784158</v>
      </c>
      <c r="E3253" s="34">
        <v>1347001430558.5701</v>
      </c>
      <c r="F3253" s="3">
        <f>VLOOKUP(A3253,ERCOT_345kv_West_ATC!A:B,2)</f>
        <v>26.4</v>
      </c>
      <c r="G3253" s="3">
        <f>VLOOKUP(A3253,ERCOT_345kv_West_ATC!G:H,2)</f>
        <v>2.9529999999999998</v>
      </c>
      <c r="I3253" s="5">
        <f t="shared" si="389"/>
        <v>6</v>
      </c>
      <c r="J3253" s="4">
        <f t="shared" si="390"/>
        <v>144</v>
      </c>
      <c r="K3253" s="4">
        <f t="shared" si="385"/>
        <v>1800</v>
      </c>
      <c r="L3253" s="6">
        <f t="shared" si="386"/>
        <v>17558009.494199999</v>
      </c>
      <c r="N3253" s="22">
        <f t="shared" si="391"/>
        <v>1.8209246911666515</v>
      </c>
      <c r="O3253" s="14">
        <f t="shared" si="392"/>
        <v>18667.631118337733</v>
      </c>
      <c r="Q3253" s="22"/>
      <c r="V3253" s="16">
        <f t="shared" si="393"/>
        <v>1.80576E-2</v>
      </c>
      <c r="W3253" s="16">
        <f t="shared" si="394"/>
        <v>1.8028670911666516</v>
      </c>
      <c r="X3253" s="16"/>
      <c r="Z3253" s="15">
        <f t="shared" si="395"/>
        <v>1.8854595127811027E-4</v>
      </c>
      <c r="AA3253" s="16">
        <f t="shared" si="396"/>
        <v>1.8391620014633505</v>
      </c>
      <c r="AB3253" s="3">
        <f t="shared" si="397"/>
        <v>0.99045577914757543</v>
      </c>
      <c r="AC3253" s="69">
        <f t="shared" si="398"/>
        <v>348.73789516801259</v>
      </c>
      <c r="AD3253" s="3">
        <f t="shared" si="387"/>
        <v>252.73451932572789</v>
      </c>
      <c r="AF3253" s="29"/>
      <c r="AG3253" s="30"/>
      <c r="AH3253" s="29"/>
      <c r="AI3253" s="29"/>
      <c r="AJ3253" s="31"/>
      <c r="AK3253" s="29"/>
      <c r="AL3253" s="30"/>
      <c r="AN3253" s="17">
        <f t="shared" si="399"/>
        <v>5356.8660836546751</v>
      </c>
      <c r="AO3253" s="17">
        <f t="shared" si="400"/>
        <v>53.568660836546748</v>
      </c>
      <c r="AP3253" s="2">
        <f t="shared" si="401"/>
        <v>3.6640964012197972</v>
      </c>
      <c r="AQ3253" s="6">
        <f t="shared" si="402"/>
        <v>0</v>
      </c>
      <c r="AR3253" s="3">
        <f t="shared" si="403"/>
        <v>9754.4497190000002</v>
      </c>
    </row>
    <row r="3254" spans="1:44">
      <c r="A3254" s="32">
        <v>43067</v>
      </c>
      <c r="B3254" s="9">
        <v>12.5</v>
      </c>
      <c r="C3254" s="33">
        <v>9926.7119320000002</v>
      </c>
      <c r="D3254" s="34">
        <f t="shared" si="388"/>
        <v>9642358.9505784158</v>
      </c>
      <c r="E3254" s="34">
        <v>1347001430558.5701</v>
      </c>
      <c r="F3254" s="3">
        <f>VLOOKUP(A3254,ERCOT_345kv_West_ATC!A:B,2)</f>
        <v>27.05</v>
      </c>
      <c r="G3254" s="3">
        <f>VLOOKUP(A3254,ERCOT_345kv_West_ATC!G:H,2)</f>
        <v>3.016</v>
      </c>
      <c r="I3254" s="5">
        <f t="shared" si="389"/>
        <v>6</v>
      </c>
      <c r="J3254" s="4">
        <f t="shared" si="390"/>
        <v>144</v>
      </c>
      <c r="K3254" s="4">
        <f t="shared" si="385"/>
        <v>1800</v>
      </c>
      <c r="L3254" s="6">
        <f t="shared" si="386"/>
        <v>17868081.477600001</v>
      </c>
      <c r="N3254" s="22">
        <f t="shared" si="391"/>
        <v>1.8530819656457769</v>
      </c>
      <c r="O3254" s="14">
        <f t="shared" si="392"/>
        <v>18667.631118337733</v>
      </c>
      <c r="Q3254" s="22"/>
      <c r="V3254" s="16">
        <f t="shared" si="393"/>
        <v>1.85022E-2</v>
      </c>
      <c r="W3254" s="16">
        <f t="shared" si="394"/>
        <v>1.834579765645777</v>
      </c>
      <c r="X3254" s="16"/>
      <c r="Z3254" s="15">
        <f t="shared" si="395"/>
        <v>1.8854595127811027E-4</v>
      </c>
      <c r="AA3254" s="16">
        <f t="shared" si="396"/>
        <v>1.871641344282708</v>
      </c>
      <c r="AB3254" s="3">
        <f t="shared" si="397"/>
        <v>1.0079470891967999</v>
      </c>
      <c r="AC3254" s="69">
        <f t="shared" si="398"/>
        <v>355.13971464602878</v>
      </c>
      <c r="AD3254" s="3">
        <f t="shared" si="387"/>
        <v>257.96730311784074</v>
      </c>
      <c r="AF3254" s="29"/>
      <c r="AG3254" s="30"/>
      <c r="AH3254" s="29"/>
      <c r="AI3254" s="29"/>
      <c r="AJ3254" s="31"/>
      <c r="AK3254" s="29"/>
      <c r="AL3254" s="30"/>
      <c r="AN3254" s="17">
        <f t="shared" si="399"/>
        <v>5356.8660836546751</v>
      </c>
      <c r="AO3254" s="17">
        <f t="shared" si="400"/>
        <v>53.568660836546748</v>
      </c>
      <c r="AP3254" s="2">
        <f t="shared" si="401"/>
        <v>3.6640964012197972</v>
      </c>
      <c r="AQ3254" s="6">
        <f t="shared" si="402"/>
        <v>0</v>
      </c>
      <c r="AR3254" s="3">
        <f t="shared" si="403"/>
        <v>9926.7119320000002</v>
      </c>
    </row>
    <row r="3255" spans="1:44">
      <c r="A3255" s="32">
        <v>43068</v>
      </c>
      <c r="B3255" s="9">
        <v>12.5</v>
      </c>
      <c r="C3255" s="33">
        <v>9863.7957129999995</v>
      </c>
      <c r="D3255" s="34">
        <f t="shared" si="388"/>
        <v>9642358.9505784158</v>
      </c>
      <c r="E3255" s="34">
        <v>1347001430558.5701</v>
      </c>
      <c r="F3255" s="3">
        <f>VLOOKUP(A3255,ERCOT_345kv_West_ATC!A:B,2)</f>
        <v>27.2</v>
      </c>
      <c r="G3255" s="3">
        <f>VLOOKUP(A3255,ERCOT_345kv_West_ATC!G:H,2)</f>
        <v>3.0379999999999998</v>
      </c>
      <c r="I3255" s="5">
        <f t="shared" si="389"/>
        <v>6</v>
      </c>
      <c r="J3255" s="4">
        <f t="shared" si="390"/>
        <v>144</v>
      </c>
      <c r="K3255" s="4">
        <f t="shared" si="385"/>
        <v>1800</v>
      </c>
      <c r="L3255" s="6">
        <f t="shared" si="386"/>
        <v>17754832.283399999</v>
      </c>
      <c r="N3255" s="22">
        <f t="shared" si="391"/>
        <v>1.8413369979692511</v>
      </c>
      <c r="O3255" s="14">
        <f t="shared" si="392"/>
        <v>18667.631118337733</v>
      </c>
      <c r="Q3255" s="22"/>
      <c r="V3255" s="16">
        <f t="shared" si="393"/>
        <v>1.8604799999999998E-2</v>
      </c>
      <c r="W3255" s="16">
        <f t="shared" si="394"/>
        <v>1.822732197969251</v>
      </c>
      <c r="X3255" s="16"/>
      <c r="Z3255" s="15">
        <f t="shared" si="395"/>
        <v>1.8854595127811027E-4</v>
      </c>
      <c r="AA3255" s="16">
        <f t="shared" si="396"/>
        <v>1.8597787459205308</v>
      </c>
      <c r="AB3255" s="3">
        <f t="shared" si="397"/>
        <v>1.0015586475618725</v>
      </c>
      <c r="AC3255" s="69">
        <f t="shared" si="398"/>
        <v>352.80154500764536</v>
      </c>
      <c r="AD3255" s="3">
        <f t="shared" si="387"/>
        <v>263.15422551252044</v>
      </c>
      <c r="AF3255" s="29"/>
      <c r="AG3255" s="30"/>
      <c r="AH3255" s="29"/>
      <c r="AI3255" s="29"/>
      <c r="AJ3255" s="31"/>
      <c r="AK3255" s="29"/>
      <c r="AL3255" s="30"/>
      <c r="AN3255" s="17">
        <f t="shared" si="399"/>
        <v>5356.8660836546751</v>
      </c>
      <c r="AO3255" s="17">
        <f t="shared" si="400"/>
        <v>53.568660836546748</v>
      </c>
      <c r="AP3255" s="2">
        <f t="shared" si="401"/>
        <v>3.6640964012197972</v>
      </c>
      <c r="AQ3255" s="6">
        <f t="shared" si="402"/>
        <v>0</v>
      </c>
      <c r="AR3255" s="3">
        <f t="shared" si="403"/>
        <v>9863.7957129999995</v>
      </c>
    </row>
    <row r="3256" spans="1:44">
      <c r="A3256" s="32">
        <v>43069</v>
      </c>
      <c r="B3256" s="9">
        <v>12.5</v>
      </c>
      <c r="C3256" s="33">
        <v>9953.8232559999997</v>
      </c>
      <c r="D3256" s="34">
        <f t="shared" si="388"/>
        <v>9642358.9505784158</v>
      </c>
      <c r="E3256" s="34">
        <v>1347001430558.5701</v>
      </c>
      <c r="F3256" s="3">
        <f>VLOOKUP(A3256,ERCOT_345kv_West_ATC!A:B,2)</f>
        <v>26.6</v>
      </c>
      <c r="G3256" s="3">
        <f>VLOOKUP(A3256,ERCOT_345kv_West_ATC!G:H,2)</f>
        <v>2.9590000000000001</v>
      </c>
      <c r="I3256" s="5">
        <f t="shared" si="389"/>
        <v>6</v>
      </c>
      <c r="J3256" s="4">
        <f t="shared" si="390"/>
        <v>144</v>
      </c>
      <c r="K3256" s="4">
        <f t="shared" si="385"/>
        <v>1800</v>
      </c>
      <c r="L3256" s="6">
        <f t="shared" si="386"/>
        <v>17916881.860799998</v>
      </c>
      <c r="N3256" s="22">
        <f t="shared" si="391"/>
        <v>1.8581430076013938</v>
      </c>
      <c r="O3256" s="14">
        <f t="shared" si="392"/>
        <v>18667.631118337733</v>
      </c>
      <c r="Q3256" s="22"/>
      <c r="V3256" s="16">
        <f t="shared" si="393"/>
        <v>1.8194399999999999E-2</v>
      </c>
      <c r="W3256" s="16">
        <f t="shared" si="394"/>
        <v>1.8399486076013938</v>
      </c>
      <c r="X3256" s="16"/>
      <c r="Z3256" s="15">
        <f t="shared" si="395"/>
        <v>1.8854595127811027E-4</v>
      </c>
      <c r="AA3256" s="16">
        <f t="shared" si="396"/>
        <v>1.8767530746566969</v>
      </c>
      <c r="AB3256" s="3">
        <f t="shared" si="397"/>
        <v>1.0106999423366174</v>
      </c>
      <c r="AC3256" s="69">
        <f t="shared" si="398"/>
        <v>356.14725889520196</v>
      </c>
      <c r="AD3256" s="3">
        <f t="shared" si="387"/>
        <v>268.08673039995386</v>
      </c>
      <c r="AF3256" s="29"/>
      <c r="AG3256" s="30"/>
      <c r="AH3256" s="29"/>
      <c r="AI3256" s="29"/>
      <c r="AJ3256" s="31"/>
      <c r="AK3256" s="29"/>
      <c r="AL3256" s="30"/>
      <c r="AN3256" s="17">
        <f t="shared" si="399"/>
        <v>5356.8660836546751</v>
      </c>
      <c r="AO3256" s="17">
        <f t="shared" si="400"/>
        <v>53.568660836546748</v>
      </c>
      <c r="AP3256" s="2">
        <f t="shared" si="401"/>
        <v>3.6640964012197972</v>
      </c>
      <c r="AQ3256" s="6">
        <f t="shared" si="402"/>
        <v>0</v>
      </c>
      <c r="AR3256" s="3">
        <f t="shared" si="403"/>
        <v>9953.8232559999997</v>
      </c>
    </row>
    <row r="3257" spans="1:44">
      <c r="A3257" s="32">
        <v>43070</v>
      </c>
      <c r="B3257" s="9">
        <v>12.5</v>
      </c>
      <c r="C3257" s="33">
        <v>10862.86969</v>
      </c>
      <c r="D3257" s="34">
        <f t="shared" si="388"/>
        <v>9642358.9505784158</v>
      </c>
      <c r="E3257" s="34">
        <v>1347001430558.5701</v>
      </c>
      <c r="F3257" s="3">
        <f>VLOOKUP(A3257,ERCOT_345kv_West_ATC!A:B,2)</f>
        <v>26.75</v>
      </c>
      <c r="G3257" s="3">
        <f>VLOOKUP(A3257,ERCOT_345kv_West_ATC!G:H,2)</f>
        <v>2.9649999999999999</v>
      </c>
      <c r="I3257" s="5">
        <f t="shared" si="389"/>
        <v>6</v>
      </c>
      <c r="J3257" s="4">
        <f t="shared" si="390"/>
        <v>144</v>
      </c>
      <c r="K3257" s="4">
        <f t="shared" si="385"/>
        <v>1800</v>
      </c>
      <c r="L3257" s="6">
        <f t="shared" si="386"/>
        <v>19553165.441999998</v>
      </c>
      <c r="N3257" s="22">
        <f t="shared" si="391"/>
        <v>2.0278404425949175</v>
      </c>
      <c r="O3257" s="14">
        <f t="shared" si="392"/>
        <v>18667.631118337733</v>
      </c>
      <c r="Q3257" s="22"/>
      <c r="V3257" s="16">
        <f t="shared" si="393"/>
        <v>1.8297000000000001E-2</v>
      </c>
      <c r="W3257" s="16">
        <f t="shared" si="394"/>
        <v>2.0095434425949175</v>
      </c>
      <c r="X3257" s="16"/>
      <c r="Z3257" s="15">
        <f t="shared" si="395"/>
        <v>1.8854595127811027E-4</v>
      </c>
      <c r="AA3257" s="16">
        <f t="shared" si="396"/>
        <v>2.0481500993112007</v>
      </c>
      <c r="AB3257" s="3">
        <f t="shared" si="397"/>
        <v>1.1030034878984987</v>
      </c>
      <c r="AC3257" s="69">
        <f t="shared" si="398"/>
        <v>389.93035657085051</v>
      </c>
      <c r="AD3257" s="3">
        <f t="shared" si="387"/>
        <v>273.77383988377449</v>
      </c>
      <c r="AF3257" s="29"/>
      <c r="AG3257" s="30"/>
      <c r="AH3257" s="29"/>
      <c r="AI3257" s="29"/>
      <c r="AJ3257" s="31"/>
      <c r="AK3257" s="29"/>
      <c r="AL3257" s="30"/>
      <c r="AN3257" s="17">
        <f t="shared" si="399"/>
        <v>5356.8660836546751</v>
      </c>
      <c r="AO3257" s="17">
        <f t="shared" si="400"/>
        <v>53.568660836546748</v>
      </c>
      <c r="AP3257" s="2">
        <f t="shared" si="401"/>
        <v>3.6640964012197972</v>
      </c>
      <c r="AQ3257" s="6">
        <f t="shared" si="402"/>
        <v>0</v>
      </c>
      <c r="AR3257" s="3">
        <f t="shared" si="403"/>
        <v>10862.86969</v>
      </c>
    </row>
    <row r="3258" spans="1:44">
      <c r="A3258" s="32">
        <v>43071</v>
      </c>
      <c r="B3258" s="9">
        <v>12.5</v>
      </c>
      <c r="C3258" s="33">
        <v>10923.74123</v>
      </c>
      <c r="D3258" s="34">
        <f t="shared" si="388"/>
        <v>9642358.9505784158</v>
      </c>
      <c r="E3258" s="34">
        <v>1347001430558.5701</v>
      </c>
      <c r="F3258" s="3">
        <f>VLOOKUP(A3258,ERCOT_345kv_West_ATC!A:B,2)</f>
        <v>26.75</v>
      </c>
      <c r="G3258" s="3">
        <f>VLOOKUP(A3258,ERCOT_345kv_West_ATC!G:H,2)</f>
        <v>2.9649999999999999</v>
      </c>
      <c r="I3258" s="5">
        <f t="shared" si="389"/>
        <v>6</v>
      </c>
      <c r="J3258" s="4">
        <f t="shared" si="390"/>
        <v>144</v>
      </c>
      <c r="K3258" s="4">
        <f t="shared" ref="K3258:K3321" si="404">J3258*B3258</f>
        <v>1800</v>
      </c>
      <c r="L3258" s="6">
        <f t="shared" ref="L3258:L3321" si="405">K3258*C3258</f>
        <v>19662734.213999998</v>
      </c>
      <c r="N3258" s="22">
        <f t="shared" si="391"/>
        <v>2.0392037171381689</v>
      </c>
      <c r="O3258" s="14">
        <f t="shared" si="392"/>
        <v>18667.631118337733</v>
      </c>
      <c r="Q3258" s="22"/>
      <c r="V3258" s="16">
        <f t="shared" si="393"/>
        <v>1.8297000000000001E-2</v>
      </c>
      <c r="W3258" s="16">
        <f t="shared" si="394"/>
        <v>2.0209067171381689</v>
      </c>
      <c r="X3258" s="16"/>
      <c r="Z3258" s="15">
        <f t="shared" si="395"/>
        <v>1.8854595127811027E-4</v>
      </c>
      <c r="AA3258" s="16">
        <f t="shared" si="396"/>
        <v>2.0596271817262641</v>
      </c>
      <c r="AB3258" s="3">
        <f t="shared" si="397"/>
        <v>1.1091843151430305</v>
      </c>
      <c r="AC3258" s="69">
        <f t="shared" si="398"/>
        <v>392.19253934234916</v>
      </c>
      <c r="AD3258" s="3">
        <f t="shared" si="387"/>
        <v>279.22913341565197</v>
      </c>
      <c r="AF3258" s="29"/>
      <c r="AG3258" s="30"/>
      <c r="AH3258" s="29"/>
      <c r="AI3258" s="29"/>
      <c r="AJ3258" s="31"/>
      <c r="AK3258" s="29"/>
      <c r="AL3258" s="30"/>
      <c r="AN3258" s="17">
        <f t="shared" si="399"/>
        <v>5356.8660836546751</v>
      </c>
      <c r="AO3258" s="17">
        <f t="shared" si="400"/>
        <v>53.568660836546748</v>
      </c>
      <c r="AP3258" s="2">
        <f t="shared" si="401"/>
        <v>3.6640964012197972</v>
      </c>
      <c r="AQ3258" s="6">
        <f t="shared" si="402"/>
        <v>0</v>
      </c>
      <c r="AR3258" s="3">
        <f t="shared" si="403"/>
        <v>10923.74123</v>
      </c>
    </row>
    <row r="3259" spans="1:44">
      <c r="A3259" s="32">
        <v>43072</v>
      </c>
      <c r="B3259" s="9">
        <v>12.5</v>
      </c>
      <c r="C3259" s="33">
        <v>11285.973819999999</v>
      </c>
      <c r="D3259" s="34">
        <f t="shared" si="388"/>
        <v>9642358.9505784158</v>
      </c>
      <c r="E3259" s="34">
        <v>1347001430558.5701</v>
      </c>
      <c r="F3259" s="3">
        <f>VLOOKUP(A3259,ERCOT_345kv_West_ATC!A:B,2)</f>
        <v>26.75</v>
      </c>
      <c r="G3259" s="3">
        <f>VLOOKUP(A3259,ERCOT_345kv_West_ATC!G:H,2)</f>
        <v>2.9649999999999999</v>
      </c>
      <c r="I3259" s="5">
        <f t="shared" si="389"/>
        <v>6</v>
      </c>
      <c r="J3259" s="4">
        <f t="shared" si="390"/>
        <v>144</v>
      </c>
      <c r="K3259" s="4">
        <f t="shared" si="404"/>
        <v>1800</v>
      </c>
      <c r="L3259" s="6">
        <f t="shared" si="405"/>
        <v>20314752.875999998</v>
      </c>
      <c r="N3259" s="22">
        <f t="shared" si="391"/>
        <v>2.1068239608297694</v>
      </c>
      <c r="O3259" s="14">
        <f t="shared" si="392"/>
        <v>18667.631118337733</v>
      </c>
      <c r="Q3259" s="22"/>
      <c r="V3259" s="16">
        <f t="shared" si="393"/>
        <v>1.8297000000000001E-2</v>
      </c>
      <c r="W3259" s="16">
        <f t="shared" si="394"/>
        <v>2.0885269608297694</v>
      </c>
      <c r="X3259" s="16"/>
      <c r="Z3259" s="15">
        <f t="shared" si="395"/>
        <v>1.8854595127811027E-4</v>
      </c>
      <c r="AA3259" s="16">
        <f t="shared" si="396"/>
        <v>2.127924669991748</v>
      </c>
      <c r="AB3259" s="3">
        <f t="shared" si="397"/>
        <v>1.145965002162439</v>
      </c>
      <c r="AC3259" s="69">
        <f t="shared" si="398"/>
        <v>405.65427079145269</v>
      </c>
      <c r="AD3259" s="3">
        <f t="shared" si="387"/>
        <v>284.95349646620076</v>
      </c>
      <c r="AF3259" s="29"/>
      <c r="AG3259" s="30"/>
      <c r="AH3259" s="29"/>
      <c r="AI3259" s="29"/>
      <c r="AJ3259" s="31"/>
      <c r="AK3259" s="29"/>
      <c r="AL3259" s="30"/>
      <c r="AN3259" s="17">
        <f t="shared" si="399"/>
        <v>5356.8660836546751</v>
      </c>
      <c r="AO3259" s="17">
        <f t="shared" si="400"/>
        <v>53.568660836546748</v>
      </c>
      <c r="AP3259" s="2">
        <f t="shared" si="401"/>
        <v>3.6640964012197972</v>
      </c>
      <c r="AQ3259" s="6">
        <f t="shared" si="402"/>
        <v>0</v>
      </c>
      <c r="AR3259" s="3">
        <f t="shared" si="403"/>
        <v>11285.973819999999</v>
      </c>
    </row>
    <row r="3260" spans="1:44">
      <c r="A3260" s="32">
        <v>43073</v>
      </c>
      <c r="B3260" s="9">
        <v>12.5</v>
      </c>
      <c r="C3260" s="33">
        <v>11625.19067</v>
      </c>
      <c r="D3260" s="34">
        <f t="shared" si="388"/>
        <v>9642358.9505784158</v>
      </c>
      <c r="E3260" s="34">
        <v>1347001430558.5701</v>
      </c>
      <c r="F3260" s="3">
        <f>VLOOKUP(A3260,ERCOT_345kv_West_ATC!A:B,2)</f>
        <v>26.25</v>
      </c>
      <c r="G3260" s="3">
        <f>VLOOKUP(A3260,ERCOT_345kv_West_ATC!G:H,2)</f>
        <v>2.9220000000000002</v>
      </c>
      <c r="I3260" s="5">
        <f t="shared" si="389"/>
        <v>6</v>
      </c>
      <c r="J3260" s="4">
        <f t="shared" si="390"/>
        <v>144</v>
      </c>
      <c r="K3260" s="4">
        <f t="shared" si="404"/>
        <v>1800</v>
      </c>
      <c r="L3260" s="6">
        <f t="shared" si="405"/>
        <v>20925343.206</v>
      </c>
      <c r="N3260" s="22">
        <f t="shared" si="391"/>
        <v>2.1701477110790148</v>
      </c>
      <c r="O3260" s="14">
        <f t="shared" si="392"/>
        <v>18667.631118337733</v>
      </c>
      <c r="Q3260" s="22"/>
      <c r="V3260" s="16">
        <f t="shared" si="393"/>
        <v>1.7954999999999999E-2</v>
      </c>
      <c r="W3260" s="16">
        <f t="shared" si="394"/>
        <v>2.1521927110790147</v>
      </c>
      <c r="X3260" s="16"/>
      <c r="Z3260" s="15">
        <f t="shared" si="395"/>
        <v>1.8854595127811027E-4</v>
      </c>
      <c r="AA3260" s="16">
        <f t="shared" si="396"/>
        <v>2.1918826336645623</v>
      </c>
      <c r="AB3260" s="3">
        <f t="shared" si="397"/>
        <v>1.1804086970038103</v>
      </c>
      <c r="AC3260" s="69">
        <f t="shared" si="398"/>
        <v>418.26066310339462</v>
      </c>
      <c r="AD3260" s="3">
        <f t="shared" si="387"/>
        <v>290.86512093620087</v>
      </c>
      <c r="AF3260" s="29"/>
      <c r="AG3260" s="30"/>
      <c r="AH3260" s="29"/>
      <c r="AI3260" s="29"/>
      <c r="AJ3260" s="31"/>
      <c r="AK3260" s="29"/>
      <c r="AL3260" s="30"/>
      <c r="AN3260" s="17">
        <f t="shared" si="399"/>
        <v>5356.8660836546751</v>
      </c>
      <c r="AO3260" s="17">
        <f t="shared" si="400"/>
        <v>53.568660836546748</v>
      </c>
      <c r="AP3260" s="2">
        <f t="shared" si="401"/>
        <v>3.6640964012197972</v>
      </c>
      <c r="AQ3260" s="6">
        <f t="shared" si="402"/>
        <v>0</v>
      </c>
      <c r="AR3260" s="3">
        <f t="shared" si="403"/>
        <v>11625.19067</v>
      </c>
    </row>
    <row r="3261" spans="1:44">
      <c r="A3261" s="32">
        <v>43074</v>
      </c>
      <c r="B3261" s="9">
        <v>12.5</v>
      </c>
      <c r="C3261" s="33">
        <v>11703.70312</v>
      </c>
      <c r="D3261" s="34">
        <f t="shared" si="388"/>
        <v>9642358.9505784158</v>
      </c>
      <c r="E3261" s="34">
        <v>1347001430558.5701</v>
      </c>
      <c r="F3261" s="3">
        <f>VLOOKUP(A3261,ERCOT_345kv_West_ATC!A:B,2)</f>
        <v>25.9</v>
      </c>
      <c r="G3261" s="3">
        <f>VLOOKUP(A3261,ERCOT_345kv_West_ATC!G:H,2)</f>
        <v>2.8849999999999998</v>
      </c>
      <c r="I3261" s="5">
        <f t="shared" si="389"/>
        <v>6</v>
      </c>
      <c r="J3261" s="4">
        <f t="shared" si="390"/>
        <v>144</v>
      </c>
      <c r="K3261" s="4">
        <f t="shared" si="404"/>
        <v>1800</v>
      </c>
      <c r="L3261" s="6">
        <f t="shared" si="405"/>
        <v>21066665.616</v>
      </c>
      <c r="N3261" s="22">
        <f t="shared" si="391"/>
        <v>2.1848041256269841</v>
      </c>
      <c r="O3261" s="14">
        <f t="shared" si="392"/>
        <v>18667.631118337733</v>
      </c>
      <c r="Q3261" s="22"/>
      <c r="V3261" s="16">
        <f t="shared" si="393"/>
        <v>1.7715600000000001E-2</v>
      </c>
      <c r="W3261" s="16">
        <f t="shared" si="394"/>
        <v>2.1670885256269843</v>
      </c>
      <c r="X3261" s="16"/>
      <c r="Z3261" s="15">
        <f t="shared" si="395"/>
        <v>1.8854595127811027E-4</v>
      </c>
      <c r="AA3261" s="16">
        <f t="shared" si="396"/>
        <v>2.2066858382369872</v>
      </c>
      <c r="AB3261" s="3">
        <f t="shared" si="397"/>
        <v>1.1883807622742957</v>
      </c>
      <c r="AC3261" s="69">
        <f t="shared" si="398"/>
        <v>421.17843899239222</v>
      </c>
      <c r="AD3261" s="3">
        <f t="shared" ref="AD3261:AD3324" si="406">AVERAGE(AC3232:AC3261)</f>
        <v>296.87496612455675</v>
      </c>
      <c r="AF3261" s="29"/>
      <c r="AG3261" s="30"/>
      <c r="AH3261" s="29"/>
      <c r="AI3261" s="29"/>
      <c r="AJ3261" s="31"/>
      <c r="AK3261" s="29"/>
      <c r="AL3261" s="30"/>
      <c r="AN3261" s="17">
        <f t="shared" si="399"/>
        <v>5356.8660836546751</v>
      </c>
      <c r="AO3261" s="17">
        <f t="shared" si="400"/>
        <v>53.568660836546748</v>
      </c>
      <c r="AP3261" s="2">
        <f t="shared" si="401"/>
        <v>3.6640964012197972</v>
      </c>
      <c r="AQ3261" s="6">
        <f t="shared" si="402"/>
        <v>0</v>
      </c>
      <c r="AR3261" s="3">
        <f t="shared" si="403"/>
        <v>11703.70312</v>
      </c>
    </row>
    <row r="3262" spans="1:44">
      <c r="A3262" s="32">
        <v>43075</v>
      </c>
      <c r="B3262" s="9">
        <v>12.5</v>
      </c>
      <c r="C3262" s="33">
        <v>13919.978429999999</v>
      </c>
      <c r="D3262" s="34">
        <f t="shared" si="388"/>
        <v>11388257.560820414</v>
      </c>
      <c r="E3262" s="34">
        <v>1590896927258.0701</v>
      </c>
      <c r="F3262" s="3">
        <f>VLOOKUP(A3262,ERCOT_345kv_West_ATC!A:B,2)</f>
        <v>25.9</v>
      </c>
      <c r="G3262" s="3">
        <f>VLOOKUP(A3262,ERCOT_345kv_West_ATC!G:H,2)</f>
        <v>2.891</v>
      </c>
      <c r="I3262" s="5">
        <f t="shared" si="389"/>
        <v>6</v>
      </c>
      <c r="J3262" s="4">
        <f t="shared" si="390"/>
        <v>144</v>
      </c>
      <c r="K3262" s="4">
        <f t="shared" si="404"/>
        <v>1800</v>
      </c>
      <c r="L3262" s="6">
        <f t="shared" si="405"/>
        <v>25055961.173999999</v>
      </c>
      <c r="N3262" s="22">
        <f t="shared" si="391"/>
        <v>2.2001575781181191</v>
      </c>
      <c r="O3262" s="14">
        <f t="shared" si="392"/>
        <v>15805.754219966268</v>
      </c>
      <c r="Q3262" s="22"/>
      <c r="V3262" s="16">
        <f t="shared" si="393"/>
        <v>1.7715600000000001E-2</v>
      </c>
      <c r="W3262" s="16">
        <f t="shared" si="394"/>
        <v>2.1824419781181192</v>
      </c>
      <c r="X3262" s="16"/>
      <c r="Z3262" s="15">
        <f t="shared" si="395"/>
        <v>1.5964055354319165E-4</v>
      </c>
      <c r="AA3262" s="16">
        <f t="shared" si="396"/>
        <v>2.2221930618744876</v>
      </c>
      <c r="AB3262" s="3">
        <f t="shared" si="397"/>
        <v>1.1967319674743135</v>
      </c>
      <c r="AC3262" s="69">
        <f t="shared" si="398"/>
        <v>424.23498009559876</v>
      </c>
      <c r="AD3262" s="3">
        <f t="shared" si="406"/>
        <v>303.48113856420383</v>
      </c>
      <c r="AF3262" s="29"/>
      <c r="AG3262" s="30"/>
      <c r="AH3262" s="29"/>
      <c r="AI3262" s="29"/>
      <c r="AJ3262" s="31"/>
      <c r="AK3262" s="29"/>
      <c r="AL3262" s="30"/>
      <c r="AN3262" s="17">
        <f t="shared" si="399"/>
        <v>6326.8097560113411</v>
      </c>
      <c r="AO3262" s="17">
        <f t="shared" si="400"/>
        <v>63.268097560113411</v>
      </c>
      <c r="AP3262" s="2">
        <f t="shared" si="401"/>
        <v>4.3275378731117566</v>
      </c>
      <c r="AQ3262" s="6">
        <f t="shared" si="402"/>
        <v>0</v>
      </c>
      <c r="AR3262" s="3">
        <f t="shared" si="403"/>
        <v>13919.978429999999</v>
      </c>
    </row>
    <row r="3263" spans="1:44">
      <c r="A3263" s="32">
        <v>43076</v>
      </c>
      <c r="B3263" s="9">
        <v>12.5</v>
      </c>
      <c r="C3263" s="33">
        <v>17144.110560000001</v>
      </c>
      <c r="D3263" s="34">
        <f t="shared" si="388"/>
        <v>11388257.560820414</v>
      </c>
      <c r="E3263" s="34">
        <v>1590896927258.0701</v>
      </c>
      <c r="F3263" s="3">
        <f>VLOOKUP(A3263,ERCOT_345kv_West_ATC!A:B,2)</f>
        <v>25.25</v>
      </c>
      <c r="G3263" s="3">
        <f>VLOOKUP(A3263,ERCOT_345kv_West_ATC!G:H,2)</f>
        <v>2.794</v>
      </c>
      <c r="I3263" s="5">
        <f t="shared" si="389"/>
        <v>6</v>
      </c>
      <c r="J3263" s="4">
        <f t="shared" si="390"/>
        <v>144</v>
      </c>
      <c r="K3263" s="4">
        <f t="shared" si="404"/>
        <v>1800</v>
      </c>
      <c r="L3263" s="6">
        <f t="shared" si="405"/>
        <v>30859399.008000001</v>
      </c>
      <c r="N3263" s="22">
        <f t="shared" si="391"/>
        <v>2.7097559783128826</v>
      </c>
      <c r="O3263" s="14">
        <f t="shared" si="392"/>
        <v>15805.754219966268</v>
      </c>
      <c r="Q3263" s="22"/>
      <c r="V3263" s="16">
        <f t="shared" si="393"/>
        <v>1.7271000000000002E-2</v>
      </c>
      <c r="W3263" s="16">
        <f t="shared" si="394"/>
        <v>2.6924849783128826</v>
      </c>
      <c r="X3263" s="16"/>
      <c r="Z3263" s="15">
        <f t="shared" si="395"/>
        <v>1.5964055354319165E-4</v>
      </c>
      <c r="AA3263" s="16">
        <f t="shared" si="396"/>
        <v>2.7368952998040776</v>
      </c>
      <c r="AB3263" s="3">
        <f t="shared" si="397"/>
        <v>1.473917884588702</v>
      </c>
      <c r="AC3263" s="69">
        <f t="shared" si="398"/>
        <v>525.68502575946491</v>
      </c>
      <c r="AD3263" s="3">
        <f t="shared" si="406"/>
        <v>313.2808090876627</v>
      </c>
      <c r="AF3263" s="29"/>
      <c r="AG3263" s="30"/>
      <c r="AH3263" s="29"/>
      <c r="AI3263" s="29"/>
      <c r="AJ3263" s="31"/>
      <c r="AK3263" s="29"/>
      <c r="AL3263" s="30"/>
      <c r="AN3263" s="17">
        <f t="shared" si="399"/>
        <v>6326.8097560113411</v>
      </c>
      <c r="AO3263" s="17">
        <f t="shared" si="400"/>
        <v>63.268097560113411</v>
      </c>
      <c r="AP3263" s="2">
        <f t="shared" si="401"/>
        <v>4.3275378731117566</v>
      </c>
      <c r="AQ3263" s="6">
        <f t="shared" si="402"/>
        <v>0</v>
      </c>
      <c r="AR3263" s="3">
        <f t="shared" si="403"/>
        <v>17144.110560000001</v>
      </c>
    </row>
    <row r="3264" spans="1:44">
      <c r="A3264" s="32">
        <v>43077</v>
      </c>
      <c r="B3264" s="9">
        <v>12.5</v>
      </c>
      <c r="C3264" s="33">
        <v>16241.25417</v>
      </c>
      <c r="D3264" s="34">
        <f t="shared" si="388"/>
        <v>11388257.560820414</v>
      </c>
      <c r="E3264" s="34">
        <v>1590896927258.0701</v>
      </c>
      <c r="F3264" s="3">
        <f>VLOOKUP(A3264,ERCOT_345kv_West_ATC!A:B,2)</f>
        <v>25.2</v>
      </c>
      <c r="G3264" s="3">
        <f>VLOOKUP(A3264,ERCOT_345kv_West_ATC!G:H,2)</f>
        <v>2.7989999999999999</v>
      </c>
      <c r="I3264" s="5">
        <f t="shared" si="389"/>
        <v>6</v>
      </c>
      <c r="J3264" s="4">
        <f t="shared" si="390"/>
        <v>144</v>
      </c>
      <c r="K3264" s="4">
        <f t="shared" si="404"/>
        <v>1800</v>
      </c>
      <c r="L3264" s="6">
        <f t="shared" si="405"/>
        <v>29234257.506000001</v>
      </c>
      <c r="N3264" s="22">
        <f t="shared" si="391"/>
        <v>2.5670527163502226</v>
      </c>
      <c r="O3264" s="14">
        <f t="shared" si="392"/>
        <v>15805.754219966268</v>
      </c>
      <c r="Q3264" s="22"/>
      <c r="V3264" s="16">
        <f t="shared" si="393"/>
        <v>1.72368E-2</v>
      </c>
      <c r="W3264" s="16">
        <f t="shared" si="394"/>
        <v>2.5498159163502225</v>
      </c>
      <c r="X3264" s="16"/>
      <c r="Z3264" s="15">
        <f t="shared" si="395"/>
        <v>1.5964055354319165E-4</v>
      </c>
      <c r="AA3264" s="16">
        <f t="shared" si="396"/>
        <v>2.5927628059344698</v>
      </c>
      <c r="AB3264" s="3">
        <f t="shared" si="397"/>
        <v>1.3962972827045177</v>
      </c>
      <c r="AC3264" s="69">
        <f t="shared" si="398"/>
        <v>497.27588546985351</v>
      </c>
      <c r="AD3264" s="3">
        <f t="shared" si="406"/>
        <v>321.73725131388085</v>
      </c>
      <c r="AF3264" s="29"/>
      <c r="AG3264" s="30"/>
      <c r="AH3264" s="29"/>
      <c r="AI3264" s="29"/>
      <c r="AJ3264" s="31"/>
      <c r="AK3264" s="29"/>
      <c r="AL3264" s="30"/>
      <c r="AN3264" s="17">
        <f t="shared" si="399"/>
        <v>6326.8097560113411</v>
      </c>
      <c r="AO3264" s="17">
        <f t="shared" si="400"/>
        <v>63.268097560113411</v>
      </c>
      <c r="AP3264" s="2">
        <f t="shared" si="401"/>
        <v>4.3275378731117566</v>
      </c>
      <c r="AQ3264" s="6">
        <f t="shared" si="402"/>
        <v>0</v>
      </c>
      <c r="AR3264" s="3">
        <f t="shared" si="403"/>
        <v>16241.25417</v>
      </c>
    </row>
    <row r="3265" spans="1:44">
      <c r="A3265" s="32">
        <v>43078</v>
      </c>
      <c r="B3265" s="9">
        <v>12.5</v>
      </c>
      <c r="C3265" s="33">
        <v>15065.91114</v>
      </c>
      <c r="D3265" s="34">
        <f t="shared" si="388"/>
        <v>11388257.560820414</v>
      </c>
      <c r="E3265" s="34">
        <v>1590896927258.0701</v>
      </c>
      <c r="F3265" s="3">
        <f>VLOOKUP(A3265,ERCOT_345kv_West_ATC!A:B,2)</f>
        <v>25.2</v>
      </c>
      <c r="G3265" s="3">
        <f>VLOOKUP(A3265,ERCOT_345kv_West_ATC!G:H,2)</f>
        <v>2.7989999999999999</v>
      </c>
      <c r="I3265" s="5">
        <f t="shared" si="389"/>
        <v>6</v>
      </c>
      <c r="J3265" s="4">
        <f t="shared" si="390"/>
        <v>144</v>
      </c>
      <c r="K3265" s="4">
        <f t="shared" si="404"/>
        <v>1800</v>
      </c>
      <c r="L3265" s="6">
        <f t="shared" si="405"/>
        <v>27118640.052000001</v>
      </c>
      <c r="N3265" s="22">
        <f t="shared" si="391"/>
        <v>2.3812808857869179</v>
      </c>
      <c r="O3265" s="14">
        <f t="shared" si="392"/>
        <v>15805.754219966268</v>
      </c>
      <c r="Q3265" s="22"/>
      <c r="V3265" s="16">
        <f t="shared" si="393"/>
        <v>1.72368E-2</v>
      </c>
      <c r="W3265" s="16">
        <f t="shared" si="394"/>
        <v>2.3640440857869178</v>
      </c>
      <c r="X3265" s="16"/>
      <c r="Z3265" s="15">
        <f t="shared" si="395"/>
        <v>1.5964055354319165E-4</v>
      </c>
      <c r="AA3265" s="16">
        <f t="shared" si="396"/>
        <v>2.4051303940221378</v>
      </c>
      <c r="AB3265" s="3">
        <f t="shared" si="397"/>
        <v>1.2952503892899625</v>
      </c>
      <c r="AC3265" s="69">
        <f t="shared" si="398"/>
        <v>460.29272248012626</v>
      </c>
      <c r="AD3265" s="3">
        <f t="shared" si="406"/>
        <v>329.34405804093478</v>
      </c>
      <c r="AF3265" s="29"/>
      <c r="AG3265" s="30"/>
      <c r="AH3265" s="29"/>
      <c r="AI3265" s="29"/>
      <c r="AJ3265" s="31"/>
      <c r="AK3265" s="29"/>
      <c r="AL3265" s="30"/>
      <c r="AN3265" s="17">
        <f t="shared" si="399"/>
        <v>6326.8097560113411</v>
      </c>
      <c r="AO3265" s="17">
        <f t="shared" si="400"/>
        <v>63.268097560113411</v>
      </c>
      <c r="AP3265" s="2">
        <f t="shared" si="401"/>
        <v>4.3275378731117566</v>
      </c>
      <c r="AQ3265" s="6">
        <f t="shared" si="402"/>
        <v>0</v>
      </c>
      <c r="AR3265" s="3">
        <f t="shared" si="403"/>
        <v>15065.91114</v>
      </c>
    </row>
    <row r="3266" spans="1:44">
      <c r="A3266" s="32">
        <v>43079</v>
      </c>
      <c r="B3266" s="9">
        <v>12.5</v>
      </c>
      <c r="C3266" s="33">
        <v>15049.902179999999</v>
      </c>
      <c r="D3266" s="34">
        <f t="shared" si="388"/>
        <v>11388257.560820414</v>
      </c>
      <c r="E3266" s="34">
        <v>1590896927258.0701</v>
      </c>
      <c r="F3266" s="3">
        <f>VLOOKUP(A3266,ERCOT_345kv_West_ATC!A:B,2)</f>
        <v>25.2</v>
      </c>
      <c r="G3266" s="3">
        <f>VLOOKUP(A3266,ERCOT_345kv_West_ATC!G:H,2)</f>
        <v>2.7989999999999999</v>
      </c>
      <c r="I3266" s="5">
        <f t="shared" si="389"/>
        <v>6</v>
      </c>
      <c r="J3266" s="4">
        <f t="shared" si="390"/>
        <v>144</v>
      </c>
      <c r="K3266" s="4">
        <f t="shared" si="404"/>
        <v>1800</v>
      </c>
      <c r="L3266" s="6">
        <f t="shared" si="405"/>
        <v>27089823.923999999</v>
      </c>
      <c r="N3266" s="22">
        <f t="shared" si="391"/>
        <v>2.3787505489161451</v>
      </c>
      <c r="O3266" s="14">
        <f t="shared" si="392"/>
        <v>15805.754219966268</v>
      </c>
      <c r="Q3266" s="22"/>
      <c r="V3266" s="16">
        <f t="shared" si="393"/>
        <v>1.72368E-2</v>
      </c>
      <c r="W3266" s="16">
        <f t="shared" si="394"/>
        <v>2.3615137489161451</v>
      </c>
      <c r="X3266" s="16"/>
      <c r="Z3266" s="15">
        <f t="shared" si="395"/>
        <v>1.5964055354319165E-4</v>
      </c>
      <c r="AA3266" s="16">
        <f t="shared" si="396"/>
        <v>2.4025747147860868</v>
      </c>
      <c r="AB3266" s="3">
        <f t="shared" si="397"/>
        <v>1.2938740628614149</v>
      </c>
      <c r="AC3266" s="69">
        <f t="shared" si="398"/>
        <v>459.78898700727785</v>
      </c>
      <c r="AD3266" s="3">
        <f t="shared" si="406"/>
        <v>337.06864951246649</v>
      </c>
      <c r="AF3266" s="29"/>
      <c r="AG3266" s="30"/>
      <c r="AH3266" s="29"/>
      <c r="AI3266" s="29"/>
      <c r="AJ3266" s="31"/>
      <c r="AK3266" s="29"/>
      <c r="AL3266" s="30"/>
      <c r="AN3266" s="17">
        <f t="shared" si="399"/>
        <v>6326.8097560113411</v>
      </c>
      <c r="AO3266" s="17">
        <f t="shared" si="400"/>
        <v>63.268097560113411</v>
      </c>
      <c r="AP3266" s="2">
        <f t="shared" si="401"/>
        <v>4.3275378731117566</v>
      </c>
      <c r="AQ3266" s="6">
        <f t="shared" si="402"/>
        <v>0</v>
      </c>
      <c r="AR3266" s="3">
        <f t="shared" si="403"/>
        <v>15049.902179999999</v>
      </c>
    </row>
    <row r="3267" spans="1:44">
      <c r="A3267" s="32">
        <v>43080</v>
      </c>
      <c r="B3267" s="9">
        <v>12.5</v>
      </c>
      <c r="C3267" s="33">
        <v>16779.83914</v>
      </c>
      <c r="D3267" s="34">
        <f t="shared" si="388"/>
        <v>11388257.560820414</v>
      </c>
      <c r="E3267" s="34">
        <v>1590896927258.0701</v>
      </c>
      <c r="F3267" s="3">
        <f>VLOOKUP(A3267,ERCOT_345kv_West_ATC!A:B,2)</f>
        <v>25.4</v>
      </c>
      <c r="G3267" s="3">
        <f>VLOOKUP(A3267,ERCOT_345kv_West_ATC!G:H,2)</f>
        <v>2.8149999999999999</v>
      </c>
      <c r="I3267" s="5">
        <f t="shared" si="389"/>
        <v>6</v>
      </c>
      <c r="J3267" s="4">
        <f t="shared" si="390"/>
        <v>144</v>
      </c>
      <c r="K3267" s="4">
        <f t="shared" si="404"/>
        <v>1800</v>
      </c>
      <c r="L3267" s="6">
        <f t="shared" si="405"/>
        <v>30203710.452</v>
      </c>
      <c r="N3267" s="22">
        <f t="shared" si="391"/>
        <v>2.6521801329741015</v>
      </c>
      <c r="O3267" s="14">
        <f t="shared" si="392"/>
        <v>15805.754219966268</v>
      </c>
      <c r="Q3267" s="22"/>
      <c r="V3267" s="16">
        <f t="shared" si="393"/>
        <v>1.7373599999999999E-2</v>
      </c>
      <c r="W3267" s="16">
        <f t="shared" si="394"/>
        <v>2.6348065329741015</v>
      </c>
      <c r="X3267" s="16"/>
      <c r="Z3267" s="15">
        <f t="shared" si="395"/>
        <v>1.5964055354319165E-4</v>
      </c>
      <c r="AA3267" s="16">
        <f t="shared" si="396"/>
        <v>2.6787428086753131</v>
      </c>
      <c r="AB3267" s="3">
        <f t="shared" si="397"/>
        <v>1.4426006483341005</v>
      </c>
      <c r="AC3267" s="69">
        <f t="shared" si="398"/>
        <v>514.22291729028075</v>
      </c>
      <c r="AD3267" s="3">
        <f t="shared" si="406"/>
        <v>346.88842469935645</v>
      </c>
      <c r="AF3267" s="29"/>
      <c r="AG3267" s="30"/>
      <c r="AH3267" s="29"/>
      <c r="AI3267" s="29"/>
      <c r="AJ3267" s="31"/>
      <c r="AK3267" s="29"/>
      <c r="AL3267" s="30"/>
      <c r="AN3267" s="17">
        <f t="shared" si="399"/>
        <v>6326.8097560113411</v>
      </c>
      <c r="AO3267" s="17">
        <f t="shared" si="400"/>
        <v>63.268097560113411</v>
      </c>
      <c r="AP3267" s="2">
        <f t="shared" si="401"/>
        <v>4.3275378731117566</v>
      </c>
      <c r="AQ3267" s="6">
        <f t="shared" si="402"/>
        <v>0</v>
      </c>
      <c r="AR3267" s="3">
        <f t="shared" si="403"/>
        <v>16779.83914</v>
      </c>
    </row>
    <row r="3268" spans="1:44">
      <c r="A3268" s="32">
        <v>43081</v>
      </c>
      <c r="B3268" s="9">
        <v>12.5</v>
      </c>
      <c r="C3268" s="33">
        <v>17220.059949999999</v>
      </c>
      <c r="D3268" s="34">
        <f t="shared" si="388"/>
        <v>11388257.560820414</v>
      </c>
      <c r="E3268" s="34">
        <v>1590896927258.0701</v>
      </c>
      <c r="F3268" s="3">
        <f>VLOOKUP(A3268,ERCOT_345kv_West_ATC!A:B,2)</f>
        <v>24.7</v>
      </c>
      <c r="G3268" s="3">
        <f>VLOOKUP(A3268,ERCOT_345kv_West_ATC!G:H,2)</f>
        <v>2.7040000000000002</v>
      </c>
      <c r="I3268" s="5">
        <f t="shared" si="389"/>
        <v>6</v>
      </c>
      <c r="J3268" s="4">
        <f t="shared" si="390"/>
        <v>144</v>
      </c>
      <c r="K3268" s="4">
        <f t="shared" si="404"/>
        <v>1800</v>
      </c>
      <c r="L3268" s="6">
        <f t="shared" si="405"/>
        <v>30996107.909999996</v>
      </c>
      <c r="N3268" s="22">
        <f t="shared" si="391"/>
        <v>2.7217603522278457</v>
      </c>
      <c r="O3268" s="14">
        <f t="shared" si="392"/>
        <v>15805.754219966268</v>
      </c>
      <c r="Q3268" s="22"/>
      <c r="V3268" s="16">
        <f t="shared" si="393"/>
        <v>1.6894800000000001E-2</v>
      </c>
      <c r="W3268" s="16">
        <f t="shared" si="394"/>
        <v>2.7048655522278455</v>
      </c>
      <c r="X3268" s="16"/>
      <c r="Z3268" s="15">
        <f t="shared" si="395"/>
        <v>1.5964055354319165E-4</v>
      </c>
      <c r="AA3268" s="16">
        <f t="shared" si="396"/>
        <v>2.7490199024649451</v>
      </c>
      <c r="AB3268" s="3">
        <f t="shared" si="397"/>
        <v>1.4804474250890871</v>
      </c>
      <c r="AC3268" s="69">
        <f t="shared" si="398"/>
        <v>528.07483758260594</v>
      </c>
      <c r="AD3268" s="3">
        <f t="shared" si="406"/>
        <v>357.72263720951287</v>
      </c>
      <c r="AF3268" s="29"/>
      <c r="AG3268" s="30"/>
      <c r="AH3268" s="29"/>
      <c r="AI3268" s="29"/>
      <c r="AJ3268" s="31"/>
      <c r="AK3268" s="29"/>
      <c r="AL3268" s="30"/>
      <c r="AN3268" s="17">
        <f t="shared" si="399"/>
        <v>6326.8097560113411</v>
      </c>
      <c r="AO3268" s="17">
        <f t="shared" si="400"/>
        <v>63.268097560113411</v>
      </c>
      <c r="AP3268" s="2">
        <f t="shared" si="401"/>
        <v>4.3275378731117566</v>
      </c>
      <c r="AQ3268" s="6">
        <f t="shared" si="402"/>
        <v>0</v>
      </c>
      <c r="AR3268" s="3">
        <f t="shared" si="403"/>
        <v>17220.059949999999</v>
      </c>
    </row>
    <row r="3269" spans="1:44">
      <c r="A3269" s="32">
        <v>43082</v>
      </c>
      <c r="B3269" s="9">
        <v>12.5</v>
      </c>
      <c r="C3269" s="33">
        <v>16525.09474</v>
      </c>
      <c r="D3269" s="34">
        <f t="shared" si="388"/>
        <v>11388257.560820414</v>
      </c>
      <c r="E3269" s="34">
        <v>1590896927258.0701</v>
      </c>
      <c r="F3269" s="3">
        <f>VLOOKUP(A3269,ERCOT_345kv_West_ATC!A:B,2)</f>
        <v>24.7</v>
      </c>
      <c r="G3269" s="3">
        <f>VLOOKUP(A3269,ERCOT_345kv_West_ATC!G:H,2)</f>
        <v>2.7229999999999999</v>
      </c>
      <c r="I3269" s="5">
        <f t="shared" si="389"/>
        <v>6</v>
      </c>
      <c r="J3269" s="4">
        <f t="shared" si="390"/>
        <v>144</v>
      </c>
      <c r="K3269" s="4">
        <f t="shared" si="404"/>
        <v>1800</v>
      </c>
      <c r="L3269" s="6">
        <f t="shared" si="405"/>
        <v>29745170.532000002</v>
      </c>
      <c r="N3269" s="22">
        <f t="shared" si="391"/>
        <v>2.6119158592209737</v>
      </c>
      <c r="O3269" s="14">
        <f t="shared" si="392"/>
        <v>15805.754219966268</v>
      </c>
      <c r="Q3269" s="22"/>
      <c r="V3269" s="16">
        <f t="shared" si="393"/>
        <v>1.6894800000000001E-2</v>
      </c>
      <c r="W3269" s="16">
        <f t="shared" si="394"/>
        <v>2.5950210592209735</v>
      </c>
      <c r="X3269" s="16"/>
      <c r="Z3269" s="15">
        <f t="shared" si="395"/>
        <v>1.5964055354319165E-4</v>
      </c>
      <c r="AA3269" s="16">
        <f t="shared" si="396"/>
        <v>2.6380752716472848</v>
      </c>
      <c r="AB3269" s="3">
        <f t="shared" si="397"/>
        <v>1.4206996972264441</v>
      </c>
      <c r="AC3269" s="69">
        <f t="shared" si="398"/>
        <v>506.20716918487852</v>
      </c>
      <c r="AD3269" s="3">
        <f t="shared" si="406"/>
        <v>367.07459501537772</v>
      </c>
      <c r="AF3269" s="29"/>
      <c r="AG3269" s="30"/>
      <c r="AH3269" s="29"/>
      <c r="AI3269" s="29"/>
      <c r="AJ3269" s="31"/>
      <c r="AK3269" s="29"/>
      <c r="AL3269" s="30"/>
      <c r="AN3269" s="17">
        <f t="shared" si="399"/>
        <v>6326.8097560113411</v>
      </c>
      <c r="AO3269" s="17">
        <f t="shared" si="400"/>
        <v>63.268097560113411</v>
      </c>
      <c r="AP3269" s="2">
        <f t="shared" si="401"/>
        <v>4.3275378731117566</v>
      </c>
      <c r="AQ3269" s="6">
        <f t="shared" si="402"/>
        <v>0</v>
      </c>
      <c r="AR3269" s="3">
        <f t="shared" si="403"/>
        <v>16525.09474</v>
      </c>
    </row>
    <row r="3270" spans="1:44">
      <c r="A3270" s="32">
        <v>43083</v>
      </c>
      <c r="B3270" s="9">
        <v>12.5</v>
      </c>
      <c r="C3270" s="33">
        <v>16607.882710000002</v>
      </c>
      <c r="D3270" s="34">
        <f t="shared" si="388"/>
        <v>11388257.560820414</v>
      </c>
      <c r="E3270" s="34">
        <v>1590896927258.0701</v>
      </c>
      <c r="F3270" s="3">
        <f>VLOOKUP(A3270,ERCOT_345kv_West_ATC!A:B,2)</f>
        <v>24.75</v>
      </c>
      <c r="G3270" s="3">
        <f>VLOOKUP(A3270,ERCOT_345kv_West_ATC!G:H,2)</f>
        <v>2.714</v>
      </c>
      <c r="I3270" s="5">
        <f t="shared" si="389"/>
        <v>6</v>
      </c>
      <c r="J3270" s="4">
        <f t="shared" si="390"/>
        <v>144</v>
      </c>
      <c r="K3270" s="4">
        <f t="shared" si="404"/>
        <v>1800</v>
      </c>
      <c r="L3270" s="6">
        <f t="shared" si="405"/>
        <v>29894188.878000002</v>
      </c>
      <c r="N3270" s="22">
        <f t="shared" si="391"/>
        <v>2.6250011222828733</v>
      </c>
      <c r="O3270" s="14">
        <f t="shared" si="392"/>
        <v>15805.754219966268</v>
      </c>
      <c r="Q3270" s="22"/>
      <c r="V3270" s="16">
        <f t="shared" si="393"/>
        <v>1.6929E-2</v>
      </c>
      <c r="W3270" s="16">
        <f t="shared" si="394"/>
        <v>2.6080721222828731</v>
      </c>
      <c r="X3270" s="16"/>
      <c r="Z3270" s="15">
        <f t="shared" si="395"/>
        <v>1.5964055354319165E-4</v>
      </c>
      <c r="AA3270" s="16">
        <f t="shared" si="396"/>
        <v>2.6512915890048023</v>
      </c>
      <c r="AB3270" s="3">
        <f t="shared" si="397"/>
        <v>1.4278171658862935</v>
      </c>
      <c r="AC3270" s="69">
        <f t="shared" si="398"/>
        <v>508.81216271438342</v>
      </c>
      <c r="AD3270" s="3">
        <f t="shared" si="406"/>
        <v>376.42788715904112</v>
      </c>
      <c r="AF3270" s="29"/>
      <c r="AG3270" s="30"/>
      <c r="AH3270" s="29"/>
      <c r="AI3270" s="29"/>
      <c r="AJ3270" s="31"/>
      <c r="AK3270" s="29"/>
      <c r="AL3270" s="30"/>
      <c r="AN3270" s="17">
        <f t="shared" si="399"/>
        <v>6326.8097560113411</v>
      </c>
      <c r="AO3270" s="17">
        <f t="shared" si="400"/>
        <v>63.268097560113411</v>
      </c>
      <c r="AP3270" s="2">
        <f t="shared" si="401"/>
        <v>4.3275378731117566</v>
      </c>
      <c r="AQ3270" s="6">
        <f t="shared" si="402"/>
        <v>0</v>
      </c>
      <c r="AR3270" s="3">
        <f t="shared" si="403"/>
        <v>16607.882710000002</v>
      </c>
    </row>
    <row r="3271" spans="1:44">
      <c r="A3271" s="32">
        <v>43084</v>
      </c>
      <c r="B3271" s="9">
        <v>12.5</v>
      </c>
      <c r="C3271" s="33">
        <v>17644.191849999999</v>
      </c>
      <c r="D3271" s="34">
        <f t="shared" si="388"/>
        <v>11388257.560820414</v>
      </c>
      <c r="E3271" s="34">
        <v>1590896927258.0701</v>
      </c>
      <c r="F3271" s="3">
        <f>VLOOKUP(A3271,ERCOT_345kv_West_ATC!A:B,2)</f>
        <v>24.35</v>
      </c>
      <c r="G3271" s="3">
        <f>VLOOKUP(A3271,ERCOT_345kv_West_ATC!G:H,2)</f>
        <v>2.6680000000000001</v>
      </c>
      <c r="I3271" s="5">
        <f t="shared" si="389"/>
        <v>6</v>
      </c>
      <c r="J3271" s="4">
        <f t="shared" si="390"/>
        <v>144</v>
      </c>
      <c r="K3271" s="4">
        <f t="shared" si="404"/>
        <v>1800</v>
      </c>
      <c r="L3271" s="6">
        <f t="shared" si="405"/>
        <v>31759545.329999998</v>
      </c>
      <c r="N3271" s="22">
        <f t="shared" si="391"/>
        <v>2.7887975979103188</v>
      </c>
      <c r="O3271" s="14">
        <f t="shared" si="392"/>
        <v>15805.754219966268</v>
      </c>
      <c r="Q3271" s="22"/>
      <c r="V3271" s="16">
        <f t="shared" si="393"/>
        <v>1.6655400000000001E-2</v>
      </c>
      <c r="W3271" s="16">
        <f t="shared" si="394"/>
        <v>2.7721421979103189</v>
      </c>
      <c r="X3271" s="16"/>
      <c r="Z3271" s="15">
        <f t="shared" si="395"/>
        <v>1.5964055354319165E-4</v>
      </c>
      <c r="AA3271" s="16">
        <f t="shared" si="396"/>
        <v>2.8167285537562705</v>
      </c>
      <c r="AB3271" s="3">
        <f t="shared" si="397"/>
        <v>1.5169110019335532</v>
      </c>
      <c r="AC3271" s="69">
        <f t="shared" si="398"/>
        <v>541.42050670768049</v>
      </c>
      <c r="AD3271" s="3">
        <f t="shared" si="406"/>
        <v>386.02853876012381</v>
      </c>
      <c r="AF3271" s="29"/>
      <c r="AG3271" s="30"/>
      <c r="AH3271" s="29"/>
      <c r="AI3271" s="29"/>
      <c r="AJ3271" s="31"/>
      <c r="AK3271" s="29"/>
      <c r="AL3271" s="30"/>
      <c r="AN3271" s="17">
        <f t="shared" si="399"/>
        <v>6326.8097560113411</v>
      </c>
      <c r="AO3271" s="17">
        <f t="shared" si="400"/>
        <v>63.268097560113411</v>
      </c>
      <c r="AP3271" s="2">
        <f t="shared" si="401"/>
        <v>4.3275378731117566</v>
      </c>
      <c r="AQ3271" s="6">
        <f t="shared" si="402"/>
        <v>0</v>
      </c>
      <c r="AR3271" s="3">
        <f t="shared" si="403"/>
        <v>17644.191849999999</v>
      </c>
    </row>
    <row r="3272" spans="1:44">
      <c r="A3272" s="32">
        <v>43085</v>
      </c>
      <c r="B3272" s="9">
        <v>12.5</v>
      </c>
      <c r="C3272" s="33">
        <v>19587.613730000001</v>
      </c>
      <c r="D3272" s="34">
        <f t="shared" si="388"/>
        <v>11388257.560820414</v>
      </c>
      <c r="E3272" s="34">
        <v>1590896927258.0701</v>
      </c>
      <c r="F3272" s="3">
        <f>VLOOKUP(A3272,ERCOT_345kv_West_ATC!A:B,2)</f>
        <v>24.35</v>
      </c>
      <c r="G3272" s="3">
        <f>VLOOKUP(A3272,ERCOT_345kv_West_ATC!G:H,2)</f>
        <v>2.6680000000000001</v>
      </c>
      <c r="I3272" s="5">
        <f t="shared" si="389"/>
        <v>6</v>
      </c>
      <c r="J3272" s="4">
        <f t="shared" si="390"/>
        <v>144</v>
      </c>
      <c r="K3272" s="4">
        <f t="shared" si="404"/>
        <v>1800</v>
      </c>
      <c r="L3272" s="6">
        <f t="shared" si="405"/>
        <v>35257704.714000002</v>
      </c>
      <c r="N3272" s="22">
        <f t="shared" si="391"/>
        <v>3.0959700837201671</v>
      </c>
      <c r="O3272" s="14">
        <f t="shared" si="392"/>
        <v>15805.754219966268</v>
      </c>
      <c r="Q3272" s="22"/>
      <c r="V3272" s="16">
        <f t="shared" si="393"/>
        <v>1.6655400000000001E-2</v>
      </c>
      <c r="W3272" s="16">
        <f t="shared" si="394"/>
        <v>3.0793146837201673</v>
      </c>
      <c r="X3272" s="16"/>
      <c r="Z3272" s="15">
        <f t="shared" si="395"/>
        <v>1.5964055354319165E-4</v>
      </c>
      <c r="AA3272" s="16">
        <f t="shared" si="396"/>
        <v>3.1269774984474212</v>
      </c>
      <c r="AB3272" s="3">
        <f t="shared" si="397"/>
        <v>1.6839913678824416</v>
      </c>
      <c r="AC3272" s="69">
        <f t="shared" si="398"/>
        <v>602.5719206449736</v>
      </c>
      <c r="AD3272" s="3">
        <f t="shared" si="406"/>
        <v>396.97873589230943</v>
      </c>
      <c r="AF3272" s="29"/>
      <c r="AG3272" s="30"/>
      <c r="AH3272" s="29"/>
      <c r="AI3272" s="29"/>
      <c r="AJ3272" s="31"/>
      <c r="AK3272" s="29"/>
      <c r="AL3272" s="30"/>
      <c r="AN3272" s="17">
        <f t="shared" si="399"/>
        <v>6326.8097560113411</v>
      </c>
      <c r="AO3272" s="17">
        <f t="shared" si="400"/>
        <v>63.268097560113411</v>
      </c>
      <c r="AP3272" s="2">
        <f t="shared" si="401"/>
        <v>4.3275378731117566</v>
      </c>
      <c r="AQ3272" s="6">
        <f t="shared" si="402"/>
        <v>0</v>
      </c>
      <c r="AR3272" s="3">
        <f t="shared" si="403"/>
        <v>19587.613730000001</v>
      </c>
    </row>
    <row r="3273" spans="1:44">
      <c r="A3273" s="32">
        <v>43086</v>
      </c>
      <c r="B3273" s="9">
        <v>12.5</v>
      </c>
      <c r="C3273" s="33">
        <v>19179.668979999999</v>
      </c>
      <c r="D3273" s="34">
        <f t="shared" si="388"/>
        <v>11388257.560820414</v>
      </c>
      <c r="E3273" s="34">
        <v>1590896927258.0701</v>
      </c>
      <c r="F3273" s="3">
        <f>VLOOKUP(A3273,ERCOT_345kv_West_ATC!A:B,2)</f>
        <v>24.35</v>
      </c>
      <c r="G3273" s="3">
        <f>VLOOKUP(A3273,ERCOT_345kv_West_ATC!G:H,2)</f>
        <v>2.6680000000000001</v>
      </c>
      <c r="I3273" s="5">
        <f t="shared" si="389"/>
        <v>6</v>
      </c>
      <c r="J3273" s="4">
        <f t="shared" si="390"/>
        <v>144</v>
      </c>
      <c r="K3273" s="4">
        <f t="shared" si="404"/>
        <v>1800</v>
      </c>
      <c r="L3273" s="6">
        <f t="shared" si="405"/>
        <v>34523404.163999997</v>
      </c>
      <c r="N3273" s="22">
        <f t="shared" si="391"/>
        <v>3.0314913391819109</v>
      </c>
      <c r="O3273" s="14">
        <f t="shared" si="392"/>
        <v>15805.754219966268</v>
      </c>
      <c r="Q3273" s="22"/>
      <c r="V3273" s="16">
        <f t="shared" si="393"/>
        <v>1.6655400000000001E-2</v>
      </c>
      <c r="W3273" s="16">
        <f t="shared" si="394"/>
        <v>3.0148359391819111</v>
      </c>
      <c r="X3273" s="16"/>
      <c r="Z3273" s="15">
        <f t="shared" si="395"/>
        <v>1.5964055354319165E-4</v>
      </c>
      <c r="AA3273" s="16">
        <f t="shared" si="396"/>
        <v>3.0618529727423818</v>
      </c>
      <c r="AB3273" s="3">
        <f t="shared" si="397"/>
        <v>1.6489194368630542</v>
      </c>
      <c r="AC3273" s="69">
        <f t="shared" si="398"/>
        <v>589.7355938918779</v>
      </c>
      <c r="AD3273" s="3">
        <f t="shared" si="406"/>
        <v>407.68914771795318</v>
      </c>
      <c r="AF3273" s="29"/>
      <c r="AG3273" s="30"/>
      <c r="AH3273" s="29"/>
      <c r="AI3273" s="29"/>
      <c r="AJ3273" s="31"/>
      <c r="AK3273" s="29"/>
      <c r="AL3273" s="30"/>
      <c r="AN3273" s="17">
        <f t="shared" si="399"/>
        <v>6326.8097560113411</v>
      </c>
      <c r="AO3273" s="17">
        <f t="shared" si="400"/>
        <v>63.268097560113411</v>
      </c>
      <c r="AP3273" s="2">
        <f t="shared" si="401"/>
        <v>4.3275378731117566</v>
      </c>
      <c r="AQ3273" s="6">
        <f t="shared" si="402"/>
        <v>0</v>
      </c>
      <c r="AR3273" s="3">
        <f t="shared" si="403"/>
        <v>19179.668979999999</v>
      </c>
    </row>
    <row r="3274" spans="1:44">
      <c r="A3274" s="32">
        <v>43087</v>
      </c>
      <c r="B3274" s="9">
        <v>12.5</v>
      </c>
      <c r="C3274" s="33">
        <v>19007.009330000001</v>
      </c>
      <c r="D3274" s="34">
        <f t="shared" si="388"/>
        <v>13408415.859581521</v>
      </c>
      <c r="E3274" s="34">
        <v>1873105475221.6101</v>
      </c>
      <c r="F3274" s="3">
        <f>VLOOKUP(A3274,ERCOT_345kv_West_ATC!A:B,2)</f>
        <v>24.85</v>
      </c>
      <c r="G3274" s="3">
        <f>VLOOKUP(A3274,ERCOT_345kv_West_ATC!G:H,2)</f>
        <v>2.7320000000000002</v>
      </c>
      <c r="I3274" s="5">
        <f t="shared" si="389"/>
        <v>6</v>
      </c>
      <c r="J3274" s="4">
        <f t="shared" si="390"/>
        <v>144</v>
      </c>
      <c r="K3274" s="4">
        <f t="shared" si="404"/>
        <v>1800</v>
      </c>
      <c r="L3274" s="6">
        <f t="shared" si="405"/>
        <v>34212616.794</v>
      </c>
      <c r="N3274" s="22">
        <f t="shared" si="391"/>
        <v>2.5515778412818246</v>
      </c>
      <c r="O3274" s="14">
        <f t="shared" si="392"/>
        <v>13424.404634002591</v>
      </c>
      <c r="Q3274" s="22"/>
      <c r="V3274" s="16">
        <f t="shared" si="393"/>
        <v>1.6997400000000003E-2</v>
      </c>
      <c r="W3274" s="16">
        <f t="shared" si="394"/>
        <v>2.5345804412818245</v>
      </c>
      <c r="X3274" s="16"/>
      <c r="Z3274" s="15">
        <f t="shared" si="395"/>
        <v>1.3558855572059719E-4</v>
      </c>
      <c r="AA3274" s="16">
        <f t="shared" si="396"/>
        <v>2.5771329436226158</v>
      </c>
      <c r="AB3274" s="3">
        <f t="shared" si="397"/>
        <v>1.3878800321079205</v>
      </c>
      <c r="AC3274" s="69">
        <f t="shared" si="398"/>
        <v>494.19517175149895</v>
      </c>
      <c r="AD3274" s="3">
        <f t="shared" si="406"/>
        <v>415.1060775448143</v>
      </c>
      <c r="AF3274" s="29"/>
      <c r="AG3274" s="30"/>
      <c r="AH3274" s="29"/>
      <c r="AI3274" s="29"/>
      <c r="AJ3274" s="31"/>
      <c r="AK3274" s="29"/>
      <c r="AL3274" s="30"/>
      <c r="AN3274" s="17">
        <f t="shared" si="399"/>
        <v>7449.1199219897335</v>
      </c>
      <c r="AO3274" s="17">
        <f t="shared" si="400"/>
        <v>74.491199219897339</v>
      </c>
      <c r="AP3274" s="2">
        <f t="shared" si="401"/>
        <v>5.0951980266409782</v>
      </c>
      <c r="AQ3274" s="6">
        <f t="shared" si="402"/>
        <v>0</v>
      </c>
      <c r="AR3274" s="3">
        <f t="shared" si="403"/>
        <v>19007.009330000001</v>
      </c>
    </row>
    <row r="3275" spans="1:44">
      <c r="A3275" s="32">
        <v>43088</v>
      </c>
      <c r="B3275" s="9">
        <v>12.5</v>
      </c>
      <c r="C3275" s="33">
        <v>17737.660319999999</v>
      </c>
      <c r="D3275" s="34">
        <f t="shared" si="388"/>
        <v>13408415.859581521</v>
      </c>
      <c r="E3275" s="34">
        <v>1873105475221.6101</v>
      </c>
      <c r="F3275" s="3">
        <f>VLOOKUP(A3275,ERCOT_345kv_West_ATC!A:B,2)</f>
        <v>24.9</v>
      </c>
      <c r="G3275" s="3">
        <f>VLOOKUP(A3275,ERCOT_345kv_West_ATC!G:H,2)</f>
        <v>2.7029999999999998</v>
      </c>
      <c r="I3275" s="5">
        <f t="shared" si="389"/>
        <v>6</v>
      </c>
      <c r="J3275" s="4">
        <f t="shared" si="390"/>
        <v>144</v>
      </c>
      <c r="K3275" s="4">
        <f t="shared" si="404"/>
        <v>1800</v>
      </c>
      <c r="L3275" s="6">
        <f t="shared" si="405"/>
        <v>31927788.575999998</v>
      </c>
      <c r="N3275" s="22">
        <f t="shared" si="391"/>
        <v>2.3811752939617188</v>
      </c>
      <c r="O3275" s="14">
        <f t="shared" si="392"/>
        <v>13424.404634002591</v>
      </c>
      <c r="Q3275" s="22"/>
      <c r="V3275" s="16">
        <f t="shared" si="393"/>
        <v>1.7031599999999997E-2</v>
      </c>
      <c r="W3275" s="16">
        <f t="shared" si="394"/>
        <v>2.3641436939617186</v>
      </c>
      <c r="X3275" s="16"/>
      <c r="Z3275" s="15">
        <f t="shared" si="395"/>
        <v>1.3558855572059719E-4</v>
      </c>
      <c r="AA3275" s="16">
        <f t="shared" si="396"/>
        <v>2.4050237446513458</v>
      </c>
      <c r="AB3275" s="3">
        <f t="shared" si="397"/>
        <v>1.2951929547161951</v>
      </c>
      <c r="AC3275" s="69">
        <f t="shared" si="398"/>
        <v>460.27170142612744</v>
      </c>
      <c r="AD3275" s="3">
        <f t="shared" si="406"/>
        <v>421.082735010558</v>
      </c>
      <c r="AF3275" s="29"/>
      <c r="AG3275" s="30"/>
      <c r="AH3275" s="29"/>
      <c r="AI3275" s="29"/>
      <c r="AJ3275" s="31"/>
      <c r="AK3275" s="29"/>
      <c r="AL3275" s="30"/>
      <c r="AN3275" s="17">
        <f t="shared" si="399"/>
        <v>7449.1199219897335</v>
      </c>
      <c r="AO3275" s="17">
        <f t="shared" si="400"/>
        <v>74.491199219897339</v>
      </c>
      <c r="AP3275" s="2">
        <f t="shared" si="401"/>
        <v>5.0951980266409782</v>
      </c>
      <c r="AQ3275" s="6">
        <f t="shared" si="402"/>
        <v>0</v>
      </c>
      <c r="AR3275" s="3">
        <f t="shared" si="403"/>
        <v>17737.660319999999</v>
      </c>
    </row>
    <row r="3276" spans="1:44">
      <c r="A3276" s="32">
        <v>43089</v>
      </c>
      <c r="B3276" s="9">
        <v>12.5</v>
      </c>
      <c r="C3276" s="33">
        <v>16456.228419999999</v>
      </c>
      <c r="D3276" s="34">
        <f t="shared" si="388"/>
        <v>13408415.859581521</v>
      </c>
      <c r="E3276" s="34">
        <v>1873105475221.6101</v>
      </c>
      <c r="F3276" s="3">
        <f>VLOOKUP(A3276,ERCOT_345kv_West_ATC!A:B,2)</f>
        <v>24.65</v>
      </c>
      <c r="G3276" s="3">
        <f>VLOOKUP(A3276,ERCOT_345kv_West_ATC!G:H,2)</f>
        <v>2.6469999999999998</v>
      </c>
      <c r="I3276" s="5">
        <f t="shared" si="389"/>
        <v>6</v>
      </c>
      <c r="J3276" s="4">
        <f t="shared" si="390"/>
        <v>144</v>
      </c>
      <c r="K3276" s="4">
        <f t="shared" si="404"/>
        <v>1800</v>
      </c>
      <c r="L3276" s="6">
        <f t="shared" si="405"/>
        <v>29621211.155999999</v>
      </c>
      <c r="N3276" s="22">
        <f t="shared" si="391"/>
        <v>2.2091506905965312</v>
      </c>
      <c r="O3276" s="14">
        <f t="shared" si="392"/>
        <v>13424.404634002591</v>
      </c>
      <c r="Q3276" s="22"/>
      <c r="V3276" s="16">
        <f t="shared" si="393"/>
        <v>1.68606E-2</v>
      </c>
      <c r="W3276" s="16">
        <f t="shared" si="394"/>
        <v>2.1922900905965315</v>
      </c>
      <c r="X3276" s="16"/>
      <c r="Z3276" s="15">
        <f t="shared" si="395"/>
        <v>1.3558855572059719E-4</v>
      </c>
      <c r="AA3276" s="16">
        <f t="shared" si="396"/>
        <v>2.231276244076045</v>
      </c>
      <c r="AB3276" s="3">
        <f t="shared" si="397"/>
        <v>1.2016235921911276</v>
      </c>
      <c r="AC3276" s="69">
        <f t="shared" si="398"/>
        <v>426.02531474195268</v>
      </c>
      <c r="AD3276" s="3">
        <f t="shared" si="406"/>
        <v>425.64596562115025</v>
      </c>
      <c r="AF3276" s="29"/>
      <c r="AG3276" s="30"/>
      <c r="AH3276" s="29"/>
      <c r="AI3276" s="29"/>
      <c r="AJ3276" s="31"/>
      <c r="AK3276" s="29"/>
      <c r="AL3276" s="30"/>
      <c r="AN3276" s="17">
        <f t="shared" si="399"/>
        <v>7449.1199219897335</v>
      </c>
      <c r="AO3276" s="17">
        <f t="shared" si="400"/>
        <v>74.491199219897339</v>
      </c>
      <c r="AP3276" s="2">
        <f t="shared" si="401"/>
        <v>5.0951980266409782</v>
      </c>
      <c r="AQ3276" s="6">
        <f t="shared" si="402"/>
        <v>0</v>
      </c>
      <c r="AR3276" s="3">
        <f t="shared" si="403"/>
        <v>16456.228419999999</v>
      </c>
    </row>
    <row r="3277" spans="1:44">
      <c r="A3277" s="32">
        <v>43090</v>
      </c>
      <c r="B3277" s="9">
        <v>12.5</v>
      </c>
      <c r="C3277" s="33">
        <v>15651.946610000001</v>
      </c>
      <c r="D3277" s="34">
        <f t="shared" si="388"/>
        <v>13408415.859581521</v>
      </c>
      <c r="E3277" s="34">
        <v>1873105475221.6101</v>
      </c>
      <c r="F3277" s="3">
        <f>VLOOKUP(A3277,ERCOT_345kv_West_ATC!A:B,2)</f>
        <v>24.4</v>
      </c>
      <c r="G3277" s="3">
        <f>VLOOKUP(A3277,ERCOT_345kv_West_ATC!G:H,2)</f>
        <v>2.6139999999999999</v>
      </c>
      <c r="I3277" s="5">
        <f t="shared" si="389"/>
        <v>6</v>
      </c>
      <c r="J3277" s="4">
        <f t="shared" si="390"/>
        <v>144</v>
      </c>
      <c r="K3277" s="4">
        <f t="shared" si="404"/>
        <v>1800</v>
      </c>
      <c r="L3277" s="6">
        <f t="shared" si="405"/>
        <v>28173503.898000002</v>
      </c>
      <c r="N3277" s="22">
        <f t="shared" si="391"/>
        <v>2.1011806460244515</v>
      </c>
      <c r="O3277" s="14">
        <f t="shared" si="392"/>
        <v>13424.404634002591</v>
      </c>
      <c r="Q3277" s="22"/>
      <c r="V3277" s="16">
        <f t="shared" si="393"/>
        <v>1.6689599999999999E-2</v>
      </c>
      <c r="W3277" s="16">
        <f t="shared" si="394"/>
        <v>2.0844910460244517</v>
      </c>
      <c r="X3277" s="16"/>
      <c r="Z3277" s="15">
        <f t="shared" si="395"/>
        <v>1.3558855572059719E-4</v>
      </c>
      <c r="AA3277" s="16">
        <f t="shared" si="396"/>
        <v>2.1222248350657975</v>
      </c>
      <c r="AB3277" s="3">
        <f t="shared" si="397"/>
        <v>1.1428954332837307</v>
      </c>
      <c r="AC3277" s="69">
        <f t="shared" si="398"/>
        <v>404.53080858184541</v>
      </c>
      <c r="AD3277" s="3">
        <f t="shared" si="406"/>
        <v>429.6871714442629</v>
      </c>
      <c r="AF3277" s="29"/>
      <c r="AG3277" s="30"/>
      <c r="AH3277" s="29"/>
      <c r="AI3277" s="29"/>
      <c r="AJ3277" s="31"/>
      <c r="AK3277" s="29"/>
      <c r="AL3277" s="30"/>
      <c r="AN3277" s="17">
        <f t="shared" si="399"/>
        <v>7449.1199219897335</v>
      </c>
      <c r="AO3277" s="17">
        <f t="shared" si="400"/>
        <v>74.491199219897339</v>
      </c>
      <c r="AP3277" s="2">
        <f t="shared" si="401"/>
        <v>5.0951980266409782</v>
      </c>
      <c r="AQ3277" s="6">
        <f t="shared" si="402"/>
        <v>0</v>
      </c>
      <c r="AR3277" s="3">
        <f t="shared" si="403"/>
        <v>15651.946610000001</v>
      </c>
    </row>
    <row r="3278" spans="1:44">
      <c r="A3278" s="32">
        <v>43091</v>
      </c>
      <c r="B3278" s="9">
        <v>12.5</v>
      </c>
      <c r="C3278" s="33">
        <v>14140.99019</v>
      </c>
      <c r="D3278" s="34">
        <f t="shared" si="388"/>
        <v>13408415.859581521</v>
      </c>
      <c r="E3278" s="34">
        <v>1873105475221.6101</v>
      </c>
      <c r="F3278" s="3">
        <f>VLOOKUP(A3278,ERCOT_345kv_West_ATC!A:B,2)</f>
        <v>24.8</v>
      </c>
      <c r="G3278" s="3">
        <f>VLOOKUP(A3278,ERCOT_345kv_West_ATC!G:H,2)</f>
        <v>2.6669999999999998</v>
      </c>
      <c r="I3278" s="5">
        <f t="shared" si="389"/>
        <v>6</v>
      </c>
      <c r="J3278" s="4">
        <f t="shared" si="390"/>
        <v>144</v>
      </c>
      <c r="K3278" s="4">
        <f t="shared" si="404"/>
        <v>1800</v>
      </c>
      <c r="L3278" s="6">
        <f t="shared" si="405"/>
        <v>25453782.342</v>
      </c>
      <c r="N3278" s="22">
        <f t="shared" si="391"/>
        <v>1.8983437423602119</v>
      </c>
      <c r="O3278" s="14">
        <f t="shared" si="392"/>
        <v>13424.404634002591</v>
      </c>
      <c r="Q3278" s="22"/>
      <c r="V3278" s="16">
        <f t="shared" si="393"/>
        <v>1.6963199999999998E-2</v>
      </c>
      <c r="W3278" s="16">
        <f t="shared" si="394"/>
        <v>1.8813805423602119</v>
      </c>
      <c r="X3278" s="16"/>
      <c r="Z3278" s="15">
        <f t="shared" si="395"/>
        <v>1.3558855572059719E-4</v>
      </c>
      <c r="AA3278" s="16">
        <f t="shared" si="396"/>
        <v>1.9173564363212332</v>
      </c>
      <c r="AB3278" s="3">
        <f t="shared" si="397"/>
        <v>1.0325663326717056</v>
      </c>
      <c r="AC3278" s="69">
        <f t="shared" si="398"/>
        <v>364.15035775784423</v>
      </c>
      <c r="AD3278" s="3">
        <f t="shared" si="406"/>
        <v>432.20123105758591</v>
      </c>
      <c r="AF3278" s="29"/>
      <c r="AG3278" s="30"/>
      <c r="AH3278" s="29"/>
      <c r="AI3278" s="29"/>
      <c r="AJ3278" s="31"/>
      <c r="AK3278" s="29"/>
      <c r="AL3278" s="30"/>
      <c r="AN3278" s="17">
        <f t="shared" si="399"/>
        <v>7449.1199219897335</v>
      </c>
      <c r="AO3278" s="17">
        <f t="shared" si="400"/>
        <v>74.491199219897339</v>
      </c>
      <c r="AP3278" s="2">
        <f t="shared" si="401"/>
        <v>5.0951980266409782</v>
      </c>
      <c r="AQ3278" s="6">
        <f t="shared" si="402"/>
        <v>0</v>
      </c>
      <c r="AR3278" s="3">
        <f t="shared" si="403"/>
        <v>14140.99019</v>
      </c>
    </row>
    <row r="3279" spans="1:44">
      <c r="A3279" s="32">
        <v>43092</v>
      </c>
      <c r="B3279" s="9">
        <v>12.5</v>
      </c>
      <c r="C3279" s="33">
        <v>14800.695959999999</v>
      </c>
      <c r="D3279" s="34">
        <f t="shared" si="388"/>
        <v>13408415.859581521</v>
      </c>
      <c r="E3279" s="34">
        <v>1873105475221.6101</v>
      </c>
      <c r="F3279" s="3">
        <f>VLOOKUP(A3279,ERCOT_345kv_West_ATC!A:B,2)</f>
        <v>24.8</v>
      </c>
      <c r="G3279" s="3">
        <f>VLOOKUP(A3279,ERCOT_345kv_West_ATC!G:H,2)</f>
        <v>2.6669999999999998</v>
      </c>
      <c r="I3279" s="5">
        <f t="shared" si="389"/>
        <v>6</v>
      </c>
      <c r="J3279" s="4">
        <f t="shared" si="390"/>
        <v>144</v>
      </c>
      <c r="K3279" s="4">
        <f t="shared" si="404"/>
        <v>1800</v>
      </c>
      <c r="L3279" s="6">
        <f t="shared" si="405"/>
        <v>26641252.728</v>
      </c>
      <c r="N3279" s="22">
        <f t="shared" si="391"/>
        <v>1.9869053143188742</v>
      </c>
      <c r="O3279" s="14">
        <f t="shared" si="392"/>
        <v>13424.404634002591</v>
      </c>
      <c r="Q3279" s="22"/>
      <c r="V3279" s="16">
        <f t="shared" si="393"/>
        <v>1.6963199999999998E-2</v>
      </c>
      <c r="W3279" s="16">
        <f t="shared" si="394"/>
        <v>1.9699421143188742</v>
      </c>
      <c r="X3279" s="16"/>
      <c r="Z3279" s="15">
        <f t="shared" si="395"/>
        <v>1.3558855572059719E-4</v>
      </c>
      <c r="AA3279" s="16">
        <f t="shared" si="396"/>
        <v>2.0068049888760777</v>
      </c>
      <c r="AB3279" s="3">
        <f t="shared" si="397"/>
        <v>1.0807376388121324</v>
      </c>
      <c r="AC3279" s="69">
        <f t="shared" si="398"/>
        <v>381.78105580524044</v>
      </c>
      <c r="AD3279" s="3">
        <f t="shared" si="406"/>
        <v>435.55867134517553</v>
      </c>
      <c r="AF3279" s="29"/>
      <c r="AG3279" s="30"/>
      <c r="AH3279" s="29"/>
      <c r="AI3279" s="29"/>
      <c r="AJ3279" s="31"/>
      <c r="AK3279" s="29"/>
      <c r="AL3279" s="30"/>
      <c r="AN3279" s="17">
        <f t="shared" si="399"/>
        <v>7449.1199219897335</v>
      </c>
      <c r="AO3279" s="17">
        <f t="shared" si="400"/>
        <v>74.491199219897339</v>
      </c>
      <c r="AP3279" s="2">
        <f t="shared" si="401"/>
        <v>5.0951980266409782</v>
      </c>
      <c r="AQ3279" s="6">
        <f t="shared" si="402"/>
        <v>0</v>
      </c>
      <c r="AR3279" s="3">
        <f t="shared" si="403"/>
        <v>14800.695959999999</v>
      </c>
    </row>
    <row r="3280" spans="1:44">
      <c r="A3280" s="32">
        <v>43093</v>
      </c>
      <c r="B3280" s="9">
        <v>12.5</v>
      </c>
      <c r="C3280" s="33">
        <v>14170.87779</v>
      </c>
      <c r="D3280" s="34">
        <f t="shared" si="388"/>
        <v>13408415.859581521</v>
      </c>
      <c r="E3280" s="34">
        <v>1873105475221.6101</v>
      </c>
      <c r="F3280" s="3">
        <f>VLOOKUP(A3280,ERCOT_345kv_West_ATC!A:B,2)</f>
        <v>24.8</v>
      </c>
      <c r="G3280" s="3">
        <f>VLOOKUP(A3280,ERCOT_345kv_West_ATC!G:H,2)</f>
        <v>2.6669999999999998</v>
      </c>
      <c r="I3280" s="5">
        <f t="shared" si="389"/>
        <v>6</v>
      </c>
      <c r="J3280" s="4">
        <f t="shared" si="390"/>
        <v>144</v>
      </c>
      <c r="K3280" s="4">
        <f t="shared" si="404"/>
        <v>1800</v>
      </c>
      <c r="L3280" s="6">
        <f t="shared" si="405"/>
        <v>25507580.022</v>
      </c>
      <c r="N3280" s="22">
        <f t="shared" si="391"/>
        <v>1.9023559747196039</v>
      </c>
      <c r="O3280" s="14">
        <f t="shared" si="392"/>
        <v>13424.404634002591</v>
      </c>
      <c r="Q3280" s="22"/>
      <c r="V3280" s="16">
        <f t="shared" si="393"/>
        <v>1.6963199999999998E-2</v>
      </c>
      <c r="W3280" s="16">
        <f t="shared" si="394"/>
        <v>1.885392774719604</v>
      </c>
      <c r="X3280" s="16"/>
      <c r="Z3280" s="15">
        <f t="shared" si="395"/>
        <v>1.3558855572059719E-4</v>
      </c>
      <c r="AA3280" s="16">
        <f t="shared" si="396"/>
        <v>1.9214088528391882</v>
      </c>
      <c r="AB3280" s="3">
        <f t="shared" si="397"/>
        <v>1.0347487066858099</v>
      </c>
      <c r="AC3280" s="69">
        <f t="shared" si="398"/>
        <v>364.94910664700643</v>
      </c>
      <c r="AD3280" s="3">
        <f t="shared" si="406"/>
        <v>438.00550839448999</v>
      </c>
      <c r="AF3280" s="29"/>
      <c r="AG3280" s="30"/>
      <c r="AH3280" s="29"/>
      <c r="AI3280" s="29"/>
      <c r="AJ3280" s="31"/>
      <c r="AK3280" s="29"/>
      <c r="AL3280" s="30"/>
      <c r="AN3280" s="17">
        <f t="shared" si="399"/>
        <v>7449.1199219897335</v>
      </c>
      <c r="AO3280" s="17">
        <f t="shared" si="400"/>
        <v>74.491199219897339</v>
      </c>
      <c r="AP3280" s="2">
        <f t="shared" si="401"/>
        <v>5.0951980266409782</v>
      </c>
      <c r="AQ3280" s="6">
        <f t="shared" si="402"/>
        <v>0</v>
      </c>
      <c r="AR3280" s="3">
        <f t="shared" si="403"/>
        <v>14170.87779</v>
      </c>
    </row>
    <row r="3281" spans="1:44">
      <c r="A3281" s="32">
        <v>43094</v>
      </c>
      <c r="B3281" s="9">
        <v>12.5</v>
      </c>
      <c r="C3281" s="33">
        <v>14073.40367</v>
      </c>
      <c r="D3281" s="34">
        <f t="shared" si="388"/>
        <v>13408415.859581521</v>
      </c>
      <c r="E3281" s="34">
        <v>1873105475221.6101</v>
      </c>
      <c r="F3281" s="3">
        <f>VLOOKUP(A3281,ERCOT_345kv_West_ATC!A:B,2)</f>
        <v>24.95</v>
      </c>
      <c r="G3281" s="3">
        <f>VLOOKUP(A3281,ERCOT_345kv_West_ATC!G:H,2)</f>
        <v>2.6709999999999998</v>
      </c>
      <c r="I3281" s="5">
        <f t="shared" si="389"/>
        <v>6</v>
      </c>
      <c r="J3281" s="4">
        <f t="shared" si="390"/>
        <v>144</v>
      </c>
      <c r="K3281" s="4">
        <f t="shared" si="404"/>
        <v>1800</v>
      </c>
      <c r="L3281" s="6">
        <f t="shared" si="405"/>
        <v>25332126.605999999</v>
      </c>
      <c r="N3281" s="22">
        <f t="shared" si="391"/>
        <v>1.8892706544373705</v>
      </c>
      <c r="O3281" s="14">
        <f t="shared" si="392"/>
        <v>13424.404634002591</v>
      </c>
      <c r="Q3281" s="22"/>
      <c r="V3281" s="16">
        <f t="shared" si="393"/>
        <v>1.7065799999999999E-2</v>
      </c>
      <c r="W3281" s="16">
        <f t="shared" si="394"/>
        <v>1.8722048544373706</v>
      </c>
      <c r="X3281" s="16"/>
      <c r="Z3281" s="15">
        <f t="shared" si="395"/>
        <v>1.3558855572059719E-4</v>
      </c>
      <c r="AA3281" s="16">
        <f t="shared" si="396"/>
        <v>1.908192477688252</v>
      </c>
      <c r="AB3281" s="3">
        <f t="shared" si="397"/>
        <v>1.0276312069020976</v>
      </c>
      <c r="AC3281" s="69">
        <f t="shared" si="398"/>
        <v>362.34410172616776</v>
      </c>
      <c r="AD3281" s="3">
        <f t="shared" si="406"/>
        <v>439.6762514191758</v>
      </c>
      <c r="AF3281" s="29"/>
      <c r="AG3281" s="30"/>
      <c r="AH3281" s="29"/>
      <c r="AI3281" s="29"/>
      <c r="AJ3281" s="31"/>
      <c r="AK3281" s="29"/>
      <c r="AL3281" s="30"/>
      <c r="AN3281" s="17">
        <f t="shared" si="399"/>
        <v>7449.1199219897335</v>
      </c>
      <c r="AO3281" s="17">
        <f t="shared" si="400"/>
        <v>74.491199219897339</v>
      </c>
      <c r="AP3281" s="2">
        <f t="shared" si="401"/>
        <v>5.0951980266409782</v>
      </c>
      <c r="AQ3281" s="6">
        <f t="shared" si="402"/>
        <v>0</v>
      </c>
      <c r="AR3281" s="3">
        <f t="shared" si="403"/>
        <v>14073.40367</v>
      </c>
    </row>
    <row r="3282" spans="1:44">
      <c r="A3282" s="32">
        <v>43095</v>
      </c>
      <c r="B3282" s="9">
        <v>12.5</v>
      </c>
      <c r="C3282" s="33">
        <v>15761.31697</v>
      </c>
      <c r="D3282" s="34">
        <f t="shared" si="388"/>
        <v>13408415.859581521</v>
      </c>
      <c r="E3282" s="34">
        <v>1873105475221.6101</v>
      </c>
      <c r="F3282" s="3">
        <f>VLOOKUP(A3282,ERCOT_345kv_West_ATC!A:B,2)</f>
        <v>24.85</v>
      </c>
      <c r="G3282" s="3">
        <f>VLOOKUP(A3282,ERCOT_345kv_West_ATC!G:H,2)</f>
        <v>2.6720000000000002</v>
      </c>
      <c r="I3282" s="5">
        <f t="shared" si="389"/>
        <v>6</v>
      </c>
      <c r="J3282" s="4">
        <f t="shared" si="390"/>
        <v>144</v>
      </c>
      <c r="K3282" s="4">
        <f t="shared" si="404"/>
        <v>1800</v>
      </c>
      <c r="L3282" s="6">
        <f t="shared" si="405"/>
        <v>28370370.546</v>
      </c>
      <c r="N3282" s="22">
        <f t="shared" si="391"/>
        <v>2.1158629657005168</v>
      </c>
      <c r="O3282" s="14">
        <f t="shared" si="392"/>
        <v>13424.404634002591</v>
      </c>
      <c r="Q3282" s="22"/>
      <c r="V3282" s="16">
        <f t="shared" si="393"/>
        <v>1.6997400000000003E-2</v>
      </c>
      <c r="W3282" s="16">
        <f t="shared" si="394"/>
        <v>2.0988655657005166</v>
      </c>
      <c r="X3282" s="16"/>
      <c r="Z3282" s="15">
        <f t="shared" si="395"/>
        <v>1.3558855572059719E-4</v>
      </c>
      <c r="AA3282" s="16">
        <f t="shared" si="396"/>
        <v>2.137054204216839</v>
      </c>
      <c r="AB3282" s="3">
        <f t="shared" si="397"/>
        <v>1.1508815891335553</v>
      </c>
      <c r="AC3282" s="69">
        <f t="shared" si="398"/>
        <v>407.45374162288124</v>
      </c>
      <c r="AD3282" s="3">
        <f t="shared" si="406"/>
        <v>442.13555838022984</v>
      </c>
      <c r="AF3282" s="29"/>
      <c r="AG3282" s="30"/>
      <c r="AH3282" s="29"/>
      <c r="AI3282" s="29"/>
      <c r="AJ3282" s="31"/>
      <c r="AK3282" s="29"/>
      <c r="AL3282" s="30"/>
      <c r="AN3282" s="17">
        <f t="shared" si="399"/>
        <v>7449.1199219897335</v>
      </c>
      <c r="AO3282" s="17">
        <f t="shared" si="400"/>
        <v>74.491199219897339</v>
      </c>
      <c r="AP3282" s="2">
        <f t="shared" si="401"/>
        <v>5.0951980266409782</v>
      </c>
      <c r="AQ3282" s="6">
        <f t="shared" si="402"/>
        <v>0</v>
      </c>
      <c r="AR3282" s="3">
        <f t="shared" si="403"/>
        <v>15761.31697</v>
      </c>
    </row>
    <row r="3283" spans="1:44">
      <c r="A3283" s="32">
        <v>43096</v>
      </c>
      <c r="B3283" s="9">
        <v>12.5</v>
      </c>
      <c r="C3283" s="33">
        <v>15382.496059999999</v>
      </c>
      <c r="D3283" s="34">
        <f t="shared" si="388"/>
        <v>13408415.859581521</v>
      </c>
      <c r="E3283" s="34">
        <v>1873105475221.6101</v>
      </c>
      <c r="F3283" s="3">
        <f>VLOOKUP(A3283,ERCOT_345kv_West_ATC!A:B,2)</f>
        <v>25.5</v>
      </c>
      <c r="G3283" s="3">
        <f>VLOOKUP(A3283,ERCOT_345kv_West_ATC!G:H,2)</f>
        <v>2.7759999999999998</v>
      </c>
      <c r="I3283" s="5">
        <f t="shared" si="389"/>
        <v>6</v>
      </c>
      <c r="J3283" s="4">
        <f t="shared" si="390"/>
        <v>144</v>
      </c>
      <c r="K3283" s="4">
        <f t="shared" si="404"/>
        <v>1800</v>
      </c>
      <c r="L3283" s="6">
        <f t="shared" si="405"/>
        <v>27688492.908</v>
      </c>
      <c r="N3283" s="22">
        <f t="shared" si="391"/>
        <v>2.0650085139039058</v>
      </c>
      <c r="O3283" s="14">
        <f t="shared" si="392"/>
        <v>13424.404634002591</v>
      </c>
      <c r="Q3283" s="22"/>
      <c r="V3283" s="16">
        <f t="shared" si="393"/>
        <v>1.7441999999999999E-2</v>
      </c>
      <c r="W3283" s="16">
        <f t="shared" si="394"/>
        <v>2.0475665139039059</v>
      </c>
      <c r="X3283" s="16"/>
      <c r="Z3283" s="15">
        <f t="shared" si="395"/>
        <v>1.3558855572059719E-4</v>
      </c>
      <c r="AA3283" s="16">
        <f t="shared" si="396"/>
        <v>2.0856904241531766</v>
      </c>
      <c r="AB3283" s="3">
        <f t="shared" si="397"/>
        <v>1.1232203212504428</v>
      </c>
      <c r="AC3283" s="69">
        <f t="shared" si="398"/>
        <v>397.32971757766205</v>
      </c>
      <c r="AD3283" s="3">
        <f t="shared" si="406"/>
        <v>443.75528579388481</v>
      </c>
      <c r="AF3283" s="29"/>
      <c r="AG3283" s="30"/>
      <c r="AH3283" s="29"/>
      <c r="AI3283" s="29"/>
      <c r="AJ3283" s="31"/>
      <c r="AK3283" s="29"/>
      <c r="AL3283" s="30"/>
      <c r="AN3283" s="17">
        <f t="shared" si="399"/>
        <v>7449.1199219897335</v>
      </c>
      <c r="AO3283" s="17">
        <f t="shared" si="400"/>
        <v>74.491199219897339</v>
      </c>
      <c r="AP3283" s="2">
        <f t="shared" si="401"/>
        <v>5.0951980266409782</v>
      </c>
      <c r="AQ3283" s="6">
        <f t="shared" si="402"/>
        <v>0</v>
      </c>
      <c r="AR3283" s="3">
        <f t="shared" si="403"/>
        <v>15382.496059999999</v>
      </c>
    </row>
    <row r="3284" spans="1:44">
      <c r="A3284" s="32">
        <v>43097</v>
      </c>
      <c r="B3284" s="9">
        <v>12.5</v>
      </c>
      <c r="C3284" s="33">
        <v>14456.968870000001</v>
      </c>
      <c r="D3284" s="34">
        <f t="shared" si="388"/>
        <v>13408415.859581521</v>
      </c>
      <c r="E3284" s="34">
        <v>1873105475221.6101</v>
      </c>
      <c r="F3284" s="3">
        <f>VLOOKUP(A3284,ERCOT_345kv_West_ATC!A:B,2)</f>
        <v>26.1</v>
      </c>
      <c r="G3284" s="3">
        <f>VLOOKUP(A3284,ERCOT_345kv_West_ATC!G:H,2)</f>
        <v>2.7989999999999999</v>
      </c>
      <c r="I3284" s="5">
        <f t="shared" si="389"/>
        <v>6</v>
      </c>
      <c r="J3284" s="4">
        <f t="shared" si="390"/>
        <v>144</v>
      </c>
      <c r="K3284" s="4">
        <f t="shared" si="404"/>
        <v>1800</v>
      </c>
      <c r="L3284" s="6">
        <f t="shared" si="405"/>
        <v>26022543.966000002</v>
      </c>
      <c r="N3284" s="22">
        <f t="shared" si="391"/>
        <v>1.9407619989205922</v>
      </c>
      <c r="O3284" s="14">
        <f t="shared" si="392"/>
        <v>13424.404634002591</v>
      </c>
      <c r="Q3284" s="22"/>
      <c r="V3284" s="16">
        <f t="shared" si="393"/>
        <v>1.7852400000000001E-2</v>
      </c>
      <c r="W3284" s="16">
        <f t="shared" si="394"/>
        <v>1.9229095989205922</v>
      </c>
      <c r="X3284" s="16"/>
      <c r="Z3284" s="15">
        <f t="shared" si="395"/>
        <v>1.3558855572059719E-4</v>
      </c>
      <c r="AA3284" s="16">
        <f t="shared" si="396"/>
        <v>1.960199529180934</v>
      </c>
      <c r="AB3284" s="3">
        <f t="shared" si="397"/>
        <v>1.0556388998983466</v>
      </c>
      <c r="AC3284" s="69">
        <f t="shared" si="398"/>
        <v>372.59491736279483</v>
      </c>
      <c r="AD3284" s="3">
        <f t="shared" si="406"/>
        <v>444.33712588444371</v>
      </c>
      <c r="AF3284" s="29"/>
      <c r="AG3284" s="30"/>
      <c r="AH3284" s="29"/>
      <c r="AI3284" s="29"/>
      <c r="AJ3284" s="31"/>
      <c r="AK3284" s="29"/>
      <c r="AL3284" s="30"/>
      <c r="AN3284" s="17">
        <f t="shared" si="399"/>
        <v>7449.1199219897335</v>
      </c>
      <c r="AO3284" s="17">
        <f t="shared" si="400"/>
        <v>74.491199219897339</v>
      </c>
      <c r="AP3284" s="2">
        <f t="shared" si="401"/>
        <v>5.0951980266409782</v>
      </c>
      <c r="AQ3284" s="6">
        <f t="shared" si="402"/>
        <v>0</v>
      </c>
      <c r="AR3284" s="3">
        <f t="shared" si="403"/>
        <v>14456.968870000001</v>
      </c>
    </row>
    <row r="3285" spans="1:44">
      <c r="A3285" s="32">
        <v>43098</v>
      </c>
      <c r="B3285" s="9">
        <v>12.5</v>
      </c>
      <c r="C3285" s="33">
        <v>14487.223319999999</v>
      </c>
      <c r="D3285" s="34">
        <f t="shared" si="388"/>
        <v>13408415.859581521</v>
      </c>
      <c r="E3285" s="34">
        <v>1873105475221.6101</v>
      </c>
      <c r="F3285" s="3">
        <f>VLOOKUP(A3285,ERCOT_345kv_West_ATC!A:B,2)</f>
        <v>26.45</v>
      </c>
      <c r="G3285" s="3">
        <f>VLOOKUP(A3285,ERCOT_345kv_West_ATC!G:H,2)</f>
        <v>2.8050000000000002</v>
      </c>
      <c r="I3285" s="5">
        <f t="shared" si="389"/>
        <v>6</v>
      </c>
      <c r="J3285" s="4">
        <f t="shared" si="390"/>
        <v>144</v>
      </c>
      <c r="K3285" s="4">
        <f t="shared" si="404"/>
        <v>1800</v>
      </c>
      <c r="L3285" s="6">
        <f t="shared" si="405"/>
        <v>26077001.976</v>
      </c>
      <c r="N3285" s="22">
        <f t="shared" si="391"/>
        <v>1.944823478708384</v>
      </c>
      <c r="O3285" s="14">
        <f t="shared" si="392"/>
        <v>13424.404634002591</v>
      </c>
      <c r="Q3285" s="22"/>
      <c r="V3285" s="16">
        <f t="shared" si="393"/>
        <v>1.8091799999999998E-2</v>
      </c>
      <c r="W3285" s="16">
        <f t="shared" si="394"/>
        <v>1.9267316787083839</v>
      </c>
      <c r="X3285" s="16"/>
      <c r="Z3285" s="15">
        <f t="shared" si="395"/>
        <v>1.3558855572059719E-4</v>
      </c>
      <c r="AA3285" s="16">
        <f t="shared" si="396"/>
        <v>1.9643016863605549</v>
      </c>
      <c r="AB3285" s="3">
        <f t="shared" si="397"/>
        <v>1.0578480610719105</v>
      </c>
      <c r="AC3285" s="69">
        <f t="shared" si="398"/>
        <v>373.40347035231929</v>
      </c>
      <c r="AD3285" s="3">
        <f t="shared" si="406"/>
        <v>445.02385672926619</v>
      </c>
      <c r="AF3285" s="29"/>
      <c r="AG3285" s="30"/>
      <c r="AH3285" s="29"/>
      <c r="AI3285" s="29"/>
      <c r="AJ3285" s="31"/>
      <c r="AK3285" s="29"/>
      <c r="AL3285" s="30"/>
      <c r="AN3285" s="17">
        <f t="shared" si="399"/>
        <v>7449.1199219897335</v>
      </c>
      <c r="AO3285" s="17">
        <f t="shared" si="400"/>
        <v>74.491199219897339</v>
      </c>
      <c r="AP3285" s="2">
        <f t="shared" si="401"/>
        <v>5.0951980266409782</v>
      </c>
      <c r="AQ3285" s="6">
        <f t="shared" si="402"/>
        <v>0</v>
      </c>
      <c r="AR3285" s="3">
        <f t="shared" si="403"/>
        <v>14487.223319999999</v>
      </c>
    </row>
    <row r="3286" spans="1:44">
      <c r="A3286" s="32">
        <v>43099</v>
      </c>
      <c r="B3286" s="9">
        <v>12.5</v>
      </c>
      <c r="C3286" s="33">
        <v>12743.81689</v>
      </c>
      <c r="D3286" s="34">
        <f t="shared" si="388"/>
        <v>13408415.859581521</v>
      </c>
      <c r="E3286" s="34">
        <v>1873105475221.6101</v>
      </c>
      <c r="F3286" s="3">
        <f>VLOOKUP(A3286,ERCOT_345kv_West_ATC!A:B,2)</f>
        <v>26.45</v>
      </c>
      <c r="G3286" s="3">
        <f>VLOOKUP(A3286,ERCOT_345kv_West_ATC!G:H,2)</f>
        <v>2.8050000000000002</v>
      </c>
      <c r="I3286" s="5">
        <f t="shared" si="389"/>
        <v>6</v>
      </c>
      <c r="J3286" s="4">
        <f t="shared" si="390"/>
        <v>144</v>
      </c>
      <c r="K3286" s="4">
        <f t="shared" si="404"/>
        <v>1800</v>
      </c>
      <c r="L3286" s="6">
        <f t="shared" si="405"/>
        <v>22938870.401999999</v>
      </c>
      <c r="N3286" s="22">
        <f t="shared" si="391"/>
        <v>1.7107815451299648</v>
      </c>
      <c r="O3286" s="14">
        <f t="shared" si="392"/>
        <v>13424.404634002591</v>
      </c>
      <c r="Q3286" s="22"/>
      <c r="V3286" s="16">
        <f t="shared" si="393"/>
        <v>1.8091799999999998E-2</v>
      </c>
      <c r="W3286" s="16">
        <f t="shared" si="394"/>
        <v>1.6926897451299647</v>
      </c>
      <c r="X3286" s="16"/>
      <c r="Z3286" s="15">
        <f t="shared" si="395"/>
        <v>1.3558855572059719E-4</v>
      </c>
      <c r="AA3286" s="16">
        <f t="shared" si="396"/>
        <v>1.7279157264828526</v>
      </c>
      <c r="AB3286" s="3">
        <f t="shared" si="397"/>
        <v>0.93054560490767446</v>
      </c>
      <c r="AC3286" s="69">
        <f t="shared" si="398"/>
        <v>326.81077139620885</v>
      </c>
      <c r="AD3286" s="3">
        <f t="shared" si="406"/>
        <v>444.04597381263312</v>
      </c>
      <c r="AF3286" s="29"/>
      <c r="AG3286" s="30"/>
      <c r="AH3286" s="29"/>
      <c r="AI3286" s="29"/>
      <c r="AJ3286" s="31"/>
      <c r="AK3286" s="29"/>
      <c r="AL3286" s="30"/>
      <c r="AN3286" s="17">
        <f t="shared" si="399"/>
        <v>7449.1199219897335</v>
      </c>
      <c r="AO3286" s="17">
        <f t="shared" si="400"/>
        <v>74.491199219897339</v>
      </c>
      <c r="AP3286" s="2">
        <f t="shared" si="401"/>
        <v>5.0951980266409782</v>
      </c>
      <c r="AQ3286" s="6">
        <f t="shared" si="402"/>
        <v>0</v>
      </c>
      <c r="AR3286" s="3">
        <f t="shared" si="403"/>
        <v>12743.81689</v>
      </c>
    </row>
    <row r="3287" spans="1:44">
      <c r="A3287" s="32">
        <v>43100</v>
      </c>
      <c r="B3287" s="9">
        <v>12.5</v>
      </c>
      <c r="C3287" s="33">
        <v>13896.633099999999</v>
      </c>
      <c r="D3287" s="34">
        <f t="shared" si="388"/>
        <v>13408415.859581521</v>
      </c>
      <c r="E3287" s="34">
        <v>1873105475221.6101</v>
      </c>
      <c r="F3287" s="3">
        <f>VLOOKUP(A3287,ERCOT_345kv_West_ATC!A:B,2)</f>
        <v>26.45</v>
      </c>
      <c r="G3287" s="3">
        <f>VLOOKUP(A3287,ERCOT_345kv_West_ATC!G:H,2)</f>
        <v>2.8050000000000002</v>
      </c>
      <c r="I3287" s="5">
        <f t="shared" si="389"/>
        <v>6</v>
      </c>
      <c r="J3287" s="4">
        <f t="shared" si="390"/>
        <v>144</v>
      </c>
      <c r="K3287" s="4">
        <f t="shared" si="404"/>
        <v>1800</v>
      </c>
      <c r="L3287" s="6">
        <f t="shared" si="405"/>
        <v>25013939.579999998</v>
      </c>
      <c r="N3287" s="22">
        <f t="shared" si="391"/>
        <v>1.8655402578467377</v>
      </c>
      <c r="O3287" s="14">
        <f t="shared" si="392"/>
        <v>13424.404634002591</v>
      </c>
      <c r="Q3287" s="22"/>
      <c r="V3287" s="16">
        <f t="shared" si="393"/>
        <v>1.8091799999999998E-2</v>
      </c>
      <c r="W3287" s="16">
        <f t="shared" si="394"/>
        <v>1.8474484578467376</v>
      </c>
      <c r="X3287" s="16"/>
      <c r="Z3287" s="15">
        <f t="shared" si="395"/>
        <v>1.3558855572059719E-4</v>
      </c>
      <c r="AA3287" s="16">
        <f t="shared" si="396"/>
        <v>1.8842244114080451</v>
      </c>
      <c r="AB3287" s="3">
        <f t="shared" si="397"/>
        <v>1.0147235295233052</v>
      </c>
      <c r="AC3287" s="69">
        <f t="shared" si="398"/>
        <v>357.61989180552973</v>
      </c>
      <c r="AD3287" s="3">
        <f t="shared" si="406"/>
        <v>442.96895832045578</v>
      </c>
      <c r="AF3287" s="29"/>
      <c r="AG3287" s="30"/>
      <c r="AH3287" s="29"/>
      <c r="AI3287" s="29"/>
      <c r="AJ3287" s="31"/>
      <c r="AK3287" s="29"/>
      <c r="AL3287" s="30"/>
      <c r="AN3287" s="17">
        <f t="shared" si="399"/>
        <v>7449.1199219897335</v>
      </c>
      <c r="AO3287" s="17">
        <f t="shared" si="400"/>
        <v>74.491199219897339</v>
      </c>
      <c r="AP3287" s="2">
        <f t="shared" si="401"/>
        <v>5.0951980266409782</v>
      </c>
      <c r="AQ3287" s="6">
        <f t="shared" si="402"/>
        <v>0</v>
      </c>
      <c r="AR3287" s="3">
        <f t="shared" si="403"/>
        <v>13896.633099999999</v>
      </c>
    </row>
    <row r="3288" spans="1:44">
      <c r="A3288" s="32">
        <v>43101</v>
      </c>
      <c r="B3288" s="9">
        <v>12.5</v>
      </c>
      <c r="C3288" s="33">
        <v>13436.40113</v>
      </c>
      <c r="D3288" s="34">
        <f t="shared" si="388"/>
        <v>13823824.128379924</v>
      </c>
      <c r="E3288" s="34">
        <v>1931136454487.71</v>
      </c>
      <c r="F3288" s="3">
        <f>VLOOKUP(A3288,ERCOT_345kv_West_ATC!A:B,2)</f>
        <v>26.6</v>
      </c>
      <c r="G3288" s="3">
        <f>VLOOKUP(A3288,ERCOT_345kv_West_ATC!G:H,2)</f>
        <v>2.83</v>
      </c>
      <c r="I3288" s="5">
        <f t="shared" si="389"/>
        <v>6</v>
      </c>
      <c r="J3288" s="4">
        <f t="shared" si="390"/>
        <v>144</v>
      </c>
      <c r="K3288" s="4">
        <f t="shared" si="404"/>
        <v>1800</v>
      </c>
      <c r="L3288" s="6">
        <f t="shared" si="405"/>
        <v>24185522.034000002</v>
      </c>
      <c r="N3288" s="22">
        <f t="shared" si="391"/>
        <v>1.7495536552977262</v>
      </c>
      <c r="O3288" s="14">
        <f t="shared" si="392"/>
        <v>13020.998989018171</v>
      </c>
      <c r="Q3288" s="22">
        <f t="shared" ref="Q3288:Q3351" si="407">((I3288*B3288)*C3288)/((D3288*($AL$2*$Y$2)/$Y$2)/1000000)</f>
        <v>2557.826981429424</v>
      </c>
      <c r="R3288" s="3" t="e">
        <f ca="1">VLOOKUP(A3288,ERCOT_345kv_West_ATC!D:E,2)</f>
        <v>#N/A</v>
      </c>
      <c r="T3288" s="69" t="e">
        <f t="shared" ref="T3288:T3302" ca="1" si="408">Q3288-R3288</f>
        <v>#N/A</v>
      </c>
      <c r="V3288" s="16">
        <f t="shared" si="393"/>
        <v>1.8194399999999999E-2</v>
      </c>
      <c r="W3288" s="16">
        <f t="shared" si="394"/>
        <v>1.7313592552977262</v>
      </c>
      <c r="X3288" s="16"/>
      <c r="Z3288" s="15">
        <f t="shared" si="395"/>
        <v>1.3151409653494131E-4</v>
      </c>
      <c r="AA3288" s="16">
        <f t="shared" si="396"/>
        <v>1.7670761552930145</v>
      </c>
      <c r="AB3288" s="3">
        <f t="shared" si="397"/>
        <v>0.9516349233027156</v>
      </c>
      <c r="AC3288" s="69">
        <f t="shared" si="398"/>
        <v>334.52946192879392</v>
      </c>
      <c r="AD3288" s="3">
        <f t="shared" si="406"/>
        <v>441.04685574000388</v>
      </c>
      <c r="AF3288" s="29"/>
      <c r="AG3288" s="30"/>
      <c r="AH3288" s="29"/>
      <c r="AI3288" s="29"/>
      <c r="AJ3288" s="31"/>
      <c r="AK3288" s="29"/>
      <c r="AL3288" s="30"/>
      <c r="AN3288" s="17">
        <f t="shared" si="399"/>
        <v>7679.9022935444027</v>
      </c>
      <c r="AO3288" s="17">
        <f t="shared" si="400"/>
        <v>76.799022935444029</v>
      </c>
      <c r="AP3288" s="2">
        <f t="shared" si="401"/>
        <v>5.2530531687843718</v>
      </c>
      <c r="AQ3288" s="6" t="e">
        <f t="shared" ca="1" si="402"/>
        <v>#N/A</v>
      </c>
      <c r="AR3288" s="3" t="e">
        <f t="shared" ca="1" si="403"/>
        <v>#N/A</v>
      </c>
    </row>
    <row r="3289" spans="1:44">
      <c r="A3289" s="32">
        <v>43102</v>
      </c>
      <c r="B3289" s="9">
        <v>12.5</v>
      </c>
      <c r="C3289" s="33">
        <v>14732.45336</v>
      </c>
      <c r="D3289" s="34">
        <f t="shared" si="388"/>
        <v>13823824.128379924</v>
      </c>
      <c r="E3289" s="34">
        <v>1931136454487.71</v>
      </c>
      <c r="F3289" s="3">
        <f>VLOOKUP(A3289,ERCOT_345kv_West_ATC!A:B,2)</f>
        <v>25.95</v>
      </c>
      <c r="G3289" s="3">
        <f>VLOOKUP(A3289,ERCOT_345kv_West_ATC!G:H,2)</f>
        <v>2.8149999999999999</v>
      </c>
      <c r="I3289" s="5">
        <f t="shared" si="389"/>
        <v>6</v>
      </c>
      <c r="J3289" s="4">
        <f t="shared" si="390"/>
        <v>144</v>
      </c>
      <c r="K3289" s="4">
        <f t="shared" si="404"/>
        <v>1800</v>
      </c>
      <c r="L3289" s="6">
        <f t="shared" si="405"/>
        <v>26518416.048</v>
      </c>
      <c r="N3289" s="22">
        <f t="shared" si="391"/>
        <v>1.9183126030631736</v>
      </c>
      <c r="O3289" s="14">
        <f t="shared" si="392"/>
        <v>13020.998989018171</v>
      </c>
      <c r="Q3289" s="22">
        <f t="shared" si="407"/>
        <v>2804.5505892736451</v>
      </c>
      <c r="R3289" s="3">
        <f>VLOOKUP(A3289,ERCOT_345kv_West_ATC!D:E,2)</f>
        <v>67.25</v>
      </c>
      <c r="S3289" s="66">
        <f t="shared" ref="S3289:S3352" si="409">(Q3289-R3289)/Q3289</f>
        <v>0.9760211135940261</v>
      </c>
      <c r="T3289" s="69">
        <f t="shared" si="408"/>
        <v>2737.3005892736451</v>
      </c>
      <c r="V3289" s="16">
        <f t="shared" si="393"/>
        <v>1.77498E-2</v>
      </c>
      <c r="W3289" s="16">
        <f t="shared" si="394"/>
        <v>1.9005628030631736</v>
      </c>
      <c r="X3289" s="16"/>
      <c r="Z3289" s="15">
        <f t="shared" si="395"/>
        <v>1.3151409653494131E-4</v>
      </c>
      <c r="AA3289" s="16">
        <f t="shared" si="396"/>
        <v>1.9375252933835605</v>
      </c>
      <c r="AB3289" s="3">
        <f t="shared" si="397"/>
        <v>1.0434279973974276</v>
      </c>
      <c r="AC3289" s="69">
        <f t="shared" si="398"/>
        <v>368.1257270474585</v>
      </c>
      <c r="AD3289" s="3">
        <f t="shared" si="406"/>
        <v>439.79590428187078</v>
      </c>
      <c r="AF3289" s="29"/>
      <c r="AG3289" s="30"/>
      <c r="AH3289" s="29"/>
      <c r="AI3289" s="29"/>
      <c r="AJ3289" s="31"/>
      <c r="AK3289" s="29"/>
      <c r="AL3289" s="30"/>
      <c r="AN3289" s="17">
        <f t="shared" si="399"/>
        <v>7679.9022935444027</v>
      </c>
      <c r="AO3289" s="17">
        <f t="shared" si="400"/>
        <v>76.799022935444029</v>
      </c>
      <c r="AP3289" s="2">
        <f t="shared" si="401"/>
        <v>5.2530531687843718</v>
      </c>
      <c r="AQ3289" s="6">
        <f t="shared" si="402"/>
        <v>353.26782560074901</v>
      </c>
      <c r="AR3289" s="3">
        <f t="shared" si="403"/>
        <v>14379.18553439925</v>
      </c>
    </row>
    <row r="3290" spans="1:44">
      <c r="A3290" s="32">
        <v>43103</v>
      </c>
      <c r="B3290" s="9">
        <v>12.5</v>
      </c>
      <c r="C3290" s="33">
        <v>15068.486849999999</v>
      </c>
      <c r="D3290" s="34">
        <f t="shared" si="388"/>
        <v>13823824.128379924</v>
      </c>
      <c r="E3290" s="34">
        <v>1931136454487.71</v>
      </c>
      <c r="F3290" s="3">
        <f>VLOOKUP(A3290,ERCOT_345kv_West_ATC!A:B,2)</f>
        <v>25.95</v>
      </c>
      <c r="G3290" s="3">
        <f>VLOOKUP(A3290,ERCOT_345kv_West_ATC!G:H,2)</f>
        <v>2.802</v>
      </c>
      <c r="I3290" s="5">
        <f t="shared" si="389"/>
        <v>6</v>
      </c>
      <c r="J3290" s="4">
        <f t="shared" si="390"/>
        <v>144</v>
      </c>
      <c r="K3290" s="4">
        <f t="shared" si="404"/>
        <v>1800</v>
      </c>
      <c r="L3290" s="6">
        <f t="shared" si="405"/>
        <v>27123276.329999998</v>
      </c>
      <c r="N3290" s="22">
        <f t="shared" si="391"/>
        <v>1.962067520398836</v>
      </c>
      <c r="O3290" s="14">
        <f t="shared" si="392"/>
        <v>13020.998989018171</v>
      </c>
      <c r="Q3290" s="22">
        <f t="shared" si="407"/>
        <v>2868.5197666649647</v>
      </c>
      <c r="R3290" s="3">
        <f>VLOOKUP(A3290,ERCOT_345kv_West_ATC!D:E,2)</f>
        <v>55.48</v>
      </c>
      <c r="S3290" s="66">
        <f t="shared" si="409"/>
        <v>0.98065901422582735</v>
      </c>
      <c r="T3290" s="69">
        <f t="shared" si="408"/>
        <v>2813.0397666649646</v>
      </c>
      <c r="V3290" s="16">
        <f t="shared" si="393"/>
        <v>1.77498E-2</v>
      </c>
      <c r="W3290" s="16">
        <f t="shared" si="394"/>
        <v>1.944317720398836</v>
      </c>
      <c r="X3290" s="16"/>
      <c r="Z3290" s="15">
        <f t="shared" si="395"/>
        <v>1.3151409653494131E-4</v>
      </c>
      <c r="AA3290" s="16">
        <f t="shared" si="396"/>
        <v>1.9817184342263936</v>
      </c>
      <c r="AB3290" s="3">
        <f t="shared" si="397"/>
        <v>1.0672276146751007</v>
      </c>
      <c r="AC3290" s="69">
        <f t="shared" si="398"/>
        <v>376.83638697108688</v>
      </c>
      <c r="AD3290" s="3">
        <f t="shared" si="406"/>
        <v>438.41509507746053</v>
      </c>
      <c r="AF3290" s="29"/>
      <c r="AG3290" s="30"/>
      <c r="AH3290" s="29"/>
      <c r="AI3290" s="29"/>
      <c r="AJ3290" s="31"/>
      <c r="AK3290" s="29"/>
      <c r="AL3290" s="30"/>
      <c r="AN3290" s="17">
        <f t="shared" si="399"/>
        <v>7679.9022935444027</v>
      </c>
      <c r="AO3290" s="17">
        <f t="shared" si="400"/>
        <v>76.799022935444029</v>
      </c>
      <c r="AP3290" s="2">
        <f t="shared" si="401"/>
        <v>5.2530531687843718</v>
      </c>
      <c r="AQ3290" s="6">
        <f t="shared" si="402"/>
        <v>291.43938980415692</v>
      </c>
      <c r="AR3290" s="3">
        <f t="shared" si="403"/>
        <v>14777.047460195843</v>
      </c>
    </row>
    <row r="3291" spans="1:44">
      <c r="A3291" s="32">
        <v>43104</v>
      </c>
      <c r="B3291" s="9">
        <v>12.5</v>
      </c>
      <c r="C3291" s="33">
        <v>15150.044389999999</v>
      </c>
      <c r="D3291" s="34">
        <f t="shared" si="388"/>
        <v>13823824.128379924</v>
      </c>
      <c r="E3291" s="34">
        <v>1931136454487.71</v>
      </c>
      <c r="F3291" s="3">
        <f>VLOOKUP(A3291,ERCOT_345kv_West_ATC!A:B,2)</f>
        <v>25.65</v>
      </c>
      <c r="G3291" s="3">
        <f>VLOOKUP(A3291,ERCOT_345kv_West_ATC!G:H,2)</f>
        <v>2.774</v>
      </c>
      <c r="I3291" s="5">
        <f t="shared" si="389"/>
        <v>6</v>
      </c>
      <c r="J3291" s="4">
        <f t="shared" si="390"/>
        <v>144</v>
      </c>
      <c r="K3291" s="4">
        <f t="shared" si="404"/>
        <v>1800</v>
      </c>
      <c r="L3291" s="6">
        <f t="shared" si="405"/>
        <v>27270079.901999999</v>
      </c>
      <c r="N3291" s="22">
        <f t="shared" si="391"/>
        <v>1.9726871268577042</v>
      </c>
      <c r="O3291" s="14">
        <f t="shared" si="392"/>
        <v>13020.998989018171</v>
      </c>
      <c r="Q3291" s="22">
        <f t="shared" si="407"/>
        <v>2884.0455071019064</v>
      </c>
      <c r="R3291" s="3">
        <f>VLOOKUP(A3291,ERCOT_345kv_West_ATC!D:E,2)</f>
        <v>51.1</v>
      </c>
      <c r="S3291" s="66">
        <f t="shared" si="409"/>
        <v>0.98228183297587812</v>
      </c>
      <c r="T3291" s="69">
        <f t="shared" si="408"/>
        <v>2832.9455071019065</v>
      </c>
      <c r="V3291" s="16">
        <f t="shared" si="393"/>
        <v>1.75446E-2</v>
      </c>
      <c r="W3291" s="16">
        <f t="shared" si="394"/>
        <v>1.9551425268577043</v>
      </c>
      <c r="X3291" s="16"/>
      <c r="Z3291" s="15">
        <f t="shared" si="395"/>
        <v>1.3151409653494131E-4</v>
      </c>
      <c r="AA3291" s="16">
        <f t="shared" si="396"/>
        <v>1.9924444004151058</v>
      </c>
      <c r="AB3291" s="3">
        <f t="shared" si="397"/>
        <v>1.0730039384519616</v>
      </c>
      <c r="AC3291" s="69">
        <f t="shared" si="398"/>
        <v>378.95052147341795</v>
      </c>
      <c r="AD3291" s="3">
        <f t="shared" si="406"/>
        <v>437.00749782682811</v>
      </c>
      <c r="AF3291" s="29"/>
      <c r="AG3291" s="30"/>
      <c r="AH3291" s="29"/>
      <c r="AI3291" s="29"/>
      <c r="AJ3291" s="31"/>
      <c r="AK3291" s="29"/>
      <c r="AL3291" s="30"/>
      <c r="AN3291" s="17">
        <f t="shared" si="399"/>
        <v>7679.9022935444027</v>
      </c>
      <c r="AO3291" s="17">
        <f t="shared" si="400"/>
        <v>76.799022935444029</v>
      </c>
      <c r="AP3291" s="2">
        <f t="shared" si="401"/>
        <v>5.2530531687843718</v>
      </c>
      <c r="AQ3291" s="6">
        <f t="shared" si="402"/>
        <v>268.43101692488142</v>
      </c>
      <c r="AR3291" s="3">
        <f t="shared" si="403"/>
        <v>14881.613373075117</v>
      </c>
    </row>
    <row r="3292" spans="1:44">
      <c r="A3292" s="32">
        <v>43105</v>
      </c>
      <c r="B3292" s="9">
        <v>12.5</v>
      </c>
      <c r="C3292" s="33">
        <v>16929.993579999998</v>
      </c>
      <c r="D3292" s="34">
        <f t="shared" si="388"/>
        <v>13823824.128379924</v>
      </c>
      <c r="E3292" s="34">
        <v>1931136454487.71</v>
      </c>
      <c r="F3292" s="3">
        <f>VLOOKUP(A3292,ERCOT_345kv_West_ATC!A:B,2)</f>
        <v>25.5</v>
      </c>
      <c r="G3292" s="3">
        <f>VLOOKUP(A3292,ERCOT_345kv_West_ATC!G:H,2)</f>
        <v>2.7570000000000001</v>
      </c>
      <c r="I3292" s="5">
        <f t="shared" si="389"/>
        <v>6</v>
      </c>
      <c r="J3292" s="4">
        <f t="shared" si="390"/>
        <v>144</v>
      </c>
      <c r="K3292" s="4">
        <f t="shared" si="404"/>
        <v>1800</v>
      </c>
      <c r="L3292" s="6">
        <f t="shared" si="405"/>
        <v>30473988.443999998</v>
      </c>
      <c r="N3292" s="22">
        <f t="shared" si="391"/>
        <v>2.2044542928926414</v>
      </c>
      <c r="O3292" s="14">
        <f t="shared" si="392"/>
        <v>13020.998989018171</v>
      </c>
      <c r="Q3292" s="22">
        <f t="shared" si="407"/>
        <v>3222.8863931178958</v>
      </c>
      <c r="R3292" s="3">
        <f>VLOOKUP(A3292,ERCOT_345kv_West_ATC!D:E,2)</f>
        <v>35.39</v>
      </c>
      <c r="S3292" s="66">
        <f t="shared" si="409"/>
        <v>0.98901915994446121</v>
      </c>
      <c r="T3292" s="69">
        <f t="shared" si="408"/>
        <v>3187.4963931178959</v>
      </c>
      <c r="V3292" s="16">
        <f t="shared" si="393"/>
        <v>1.7441999999999999E-2</v>
      </c>
      <c r="W3292" s="16">
        <f t="shared" si="394"/>
        <v>2.1870122928926414</v>
      </c>
      <c r="X3292" s="16"/>
      <c r="Z3292" s="15">
        <f t="shared" si="395"/>
        <v>1.3151409653494131E-4</v>
      </c>
      <c r="AA3292" s="16">
        <f t="shared" si="396"/>
        <v>2.2265328100160566</v>
      </c>
      <c r="AB3292" s="3">
        <f t="shared" si="397"/>
        <v>1.1990690800415817</v>
      </c>
      <c r="AC3292" s="69">
        <f t="shared" si="398"/>
        <v>425.09036329521894</v>
      </c>
      <c r="AD3292" s="3">
        <f t="shared" si="406"/>
        <v>437.03601060014864</v>
      </c>
      <c r="AF3292" s="29"/>
      <c r="AG3292" s="30"/>
      <c r="AH3292" s="29"/>
      <c r="AI3292" s="29"/>
      <c r="AJ3292" s="31"/>
      <c r="AK3292" s="29"/>
      <c r="AL3292" s="30"/>
      <c r="AN3292" s="17">
        <f t="shared" si="399"/>
        <v>7679.9022935444027</v>
      </c>
      <c r="AO3292" s="17">
        <f t="shared" si="400"/>
        <v>76.799022935444029</v>
      </c>
      <c r="AP3292" s="2">
        <f t="shared" si="401"/>
        <v>5.2530531687843718</v>
      </c>
      <c r="AQ3292" s="6">
        <f t="shared" si="402"/>
        <v>185.90555164327893</v>
      </c>
      <c r="AR3292" s="3">
        <f t="shared" si="403"/>
        <v>16744.08802835672</v>
      </c>
    </row>
    <row r="3293" spans="1:44">
      <c r="A3293" s="32">
        <v>43106</v>
      </c>
      <c r="B3293" s="9">
        <v>12.5</v>
      </c>
      <c r="C3293" s="33">
        <v>17094.075809999998</v>
      </c>
      <c r="D3293" s="34">
        <f t="shared" si="388"/>
        <v>13823824.128379924</v>
      </c>
      <c r="E3293" s="34">
        <v>1931136454487.71</v>
      </c>
      <c r="F3293" s="3">
        <f>VLOOKUP(A3293,ERCOT_345kv_West_ATC!A:B,2)</f>
        <v>25.5</v>
      </c>
      <c r="G3293" s="3">
        <f>VLOOKUP(A3293,ERCOT_345kv_West_ATC!G:H,2)</f>
        <v>2.7570000000000001</v>
      </c>
      <c r="I3293" s="5">
        <f t="shared" si="389"/>
        <v>6</v>
      </c>
      <c r="J3293" s="4">
        <f t="shared" si="390"/>
        <v>144</v>
      </c>
      <c r="K3293" s="4">
        <f t="shared" si="404"/>
        <v>1800</v>
      </c>
      <c r="L3293" s="6">
        <f t="shared" si="405"/>
        <v>30769336.457999997</v>
      </c>
      <c r="N3293" s="22">
        <f t="shared" si="391"/>
        <v>2.2258194384020995</v>
      </c>
      <c r="O3293" s="14">
        <f t="shared" si="392"/>
        <v>13020.998989018171</v>
      </c>
      <c r="Q3293" s="22">
        <f t="shared" si="407"/>
        <v>3254.1219859679818</v>
      </c>
      <c r="R3293" s="3">
        <f>VLOOKUP(A3293,ERCOT_345kv_West_ATC!D:E,2)</f>
        <v>22.39</v>
      </c>
      <c r="S3293" s="66">
        <f t="shared" si="409"/>
        <v>0.99311949579746939</v>
      </c>
      <c r="T3293" s="69">
        <f t="shared" si="408"/>
        <v>3231.7319859679819</v>
      </c>
      <c r="V3293" s="16">
        <f t="shared" si="393"/>
        <v>1.7441999999999999E-2</v>
      </c>
      <c r="W3293" s="16">
        <f t="shared" si="394"/>
        <v>2.2083774384020995</v>
      </c>
      <c r="X3293" s="16"/>
      <c r="Z3293" s="15">
        <f t="shared" si="395"/>
        <v>1.3151409653494131E-4</v>
      </c>
      <c r="AA3293" s="16">
        <f t="shared" si="396"/>
        <v>2.2481119362519451</v>
      </c>
      <c r="AB3293" s="3">
        <f t="shared" si="397"/>
        <v>1.2106902261245722</v>
      </c>
      <c r="AC3293" s="69">
        <f t="shared" si="398"/>
        <v>429.34370276159342</v>
      </c>
      <c r="AD3293" s="3">
        <f t="shared" si="406"/>
        <v>433.82463316688626</v>
      </c>
      <c r="AF3293" s="29"/>
      <c r="AG3293" s="30"/>
      <c r="AH3293" s="29"/>
      <c r="AI3293" s="29"/>
      <c r="AJ3293" s="31"/>
      <c r="AK3293" s="29"/>
      <c r="AL3293" s="30"/>
      <c r="AN3293" s="17">
        <f t="shared" si="399"/>
        <v>7679.9022935444027</v>
      </c>
      <c r="AO3293" s="17">
        <f t="shared" si="400"/>
        <v>76.799022935444029</v>
      </c>
      <c r="AP3293" s="2">
        <f t="shared" si="401"/>
        <v>5.2530531687843718</v>
      </c>
      <c r="AQ3293" s="6">
        <f t="shared" si="402"/>
        <v>117.61586044908209</v>
      </c>
      <c r="AR3293" s="3">
        <f t="shared" si="403"/>
        <v>16976.459949550917</v>
      </c>
    </row>
    <row r="3294" spans="1:44">
      <c r="A3294" s="32">
        <v>43107</v>
      </c>
      <c r="B3294" s="9">
        <v>12.5</v>
      </c>
      <c r="C3294" s="33">
        <v>16162.81328</v>
      </c>
      <c r="D3294" s="34">
        <f t="shared" si="388"/>
        <v>13823824.128379924</v>
      </c>
      <c r="E3294" s="34">
        <v>1931136454487.71</v>
      </c>
      <c r="F3294" s="3">
        <f>VLOOKUP(A3294,ERCOT_345kv_West_ATC!A:B,2)</f>
        <v>25.5</v>
      </c>
      <c r="G3294" s="3">
        <f>VLOOKUP(A3294,ERCOT_345kv_West_ATC!G:H,2)</f>
        <v>2.7570000000000001</v>
      </c>
      <c r="I3294" s="5">
        <f t="shared" si="389"/>
        <v>6</v>
      </c>
      <c r="J3294" s="4">
        <f t="shared" si="390"/>
        <v>144</v>
      </c>
      <c r="K3294" s="4">
        <f t="shared" si="404"/>
        <v>1800</v>
      </c>
      <c r="L3294" s="6">
        <f t="shared" si="405"/>
        <v>29093063.903999999</v>
      </c>
      <c r="N3294" s="22">
        <f t="shared" si="391"/>
        <v>2.1045597537856948</v>
      </c>
      <c r="O3294" s="14">
        <f t="shared" si="392"/>
        <v>13020.998989018171</v>
      </c>
      <c r="Q3294" s="22">
        <f t="shared" si="407"/>
        <v>3076.8417453007232</v>
      </c>
      <c r="R3294" s="3">
        <f>VLOOKUP(A3294,ERCOT_345kv_West_ATC!D:E,2)</f>
        <v>16.690000000000001</v>
      </c>
      <c r="S3294" s="66">
        <f t="shared" si="409"/>
        <v>0.99457560661821798</v>
      </c>
      <c r="T3294" s="69">
        <f t="shared" si="408"/>
        <v>3060.1517453007232</v>
      </c>
      <c r="V3294" s="16">
        <f t="shared" si="393"/>
        <v>1.7441999999999999E-2</v>
      </c>
      <c r="W3294" s="16">
        <f t="shared" si="394"/>
        <v>2.0871177537856949</v>
      </c>
      <c r="X3294" s="16"/>
      <c r="Z3294" s="15">
        <f t="shared" si="395"/>
        <v>1.3151409653494131E-4</v>
      </c>
      <c r="AA3294" s="16">
        <f t="shared" si="396"/>
        <v>2.1256377859821516</v>
      </c>
      <c r="AB3294" s="3">
        <f t="shared" si="397"/>
        <v>1.1447334317614939</v>
      </c>
      <c r="AC3294" s="69">
        <f t="shared" si="398"/>
        <v>405.20351602470674</v>
      </c>
      <c r="AD3294" s="3">
        <f t="shared" si="406"/>
        <v>430.75555418538136</v>
      </c>
      <c r="AF3294" s="29"/>
      <c r="AG3294" s="30"/>
      <c r="AH3294" s="29"/>
      <c r="AI3294" s="29"/>
      <c r="AJ3294" s="31"/>
      <c r="AK3294" s="29"/>
      <c r="AL3294" s="30"/>
      <c r="AN3294" s="17">
        <f t="shared" si="399"/>
        <v>7679.9022935444027</v>
      </c>
      <c r="AO3294" s="17">
        <f t="shared" si="400"/>
        <v>76.799022935444029</v>
      </c>
      <c r="AP3294" s="2">
        <f t="shared" si="401"/>
        <v>5.2530531687843718</v>
      </c>
      <c r="AQ3294" s="6">
        <f t="shared" si="402"/>
        <v>87.673457387011169</v>
      </c>
      <c r="AR3294" s="3">
        <f t="shared" si="403"/>
        <v>16075.13982261299</v>
      </c>
    </row>
    <row r="3295" spans="1:44">
      <c r="A3295" s="32">
        <v>43108</v>
      </c>
      <c r="B3295" s="9">
        <v>12.5</v>
      </c>
      <c r="C3295" s="33">
        <v>14998.25013</v>
      </c>
      <c r="D3295" s="34">
        <f t="shared" si="388"/>
        <v>13823824.128379924</v>
      </c>
      <c r="E3295" s="34">
        <v>1931136454487.71</v>
      </c>
      <c r="F3295" s="3">
        <f>VLOOKUP(A3295,ERCOT_345kv_West_ATC!A:B,2)</f>
        <v>25.65</v>
      </c>
      <c r="G3295" s="3">
        <f>VLOOKUP(A3295,ERCOT_345kv_West_ATC!G:H,2)</f>
        <v>2.7759999999999998</v>
      </c>
      <c r="I3295" s="5">
        <f t="shared" si="389"/>
        <v>6</v>
      </c>
      <c r="J3295" s="4">
        <f t="shared" si="390"/>
        <v>144</v>
      </c>
      <c r="K3295" s="4">
        <f t="shared" si="404"/>
        <v>1800</v>
      </c>
      <c r="L3295" s="6">
        <f t="shared" si="405"/>
        <v>26996850.234000001</v>
      </c>
      <c r="N3295" s="22">
        <f t="shared" si="391"/>
        <v>1.9529219977977166</v>
      </c>
      <c r="O3295" s="14">
        <f t="shared" si="392"/>
        <v>13020.998989018171</v>
      </c>
      <c r="Q3295" s="22">
        <f t="shared" si="407"/>
        <v>2855.1491195873045</v>
      </c>
      <c r="R3295" s="3">
        <f>VLOOKUP(A3295,ERCOT_345kv_West_ATC!D:E,2)</f>
        <v>22.95</v>
      </c>
      <c r="S3295" s="66">
        <f t="shared" si="409"/>
        <v>0.99196189094203346</v>
      </c>
      <c r="T3295" s="69">
        <f t="shared" si="408"/>
        <v>2832.1991195873047</v>
      </c>
      <c r="V3295" s="16">
        <f t="shared" si="393"/>
        <v>1.75446E-2</v>
      </c>
      <c r="W3295" s="16">
        <f t="shared" si="394"/>
        <v>1.9353773977977167</v>
      </c>
      <c r="X3295" s="16"/>
      <c r="Z3295" s="15">
        <f t="shared" si="395"/>
        <v>1.3151409653494131E-4</v>
      </c>
      <c r="AA3295" s="16">
        <f t="shared" si="396"/>
        <v>1.9724813154520162</v>
      </c>
      <c r="AB3295" s="3">
        <f t="shared" si="397"/>
        <v>1.0622530895025086</v>
      </c>
      <c r="AC3295" s="69">
        <f t="shared" si="398"/>
        <v>375.01571075791816</v>
      </c>
      <c r="AD3295" s="3">
        <f t="shared" si="406"/>
        <v>427.91298712797436</v>
      </c>
      <c r="AF3295" s="29"/>
      <c r="AG3295" s="30"/>
      <c r="AH3295" s="29"/>
      <c r="AI3295" s="29"/>
      <c r="AJ3295" s="31"/>
      <c r="AK3295" s="29"/>
      <c r="AL3295" s="30"/>
      <c r="AN3295" s="17">
        <f t="shared" si="399"/>
        <v>7679.9022935444027</v>
      </c>
      <c r="AO3295" s="17">
        <f t="shared" si="400"/>
        <v>76.799022935444029</v>
      </c>
      <c r="AP3295" s="2">
        <f t="shared" si="401"/>
        <v>5.2530531687843718</v>
      </c>
      <c r="AQ3295" s="6">
        <f t="shared" si="402"/>
        <v>120.55757022360133</v>
      </c>
      <c r="AR3295" s="3">
        <f t="shared" si="403"/>
        <v>14877.692559776398</v>
      </c>
    </row>
    <row r="3296" spans="1:44">
      <c r="A3296" s="32">
        <v>43109</v>
      </c>
      <c r="B3296" s="9">
        <v>12.5</v>
      </c>
      <c r="C3296" s="33">
        <v>14415.46603</v>
      </c>
      <c r="D3296" s="34">
        <f t="shared" si="388"/>
        <v>13823824.128379924</v>
      </c>
      <c r="E3296" s="34">
        <v>1931136454487.71</v>
      </c>
      <c r="F3296" s="3">
        <f>VLOOKUP(A3296,ERCOT_345kv_West_ATC!A:B,2)</f>
        <v>25.75</v>
      </c>
      <c r="G3296" s="3">
        <f>VLOOKUP(A3296,ERCOT_345kv_West_ATC!G:H,2)</f>
        <v>2.7989999999999999</v>
      </c>
      <c r="I3296" s="5">
        <f t="shared" si="389"/>
        <v>6</v>
      </c>
      <c r="J3296" s="4">
        <f t="shared" si="390"/>
        <v>144</v>
      </c>
      <c r="K3296" s="4">
        <f t="shared" si="404"/>
        <v>1800</v>
      </c>
      <c r="L3296" s="6">
        <f t="shared" si="405"/>
        <v>25947838.853999998</v>
      </c>
      <c r="N3296" s="22">
        <f t="shared" si="391"/>
        <v>1.8770376860285578</v>
      </c>
      <c r="O3296" s="14">
        <f t="shared" si="392"/>
        <v>13020.998989018171</v>
      </c>
      <c r="Q3296" s="22">
        <f t="shared" si="407"/>
        <v>2744.2071433166047</v>
      </c>
      <c r="R3296" s="3">
        <f>VLOOKUP(A3296,ERCOT_345kv_West_ATC!D:E,2)</f>
        <v>19.79</v>
      </c>
      <c r="S3296" s="66">
        <f t="shared" si="409"/>
        <v>0.99278844527163423</v>
      </c>
      <c r="T3296" s="69">
        <f t="shared" si="408"/>
        <v>2724.4171433166048</v>
      </c>
      <c r="V3296" s="16">
        <f t="shared" si="393"/>
        <v>1.7612999999999997E-2</v>
      </c>
      <c r="W3296" s="16">
        <f t="shared" si="394"/>
        <v>1.8594246860285577</v>
      </c>
      <c r="X3296" s="16"/>
      <c r="Z3296" s="15">
        <f t="shared" si="395"/>
        <v>1.3151409653494131E-4</v>
      </c>
      <c r="AA3296" s="16">
        <f t="shared" si="396"/>
        <v>1.8958369910655872</v>
      </c>
      <c r="AB3296" s="3">
        <f t="shared" si="397"/>
        <v>1.0209773269720741</v>
      </c>
      <c r="AC3296" s="69">
        <f t="shared" si="398"/>
        <v>359.90878167177914</v>
      </c>
      <c r="AD3296" s="3">
        <f t="shared" si="406"/>
        <v>424.58364695012443</v>
      </c>
      <c r="AF3296" s="29"/>
      <c r="AG3296" s="30"/>
      <c r="AH3296" s="29"/>
      <c r="AI3296" s="29"/>
      <c r="AJ3296" s="31"/>
      <c r="AK3296" s="29"/>
      <c r="AL3296" s="30"/>
      <c r="AN3296" s="17">
        <f t="shared" si="399"/>
        <v>7679.9022935444027</v>
      </c>
      <c r="AO3296" s="17">
        <f t="shared" si="400"/>
        <v>76.799022935444029</v>
      </c>
      <c r="AP3296" s="2">
        <f t="shared" si="401"/>
        <v>5.2530531687843718</v>
      </c>
      <c r="AQ3296" s="6">
        <f t="shared" si="402"/>
        <v>103.95792221024271</v>
      </c>
      <c r="AR3296" s="3">
        <f t="shared" si="403"/>
        <v>14311.508107789758</v>
      </c>
    </row>
    <row r="3297" spans="1:44">
      <c r="A3297" s="32">
        <v>43110</v>
      </c>
      <c r="B3297" s="9">
        <v>12.5</v>
      </c>
      <c r="C3297" s="33">
        <v>14850.28368</v>
      </c>
      <c r="D3297" s="34">
        <f t="shared" si="388"/>
        <v>13823824.128379924</v>
      </c>
      <c r="E3297" s="34">
        <v>1931136454487.71</v>
      </c>
      <c r="F3297" s="3">
        <f>VLOOKUP(A3297,ERCOT_345kv_West_ATC!A:B,2)</f>
        <v>25.7</v>
      </c>
      <c r="G3297" s="3">
        <f>VLOOKUP(A3297,ERCOT_345kv_West_ATC!G:H,2)</f>
        <v>2.8</v>
      </c>
      <c r="I3297" s="5">
        <f t="shared" si="389"/>
        <v>6</v>
      </c>
      <c r="J3297" s="4">
        <f t="shared" si="390"/>
        <v>144</v>
      </c>
      <c r="K3297" s="4">
        <f t="shared" si="404"/>
        <v>1800</v>
      </c>
      <c r="L3297" s="6">
        <f t="shared" si="405"/>
        <v>26730510.624000002</v>
      </c>
      <c r="N3297" s="22">
        <f t="shared" si="391"/>
        <v>1.9336552878391307</v>
      </c>
      <c r="O3297" s="14">
        <f t="shared" si="392"/>
        <v>13020.998989018171</v>
      </c>
      <c r="Q3297" s="22">
        <f t="shared" si="407"/>
        <v>2826.9814149694889</v>
      </c>
      <c r="R3297" s="3">
        <f>VLOOKUP(A3297,ERCOT_345kv_West_ATC!D:E,2)</f>
        <v>17.87</v>
      </c>
      <c r="S3297" s="66">
        <f t="shared" si="409"/>
        <v>0.99367876990440251</v>
      </c>
      <c r="T3297" s="69">
        <f t="shared" si="408"/>
        <v>2809.111414969489</v>
      </c>
      <c r="V3297" s="16">
        <f t="shared" si="393"/>
        <v>1.7578799999999999E-2</v>
      </c>
      <c r="W3297" s="16">
        <f t="shared" si="394"/>
        <v>1.9160764878391308</v>
      </c>
      <c r="X3297" s="16"/>
      <c r="Z3297" s="15">
        <f t="shared" si="395"/>
        <v>1.3151409653494131E-4</v>
      </c>
      <c r="AA3297" s="16">
        <f t="shared" si="396"/>
        <v>1.9530216414627835</v>
      </c>
      <c r="AB3297" s="3">
        <f t="shared" si="397"/>
        <v>1.0517733457128762</v>
      </c>
      <c r="AC3297" s="69">
        <f t="shared" si="398"/>
        <v>371.18012453091268</v>
      </c>
      <c r="AD3297" s="3">
        <f t="shared" si="406"/>
        <v>419.81555385814551</v>
      </c>
      <c r="AF3297" s="29"/>
      <c r="AG3297" s="30"/>
      <c r="AH3297" s="29"/>
      <c r="AI3297" s="29"/>
      <c r="AJ3297" s="31"/>
      <c r="AK3297" s="29"/>
      <c r="AL3297" s="30"/>
      <c r="AN3297" s="17">
        <f t="shared" si="399"/>
        <v>7679.9022935444027</v>
      </c>
      <c r="AO3297" s="17">
        <f t="shared" si="400"/>
        <v>76.799022935444029</v>
      </c>
      <c r="AP3297" s="2">
        <f t="shared" si="401"/>
        <v>5.2530531687843718</v>
      </c>
      <c r="AQ3297" s="6">
        <f t="shared" si="402"/>
        <v>93.872060126176734</v>
      </c>
      <c r="AR3297" s="3">
        <f t="shared" si="403"/>
        <v>14756.411619873823</v>
      </c>
    </row>
    <row r="3298" spans="1:44">
      <c r="A3298" s="32">
        <v>43111</v>
      </c>
      <c r="B3298" s="9">
        <v>12.5</v>
      </c>
      <c r="C3298" s="33">
        <v>13310.776620000001</v>
      </c>
      <c r="D3298" s="34">
        <f t="shared" si="388"/>
        <v>13823824.128379924</v>
      </c>
      <c r="E3298" s="34">
        <v>1931136454487.71</v>
      </c>
      <c r="F3298" s="3">
        <f>VLOOKUP(A3298,ERCOT_345kv_West_ATC!A:B,2)</f>
        <v>25.8</v>
      </c>
      <c r="G3298" s="3">
        <f>VLOOKUP(A3298,ERCOT_345kv_West_ATC!G:H,2)</f>
        <v>2.8069999999999999</v>
      </c>
      <c r="I3298" s="5">
        <f t="shared" si="389"/>
        <v>6</v>
      </c>
      <c r="J3298" s="4">
        <f t="shared" si="390"/>
        <v>144</v>
      </c>
      <c r="K3298" s="4">
        <f t="shared" si="404"/>
        <v>1800</v>
      </c>
      <c r="L3298" s="6">
        <f t="shared" si="405"/>
        <v>23959397.916000001</v>
      </c>
      <c r="N3298" s="22">
        <f t="shared" si="391"/>
        <v>1.7331960891206672</v>
      </c>
      <c r="O3298" s="14">
        <f t="shared" si="392"/>
        <v>13020.998989018171</v>
      </c>
      <c r="Q3298" s="22">
        <f t="shared" si="407"/>
        <v>2533.9124109951272</v>
      </c>
      <c r="R3298" s="3">
        <f>VLOOKUP(A3298,ERCOT_345kv_West_ATC!D:E,2)</f>
        <v>19.59</v>
      </c>
      <c r="S3298" s="66">
        <f t="shared" si="409"/>
        <v>0.99226887246970519</v>
      </c>
      <c r="T3298" s="69">
        <f t="shared" si="408"/>
        <v>2514.322410995127</v>
      </c>
      <c r="V3298" s="16">
        <f t="shared" si="393"/>
        <v>1.7647200000000002E-2</v>
      </c>
      <c r="W3298" s="16">
        <f t="shared" si="394"/>
        <v>1.7155488891206672</v>
      </c>
      <c r="X3298" s="16"/>
      <c r="Z3298" s="15">
        <f t="shared" si="395"/>
        <v>1.3151409653494131E-4</v>
      </c>
      <c r="AA3298" s="16">
        <f t="shared" si="396"/>
        <v>1.7505547613577199</v>
      </c>
      <c r="AB3298" s="3">
        <f t="shared" si="397"/>
        <v>0.94273755042867502</v>
      </c>
      <c r="AC3298" s="69">
        <f t="shared" si="398"/>
        <v>331.27302345689509</v>
      </c>
      <c r="AD3298" s="3">
        <f t="shared" si="406"/>
        <v>413.25549338728848</v>
      </c>
      <c r="AF3298" s="29"/>
      <c r="AG3298" s="30"/>
      <c r="AH3298" s="29"/>
      <c r="AI3298" s="29"/>
      <c r="AJ3298" s="31"/>
      <c r="AK3298" s="29"/>
      <c r="AL3298" s="30"/>
      <c r="AN3298" s="17">
        <f t="shared" si="399"/>
        <v>7679.9022935444027</v>
      </c>
      <c r="AO3298" s="17">
        <f t="shared" si="400"/>
        <v>76.799022935444029</v>
      </c>
      <c r="AP3298" s="2">
        <f t="shared" si="401"/>
        <v>5.2530531687843718</v>
      </c>
      <c r="AQ3298" s="6">
        <f t="shared" si="402"/>
        <v>102.90731157648584</v>
      </c>
      <c r="AR3298" s="3">
        <f t="shared" si="403"/>
        <v>13207.869308423515</v>
      </c>
    </row>
    <row r="3299" spans="1:44">
      <c r="A3299" s="32">
        <v>43112</v>
      </c>
      <c r="B3299" s="9">
        <v>12.5</v>
      </c>
      <c r="C3299" s="33">
        <v>13797.82228</v>
      </c>
      <c r="D3299" s="34">
        <f t="shared" ref="D3299:D3362" si="410">((2^256)/(2^208*65535)/600)*E3299/(10^12)</f>
        <v>13823824.128379924</v>
      </c>
      <c r="E3299" s="34">
        <v>1931136454487.71</v>
      </c>
      <c r="F3299" s="3">
        <f>VLOOKUP(A3299,ERCOT_345kv_West_ATC!A:B,2)</f>
        <v>25.9</v>
      </c>
      <c r="G3299" s="3">
        <f>VLOOKUP(A3299,ERCOT_345kv_West_ATC!G:H,2)</f>
        <v>2.802</v>
      </c>
      <c r="I3299" s="5">
        <f t="shared" si="389"/>
        <v>6</v>
      </c>
      <c r="J3299" s="4">
        <f t="shared" si="390"/>
        <v>144</v>
      </c>
      <c r="K3299" s="4">
        <f t="shared" si="404"/>
        <v>1800</v>
      </c>
      <c r="L3299" s="6">
        <f t="shared" si="405"/>
        <v>24836080.104000002</v>
      </c>
      <c r="N3299" s="22">
        <f t="shared" si="391"/>
        <v>1.7966142995853243</v>
      </c>
      <c r="O3299" s="14">
        <f t="shared" si="392"/>
        <v>13020.998989018171</v>
      </c>
      <c r="Q3299" s="22">
        <f t="shared" si="407"/>
        <v>2626.629092961</v>
      </c>
      <c r="R3299" s="3">
        <f>VLOOKUP(A3299,ERCOT_345kv_West_ATC!D:E,2)</f>
        <v>28.35</v>
      </c>
      <c r="S3299" s="66">
        <f t="shared" si="409"/>
        <v>0.98920669839682585</v>
      </c>
      <c r="T3299" s="69">
        <f t="shared" si="408"/>
        <v>2598.2790929610001</v>
      </c>
      <c r="V3299" s="16">
        <f t="shared" si="393"/>
        <v>1.7715600000000001E-2</v>
      </c>
      <c r="W3299" s="16">
        <f t="shared" si="394"/>
        <v>1.7788986995853242</v>
      </c>
      <c r="X3299" s="16"/>
      <c r="Z3299" s="15">
        <f t="shared" si="395"/>
        <v>1.3151409653494131E-4</v>
      </c>
      <c r="AA3299" s="16">
        <f t="shared" si="396"/>
        <v>1.814608131303884</v>
      </c>
      <c r="AB3299" s="3">
        <f t="shared" si="397"/>
        <v>0.97723262502600661</v>
      </c>
      <c r="AC3299" s="69">
        <f t="shared" si="398"/>
        <v>343.89822075951844</v>
      </c>
      <c r="AD3299" s="3">
        <f t="shared" si="406"/>
        <v>407.84519510644321</v>
      </c>
      <c r="AF3299" s="29"/>
      <c r="AG3299" s="30"/>
      <c r="AH3299" s="29"/>
      <c r="AI3299" s="29"/>
      <c r="AJ3299" s="31"/>
      <c r="AK3299" s="29"/>
      <c r="AL3299" s="30"/>
      <c r="AN3299" s="17">
        <f t="shared" si="399"/>
        <v>7679.9022935444027</v>
      </c>
      <c r="AO3299" s="17">
        <f t="shared" si="400"/>
        <v>76.799022935444029</v>
      </c>
      <c r="AP3299" s="2">
        <f t="shared" si="401"/>
        <v>5.2530531687843718</v>
      </c>
      <c r="AQ3299" s="6">
        <f t="shared" si="402"/>
        <v>148.92405733503693</v>
      </c>
      <c r="AR3299" s="3">
        <f t="shared" si="403"/>
        <v>13648.898222664964</v>
      </c>
    </row>
    <row r="3300" spans="1:44">
      <c r="A3300" s="32">
        <v>43113</v>
      </c>
      <c r="B3300" s="9">
        <v>12.5</v>
      </c>
      <c r="C3300" s="33">
        <v>14218.51801</v>
      </c>
      <c r="D3300" s="34">
        <f t="shared" si="410"/>
        <v>15947797.923824331</v>
      </c>
      <c r="E3300" s="34">
        <v>2227847638503.6201</v>
      </c>
      <c r="F3300" s="3">
        <f>VLOOKUP(A3300,ERCOT_345kv_West_ATC!A:B,2)</f>
        <v>25.9</v>
      </c>
      <c r="G3300" s="3">
        <f>VLOOKUP(A3300,ERCOT_345kv_West_ATC!G:H,2)</f>
        <v>2.802</v>
      </c>
      <c r="I3300" s="5">
        <f t="shared" ref="I3300:I3363" si="411">60/10</f>
        <v>6</v>
      </c>
      <c r="J3300" s="4">
        <f t="shared" ref="J3300:J3363" si="412">I3300*24</f>
        <v>144</v>
      </c>
      <c r="K3300" s="4">
        <f t="shared" si="404"/>
        <v>1800</v>
      </c>
      <c r="L3300" s="6">
        <f t="shared" si="405"/>
        <v>25593332.417999998</v>
      </c>
      <c r="N3300" s="22">
        <f t="shared" ref="N3300:N3363" si="413">L3300/D3300</f>
        <v>1.60481920703085</v>
      </c>
      <c r="O3300" s="14">
        <f t="shared" ref="O3300:O3363" si="414">(K3300*100000000)/D3300</f>
        <v>11286.824730271943</v>
      </c>
      <c r="Q3300" s="22">
        <f t="shared" si="407"/>
        <v>2346.2269108638161</v>
      </c>
      <c r="R3300" s="3">
        <f>VLOOKUP(A3300,ERCOT_345kv_West_ATC!D:E,2)</f>
        <v>32.450000000000003</v>
      </c>
      <c r="S3300" s="66">
        <f t="shared" si="409"/>
        <v>0.98616928317983843</v>
      </c>
      <c r="T3300" s="69">
        <f t="shared" si="408"/>
        <v>2313.7769108638163</v>
      </c>
      <c r="V3300" s="16">
        <f t="shared" si="393"/>
        <v>1.7715600000000001E-2</v>
      </c>
      <c r="W3300" s="16">
        <f t="shared" si="394"/>
        <v>1.58710360703085</v>
      </c>
      <c r="X3300" s="16"/>
      <c r="Z3300" s="15">
        <f t="shared" si="395"/>
        <v>1.1399866925739423E-4</v>
      </c>
      <c r="AA3300" s="16">
        <f t="shared" si="396"/>
        <v>1.6208921319522931</v>
      </c>
      <c r="AB3300" s="3">
        <f t="shared" si="397"/>
        <v>0.87290949801573248</v>
      </c>
      <c r="AC3300" s="69">
        <f t="shared" si="398"/>
        <v>305.71595627375808</v>
      </c>
      <c r="AD3300" s="3">
        <f t="shared" si="406"/>
        <v>401.07532155842233</v>
      </c>
      <c r="AF3300" s="29"/>
      <c r="AG3300" s="30"/>
      <c r="AH3300" s="29"/>
      <c r="AI3300" s="29"/>
      <c r="AJ3300" s="31"/>
      <c r="AK3300" s="29"/>
      <c r="AL3300" s="30"/>
      <c r="AN3300" s="17">
        <f t="shared" si="399"/>
        <v>8859.8877354579618</v>
      </c>
      <c r="AO3300" s="17">
        <f t="shared" si="400"/>
        <v>88.598877354579614</v>
      </c>
      <c r="AP3300" s="2">
        <f t="shared" si="401"/>
        <v>6.0601632110532453</v>
      </c>
      <c r="AQ3300" s="6">
        <f t="shared" si="402"/>
        <v>196.65229619867782</v>
      </c>
      <c r="AR3300" s="3">
        <f t="shared" si="403"/>
        <v>14021.865713801322</v>
      </c>
    </row>
    <row r="3301" spans="1:44">
      <c r="A3301" s="32">
        <v>43114</v>
      </c>
      <c r="B3301" s="9">
        <v>12.5</v>
      </c>
      <c r="C3301" s="33">
        <v>13655.242179999999</v>
      </c>
      <c r="D3301" s="34">
        <f t="shared" si="410"/>
        <v>15947797.923824331</v>
      </c>
      <c r="E3301" s="34">
        <v>2227847638503.6201</v>
      </c>
      <c r="F3301" s="3">
        <f>VLOOKUP(A3301,ERCOT_345kv_West_ATC!A:B,2)</f>
        <v>25.9</v>
      </c>
      <c r="G3301" s="3">
        <f>VLOOKUP(A3301,ERCOT_345kv_West_ATC!G:H,2)</f>
        <v>2.802</v>
      </c>
      <c r="I3301" s="5">
        <f t="shared" si="411"/>
        <v>6</v>
      </c>
      <c r="J3301" s="4">
        <f t="shared" si="412"/>
        <v>144</v>
      </c>
      <c r="K3301" s="4">
        <f t="shared" si="404"/>
        <v>1800</v>
      </c>
      <c r="L3301" s="6">
        <f t="shared" si="405"/>
        <v>24579435.923999999</v>
      </c>
      <c r="N3301" s="22">
        <f t="shared" si="413"/>
        <v>1.5412432513507655</v>
      </c>
      <c r="O3301" s="14">
        <f t="shared" si="414"/>
        <v>11286.824730271943</v>
      </c>
      <c r="Q3301" s="22">
        <f t="shared" si="407"/>
        <v>2253.279607237961</v>
      </c>
      <c r="R3301" s="3">
        <f>VLOOKUP(A3301,ERCOT_345kv_West_ATC!D:E,2)</f>
        <v>27.83</v>
      </c>
      <c r="S3301" s="66">
        <f t="shared" si="409"/>
        <v>0.98764911380256371</v>
      </c>
      <c r="T3301" s="69">
        <f t="shared" si="408"/>
        <v>2225.4496072379611</v>
      </c>
      <c r="V3301" s="16">
        <f t="shared" si="393"/>
        <v>1.7715600000000001E-2</v>
      </c>
      <c r="W3301" s="16">
        <f t="shared" si="394"/>
        <v>1.5235276513507654</v>
      </c>
      <c r="X3301" s="16"/>
      <c r="Z3301" s="15">
        <f t="shared" si="395"/>
        <v>1.1399866925739423E-4</v>
      </c>
      <c r="AA3301" s="16">
        <f t="shared" si="396"/>
        <v>1.5566794369074388</v>
      </c>
      <c r="AB3301" s="3">
        <f t="shared" si="397"/>
        <v>0.83832862104501815</v>
      </c>
      <c r="AC3301" s="69">
        <f t="shared" si="398"/>
        <v>293.05935530247666</v>
      </c>
      <c r="AD3301" s="3">
        <f t="shared" si="406"/>
        <v>392.79661651158222</v>
      </c>
      <c r="AF3301" s="29"/>
      <c r="AG3301" s="30"/>
      <c r="AH3301" s="29"/>
      <c r="AI3301" s="29"/>
      <c r="AJ3301" s="31"/>
      <c r="AK3301" s="29"/>
      <c r="AL3301" s="30"/>
      <c r="AN3301" s="17">
        <f t="shared" si="399"/>
        <v>8859.8877354579618</v>
      </c>
      <c r="AO3301" s="17">
        <f t="shared" si="400"/>
        <v>88.598877354579614</v>
      </c>
      <c r="AP3301" s="2">
        <f t="shared" si="401"/>
        <v>6.0601632110532453</v>
      </c>
      <c r="AQ3301" s="6">
        <f t="shared" si="402"/>
        <v>168.6543421636118</v>
      </c>
      <c r="AR3301" s="3">
        <f t="shared" si="403"/>
        <v>13486.587837836387</v>
      </c>
    </row>
    <row r="3302" spans="1:44">
      <c r="A3302" s="32">
        <v>43115</v>
      </c>
      <c r="B3302" s="9">
        <v>12.5</v>
      </c>
      <c r="C3302" s="33">
        <v>13574.79774</v>
      </c>
      <c r="D3302" s="34">
        <f t="shared" si="410"/>
        <v>15947797.923824331</v>
      </c>
      <c r="E3302" s="34">
        <v>2227847638503.6201</v>
      </c>
      <c r="F3302" s="3">
        <f>VLOOKUP(A3302,ERCOT_345kv_West_ATC!A:B,2)</f>
        <v>25.85</v>
      </c>
      <c r="G3302" s="3">
        <f>VLOOKUP(A3302,ERCOT_345kv_West_ATC!G:H,2)</f>
        <v>2.7970000000000002</v>
      </c>
      <c r="I3302" s="5">
        <f t="shared" si="411"/>
        <v>6</v>
      </c>
      <c r="J3302" s="4">
        <f t="shared" si="412"/>
        <v>144</v>
      </c>
      <c r="K3302" s="4">
        <f t="shared" si="404"/>
        <v>1800</v>
      </c>
      <c r="L3302" s="6">
        <f t="shared" si="405"/>
        <v>24434635.932</v>
      </c>
      <c r="N3302" s="22">
        <f t="shared" si="413"/>
        <v>1.5321636284027167</v>
      </c>
      <c r="O3302" s="14">
        <f t="shared" si="414"/>
        <v>11286.824730271943</v>
      </c>
      <c r="Q3302" s="22">
        <f t="shared" si="407"/>
        <v>2240.0053046823346</v>
      </c>
      <c r="R3302" s="3">
        <f>VLOOKUP(A3302,ERCOT_345kv_West_ATC!D:E,2)</f>
        <v>25.1</v>
      </c>
      <c r="S3302" s="66">
        <f t="shared" si="409"/>
        <v>0.98879466939317828</v>
      </c>
      <c r="T3302" s="69">
        <f t="shared" si="408"/>
        <v>2214.9053046823346</v>
      </c>
      <c r="V3302" s="16">
        <f t="shared" si="393"/>
        <v>1.76814E-2</v>
      </c>
      <c r="W3302" s="16">
        <f t="shared" si="394"/>
        <v>1.5144822284027166</v>
      </c>
      <c r="X3302" s="16"/>
      <c r="Z3302" s="15">
        <f t="shared" si="395"/>
        <v>1.1399866925739423E-4</v>
      </c>
      <c r="AA3302" s="16">
        <f t="shared" si="396"/>
        <v>1.5475088777982826</v>
      </c>
      <c r="AB3302" s="3">
        <f t="shared" si="397"/>
        <v>0.83338994067838856</v>
      </c>
      <c r="AC3302" s="69">
        <f t="shared" si="398"/>
        <v>291.25179828829022</v>
      </c>
      <c r="AD3302" s="3">
        <f t="shared" si="406"/>
        <v>382.4192790996928</v>
      </c>
      <c r="AF3302" s="29"/>
      <c r="AG3302" s="30"/>
      <c r="AH3302" s="29"/>
      <c r="AI3302" s="29"/>
      <c r="AJ3302" s="31"/>
      <c r="AK3302" s="29"/>
      <c r="AL3302" s="30"/>
      <c r="AN3302" s="17">
        <f t="shared" si="399"/>
        <v>8859.8877354579618</v>
      </c>
      <c r="AO3302" s="17">
        <f t="shared" si="400"/>
        <v>88.598877354579614</v>
      </c>
      <c r="AP3302" s="2">
        <f t="shared" si="401"/>
        <v>6.0601632110532453</v>
      </c>
      <c r="AQ3302" s="6">
        <f t="shared" si="402"/>
        <v>152.11009659743647</v>
      </c>
      <c r="AR3302" s="3">
        <f t="shared" si="403"/>
        <v>13422.687643402563</v>
      </c>
    </row>
    <row r="3303" spans="1:44">
      <c r="A3303" s="32">
        <v>43116</v>
      </c>
      <c r="B3303" s="9">
        <v>12.5</v>
      </c>
      <c r="C3303" s="33">
        <v>11467.38098</v>
      </c>
      <c r="D3303" s="34">
        <f t="shared" si="410"/>
        <v>15947797.923824331</v>
      </c>
      <c r="E3303" s="34">
        <v>2227847638503.6201</v>
      </c>
      <c r="F3303" s="3">
        <f>VLOOKUP(A3303,ERCOT_345kv_West_ATC!A:B,2)</f>
        <v>25.85</v>
      </c>
      <c r="G3303" s="3">
        <f>VLOOKUP(A3303,ERCOT_345kv_West_ATC!G:H,2)</f>
        <v>2.8050000000000002</v>
      </c>
      <c r="I3303" s="5">
        <f t="shared" si="411"/>
        <v>6</v>
      </c>
      <c r="J3303" s="4">
        <f t="shared" si="412"/>
        <v>144</v>
      </c>
      <c r="K3303" s="4">
        <f t="shared" si="404"/>
        <v>1800</v>
      </c>
      <c r="L3303" s="6">
        <f t="shared" si="405"/>
        <v>20641285.763999999</v>
      </c>
      <c r="N3303" s="22">
        <f t="shared" si="413"/>
        <v>1.2943031923651409</v>
      </c>
      <c r="O3303" s="14">
        <f t="shared" si="414"/>
        <v>11286.824730271943</v>
      </c>
      <c r="Q3303" s="22">
        <f t="shared" si="407"/>
        <v>1892.2561291888026</v>
      </c>
      <c r="R3303" s="3">
        <f>VLOOKUP(A3303,ERCOT_345kv_West_ATC!D:E,2)</f>
        <v>59.79</v>
      </c>
      <c r="S3303" s="66">
        <f t="shared" si="409"/>
        <v>0.96840279755065106</v>
      </c>
      <c r="T3303" s="69">
        <f t="shared" ref="T3303:T3366" si="415">Q3303-R3303</f>
        <v>1832.4661291888026</v>
      </c>
      <c r="V3303" s="16">
        <f t="shared" ref="V3303:V3366" si="416">(F3303/1000000)*($X$2)*24</f>
        <v>1.76814E-2</v>
      </c>
      <c r="W3303" s="16">
        <f t="shared" ref="W3303:W3366" si="417">N3303-V3303</f>
        <v>1.2766217923651408</v>
      </c>
      <c r="X3303" s="16"/>
      <c r="Z3303" s="15">
        <f t="shared" ref="Z3303:Z3366" si="418">((1*$B3303*(60*60*24))/(($E3303/1000000000000)*2^32))*(1+$AG$1)</f>
        <v>1.1399866925739423E-4</v>
      </c>
      <c r="AA3303" s="16">
        <f t="shared" ref="AA3303:AA3366" si="419">Z3303*C3303</f>
        <v>1.3072661715875533</v>
      </c>
      <c r="AB3303" s="3">
        <f t="shared" ref="AB3303:AB3366" si="420">C3303*$AH$2*$AG$2/(E3303/1000000000000)</f>
        <v>0.70401048602722527</v>
      </c>
      <c r="AC3303" s="69">
        <f t="shared" ref="AC3303:AC3366" si="421">((AB3303-$AL$2/1000*$AJ$2*24)*$AJ$1*$AL$1)</f>
        <v>243.89891788596447</v>
      </c>
      <c r="AD3303" s="3">
        <f t="shared" si="406"/>
        <v>370.89138989949566</v>
      </c>
      <c r="AF3303" s="29"/>
      <c r="AG3303" s="30"/>
      <c r="AH3303" s="29"/>
      <c r="AI3303" s="29"/>
      <c r="AJ3303" s="31"/>
      <c r="AK3303" s="29"/>
      <c r="AL3303" s="30"/>
      <c r="AN3303" s="17">
        <f t="shared" si="399"/>
        <v>8859.8877354579618</v>
      </c>
      <c r="AO3303" s="17">
        <f t="shared" si="400"/>
        <v>88.598877354579614</v>
      </c>
      <c r="AP3303" s="2">
        <f t="shared" si="401"/>
        <v>6.0601632110532453</v>
      </c>
      <c r="AQ3303" s="6">
        <f t="shared" si="402"/>
        <v>362.33715838887355</v>
      </c>
      <c r="AR3303" s="3">
        <f t="shared" si="403"/>
        <v>11105.043821611127</v>
      </c>
    </row>
    <row r="3304" spans="1:44">
      <c r="A3304" s="32">
        <v>43117</v>
      </c>
      <c r="B3304" s="9">
        <v>12.5</v>
      </c>
      <c r="C3304" s="33">
        <v>11136.80874</v>
      </c>
      <c r="D3304" s="34">
        <f t="shared" si="410"/>
        <v>15947797.923824331</v>
      </c>
      <c r="E3304" s="34">
        <v>2227847638503.6201</v>
      </c>
      <c r="F3304" s="3">
        <f>VLOOKUP(A3304,ERCOT_345kv_West_ATC!A:B,2)</f>
        <v>26.45</v>
      </c>
      <c r="G3304" s="3">
        <f>VLOOKUP(A3304,ERCOT_345kv_West_ATC!G:H,2)</f>
        <v>2.8130000000000002</v>
      </c>
      <c r="I3304" s="5">
        <f t="shared" si="411"/>
        <v>6</v>
      </c>
      <c r="J3304" s="4">
        <f t="shared" si="412"/>
        <v>144</v>
      </c>
      <c r="K3304" s="4">
        <f t="shared" si="404"/>
        <v>1800</v>
      </c>
      <c r="L3304" s="6">
        <f t="shared" si="405"/>
        <v>20046255.732000001</v>
      </c>
      <c r="N3304" s="22">
        <f t="shared" si="413"/>
        <v>1.2569920830294072</v>
      </c>
      <c r="O3304" s="14">
        <f t="shared" si="414"/>
        <v>11286.824730271943</v>
      </c>
      <c r="Q3304" s="22">
        <f t="shared" si="407"/>
        <v>1837.7077237272035</v>
      </c>
      <c r="R3304" s="3">
        <f>VLOOKUP(A3304,ERCOT_345kv_West_ATC!D:E,2)</f>
        <v>226.57</v>
      </c>
      <c r="S3304" s="66">
        <f t="shared" si="409"/>
        <v>0.87671053613439953</v>
      </c>
      <c r="T3304" s="69">
        <f t="shared" si="415"/>
        <v>1611.1377237272036</v>
      </c>
      <c r="V3304" s="16">
        <f t="shared" si="416"/>
        <v>1.8091799999999998E-2</v>
      </c>
      <c r="W3304" s="16">
        <f t="shared" si="417"/>
        <v>1.2389002830294071</v>
      </c>
      <c r="X3304" s="16"/>
      <c r="Z3304" s="15">
        <f t="shared" si="418"/>
        <v>1.1399866925739423E-4</v>
      </c>
      <c r="AA3304" s="16">
        <f t="shared" si="419"/>
        <v>1.2695813761341175</v>
      </c>
      <c r="AB3304" s="3">
        <f t="shared" si="420"/>
        <v>0.68371584998474966</v>
      </c>
      <c r="AC3304" s="69">
        <f t="shared" si="421"/>
        <v>236.47108109441837</v>
      </c>
      <c r="AD3304" s="3">
        <f t="shared" si="406"/>
        <v>362.30058687759293</v>
      </c>
      <c r="AF3304" s="29"/>
      <c r="AG3304" s="30"/>
      <c r="AH3304" s="29"/>
      <c r="AI3304" s="29"/>
      <c r="AJ3304" s="31"/>
      <c r="AK3304" s="29"/>
      <c r="AL3304" s="30"/>
      <c r="AN3304" s="17">
        <f t="shared" si="399"/>
        <v>8859.8877354579618</v>
      </c>
      <c r="AO3304" s="17">
        <f t="shared" si="400"/>
        <v>88.598877354579614</v>
      </c>
      <c r="AP3304" s="2">
        <f t="shared" si="401"/>
        <v>6.0601632110532453</v>
      </c>
      <c r="AQ3304" s="6">
        <f t="shared" si="402"/>
        <v>1373.0511787283338</v>
      </c>
      <c r="AR3304" s="3">
        <f t="shared" si="403"/>
        <v>9763.7575612716664</v>
      </c>
    </row>
    <row r="3305" spans="1:44">
      <c r="A3305" s="32">
        <v>43118</v>
      </c>
      <c r="B3305" s="9">
        <v>12.5</v>
      </c>
      <c r="C3305" s="33">
        <v>11289.21091</v>
      </c>
      <c r="D3305" s="34">
        <f t="shared" si="410"/>
        <v>15947797.923824331</v>
      </c>
      <c r="E3305" s="34">
        <v>2227847638503.6201</v>
      </c>
      <c r="F3305" s="3">
        <f>VLOOKUP(A3305,ERCOT_345kv_West_ATC!A:B,2)</f>
        <v>26.3</v>
      </c>
      <c r="G3305" s="3">
        <f>VLOOKUP(A3305,ERCOT_345kv_West_ATC!G:H,2)</f>
        <v>2.8140000000000001</v>
      </c>
      <c r="I3305" s="5">
        <f t="shared" si="411"/>
        <v>6</v>
      </c>
      <c r="J3305" s="4">
        <f t="shared" si="412"/>
        <v>144</v>
      </c>
      <c r="K3305" s="4">
        <f t="shared" si="404"/>
        <v>1800</v>
      </c>
      <c r="L3305" s="6">
        <f t="shared" si="405"/>
        <v>20320579.638</v>
      </c>
      <c r="N3305" s="22">
        <f t="shared" si="413"/>
        <v>1.2741934488424382</v>
      </c>
      <c r="O3305" s="14">
        <f t="shared" si="414"/>
        <v>11286.824730271943</v>
      </c>
      <c r="Q3305" s="22">
        <f t="shared" si="407"/>
        <v>1862.8559193602898</v>
      </c>
      <c r="R3305" s="3">
        <f>VLOOKUP(A3305,ERCOT_345kv_West_ATC!D:E,2)</f>
        <v>73.34</v>
      </c>
      <c r="S3305" s="66">
        <f t="shared" si="409"/>
        <v>0.96063034224075416</v>
      </c>
      <c r="T3305" s="69">
        <f t="shared" si="415"/>
        <v>1789.5159193602899</v>
      </c>
      <c r="V3305" s="16">
        <f t="shared" si="416"/>
        <v>1.7989200000000004E-2</v>
      </c>
      <c r="W3305" s="16">
        <f t="shared" si="417"/>
        <v>1.2562042488424383</v>
      </c>
      <c r="X3305" s="16"/>
      <c r="Z3305" s="15">
        <f t="shared" si="418"/>
        <v>1.1399866925739423E-4</v>
      </c>
      <c r="AA3305" s="16">
        <f t="shared" si="419"/>
        <v>1.2869550207060565</v>
      </c>
      <c r="AB3305" s="3">
        <f t="shared" si="420"/>
        <v>0.69307219089296834</v>
      </c>
      <c r="AC3305" s="69">
        <f t="shared" si="421"/>
        <v>239.89550186682641</v>
      </c>
      <c r="AD3305" s="3">
        <f t="shared" si="406"/>
        <v>354.95471355894966</v>
      </c>
      <c r="AF3305" s="29"/>
      <c r="AG3305" s="30"/>
      <c r="AH3305" s="29"/>
      <c r="AI3305" s="29"/>
      <c r="AJ3305" s="31"/>
      <c r="AK3305" s="29"/>
      <c r="AL3305" s="30"/>
      <c r="AN3305" s="17">
        <f t="shared" si="399"/>
        <v>8859.8877354579618</v>
      </c>
      <c r="AO3305" s="17">
        <f t="shared" si="400"/>
        <v>88.598877354579614</v>
      </c>
      <c r="AP3305" s="2">
        <f t="shared" si="401"/>
        <v>6.0601632110532453</v>
      </c>
      <c r="AQ3305" s="6">
        <f t="shared" si="402"/>
        <v>444.45236989864503</v>
      </c>
      <c r="AR3305" s="3">
        <f t="shared" si="403"/>
        <v>10844.758540101355</v>
      </c>
    </row>
    <row r="3306" spans="1:44">
      <c r="A3306" s="32">
        <v>43119</v>
      </c>
      <c r="B3306" s="9">
        <v>12.5</v>
      </c>
      <c r="C3306" s="33">
        <v>11511.09835</v>
      </c>
      <c r="D3306" s="34">
        <f t="shared" si="410"/>
        <v>15947797.923824331</v>
      </c>
      <c r="E3306" s="34">
        <v>2227847638503.6201</v>
      </c>
      <c r="F3306" s="3">
        <f>VLOOKUP(A3306,ERCOT_345kv_West_ATC!A:B,2)</f>
        <v>26.1</v>
      </c>
      <c r="G3306" s="3">
        <f>VLOOKUP(A3306,ERCOT_345kv_West_ATC!G:H,2)</f>
        <v>2.7949999999999999</v>
      </c>
      <c r="I3306" s="5">
        <f t="shared" si="411"/>
        <v>6</v>
      </c>
      <c r="J3306" s="4">
        <f t="shared" si="412"/>
        <v>144</v>
      </c>
      <c r="K3306" s="4">
        <f t="shared" si="404"/>
        <v>1800</v>
      </c>
      <c r="L3306" s="6">
        <f t="shared" si="405"/>
        <v>20719977.030000001</v>
      </c>
      <c r="N3306" s="22">
        <f t="shared" si="413"/>
        <v>1.2992374952937256</v>
      </c>
      <c r="O3306" s="14">
        <f t="shared" si="414"/>
        <v>11286.824730271943</v>
      </c>
      <c r="Q3306" s="22">
        <f t="shared" si="407"/>
        <v>1899.4700223592479</v>
      </c>
      <c r="R3306" s="3">
        <f>VLOOKUP(A3306,ERCOT_345kv_West_ATC!D:E,2)</f>
        <v>27.8</v>
      </c>
      <c r="S3306" s="66">
        <f t="shared" si="409"/>
        <v>0.98536433864564454</v>
      </c>
      <c r="T3306" s="69">
        <f t="shared" si="415"/>
        <v>1871.6700223592479</v>
      </c>
      <c r="V3306" s="16">
        <f t="shared" si="416"/>
        <v>1.7852400000000001E-2</v>
      </c>
      <c r="W3306" s="16">
        <f t="shared" si="417"/>
        <v>1.2813850952937256</v>
      </c>
      <c r="X3306" s="16"/>
      <c r="Z3306" s="15">
        <f t="shared" si="418"/>
        <v>1.1399866925739423E-4</v>
      </c>
      <c r="AA3306" s="16">
        <f t="shared" si="419"/>
        <v>1.3122498935909865</v>
      </c>
      <c r="AB3306" s="3">
        <f t="shared" si="420"/>
        <v>0.70669440199332179</v>
      </c>
      <c r="AC3306" s="69">
        <f t="shared" si="421"/>
        <v>244.88123112955577</v>
      </c>
      <c r="AD3306" s="3">
        <f t="shared" si="406"/>
        <v>348.91657743853636</v>
      </c>
      <c r="AF3306" s="29"/>
      <c r="AG3306" s="30"/>
      <c r="AH3306" s="29"/>
      <c r="AI3306" s="29"/>
      <c r="AJ3306" s="31"/>
      <c r="AK3306" s="29"/>
      <c r="AL3306" s="30"/>
      <c r="AN3306" s="17">
        <f t="shared" si="399"/>
        <v>8859.8877354579618</v>
      </c>
      <c r="AO3306" s="17">
        <f t="shared" si="400"/>
        <v>88.598877354579614</v>
      </c>
      <c r="AP3306" s="2">
        <f t="shared" si="401"/>
        <v>6.0601632110532453</v>
      </c>
      <c r="AQ3306" s="6">
        <f t="shared" si="402"/>
        <v>168.47253726728022</v>
      </c>
      <c r="AR3306" s="3">
        <f t="shared" si="403"/>
        <v>11342.62581273272</v>
      </c>
    </row>
    <row r="3307" spans="1:44">
      <c r="A3307" s="32">
        <v>43120</v>
      </c>
      <c r="B3307" s="9">
        <v>12.5</v>
      </c>
      <c r="C3307" s="33">
        <v>12763.77946</v>
      </c>
      <c r="D3307" s="34">
        <f t="shared" si="410"/>
        <v>15947797.923824331</v>
      </c>
      <c r="E3307" s="34">
        <v>2227847638503.6201</v>
      </c>
      <c r="F3307" s="3">
        <f>VLOOKUP(A3307,ERCOT_345kv_West_ATC!A:B,2)</f>
        <v>26.1</v>
      </c>
      <c r="G3307" s="3">
        <f>VLOOKUP(A3307,ERCOT_345kv_West_ATC!G:H,2)</f>
        <v>2.7949999999999999</v>
      </c>
      <c r="I3307" s="5">
        <f t="shared" si="411"/>
        <v>6</v>
      </c>
      <c r="J3307" s="4">
        <f t="shared" si="412"/>
        <v>144</v>
      </c>
      <c r="K3307" s="4">
        <f t="shared" si="404"/>
        <v>1800</v>
      </c>
      <c r="L3307" s="6">
        <f t="shared" si="405"/>
        <v>22974803.028000001</v>
      </c>
      <c r="N3307" s="22">
        <f t="shared" si="413"/>
        <v>1.4406254166086507</v>
      </c>
      <c r="O3307" s="14">
        <f t="shared" si="414"/>
        <v>11286.824730271943</v>
      </c>
      <c r="Q3307" s="22">
        <f t="shared" si="407"/>
        <v>2106.1775096617698</v>
      </c>
      <c r="R3307" s="3">
        <f>VLOOKUP(A3307,ERCOT_345kv_West_ATC!D:E,2)</f>
        <v>21.84</v>
      </c>
      <c r="S3307" s="66">
        <f t="shared" si="409"/>
        <v>0.9896305036494728</v>
      </c>
      <c r="T3307" s="69">
        <f t="shared" si="415"/>
        <v>2084.3375096617697</v>
      </c>
      <c r="V3307" s="16">
        <f t="shared" si="416"/>
        <v>1.7852400000000001E-2</v>
      </c>
      <c r="W3307" s="16">
        <f t="shared" si="417"/>
        <v>1.4227730166086507</v>
      </c>
      <c r="X3307" s="16"/>
      <c r="Z3307" s="15">
        <f t="shared" si="418"/>
        <v>1.1399866925739423E-4</v>
      </c>
      <c r="AA3307" s="16">
        <f t="shared" si="419"/>
        <v>1.4550538731348619</v>
      </c>
      <c r="AB3307" s="3">
        <f t="shared" si="420"/>
        <v>0.78359955048593111</v>
      </c>
      <c r="AC3307" s="69">
        <f t="shared" si="421"/>
        <v>273.02851547785082</v>
      </c>
      <c r="AD3307" s="3">
        <f t="shared" si="406"/>
        <v>344.53316766840311</v>
      </c>
      <c r="AF3307" s="29"/>
      <c r="AG3307" s="30"/>
      <c r="AH3307" s="29"/>
      <c r="AI3307" s="29"/>
      <c r="AJ3307" s="31"/>
      <c r="AK3307" s="29"/>
      <c r="AL3307" s="30"/>
      <c r="AN3307" s="17">
        <f t="shared" ref="AN3307:AN3370" si="422">D3307/K3307</f>
        <v>8859.8877354579618</v>
      </c>
      <c r="AO3307" s="17">
        <f t="shared" ref="AO3307:AO3370" si="423">AN3307/$Y$2</f>
        <v>88.598877354579614</v>
      </c>
      <c r="AP3307" s="2">
        <f t="shared" ref="AP3307:AP3370" si="424">(AO3307*$AL$2*$Y$2*24)/1000000</f>
        <v>6.0601632110532453</v>
      </c>
      <c r="AQ3307" s="6">
        <f t="shared" ref="AQ3307:AQ3370" si="425">AP3307*R3307</f>
        <v>132.35396452940287</v>
      </c>
      <c r="AR3307" s="3">
        <f t="shared" ref="AR3307:AR3370" si="426">C3307-AQ3307</f>
        <v>12631.425495470598</v>
      </c>
    </row>
    <row r="3308" spans="1:44">
      <c r="A3308" s="32">
        <v>43121</v>
      </c>
      <c r="B3308" s="9">
        <v>12.5</v>
      </c>
      <c r="C3308" s="33">
        <v>11455.526400000001</v>
      </c>
      <c r="D3308" s="34">
        <f t="shared" si="410"/>
        <v>15947797.923824331</v>
      </c>
      <c r="E3308" s="34">
        <v>2227847638503.6201</v>
      </c>
      <c r="F3308" s="3">
        <f>VLOOKUP(A3308,ERCOT_345kv_West_ATC!A:B,2)</f>
        <v>26.1</v>
      </c>
      <c r="G3308" s="3">
        <f>VLOOKUP(A3308,ERCOT_345kv_West_ATC!G:H,2)</f>
        <v>2.7949999999999999</v>
      </c>
      <c r="I3308" s="5">
        <f t="shared" si="411"/>
        <v>6</v>
      </c>
      <c r="J3308" s="4">
        <f t="shared" si="412"/>
        <v>144</v>
      </c>
      <c r="K3308" s="4">
        <f t="shared" si="404"/>
        <v>1800</v>
      </c>
      <c r="L3308" s="6">
        <f t="shared" si="405"/>
        <v>20619947.52</v>
      </c>
      <c r="N3308" s="22">
        <f t="shared" si="413"/>
        <v>1.2929651866980312</v>
      </c>
      <c r="O3308" s="14">
        <f t="shared" si="414"/>
        <v>11286.824730271943</v>
      </c>
      <c r="Q3308" s="22">
        <f t="shared" si="407"/>
        <v>1890.2999805526774</v>
      </c>
      <c r="R3308" s="3">
        <f>VLOOKUP(A3308,ERCOT_345kv_West_ATC!D:E,2)</f>
        <v>18.09</v>
      </c>
      <c r="S3308" s="66">
        <f t="shared" si="409"/>
        <v>0.9904300903633767</v>
      </c>
      <c r="T3308" s="69">
        <f t="shared" si="415"/>
        <v>1872.2099805526775</v>
      </c>
      <c r="V3308" s="16">
        <f t="shared" si="416"/>
        <v>1.7852400000000001E-2</v>
      </c>
      <c r="W3308" s="16">
        <f t="shared" si="417"/>
        <v>1.2751127866980312</v>
      </c>
      <c r="X3308" s="16"/>
      <c r="Z3308" s="15">
        <f t="shared" si="418"/>
        <v>1.1399866925739423E-4</v>
      </c>
      <c r="AA3308" s="16">
        <f t="shared" si="419"/>
        <v>1.3059147652429481</v>
      </c>
      <c r="AB3308" s="3">
        <f t="shared" si="420"/>
        <v>0.70328270444902508</v>
      </c>
      <c r="AC3308" s="69">
        <f t="shared" si="421"/>
        <v>243.63254982834317</v>
      </c>
      <c r="AD3308" s="3">
        <f t="shared" si="406"/>
        <v>340.51590740408648</v>
      </c>
      <c r="AF3308" s="29"/>
      <c r="AG3308" s="30"/>
      <c r="AH3308" s="29"/>
      <c r="AI3308" s="29"/>
      <c r="AJ3308" s="31"/>
      <c r="AK3308" s="29"/>
      <c r="AL3308" s="30"/>
      <c r="AN3308" s="17">
        <f t="shared" si="422"/>
        <v>8859.8877354579618</v>
      </c>
      <c r="AO3308" s="17">
        <f t="shared" si="423"/>
        <v>88.598877354579614</v>
      </c>
      <c r="AP3308" s="2">
        <f t="shared" si="424"/>
        <v>6.0601632110532453</v>
      </c>
      <c r="AQ3308" s="6">
        <f t="shared" si="425"/>
        <v>109.62835248795321</v>
      </c>
      <c r="AR3308" s="3">
        <f t="shared" si="426"/>
        <v>11345.898047512048</v>
      </c>
    </row>
    <row r="3309" spans="1:44">
      <c r="A3309" s="32">
        <v>43122</v>
      </c>
      <c r="B3309" s="9">
        <v>12.5</v>
      </c>
      <c r="C3309" s="33">
        <v>10781.26888</v>
      </c>
      <c r="D3309" s="34">
        <f t="shared" si="410"/>
        <v>15947797.923824331</v>
      </c>
      <c r="E3309" s="34">
        <v>2227847638503.6201</v>
      </c>
      <c r="F3309" s="3">
        <f>VLOOKUP(A3309,ERCOT_345kv_West_ATC!A:B,2)</f>
        <v>26.35</v>
      </c>
      <c r="G3309" s="3">
        <f>VLOOKUP(A3309,ERCOT_345kv_West_ATC!G:H,2)</f>
        <v>2.8140000000000001</v>
      </c>
      <c r="I3309" s="5">
        <f t="shared" si="411"/>
        <v>6</v>
      </c>
      <c r="J3309" s="4">
        <f t="shared" si="412"/>
        <v>144</v>
      </c>
      <c r="K3309" s="4">
        <f t="shared" si="404"/>
        <v>1800</v>
      </c>
      <c r="L3309" s="6">
        <f t="shared" si="405"/>
        <v>19406283.984000001</v>
      </c>
      <c r="N3309" s="22">
        <f t="shared" si="413"/>
        <v>1.216862922184953</v>
      </c>
      <c r="O3309" s="14">
        <f t="shared" si="414"/>
        <v>11286.824730271943</v>
      </c>
      <c r="Q3309" s="22">
        <f t="shared" si="407"/>
        <v>1779.0393599195218</v>
      </c>
      <c r="R3309" s="3">
        <f>VLOOKUP(A3309,ERCOT_345kv_West_ATC!D:E,2)</f>
        <v>24.41</v>
      </c>
      <c r="S3309" s="66">
        <f t="shared" si="409"/>
        <v>0.98627911189041695</v>
      </c>
      <c r="T3309" s="69">
        <f t="shared" si="415"/>
        <v>1754.6293599195217</v>
      </c>
      <c r="V3309" s="16">
        <f t="shared" si="416"/>
        <v>1.8023399999999998E-2</v>
      </c>
      <c r="W3309" s="16">
        <f t="shared" si="417"/>
        <v>1.198839522184953</v>
      </c>
      <c r="X3309" s="16"/>
      <c r="Z3309" s="15">
        <f t="shared" si="418"/>
        <v>1.1399866925739423E-4</v>
      </c>
      <c r="AA3309" s="16">
        <f t="shared" si="419"/>
        <v>1.229050305226157</v>
      </c>
      <c r="AB3309" s="3">
        <f t="shared" si="420"/>
        <v>0.66188839085722961</v>
      </c>
      <c r="AC3309" s="69">
        <f t="shared" si="421"/>
        <v>228.48223105374603</v>
      </c>
      <c r="AD3309" s="3">
        <f t="shared" si="406"/>
        <v>335.40594657903659</v>
      </c>
      <c r="AF3309" s="29"/>
      <c r="AG3309" s="30"/>
      <c r="AH3309" s="29"/>
      <c r="AI3309" s="29"/>
      <c r="AJ3309" s="31"/>
      <c r="AK3309" s="29"/>
      <c r="AL3309" s="30"/>
      <c r="AN3309" s="17">
        <f t="shared" si="422"/>
        <v>8859.8877354579618</v>
      </c>
      <c r="AO3309" s="17">
        <f t="shared" si="423"/>
        <v>88.598877354579614</v>
      </c>
      <c r="AP3309" s="2">
        <f t="shared" si="424"/>
        <v>6.0601632110532453</v>
      </c>
      <c r="AQ3309" s="6">
        <f t="shared" si="425"/>
        <v>147.92858398180971</v>
      </c>
      <c r="AR3309" s="3">
        <f t="shared" si="426"/>
        <v>10633.34029601819</v>
      </c>
    </row>
    <row r="3310" spans="1:44">
      <c r="A3310" s="32">
        <v>43123</v>
      </c>
      <c r="B3310" s="9">
        <v>12.5</v>
      </c>
      <c r="C3310" s="33">
        <v>10801.083130000001</v>
      </c>
      <c r="D3310" s="34">
        <f t="shared" si="410"/>
        <v>15947797.923824331</v>
      </c>
      <c r="E3310" s="34">
        <v>2227847638503.6201</v>
      </c>
      <c r="F3310" s="3">
        <f>VLOOKUP(A3310,ERCOT_345kv_West_ATC!A:B,2)</f>
        <v>26.6</v>
      </c>
      <c r="G3310" s="3">
        <f>VLOOKUP(A3310,ERCOT_345kv_West_ATC!G:H,2)</f>
        <v>2.82</v>
      </c>
      <c r="I3310" s="5">
        <f t="shared" si="411"/>
        <v>6</v>
      </c>
      <c r="J3310" s="4">
        <f t="shared" si="412"/>
        <v>144</v>
      </c>
      <c r="K3310" s="4">
        <f t="shared" si="404"/>
        <v>1800</v>
      </c>
      <c r="L3310" s="6">
        <f t="shared" si="405"/>
        <v>19441949.634000003</v>
      </c>
      <c r="N3310" s="22">
        <f t="shared" si="413"/>
        <v>1.2190993218540711</v>
      </c>
      <c r="O3310" s="14">
        <f t="shared" si="414"/>
        <v>11286.824730271943</v>
      </c>
      <c r="Q3310" s="22">
        <f t="shared" si="407"/>
        <v>1782.3089500790511</v>
      </c>
      <c r="R3310" s="3">
        <f>VLOOKUP(A3310,ERCOT_345kv_West_ATC!D:E,2)</f>
        <v>27.44</v>
      </c>
      <c r="S3310" s="66">
        <f t="shared" si="409"/>
        <v>0.98460424047201078</v>
      </c>
      <c r="T3310" s="69">
        <f t="shared" si="415"/>
        <v>1754.868950079051</v>
      </c>
      <c r="V3310" s="16">
        <f t="shared" si="416"/>
        <v>1.8194399999999999E-2</v>
      </c>
      <c r="W3310" s="16">
        <f t="shared" si="417"/>
        <v>1.2009049218540711</v>
      </c>
      <c r="X3310" s="16"/>
      <c r="Z3310" s="15">
        <f t="shared" si="418"/>
        <v>1.1399866925739423E-4</v>
      </c>
      <c r="AA3310" s="16">
        <f t="shared" si="419"/>
        <v>1.2313091033584906</v>
      </c>
      <c r="AB3310" s="3">
        <f t="shared" si="420"/>
        <v>0.66310483598947856</v>
      </c>
      <c r="AC3310" s="69">
        <f t="shared" si="421"/>
        <v>228.92744997214916</v>
      </c>
      <c r="AD3310" s="3">
        <f t="shared" si="406"/>
        <v>330.87189135654137</v>
      </c>
      <c r="AF3310" s="29"/>
      <c r="AG3310" s="30"/>
      <c r="AH3310" s="29"/>
      <c r="AI3310" s="29"/>
      <c r="AJ3310" s="31"/>
      <c r="AK3310" s="29"/>
      <c r="AL3310" s="30"/>
      <c r="AN3310" s="17">
        <f t="shared" si="422"/>
        <v>8859.8877354579618</v>
      </c>
      <c r="AO3310" s="17">
        <f t="shared" si="423"/>
        <v>88.598877354579614</v>
      </c>
      <c r="AP3310" s="2">
        <f t="shared" si="424"/>
        <v>6.0601632110532453</v>
      </c>
      <c r="AQ3310" s="6">
        <f t="shared" si="425"/>
        <v>166.29087851130106</v>
      </c>
      <c r="AR3310" s="3">
        <f t="shared" si="426"/>
        <v>10634.7922514887</v>
      </c>
    </row>
    <row r="3311" spans="1:44">
      <c r="A3311" s="32">
        <v>43124</v>
      </c>
      <c r="B3311" s="9">
        <v>12.5</v>
      </c>
      <c r="C3311" s="33">
        <v>11354.2291</v>
      </c>
      <c r="D3311" s="34">
        <f t="shared" si="410"/>
        <v>15947797.923824331</v>
      </c>
      <c r="E3311" s="34">
        <v>2227847638503.6201</v>
      </c>
      <c r="F3311" s="3">
        <f>VLOOKUP(A3311,ERCOT_345kv_West_ATC!A:B,2)</f>
        <v>26.7</v>
      </c>
      <c r="G3311" s="3">
        <f>VLOOKUP(A3311,ERCOT_345kv_West_ATC!G:H,2)</f>
        <v>2.8239999999999998</v>
      </c>
      <c r="I3311" s="5">
        <f t="shared" si="411"/>
        <v>6</v>
      </c>
      <c r="J3311" s="4">
        <f t="shared" si="412"/>
        <v>144</v>
      </c>
      <c r="K3311" s="4">
        <f t="shared" si="404"/>
        <v>1800</v>
      </c>
      <c r="L3311" s="6">
        <f t="shared" si="405"/>
        <v>20437612.380000003</v>
      </c>
      <c r="N3311" s="22">
        <f t="shared" si="413"/>
        <v>1.2815319379905337</v>
      </c>
      <c r="O3311" s="14">
        <f t="shared" si="414"/>
        <v>11286.824730271943</v>
      </c>
      <c r="Q3311" s="22">
        <f t="shared" si="407"/>
        <v>1873.5847046645226</v>
      </c>
      <c r="R3311" s="3">
        <f>VLOOKUP(A3311,ERCOT_345kv_West_ATC!D:E,2)</f>
        <v>27.92</v>
      </c>
      <c r="S3311" s="66">
        <f t="shared" si="409"/>
        <v>0.98509808500758478</v>
      </c>
      <c r="T3311" s="69">
        <f t="shared" si="415"/>
        <v>1845.6647046645226</v>
      </c>
      <c r="V3311" s="16">
        <f t="shared" si="416"/>
        <v>1.8262799999999999E-2</v>
      </c>
      <c r="W3311" s="16">
        <f t="shared" si="417"/>
        <v>1.2632691379905336</v>
      </c>
      <c r="X3311" s="16"/>
      <c r="Z3311" s="15">
        <f t="shared" si="418"/>
        <v>1.1399866925739423E-4</v>
      </c>
      <c r="AA3311" s="16">
        <f t="shared" si="419"/>
        <v>1.2943670078435809</v>
      </c>
      <c r="AB3311" s="3">
        <f t="shared" si="420"/>
        <v>0.69706381614919244</v>
      </c>
      <c r="AC3311" s="69">
        <f t="shared" si="421"/>
        <v>241.35643671060444</v>
      </c>
      <c r="AD3311" s="3">
        <f t="shared" si="406"/>
        <v>326.83896918935596</v>
      </c>
      <c r="AF3311" s="29"/>
      <c r="AG3311" s="30"/>
      <c r="AH3311" s="29"/>
      <c r="AI3311" s="29"/>
      <c r="AJ3311" s="31"/>
      <c r="AK3311" s="29"/>
      <c r="AL3311" s="30"/>
      <c r="AN3311" s="17">
        <f t="shared" si="422"/>
        <v>8859.8877354579618</v>
      </c>
      <c r="AO3311" s="17">
        <f t="shared" si="423"/>
        <v>88.598877354579614</v>
      </c>
      <c r="AP3311" s="2">
        <f t="shared" si="424"/>
        <v>6.0601632110532453</v>
      </c>
      <c r="AQ3311" s="6">
        <f t="shared" si="425"/>
        <v>169.19975685260661</v>
      </c>
      <c r="AR3311" s="3">
        <f t="shared" si="426"/>
        <v>11185.029343147395</v>
      </c>
    </row>
    <row r="3312" spans="1:44">
      <c r="A3312" s="32">
        <v>43125</v>
      </c>
      <c r="B3312" s="9">
        <v>12.5</v>
      </c>
      <c r="C3312" s="33">
        <v>11137.8786</v>
      </c>
      <c r="D3312" s="34">
        <f t="shared" si="410"/>
        <v>18633837.452126469</v>
      </c>
      <c r="E3312" s="34">
        <v>2603077300218.5898</v>
      </c>
      <c r="F3312" s="3">
        <f>VLOOKUP(A3312,ERCOT_345kv_West_ATC!A:B,2)</f>
        <v>26.8</v>
      </c>
      <c r="G3312" s="3">
        <f>VLOOKUP(A3312,ERCOT_345kv_West_ATC!G:H,2)</f>
        <v>2.823</v>
      </c>
      <c r="I3312" s="5">
        <f t="shared" si="411"/>
        <v>6</v>
      </c>
      <c r="J3312" s="4">
        <f t="shared" si="412"/>
        <v>144</v>
      </c>
      <c r="K3312" s="4">
        <f t="shared" si="404"/>
        <v>1800</v>
      </c>
      <c r="L3312" s="6">
        <f t="shared" si="405"/>
        <v>20048181.48</v>
      </c>
      <c r="N3312" s="22">
        <f t="shared" si="413"/>
        <v>1.0759019193715318</v>
      </c>
      <c r="O3312" s="14">
        <f t="shared" si="414"/>
        <v>9659.8459905240088</v>
      </c>
      <c r="Q3312" s="22">
        <f t="shared" si="407"/>
        <v>1572.9560224729996</v>
      </c>
      <c r="R3312" s="3">
        <f>VLOOKUP(A3312,ERCOT_345kv_West_ATC!D:E,2)</f>
        <v>23.93</v>
      </c>
      <c r="S3312" s="66">
        <f t="shared" si="409"/>
        <v>0.98478660581852928</v>
      </c>
      <c r="T3312" s="69">
        <f t="shared" si="415"/>
        <v>1549.0260224729996</v>
      </c>
      <c r="V3312" s="16">
        <f t="shared" si="416"/>
        <v>1.8331199999999999E-2</v>
      </c>
      <c r="W3312" s="16">
        <f t="shared" si="417"/>
        <v>1.0575707193715318</v>
      </c>
      <c r="X3312" s="16"/>
      <c r="Z3312" s="15">
        <f t="shared" si="418"/>
        <v>9.7565933242287531E-5</v>
      </c>
      <c r="AA3312" s="16">
        <f t="shared" si="419"/>
        <v>1.086677519948303</v>
      </c>
      <c r="AB3312" s="3">
        <f t="shared" si="420"/>
        <v>0.58521545619481907</v>
      </c>
      <c r="AC3312" s="69">
        <f t="shared" si="421"/>
        <v>200.41993696730378</v>
      </c>
      <c r="AD3312" s="3">
        <f t="shared" si="406"/>
        <v>319.93784236750344</v>
      </c>
      <c r="AF3312" s="29"/>
      <c r="AG3312" s="30"/>
      <c r="AH3312" s="29"/>
      <c r="AI3312" s="29"/>
      <c r="AJ3312" s="31"/>
      <c r="AK3312" s="29"/>
      <c r="AL3312" s="30"/>
      <c r="AN3312" s="17">
        <f t="shared" si="422"/>
        <v>10352.131917848039</v>
      </c>
      <c r="AO3312" s="17">
        <f t="shared" si="423"/>
        <v>103.52131917848038</v>
      </c>
      <c r="AP3312" s="2">
        <f t="shared" si="424"/>
        <v>7.0808582318080573</v>
      </c>
      <c r="AQ3312" s="6">
        <f t="shared" si="425"/>
        <v>169.44493748716681</v>
      </c>
      <c r="AR3312" s="3">
        <f t="shared" si="426"/>
        <v>10968.433662512833</v>
      </c>
    </row>
    <row r="3313" spans="1:44">
      <c r="A3313" s="32">
        <v>43126</v>
      </c>
      <c r="B3313" s="9">
        <v>12.5</v>
      </c>
      <c r="C3313" s="33">
        <v>11091.21651</v>
      </c>
      <c r="D3313" s="34">
        <f t="shared" si="410"/>
        <v>18633837.452126469</v>
      </c>
      <c r="E3313" s="34">
        <v>2603077300218.5898</v>
      </c>
      <c r="F3313" s="3">
        <f>VLOOKUP(A3313,ERCOT_345kv_West_ATC!A:B,2)</f>
        <v>26.8</v>
      </c>
      <c r="G3313" s="3">
        <f>VLOOKUP(A3313,ERCOT_345kv_West_ATC!G:H,2)</f>
        <v>2.8140000000000001</v>
      </c>
      <c r="I3313" s="5">
        <f t="shared" si="411"/>
        <v>6</v>
      </c>
      <c r="J3313" s="4">
        <f t="shared" si="412"/>
        <v>144</v>
      </c>
      <c r="K3313" s="4">
        <f t="shared" si="404"/>
        <v>1800</v>
      </c>
      <c r="L3313" s="6">
        <f t="shared" si="405"/>
        <v>19964189.718000002</v>
      </c>
      <c r="N3313" s="22">
        <f t="shared" si="413"/>
        <v>1.0713944333415721</v>
      </c>
      <c r="O3313" s="14">
        <f t="shared" si="414"/>
        <v>9659.8459905240088</v>
      </c>
      <c r="Q3313" s="22">
        <f t="shared" si="407"/>
        <v>1566.3661306163335</v>
      </c>
      <c r="R3313" s="3">
        <f>VLOOKUP(A3313,ERCOT_345kv_West_ATC!D:E,2)</f>
        <v>23.52</v>
      </c>
      <c r="S3313" s="66">
        <f t="shared" si="409"/>
        <v>0.98498435356825209</v>
      </c>
      <c r="T3313" s="69">
        <f t="shared" si="415"/>
        <v>1542.8461306163335</v>
      </c>
      <c r="V3313" s="16">
        <f t="shared" si="416"/>
        <v>1.8331199999999999E-2</v>
      </c>
      <c r="W3313" s="16">
        <f t="shared" si="417"/>
        <v>1.0530632333415721</v>
      </c>
      <c r="X3313" s="16"/>
      <c r="Z3313" s="15">
        <f t="shared" si="418"/>
        <v>9.7565933242287531E-5</v>
      </c>
      <c r="AA3313" s="16">
        <f t="shared" si="419"/>
        <v>1.0821248895904174</v>
      </c>
      <c r="AB3313" s="3">
        <f t="shared" si="420"/>
        <v>0.58276369879405576</v>
      </c>
      <c r="AC3313" s="69">
        <f t="shared" si="421"/>
        <v>199.52259375862442</v>
      </c>
      <c r="AD3313" s="3">
        <f t="shared" si="406"/>
        <v>313.34427157353548</v>
      </c>
      <c r="AF3313" s="29"/>
      <c r="AG3313" s="30"/>
      <c r="AH3313" s="29"/>
      <c r="AI3313" s="29"/>
      <c r="AJ3313" s="31"/>
      <c r="AK3313" s="29"/>
      <c r="AL3313" s="30"/>
      <c r="AN3313" s="17">
        <f t="shared" si="422"/>
        <v>10352.131917848039</v>
      </c>
      <c r="AO3313" s="17">
        <f t="shared" si="423"/>
        <v>103.52131917848038</v>
      </c>
      <c r="AP3313" s="2">
        <f t="shared" si="424"/>
        <v>7.0808582318080573</v>
      </c>
      <c r="AQ3313" s="6">
        <f t="shared" si="425"/>
        <v>166.54178561212549</v>
      </c>
      <c r="AR3313" s="3">
        <f t="shared" si="426"/>
        <v>10924.674724387874</v>
      </c>
    </row>
    <row r="3314" spans="1:44">
      <c r="A3314" s="32">
        <v>43127</v>
      </c>
      <c r="B3314" s="9">
        <v>12.5</v>
      </c>
      <c r="C3314" s="33">
        <v>11333.397870000001</v>
      </c>
      <c r="D3314" s="34">
        <f t="shared" si="410"/>
        <v>18633837.452126469</v>
      </c>
      <c r="E3314" s="34">
        <v>2603077300218.5898</v>
      </c>
      <c r="F3314" s="3">
        <f>VLOOKUP(A3314,ERCOT_345kv_West_ATC!A:B,2)</f>
        <v>26.8</v>
      </c>
      <c r="G3314" s="3">
        <f>VLOOKUP(A3314,ERCOT_345kv_West_ATC!G:H,2)</f>
        <v>2.8140000000000001</v>
      </c>
      <c r="I3314" s="5">
        <f t="shared" si="411"/>
        <v>6</v>
      </c>
      <c r="J3314" s="4">
        <f t="shared" si="412"/>
        <v>144</v>
      </c>
      <c r="K3314" s="4">
        <f t="shared" si="404"/>
        <v>1800</v>
      </c>
      <c r="L3314" s="6">
        <f t="shared" si="405"/>
        <v>20400116.166000001</v>
      </c>
      <c r="N3314" s="22">
        <f t="shared" si="413"/>
        <v>1.0947887797353286</v>
      </c>
      <c r="O3314" s="14">
        <f t="shared" si="414"/>
        <v>9659.8459905240088</v>
      </c>
      <c r="Q3314" s="22">
        <f t="shared" si="407"/>
        <v>1600.5683914259191</v>
      </c>
      <c r="R3314" s="3">
        <f>VLOOKUP(A3314,ERCOT_345kv_West_ATC!D:E,2)</f>
        <v>27.99</v>
      </c>
      <c r="S3314" s="66">
        <f t="shared" si="409"/>
        <v>0.98251246235403644</v>
      </c>
      <c r="T3314" s="69">
        <f t="shared" si="415"/>
        <v>1572.5783914259191</v>
      </c>
      <c r="V3314" s="16">
        <f t="shared" si="416"/>
        <v>1.8331199999999999E-2</v>
      </c>
      <c r="W3314" s="16">
        <f t="shared" si="417"/>
        <v>1.0764575797353286</v>
      </c>
      <c r="X3314" s="16"/>
      <c r="Z3314" s="15">
        <f t="shared" si="418"/>
        <v>9.7565933242287531E-5</v>
      </c>
      <c r="AA3314" s="16">
        <f t="shared" si="419"/>
        <v>1.1057535399927039</v>
      </c>
      <c r="AB3314" s="3">
        <f t="shared" si="420"/>
        <v>0.59548858835015861</v>
      </c>
      <c r="AC3314" s="69">
        <f t="shared" si="421"/>
        <v>204.17990333615805</v>
      </c>
      <c r="AD3314" s="3">
        <f t="shared" si="406"/>
        <v>307.73043777264763</v>
      </c>
      <c r="AF3314" s="29"/>
      <c r="AG3314" s="30"/>
      <c r="AH3314" s="29"/>
      <c r="AI3314" s="29"/>
      <c r="AJ3314" s="31"/>
      <c r="AK3314" s="29"/>
      <c r="AL3314" s="30"/>
      <c r="AN3314" s="17">
        <f t="shared" si="422"/>
        <v>10352.131917848039</v>
      </c>
      <c r="AO3314" s="17">
        <f t="shared" si="423"/>
        <v>103.52131917848038</v>
      </c>
      <c r="AP3314" s="2">
        <f t="shared" si="424"/>
        <v>7.0808582318080573</v>
      </c>
      <c r="AQ3314" s="6">
        <f t="shared" si="425"/>
        <v>198.19322190830752</v>
      </c>
      <c r="AR3314" s="3">
        <f t="shared" si="426"/>
        <v>11135.204648091692</v>
      </c>
    </row>
    <row r="3315" spans="1:44">
      <c r="A3315" s="32">
        <v>43128</v>
      </c>
      <c r="B3315" s="9">
        <v>12.5</v>
      </c>
      <c r="C3315" s="33">
        <v>11597.08016</v>
      </c>
      <c r="D3315" s="34">
        <f t="shared" si="410"/>
        <v>18633837.452126469</v>
      </c>
      <c r="E3315" s="34">
        <v>2603077300218.5898</v>
      </c>
      <c r="F3315" s="3">
        <f>VLOOKUP(A3315,ERCOT_345kv_West_ATC!A:B,2)</f>
        <v>26.8</v>
      </c>
      <c r="G3315" s="3">
        <f>VLOOKUP(A3315,ERCOT_345kv_West_ATC!G:H,2)</f>
        <v>2.8140000000000001</v>
      </c>
      <c r="I3315" s="5">
        <f t="shared" si="411"/>
        <v>6</v>
      </c>
      <c r="J3315" s="4">
        <f t="shared" si="412"/>
        <v>144</v>
      </c>
      <c r="K3315" s="4">
        <f t="shared" si="404"/>
        <v>1800</v>
      </c>
      <c r="L3315" s="6">
        <f t="shared" si="405"/>
        <v>20874744.287999999</v>
      </c>
      <c r="N3315" s="22">
        <f t="shared" si="413"/>
        <v>1.1202600828536153</v>
      </c>
      <c r="O3315" s="14">
        <f t="shared" si="414"/>
        <v>9659.8459905240088</v>
      </c>
      <c r="Q3315" s="22">
        <f t="shared" si="407"/>
        <v>1637.8071386748763</v>
      </c>
      <c r="R3315" s="3">
        <f>VLOOKUP(A3315,ERCOT_345kv_West_ATC!D:E,2)</f>
        <v>29</v>
      </c>
      <c r="S3315" s="66">
        <f t="shared" si="409"/>
        <v>0.98229339748545519</v>
      </c>
      <c r="T3315" s="69">
        <f t="shared" si="415"/>
        <v>1608.8071386748763</v>
      </c>
      <c r="V3315" s="16">
        <f t="shared" si="416"/>
        <v>1.8331199999999999E-2</v>
      </c>
      <c r="W3315" s="16">
        <f t="shared" si="417"/>
        <v>1.1019288828536153</v>
      </c>
      <c r="X3315" s="16"/>
      <c r="Z3315" s="15">
        <f t="shared" si="418"/>
        <v>9.7565933242287531E-5</v>
      </c>
      <c r="AA3315" s="16">
        <f t="shared" si="419"/>
        <v>1.1314799486960172</v>
      </c>
      <c r="AB3315" s="3">
        <f t="shared" si="420"/>
        <v>0.60934319721910823</v>
      </c>
      <c r="AC3315" s="69">
        <f t="shared" si="421"/>
        <v>209.25069018219361</v>
      </c>
      <c r="AD3315" s="3">
        <f t="shared" si="406"/>
        <v>302.25867843364341</v>
      </c>
      <c r="AF3315" s="29"/>
      <c r="AG3315" s="30"/>
      <c r="AH3315" s="29"/>
      <c r="AI3315" s="29"/>
      <c r="AJ3315" s="31"/>
      <c r="AK3315" s="29"/>
      <c r="AL3315" s="30"/>
      <c r="AN3315" s="17">
        <f t="shared" si="422"/>
        <v>10352.131917848039</v>
      </c>
      <c r="AO3315" s="17">
        <f t="shared" si="423"/>
        <v>103.52131917848038</v>
      </c>
      <c r="AP3315" s="2">
        <f t="shared" si="424"/>
        <v>7.0808582318080573</v>
      </c>
      <c r="AQ3315" s="6">
        <f t="shared" si="425"/>
        <v>205.34488872243367</v>
      </c>
      <c r="AR3315" s="3">
        <f t="shared" si="426"/>
        <v>11391.735271277566</v>
      </c>
    </row>
    <row r="3316" spans="1:44">
      <c r="A3316" s="32">
        <v>43129</v>
      </c>
      <c r="B3316" s="9">
        <v>12.5</v>
      </c>
      <c r="C3316" s="33">
        <v>11149.431210000001</v>
      </c>
      <c r="D3316" s="34">
        <f t="shared" si="410"/>
        <v>18633837.452126469</v>
      </c>
      <c r="E3316" s="34">
        <v>2603077300218.5898</v>
      </c>
      <c r="F3316" s="3">
        <f>VLOOKUP(A3316,ERCOT_345kv_West_ATC!A:B,2)</f>
        <v>26.95</v>
      </c>
      <c r="G3316" s="3">
        <f>VLOOKUP(A3316,ERCOT_345kv_West_ATC!G:H,2)</f>
        <v>2.831</v>
      </c>
      <c r="I3316" s="5">
        <f t="shared" si="411"/>
        <v>6</v>
      </c>
      <c r="J3316" s="4">
        <f t="shared" si="412"/>
        <v>144</v>
      </c>
      <c r="K3316" s="4">
        <f t="shared" si="404"/>
        <v>1800</v>
      </c>
      <c r="L3316" s="6">
        <f t="shared" si="405"/>
        <v>20068976.177999999</v>
      </c>
      <c r="N3316" s="22">
        <f t="shared" si="413"/>
        <v>1.0770178837054176</v>
      </c>
      <c r="O3316" s="14">
        <f t="shared" si="414"/>
        <v>9659.8459905240088</v>
      </c>
      <c r="Q3316" s="22">
        <f t="shared" si="407"/>
        <v>1574.5875492769267</v>
      </c>
      <c r="R3316" s="3">
        <f>VLOOKUP(A3316,ERCOT_345kv_West_ATC!D:E,2)</f>
        <v>30.93</v>
      </c>
      <c r="S3316" s="66">
        <f t="shared" si="409"/>
        <v>0.98035676071857447</v>
      </c>
      <c r="T3316" s="69">
        <f t="shared" si="415"/>
        <v>1543.6575492769266</v>
      </c>
      <c r="V3316" s="16">
        <f t="shared" si="416"/>
        <v>1.8433799999999997E-2</v>
      </c>
      <c r="W3316" s="16">
        <f t="shared" si="417"/>
        <v>1.0585840837054177</v>
      </c>
      <c r="X3316" s="16"/>
      <c r="Z3316" s="15">
        <f t="shared" si="418"/>
        <v>9.7565933242287531E-5</v>
      </c>
      <c r="AA3316" s="16">
        <f t="shared" si="419"/>
        <v>1.087804661124337</v>
      </c>
      <c r="AB3316" s="3">
        <f t="shared" si="420"/>
        <v>0.58582246280480232</v>
      </c>
      <c r="AC3316" s="69">
        <f t="shared" si="421"/>
        <v>200.64210138655767</v>
      </c>
      <c r="AD3316" s="3">
        <f t="shared" si="406"/>
        <v>298.0530560999884</v>
      </c>
      <c r="AF3316" s="29"/>
      <c r="AG3316" s="30"/>
      <c r="AH3316" s="29"/>
      <c r="AI3316" s="29"/>
      <c r="AJ3316" s="31"/>
      <c r="AK3316" s="29"/>
      <c r="AL3316" s="30"/>
      <c r="AN3316" s="17">
        <f t="shared" si="422"/>
        <v>10352.131917848039</v>
      </c>
      <c r="AO3316" s="17">
        <f t="shared" si="423"/>
        <v>103.52131917848038</v>
      </c>
      <c r="AP3316" s="2">
        <f t="shared" si="424"/>
        <v>7.0808582318080573</v>
      </c>
      <c r="AQ3316" s="6">
        <f t="shared" si="425"/>
        <v>219.01094510982321</v>
      </c>
      <c r="AR3316" s="3">
        <f t="shared" si="426"/>
        <v>10930.420264890177</v>
      </c>
    </row>
    <row r="3317" spans="1:44">
      <c r="A3317" s="32">
        <v>43130</v>
      </c>
      <c r="B3317" s="9">
        <v>12.5</v>
      </c>
      <c r="C3317" s="33">
        <v>9937.7263810000004</v>
      </c>
      <c r="D3317" s="34">
        <f t="shared" si="410"/>
        <v>18633837.452126469</v>
      </c>
      <c r="E3317" s="34">
        <v>2603077300218.5898</v>
      </c>
      <c r="F3317" s="3">
        <f>VLOOKUP(A3317,ERCOT_345kv_West_ATC!A:B,2)</f>
        <v>27</v>
      </c>
      <c r="G3317" s="3">
        <f>VLOOKUP(A3317,ERCOT_345kv_West_ATC!G:H,2)</f>
        <v>2.8420000000000001</v>
      </c>
      <c r="I3317" s="5">
        <f t="shared" si="411"/>
        <v>6</v>
      </c>
      <c r="J3317" s="4">
        <f t="shared" si="412"/>
        <v>144</v>
      </c>
      <c r="K3317" s="4">
        <f t="shared" si="404"/>
        <v>1800</v>
      </c>
      <c r="L3317" s="6">
        <f t="shared" si="405"/>
        <v>17887907.485800002</v>
      </c>
      <c r="N3317" s="22">
        <f t="shared" si="413"/>
        <v>0.95996906336427534</v>
      </c>
      <c r="O3317" s="14">
        <f t="shared" si="414"/>
        <v>9659.8459905240088</v>
      </c>
      <c r="Q3317" s="22">
        <f t="shared" si="407"/>
        <v>1403.4635429302273</v>
      </c>
      <c r="R3317" s="3">
        <f>VLOOKUP(A3317,ERCOT_345kv_West_ATC!D:E,2)</f>
        <v>23.24</v>
      </c>
      <c r="S3317" s="66">
        <f t="shared" si="409"/>
        <v>0.98344096637417577</v>
      </c>
      <c r="T3317" s="69">
        <f t="shared" si="415"/>
        <v>1380.2235429302273</v>
      </c>
      <c r="V3317" s="16">
        <f t="shared" si="416"/>
        <v>1.8467999999999998E-2</v>
      </c>
      <c r="W3317" s="16">
        <f t="shared" si="417"/>
        <v>0.9415010633642753</v>
      </c>
      <c r="X3317" s="16"/>
      <c r="Z3317" s="15">
        <f t="shared" si="418"/>
        <v>9.7565933242287531E-5</v>
      </c>
      <c r="AA3317" s="16">
        <f t="shared" si="419"/>
        <v>0.96958354866876573</v>
      </c>
      <c r="AB3317" s="3">
        <f t="shared" si="420"/>
        <v>0.52215608433694038</v>
      </c>
      <c r="AC3317" s="69">
        <f t="shared" si="421"/>
        <v>177.34020686732018</v>
      </c>
      <c r="AD3317" s="3">
        <f t="shared" si="406"/>
        <v>292.04373326871479</v>
      </c>
      <c r="AF3317" s="29"/>
      <c r="AG3317" s="30"/>
      <c r="AH3317" s="29"/>
      <c r="AI3317" s="29"/>
      <c r="AJ3317" s="31"/>
      <c r="AK3317" s="29"/>
      <c r="AL3317" s="30"/>
      <c r="AN3317" s="17">
        <f t="shared" si="422"/>
        <v>10352.131917848039</v>
      </c>
      <c r="AO3317" s="17">
        <f t="shared" si="423"/>
        <v>103.52131917848038</v>
      </c>
      <c r="AP3317" s="2">
        <f t="shared" si="424"/>
        <v>7.0808582318080573</v>
      </c>
      <c r="AQ3317" s="6">
        <f t="shared" si="425"/>
        <v>164.55914530721924</v>
      </c>
      <c r="AR3317" s="3">
        <f t="shared" si="426"/>
        <v>9773.1672356927811</v>
      </c>
    </row>
    <row r="3318" spans="1:44">
      <c r="A3318" s="32">
        <v>43131</v>
      </c>
      <c r="B3318" s="9">
        <v>12.5</v>
      </c>
      <c r="C3318" s="33">
        <v>10087.724200000001</v>
      </c>
      <c r="D3318" s="34">
        <f t="shared" si="410"/>
        <v>18633837.452126469</v>
      </c>
      <c r="E3318" s="34">
        <v>2603077300218.5898</v>
      </c>
      <c r="F3318" s="3">
        <f>VLOOKUP(A3318,ERCOT_345kv_West_ATC!A:B,2)</f>
        <v>26.95</v>
      </c>
      <c r="G3318" s="3">
        <f>VLOOKUP(A3318,ERCOT_345kv_West_ATC!G:H,2)</f>
        <v>2.8319999999999999</v>
      </c>
      <c r="I3318" s="5">
        <f t="shared" si="411"/>
        <v>6</v>
      </c>
      <c r="J3318" s="4">
        <f t="shared" si="412"/>
        <v>144</v>
      </c>
      <c r="K3318" s="4">
        <f t="shared" si="404"/>
        <v>1800</v>
      </c>
      <c r="L3318" s="6">
        <f t="shared" si="405"/>
        <v>18157903.560000002</v>
      </c>
      <c r="N3318" s="22">
        <f t="shared" si="413"/>
        <v>0.97445862166882036</v>
      </c>
      <c r="O3318" s="14">
        <f t="shared" si="414"/>
        <v>9659.8459905240088</v>
      </c>
      <c r="Q3318" s="22">
        <f t="shared" si="407"/>
        <v>1424.6471077029537</v>
      </c>
      <c r="R3318" s="3">
        <f>VLOOKUP(A3318,ERCOT_345kv_West_ATC!D:E,2)</f>
        <v>21.72</v>
      </c>
      <c r="S3318" s="66">
        <f t="shared" si="409"/>
        <v>0.98475411919024602</v>
      </c>
      <c r="T3318" s="69">
        <f t="shared" si="415"/>
        <v>1402.9271077029537</v>
      </c>
      <c r="V3318" s="16">
        <f t="shared" si="416"/>
        <v>1.8433799999999997E-2</v>
      </c>
      <c r="W3318" s="16">
        <f t="shared" si="417"/>
        <v>0.95602482166882041</v>
      </c>
      <c r="X3318" s="16"/>
      <c r="Z3318" s="15">
        <f t="shared" si="418"/>
        <v>9.7565933242287531E-5</v>
      </c>
      <c r="AA3318" s="16">
        <f t="shared" si="419"/>
        <v>0.98421822586380847</v>
      </c>
      <c r="AB3318" s="3">
        <f t="shared" si="420"/>
        <v>0.53003739147152462</v>
      </c>
      <c r="AC3318" s="69">
        <f t="shared" si="421"/>
        <v>180.22476527857802</v>
      </c>
      <c r="AD3318" s="3">
        <f t="shared" si="406"/>
        <v>286.90024338037415</v>
      </c>
      <c r="AF3318" s="29"/>
      <c r="AG3318" s="30"/>
      <c r="AH3318" s="29"/>
      <c r="AI3318" s="29"/>
      <c r="AJ3318" s="31"/>
      <c r="AK3318" s="29"/>
      <c r="AL3318" s="30"/>
      <c r="AN3318" s="17">
        <f t="shared" si="422"/>
        <v>10352.131917848039</v>
      </c>
      <c r="AO3318" s="17">
        <f t="shared" si="423"/>
        <v>103.52131917848038</v>
      </c>
      <c r="AP3318" s="2">
        <f t="shared" si="424"/>
        <v>7.0808582318080573</v>
      </c>
      <c r="AQ3318" s="6">
        <f t="shared" si="425"/>
        <v>153.79624079487098</v>
      </c>
      <c r="AR3318" s="3">
        <f t="shared" si="426"/>
        <v>9933.9279592051298</v>
      </c>
    </row>
    <row r="3319" spans="1:44">
      <c r="A3319" s="32">
        <v>43132</v>
      </c>
      <c r="B3319" s="9">
        <v>12.5</v>
      </c>
      <c r="C3319" s="33">
        <v>9014.0262070000008</v>
      </c>
      <c r="D3319" s="34">
        <f t="shared" si="410"/>
        <v>18633837.452126469</v>
      </c>
      <c r="E3319" s="34">
        <v>2603077300218.5898</v>
      </c>
      <c r="F3319" s="3">
        <f>VLOOKUP(A3319,ERCOT_345kv_West_ATC!A:B,2)</f>
        <v>26.95</v>
      </c>
      <c r="G3319" s="3">
        <f>VLOOKUP(A3319,ERCOT_345kv_West_ATC!G:H,2)</f>
        <v>2.8290000000000002</v>
      </c>
      <c r="I3319" s="5">
        <f t="shared" si="411"/>
        <v>6</v>
      </c>
      <c r="J3319" s="4">
        <f t="shared" si="412"/>
        <v>144</v>
      </c>
      <c r="K3319" s="4">
        <f t="shared" si="404"/>
        <v>1800</v>
      </c>
      <c r="L3319" s="6">
        <f t="shared" si="405"/>
        <v>16225247.172600001</v>
      </c>
      <c r="N3319" s="22">
        <f t="shared" si="413"/>
        <v>0.87074104914167305</v>
      </c>
      <c r="O3319" s="14">
        <f t="shared" si="414"/>
        <v>9659.8459905240088</v>
      </c>
      <c r="Q3319" s="22">
        <f t="shared" si="407"/>
        <v>1273.0132297392881</v>
      </c>
      <c r="R3319" s="3">
        <f>VLOOKUP(A3319,ERCOT_345kv_West_ATC!D:E,2)</f>
        <v>22.51</v>
      </c>
      <c r="S3319" s="66">
        <f t="shared" si="409"/>
        <v>0.98231754433171914</v>
      </c>
      <c r="T3319" s="69">
        <f t="shared" si="415"/>
        <v>1250.5032297392881</v>
      </c>
      <c r="V3319" s="16">
        <f t="shared" si="416"/>
        <v>1.8433799999999997E-2</v>
      </c>
      <c r="W3319" s="16">
        <f t="shared" si="417"/>
        <v>0.85230724914167311</v>
      </c>
      <c r="X3319" s="16"/>
      <c r="Z3319" s="15">
        <f t="shared" si="418"/>
        <v>9.7565933242287531E-5</v>
      </c>
      <c r="AA3319" s="16">
        <f t="shared" si="419"/>
        <v>0.8794618791563924</v>
      </c>
      <c r="AB3319" s="3">
        <f t="shared" si="420"/>
        <v>0.47362228017834201</v>
      </c>
      <c r="AC3319" s="69">
        <f t="shared" si="421"/>
        <v>159.57683454527319</v>
      </c>
      <c r="AD3319" s="3">
        <f t="shared" si="406"/>
        <v>279.94861363030128</v>
      </c>
      <c r="AF3319" s="29"/>
      <c r="AG3319" s="30"/>
      <c r="AH3319" s="29"/>
      <c r="AI3319" s="29"/>
      <c r="AJ3319" s="31"/>
      <c r="AK3319" s="29"/>
      <c r="AL3319" s="30"/>
      <c r="AN3319" s="17">
        <f t="shared" si="422"/>
        <v>10352.131917848039</v>
      </c>
      <c r="AO3319" s="17">
        <f t="shared" si="423"/>
        <v>103.52131917848038</v>
      </c>
      <c r="AP3319" s="2">
        <f t="shared" si="424"/>
        <v>7.0808582318080573</v>
      </c>
      <c r="AQ3319" s="6">
        <f t="shared" si="425"/>
        <v>159.39011879799938</v>
      </c>
      <c r="AR3319" s="3">
        <f t="shared" si="426"/>
        <v>8854.6360882020017</v>
      </c>
    </row>
    <row r="3320" spans="1:44">
      <c r="A3320" s="32">
        <v>43133</v>
      </c>
      <c r="B3320" s="9">
        <v>12.5</v>
      </c>
      <c r="C3320" s="33">
        <v>8799.1219110000002</v>
      </c>
      <c r="D3320" s="34">
        <f t="shared" si="410"/>
        <v>18633837.452126469</v>
      </c>
      <c r="E3320" s="34">
        <v>2603077300218.5898</v>
      </c>
      <c r="F3320" s="3">
        <f>VLOOKUP(A3320,ERCOT_345kv_West_ATC!A:B,2)</f>
        <v>26.8</v>
      </c>
      <c r="G3320" s="3">
        <f>VLOOKUP(A3320,ERCOT_345kv_West_ATC!G:H,2)</f>
        <v>2.835</v>
      </c>
      <c r="I3320" s="5">
        <f t="shared" si="411"/>
        <v>6</v>
      </c>
      <c r="J3320" s="4">
        <f t="shared" si="412"/>
        <v>144</v>
      </c>
      <c r="K3320" s="4">
        <f t="shared" si="404"/>
        <v>1800</v>
      </c>
      <c r="L3320" s="6">
        <f t="shared" si="405"/>
        <v>15838419.4398</v>
      </c>
      <c r="N3320" s="22">
        <f t="shared" si="413"/>
        <v>0.84998162512105313</v>
      </c>
      <c r="O3320" s="14">
        <f t="shared" si="414"/>
        <v>9659.8459905240088</v>
      </c>
      <c r="Q3320" s="22">
        <f t="shared" si="407"/>
        <v>1242.6631946214229</v>
      </c>
      <c r="R3320" s="3">
        <f>VLOOKUP(A3320,ERCOT_345kv_West_ATC!D:E,2)</f>
        <v>23.86</v>
      </c>
      <c r="S3320" s="66">
        <f t="shared" si="409"/>
        <v>0.98079930257589321</v>
      </c>
      <c r="T3320" s="69">
        <f t="shared" si="415"/>
        <v>1218.803194621423</v>
      </c>
      <c r="V3320" s="16">
        <f t="shared" si="416"/>
        <v>1.8331199999999999E-2</v>
      </c>
      <c r="W3320" s="16">
        <f t="shared" si="417"/>
        <v>0.83165042512105314</v>
      </c>
      <c r="X3320" s="16"/>
      <c r="Z3320" s="15">
        <f t="shared" si="418"/>
        <v>9.7565933242287531E-5</v>
      </c>
      <c r="AA3320" s="16">
        <f t="shared" si="419"/>
        <v>0.8584945409593755</v>
      </c>
      <c r="AB3320" s="3">
        <f t="shared" si="420"/>
        <v>0.46233060425525679</v>
      </c>
      <c r="AC3320" s="69">
        <f t="shared" si="421"/>
        <v>155.44408115742399</v>
      </c>
      <c r="AD3320" s="3">
        <f t="shared" si="406"/>
        <v>272.56887010317928</v>
      </c>
      <c r="AF3320" s="29"/>
      <c r="AG3320" s="30"/>
      <c r="AH3320" s="29"/>
      <c r="AI3320" s="29"/>
      <c r="AJ3320" s="31"/>
      <c r="AK3320" s="29"/>
      <c r="AL3320" s="30"/>
      <c r="AN3320" s="17">
        <f t="shared" si="422"/>
        <v>10352.131917848039</v>
      </c>
      <c r="AO3320" s="17">
        <f t="shared" si="423"/>
        <v>103.52131917848038</v>
      </c>
      <c r="AP3320" s="2">
        <f t="shared" si="424"/>
        <v>7.0808582318080573</v>
      </c>
      <c r="AQ3320" s="6">
        <f t="shared" si="425"/>
        <v>168.94927741094025</v>
      </c>
      <c r="AR3320" s="3">
        <f t="shared" si="426"/>
        <v>8630.1726335890598</v>
      </c>
    </row>
    <row r="3321" spans="1:44">
      <c r="A3321" s="32">
        <v>43134</v>
      </c>
      <c r="B3321" s="9">
        <v>12.5</v>
      </c>
      <c r="C3321" s="33">
        <v>9208.4599190000008</v>
      </c>
      <c r="D3321" s="34">
        <f t="shared" si="410"/>
        <v>18633837.452126469</v>
      </c>
      <c r="E3321" s="34">
        <v>2603077300218.5898</v>
      </c>
      <c r="F3321" s="3">
        <f>VLOOKUP(A3321,ERCOT_345kv_West_ATC!A:B,2)</f>
        <v>26.8</v>
      </c>
      <c r="G3321" s="3">
        <f>VLOOKUP(A3321,ERCOT_345kv_West_ATC!G:H,2)</f>
        <v>2.835</v>
      </c>
      <c r="I3321" s="5">
        <f t="shared" si="411"/>
        <v>6</v>
      </c>
      <c r="J3321" s="4">
        <f t="shared" si="412"/>
        <v>144</v>
      </c>
      <c r="K3321" s="4">
        <f t="shared" si="404"/>
        <v>1800</v>
      </c>
      <c r="L3321" s="6">
        <f t="shared" si="405"/>
        <v>16575227.854200002</v>
      </c>
      <c r="N3321" s="22">
        <f t="shared" si="413"/>
        <v>0.88952304627453205</v>
      </c>
      <c r="O3321" s="14">
        <f t="shared" si="414"/>
        <v>9659.8459905240088</v>
      </c>
      <c r="Q3321" s="22">
        <f t="shared" si="407"/>
        <v>1300.472289875047</v>
      </c>
      <c r="R3321" s="3">
        <f>VLOOKUP(A3321,ERCOT_345kv_West_ATC!D:E,2)</f>
        <v>19.53</v>
      </c>
      <c r="S3321" s="66">
        <f t="shared" si="409"/>
        <v>0.9849823789771972</v>
      </c>
      <c r="T3321" s="69">
        <f t="shared" si="415"/>
        <v>1280.942289875047</v>
      </c>
      <c r="V3321" s="16">
        <f t="shared" si="416"/>
        <v>1.8331199999999999E-2</v>
      </c>
      <c r="W3321" s="16">
        <f t="shared" si="417"/>
        <v>0.87119184627453206</v>
      </c>
      <c r="X3321" s="16"/>
      <c r="Z3321" s="15">
        <f t="shared" si="418"/>
        <v>9.7565933242287531E-5</v>
      </c>
      <c r="AA3321" s="16">
        <f t="shared" si="419"/>
        <v>0.89843198572143457</v>
      </c>
      <c r="AB3321" s="3">
        <f t="shared" si="420"/>
        <v>0.48383837406427582</v>
      </c>
      <c r="AC3321" s="69">
        <f t="shared" si="421"/>
        <v>163.31592490752496</v>
      </c>
      <c r="AD3321" s="3">
        <f t="shared" si="406"/>
        <v>265.38105021764949</v>
      </c>
      <c r="AF3321" s="29"/>
      <c r="AG3321" s="30"/>
      <c r="AH3321" s="29"/>
      <c r="AI3321" s="29"/>
      <c r="AJ3321" s="31"/>
      <c r="AK3321" s="29"/>
      <c r="AL3321" s="30"/>
      <c r="AN3321" s="17">
        <f t="shared" si="422"/>
        <v>10352.131917848039</v>
      </c>
      <c r="AO3321" s="17">
        <f t="shared" si="423"/>
        <v>103.52131917848038</v>
      </c>
      <c r="AP3321" s="2">
        <f t="shared" si="424"/>
        <v>7.0808582318080573</v>
      </c>
      <c r="AQ3321" s="6">
        <f t="shared" si="425"/>
        <v>138.28916126721137</v>
      </c>
      <c r="AR3321" s="3">
        <f t="shared" si="426"/>
        <v>9070.1707577327888</v>
      </c>
    </row>
    <row r="3322" spans="1:44">
      <c r="A3322" s="32">
        <v>43135</v>
      </c>
      <c r="B3322" s="9">
        <v>12.5</v>
      </c>
      <c r="C3322" s="33">
        <v>8176.4606160000003</v>
      </c>
      <c r="D3322" s="34">
        <f t="shared" si="410"/>
        <v>18633837.452126469</v>
      </c>
      <c r="E3322" s="34">
        <v>2603077300218.5898</v>
      </c>
      <c r="F3322" s="3">
        <f>VLOOKUP(A3322,ERCOT_345kv_West_ATC!A:B,2)</f>
        <v>26.8</v>
      </c>
      <c r="G3322" s="3">
        <f>VLOOKUP(A3322,ERCOT_345kv_West_ATC!G:H,2)</f>
        <v>2.835</v>
      </c>
      <c r="I3322" s="5">
        <f t="shared" si="411"/>
        <v>6</v>
      </c>
      <c r="J3322" s="4">
        <f t="shared" si="412"/>
        <v>144</v>
      </c>
      <c r="K3322" s="4">
        <f t="shared" ref="K3322:K3385" si="427">J3322*B3322</f>
        <v>1800</v>
      </c>
      <c r="L3322" s="6">
        <f t="shared" ref="L3322:L3385" si="428">K3322*C3322</f>
        <v>14717629.108800001</v>
      </c>
      <c r="N3322" s="22">
        <f t="shared" si="413"/>
        <v>0.78983350298145083</v>
      </c>
      <c r="O3322" s="14">
        <f t="shared" si="414"/>
        <v>9659.8459905240088</v>
      </c>
      <c r="Q3322" s="22">
        <f t="shared" si="407"/>
        <v>1154.7273435401328</v>
      </c>
      <c r="R3322" s="3">
        <f>VLOOKUP(A3322,ERCOT_345kv_West_ATC!D:E,2)</f>
        <v>20.94</v>
      </c>
      <c r="S3322" s="66">
        <f t="shared" si="409"/>
        <v>0.98186584901003315</v>
      </c>
      <c r="T3322" s="69">
        <f t="shared" si="415"/>
        <v>1133.7873435401327</v>
      </c>
      <c r="V3322" s="16">
        <f t="shared" si="416"/>
        <v>1.8331199999999999E-2</v>
      </c>
      <c r="W3322" s="16">
        <f t="shared" si="417"/>
        <v>0.77150230298145084</v>
      </c>
      <c r="X3322" s="16"/>
      <c r="Z3322" s="15">
        <f t="shared" si="418"/>
        <v>9.7565933242287531E-5</v>
      </c>
      <c r="AA3322" s="16">
        <f t="shared" si="419"/>
        <v>0.79774401061884925</v>
      </c>
      <c r="AB3322" s="3">
        <f t="shared" si="420"/>
        <v>0.42961422918107683</v>
      </c>
      <c r="AC3322" s="69">
        <f t="shared" si="421"/>
        <v>143.46988788027411</v>
      </c>
      <c r="AD3322" s="3">
        <f t="shared" si="406"/>
        <v>255.99370103715131</v>
      </c>
      <c r="AF3322" s="29"/>
      <c r="AG3322" s="30"/>
      <c r="AH3322" s="29"/>
      <c r="AI3322" s="29"/>
      <c r="AJ3322" s="31"/>
      <c r="AK3322" s="29"/>
      <c r="AL3322" s="30"/>
      <c r="AN3322" s="17">
        <f t="shared" si="422"/>
        <v>10352.131917848039</v>
      </c>
      <c r="AO3322" s="17">
        <f t="shared" si="423"/>
        <v>103.52131917848038</v>
      </c>
      <c r="AP3322" s="2">
        <f t="shared" si="424"/>
        <v>7.0808582318080573</v>
      </c>
      <c r="AQ3322" s="6">
        <f t="shared" si="425"/>
        <v>148.27317137406072</v>
      </c>
      <c r="AR3322" s="3">
        <f t="shared" si="426"/>
        <v>8028.1874446259399</v>
      </c>
    </row>
    <row r="3323" spans="1:44">
      <c r="A3323" s="32">
        <v>43136</v>
      </c>
      <c r="B3323" s="9">
        <v>12.5</v>
      </c>
      <c r="C3323" s="33">
        <v>6891.9344140000003</v>
      </c>
      <c r="D3323" s="34">
        <f t="shared" si="410"/>
        <v>18633837.452126469</v>
      </c>
      <c r="E3323" s="34">
        <v>2603077300218.5898</v>
      </c>
      <c r="F3323" s="3">
        <f>VLOOKUP(A3323,ERCOT_345kv_West_ATC!A:B,2)</f>
        <v>26.65</v>
      </c>
      <c r="G3323" s="3">
        <f>VLOOKUP(A3323,ERCOT_345kv_West_ATC!G:H,2)</f>
        <v>2.819</v>
      </c>
      <c r="I3323" s="5">
        <f t="shared" si="411"/>
        <v>6</v>
      </c>
      <c r="J3323" s="4">
        <f t="shared" si="412"/>
        <v>144</v>
      </c>
      <c r="K3323" s="4">
        <f t="shared" si="427"/>
        <v>1800</v>
      </c>
      <c r="L3323" s="6">
        <f t="shared" si="428"/>
        <v>12405481.9452</v>
      </c>
      <c r="N3323" s="22">
        <f t="shared" si="413"/>
        <v>0.66575025016032341</v>
      </c>
      <c r="O3323" s="14">
        <f t="shared" si="414"/>
        <v>9659.8459905240088</v>
      </c>
      <c r="Q3323" s="22">
        <f t="shared" si="407"/>
        <v>973.31907918175955</v>
      </c>
      <c r="R3323" s="3">
        <f>VLOOKUP(A3323,ERCOT_345kv_West_ATC!D:E,2)</f>
        <v>21.44</v>
      </c>
      <c r="S3323" s="66">
        <f t="shared" si="409"/>
        <v>0.97797228015089976</v>
      </c>
      <c r="T3323" s="69">
        <f t="shared" si="415"/>
        <v>951.87907918175949</v>
      </c>
      <c r="V3323" s="16">
        <f t="shared" si="416"/>
        <v>1.8228599999999998E-2</v>
      </c>
      <c r="W3323" s="16">
        <f t="shared" si="417"/>
        <v>0.64752165016032337</v>
      </c>
      <c r="X3323" s="16"/>
      <c r="Z3323" s="15">
        <f t="shared" si="418"/>
        <v>9.7565933242287531E-5</v>
      </c>
      <c r="AA3323" s="16">
        <f t="shared" si="419"/>
        <v>0.67241801294654802</v>
      </c>
      <c r="AB3323" s="3">
        <f t="shared" si="420"/>
        <v>0.36212161103585588</v>
      </c>
      <c r="AC3323" s="69">
        <f t="shared" si="421"/>
        <v>118.76758963912326</v>
      </c>
      <c r="AD3323" s="3">
        <f t="shared" si="406"/>
        <v>245.64116393306898</v>
      </c>
      <c r="AF3323" s="29"/>
      <c r="AG3323" s="30"/>
      <c r="AH3323" s="29"/>
      <c r="AI3323" s="29"/>
      <c r="AJ3323" s="31"/>
      <c r="AK3323" s="29"/>
      <c r="AL3323" s="30"/>
      <c r="AN3323" s="17">
        <f t="shared" si="422"/>
        <v>10352.131917848039</v>
      </c>
      <c r="AO3323" s="17">
        <f t="shared" si="423"/>
        <v>103.52131917848038</v>
      </c>
      <c r="AP3323" s="2">
        <f t="shared" si="424"/>
        <v>7.0808582318080573</v>
      </c>
      <c r="AQ3323" s="6">
        <f t="shared" si="425"/>
        <v>151.81360048996476</v>
      </c>
      <c r="AR3323" s="3">
        <f t="shared" si="426"/>
        <v>6740.1208135100351</v>
      </c>
    </row>
    <row r="3324" spans="1:44">
      <c r="A3324" s="32">
        <v>43137</v>
      </c>
      <c r="B3324" s="9">
        <v>12.5</v>
      </c>
      <c r="C3324" s="33">
        <v>7714.392057</v>
      </c>
      <c r="D3324" s="34">
        <f t="shared" si="410"/>
        <v>20578033.701659411</v>
      </c>
      <c r="E3324" s="34">
        <v>2874674234415.9399</v>
      </c>
      <c r="F3324" s="3">
        <f>VLOOKUP(A3324,ERCOT_345kv_West_ATC!A:B,2)</f>
        <v>26.65</v>
      </c>
      <c r="G3324" s="3">
        <f>VLOOKUP(A3324,ERCOT_345kv_West_ATC!G:H,2)</f>
        <v>2.8159999999999998</v>
      </c>
      <c r="I3324" s="5">
        <f t="shared" si="411"/>
        <v>6</v>
      </c>
      <c r="J3324" s="4">
        <f t="shared" si="412"/>
        <v>144</v>
      </c>
      <c r="K3324" s="4">
        <f t="shared" si="427"/>
        <v>1800</v>
      </c>
      <c r="L3324" s="6">
        <f t="shared" si="428"/>
        <v>13885905.7026</v>
      </c>
      <c r="N3324" s="22">
        <f t="shared" si="413"/>
        <v>0.67479264073127854</v>
      </c>
      <c r="O3324" s="14">
        <f t="shared" si="414"/>
        <v>8747.1914279878365</v>
      </c>
      <c r="Q3324" s="22">
        <f t="shared" si="407"/>
        <v>986.53894843754165</v>
      </c>
      <c r="R3324" s="3">
        <f>VLOOKUP(A3324,ERCOT_345kv_West_ATC!D:E,2)</f>
        <v>23.08</v>
      </c>
      <c r="S3324" s="66">
        <f t="shared" si="409"/>
        <v>0.9766050797725182</v>
      </c>
      <c r="T3324" s="69">
        <f t="shared" si="415"/>
        <v>963.45894843754161</v>
      </c>
      <c r="V3324" s="16">
        <f t="shared" si="416"/>
        <v>1.8228599999999998E-2</v>
      </c>
      <c r="W3324" s="16">
        <f t="shared" si="417"/>
        <v>0.6565640407312785</v>
      </c>
      <c r="X3324" s="16"/>
      <c r="Z3324" s="15">
        <f t="shared" si="418"/>
        <v>8.8347981505891061E-5</v>
      </c>
      <c r="AA3324" s="16">
        <f t="shared" si="419"/>
        <v>0.68155096678102889</v>
      </c>
      <c r="AB3324" s="3">
        <f t="shared" si="420"/>
        <v>0.36704003959128073</v>
      </c>
      <c r="AC3324" s="69">
        <f t="shared" si="421"/>
        <v>120.56773449040875</v>
      </c>
      <c r="AD3324" s="3">
        <f t="shared" si="406"/>
        <v>236.15330454859239</v>
      </c>
      <c r="AF3324" s="29"/>
      <c r="AG3324" s="30"/>
      <c r="AH3324" s="29"/>
      <c r="AI3324" s="29"/>
      <c r="AJ3324" s="31"/>
      <c r="AK3324" s="29"/>
      <c r="AL3324" s="30"/>
      <c r="AN3324" s="17">
        <f t="shared" si="422"/>
        <v>11432.24094536634</v>
      </c>
      <c r="AO3324" s="17">
        <f t="shared" si="423"/>
        <v>114.3224094536634</v>
      </c>
      <c r="AP3324" s="2">
        <f t="shared" si="424"/>
        <v>7.8196528066305762</v>
      </c>
      <c r="AQ3324" s="6">
        <f t="shared" si="425"/>
        <v>180.47758677703368</v>
      </c>
      <c r="AR3324" s="3">
        <f t="shared" si="426"/>
        <v>7533.914470222966</v>
      </c>
    </row>
    <row r="3325" spans="1:44">
      <c r="A3325" s="32">
        <v>43138</v>
      </c>
      <c r="B3325" s="9">
        <v>12.5</v>
      </c>
      <c r="C3325" s="33">
        <v>7575.6111970000002</v>
      </c>
      <c r="D3325" s="34">
        <f t="shared" si="410"/>
        <v>20578033.701659411</v>
      </c>
      <c r="E3325" s="34">
        <v>2874674234415.9399</v>
      </c>
      <c r="F3325" s="3">
        <f>VLOOKUP(A3325,ERCOT_345kv_West_ATC!A:B,2)</f>
        <v>26.5</v>
      </c>
      <c r="G3325" s="3">
        <f>VLOOKUP(A3325,ERCOT_345kv_West_ATC!G:H,2)</f>
        <v>2.806</v>
      </c>
      <c r="I3325" s="5">
        <f t="shared" si="411"/>
        <v>6</v>
      </c>
      <c r="J3325" s="4">
        <f t="shared" si="412"/>
        <v>144</v>
      </c>
      <c r="K3325" s="4">
        <f t="shared" si="427"/>
        <v>1800</v>
      </c>
      <c r="L3325" s="6">
        <f t="shared" si="428"/>
        <v>13636100.1546</v>
      </c>
      <c r="N3325" s="22">
        <f t="shared" si="413"/>
        <v>0.6626532132416707</v>
      </c>
      <c r="O3325" s="14">
        <f t="shared" si="414"/>
        <v>8747.1914279878365</v>
      </c>
      <c r="Q3325" s="22">
        <f t="shared" si="407"/>
        <v>968.79124742934312</v>
      </c>
      <c r="R3325" s="3">
        <f>VLOOKUP(A3325,ERCOT_345kv_West_ATC!D:E,2)</f>
        <v>25.25</v>
      </c>
      <c r="S3325" s="66">
        <f t="shared" si="409"/>
        <v>0.97393659359846607</v>
      </c>
      <c r="T3325" s="69">
        <f t="shared" si="415"/>
        <v>943.54124742934312</v>
      </c>
      <c r="V3325" s="16">
        <f t="shared" si="416"/>
        <v>1.8126000000000003E-2</v>
      </c>
      <c r="W3325" s="16">
        <f t="shared" si="417"/>
        <v>0.64452721324167073</v>
      </c>
      <c r="X3325" s="16"/>
      <c r="Z3325" s="15">
        <f t="shared" si="418"/>
        <v>8.8347981505891061E-5</v>
      </c>
      <c r="AA3325" s="16">
        <f t="shared" si="419"/>
        <v>0.66928995792837731</v>
      </c>
      <c r="AB3325" s="3">
        <f t="shared" si="420"/>
        <v>0.36043703938432453</v>
      </c>
      <c r="AC3325" s="69">
        <f t="shared" si="421"/>
        <v>118.15103641466278</v>
      </c>
      <c r="AD3325" s="3">
        <f t="shared" ref="AD3325:AD3388" si="429">AVERAGE(AC3296:AC3325)</f>
        <v>227.59114873715052</v>
      </c>
      <c r="AF3325" s="29"/>
      <c r="AG3325" s="30"/>
      <c r="AH3325" s="29"/>
      <c r="AI3325" s="29"/>
      <c r="AJ3325" s="31"/>
      <c r="AK3325" s="29"/>
      <c r="AL3325" s="30"/>
      <c r="AN3325" s="17">
        <f t="shared" si="422"/>
        <v>11432.24094536634</v>
      </c>
      <c r="AO3325" s="17">
        <f t="shared" si="423"/>
        <v>114.3224094536634</v>
      </c>
      <c r="AP3325" s="2">
        <f t="shared" si="424"/>
        <v>7.8196528066305762</v>
      </c>
      <c r="AQ3325" s="6">
        <f t="shared" si="425"/>
        <v>197.44623336742205</v>
      </c>
      <c r="AR3325" s="3">
        <f t="shared" si="426"/>
        <v>7378.1649636325783</v>
      </c>
    </row>
    <row r="3326" spans="1:44">
      <c r="A3326" s="32">
        <v>43139</v>
      </c>
      <c r="B3326" s="9">
        <v>12.5</v>
      </c>
      <c r="C3326" s="33">
        <v>8222.7536490000002</v>
      </c>
      <c r="D3326" s="34">
        <f t="shared" si="410"/>
        <v>20578033.701659411</v>
      </c>
      <c r="E3326" s="34">
        <v>2874674234415.9399</v>
      </c>
      <c r="F3326" s="3">
        <f>VLOOKUP(A3326,ERCOT_345kv_West_ATC!A:B,2)</f>
        <v>26.45</v>
      </c>
      <c r="G3326" s="3">
        <f>VLOOKUP(A3326,ERCOT_345kv_West_ATC!G:H,2)</f>
        <v>2.8029999999999999</v>
      </c>
      <c r="I3326" s="5">
        <f t="shared" si="411"/>
        <v>6</v>
      </c>
      <c r="J3326" s="4">
        <f t="shared" si="412"/>
        <v>144</v>
      </c>
      <c r="K3326" s="4">
        <f t="shared" si="427"/>
        <v>1800</v>
      </c>
      <c r="L3326" s="6">
        <f t="shared" si="428"/>
        <v>14800956.5682</v>
      </c>
      <c r="N3326" s="22">
        <f t="shared" si="413"/>
        <v>0.71926000232988496</v>
      </c>
      <c r="O3326" s="14">
        <f t="shared" si="414"/>
        <v>8747.1914279878365</v>
      </c>
      <c r="Q3326" s="22">
        <f t="shared" si="407"/>
        <v>1051.5497110086039</v>
      </c>
      <c r="R3326" s="3">
        <f>VLOOKUP(A3326,ERCOT_345kv_West_ATC!D:E,2)</f>
        <v>25.21</v>
      </c>
      <c r="S3326" s="66">
        <f t="shared" si="409"/>
        <v>0.97602585998923475</v>
      </c>
      <c r="T3326" s="69">
        <f t="shared" si="415"/>
        <v>1026.3397110086039</v>
      </c>
      <c r="V3326" s="16">
        <f t="shared" si="416"/>
        <v>1.8091799999999998E-2</v>
      </c>
      <c r="W3326" s="16">
        <f t="shared" si="417"/>
        <v>0.70116820232988497</v>
      </c>
      <c r="X3326" s="16"/>
      <c r="Z3326" s="15">
        <f t="shared" si="418"/>
        <v>8.8347981505891061E-5</v>
      </c>
      <c r="AA3326" s="16">
        <f t="shared" si="419"/>
        <v>0.72646368730935029</v>
      </c>
      <c r="AB3326" s="3">
        <f t="shared" si="420"/>
        <v>0.39122717675979635</v>
      </c>
      <c r="AC3326" s="69">
        <f t="shared" si="421"/>
        <v>129.42022669408547</v>
      </c>
      <c r="AD3326" s="3">
        <f t="shared" si="429"/>
        <v>219.9081969045607</v>
      </c>
      <c r="AF3326" s="29"/>
      <c r="AG3326" s="30"/>
      <c r="AH3326" s="29"/>
      <c r="AI3326" s="29"/>
      <c r="AJ3326" s="31"/>
      <c r="AK3326" s="29"/>
      <c r="AL3326" s="30"/>
      <c r="AN3326" s="17">
        <f t="shared" si="422"/>
        <v>11432.24094536634</v>
      </c>
      <c r="AO3326" s="17">
        <f t="shared" si="423"/>
        <v>114.3224094536634</v>
      </c>
      <c r="AP3326" s="2">
        <f t="shared" si="424"/>
        <v>7.8196528066305762</v>
      </c>
      <c r="AQ3326" s="6">
        <f t="shared" si="425"/>
        <v>197.13344725515682</v>
      </c>
      <c r="AR3326" s="3">
        <f t="shared" si="426"/>
        <v>8025.6202017448431</v>
      </c>
    </row>
    <row r="3327" spans="1:44">
      <c r="A3327" s="32">
        <v>43140</v>
      </c>
      <c r="B3327" s="9">
        <v>12.5</v>
      </c>
      <c r="C3327" s="33">
        <v>8677.910527</v>
      </c>
      <c r="D3327" s="34">
        <f t="shared" si="410"/>
        <v>20578033.701659411</v>
      </c>
      <c r="E3327" s="34">
        <v>2874674234415.9399</v>
      </c>
      <c r="F3327" s="3">
        <f>VLOOKUP(A3327,ERCOT_345kv_West_ATC!A:B,2)</f>
        <v>26.25</v>
      </c>
      <c r="G3327" s="3">
        <f>VLOOKUP(A3327,ERCOT_345kv_West_ATC!G:H,2)</f>
        <v>2.778</v>
      </c>
      <c r="I3327" s="5">
        <f t="shared" si="411"/>
        <v>6</v>
      </c>
      <c r="J3327" s="4">
        <f t="shared" si="412"/>
        <v>144</v>
      </c>
      <c r="K3327" s="4">
        <f t="shared" si="427"/>
        <v>1800</v>
      </c>
      <c r="L3327" s="6">
        <f t="shared" si="428"/>
        <v>15620238.9486</v>
      </c>
      <c r="N3327" s="22">
        <f t="shared" si="413"/>
        <v>0.75907344574619806</v>
      </c>
      <c r="O3327" s="14">
        <f t="shared" si="414"/>
        <v>8747.1914279878365</v>
      </c>
      <c r="Q3327" s="22">
        <f t="shared" si="407"/>
        <v>1109.7564996289445</v>
      </c>
      <c r="R3327" s="3">
        <f>VLOOKUP(A3327,ERCOT_345kv_West_ATC!D:E,2)</f>
        <v>20.02</v>
      </c>
      <c r="S3327" s="66">
        <f t="shared" si="409"/>
        <v>0.98196000653594384</v>
      </c>
      <c r="T3327" s="69">
        <f t="shared" si="415"/>
        <v>1089.7364996289446</v>
      </c>
      <c r="V3327" s="16">
        <f t="shared" si="416"/>
        <v>1.7954999999999999E-2</v>
      </c>
      <c r="W3327" s="16">
        <f t="shared" si="417"/>
        <v>0.74111844574619812</v>
      </c>
      <c r="X3327" s="16"/>
      <c r="Z3327" s="15">
        <f t="shared" si="418"/>
        <v>8.8347981505891061E-5</v>
      </c>
      <c r="AA3327" s="16">
        <f t="shared" si="419"/>
        <v>0.76667587874917331</v>
      </c>
      <c r="AB3327" s="3">
        <f t="shared" si="420"/>
        <v>0.412882907669891</v>
      </c>
      <c r="AC3327" s="69">
        <f t="shared" si="421"/>
        <v>137.34622420718011</v>
      </c>
      <c r="AD3327" s="3">
        <f t="shared" si="429"/>
        <v>212.11373356043632</v>
      </c>
      <c r="AF3327" s="29"/>
      <c r="AG3327" s="30"/>
      <c r="AH3327" s="29"/>
      <c r="AI3327" s="29"/>
      <c r="AJ3327" s="31"/>
      <c r="AK3327" s="29"/>
      <c r="AL3327" s="30"/>
      <c r="AN3327" s="17">
        <f t="shared" si="422"/>
        <v>11432.24094536634</v>
      </c>
      <c r="AO3327" s="17">
        <f t="shared" si="423"/>
        <v>114.3224094536634</v>
      </c>
      <c r="AP3327" s="2">
        <f t="shared" si="424"/>
        <v>7.8196528066305762</v>
      </c>
      <c r="AQ3327" s="6">
        <f t="shared" si="425"/>
        <v>156.54944918874412</v>
      </c>
      <c r="AR3327" s="3">
        <f t="shared" si="426"/>
        <v>8521.3610778112561</v>
      </c>
    </row>
    <row r="3328" spans="1:44">
      <c r="A3328" s="32">
        <v>43141</v>
      </c>
      <c r="B3328" s="9">
        <v>12.5</v>
      </c>
      <c r="C3328" s="33">
        <v>8537.3932079999995</v>
      </c>
      <c r="D3328" s="34">
        <f t="shared" si="410"/>
        <v>20578033.701659411</v>
      </c>
      <c r="E3328" s="34">
        <v>2874674234415.9399</v>
      </c>
      <c r="F3328" s="3">
        <f>VLOOKUP(A3328,ERCOT_345kv_West_ATC!A:B,2)</f>
        <v>26.25</v>
      </c>
      <c r="G3328" s="3">
        <f>VLOOKUP(A3328,ERCOT_345kv_West_ATC!G:H,2)</f>
        <v>2.778</v>
      </c>
      <c r="I3328" s="5">
        <f t="shared" si="411"/>
        <v>6</v>
      </c>
      <c r="J3328" s="4">
        <f t="shared" si="412"/>
        <v>144</v>
      </c>
      <c r="K3328" s="4">
        <f t="shared" si="427"/>
        <v>1800</v>
      </c>
      <c r="L3328" s="6">
        <f t="shared" si="428"/>
        <v>15367307.7744</v>
      </c>
      <c r="N3328" s="22">
        <f t="shared" si="413"/>
        <v>0.74678212686379175</v>
      </c>
      <c r="O3328" s="14">
        <f t="shared" si="414"/>
        <v>8747.1914279878365</v>
      </c>
      <c r="Q3328" s="22">
        <f t="shared" si="407"/>
        <v>1091.7867351809821</v>
      </c>
      <c r="R3328" s="3">
        <f>VLOOKUP(A3328,ERCOT_345kv_West_ATC!D:E,2)</f>
        <v>21.77</v>
      </c>
      <c r="S3328" s="66">
        <f t="shared" si="409"/>
        <v>0.98006020837357832</v>
      </c>
      <c r="T3328" s="69">
        <f t="shared" si="415"/>
        <v>1070.0167351809821</v>
      </c>
      <c r="V3328" s="16">
        <f t="shared" si="416"/>
        <v>1.7954999999999999E-2</v>
      </c>
      <c r="W3328" s="16">
        <f t="shared" si="417"/>
        <v>0.72882712686379181</v>
      </c>
      <c r="X3328" s="16"/>
      <c r="Z3328" s="15">
        <f t="shared" si="418"/>
        <v>8.8347981505891061E-5</v>
      </c>
      <c r="AA3328" s="16">
        <f t="shared" si="419"/>
        <v>0.75426145724890392</v>
      </c>
      <c r="AB3328" s="3">
        <f t="shared" si="420"/>
        <v>0.40619728915997599</v>
      </c>
      <c r="AC3328" s="69">
        <f t="shared" si="421"/>
        <v>134.89928783255121</v>
      </c>
      <c r="AD3328" s="3">
        <f t="shared" si="429"/>
        <v>205.56794237295819</v>
      </c>
      <c r="AF3328" s="29"/>
      <c r="AG3328" s="30"/>
      <c r="AH3328" s="29"/>
      <c r="AI3328" s="29"/>
      <c r="AJ3328" s="31"/>
      <c r="AK3328" s="29"/>
      <c r="AL3328" s="30"/>
      <c r="AN3328" s="17">
        <f t="shared" si="422"/>
        <v>11432.24094536634</v>
      </c>
      <c r="AO3328" s="17">
        <f t="shared" si="423"/>
        <v>114.3224094536634</v>
      </c>
      <c r="AP3328" s="2">
        <f t="shared" si="424"/>
        <v>7.8196528066305762</v>
      </c>
      <c r="AQ3328" s="6">
        <f t="shared" si="425"/>
        <v>170.23384160034763</v>
      </c>
      <c r="AR3328" s="3">
        <f t="shared" si="426"/>
        <v>8367.1593663996518</v>
      </c>
    </row>
    <row r="3329" spans="1:44">
      <c r="A3329" s="32">
        <v>43142</v>
      </c>
      <c r="B3329" s="9">
        <v>12.5</v>
      </c>
      <c r="C3329" s="33">
        <v>8073.2936490000002</v>
      </c>
      <c r="D3329" s="34">
        <f t="shared" si="410"/>
        <v>20578033.701659411</v>
      </c>
      <c r="E3329" s="34">
        <v>2874674234415.9399</v>
      </c>
      <c r="F3329" s="3">
        <f>VLOOKUP(A3329,ERCOT_345kv_West_ATC!A:B,2)</f>
        <v>26.25</v>
      </c>
      <c r="G3329" s="3">
        <f>VLOOKUP(A3329,ERCOT_345kv_West_ATC!G:H,2)</f>
        <v>2.778</v>
      </c>
      <c r="I3329" s="5">
        <f t="shared" si="411"/>
        <v>6</v>
      </c>
      <c r="J3329" s="4">
        <f t="shared" si="412"/>
        <v>144</v>
      </c>
      <c r="K3329" s="4">
        <f t="shared" si="427"/>
        <v>1800</v>
      </c>
      <c r="L3329" s="6">
        <f t="shared" si="428"/>
        <v>14531928.5682</v>
      </c>
      <c r="N3329" s="22">
        <f t="shared" si="413"/>
        <v>0.7061864500216144</v>
      </c>
      <c r="O3329" s="14">
        <f t="shared" si="414"/>
        <v>8747.1914279878365</v>
      </c>
      <c r="Q3329" s="22">
        <f t="shared" si="407"/>
        <v>1032.4363304409569</v>
      </c>
      <c r="R3329" s="3">
        <f>VLOOKUP(A3329,ERCOT_345kv_West_ATC!D:E,2)</f>
        <v>25.36</v>
      </c>
      <c r="S3329" s="66">
        <f t="shared" si="409"/>
        <v>0.97543674195466501</v>
      </c>
      <c r="T3329" s="69">
        <f t="shared" si="415"/>
        <v>1007.0763304409569</v>
      </c>
      <c r="V3329" s="16">
        <f t="shared" si="416"/>
        <v>1.7954999999999999E-2</v>
      </c>
      <c r="W3329" s="16">
        <f t="shared" si="417"/>
        <v>0.68823145002161445</v>
      </c>
      <c r="X3329" s="16"/>
      <c r="Z3329" s="15">
        <f t="shared" si="418"/>
        <v>8.8347981505891061E-5</v>
      </c>
      <c r="AA3329" s="16">
        <f t="shared" si="419"/>
        <v>0.71325919799347981</v>
      </c>
      <c r="AB3329" s="3">
        <f t="shared" si="420"/>
        <v>0.38411607793153096</v>
      </c>
      <c r="AC3329" s="69">
        <f t="shared" si="421"/>
        <v>126.81756452294034</v>
      </c>
      <c r="AD3329" s="3">
        <f t="shared" si="429"/>
        <v>198.33192049840559</v>
      </c>
      <c r="AF3329" s="29"/>
      <c r="AG3329" s="30"/>
      <c r="AH3329" s="29"/>
      <c r="AI3329" s="29"/>
      <c r="AJ3329" s="31"/>
      <c r="AK3329" s="29"/>
      <c r="AL3329" s="30"/>
      <c r="AN3329" s="17">
        <f t="shared" si="422"/>
        <v>11432.24094536634</v>
      </c>
      <c r="AO3329" s="17">
        <f t="shared" si="423"/>
        <v>114.3224094536634</v>
      </c>
      <c r="AP3329" s="2">
        <f t="shared" si="424"/>
        <v>7.8196528066305762</v>
      </c>
      <c r="AQ3329" s="6">
        <f t="shared" si="425"/>
        <v>198.3063951761514</v>
      </c>
      <c r="AR3329" s="3">
        <f t="shared" si="426"/>
        <v>7874.9872538238487</v>
      </c>
    </row>
    <row r="3330" spans="1:44">
      <c r="A3330" s="32">
        <v>43143</v>
      </c>
      <c r="B3330" s="9">
        <v>12.5</v>
      </c>
      <c r="C3330" s="33">
        <v>8883.2563239999999</v>
      </c>
      <c r="D3330" s="34">
        <f t="shared" si="410"/>
        <v>20578033.701659411</v>
      </c>
      <c r="E3330" s="34">
        <v>2874674234415.9399</v>
      </c>
      <c r="F3330" s="3">
        <f>VLOOKUP(A3330,ERCOT_345kv_West_ATC!A:B,2)</f>
        <v>26.1</v>
      </c>
      <c r="G3330" s="3">
        <f>VLOOKUP(A3330,ERCOT_345kv_West_ATC!G:H,2)</f>
        <v>2.7629999999999999</v>
      </c>
      <c r="I3330" s="5">
        <f t="shared" si="411"/>
        <v>6</v>
      </c>
      <c r="J3330" s="4">
        <f t="shared" si="412"/>
        <v>144</v>
      </c>
      <c r="K3330" s="4">
        <f t="shared" si="427"/>
        <v>1800</v>
      </c>
      <c r="L3330" s="6">
        <f t="shared" si="428"/>
        <v>15989861.383199999</v>
      </c>
      <c r="N3330" s="22">
        <f t="shared" si="413"/>
        <v>0.77703543569911526</v>
      </c>
      <c r="O3330" s="14">
        <f t="shared" si="414"/>
        <v>8747.1914279878365</v>
      </c>
      <c r="Q3330" s="22">
        <f t="shared" si="407"/>
        <v>1136.0167188583557</v>
      </c>
      <c r="R3330" s="3">
        <f>VLOOKUP(A3330,ERCOT_345kv_West_ATC!D:E,2)</f>
        <v>28.03</v>
      </c>
      <c r="S3330" s="66">
        <f t="shared" si="409"/>
        <v>0.97532606735914162</v>
      </c>
      <c r="T3330" s="69">
        <f t="shared" si="415"/>
        <v>1107.9867188583557</v>
      </c>
      <c r="V3330" s="16">
        <f t="shared" si="416"/>
        <v>1.7852400000000001E-2</v>
      </c>
      <c r="W3330" s="16">
        <f t="shared" si="417"/>
        <v>0.75918303569911527</v>
      </c>
      <c r="X3330" s="16"/>
      <c r="Z3330" s="15">
        <f t="shared" si="418"/>
        <v>8.8347981505891061E-5</v>
      </c>
      <c r="AA3330" s="16">
        <f t="shared" si="419"/>
        <v>0.78481776542484183</v>
      </c>
      <c r="AB3330" s="3">
        <f t="shared" si="420"/>
        <v>0.42265297495502369</v>
      </c>
      <c r="AC3330" s="69">
        <f t="shared" si="421"/>
        <v>140.92206883353867</v>
      </c>
      <c r="AD3330" s="3">
        <f t="shared" si="429"/>
        <v>192.83879091706498</v>
      </c>
      <c r="AF3330" s="29"/>
      <c r="AG3330" s="30"/>
      <c r="AH3330" s="29"/>
      <c r="AI3330" s="29"/>
      <c r="AJ3330" s="31"/>
      <c r="AK3330" s="29"/>
      <c r="AL3330" s="30"/>
      <c r="AN3330" s="17">
        <f t="shared" si="422"/>
        <v>11432.24094536634</v>
      </c>
      <c r="AO3330" s="17">
        <f t="shared" si="423"/>
        <v>114.3224094536634</v>
      </c>
      <c r="AP3330" s="2">
        <f t="shared" si="424"/>
        <v>7.8196528066305762</v>
      </c>
      <c r="AQ3330" s="6">
        <f t="shared" si="425"/>
        <v>219.18486816985506</v>
      </c>
      <c r="AR3330" s="3">
        <f t="shared" si="426"/>
        <v>8664.0714558301443</v>
      </c>
    </row>
    <row r="3331" spans="1:44">
      <c r="A3331" s="32">
        <v>43144</v>
      </c>
      <c r="B3331" s="9">
        <v>12.5</v>
      </c>
      <c r="C3331" s="33">
        <v>8519.1861040000003</v>
      </c>
      <c r="D3331" s="34">
        <f t="shared" si="410"/>
        <v>20578033.701659411</v>
      </c>
      <c r="E3331" s="34">
        <v>2874674234415.9399</v>
      </c>
      <c r="F3331" s="3">
        <f>VLOOKUP(A3331,ERCOT_345kv_West_ATC!A:B,2)</f>
        <v>26.15</v>
      </c>
      <c r="G3331" s="3">
        <f>VLOOKUP(A3331,ERCOT_345kv_West_ATC!G:H,2)</f>
        <v>2.7759999999999998</v>
      </c>
      <c r="I3331" s="5">
        <f t="shared" si="411"/>
        <v>6</v>
      </c>
      <c r="J3331" s="4">
        <f t="shared" si="412"/>
        <v>144</v>
      </c>
      <c r="K3331" s="4">
        <f t="shared" si="427"/>
        <v>1800</v>
      </c>
      <c r="L3331" s="6">
        <f t="shared" si="428"/>
        <v>15334534.987200001</v>
      </c>
      <c r="N3331" s="22">
        <f t="shared" si="413"/>
        <v>0.74518951662341892</v>
      </c>
      <c r="O3331" s="14">
        <f t="shared" si="414"/>
        <v>8747.1914279878365</v>
      </c>
      <c r="Q3331" s="22">
        <f t="shared" si="407"/>
        <v>1089.4583576365774</v>
      </c>
      <c r="R3331" s="3">
        <f>VLOOKUP(A3331,ERCOT_345kv_West_ATC!D:E,2)</f>
        <v>24.87</v>
      </c>
      <c r="S3331" s="66">
        <f t="shared" si="409"/>
        <v>0.9771721426287906</v>
      </c>
      <c r="T3331" s="69">
        <f t="shared" si="415"/>
        <v>1064.5883576365775</v>
      </c>
      <c r="V3331" s="16">
        <f t="shared" si="416"/>
        <v>1.7886599999999999E-2</v>
      </c>
      <c r="W3331" s="16">
        <f t="shared" si="417"/>
        <v>0.72730291662341895</v>
      </c>
      <c r="X3331" s="16"/>
      <c r="Z3331" s="15">
        <f t="shared" si="418"/>
        <v>8.8347981505891061E-5</v>
      </c>
      <c r="AA3331" s="16">
        <f t="shared" si="419"/>
        <v>0.75265289636143617</v>
      </c>
      <c r="AB3331" s="3">
        <f t="shared" si="420"/>
        <v>0.40533102048661518</v>
      </c>
      <c r="AC3331" s="69">
        <f t="shared" si="421"/>
        <v>134.58223349810115</v>
      </c>
      <c r="AD3331" s="3">
        <f t="shared" si="429"/>
        <v>187.55622019025245</v>
      </c>
      <c r="AF3331" s="29"/>
      <c r="AG3331" s="30"/>
      <c r="AH3331" s="29"/>
      <c r="AI3331" s="29"/>
      <c r="AJ3331" s="31"/>
      <c r="AK3331" s="29"/>
      <c r="AL3331" s="30"/>
      <c r="AN3331" s="17">
        <f t="shared" si="422"/>
        <v>11432.24094536634</v>
      </c>
      <c r="AO3331" s="17">
        <f t="shared" si="423"/>
        <v>114.3224094536634</v>
      </c>
      <c r="AP3331" s="2">
        <f t="shared" si="424"/>
        <v>7.8196528066305762</v>
      </c>
      <c r="AQ3331" s="6">
        <f t="shared" si="425"/>
        <v>194.47476530090245</v>
      </c>
      <c r="AR3331" s="3">
        <f t="shared" si="426"/>
        <v>8324.7113386990986</v>
      </c>
    </row>
    <row r="3332" spans="1:44">
      <c r="A3332" s="32">
        <v>43145</v>
      </c>
      <c r="B3332" s="9">
        <v>12.5</v>
      </c>
      <c r="C3332" s="33">
        <v>9483.4579059999996</v>
      </c>
      <c r="D3332" s="34">
        <f t="shared" si="410"/>
        <v>20578033.701659411</v>
      </c>
      <c r="E3332" s="34">
        <v>2874674234415.9399</v>
      </c>
      <c r="F3332" s="3">
        <f>VLOOKUP(A3332,ERCOT_345kv_West_ATC!A:B,2)</f>
        <v>26.1</v>
      </c>
      <c r="G3332" s="3">
        <f>VLOOKUP(A3332,ERCOT_345kv_West_ATC!G:H,2)</f>
        <v>2.7709999999999999</v>
      </c>
      <c r="I3332" s="5">
        <f t="shared" si="411"/>
        <v>6</v>
      </c>
      <c r="J3332" s="4">
        <f t="shared" si="412"/>
        <v>144</v>
      </c>
      <c r="K3332" s="4">
        <f t="shared" si="427"/>
        <v>1800</v>
      </c>
      <c r="L3332" s="6">
        <f t="shared" si="428"/>
        <v>17070224.230799999</v>
      </c>
      <c r="N3332" s="22">
        <f t="shared" si="413"/>
        <v>0.82953621703046665</v>
      </c>
      <c r="O3332" s="14">
        <f t="shared" si="414"/>
        <v>8747.1914279878365</v>
      </c>
      <c r="Q3332" s="22">
        <f t="shared" si="407"/>
        <v>1212.7722471205655</v>
      </c>
      <c r="R3332" s="3">
        <f>VLOOKUP(A3332,ERCOT_345kv_West_ATC!D:E,2)</f>
        <v>19.059999999999999</v>
      </c>
      <c r="S3332" s="66">
        <f t="shared" si="409"/>
        <v>0.98428394115609641</v>
      </c>
      <c r="T3332" s="69">
        <f t="shared" si="415"/>
        <v>1193.7122471205655</v>
      </c>
      <c r="V3332" s="16">
        <f t="shared" si="416"/>
        <v>1.7852400000000001E-2</v>
      </c>
      <c r="W3332" s="16">
        <f t="shared" si="417"/>
        <v>0.81168381703046666</v>
      </c>
      <c r="X3332" s="16"/>
      <c r="Z3332" s="15">
        <f t="shared" si="418"/>
        <v>8.8347981505891061E-5</v>
      </c>
      <c r="AA3332" s="16">
        <f t="shared" si="419"/>
        <v>0.83784436369118431</v>
      </c>
      <c r="AB3332" s="3">
        <f t="shared" si="420"/>
        <v>0.4512097310535334</v>
      </c>
      <c r="AC3332" s="69">
        <f t="shared" si="421"/>
        <v>151.37384156559324</v>
      </c>
      <c r="AD3332" s="3">
        <f t="shared" si="429"/>
        <v>182.89362163282922</v>
      </c>
      <c r="AF3332" s="29"/>
      <c r="AG3332" s="30"/>
      <c r="AH3332" s="29"/>
      <c r="AI3332" s="29"/>
      <c r="AJ3332" s="31"/>
      <c r="AK3332" s="29"/>
      <c r="AL3332" s="30"/>
      <c r="AN3332" s="17">
        <f t="shared" si="422"/>
        <v>11432.24094536634</v>
      </c>
      <c r="AO3332" s="17">
        <f t="shared" si="423"/>
        <v>114.3224094536634</v>
      </c>
      <c r="AP3332" s="2">
        <f t="shared" si="424"/>
        <v>7.8196528066305762</v>
      </c>
      <c r="AQ3332" s="6">
        <f t="shared" si="425"/>
        <v>149.04258249437876</v>
      </c>
      <c r="AR3332" s="3">
        <f t="shared" si="426"/>
        <v>9334.4153235056201</v>
      </c>
    </row>
    <row r="3333" spans="1:44">
      <c r="A3333" s="32">
        <v>43146</v>
      </c>
      <c r="B3333" s="9">
        <v>12.5</v>
      </c>
      <c r="C3333" s="33">
        <v>10063.902</v>
      </c>
      <c r="D3333" s="34">
        <f t="shared" si="410"/>
        <v>20578033.701659411</v>
      </c>
      <c r="E3333" s="34">
        <v>2874674234415.9399</v>
      </c>
      <c r="F3333" s="3">
        <f>VLOOKUP(A3333,ERCOT_345kv_West_ATC!A:B,2)</f>
        <v>25.95</v>
      </c>
      <c r="G3333" s="3">
        <f>VLOOKUP(A3333,ERCOT_345kv_West_ATC!G:H,2)</f>
        <v>2.7559999999999998</v>
      </c>
      <c r="I3333" s="5">
        <f t="shared" si="411"/>
        <v>6</v>
      </c>
      <c r="J3333" s="4">
        <f t="shared" si="412"/>
        <v>144</v>
      </c>
      <c r="K3333" s="4">
        <f t="shared" si="427"/>
        <v>1800</v>
      </c>
      <c r="L3333" s="6">
        <f t="shared" si="428"/>
        <v>18115023.600000001</v>
      </c>
      <c r="N3333" s="22">
        <f t="shared" si="413"/>
        <v>0.88030877306509647</v>
      </c>
      <c r="O3333" s="14">
        <f t="shared" si="414"/>
        <v>8747.1914279878365</v>
      </c>
      <c r="Q3333" s="22">
        <f t="shared" si="407"/>
        <v>1287.0011302121293</v>
      </c>
      <c r="R3333" s="3">
        <f>VLOOKUP(A3333,ERCOT_345kv_West_ATC!D:E,2)</f>
        <v>17.399999999999999</v>
      </c>
      <c r="S3333" s="66">
        <f t="shared" si="409"/>
        <v>0.98648019835294776</v>
      </c>
      <c r="T3333" s="69">
        <f t="shared" si="415"/>
        <v>1269.6011302121292</v>
      </c>
      <c r="V3333" s="16">
        <f t="shared" si="416"/>
        <v>1.77498E-2</v>
      </c>
      <c r="W3333" s="16">
        <f t="shared" si="417"/>
        <v>0.86255897306509643</v>
      </c>
      <c r="X3333" s="16"/>
      <c r="Z3333" s="15">
        <f t="shared" si="418"/>
        <v>8.8347981505891061E-5</v>
      </c>
      <c r="AA3333" s="16">
        <f t="shared" si="419"/>
        <v>0.88912542777310011</v>
      </c>
      <c r="AB3333" s="3">
        <f t="shared" si="420"/>
        <v>0.47882645336530227</v>
      </c>
      <c r="AC3333" s="69">
        <f t="shared" si="421"/>
        <v>161.48156193170064</v>
      </c>
      <c r="AD3333" s="3">
        <f t="shared" si="429"/>
        <v>180.14637643435378</v>
      </c>
      <c r="AF3333" s="29"/>
      <c r="AG3333" s="30"/>
      <c r="AH3333" s="29"/>
      <c r="AI3333" s="29"/>
      <c r="AJ3333" s="31"/>
      <c r="AK3333" s="29"/>
      <c r="AL3333" s="30"/>
      <c r="AN3333" s="17">
        <f t="shared" si="422"/>
        <v>11432.24094536634</v>
      </c>
      <c r="AO3333" s="17">
        <f t="shared" si="423"/>
        <v>114.3224094536634</v>
      </c>
      <c r="AP3333" s="2">
        <f t="shared" si="424"/>
        <v>7.8196528066305762</v>
      </c>
      <c r="AQ3333" s="6">
        <f t="shared" si="425"/>
        <v>136.06195883537202</v>
      </c>
      <c r="AR3333" s="3">
        <f t="shared" si="426"/>
        <v>9927.8400411646289</v>
      </c>
    </row>
    <row r="3334" spans="1:44">
      <c r="A3334" s="32">
        <v>43147</v>
      </c>
      <c r="B3334" s="9">
        <v>12.5</v>
      </c>
      <c r="C3334" s="33">
        <v>10236.5</v>
      </c>
      <c r="D3334" s="34">
        <f t="shared" si="410"/>
        <v>20578033.701659411</v>
      </c>
      <c r="E3334" s="34">
        <v>2874674234415.9399</v>
      </c>
      <c r="F3334" s="3">
        <f>VLOOKUP(A3334,ERCOT_345kv_West_ATC!A:B,2)</f>
        <v>25.95</v>
      </c>
      <c r="G3334" s="3">
        <f>VLOOKUP(A3334,ERCOT_345kv_West_ATC!G:H,2)</f>
        <v>2.762</v>
      </c>
      <c r="I3334" s="5">
        <f t="shared" si="411"/>
        <v>6</v>
      </c>
      <c r="J3334" s="4">
        <f t="shared" si="412"/>
        <v>144</v>
      </c>
      <c r="K3334" s="4">
        <f t="shared" si="427"/>
        <v>1800</v>
      </c>
      <c r="L3334" s="6">
        <f t="shared" si="428"/>
        <v>18425700</v>
      </c>
      <c r="N3334" s="22">
        <f t="shared" si="413"/>
        <v>0.89540625052597478</v>
      </c>
      <c r="O3334" s="14">
        <f t="shared" si="414"/>
        <v>8747.1914279878365</v>
      </c>
      <c r="Q3334" s="22">
        <f t="shared" si="407"/>
        <v>1309.0734656812499</v>
      </c>
      <c r="R3334" s="3">
        <f>VLOOKUP(A3334,ERCOT_345kv_West_ATC!D:E,2)</f>
        <v>20.93</v>
      </c>
      <c r="S3334" s="66">
        <f t="shared" si="409"/>
        <v>0.98401159251279458</v>
      </c>
      <c r="T3334" s="69">
        <f t="shared" si="415"/>
        <v>1288.1434656812498</v>
      </c>
      <c r="V3334" s="16">
        <f t="shared" si="416"/>
        <v>1.77498E-2</v>
      </c>
      <c r="W3334" s="16">
        <f t="shared" si="417"/>
        <v>0.87765645052597474</v>
      </c>
      <c r="X3334" s="16"/>
      <c r="Z3334" s="15">
        <f t="shared" si="418"/>
        <v>8.8347981505891061E-5</v>
      </c>
      <c r="AA3334" s="16">
        <f t="shared" si="419"/>
        <v>0.90437411268505385</v>
      </c>
      <c r="AB3334" s="3">
        <f t="shared" si="420"/>
        <v>0.487038426037328</v>
      </c>
      <c r="AC3334" s="69">
        <f t="shared" si="421"/>
        <v>164.48714392966204</v>
      </c>
      <c r="AD3334" s="3">
        <f t="shared" si="429"/>
        <v>177.74691186219525</v>
      </c>
      <c r="AF3334" s="29"/>
      <c r="AG3334" s="30"/>
      <c r="AH3334" s="29"/>
      <c r="AI3334" s="29"/>
      <c r="AJ3334" s="31"/>
      <c r="AK3334" s="29"/>
      <c r="AL3334" s="30"/>
      <c r="AN3334" s="17">
        <f t="shared" si="422"/>
        <v>11432.24094536634</v>
      </c>
      <c r="AO3334" s="17">
        <f t="shared" si="423"/>
        <v>114.3224094536634</v>
      </c>
      <c r="AP3334" s="2">
        <f t="shared" si="424"/>
        <v>7.8196528066305762</v>
      </c>
      <c r="AQ3334" s="6">
        <f t="shared" si="425"/>
        <v>163.66533324277796</v>
      </c>
      <c r="AR3334" s="3">
        <f t="shared" si="426"/>
        <v>10072.834666757222</v>
      </c>
    </row>
    <row r="3335" spans="1:44">
      <c r="A3335" s="32">
        <v>43148</v>
      </c>
      <c r="B3335" s="9">
        <v>12.5</v>
      </c>
      <c r="C3335" s="33">
        <v>11101.7</v>
      </c>
      <c r="D3335" s="34">
        <f t="shared" si="410"/>
        <v>20578033.701659411</v>
      </c>
      <c r="E3335" s="34">
        <v>2874674234415.9399</v>
      </c>
      <c r="F3335" s="3">
        <f>VLOOKUP(A3335,ERCOT_345kv_West_ATC!A:B,2)</f>
        <v>25.95</v>
      </c>
      <c r="G3335" s="3">
        <f>VLOOKUP(A3335,ERCOT_345kv_West_ATC!G:H,2)</f>
        <v>2.762</v>
      </c>
      <c r="I3335" s="5">
        <f t="shared" si="411"/>
        <v>6</v>
      </c>
      <c r="J3335" s="4">
        <f t="shared" si="412"/>
        <v>144</v>
      </c>
      <c r="K3335" s="4">
        <f t="shared" si="427"/>
        <v>1800</v>
      </c>
      <c r="L3335" s="6">
        <f t="shared" si="428"/>
        <v>19983060</v>
      </c>
      <c r="N3335" s="22">
        <f t="shared" si="413"/>
        <v>0.97108695076092555</v>
      </c>
      <c r="O3335" s="14">
        <f t="shared" si="414"/>
        <v>8747.1914279878365</v>
      </c>
      <c r="Q3335" s="22">
        <f t="shared" si="407"/>
        <v>1419.7177642703591</v>
      </c>
      <c r="R3335" s="3">
        <f>VLOOKUP(A3335,ERCOT_345kv_West_ATC!D:E,2)</f>
        <v>20.96</v>
      </c>
      <c r="S3335" s="66">
        <f t="shared" si="409"/>
        <v>0.98523650226298876</v>
      </c>
      <c r="T3335" s="69">
        <f t="shared" si="415"/>
        <v>1398.7577642703591</v>
      </c>
      <c r="V3335" s="16">
        <f t="shared" si="416"/>
        <v>1.77498E-2</v>
      </c>
      <c r="W3335" s="16">
        <f t="shared" si="417"/>
        <v>0.95333715076092551</v>
      </c>
      <c r="X3335" s="16"/>
      <c r="Z3335" s="15">
        <f t="shared" si="418"/>
        <v>8.8347981505891061E-5</v>
      </c>
      <c r="AA3335" s="16">
        <f t="shared" si="419"/>
        <v>0.98081278628395085</v>
      </c>
      <c r="AB3335" s="3">
        <f t="shared" si="420"/>
        <v>0.52820343812226878</v>
      </c>
      <c r="AC3335" s="69">
        <f t="shared" si="421"/>
        <v>179.55353835275037</v>
      </c>
      <c r="AD3335" s="3">
        <f t="shared" si="429"/>
        <v>175.7355130783927</v>
      </c>
      <c r="AF3335" s="29"/>
      <c r="AG3335" s="30"/>
      <c r="AH3335" s="29"/>
      <c r="AI3335" s="29"/>
      <c r="AJ3335" s="31"/>
      <c r="AK3335" s="29"/>
      <c r="AL3335" s="30"/>
      <c r="AN3335" s="17">
        <f t="shared" si="422"/>
        <v>11432.24094536634</v>
      </c>
      <c r="AO3335" s="17">
        <f t="shared" si="423"/>
        <v>114.3224094536634</v>
      </c>
      <c r="AP3335" s="2">
        <f t="shared" si="424"/>
        <v>7.8196528066305762</v>
      </c>
      <c r="AQ3335" s="6">
        <f t="shared" si="425"/>
        <v>163.89992282697688</v>
      </c>
      <c r="AR3335" s="3">
        <f t="shared" si="426"/>
        <v>10937.800077173024</v>
      </c>
    </row>
    <row r="3336" spans="1:44">
      <c r="A3336" s="32">
        <v>43149</v>
      </c>
      <c r="B3336" s="9">
        <v>12.5</v>
      </c>
      <c r="C3336" s="33">
        <v>10593.2</v>
      </c>
      <c r="D3336" s="34">
        <f t="shared" si="410"/>
        <v>20578033.701659411</v>
      </c>
      <c r="E3336" s="34">
        <v>2874674234415.9399</v>
      </c>
      <c r="F3336" s="3">
        <f>VLOOKUP(A3336,ERCOT_345kv_West_ATC!A:B,2)</f>
        <v>25.95</v>
      </c>
      <c r="G3336" s="3">
        <f>VLOOKUP(A3336,ERCOT_345kv_West_ATC!G:H,2)</f>
        <v>2.762</v>
      </c>
      <c r="I3336" s="5">
        <f t="shared" si="411"/>
        <v>6</v>
      </c>
      <c r="J3336" s="4">
        <f t="shared" si="412"/>
        <v>144</v>
      </c>
      <c r="K3336" s="4">
        <f t="shared" si="427"/>
        <v>1800</v>
      </c>
      <c r="L3336" s="6">
        <f t="shared" si="428"/>
        <v>19067760</v>
      </c>
      <c r="N3336" s="22">
        <f t="shared" si="413"/>
        <v>0.92660748234960744</v>
      </c>
      <c r="O3336" s="14">
        <f t="shared" si="414"/>
        <v>8747.1914279878365</v>
      </c>
      <c r="Q3336" s="22">
        <f t="shared" si="407"/>
        <v>1354.6893016807126</v>
      </c>
      <c r="R3336" s="3">
        <f>VLOOKUP(A3336,ERCOT_345kv_West_ATC!D:E,2)</f>
        <v>16.670000000000002</v>
      </c>
      <c r="S3336" s="66">
        <f t="shared" si="409"/>
        <v>0.98769459537377446</v>
      </c>
      <c r="T3336" s="69">
        <f t="shared" si="415"/>
        <v>1338.0193016807125</v>
      </c>
      <c r="V3336" s="16">
        <f t="shared" si="416"/>
        <v>1.77498E-2</v>
      </c>
      <c r="W3336" s="16">
        <f t="shared" si="417"/>
        <v>0.9088576823496074</v>
      </c>
      <c r="X3336" s="16"/>
      <c r="Z3336" s="15">
        <f t="shared" si="418"/>
        <v>8.8347981505891061E-5</v>
      </c>
      <c r="AA3336" s="16">
        <f t="shared" si="419"/>
        <v>0.93588783768820527</v>
      </c>
      <c r="AB3336" s="3">
        <f t="shared" si="420"/>
        <v>0.50400971569370623</v>
      </c>
      <c r="AC3336" s="69">
        <f t="shared" si="421"/>
        <v>170.69863594389648</v>
      </c>
      <c r="AD3336" s="3">
        <f t="shared" si="429"/>
        <v>173.26275990553737</v>
      </c>
      <c r="AF3336" s="29"/>
      <c r="AG3336" s="30"/>
      <c r="AH3336" s="29"/>
      <c r="AI3336" s="29"/>
      <c r="AJ3336" s="31"/>
      <c r="AK3336" s="29"/>
      <c r="AL3336" s="30"/>
      <c r="AN3336" s="17">
        <f t="shared" si="422"/>
        <v>11432.24094536634</v>
      </c>
      <c r="AO3336" s="17">
        <f t="shared" si="423"/>
        <v>114.3224094536634</v>
      </c>
      <c r="AP3336" s="2">
        <f t="shared" si="424"/>
        <v>7.8196528066305762</v>
      </c>
      <c r="AQ3336" s="6">
        <f t="shared" si="425"/>
        <v>130.35361228653173</v>
      </c>
      <c r="AR3336" s="3">
        <f t="shared" si="426"/>
        <v>10462.846387713469</v>
      </c>
    </row>
    <row r="3337" spans="1:44">
      <c r="A3337" s="32">
        <v>43150</v>
      </c>
      <c r="B3337" s="9">
        <v>12.5</v>
      </c>
      <c r="C3337" s="33">
        <v>11230</v>
      </c>
      <c r="D3337" s="34">
        <f t="shared" si="410"/>
        <v>20578033.701659411</v>
      </c>
      <c r="E3337" s="34">
        <v>2874674234415.9399</v>
      </c>
      <c r="F3337" s="3">
        <f>VLOOKUP(A3337,ERCOT_345kv_West_ATC!A:B,2)</f>
        <v>26.05</v>
      </c>
      <c r="G3337" s="3">
        <f>VLOOKUP(A3337,ERCOT_345kv_West_ATC!G:H,2)</f>
        <v>2.7719999999999998</v>
      </c>
      <c r="I3337" s="5">
        <f t="shared" si="411"/>
        <v>6</v>
      </c>
      <c r="J3337" s="4">
        <f t="shared" si="412"/>
        <v>144</v>
      </c>
      <c r="K3337" s="4">
        <f t="shared" si="427"/>
        <v>1800</v>
      </c>
      <c r="L3337" s="6">
        <f t="shared" si="428"/>
        <v>20214000</v>
      </c>
      <c r="N3337" s="22">
        <f t="shared" si="413"/>
        <v>0.98230959736303403</v>
      </c>
      <c r="O3337" s="14">
        <f t="shared" si="414"/>
        <v>8747.1914279878365</v>
      </c>
      <c r="Q3337" s="22">
        <f t="shared" si="407"/>
        <v>1436.125142343617</v>
      </c>
      <c r="R3337" s="3">
        <f>VLOOKUP(A3337,ERCOT_345kv_West_ATC!D:E,2)</f>
        <v>15.57</v>
      </c>
      <c r="S3337" s="66">
        <f t="shared" si="409"/>
        <v>0.98915832642927537</v>
      </c>
      <c r="T3337" s="69">
        <f t="shared" si="415"/>
        <v>1420.555142343617</v>
      </c>
      <c r="V3337" s="16">
        <f t="shared" si="416"/>
        <v>1.7818199999999999E-2</v>
      </c>
      <c r="W3337" s="16">
        <f t="shared" si="417"/>
        <v>0.96449139736303402</v>
      </c>
      <c r="X3337" s="16"/>
      <c r="Z3337" s="15">
        <f t="shared" si="418"/>
        <v>8.8347981505891061E-5</v>
      </c>
      <c r="AA3337" s="16">
        <f t="shared" si="419"/>
        <v>0.99214783231115666</v>
      </c>
      <c r="AB3337" s="3">
        <f t="shared" si="420"/>
        <v>0.53430777359441151</v>
      </c>
      <c r="AC3337" s="69">
        <f t="shared" si="421"/>
        <v>181.78772513555461</v>
      </c>
      <c r="AD3337" s="3">
        <f t="shared" si="429"/>
        <v>170.22140022746083</v>
      </c>
      <c r="AF3337" s="29"/>
      <c r="AG3337" s="30"/>
      <c r="AH3337" s="29"/>
      <c r="AI3337" s="29"/>
      <c r="AJ3337" s="31"/>
      <c r="AK3337" s="29"/>
      <c r="AL3337" s="30"/>
      <c r="AN3337" s="17">
        <f t="shared" si="422"/>
        <v>11432.24094536634</v>
      </c>
      <c r="AO3337" s="17">
        <f t="shared" si="423"/>
        <v>114.3224094536634</v>
      </c>
      <c r="AP3337" s="2">
        <f t="shared" si="424"/>
        <v>7.8196528066305762</v>
      </c>
      <c r="AQ3337" s="6">
        <f t="shared" si="425"/>
        <v>121.75199419923807</v>
      </c>
      <c r="AR3337" s="3">
        <f t="shared" si="426"/>
        <v>11108.248005800762</v>
      </c>
    </row>
    <row r="3338" spans="1:44">
      <c r="A3338" s="32">
        <v>43151</v>
      </c>
      <c r="B3338" s="9">
        <v>12.5</v>
      </c>
      <c r="C3338" s="33">
        <v>11403.7</v>
      </c>
      <c r="D3338" s="34">
        <f t="shared" si="410"/>
        <v>21528020.746250372</v>
      </c>
      <c r="E3338" s="34">
        <v>3007383866429.73</v>
      </c>
      <c r="F3338" s="3">
        <f>VLOOKUP(A3338,ERCOT_345kv_West_ATC!A:B,2)</f>
        <v>26</v>
      </c>
      <c r="G3338" s="3">
        <f>VLOOKUP(A3338,ERCOT_345kv_West_ATC!G:H,2)</f>
        <v>2.7690000000000001</v>
      </c>
      <c r="I3338" s="5">
        <f t="shared" si="411"/>
        <v>6</v>
      </c>
      <c r="J3338" s="4">
        <f t="shared" si="412"/>
        <v>144</v>
      </c>
      <c r="K3338" s="4">
        <f t="shared" si="427"/>
        <v>1800</v>
      </c>
      <c r="L3338" s="6">
        <f t="shared" si="428"/>
        <v>20526660</v>
      </c>
      <c r="N3338" s="22">
        <f t="shared" si="413"/>
        <v>0.9534857032119507</v>
      </c>
      <c r="O3338" s="14">
        <f t="shared" si="414"/>
        <v>8361.195955803385</v>
      </c>
      <c r="Q3338" s="22">
        <f t="shared" si="407"/>
        <v>1393.9849462163024</v>
      </c>
      <c r="R3338" s="3">
        <f>VLOOKUP(A3338,ERCOT_345kv_West_ATC!D:E,2)</f>
        <v>19.09</v>
      </c>
      <c r="S3338" s="66">
        <f t="shared" si="409"/>
        <v>0.98630544752164218</v>
      </c>
      <c r="T3338" s="69">
        <f t="shared" si="415"/>
        <v>1374.8949462163025</v>
      </c>
      <c r="V3338" s="16">
        <f t="shared" si="416"/>
        <v>1.7783999999999998E-2</v>
      </c>
      <c r="W3338" s="16">
        <f t="shared" si="417"/>
        <v>0.93570170321195067</v>
      </c>
      <c r="X3338" s="16"/>
      <c r="Z3338" s="15">
        <f t="shared" si="418"/>
        <v>8.4449367748703143E-5</v>
      </c>
      <c r="AA3338" s="16">
        <f t="shared" si="419"/>
        <v>0.96303525499588605</v>
      </c>
      <c r="AB3338" s="3">
        <f t="shared" si="420"/>
        <v>0.51862958949488802</v>
      </c>
      <c r="AC3338" s="69">
        <f t="shared" si="421"/>
        <v>176.04950975512901</v>
      </c>
      <c r="AD3338" s="3">
        <f t="shared" si="429"/>
        <v>167.96863222502034</v>
      </c>
      <c r="AF3338" s="29"/>
      <c r="AG3338" s="30"/>
      <c r="AH3338" s="29"/>
      <c r="AI3338" s="29"/>
      <c r="AJ3338" s="31"/>
      <c r="AK3338" s="29"/>
      <c r="AL3338" s="30"/>
      <c r="AN3338" s="17">
        <f t="shared" si="422"/>
        <v>11960.011525694652</v>
      </c>
      <c r="AO3338" s="17">
        <f t="shared" si="423"/>
        <v>119.60011525694652</v>
      </c>
      <c r="AP3338" s="2">
        <f t="shared" si="424"/>
        <v>8.1806478835751424</v>
      </c>
      <c r="AQ3338" s="6">
        <f t="shared" si="425"/>
        <v>156.16856809744948</v>
      </c>
      <c r="AR3338" s="3">
        <f t="shared" si="426"/>
        <v>11247.531431902551</v>
      </c>
    </row>
    <row r="3339" spans="1:44">
      <c r="A3339" s="32">
        <v>43152</v>
      </c>
      <c r="B3339" s="9">
        <v>12.5</v>
      </c>
      <c r="C3339" s="33">
        <v>10690.4</v>
      </c>
      <c r="D3339" s="34">
        <f t="shared" si="410"/>
        <v>21528020.746250372</v>
      </c>
      <c r="E3339" s="34">
        <v>3007383866429.73</v>
      </c>
      <c r="F3339" s="3">
        <f>VLOOKUP(A3339,ERCOT_345kv_West_ATC!A:B,2)</f>
        <v>27.05</v>
      </c>
      <c r="G3339" s="3">
        <f>VLOOKUP(A3339,ERCOT_345kv_West_ATC!G:H,2)</f>
        <v>2.7829999999999999</v>
      </c>
      <c r="I3339" s="5">
        <f t="shared" si="411"/>
        <v>6</v>
      </c>
      <c r="J3339" s="4">
        <f t="shared" si="412"/>
        <v>144</v>
      </c>
      <c r="K3339" s="4">
        <f t="shared" si="427"/>
        <v>1800</v>
      </c>
      <c r="L3339" s="6">
        <f t="shared" si="428"/>
        <v>19242720</v>
      </c>
      <c r="N3339" s="22">
        <f t="shared" si="413"/>
        <v>0.89384529245920519</v>
      </c>
      <c r="O3339" s="14">
        <f t="shared" si="414"/>
        <v>8361.195955803385</v>
      </c>
      <c r="Q3339" s="22">
        <f t="shared" si="407"/>
        <v>1306.7913632444522</v>
      </c>
      <c r="R3339" s="3">
        <f>VLOOKUP(A3339,ERCOT_345kv_West_ATC!D:E,2)</f>
        <v>24.61</v>
      </c>
      <c r="S3339" s="66">
        <f t="shared" si="409"/>
        <v>0.98116761352102977</v>
      </c>
      <c r="T3339" s="69">
        <f t="shared" si="415"/>
        <v>1282.1813632444523</v>
      </c>
      <c r="V3339" s="16">
        <f t="shared" si="416"/>
        <v>1.85022E-2</v>
      </c>
      <c r="W3339" s="16">
        <f t="shared" si="417"/>
        <v>0.87534309245920516</v>
      </c>
      <c r="X3339" s="16"/>
      <c r="Z3339" s="15">
        <f t="shared" si="418"/>
        <v>8.4449367748703143E-5</v>
      </c>
      <c r="AA3339" s="16">
        <f t="shared" si="419"/>
        <v>0.90279752098073607</v>
      </c>
      <c r="AB3339" s="3">
        <f t="shared" si="420"/>
        <v>0.48618937393443806</v>
      </c>
      <c r="AC3339" s="69">
        <f t="shared" si="421"/>
        <v>164.17639086000435</v>
      </c>
      <c r="AD3339" s="3">
        <f t="shared" si="429"/>
        <v>165.82510421856225</v>
      </c>
      <c r="AF3339" s="29"/>
      <c r="AG3339" s="30"/>
      <c r="AH3339" s="29"/>
      <c r="AI3339" s="29"/>
      <c r="AJ3339" s="31"/>
      <c r="AK3339" s="29"/>
      <c r="AL3339" s="30"/>
      <c r="AN3339" s="17">
        <f t="shared" si="422"/>
        <v>11960.011525694652</v>
      </c>
      <c r="AO3339" s="17">
        <f t="shared" si="423"/>
        <v>119.60011525694652</v>
      </c>
      <c r="AP3339" s="2">
        <f t="shared" si="424"/>
        <v>8.1806478835751424</v>
      </c>
      <c r="AQ3339" s="6">
        <f t="shared" si="425"/>
        <v>201.32574441478425</v>
      </c>
      <c r="AR3339" s="3">
        <f t="shared" si="426"/>
        <v>10489.074255585216</v>
      </c>
    </row>
    <row r="3340" spans="1:44">
      <c r="A3340" s="32">
        <v>43153</v>
      </c>
      <c r="B3340" s="9">
        <v>12.5</v>
      </c>
      <c r="C3340" s="33">
        <v>10005</v>
      </c>
      <c r="D3340" s="34">
        <f t="shared" si="410"/>
        <v>21528020.746250372</v>
      </c>
      <c r="E3340" s="34">
        <v>3007383866429.73</v>
      </c>
      <c r="F3340" s="3">
        <f>VLOOKUP(A3340,ERCOT_345kv_West_ATC!A:B,2)</f>
        <v>27.15</v>
      </c>
      <c r="G3340" s="3">
        <f>VLOOKUP(A3340,ERCOT_345kv_West_ATC!G:H,2)</f>
        <v>2.786</v>
      </c>
      <c r="I3340" s="5">
        <f t="shared" si="411"/>
        <v>6</v>
      </c>
      <c r="J3340" s="4">
        <f t="shared" si="412"/>
        <v>144</v>
      </c>
      <c r="K3340" s="4">
        <f t="shared" si="427"/>
        <v>1800</v>
      </c>
      <c r="L3340" s="6">
        <f t="shared" si="428"/>
        <v>18009000</v>
      </c>
      <c r="N3340" s="22">
        <f t="shared" si="413"/>
        <v>0.83653765537812874</v>
      </c>
      <c r="O3340" s="14">
        <f t="shared" si="414"/>
        <v>8361.195955803385</v>
      </c>
      <c r="Q3340" s="22">
        <f t="shared" si="407"/>
        <v>1223.0082680966796</v>
      </c>
      <c r="R3340" s="3">
        <f>VLOOKUP(A3340,ERCOT_345kv_West_ATC!D:E,2)</f>
        <v>28.75</v>
      </c>
      <c r="S3340" s="66">
        <f t="shared" si="409"/>
        <v>0.97649239113915187</v>
      </c>
      <c r="T3340" s="69">
        <f t="shared" si="415"/>
        <v>1194.2582680966796</v>
      </c>
      <c r="V3340" s="16">
        <f t="shared" si="416"/>
        <v>1.85706E-2</v>
      </c>
      <c r="W3340" s="16">
        <f t="shared" si="417"/>
        <v>0.81796705537812875</v>
      </c>
      <c r="X3340" s="16"/>
      <c r="Z3340" s="15">
        <f t="shared" si="418"/>
        <v>8.4449367748703143E-5</v>
      </c>
      <c r="AA3340" s="16">
        <f t="shared" si="419"/>
        <v>0.844915924325775</v>
      </c>
      <c r="AB3340" s="3">
        <f t="shared" si="420"/>
        <v>0.45501802422865867</v>
      </c>
      <c r="AC3340" s="69">
        <f t="shared" si="421"/>
        <v>152.76767686768909</v>
      </c>
      <c r="AD3340" s="3">
        <f t="shared" si="429"/>
        <v>163.28644511508028</v>
      </c>
      <c r="AF3340" s="29"/>
      <c r="AG3340" s="30"/>
      <c r="AH3340" s="29"/>
      <c r="AI3340" s="29"/>
      <c r="AJ3340" s="31"/>
      <c r="AK3340" s="29"/>
      <c r="AL3340" s="30"/>
      <c r="AN3340" s="17">
        <f t="shared" si="422"/>
        <v>11960.011525694652</v>
      </c>
      <c r="AO3340" s="17">
        <f t="shared" si="423"/>
        <v>119.60011525694652</v>
      </c>
      <c r="AP3340" s="2">
        <f t="shared" si="424"/>
        <v>8.1806478835751424</v>
      </c>
      <c r="AQ3340" s="6">
        <f t="shared" si="425"/>
        <v>235.19362665278535</v>
      </c>
      <c r="AR3340" s="3">
        <f t="shared" si="426"/>
        <v>9769.8063733472154</v>
      </c>
    </row>
    <row r="3341" spans="1:44">
      <c r="A3341" s="32">
        <v>43154</v>
      </c>
      <c r="B3341" s="9">
        <v>12.5</v>
      </c>
      <c r="C3341" s="33">
        <v>10301.1</v>
      </c>
      <c r="D3341" s="34">
        <f t="shared" si="410"/>
        <v>21528020.746250372</v>
      </c>
      <c r="E3341" s="34">
        <v>3007383866429.73</v>
      </c>
      <c r="F3341" s="3">
        <f>VLOOKUP(A3341,ERCOT_345kv_West_ATC!A:B,2)</f>
        <v>27.45</v>
      </c>
      <c r="G3341" s="3">
        <f>VLOOKUP(A3341,ERCOT_345kv_West_ATC!G:H,2)</f>
        <v>2.786</v>
      </c>
      <c r="I3341" s="5">
        <f t="shared" si="411"/>
        <v>6</v>
      </c>
      <c r="J3341" s="4">
        <f t="shared" si="412"/>
        <v>144</v>
      </c>
      <c r="K3341" s="4">
        <f t="shared" si="427"/>
        <v>1800</v>
      </c>
      <c r="L3341" s="6">
        <f t="shared" si="428"/>
        <v>18541980</v>
      </c>
      <c r="N3341" s="22">
        <f t="shared" si="413"/>
        <v>0.86129515660326261</v>
      </c>
      <c r="O3341" s="14">
        <f t="shared" si="414"/>
        <v>8361.195955803385</v>
      </c>
      <c r="Q3341" s="22">
        <f t="shared" si="407"/>
        <v>1259.2034453264075</v>
      </c>
      <c r="R3341" s="3">
        <f>VLOOKUP(A3341,ERCOT_345kv_West_ATC!D:E,2)</f>
        <v>24.05</v>
      </c>
      <c r="S3341" s="66">
        <f t="shared" si="409"/>
        <v>0.98090062404986056</v>
      </c>
      <c r="T3341" s="69">
        <f t="shared" si="415"/>
        <v>1235.1534453264076</v>
      </c>
      <c r="V3341" s="16">
        <f t="shared" si="416"/>
        <v>1.8775799999999999E-2</v>
      </c>
      <c r="W3341" s="16">
        <f t="shared" si="417"/>
        <v>0.8425193566032626</v>
      </c>
      <c r="X3341" s="16"/>
      <c r="Z3341" s="15">
        <f t="shared" si="418"/>
        <v>8.4449367748703143E-5</v>
      </c>
      <c r="AA3341" s="16">
        <f t="shared" si="419"/>
        <v>0.86992138211616599</v>
      </c>
      <c r="AB3341" s="3">
        <f t="shared" si="420"/>
        <v>0.46848437475080823</v>
      </c>
      <c r="AC3341" s="69">
        <f t="shared" si="421"/>
        <v>157.69636115879581</v>
      </c>
      <c r="AD3341" s="3">
        <f t="shared" si="429"/>
        <v>160.49777593002</v>
      </c>
      <c r="AF3341" s="29"/>
      <c r="AG3341" s="30"/>
      <c r="AH3341" s="29"/>
      <c r="AI3341" s="29"/>
      <c r="AJ3341" s="31"/>
      <c r="AK3341" s="29"/>
      <c r="AL3341" s="30"/>
      <c r="AN3341" s="17">
        <f t="shared" si="422"/>
        <v>11960.011525694652</v>
      </c>
      <c r="AO3341" s="17">
        <f t="shared" si="423"/>
        <v>119.60011525694652</v>
      </c>
      <c r="AP3341" s="2">
        <f t="shared" si="424"/>
        <v>8.1806478835751424</v>
      </c>
      <c r="AQ3341" s="6">
        <f t="shared" si="425"/>
        <v>196.74458159998218</v>
      </c>
      <c r="AR3341" s="3">
        <f t="shared" si="426"/>
        <v>10104.355418400019</v>
      </c>
    </row>
    <row r="3342" spans="1:44">
      <c r="A3342" s="32">
        <v>43155</v>
      </c>
      <c r="B3342" s="9">
        <v>12.5</v>
      </c>
      <c r="C3342" s="33">
        <v>9813.07</v>
      </c>
      <c r="D3342" s="34">
        <f t="shared" si="410"/>
        <v>21528020.746250372</v>
      </c>
      <c r="E3342" s="34">
        <v>3007383866429.73</v>
      </c>
      <c r="F3342" s="3">
        <f>VLOOKUP(A3342,ERCOT_345kv_West_ATC!A:B,2)</f>
        <v>27.45</v>
      </c>
      <c r="G3342" s="3">
        <f>VLOOKUP(A3342,ERCOT_345kv_West_ATC!G:H,2)</f>
        <v>2.786</v>
      </c>
      <c r="I3342" s="5">
        <f t="shared" si="411"/>
        <v>6</v>
      </c>
      <c r="J3342" s="4">
        <f t="shared" si="412"/>
        <v>144</v>
      </c>
      <c r="K3342" s="4">
        <f t="shared" si="427"/>
        <v>1800</v>
      </c>
      <c r="L3342" s="6">
        <f t="shared" si="428"/>
        <v>17663526</v>
      </c>
      <c r="N3342" s="22">
        <f t="shared" si="413"/>
        <v>0.82049001198015525</v>
      </c>
      <c r="O3342" s="14">
        <f t="shared" si="414"/>
        <v>8361.195955803385</v>
      </c>
      <c r="Q3342" s="22">
        <f t="shared" si="407"/>
        <v>1199.5468011405781</v>
      </c>
      <c r="R3342" s="3">
        <f>VLOOKUP(A3342,ERCOT_345kv_West_ATC!D:E,2)</f>
        <v>20.21</v>
      </c>
      <c r="S3342" s="66">
        <f t="shared" si="409"/>
        <v>0.98315197041017199</v>
      </c>
      <c r="T3342" s="69">
        <f t="shared" si="415"/>
        <v>1179.336801140578</v>
      </c>
      <c r="V3342" s="16">
        <f t="shared" si="416"/>
        <v>1.8775799999999999E-2</v>
      </c>
      <c r="W3342" s="16">
        <f t="shared" si="417"/>
        <v>0.80171421198015524</v>
      </c>
      <c r="X3342" s="16"/>
      <c r="Z3342" s="15">
        <f t="shared" si="418"/>
        <v>8.4449367748703143E-5</v>
      </c>
      <c r="AA3342" s="16">
        <f t="shared" si="419"/>
        <v>0.82870755717376632</v>
      </c>
      <c r="AB3342" s="3">
        <f t="shared" si="420"/>
        <v>0.44628922768790841</v>
      </c>
      <c r="AC3342" s="69">
        <f t="shared" si="421"/>
        <v>149.57293733377449</v>
      </c>
      <c r="AD3342" s="3">
        <f t="shared" si="429"/>
        <v>158.80287594223572</v>
      </c>
      <c r="AF3342" s="29"/>
      <c r="AG3342" s="30"/>
      <c r="AH3342" s="29"/>
      <c r="AI3342" s="29"/>
      <c r="AJ3342" s="31"/>
      <c r="AK3342" s="29"/>
      <c r="AL3342" s="30"/>
      <c r="AN3342" s="17">
        <f t="shared" si="422"/>
        <v>11960.011525694652</v>
      </c>
      <c r="AO3342" s="17">
        <f t="shared" si="423"/>
        <v>119.60011525694652</v>
      </c>
      <c r="AP3342" s="2">
        <f t="shared" si="424"/>
        <v>8.1806478835751424</v>
      </c>
      <c r="AQ3342" s="6">
        <f t="shared" si="425"/>
        <v>165.33089372705362</v>
      </c>
      <c r="AR3342" s="3">
        <f t="shared" si="426"/>
        <v>9647.7391062729457</v>
      </c>
    </row>
    <row r="3343" spans="1:44">
      <c r="A3343" s="32">
        <v>43156</v>
      </c>
      <c r="B3343" s="9">
        <v>12.5</v>
      </c>
      <c r="C3343" s="33">
        <v>9664.73</v>
      </c>
      <c r="D3343" s="34">
        <f t="shared" si="410"/>
        <v>21528020.746250372</v>
      </c>
      <c r="E3343" s="34">
        <v>3007383866429.73</v>
      </c>
      <c r="F3343" s="3">
        <f>VLOOKUP(A3343,ERCOT_345kv_West_ATC!A:B,2)</f>
        <v>27.45</v>
      </c>
      <c r="G3343" s="3">
        <f>VLOOKUP(A3343,ERCOT_345kv_West_ATC!G:H,2)</f>
        <v>2.786</v>
      </c>
      <c r="I3343" s="5">
        <f t="shared" si="411"/>
        <v>6</v>
      </c>
      <c r="J3343" s="4">
        <f t="shared" si="412"/>
        <v>144</v>
      </c>
      <c r="K3343" s="4">
        <f t="shared" si="427"/>
        <v>1800</v>
      </c>
      <c r="L3343" s="6">
        <f t="shared" si="428"/>
        <v>17396514</v>
      </c>
      <c r="N3343" s="22">
        <f t="shared" si="413"/>
        <v>0.80808701389931659</v>
      </c>
      <c r="O3343" s="14">
        <f t="shared" si="414"/>
        <v>8361.195955803385</v>
      </c>
      <c r="Q3343" s="22">
        <f t="shared" si="407"/>
        <v>1181.413763010697</v>
      </c>
      <c r="R3343" s="3">
        <f>VLOOKUP(A3343,ERCOT_345kv_West_ATC!D:E,2)</f>
        <v>21.49</v>
      </c>
      <c r="S3343" s="66">
        <f t="shared" si="409"/>
        <v>0.98180992919429411</v>
      </c>
      <c r="T3343" s="69">
        <f t="shared" si="415"/>
        <v>1159.923763010697</v>
      </c>
      <c r="V3343" s="16">
        <f t="shared" si="416"/>
        <v>1.8775799999999999E-2</v>
      </c>
      <c r="W3343" s="16">
        <f t="shared" si="417"/>
        <v>0.78931121389931658</v>
      </c>
      <c r="X3343" s="16"/>
      <c r="Z3343" s="15">
        <f t="shared" si="418"/>
        <v>8.4449367748703143E-5</v>
      </c>
      <c r="AA3343" s="16">
        <f t="shared" si="419"/>
        <v>0.81618033796192369</v>
      </c>
      <c r="AB3343" s="3">
        <f t="shared" si="420"/>
        <v>0.43954286349859512</v>
      </c>
      <c r="AC3343" s="69">
        <f t="shared" si="421"/>
        <v>147.10376804048582</v>
      </c>
      <c r="AD3343" s="3">
        <f t="shared" si="429"/>
        <v>157.05558175163108</v>
      </c>
      <c r="AF3343" s="29"/>
      <c r="AG3343" s="30"/>
      <c r="AH3343" s="29"/>
      <c r="AI3343" s="29"/>
      <c r="AJ3343" s="31"/>
      <c r="AK3343" s="29"/>
      <c r="AL3343" s="30"/>
      <c r="AN3343" s="17">
        <f t="shared" si="422"/>
        <v>11960.011525694652</v>
      </c>
      <c r="AO3343" s="17">
        <f t="shared" si="423"/>
        <v>119.60011525694652</v>
      </c>
      <c r="AP3343" s="2">
        <f t="shared" si="424"/>
        <v>8.1806478835751424</v>
      </c>
      <c r="AQ3343" s="6">
        <f t="shared" si="425"/>
        <v>175.80212301802979</v>
      </c>
      <c r="AR3343" s="3">
        <f t="shared" si="426"/>
        <v>9488.9278769819703</v>
      </c>
    </row>
    <row r="3344" spans="1:44">
      <c r="A3344" s="32">
        <v>43157</v>
      </c>
      <c r="B3344" s="9">
        <v>12.5</v>
      </c>
      <c r="C3344" s="33">
        <v>10366.700000000001</v>
      </c>
      <c r="D3344" s="34">
        <f t="shared" si="410"/>
        <v>21528020.746250372</v>
      </c>
      <c r="E3344" s="34">
        <v>3007383866429.73</v>
      </c>
      <c r="F3344" s="3">
        <f>VLOOKUP(A3344,ERCOT_345kv_West_ATC!A:B,2)</f>
        <v>27.9</v>
      </c>
      <c r="G3344" s="3">
        <f>VLOOKUP(A3344,ERCOT_345kv_West_ATC!G:H,2)</f>
        <v>2.794</v>
      </c>
      <c r="I3344" s="5">
        <f t="shared" si="411"/>
        <v>6</v>
      </c>
      <c r="J3344" s="4">
        <f t="shared" si="412"/>
        <v>144</v>
      </c>
      <c r="K3344" s="4">
        <f t="shared" si="427"/>
        <v>1800</v>
      </c>
      <c r="L3344" s="6">
        <f t="shared" si="428"/>
        <v>18660060</v>
      </c>
      <c r="N3344" s="22">
        <f t="shared" si="413"/>
        <v>0.8667801011502696</v>
      </c>
      <c r="O3344" s="14">
        <f t="shared" si="414"/>
        <v>8361.195955803385</v>
      </c>
      <c r="Q3344" s="22">
        <f t="shared" si="407"/>
        <v>1267.2223701027335</v>
      </c>
      <c r="R3344" s="3">
        <f>VLOOKUP(A3344,ERCOT_345kv_West_ATC!D:E,2)</f>
        <v>23.44</v>
      </c>
      <c r="S3344" s="66">
        <f t="shared" si="409"/>
        <v>0.98150285178591046</v>
      </c>
      <c r="T3344" s="69">
        <f t="shared" si="415"/>
        <v>1243.7823701027335</v>
      </c>
      <c r="V3344" s="16">
        <f t="shared" si="416"/>
        <v>1.9083599999999999E-2</v>
      </c>
      <c r="W3344" s="16">
        <f t="shared" si="417"/>
        <v>0.84769650115026962</v>
      </c>
      <c r="X3344" s="16"/>
      <c r="Z3344" s="15">
        <f t="shared" si="418"/>
        <v>8.4449367748703143E-5</v>
      </c>
      <c r="AA3344" s="16">
        <f t="shared" si="419"/>
        <v>0.87546126064048091</v>
      </c>
      <c r="AB3344" s="3">
        <f t="shared" si="420"/>
        <v>0.47146780127648541</v>
      </c>
      <c r="AC3344" s="69">
        <f t="shared" si="421"/>
        <v>158.78829526719366</v>
      </c>
      <c r="AD3344" s="3">
        <f t="shared" si="429"/>
        <v>155.54252814933221</v>
      </c>
      <c r="AF3344" s="29"/>
      <c r="AG3344" s="30"/>
      <c r="AH3344" s="29"/>
      <c r="AI3344" s="29"/>
      <c r="AJ3344" s="31"/>
      <c r="AK3344" s="29"/>
      <c r="AL3344" s="30"/>
      <c r="AN3344" s="17">
        <f t="shared" si="422"/>
        <v>11960.011525694652</v>
      </c>
      <c r="AO3344" s="17">
        <f t="shared" si="423"/>
        <v>119.60011525694652</v>
      </c>
      <c r="AP3344" s="2">
        <f t="shared" si="424"/>
        <v>8.1806478835751424</v>
      </c>
      <c r="AQ3344" s="6">
        <f t="shared" si="425"/>
        <v>191.75438639100136</v>
      </c>
      <c r="AR3344" s="3">
        <f t="shared" si="426"/>
        <v>10174.945613608999</v>
      </c>
    </row>
    <row r="3345" spans="1:44">
      <c r="A3345" s="32">
        <v>43158</v>
      </c>
      <c r="B3345" s="9">
        <v>12.5</v>
      </c>
      <c r="C3345" s="33">
        <v>10725.6</v>
      </c>
      <c r="D3345" s="34">
        <f t="shared" si="410"/>
        <v>21528020.746250372</v>
      </c>
      <c r="E3345" s="34">
        <v>3007383866429.73</v>
      </c>
      <c r="F3345" s="3">
        <f>VLOOKUP(A3345,ERCOT_345kv_West_ATC!A:B,2)</f>
        <v>28.5</v>
      </c>
      <c r="G3345" s="3">
        <f>VLOOKUP(A3345,ERCOT_345kv_West_ATC!G:H,2)</f>
        <v>2.7930000000000001</v>
      </c>
      <c r="I3345" s="5">
        <f t="shared" si="411"/>
        <v>6</v>
      </c>
      <c r="J3345" s="4">
        <f t="shared" si="412"/>
        <v>144</v>
      </c>
      <c r="K3345" s="4">
        <f t="shared" si="427"/>
        <v>1800</v>
      </c>
      <c r="L3345" s="6">
        <f t="shared" si="428"/>
        <v>19306080</v>
      </c>
      <c r="N3345" s="22">
        <f t="shared" si="413"/>
        <v>0.89678843343564796</v>
      </c>
      <c r="O3345" s="14">
        <f t="shared" si="414"/>
        <v>8361.195955803385</v>
      </c>
      <c r="Q3345" s="22">
        <f t="shared" si="407"/>
        <v>1311.0942009293101</v>
      </c>
      <c r="R3345" s="3">
        <f>VLOOKUP(A3345,ERCOT_345kv_West_ATC!D:E,2)</f>
        <v>18.93</v>
      </c>
      <c r="S3345" s="66">
        <f t="shared" si="409"/>
        <v>0.98556167818713381</v>
      </c>
      <c r="T3345" s="69">
        <f t="shared" si="415"/>
        <v>1292.16420092931</v>
      </c>
      <c r="V3345" s="16">
        <f t="shared" si="416"/>
        <v>1.9494000000000001E-2</v>
      </c>
      <c r="W3345" s="16">
        <f t="shared" si="417"/>
        <v>0.87729443343564795</v>
      </c>
      <c r="X3345" s="16"/>
      <c r="Z3345" s="15">
        <f t="shared" si="418"/>
        <v>8.4449367748703143E-5</v>
      </c>
      <c r="AA3345" s="16">
        <f t="shared" si="419"/>
        <v>0.9057701387254905</v>
      </c>
      <c r="AB3345" s="3">
        <f t="shared" si="420"/>
        <v>0.48779023694821605</v>
      </c>
      <c r="AC3345" s="69">
        <f t="shared" si="421"/>
        <v>164.76230672304709</v>
      </c>
      <c r="AD3345" s="3">
        <f t="shared" si="429"/>
        <v>154.05958203402733</v>
      </c>
      <c r="AF3345" s="29"/>
      <c r="AG3345" s="30"/>
      <c r="AH3345" s="29"/>
      <c r="AI3345" s="29"/>
      <c r="AJ3345" s="31"/>
      <c r="AK3345" s="29"/>
      <c r="AL3345" s="30"/>
      <c r="AN3345" s="17">
        <f t="shared" si="422"/>
        <v>11960.011525694652</v>
      </c>
      <c r="AO3345" s="17">
        <f t="shared" si="423"/>
        <v>119.60011525694652</v>
      </c>
      <c r="AP3345" s="2">
        <f t="shared" si="424"/>
        <v>8.1806478835751424</v>
      </c>
      <c r="AQ3345" s="6">
        <f t="shared" si="425"/>
        <v>154.85966443607745</v>
      </c>
      <c r="AR3345" s="3">
        <f t="shared" si="426"/>
        <v>10570.740335563924</v>
      </c>
    </row>
    <row r="3346" spans="1:44">
      <c r="A3346" s="32">
        <v>43159</v>
      </c>
      <c r="B3346" s="9">
        <v>12.5</v>
      </c>
      <c r="C3346" s="33">
        <v>10397.9</v>
      </c>
      <c r="D3346" s="34">
        <f t="shared" si="410"/>
        <v>21528020.746250372</v>
      </c>
      <c r="E3346" s="34">
        <v>3007383866429.73</v>
      </c>
      <c r="F3346" s="3">
        <f>VLOOKUP(A3346,ERCOT_345kv_West_ATC!A:B,2)</f>
        <v>28.55</v>
      </c>
      <c r="G3346" s="3">
        <f>VLOOKUP(A3346,ERCOT_345kv_West_ATC!G:H,2)</f>
        <v>2.7709999999999999</v>
      </c>
      <c r="I3346" s="5">
        <f t="shared" si="411"/>
        <v>6</v>
      </c>
      <c r="J3346" s="4">
        <f t="shared" si="412"/>
        <v>144</v>
      </c>
      <c r="K3346" s="4">
        <f t="shared" si="427"/>
        <v>1800</v>
      </c>
      <c r="L3346" s="6">
        <f t="shared" si="428"/>
        <v>18716220</v>
      </c>
      <c r="N3346" s="22">
        <f t="shared" si="413"/>
        <v>0.86938879428848026</v>
      </c>
      <c r="O3346" s="14">
        <f t="shared" si="414"/>
        <v>8361.195955803385</v>
      </c>
      <c r="Q3346" s="22">
        <f t="shared" si="407"/>
        <v>1271.0362489597667</v>
      </c>
      <c r="R3346" s="3">
        <f>VLOOKUP(A3346,ERCOT_345kv_West_ATC!D:E,2)</f>
        <v>18.23</v>
      </c>
      <c r="S3346" s="66">
        <f t="shared" si="409"/>
        <v>0.98565737207344029</v>
      </c>
      <c r="T3346" s="69">
        <f t="shared" si="415"/>
        <v>1252.8062489597667</v>
      </c>
      <c r="V3346" s="16">
        <f t="shared" si="416"/>
        <v>1.9528200000000003E-2</v>
      </c>
      <c r="W3346" s="16">
        <f t="shared" si="417"/>
        <v>0.84986059428848026</v>
      </c>
      <c r="X3346" s="16"/>
      <c r="Z3346" s="15">
        <f t="shared" si="418"/>
        <v>8.4449367748703143E-5</v>
      </c>
      <c r="AA3346" s="16">
        <f t="shared" si="419"/>
        <v>0.87809608091424041</v>
      </c>
      <c r="AB3346" s="3">
        <f t="shared" si="420"/>
        <v>0.47288674803869757</v>
      </c>
      <c r="AC3346" s="69">
        <f t="shared" si="421"/>
        <v>159.3076297821633</v>
      </c>
      <c r="AD3346" s="3">
        <f t="shared" si="429"/>
        <v>152.68176631388087</v>
      </c>
      <c r="AF3346" s="29"/>
      <c r="AG3346" s="30"/>
      <c r="AH3346" s="29"/>
      <c r="AI3346" s="29"/>
      <c r="AJ3346" s="31"/>
      <c r="AK3346" s="29"/>
      <c r="AL3346" s="30"/>
      <c r="AN3346" s="17">
        <f t="shared" si="422"/>
        <v>11960.011525694652</v>
      </c>
      <c r="AO3346" s="17">
        <f t="shared" si="423"/>
        <v>119.60011525694652</v>
      </c>
      <c r="AP3346" s="2">
        <f t="shared" si="424"/>
        <v>8.1806478835751424</v>
      </c>
      <c r="AQ3346" s="6">
        <f t="shared" si="425"/>
        <v>149.13321091757484</v>
      </c>
      <c r="AR3346" s="3">
        <f t="shared" si="426"/>
        <v>10248.766789082425</v>
      </c>
    </row>
    <row r="3347" spans="1:44">
      <c r="A3347" s="32">
        <v>43160</v>
      </c>
      <c r="B3347" s="9">
        <v>12.5</v>
      </c>
      <c r="C3347" s="33">
        <v>10951</v>
      </c>
      <c r="D3347" s="34">
        <f t="shared" si="410"/>
        <v>21528020.746250372</v>
      </c>
      <c r="E3347" s="34">
        <v>3007383866429.73</v>
      </c>
      <c r="F3347" s="3">
        <f>VLOOKUP(A3347,ERCOT_345kv_West_ATC!A:B,2)</f>
        <v>28.85</v>
      </c>
      <c r="G3347" s="3">
        <f>VLOOKUP(A3347,ERCOT_345kv_West_ATC!G:H,2)</f>
        <v>2.7890000000000001</v>
      </c>
      <c r="I3347" s="5">
        <f t="shared" si="411"/>
        <v>6</v>
      </c>
      <c r="J3347" s="4">
        <f t="shared" si="412"/>
        <v>144</v>
      </c>
      <c r="K3347" s="4">
        <f t="shared" si="427"/>
        <v>1800</v>
      </c>
      <c r="L3347" s="6">
        <f t="shared" si="428"/>
        <v>19711800</v>
      </c>
      <c r="N3347" s="22">
        <f t="shared" si="413"/>
        <v>0.91563456912002872</v>
      </c>
      <c r="O3347" s="14">
        <f t="shared" si="414"/>
        <v>8361.195955803385</v>
      </c>
      <c r="Q3347" s="22">
        <f t="shared" si="407"/>
        <v>1338.6470308772352</v>
      </c>
      <c r="R3347" s="3">
        <f>VLOOKUP(A3347,ERCOT_345kv_West_ATC!D:E,2)</f>
        <v>19.920000000000002</v>
      </c>
      <c r="S3347" s="66">
        <f t="shared" si="409"/>
        <v>0.98511930363977562</v>
      </c>
      <c r="T3347" s="69">
        <f t="shared" si="415"/>
        <v>1318.7270308772352</v>
      </c>
      <c r="V3347" s="16">
        <f t="shared" si="416"/>
        <v>1.9733399999999998E-2</v>
      </c>
      <c r="W3347" s="16">
        <f t="shared" si="417"/>
        <v>0.89590116912002871</v>
      </c>
      <c r="X3347" s="16"/>
      <c r="Z3347" s="15">
        <f t="shared" si="418"/>
        <v>8.4449367748703143E-5</v>
      </c>
      <c r="AA3347" s="16">
        <f t="shared" si="419"/>
        <v>0.9248050262160481</v>
      </c>
      <c r="AB3347" s="3">
        <f t="shared" si="420"/>
        <v>0.49804121772394211</v>
      </c>
      <c r="AC3347" s="69">
        <f t="shared" si="421"/>
        <v>168.51416568696283</v>
      </c>
      <c r="AD3347" s="3">
        <f t="shared" si="429"/>
        <v>152.38756494120227</v>
      </c>
      <c r="AF3347" s="29"/>
      <c r="AG3347" s="30"/>
      <c r="AH3347" s="29"/>
      <c r="AI3347" s="29"/>
      <c r="AJ3347" s="31"/>
      <c r="AK3347" s="29"/>
      <c r="AL3347" s="30"/>
      <c r="AN3347" s="17">
        <f t="shared" si="422"/>
        <v>11960.011525694652</v>
      </c>
      <c r="AO3347" s="17">
        <f t="shared" si="423"/>
        <v>119.60011525694652</v>
      </c>
      <c r="AP3347" s="2">
        <f t="shared" si="424"/>
        <v>8.1806478835751424</v>
      </c>
      <c r="AQ3347" s="6">
        <f t="shared" si="425"/>
        <v>162.95850584081685</v>
      </c>
      <c r="AR3347" s="3">
        <f t="shared" si="426"/>
        <v>10788.041494159183</v>
      </c>
    </row>
    <row r="3348" spans="1:44">
      <c r="A3348" s="32">
        <v>43161</v>
      </c>
      <c r="B3348" s="9">
        <v>12.5</v>
      </c>
      <c r="C3348" s="33">
        <v>11086.4</v>
      </c>
      <c r="D3348" s="34">
        <f t="shared" si="410"/>
        <v>21528020.746250372</v>
      </c>
      <c r="E3348" s="34">
        <v>3007383866429.73</v>
      </c>
      <c r="F3348" s="3">
        <f>VLOOKUP(A3348,ERCOT_345kv_West_ATC!A:B,2)</f>
        <v>29.45</v>
      </c>
      <c r="G3348" s="3">
        <f>VLOOKUP(A3348,ERCOT_345kv_West_ATC!G:H,2)</f>
        <v>2.786</v>
      </c>
      <c r="I3348" s="5">
        <f t="shared" si="411"/>
        <v>6</v>
      </c>
      <c r="J3348" s="4">
        <f t="shared" si="412"/>
        <v>144</v>
      </c>
      <c r="K3348" s="4">
        <f t="shared" si="427"/>
        <v>1800</v>
      </c>
      <c r="L3348" s="6">
        <f t="shared" si="428"/>
        <v>19955520</v>
      </c>
      <c r="N3348" s="22">
        <f t="shared" si="413"/>
        <v>0.92695562844418655</v>
      </c>
      <c r="O3348" s="14">
        <f t="shared" si="414"/>
        <v>8361.195955803385</v>
      </c>
      <c r="Q3348" s="22">
        <f t="shared" si="407"/>
        <v>1355.1982871991033</v>
      </c>
      <c r="R3348" s="3">
        <f>VLOOKUP(A3348,ERCOT_345kv_West_ATC!D:E,2)</f>
        <v>20.91</v>
      </c>
      <c r="S3348" s="66">
        <f t="shared" si="409"/>
        <v>0.9845705235923693</v>
      </c>
      <c r="T3348" s="69">
        <f t="shared" si="415"/>
        <v>1334.2882871991033</v>
      </c>
      <c r="V3348" s="16">
        <f t="shared" si="416"/>
        <v>2.01438E-2</v>
      </c>
      <c r="W3348" s="16">
        <f t="shared" si="417"/>
        <v>0.90681182844418651</v>
      </c>
      <c r="X3348" s="16"/>
      <c r="Z3348" s="15">
        <f t="shared" si="418"/>
        <v>8.4449367748703143E-5</v>
      </c>
      <c r="AA3348" s="16">
        <f t="shared" si="419"/>
        <v>0.93623947060922252</v>
      </c>
      <c r="AB3348" s="3">
        <f t="shared" si="420"/>
        <v>0.50419908283944037</v>
      </c>
      <c r="AC3348" s="69">
        <f t="shared" si="421"/>
        <v>170.76794431923517</v>
      </c>
      <c r="AD3348" s="3">
        <f t="shared" si="429"/>
        <v>152.07233757589086</v>
      </c>
      <c r="AF3348" s="29"/>
      <c r="AG3348" s="30"/>
      <c r="AH3348" s="29"/>
      <c r="AI3348" s="29"/>
      <c r="AJ3348" s="31"/>
      <c r="AK3348" s="29"/>
      <c r="AL3348" s="30"/>
      <c r="AN3348" s="17">
        <f t="shared" si="422"/>
        <v>11960.011525694652</v>
      </c>
      <c r="AO3348" s="17">
        <f t="shared" si="423"/>
        <v>119.60011525694652</v>
      </c>
      <c r="AP3348" s="2">
        <f t="shared" si="424"/>
        <v>8.1806478835751424</v>
      </c>
      <c r="AQ3348" s="6">
        <f t="shared" si="425"/>
        <v>171.05734724555623</v>
      </c>
      <c r="AR3348" s="3">
        <f t="shared" si="426"/>
        <v>10915.342652754443</v>
      </c>
    </row>
    <row r="3349" spans="1:44">
      <c r="A3349" s="32">
        <v>43162</v>
      </c>
      <c r="B3349" s="9">
        <v>12.5</v>
      </c>
      <c r="C3349" s="33">
        <v>11489.7</v>
      </c>
      <c r="D3349" s="34">
        <f t="shared" si="410"/>
        <v>21528020.746250372</v>
      </c>
      <c r="E3349" s="34">
        <v>3007383866429.73</v>
      </c>
      <c r="F3349" s="3">
        <f>VLOOKUP(A3349,ERCOT_345kv_West_ATC!A:B,2)</f>
        <v>29.45</v>
      </c>
      <c r="G3349" s="3">
        <f>VLOOKUP(A3349,ERCOT_345kv_West_ATC!G:H,2)</f>
        <v>2.786</v>
      </c>
      <c r="I3349" s="5">
        <f t="shared" si="411"/>
        <v>6</v>
      </c>
      <c r="J3349" s="4">
        <f t="shared" si="412"/>
        <v>144</v>
      </c>
      <c r="K3349" s="4">
        <f t="shared" si="427"/>
        <v>1800</v>
      </c>
      <c r="L3349" s="6">
        <f t="shared" si="428"/>
        <v>20681460</v>
      </c>
      <c r="N3349" s="22">
        <f t="shared" si="413"/>
        <v>0.96067633173394162</v>
      </c>
      <c r="O3349" s="14">
        <f t="shared" si="414"/>
        <v>8361.195955803385</v>
      </c>
      <c r="Q3349" s="22">
        <f t="shared" si="407"/>
        <v>1404.4975610145348</v>
      </c>
      <c r="R3349" s="3">
        <f>VLOOKUP(A3349,ERCOT_345kv_West_ATC!D:E,2)</f>
        <v>17.809999999999999</v>
      </c>
      <c r="S3349" s="66">
        <f t="shared" si="409"/>
        <v>0.98731930870201379</v>
      </c>
      <c r="T3349" s="69">
        <f t="shared" si="415"/>
        <v>1386.6875610145348</v>
      </c>
      <c r="V3349" s="16">
        <f t="shared" si="416"/>
        <v>2.01438E-2</v>
      </c>
      <c r="W3349" s="16">
        <f t="shared" si="417"/>
        <v>0.94053253173394158</v>
      </c>
      <c r="X3349" s="16"/>
      <c r="Z3349" s="15">
        <f t="shared" si="418"/>
        <v>8.4449367748703143E-5</v>
      </c>
      <c r="AA3349" s="16">
        <f t="shared" si="419"/>
        <v>0.97029790062227461</v>
      </c>
      <c r="AB3349" s="3">
        <f t="shared" si="420"/>
        <v>0.52254078890355027</v>
      </c>
      <c r="AC3349" s="69">
        <f t="shared" si="421"/>
        <v>177.48100873869942</v>
      </c>
      <c r="AD3349" s="3">
        <f t="shared" si="429"/>
        <v>152.6691433823384</v>
      </c>
      <c r="AF3349" s="29"/>
      <c r="AG3349" s="30"/>
      <c r="AH3349" s="29"/>
      <c r="AI3349" s="29"/>
      <c r="AJ3349" s="31"/>
      <c r="AK3349" s="29"/>
      <c r="AL3349" s="30"/>
      <c r="AN3349" s="17">
        <f t="shared" si="422"/>
        <v>11960.011525694652</v>
      </c>
      <c r="AO3349" s="17">
        <f t="shared" si="423"/>
        <v>119.60011525694652</v>
      </c>
      <c r="AP3349" s="2">
        <f t="shared" si="424"/>
        <v>8.1806478835751424</v>
      </c>
      <c r="AQ3349" s="6">
        <f t="shared" si="425"/>
        <v>145.69733880647328</v>
      </c>
      <c r="AR3349" s="3">
        <f t="shared" si="426"/>
        <v>11344.002661193528</v>
      </c>
    </row>
    <row r="3350" spans="1:44">
      <c r="A3350" s="32">
        <v>43163</v>
      </c>
      <c r="B3350" s="9">
        <v>12.5</v>
      </c>
      <c r="C3350" s="33">
        <v>11512.6</v>
      </c>
      <c r="D3350" s="34">
        <f t="shared" si="410"/>
        <v>21528020.746250372</v>
      </c>
      <c r="E3350" s="34">
        <v>3007383866429.73</v>
      </c>
      <c r="F3350" s="3">
        <f>VLOOKUP(A3350,ERCOT_345kv_West_ATC!A:B,2)</f>
        <v>29.45</v>
      </c>
      <c r="G3350" s="3">
        <f>VLOOKUP(A3350,ERCOT_345kv_West_ATC!G:H,2)</f>
        <v>2.786</v>
      </c>
      <c r="I3350" s="5">
        <f t="shared" si="411"/>
        <v>6</v>
      </c>
      <c r="J3350" s="4">
        <f t="shared" si="412"/>
        <v>144</v>
      </c>
      <c r="K3350" s="4">
        <f t="shared" si="427"/>
        <v>1800</v>
      </c>
      <c r="L3350" s="6">
        <f t="shared" si="428"/>
        <v>20722680</v>
      </c>
      <c r="N3350" s="22">
        <f t="shared" si="413"/>
        <v>0.96259104560782061</v>
      </c>
      <c r="O3350" s="14">
        <f t="shared" si="414"/>
        <v>8361.195955803385</v>
      </c>
      <c r="Q3350" s="22">
        <f t="shared" si="407"/>
        <v>1407.2968503038314</v>
      </c>
      <c r="R3350" s="3">
        <f>VLOOKUP(A3350,ERCOT_345kv_West_ATC!D:E,2)</f>
        <v>17.47</v>
      </c>
      <c r="S3350" s="66">
        <f t="shared" si="409"/>
        <v>0.98758613010735563</v>
      </c>
      <c r="T3350" s="69">
        <f t="shared" si="415"/>
        <v>1389.8268503038314</v>
      </c>
      <c r="V3350" s="16">
        <f t="shared" si="416"/>
        <v>2.01438E-2</v>
      </c>
      <c r="W3350" s="16">
        <f t="shared" si="417"/>
        <v>0.94244724560782056</v>
      </c>
      <c r="X3350" s="16"/>
      <c r="Z3350" s="15">
        <f t="shared" si="418"/>
        <v>8.4449367748703143E-5</v>
      </c>
      <c r="AA3350" s="16">
        <f t="shared" si="419"/>
        <v>0.97223179114371983</v>
      </c>
      <c r="AB3350" s="3">
        <f t="shared" si="420"/>
        <v>0.5235822594437638</v>
      </c>
      <c r="AC3350" s="69">
        <f t="shared" si="421"/>
        <v>177.86218695641756</v>
      </c>
      <c r="AD3350" s="3">
        <f t="shared" si="429"/>
        <v>153.41641357563819</v>
      </c>
      <c r="AF3350" s="29"/>
      <c r="AG3350" s="30"/>
      <c r="AH3350" s="29"/>
      <c r="AI3350" s="29"/>
      <c r="AJ3350" s="31"/>
      <c r="AK3350" s="29"/>
      <c r="AL3350" s="30"/>
      <c r="AN3350" s="17">
        <f t="shared" si="422"/>
        <v>11960.011525694652</v>
      </c>
      <c r="AO3350" s="17">
        <f t="shared" si="423"/>
        <v>119.60011525694652</v>
      </c>
      <c r="AP3350" s="2">
        <f t="shared" si="424"/>
        <v>8.1806478835751424</v>
      </c>
      <c r="AQ3350" s="6">
        <f t="shared" si="425"/>
        <v>142.91591852605774</v>
      </c>
      <c r="AR3350" s="3">
        <f t="shared" si="426"/>
        <v>11369.684081473943</v>
      </c>
    </row>
    <row r="3351" spans="1:44">
      <c r="A3351" s="32">
        <v>43164</v>
      </c>
      <c r="B3351" s="9">
        <v>12.5</v>
      </c>
      <c r="C3351" s="33">
        <v>11573.3</v>
      </c>
      <c r="D3351" s="34">
        <f t="shared" si="410"/>
        <v>23555434.603615344</v>
      </c>
      <c r="E3351" s="34">
        <v>3290605988755</v>
      </c>
      <c r="F3351" s="3">
        <f>VLOOKUP(A3351,ERCOT_345kv_West_ATC!A:B,2)</f>
        <v>29.7</v>
      </c>
      <c r="G3351" s="3">
        <f>VLOOKUP(A3351,ERCOT_345kv_West_ATC!G:H,2)</f>
        <v>2.7879999999999998</v>
      </c>
      <c r="I3351" s="5">
        <f t="shared" si="411"/>
        <v>6</v>
      </c>
      <c r="J3351" s="4">
        <f t="shared" si="412"/>
        <v>144</v>
      </c>
      <c r="K3351" s="4">
        <f t="shared" si="427"/>
        <v>1800</v>
      </c>
      <c r="L3351" s="6">
        <f t="shared" si="428"/>
        <v>20831940</v>
      </c>
      <c r="N3351" s="22">
        <f t="shared" si="413"/>
        <v>0.88437935238956134</v>
      </c>
      <c r="O3351" s="14">
        <f t="shared" si="414"/>
        <v>7641.5486714209546</v>
      </c>
      <c r="Q3351" s="22">
        <f t="shared" si="407"/>
        <v>1292.9522695753819</v>
      </c>
      <c r="R3351" s="3">
        <f>VLOOKUP(A3351,ERCOT_345kv_West_ATC!D:E,2)</f>
        <v>23.06</v>
      </c>
      <c r="S3351" s="66">
        <f t="shared" si="409"/>
        <v>0.98216484819847749</v>
      </c>
      <c r="T3351" s="69">
        <f t="shared" si="415"/>
        <v>1269.892269575382</v>
      </c>
      <c r="V3351" s="16">
        <f t="shared" si="416"/>
        <v>2.0314800000000001E-2</v>
      </c>
      <c r="W3351" s="16">
        <f t="shared" si="417"/>
        <v>0.86406455238956137</v>
      </c>
      <c r="X3351" s="16"/>
      <c r="Z3351" s="15">
        <f t="shared" si="418"/>
        <v>7.7180819267192515E-5</v>
      </c>
      <c r="AA3351" s="16">
        <f t="shared" si="419"/>
        <v>0.89323677562499904</v>
      </c>
      <c r="AB3351" s="3">
        <f t="shared" si="420"/>
        <v>0.48104056405090767</v>
      </c>
      <c r="AC3351" s="69">
        <f t="shared" si="421"/>
        <v>162.29192644263222</v>
      </c>
      <c r="AD3351" s="3">
        <f t="shared" si="429"/>
        <v>153.38228029347505</v>
      </c>
      <c r="AF3351" s="29"/>
      <c r="AG3351" s="30"/>
      <c r="AH3351" s="29"/>
      <c r="AI3351" s="29"/>
      <c r="AJ3351" s="31"/>
      <c r="AK3351" s="29"/>
      <c r="AL3351" s="30"/>
      <c r="AN3351" s="17">
        <f t="shared" si="422"/>
        <v>13086.35255756408</v>
      </c>
      <c r="AO3351" s="17">
        <f t="shared" si="423"/>
        <v>130.86352557564081</v>
      </c>
      <c r="AP3351" s="2">
        <f t="shared" si="424"/>
        <v>8.9510651493738305</v>
      </c>
      <c r="AQ3351" s="6">
        <f t="shared" si="425"/>
        <v>206.41156234456051</v>
      </c>
      <c r="AR3351" s="3">
        <f t="shared" si="426"/>
        <v>11366.888437655438</v>
      </c>
    </row>
    <row r="3352" spans="1:44">
      <c r="A3352" s="32">
        <v>43165</v>
      </c>
      <c r="B3352" s="9">
        <v>12.5</v>
      </c>
      <c r="C3352" s="33">
        <v>10779.9</v>
      </c>
      <c r="D3352" s="34">
        <f t="shared" si="410"/>
        <v>23555434.603615344</v>
      </c>
      <c r="E3352" s="34">
        <v>3290605988755</v>
      </c>
      <c r="F3352" s="3">
        <f>VLOOKUP(A3352,ERCOT_345kv_West_ATC!A:B,2)</f>
        <v>29.65</v>
      </c>
      <c r="G3352" s="3">
        <f>VLOOKUP(A3352,ERCOT_345kv_West_ATC!G:H,2)</f>
        <v>2.8050000000000002</v>
      </c>
      <c r="I3352" s="5">
        <f t="shared" si="411"/>
        <v>6</v>
      </c>
      <c r="J3352" s="4">
        <f t="shared" si="412"/>
        <v>144</v>
      </c>
      <c r="K3352" s="4">
        <f t="shared" si="427"/>
        <v>1800</v>
      </c>
      <c r="L3352" s="6">
        <f t="shared" si="428"/>
        <v>19403820</v>
      </c>
      <c r="N3352" s="22">
        <f t="shared" si="413"/>
        <v>0.82375130523050744</v>
      </c>
      <c r="O3352" s="14">
        <f t="shared" si="414"/>
        <v>7641.5486714209546</v>
      </c>
      <c r="Q3352" s="22">
        <f t="shared" ref="Q3352:Q3415" si="430">((I3352*B3352)*C3352)/((D3352*($AL$2*$Y$2)/$Y$2)/1000000)</f>
        <v>1204.314773728812</v>
      </c>
      <c r="R3352" s="3">
        <f>VLOOKUP(A3352,ERCOT_345kv_West_ATC!D:E,2)</f>
        <v>23.39</v>
      </c>
      <c r="S3352" s="66">
        <f t="shared" si="409"/>
        <v>0.98057816734442294</v>
      </c>
      <c r="T3352" s="69">
        <f t="shared" si="415"/>
        <v>1180.9247737288119</v>
      </c>
      <c r="V3352" s="16">
        <f t="shared" si="416"/>
        <v>2.0280599999999999E-2</v>
      </c>
      <c r="W3352" s="16">
        <f t="shared" si="417"/>
        <v>0.80347070523050745</v>
      </c>
      <c r="X3352" s="16"/>
      <c r="Z3352" s="15">
        <f t="shared" si="418"/>
        <v>7.7180819267192515E-5</v>
      </c>
      <c r="AA3352" s="16">
        <f t="shared" si="419"/>
        <v>0.83200151361840857</v>
      </c>
      <c r="AB3352" s="3">
        <f t="shared" si="420"/>
        <v>0.44806314330505387</v>
      </c>
      <c r="AC3352" s="69">
        <f t="shared" si="421"/>
        <v>150.22219044964973</v>
      </c>
      <c r="AD3352" s="3">
        <f t="shared" si="429"/>
        <v>153.60735704578758</v>
      </c>
      <c r="AF3352" s="29"/>
      <c r="AG3352" s="30"/>
      <c r="AH3352" s="29"/>
      <c r="AI3352" s="29"/>
      <c r="AJ3352" s="31"/>
      <c r="AK3352" s="29"/>
      <c r="AL3352" s="30"/>
      <c r="AN3352" s="17">
        <f t="shared" si="422"/>
        <v>13086.35255756408</v>
      </c>
      <c r="AO3352" s="17">
        <f t="shared" si="423"/>
        <v>130.86352557564081</v>
      </c>
      <c r="AP3352" s="2">
        <f t="shared" si="424"/>
        <v>8.9510651493738305</v>
      </c>
      <c r="AQ3352" s="6">
        <f t="shared" si="425"/>
        <v>209.3654138438539</v>
      </c>
      <c r="AR3352" s="3">
        <f t="shared" si="426"/>
        <v>10570.534586156145</v>
      </c>
    </row>
    <row r="3353" spans="1:44">
      <c r="A3353" s="32">
        <v>43166</v>
      </c>
      <c r="B3353" s="9">
        <v>12.5</v>
      </c>
      <c r="C3353" s="33">
        <v>9965.57</v>
      </c>
      <c r="D3353" s="34">
        <f t="shared" si="410"/>
        <v>23555434.603615344</v>
      </c>
      <c r="E3353" s="34">
        <v>3290605988755</v>
      </c>
      <c r="F3353" s="3">
        <f>VLOOKUP(A3353,ERCOT_345kv_West_ATC!A:B,2)</f>
        <v>29.85</v>
      </c>
      <c r="G3353" s="3">
        <f>VLOOKUP(A3353,ERCOT_345kv_West_ATC!G:H,2)</f>
        <v>2.819</v>
      </c>
      <c r="I3353" s="5">
        <f t="shared" si="411"/>
        <v>6</v>
      </c>
      <c r="J3353" s="4">
        <f t="shared" si="412"/>
        <v>144</v>
      </c>
      <c r="K3353" s="4">
        <f t="shared" si="427"/>
        <v>1800</v>
      </c>
      <c r="L3353" s="6">
        <f t="shared" si="428"/>
        <v>17938026</v>
      </c>
      <c r="N3353" s="22">
        <f t="shared" si="413"/>
        <v>0.76152388193452514</v>
      </c>
      <c r="O3353" s="14">
        <f t="shared" si="414"/>
        <v>7641.5486714209546</v>
      </c>
      <c r="Q3353" s="22">
        <f t="shared" si="430"/>
        <v>1113.3390086762065</v>
      </c>
      <c r="R3353" s="3">
        <f>VLOOKUP(A3353,ERCOT_345kv_West_ATC!D:E,2)</f>
        <v>25.68</v>
      </c>
      <c r="S3353" s="66">
        <f t="shared" ref="S3353:S3416" si="431">(Q3353-R3353)/Q3353</f>
        <v>0.97693424931680573</v>
      </c>
      <c r="T3353" s="69">
        <f t="shared" si="415"/>
        <v>1087.6590086762064</v>
      </c>
      <c r="V3353" s="16">
        <f t="shared" si="416"/>
        <v>2.0417399999999999E-2</v>
      </c>
      <c r="W3353" s="16">
        <f t="shared" si="417"/>
        <v>0.74110648193452511</v>
      </c>
      <c r="X3353" s="16"/>
      <c r="Z3353" s="15">
        <f t="shared" si="418"/>
        <v>7.7180819267192515E-5</v>
      </c>
      <c r="AA3353" s="16">
        <f t="shared" si="419"/>
        <v>0.76915085706455566</v>
      </c>
      <c r="AB3353" s="3">
        <f t="shared" si="420"/>
        <v>0.41421577371093848</v>
      </c>
      <c r="AC3353" s="69">
        <f t="shared" si="421"/>
        <v>137.83405317820348</v>
      </c>
      <c r="AD3353" s="3">
        <f t="shared" si="429"/>
        <v>154.24290583042358</v>
      </c>
      <c r="AF3353" s="29"/>
      <c r="AG3353" s="30"/>
      <c r="AH3353" s="29"/>
      <c r="AI3353" s="29"/>
      <c r="AJ3353" s="31"/>
      <c r="AK3353" s="29"/>
      <c r="AL3353" s="30"/>
      <c r="AN3353" s="17">
        <f t="shared" si="422"/>
        <v>13086.35255756408</v>
      </c>
      <c r="AO3353" s="17">
        <f t="shared" si="423"/>
        <v>130.86352557564081</v>
      </c>
      <c r="AP3353" s="2">
        <f t="shared" si="424"/>
        <v>8.9510651493738305</v>
      </c>
      <c r="AQ3353" s="6">
        <f t="shared" si="425"/>
        <v>229.86335303591997</v>
      </c>
      <c r="AR3353" s="3">
        <f t="shared" si="426"/>
        <v>9735.7066469640795</v>
      </c>
    </row>
    <row r="3354" spans="1:44">
      <c r="A3354" s="32">
        <v>43167</v>
      </c>
      <c r="B3354" s="9">
        <v>12.5</v>
      </c>
      <c r="C3354" s="33">
        <v>9395.01</v>
      </c>
      <c r="D3354" s="34">
        <f t="shared" si="410"/>
        <v>23555434.603615344</v>
      </c>
      <c r="E3354" s="34">
        <v>3290605988755</v>
      </c>
      <c r="F3354" s="3">
        <f>VLOOKUP(A3354,ERCOT_345kv_West_ATC!A:B,2)</f>
        <v>29.9</v>
      </c>
      <c r="G3354" s="3">
        <f>VLOOKUP(A3354,ERCOT_345kv_West_ATC!G:H,2)</f>
        <v>2.8170000000000002</v>
      </c>
      <c r="I3354" s="5">
        <f t="shared" si="411"/>
        <v>6</v>
      </c>
      <c r="J3354" s="4">
        <f t="shared" si="412"/>
        <v>144</v>
      </c>
      <c r="K3354" s="4">
        <f t="shared" si="427"/>
        <v>1800</v>
      </c>
      <c r="L3354" s="6">
        <f t="shared" si="428"/>
        <v>16911018</v>
      </c>
      <c r="N3354" s="22">
        <f t="shared" si="413"/>
        <v>0.7179242618348658</v>
      </c>
      <c r="O3354" s="14">
        <f t="shared" si="414"/>
        <v>7641.5486714209546</v>
      </c>
      <c r="Q3354" s="22">
        <f t="shared" si="430"/>
        <v>1049.5968740275816</v>
      </c>
      <c r="R3354" s="3">
        <f>VLOOKUP(A3354,ERCOT_345kv_West_ATC!D:E,2)</f>
        <v>19.8</v>
      </c>
      <c r="S3354" s="66">
        <f t="shared" si="431"/>
        <v>0.98113561454882947</v>
      </c>
      <c r="T3354" s="69">
        <f t="shared" si="415"/>
        <v>1029.7968740275817</v>
      </c>
      <c r="V3354" s="16">
        <f t="shared" si="416"/>
        <v>2.04516E-2</v>
      </c>
      <c r="W3354" s="16">
        <f t="shared" si="417"/>
        <v>0.69747266183486578</v>
      </c>
      <c r="X3354" s="16"/>
      <c r="Z3354" s="15">
        <f t="shared" si="418"/>
        <v>7.7180819267192515E-5</v>
      </c>
      <c r="AA3354" s="16">
        <f t="shared" si="419"/>
        <v>0.72511456882346637</v>
      </c>
      <c r="AB3354" s="3">
        <f t="shared" si="420"/>
        <v>0.39050062727691481</v>
      </c>
      <c r="AC3354" s="69">
        <f t="shared" si="421"/>
        <v>129.15430958335082</v>
      </c>
      <c r="AD3354" s="3">
        <f t="shared" si="429"/>
        <v>154.52912500018834</v>
      </c>
      <c r="AF3354" s="29"/>
      <c r="AG3354" s="30"/>
      <c r="AH3354" s="29"/>
      <c r="AI3354" s="29"/>
      <c r="AJ3354" s="31"/>
      <c r="AK3354" s="29"/>
      <c r="AL3354" s="30"/>
      <c r="AN3354" s="17">
        <f t="shared" si="422"/>
        <v>13086.35255756408</v>
      </c>
      <c r="AO3354" s="17">
        <f t="shared" si="423"/>
        <v>130.86352557564081</v>
      </c>
      <c r="AP3354" s="2">
        <f t="shared" si="424"/>
        <v>8.9510651493738305</v>
      </c>
      <c r="AQ3354" s="6">
        <f t="shared" si="425"/>
        <v>177.23108995760185</v>
      </c>
      <c r="AR3354" s="3">
        <f t="shared" si="426"/>
        <v>9217.7789100423979</v>
      </c>
    </row>
    <row r="3355" spans="1:44">
      <c r="A3355" s="32">
        <v>43168</v>
      </c>
      <c r="B3355" s="9">
        <v>12.5</v>
      </c>
      <c r="C3355" s="33">
        <v>9337.5499999999993</v>
      </c>
      <c r="D3355" s="34">
        <f t="shared" si="410"/>
        <v>23555434.603615344</v>
      </c>
      <c r="E3355" s="34">
        <v>3290605988755</v>
      </c>
      <c r="F3355" s="3">
        <f>VLOOKUP(A3355,ERCOT_345kv_West_ATC!A:B,2)</f>
        <v>30.05</v>
      </c>
      <c r="G3355" s="3">
        <f>VLOOKUP(A3355,ERCOT_345kv_West_ATC!G:H,2)</f>
        <v>2.7959999999999998</v>
      </c>
      <c r="I3355" s="5">
        <f t="shared" si="411"/>
        <v>6</v>
      </c>
      <c r="J3355" s="4">
        <f t="shared" si="412"/>
        <v>144</v>
      </c>
      <c r="K3355" s="4">
        <f t="shared" si="427"/>
        <v>1800</v>
      </c>
      <c r="L3355" s="6">
        <f t="shared" si="428"/>
        <v>16807590</v>
      </c>
      <c r="N3355" s="22">
        <f t="shared" si="413"/>
        <v>0.71353342796826735</v>
      </c>
      <c r="O3355" s="14">
        <f t="shared" si="414"/>
        <v>7641.5486714209546</v>
      </c>
      <c r="Q3355" s="22">
        <f t="shared" si="430"/>
        <v>1043.1775262693966</v>
      </c>
      <c r="R3355" s="3">
        <f>VLOOKUP(A3355,ERCOT_345kv_West_ATC!D:E,2)</f>
        <v>18.8</v>
      </c>
      <c r="S3355" s="66">
        <f t="shared" si="431"/>
        <v>0.98197813936115708</v>
      </c>
      <c r="T3355" s="69">
        <f t="shared" si="415"/>
        <v>1024.3775262693966</v>
      </c>
      <c r="V3355" s="16">
        <f t="shared" si="416"/>
        <v>2.0554200000000002E-2</v>
      </c>
      <c r="W3355" s="16">
        <f t="shared" si="417"/>
        <v>0.69297922796826739</v>
      </c>
      <c r="X3355" s="16"/>
      <c r="Z3355" s="15">
        <f t="shared" si="418"/>
        <v>7.7180819267192515E-5</v>
      </c>
      <c r="AA3355" s="16">
        <f t="shared" si="419"/>
        <v>0.72067975894837344</v>
      </c>
      <c r="AB3355" s="3">
        <f t="shared" si="420"/>
        <v>0.38811232050094208</v>
      </c>
      <c r="AC3355" s="69">
        <f t="shared" si="421"/>
        <v>128.2801893033448</v>
      </c>
      <c r="AD3355" s="3">
        <f t="shared" si="429"/>
        <v>154.86676342981113</v>
      </c>
      <c r="AF3355" s="29"/>
      <c r="AG3355" s="30"/>
      <c r="AH3355" s="29"/>
      <c r="AI3355" s="29"/>
      <c r="AJ3355" s="31"/>
      <c r="AK3355" s="29"/>
      <c r="AL3355" s="30"/>
      <c r="AN3355" s="17">
        <f t="shared" si="422"/>
        <v>13086.35255756408</v>
      </c>
      <c r="AO3355" s="17">
        <f t="shared" si="423"/>
        <v>130.86352557564081</v>
      </c>
      <c r="AP3355" s="2">
        <f t="shared" si="424"/>
        <v>8.9510651493738305</v>
      </c>
      <c r="AQ3355" s="6">
        <f t="shared" si="425"/>
        <v>168.28002480822801</v>
      </c>
      <c r="AR3355" s="3">
        <f t="shared" si="426"/>
        <v>9169.2699751917717</v>
      </c>
    </row>
    <row r="3356" spans="1:44">
      <c r="A3356" s="32">
        <v>43169</v>
      </c>
      <c r="B3356" s="9">
        <v>12.5</v>
      </c>
      <c r="C3356" s="33">
        <v>8866</v>
      </c>
      <c r="D3356" s="34">
        <f t="shared" si="410"/>
        <v>23555434.603615344</v>
      </c>
      <c r="E3356" s="34">
        <v>3290605988755</v>
      </c>
      <c r="F3356" s="3">
        <f>VLOOKUP(A3356,ERCOT_345kv_West_ATC!A:B,2)</f>
        <v>30.05</v>
      </c>
      <c r="G3356" s="3">
        <f>VLOOKUP(A3356,ERCOT_345kv_West_ATC!G:H,2)</f>
        <v>2.7959999999999998</v>
      </c>
      <c r="I3356" s="5">
        <f t="shared" si="411"/>
        <v>6</v>
      </c>
      <c r="J3356" s="4">
        <f t="shared" si="412"/>
        <v>144</v>
      </c>
      <c r="K3356" s="4">
        <f t="shared" si="427"/>
        <v>1800</v>
      </c>
      <c r="L3356" s="6">
        <f t="shared" si="428"/>
        <v>15958800</v>
      </c>
      <c r="N3356" s="22">
        <f t="shared" si="413"/>
        <v>0.67749970520818181</v>
      </c>
      <c r="O3356" s="14">
        <f t="shared" si="414"/>
        <v>7641.5486714209546</v>
      </c>
      <c r="Q3356" s="22">
        <f t="shared" si="430"/>
        <v>990.49664504120142</v>
      </c>
      <c r="R3356" s="3">
        <f>VLOOKUP(A3356,ERCOT_345kv_West_ATC!D:E,2)</f>
        <v>24.95</v>
      </c>
      <c r="S3356" s="66">
        <f t="shared" si="431"/>
        <v>0.97481061634594213</v>
      </c>
      <c r="T3356" s="69">
        <f t="shared" si="415"/>
        <v>965.54664504120137</v>
      </c>
      <c r="V3356" s="16">
        <f t="shared" si="416"/>
        <v>2.0554200000000002E-2</v>
      </c>
      <c r="W3356" s="16">
        <f t="shared" si="417"/>
        <v>0.65694550520818185</v>
      </c>
      <c r="X3356" s="16"/>
      <c r="Z3356" s="15">
        <f t="shared" si="418"/>
        <v>7.7180819267192515E-5</v>
      </c>
      <c r="AA3356" s="16">
        <f t="shared" si="419"/>
        <v>0.6842851436229288</v>
      </c>
      <c r="AB3356" s="3">
        <f t="shared" si="420"/>
        <v>0.3685124934871945</v>
      </c>
      <c r="AC3356" s="69">
        <f t="shared" si="421"/>
        <v>121.1066526163132</v>
      </c>
      <c r="AD3356" s="3">
        <f t="shared" si="429"/>
        <v>154.58964429388533</v>
      </c>
      <c r="AF3356" s="29"/>
      <c r="AG3356" s="30"/>
      <c r="AH3356" s="29"/>
      <c r="AI3356" s="29"/>
      <c r="AJ3356" s="31"/>
      <c r="AK3356" s="29"/>
      <c r="AL3356" s="30"/>
      <c r="AN3356" s="17">
        <f t="shared" si="422"/>
        <v>13086.35255756408</v>
      </c>
      <c r="AO3356" s="17">
        <f t="shared" si="423"/>
        <v>130.86352557564081</v>
      </c>
      <c r="AP3356" s="2">
        <f t="shared" si="424"/>
        <v>8.9510651493738305</v>
      </c>
      <c r="AQ3356" s="6">
        <f t="shared" si="425"/>
        <v>223.32907547687705</v>
      </c>
      <c r="AR3356" s="3">
        <f t="shared" si="426"/>
        <v>8642.6709245231232</v>
      </c>
    </row>
    <row r="3357" spans="1:44">
      <c r="A3357" s="32">
        <v>43170</v>
      </c>
      <c r="B3357" s="9">
        <v>12.5</v>
      </c>
      <c r="C3357" s="33">
        <v>9578.6299999999992</v>
      </c>
      <c r="D3357" s="34">
        <f t="shared" si="410"/>
        <v>23555434.603615344</v>
      </c>
      <c r="E3357" s="34">
        <v>3290605988755</v>
      </c>
      <c r="F3357" s="3">
        <f>VLOOKUP(A3357,ERCOT_345kv_West_ATC!A:B,2)</f>
        <v>30.05</v>
      </c>
      <c r="G3357" s="3">
        <f>VLOOKUP(A3357,ERCOT_345kv_West_ATC!G:H,2)</f>
        <v>2.7959999999999998</v>
      </c>
      <c r="I3357" s="5">
        <f t="shared" si="411"/>
        <v>6</v>
      </c>
      <c r="J3357" s="4">
        <f t="shared" si="412"/>
        <v>144</v>
      </c>
      <c r="K3357" s="4">
        <f t="shared" si="427"/>
        <v>1800</v>
      </c>
      <c r="L3357" s="6">
        <f t="shared" si="428"/>
        <v>17241534</v>
      </c>
      <c r="N3357" s="22">
        <f t="shared" si="413"/>
        <v>0.73195567350532897</v>
      </c>
      <c r="O3357" s="14">
        <f t="shared" si="414"/>
        <v>7641.5486714209546</v>
      </c>
      <c r="Q3357" s="22">
        <f t="shared" si="430"/>
        <v>1070.1106337797205</v>
      </c>
      <c r="R3357" s="3">
        <f>VLOOKUP(A3357,ERCOT_345kv_West_ATC!D:E,2)</f>
        <v>19.32</v>
      </c>
      <c r="S3357" s="66">
        <f t="shared" si="431"/>
        <v>0.98194579196754628</v>
      </c>
      <c r="T3357" s="69">
        <f t="shared" si="415"/>
        <v>1050.7906337797206</v>
      </c>
      <c r="V3357" s="16">
        <f t="shared" si="416"/>
        <v>2.0554200000000002E-2</v>
      </c>
      <c r="W3357" s="16">
        <f t="shared" si="417"/>
        <v>0.71140147350532901</v>
      </c>
      <c r="X3357" s="16"/>
      <c r="Z3357" s="15">
        <f t="shared" si="418"/>
        <v>7.7180819267192515E-5</v>
      </c>
      <c r="AA3357" s="16">
        <f t="shared" si="419"/>
        <v>0.73928651085730812</v>
      </c>
      <c r="AB3357" s="3">
        <f t="shared" si="420"/>
        <v>0.39813273465951338</v>
      </c>
      <c r="AC3357" s="69">
        <f t="shared" si="421"/>
        <v>131.94766088538191</v>
      </c>
      <c r="AD3357" s="3">
        <f t="shared" si="429"/>
        <v>154.40969218315874</v>
      </c>
      <c r="AF3357" s="29"/>
      <c r="AG3357" s="30"/>
      <c r="AH3357" s="29"/>
      <c r="AI3357" s="29"/>
      <c r="AJ3357" s="31"/>
      <c r="AK3357" s="29"/>
      <c r="AL3357" s="30"/>
      <c r="AN3357" s="17">
        <f t="shared" si="422"/>
        <v>13086.35255756408</v>
      </c>
      <c r="AO3357" s="17">
        <f t="shared" si="423"/>
        <v>130.86352557564081</v>
      </c>
      <c r="AP3357" s="2">
        <f t="shared" si="424"/>
        <v>8.9510651493738305</v>
      </c>
      <c r="AQ3357" s="6">
        <f t="shared" si="425"/>
        <v>172.93457868590241</v>
      </c>
      <c r="AR3357" s="3">
        <f t="shared" si="426"/>
        <v>9405.6954213140962</v>
      </c>
    </row>
    <row r="3358" spans="1:44">
      <c r="A3358" s="32">
        <v>43171</v>
      </c>
      <c r="B3358" s="9">
        <v>12.5</v>
      </c>
      <c r="C3358" s="33">
        <v>9205.1200000000008</v>
      </c>
      <c r="D3358" s="34">
        <f t="shared" si="410"/>
        <v>23555434.603615344</v>
      </c>
      <c r="E3358" s="34">
        <v>3290605988755</v>
      </c>
      <c r="F3358" s="3">
        <f>VLOOKUP(A3358,ERCOT_345kv_West_ATC!A:B,2)</f>
        <v>29.9</v>
      </c>
      <c r="G3358" s="3">
        <f>VLOOKUP(A3358,ERCOT_345kv_West_ATC!G:H,2)</f>
        <v>2.8279999999999998</v>
      </c>
      <c r="I3358" s="5">
        <f t="shared" si="411"/>
        <v>6</v>
      </c>
      <c r="J3358" s="4">
        <f t="shared" si="412"/>
        <v>144</v>
      </c>
      <c r="K3358" s="4">
        <f t="shared" si="427"/>
        <v>1800</v>
      </c>
      <c r="L3358" s="6">
        <f t="shared" si="428"/>
        <v>16569216.000000002</v>
      </c>
      <c r="N3358" s="22">
        <f t="shared" si="413"/>
        <v>0.70341372506270461</v>
      </c>
      <c r="O3358" s="14">
        <f t="shared" si="414"/>
        <v>7641.5486714209546</v>
      </c>
      <c r="Q3358" s="22">
        <f t="shared" si="430"/>
        <v>1028.3826389805624</v>
      </c>
      <c r="R3358" s="3">
        <f>VLOOKUP(A3358,ERCOT_345kv_West_ATC!D:E,2)</f>
        <v>26.25</v>
      </c>
      <c r="S3358" s="66">
        <f t="shared" si="431"/>
        <v>0.97447448157426919</v>
      </c>
      <c r="T3358" s="69">
        <f t="shared" si="415"/>
        <v>1002.1326389805624</v>
      </c>
      <c r="V3358" s="16">
        <f t="shared" si="416"/>
        <v>2.04516E-2</v>
      </c>
      <c r="W3358" s="16">
        <f t="shared" si="417"/>
        <v>0.68296212506270459</v>
      </c>
      <c r="X3358" s="16"/>
      <c r="Z3358" s="15">
        <f t="shared" si="418"/>
        <v>7.7180819267192515E-5</v>
      </c>
      <c r="AA3358" s="16">
        <f t="shared" si="419"/>
        <v>0.71045870305281922</v>
      </c>
      <c r="AB3358" s="3">
        <f t="shared" si="420"/>
        <v>0.38260790932199906</v>
      </c>
      <c r="AC3358" s="69">
        <f t="shared" si="421"/>
        <v>126.26557481185166</v>
      </c>
      <c r="AD3358" s="3">
        <f t="shared" si="429"/>
        <v>154.12190174913539</v>
      </c>
      <c r="AF3358" s="29"/>
      <c r="AG3358" s="30"/>
      <c r="AH3358" s="29"/>
      <c r="AI3358" s="29"/>
      <c r="AJ3358" s="31"/>
      <c r="AK3358" s="29"/>
      <c r="AL3358" s="30"/>
      <c r="AN3358" s="17">
        <f t="shared" si="422"/>
        <v>13086.35255756408</v>
      </c>
      <c r="AO3358" s="17">
        <f t="shared" si="423"/>
        <v>130.86352557564081</v>
      </c>
      <c r="AP3358" s="2">
        <f t="shared" si="424"/>
        <v>8.9510651493738305</v>
      </c>
      <c r="AQ3358" s="6">
        <f t="shared" si="425"/>
        <v>234.96546017106306</v>
      </c>
      <c r="AR3358" s="3">
        <f t="shared" si="426"/>
        <v>8970.1545398289381</v>
      </c>
    </row>
    <row r="3359" spans="1:44">
      <c r="A3359" s="32">
        <v>43172</v>
      </c>
      <c r="B3359" s="9">
        <v>12.5</v>
      </c>
      <c r="C3359" s="33">
        <v>9194.85</v>
      </c>
      <c r="D3359" s="34">
        <f t="shared" si="410"/>
        <v>23555434.603615344</v>
      </c>
      <c r="E3359" s="34">
        <v>3290605988755</v>
      </c>
      <c r="F3359" s="3">
        <f>VLOOKUP(A3359,ERCOT_345kv_West_ATC!A:B,2)</f>
        <v>29.95</v>
      </c>
      <c r="G3359" s="3">
        <f>VLOOKUP(A3359,ERCOT_345kv_West_ATC!G:H,2)</f>
        <v>2.831</v>
      </c>
      <c r="I3359" s="5">
        <f t="shared" si="411"/>
        <v>6</v>
      </c>
      <c r="J3359" s="4">
        <f t="shared" si="412"/>
        <v>144</v>
      </c>
      <c r="K3359" s="4">
        <f t="shared" si="427"/>
        <v>1800</v>
      </c>
      <c r="L3359" s="6">
        <f t="shared" si="428"/>
        <v>16550730</v>
      </c>
      <c r="N3359" s="22">
        <f t="shared" si="413"/>
        <v>0.70262893801414961</v>
      </c>
      <c r="O3359" s="14">
        <f t="shared" si="414"/>
        <v>7641.5486714209546</v>
      </c>
      <c r="Q3359" s="22">
        <f t="shared" si="430"/>
        <v>1027.2352894943708</v>
      </c>
      <c r="R3359" s="3">
        <f>VLOOKUP(A3359,ERCOT_345kv_West_ATC!D:E,2)</f>
        <v>26.41</v>
      </c>
      <c r="S3359" s="66">
        <f t="shared" si="431"/>
        <v>0.97429021347874489</v>
      </c>
      <c r="T3359" s="69">
        <f t="shared" si="415"/>
        <v>1000.8252894943708</v>
      </c>
      <c r="V3359" s="16">
        <f t="shared" si="416"/>
        <v>2.0485799999999998E-2</v>
      </c>
      <c r="W3359" s="16">
        <f t="shared" si="417"/>
        <v>0.68214313801414961</v>
      </c>
      <c r="X3359" s="16"/>
      <c r="Z3359" s="15">
        <f t="shared" si="418"/>
        <v>7.7180819267192515E-5</v>
      </c>
      <c r="AA3359" s="16">
        <f t="shared" si="419"/>
        <v>0.70966605603894517</v>
      </c>
      <c r="AB3359" s="3">
        <f t="shared" si="420"/>
        <v>0.38218104001136149</v>
      </c>
      <c r="AC3359" s="69">
        <f t="shared" si="421"/>
        <v>126.10934064415831</v>
      </c>
      <c r="AD3359" s="3">
        <f t="shared" si="429"/>
        <v>154.09829428650937</v>
      </c>
      <c r="AF3359" s="29"/>
      <c r="AG3359" s="30"/>
      <c r="AH3359" s="29"/>
      <c r="AI3359" s="29"/>
      <c r="AJ3359" s="31"/>
      <c r="AK3359" s="29"/>
      <c r="AL3359" s="30"/>
      <c r="AN3359" s="17">
        <f t="shared" si="422"/>
        <v>13086.35255756408</v>
      </c>
      <c r="AO3359" s="17">
        <f t="shared" si="423"/>
        <v>130.86352557564081</v>
      </c>
      <c r="AP3359" s="2">
        <f t="shared" si="424"/>
        <v>8.9510651493738305</v>
      </c>
      <c r="AQ3359" s="6">
        <f t="shared" si="425"/>
        <v>236.39763059496286</v>
      </c>
      <c r="AR3359" s="3">
        <f t="shared" si="426"/>
        <v>8958.4523694050367</v>
      </c>
    </row>
    <row r="3360" spans="1:44">
      <c r="A3360" s="32">
        <v>43173</v>
      </c>
      <c r="B3360" s="9">
        <v>12.5</v>
      </c>
      <c r="C3360" s="33">
        <v>8269.81</v>
      </c>
      <c r="D3360" s="34">
        <f t="shared" si="410"/>
        <v>23555434.603615344</v>
      </c>
      <c r="E3360" s="34">
        <v>3290605988755</v>
      </c>
      <c r="F3360" s="3">
        <f>VLOOKUP(A3360,ERCOT_345kv_West_ATC!A:B,2)</f>
        <v>29.7</v>
      </c>
      <c r="G3360" s="3">
        <f>VLOOKUP(A3360,ERCOT_345kv_West_ATC!G:H,2)</f>
        <v>2.83</v>
      </c>
      <c r="I3360" s="5">
        <f t="shared" si="411"/>
        <v>6</v>
      </c>
      <c r="J3360" s="4">
        <f t="shared" si="412"/>
        <v>144</v>
      </c>
      <c r="K3360" s="4">
        <f t="shared" si="427"/>
        <v>1800</v>
      </c>
      <c r="L3360" s="6">
        <f t="shared" si="428"/>
        <v>14885658</v>
      </c>
      <c r="N3360" s="22">
        <f t="shared" si="413"/>
        <v>0.63194155618403725</v>
      </c>
      <c r="O3360" s="14">
        <f t="shared" si="414"/>
        <v>7641.5486714209546</v>
      </c>
      <c r="Q3360" s="22">
        <f t="shared" si="430"/>
        <v>923.89116401175033</v>
      </c>
      <c r="R3360" s="3">
        <f>VLOOKUP(A3360,ERCOT_345kv_West_ATC!D:E,2)</f>
        <v>21.96</v>
      </c>
      <c r="S3360" s="66">
        <f t="shared" si="431"/>
        <v>0.97623096653003516</v>
      </c>
      <c r="T3360" s="69">
        <f t="shared" si="415"/>
        <v>901.9311640117503</v>
      </c>
      <c r="V3360" s="16">
        <f t="shared" si="416"/>
        <v>2.0314800000000001E-2</v>
      </c>
      <c r="W3360" s="16">
        <f t="shared" si="417"/>
        <v>0.61162675618403728</v>
      </c>
      <c r="X3360" s="16"/>
      <c r="Z3360" s="15">
        <f t="shared" si="418"/>
        <v>7.7180819267192515E-5</v>
      </c>
      <c r="AA3360" s="16">
        <f t="shared" si="419"/>
        <v>0.63827071098402133</v>
      </c>
      <c r="AB3360" s="3">
        <f t="shared" si="420"/>
        <v>0.34373204418738273</v>
      </c>
      <c r="AC3360" s="69">
        <f t="shared" si="421"/>
        <v>112.03700817258209</v>
      </c>
      <c r="AD3360" s="3">
        <f t="shared" si="429"/>
        <v>153.13545893114414</v>
      </c>
      <c r="AF3360" s="29"/>
      <c r="AG3360" s="30"/>
      <c r="AH3360" s="29"/>
      <c r="AI3360" s="29"/>
      <c r="AJ3360" s="31"/>
      <c r="AK3360" s="29"/>
      <c r="AL3360" s="30"/>
      <c r="AN3360" s="17">
        <f t="shared" si="422"/>
        <v>13086.35255756408</v>
      </c>
      <c r="AO3360" s="17">
        <f t="shared" si="423"/>
        <v>130.86352557564081</v>
      </c>
      <c r="AP3360" s="2">
        <f t="shared" si="424"/>
        <v>8.9510651493738305</v>
      </c>
      <c r="AQ3360" s="6">
        <f t="shared" si="425"/>
        <v>196.56539068024932</v>
      </c>
      <c r="AR3360" s="3">
        <f t="shared" si="426"/>
        <v>8073.2446093197505</v>
      </c>
    </row>
    <row r="3361" spans="1:44">
      <c r="A3361" s="32">
        <v>43174</v>
      </c>
      <c r="B3361" s="9">
        <v>12.5</v>
      </c>
      <c r="C3361" s="33">
        <v>8300.86</v>
      </c>
      <c r="D3361" s="34">
        <f t="shared" si="410"/>
        <v>23555434.603615344</v>
      </c>
      <c r="E3361" s="34">
        <v>3290605988755</v>
      </c>
      <c r="F3361" s="3">
        <f>VLOOKUP(A3361,ERCOT_345kv_West_ATC!A:B,2)</f>
        <v>29.55</v>
      </c>
      <c r="G3361" s="3">
        <f>VLOOKUP(A3361,ERCOT_345kv_West_ATC!G:H,2)</f>
        <v>2.81</v>
      </c>
      <c r="I3361" s="5">
        <f t="shared" si="411"/>
        <v>6</v>
      </c>
      <c r="J3361" s="4">
        <f t="shared" si="412"/>
        <v>144</v>
      </c>
      <c r="K3361" s="4">
        <f t="shared" si="427"/>
        <v>1800</v>
      </c>
      <c r="L3361" s="6">
        <f t="shared" si="428"/>
        <v>14941548.000000002</v>
      </c>
      <c r="N3361" s="22">
        <f t="shared" si="413"/>
        <v>0.63431425704651345</v>
      </c>
      <c r="O3361" s="14">
        <f t="shared" si="414"/>
        <v>7641.5486714209546</v>
      </c>
      <c r="Q3361" s="22">
        <f t="shared" si="430"/>
        <v>927.3600249218033</v>
      </c>
      <c r="R3361" s="3">
        <f>VLOOKUP(A3361,ERCOT_345kv_West_ATC!D:E,2)</f>
        <v>16.48</v>
      </c>
      <c r="S3361" s="66">
        <f t="shared" si="431"/>
        <v>0.98222912401104456</v>
      </c>
      <c r="T3361" s="69">
        <f t="shared" si="415"/>
        <v>910.88002492180328</v>
      </c>
      <c r="V3361" s="16">
        <f t="shared" si="416"/>
        <v>2.02122E-2</v>
      </c>
      <c r="W3361" s="16">
        <f t="shared" si="417"/>
        <v>0.61410205704651344</v>
      </c>
      <c r="X3361" s="16"/>
      <c r="Z3361" s="15">
        <f t="shared" si="418"/>
        <v>7.7180819267192515E-5</v>
      </c>
      <c r="AA3361" s="16">
        <f t="shared" si="419"/>
        <v>0.6406671754222677</v>
      </c>
      <c r="AB3361" s="3">
        <f t="shared" si="420"/>
        <v>0.34502262764359498</v>
      </c>
      <c r="AC3361" s="69">
        <f t="shared" si="421"/>
        <v>112.50936171755576</v>
      </c>
      <c r="AD3361" s="3">
        <f t="shared" si="429"/>
        <v>152.39969653845935</v>
      </c>
      <c r="AF3361" s="29"/>
      <c r="AG3361" s="30"/>
      <c r="AH3361" s="29"/>
      <c r="AI3361" s="29"/>
      <c r="AJ3361" s="31"/>
      <c r="AK3361" s="29"/>
      <c r="AL3361" s="30"/>
      <c r="AN3361" s="17">
        <f t="shared" si="422"/>
        <v>13086.35255756408</v>
      </c>
      <c r="AO3361" s="17">
        <f t="shared" si="423"/>
        <v>130.86352557564081</v>
      </c>
      <c r="AP3361" s="2">
        <f t="shared" si="424"/>
        <v>8.9510651493738305</v>
      </c>
      <c r="AQ3361" s="6">
        <f t="shared" si="425"/>
        <v>147.51355366168073</v>
      </c>
      <c r="AR3361" s="3">
        <f t="shared" si="426"/>
        <v>8153.3464463383198</v>
      </c>
    </row>
    <row r="3362" spans="1:44">
      <c r="A3362" s="32">
        <v>43175</v>
      </c>
      <c r="B3362" s="9">
        <v>12.5</v>
      </c>
      <c r="C3362" s="33">
        <v>8338.35</v>
      </c>
      <c r="D3362" s="34">
        <f t="shared" si="410"/>
        <v>23555434.603615344</v>
      </c>
      <c r="E3362" s="34">
        <v>3290605988755</v>
      </c>
      <c r="F3362" s="3">
        <f>VLOOKUP(A3362,ERCOT_345kv_West_ATC!A:B,2)</f>
        <v>29.6</v>
      </c>
      <c r="G3362" s="3">
        <f>VLOOKUP(A3362,ERCOT_345kv_West_ATC!G:H,2)</f>
        <v>2.8039999999999998</v>
      </c>
      <c r="I3362" s="5">
        <f t="shared" si="411"/>
        <v>6</v>
      </c>
      <c r="J3362" s="4">
        <f t="shared" si="412"/>
        <v>144</v>
      </c>
      <c r="K3362" s="4">
        <f t="shared" si="427"/>
        <v>1800</v>
      </c>
      <c r="L3362" s="6">
        <f t="shared" si="428"/>
        <v>15009030</v>
      </c>
      <c r="N3362" s="22">
        <f t="shared" si="413"/>
        <v>0.63717907364342918</v>
      </c>
      <c r="O3362" s="14">
        <f t="shared" si="414"/>
        <v>7641.5486714209546</v>
      </c>
      <c r="Q3362" s="22">
        <f t="shared" si="430"/>
        <v>931.54835327986711</v>
      </c>
      <c r="R3362" s="3">
        <f>VLOOKUP(A3362,ERCOT_345kv_West_ATC!D:E,2)</f>
        <v>23.21</v>
      </c>
      <c r="S3362" s="66">
        <f t="shared" si="431"/>
        <v>0.97508449248149009</v>
      </c>
      <c r="T3362" s="69">
        <f t="shared" si="415"/>
        <v>908.33835327986708</v>
      </c>
      <c r="V3362" s="16">
        <f t="shared" si="416"/>
        <v>2.0246400000000001E-2</v>
      </c>
      <c r="W3362" s="16">
        <f t="shared" si="417"/>
        <v>0.61693267364342919</v>
      </c>
      <c r="X3362" s="16"/>
      <c r="Z3362" s="15">
        <f t="shared" si="418"/>
        <v>7.7180819267192515E-5</v>
      </c>
      <c r="AA3362" s="16">
        <f t="shared" si="419"/>
        <v>0.64356068433659475</v>
      </c>
      <c r="AB3362" s="3">
        <f t="shared" si="420"/>
        <v>0.34658088766850309</v>
      </c>
      <c r="AC3362" s="69">
        <f t="shared" si="421"/>
        <v>113.07968488667214</v>
      </c>
      <c r="AD3362" s="3">
        <f t="shared" si="429"/>
        <v>151.12322464916195</v>
      </c>
      <c r="AF3362" s="29"/>
      <c r="AG3362" s="30"/>
      <c r="AH3362" s="29"/>
      <c r="AI3362" s="29"/>
      <c r="AJ3362" s="31"/>
      <c r="AK3362" s="29"/>
      <c r="AL3362" s="30"/>
      <c r="AN3362" s="17">
        <f t="shared" si="422"/>
        <v>13086.35255756408</v>
      </c>
      <c r="AO3362" s="17">
        <f t="shared" si="423"/>
        <v>130.86352557564081</v>
      </c>
      <c r="AP3362" s="2">
        <f t="shared" si="424"/>
        <v>8.9510651493738305</v>
      </c>
      <c r="AQ3362" s="6">
        <f t="shared" si="425"/>
        <v>207.75422211696662</v>
      </c>
      <c r="AR3362" s="3">
        <f t="shared" si="426"/>
        <v>8130.5957778830334</v>
      </c>
    </row>
    <row r="3363" spans="1:44">
      <c r="A3363" s="32">
        <v>43176</v>
      </c>
      <c r="B3363" s="9">
        <v>12.5</v>
      </c>
      <c r="C3363" s="33">
        <v>7916.88</v>
      </c>
      <c r="D3363" s="34">
        <f t="shared" ref="D3363:D3426" si="432">((2^256)/(2^208*65535)/600)*E3363/(10^12)</f>
        <v>23555434.603615344</v>
      </c>
      <c r="E3363" s="34">
        <v>3290605988755</v>
      </c>
      <c r="F3363" s="3">
        <f>VLOOKUP(A3363,ERCOT_345kv_West_ATC!A:B,2)</f>
        <v>29.6</v>
      </c>
      <c r="G3363" s="3">
        <f>VLOOKUP(A3363,ERCOT_345kv_West_ATC!G:H,2)</f>
        <v>2.8039999999999998</v>
      </c>
      <c r="I3363" s="5">
        <f t="shared" si="411"/>
        <v>6</v>
      </c>
      <c r="J3363" s="4">
        <f t="shared" si="412"/>
        <v>144</v>
      </c>
      <c r="K3363" s="4">
        <f t="shared" si="427"/>
        <v>1800</v>
      </c>
      <c r="L3363" s="6">
        <f t="shared" si="428"/>
        <v>14250384</v>
      </c>
      <c r="N3363" s="22">
        <f t="shared" si="413"/>
        <v>0.6049722384579912</v>
      </c>
      <c r="O3363" s="14">
        <f t="shared" si="414"/>
        <v>7641.5486714209546</v>
      </c>
      <c r="Q3363" s="22">
        <f t="shared" si="430"/>
        <v>884.46233692688782</v>
      </c>
      <c r="R3363" s="3">
        <f>VLOOKUP(A3363,ERCOT_345kv_West_ATC!D:E,2)</f>
        <v>27.83</v>
      </c>
      <c r="S3363" s="66">
        <f t="shared" si="431"/>
        <v>0.96853455615001438</v>
      </c>
      <c r="T3363" s="69">
        <f t="shared" si="415"/>
        <v>856.63233692688777</v>
      </c>
      <c r="V3363" s="16">
        <f t="shared" si="416"/>
        <v>2.0246400000000001E-2</v>
      </c>
      <c r="W3363" s="16">
        <f t="shared" si="417"/>
        <v>0.5847258384579912</v>
      </c>
      <c r="X3363" s="16"/>
      <c r="Z3363" s="15">
        <f t="shared" si="418"/>
        <v>7.7180819267192515E-5</v>
      </c>
      <c r="AA3363" s="16">
        <f t="shared" si="419"/>
        <v>0.61103128444005106</v>
      </c>
      <c r="AB3363" s="3">
        <f t="shared" si="420"/>
        <v>0.32906262005852699</v>
      </c>
      <c r="AC3363" s="69">
        <f t="shared" si="421"/>
        <v>106.66799894142088</v>
      </c>
      <c r="AD3363" s="3">
        <f t="shared" si="429"/>
        <v>149.29610588281926</v>
      </c>
      <c r="AF3363" s="29"/>
      <c r="AG3363" s="30"/>
      <c r="AH3363" s="29"/>
      <c r="AI3363" s="29"/>
      <c r="AJ3363" s="31"/>
      <c r="AK3363" s="29"/>
      <c r="AL3363" s="30"/>
      <c r="AN3363" s="17">
        <f t="shared" si="422"/>
        <v>13086.35255756408</v>
      </c>
      <c r="AO3363" s="17">
        <f t="shared" si="423"/>
        <v>130.86352557564081</v>
      </c>
      <c r="AP3363" s="2">
        <f t="shared" si="424"/>
        <v>8.9510651493738305</v>
      </c>
      <c r="AQ3363" s="6">
        <f t="shared" si="425"/>
        <v>249.10814310707369</v>
      </c>
      <c r="AR3363" s="3">
        <f t="shared" si="426"/>
        <v>7667.7718568929267</v>
      </c>
    </row>
    <row r="3364" spans="1:44">
      <c r="A3364" s="32">
        <v>43177</v>
      </c>
      <c r="B3364" s="9">
        <v>12.5</v>
      </c>
      <c r="C3364" s="33">
        <v>8223.68</v>
      </c>
      <c r="D3364" s="34">
        <f t="shared" si="432"/>
        <v>24786222.093036886</v>
      </c>
      <c r="E3364" s="34">
        <v>3462542391191.5601</v>
      </c>
      <c r="F3364" s="3">
        <f>VLOOKUP(A3364,ERCOT_345kv_West_ATC!A:B,2)</f>
        <v>29.6</v>
      </c>
      <c r="G3364" s="3">
        <f>VLOOKUP(A3364,ERCOT_345kv_West_ATC!G:H,2)</f>
        <v>2.8039999999999998</v>
      </c>
      <c r="I3364" s="5">
        <f t="shared" ref="I3364:I3427" si="433">60/10</f>
        <v>6</v>
      </c>
      <c r="J3364" s="4">
        <f t="shared" ref="J3364:J3427" si="434">I3364*24</f>
        <v>144</v>
      </c>
      <c r="K3364" s="4">
        <f t="shared" si="427"/>
        <v>1800</v>
      </c>
      <c r="L3364" s="6">
        <f t="shared" si="428"/>
        <v>14802624</v>
      </c>
      <c r="N3364" s="22">
        <f t="shared" ref="N3364:N3427" si="435">L3364/D3364</f>
        <v>0.59721178743728165</v>
      </c>
      <c r="O3364" s="14">
        <f t="shared" ref="O3364:O3427" si="436">(K3364*100000000)/D3364</f>
        <v>7262.0990534320608</v>
      </c>
      <c r="Q3364" s="22">
        <f t="shared" si="430"/>
        <v>873.11664830011944</v>
      </c>
      <c r="R3364" s="3">
        <f>VLOOKUP(A3364,ERCOT_345kv_West_ATC!D:E,2)</f>
        <v>23.23</v>
      </c>
      <c r="S3364" s="66">
        <f t="shared" si="431"/>
        <v>0.97339416211427565</v>
      </c>
      <c r="T3364" s="69">
        <f t="shared" si="415"/>
        <v>849.88664830011942</v>
      </c>
      <c r="V3364" s="16">
        <f t="shared" si="416"/>
        <v>2.0246400000000001E-2</v>
      </c>
      <c r="W3364" s="16">
        <f t="shared" si="417"/>
        <v>0.57696538743728165</v>
      </c>
      <c r="X3364" s="16"/>
      <c r="Z3364" s="15">
        <f t="shared" si="418"/>
        <v>7.334831964620137E-5</v>
      </c>
      <c r="AA3364" s="16">
        <f t="shared" si="419"/>
        <v>0.60319310930807335</v>
      </c>
      <c r="AB3364" s="3">
        <f t="shared" si="420"/>
        <v>0.32484147703183269</v>
      </c>
      <c r="AC3364" s="69">
        <f t="shared" si="421"/>
        <v>105.12306059365078</v>
      </c>
      <c r="AD3364" s="3">
        <f t="shared" si="429"/>
        <v>147.31730310495223</v>
      </c>
      <c r="AF3364" s="29"/>
      <c r="AG3364" s="30"/>
      <c r="AH3364" s="29"/>
      <c r="AI3364" s="29"/>
      <c r="AJ3364" s="31"/>
      <c r="AK3364" s="29"/>
      <c r="AL3364" s="30"/>
      <c r="AN3364" s="17">
        <f t="shared" si="422"/>
        <v>13770.123385020492</v>
      </c>
      <c r="AO3364" s="17">
        <f t="shared" si="423"/>
        <v>137.70123385020491</v>
      </c>
      <c r="AP3364" s="2">
        <f t="shared" si="424"/>
        <v>9.4187643953540157</v>
      </c>
      <c r="AQ3364" s="6">
        <f t="shared" si="425"/>
        <v>218.79789690407378</v>
      </c>
      <c r="AR3364" s="3">
        <f t="shared" si="426"/>
        <v>8004.8821030959261</v>
      </c>
    </row>
    <row r="3365" spans="1:44">
      <c r="A3365" s="32">
        <v>43178</v>
      </c>
      <c r="B3365" s="9">
        <v>12.5</v>
      </c>
      <c r="C3365" s="33">
        <v>8630.65</v>
      </c>
      <c r="D3365" s="34">
        <f t="shared" si="432"/>
        <v>24786222.093036886</v>
      </c>
      <c r="E3365" s="34">
        <v>3462542391191.5601</v>
      </c>
      <c r="F3365" s="3">
        <f>VLOOKUP(A3365,ERCOT_345kv_West_ATC!A:B,2)</f>
        <v>29.7</v>
      </c>
      <c r="G3365" s="3">
        <f>VLOOKUP(A3365,ERCOT_345kv_West_ATC!G:H,2)</f>
        <v>2.7970000000000002</v>
      </c>
      <c r="I3365" s="5">
        <f t="shared" si="433"/>
        <v>6</v>
      </c>
      <c r="J3365" s="4">
        <f t="shared" si="434"/>
        <v>144</v>
      </c>
      <c r="K3365" s="4">
        <f t="shared" si="427"/>
        <v>1800</v>
      </c>
      <c r="L3365" s="6">
        <f t="shared" si="428"/>
        <v>15535170</v>
      </c>
      <c r="N3365" s="22">
        <f t="shared" si="435"/>
        <v>0.62676635195503416</v>
      </c>
      <c r="O3365" s="14">
        <f t="shared" si="436"/>
        <v>7262.0990534320608</v>
      </c>
      <c r="Q3365" s="22">
        <f t="shared" si="430"/>
        <v>916.3250759576523</v>
      </c>
      <c r="R3365" s="3">
        <f>VLOOKUP(A3365,ERCOT_345kv_West_ATC!D:E,2)</f>
        <v>19.809999999999999</v>
      </c>
      <c r="S3365" s="66">
        <f t="shared" si="431"/>
        <v>0.9783810347225339</v>
      </c>
      <c r="T3365" s="69">
        <f t="shared" si="415"/>
        <v>896.51507595765236</v>
      </c>
      <c r="V3365" s="16">
        <f t="shared" si="416"/>
        <v>2.0314800000000001E-2</v>
      </c>
      <c r="W3365" s="16">
        <f t="shared" si="417"/>
        <v>0.6064515519550342</v>
      </c>
      <c r="X3365" s="16"/>
      <c r="Z3365" s="15">
        <f t="shared" si="418"/>
        <v>7.334831964620137E-5</v>
      </c>
      <c r="AA3365" s="16">
        <f t="shared" si="419"/>
        <v>0.63304367495448788</v>
      </c>
      <c r="AB3365" s="3">
        <f t="shared" si="420"/>
        <v>0.34091709474891857</v>
      </c>
      <c r="AC3365" s="69">
        <f t="shared" si="421"/>
        <v>111.0067366781042</v>
      </c>
      <c r="AD3365" s="3">
        <f t="shared" si="429"/>
        <v>145.03240971579734</v>
      </c>
      <c r="AF3365" s="29"/>
      <c r="AG3365" s="30"/>
      <c r="AH3365" s="29"/>
      <c r="AI3365" s="29"/>
      <c r="AJ3365" s="31"/>
      <c r="AK3365" s="29"/>
      <c r="AL3365" s="30"/>
      <c r="AN3365" s="17">
        <f t="shared" si="422"/>
        <v>13770.123385020492</v>
      </c>
      <c r="AO3365" s="17">
        <f t="shared" si="423"/>
        <v>137.70123385020491</v>
      </c>
      <c r="AP3365" s="2">
        <f t="shared" si="424"/>
        <v>9.4187643953540157</v>
      </c>
      <c r="AQ3365" s="6">
        <f t="shared" si="425"/>
        <v>186.58572267196303</v>
      </c>
      <c r="AR3365" s="3">
        <f t="shared" si="426"/>
        <v>8444.064277328036</v>
      </c>
    </row>
    <row r="3366" spans="1:44">
      <c r="A3366" s="32">
        <v>43179</v>
      </c>
      <c r="B3366" s="9">
        <v>12.5</v>
      </c>
      <c r="C3366" s="33">
        <v>8913.4699999999993</v>
      </c>
      <c r="D3366" s="34">
        <f t="shared" si="432"/>
        <v>24786222.093036886</v>
      </c>
      <c r="E3366" s="34">
        <v>3462542391191.5601</v>
      </c>
      <c r="F3366" s="3">
        <f>VLOOKUP(A3366,ERCOT_345kv_West_ATC!A:B,2)</f>
        <v>29.95</v>
      </c>
      <c r="G3366" s="3">
        <f>VLOOKUP(A3366,ERCOT_345kv_West_ATC!G:H,2)</f>
        <v>2.806</v>
      </c>
      <c r="I3366" s="5">
        <f t="shared" si="433"/>
        <v>6</v>
      </c>
      <c r="J3366" s="4">
        <f t="shared" si="434"/>
        <v>144</v>
      </c>
      <c r="K3366" s="4">
        <f t="shared" si="427"/>
        <v>1800</v>
      </c>
      <c r="L3366" s="6">
        <f t="shared" si="428"/>
        <v>16044245.999999998</v>
      </c>
      <c r="N3366" s="22">
        <f t="shared" si="435"/>
        <v>0.64730502049795058</v>
      </c>
      <c r="O3366" s="14">
        <f t="shared" si="436"/>
        <v>7262.0990534320608</v>
      </c>
      <c r="Q3366" s="22">
        <f t="shared" si="430"/>
        <v>946.35236914905079</v>
      </c>
      <c r="R3366" s="3">
        <f>VLOOKUP(A3366,ERCOT_345kv_West_ATC!D:E,2)</f>
        <v>23.29</v>
      </c>
      <c r="S3366" s="66">
        <f t="shared" si="431"/>
        <v>0.97538971660107743</v>
      </c>
      <c r="T3366" s="69">
        <f t="shared" si="415"/>
        <v>923.06236914905082</v>
      </c>
      <c r="V3366" s="16">
        <f t="shared" si="416"/>
        <v>2.0485799999999998E-2</v>
      </c>
      <c r="W3366" s="16">
        <f t="shared" si="417"/>
        <v>0.62681922049795058</v>
      </c>
      <c r="X3366" s="16"/>
      <c r="Z3366" s="15">
        <f t="shared" si="418"/>
        <v>7.334831964620137E-5</v>
      </c>
      <c r="AA3366" s="16">
        <f t="shared" si="419"/>
        <v>0.65378804671682644</v>
      </c>
      <c r="AB3366" s="3">
        <f t="shared" si="420"/>
        <v>0.35208869511932972</v>
      </c>
      <c r="AC3366" s="69">
        <f t="shared" si="421"/>
        <v>115.09554241367468</v>
      </c>
      <c r="AD3366" s="3">
        <f t="shared" si="429"/>
        <v>143.17897326478993</v>
      </c>
      <c r="AF3366" s="29"/>
      <c r="AG3366" s="30"/>
      <c r="AH3366" s="29"/>
      <c r="AI3366" s="29"/>
      <c r="AJ3366" s="31"/>
      <c r="AK3366" s="29"/>
      <c r="AL3366" s="30"/>
      <c r="AN3366" s="17">
        <f t="shared" si="422"/>
        <v>13770.123385020492</v>
      </c>
      <c r="AO3366" s="17">
        <f t="shared" si="423"/>
        <v>137.70123385020491</v>
      </c>
      <c r="AP3366" s="2">
        <f t="shared" si="424"/>
        <v>9.4187643953540157</v>
      </c>
      <c r="AQ3366" s="6">
        <f t="shared" si="425"/>
        <v>219.36302276779503</v>
      </c>
      <c r="AR3366" s="3">
        <f t="shared" si="426"/>
        <v>8694.1069772322044</v>
      </c>
    </row>
    <row r="3367" spans="1:44">
      <c r="A3367" s="32">
        <v>43180</v>
      </c>
      <c r="B3367" s="9">
        <v>12.5</v>
      </c>
      <c r="C3367" s="33">
        <v>8929.2800000000007</v>
      </c>
      <c r="D3367" s="34">
        <f t="shared" si="432"/>
        <v>24786222.093036886</v>
      </c>
      <c r="E3367" s="34">
        <v>3462542391191.5601</v>
      </c>
      <c r="F3367" s="3">
        <f>VLOOKUP(A3367,ERCOT_345kv_West_ATC!A:B,2)</f>
        <v>29.8</v>
      </c>
      <c r="G3367" s="3">
        <f>VLOOKUP(A3367,ERCOT_345kv_West_ATC!G:H,2)</f>
        <v>2.7839999999999998</v>
      </c>
      <c r="I3367" s="5">
        <f t="shared" si="433"/>
        <v>6</v>
      </c>
      <c r="J3367" s="4">
        <f t="shared" si="434"/>
        <v>144</v>
      </c>
      <c r="K3367" s="4">
        <f t="shared" si="427"/>
        <v>1800</v>
      </c>
      <c r="L3367" s="6">
        <f t="shared" si="428"/>
        <v>16072704.000000002</v>
      </c>
      <c r="N3367" s="22">
        <f t="shared" si="435"/>
        <v>0.64845315835829842</v>
      </c>
      <c r="O3367" s="14">
        <f t="shared" si="436"/>
        <v>7262.0990534320608</v>
      </c>
      <c r="Q3367" s="22">
        <f t="shared" si="430"/>
        <v>948.03093327236604</v>
      </c>
      <c r="R3367" s="3">
        <f>VLOOKUP(A3367,ERCOT_345kv_West_ATC!D:E,2)</f>
        <v>19.89</v>
      </c>
      <c r="S3367" s="66">
        <f t="shared" si="431"/>
        <v>0.97901967193059336</v>
      </c>
      <c r="T3367" s="69">
        <f t="shared" ref="T3367:T3430" si="437">Q3367-R3367</f>
        <v>928.14093327236606</v>
      </c>
      <c r="V3367" s="16">
        <f t="shared" ref="V3367:V3430" si="438">(F3367/1000000)*($X$2)*24</f>
        <v>2.0383200000000001E-2</v>
      </c>
      <c r="W3367" s="16">
        <f t="shared" ref="W3367:W3430" si="439">N3367-V3367</f>
        <v>0.62806995835829837</v>
      </c>
      <c r="X3367" s="16"/>
      <c r="Z3367" s="15">
        <f t="shared" ref="Z3367:Z3430" si="440">((1*$B3367*(60*60*24))/(($E3367/1000000000000)*2^32))*(1+$AG$1)</f>
        <v>7.334831964620137E-5</v>
      </c>
      <c r="AA3367" s="16">
        <f t="shared" ref="AA3367:AA3430" si="441">Z3367*C3367</f>
        <v>0.65494768365043299</v>
      </c>
      <c r="AB3367" s="3">
        <f t="shared" ref="AB3367:AB3430" si="442">C3367*$AH$2*$AG$2/(E3367/1000000000000)</f>
        <v>0.35271320187930494</v>
      </c>
      <c r="AC3367" s="69">
        <f t="shared" ref="AC3367:AC3430" si="443">((AB3367-$AL$2/1000*$AJ$2*24)*$AJ$1*$AL$1)</f>
        <v>115.32411188782561</v>
      </c>
      <c r="AD3367" s="3">
        <f t="shared" si="429"/>
        <v>140.96351948986566</v>
      </c>
      <c r="AF3367" s="29"/>
      <c r="AG3367" s="30"/>
      <c r="AH3367" s="29"/>
      <c r="AI3367" s="29"/>
      <c r="AJ3367" s="31"/>
      <c r="AK3367" s="29"/>
      <c r="AL3367" s="30"/>
      <c r="AN3367" s="17">
        <f t="shared" si="422"/>
        <v>13770.123385020492</v>
      </c>
      <c r="AO3367" s="17">
        <f t="shared" si="423"/>
        <v>137.70123385020491</v>
      </c>
      <c r="AP3367" s="2">
        <f t="shared" si="424"/>
        <v>9.4187643953540157</v>
      </c>
      <c r="AQ3367" s="6">
        <f t="shared" si="425"/>
        <v>187.33922382359137</v>
      </c>
      <c r="AR3367" s="3">
        <f t="shared" si="426"/>
        <v>8741.9407761764087</v>
      </c>
    </row>
    <row r="3368" spans="1:44">
      <c r="A3368" s="32">
        <v>43181</v>
      </c>
      <c r="B3368" s="9">
        <v>12.5</v>
      </c>
      <c r="C3368" s="33">
        <v>8721.57</v>
      </c>
      <c r="D3368" s="34">
        <f t="shared" si="432"/>
        <v>24786222.093036886</v>
      </c>
      <c r="E3368" s="34">
        <v>3462542391191.5601</v>
      </c>
      <c r="F3368" s="3">
        <f>VLOOKUP(A3368,ERCOT_345kv_West_ATC!A:B,2)</f>
        <v>29.85</v>
      </c>
      <c r="G3368" s="3">
        <f>VLOOKUP(A3368,ERCOT_345kv_West_ATC!G:H,2)</f>
        <v>2.778</v>
      </c>
      <c r="I3368" s="5">
        <f t="shared" si="433"/>
        <v>6</v>
      </c>
      <c r="J3368" s="4">
        <f t="shared" si="434"/>
        <v>144</v>
      </c>
      <c r="K3368" s="4">
        <f t="shared" si="427"/>
        <v>1800</v>
      </c>
      <c r="L3368" s="6">
        <f t="shared" si="428"/>
        <v>15698826</v>
      </c>
      <c r="N3368" s="22">
        <f t="shared" si="435"/>
        <v>0.63336905241441455</v>
      </c>
      <c r="O3368" s="14">
        <f t="shared" si="436"/>
        <v>7262.0990534320608</v>
      </c>
      <c r="Q3368" s="22">
        <f t="shared" si="430"/>
        <v>925.97814680469969</v>
      </c>
      <c r="R3368" s="3">
        <f>VLOOKUP(A3368,ERCOT_345kv_West_ATC!D:E,2)</f>
        <v>19.07</v>
      </c>
      <c r="S3368" s="66">
        <f t="shared" si="431"/>
        <v>0.97940556149645053</v>
      </c>
      <c r="T3368" s="69">
        <f t="shared" si="437"/>
        <v>906.90814680469964</v>
      </c>
      <c r="V3368" s="16">
        <f t="shared" si="438"/>
        <v>2.0417399999999999E-2</v>
      </c>
      <c r="W3368" s="16">
        <f t="shared" si="439"/>
        <v>0.61295165241441452</v>
      </c>
      <c r="X3368" s="16"/>
      <c r="Z3368" s="15">
        <f t="shared" si="440"/>
        <v>7.334831964620137E-5</v>
      </c>
      <c r="AA3368" s="16">
        <f t="shared" si="441"/>
        <v>0.63971250417672043</v>
      </c>
      <c r="AB3368" s="3">
        <f t="shared" si="442"/>
        <v>0.34450850237807412</v>
      </c>
      <c r="AC3368" s="69">
        <f t="shared" si="443"/>
        <v>112.32119187037513</v>
      </c>
      <c r="AD3368" s="3">
        <f t="shared" si="429"/>
        <v>138.8392422270405</v>
      </c>
      <c r="AF3368" s="29"/>
      <c r="AG3368" s="30"/>
      <c r="AH3368" s="29"/>
      <c r="AI3368" s="29"/>
      <c r="AJ3368" s="31"/>
      <c r="AK3368" s="29"/>
      <c r="AL3368" s="30"/>
      <c r="AN3368" s="17">
        <f t="shared" si="422"/>
        <v>13770.123385020492</v>
      </c>
      <c r="AO3368" s="17">
        <f t="shared" si="423"/>
        <v>137.70123385020491</v>
      </c>
      <c r="AP3368" s="2">
        <f t="shared" si="424"/>
        <v>9.4187643953540157</v>
      </c>
      <c r="AQ3368" s="6">
        <f t="shared" si="425"/>
        <v>179.61583701940108</v>
      </c>
      <c r="AR3368" s="3">
        <f t="shared" si="426"/>
        <v>8541.954162980599</v>
      </c>
    </row>
    <row r="3369" spans="1:44">
      <c r="A3369" s="32">
        <v>43182</v>
      </c>
      <c r="B3369" s="9">
        <v>12.5</v>
      </c>
      <c r="C3369" s="33">
        <v>8820.5400000000009</v>
      </c>
      <c r="D3369" s="34">
        <f t="shared" si="432"/>
        <v>24786222.093036886</v>
      </c>
      <c r="E3369" s="34">
        <v>3462542391191.5601</v>
      </c>
      <c r="F3369" s="3">
        <f>VLOOKUP(A3369,ERCOT_345kv_West_ATC!A:B,2)</f>
        <v>29.85</v>
      </c>
      <c r="G3369" s="3">
        <f>VLOOKUP(A3369,ERCOT_345kv_West_ATC!G:H,2)</f>
        <v>2.7570000000000001</v>
      </c>
      <c r="I3369" s="5">
        <f t="shared" si="433"/>
        <v>6</v>
      </c>
      <c r="J3369" s="4">
        <f t="shared" si="434"/>
        <v>144</v>
      </c>
      <c r="K3369" s="4">
        <f t="shared" si="427"/>
        <v>1800</v>
      </c>
      <c r="L3369" s="6">
        <f t="shared" si="428"/>
        <v>15876972.000000002</v>
      </c>
      <c r="N3369" s="22">
        <f t="shared" si="435"/>
        <v>0.64055635184759641</v>
      </c>
      <c r="O3369" s="14">
        <f t="shared" si="436"/>
        <v>7262.0990534320608</v>
      </c>
      <c r="Q3369" s="22">
        <f t="shared" si="430"/>
        <v>936.48589451402984</v>
      </c>
      <c r="R3369" s="3">
        <f>VLOOKUP(A3369,ERCOT_345kv_West_ATC!D:E,2)</f>
        <v>16.899999999999999</v>
      </c>
      <c r="S3369" s="66">
        <f t="shared" si="431"/>
        <v>0.98195381254645608</v>
      </c>
      <c r="T3369" s="69">
        <f t="shared" si="437"/>
        <v>919.58589451402986</v>
      </c>
      <c r="V3369" s="16">
        <f t="shared" si="438"/>
        <v>2.0417399999999999E-2</v>
      </c>
      <c r="W3369" s="16">
        <f t="shared" si="439"/>
        <v>0.62013895184759638</v>
      </c>
      <c r="X3369" s="16"/>
      <c r="Z3369" s="15">
        <f t="shared" si="440"/>
        <v>7.334831964620137E-5</v>
      </c>
      <c r="AA3369" s="16">
        <f t="shared" si="441"/>
        <v>0.64697178737210514</v>
      </c>
      <c r="AB3369" s="3">
        <f t="shared" si="442"/>
        <v>0.34841789099507292</v>
      </c>
      <c r="AC3369" s="69">
        <f t="shared" si="443"/>
        <v>113.7520281041967</v>
      </c>
      <c r="AD3369" s="3">
        <f t="shared" si="429"/>
        <v>137.15843013518028</v>
      </c>
      <c r="AF3369" s="29"/>
      <c r="AG3369" s="30"/>
      <c r="AH3369" s="29"/>
      <c r="AI3369" s="29"/>
      <c r="AJ3369" s="31"/>
      <c r="AK3369" s="29"/>
      <c r="AL3369" s="30"/>
      <c r="AN3369" s="17">
        <f t="shared" si="422"/>
        <v>13770.123385020492</v>
      </c>
      <c r="AO3369" s="17">
        <f t="shared" si="423"/>
        <v>137.70123385020491</v>
      </c>
      <c r="AP3369" s="2">
        <f t="shared" si="424"/>
        <v>9.4187643953540157</v>
      </c>
      <c r="AQ3369" s="6">
        <f t="shared" si="425"/>
        <v>159.17711828148285</v>
      </c>
      <c r="AR3369" s="3">
        <f t="shared" si="426"/>
        <v>8661.3628817185181</v>
      </c>
    </row>
    <row r="3370" spans="1:44">
      <c r="A3370" s="32">
        <v>43183</v>
      </c>
      <c r="B3370" s="9">
        <v>12.5</v>
      </c>
      <c r="C3370" s="33">
        <v>8682.6200000000008</v>
      </c>
      <c r="D3370" s="34">
        <f t="shared" si="432"/>
        <v>24786222.093036886</v>
      </c>
      <c r="E3370" s="34">
        <v>3462542391191.5601</v>
      </c>
      <c r="F3370" s="3">
        <f>VLOOKUP(A3370,ERCOT_345kv_West_ATC!A:B,2)</f>
        <v>29.85</v>
      </c>
      <c r="G3370" s="3">
        <f>VLOOKUP(A3370,ERCOT_345kv_West_ATC!G:H,2)</f>
        <v>2.7570000000000001</v>
      </c>
      <c r="I3370" s="5">
        <f t="shared" si="433"/>
        <v>6</v>
      </c>
      <c r="J3370" s="4">
        <f t="shared" si="434"/>
        <v>144</v>
      </c>
      <c r="K3370" s="4">
        <f t="shared" si="427"/>
        <v>1800</v>
      </c>
      <c r="L3370" s="6">
        <f t="shared" si="428"/>
        <v>15628716.000000002</v>
      </c>
      <c r="N3370" s="22">
        <f t="shared" si="435"/>
        <v>0.63054046483310289</v>
      </c>
      <c r="O3370" s="14">
        <f t="shared" si="436"/>
        <v>7262.0990534320608</v>
      </c>
      <c r="Q3370" s="22">
        <f t="shared" si="430"/>
        <v>921.84278484371771</v>
      </c>
      <c r="R3370" s="3">
        <f>VLOOKUP(A3370,ERCOT_345kv_West_ATC!D:E,2)</f>
        <v>28.1</v>
      </c>
      <c r="S3370" s="66">
        <f t="shared" si="431"/>
        <v>0.96951757885183876</v>
      </c>
      <c r="T3370" s="69">
        <f t="shared" si="437"/>
        <v>893.74278484371769</v>
      </c>
      <c r="V3370" s="16">
        <f t="shared" si="438"/>
        <v>2.0417399999999999E-2</v>
      </c>
      <c r="W3370" s="16">
        <f t="shared" si="439"/>
        <v>0.61012306483310286</v>
      </c>
      <c r="X3370" s="16"/>
      <c r="Z3370" s="15">
        <f t="shared" si="440"/>
        <v>7.334831964620137E-5</v>
      </c>
      <c r="AA3370" s="16">
        <f t="shared" si="441"/>
        <v>0.63685558712650103</v>
      </c>
      <c r="AB3370" s="3">
        <f t="shared" si="442"/>
        <v>0.34296994840583911</v>
      </c>
      <c r="AC3370" s="69">
        <f t="shared" si="443"/>
        <v>111.75808111653711</v>
      </c>
      <c r="AD3370" s="3">
        <f t="shared" si="429"/>
        <v>135.7914436101419</v>
      </c>
      <c r="AF3370" s="29"/>
      <c r="AG3370" s="30"/>
      <c r="AH3370" s="29"/>
      <c r="AI3370" s="29"/>
      <c r="AJ3370" s="31"/>
      <c r="AK3370" s="29"/>
      <c r="AL3370" s="30"/>
      <c r="AN3370" s="17">
        <f t="shared" si="422"/>
        <v>13770.123385020492</v>
      </c>
      <c r="AO3370" s="17">
        <f t="shared" si="423"/>
        <v>137.70123385020491</v>
      </c>
      <c r="AP3370" s="2">
        <f t="shared" si="424"/>
        <v>9.4187643953540157</v>
      </c>
      <c r="AQ3370" s="6">
        <f t="shared" si="425"/>
        <v>264.66727950944784</v>
      </c>
      <c r="AR3370" s="3">
        <f t="shared" si="426"/>
        <v>8417.9527204905535</v>
      </c>
    </row>
    <row r="3371" spans="1:44">
      <c r="A3371" s="32">
        <v>43184</v>
      </c>
      <c r="B3371" s="9">
        <v>12.5</v>
      </c>
      <c r="C3371" s="33">
        <v>8494.44</v>
      </c>
      <c r="D3371" s="34">
        <f t="shared" si="432"/>
        <v>24786222.093036886</v>
      </c>
      <c r="E3371" s="34">
        <v>3462542391191.5601</v>
      </c>
      <c r="F3371" s="3">
        <f>VLOOKUP(A3371,ERCOT_345kv_West_ATC!A:B,2)</f>
        <v>29.85</v>
      </c>
      <c r="G3371" s="3">
        <f>VLOOKUP(A3371,ERCOT_345kv_West_ATC!G:H,2)</f>
        <v>2.7570000000000001</v>
      </c>
      <c r="I3371" s="5">
        <f t="shared" si="433"/>
        <v>6</v>
      </c>
      <c r="J3371" s="4">
        <f t="shared" si="434"/>
        <v>144</v>
      </c>
      <c r="K3371" s="4">
        <f t="shared" si="427"/>
        <v>1800</v>
      </c>
      <c r="L3371" s="6">
        <f t="shared" si="428"/>
        <v>15289992</v>
      </c>
      <c r="N3371" s="22">
        <f t="shared" si="435"/>
        <v>0.61687464683435433</v>
      </c>
      <c r="O3371" s="14">
        <f t="shared" si="436"/>
        <v>7262.0990534320608</v>
      </c>
      <c r="Q3371" s="22">
        <f t="shared" si="430"/>
        <v>901.86351876367598</v>
      </c>
      <c r="R3371" s="3">
        <f>VLOOKUP(A3371,ERCOT_345kv_West_ATC!D:E,2)</f>
        <v>25.2</v>
      </c>
      <c r="S3371" s="66">
        <f t="shared" si="431"/>
        <v>0.97205785634333497</v>
      </c>
      <c r="T3371" s="69">
        <f t="shared" si="437"/>
        <v>876.66351876367594</v>
      </c>
      <c r="V3371" s="16">
        <f t="shared" si="438"/>
        <v>2.0417399999999999E-2</v>
      </c>
      <c r="W3371" s="16">
        <f t="shared" si="439"/>
        <v>0.5964572468343543</v>
      </c>
      <c r="X3371" s="16"/>
      <c r="Z3371" s="15">
        <f t="shared" si="440"/>
        <v>7.334831964620137E-5</v>
      </c>
      <c r="AA3371" s="16">
        <f t="shared" si="441"/>
        <v>0.62305290033547878</v>
      </c>
      <c r="AB3371" s="3">
        <f t="shared" si="442"/>
        <v>0.33553669843163653</v>
      </c>
      <c r="AC3371" s="69">
        <f t="shared" si="443"/>
        <v>109.03751162597898</v>
      </c>
      <c r="AD3371" s="3">
        <f t="shared" si="429"/>
        <v>134.16948195904797</v>
      </c>
      <c r="AF3371" s="29"/>
      <c r="AG3371" s="30"/>
      <c r="AH3371" s="29"/>
      <c r="AI3371" s="29"/>
      <c r="AJ3371" s="31"/>
      <c r="AK3371" s="29"/>
      <c r="AL3371" s="30"/>
      <c r="AN3371" s="17">
        <f t="shared" ref="AN3371:AN3434" si="444">D3371/K3371</f>
        <v>13770.123385020492</v>
      </c>
      <c r="AO3371" s="17">
        <f t="shared" ref="AO3371:AO3434" si="445">AN3371/$Y$2</f>
        <v>137.70123385020491</v>
      </c>
      <c r="AP3371" s="2">
        <f t="shared" ref="AP3371:AP3434" si="446">(AO3371*$AL$2*$Y$2*24)/1000000</f>
        <v>9.4187643953540157</v>
      </c>
      <c r="AQ3371" s="6">
        <f t="shared" ref="AQ3371:AQ3434" si="447">AP3371*R3371</f>
        <v>237.35286276292118</v>
      </c>
      <c r="AR3371" s="3">
        <f t="shared" ref="AR3371:AR3434" si="448">C3371-AQ3371</f>
        <v>8257.0871372370784</v>
      </c>
    </row>
    <row r="3372" spans="1:44">
      <c r="A3372" s="32">
        <v>43185</v>
      </c>
      <c r="B3372" s="9">
        <v>12.5</v>
      </c>
      <c r="C3372" s="33">
        <v>8210.2199999999993</v>
      </c>
      <c r="D3372" s="34">
        <f t="shared" si="432"/>
        <v>24786222.093036886</v>
      </c>
      <c r="E3372" s="34">
        <v>3462542391191.5601</v>
      </c>
      <c r="F3372" s="3">
        <f>VLOOKUP(A3372,ERCOT_345kv_West_ATC!A:B,2)</f>
        <v>30</v>
      </c>
      <c r="G3372" s="3">
        <f>VLOOKUP(A3372,ERCOT_345kv_West_ATC!G:H,2)</f>
        <v>2.7669999999999999</v>
      </c>
      <c r="I3372" s="5">
        <f t="shared" si="433"/>
        <v>6</v>
      </c>
      <c r="J3372" s="4">
        <f t="shared" si="434"/>
        <v>144</v>
      </c>
      <c r="K3372" s="4">
        <f t="shared" si="427"/>
        <v>1800</v>
      </c>
      <c r="L3372" s="6">
        <f t="shared" si="428"/>
        <v>14778395.999999998</v>
      </c>
      <c r="N3372" s="22">
        <f t="shared" si="435"/>
        <v>0.59623430890468965</v>
      </c>
      <c r="O3372" s="14">
        <f t="shared" si="436"/>
        <v>7262.0990534320608</v>
      </c>
      <c r="Q3372" s="22">
        <f t="shared" si="430"/>
        <v>871.6875861179675</v>
      </c>
      <c r="R3372" s="3">
        <f>VLOOKUP(A3372,ERCOT_345kv_West_ATC!D:E,2)</f>
        <v>24.43</v>
      </c>
      <c r="S3372" s="66">
        <f t="shared" si="431"/>
        <v>0.97197390396621552</v>
      </c>
      <c r="T3372" s="69">
        <f t="shared" si="437"/>
        <v>847.25758611796755</v>
      </c>
      <c r="V3372" s="16">
        <f t="shared" si="438"/>
        <v>2.0520000000000004E-2</v>
      </c>
      <c r="W3372" s="16">
        <f t="shared" si="439"/>
        <v>0.57571430890468966</v>
      </c>
      <c r="X3372" s="16"/>
      <c r="Z3372" s="15">
        <f t="shared" si="440"/>
        <v>7.334831964620137E-5</v>
      </c>
      <c r="AA3372" s="16">
        <f t="shared" si="441"/>
        <v>0.60220584092563534</v>
      </c>
      <c r="AB3372" s="3">
        <f t="shared" si="442"/>
        <v>0.32430979701986123</v>
      </c>
      <c r="AC3372" s="69">
        <f t="shared" si="443"/>
        <v>104.92846570926922</v>
      </c>
      <c r="AD3372" s="3">
        <f t="shared" si="429"/>
        <v>132.6813329048978</v>
      </c>
      <c r="AF3372" s="29"/>
      <c r="AG3372" s="30"/>
      <c r="AH3372" s="29"/>
      <c r="AI3372" s="29"/>
      <c r="AJ3372" s="31"/>
      <c r="AK3372" s="29"/>
      <c r="AL3372" s="30"/>
      <c r="AN3372" s="17">
        <f t="shared" si="444"/>
        <v>13770.123385020492</v>
      </c>
      <c r="AO3372" s="17">
        <f t="shared" si="445"/>
        <v>137.70123385020491</v>
      </c>
      <c r="AP3372" s="2">
        <f t="shared" si="446"/>
        <v>9.4187643953540157</v>
      </c>
      <c r="AQ3372" s="6">
        <f t="shared" si="447"/>
        <v>230.1004141784986</v>
      </c>
      <c r="AR3372" s="3">
        <f t="shared" si="448"/>
        <v>7980.1195858215006</v>
      </c>
    </row>
    <row r="3373" spans="1:44">
      <c r="A3373" s="32">
        <v>43186</v>
      </c>
      <c r="B3373" s="9">
        <v>12.5</v>
      </c>
      <c r="C3373" s="33">
        <v>7840.16</v>
      </c>
      <c r="D3373" s="34">
        <f t="shared" si="432"/>
        <v>24786222.093036886</v>
      </c>
      <c r="E3373" s="34">
        <v>3462542391191.5601</v>
      </c>
      <c r="F3373" s="3">
        <f>VLOOKUP(A3373,ERCOT_345kv_West_ATC!A:B,2)</f>
        <v>30.45</v>
      </c>
      <c r="G3373" s="3">
        <f>VLOOKUP(A3373,ERCOT_345kv_West_ATC!G:H,2)</f>
        <v>2.79</v>
      </c>
      <c r="I3373" s="5">
        <f t="shared" si="433"/>
        <v>6</v>
      </c>
      <c r="J3373" s="4">
        <f t="shared" si="434"/>
        <v>144</v>
      </c>
      <c r="K3373" s="4">
        <f t="shared" si="427"/>
        <v>1800</v>
      </c>
      <c r="L3373" s="6">
        <f t="shared" si="428"/>
        <v>14112288</v>
      </c>
      <c r="N3373" s="22">
        <f t="shared" si="435"/>
        <v>0.56936018514755904</v>
      </c>
      <c r="O3373" s="14">
        <f t="shared" si="436"/>
        <v>7262.0990534320608</v>
      </c>
      <c r="Q3373" s="22">
        <f t="shared" si="430"/>
        <v>832.39793150227933</v>
      </c>
      <c r="R3373" s="3">
        <f>VLOOKUP(A3373,ERCOT_345kv_West_ATC!D:E,2)</f>
        <v>28.42</v>
      </c>
      <c r="S3373" s="66">
        <f t="shared" si="431"/>
        <v>0.96585767584896731</v>
      </c>
      <c r="T3373" s="69">
        <f t="shared" si="437"/>
        <v>803.97793150227938</v>
      </c>
      <c r="V3373" s="16">
        <f t="shared" si="438"/>
        <v>2.0827799999999997E-2</v>
      </c>
      <c r="W3373" s="16">
        <f t="shared" si="439"/>
        <v>0.54853238514755909</v>
      </c>
      <c r="X3373" s="16"/>
      <c r="Z3373" s="15">
        <f t="shared" si="440"/>
        <v>7.334831964620137E-5</v>
      </c>
      <c r="AA3373" s="16">
        <f t="shared" si="441"/>
        <v>0.57506256175736215</v>
      </c>
      <c r="AB3373" s="3">
        <f t="shared" si="442"/>
        <v>0.30969215175759429</v>
      </c>
      <c r="AC3373" s="69">
        <f t="shared" si="443"/>
        <v>99.578407543279511</v>
      </c>
      <c r="AD3373" s="3">
        <f t="shared" si="429"/>
        <v>131.09715422165758</v>
      </c>
      <c r="AF3373" s="29"/>
      <c r="AG3373" s="30"/>
      <c r="AH3373" s="29"/>
      <c r="AI3373" s="29"/>
      <c r="AJ3373" s="31"/>
      <c r="AK3373" s="29"/>
      <c r="AL3373" s="30"/>
      <c r="AN3373" s="17">
        <f t="shared" si="444"/>
        <v>13770.123385020492</v>
      </c>
      <c r="AO3373" s="17">
        <f t="shared" si="445"/>
        <v>137.70123385020491</v>
      </c>
      <c r="AP3373" s="2">
        <f t="shared" si="446"/>
        <v>9.4187643953540157</v>
      </c>
      <c r="AQ3373" s="6">
        <f t="shared" si="447"/>
        <v>267.68128411596115</v>
      </c>
      <c r="AR3373" s="3">
        <f t="shared" si="448"/>
        <v>7572.478715884039</v>
      </c>
    </row>
    <row r="3374" spans="1:44">
      <c r="A3374" s="32">
        <v>43187</v>
      </c>
      <c r="B3374" s="9">
        <v>12.5</v>
      </c>
      <c r="C3374" s="33">
        <v>7980.12</v>
      </c>
      <c r="D3374" s="34">
        <f t="shared" si="432"/>
        <v>24786222.093036886</v>
      </c>
      <c r="E3374" s="34">
        <v>3462542391191.5601</v>
      </c>
      <c r="F3374" s="3">
        <f>VLOOKUP(A3374,ERCOT_345kv_West_ATC!A:B,2)</f>
        <v>30.45</v>
      </c>
      <c r="G3374" s="3">
        <f>VLOOKUP(A3374,ERCOT_345kv_West_ATC!G:H,2)</f>
        <v>2.7839999999999998</v>
      </c>
      <c r="I3374" s="5">
        <f t="shared" si="433"/>
        <v>6</v>
      </c>
      <c r="J3374" s="4">
        <f t="shared" si="434"/>
        <v>144</v>
      </c>
      <c r="K3374" s="4">
        <f t="shared" si="427"/>
        <v>1800</v>
      </c>
      <c r="L3374" s="6">
        <f t="shared" si="428"/>
        <v>14364216</v>
      </c>
      <c r="N3374" s="22">
        <f t="shared" si="435"/>
        <v>0.57952421898274253</v>
      </c>
      <c r="O3374" s="14">
        <f t="shared" si="436"/>
        <v>7262.0990534320608</v>
      </c>
      <c r="Q3374" s="22">
        <f t="shared" si="430"/>
        <v>847.25763009172897</v>
      </c>
      <c r="R3374" s="3">
        <f>VLOOKUP(A3374,ERCOT_345kv_West_ATC!D:E,2)</f>
        <v>26.78</v>
      </c>
      <c r="S3374" s="66">
        <f t="shared" si="431"/>
        <v>0.96839214065608281</v>
      </c>
      <c r="T3374" s="69">
        <f t="shared" si="437"/>
        <v>820.477630091729</v>
      </c>
      <c r="V3374" s="16">
        <f t="shared" si="438"/>
        <v>2.0827799999999997E-2</v>
      </c>
      <c r="W3374" s="16">
        <f t="shared" si="439"/>
        <v>0.55869641898274258</v>
      </c>
      <c r="X3374" s="16"/>
      <c r="Z3374" s="15">
        <f t="shared" si="440"/>
        <v>7.334831964620137E-5</v>
      </c>
      <c r="AA3374" s="16">
        <f t="shared" si="441"/>
        <v>0.58532839257504443</v>
      </c>
      <c r="AB3374" s="3">
        <f t="shared" si="442"/>
        <v>0.31522067586424435</v>
      </c>
      <c r="AC3374" s="69">
        <f t="shared" si="443"/>
        <v>101.60184736631344</v>
      </c>
      <c r="AD3374" s="3">
        <f t="shared" si="429"/>
        <v>129.19093929162824</v>
      </c>
      <c r="AF3374" s="29"/>
      <c r="AG3374" s="30"/>
      <c r="AH3374" s="29"/>
      <c r="AI3374" s="29"/>
      <c r="AJ3374" s="31"/>
      <c r="AK3374" s="29"/>
      <c r="AL3374" s="30"/>
      <c r="AN3374" s="17">
        <f t="shared" si="444"/>
        <v>13770.123385020492</v>
      </c>
      <c r="AO3374" s="17">
        <f t="shared" si="445"/>
        <v>137.70123385020491</v>
      </c>
      <c r="AP3374" s="2">
        <f t="shared" si="446"/>
        <v>9.4187643953540157</v>
      </c>
      <c r="AQ3374" s="6">
        <f t="shared" si="447"/>
        <v>252.23451050758055</v>
      </c>
      <c r="AR3374" s="3">
        <f t="shared" si="448"/>
        <v>7727.8854894924198</v>
      </c>
    </row>
    <row r="3375" spans="1:44">
      <c r="A3375" s="32">
        <v>43188</v>
      </c>
      <c r="B3375" s="9">
        <v>12.5</v>
      </c>
      <c r="C3375" s="33">
        <v>7162.96</v>
      </c>
      <c r="D3375" s="34">
        <f t="shared" si="432"/>
        <v>24786222.093036886</v>
      </c>
      <c r="E3375" s="34">
        <v>3462542391191.5601</v>
      </c>
      <c r="F3375" s="3">
        <f>VLOOKUP(A3375,ERCOT_345kv_West_ATC!A:B,2)</f>
        <v>30.7</v>
      </c>
      <c r="G3375" s="3">
        <f>VLOOKUP(A3375,ERCOT_345kv_West_ATC!G:H,2)</f>
        <v>2.7909999999999999</v>
      </c>
      <c r="I3375" s="5">
        <f t="shared" si="433"/>
        <v>6</v>
      </c>
      <c r="J3375" s="4">
        <f t="shared" si="434"/>
        <v>144</v>
      </c>
      <c r="K3375" s="4">
        <f t="shared" si="427"/>
        <v>1800</v>
      </c>
      <c r="L3375" s="6">
        <f t="shared" si="428"/>
        <v>12893328</v>
      </c>
      <c r="N3375" s="22">
        <f t="shared" si="435"/>
        <v>0.52018125035771712</v>
      </c>
      <c r="O3375" s="14">
        <f t="shared" si="436"/>
        <v>7262.0990534320608</v>
      </c>
      <c r="Q3375" s="22">
        <f t="shared" si="430"/>
        <v>760.49890403175027</v>
      </c>
      <c r="R3375" s="3">
        <f>VLOOKUP(A3375,ERCOT_345kv_West_ATC!D:E,2)</f>
        <v>25.29</v>
      </c>
      <c r="S3375" s="66">
        <f t="shared" si="431"/>
        <v>0.96674551420662647</v>
      </c>
      <c r="T3375" s="69">
        <f t="shared" si="437"/>
        <v>735.20890403175031</v>
      </c>
      <c r="V3375" s="16">
        <f t="shared" si="438"/>
        <v>2.0998799999999998E-2</v>
      </c>
      <c r="W3375" s="16">
        <f t="shared" si="439"/>
        <v>0.49918245035771713</v>
      </c>
      <c r="X3375" s="16"/>
      <c r="Z3375" s="15">
        <f t="shared" si="440"/>
        <v>7.334831964620137E-5</v>
      </c>
      <c r="AA3375" s="16">
        <f t="shared" si="441"/>
        <v>0.52539107969295462</v>
      </c>
      <c r="AB3375" s="3">
        <f t="shared" si="442"/>
        <v>0.28294224803493523</v>
      </c>
      <c r="AC3375" s="69">
        <f t="shared" si="443"/>
        <v>89.787942780786295</v>
      </c>
      <c r="AD3375" s="3">
        <f t="shared" si="429"/>
        <v>126.69179382688621</v>
      </c>
      <c r="AF3375" s="29"/>
      <c r="AG3375" s="30"/>
      <c r="AH3375" s="29"/>
      <c r="AI3375" s="29"/>
      <c r="AJ3375" s="31"/>
      <c r="AK3375" s="29"/>
      <c r="AL3375" s="30"/>
      <c r="AN3375" s="17">
        <f t="shared" si="444"/>
        <v>13770.123385020492</v>
      </c>
      <c r="AO3375" s="17">
        <f t="shared" si="445"/>
        <v>137.70123385020491</v>
      </c>
      <c r="AP3375" s="2">
        <f t="shared" si="446"/>
        <v>9.4187643953540157</v>
      </c>
      <c r="AQ3375" s="6">
        <f t="shared" si="447"/>
        <v>238.20055155850304</v>
      </c>
      <c r="AR3375" s="3">
        <f t="shared" si="448"/>
        <v>6924.7594484414967</v>
      </c>
    </row>
    <row r="3376" spans="1:44">
      <c r="A3376" s="32">
        <v>43189</v>
      </c>
      <c r="B3376" s="9">
        <v>12.5</v>
      </c>
      <c r="C3376" s="33">
        <v>6895.3</v>
      </c>
      <c r="D3376" s="34">
        <f t="shared" si="432"/>
        <v>24786222.093036886</v>
      </c>
      <c r="E3376" s="34">
        <v>3462542391191.5601</v>
      </c>
      <c r="F3376" s="3">
        <f>VLOOKUP(A3376,ERCOT_345kv_West_ATC!A:B,2)</f>
        <v>30.5</v>
      </c>
      <c r="G3376" s="3">
        <f>VLOOKUP(A3376,ERCOT_345kv_West_ATC!G:H,2)</f>
        <v>2.7909999999999999</v>
      </c>
      <c r="I3376" s="5">
        <f t="shared" si="433"/>
        <v>6</v>
      </c>
      <c r="J3376" s="4">
        <f t="shared" si="434"/>
        <v>144</v>
      </c>
      <c r="K3376" s="4">
        <f t="shared" si="427"/>
        <v>1800</v>
      </c>
      <c r="L3376" s="6">
        <f t="shared" si="428"/>
        <v>12411540</v>
      </c>
      <c r="N3376" s="22">
        <f t="shared" si="435"/>
        <v>0.50074351603130085</v>
      </c>
      <c r="O3376" s="14">
        <f t="shared" si="436"/>
        <v>7262.0990534320608</v>
      </c>
      <c r="Q3376" s="22">
        <f t="shared" si="430"/>
        <v>732.08116378845159</v>
      </c>
      <c r="R3376" s="3">
        <f>VLOOKUP(A3376,ERCOT_345kv_West_ATC!D:E,2)</f>
        <v>22.58</v>
      </c>
      <c r="S3376" s="66">
        <f t="shared" si="431"/>
        <v>0.96915642538437863</v>
      </c>
      <c r="T3376" s="69">
        <f t="shared" si="437"/>
        <v>709.50116378845155</v>
      </c>
      <c r="V3376" s="16">
        <f t="shared" si="438"/>
        <v>2.0861999999999999E-2</v>
      </c>
      <c r="W3376" s="16">
        <f t="shared" si="439"/>
        <v>0.47988151603130086</v>
      </c>
      <c r="X3376" s="16"/>
      <c r="Z3376" s="15">
        <f t="shared" si="440"/>
        <v>7.334831964620137E-5</v>
      </c>
      <c r="AA3376" s="16">
        <f t="shared" si="441"/>
        <v>0.50575866845645234</v>
      </c>
      <c r="AB3376" s="3">
        <f t="shared" si="442"/>
        <v>0.27236947894100888</v>
      </c>
      <c r="AC3376" s="69">
        <f t="shared" si="443"/>
        <v>85.918309292409262</v>
      </c>
      <c r="AD3376" s="3">
        <f t="shared" si="429"/>
        <v>124.24548314389439</v>
      </c>
      <c r="AF3376" s="29"/>
      <c r="AG3376" s="30"/>
      <c r="AH3376" s="29"/>
      <c r="AI3376" s="29"/>
      <c r="AJ3376" s="31"/>
      <c r="AK3376" s="29"/>
      <c r="AL3376" s="30"/>
      <c r="AN3376" s="17">
        <f t="shared" si="444"/>
        <v>13770.123385020492</v>
      </c>
      <c r="AO3376" s="17">
        <f t="shared" si="445"/>
        <v>137.70123385020491</v>
      </c>
      <c r="AP3376" s="2">
        <f t="shared" si="446"/>
        <v>9.4187643953540157</v>
      </c>
      <c r="AQ3376" s="6">
        <f t="shared" si="447"/>
        <v>212.67570004709367</v>
      </c>
      <c r="AR3376" s="3">
        <f t="shared" si="448"/>
        <v>6682.6242999529068</v>
      </c>
    </row>
    <row r="3377" spans="1:44">
      <c r="A3377" s="32">
        <v>43190</v>
      </c>
      <c r="B3377" s="9">
        <v>12.5</v>
      </c>
      <c r="C3377" s="33">
        <v>6978.18</v>
      </c>
      <c r="D3377" s="34">
        <f t="shared" si="432"/>
        <v>24786222.093036886</v>
      </c>
      <c r="E3377" s="34">
        <v>3462542391191.5601</v>
      </c>
      <c r="F3377" s="3">
        <f>VLOOKUP(A3377,ERCOT_345kv_West_ATC!A:B,2)</f>
        <v>30.5</v>
      </c>
      <c r="G3377" s="3">
        <f>VLOOKUP(A3377,ERCOT_345kv_West_ATC!G:H,2)</f>
        <v>2.7909999999999999</v>
      </c>
      <c r="I3377" s="5">
        <f t="shared" si="433"/>
        <v>6</v>
      </c>
      <c r="J3377" s="4">
        <f t="shared" si="434"/>
        <v>144</v>
      </c>
      <c r="K3377" s="4">
        <f t="shared" si="427"/>
        <v>1800</v>
      </c>
      <c r="L3377" s="6">
        <f t="shared" si="428"/>
        <v>12560724</v>
      </c>
      <c r="N3377" s="22">
        <f t="shared" si="435"/>
        <v>0.50676234372678541</v>
      </c>
      <c r="O3377" s="14">
        <f t="shared" si="436"/>
        <v>7262.0990534320608</v>
      </c>
      <c r="Q3377" s="22">
        <f t="shared" si="430"/>
        <v>740.88061948360439</v>
      </c>
      <c r="R3377" s="3">
        <f>VLOOKUP(A3377,ERCOT_345kv_West_ATC!D:E,2)</f>
        <v>18.14</v>
      </c>
      <c r="S3377" s="66">
        <f t="shared" si="431"/>
        <v>0.97551562353912891</v>
      </c>
      <c r="T3377" s="69">
        <f t="shared" si="437"/>
        <v>722.74061948360441</v>
      </c>
      <c r="V3377" s="16">
        <f t="shared" si="438"/>
        <v>2.0861999999999999E-2</v>
      </c>
      <c r="W3377" s="16">
        <f t="shared" si="439"/>
        <v>0.48590034372678542</v>
      </c>
      <c r="X3377" s="16"/>
      <c r="Z3377" s="15">
        <f t="shared" si="440"/>
        <v>7.334831964620137E-5</v>
      </c>
      <c r="AA3377" s="16">
        <f t="shared" si="441"/>
        <v>0.51183777718872947</v>
      </c>
      <c r="AB3377" s="3">
        <f t="shared" si="442"/>
        <v>0.27564330058975961</v>
      </c>
      <c r="AC3377" s="69">
        <f t="shared" si="443"/>
        <v>87.116528015852026</v>
      </c>
      <c r="AD3377" s="3">
        <f t="shared" si="429"/>
        <v>121.53222855485735</v>
      </c>
      <c r="AF3377" s="29"/>
      <c r="AG3377" s="30"/>
      <c r="AH3377" s="29"/>
      <c r="AI3377" s="29"/>
      <c r="AJ3377" s="31"/>
      <c r="AK3377" s="29"/>
      <c r="AL3377" s="30"/>
      <c r="AN3377" s="17">
        <f t="shared" si="444"/>
        <v>13770.123385020492</v>
      </c>
      <c r="AO3377" s="17">
        <f t="shared" si="445"/>
        <v>137.70123385020491</v>
      </c>
      <c r="AP3377" s="2">
        <f t="shared" si="446"/>
        <v>9.4187643953540157</v>
      </c>
      <c r="AQ3377" s="6">
        <f t="shared" si="447"/>
        <v>170.85638613172185</v>
      </c>
      <c r="AR3377" s="3">
        <f t="shared" si="448"/>
        <v>6807.3236138682787</v>
      </c>
    </row>
    <row r="3378" spans="1:44">
      <c r="A3378" s="32">
        <v>43191</v>
      </c>
      <c r="B3378" s="9">
        <v>12.5</v>
      </c>
      <c r="C3378" s="33">
        <v>6844.23</v>
      </c>
      <c r="D3378" s="34">
        <f t="shared" si="432"/>
        <v>25133533.922259144</v>
      </c>
      <c r="E3378" s="34">
        <v>3511060552899.7202</v>
      </c>
      <c r="F3378" s="3">
        <f>VLOOKUP(A3378,ERCOT_345kv_West_ATC!A:B,2)</f>
        <v>30.5</v>
      </c>
      <c r="G3378" s="3">
        <f>VLOOKUP(A3378,ERCOT_345kv_West_ATC!G:H,2)</f>
        <v>2.7909999999999999</v>
      </c>
      <c r="I3378" s="5">
        <f t="shared" si="433"/>
        <v>6</v>
      </c>
      <c r="J3378" s="4">
        <f t="shared" si="434"/>
        <v>144</v>
      </c>
      <c r="K3378" s="4">
        <f t="shared" si="427"/>
        <v>1800</v>
      </c>
      <c r="L3378" s="6">
        <f t="shared" si="428"/>
        <v>12319614</v>
      </c>
      <c r="N3378" s="22">
        <f t="shared" si="435"/>
        <v>0.4901664062883459</v>
      </c>
      <c r="O3378" s="14">
        <f t="shared" si="436"/>
        <v>7161.7465556877241</v>
      </c>
      <c r="Q3378" s="22">
        <f t="shared" si="430"/>
        <v>716.61755305313716</v>
      </c>
      <c r="R3378" s="3">
        <f>VLOOKUP(A3378,ERCOT_345kv_West_ATC!D:E,2)</f>
        <v>22.98</v>
      </c>
      <c r="S3378" s="66">
        <f t="shared" si="431"/>
        <v>0.96793268612791561</v>
      </c>
      <c r="T3378" s="69">
        <f t="shared" si="437"/>
        <v>693.63755305313714</v>
      </c>
      <c r="V3378" s="16">
        <f t="shared" si="438"/>
        <v>2.0861999999999999E-2</v>
      </c>
      <c r="W3378" s="16">
        <f t="shared" si="439"/>
        <v>0.46930440628834591</v>
      </c>
      <c r="X3378" s="16"/>
      <c r="Z3378" s="15">
        <f t="shared" si="440"/>
        <v>7.2334743953045885E-5</v>
      </c>
      <c r="AA3378" s="16">
        <f t="shared" si="441"/>
        <v>0.49507562460575522</v>
      </c>
      <c r="AB3378" s="3">
        <f t="shared" si="442"/>
        <v>0.26661627040777958</v>
      </c>
      <c r="AC3378" s="69">
        <f t="shared" si="443"/>
        <v>83.812634969247327</v>
      </c>
      <c r="AD3378" s="3">
        <f t="shared" si="429"/>
        <v>118.63371824319111</v>
      </c>
      <c r="AF3378" s="29"/>
      <c r="AG3378" s="30"/>
      <c r="AH3378" s="29"/>
      <c r="AI3378" s="29"/>
      <c r="AJ3378" s="31"/>
      <c r="AK3378" s="29"/>
      <c r="AL3378" s="30"/>
      <c r="AN3378" s="17">
        <f t="shared" si="444"/>
        <v>13963.07440125508</v>
      </c>
      <c r="AO3378" s="17">
        <f t="shared" si="445"/>
        <v>139.63074401255079</v>
      </c>
      <c r="AP3378" s="2">
        <f t="shared" si="446"/>
        <v>9.5507428904584746</v>
      </c>
      <c r="AQ3378" s="6">
        <f t="shared" si="447"/>
        <v>219.47607162273576</v>
      </c>
      <c r="AR3378" s="3">
        <f t="shared" si="448"/>
        <v>6624.7539283772639</v>
      </c>
    </row>
    <row r="3379" spans="1:44">
      <c r="A3379" s="32">
        <v>43192</v>
      </c>
      <c r="B3379" s="9">
        <v>12.5</v>
      </c>
      <c r="C3379" s="33">
        <v>7075.72</v>
      </c>
      <c r="D3379" s="34">
        <f t="shared" si="432"/>
        <v>25133533.922259144</v>
      </c>
      <c r="E3379" s="34">
        <v>3511060552899.7202</v>
      </c>
      <c r="F3379" s="3">
        <f>VLOOKUP(A3379,ERCOT_345kv_West_ATC!A:B,2)</f>
        <v>30.5</v>
      </c>
      <c r="G3379" s="3">
        <f>VLOOKUP(A3379,ERCOT_345kv_West_ATC!G:H,2)</f>
        <v>2.7909999999999999</v>
      </c>
      <c r="I3379" s="5">
        <f t="shared" si="433"/>
        <v>6</v>
      </c>
      <c r="J3379" s="4">
        <f t="shared" si="434"/>
        <v>144</v>
      </c>
      <c r="K3379" s="4">
        <f t="shared" si="427"/>
        <v>1800</v>
      </c>
      <c r="L3379" s="6">
        <f t="shared" si="428"/>
        <v>12736296</v>
      </c>
      <c r="N3379" s="22">
        <f t="shared" si="435"/>
        <v>0.50674513339010741</v>
      </c>
      <c r="O3379" s="14">
        <f t="shared" si="436"/>
        <v>7161.7465556877241</v>
      </c>
      <c r="Q3379" s="22">
        <f t="shared" si="430"/>
        <v>740.85545817267155</v>
      </c>
      <c r="R3379" s="3">
        <f>VLOOKUP(A3379,ERCOT_345kv_West_ATC!D:E,2)</f>
        <v>22.74</v>
      </c>
      <c r="S3379" s="66">
        <f t="shared" si="431"/>
        <v>0.96930575357291893</v>
      </c>
      <c r="T3379" s="69">
        <f t="shared" si="437"/>
        <v>718.11545817267154</v>
      </c>
      <c r="V3379" s="16">
        <f t="shared" si="438"/>
        <v>2.0861999999999999E-2</v>
      </c>
      <c r="W3379" s="16">
        <f t="shared" si="439"/>
        <v>0.48588313339010741</v>
      </c>
      <c r="X3379" s="16"/>
      <c r="Z3379" s="15">
        <f t="shared" si="440"/>
        <v>7.2334743953045885E-5</v>
      </c>
      <c r="AA3379" s="16">
        <f t="shared" si="441"/>
        <v>0.51182039448344585</v>
      </c>
      <c r="AB3379" s="3">
        <f t="shared" si="442"/>
        <v>0.27563393936932784</v>
      </c>
      <c r="AC3379" s="69">
        <f t="shared" si="443"/>
        <v>87.113101809173997</v>
      </c>
      <c r="AD3379" s="3">
        <f t="shared" si="429"/>
        <v>115.62145467887359</v>
      </c>
      <c r="AF3379" s="29"/>
      <c r="AG3379" s="30"/>
      <c r="AH3379" s="29"/>
      <c r="AI3379" s="29"/>
      <c r="AJ3379" s="31"/>
      <c r="AK3379" s="29"/>
      <c r="AL3379" s="30"/>
      <c r="AN3379" s="17">
        <f t="shared" si="444"/>
        <v>13963.07440125508</v>
      </c>
      <c r="AO3379" s="17">
        <f t="shared" si="445"/>
        <v>139.63074401255079</v>
      </c>
      <c r="AP3379" s="2">
        <f t="shared" si="446"/>
        <v>9.5507428904584746</v>
      </c>
      <c r="AQ3379" s="6">
        <f t="shared" si="447"/>
        <v>217.18389332902569</v>
      </c>
      <c r="AR3379" s="3">
        <f t="shared" si="448"/>
        <v>6858.5361066709747</v>
      </c>
    </row>
    <row r="3380" spans="1:44">
      <c r="A3380" s="32">
        <v>43193</v>
      </c>
      <c r="B3380" s="9">
        <v>12.5</v>
      </c>
      <c r="C3380" s="33">
        <v>7458.04</v>
      </c>
      <c r="D3380" s="34">
        <f t="shared" si="432"/>
        <v>25133533.922259144</v>
      </c>
      <c r="E3380" s="34">
        <v>3511060552899.7202</v>
      </c>
      <c r="F3380" s="3">
        <f>VLOOKUP(A3380,ERCOT_345kv_West_ATC!A:B,2)</f>
        <v>30.65</v>
      </c>
      <c r="G3380" s="3">
        <f>VLOOKUP(A3380,ERCOT_345kv_West_ATC!G:H,2)</f>
        <v>2.8029999999999999</v>
      </c>
      <c r="I3380" s="5">
        <f t="shared" si="433"/>
        <v>6</v>
      </c>
      <c r="J3380" s="4">
        <f t="shared" si="434"/>
        <v>144</v>
      </c>
      <c r="K3380" s="4">
        <f t="shared" si="427"/>
        <v>1800</v>
      </c>
      <c r="L3380" s="6">
        <f t="shared" si="428"/>
        <v>13424472</v>
      </c>
      <c r="N3380" s="22">
        <f t="shared" si="435"/>
        <v>0.5341259228218127</v>
      </c>
      <c r="O3380" s="14">
        <f t="shared" si="436"/>
        <v>7161.7465556877241</v>
      </c>
      <c r="Q3380" s="22">
        <f t="shared" si="430"/>
        <v>780.88585207867345</v>
      </c>
      <c r="R3380" s="3">
        <f>VLOOKUP(A3380,ERCOT_345kv_West_ATC!D:E,2)</f>
        <v>22.15</v>
      </c>
      <c r="S3380" s="66">
        <f t="shared" si="431"/>
        <v>0.97163477870544335</v>
      </c>
      <c r="T3380" s="69">
        <f t="shared" si="437"/>
        <v>758.73585207867347</v>
      </c>
      <c r="V3380" s="16">
        <f t="shared" si="438"/>
        <v>2.09646E-2</v>
      </c>
      <c r="W3380" s="16">
        <f t="shared" si="439"/>
        <v>0.5131613228218127</v>
      </c>
      <c r="X3380" s="16"/>
      <c r="Z3380" s="15">
        <f t="shared" si="440"/>
        <v>7.2334743953045885E-5</v>
      </c>
      <c r="AA3380" s="16">
        <f t="shared" si="441"/>
        <v>0.53947541379157438</v>
      </c>
      <c r="AB3380" s="3">
        <f t="shared" si="442"/>
        <v>0.29052717535092143</v>
      </c>
      <c r="AC3380" s="69">
        <f t="shared" si="443"/>
        <v>92.564026178437246</v>
      </c>
      <c r="AD3380" s="3">
        <f t="shared" si="429"/>
        <v>112.77818265294094</v>
      </c>
      <c r="AF3380" s="29"/>
      <c r="AG3380" s="30"/>
      <c r="AH3380" s="29"/>
      <c r="AI3380" s="29"/>
      <c r="AJ3380" s="31"/>
      <c r="AK3380" s="29"/>
      <c r="AL3380" s="30"/>
      <c r="AN3380" s="17">
        <f t="shared" si="444"/>
        <v>13963.07440125508</v>
      </c>
      <c r="AO3380" s="17">
        <f t="shared" si="445"/>
        <v>139.63074401255079</v>
      </c>
      <c r="AP3380" s="2">
        <f t="shared" si="446"/>
        <v>9.5507428904584746</v>
      </c>
      <c r="AQ3380" s="6">
        <f t="shared" si="447"/>
        <v>211.5489550236552</v>
      </c>
      <c r="AR3380" s="3">
        <f t="shared" si="448"/>
        <v>7246.4910449763447</v>
      </c>
    </row>
    <row r="3381" spans="1:44">
      <c r="A3381" s="32">
        <v>43194</v>
      </c>
      <c r="B3381" s="9">
        <v>12.5</v>
      </c>
      <c r="C3381" s="33">
        <v>6852.8</v>
      </c>
      <c r="D3381" s="34">
        <f t="shared" si="432"/>
        <v>25133533.922259144</v>
      </c>
      <c r="E3381" s="34">
        <v>3511060552899.7202</v>
      </c>
      <c r="F3381" s="3">
        <f>VLOOKUP(A3381,ERCOT_345kv_West_ATC!A:B,2)</f>
        <v>30.6</v>
      </c>
      <c r="G3381" s="3">
        <f>VLOOKUP(A3381,ERCOT_345kv_West_ATC!G:H,2)</f>
        <v>2.8</v>
      </c>
      <c r="I3381" s="5">
        <f t="shared" si="433"/>
        <v>6</v>
      </c>
      <c r="J3381" s="4">
        <f t="shared" si="434"/>
        <v>144</v>
      </c>
      <c r="K3381" s="4">
        <f t="shared" si="427"/>
        <v>1800</v>
      </c>
      <c r="L3381" s="6">
        <f t="shared" si="428"/>
        <v>12335040</v>
      </c>
      <c r="N3381" s="22">
        <f t="shared" si="435"/>
        <v>0.49078016796816837</v>
      </c>
      <c r="O3381" s="14">
        <f t="shared" si="436"/>
        <v>7161.7465556877241</v>
      </c>
      <c r="Q3381" s="22">
        <f t="shared" si="430"/>
        <v>717.51486545053842</v>
      </c>
      <c r="R3381" s="3">
        <f>VLOOKUP(A3381,ERCOT_345kv_West_ATC!D:E,2)</f>
        <v>23.2</v>
      </c>
      <c r="S3381" s="66">
        <f t="shared" si="431"/>
        <v>0.96766617513153208</v>
      </c>
      <c r="T3381" s="69">
        <f t="shared" si="437"/>
        <v>694.31486545053838</v>
      </c>
      <c r="V3381" s="16">
        <f t="shared" si="438"/>
        <v>2.0930400000000002E-2</v>
      </c>
      <c r="W3381" s="16">
        <f t="shared" si="439"/>
        <v>0.46984976796816835</v>
      </c>
      <c r="X3381" s="16"/>
      <c r="Z3381" s="15">
        <f t="shared" si="440"/>
        <v>7.2334743953045885E-5</v>
      </c>
      <c r="AA3381" s="16">
        <f t="shared" si="441"/>
        <v>0.49569553336143285</v>
      </c>
      <c r="AB3381" s="3">
        <f t="shared" si="442"/>
        <v>0.26695011386970224</v>
      </c>
      <c r="AC3381" s="69">
        <f t="shared" si="443"/>
        <v>83.934821676311032</v>
      </c>
      <c r="AD3381" s="3">
        <f t="shared" si="429"/>
        <v>110.16627916073024</v>
      </c>
      <c r="AF3381" s="29"/>
      <c r="AG3381" s="30"/>
      <c r="AH3381" s="29"/>
      <c r="AI3381" s="29"/>
      <c r="AJ3381" s="31"/>
      <c r="AK3381" s="29"/>
      <c r="AL3381" s="30"/>
      <c r="AN3381" s="17">
        <f t="shared" si="444"/>
        <v>13963.07440125508</v>
      </c>
      <c r="AO3381" s="17">
        <f t="shared" si="445"/>
        <v>139.63074401255079</v>
      </c>
      <c r="AP3381" s="2">
        <f t="shared" si="446"/>
        <v>9.5507428904584746</v>
      </c>
      <c r="AQ3381" s="6">
        <f t="shared" si="447"/>
        <v>221.5772350586366</v>
      </c>
      <c r="AR3381" s="3">
        <f t="shared" si="448"/>
        <v>6631.2227649413635</v>
      </c>
    </row>
    <row r="3382" spans="1:44">
      <c r="A3382" s="32">
        <v>43195</v>
      </c>
      <c r="B3382" s="9">
        <v>12.5</v>
      </c>
      <c r="C3382" s="33">
        <v>6811.29</v>
      </c>
      <c r="D3382" s="34">
        <f t="shared" si="432"/>
        <v>25133533.922259144</v>
      </c>
      <c r="E3382" s="34">
        <v>3511060552899.7202</v>
      </c>
      <c r="F3382" s="3">
        <f>VLOOKUP(A3382,ERCOT_345kv_West_ATC!A:B,2)</f>
        <v>30.45</v>
      </c>
      <c r="G3382" s="3">
        <f>VLOOKUP(A3382,ERCOT_345kv_West_ATC!G:H,2)</f>
        <v>2.7909999999999999</v>
      </c>
      <c r="I3382" s="5">
        <f t="shared" si="433"/>
        <v>6</v>
      </c>
      <c r="J3382" s="4">
        <f t="shared" si="434"/>
        <v>144</v>
      </c>
      <c r="K3382" s="4">
        <f t="shared" si="427"/>
        <v>1800</v>
      </c>
      <c r="L3382" s="6">
        <f t="shared" si="428"/>
        <v>12260322</v>
      </c>
      <c r="N3382" s="22">
        <f t="shared" si="435"/>
        <v>0.48780732697290236</v>
      </c>
      <c r="O3382" s="14">
        <f t="shared" si="436"/>
        <v>7161.7465556877241</v>
      </c>
      <c r="Q3382" s="22">
        <f t="shared" si="430"/>
        <v>713.16860668552965</v>
      </c>
      <c r="R3382" s="3">
        <f>VLOOKUP(A3382,ERCOT_345kv_West_ATC!D:E,2)</f>
        <v>22.51</v>
      </c>
      <c r="S3382" s="66">
        <f t="shared" si="431"/>
        <v>0.96843663645737887</v>
      </c>
      <c r="T3382" s="69">
        <f t="shared" si="437"/>
        <v>690.65860668552966</v>
      </c>
      <c r="V3382" s="16">
        <f t="shared" si="438"/>
        <v>2.0827799999999997E-2</v>
      </c>
      <c r="W3382" s="16">
        <f t="shared" si="439"/>
        <v>0.46697952697290235</v>
      </c>
      <c r="X3382" s="16"/>
      <c r="Z3382" s="15">
        <f t="shared" si="440"/>
        <v>7.2334743953045885E-5</v>
      </c>
      <c r="AA3382" s="16">
        <f t="shared" si="441"/>
        <v>0.49269291813994193</v>
      </c>
      <c r="AB3382" s="3">
        <f t="shared" si="442"/>
        <v>0.26533309612122991</v>
      </c>
      <c r="AC3382" s="69">
        <f t="shared" si="443"/>
        <v>83.342993180370144</v>
      </c>
      <c r="AD3382" s="3">
        <f t="shared" si="429"/>
        <v>107.93697258508759</v>
      </c>
      <c r="AF3382" s="29"/>
      <c r="AG3382" s="30"/>
      <c r="AH3382" s="29"/>
      <c r="AI3382" s="29"/>
      <c r="AJ3382" s="31"/>
      <c r="AK3382" s="29"/>
      <c r="AL3382" s="30"/>
      <c r="AN3382" s="17">
        <f t="shared" si="444"/>
        <v>13963.07440125508</v>
      </c>
      <c r="AO3382" s="17">
        <f t="shared" si="445"/>
        <v>139.63074401255079</v>
      </c>
      <c r="AP3382" s="2">
        <f t="shared" si="446"/>
        <v>9.5507428904584746</v>
      </c>
      <c r="AQ3382" s="6">
        <f t="shared" si="447"/>
        <v>214.98722246422028</v>
      </c>
      <c r="AR3382" s="3">
        <f t="shared" si="448"/>
        <v>6596.3027775357796</v>
      </c>
    </row>
    <row r="3383" spans="1:44">
      <c r="A3383" s="32">
        <v>43196</v>
      </c>
      <c r="B3383" s="9">
        <v>12.5</v>
      </c>
      <c r="C3383" s="33">
        <v>6629.87</v>
      </c>
      <c r="D3383" s="34">
        <f t="shared" si="432"/>
        <v>25133533.922259144</v>
      </c>
      <c r="E3383" s="34">
        <v>3511060552899.7202</v>
      </c>
      <c r="F3383" s="3">
        <f>VLOOKUP(A3383,ERCOT_345kv_West_ATC!A:B,2)</f>
        <v>30.35</v>
      </c>
      <c r="G3383" s="3">
        <f>VLOOKUP(A3383,ERCOT_345kv_West_ATC!G:H,2)</f>
        <v>2.7879999999999998</v>
      </c>
      <c r="I3383" s="5">
        <f t="shared" si="433"/>
        <v>6</v>
      </c>
      <c r="J3383" s="4">
        <f t="shared" si="434"/>
        <v>144</v>
      </c>
      <c r="K3383" s="4">
        <f t="shared" si="427"/>
        <v>1800</v>
      </c>
      <c r="L3383" s="6">
        <f t="shared" si="428"/>
        <v>11933766</v>
      </c>
      <c r="N3383" s="22">
        <f t="shared" si="435"/>
        <v>0.4748144863715737</v>
      </c>
      <c r="O3383" s="14">
        <f t="shared" si="436"/>
        <v>7161.7465556877241</v>
      </c>
      <c r="Q3383" s="22">
        <f t="shared" si="430"/>
        <v>694.17322568943518</v>
      </c>
      <c r="R3383" s="3">
        <f>VLOOKUP(A3383,ERCOT_345kv_West_ATC!D:E,2)</f>
        <v>25.2</v>
      </c>
      <c r="S3383" s="66">
        <f t="shared" si="431"/>
        <v>0.96369782200261034</v>
      </c>
      <c r="T3383" s="69">
        <f t="shared" si="437"/>
        <v>668.97322568943514</v>
      </c>
      <c r="V3383" s="16">
        <f t="shared" si="438"/>
        <v>2.0759400000000001E-2</v>
      </c>
      <c r="W3383" s="16">
        <f t="shared" si="439"/>
        <v>0.45405508637157371</v>
      </c>
      <c r="X3383" s="16"/>
      <c r="Z3383" s="15">
        <f t="shared" si="440"/>
        <v>7.2334743953045885E-5</v>
      </c>
      <c r="AA3383" s="16">
        <f t="shared" si="441"/>
        <v>0.47956994889198029</v>
      </c>
      <c r="AB3383" s="3">
        <f t="shared" si="442"/>
        <v>0.25826589882111295</v>
      </c>
      <c r="AC3383" s="69">
        <f t="shared" si="443"/>
        <v>80.75639896852735</v>
      </c>
      <c r="AD3383" s="3">
        <f t="shared" si="429"/>
        <v>106.03438411143172</v>
      </c>
      <c r="AF3383" s="29"/>
      <c r="AG3383" s="30"/>
      <c r="AH3383" s="29"/>
      <c r="AI3383" s="29"/>
      <c r="AJ3383" s="31"/>
      <c r="AK3383" s="29"/>
      <c r="AL3383" s="30"/>
      <c r="AN3383" s="17">
        <f t="shared" si="444"/>
        <v>13963.07440125508</v>
      </c>
      <c r="AO3383" s="17">
        <f t="shared" si="445"/>
        <v>139.63074401255079</v>
      </c>
      <c r="AP3383" s="2">
        <f t="shared" si="446"/>
        <v>9.5507428904584746</v>
      </c>
      <c r="AQ3383" s="6">
        <f t="shared" si="447"/>
        <v>240.67872083955356</v>
      </c>
      <c r="AR3383" s="3">
        <f t="shared" si="448"/>
        <v>6389.1912791604464</v>
      </c>
    </row>
    <row r="3384" spans="1:44">
      <c r="A3384" s="32">
        <v>43197</v>
      </c>
      <c r="B3384" s="9">
        <v>12.5</v>
      </c>
      <c r="C3384" s="33">
        <v>6903.16</v>
      </c>
      <c r="D3384" s="34">
        <f t="shared" si="432"/>
        <v>25133533.922259144</v>
      </c>
      <c r="E3384" s="34">
        <v>3511060552899.7202</v>
      </c>
      <c r="F3384" s="3">
        <f>VLOOKUP(A3384,ERCOT_345kv_West_ATC!A:B,2)</f>
        <v>30.35</v>
      </c>
      <c r="G3384" s="3">
        <f>VLOOKUP(A3384,ERCOT_345kv_West_ATC!G:H,2)</f>
        <v>2.7879999999999998</v>
      </c>
      <c r="I3384" s="5">
        <f t="shared" si="433"/>
        <v>6</v>
      </c>
      <c r="J3384" s="4">
        <f t="shared" si="434"/>
        <v>144</v>
      </c>
      <c r="K3384" s="4">
        <f t="shared" si="427"/>
        <v>1800</v>
      </c>
      <c r="L3384" s="6">
        <f t="shared" si="428"/>
        <v>12425688</v>
      </c>
      <c r="N3384" s="22">
        <f t="shared" si="435"/>
        <v>0.49438682353361268</v>
      </c>
      <c r="O3384" s="14">
        <f t="shared" si="436"/>
        <v>7161.7465556877241</v>
      </c>
      <c r="Q3384" s="22">
        <f t="shared" si="430"/>
        <v>722.78775370411199</v>
      </c>
      <c r="R3384" s="3">
        <f>VLOOKUP(A3384,ERCOT_345kv_West_ATC!D:E,2)</f>
        <v>25.83</v>
      </c>
      <c r="S3384" s="66">
        <f t="shared" si="431"/>
        <v>0.96426336795604584</v>
      </c>
      <c r="T3384" s="69">
        <f t="shared" si="437"/>
        <v>696.95775370411195</v>
      </c>
      <c r="V3384" s="16">
        <f t="shared" si="438"/>
        <v>2.0759400000000001E-2</v>
      </c>
      <c r="W3384" s="16">
        <f t="shared" si="439"/>
        <v>0.4736274235336127</v>
      </c>
      <c r="X3384" s="16"/>
      <c r="Z3384" s="15">
        <f t="shared" si="440"/>
        <v>7.2334743953045885E-5</v>
      </c>
      <c r="AA3384" s="16">
        <f t="shared" si="441"/>
        <v>0.49933831106690824</v>
      </c>
      <c r="AB3384" s="3">
        <f t="shared" si="442"/>
        <v>0.26891188245108189</v>
      </c>
      <c r="AC3384" s="69">
        <f t="shared" si="443"/>
        <v>84.652828977095979</v>
      </c>
      <c r="AD3384" s="3">
        <f t="shared" si="429"/>
        <v>104.55100142455655</v>
      </c>
      <c r="AF3384" s="29"/>
      <c r="AG3384" s="30"/>
      <c r="AH3384" s="29"/>
      <c r="AI3384" s="29"/>
      <c r="AJ3384" s="31"/>
      <c r="AK3384" s="29"/>
      <c r="AL3384" s="30"/>
      <c r="AN3384" s="17">
        <f t="shared" si="444"/>
        <v>13963.07440125508</v>
      </c>
      <c r="AO3384" s="17">
        <f t="shared" si="445"/>
        <v>139.63074401255079</v>
      </c>
      <c r="AP3384" s="2">
        <f t="shared" si="446"/>
        <v>9.5507428904584746</v>
      </c>
      <c r="AQ3384" s="6">
        <f t="shared" si="447"/>
        <v>246.69568886054239</v>
      </c>
      <c r="AR3384" s="3">
        <f t="shared" si="448"/>
        <v>6656.4643111394571</v>
      </c>
    </row>
    <row r="3385" spans="1:44">
      <c r="A3385" s="32">
        <v>43198</v>
      </c>
      <c r="B3385" s="9">
        <v>12.5</v>
      </c>
      <c r="C3385" s="33">
        <v>7023.38</v>
      </c>
      <c r="D3385" s="34">
        <f t="shared" si="432"/>
        <v>25133533.922259144</v>
      </c>
      <c r="E3385" s="34">
        <v>3511060552899.7202</v>
      </c>
      <c r="F3385" s="3">
        <f>VLOOKUP(A3385,ERCOT_345kv_West_ATC!A:B,2)</f>
        <v>30.35</v>
      </c>
      <c r="G3385" s="3">
        <f>VLOOKUP(A3385,ERCOT_345kv_West_ATC!G:H,2)</f>
        <v>2.7879999999999998</v>
      </c>
      <c r="I3385" s="5">
        <f t="shared" si="433"/>
        <v>6</v>
      </c>
      <c r="J3385" s="4">
        <f t="shared" si="434"/>
        <v>144</v>
      </c>
      <c r="K3385" s="4">
        <f t="shared" si="427"/>
        <v>1800</v>
      </c>
      <c r="L3385" s="6">
        <f t="shared" si="428"/>
        <v>12642084</v>
      </c>
      <c r="N3385" s="22">
        <f t="shared" si="435"/>
        <v>0.50299667524286051</v>
      </c>
      <c r="O3385" s="14">
        <f t="shared" si="436"/>
        <v>7161.7465556877241</v>
      </c>
      <c r="Q3385" s="22">
        <f t="shared" si="430"/>
        <v>735.37525620301233</v>
      </c>
      <c r="R3385" s="3">
        <f>VLOOKUP(A3385,ERCOT_345kv_West_ATC!D:E,2)</f>
        <v>24.05</v>
      </c>
      <c r="S3385" s="66">
        <f t="shared" si="431"/>
        <v>0.96729560887841382</v>
      </c>
      <c r="T3385" s="69">
        <f t="shared" si="437"/>
        <v>711.32525620301237</v>
      </c>
      <c r="V3385" s="16">
        <f t="shared" si="438"/>
        <v>2.0759400000000001E-2</v>
      </c>
      <c r="W3385" s="16">
        <f t="shared" si="439"/>
        <v>0.48223727524286053</v>
      </c>
      <c r="X3385" s="16"/>
      <c r="Z3385" s="15">
        <f t="shared" si="440"/>
        <v>7.2334743953045885E-5</v>
      </c>
      <c r="AA3385" s="16">
        <f t="shared" si="441"/>
        <v>0.50803439398494343</v>
      </c>
      <c r="AB3385" s="3">
        <f t="shared" si="442"/>
        <v>0.27359504009312829</v>
      </c>
      <c r="AC3385" s="69">
        <f t="shared" si="443"/>
        <v>86.366864674084965</v>
      </c>
      <c r="AD3385" s="3">
        <f t="shared" si="429"/>
        <v>103.15389060358122</v>
      </c>
      <c r="AF3385" s="29"/>
      <c r="AG3385" s="30"/>
      <c r="AH3385" s="29"/>
      <c r="AI3385" s="29"/>
      <c r="AJ3385" s="31"/>
      <c r="AK3385" s="29"/>
      <c r="AL3385" s="30"/>
      <c r="AN3385" s="17">
        <f t="shared" si="444"/>
        <v>13963.07440125508</v>
      </c>
      <c r="AO3385" s="17">
        <f t="shared" si="445"/>
        <v>139.63074401255079</v>
      </c>
      <c r="AP3385" s="2">
        <f t="shared" si="446"/>
        <v>9.5507428904584746</v>
      </c>
      <c r="AQ3385" s="6">
        <f t="shared" si="447"/>
        <v>229.69536651552633</v>
      </c>
      <c r="AR3385" s="3">
        <f t="shared" si="448"/>
        <v>6793.684633484474</v>
      </c>
    </row>
    <row r="3386" spans="1:44">
      <c r="A3386" s="32">
        <v>43199</v>
      </c>
      <c r="B3386" s="9">
        <v>12.5</v>
      </c>
      <c r="C3386" s="33">
        <v>6763.45</v>
      </c>
      <c r="D3386" s="34">
        <f t="shared" si="432"/>
        <v>25133533.922259144</v>
      </c>
      <c r="E3386" s="34">
        <v>3511060552899.7202</v>
      </c>
      <c r="F3386" s="3">
        <f>VLOOKUP(A3386,ERCOT_345kv_West_ATC!A:B,2)</f>
        <v>30.4</v>
      </c>
      <c r="G3386" s="3">
        <f>VLOOKUP(A3386,ERCOT_345kv_West_ATC!G:H,2)</f>
        <v>2.7879999999999998</v>
      </c>
      <c r="I3386" s="5">
        <f t="shared" si="433"/>
        <v>6</v>
      </c>
      <c r="J3386" s="4">
        <f t="shared" si="434"/>
        <v>144</v>
      </c>
      <c r="K3386" s="4">
        <f t="shared" ref="K3386:K3449" si="449">J3386*B3386</f>
        <v>1800</v>
      </c>
      <c r="L3386" s="6">
        <f t="shared" ref="L3386:L3449" si="450">K3386*C3386</f>
        <v>12174210</v>
      </c>
      <c r="N3386" s="22">
        <f t="shared" si="435"/>
        <v>0.48438114742066135</v>
      </c>
      <c r="O3386" s="14">
        <f t="shared" si="436"/>
        <v>7161.7465556877241</v>
      </c>
      <c r="Q3386" s="22">
        <f t="shared" si="430"/>
        <v>708.1595722524288</v>
      </c>
      <c r="R3386" s="3">
        <f>VLOOKUP(A3386,ERCOT_345kv_West_ATC!D:E,2)</f>
        <v>31.56</v>
      </c>
      <c r="S3386" s="66">
        <f t="shared" si="431"/>
        <v>0.95543377335193291</v>
      </c>
      <c r="T3386" s="69">
        <f t="shared" si="437"/>
        <v>676.59957225242886</v>
      </c>
      <c r="V3386" s="16">
        <f t="shared" si="438"/>
        <v>2.0793599999999999E-2</v>
      </c>
      <c r="W3386" s="16">
        <f t="shared" si="439"/>
        <v>0.46358754742066133</v>
      </c>
      <c r="X3386" s="16"/>
      <c r="Z3386" s="15">
        <f t="shared" si="440"/>
        <v>7.2334743953045885E-5</v>
      </c>
      <c r="AA3386" s="16">
        <f t="shared" si="441"/>
        <v>0.48923242398922817</v>
      </c>
      <c r="AB3386" s="3">
        <f t="shared" si="442"/>
        <v>0.26346949387871199</v>
      </c>
      <c r="AC3386" s="69">
        <f t="shared" si="443"/>
        <v>82.660914759608588</v>
      </c>
      <c r="AD3386" s="3">
        <f t="shared" si="429"/>
        <v>101.87236600835776</v>
      </c>
      <c r="AF3386" s="29"/>
      <c r="AG3386" s="30"/>
      <c r="AH3386" s="29"/>
      <c r="AI3386" s="29"/>
      <c r="AJ3386" s="31"/>
      <c r="AK3386" s="29"/>
      <c r="AL3386" s="30"/>
      <c r="AN3386" s="17">
        <f t="shared" si="444"/>
        <v>13963.07440125508</v>
      </c>
      <c r="AO3386" s="17">
        <f t="shared" si="445"/>
        <v>139.63074401255079</v>
      </c>
      <c r="AP3386" s="2">
        <f t="shared" si="446"/>
        <v>9.5507428904584746</v>
      </c>
      <c r="AQ3386" s="6">
        <f t="shared" si="447"/>
        <v>301.42144562286944</v>
      </c>
      <c r="AR3386" s="3">
        <f t="shared" si="448"/>
        <v>6462.0285543771306</v>
      </c>
    </row>
    <row r="3387" spans="1:44">
      <c r="A3387" s="32">
        <v>43200</v>
      </c>
      <c r="B3387" s="9">
        <v>12.5</v>
      </c>
      <c r="C3387" s="33">
        <v>6839.1</v>
      </c>
      <c r="D3387" s="34">
        <f t="shared" si="432"/>
        <v>25133533.922259144</v>
      </c>
      <c r="E3387" s="34">
        <v>3511060552899.7202</v>
      </c>
      <c r="F3387" s="3">
        <f>VLOOKUP(A3387,ERCOT_345kv_West_ATC!A:B,2)</f>
        <v>30.4</v>
      </c>
      <c r="G3387" s="3">
        <f>VLOOKUP(A3387,ERCOT_345kv_West_ATC!G:H,2)</f>
        <v>2.778</v>
      </c>
      <c r="I3387" s="5">
        <f t="shared" si="433"/>
        <v>6</v>
      </c>
      <c r="J3387" s="4">
        <f t="shared" si="434"/>
        <v>144</v>
      </c>
      <c r="K3387" s="4">
        <f t="shared" si="449"/>
        <v>1800</v>
      </c>
      <c r="L3387" s="6">
        <f t="shared" si="450"/>
        <v>12310380</v>
      </c>
      <c r="N3387" s="22">
        <f t="shared" si="435"/>
        <v>0.48979900869003912</v>
      </c>
      <c r="O3387" s="14">
        <f t="shared" si="436"/>
        <v>7161.7465556877241</v>
      </c>
      <c r="Q3387" s="22">
        <f t="shared" si="430"/>
        <v>716.08042206146058</v>
      </c>
      <c r="R3387" s="3">
        <f>VLOOKUP(A3387,ERCOT_345kv_West_ATC!D:E,2)</f>
        <v>25.44</v>
      </c>
      <c r="S3387" s="66">
        <f t="shared" si="431"/>
        <v>0.96447326415270074</v>
      </c>
      <c r="T3387" s="69">
        <f t="shared" si="437"/>
        <v>690.64042206146053</v>
      </c>
      <c r="V3387" s="16">
        <f t="shared" si="438"/>
        <v>2.0793599999999999E-2</v>
      </c>
      <c r="W3387" s="16">
        <f t="shared" si="439"/>
        <v>0.46900540869003909</v>
      </c>
      <c r="X3387" s="16"/>
      <c r="Z3387" s="15">
        <f t="shared" si="440"/>
        <v>7.2334743953045885E-5</v>
      </c>
      <c r="AA3387" s="16">
        <f t="shared" si="441"/>
        <v>0.49470454736927616</v>
      </c>
      <c r="AB3387" s="3">
        <f t="shared" si="442"/>
        <v>0.26641643178938257</v>
      </c>
      <c r="AC3387" s="69">
        <f t="shared" si="443"/>
        <v>83.739494034914031</v>
      </c>
      <c r="AD3387" s="3">
        <f t="shared" si="429"/>
        <v>100.26542711334216</v>
      </c>
      <c r="AF3387" s="29"/>
      <c r="AG3387" s="30"/>
      <c r="AH3387" s="29"/>
      <c r="AI3387" s="29"/>
      <c r="AJ3387" s="31"/>
      <c r="AK3387" s="29"/>
      <c r="AL3387" s="30"/>
      <c r="AN3387" s="17">
        <f t="shared" si="444"/>
        <v>13963.07440125508</v>
      </c>
      <c r="AO3387" s="17">
        <f t="shared" si="445"/>
        <v>139.63074401255079</v>
      </c>
      <c r="AP3387" s="2">
        <f t="shared" si="446"/>
        <v>9.5507428904584746</v>
      </c>
      <c r="AQ3387" s="6">
        <f t="shared" si="447"/>
        <v>242.9708991332636</v>
      </c>
      <c r="AR3387" s="3">
        <f t="shared" si="448"/>
        <v>6596.1291008667367</v>
      </c>
    </row>
    <row r="3388" spans="1:44">
      <c r="A3388" s="32">
        <v>43201</v>
      </c>
      <c r="B3388" s="9">
        <v>12.5</v>
      </c>
      <c r="C3388" s="33">
        <v>6939.18</v>
      </c>
      <c r="D3388" s="34">
        <f t="shared" si="432"/>
        <v>25133533.922259144</v>
      </c>
      <c r="E3388" s="34">
        <v>3511060552899.7202</v>
      </c>
      <c r="F3388" s="3">
        <f>VLOOKUP(A3388,ERCOT_345kv_West_ATC!A:B,2)</f>
        <v>30.35</v>
      </c>
      <c r="G3388" s="3">
        <f>VLOOKUP(A3388,ERCOT_345kv_West_ATC!G:H,2)</f>
        <v>2.7850000000000001</v>
      </c>
      <c r="I3388" s="5">
        <f t="shared" si="433"/>
        <v>6</v>
      </c>
      <c r="J3388" s="4">
        <f t="shared" si="434"/>
        <v>144</v>
      </c>
      <c r="K3388" s="4">
        <f t="shared" si="449"/>
        <v>1800</v>
      </c>
      <c r="L3388" s="6">
        <f t="shared" si="450"/>
        <v>12490524</v>
      </c>
      <c r="N3388" s="22">
        <f t="shared" si="435"/>
        <v>0.49696648464297138</v>
      </c>
      <c r="O3388" s="14">
        <f t="shared" si="436"/>
        <v>7161.7465556877241</v>
      </c>
      <c r="Q3388" s="22">
        <f t="shared" si="430"/>
        <v>726.55918807451951</v>
      </c>
      <c r="R3388" s="3">
        <f>VLOOKUP(A3388,ERCOT_345kv_West_ATC!D:E,2)</f>
        <v>18.09</v>
      </c>
      <c r="S3388" s="66">
        <f t="shared" si="431"/>
        <v>0.97510182198928486</v>
      </c>
      <c r="T3388" s="69">
        <f t="shared" si="437"/>
        <v>708.46918807451948</v>
      </c>
      <c r="V3388" s="16">
        <f t="shared" si="438"/>
        <v>2.0759400000000001E-2</v>
      </c>
      <c r="W3388" s="16">
        <f t="shared" si="439"/>
        <v>0.4762070846429714</v>
      </c>
      <c r="X3388" s="16"/>
      <c r="Z3388" s="15">
        <f t="shared" si="440"/>
        <v>7.2334743953045885E-5</v>
      </c>
      <c r="AA3388" s="16">
        <f t="shared" si="441"/>
        <v>0.50194380854409693</v>
      </c>
      <c r="AB3388" s="3">
        <f t="shared" si="442"/>
        <v>0.27031503781846261</v>
      </c>
      <c r="AC3388" s="69">
        <f t="shared" si="443"/>
        <v>85.16638384155732</v>
      </c>
      <c r="AD3388" s="3">
        <f t="shared" si="429"/>
        <v>98.895454080999031</v>
      </c>
      <c r="AF3388" s="29"/>
      <c r="AG3388" s="30"/>
      <c r="AH3388" s="29"/>
      <c r="AI3388" s="29"/>
      <c r="AJ3388" s="31"/>
      <c r="AK3388" s="29"/>
      <c r="AL3388" s="30"/>
      <c r="AN3388" s="17">
        <f t="shared" si="444"/>
        <v>13963.07440125508</v>
      </c>
      <c r="AO3388" s="17">
        <f t="shared" si="445"/>
        <v>139.63074401255079</v>
      </c>
      <c r="AP3388" s="2">
        <f t="shared" si="446"/>
        <v>9.5507428904584746</v>
      </c>
      <c r="AQ3388" s="6">
        <f t="shared" si="447"/>
        <v>172.77293888839381</v>
      </c>
      <c r="AR3388" s="3">
        <f t="shared" si="448"/>
        <v>6766.4070611116067</v>
      </c>
    </row>
    <row r="3389" spans="1:44">
      <c r="A3389" s="32">
        <v>43202</v>
      </c>
      <c r="B3389" s="9">
        <v>12.5</v>
      </c>
      <c r="C3389" s="33">
        <v>7926.6005830000004</v>
      </c>
      <c r="D3389" s="34">
        <f t="shared" si="432"/>
        <v>25133533.922259144</v>
      </c>
      <c r="E3389" s="34">
        <v>3511060552899.7202</v>
      </c>
      <c r="F3389" s="3">
        <f>VLOOKUP(A3389,ERCOT_345kv_West_ATC!A:B,2)</f>
        <v>30.35</v>
      </c>
      <c r="G3389" s="3">
        <f>VLOOKUP(A3389,ERCOT_345kv_West_ATC!G:H,2)</f>
        <v>2.7949999999999999</v>
      </c>
      <c r="I3389" s="5">
        <f t="shared" si="433"/>
        <v>6</v>
      </c>
      <c r="J3389" s="4">
        <f t="shared" si="434"/>
        <v>144</v>
      </c>
      <c r="K3389" s="4">
        <f t="shared" si="449"/>
        <v>1800</v>
      </c>
      <c r="L3389" s="6">
        <f t="shared" si="450"/>
        <v>14267881.0494</v>
      </c>
      <c r="N3389" s="22">
        <f t="shared" si="435"/>
        <v>0.56768304423612559</v>
      </c>
      <c r="O3389" s="14">
        <f t="shared" si="436"/>
        <v>7161.7465556877241</v>
      </c>
      <c r="Q3389" s="22">
        <f t="shared" si="430"/>
        <v>829.94597110544657</v>
      </c>
      <c r="R3389" s="3">
        <f>VLOOKUP(A3389,ERCOT_345kv_West_ATC!D:E,2)</f>
        <v>17.55</v>
      </c>
      <c r="S3389" s="66">
        <f t="shared" si="431"/>
        <v>0.97885404518968355</v>
      </c>
      <c r="T3389" s="69">
        <f t="shared" si="437"/>
        <v>812.39597110544662</v>
      </c>
      <c r="V3389" s="16">
        <f t="shared" si="438"/>
        <v>2.0759400000000001E-2</v>
      </c>
      <c r="W3389" s="16">
        <f t="shared" si="439"/>
        <v>0.54692364423612561</v>
      </c>
      <c r="X3389" s="16"/>
      <c r="Z3389" s="15">
        <f t="shared" si="440"/>
        <v>7.2334743953045885E-5</v>
      </c>
      <c r="AA3389" s="16">
        <f t="shared" si="441"/>
        <v>0.57336862358936924</v>
      </c>
      <c r="AB3389" s="3">
        <f t="shared" si="442"/>
        <v>0.30877990430648761</v>
      </c>
      <c r="AC3389" s="69">
        <f t="shared" si="443"/>
        <v>99.244524976174475</v>
      </c>
      <c r="AD3389" s="3">
        <f t="shared" ref="AD3389:AD3452" si="451">AVERAGE(AC3360:AC3389)</f>
        <v>97.999960225399548</v>
      </c>
      <c r="AF3389" s="29"/>
      <c r="AG3389" s="30"/>
      <c r="AH3389" s="29"/>
      <c r="AI3389" s="29"/>
      <c r="AJ3389" s="31"/>
      <c r="AK3389" s="29"/>
      <c r="AL3389" s="30"/>
      <c r="AN3389" s="17">
        <f t="shared" si="444"/>
        <v>13963.07440125508</v>
      </c>
      <c r="AO3389" s="17">
        <f t="shared" si="445"/>
        <v>139.63074401255079</v>
      </c>
      <c r="AP3389" s="2">
        <f t="shared" si="446"/>
        <v>9.5507428904584746</v>
      </c>
      <c r="AQ3389" s="6">
        <f t="shared" si="447"/>
        <v>167.61553772754624</v>
      </c>
      <c r="AR3389" s="3">
        <f t="shared" si="448"/>
        <v>7758.985045272454</v>
      </c>
    </row>
    <row r="3390" spans="1:44">
      <c r="A3390" s="32">
        <v>43203</v>
      </c>
      <c r="B3390" s="9">
        <v>12.5</v>
      </c>
      <c r="C3390" s="33">
        <v>7858.3203970000004</v>
      </c>
      <c r="D3390" s="34">
        <f t="shared" si="432"/>
        <v>25133533.922259144</v>
      </c>
      <c r="E3390" s="34">
        <v>3511060552899.7202</v>
      </c>
      <c r="F3390" s="3">
        <f>VLOOKUP(A3390,ERCOT_345kv_West_ATC!A:B,2)</f>
        <v>30.6</v>
      </c>
      <c r="G3390" s="3">
        <f>VLOOKUP(A3390,ERCOT_345kv_West_ATC!G:H,2)</f>
        <v>2.7909999999999999</v>
      </c>
      <c r="I3390" s="5">
        <f t="shared" si="433"/>
        <v>6</v>
      </c>
      <c r="J3390" s="4">
        <f t="shared" si="434"/>
        <v>144</v>
      </c>
      <c r="K3390" s="4">
        <f t="shared" si="449"/>
        <v>1800</v>
      </c>
      <c r="L3390" s="6">
        <f t="shared" si="450"/>
        <v>14144976.714600001</v>
      </c>
      <c r="N3390" s="22">
        <f t="shared" si="435"/>
        <v>0.56279299036705344</v>
      </c>
      <c r="O3390" s="14">
        <f t="shared" si="436"/>
        <v>7161.7465556877241</v>
      </c>
      <c r="Q3390" s="22">
        <f t="shared" si="430"/>
        <v>822.79676954247566</v>
      </c>
      <c r="R3390" s="3">
        <f>VLOOKUP(A3390,ERCOT_345kv_West_ATC!D:E,2)</f>
        <v>19.89</v>
      </c>
      <c r="S3390" s="66">
        <f t="shared" si="431"/>
        <v>0.97582635137099527</v>
      </c>
      <c r="T3390" s="69">
        <f t="shared" si="437"/>
        <v>802.90676954247567</v>
      </c>
      <c r="V3390" s="16">
        <f t="shared" si="438"/>
        <v>2.0930400000000002E-2</v>
      </c>
      <c r="W3390" s="16">
        <f t="shared" si="439"/>
        <v>0.54186259036705342</v>
      </c>
      <c r="X3390" s="16"/>
      <c r="Z3390" s="15">
        <f t="shared" si="440"/>
        <v>7.2334743953045885E-5</v>
      </c>
      <c r="AA3390" s="16">
        <f t="shared" si="441"/>
        <v>0.56842959381799296</v>
      </c>
      <c r="AB3390" s="3">
        <f t="shared" si="442"/>
        <v>0.30612005673648057</v>
      </c>
      <c r="AC3390" s="69">
        <f t="shared" si="443"/>
        <v>98.271020765551896</v>
      </c>
      <c r="AD3390" s="3">
        <f t="shared" si="451"/>
        <v>97.541093978498552</v>
      </c>
      <c r="AF3390" s="29"/>
      <c r="AG3390" s="30"/>
      <c r="AH3390" s="29"/>
      <c r="AI3390" s="29"/>
      <c r="AJ3390" s="31"/>
      <c r="AK3390" s="29"/>
      <c r="AL3390" s="30"/>
      <c r="AN3390" s="17">
        <f t="shared" si="444"/>
        <v>13963.07440125508</v>
      </c>
      <c r="AO3390" s="17">
        <f t="shared" si="445"/>
        <v>139.63074401255079</v>
      </c>
      <c r="AP3390" s="2">
        <f t="shared" si="446"/>
        <v>9.5507428904584746</v>
      </c>
      <c r="AQ3390" s="6">
        <f t="shared" si="447"/>
        <v>189.96427609121906</v>
      </c>
      <c r="AR3390" s="3">
        <f t="shared" si="448"/>
        <v>7668.3561209087811</v>
      </c>
    </row>
    <row r="3391" spans="1:44">
      <c r="A3391" s="32">
        <v>43204</v>
      </c>
      <c r="B3391" s="9">
        <v>12.5</v>
      </c>
      <c r="C3391" s="33">
        <v>7994.162746</v>
      </c>
      <c r="D3391" s="34">
        <f t="shared" si="432"/>
        <v>27483320.229373731</v>
      </c>
      <c r="E3391" s="34">
        <v>3839316899029.6699</v>
      </c>
      <c r="F3391" s="3">
        <f>VLOOKUP(A3391,ERCOT_345kv_West_ATC!A:B,2)</f>
        <v>30.6</v>
      </c>
      <c r="G3391" s="3">
        <f>VLOOKUP(A3391,ERCOT_345kv_West_ATC!G:H,2)</f>
        <v>2.7909999999999999</v>
      </c>
      <c r="I3391" s="5">
        <f t="shared" si="433"/>
        <v>6</v>
      </c>
      <c r="J3391" s="4">
        <f t="shared" si="434"/>
        <v>144</v>
      </c>
      <c r="K3391" s="4">
        <f t="shared" si="449"/>
        <v>1800</v>
      </c>
      <c r="L3391" s="6">
        <f t="shared" si="450"/>
        <v>14389492.9428</v>
      </c>
      <c r="N3391" s="22">
        <f t="shared" si="435"/>
        <v>0.52357185459057964</v>
      </c>
      <c r="O3391" s="14">
        <f t="shared" si="436"/>
        <v>6549.4270160131127</v>
      </c>
      <c r="Q3391" s="22">
        <f t="shared" si="430"/>
        <v>765.45592776400531</v>
      </c>
      <c r="R3391" s="3">
        <f>VLOOKUP(A3391,ERCOT_345kv_West_ATC!D:E,2)</f>
        <v>16.97</v>
      </c>
      <c r="S3391" s="66">
        <f t="shared" si="431"/>
        <v>0.97783020630649298</v>
      </c>
      <c r="T3391" s="69">
        <f t="shared" si="437"/>
        <v>748.48592776400528</v>
      </c>
      <c r="V3391" s="16">
        <f t="shared" si="438"/>
        <v>2.0930400000000002E-2</v>
      </c>
      <c r="W3391" s="16">
        <f t="shared" si="439"/>
        <v>0.50264145459057963</v>
      </c>
      <c r="X3391" s="16"/>
      <c r="Z3391" s="15">
        <f t="shared" si="440"/>
        <v>6.6150222234019946E-5</v>
      </c>
      <c r="AA3391" s="16">
        <f t="shared" si="441"/>
        <v>0.52881564222282318</v>
      </c>
      <c r="AB3391" s="3">
        <f t="shared" si="442"/>
        <v>0.28478649978984411</v>
      </c>
      <c r="AC3391" s="69">
        <f t="shared" si="443"/>
        <v>90.462938923082945</v>
      </c>
      <c r="AD3391" s="3">
        <f t="shared" si="451"/>
        <v>96.806213218682785</v>
      </c>
      <c r="AF3391" s="29"/>
      <c r="AG3391" s="30"/>
      <c r="AH3391" s="29"/>
      <c r="AI3391" s="29"/>
      <c r="AJ3391" s="31"/>
      <c r="AK3391" s="29"/>
      <c r="AL3391" s="30"/>
      <c r="AN3391" s="17">
        <f t="shared" si="444"/>
        <v>15268.511238540961</v>
      </c>
      <c r="AO3391" s="17">
        <f t="shared" si="445"/>
        <v>152.68511238540961</v>
      </c>
      <c r="AP3391" s="2">
        <f t="shared" si="446"/>
        <v>10.443661687162017</v>
      </c>
      <c r="AQ3391" s="6">
        <f t="shared" si="447"/>
        <v>177.2289388311394</v>
      </c>
      <c r="AR3391" s="3">
        <f t="shared" si="448"/>
        <v>7816.9338071688608</v>
      </c>
    </row>
    <row r="3392" spans="1:44">
      <c r="A3392" s="32">
        <v>43205</v>
      </c>
      <c r="B3392" s="9">
        <v>12.5</v>
      </c>
      <c r="C3392" s="33">
        <v>8355.6354790000005</v>
      </c>
      <c r="D3392" s="34">
        <f t="shared" si="432"/>
        <v>27483320.229373731</v>
      </c>
      <c r="E3392" s="34">
        <v>3839316899029.6699</v>
      </c>
      <c r="F3392" s="3">
        <f>VLOOKUP(A3392,ERCOT_345kv_West_ATC!A:B,2)</f>
        <v>30.6</v>
      </c>
      <c r="G3392" s="3">
        <f>VLOOKUP(A3392,ERCOT_345kv_West_ATC!G:H,2)</f>
        <v>2.7909999999999999</v>
      </c>
      <c r="I3392" s="5">
        <f t="shared" si="433"/>
        <v>6</v>
      </c>
      <c r="J3392" s="4">
        <f t="shared" si="434"/>
        <v>144</v>
      </c>
      <c r="K3392" s="4">
        <f t="shared" si="449"/>
        <v>1800</v>
      </c>
      <c r="L3392" s="6">
        <f t="shared" si="450"/>
        <v>15040143.862200001</v>
      </c>
      <c r="N3392" s="22">
        <f t="shared" si="435"/>
        <v>0.54724624742120265</v>
      </c>
      <c r="O3392" s="14">
        <f t="shared" si="436"/>
        <v>6549.4270160131127</v>
      </c>
      <c r="Q3392" s="22">
        <f t="shared" si="430"/>
        <v>800.06761318889289</v>
      </c>
      <c r="R3392" s="3">
        <f>VLOOKUP(A3392,ERCOT_345kv_West_ATC!D:E,2)</f>
        <v>25.13</v>
      </c>
      <c r="S3392" s="66">
        <f t="shared" si="431"/>
        <v>0.96859015464975851</v>
      </c>
      <c r="T3392" s="69">
        <f t="shared" si="437"/>
        <v>774.9376131888929</v>
      </c>
      <c r="V3392" s="16">
        <f t="shared" si="438"/>
        <v>2.0930400000000002E-2</v>
      </c>
      <c r="W3392" s="16">
        <f t="shared" si="439"/>
        <v>0.52631584742120263</v>
      </c>
      <c r="X3392" s="16"/>
      <c r="Z3392" s="15">
        <f t="shared" si="440"/>
        <v>6.6150222234019946E-5</v>
      </c>
      <c r="AA3392" s="16">
        <f t="shared" si="441"/>
        <v>0.5527271438423117</v>
      </c>
      <c r="AB3392" s="3">
        <f t="shared" si="442"/>
        <v>0.29766371503693773</v>
      </c>
      <c r="AC3392" s="69">
        <f t="shared" si="443"/>
        <v>95.17599970351921</v>
      </c>
      <c r="AD3392" s="3">
        <f t="shared" si="451"/>
        <v>96.209423712577689</v>
      </c>
      <c r="AF3392" s="29"/>
      <c r="AG3392" s="30"/>
      <c r="AH3392" s="29"/>
      <c r="AI3392" s="29"/>
      <c r="AJ3392" s="31"/>
      <c r="AK3392" s="29"/>
      <c r="AL3392" s="30"/>
      <c r="AN3392" s="17">
        <f t="shared" si="444"/>
        <v>15268.511238540961</v>
      </c>
      <c r="AO3392" s="17">
        <f t="shared" si="445"/>
        <v>152.68511238540961</v>
      </c>
      <c r="AP3392" s="2">
        <f t="shared" si="446"/>
        <v>10.443661687162017</v>
      </c>
      <c r="AQ3392" s="6">
        <f t="shared" si="447"/>
        <v>262.44921819838146</v>
      </c>
      <c r="AR3392" s="3">
        <f t="shared" si="448"/>
        <v>8093.186260801619</v>
      </c>
    </row>
    <row r="3393" spans="1:44">
      <c r="A3393" s="32">
        <v>43206</v>
      </c>
      <c r="B3393" s="9">
        <v>12.5</v>
      </c>
      <c r="C3393" s="33">
        <v>8052.68</v>
      </c>
      <c r="D3393" s="34">
        <f t="shared" si="432"/>
        <v>27483320.229373731</v>
      </c>
      <c r="E3393" s="34">
        <v>3839316899029.6699</v>
      </c>
      <c r="F3393" s="3">
        <f>VLOOKUP(A3393,ERCOT_345kv_West_ATC!A:B,2)</f>
        <v>30.6</v>
      </c>
      <c r="G3393" s="3">
        <f>VLOOKUP(A3393,ERCOT_345kv_West_ATC!G:H,2)</f>
        <v>2.8010000000000002</v>
      </c>
      <c r="I3393" s="5">
        <f t="shared" si="433"/>
        <v>6</v>
      </c>
      <c r="J3393" s="4">
        <f t="shared" si="434"/>
        <v>144</v>
      </c>
      <c r="K3393" s="4">
        <f t="shared" si="449"/>
        <v>1800</v>
      </c>
      <c r="L3393" s="6">
        <f t="shared" si="450"/>
        <v>14494824</v>
      </c>
      <c r="N3393" s="22">
        <f t="shared" si="435"/>
        <v>0.5274043994330847</v>
      </c>
      <c r="O3393" s="14">
        <f t="shared" si="436"/>
        <v>6549.4270160131127</v>
      </c>
      <c r="Q3393" s="22">
        <f t="shared" si="430"/>
        <v>771.05906349866177</v>
      </c>
      <c r="R3393" s="3">
        <f>VLOOKUP(A3393,ERCOT_345kv_West_ATC!D:E,2)</f>
        <v>17.38</v>
      </c>
      <c r="S3393" s="66">
        <f t="shared" si="431"/>
        <v>0.97745957369187952</v>
      </c>
      <c r="T3393" s="69">
        <f t="shared" si="437"/>
        <v>753.67906349866178</v>
      </c>
      <c r="V3393" s="16">
        <f t="shared" si="438"/>
        <v>2.0930400000000002E-2</v>
      </c>
      <c r="W3393" s="16">
        <f t="shared" si="439"/>
        <v>0.50647399943308469</v>
      </c>
      <c r="X3393" s="16"/>
      <c r="Z3393" s="15">
        <f t="shared" si="440"/>
        <v>6.6150222234019946E-5</v>
      </c>
      <c r="AA3393" s="16">
        <f t="shared" si="441"/>
        <v>0.53268657157944777</v>
      </c>
      <c r="AB3393" s="3">
        <f t="shared" si="442"/>
        <v>0.28687113635197964</v>
      </c>
      <c r="AC3393" s="69">
        <f t="shared" si="443"/>
        <v>91.225915904824546</v>
      </c>
      <c r="AD3393" s="3">
        <f t="shared" si="451"/>
        <v>95.694687611357793</v>
      </c>
      <c r="AF3393" s="29"/>
      <c r="AG3393" s="30"/>
      <c r="AH3393" s="29"/>
      <c r="AI3393" s="29"/>
      <c r="AJ3393" s="31"/>
      <c r="AK3393" s="29"/>
      <c r="AL3393" s="30"/>
      <c r="AN3393" s="17">
        <f t="shared" si="444"/>
        <v>15268.511238540961</v>
      </c>
      <c r="AO3393" s="17">
        <f t="shared" si="445"/>
        <v>152.68511238540961</v>
      </c>
      <c r="AP3393" s="2">
        <f t="shared" si="446"/>
        <v>10.443661687162017</v>
      </c>
      <c r="AQ3393" s="6">
        <f t="shared" si="447"/>
        <v>181.51084012287583</v>
      </c>
      <c r="AR3393" s="3">
        <f t="shared" si="448"/>
        <v>7871.1691598771249</v>
      </c>
    </row>
    <row r="3394" spans="1:44">
      <c r="A3394" s="32">
        <v>43207</v>
      </c>
      <c r="B3394" s="9">
        <v>12.5</v>
      </c>
      <c r="C3394" s="33">
        <v>7906.81</v>
      </c>
      <c r="D3394" s="34">
        <f t="shared" si="432"/>
        <v>27483320.229373731</v>
      </c>
      <c r="E3394" s="34">
        <v>3839316899029.6699</v>
      </c>
      <c r="F3394" s="3">
        <f>VLOOKUP(A3394,ERCOT_345kv_West_ATC!A:B,2)</f>
        <v>30.35</v>
      </c>
      <c r="G3394" s="3">
        <f>VLOOKUP(A3394,ERCOT_345kv_West_ATC!G:H,2)</f>
        <v>2.794</v>
      </c>
      <c r="I3394" s="5">
        <f t="shared" si="433"/>
        <v>6</v>
      </c>
      <c r="J3394" s="4">
        <f t="shared" si="434"/>
        <v>144</v>
      </c>
      <c r="K3394" s="4">
        <f t="shared" si="449"/>
        <v>1800</v>
      </c>
      <c r="L3394" s="6">
        <f t="shared" si="450"/>
        <v>14232258</v>
      </c>
      <c r="N3394" s="22">
        <f t="shared" si="435"/>
        <v>0.51785075024482641</v>
      </c>
      <c r="O3394" s="14">
        <f t="shared" si="436"/>
        <v>6549.4270160131127</v>
      </c>
      <c r="Q3394" s="22">
        <f t="shared" si="430"/>
        <v>757.09174012401513</v>
      </c>
      <c r="R3394" s="3">
        <f>VLOOKUP(A3394,ERCOT_345kv_West_ATC!D:E,2)</f>
        <v>18.55</v>
      </c>
      <c r="S3394" s="66">
        <f t="shared" si="431"/>
        <v>0.97549834581874928</v>
      </c>
      <c r="T3394" s="69">
        <f t="shared" si="437"/>
        <v>738.54174012401518</v>
      </c>
      <c r="V3394" s="16">
        <f t="shared" si="438"/>
        <v>2.0759400000000001E-2</v>
      </c>
      <c r="W3394" s="16">
        <f t="shared" si="439"/>
        <v>0.49709135024482642</v>
      </c>
      <c r="X3394" s="16"/>
      <c r="Z3394" s="15">
        <f t="shared" si="440"/>
        <v>6.6150222234019946E-5</v>
      </c>
      <c r="AA3394" s="16">
        <f t="shared" si="441"/>
        <v>0.52303723866217122</v>
      </c>
      <c r="AB3394" s="3">
        <f t="shared" si="442"/>
        <v>0.28167461883735556</v>
      </c>
      <c r="AC3394" s="69">
        <f t="shared" si="443"/>
        <v>89.323990494472142</v>
      </c>
      <c r="AD3394" s="3">
        <f t="shared" si="451"/>
        <v>95.168051941385173</v>
      </c>
      <c r="AF3394" s="29"/>
      <c r="AG3394" s="30"/>
      <c r="AH3394" s="29"/>
      <c r="AI3394" s="29"/>
      <c r="AJ3394" s="31"/>
      <c r="AK3394" s="29"/>
      <c r="AL3394" s="30"/>
      <c r="AN3394" s="17">
        <f t="shared" si="444"/>
        <v>15268.511238540961</v>
      </c>
      <c r="AO3394" s="17">
        <f t="shared" si="445"/>
        <v>152.68511238540961</v>
      </c>
      <c r="AP3394" s="2">
        <f t="shared" si="446"/>
        <v>10.443661687162017</v>
      </c>
      <c r="AQ3394" s="6">
        <f t="shared" si="447"/>
        <v>193.72992429685542</v>
      </c>
      <c r="AR3394" s="3">
        <f t="shared" si="448"/>
        <v>7713.0800757031448</v>
      </c>
    </row>
    <row r="3395" spans="1:44">
      <c r="A3395" s="32">
        <v>43208</v>
      </c>
      <c r="B3395" s="9">
        <v>12.5</v>
      </c>
      <c r="C3395" s="33">
        <v>8162.99</v>
      </c>
      <c r="D3395" s="34">
        <f t="shared" si="432"/>
        <v>27483320.229373731</v>
      </c>
      <c r="E3395" s="34">
        <v>3839316899029.6699</v>
      </c>
      <c r="F3395" s="3">
        <f>VLOOKUP(A3395,ERCOT_345kv_West_ATC!A:B,2)</f>
        <v>29.9</v>
      </c>
      <c r="G3395" s="3">
        <f>VLOOKUP(A3395,ERCOT_345kv_West_ATC!G:H,2)</f>
        <v>2.782</v>
      </c>
      <c r="I3395" s="5">
        <f t="shared" si="433"/>
        <v>6</v>
      </c>
      <c r="J3395" s="4">
        <f t="shared" si="434"/>
        <v>144</v>
      </c>
      <c r="K3395" s="4">
        <f t="shared" si="449"/>
        <v>1800</v>
      </c>
      <c r="L3395" s="6">
        <f t="shared" si="450"/>
        <v>14693382</v>
      </c>
      <c r="N3395" s="22">
        <f t="shared" si="435"/>
        <v>0.53462907237444879</v>
      </c>
      <c r="O3395" s="14">
        <f t="shared" si="436"/>
        <v>6549.4270160131127</v>
      </c>
      <c r="Q3395" s="22">
        <f t="shared" si="430"/>
        <v>781.62145083983739</v>
      </c>
      <c r="R3395" s="3">
        <f>VLOOKUP(A3395,ERCOT_345kv_West_ATC!D:E,2)</f>
        <v>25.91</v>
      </c>
      <c r="S3395" s="66">
        <f t="shared" si="431"/>
        <v>0.96685096094514789</v>
      </c>
      <c r="T3395" s="69">
        <f t="shared" si="437"/>
        <v>755.71145083983743</v>
      </c>
      <c r="V3395" s="16">
        <f t="shared" si="438"/>
        <v>2.04516E-2</v>
      </c>
      <c r="W3395" s="16">
        <f t="shared" si="439"/>
        <v>0.51417747237444877</v>
      </c>
      <c r="X3395" s="16"/>
      <c r="Z3395" s="15">
        <f t="shared" si="440"/>
        <v>6.6150222234019946E-5</v>
      </c>
      <c r="AA3395" s="16">
        <f t="shared" si="441"/>
        <v>0.53998360259408251</v>
      </c>
      <c r="AB3395" s="3">
        <f t="shared" si="442"/>
        <v>0.29080085354563279</v>
      </c>
      <c r="AC3395" s="69">
        <f t="shared" si="443"/>
        <v>92.664192397701612</v>
      </c>
      <c r="AD3395" s="3">
        <f t="shared" si="451"/>
        <v>94.556633798705107</v>
      </c>
      <c r="AF3395" s="29"/>
      <c r="AG3395" s="30"/>
      <c r="AH3395" s="29"/>
      <c r="AI3395" s="29"/>
      <c r="AJ3395" s="31"/>
      <c r="AK3395" s="29"/>
      <c r="AL3395" s="30"/>
      <c r="AN3395" s="17">
        <f t="shared" si="444"/>
        <v>15268.511238540961</v>
      </c>
      <c r="AO3395" s="17">
        <f t="shared" si="445"/>
        <v>152.68511238540961</v>
      </c>
      <c r="AP3395" s="2">
        <f t="shared" si="446"/>
        <v>10.443661687162017</v>
      </c>
      <c r="AQ3395" s="6">
        <f t="shared" si="447"/>
        <v>270.59527431436783</v>
      </c>
      <c r="AR3395" s="3">
        <f t="shared" si="448"/>
        <v>7892.3947256856318</v>
      </c>
    </row>
    <row r="3396" spans="1:44">
      <c r="A3396" s="32">
        <v>43209</v>
      </c>
      <c r="B3396" s="9">
        <v>12.5</v>
      </c>
      <c r="C3396" s="33">
        <v>8282.5499999999993</v>
      </c>
      <c r="D3396" s="34">
        <f t="shared" si="432"/>
        <v>27483320.229373731</v>
      </c>
      <c r="E3396" s="34">
        <v>3839316899029.6699</v>
      </c>
      <c r="F3396" s="3">
        <f>VLOOKUP(A3396,ERCOT_345kv_West_ATC!A:B,2)</f>
        <v>29.75</v>
      </c>
      <c r="G3396" s="3">
        <f>VLOOKUP(A3396,ERCOT_345kv_West_ATC!G:H,2)</f>
        <v>2.714</v>
      </c>
      <c r="I3396" s="5">
        <f t="shared" si="433"/>
        <v>6</v>
      </c>
      <c r="J3396" s="4">
        <f t="shared" si="434"/>
        <v>144</v>
      </c>
      <c r="K3396" s="4">
        <f t="shared" si="449"/>
        <v>1800</v>
      </c>
      <c r="L3396" s="6">
        <f t="shared" si="450"/>
        <v>14908589.999999998</v>
      </c>
      <c r="N3396" s="22">
        <f t="shared" si="435"/>
        <v>0.54245956731479394</v>
      </c>
      <c r="O3396" s="14">
        <f t="shared" si="436"/>
        <v>6549.4270160131127</v>
      </c>
      <c r="Q3396" s="22">
        <f t="shared" si="430"/>
        <v>793.06954285788606</v>
      </c>
      <c r="R3396" s="3">
        <f>VLOOKUP(A3396,ERCOT_345kv_West_ATC!D:E,2)</f>
        <v>22.35</v>
      </c>
      <c r="S3396" s="66">
        <f t="shared" si="431"/>
        <v>0.97181836044357461</v>
      </c>
      <c r="T3396" s="69">
        <f t="shared" si="437"/>
        <v>770.71954285788604</v>
      </c>
      <c r="V3396" s="16">
        <f t="shared" si="438"/>
        <v>2.0348999999999999E-2</v>
      </c>
      <c r="W3396" s="16">
        <f t="shared" si="439"/>
        <v>0.52211056731479399</v>
      </c>
      <c r="X3396" s="16"/>
      <c r="Z3396" s="15">
        <f t="shared" si="440"/>
        <v>6.6150222234019946E-5</v>
      </c>
      <c r="AA3396" s="16">
        <f t="shared" si="441"/>
        <v>0.54789252316438186</v>
      </c>
      <c r="AB3396" s="3">
        <f t="shared" si="442"/>
        <v>0.29506009556968471</v>
      </c>
      <c r="AC3396" s="69">
        <f t="shared" si="443"/>
        <v>94.223074978504613</v>
      </c>
      <c r="AD3396" s="3">
        <f t="shared" si="451"/>
        <v>93.860884884199407</v>
      </c>
      <c r="AF3396" s="29"/>
      <c r="AG3396" s="30"/>
      <c r="AH3396" s="29"/>
      <c r="AI3396" s="29"/>
      <c r="AJ3396" s="31"/>
      <c r="AK3396" s="29"/>
      <c r="AL3396" s="30"/>
      <c r="AN3396" s="17">
        <f t="shared" si="444"/>
        <v>15268.511238540961</v>
      </c>
      <c r="AO3396" s="17">
        <f t="shared" si="445"/>
        <v>152.68511238540961</v>
      </c>
      <c r="AP3396" s="2">
        <f t="shared" si="446"/>
        <v>10.443661687162017</v>
      </c>
      <c r="AQ3396" s="6">
        <f t="shared" si="447"/>
        <v>233.41583870807108</v>
      </c>
      <c r="AR3396" s="3">
        <f t="shared" si="448"/>
        <v>8049.1341612919277</v>
      </c>
    </row>
    <row r="3397" spans="1:44">
      <c r="A3397" s="32">
        <v>43210</v>
      </c>
      <c r="B3397" s="9">
        <v>12.5</v>
      </c>
      <c r="C3397" s="33">
        <v>8836.4599999999991</v>
      </c>
      <c r="D3397" s="34">
        <f t="shared" si="432"/>
        <v>27483320.229373731</v>
      </c>
      <c r="E3397" s="34">
        <v>3839316899029.6699</v>
      </c>
      <c r="F3397" s="3">
        <f>VLOOKUP(A3397,ERCOT_345kv_West_ATC!A:B,2)</f>
        <v>29.8</v>
      </c>
      <c r="G3397" s="3">
        <f>VLOOKUP(A3397,ERCOT_345kv_West_ATC!G:H,2)</f>
        <v>2.7330000000000001</v>
      </c>
      <c r="I3397" s="5">
        <f t="shared" si="433"/>
        <v>6</v>
      </c>
      <c r="J3397" s="4">
        <f t="shared" si="434"/>
        <v>144</v>
      </c>
      <c r="K3397" s="4">
        <f t="shared" si="449"/>
        <v>1800</v>
      </c>
      <c r="L3397" s="6">
        <f t="shared" si="450"/>
        <v>15905627.999999998</v>
      </c>
      <c r="N3397" s="22">
        <f t="shared" si="435"/>
        <v>0.5787374984991922</v>
      </c>
      <c r="O3397" s="14">
        <f t="shared" si="436"/>
        <v>6549.4270160131127</v>
      </c>
      <c r="Q3397" s="22">
        <f t="shared" si="430"/>
        <v>846.10745394618732</v>
      </c>
      <c r="R3397" s="3">
        <f>VLOOKUP(A3397,ERCOT_345kv_West_ATC!D:E,2)</f>
        <v>17.14</v>
      </c>
      <c r="S3397" s="66">
        <f t="shared" si="431"/>
        <v>0.97974252570396325</v>
      </c>
      <c r="T3397" s="69">
        <f t="shared" si="437"/>
        <v>828.96745394618733</v>
      </c>
      <c r="V3397" s="16">
        <f t="shared" si="438"/>
        <v>2.0383200000000001E-2</v>
      </c>
      <c r="W3397" s="16">
        <f t="shared" si="439"/>
        <v>0.55835429849919216</v>
      </c>
      <c r="X3397" s="16"/>
      <c r="Z3397" s="15">
        <f t="shared" si="440"/>
        <v>6.6150222234019946E-5</v>
      </c>
      <c r="AA3397" s="16">
        <f t="shared" si="441"/>
        <v>0.58453379276202788</v>
      </c>
      <c r="AB3397" s="3">
        <f t="shared" si="442"/>
        <v>0.31479275490008468</v>
      </c>
      <c r="AC3397" s="69">
        <f t="shared" si="443"/>
        <v>101.445228293431</v>
      </c>
      <c r="AD3397" s="3">
        <f t="shared" si="451"/>
        <v>93.398255431052931</v>
      </c>
      <c r="AF3397" s="29"/>
      <c r="AG3397" s="30"/>
      <c r="AH3397" s="29"/>
      <c r="AI3397" s="29"/>
      <c r="AJ3397" s="31"/>
      <c r="AK3397" s="29"/>
      <c r="AL3397" s="30"/>
      <c r="AN3397" s="17">
        <f t="shared" si="444"/>
        <v>15268.511238540961</v>
      </c>
      <c r="AO3397" s="17">
        <f t="shared" si="445"/>
        <v>152.68511238540961</v>
      </c>
      <c r="AP3397" s="2">
        <f t="shared" si="446"/>
        <v>10.443661687162017</v>
      </c>
      <c r="AQ3397" s="6">
        <f t="shared" si="447"/>
        <v>179.00436131795698</v>
      </c>
      <c r="AR3397" s="3">
        <f t="shared" si="448"/>
        <v>8657.4556386820423</v>
      </c>
    </row>
    <row r="3398" spans="1:44">
      <c r="A3398" s="32">
        <v>43211</v>
      </c>
      <c r="B3398" s="9">
        <v>12.5</v>
      </c>
      <c r="C3398" s="33">
        <v>8883.36</v>
      </c>
      <c r="D3398" s="34">
        <f t="shared" si="432"/>
        <v>27483320.229373731</v>
      </c>
      <c r="E3398" s="34">
        <v>3839316899029.6699</v>
      </c>
      <c r="F3398" s="3">
        <f>VLOOKUP(A3398,ERCOT_345kv_West_ATC!A:B,2)</f>
        <v>29.8</v>
      </c>
      <c r="G3398" s="3">
        <f>VLOOKUP(A3398,ERCOT_345kv_West_ATC!G:H,2)</f>
        <v>2.7330000000000001</v>
      </c>
      <c r="I3398" s="5">
        <f t="shared" si="433"/>
        <v>6</v>
      </c>
      <c r="J3398" s="4">
        <f t="shared" si="434"/>
        <v>144</v>
      </c>
      <c r="K3398" s="4">
        <f t="shared" si="449"/>
        <v>1800</v>
      </c>
      <c r="L3398" s="6">
        <f t="shared" si="450"/>
        <v>15990048.000000002</v>
      </c>
      <c r="N3398" s="22">
        <f t="shared" si="435"/>
        <v>0.58180917976970248</v>
      </c>
      <c r="O3398" s="14">
        <f t="shared" si="436"/>
        <v>6549.4270160131127</v>
      </c>
      <c r="Q3398" s="22">
        <f t="shared" si="430"/>
        <v>850.59821603757666</v>
      </c>
      <c r="R3398" s="3">
        <f>VLOOKUP(A3398,ERCOT_345kv_West_ATC!D:E,2)</f>
        <v>20.94</v>
      </c>
      <c r="S3398" s="66">
        <f t="shared" si="431"/>
        <v>0.97538203160412573</v>
      </c>
      <c r="T3398" s="69">
        <f t="shared" si="437"/>
        <v>829.65821603757661</v>
      </c>
      <c r="V3398" s="16">
        <f t="shared" si="438"/>
        <v>2.0383200000000001E-2</v>
      </c>
      <c r="W3398" s="16">
        <f t="shared" si="439"/>
        <v>0.56142597976970243</v>
      </c>
      <c r="X3398" s="16"/>
      <c r="Z3398" s="15">
        <f t="shared" si="440"/>
        <v>6.6150222234019946E-5</v>
      </c>
      <c r="AA3398" s="16">
        <f t="shared" si="441"/>
        <v>0.58763623818480348</v>
      </c>
      <c r="AB3398" s="3">
        <f t="shared" si="442"/>
        <v>0.31646353485097156</v>
      </c>
      <c r="AC3398" s="69">
        <f t="shared" si="443"/>
        <v>102.0567337554556</v>
      </c>
      <c r="AD3398" s="3">
        <f t="shared" si="451"/>
        <v>93.056106827222294</v>
      </c>
      <c r="AF3398" s="29"/>
      <c r="AG3398" s="30"/>
      <c r="AH3398" s="29"/>
      <c r="AI3398" s="29"/>
      <c r="AJ3398" s="31"/>
      <c r="AK3398" s="29"/>
      <c r="AL3398" s="30"/>
      <c r="AN3398" s="17">
        <f t="shared" si="444"/>
        <v>15268.511238540961</v>
      </c>
      <c r="AO3398" s="17">
        <f t="shared" si="445"/>
        <v>152.68511238540961</v>
      </c>
      <c r="AP3398" s="2">
        <f t="shared" si="446"/>
        <v>10.443661687162017</v>
      </c>
      <c r="AQ3398" s="6">
        <f t="shared" si="447"/>
        <v>218.69027572917264</v>
      </c>
      <c r="AR3398" s="3">
        <f t="shared" si="448"/>
        <v>8664.6697242708287</v>
      </c>
    </row>
    <row r="3399" spans="1:44">
      <c r="A3399" s="32">
        <v>43212</v>
      </c>
      <c r="B3399" s="9">
        <v>12.5</v>
      </c>
      <c r="C3399" s="33">
        <v>8802.5300000000007</v>
      </c>
      <c r="D3399" s="34">
        <f t="shared" si="432"/>
        <v>27483320.229373731</v>
      </c>
      <c r="E3399" s="34">
        <v>3839316899029.6699</v>
      </c>
      <c r="F3399" s="3">
        <f>VLOOKUP(A3399,ERCOT_345kv_West_ATC!A:B,2)</f>
        <v>29.8</v>
      </c>
      <c r="G3399" s="3">
        <f>VLOOKUP(A3399,ERCOT_345kv_West_ATC!G:H,2)</f>
        <v>2.7330000000000001</v>
      </c>
      <c r="I3399" s="5">
        <f t="shared" si="433"/>
        <v>6</v>
      </c>
      <c r="J3399" s="4">
        <f t="shared" si="434"/>
        <v>144</v>
      </c>
      <c r="K3399" s="4">
        <f t="shared" si="449"/>
        <v>1800</v>
      </c>
      <c r="L3399" s="6">
        <f t="shared" si="450"/>
        <v>15844554.000000002</v>
      </c>
      <c r="N3399" s="22">
        <f t="shared" si="435"/>
        <v>0.57651527791265911</v>
      </c>
      <c r="O3399" s="14">
        <f t="shared" si="436"/>
        <v>6549.4270160131127</v>
      </c>
      <c r="Q3399" s="22">
        <f t="shared" si="430"/>
        <v>842.85859343955997</v>
      </c>
      <c r="R3399" s="3">
        <f>VLOOKUP(A3399,ERCOT_345kv_West_ATC!D:E,2)</f>
        <v>23.82</v>
      </c>
      <c r="S3399" s="66">
        <f t="shared" si="431"/>
        <v>0.97173903168882125</v>
      </c>
      <c r="T3399" s="69">
        <f t="shared" si="437"/>
        <v>819.03859343955992</v>
      </c>
      <c r="V3399" s="16">
        <f t="shared" si="438"/>
        <v>2.0383200000000001E-2</v>
      </c>
      <c r="W3399" s="16">
        <f t="shared" si="439"/>
        <v>0.55613207791265906</v>
      </c>
      <c r="X3399" s="16"/>
      <c r="Z3399" s="15">
        <f t="shared" si="440"/>
        <v>6.6150222234019946E-5</v>
      </c>
      <c r="AA3399" s="16">
        <f t="shared" si="441"/>
        <v>0.58228931572162768</v>
      </c>
      <c r="AB3399" s="3">
        <f t="shared" si="442"/>
        <v>0.3135840221978759</v>
      </c>
      <c r="AC3399" s="69">
        <f t="shared" si="443"/>
        <v>101.00283212442258</v>
      </c>
      <c r="AD3399" s="3">
        <f t="shared" si="451"/>
        <v>92.631133627896489</v>
      </c>
      <c r="AF3399" s="29"/>
      <c r="AG3399" s="30"/>
      <c r="AH3399" s="29"/>
      <c r="AI3399" s="29"/>
      <c r="AJ3399" s="31"/>
      <c r="AK3399" s="29"/>
      <c r="AL3399" s="30"/>
      <c r="AN3399" s="17">
        <f t="shared" si="444"/>
        <v>15268.511238540961</v>
      </c>
      <c r="AO3399" s="17">
        <f t="shared" si="445"/>
        <v>152.68511238540961</v>
      </c>
      <c r="AP3399" s="2">
        <f t="shared" si="446"/>
        <v>10.443661687162017</v>
      </c>
      <c r="AQ3399" s="6">
        <f t="shared" si="447"/>
        <v>248.76802138819923</v>
      </c>
      <c r="AR3399" s="3">
        <f t="shared" si="448"/>
        <v>8553.7619786118012</v>
      </c>
    </row>
    <row r="3400" spans="1:44">
      <c r="A3400" s="32">
        <v>43213</v>
      </c>
      <c r="B3400" s="9">
        <v>12.5</v>
      </c>
      <c r="C3400" s="33">
        <v>8930.91</v>
      </c>
      <c r="D3400" s="34">
        <f t="shared" si="432"/>
        <v>27483320.229373731</v>
      </c>
      <c r="E3400" s="34">
        <v>3839316899029.6699</v>
      </c>
      <c r="F3400" s="3">
        <f>VLOOKUP(A3400,ERCOT_345kv_West_ATC!A:B,2)</f>
        <v>30.1</v>
      </c>
      <c r="G3400" s="3">
        <f>VLOOKUP(A3400,ERCOT_345kv_West_ATC!G:H,2)</f>
        <v>2.73</v>
      </c>
      <c r="I3400" s="5">
        <f t="shared" si="433"/>
        <v>6</v>
      </c>
      <c r="J3400" s="4">
        <f t="shared" si="434"/>
        <v>144</v>
      </c>
      <c r="K3400" s="4">
        <f t="shared" si="449"/>
        <v>1800</v>
      </c>
      <c r="L3400" s="6">
        <f t="shared" si="450"/>
        <v>16075638</v>
      </c>
      <c r="N3400" s="22">
        <f t="shared" si="435"/>
        <v>0.58492343231581667</v>
      </c>
      <c r="O3400" s="14">
        <f t="shared" si="436"/>
        <v>6549.4270160131127</v>
      </c>
      <c r="Q3400" s="22">
        <f t="shared" si="430"/>
        <v>855.1512168359892</v>
      </c>
      <c r="R3400" s="3">
        <f>VLOOKUP(A3400,ERCOT_345kv_West_ATC!D:E,2)</f>
        <v>26.53</v>
      </c>
      <c r="S3400" s="66">
        <f t="shared" si="431"/>
        <v>0.96897624715058062</v>
      </c>
      <c r="T3400" s="69">
        <f t="shared" si="437"/>
        <v>828.62121683598923</v>
      </c>
      <c r="V3400" s="16">
        <f t="shared" si="438"/>
        <v>2.05884E-2</v>
      </c>
      <c r="W3400" s="16">
        <f t="shared" si="439"/>
        <v>0.56433503231581672</v>
      </c>
      <c r="X3400" s="16"/>
      <c r="Z3400" s="15">
        <f t="shared" si="440"/>
        <v>6.6150222234019946E-5</v>
      </c>
      <c r="AA3400" s="16">
        <f t="shared" si="441"/>
        <v>0.59078168125203101</v>
      </c>
      <c r="AB3400" s="3">
        <f t="shared" si="442"/>
        <v>0.31815747060075134</v>
      </c>
      <c r="AC3400" s="69">
        <f t="shared" si="443"/>
        <v>102.676714239875</v>
      </c>
      <c r="AD3400" s="3">
        <f t="shared" si="451"/>
        <v>92.328421398674408</v>
      </c>
      <c r="AF3400" s="29"/>
      <c r="AG3400" s="30"/>
      <c r="AH3400" s="29"/>
      <c r="AI3400" s="29"/>
      <c r="AJ3400" s="31"/>
      <c r="AK3400" s="29"/>
      <c r="AL3400" s="30"/>
      <c r="AN3400" s="17">
        <f t="shared" si="444"/>
        <v>15268.511238540961</v>
      </c>
      <c r="AO3400" s="17">
        <f t="shared" si="445"/>
        <v>152.68511238540961</v>
      </c>
      <c r="AP3400" s="2">
        <f t="shared" si="446"/>
        <v>10.443661687162017</v>
      </c>
      <c r="AQ3400" s="6">
        <f t="shared" si="447"/>
        <v>277.07034456040833</v>
      </c>
      <c r="AR3400" s="3">
        <f t="shared" si="448"/>
        <v>8653.8396554395913</v>
      </c>
    </row>
    <row r="3401" spans="1:44">
      <c r="A3401" s="32">
        <v>43214</v>
      </c>
      <c r="B3401" s="9">
        <v>12.5</v>
      </c>
      <c r="C3401" s="33">
        <v>9732.61</v>
      </c>
      <c r="D3401" s="34">
        <f t="shared" si="432"/>
        <v>27483320.229373731</v>
      </c>
      <c r="E3401" s="34">
        <v>3839316899029.6699</v>
      </c>
      <c r="F3401" s="3">
        <f>VLOOKUP(A3401,ERCOT_345kv_West_ATC!A:B,2)</f>
        <v>30.35</v>
      </c>
      <c r="G3401" s="3">
        <f>VLOOKUP(A3401,ERCOT_345kv_West_ATC!G:H,2)</f>
        <v>2.7469999999999999</v>
      </c>
      <c r="I3401" s="5">
        <f t="shared" si="433"/>
        <v>6</v>
      </c>
      <c r="J3401" s="4">
        <f t="shared" si="434"/>
        <v>144</v>
      </c>
      <c r="K3401" s="4">
        <f t="shared" si="449"/>
        <v>1800</v>
      </c>
      <c r="L3401" s="6">
        <f t="shared" si="450"/>
        <v>17518698</v>
      </c>
      <c r="N3401" s="22">
        <f t="shared" si="435"/>
        <v>0.63743018870319379</v>
      </c>
      <c r="O3401" s="14">
        <f t="shared" si="436"/>
        <v>6549.4270160131127</v>
      </c>
      <c r="Q3401" s="22">
        <f t="shared" si="430"/>
        <v>931.91548056022475</v>
      </c>
      <c r="R3401" s="3">
        <f>VLOOKUP(A3401,ERCOT_345kv_West_ATC!D:E,2)</f>
        <v>24.42</v>
      </c>
      <c r="S3401" s="66">
        <f t="shared" si="431"/>
        <v>0.97379590691494922</v>
      </c>
      <c r="T3401" s="69">
        <f t="shared" si="437"/>
        <v>907.49548056022479</v>
      </c>
      <c r="V3401" s="16">
        <f t="shared" si="438"/>
        <v>2.0759400000000001E-2</v>
      </c>
      <c r="W3401" s="16">
        <f t="shared" si="439"/>
        <v>0.61667078870319381</v>
      </c>
      <c r="X3401" s="16"/>
      <c r="Z3401" s="15">
        <f t="shared" si="440"/>
        <v>6.6150222234019946E-5</v>
      </c>
      <c r="AA3401" s="16">
        <f t="shared" si="441"/>
        <v>0.64381431441704495</v>
      </c>
      <c r="AB3401" s="3">
        <f t="shared" si="442"/>
        <v>0.34671747671218034</v>
      </c>
      <c r="AC3401" s="69">
        <f t="shared" si="443"/>
        <v>113.12967647665801</v>
      </c>
      <c r="AD3401" s="3">
        <f t="shared" si="451"/>
        <v>92.464826893697065</v>
      </c>
      <c r="AF3401" s="29"/>
      <c r="AG3401" s="30"/>
      <c r="AH3401" s="29"/>
      <c r="AI3401" s="29"/>
      <c r="AJ3401" s="31"/>
      <c r="AK3401" s="29"/>
      <c r="AL3401" s="30"/>
      <c r="AN3401" s="17">
        <f t="shared" si="444"/>
        <v>15268.511238540961</v>
      </c>
      <c r="AO3401" s="17">
        <f t="shared" si="445"/>
        <v>152.68511238540961</v>
      </c>
      <c r="AP3401" s="2">
        <f t="shared" si="446"/>
        <v>10.443661687162017</v>
      </c>
      <c r="AQ3401" s="6">
        <f t="shared" si="447"/>
        <v>255.03421840049646</v>
      </c>
      <c r="AR3401" s="3">
        <f t="shared" si="448"/>
        <v>9477.5757815995039</v>
      </c>
    </row>
    <row r="3402" spans="1:44">
      <c r="A3402" s="32">
        <v>43215</v>
      </c>
      <c r="B3402" s="9">
        <v>12.5</v>
      </c>
      <c r="C3402" s="33">
        <v>8826.2800000000007</v>
      </c>
      <c r="D3402" s="34">
        <f t="shared" si="432"/>
        <v>27483320.229373731</v>
      </c>
      <c r="E3402" s="34">
        <v>3839316899029.6699</v>
      </c>
      <c r="F3402" s="3">
        <f>VLOOKUP(A3402,ERCOT_345kv_West_ATC!A:B,2)</f>
        <v>30.45</v>
      </c>
      <c r="G3402" s="3">
        <f>VLOOKUP(A3402,ERCOT_345kv_West_ATC!G:H,2)</f>
        <v>2.7530000000000001</v>
      </c>
      <c r="I3402" s="5">
        <f t="shared" si="433"/>
        <v>6</v>
      </c>
      <c r="J3402" s="4">
        <f t="shared" si="434"/>
        <v>144</v>
      </c>
      <c r="K3402" s="4">
        <f t="shared" si="449"/>
        <v>1800</v>
      </c>
      <c r="L3402" s="6">
        <f t="shared" si="450"/>
        <v>15887304.000000002</v>
      </c>
      <c r="N3402" s="22">
        <f t="shared" si="435"/>
        <v>0.57807076682896219</v>
      </c>
      <c r="O3402" s="14">
        <f t="shared" si="436"/>
        <v>6549.4270160131127</v>
      </c>
      <c r="Q3402" s="22">
        <f t="shared" si="430"/>
        <v>845.13270004234232</v>
      </c>
      <c r="R3402" s="3">
        <f>VLOOKUP(A3402,ERCOT_345kv_West_ATC!D:E,2)</f>
        <v>23.63</v>
      </c>
      <c r="S3402" s="66">
        <f t="shared" si="431"/>
        <v>0.97203989385475664</v>
      </c>
      <c r="T3402" s="69">
        <f t="shared" si="437"/>
        <v>821.50270004234233</v>
      </c>
      <c r="V3402" s="16">
        <f t="shared" si="438"/>
        <v>2.0827799999999997E-2</v>
      </c>
      <c r="W3402" s="16">
        <f t="shared" si="439"/>
        <v>0.55724296682896224</v>
      </c>
      <c r="X3402" s="16"/>
      <c r="Z3402" s="15">
        <f t="shared" si="440"/>
        <v>6.6150222234019946E-5</v>
      </c>
      <c r="AA3402" s="16">
        <f t="shared" si="441"/>
        <v>0.58386038349968561</v>
      </c>
      <c r="AB3402" s="3">
        <f t="shared" si="442"/>
        <v>0.31443009946511608</v>
      </c>
      <c r="AC3402" s="69">
        <f t="shared" si="443"/>
        <v>101.31249640423249</v>
      </c>
      <c r="AD3402" s="3">
        <f t="shared" si="451"/>
        <v>92.344294583529162</v>
      </c>
      <c r="AF3402" s="29"/>
      <c r="AG3402" s="30"/>
      <c r="AH3402" s="29"/>
      <c r="AI3402" s="29"/>
      <c r="AJ3402" s="31"/>
      <c r="AK3402" s="29"/>
      <c r="AL3402" s="30"/>
      <c r="AN3402" s="17">
        <f t="shared" si="444"/>
        <v>15268.511238540961</v>
      </c>
      <c r="AO3402" s="17">
        <f t="shared" si="445"/>
        <v>152.68511238540961</v>
      </c>
      <c r="AP3402" s="2">
        <f t="shared" si="446"/>
        <v>10.443661687162017</v>
      </c>
      <c r="AQ3402" s="6">
        <f t="shared" si="447"/>
        <v>246.78372566763844</v>
      </c>
      <c r="AR3402" s="3">
        <f t="shared" si="448"/>
        <v>8579.4962743323631</v>
      </c>
    </row>
    <row r="3403" spans="1:44">
      <c r="A3403" s="32">
        <v>43216</v>
      </c>
      <c r="B3403" s="9">
        <v>12.5</v>
      </c>
      <c r="C3403" s="33">
        <v>9280.92</v>
      </c>
      <c r="D3403" s="34">
        <f t="shared" si="432"/>
        <v>27483320.229373731</v>
      </c>
      <c r="E3403" s="34">
        <v>3839316899029.6699</v>
      </c>
      <c r="F3403" s="3">
        <f>VLOOKUP(A3403,ERCOT_345kv_West_ATC!A:B,2)</f>
        <v>30.65</v>
      </c>
      <c r="G3403" s="3">
        <f>VLOOKUP(A3403,ERCOT_345kv_West_ATC!G:H,2)</f>
        <v>2.754</v>
      </c>
      <c r="I3403" s="5">
        <f t="shared" si="433"/>
        <v>6</v>
      </c>
      <c r="J3403" s="4">
        <f t="shared" si="434"/>
        <v>144</v>
      </c>
      <c r="K3403" s="4">
        <f t="shared" si="449"/>
        <v>1800</v>
      </c>
      <c r="L3403" s="6">
        <f t="shared" si="450"/>
        <v>16705656</v>
      </c>
      <c r="N3403" s="22">
        <f t="shared" si="435"/>
        <v>0.60784708181456415</v>
      </c>
      <c r="O3403" s="14">
        <f t="shared" si="436"/>
        <v>6549.4270160131127</v>
      </c>
      <c r="Q3403" s="22">
        <f t="shared" si="430"/>
        <v>888.66532429029849</v>
      </c>
      <c r="R3403" s="3">
        <f>VLOOKUP(A3403,ERCOT_345kv_West_ATC!D:E,2)</f>
        <v>24.67</v>
      </c>
      <c r="S3403" s="66">
        <f t="shared" si="431"/>
        <v>0.97223926789345383</v>
      </c>
      <c r="T3403" s="69">
        <f t="shared" si="437"/>
        <v>863.99532429029853</v>
      </c>
      <c r="V3403" s="16">
        <f t="shared" si="438"/>
        <v>2.09646E-2</v>
      </c>
      <c r="W3403" s="16">
        <f t="shared" si="439"/>
        <v>0.58688248181456415</v>
      </c>
      <c r="X3403" s="16"/>
      <c r="Z3403" s="15">
        <f t="shared" si="440"/>
        <v>6.6150222234019946E-5</v>
      </c>
      <c r="AA3403" s="16">
        <f t="shared" si="441"/>
        <v>0.61393492053616039</v>
      </c>
      <c r="AB3403" s="3">
        <f t="shared" si="442"/>
        <v>0.33062633393998203</v>
      </c>
      <c r="AC3403" s="69">
        <f t="shared" si="443"/>
        <v>107.24031822203342</v>
      </c>
      <c r="AD3403" s="3">
        <f t="shared" si="451"/>
        <v>92.599691606154266</v>
      </c>
      <c r="AF3403" s="29"/>
      <c r="AG3403" s="30"/>
      <c r="AH3403" s="29"/>
      <c r="AI3403" s="29"/>
      <c r="AJ3403" s="31"/>
      <c r="AK3403" s="29"/>
      <c r="AL3403" s="30"/>
      <c r="AN3403" s="17">
        <f t="shared" si="444"/>
        <v>15268.511238540961</v>
      </c>
      <c r="AO3403" s="17">
        <f t="shared" si="445"/>
        <v>152.68511238540961</v>
      </c>
      <c r="AP3403" s="2">
        <f t="shared" si="446"/>
        <v>10.443661687162017</v>
      </c>
      <c r="AQ3403" s="6">
        <f t="shared" si="447"/>
        <v>257.64513382228699</v>
      </c>
      <c r="AR3403" s="3">
        <f t="shared" si="448"/>
        <v>9023.2748661777132</v>
      </c>
    </row>
    <row r="3404" spans="1:44">
      <c r="A3404" s="32">
        <v>43217</v>
      </c>
      <c r="B3404" s="9">
        <v>12.5</v>
      </c>
      <c r="C3404" s="33">
        <v>9011.7800000000007</v>
      </c>
      <c r="D3404" s="34">
        <f t="shared" si="432"/>
        <v>28791460.506330185</v>
      </c>
      <c r="E3404" s="34">
        <v>4022059196164.9502</v>
      </c>
      <c r="F3404" s="3">
        <f>VLOOKUP(A3404,ERCOT_345kv_West_ATC!A:B,2)</f>
        <v>30.75</v>
      </c>
      <c r="G3404" s="3">
        <f>VLOOKUP(A3404,ERCOT_345kv_West_ATC!G:H,2)</f>
        <v>2.7290000000000001</v>
      </c>
      <c r="I3404" s="5">
        <f t="shared" si="433"/>
        <v>6</v>
      </c>
      <c r="J3404" s="4">
        <f t="shared" si="434"/>
        <v>144</v>
      </c>
      <c r="K3404" s="4">
        <f t="shared" si="449"/>
        <v>1800</v>
      </c>
      <c r="L3404" s="6">
        <f t="shared" si="450"/>
        <v>16221204.000000002</v>
      </c>
      <c r="N3404" s="22">
        <f t="shared" si="435"/>
        <v>0.56340330482483014</v>
      </c>
      <c r="O3404" s="14">
        <f t="shared" si="436"/>
        <v>6251.8537383827615</v>
      </c>
      <c r="Q3404" s="22">
        <f t="shared" si="430"/>
        <v>823.68904214156441</v>
      </c>
      <c r="R3404" s="3">
        <f>VLOOKUP(A3404,ERCOT_345kv_West_ATC!D:E,2)</f>
        <v>26.52</v>
      </c>
      <c r="S3404" s="66">
        <f t="shared" si="431"/>
        <v>0.96780338374898267</v>
      </c>
      <c r="T3404" s="69">
        <f t="shared" si="437"/>
        <v>797.16904214156443</v>
      </c>
      <c r="V3404" s="16">
        <f t="shared" si="438"/>
        <v>2.1033000000000003E-2</v>
      </c>
      <c r="W3404" s="16">
        <f t="shared" si="439"/>
        <v>0.54237030482483017</v>
      </c>
      <c r="X3404" s="16"/>
      <c r="Z3404" s="15">
        <f t="shared" si="440"/>
        <v>6.3144686269114077E-5</v>
      </c>
      <c r="AA3404" s="16">
        <f t="shared" si="441"/>
        <v>0.56904602082627687</v>
      </c>
      <c r="AB3404" s="3">
        <f t="shared" si="442"/>
        <v>0.30645202515051467</v>
      </c>
      <c r="AC3404" s="69">
        <f t="shared" si="443"/>
        <v>98.392521205088372</v>
      </c>
      <c r="AD3404" s="3">
        <f t="shared" si="451"/>
        <v>92.492714067446769</v>
      </c>
      <c r="AF3404" s="29"/>
      <c r="AG3404" s="30"/>
      <c r="AH3404" s="29"/>
      <c r="AI3404" s="29"/>
      <c r="AJ3404" s="31"/>
      <c r="AK3404" s="29"/>
      <c r="AL3404" s="30"/>
      <c r="AN3404" s="17">
        <f t="shared" si="444"/>
        <v>15995.255836850103</v>
      </c>
      <c r="AO3404" s="17">
        <f t="shared" si="445"/>
        <v>159.95255836850103</v>
      </c>
      <c r="AP3404" s="2">
        <f t="shared" si="446"/>
        <v>10.94075499240547</v>
      </c>
      <c r="AQ3404" s="6">
        <f t="shared" si="447"/>
        <v>290.14882239859304</v>
      </c>
      <c r="AR3404" s="3">
        <f t="shared" si="448"/>
        <v>8721.6311776014081</v>
      </c>
    </row>
    <row r="3405" spans="1:44">
      <c r="A3405" s="32">
        <v>43218</v>
      </c>
      <c r="B3405" s="9">
        <v>12.5</v>
      </c>
      <c r="C3405" s="33">
        <v>9343.42</v>
      </c>
      <c r="D3405" s="34">
        <f t="shared" si="432"/>
        <v>28791460.506330185</v>
      </c>
      <c r="E3405" s="34">
        <v>4022059196164.9502</v>
      </c>
      <c r="F3405" s="3">
        <f>VLOOKUP(A3405,ERCOT_345kv_West_ATC!A:B,2)</f>
        <v>30.75</v>
      </c>
      <c r="G3405" s="3">
        <f>VLOOKUP(A3405,ERCOT_345kv_West_ATC!G:H,2)</f>
        <v>2.7290000000000001</v>
      </c>
      <c r="I3405" s="5">
        <f t="shared" si="433"/>
        <v>6</v>
      </c>
      <c r="J3405" s="4">
        <f t="shared" si="434"/>
        <v>144</v>
      </c>
      <c r="K3405" s="4">
        <f t="shared" si="449"/>
        <v>1800</v>
      </c>
      <c r="L3405" s="6">
        <f t="shared" si="450"/>
        <v>16818156</v>
      </c>
      <c r="N3405" s="22">
        <f t="shared" si="435"/>
        <v>0.58413695256280262</v>
      </c>
      <c r="O3405" s="14">
        <f t="shared" si="436"/>
        <v>6251.8537383827615</v>
      </c>
      <c r="Q3405" s="22">
        <f t="shared" si="430"/>
        <v>854.00139263567632</v>
      </c>
      <c r="R3405" s="3">
        <f>VLOOKUP(A3405,ERCOT_345kv_West_ATC!D:E,2)</f>
        <v>23.92</v>
      </c>
      <c r="S3405" s="66">
        <f t="shared" si="431"/>
        <v>0.97199067799388894</v>
      </c>
      <c r="T3405" s="69">
        <f t="shared" si="437"/>
        <v>830.08139263567637</v>
      </c>
      <c r="V3405" s="16">
        <f t="shared" si="438"/>
        <v>2.1033000000000003E-2</v>
      </c>
      <c r="W3405" s="16">
        <f t="shared" si="439"/>
        <v>0.56310395256280266</v>
      </c>
      <c r="X3405" s="16"/>
      <c r="Z3405" s="15">
        <f t="shared" si="440"/>
        <v>6.3144686269114077E-5</v>
      </c>
      <c r="AA3405" s="16">
        <f t="shared" si="441"/>
        <v>0.58998732458056591</v>
      </c>
      <c r="AB3405" s="3">
        <f t="shared" si="442"/>
        <v>0.31772968057718026</v>
      </c>
      <c r="AC3405" s="69">
        <f t="shared" si="443"/>
        <v>102.52014309124799</v>
      </c>
      <c r="AD3405" s="3">
        <f t="shared" si="451"/>
        <v>92.917120744462167</v>
      </c>
      <c r="AF3405" s="29"/>
      <c r="AG3405" s="30"/>
      <c r="AH3405" s="29"/>
      <c r="AI3405" s="29"/>
      <c r="AJ3405" s="31"/>
      <c r="AK3405" s="29"/>
      <c r="AL3405" s="30"/>
      <c r="AN3405" s="17">
        <f t="shared" si="444"/>
        <v>15995.255836850103</v>
      </c>
      <c r="AO3405" s="17">
        <f t="shared" si="445"/>
        <v>159.95255836850103</v>
      </c>
      <c r="AP3405" s="2">
        <f t="shared" si="446"/>
        <v>10.94075499240547</v>
      </c>
      <c r="AQ3405" s="6">
        <f t="shared" si="447"/>
        <v>261.70285941833885</v>
      </c>
      <c r="AR3405" s="3">
        <f t="shared" si="448"/>
        <v>9081.7171405816607</v>
      </c>
    </row>
    <row r="3406" spans="1:44">
      <c r="A3406" s="32">
        <v>43219</v>
      </c>
      <c r="B3406" s="9">
        <v>12.5</v>
      </c>
      <c r="C3406" s="33">
        <v>9415.09</v>
      </c>
      <c r="D3406" s="34">
        <f t="shared" si="432"/>
        <v>28791460.506330185</v>
      </c>
      <c r="E3406" s="34">
        <v>4022059196164.9502</v>
      </c>
      <c r="F3406" s="3">
        <f>VLOOKUP(A3406,ERCOT_345kv_West_ATC!A:B,2)</f>
        <v>30.75</v>
      </c>
      <c r="G3406" s="3">
        <f>VLOOKUP(A3406,ERCOT_345kv_West_ATC!G:H,2)</f>
        <v>2.7290000000000001</v>
      </c>
      <c r="I3406" s="5">
        <f t="shared" si="433"/>
        <v>6</v>
      </c>
      <c r="J3406" s="4">
        <f t="shared" si="434"/>
        <v>144</v>
      </c>
      <c r="K3406" s="4">
        <f t="shared" si="449"/>
        <v>1800</v>
      </c>
      <c r="L3406" s="6">
        <f t="shared" si="450"/>
        <v>16947162</v>
      </c>
      <c r="N3406" s="22">
        <f t="shared" si="435"/>
        <v>0.58861765613710149</v>
      </c>
      <c r="O3406" s="14">
        <f t="shared" si="436"/>
        <v>6251.8537383827615</v>
      </c>
      <c r="Q3406" s="22">
        <f t="shared" si="430"/>
        <v>860.55212885541164</v>
      </c>
      <c r="R3406" s="3">
        <f>VLOOKUP(A3406,ERCOT_345kv_West_ATC!D:E,2)</f>
        <v>17.52</v>
      </c>
      <c r="S3406" s="66">
        <f t="shared" si="431"/>
        <v>0.97964097767871117</v>
      </c>
      <c r="T3406" s="69">
        <f t="shared" si="437"/>
        <v>843.03212885541166</v>
      </c>
      <c r="V3406" s="16">
        <f t="shared" si="438"/>
        <v>2.1033000000000003E-2</v>
      </c>
      <c r="W3406" s="16">
        <f t="shared" si="439"/>
        <v>0.56758465613710152</v>
      </c>
      <c r="X3406" s="16"/>
      <c r="Z3406" s="15">
        <f t="shared" si="440"/>
        <v>6.3144686269114077E-5</v>
      </c>
      <c r="AA3406" s="16">
        <f t="shared" si="441"/>
        <v>0.59451290424547332</v>
      </c>
      <c r="AB3406" s="3">
        <f t="shared" si="442"/>
        <v>0.32016687019371964</v>
      </c>
      <c r="AC3406" s="69">
        <f t="shared" si="443"/>
        <v>103.4121544909014</v>
      </c>
      <c r="AD3406" s="3">
        <f t="shared" si="451"/>
        <v>93.500248917745239</v>
      </c>
      <c r="AF3406" s="29"/>
      <c r="AG3406" s="30"/>
      <c r="AH3406" s="29"/>
      <c r="AI3406" s="29"/>
      <c r="AJ3406" s="31"/>
      <c r="AK3406" s="29"/>
      <c r="AL3406" s="30"/>
      <c r="AN3406" s="17">
        <f t="shared" si="444"/>
        <v>15995.255836850103</v>
      </c>
      <c r="AO3406" s="17">
        <f t="shared" si="445"/>
        <v>159.95255836850103</v>
      </c>
      <c r="AP3406" s="2">
        <f t="shared" si="446"/>
        <v>10.94075499240547</v>
      </c>
      <c r="AQ3406" s="6">
        <f t="shared" si="447"/>
        <v>191.68202746694382</v>
      </c>
      <c r="AR3406" s="3">
        <f t="shared" si="448"/>
        <v>9223.4079725330557</v>
      </c>
    </row>
    <row r="3407" spans="1:44">
      <c r="A3407" s="32">
        <v>43220</v>
      </c>
      <c r="B3407" s="9">
        <v>12.5</v>
      </c>
      <c r="C3407" s="33">
        <v>9247.19</v>
      </c>
      <c r="D3407" s="34">
        <f t="shared" si="432"/>
        <v>28791460.506330185</v>
      </c>
      <c r="E3407" s="34">
        <v>4022059196164.9502</v>
      </c>
      <c r="F3407" s="3">
        <f>VLOOKUP(A3407,ERCOT_345kv_West_ATC!A:B,2)</f>
        <v>30.5</v>
      </c>
      <c r="G3407" s="3">
        <f>VLOOKUP(A3407,ERCOT_345kv_West_ATC!G:H,2)</f>
        <v>2.72</v>
      </c>
      <c r="I3407" s="5">
        <f t="shared" si="433"/>
        <v>6</v>
      </c>
      <c r="J3407" s="4">
        <f t="shared" si="434"/>
        <v>144</v>
      </c>
      <c r="K3407" s="4">
        <f t="shared" si="449"/>
        <v>1800</v>
      </c>
      <c r="L3407" s="6">
        <f t="shared" si="450"/>
        <v>16644942</v>
      </c>
      <c r="N3407" s="22">
        <f t="shared" si="435"/>
        <v>0.57812079371035685</v>
      </c>
      <c r="O3407" s="14">
        <f t="shared" si="436"/>
        <v>6251.8537383827615</v>
      </c>
      <c r="Q3407" s="22">
        <f t="shared" si="430"/>
        <v>845.20583875783177</v>
      </c>
      <c r="R3407" s="3">
        <f>VLOOKUP(A3407,ERCOT_345kv_West_ATC!D:E,2)</f>
        <v>16.940000000000001</v>
      </c>
      <c r="S3407" s="66">
        <f t="shared" si="431"/>
        <v>0.97995754498703402</v>
      </c>
      <c r="T3407" s="69">
        <f t="shared" si="437"/>
        <v>828.26583875783172</v>
      </c>
      <c r="V3407" s="16">
        <f t="shared" si="438"/>
        <v>2.0861999999999999E-2</v>
      </c>
      <c r="W3407" s="16">
        <f t="shared" si="439"/>
        <v>0.5572587937103568</v>
      </c>
      <c r="X3407" s="16"/>
      <c r="Z3407" s="15">
        <f t="shared" si="440"/>
        <v>6.3144686269114077E-5</v>
      </c>
      <c r="AA3407" s="16">
        <f t="shared" si="441"/>
        <v>0.58391091142088902</v>
      </c>
      <c r="AB3407" s="3">
        <f t="shared" si="442"/>
        <v>0.31445731059253418</v>
      </c>
      <c r="AC3407" s="69">
        <f t="shared" si="443"/>
        <v>101.32245567686752</v>
      </c>
      <c r="AD3407" s="3">
        <f t="shared" si="451"/>
        <v>93.973779839779084</v>
      </c>
      <c r="AF3407" s="29"/>
      <c r="AG3407" s="30"/>
      <c r="AH3407" s="29"/>
      <c r="AI3407" s="29"/>
      <c r="AJ3407" s="31"/>
      <c r="AK3407" s="29"/>
      <c r="AL3407" s="30"/>
      <c r="AN3407" s="17">
        <f t="shared" si="444"/>
        <v>15995.255836850103</v>
      </c>
      <c r="AO3407" s="17">
        <f t="shared" si="445"/>
        <v>159.95255836850103</v>
      </c>
      <c r="AP3407" s="2">
        <f t="shared" si="446"/>
        <v>10.94075499240547</v>
      </c>
      <c r="AQ3407" s="6">
        <f t="shared" si="447"/>
        <v>185.33638957134866</v>
      </c>
      <c r="AR3407" s="3">
        <f t="shared" si="448"/>
        <v>9061.8536104286522</v>
      </c>
    </row>
    <row r="3408" spans="1:44">
      <c r="A3408" s="32">
        <v>43221</v>
      </c>
      <c r="B3408" s="9">
        <v>12.5</v>
      </c>
      <c r="C3408" s="33">
        <v>9105.5300000000007</v>
      </c>
      <c r="D3408" s="34">
        <f t="shared" si="432"/>
        <v>28791460.506330185</v>
      </c>
      <c r="E3408" s="34">
        <v>4022059196164.9502</v>
      </c>
      <c r="F3408" s="3">
        <f>VLOOKUP(A3408,ERCOT_345kv_West_ATC!A:B,2)</f>
        <v>30.65</v>
      </c>
      <c r="G3408" s="3">
        <f>VLOOKUP(A3408,ERCOT_345kv_West_ATC!G:H,2)</f>
        <v>2.738</v>
      </c>
      <c r="I3408" s="5">
        <f t="shared" si="433"/>
        <v>6</v>
      </c>
      <c r="J3408" s="4">
        <f t="shared" si="434"/>
        <v>144</v>
      </c>
      <c r="K3408" s="4">
        <f t="shared" si="449"/>
        <v>1800</v>
      </c>
      <c r="L3408" s="6">
        <f t="shared" si="450"/>
        <v>16389954.000000002</v>
      </c>
      <c r="N3408" s="22">
        <f t="shared" si="435"/>
        <v>0.56926441770456393</v>
      </c>
      <c r="O3408" s="14">
        <f t="shared" si="436"/>
        <v>6251.8537383827615</v>
      </c>
      <c r="Q3408" s="22">
        <f t="shared" si="430"/>
        <v>832.25792062070741</v>
      </c>
      <c r="R3408" s="3">
        <f>VLOOKUP(A3408,ERCOT_345kv_West_ATC!D:E,2)</f>
        <v>18.13</v>
      </c>
      <c r="S3408" s="66">
        <f t="shared" si="431"/>
        <v>0.97821588770644752</v>
      </c>
      <c r="T3408" s="69">
        <f t="shared" si="437"/>
        <v>814.12792062070741</v>
      </c>
      <c r="V3408" s="16">
        <f t="shared" si="438"/>
        <v>2.09646E-2</v>
      </c>
      <c r="W3408" s="16">
        <f t="shared" si="439"/>
        <v>0.54829981770456393</v>
      </c>
      <c r="X3408" s="16"/>
      <c r="Z3408" s="15">
        <f t="shared" si="440"/>
        <v>6.3144686269114077E-5</v>
      </c>
      <c r="AA3408" s="16">
        <f t="shared" si="441"/>
        <v>0.57496583516400634</v>
      </c>
      <c r="AB3408" s="3">
        <f t="shared" si="442"/>
        <v>0.30964006096118257</v>
      </c>
      <c r="AC3408" s="69">
        <f t="shared" si="443"/>
        <v>99.559342311792832</v>
      </c>
      <c r="AD3408" s="3">
        <f t="shared" si="451"/>
        <v>94.498670084530616</v>
      </c>
      <c r="AF3408" s="29"/>
      <c r="AG3408" s="30"/>
      <c r="AH3408" s="29"/>
      <c r="AI3408" s="29"/>
      <c r="AJ3408" s="31"/>
      <c r="AK3408" s="29"/>
      <c r="AL3408" s="30"/>
      <c r="AN3408" s="17">
        <f t="shared" si="444"/>
        <v>15995.255836850103</v>
      </c>
      <c r="AO3408" s="17">
        <f t="shared" si="445"/>
        <v>159.95255836850103</v>
      </c>
      <c r="AP3408" s="2">
        <f t="shared" si="446"/>
        <v>10.94075499240547</v>
      </c>
      <c r="AQ3408" s="6">
        <f t="shared" si="447"/>
        <v>198.35588801231117</v>
      </c>
      <c r="AR3408" s="3">
        <f t="shared" si="448"/>
        <v>8907.1741119876897</v>
      </c>
    </row>
    <row r="3409" spans="1:44">
      <c r="A3409" s="32">
        <v>43222</v>
      </c>
      <c r="B3409" s="9">
        <v>12.5</v>
      </c>
      <c r="C3409" s="33">
        <v>9233.7199999999993</v>
      </c>
      <c r="D3409" s="34">
        <f t="shared" si="432"/>
        <v>28791460.506330185</v>
      </c>
      <c r="E3409" s="34">
        <v>4022059196164.9502</v>
      </c>
      <c r="F3409" s="3">
        <f>VLOOKUP(A3409,ERCOT_345kv_West_ATC!A:B,2)</f>
        <v>30.75</v>
      </c>
      <c r="G3409" s="3">
        <f>VLOOKUP(A3409,ERCOT_345kv_West_ATC!G:H,2)</f>
        <v>2.7290000000000001</v>
      </c>
      <c r="I3409" s="5">
        <f t="shared" si="433"/>
        <v>6</v>
      </c>
      <c r="J3409" s="4">
        <f t="shared" si="434"/>
        <v>144</v>
      </c>
      <c r="K3409" s="4">
        <f t="shared" si="449"/>
        <v>1800</v>
      </c>
      <c r="L3409" s="6">
        <f t="shared" si="450"/>
        <v>16620695.999999998</v>
      </c>
      <c r="N3409" s="22">
        <f t="shared" si="435"/>
        <v>0.5772786690117967</v>
      </c>
      <c r="O3409" s="14">
        <f t="shared" si="436"/>
        <v>6251.8537383827615</v>
      </c>
      <c r="Q3409" s="22">
        <f t="shared" si="430"/>
        <v>843.9746622979485</v>
      </c>
      <c r="R3409" s="3">
        <f>VLOOKUP(A3409,ERCOT_345kv_West_ATC!D:E,2)</f>
        <v>21.07</v>
      </c>
      <c r="S3409" s="66">
        <f t="shared" si="431"/>
        <v>0.9750347955439429</v>
      </c>
      <c r="T3409" s="69">
        <f t="shared" si="437"/>
        <v>822.90466229794845</v>
      </c>
      <c r="V3409" s="16">
        <f t="shared" si="438"/>
        <v>2.1033000000000003E-2</v>
      </c>
      <c r="W3409" s="16">
        <f t="shared" si="439"/>
        <v>0.55624566901179673</v>
      </c>
      <c r="X3409" s="16"/>
      <c r="Z3409" s="15">
        <f t="shared" si="440"/>
        <v>6.3144686269114077E-5</v>
      </c>
      <c r="AA3409" s="16">
        <f t="shared" si="441"/>
        <v>0.58306035249684396</v>
      </c>
      <c r="AB3409" s="3">
        <f t="shared" si="442"/>
        <v>0.31399925360725733</v>
      </c>
      <c r="AC3409" s="69">
        <f t="shared" si="443"/>
        <v>101.15480682025618</v>
      </c>
      <c r="AD3409" s="3">
        <f t="shared" si="451"/>
        <v>94.96672691823332</v>
      </c>
      <c r="AF3409" s="29"/>
      <c r="AG3409" s="30"/>
      <c r="AH3409" s="29"/>
      <c r="AI3409" s="29"/>
      <c r="AJ3409" s="31"/>
      <c r="AK3409" s="29"/>
      <c r="AL3409" s="30"/>
      <c r="AN3409" s="17">
        <f t="shared" si="444"/>
        <v>15995.255836850103</v>
      </c>
      <c r="AO3409" s="17">
        <f t="shared" si="445"/>
        <v>159.95255836850103</v>
      </c>
      <c r="AP3409" s="2">
        <f t="shared" si="446"/>
        <v>10.94075499240547</v>
      </c>
      <c r="AQ3409" s="6">
        <f t="shared" si="447"/>
        <v>230.52170768998326</v>
      </c>
      <c r="AR3409" s="3">
        <f t="shared" si="448"/>
        <v>9003.1982923100168</v>
      </c>
    </row>
    <row r="3410" spans="1:44">
      <c r="A3410" s="32">
        <v>43223</v>
      </c>
      <c r="B3410" s="9">
        <v>12.5</v>
      </c>
      <c r="C3410" s="33">
        <v>9755.31</v>
      </c>
      <c r="D3410" s="34">
        <f t="shared" si="432"/>
        <v>28791460.506330185</v>
      </c>
      <c r="E3410" s="34">
        <v>4022059196164.9502</v>
      </c>
      <c r="F3410" s="3">
        <f>VLOOKUP(A3410,ERCOT_345kv_West_ATC!A:B,2)</f>
        <v>30.55</v>
      </c>
      <c r="G3410" s="3">
        <f>VLOOKUP(A3410,ERCOT_345kv_West_ATC!G:H,2)</f>
        <v>2.7069999999999999</v>
      </c>
      <c r="I3410" s="5">
        <f t="shared" si="433"/>
        <v>6</v>
      </c>
      <c r="J3410" s="4">
        <f t="shared" si="434"/>
        <v>144</v>
      </c>
      <c r="K3410" s="4">
        <f t="shared" si="449"/>
        <v>1800</v>
      </c>
      <c r="L3410" s="6">
        <f t="shared" si="450"/>
        <v>17559558</v>
      </c>
      <c r="N3410" s="22">
        <f t="shared" si="435"/>
        <v>0.60988771292582733</v>
      </c>
      <c r="O3410" s="14">
        <f t="shared" si="436"/>
        <v>6251.8537383827615</v>
      </c>
      <c r="Q3410" s="22">
        <f t="shared" si="430"/>
        <v>891.64870310793481</v>
      </c>
      <c r="R3410" s="3">
        <f>VLOOKUP(A3410,ERCOT_345kv_West_ATC!D:E,2)</f>
        <v>25.86</v>
      </c>
      <c r="S3410" s="66">
        <f t="shared" si="431"/>
        <v>0.9709975465563262</v>
      </c>
      <c r="T3410" s="69">
        <f t="shared" si="437"/>
        <v>865.78870310793479</v>
      </c>
      <c r="V3410" s="16">
        <f t="shared" si="438"/>
        <v>2.0896200000000004E-2</v>
      </c>
      <c r="W3410" s="16">
        <f t="shared" si="439"/>
        <v>0.5889915129258273</v>
      </c>
      <c r="X3410" s="16"/>
      <c r="Z3410" s="15">
        <f t="shared" si="440"/>
        <v>6.3144686269114077E-5</v>
      </c>
      <c r="AA3410" s="16">
        <f t="shared" si="441"/>
        <v>0.61599598940795119</v>
      </c>
      <c r="AB3410" s="3">
        <f t="shared" si="442"/>
        <v>0.3317362946577776</v>
      </c>
      <c r="AC3410" s="69">
        <f t="shared" si="443"/>
        <v>107.64656384474661</v>
      </c>
      <c r="AD3410" s="3">
        <f t="shared" si="451"/>
        <v>95.469478173776977</v>
      </c>
      <c r="AF3410" s="29"/>
      <c r="AG3410" s="30"/>
      <c r="AH3410" s="29"/>
      <c r="AI3410" s="29"/>
      <c r="AJ3410" s="31"/>
      <c r="AK3410" s="29"/>
      <c r="AL3410" s="30"/>
      <c r="AN3410" s="17">
        <f t="shared" si="444"/>
        <v>15995.255836850103</v>
      </c>
      <c r="AO3410" s="17">
        <f t="shared" si="445"/>
        <v>159.95255836850103</v>
      </c>
      <c r="AP3410" s="2">
        <f t="shared" si="446"/>
        <v>10.94075499240547</v>
      </c>
      <c r="AQ3410" s="6">
        <f t="shared" si="447"/>
        <v>282.92792410360545</v>
      </c>
      <c r="AR3410" s="3">
        <f t="shared" si="448"/>
        <v>9472.3820758963939</v>
      </c>
    </row>
    <row r="3411" spans="1:44">
      <c r="A3411" s="32">
        <v>43224</v>
      </c>
      <c r="B3411" s="9">
        <v>12.5</v>
      </c>
      <c r="C3411" s="33">
        <v>9715.82</v>
      </c>
      <c r="D3411" s="34">
        <f t="shared" si="432"/>
        <v>28791460.506330185</v>
      </c>
      <c r="E3411" s="34">
        <v>4022059196164.9502</v>
      </c>
      <c r="F3411" s="3">
        <f>VLOOKUP(A3411,ERCOT_345kv_West_ATC!A:B,2)</f>
        <v>30.35</v>
      </c>
      <c r="G3411" s="3">
        <f>VLOOKUP(A3411,ERCOT_345kv_West_ATC!G:H,2)</f>
        <v>2.6880000000000002</v>
      </c>
      <c r="I3411" s="5">
        <f t="shared" si="433"/>
        <v>6</v>
      </c>
      <c r="J3411" s="4">
        <f t="shared" si="434"/>
        <v>144</v>
      </c>
      <c r="K3411" s="4">
        <f t="shared" si="449"/>
        <v>1800</v>
      </c>
      <c r="L3411" s="6">
        <f t="shared" si="450"/>
        <v>17488476</v>
      </c>
      <c r="N3411" s="22">
        <f t="shared" si="435"/>
        <v>0.60741885588454003</v>
      </c>
      <c r="O3411" s="14">
        <f t="shared" si="436"/>
        <v>6251.8537383827615</v>
      </c>
      <c r="Q3411" s="22">
        <f t="shared" si="430"/>
        <v>888.03926298909357</v>
      </c>
      <c r="R3411" s="3">
        <f>VLOOKUP(A3411,ERCOT_345kv_West_ATC!D:E,2)</f>
        <v>25.18</v>
      </c>
      <c r="S3411" s="66">
        <f t="shared" si="431"/>
        <v>0.97164539784508475</v>
      </c>
      <c r="T3411" s="69">
        <f t="shared" si="437"/>
        <v>862.85926298909362</v>
      </c>
      <c r="V3411" s="16">
        <f t="shared" si="438"/>
        <v>2.0759400000000001E-2</v>
      </c>
      <c r="W3411" s="16">
        <f t="shared" si="439"/>
        <v>0.58665945588454005</v>
      </c>
      <c r="X3411" s="16"/>
      <c r="Z3411" s="15">
        <f t="shared" si="440"/>
        <v>6.3144686269114077E-5</v>
      </c>
      <c r="AA3411" s="16">
        <f t="shared" si="441"/>
        <v>0.61350240574718395</v>
      </c>
      <c r="AB3411" s="3">
        <f t="shared" si="442"/>
        <v>0.33039340896003599</v>
      </c>
      <c r="AC3411" s="69">
        <f t="shared" si="443"/>
        <v>107.15506767937318</v>
      </c>
      <c r="AD3411" s="3">
        <f t="shared" si="451"/>
        <v>96.243486373879051</v>
      </c>
      <c r="AF3411" s="29"/>
      <c r="AG3411" s="30"/>
      <c r="AH3411" s="29"/>
      <c r="AI3411" s="29"/>
      <c r="AJ3411" s="31"/>
      <c r="AK3411" s="29"/>
      <c r="AL3411" s="30"/>
      <c r="AN3411" s="17">
        <f t="shared" si="444"/>
        <v>15995.255836850103</v>
      </c>
      <c r="AO3411" s="17">
        <f t="shared" si="445"/>
        <v>159.95255836850103</v>
      </c>
      <c r="AP3411" s="2">
        <f t="shared" si="446"/>
        <v>10.94075499240547</v>
      </c>
      <c r="AQ3411" s="6">
        <f t="shared" si="447"/>
        <v>275.48821070876971</v>
      </c>
      <c r="AR3411" s="3">
        <f t="shared" si="448"/>
        <v>9440.3317892912291</v>
      </c>
    </row>
    <row r="3412" spans="1:44">
      <c r="A3412" s="32">
        <v>43225</v>
      </c>
      <c r="B3412" s="9">
        <v>12.5</v>
      </c>
      <c r="C3412" s="33">
        <v>9843.1299999999992</v>
      </c>
      <c r="D3412" s="34">
        <f t="shared" si="432"/>
        <v>28791460.506330185</v>
      </c>
      <c r="E3412" s="34">
        <v>4022059196164.9502</v>
      </c>
      <c r="F3412" s="3">
        <f>VLOOKUP(A3412,ERCOT_345kv_West_ATC!A:B,2)</f>
        <v>30.35</v>
      </c>
      <c r="G3412" s="3">
        <f>VLOOKUP(A3412,ERCOT_345kv_West_ATC!G:H,2)</f>
        <v>2.6880000000000002</v>
      </c>
      <c r="I3412" s="5">
        <f t="shared" si="433"/>
        <v>6</v>
      </c>
      <c r="J3412" s="4">
        <f t="shared" si="434"/>
        <v>144</v>
      </c>
      <c r="K3412" s="4">
        <f t="shared" si="449"/>
        <v>1800</v>
      </c>
      <c r="L3412" s="6">
        <f t="shared" si="450"/>
        <v>17717634</v>
      </c>
      <c r="N3412" s="22">
        <f t="shared" si="435"/>
        <v>0.61537809087887507</v>
      </c>
      <c r="O3412" s="14">
        <f t="shared" si="436"/>
        <v>6251.8537383827615</v>
      </c>
      <c r="Q3412" s="22">
        <f t="shared" si="430"/>
        <v>899.67557146034358</v>
      </c>
      <c r="R3412" s="3">
        <f>VLOOKUP(A3412,ERCOT_345kv_West_ATC!D:E,2)</f>
        <v>27.73</v>
      </c>
      <c r="S3412" s="66">
        <f t="shared" si="431"/>
        <v>0.96917777821288509</v>
      </c>
      <c r="T3412" s="69">
        <f t="shared" si="437"/>
        <v>871.94557146034356</v>
      </c>
      <c r="V3412" s="16">
        <f t="shared" si="438"/>
        <v>2.0759400000000001E-2</v>
      </c>
      <c r="W3412" s="16">
        <f t="shared" si="439"/>
        <v>0.59461869087887509</v>
      </c>
      <c r="X3412" s="16"/>
      <c r="Z3412" s="15">
        <f t="shared" si="440"/>
        <v>6.3144686269114077E-5</v>
      </c>
      <c r="AA3412" s="16">
        <f t="shared" si="441"/>
        <v>0.62154135575610481</v>
      </c>
      <c r="AB3412" s="3">
        <f t="shared" si="442"/>
        <v>0.33472267657663463</v>
      </c>
      <c r="AC3412" s="69">
        <f t="shared" si="443"/>
        <v>108.73957962704827</v>
      </c>
      <c r="AD3412" s="3">
        <f t="shared" si="451"/>
        <v>97.090039255435002</v>
      </c>
      <c r="AF3412" s="29"/>
      <c r="AG3412" s="30"/>
      <c r="AH3412" s="29"/>
      <c r="AI3412" s="29"/>
      <c r="AJ3412" s="31"/>
      <c r="AK3412" s="29"/>
      <c r="AL3412" s="30"/>
      <c r="AN3412" s="17">
        <f t="shared" si="444"/>
        <v>15995.255836850103</v>
      </c>
      <c r="AO3412" s="17">
        <f t="shared" si="445"/>
        <v>159.95255836850103</v>
      </c>
      <c r="AP3412" s="2">
        <f t="shared" si="446"/>
        <v>10.94075499240547</v>
      </c>
      <c r="AQ3412" s="6">
        <f t="shared" si="447"/>
        <v>303.38713593940366</v>
      </c>
      <c r="AR3412" s="3">
        <f t="shared" si="448"/>
        <v>9539.7428640605958</v>
      </c>
    </row>
    <row r="3413" spans="1:44">
      <c r="A3413" s="32">
        <v>43226</v>
      </c>
      <c r="B3413" s="9">
        <v>12.5</v>
      </c>
      <c r="C3413" s="33">
        <v>9646.74</v>
      </c>
      <c r="D3413" s="34">
        <f t="shared" si="432"/>
        <v>28791460.506330185</v>
      </c>
      <c r="E3413" s="34">
        <v>4022059196164.9502</v>
      </c>
      <c r="F3413" s="3">
        <f>VLOOKUP(A3413,ERCOT_345kv_West_ATC!A:B,2)</f>
        <v>30.35</v>
      </c>
      <c r="G3413" s="3">
        <f>VLOOKUP(A3413,ERCOT_345kv_West_ATC!G:H,2)</f>
        <v>2.6880000000000002</v>
      </c>
      <c r="I3413" s="5">
        <f t="shared" si="433"/>
        <v>6</v>
      </c>
      <c r="J3413" s="4">
        <f t="shared" si="434"/>
        <v>144</v>
      </c>
      <c r="K3413" s="4">
        <f t="shared" si="449"/>
        <v>1800</v>
      </c>
      <c r="L3413" s="6">
        <f t="shared" si="450"/>
        <v>17364132</v>
      </c>
      <c r="N3413" s="22">
        <f t="shared" si="435"/>
        <v>0.60310007532206522</v>
      </c>
      <c r="O3413" s="14">
        <f t="shared" si="436"/>
        <v>6251.8537383827615</v>
      </c>
      <c r="Q3413" s="22">
        <f t="shared" si="430"/>
        <v>881.72525631880876</v>
      </c>
      <c r="R3413" s="3">
        <f>VLOOKUP(A3413,ERCOT_345kv_West_ATC!D:E,2)</f>
        <v>26.06</v>
      </c>
      <c r="S3413" s="66">
        <f t="shared" si="431"/>
        <v>0.97044430811838134</v>
      </c>
      <c r="T3413" s="69">
        <f t="shared" si="437"/>
        <v>855.66525631880882</v>
      </c>
      <c r="V3413" s="16">
        <f t="shared" si="438"/>
        <v>2.0759400000000001E-2</v>
      </c>
      <c r="W3413" s="16">
        <f t="shared" si="439"/>
        <v>0.58234067532206524</v>
      </c>
      <c r="X3413" s="16"/>
      <c r="Z3413" s="15">
        <f t="shared" si="440"/>
        <v>6.3144686269114077E-5</v>
      </c>
      <c r="AA3413" s="16">
        <f t="shared" si="441"/>
        <v>0.60914037081971351</v>
      </c>
      <c r="AB3413" s="3">
        <f t="shared" si="442"/>
        <v>0.32804429414615927</v>
      </c>
      <c r="AC3413" s="69">
        <f t="shared" si="443"/>
        <v>106.29529165749429</v>
      </c>
      <c r="AD3413" s="3">
        <f t="shared" si="451"/>
        <v>97.941335678400549</v>
      </c>
      <c r="AF3413" s="29"/>
      <c r="AG3413" s="30"/>
      <c r="AH3413" s="29"/>
      <c r="AI3413" s="29"/>
      <c r="AJ3413" s="31"/>
      <c r="AK3413" s="29"/>
      <c r="AL3413" s="30"/>
      <c r="AN3413" s="17">
        <f t="shared" si="444"/>
        <v>15995.255836850103</v>
      </c>
      <c r="AO3413" s="17">
        <f t="shared" si="445"/>
        <v>159.95255836850103</v>
      </c>
      <c r="AP3413" s="2">
        <f t="shared" si="446"/>
        <v>10.94075499240547</v>
      </c>
      <c r="AQ3413" s="6">
        <f t="shared" si="447"/>
        <v>285.11607510208654</v>
      </c>
      <c r="AR3413" s="3">
        <f t="shared" si="448"/>
        <v>9361.6239248979127</v>
      </c>
    </row>
    <row r="3414" spans="1:44">
      <c r="A3414" s="32">
        <v>43227</v>
      </c>
      <c r="B3414" s="9">
        <v>12.5</v>
      </c>
      <c r="C3414" s="33">
        <v>9369.84</v>
      </c>
      <c r="D3414" s="34">
        <f t="shared" si="432"/>
        <v>28791460.506330185</v>
      </c>
      <c r="E3414" s="34">
        <v>4022059196164.9502</v>
      </c>
      <c r="F3414" s="3">
        <f>VLOOKUP(A3414,ERCOT_345kv_West_ATC!A:B,2)</f>
        <v>30.75</v>
      </c>
      <c r="G3414" s="3">
        <f>VLOOKUP(A3414,ERCOT_345kv_West_ATC!G:H,2)</f>
        <v>2.6920000000000002</v>
      </c>
      <c r="I3414" s="5">
        <f t="shared" si="433"/>
        <v>6</v>
      </c>
      <c r="J3414" s="4">
        <f t="shared" si="434"/>
        <v>144</v>
      </c>
      <c r="K3414" s="4">
        <f t="shared" si="449"/>
        <v>1800</v>
      </c>
      <c r="L3414" s="6">
        <f t="shared" si="450"/>
        <v>16865712</v>
      </c>
      <c r="N3414" s="22">
        <f t="shared" si="435"/>
        <v>0.58578869232048336</v>
      </c>
      <c r="O3414" s="14">
        <f t="shared" si="436"/>
        <v>6251.8537383827615</v>
      </c>
      <c r="Q3414" s="22">
        <f t="shared" si="430"/>
        <v>856.41621684281188</v>
      </c>
      <c r="R3414" s="3">
        <f>VLOOKUP(A3414,ERCOT_345kv_West_ATC!D:E,2)</f>
        <v>26.16</v>
      </c>
      <c r="S3414" s="66">
        <f t="shared" si="431"/>
        <v>0.96945410480847838</v>
      </c>
      <c r="T3414" s="69">
        <f t="shared" si="437"/>
        <v>830.25621684281191</v>
      </c>
      <c r="V3414" s="16">
        <f t="shared" si="438"/>
        <v>2.1033000000000003E-2</v>
      </c>
      <c r="W3414" s="16">
        <f t="shared" si="439"/>
        <v>0.56475569232048339</v>
      </c>
      <c r="X3414" s="16"/>
      <c r="Z3414" s="15">
        <f t="shared" si="440"/>
        <v>6.3144686269114077E-5</v>
      </c>
      <c r="AA3414" s="16">
        <f t="shared" si="441"/>
        <v>0.59165560719179588</v>
      </c>
      <c r="AB3414" s="3">
        <f t="shared" si="442"/>
        <v>0.31862811157577059</v>
      </c>
      <c r="AC3414" s="69">
        <f t="shared" si="443"/>
        <v>102.84896883673204</v>
      </c>
      <c r="AD3414" s="3">
        <f t="shared" si="451"/>
        <v>98.547873673721767</v>
      </c>
      <c r="AF3414" s="29"/>
      <c r="AG3414" s="30"/>
      <c r="AH3414" s="29"/>
      <c r="AI3414" s="29"/>
      <c r="AJ3414" s="31"/>
      <c r="AK3414" s="29"/>
      <c r="AL3414" s="30"/>
      <c r="AN3414" s="17">
        <f t="shared" si="444"/>
        <v>15995.255836850103</v>
      </c>
      <c r="AO3414" s="17">
        <f t="shared" si="445"/>
        <v>159.95255836850103</v>
      </c>
      <c r="AP3414" s="2">
        <f t="shared" si="446"/>
        <v>10.94075499240547</v>
      </c>
      <c r="AQ3414" s="6">
        <f t="shared" si="447"/>
        <v>286.21015060132709</v>
      </c>
      <c r="AR3414" s="3">
        <f t="shared" si="448"/>
        <v>9083.6298493986724</v>
      </c>
    </row>
    <row r="3415" spans="1:44">
      <c r="A3415" s="32">
        <v>43228</v>
      </c>
      <c r="B3415" s="9">
        <v>12.5</v>
      </c>
      <c r="C3415" s="33">
        <v>9249.75</v>
      </c>
      <c r="D3415" s="34">
        <f t="shared" si="432"/>
        <v>28791460.506330185</v>
      </c>
      <c r="E3415" s="34">
        <v>4022059196164.9502</v>
      </c>
      <c r="F3415" s="3">
        <f>VLOOKUP(A3415,ERCOT_345kv_West_ATC!A:B,2)</f>
        <v>30.7</v>
      </c>
      <c r="G3415" s="3">
        <f>VLOOKUP(A3415,ERCOT_345kv_West_ATC!G:H,2)</f>
        <v>2.67</v>
      </c>
      <c r="I3415" s="5">
        <f t="shared" si="433"/>
        <v>6</v>
      </c>
      <c r="J3415" s="4">
        <f t="shared" si="434"/>
        <v>144</v>
      </c>
      <c r="K3415" s="4">
        <f t="shared" si="449"/>
        <v>1800</v>
      </c>
      <c r="L3415" s="6">
        <f t="shared" si="450"/>
        <v>16649550</v>
      </c>
      <c r="N3415" s="22">
        <f t="shared" si="435"/>
        <v>0.57828084116605949</v>
      </c>
      <c r="O3415" s="14">
        <f t="shared" si="436"/>
        <v>6251.8537383827615</v>
      </c>
      <c r="Q3415" s="22">
        <f t="shared" si="430"/>
        <v>845.43982626616889</v>
      </c>
      <c r="R3415" s="3">
        <f>VLOOKUP(A3415,ERCOT_345kv_West_ATC!D:E,2)</f>
        <v>21.14</v>
      </c>
      <c r="S3415" s="66">
        <f t="shared" si="431"/>
        <v>0.97499526359745381</v>
      </c>
      <c r="T3415" s="69">
        <f t="shared" si="437"/>
        <v>824.29982626616891</v>
      </c>
      <c r="V3415" s="16">
        <f t="shared" si="438"/>
        <v>2.0998799999999998E-2</v>
      </c>
      <c r="W3415" s="16">
        <f t="shared" si="439"/>
        <v>0.55728204116605951</v>
      </c>
      <c r="X3415" s="16"/>
      <c r="Z3415" s="15">
        <f t="shared" si="440"/>
        <v>6.3144686269114077E-5</v>
      </c>
      <c r="AA3415" s="16">
        <f t="shared" si="441"/>
        <v>0.58407256181773792</v>
      </c>
      <c r="AB3415" s="3">
        <f t="shared" si="442"/>
        <v>0.31454436522373747</v>
      </c>
      <c r="AC3415" s="69">
        <f t="shared" si="443"/>
        <v>101.35431767188791</v>
      </c>
      <c r="AD3415" s="3">
        <f t="shared" si="451"/>
        <v>99.047455440315204</v>
      </c>
      <c r="AF3415" s="29"/>
      <c r="AG3415" s="30"/>
      <c r="AH3415" s="29"/>
      <c r="AI3415" s="29"/>
      <c r="AJ3415" s="31"/>
      <c r="AK3415" s="29"/>
      <c r="AL3415" s="30"/>
      <c r="AN3415" s="17">
        <f t="shared" si="444"/>
        <v>15995.255836850103</v>
      </c>
      <c r="AO3415" s="17">
        <f t="shared" si="445"/>
        <v>159.95255836850103</v>
      </c>
      <c r="AP3415" s="2">
        <f t="shared" si="446"/>
        <v>10.94075499240547</v>
      </c>
      <c r="AQ3415" s="6">
        <f t="shared" si="447"/>
        <v>231.28756053945165</v>
      </c>
      <c r="AR3415" s="3">
        <f t="shared" si="448"/>
        <v>9018.4624394605489</v>
      </c>
    </row>
    <row r="3416" spans="1:44">
      <c r="A3416" s="32">
        <v>43229</v>
      </c>
      <c r="B3416" s="9">
        <v>12.5</v>
      </c>
      <c r="C3416" s="33">
        <v>9324.2800000000007</v>
      </c>
      <c r="D3416" s="34">
        <f t="shared" si="432"/>
        <v>28791460.506330185</v>
      </c>
      <c r="E3416" s="34">
        <v>4022059196164.9502</v>
      </c>
      <c r="F3416" s="3">
        <f>VLOOKUP(A3416,ERCOT_345kv_West_ATC!A:B,2)</f>
        <v>30.75</v>
      </c>
      <c r="G3416" s="3">
        <f>VLOOKUP(A3416,ERCOT_345kv_West_ATC!G:H,2)</f>
        <v>2.6720000000000002</v>
      </c>
      <c r="I3416" s="5">
        <f t="shared" si="433"/>
        <v>6</v>
      </c>
      <c r="J3416" s="4">
        <f t="shared" si="434"/>
        <v>144</v>
      </c>
      <c r="K3416" s="4">
        <f t="shared" si="449"/>
        <v>1800</v>
      </c>
      <c r="L3416" s="6">
        <f t="shared" si="450"/>
        <v>16783704</v>
      </c>
      <c r="N3416" s="22">
        <f t="shared" si="435"/>
        <v>0.5829403477572761</v>
      </c>
      <c r="O3416" s="14">
        <f t="shared" si="436"/>
        <v>6251.8537383827615</v>
      </c>
      <c r="Q3416" s="22">
        <f t="shared" ref="Q3416:Q3479" si="452">((I3416*B3416)*C3416)/((D3416*($AL$2*$Y$2)/$Y$2)/1000000)</f>
        <v>852.25197040537455</v>
      </c>
      <c r="R3416" s="3">
        <f>VLOOKUP(A3416,ERCOT_345kv_West_ATC!D:E,2)</f>
        <v>24.83</v>
      </c>
      <c r="S3416" s="66">
        <f t="shared" si="431"/>
        <v>0.97086542376875984</v>
      </c>
      <c r="T3416" s="69">
        <f t="shared" si="437"/>
        <v>827.42197040537451</v>
      </c>
      <c r="V3416" s="16">
        <f t="shared" si="438"/>
        <v>2.1033000000000003E-2</v>
      </c>
      <c r="W3416" s="16">
        <f t="shared" si="439"/>
        <v>0.56190734775727613</v>
      </c>
      <c r="X3416" s="16"/>
      <c r="Z3416" s="15">
        <f t="shared" si="440"/>
        <v>6.3144686269114077E-5</v>
      </c>
      <c r="AA3416" s="16">
        <f t="shared" si="441"/>
        <v>0.58877873528537505</v>
      </c>
      <c r="AB3416" s="3">
        <f t="shared" si="442"/>
        <v>0.31707881118607434</v>
      </c>
      <c r="AC3416" s="69">
        <f t="shared" si="443"/>
        <v>102.28192489410321</v>
      </c>
      <c r="AD3416" s="3">
        <f t="shared" si="451"/>
        <v>99.701489111465037</v>
      </c>
      <c r="AF3416" s="29"/>
      <c r="AG3416" s="30"/>
      <c r="AH3416" s="29"/>
      <c r="AI3416" s="29"/>
      <c r="AJ3416" s="31"/>
      <c r="AK3416" s="29"/>
      <c r="AL3416" s="30"/>
      <c r="AN3416" s="17">
        <f t="shared" si="444"/>
        <v>15995.255836850103</v>
      </c>
      <c r="AO3416" s="17">
        <f t="shared" si="445"/>
        <v>159.95255836850103</v>
      </c>
      <c r="AP3416" s="2">
        <f t="shared" si="446"/>
        <v>10.94075499240547</v>
      </c>
      <c r="AQ3416" s="6">
        <f t="shared" si="447"/>
        <v>271.65894646142777</v>
      </c>
      <c r="AR3416" s="3">
        <f t="shared" si="448"/>
        <v>9052.6210535385726</v>
      </c>
    </row>
    <row r="3417" spans="1:44">
      <c r="A3417" s="32">
        <v>43230</v>
      </c>
      <c r="B3417" s="9">
        <v>12.5</v>
      </c>
      <c r="C3417" s="33">
        <v>9040.52</v>
      </c>
      <c r="D3417" s="34">
        <f t="shared" si="432"/>
        <v>28791460.506330185</v>
      </c>
      <c r="E3417" s="34">
        <v>4022059196164.9502</v>
      </c>
      <c r="F3417" s="3">
        <f>VLOOKUP(A3417,ERCOT_345kv_West_ATC!A:B,2)</f>
        <v>31.45</v>
      </c>
      <c r="G3417" s="3">
        <f>VLOOKUP(A3417,ERCOT_345kv_West_ATC!G:H,2)</f>
        <v>2.7080000000000002</v>
      </c>
      <c r="I3417" s="5">
        <f t="shared" si="433"/>
        <v>6</v>
      </c>
      <c r="J3417" s="4">
        <f t="shared" si="434"/>
        <v>144</v>
      </c>
      <c r="K3417" s="4">
        <f t="shared" si="449"/>
        <v>1800</v>
      </c>
      <c r="L3417" s="6">
        <f t="shared" si="450"/>
        <v>16272936</v>
      </c>
      <c r="N3417" s="22">
        <f t="shared" si="435"/>
        <v>0.56520008758924123</v>
      </c>
      <c r="O3417" s="14">
        <f t="shared" si="436"/>
        <v>6251.8537383827615</v>
      </c>
      <c r="Q3417" s="22">
        <f t="shared" si="452"/>
        <v>826.31591752813051</v>
      </c>
      <c r="R3417" s="3">
        <f>VLOOKUP(A3417,ERCOT_345kv_West_ATC!D:E,2)</f>
        <v>18.3</v>
      </c>
      <c r="S3417" s="66">
        <f t="shared" ref="S3417:S3480" si="453">(Q3417-R3417)/Q3417</f>
        <v>0.97785350661676329</v>
      </c>
      <c r="T3417" s="69">
        <f t="shared" si="437"/>
        <v>808.01591752813056</v>
      </c>
      <c r="V3417" s="16">
        <f t="shared" si="438"/>
        <v>2.1511800000000001E-2</v>
      </c>
      <c r="W3417" s="16">
        <f t="shared" si="439"/>
        <v>0.54368828758924126</v>
      </c>
      <c r="X3417" s="16"/>
      <c r="Z3417" s="15">
        <f t="shared" si="440"/>
        <v>6.3144686269114077E-5</v>
      </c>
      <c r="AA3417" s="16">
        <f t="shared" si="441"/>
        <v>0.57086079910965126</v>
      </c>
      <c r="AB3417" s="3">
        <f t="shared" si="442"/>
        <v>0.30742934940863298</v>
      </c>
      <c r="AC3417" s="69">
        <f t="shared" si="443"/>
        <v>98.750221883559675</v>
      </c>
      <c r="AD3417" s="3">
        <f t="shared" si="451"/>
        <v>100.2018467064199</v>
      </c>
      <c r="AF3417" s="29"/>
      <c r="AG3417" s="30"/>
      <c r="AH3417" s="29"/>
      <c r="AI3417" s="29"/>
      <c r="AJ3417" s="31"/>
      <c r="AK3417" s="29"/>
      <c r="AL3417" s="30"/>
      <c r="AN3417" s="17">
        <f t="shared" si="444"/>
        <v>15995.255836850103</v>
      </c>
      <c r="AO3417" s="17">
        <f t="shared" si="445"/>
        <v>159.95255836850103</v>
      </c>
      <c r="AP3417" s="2">
        <f t="shared" si="446"/>
        <v>10.94075499240547</v>
      </c>
      <c r="AQ3417" s="6">
        <f t="shared" si="447"/>
        <v>200.2158163610201</v>
      </c>
      <c r="AR3417" s="3">
        <f t="shared" si="448"/>
        <v>8840.3041836389802</v>
      </c>
    </row>
    <row r="3418" spans="1:44">
      <c r="A3418" s="32">
        <v>43231</v>
      </c>
      <c r="B3418" s="9">
        <v>12.5</v>
      </c>
      <c r="C3418" s="33">
        <v>8462.5</v>
      </c>
      <c r="D3418" s="34">
        <f t="shared" si="432"/>
        <v>29663490.175052051</v>
      </c>
      <c r="E3418" s="34">
        <v>4143878474754.1802</v>
      </c>
      <c r="F3418" s="3">
        <f>VLOOKUP(A3418,ERCOT_345kv_West_ATC!A:B,2)</f>
        <v>31.3</v>
      </c>
      <c r="G3418" s="3">
        <f>VLOOKUP(A3418,ERCOT_345kv_West_ATC!G:H,2)</f>
        <v>2.7109999999999999</v>
      </c>
      <c r="I3418" s="5">
        <f t="shared" si="433"/>
        <v>6</v>
      </c>
      <c r="J3418" s="4">
        <f t="shared" si="434"/>
        <v>144</v>
      </c>
      <c r="K3418" s="4">
        <f t="shared" si="449"/>
        <v>1800</v>
      </c>
      <c r="L3418" s="6">
        <f t="shared" si="450"/>
        <v>15232500</v>
      </c>
      <c r="N3418" s="22">
        <f t="shared" si="435"/>
        <v>0.51351003911235715</v>
      </c>
      <c r="O3418" s="14">
        <f t="shared" si="436"/>
        <v>6068.0654547989025</v>
      </c>
      <c r="Q3418" s="22">
        <f t="shared" si="452"/>
        <v>750.74567121689643</v>
      </c>
      <c r="R3418" s="3">
        <f>VLOOKUP(A3418,ERCOT_345kv_West_ATC!D:E,2)</f>
        <v>18.96</v>
      </c>
      <c r="S3418" s="66">
        <f t="shared" si="453"/>
        <v>0.97474510912694645</v>
      </c>
      <c r="T3418" s="69">
        <f t="shared" si="437"/>
        <v>731.78567121689639</v>
      </c>
      <c r="V3418" s="16">
        <f t="shared" si="438"/>
        <v>2.14092E-2</v>
      </c>
      <c r="W3418" s="16">
        <f t="shared" si="439"/>
        <v>0.49210083911235714</v>
      </c>
      <c r="X3418" s="16"/>
      <c r="Z3418" s="15">
        <f t="shared" si="440"/>
        <v>6.1288396280179746E-5</v>
      </c>
      <c r="AA3418" s="16">
        <f t="shared" si="441"/>
        <v>0.51865305352102109</v>
      </c>
      <c r="AB3418" s="3">
        <f t="shared" si="442"/>
        <v>0.27931357532598999</v>
      </c>
      <c r="AC3418" s="69">
        <f t="shared" si="443"/>
        <v>88.459848569312342</v>
      </c>
      <c r="AD3418" s="3">
        <f t="shared" si="451"/>
        <v>100.31162886401172</v>
      </c>
      <c r="AF3418" s="29"/>
      <c r="AG3418" s="30"/>
      <c r="AH3418" s="29"/>
      <c r="AI3418" s="29"/>
      <c r="AJ3418" s="31"/>
      <c r="AK3418" s="29"/>
      <c r="AL3418" s="30"/>
      <c r="AN3418" s="17">
        <f t="shared" si="444"/>
        <v>16479.716763917804</v>
      </c>
      <c r="AO3418" s="17">
        <f t="shared" si="445"/>
        <v>164.79716763917804</v>
      </c>
      <c r="AP3418" s="2">
        <f t="shared" si="446"/>
        <v>11.272126266519779</v>
      </c>
      <c r="AQ3418" s="6">
        <f t="shared" si="447"/>
        <v>213.71951401321502</v>
      </c>
      <c r="AR3418" s="3">
        <f t="shared" si="448"/>
        <v>8248.7804859867847</v>
      </c>
    </row>
    <row r="3419" spans="1:44">
      <c r="A3419" s="32">
        <v>43232</v>
      </c>
      <c r="B3419" s="9">
        <v>12.5</v>
      </c>
      <c r="C3419" s="33">
        <v>8499.34</v>
      </c>
      <c r="D3419" s="34">
        <f t="shared" si="432"/>
        <v>29663490.175052051</v>
      </c>
      <c r="E3419" s="34">
        <v>4143878474754.1802</v>
      </c>
      <c r="F3419" s="3">
        <f>VLOOKUP(A3419,ERCOT_345kv_West_ATC!A:B,2)</f>
        <v>31.3</v>
      </c>
      <c r="G3419" s="3">
        <f>VLOOKUP(A3419,ERCOT_345kv_West_ATC!G:H,2)</f>
        <v>2.7109999999999999</v>
      </c>
      <c r="I3419" s="5">
        <f t="shared" si="433"/>
        <v>6</v>
      </c>
      <c r="J3419" s="4">
        <f t="shared" si="434"/>
        <v>144</v>
      </c>
      <c r="K3419" s="4">
        <f t="shared" si="449"/>
        <v>1800</v>
      </c>
      <c r="L3419" s="6">
        <f t="shared" si="450"/>
        <v>15298812</v>
      </c>
      <c r="N3419" s="22">
        <f t="shared" si="435"/>
        <v>0.51574551442590499</v>
      </c>
      <c r="O3419" s="14">
        <f t="shared" si="436"/>
        <v>6068.0654547989025</v>
      </c>
      <c r="Q3419" s="22">
        <f t="shared" si="452"/>
        <v>754.01390997939336</v>
      </c>
      <c r="R3419" s="3">
        <f>VLOOKUP(A3419,ERCOT_345kv_West_ATC!D:E,2)</f>
        <v>22.41</v>
      </c>
      <c r="S3419" s="66">
        <f t="shared" si="453"/>
        <v>0.97027906288809396</v>
      </c>
      <c r="T3419" s="69">
        <f t="shared" si="437"/>
        <v>731.60390997939339</v>
      </c>
      <c r="V3419" s="16">
        <f t="shared" si="438"/>
        <v>2.14092E-2</v>
      </c>
      <c r="W3419" s="16">
        <f t="shared" si="439"/>
        <v>0.49433631442590498</v>
      </c>
      <c r="X3419" s="16"/>
      <c r="Z3419" s="15">
        <f t="shared" si="440"/>
        <v>6.1288396280179746E-5</v>
      </c>
      <c r="AA3419" s="16">
        <f t="shared" si="441"/>
        <v>0.52091091803998291</v>
      </c>
      <c r="AB3419" s="3">
        <f t="shared" si="442"/>
        <v>0.28052951767340617</v>
      </c>
      <c r="AC3419" s="69">
        <f t="shared" si="443"/>
        <v>88.904883468466664</v>
      </c>
      <c r="AD3419" s="3">
        <f t="shared" si="451"/>
        <v>99.966974147088138</v>
      </c>
      <c r="AF3419" s="29"/>
      <c r="AG3419" s="30"/>
      <c r="AH3419" s="29"/>
      <c r="AI3419" s="29"/>
      <c r="AJ3419" s="31"/>
      <c r="AK3419" s="29"/>
      <c r="AL3419" s="30"/>
      <c r="AN3419" s="17">
        <f t="shared" si="444"/>
        <v>16479.716763917804</v>
      </c>
      <c r="AO3419" s="17">
        <f t="shared" si="445"/>
        <v>164.79716763917804</v>
      </c>
      <c r="AP3419" s="2">
        <f t="shared" si="446"/>
        <v>11.272126266519779</v>
      </c>
      <c r="AQ3419" s="6">
        <f t="shared" si="447"/>
        <v>252.60834963270824</v>
      </c>
      <c r="AR3419" s="3">
        <f t="shared" si="448"/>
        <v>8246.7316503672919</v>
      </c>
    </row>
    <row r="3420" spans="1:44">
      <c r="A3420" s="32">
        <v>43233</v>
      </c>
      <c r="B3420" s="9">
        <v>12.5</v>
      </c>
      <c r="C3420" s="33">
        <v>8723.64</v>
      </c>
      <c r="D3420" s="34">
        <f t="shared" si="432"/>
        <v>29663490.175052051</v>
      </c>
      <c r="E3420" s="34">
        <v>4143878474754.1802</v>
      </c>
      <c r="F3420" s="3">
        <f>VLOOKUP(A3420,ERCOT_345kv_West_ATC!A:B,2)</f>
        <v>31.3</v>
      </c>
      <c r="G3420" s="3">
        <f>VLOOKUP(A3420,ERCOT_345kv_West_ATC!G:H,2)</f>
        <v>2.7109999999999999</v>
      </c>
      <c r="I3420" s="5">
        <f t="shared" si="433"/>
        <v>6</v>
      </c>
      <c r="J3420" s="4">
        <f t="shared" si="434"/>
        <v>144</v>
      </c>
      <c r="K3420" s="4">
        <f t="shared" si="449"/>
        <v>1800</v>
      </c>
      <c r="L3420" s="6">
        <f t="shared" si="450"/>
        <v>15702551.999999998</v>
      </c>
      <c r="N3420" s="22">
        <f t="shared" si="435"/>
        <v>0.52935618524101891</v>
      </c>
      <c r="O3420" s="14">
        <f t="shared" si="436"/>
        <v>6068.0654547989025</v>
      </c>
      <c r="Q3420" s="22">
        <f t="shared" si="452"/>
        <v>773.91255152195754</v>
      </c>
      <c r="R3420" s="3">
        <f>VLOOKUP(A3420,ERCOT_345kv_West_ATC!D:E,2)</f>
        <v>25.23</v>
      </c>
      <c r="S3420" s="66">
        <f t="shared" si="453"/>
        <v>0.96739941747890856</v>
      </c>
      <c r="T3420" s="69">
        <f t="shared" si="437"/>
        <v>748.68255152195752</v>
      </c>
      <c r="V3420" s="16">
        <f t="shared" si="438"/>
        <v>2.14092E-2</v>
      </c>
      <c r="W3420" s="16">
        <f t="shared" si="439"/>
        <v>0.50794698524101889</v>
      </c>
      <c r="X3420" s="16"/>
      <c r="Z3420" s="15">
        <f t="shared" si="440"/>
        <v>6.1288396280179746E-5</v>
      </c>
      <c r="AA3420" s="16">
        <f t="shared" si="441"/>
        <v>0.53465790532562718</v>
      </c>
      <c r="AB3420" s="3">
        <f t="shared" si="442"/>
        <v>0.28793277143359752</v>
      </c>
      <c r="AC3420" s="69">
        <f t="shared" si="443"/>
        <v>91.614474344696703</v>
      </c>
      <c r="AD3420" s="3">
        <f t="shared" si="451"/>
        <v>99.745089266392966</v>
      </c>
      <c r="AF3420" s="29"/>
      <c r="AG3420" s="30"/>
      <c r="AH3420" s="29"/>
      <c r="AI3420" s="29"/>
      <c r="AJ3420" s="31"/>
      <c r="AK3420" s="29"/>
      <c r="AL3420" s="30"/>
      <c r="AN3420" s="17">
        <f t="shared" si="444"/>
        <v>16479.716763917804</v>
      </c>
      <c r="AO3420" s="17">
        <f t="shared" si="445"/>
        <v>164.79716763917804</v>
      </c>
      <c r="AP3420" s="2">
        <f t="shared" si="446"/>
        <v>11.272126266519779</v>
      </c>
      <c r="AQ3420" s="6">
        <f t="shared" si="447"/>
        <v>284.39574570429403</v>
      </c>
      <c r="AR3420" s="3">
        <f t="shared" si="448"/>
        <v>8439.2442542957051</v>
      </c>
    </row>
    <row r="3421" spans="1:44">
      <c r="A3421" s="32">
        <v>43234</v>
      </c>
      <c r="B3421" s="9">
        <v>12.5</v>
      </c>
      <c r="C3421" s="33">
        <v>8719.89</v>
      </c>
      <c r="D3421" s="34">
        <f t="shared" si="432"/>
        <v>29663490.175052051</v>
      </c>
      <c r="E3421" s="34">
        <v>4143878474754.1802</v>
      </c>
      <c r="F3421" s="3">
        <f>VLOOKUP(A3421,ERCOT_345kv_West_ATC!A:B,2)</f>
        <v>31.6</v>
      </c>
      <c r="G3421" s="3">
        <f>VLOOKUP(A3421,ERCOT_345kv_West_ATC!G:H,2)</f>
        <v>2.7240000000000002</v>
      </c>
      <c r="I3421" s="5">
        <f t="shared" si="433"/>
        <v>6</v>
      </c>
      <c r="J3421" s="4">
        <f t="shared" si="434"/>
        <v>144</v>
      </c>
      <c r="K3421" s="4">
        <f t="shared" si="449"/>
        <v>1800</v>
      </c>
      <c r="L3421" s="6">
        <f t="shared" si="450"/>
        <v>15695801.999999998</v>
      </c>
      <c r="N3421" s="22">
        <f t="shared" si="435"/>
        <v>0.52912863278646394</v>
      </c>
      <c r="O3421" s="14">
        <f t="shared" si="436"/>
        <v>6068.0654547989025</v>
      </c>
      <c r="Q3421" s="22">
        <f t="shared" si="452"/>
        <v>773.5798724948304</v>
      </c>
      <c r="R3421" s="3">
        <f>VLOOKUP(A3421,ERCOT_345kv_West_ATC!D:E,2)</f>
        <v>28.84</v>
      </c>
      <c r="S3421" s="66">
        <f t="shared" si="453"/>
        <v>0.96271878182793236</v>
      </c>
      <c r="T3421" s="69">
        <f t="shared" si="437"/>
        <v>744.73987249483037</v>
      </c>
      <c r="V3421" s="16">
        <f t="shared" si="438"/>
        <v>2.1614400000000002E-2</v>
      </c>
      <c r="W3421" s="16">
        <f t="shared" si="439"/>
        <v>0.5075142327864639</v>
      </c>
      <c r="X3421" s="16"/>
      <c r="Z3421" s="15">
        <f t="shared" si="440"/>
        <v>6.1288396280179746E-5</v>
      </c>
      <c r="AA3421" s="16">
        <f t="shared" si="441"/>
        <v>0.53442807383957658</v>
      </c>
      <c r="AB3421" s="3">
        <f t="shared" si="442"/>
        <v>0.28780899880051364</v>
      </c>
      <c r="AC3421" s="69">
        <f t="shared" si="443"/>
        <v>91.569173560987991</v>
      </c>
      <c r="AD3421" s="3">
        <f t="shared" si="451"/>
        <v>99.781963754323129</v>
      </c>
      <c r="AF3421" s="29"/>
      <c r="AG3421" s="30"/>
      <c r="AH3421" s="29"/>
      <c r="AI3421" s="29"/>
      <c r="AJ3421" s="31"/>
      <c r="AK3421" s="29"/>
      <c r="AL3421" s="30"/>
      <c r="AN3421" s="17">
        <f t="shared" si="444"/>
        <v>16479.716763917804</v>
      </c>
      <c r="AO3421" s="17">
        <f t="shared" si="445"/>
        <v>164.79716763917804</v>
      </c>
      <c r="AP3421" s="2">
        <f t="shared" si="446"/>
        <v>11.272126266519779</v>
      </c>
      <c r="AQ3421" s="6">
        <f t="shared" si="447"/>
        <v>325.08812152643043</v>
      </c>
      <c r="AR3421" s="3">
        <f t="shared" si="448"/>
        <v>8394.8018784735686</v>
      </c>
    </row>
    <row r="3422" spans="1:44">
      <c r="A3422" s="32">
        <v>43235</v>
      </c>
      <c r="B3422" s="9">
        <v>12.5</v>
      </c>
      <c r="C3422" s="33">
        <v>8515.2199999999993</v>
      </c>
      <c r="D3422" s="34">
        <f t="shared" si="432"/>
        <v>29663490.175052051</v>
      </c>
      <c r="E3422" s="34">
        <v>4143878474754.1802</v>
      </c>
      <c r="F3422" s="3">
        <f>VLOOKUP(A3422,ERCOT_345kv_West_ATC!A:B,2)</f>
        <v>31.7</v>
      </c>
      <c r="G3422" s="3">
        <f>VLOOKUP(A3422,ERCOT_345kv_West_ATC!G:H,2)</f>
        <v>2.7189999999999999</v>
      </c>
      <c r="I3422" s="5">
        <f t="shared" si="433"/>
        <v>6</v>
      </c>
      <c r="J3422" s="4">
        <f t="shared" si="434"/>
        <v>144</v>
      </c>
      <c r="K3422" s="4">
        <f t="shared" si="449"/>
        <v>1800</v>
      </c>
      <c r="L3422" s="6">
        <f t="shared" si="450"/>
        <v>15327395.999999998</v>
      </c>
      <c r="N3422" s="22">
        <f t="shared" si="435"/>
        <v>0.51670912322012708</v>
      </c>
      <c r="O3422" s="14">
        <f t="shared" si="436"/>
        <v>6068.0654547989025</v>
      </c>
      <c r="Q3422" s="22">
        <f t="shared" si="452"/>
        <v>755.42269476626768</v>
      </c>
      <c r="R3422" s="3">
        <f>VLOOKUP(A3422,ERCOT_345kv_West_ATC!D:E,2)</f>
        <v>38</v>
      </c>
      <c r="S3422" s="66">
        <f t="shared" si="453"/>
        <v>0.949697036820217</v>
      </c>
      <c r="T3422" s="69">
        <f t="shared" si="437"/>
        <v>717.42269476626768</v>
      </c>
      <c r="V3422" s="16">
        <f t="shared" si="438"/>
        <v>2.1682799999999999E-2</v>
      </c>
      <c r="W3422" s="16">
        <f t="shared" si="439"/>
        <v>0.49502632322012707</v>
      </c>
      <c r="X3422" s="16"/>
      <c r="Z3422" s="15">
        <f t="shared" si="440"/>
        <v>6.1288396280179746E-5</v>
      </c>
      <c r="AA3422" s="16">
        <f t="shared" si="441"/>
        <v>0.52188417777291218</v>
      </c>
      <c r="AB3422" s="3">
        <f t="shared" si="442"/>
        <v>0.28105365351697209</v>
      </c>
      <c r="AC3422" s="69">
        <f t="shared" si="443"/>
        <v>89.096717187211794</v>
      </c>
      <c r="AD3422" s="3">
        <f t="shared" si="451"/>
        <v>99.57932100377954</v>
      </c>
      <c r="AF3422" s="29"/>
      <c r="AG3422" s="30"/>
      <c r="AH3422" s="29"/>
      <c r="AI3422" s="29"/>
      <c r="AJ3422" s="31"/>
      <c r="AK3422" s="29"/>
      <c r="AL3422" s="30"/>
      <c r="AN3422" s="17">
        <f t="shared" si="444"/>
        <v>16479.716763917804</v>
      </c>
      <c r="AO3422" s="17">
        <f t="shared" si="445"/>
        <v>164.79716763917804</v>
      </c>
      <c r="AP3422" s="2">
        <f t="shared" si="446"/>
        <v>11.272126266519779</v>
      </c>
      <c r="AQ3422" s="6">
        <f t="shared" si="447"/>
        <v>428.34079812775161</v>
      </c>
      <c r="AR3422" s="3">
        <f t="shared" si="448"/>
        <v>8086.8792018722479</v>
      </c>
    </row>
    <row r="3423" spans="1:44">
      <c r="A3423" s="32">
        <v>43236</v>
      </c>
      <c r="B3423" s="9">
        <v>12.5</v>
      </c>
      <c r="C3423" s="33">
        <v>8358.6200000000008</v>
      </c>
      <c r="D3423" s="34">
        <f t="shared" si="432"/>
        <v>29663490.175052051</v>
      </c>
      <c r="E3423" s="34">
        <v>4143878474754.1802</v>
      </c>
      <c r="F3423" s="3">
        <f>VLOOKUP(A3423,ERCOT_345kv_West_ATC!A:B,2)</f>
        <v>31.8</v>
      </c>
      <c r="G3423" s="3">
        <f>VLOOKUP(A3423,ERCOT_345kv_West_ATC!G:H,2)</f>
        <v>2.7189999999999999</v>
      </c>
      <c r="I3423" s="5">
        <f t="shared" si="433"/>
        <v>6</v>
      </c>
      <c r="J3423" s="4">
        <f t="shared" si="434"/>
        <v>144</v>
      </c>
      <c r="K3423" s="4">
        <f t="shared" si="449"/>
        <v>1800</v>
      </c>
      <c r="L3423" s="6">
        <f t="shared" si="450"/>
        <v>15045516.000000002</v>
      </c>
      <c r="N3423" s="22">
        <f t="shared" si="435"/>
        <v>0.50720653271791205</v>
      </c>
      <c r="O3423" s="14">
        <f t="shared" si="436"/>
        <v>6068.0654547989025</v>
      </c>
      <c r="Q3423" s="22">
        <f t="shared" si="452"/>
        <v>741.53001859343874</v>
      </c>
      <c r="R3423" s="3">
        <f>VLOOKUP(A3423,ERCOT_345kv_West_ATC!D:E,2)</f>
        <v>89.5</v>
      </c>
      <c r="S3423" s="66">
        <f t="shared" si="453"/>
        <v>0.87930360503844895</v>
      </c>
      <c r="T3423" s="69">
        <f t="shared" si="437"/>
        <v>652.03001859343874</v>
      </c>
      <c r="V3423" s="16">
        <f t="shared" si="438"/>
        <v>2.1751199999999998E-2</v>
      </c>
      <c r="W3423" s="16">
        <f t="shared" si="439"/>
        <v>0.48545533271791208</v>
      </c>
      <c r="X3423" s="16"/>
      <c r="Z3423" s="15">
        <f t="shared" si="440"/>
        <v>6.1288396280179746E-5</v>
      </c>
      <c r="AA3423" s="16">
        <f t="shared" si="441"/>
        <v>0.51228641491543603</v>
      </c>
      <c r="AB3423" s="3">
        <f t="shared" si="442"/>
        <v>0.27588490835938867</v>
      </c>
      <c r="AC3423" s="69">
        <f t="shared" si="443"/>
        <v>87.204956459536263</v>
      </c>
      <c r="AD3423" s="3">
        <f t="shared" si="451"/>
        <v>99.445289022269932</v>
      </c>
      <c r="AF3423" s="29"/>
      <c r="AG3423" s="30"/>
      <c r="AH3423" s="29"/>
      <c r="AI3423" s="29"/>
      <c r="AJ3423" s="31"/>
      <c r="AK3423" s="29"/>
      <c r="AL3423" s="30"/>
      <c r="AN3423" s="17">
        <f t="shared" si="444"/>
        <v>16479.716763917804</v>
      </c>
      <c r="AO3423" s="17">
        <f t="shared" si="445"/>
        <v>164.79716763917804</v>
      </c>
      <c r="AP3423" s="2">
        <f t="shared" si="446"/>
        <v>11.272126266519779</v>
      </c>
      <c r="AQ3423" s="6">
        <f t="shared" si="447"/>
        <v>1008.8553008535202</v>
      </c>
      <c r="AR3423" s="3">
        <f t="shared" si="448"/>
        <v>7349.7646991464808</v>
      </c>
    </row>
    <row r="3424" spans="1:44">
      <c r="A3424" s="32">
        <v>43237</v>
      </c>
      <c r="B3424" s="9">
        <v>12.5</v>
      </c>
      <c r="C3424" s="33">
        <v>8085.7</v>
      </c>
      <c r="D3424" s="34">
        <f t="shared" si="432"/>
        <v>29663490.175052051</v>
      </c>
      <c r="E3424" s="34">
        <v>4143878474754.1802</v>
      </c>
      <c r="F3424" s="3">
        <f>VLOOKUP(A3424,ERCOT_345kv_West_ATC!A:B,2)</f>
        <v>31.55</v>
      </c>
      <c r="G3424" s="3">
        <f>VLOOKUP(A3424,ERCOT_345kv_West_ATC!G:H,2)</f>
        <v>2.7440000000000002</v>
      </c>
      <c r="I3424" s="5">
        <f t="shared" si="433"/>
        <v>6</v>
      </c>
      <c r="J3424" s="4">
        <f t="shared" si="434"/>
        <v>144</v>
      </c>
      <c r="K3424" s="4">
        <f t="shared" si="449"/>
        <v>1800</v>
      </c>
      <c r="L3424" s="6">
        <f t="shared" si="450"/>
        <v>14554260</v>
      </c>
      <c r="N3424" s="22">
        <f t="shared" si="435"/>
        <v>0.49064556847867485</v>
      </c>
      <c r="O3424" s="14">
        <f t="shared" si="436"/>
        <v>6068.0654547989025</v>
      </c>
      <c r="Q3424" s="22">
        <f t="shared" si="452"/>
        <v>717.31808257116211</v>
      </c>
      <c r="R3424" s="3">
        <f>VLOOKUP(A3424,ERCOT_345kv_West_ATC!D:E,2)</f>
        <v>38.880000000000003</v>
      </c>
      <c r="S3424" s="66">
        <f t="shared" si="453"/>
        <v>0.94579810415396448</v>
      </c>
      <c r="T3424" s="69">
        <f t="shared" si="437"/>
        <v>678.43808257116211</v>
      </c>
      <c r="V3424" s="16">
        <f t="shared" si="438"/>
        <v>2.1580200000000001E-2</v>
      </c>
      <c r="W3424" s="16">
        <f t="shared" si="439"/>
        <v>0.46906536847867486</v>
      </c>
      <c r="X3424" s="16"/>
      <c r="Z3424" s="15">
        <f t="shared" si="440"/>
        <v>6.1288396280179746E-5</v>
      </c>
      <c r="AA3424" s="16">
        <f t="shared" si="441"/>
        <v>0.49555958580264936</v>
      </c>
      <c r="AB3424" s="3">
        <f t="shared" si="442"/>
        <v>0.26687690115372015</v>
      </c>
      <c r="AC3424" s="69">
        <f t="shared" si="443"/>
        <v>83.908025822261578</v>
      </c>
      <c r="AD3424" s="3">
        <f t="shared" si="451"/>
        <v>99.264756866529581</v>
      </c>
      <c r="AF3424" s="29"/>
      <c r="AG3424" s="30"/>
      <c r="AH3424" s="29"/>
      <c r="AI3424" s="29"/>
      <c r="AJ3424" s="31"/>
      <c r="AK3424" s="29"/>
      <c r="AL3424" s="30"/>
      <c r="AN3424" s="17">
        <f t="shared" si="444"/>
        <v>16479.716763917804</v>
      </c>
      <c r="AO3424" s="17">
        <f t="shared" si="445"/>
        <v>164.79716763917804</v>
      </c>
      <c r="AP3424" s="2">
        <f t="shared" si="446"/>
        <v>11.272126266519779</v>
      </c>
      <c r="AQ3424" s="6">
        <f t="shared" si="447"/>
        <v>438.26026924228904</v>
      </c>
      <c r="AR3424" s="3">
        <f t="shared" si="448"/>
        <v>7647.439730757711</v>
      </c>
    </row>
    <row r="3425" spans="1:44">
      <c r="A3425" s="32">
        <v>43238</v>
      </c>
      <c r="B3425" s="9">
        <v>12.5</v>
      </c>
      <c r="C3425" s="33">
        <v>8251.4500000000007</v>
      </c>
      <c r="D3425" s="34">
        <f t="shared" si="432"/>
        <v>29663490.175052051</v>
      </c>
      <c r="E3425" s="34">
        <v>4143878474754.1802</v>
      </c>
      <c r="F3425" s="3">
        <f>VLOOKUP(A3425,ERCOT_345kv_West_ATC!A:B,2)</f>
        <v>31.35</v>
      </c>
      <c r="G3425" s="3">
        <f>VLOOKUP(A3425,ERCOT_345kv_West_ATC!G:H,2)</f>
        <v>2.7480000000000002</v>
      </c>
      <c r="I3425" s="5">
        <f t="shared" si="433"/>
        <v>6</v>
      </c>
      <c r="J3425" s="4">
        <f t="shared" si="434"/>
        <v>144</v>
      </c>
      <c r="K3425" s="4">
        <f t="shared" si="449"/>
        <v>1800</v>
      </c>
      <c r="L3425" s="6">
        <f t="shared" si="450"/>
        <v>14852610.000000002</v>
      </c>
      <c r="N3425" s="22">
        <f t="shared" si="435"/>
        <v>0.50070338697000416</v>
      </c>
      <c r="O3425" s="14">
        <f t="shared" si="436"/>
        <v>6068.0654547989025</v>
      </c>
      <c r="Q3425" s="22">
        <f t="shared" si="452"/>
        <v>732.02249557018138</v>
      </c>
      <c r="R3425" s="3">
        <f>VLOOKUP(A3425,ERCOT_345kv_West_ATC!D:E,2)</f>
        <v>32.380000000000003</v>
      </c>
      <c r="S3425" s="66">
        <f t="shared" si="453"/>
        <v>0.95576638669447067</v>
      </c>
      <c r="T3425" s="69">
        <f t="shared" si="437"/>
        <v>699.64249557018138</v>
      </c>
      <c r="V3425" s="16">
        <f t="shared" si="438"/>
        <v>2.1443400000000001E-2</v>
      </c>
      <c r="W3425" s="16">
        <f t="shared" si="439"/>
        <v>0.47925998697000416</v>
      </c>
      <c r="X3425" s="16"/>
      <c r="Z3425" s="15">
        <f t="shared" si="440"/>
        <v>6.1288396280179746E-5</v>
      </c>
      <c r="AA3425" s="16">
        <f t="shared" si="441"/>
        <v>0.50571813748608918</v>
      </c>
      <c r="AB3425" s="3">
        <f t="shared" si="442"/>
        <v>0.27234765153602836</v>
      </c>
      <c r="AC3425" s="69">
        <f t="shared" si="443"/>
        <v>85.910320462186377</v>
      </c>
      <c r="AD3425" s="3">
        <f t="shared" si="451"/>
        <v>99.039627802012404</v>
      </c>
      <c r="AF3425" s="29"/>
      <c r="AG3425" s="30"/>
      <c r="AH3425" s="29"/>
      <c r="AI3425" s="29"/>
      <c r="AJ3425" s="31"/>
      <c r="AK3425" s="29"/>
      <c r="AL3425" s="30"/>
      <c r="AN3425" s="17">
        <f t="shared" si="444"/>
        <v>16479.716763917804</v>
      </c>
      <c r="AO3425" s="17">
        <f t="shared" si="445"/>
        <v>164.79716763917804</v>
      </c>
      <c r="AP3425" s="2">
        <f t="shared" si="446"/>
        <v>11.272126266519779</v>
      </c>
      <c r="AQ3425" s="6">
        <f t="shared" si="447"/>
        <v>364.99144850991047</v>
      </c>
      <c r="AR3425" s="3">
        <f t="shared" si="448"/>
        <v>7886.45855149009</v>
      </c>
    </row>
    <row r="3426" spans="1:44">
      <c r="A3426" s="32">
        <v>43239</v>
      </c>
      <c r="B3426" s="9">
        <v>12.5</v>
      </c>
      <c r="C3426" s="33">
        <v>8241.68</v>
      </c>
      <c r="D3426" s="34">
        <f t="shared" si="432"/>
        <v>29663490.175052051</v>
      </c>
      <c r="E3426" s="34">
        <v>4143878474754.1802</v>
      </c>
      <c r="F3426" s="3">
        <f>VLOOKUP(A3426,ERCOT_345kv_West_ATC!A:B,2)</f>
        <v>31.35</v>
      </c>
      <c r="G3426" s="3">
        <f>VLOOKUP(A3426,ERCOT_345kv_West_ATC!G:H,2)</f>
        <v>2.7480000000000002</v>
      </c>
      <c r="I3426" s="5">
        <f t="shared" si="433"/>
        <v>6</v>
      </c>
      <c r="J3426" s="4">
        <f t="shared" si="434"/>
        <v>144</v>
      </c>
      <c r="K3426" s="4">
        <f t="shared" si="449"/>
        <v>1800</v>
      </c>
      <c r="L3426" s="6">
        <f t="shared" si="450"/>
        <v>14835024</v>
      </c>
      <c r="N3426" s="22">
        <f t="shared" si="435"/>
        <v>0.50011053697507024</v>
      </c>
      <c r="O3426" s="14">
        <f t="shared" si="436"/>
        <v>6068.0654547989025</v>
      </c>
      <c r="Q3426" s="22">
        <f t="shared" si="452"/>
        <v>731.15575581150608</v>
      </c>
      <c r="R3426" s="3">
        <f>VLOOKUP(A3426,ERCOT_345kv_West_ATC!D:E,2)</f>
        <v>27.77</v>
      </c>
      <c r="S3426" s="66">
        <f t="shared" si="453"/>
        <v>0.96201903660160859</v>
      </c>
      <c r="T3426" s="69">
        <f t="shared" si="437"/>
        <v>703.3857558115061</v>
      </c>
      <c r="V3426" s="16">
        <f t="shared" si="438"/>
        <v>2.1443400000000001E-2</v>
      </c>
      <c r="W3426" s="16">
        <f t="shared" si="439"/>
        <v>0.47866713697507024</v>
      </c>
      <c r="X3426" s="16"/>
      <c r="Z3426" s="15">
        <f t="shared" si="440"/>
        <v>6.1288396280179746E-5</v>
      </c>
      <c r="AA3426" s="16">
        <f t="shared" si="441"/>
        <v>0.50511934985443185</v>
      </c>
      <c r="AB3426" s="3">
        <f t="shared" si="442"/>
        <v>0.27202518256930047</v>
      </c>
      <c r="AC3426" s="69">
        <f t="shared" si="443"/>
        <v>85.792296820363973</v>
      </c>
      <c r="AD3426" s="3">
        <f t="shared" si="451"/>
        <v>98.758601863407705</v>
      </c>
      <c r="AF3426" s="29"/>
      <c r="AG3426" s="30"/>
      <c r="AH3426" s="29"/>
      <c r="AI3426" s="29"/>
      <c r="AJ3426" s="31"/>
      <c r="AK3426" s="29"/>
      <c r="AL3426" s="30"/>
      <c r="AN3426" s="17">
        <f t="shared" si="444"/>
        <v>16479.716763917804</v>
      </c>
      <c r="AO3426" s="17">
        <f t="shared" si="445"/>
        <v>164.79716763917804</v>
      </c>
      <c r="AP3426" s="2">
        <f t="shared" si="446"/>
        <v>11.272126266519779</v>
      </c>
      <c r="AQ3426" s="6">
        <f t="shared" si="447"/>
        <v>313.02694642125425</v>
      </c>
      <c r="AR3426" s="3">
        <f t="shared" si="448"/>
        <v>7928.653053578746</v>
      </c>
    </row>
    <row r="3427" spans="1:44">
      <c r="A3427" s="32">
        <v>43240</v>
      </c>
      <c r="B3427" s="9">
        <v>12.5</v>
      </c>
      <c r="C3427" s="33">
        <v>8515.58</v>
      </c>
      <c r="D3427" s="34">
        <f t="shared" ref="D3427:D3490" si="454">((2^256)/(2^208*65535)/600)*E3427/(10^12)</f>
        <v>29663490.175052051</v>
      </c>
      <c r="E3427" s="34">
        <v>4143878474754.1802</v>
      </c>
      <c r="F3427" s="3">
        <f>VLOOKUP(A3427,ERCOT_345kv_West_ATC!A:B,2)</f>
        <v>31.35</v>
      </c>
      <c r="G3427" s="3">
        <f>VLOOKUP(A3427,ERCOT_345kv_West_ATC!G:H,2)</f>
        <v>2.7480000000000002</v>
      </c>
      <c r="I3427" s="5">
        <f t="shared" si="433"/>
        <v>6</v>
      </c>
      <c r="J3427" s="4">
        <f t="shared" si="434"/>
        <v>144</v>
      </c>
      <c r="K3427" s="4">
        <f t="shared" si="449"/>
        <v>1800</v>
      </c>
      <c r="L3427" s="6">
        <f t="shared" si="450"/>
        <v>15328044</v>
      </c>
      <c r="N3427" s="22">
        <f t="shared" si="435"/>
        <v>0.51673096825576437</v>
      </c>
      <c r="O3427" s="14">
        <f t="shared" si="436"/>
        <v>6068.0654547989025</v>
      </c>
      <c r="Q3427" s="22">
        <f t="shared" si="452"/>
        <v>755.45463195287186</v>
      </c>
      <c r="R3427" s="3">
        <f>VLOOKUP(A3427,ERCOT_345kv_West_ATC!D:E,2)</f>
        <v>30.94</v>
      </c>
      <c r="S3427" s="66">
        <f t="shared" si="453"/>
        <v>0.95904452935840867</v>
      </c>
      <c r="T3427" s="69">
        <f t="shared" si="437"/>
        <v>724.51463195287181</v>
      </c>
      <c r="V3427" s="16">
        <f t="shared" si="438"/>
        <v>2.1443400000000001E-2</v>
      </c>
      <c r="W3427" s="16">
        <f t="shared" si="439"/>
        <v>0.49528756825576437</v>
      </c>
      <c r="X3427" s="16"/>
      <c r="Z3427" s="15">
        <f t="shared" si="440"/>
        <v>6.1288396280179746E-5</v>
      </c>
      <c r="AA3427" s="16">
        <f t="shared" si="441"/>
        <v>0.52190624159557308</v>
      </c>
      <c r="AB3427" s="3">
        <f t="shared" si="442"/>
        <v>0.28106553568974812</v>
      </c>
      <c r="AC3427" s="69">
        <f t="shared" si="443"/>
        <v>89.101066062447813</v>
      </c>
      <c r="AD3427" s="3">
        <f t="shared" si="451"/>
        <v>98.347129789041603</v>
      </c>
      <c r="AF3427" s="29"/>
      <c r="AG3427" s="30"/>
      <c r="AH3427" s="29"/>
      <c r="AI3427" s="29"/>
      <c r="AJ3427" s="31"/>
      <c r="AK3427" s="29"/>
      <c r="AL3427" s="30"/>
      <c r="AN3427" s="17">
        <f t="shared" si="444"/>
        <v>16479.716763917804</v>
      </c>
      <c r="AO3427" s="17">
        <f t="shared" si="445"/>
        <v>164.79716763917804</v>
      </c>
      <c r="AP3427" s="2">
        <f t="shared" si="446"/>
        <v>11.272126266519779</v>
      </c>
      <c r="AQ3427" s="6">
        <f t="shared" si="447"/>
        <v>348.75958668612196</v>
      </c>
      <c r="AR3427" s="3">
        <f t="shared" si="448"/>
        <v>8166.8204133138779</v>
      </c>
    </row>
    <row r="3428" spans="1:44">
      <c r="A3428" s="32">
        <v>43241</v>
      </c>
      <c r="B3428" s="9">
        <v>12.5</v>
      </c>
      <c r="C3428" s="33">
        <v>8409.3700000000008</v>
      </c>
      <c r="D3428" s="34">
        <f t="shared" si="454"/>
        <v>29663490.175052051</v>
      </c>
      <c r="E3428" s="34">
        <v>4143878474754.1802</v>
      </c>
      <c r="F3428" s="3">
        <f>VLOOKUP(A3428,ERCOT_345kv_West_ATC!A:B,2)</f>
        <v>31.85</v>
      </c>
      <c r="G3428" s="3">
        <f>VLOOKUP(A3428,ERCOT_345kv_West_ATC!G:H,2)</f>
        <v>2.7480000000000002</v>
      </c>
      <c r="I3428" s="5">
        <f t="shared" ref="I3428:I3491" si="455">60/10</f>
        <v>6</v>
      </c>
      <c r="J3428" s="4">
        <f t="shared" ref="J3428:J3491" si="456">I3428*24</f>
        <v>144</v>
      </c>
      <c r="K3428" s="4">
        <f t="shared" si="449"/>
        <v>1800</v>
      </c>
      <c r="L3428" s="6">
        <f t="shared" si="450"/>
        <v>15136866.000000002</v>
      </c>
      <c r="N3428" s="22">
        <f t="shared" ref="N3428:N3491" si="457">L3428/D3428</f>
        <v>0.51028607593622255</v>
      </c>
      <c r="O3428" s="14">
        <f t="shared" ref="O3428:O3491" si="458">(K3428*100000000)/D3428</f>
        <v>6068.0654547989025</v>
      </c>
      <c r="Q3428" s="22">
        <f t="shared" si="452"/>
        <v>746.03227476055929</v>
      </c>
      <c r="R3428" s="3">
        <f>VLOOKUP(A3428,ERCOT_345kv_West_ATC!D:E,2)</f>
        <v>32.159999999999997</v>
      </c>
      <c r="S3428" s="66">
        <f t="shared" si="453"/>
        <v>0.95689194544522649</v>
      </c>
      <c r="T3428" s="69">
        <f t="shared" si="437"/>
        <v>713.87227476055932</v>
      </c>
      <c r="V3428" s="16">
        <f t="shared" si="438"/>
        <v>2.1785400000000003E-2</v>
      </c>
      <c r="W3428" s="16">
        <f t="shared" si="439"/>
        <v>0.48850067593622254</v>
      </c>
      <c r="X3428" s="16"/>
      <c r="Z3428" s="15">
        <f t="shared" si="440"/>
        <v>6.1288396280179746E-5</v>
      </c>
      <c r="AA3428" s="16">
        <f t="shared" si="441"/>
        <v>0.51539680102665519</v>
      </c>
      <c r="AB3428" s="3">
        <f t="shared" si="442"/>
        <v>0.27755996466045735</v>
      </c>
      <c r="AC3428" s="69">
        <f t="shared" si="443"/>
        <v>87.818027065727392</v>
      </c>
      <c r="AD3428" s="3">
        <f t="shared" si="451"/>
        <v>97.872506232717328</v>
      </c>
      <c r="AF3428" s="29"/>
      <c r="AG3428" s="30"/>
      <c r="AH3428" s="29"/>
      <c r="AI3428" s="29"/>
      <c r="AJ3428" s="31"/>
      <c r="AK3428" s="29"/>
      <c r="AL3428" s="30"/>
      <c r="AN3428" s="17">
        <f t="shared" si="444"/>
        <v>16479.716763917804</v>
      </c>
      <c r="AO3428" s="17">
        <f t="shared" si="445"/>
        <v>164.79716763917804</v>
      </c>
      <c r="AP3428" s="2">
        <f t="shared" si="446"/>
        <v>11.272126266519779</v>
      </c>
      <c r="AQ3428" s="6">
        <f t="shared" si="447"/>
        <v>362.51158073127607</v>
      </c>
      <c r="AR3428" s="3">
        <f t="shared" si="448"/>
        <v>8046.8584192687249</v>
      </c>
    </row>
    <row r="3429" spans="1:44">
      <c r="A3429" s="32">
        <v>43242</v>
      </c>
      <c r="B3429" s="9">
        <v>12.5</v>
      </c>
      <c r="C3429" s="33">
        <v>8049.56</v>
      </c>
      <c r="D3429" s="34">
        <f t="shared" si="454"/>
        <v>29663490.175052051</v>
      </c>
      <c r="E3429" s="34">
        <v>4143878474754.1802</v>
      </c>
      <c r="F3429" s="3">
        <f>VLOOKUP(A3429,ERCOT_345kv_West_ATC!A:B,2)</f>
        <v>32.049999999999997</v>
      </c>
      <c r="G3429" s="3">
        <f>VLOOKUP(A3429,ERCOT_345kv_West_ATC!G:H,2)</f>
        <v>2.7890000000000001</v>
      </c>
      <c r="I3429" s="5">
        <f t="shared" si="455"/>
        <v>6</v>
      </c>
      <c r="J3429" s="4">
        <f t="shared" si="456"/>
        <v>144</v>
      </c>
      <c r="K3429" s="4">
        <f t="shared" si="449"/>
        <v>1800</v>
      </c>
      <c r="L3429" s="6">
        <f t="shared" si="450"/>
        <v>14489208</v>
      </c>
      <c r="N3429" s="22">
        <f t="shared" si="457"/>
        <v>0.48845256962331052</v>
      </c>
      <c r="O3429" s="14">
        <f t="shared" si="458"/>
        <v>6068.0654547989025</v>
      </c>
      <c r="Q3429" s="22">
        <f t="shared" si="452"/>
        <v>714.11194389372884</v>
      </c>
      <c r="R3429" s="3">
        <f>VLOOKUP(A3429,ERCOT_345kv_West_ATC!D:E,2)</f>
        <v>30.75</v>
      </c>
      <c r="S3429" s="66">
        <f t="shared" si="453"/>
        <v>0.95693952430996432</v>
      </c>
      <c r="T3429" s="69">
        <f t="shared" si="437"/>
        <v>683.36194389372884</v>
      </c>
      <c r="V3429" s="16">
        <f t="shared" si="438"/>
        <v>2.1922200000000003E-2</v>
      </c>
      <c r="W3429" s="16">
        <f t="shared" si="439"/>
        <v>0.46653036962331051</v>
      </c>
      <c r="X3429" s="16"/>
      <c r="Z3429" s="15">
        <f t="shared" si="440"/>
        <v>6.1288396280179746E-5</v>
      </c>
      <c r="AA3429" s="16">
        <f t="shared" si="441"/>
        <v>0.49334462316108368</v>
      </c>
      <c r="AB3429" s="3">
        <f t="shared" si="442"/>
        <v>0.26568406303114633</v>
      </c>
      <c r="AC3429" s="69">
        <f t="shared" si="443"/>
        <v>83.471447069399559</v>
      </c>
      <c r="AD3429" s="3">
        <f t="shared" si="451"/>
        <v>97.288126730883221</v>
      </c>
      <c r="AF3429" s="29"/>
      <c r="AG3429" s="30"/>
      <c r="AH3429" s="29"/>
      <c r="AI3429" s="29"/>
      <c r="AJ3429" s="31"/>
      <c r="AK3429" s="29"/>
      <c r="AL3429" s="30"/>
      <c r="AN3429" s="17">
        <f t="shared" si="444"/>
        <v>16479.716763917804</v>
      </c>
      <c r="AO3429" s="17">
        <f t="shared" si="445"/>
        <v>164.79716763917804</v>
      </c>
      <c r="AP3429" s="2">
        <f t="shared" si="446"/>
        <v>11.272126266519779</v>
      </c>
      <c r="AQ3429" s="6">
        <f t="shared" si="447"/>
        <v>346.61788269548322</v>
      </c>
      <c r="AR3429" s="3">
        <f t="shared" si="448"/>
        <v>7702.9421173045175</v>
      </c>
    </row>
    <row r="3430" spans="1:44">
      <c r="A3430" s="32">
        <v>43243</v>
      </c>
      <c r="B3430" s="9">
        <v>12.5</v>
      </c>
      <c r="C3430" s="33">
        <v>7566.26</v>
      </c>
      <c r="D3430" s="34">
        <f t="shared" si="454"/>
        <v>29663490.175052051</v>
      </c>
      <c r="E3430" s="34">
        <v>4143878474754.1802</v>
      </c>
      <c r="F3430" s="3">
        <f>VLOOKUP(A3430,ERCOT_345kv_West_ATC!A:B,2)</f>
        <v>32.799999999999997</v>
      </c>
      <c r="G3430" s="3">
        <f>VLOOKUP(A3430,ERCOT_345kv_West_ATC!G:H,2)</f>
        <v>2.8</v>
      </c>
      <c r="I3430" s="5">
        <f t="shared" si="455"/>
        <v>6</v>
      </c>
      <c r="J3430" s="4">
        <f t="shared" si="456"/>
        <v>144</v>
      </c>
      <c r="K3430" s="4">
        <f t="shared" si="449"/>
        <v>1800</v>
      </c>
      <c r="L3430" s="6">
        <f t="shared" si="450"/>
        <v>13619268</v>
      </c>
      <c r="N3430" s="22">
        <f t="shared" si="457"/>
        <v>0.45912560928026747</v>
      </c>
      <c r="O3430" s="14">
        <f t="shared" si="458"/>
        <v>6068.0654547989025</v>
      </c>
      <c r="Q3430" s="22">
        <f t="shared" si="452"/>
        <v>671.23627087758393</v>
      </c>
      <c r="R3430" s="3">
        <f>VLOOKUP(A3430,ERCOT_345kv_West_ATC!D:E,2)</f>
        <v>32.200000000000003</v>
      </c>
      <c r="S3430" s="66">
        <f t="shared" si="453"/>
        <v>0.95202881400032013</v>
      </c>
      <c r="T3430" s="69">
        <f t="shared" si="437"/>
        <v>639.03627087758389</v>
      </c>
      <c r="V3430" s="16">
        <f t="shared" si="438"/>
        <v>2.2435199999999999E-2</v>
      </c>
      <c r="W3430" s="16">
        <f t="shared" si="439"/>
        <v>0.43669040928026748</v>
      </c>
      <c r="X3430" s="16"/>
      <c r="Z3430" s="15">
        <f t="shared" si="440"/>
        <v>6.1288396280179746E-5</v>
      </c>
      <c r="AA3430" s="16">
        <f t="shared" si="441"/>
        <v>0.46372394123887284</v>
      </c>
      <c r="AB3430" s="3">
        <f t="shared" si="442"/>
        <v>0.24973224607929392</v>
      </c>
      <c r="AC3430" s="69">
        <f t="shared" si="443"/>
        <v>77.633082065021568</v>
      </c>
      <c r="AD3430" s="3">
        <f t="shared" si="451"/>
        <v>96.453338991721438</v>
      </c>
      <c r="AF3430" s="29"/>
      <c r="AG3430" s="30"/>
      <c r="AH3430" s="29"/>
      <c r="AI3430" s="29"/>
      <c r="AJ3430" s="31"/>
      <c r="AK3430" s="29"/>
      <c r="AL3430" s="30"/>
      <c r="AN3430" s="17">
        <f t="shared" si="444"/>
        <v>16479.716763917804</v>
      </c>
      <c r="AO3430" s="17">
        <f t="shared" si="445"/>
        <v>164.79716763917804</v>
      </c>
      <c r="AP3430" s="2">
        <f t="shared" si="446"/>
        <v>11.272126266519779</v>
      </c>
      <c r="AQ3430" s="6">
        <f t="shared" si="447"/>
        <v>362.96246578193688</v>
      </c>
      <c r="AR3430" s="3">
        <f t="shared" si="448"/>
        <v>7203.2975342180634</v>
      </c>
    </row>
    <row r="3431" spans="1:44">
      <c r="A3431" s="32">
        <v>43244</v>
      </c>
      <c r="B3431" s="9">
        <v>12.5</v>
      </c>
      <c r="C3431" s="33">
        <v>7593.13</v>
      </c>
      <c r="D3431" s="34">
        <f t="shared" si="454"/>
        <v>30830816.383876689</v>
      </c>
      <c r="E3431" s="34">
        <v>4306949573981.5098</v>
      </c>
      <c r="F3431" s="3">
        <f>VLOOKUP(A3431,ERCOT_345kv_West_ATC!A:B,2)</f>
        <v>33.1</v>
      </c>
      <c r="G3431" s="3">
        <f>VLOOKUP(A3431,ERCOT_345kv_West_ATC!G:H,2)</f>
        <v>2.8050000000000002</v>
      </c>
      <c r="I3431" s="5">
        <f t="shared" si="455"/>
        <v>6</v>
      </c>
      <c r="J3431" s="4">
        <f t="shared" si="456"/>
        <v>144</v>
      </c>
      <c r="K3431" s="4">
        <f t="shared" si="449"/>
        <v>1800</v>
      </c>
      <c r="L3431" s="6">
        <f t="shared" si="450"/>
        <v>13667634</v>
      </c>
      <c r="N3431" s="22">
        <f t="shared" si="457"/>
        <v>0.44331080402877809</v>
      </c>
      <c r="O3431" s="14">
        <f t="shared" si="458"/>
        <v>5838.314424075159</v>
      </c>
      <c r="Q3431" s="22">
        <f t="shared" si="452"/>
        <v>648.11521056838899</v>
      </c>
      <c r="R3431" s="3">
        <f>VLOOKUP(A3431,ERCOT_345kv_West_ATC!D:E,2)</f>
        <v>40.25</v>
      </c>
      <c r="S3431" s="66">
        <f t="shared" si="453"/>
        <v>0.93789684404305018</v>
      </c>
      <c r="T3431" s="69">
        <f t="shared" ref="T3431:T3494" si="459">Q3431-R3431</f>
        <v>607.86521056838899</v>
      </c>
      <c r="V3431" s="16">
        <f t="shared" ref="V3431:V3494" si="460">(F3431/1000000)*($X$2)*24</f>
        <v>2.2640399999999998E-2</v>
      </c>
      <c r="W3431" s="16">
        <f t="shared" ref="W3431:W3494" si="461">N3431-V3431</f>
        <v>0.42067040402877809</v>
      </c>
      <c r="X3431" s="16"/>
      <c r="Z3431" s="15">
        <f t="shared" ref="Z3431:Z3494" si="462">((1*$B3431*(60*60*24))/(($E3431/1000000000000)*2^32))*(1+$AG$1)</f>
        <v>5.8967875461532234E-5</v>
      </c>
      <c r="AA3431" s="16">
        <f t="shared" ref="AA3431:AA3494" si="463">Z3431*C3431</f>
        <v>0.44775074420322425</v>
      </c>
      <c r="AB3431" s="3">
        <f t="shared" ref="AB3431:AB3494" si="464">C3431*$AH$2*$AG$2/(E3431/1000000000000)</f>
        <v>0.24113009721865361</v>
      </c>
      <c r="AC3431" s="69">
        <f t="shared" ref="AC3431:AC3494" si="465">((AB3431-$AL$2/1000*$AJ$2*24)*$AJ$1*$AL$1)</f>
        <v>74.484695582027214</v>
      </c>
      <c r="AD3431" s="3">
        <f t="shared" si="451"/>
        <v>95.165172961900424</v>
      </c>
      <c r="AF3431" s="29"/>
      <c r="AG3431" s="30"/>
      <c r="AH3431" s="29"/>
      <c r="AI3431" s="29"/>
      <c r="AJ3431" s="31"/>
      <c r="AK3431" s="29"/>
      <c r="AL3431" s="30"/>
      <c r="AN3431" s="17">
        <f t="shared" si="444"/>
        <v>17128.231324375938</v>
      </c>
      <c r="AO3431" s="17">
        <f t="shared" si="445"/>
        <v>171.28231324375938</v>
      </c>
      <c r="AP3431" s="2">
        <f t="shared" si="446"/>
        <v>11.715710225873142</v>
      </c>
      <c r="AQ3431" s="6">
        <f t="shared" si="447"/>
        <v>471.55733659139395</v>
      </c>
      <c r="AR3431" s="3">
        <f t="shared" si="448"/>
        <v>7121.5726634086059</v>
      </c>
    </row>
    <row r="3432" spans="1:44">
      <c r="A3432" s="32">
        <v>43245</v>
      </c>
      <c r="B3432" s="9">
        <v>12.5</v>
      </c>
      <c r="C3432" s="33">
        <v>7453.44</v>
      </c>
      <c r="D3432" s="34">
        <f t="shared" si="454"/>
        <v>30830816.383876689</v>
      </c>
      <c r="E3432" s="34">
        <v>4306949573981.5098</v>
      </c>
      <c r="F3432" s="3">
        <f>VLOOKUP(A3432,ERCOT_345kv_West_ATC!A:B,2)</f>
        <v>33.15</v>
      </c>
      <c r="G3432" s="3">
        <f>VLOOKUP(A3432,ERCOT_345kv_West_ATC!G:H,2)</f>
        <v>2.8039999999999998</v>
      </c>
      <c r="I3432" s="5">
        <f t="shared" si="455"/>
        <v>6</v>
      </c>
      <c r="J3432" s="4">
        <f t="shared" si="456"/>
        <v>144</v>
      </c>
      <c r="K3432" s="4">
        <f t="shared" si="449"/>
        <v>1800</v>
      </c>
      <c r="L3432" s="6">
        <f t="shared" si="450"/>
        <v>13416192</v>
      </c>
      <c r="N3432" s="22">
        <f t="shared" si="457"/>
        <v>0.43515526260978754</v>
      </c>
      <c r="O3432" s="14">
        <f t="shared" si="458"/>
        <v>5838.314424075159</v>
      </c>
      <c r="Q3432" s="22">
        <f t="shared" si="452"/>
        <v>636.1919044002741</v>
      </c>
      <c r="R3432" s="3">
        <f>VLOOKUP(A3432,ERCOT_345kv_West_ATC!D:E,2)</f>
        <v>51.55</v>
      </c>
      <c r="S3432" s="66">
        <f t="shared" si="453"/>
        <v>0.91897099028854323</v>
      </c>
      <c r="T3432" s="69">
        <f t="shared" si="459"/>
        <v>584.64190440027414</v>
      </c>
      <c r="V3432" s="16">
        <f t="shared" si="460"/>
        <v>2.26746E-2</v>
      </c>
      <c r="W3432" s="16">
        <f t="shared" si="461"/>
        <v>0.41248066260978755</v>
      </c>
      <c r="X3432" s="16"/>
      <c r="Z3432" s="15">
        <f t="shared" si="462"/>
        <v>5.8967875461532234E-5</v>
      </c>
      <c r="AA3432" s="16">
        <f t="shared" si="463"/>
        <v>0.43951352168000279</v>
      </c>
      <c r="AB3432" s="3">
        <f t="shared" si="464"/>
        <v>0.23669405262564991</v>
      </c>
      <c r="AC3432" s="69">
        <f t="shared" si="465"/>
        <v>72.861103260987875</v>
      </c>
      <c r="AD3432" s="3">
        <f t="shared" si="451"/>
        <v>94.21679319045893</v>
      </c>
      <c r="AF3432" s="29"/>
      <c r="AG3432" s="30"/>
      <c r="AH3432" s="29"/>
      <c r="AI3432" s="29"/>
      <c r="AJ3432" s="31"/>
      <c r="AK3432" s="29"/>
      <c r="AL3432" s="30"/>
      <c r="AN3432" s="17">
        <f t="shared" si="444"/>
        <v>17128.231324375938</v>
      </c>
      <c r="AO3432" s="17">
        <f t="shared" si="445"/>
        <v>171.28231324375938</v>
      </c>
      <c r="AP3432" s="2">
        <f t="shared" si="446"/>
        <v>11.715710225873142</v>
      </c>
      <c r="AQ3432" s="6">
        <f t="shared" si="447"/>
        <v>603.94486214376047</v>
      </c>
      <c r="AR3432" s="3">
        <f t="shared" si="448"/>
        <v>6849.4951378562391</v>
      </c>
    </row>
    <row r="3433" spans="1:44">
      <c r="A3433" s="32">
        <v>43246</v>
      </c>
      <c r="B3433" s="9">
        <v>12.5</v>
      </c>
      <c r="C3433" s="33">
        <v>7358.47</v>
      </c>
      <c r="D3433" s="34">
        <f t="shared" si="454"/>
        <v>30830816.383876689</v>
      </c>
      <c r="E3433" s="34">
        <v>4306949573981.5098</v>
      </c>
      <c r="F3433" s="3">
        <f>VLOOKUP(A3433,ERCOT_345kv_West_ATC!A:B,2)</f>
        <v>33.15</v>
      </c>
      <c r="G3433" s="3">
        <f>VLOOKUP(A3433,ERCOT_345kv_West_ATC!G:H,2)</f>
        <v>2.8039999999999998</v>
      </c>
      <c r="I3433" s="5">
        <f t="shared" si="455"/>
        <v>6</v>
      </c>
      <c r="J3433" s="4">
        <f t="shared" si="456"/>
        <v>144</v>
      </c>
      <c r="K3433" s="4">
        <f t="shared" si="449"/>
        <v>1800</v>
      </c>
      <c r="L3433" s="6">
        <f t="shared" si="450"/>
        <v>13245246</v>
      </c>
      <c r="N3433" s="22">
        <f t="shared" si="457"/>
        <v>0.42961061540124335</v>
      </c>
      <c r="O3433" s="14">
        <f t="shared" si="458"/>
        <v>5838.314424075159</v>
      </c>
      <c r="Q3433" s="22">
        <f t="shared" si="452"/>
        <v>628.08569503105741</v>
      </c>
      <c r="R3433" s="3">
        <f>VLOOKUP(A3433,ERCOT_345kv_West_ATC!D:E,2)</f>
        <v>47.72</v>
      </c>
      <c r="S3433" s="66">
        <f t="shared" si="453"/>
        <v>0.92402310643670948</v>
      </c>
      <c r="T3433" s="69">
        <f t="shared" si="459"/>
        <v>580.36569503105738</v>
      </c>
      <c r="V3433" s="16">
        <f t="shared" si="460"/>
        <v>2.26746E-2</v>
      </c>
      <c r="W3433" s="16">
        <f t="shared" si="461"/>
        <v>0.40693601540124336</v>
      </c>
      <c r="X3433" s="16"/>
      <c r="Z3433" s="15">
        <f t="shared" si="462"/>
        <v>5.8967875461532234E-5</v>
      </c>
      <c r="AA3433" s="16">
        <f t="shared" si="463"/>
        <v>0.43391334254742109</v>
      </c>
      <c r="AB3433" s="3">
        <f t="shared" si="464"/>
        <v>0.23367815202433592</v>
      </c>
      <c r="AC3433" s="69">
        <f t="shared" si="465"/>
        <v>71.757283640906948</v>
      </c>
      <c r="AD3433" s="3">
        <f t="shared" si="451"/>
        <v>93.034025371088021</v>
      </c>
      <c r="AF3433" s="29"/>
      <c r="AG3433" s="30"/>
      <c r="AH3433" s="29"/>
      <c r="AI3433" s="29"/>
      <c r="AJ3433" s="31"/>
      <c r="AK3433" s="29"/>
      <c r="AL3433" s="30"/>
      <c r="AN3433" s="17">
        <f t="shared" si="444"/>
        <v>17128.231324375938</v>
      </c>
      <c r="AO3433" s="17">
        <f t="shared" si="445"/>
        <v>171.28231324375938</v>
      </c>
      <c r="AP3433" s="2">
        <f t="shared" si="446"/>
        <v>11.715710225873142</v>
      </c>
      <c r="AQ3433" s="6">
        <f t="shared" si="447"/>
        <v>559.07369197866637</v>
      </c>
      <c r="AR3433" s="3">
        <f t="shared" si="448"/>
        <v>6799.3963080213343</v>
      </c>
    </row>
    <row r="3434" spans="1:44">
      <c r="A3434" s="32">
        <v>43247</v>
      </c>
      <c r="B3434" s="9">
        <v>12.5</v>
      </c>
      <c r="C3434" s="33">
        <v>7364.09</v>
      </c>
      <c r="D3434" s="34">
        <f t="shared" si="454"/>
        <v>30830816.383876689</v>
      </c>
      <c r="E3434" s="34">
        <v>4306949573981.5098</v>
      </c>
      <c r="F3434" s="3">
        <f>VLOOKUP(A3434,ERCOT_345kv_West_ATC!A:B,2)</f>
        <v>33.15</v>
      </c>
      <c r="G3434" s="3">
        <f>VLOOKUP(A3434,ERCOT_345kv_West_ATC!G:H,2)</f>
        <v>2.8039999999999998</v>
      </c>
      <c r="I3434" s="5">
        <f t="shared" si="455"/>
        <v>6</v>
      </c>
      <c r="J3434" s="4">
        <f t="shared" si="456"/>
        <v>144</v>
      </c>
      <c r="K3434" s="4">
        <f t="shared" si="449"/>
        <v>1800</v>
      </c>
      <c r="L3434" s="6">
        <f t="shared" si="450"/>
        <v>13255362</v>
      </c>
      <c r="N3434" s="22">
        <f t="shared" si="457"/>
        <v>0.42993872867187638</v>
      </c>
      <c r="O3434" s="14">
        <f t="shared" si="458"/>
        <v>5838.314424075159</v>
      </c>
      <c r="Q3434" s="22">
        <f t="shared" si="452"/>
        <v>628.56539279514084</v>
      </c>
      <c r="R3434" s="3">
        <f>VLOOKUP(A3434,ERCOT_345kv_West_ATC!D:E,2)</f>
        <v>33.07</v>
      </c>
      <c r="S3434" s="66">
        <f t="shared" si="453"/>
        <v>0.94738813116493348</v>
      </c>
      <c r="T3434" s="69">
        <f t="shared" si="459"/>
        <v>595.49539279514079</v>
      </c>
      <c r="V3434" s="16">
        <f t="shared" si="460"/>
        <v>2.26746E-2</v>
      </c>
      <c r="W3434" s="16">
        <f t="shared" si="461"/>
        <v>0.40726412867187639</v>
      </c>
      <c r="X3434" s="16"/>
      <c r="Z3434" s="15">
        <f t="shared" si="462"/>
        <v>5.8967875461532234E-5</v>
      </c>
      <c r="AA3434" s="16">
        <f t="shared" si="463"/>
        <v>0.43424474200751489</v>
      </c>
      <c r="AB3434" s="3">
        <f t="shared" si="464"/>
        <v>0.23385662271381033</v>
      </c>
      <c r="AC3434" s="69">
        <f t="shared" si="465"/>
        <v>71.822603913254582</v>
      </c>
      <c r="AD3434" s="3">
        <f t="shared" si="451"/>
        <v>92.148361461360238</v>
      </c>
      <c r="AF3434" s="29"/>
      <c r="AG3434" s="30"/>
      <c r="AH3434" s="29"/>
      <c r="AI3434" s="29"/>
      <c r="AJ3434" s="31"/>
      <c r="AK3434" s="29"/>
      <c r="AL3434" s="30"/>
      <c r="AN3434" s="17">
        <f t="shared" si="444"/>
        <v>17128.231324375938</v>
      </c>
      <c r="AO3434" s="17">
        <f t="shared" si="445"/>
        <v>171.28231324375938</v>
      </c>
      <c r="AP3434" s="2">
        <f t="shared" si="446"/>
        <v>11.715710225873142</v>
      </c>
      <c r="AQ3434" s="6">
        <f t="shared" si="447"/>
        <v>387.43853716962479</v>
      </c>
      <c r="AR3434" s="3">
        <f t="shared" si="448"/>
        <v>6976.6514628303757</v>
      </c>
    </row>
    <row r="3435" spans="1:44">
      <c r="A3435" s="32">
        <v>43248</v>
      </c>
      <c r="B3435" s="9">
        <v>12.5</v>
      </c>
      <c r="C3435" s="33">
        <v>7134.68</v>
      </c>
      <c r="D3435" s="34">
        <f t="shared" si="454"/>
        <v>30830816.383876689</v>
      </c>
      <c r="E3435" s="34">
        <v>4306949573981.5098</v>
      </c>
      <c r="F3435" s="3">
        <f>VLOOKUP(A3435,ERCOT_345kv_West_ATC!A:B,2)</f>
        <v>33.35</v>
      </c>
      <c r="G3435" s="3">
        <f>VLOOKUP(A3435,ERCOT_345kv_West_ATC!G:H,2)</f>
        <v>2.8029999999999999</v>
      </c>
      <c r="I3435" s="5">
        <f t="shared" si="455"/>
        <v>6</v>
      </c>
      <c r="J3435" s="4">
        <f t="shared" si="456"/>
        <v>144</v>
      </c>
      <c r="K3435" s="4">
        <f t="shared" si="449"/>
        <v>1800</v>
      </c>
      <c r="L3435" s="6">
        <f t="shared" si="450"/>
        <v>12842424</v>
      </c>
      <c r="N3435" s="22">
        <f t="shared" si="457"/>
        <v>0.41654505155160554</v>
      </c>
      <c r="O3435" s="14">
        <f t="shared" si="458"/>
        <v>5838.314424075159</v>
      </c>
      <c r="Q3435" s="22">
        <f t="shared" si="452"/>
        <v>608.98399349649924</v>
      </c>
      <c r="R3435" s="3">
        <f>VLOOKUP(A3435,ERCOT_345kv_West_ATC!D:E,2)</f>
        <v>31.12</v>
      </c>
      <c r="S3435" s="66">
        <f t="shared" si="453"/>
        <v>0.94889849268233861</v>
      </c>
      <c r="T3435" s="69">
        <f t="shared" si="459"/>
        <v>577.86399349649923</v>
      </c>
      <c r="V3435" s="16">
        <f t="shared" si="460"/>
        <v>2.2811400000000003E-2</v>
      </c>
      <c r="W3435" s="16">
        <f t="shared" si="461"/>
        <v>0.39373365155160556</v>
      </c>
      <c r="X3435" s="16"/>
      <c r="Z3435" s="15">
        <f t="shared" si="462"/>
        <v>5.8967875461532234E-5</v>
      </c>
      <c r="AA3435" s="16">
        <f t="shared" si="463"/>
        <v>0.42071692169788483</v>
      </c>
      <c r="AB3435" s="3">
        <f t="shared" si="464"/>
        <v>0.22657139835930418</v>
      </c>
      <c r="AC3435" s="69">
        <f t="shared" si="465"/>
        <v>69.156211799505328</v>
      </c>
      <c r="AD3435" s="3">
        <f t="shared" si="451"/>
        <v>91.036230418302168</v>
      </c>
      <c r="AF3435" s="29"/>
      <c r="AG3435" s="30"/>
      <c r="AH3435" s="29"/>
      <c r="AI3435" s="29"/>
      <c r="AJ3435" s="31"/>
      <c r="AK3435" s="29"/>
      <c r="AL3435" s="30"/>
      <c r="AN3435" s="17">
        <f t="shared" ref="AN3435:AN3498" si="466">D3435/K3435</f>
        <v>17128.231324375938</v>
      </c>
      <c r="AO3435" s="17">
        <f t="shared" ref="AO3435:AO3498" si="467">AN3435/$Y$2</f>
        <v>171.28231324375938</v>
      </c>
      <c r="AP3435" s="2">
        <f t="shared" ref="AP3435:AP3498" si="468">(AO3435*$AL$2*$Y$2*24)/1000000</f>
        <v>11.715710225873142</v>
      </c>
      <c r="AQ3435" s="6">
        <f t="shared" ref="AQ3435:AQ3498" si="469">AP3435*R3435</f>
        <v>364.59290222917218</v>
      </c>
      <c r="AR3435" s="3">
        <f t="shared" ref="AR3435:AR3498" si="470">C3435-AQ3435</f>
        <v>6770.0870977708282</v>
      </c>
    </row>
    <row r="3436" spans="1:44">
      <c r="A3436" s="32">
        <v>43249</v>
      </c>
      <c r="B3436" s="9">
        <v>12.5</v>
      </c>
      <c r="C3436" s="33">
        <v>7467.58</v>
      </c>
      <c r="D3436" s="34">
        <f t="shared" si="454"/>
        <v>30830816.383876689</v>
      </c>
      <c r="E3436" s="34">
        <v>4306949573981.5098</v>
      </c>
      <c r="F3436" s="3">
        <f>VLOOKUP(A3436,ERCOT_345kv_West_ATC!A:B,2)</f>
        <v>33.049999999999997</v>
      </c>
      <c r="G3436" s="3">
        <f>VLOOKUP(A3436,ERCOT_345kv_West_ATC!G:H,2)</f>
        <v>2.774</v>
      </c>
      <c r="I3436" s="5">
        <f t="shared" si="455"/>
        <v>6</v>
      </c>
      <c r="J3436" s="4">
        <f t="shared" si="456"/>
        <v>144</v>
      </c>
      <c r="K3436" s="4">
        <f t="shared" si="449"/>
        <v>1800</v>
      </c>
      <c r="L3436" s="6">
        <f t="shared" si="450"/>
        <v>13441644</v>
      </c>
      <c r="N3436" s="22">
        <f t="shared" si="457"/>
        <v>0.43598080026935176</v>
      </c>
      <c r="O3436" s="14">
        <f t="shared" si="458"/>
        <v>5838.314424075159</v>
      </c>
      <c r="Q3436" s="22">
        <f t="shared" si="452"/>
        <v>637.39883080314576</v>
      </c>
      <c r="R3436" s="3">
        <f>VLOOKUP(A3436,ERCOT_345kv_West_ATC!D:E,2)</f>
        <v>44.02</v>
      </c>
      <c r="S3436" s="66">
        <f t="shared" si="453"/>
        <v>0.93093805970033994</v>
      </c>
      <c r="T3436" s="69">
        <f t="shared" si="459"/>
        <v>593.37883080314577</v>
      </c>
      <c r="V3436" s="16">
        <f t="shared" si="460"/>
        <v>2.26062E-2</v>
      </c>
      <c r="W3436" s="16">
        <f t="shared" si="461"/>
        <v>0.41337460026935174</v>
      </c>
      <c r="X3436" s="16"/>
      <c r="Z3436" s="15">
        <f t="shared" si="462"/>
        <v>5.8967875461532234E-5</v>
      </c>
      <c r="AA3436" s="16">
        <f t="shared" si="463"/>
        <v>0.44034732743902888</v>
      </c>
      <c r="AB3436" s="3">
        <f t="shared" si="464"/>
        <v>0.23714308742087559</v>
      </c>
      <c r="AC3436" s="69">
        <f t="shared" si="465"/>
        <v>73.025449996040464</v>
      </c>
      <c r="AD3436" s="3">
        <f t="shared" si="451"/>
        <v>90.023340268473476</v>
      </c>
      <c r="AF3436" s="29"/>
      <c r="AG3436" s="30"/>
      <c r="AH3436" s="29"/>
      <c r="AI3436" s="29"/>
      <c r="AJ3436" s="31"/>
      <c r="AK3436" s="29"/>
      <c r="AL3436" s="30"/>
      <c r="AN3436" s="17">
        <f t="shared" si="466"/>
        <v>17128.231324375938</v>
      </c>
      <c r="AO3436" s="17">
        <f t="shared" si="467"/>
        <v>171.28231324375938</v>
      </c>
      <c r="AP3436" s="2">
        <f t="shared" si="468"/>
        <v>11.715710225873142</v>
      </c>
      <c r="AQ3436" s="6">
        <f t="shared" si="469"/>
        <v>515.7255641429357</v>
      </c>
      <c r="AR3436" s="3">
        <f t="shared" si="470"/>
        <v>6951.8544358570643</v>
      </c>
    </row>
    <row r="3437" spans="1:44">
      <c r="A3437" s="32">
        <v>43250</v>
      </c>
      <c r="B3437" s="9">
        <v>12.5</v>
      </c>
      <c r="C3437" s="33">
        <v>7406.19</v>
      </c>
      <c r="D3437" s="34">
        <f t="shared" si="454"/>
        <v>30830816.383876689</v>
      </c>
      <c r="E3437" s="34">
        <v>4306949573981.5098</v>
      </c>
      <c r="F3437" s="3">
        <f>VLOOKUP(A3437,ERCOT_345kv_West_ATC!A:B,2)</f>
        <v>32.549999999999997</v>
      </c>
      <c r="G3437" s="3">
        <f>VLOOKUP(A3437,ERCOT_345kv_West_ATC!G:H,2)</f>
        <v>2.7679999999999998</v>
      </c>
      <c r="I3437" s="5">
        <f t="shared" si="455"/>
        <v>6</v>
      </c>
      <c r="J3437" s="4">
        <f t="shared" si="456"/>
        <v>144</v>
      </c>
      <c r="K3437" s="4">
        <f t="shared" si="449"/>
        <v>1800</v>
      </c>
      <c r="L3437" s="6">
        <f t="shared" si="450"/>
        <v>13331142</v>
      </c>
      <c r="N3437" s="22">
        <f t="shared" si="457"/>
        <v>0.43239665904441199</v>
      </c>
      <c r="O3437" s="14">
        <f t="shared" si="458"/>
        <v>5838.314424075159</v>
      </c>
      <c r="Q3437" s="22">
        <f t="shared" si="452"/>
        <v>632.15885825206431</v>
      </c>
      <c r="R3437" s="3">
        <f>VLOOKUP(A3437,ERCOT_345kv_West_ATC!D:E,2)</f>
        <v>43.81</v>
      </c>
      <c r="S3437" s="66">
        <f t="shared" si="453"/>
        <v>0.93069779940893993</v>
      </c>
      <c r="T3437" s="69">
        <f t="shared" si="459"/>
        <v>588.34885825206425</v>
      </c>
      <c r="V3437" s="16">
        <f t="shared" si="460"/>
        <v>2.2264199999999998E-2</v>
      </c>
      <c r="W3437" s="16">
        <f t="shared" si="461"/>
        <v>0.41013245904441198</v>
      </c>
      <c r="X3437" s="16"/>
      <c r="Z3437" s="15">
        <f t="shared" si="462"/>
        <v>5.8967875461532234E-5</v>
      </c>
      <c r="AA3437" s="16">
        <f t="shared" si="463"/>
        <v>0.4367272895644454</v>
      </c>
      <c r="AB3437" s="3">
        <f t="shared" si="464"/>
        <v>0.2351935650673464</v>
      </c>
      <c r="AC3437" s="69">
        <f t="shared" si="465"/>
        <v>72.311924814648791</v>
      </c>
      <c r="AD3437" s="3">
        <f t="shared" si="451"/>
        <v>89.056322573066169</v>
      </c>
      <c r="AF3437" s="29"/>
      <c r="AG3437" s="30"/>
      <c r="AH3437" s="29"/>
      <c r="AI3437" s="29"/>
      <c r="AJ3437" s="31"/>
      <c r="AK3437" s="29"/>
      <c r="AL3437" s="30"/>
      <c r="AN3437" s="17">
        <f t="shared" si="466"/>
        <v>17128.231324375938</v>
      </c>
      <c r="AO3437" s="17">
        <f t="shared" si="467"/>
        <v>171.28231324375938</v>
      </c>
      <c r="AP3437" s="2">
        <f t="shared" si="468"/>
        <v>11.715710225873142</v>
      </c>
      <c r="AQ3437" s="6">
        <f t="shared" si="469"/>
        <v>513.26526499550243</v>
      </c>
      <c r="AR3437" s="3">
        <f t="shared" si="470"/>
        <v>6892.9247350044971</v>
      </c>
    </row>
    <row r="3438" spans="1:44">
      <c r="A3438" s="32">
        <v>43251</v>
      </c>
      <c r="B3438" s="9">
        <v>12.5</v>
      </c>
      <c r="C3438" s="33">
        <v>7491.64</v>
      </c>
      <c r="D3438" s="34">
        <f t="shared" si="454"/>
        <v>30830816.383876689</v>
      </c>
      <c r="E3438" s="34">
        <v>4306949573981.5098</v>
      </c>
      <c r="F3438" s="3">
        <f>VLOOKUP(A3438,ERCOT_345kv_West_ATC!A:B,2)</f>
        <v>32.25</v>
      </c>
      <c r="G3438" s="3">
        <f>VLOOKUP(A3438,ERCOT_345kv_West_ATC!G:H,2)</f>
        <v>2.7949999999999999</v>
      </c>
      <c r="I3438" s="5">
        <f t="shared" si="455"/>
        <v>6</v>
      </c>
      <c r="J3438" s="4">
        <f t="shared" si="456"/>
        <v>144</v>
      </c>
      <c r="K3438" s="4">
        <f t="shared" si="449"/>
        <v>1800</v>
      </c>
      <c r="L3438" s="6">
        <f t="shared" si="450"/>
        <v>13484952</v>
      </c>
      <c r="N3438" s="22">
        <f t="shared" si="457"/>
        <v>0.43738549871978422</v>
      </c>
      <c r="O3438" s="14">
        <f t="shared" si="458"/>
        <v>5838.314424075159</v>
      </c>
      <c r="Q3438" s="22">
        <f t="shared" si="452"/>
        <v>639.45248350845634</v>
      </c>
      <c r="R3438" s="3">
        <f>VLOOKUP(A3438,ERCOT_345kv_West_ATC!D:E,2)</f>
        <v>43.86</v>
      </c>
      <c r="S3438" s="66">
        <f t="shared" si="453"/>
        <v>0.93141007169234025</v>
      </c>
      <c r="T3438" s="69">
        <f t="shared" si="459"/>
        <v>595.59248350845633</v>
      </c>
      <c r="V3438" s="16">
        <f t="shared" si="460"/>
        <v>2.2058999999999999E-2</v>
      </c>
      <c r="W3438" s="16">
        <f t="shared" si="461"/>
        <v>0.41532649871978422</v>
      </c>
      <c r="X3438" s="16"/>
      <c r="Z3438" s="15">
        <f t="shared" si="462"/>
        <v>5.8967875461532234E-5</v>
      </c>
      <c r="AA3438" s="16">
        <f t="shared" si="463"/>
        <v>0.44176609452263338</v>
      </c>
      <c r="AB3438" s="3">
        <f t="shared" si="464"/>
        <v>0.23790714521246892</v>
      </c>
      <c r="AC3438" s="69">
        <f t="shared" si="465"/>
        <v>73.305095147763623</v>
      </c>
      <c r="AD3438" s="3">
        <f t="shared" si="451"/>
        <v>88.181181000931872</v>
      </c>
      <c r="AF3438" s="29"/>
      <c r="AG3438" s="30"/>
      <c r="AH3438" s="29"/>
      <c r="AI3438" s="29"/>
      <c r="AJ3438" s="31"/>
      <c r="AK3438" s="29"/>
      <c r="AL3438" s="30"/>
      <c r="AN3438" s="17">
        <f t="shared" si="466"/>
        <v>17128.231324375938</v>
      </c>
      <c r="AO3438" s="17">
        <f t="shared" si="467"/>
        <v>171.28231324375938</v>
      </c>
      <c r="AP3438" s="2">
        <f t="shared" si="468"/>
        <v>11.715710225873142</v>
      </c>
      <c r="AQ3438" s="6">
        <f t="shared" si="469"/>
        <v>513.85105050679601</v>
      </c>
      <c r="AR3438" s="3">
        <f t="shared" si="470"/>
        <v>6977.7889494932042</v>
      </c>
    </row>
    <row r="3439" spans="1:44">
      <c r="A3439" s="32">
        <v>43252</v>
      </c>
      <c r="B3439" s="9">
        <v>12.5</v>
      </c>
      <c r="C3439" s="33">
        <v>7539.14</v>
      </c>
      <c r="D3439" s="34">
        <f t="shared" si="454"/>
        <v>30830816.383876689</v>
      </c>
      <c r="E3439" s="34">
        <v>4306949573981.5098</v>
      </c>
      <c r="F3439" s="3">
        <f>VLOOKUP(A3439,ERCOT_345kv_West_ATC!A:B,2)</f>
        <v>32.15</v>
      </c>
      <c r="G3439" s="3">
        <f>VLOOKUP(A3439,ERCOT_345kv_West_ATC!G:H,2)</f>
        <v>2.8109999999999999</v>
      </c>
      <c r="I3439" s="5">
        <f t="shared" si="455"/>
        <v>6</v>
      </c>
      <c r="J3439" s="4">
        <f t="shared" si="456"/>
        <v>144</v>
      </c>
      <c r="K3439" s="4">
        <f t="shared" si="449"/>
        <v>1800</v>
      </c>
      <c r="L3439" s="6">
        <f t="shared" si="450"/>
        <v>13570452</v>
      </c>
      <c r="N3439" s="22">
        <f t="shared" si="457"/>
        <v>0.44015869807121993</v>
      </c>
      <c r="O3439" s="14">
        <f t="shared" si="458"/>
        <v>5838.314424075159</v>
      </c>
      <c r="Q3439" s="22">
        <f t="shared" si="452"/>
        <v>643.50686852517526</v>
      </c>
      <c r="R3439" s="3">
        <f>VLOOKUP(A3439,ERCOT_345kv_West_ATC!D:E,2)</f>
        <v>34.01</v>
      </c>
      <c r="S3439" s="66">
        <f t="shared" si="453"/>
        <v>0.94714897126436892</v>
      </c>
      <c r="T3439" s="69">
        <f t="shared" si="459"/>
        <v>609.49686852517527</v>
      </c>
      <c r="V3439" s="16">
        <f t="shared" si="460"/>
        <v>2.1990599999999996E-2</v>
      </c>
      <c r="W3439" s="16">
        <f t="shared" si="461"/>
        <v>0.41816809807121996</v>
      </c>
      <c r="X3439" s="16"/>
      <c r="Z3439" s="15">
        <f t="shared" si="462"/>
        <v>5.8967875461532234E-5</v>
      </c>
      <c r="AA3439" s="16">
        <f t="shared" si="463"/>
        <v>0.44456706860705614</v>
      </c>
      <c r="AB3439" s="3">
        <f t="shared" si="464"/>
        <v>0.2394155718583825</v>
      </c>
      <c r="AC3439" s="69">
        <f t="shared" si="465"/>
        <v>73.857179300167985</v>
      </c>
      <c r="AD3439" s="3">
        <f t="shared" si="451"/>
        <v>87.271260083595593</v>
      </c>
      <c r="AF3439" s="29"/>
      <c r="AG3439" s="30"/>
      <c r="AH3439" s="29"/>
      <c r="AI3439" s="29"/>
      <c r="AJ3439" s="31"/>
      <c r="AK3439" s="29"/>
      <c r="AL3439" s="30"/>
      <c r="AN3439" s="17">
        <f t="shared" si="466"/>
        <v>17128.231324375938</v>
      </c>
      <c r="AO3439" s="17">
        <f t="shared" si="467"/>
        <v>171.28231324375938</v>
      </c>
      <c r="AP3439" s="2">
        <f t="shared" si="468"/>
        <v>11.715710225873142</v>
      </c>
      <c r="AQ3439" s="6">
        <f t="shared" si="469"/>
        <v>398.45130478194551</v>
      </c>
      <c r="AR3439" s="3">
        <f t="shared" si="470"/>
        <v>7140.6886952180548</v>
      </c>
    </row>
    <row r="3440" spans="1:44">
      <c r="A3440" s="32">
        <v>43253</v>
      </c>
      <c r="B3440" s="9">
        <v>12.5</v>
      </c>
      <c r="C3440" s="33">
        <v>7646.74</v>
      </c>
      <c r="D3440" s="34">
        <f t="shared" si="454"/>
        <v>30830816.383876689</v>
      </c>
      <c r="E3440" s="34">
        <v>4306949573981.5098</v>
      </c>
      <c r="F3440" s="3">
        <f>VLOOKUP(A3440,ERCOT_345kv_West_ATC!A:B,2)</f>
        <v>32.15</v>
      </c>
      <c r="G3440" s="3">
        <f>VLOOKUP(A3440,ERCOT_345kv_West_ATC!G:H,2)</f>
        <v>2.8109999999999999</v>
      </c>
      <c r="I3440" s="5">
        <f t="shared" si="455"/>
        <v>6</v>
      </c>
      <c r="J3440" s="4">
        <f t="shared" si="456"/>
        <v>144</v>
      </c>
      <c r="K3440" s="4">
        <f t="shared" si="449"/>
        <v>1800</v>
      </c>
      <c r="L3440" s="6">
        <f t="shared" si="450"/>
        <v>13764132</v>
      </c>
      <c r="N3440" s="22">
        <f t="shared" si="457"/>
        <v>0.44644072439152482</v>
      </c>
      <c r="O3440" s="14">
        <f t="shared" si="458"/>
        <v>5838.314424075159</v>
      </c>
      <c r="Q3440" s="22">
        <f t="shared" si="452"/>
        <v>652.69111753146888</v>
      </c>
      <c r="R3440" s="3">
        <f>VLOOKUP(A3440,ERCOT_345kv_West_ATC!D:E,2)</f>
        <v>30.84</v>
      </c>
      <c r="S3440" s="66">
        <f t="shared" si="453"/>
        <v>0.95274947188397563</v>
      </c>
      <c r="T3440" s="69">
        <f t="shared" si="459"/>
        <v>621.85111753146884</v>
      </c>
      <c r="V3440" s="16">
        <f t="shared" si="460"/>
        <v>2.1990599999999996E-2</v>
      </c>
      <c r="W3440" s="16">
        <f t="shared" si="461"/>
        <v>0.42445012439152485</v>
      </c>
      <c r="X3440" s="16"/>
      <c r="Z3440" s="15">
        <f t="shared" si="462"/>
        <v>5.8967875461532234E-5</v>
      </c>
      <c r="AA3440" s="16">
        <f t="shared" si="463"/>
        <v>0.45091201200671699</v>
      </c>
      <c r="AB3440" s="3">
        <f t="shared" si="464"/>
        <v>0.24283255516575733</v>
      </c>
      <c r="AC3440" s="69">
        <f t="shared" si="465"/>
        <v>75.107795190667176</v>
      </c>
      <c r="AD3440" s="3">
        <f t="shared" si="451"/>
        <v>86.186634461792963</v>
      </c>
      <c r="AF3440" s="29"/>
      <c r="AG3440" s="30"/>
      <c r="AH3440" s="29"/>
      <c r="AI3440" s="29"/>
      <c r="AJ3440" s="31"/>
      <c r="AK3440" s="29"/>
      <c r="AL3440" s="30"/>
      <c r="AN3440" s="17">
        <f t="shared" si="466"/>
        <v>17128.231324375938</v>
      </c>
      <c r="AO3440" s="17">
        <f t="shared" si="467"/>
        <v>171.28231324375938</v>
      </c>
      <c r="AP3440" s="2">
        <f t="shared" si="468"/>
        <v>11.715710225873142</v>
      </c>
      <c r="AQ3440" s="6">
        <f t="shared" si="469"/>
        <v>361.31250336592768</v>
      </c>
      <c r="AR3440" s="3">
        <f t="shared" si="470"/>
        <v>7285.4274966340718</v>
      </c>
    </row>
    <row r="3441" spans="1:44">
      <c r="A3441" s="32">
        <v>43254</v>
      </c>
      <c r="B3441" s="9">
        <v>12.5</v>
      </c>
      <c r="C3441" s="33">
        <v>7720.25</v>
      </c>
      <c r="D3441" s="34">
        <f t="shared" si="454"/>
        <v>30830816.383876689</v>
      </c>
      <c r="E3441" s="34">
        <v>4306949573981.5098</v>
      </c>
      <c r="F3441" s="3">
        <f>VLOOKUP(A3441,ERCOT_345kv_West_ATC!A:B,2)</f>
        <v>32.15</v>
      </c>
      <c r="G3441" s="3">
        <f>VLOOKUP(A3441,ERCOT_345kv_West_ATC!G:H,2)</f>
        <v>2.8109999999999999</v>
      </c>
      <c r="I3441" s="5">
        <f t="shared" si="455"/>
        <v>6</v>
      </c>
      <c r="J3441" s="4">
        <f t="shared" si="456"/>
        <v>144</v>
      </c>
      <c r="K3441" s="4">
        <f t="shared" si="449"/>
        <v>1800</v>
      </c>
      <c r="L3441" s="6">
        <f t="shared" si="450"/>
        <v>13896450</v>
      </c>
      <c r="N3441" s="22">
        <f t="shared" si="457"/>
        <v>0.45073246932466243</v>
      </c>
      <c r="O3441" s="14">
        <f t="shared" si="458"/>
        <v>5838.314424075159</v>
      </c>
      <c r="Q3441" s="22">
        <f t="shared" si="452"/>
        <v>658.96559842786894</v>
      </c>
      <c r="R3441" s="3">
        <f>VLOOKUP(A3441,ERCOT_345kv_West_ATC!D:E,2)</f>
        <v>28.17</v>
      </c>
      <c r="S3441" s="66">
        <f t="shared" si="453"/>
        <v>0.95725118266081466</v>
      </c>
      <c r="T3441" s="69">
        <f t="shared" si="459"/>
        <v>630.79559842786898</v>
      </c>
      <c r="V3441" s="16">
        <f t="shared" si="460"/>
        <v>2.1990599999999996E-2</v>
      </c>
      <c r="W3441" s="16">
        <f t="shared" si="461"/>
        <v>0.42874186932466246</v>
      </c>
      <c r="X3441" s="16"/>
      <c r="Z3441" s="15">
        <f t="shared" si="462"/>
        <v>5.8967875461532234E-5</v>
      </c>
      <c r="AA3441" s="16">
        <f t="shared" si="463"/>
        <v>0.45524674053189423</v>
      </c>
      <c r="AB3441" s="3">
        <f t="shared" si="464"/>
        <v>0.24516696448662281</v>
      </c>
      <c r="AC3441" s="69">
        <f t="shared" si="465"/>
        <v>75.962189002103941</v>
      </c>
      <c r="AD3441" s="3">
        <f t="shared" si="451"/>
        <v>85.146871839217312</v>
      </c>
      <c r="AF3441" s="29"/>
      <c r="AG3441" s="30"/>
      <c r="AH3441" s="29"/>
      <c r="AI3441" s="29"/>
      <c r="AJ3441" s="31"/>
      <c r="AK3441" s="29"/>
      <c r="AL3441" s="30"/>
      <c r="AN3441" s="17">
        <f t="shared" si="466"/>
        <v>17128.231324375938</v>
      </c>
      <c r="AO3441" s="17">
        <f t="shared" si="467"/>
        <v>171.28231324375938</v>
      </c>
      <c r="AP3441" s="2">
        <f t="shared" si="468"/>
        <v>11.715710225873142</v>
      </c>
      <c r="AQ3441" s="6">
        <f t="shared" si="469"/>
        <v>330.03155706284645</v>
      </c>
      <c r="AR3441" s="3">
        <f t="shared" si="470"/>
        <v>7390.2184429371537</v>
      </c>
    </row>
    <row r="3442" spans="1:44">
      <c r="A3442" s="32">
        <v>43255</v>
      </c>
      <c r="B3442" s="9">
        <v>12.5</v>
      </c>
      <c r="C3442" s="33">
        <v>7499.48</v>
      </c>
      <c r="D3442" s="34">
        <f t="shared" si="454"/>
        <v>30830816.383876689</v>
      </c>
      <c r="E3442" s="34">
        <v>4306949573981.5098</v>
      </c>
      <c r="F3442" s="3">
        <f>VLOOKUP(A3442,ERCOT_345kv_West_ATC!A:B,2)</f>
        <v>31.65</v>
      </c>
      <c r="G3442" s="3">
        <f>VLOOKUP(A3442,ERCOT_345kv_West_ATC!G:H,2)</f>
        <v>2.7909999999999999</v>
      </c>
      <c r="I3442" s="5">
        <f t="shared" si="455"/>
        <v>6</v>
      </c>
      <c r="J3442" s="4">
        <f t="shared" si="456"/>
        <v>144</v>
      </c>
      <c r="K3442" s="4">
        <f t="shared" si="449"/>
        <v>1800</v>
      </c>
      <c r="L3442" s="6">
        <f t="shared" si="450"/>
        <v>13499064</v>
      </c>
      <c r="N3442" s="22">
        <f t="shared" si="457"/>
        <v>0.43784322257063174</v>
      </c>
      <c r="O3442" s="14">
        <f t="shared" si="458"/>
        <v>5838.314424075159</v>
      </c>
      <c r="Q3442" s="22">
        <f t="shared" si="452"/>
        <v>640.12167042490012</v>
      </c>
      <c r="R3442" s="3">
        <f>VLOOKUP(A3442,ERCOT_345kv_West_ATC!D:E,2)</f>
        <v>29.41</v>
      </c>
      <c r="S3442" s="66">
        <f t="shared" si="453"/>
        <v>0.95405560948986745</v>
      </c>
      <c r="T3442" s="69">
        <f t="shared" si="459"/>
        <v>610.71167042490015</v>
      </c>
      <c r="V3442" s="16">
        <f t="shared" si="460"/>
        <v>2.1648599999999997E-2</v>
      </c>
      <c r="W3442" s="16">
        <f t="shared" si="461"/>
        <v>0.41619462257063172</v>
      </c>
      <c r="X3442" s="16"/>
      <c r="Z3442" s="15">
        <f t="shared" si="462"/>
        <v>5.8967875461532234E-5</v>
      </c>
      <c r="AA3442" s="16">
        <f t="shared" si="463"/>
        <v>0.44222840266625174</v>
      </c>
      <c r="AB3442" s="3">
        <f t="shared" si="464"/>
        <v>0.23815611499992073</v>
      </c>
      <c r="AC3442" s="69">
        <f t="shared" si="465"/>
        <v>73.396218089970986</v>
      </c>
      <c r="AD3442" s="3">
        <f t="shared" si="451"/>
        <v>83.968759787981398</v>
      </c>
      <c r="AF3442" s="29"/>
      <c r="AG3442" s="30"/>
      <c r="AH3442" s="29"/>
      <c r="AI3442" s="29"/>
      <c r="AJ3442" s="31"/>
      <c r="AK3442" s="29"/>
      <c r="AL3442" s="30"/>
      <c r="AN3442" s="17">
        <f t="shared" si="466"/>
        <v>17128.231324375938</v>
      </c>
      <c r="AO3442" s="17">
        <f t="shared" si="467"/>
        <v>171.28231324375938</v>
      </c>
      <c r="AP3442" s="2">
        <f t="shared" si="468"/>
        <v>11.715710225873142</v>
      </c>
      <c r="AQ3442" s="6">
        <f t="shared" si="469"/>
        <v>344.55903774292909</v>
      </c>
      <c r="AR3442" s="3">
        <f t="shared" si="470"/>
        <v>7154.9209622570706</v>
      </c>
    </row>
    <row r="3443" spans="1:44">
      <c r="A3443" s="32">
        <v>43256</v>
      </c>
      <c r="B3443" s="9">
        <v>12.5</v>
      </c>
      <c r="C3443" s="33">
        <v>7625.55</v>
      </c>
      <c r="D3443" s="34">
        <f t="shared" si="454"/>
        <v>35367482.835799664</v>
      </c>
      <c r="E3443" s="34">
        <v>4940704885521.8203</v>
      </c>
      <c r="F3443" s="3">
        <f>VLOOKUP(A3443,ERCOT_345kv_West_ATC!A:B,2)</f>
        <v>31</v>
      </c>
      <c r="G3443" s="3">
        <f>VLOOKUP(A3443,ERCOT_345kv_West_ATC!G:H,2)</f>
        <v>2.7719999999999998</v>
      </c>
      <c r="I3443" s="5">
        <f t="shared" si="455"/>
        <v>6</v>
      </c>
      <c r="J3443" s="4">
        <f t="shared" si="456"/>
        <v>144</v>
      </c>
      <c r="K3443" s="4">
        <f t="shared" si="449"/>
        <v>1800</v>
      </c>
      <c r="L3443" s="6">
        <f t="shared" si="450"/>
        <v>13725990</v>
      </c>
      <c r="N3443" s="22">
        <f t="shared" si="457"/>
        <v>0.38809632180287035</v>
      </c>
      <c r="O3443" s="14">
        <f t="shared" si="458"/>
        <v>5089.4207211659532</v>
      </c>
      <c r="Q3443" s="22">
        <f t="shared" si="452"/>
        <v>567.39228333752976</v>
      </c>
      <c r="R3443" s="3">
        <f>VLOOKUP(A3443,ERCOT_345kv_West_ATC!D:E,2)</f>
        <v>34.58</v>
      </c>
      <c r="S3443" s="66">
        <f t="shared" si="453"/>
        <v>0.93905451128698358</v>
      </c>
      <c r="T3443" s="69">
        <f t="shared" si="459"/>
        <v>532.81228333752972</v>
      </c>
      <c r="V3443" s="16">
        <f t="shared" si="460"/>
        <v>2.1204000000000001E-2</v>
      </c>
      <c r="W3443" s="16">
        <f t="shared" si="461"/>
        <v>0.36689232180287035</v>
      </c>
      <c r="X3443" s="16"/>
      <c r="Z3443" s="15">
        <f t="shared" si="462"/>
        <v>5.1403933645556607E-5</v>
      </c>
      <c r="AA3443" s="16">
        <f t="shared" si="463"/>
        <v>0.3919832662108742</v>
      </c>
      <c r="AB3443" s="3">
        <f t="shared" si="464"/>
        <v>0.21109727747680385</v>
      </c>
      <c r="AC3443" s="69">
        <f t="shared" si="465"/>
        <v>63.492683556510215</v>
      </c>
      <c r="AD3443" s="3">
        <f t="shared" si="451"/>
        <v>82.542006184615275</v>
      </c>
      <c r="AF3443" s="29"/>
      <c r="AG3443" s="30"/>
      <c r="AH3443" s="29"/>
      <c r="AI3443" s="29"/>
      <c r="AJ3443" s="31"/>
      <c r="AK3443" s="29"/>
      <c r="AL3443" s="30"/>
      <c r="AN3443" s="17">
        <f t="shared" si="466"/>
        <v>19648.60157544426</v>
      </c>
      <c r="AO3443" s="17">
        <f t="shared" si="467"/>
        <v>196.4860157544426</v>
      </c>
      <c r="AP3443" s="2">
        <f t="shared" si="468"/>
        <v>13.439643477603875</v>
      </c>
      <c r="AQ3443" s="6">
        <f t="shared" si="469"/>
        <v>464.74287145554194</v>
      </c>
      <c r="AR3443" s="3">
        <f t="shared" si="470"/>
        <v>7160.8071285444585</v>
      </c>
    </row>
    <row r="3444" spans="1:44">
      <c r="A3444" s="32">
        <v>43257</v>
      </c>
      <c r="B3444" s="9">
        <v>12.5</v>
      </c>
      <c r="C3444" s="33">
        <v>7656.09</v>
      </c>
      <c r="D3444" s="34">
        <f t="shared" si="454"/>
        <v>35367482.835799664</v>
      </c>
      <c r="E3444" s="34">
        <v>4940704885521.8203</v>
      </c>
      <c r="F3444" s="3">
        <f>VLOOKUP(A3444,ERCOT_345kv_West_ATC!A:B,2)</f>
        <v>30.8</v>
      </c>
      <c r="G3444" s="3">
        <f>VLOOKUP(A3444,ERCOT_345kv_West_ATC!G:H,2)</f>
        <v>2.774</v>
      </c>
      <c r="I3444" s="5">
        <f t="shared" si="455"/>
        <v>6</v>
      </c>
      <c r="J3444" s="4">
        <f t="shared" si="456"/>
        <v>144</v>
      </c>
      <c r="K3444" s="4">
        <f t="shared" si="449"/>
        <v>1800</v>
      </c>
      <c r="L3444" s="6">
        <f t="shared" si="450"/>
        <v>13780962</v>
      </c>
      <c r="N3444" s="22">
        <f t="shared" si="457"/>
        <v>0.3896506308911144</v>
      </c>
      <c r="O3444" s="14">
        <f t="shared" si="458"/>
        <v>5089.4207211659532</v>
      </c>
      <c r="Q3444" s="22">
        <f t="shared" si="452"/>
        <v>569.66466504548896</v>
      </c>
      <c r="R3444" s="3">
        <f>VLOOKUP(A3444,ERCOT_345kv_West_ATC!D:E,2)</f>
        <v>31.6</v>
      </c>
      <c r="S3444" s="66">
        <f t="shared" si="453"/>
        <v>0.94452876939896435</v>
      </c>
      <c r="T3444" s="69">
        <f t="shared" si="459"/>
        <v>538.06466504548894</v>
      </c>
      <c r="V3444" s="16">
        <f t="shared" si="460"/>
        <v>2.1067200000000001E-2</v>
      </c>
      <c r="W3444" s="16">
        <f t="shared" si="461"/>
        <v>0.36858343089111439</v>
      </c>
      <c r="X3444" s="16"/>
      <c r="Z3444" s="15">
        <f t="shared" si="462"/>
        <v>5.1403933645556607E-5</v>
      </c>
      <c r="AA3444" s="16">
        <f t="shared" si="463"/>
        <v>0.39355314234440947</v>
      </c>
      <c r="AB3444" s="3">
        <f t="shared" si="464"/>
        <v>0.21194271300003059</v>
      </c>
      <c r="AC3444" s="69">
        <f t="shared" si="465"/>
        <v>63.8021129580112</v>
      </c>
      <c r="AD3444" s="3">
        <f t="shared" si="451"/>
        <v>81.240444321991248</v>
      </c>
      <c r="AF3444" s="29"/>
      <c r="AG3444" s="30"/>
      <c r="AH3444" s="29"/>
      <c r="AI3444" s="29"/>
      <c r="AJ3444" s="31"/>
      <c r="AK3444" s="29"/>
      <c r="AL3444" s="30"/>
      <c r="AN3444" s="17">
        <f t="shared" si="466"/>
        <v>19648.60157544426</v>
      </c>
      <c r="AO3444" s="17">
        <f t="shared" si="467"/>
        <v>196.4860157544426</v>
      </c>
      <c r="AP3444" s="2">
        <f t="shared" si="468"/>
        <v>13.439643477603875</v>
      </c>
      <c r="AQ3444" s="6">
        <f t="shared" si="469"/>
        <v>424.69273389228249</v>
      </c>
      <c r="AR3444" s="3">
        <f t="shared" si="470"/>
        <v>7231.3972661077178</v>
      </c>
    </row>
    <row r="3445" spans="1:44">
      <c r="A3445" s="32">
        <v>43258</v>
      </c>
      <c r="B3445" s="9">
        <v>12.5</v>
      </c>
      <c r="C3445" s="33">
        <v>7676.55</v>
      </c>
      <c r="D3445" s="34">
        <f t="shared" si="454"/>
        <v>35367482.835799664</v>
      </c>
      <c r="E3445" s="34">
        <v>4940704885521.8203</v>
      </c>
      <c r="F3445" s="3">
        <f>VLOOKUP(A3445,ERCOT_345kv_West_ATC!A:B,2)</f>
        <v>30.8</v>
      </c>
      <c r="G3445" s="3">
        <f>VLOOKUP(A3445,ERCOT_345kv_West_ATC!G:H,2)</f>
        <v>2.7930000000000001</v>
      </c>
      <c r="I3445" s="5">
        <f t="shared" si="455"/>
        <v>6</v>
      </c>
      <c r="J3445" s="4">
        <f t="shared" si="456"/>
        <v>144</v>
      </c>
      <c r="K3445" s="4">
        <f t="shared" si="449"/>
        <v>1800</v>
      </c>
      <c r="L3445" s="6">
        <f t="shared" si="450"/>
        <v>13817790</v>
      </c>
      <c r="N3445" s="22">
        <f t="shared" si="457"/>
        <v>0.39069192637066497</v>
      </c>
      <c r="O3445" s="14">
        <f t="shared" si="458"/>
        <v>5089.4207211659532</v>
      </c>
      <c r="Q3445" s="22">
        <f t="shared" si="452"/>
        <v>571.18702685769745</v>
      </c>
      <c r="R3445" s="3">
        <f>VLOOKUP(A3445,ERCOT_345kv_West_ATC!D:E,2)</f>
        <v>28.74</v>
      </c>
      <c r="S3445" s="66">
        <f t="shared" si="453"/>
        <v>0.94968373116226235</v>
      </c>
      <c r="T3445" s="69">
        <f t="shared" si="459"/>
        <v>542.44702685769744</v>
      </c>
      <c r="V3445" s="16">
        <f t="shared" si="460"/>
        <v>2.1067200000000001E-2</v>
      </c>
      <c r="W3445" s="16">
        <f t="shared" si="461"/>
        <v>0.36962472637066496</v>
      </c>
      <c r="X3445" s="16"/>
      <c r="Z3445" s="15">
        <f t="shared" si="462"/>
        <v>5.1403933645556607E-5</v>
      </c>
      <c r="AA3445" s="16">
        <f t="shared" si="463"/>
        <v>0.39460486682679757</v>
      </c>
      <c r="AB3445" s="3">
        <f t="shared" si="464"/>
        <v>0.21250910497138681</v>
      </c>
      <c r="AC3445" s="69">
        <f t="shared" si="465"/>
        <v>64.009412419527578</v>
      </c>
      <c r="AD3445" s="3">
        <f t="shared" si="451"/>
        <v>79.995614146912573</v>
      </c>
      <c r="AF3445" s="29"/>
      <c r="AG3445" s="30"/>
      <c r="AH3445" s="29"/>
      <c r="AI3445" s="29"/>
      <c r="AJ3445" s="31"/>
      <c r="AK3445" s="29"/>
      <c r="AL3445" s="30"/>
      <c r="AN3445" s="17">
        <f t="shared" si="466"/>
        <v>19648.60157544426</v>
      </c>
      <c r="AO3445" s="17">
        <f t="shared" si="467"/>
        <v>196.4860157544426</v>
      </c>
      <c r="AP3445" s="2">
        <f t="shared" si="468"/>
        <v>13.439643477603875</v>
      </c>
      <c r="AQ3445" s="6">
        <f t="shared" si="469"/>
        <v>386.25535354633536</v>
      </c>
      <c r="AR3445" s="3">
        <f t="shared" si="470"/>
        <v>7290.2946464536644</v>
      </c>
    </row>
    <row r="3446" spans="1:44">
      <c r="A3446" s="32">
        <v>43259</v>
      </c>
      <c r="B3446" s="9">
        <v>12.5</v>
      </c>
      <c r="C3446" s="33">
        <v>7631.9</v>
      </c>
      <c r="D3446" s="34">
        <f t="shared" si="454"/>
        <v>35367482.835799664</v>
      </c>
      <c r="E3446" s="34">
        <v>4940704885521.8203</v>
      </c>
      <c r="F3446" s="3">
        <f>VLOOKUP(A3446,ERCOT_345kv_West_ATC!A:B,2)</f>
        <v>30.55</v>
      </c>
      <c r="G3446" s="3">
        <f>VLOOKUP(A3446,ERCOT_345kv_West_ATC!G:H,2)</f>
        <v>2.78</v>
      </c>
      <c r="I3446" s="5">
        <f t="shared" si="455"/>
        <v>6</v>
      </c>
      <c r="J3446" s="4">
        <f t="shared" si="456"/>
        <v>144</v>
      </c>
      <c r="K3446" s="4">
        <f t="shared" si="449"/>
        <v>1800</v>
      </c>
      <c r="L3446" s="6">
        <f t="shared" si="450"/>
        <v>13737420</v>
      </c>
      <c r="N3446" s="22">
        <f t="shared" si="457"/>
        <v>0.38841950001866438</v>
      </c>
      <c r="O3446" s="14">
        <f t="shared" si="458"/>
        <v>5089.4207211659532</v>
      </c>
      <c r="Q3446" s="22">
        <f t="shared" si="452"/>
        <v>567.8647661091585</v>
      </c>
      <c r="R3446" s="3">
        <f>VLOOKUP(A3446,ERCOT_345kv_West_ATC!D:E,2)</f>
        <v>29.79</v>
      </c>
      <c r="S3446" s="66">
        <f t="shared" si="453"/>
        <v>0.94754032689136136</v>
      </c>
      <c r="T3446" s="69">
        <f t="shared" si="459"/>
        <v>538.07476610915853</v>
      </c>
      <c r="V3446" s="16">
        <f t="shared" si="460"/>
        <v>2.0896200000000004E-2</v>
      </c>
      <c r="W3446" s="16">
        <f t="shared" si="461"/>
        <v>0.3675233000186644</v>
      </c>
      <c r="X3446" s="16"/>
      <c r="Z3446" s="15">
        <f t="shared" si="462"/>
        <v>5.1403933645556607E-5</v>
      </c>
      <c r="AA3446" s="16">
        <f t="shared" si="463"/>
        <v>0.39230968118952347</v>
      </c>
      <c r="AB3446" s="3">
        <f t="shared" si="464"/>
        <v>0.21127306384132541</v>
      </c>
      <c r="AC3446" s="69">
        <f t="shared" si="465"/>
        <v>63.557021365925095</v>
      </c>
      <c r="AD3446" s="3">
        <f t="shared" si="451"/>
        <v>78.704784029306637</v>
      </c>
      <c r="AF3446" s="29"/>
      <c r="AG3446" s="30"/>
      <c r="AH3446" s="29"/>
      <c r="AI3446" s="29"/>
      <c r="AJ3446" s="31"/>
      <c r="AK3446" s="29"/>
      <c r="AL3446" s="30"/>
      <c r="AN3446" s="17">
        <f t="shared" si="466"/>
        <v>19648.60157544426</v>
      </c>
      <c r="AO3446" s="17">
        <f t="shared" si="467"/>
        <v>196.4860157544426</v>
      </c>
      <c r="AP3446" s="2">
        <f t="shared" si="468"/>
        <v>13.439643477603875</v>
      </c>
      <c r="AQ3446" s="6">
        <f t="shared" si="469"/>
        <v>400.36697919781943</v>
      </c>
      <c r="AR3446" s="3">
        <f t="shared" si="470"/>
        <v>7231.5330208021805</v>
      </c>
    </row>
    <row r="3447" spans="1:44">
      <c r="A3447" s="32">
        <v>43260</v>
      </c>
      <c r="B3447" s="9">
        <v>12.5</v>
      </c>
      <c r="C3447" s="33">
        <v>7565</v>
      </c>
      <c r="D3447" s="34">
        <f t="shared" si="454"/>
        <v>35367482.835799664</v>
      </c>
      <c r="E3447" s="34">
        <v>4940704885521.8203</v>
      </c>
      <c r="F3447" s="3">
        <f>VLOOKUP(A3447,ERCOT_345kv_West_ATC!A:B,2)</f>
        <v>30.55</v>
      </c>
      <c r="G3447" s="3">
        <f>VLOOKUP(A3447,ERCOT_345kv_West_ATC!G:H,2)</f>
        <v>2.78</v>
      </c>
      <c r="I3447" s="5">
        <f t="shared" si="455"/>
        <v>6</v>
      </c>
      <c r="J3447" s="4">
        <f t="shared" si="456"/>
        <v>144</v>
      </c>
      <c r="K3447" s="4">
        <f t="shared" si="449"/>
        <v>1800</v>
      </c>
      <c r="L3447" s="6">
        <f t="shared" si="450"/>
        <v>13617000</v>
      </c>
      <c r="N3447" s="22">
        <f t="shared" si="457"/>
        <v>0.38501467755620439</v>
      </c>
      <c r="O3447" s="14">
        <f t="shared" si="458"/>
        <v>5089.4207211659532</v>
      </c>
      <c r="Q3447" s="22">
        <f t="shared" si="452"/>
        <v>562.88695549152692</v>
      </c>
      <c r="R3447" s="3">
        <f>VLOOKUP(A3447,ERCOT_345kv_West_ATC!D:E,2)</f>
        <v>30.14</v>
      </c>
      <c r="S3447" s="66">
        <f t="shared" si="453"/>
        <v>0.94645461276735221</v>
      </c>
      <c r="T3447" s="69">
        <f t="shared" si="459"/>
        <v>532.74695549152693</v>
      </c>
      <c r="V3447" s="16">
        <f t="shared" si="460"/>
        <v>2.0896200000000004E-2</v>
      </c>
      <c r="W3447" s="16">
        <f t="shared" si="461"/>
        <v>0.36411847755620441</v>
      </c>
      <c r="X3447" s="16"/>
      <c r="Z3447" s="15">
        <f t="shared" si="462"/>
        <v>5.1403933645556607E-5</v>
      </c>
      <c r="AA3447" s="16">
        <f t="shared" si="463"/>
        <v>0.38887075802863574</v>
      </c>
      <c r="AB3447" s="3">
        <f t="shared" si="464"/>
        <v>0.20942107836313723</v>
      </c>
      <c r="AC3447" s="69">
        <f t="shared" si="465"/>
        <v>62.879194680908228</v>
      </c>
      <c r="AD3447" s="3">
        <f t="shared" si="451"/>
        <v>77.509083122551587</v>
      </c>
      <c r="AF3447" s="29"/>
      <c r="AG3447" s="30"/>
      <c r="AH3447" s="29"/>
      <c r="AI3447" s="29"/>
      <c r="AJ3447" s="31"/>
      <c r="AK3447" s="29"/>
      <c r="AL3447" s="30"/>
      <c r="AN3447" s="17">
        <f t="shared" si="466"/>
        <v>19648.60157544426</v>
      </c>
      <c r="AO3447" s="17">
        <f t="shared" si="467"/>
        <v>196.4860157544426</v>
      </c>
      <c r="AP3447" s="2">
        <f t="shared" si="468"/>
        <v>13.439643477603875</v>
      </c>
      <c r="AQ3447" s="6">
        <f t="shared" si="469"/>
        <v>405.07085441498077</v>
      </c>
      <c r="AR3447" s="3">
        <f t="shared" si="470"/>
        <v>7159.9291455850189</v>
      </c>
    </row>
    <row r="3448" spans="1:44">
      <c r="A3448" s="32">
        <v>43261</v>
      </c>
      <c r="B3448" s="9">
        <v>12.5</v>
      </c>
      <c r="C3448" s="33">
        <v>6784.03</v>
      </c>
      <c r="D3448" s="34">
        <f t="shared" si="454"/>
        <v>35367482.835799664</v>
      </c>
      <c r="E3448" s="34">
        <v>4940704885521.8203</v>
      </c>
      <c r="F3448" s="3">
        <f>VLOOKUP(A3448,ERCOT_345kv_West_ATC!A:B,2)</f>
        <v>30.55</v>
      </c>
      <c r="G3448" s="3">
        <f>VLOOKUP(A3448,ERCOT_345kv_West_ATC!G:H,2)</f>
        <v>2.78</v>
      </c>
      <c r="I3448" s="5">
        <f t="shared" si="455"/>
        <v>6</v>
      </c>
      <c r="J3448" s="4">
        <f t="shared" si="456"/>
        <v>144</v>
      </c>
      <c r="K3448" s="4">
        <f t="shared" si="449"/>
        <v>1800</v>
      </c>
      <c r="L3448" s="6">
        <f t="shared" si="450"/>
        <v>12211254</v>
      </c>
      <c r="N3448" s="22">
        <f t="shared" si="457"/>
        <v>0.34526782855011462</v>
      </c>
      <c r="O3448" s="14">
        <f t="shared" si="458"/>
        <v>5089.4207211659532</v>
      </c>
      <c r="Q3448" s="22">
        <f t="shared" si="452"/>
        <v>504.77752712005065</v>
      </c>
      <c r="R3448" s="3">
        <f>VLOOKUP(A3448,ERCOT_345kv_West_ATC!D:E,2)</f>
        <v>26.84</v>
      </c>
      <c r="S3448" s="66">
        <f t="shared" si="453"/>
        <v>0.9468280607634566</v>
      </c>
      <c r="T3448" s="69">
        <f t="shared" si="459"/>
        <v>477.93752712005067</v>
      </c>
      <c r="V3448" s="16">
        <f t="shared" si="460"/>
        <v>2.0896200000000004E-2</v>
      </c>
      <c r="W3448" s="16">
        <f t="shared" si="461"/>
        <v>0.32437162855011459</v>
      </c>
      <c r="X3448" s="16"/>
      <c r="Z3448" s="15">
        <f t="shared" si="462"/>
        <v>5.1403933645556607E-5</v>
      </c>
      <c r="AA3448" s="16">
        <f t="shared" si="463"/>
        <v>0.34872582796946539</v>
      </c>
      <c r="AB3448" s="3">
        <f t="shared" si="464"/>
        <v>0.18780157015834417</v>
      </c>
      <c r="AC3448" s="69">
        <f t="shared" si="465"/>
        <v>54.966454677953962</v>
      </c>
      <c r="AD3448" s="3">
        <f t="shared" si="451"/>
        <v>76.392636659506309</v>
      </c>
      <c r="AF3448" s="29"/>
      <c r="AG3448" s="30"/>
      <c r="AH3448" s="29"/>
      <c r="AI3448" s="29"/>
      <c r="AJ3448" s="31"/>
      <c r="AK3448" s="29"/>
      <c r="AL3448" s="30"/>
      <c r="AN3448" s="17">
        <f t="shared" si="466"/>
        <v>19648.60157544426</v>
      </c>
      <c r="AO3448" s="17">
        <f t="shared" si="467"/>
        <v>196.4860157544426</v>
      </c>
      <c r="AP3448" s="2">
        <f t="shared" si="468"/>
        <v>13.439643477603875</v>
      </c>
      <c r="AQ3448" s="6">
        <f t="shared" si="469"/>
        <v>360.72003093888799</v>
      </c>
      <c r="AR3448" s="3">
        <f t="shared" si="470"/>
        <v>6423.3099690611116</v>
      </c>
    </row>
    <row r="3449" spans="1:44">
      <c r="A3449" s="32">
        <v>43262</v>
      </c>
      <c r="B3449" s="9">
        <v>12.5</v>
      </c>
      <c r="C3449" s="33">
        <v>6901.13</v>
      </c>
      <c r="D3449" s="34">
        <f t="shared" si="454"/>
        <v>35367482.835799664</v>
      </c>
      <c r="E3449" s="34">
        <v>4940704885521.8203</v>
      </c>
      <c r="F3449" s="3">
        <f>VLOOKUP(A3449,ERCOT_345kv_West_ATC!A:B,2)</f>
        <v>31.65</v>
      </c>
      <c r="G3449" s="3">
        <f>VLOOKUP(A3449,ERCOT_345kv_West_ATC!G:H,2)</f>
        <v>2.79</v>
      </c>
      <c r="I3449" s="5">
        <f t="shared" si="455"/>
        <v>6</v>
      </c>
      <c r="J3449" s="4">
        <f t="shared" si="456"/>
        <v>144</v>
      </c>
      <c r="K3449" s="4">
        <f t="shared" si="449"/>
        <v>1800</v>
      </c>
      <c r="L3449" s="6">
        <f t="shared" si="450"/>
        <v>12422034</v>
      </c>
      <c r="N3449" s="22">
        <f t="shared" si="457"/>
        <v>0.35122754021459995</v>
      </c>
      <c r="O3449" s="14">
        <f t="shared" si="458"/>
        <v>5089.4207211659532</v>
      </c>
      <c r="Q3449" s="22">
        <f t="shared" si="452"/>
        <v>513.49055586929819</v>
      </c>
      <c r="R3449" s="3">
        <f>VLOOKUP(A3449,ERCOT_345kv_West_ATC!D:E,2)</f>
        <v>32.46</v>
      </c>
      <c r="S3449" s="66">
        <f t="shared" si="453"/>
        <v>0.93678559492676972</v>
      </c>
      <c r="T3449" s="69">
        <f t="shared" si="459"/>
        <v>481.03055586929821</v>
      </c>
      <c r="V3449" s="16">
        <f t="shared" si="460"/>
        <v>2.1648599999999997E-2</v>
      </c>
      <c r="W3449" s="16">
        <f t="shared" si="461"/>
        <v>0.32957894021459994</v>
      </c>
      <c r="X3449" s="16"/>
      <c r="Z3449" s="15">
        <f t="shared" si="462"/>
        <v>5.1403933645556607E-5</v>
      </c>
      <c r="AA3449" s="16">
        <f t="shared" si="463"/>
        <v>0.35474522859936009</v>
      </c>
      <c r="AB3449" s="3">
        <f t="shared" si="464"/>
        <v>0.19104323681747487</v>
      </c>
      <c r="AC3449" s="69">
        <f t="shared" si="465"/>
        <v>56.152904675195806</v>
      </c>
      <c r="AD3449" s="3">
        <f t="shared" si="451"/>
        <v>75.300904033063944</v>
      </c>
      <c r="AF3449" s="29"/>
      <c r="AG3449" s="30"/>
      <c r="AH3449" s="29"/>
      <c r="AI3449" s="29"/>
      <c r="AJ3449" s="31"/>
      <c r="AK3449" s="29"/>
      <c r="AL3449" s="30"/>
      <c r="AN3449" s="17">
        <f t="shared" si="466"/>
        <v>19648.60157544426</v>
      </c>
      <c r="AO3449" s="17">
        <f t="shared" si="467"/>
        <v>196.4860157544426</v>
      </c>
      <c r="AP3449" s="2">
        <f t="shared" si="468"/>
        <v>13.439643477603875</v>
      </c>
      <c r="AQ3449" s="6">
        <f t="shared" si="469"/>
        <v>436.25082728302181</v>
      </c>
      <c r="AR3449" s="3">
        <f t="shared" si="470"/>
        <v>6464.8791727169782</v>
      </c>
    </row>
    <row r="3450" spans="1:44">
      <c r="A3450" s="32">
        <v>43263</v>
      </c>
      <c r="B3450" s="9">
        <v>12.5</v>
      </c>
      <c r="C3450" s="33">
        <v>6566.2</v>
      </c>
      <c r="D3450" s="34">
        <f t="shared" si="454"/>
        <v>35367482.835799664</v>
      </c>
      <c r="E3450" s="34">
        <v>4940704885521.8203</v>
      </c>
      <c r="F3450" s="3">
        <f>VLOOKUP(A3450,ERCOT_345kv_West_ATC!A:B,2)</f>
        <v>30.45</v>
      </c>
      <c r="G3450" s="3">
        <f>VLOOKUP(A3450,ERCOT_345kv_West_ATC!G:H,2)</f>
        <v>2.794</v>
      </c>
      <c r="I3450" s="5">
        <f t="shared" si="455"/>
        <v>6</v>
      </c>
      <c r="J3450" s="4">
        <f t="shared" si="456"/>
        <v>144</v>
      </c>
      <c r="K3450" s="4">
        <f t="shared" ref="K3450:K3513" si="471">J3450*B3450</f>
        <v>1800</v>
      </c>
      <c r="L3450" s="6">
        <f t="shared" ref="L3450:L3513" si="472">K3450*C3450</f>
        <v>11819160</v>
      </c>
      <c r="N3450" s="22">
        <f t="shared" si="457"/>
        <v>0.33418154339319883</v>
      </c>
      <c r="O3450" s="14">
        <f t="shared" si="458"/>
        <v>5089.4207211659532</v>
      </c>
      <c r="Q3450" s="22">
        <f t="shared" si="452"/>
        <v>488.56950788479367</v>
      </c>
      <c r="R3450" s="3">
        <f>VLOOKUP(A3450,ERCOT_345kv_West_ATC!D:E,2)</f>
        <v>30.87</v>
      </c>
      <c r="S3450" s="66">
        <f t="shared" si="453"/>
        <v>0.93681554108104659</v>
      </c>
      <c r="T3450" s="69">
        <f t="shared" si="459"/>
        <v>457.69950788479366</v>
      </c>
      <c r="V3450" s="16">
        <f t="shared" si="460"/>
        <v>2.0827799999999997E-2</v>
      </c>
      <c r="W3450" s="16">
        <f t="shared" si="461"/>
        <v>0.31335374339319882</v>
      </c>
      <c r="X3450" s="16"/>
      <c r="Z3450" s="15">
        <f t="shared" si="462"/>
        <v>5.1403933645556607E-5</v>
      </c>
      <c r="AA3450" s="16">
        <f t="shared" si="463"/>
        <v>0.33752850910345378</v>
      </c>
      <c r="AB3450" s="3">
        <f t="shared" si="464"/>
        <v>0.18177140578295195</v>
      </c>
      <c r="AC3450" s="69">
        <f t="shared" si="465"/>
        <v>52.759414516560412</v>
      </c>
      <c r="AD3450" s="3">
        <f t="shared" si="451"/>
        <v>74.005735372126054</v>
      </c>
      <c r="AF3450" s="29"/>
      <c r="AG3450" s="30"/>
      <c r="AH3450" s="29"/>
      <c r="AI3450" s="29"/>
      <c r="AJ3450" s="31"/>
      <c r="AK3450" s="29"/>
      <c r="AL3450" s="30"/>
      <c r="AN3450" s="17">
        <f t="shared" si="466"/>
        <v>19648.60157544426</v>
      </c>
      <c r="AO3450" s="17">
        <f t="shared" si="467"/>
        <v>196.4860157544426</v>
      </c>
      <c r="AP3450" s="2">
        <f t="shared" si="468"/>
        <v>13.439643477603875</v>
      </c>
      <c r="AQ3450" s="6">
        <f t="shared" si="469"/>
        <v>414.88179415363163</v>
      </c>
      <c r="AR3450" s="3">
        <f t="shared" si="470"/>
        <v>6151.3182058463681</v>
      </c>
    </row>
    <row r="3451" spans="1:44">
      <c r="A3451" s="32">
        <v>43264</v>
      </c>
      <c r="B3451" s="9">
        <v>12.5</v>
      </c>
      <c r="C3451" s="33">
        <v>6342.43</v>
      </c>
      <c r="D3451" s="34">
        <f t="shared" si="454"/>
        <v>35367482.835799664</v>
      </c>
      <c r="E3451" s="34">
        <v>4940704885521.8203</v>
      </c>
      <c r="F3451" s="3">
        <f>VLOOKUP(A3451,ERCOT_345kv_West_ATC!A:B,2)</f>
        <v>30.75</v>
      </c>
      <c r="G3451" s="3">
        <f>VLOOKUP(A3451,ERCOT_345kv_West_ATC!G:H,2)</f>
        <v>2.8029999999999999</v>
      </c>
      <c r="I3451" s="5">
        <f t="shared" si="455"/>
        <v>6</v>
      </c>
      <c r="J3451" s="4">
        <f t="shared" si="456"/>
        <v>144</v>
      </c>
      <c r="K3451" s="4">
        <f t="shared" si="471"/>
        <v>1800</v>
      </c>
      <c r="L3451" s="6">
        <f t="shared" si="472"/>
        <v>11416374</v>
      </c>
      <c r="N3451" s="22">
        <f t="shared" si="457"/>
        <v>0.32279294664544578</v>
      </c>
      <c r="O3451" s="14">
        <f t="shared" si="458"/>
        <v>5089.4207211659532</v>
      </c>
      <c r="Q3451" s="22">
        <f t="shared" si="452"/>
        <v>471.91951263954064</v>
      </c>
      <c r="R3451" s="3">
        <f>VLOOKUP(A3451,ERCOT_345kv_West_ATC!D:E,2)</f>
        <v>31</v>
      </c>
      <c r="S3451" s="66">
        <f t="shared" si="453"/>
        <v>0.93431083231415724</v>
      </c>
      <c r="T3451" s="69">
        <f t="shared" si="459"/>
        <v>440.91951263954064</v>
      </c>
      <c r="V3451" s="16">
        <f t="shared" si="460"/>
        <v>2.1033000000000003E-2</v>
      </c>
      <c r="W3451" s="16">
        <f t="shared" si="461"/>
        <v>0.30175994664544575</v>
      </c>
      <c r="X3451" s="16"/>
      <c r="Z3451" s="15">
        <f t="shared" si="462"/>
        <v>5.1403933645556607E-5</v>
      </c>
      <c r="AA3451" s="16">
        <f t="shared" si="463"/>
        <v>0.32602585087158759</v>
      </c>
      <c r="AB3451" s="3">
        <f t="shared" si="464"/>
        <v>0.1755768050287789</v>
      </c>
      <c r="AC3451" s="69">
        <f t="shared" si="465"/>
        <v>50.492190640533074</v>
      </c>
      <c r="AD3451" s="3">
        <f t="shared" si="451"/>
        <v>72.636502608110888</v>
      </c>
      <c r="AF3451" s="29"/>
      <c r="AG3451" s="30"/>
      <c r="AH3451" s="29"/>
      <c r="AI3451" s="29"/>
      <c r="AJ3451" s="31"/>
      <c r="AK3451" s="29"/>
      <c r="AL3451" s="30"/>
      <c r="AN3451" s="17">
        <f t="shared" si="466"/>
        <v>19648.60157544426</v>
      </c>
      <c r="AO3451" s="17">
        <f t="shared" si="467"/>
        <v>196.4860157544426</v>
      </c>
      <c r="AP3451" s="2">
        <f t="shared" si="468"/>
        <v>13.439643477603875</v>
      </c>
      <c r="AQ3451" s="6">
        <f t="shared" si="469"/>
        <v>416.62894780572014</v>
      </c>
      <c r="AR3451" s="3">
        <f t="shared" si="470"/>
        <v>5925.8010521942797</v>
      </c>
    </row>
    <row r="3452" spans="1:44">
      <c r="A3452" s="32">
        <v>43265</v>
      </c>
      <c r="B3452" s="9">
        <v>12.5</v>
      </c>
      <c r="C3452" s="33">
        <v>6681.42</v>
      </c>
      <c r="D3452" s="34">
        <f t="shared" si="454"/>
        <v>35367482.835799664</v>
      </c>
      <c r="E3452" s="34">
        <v>4940704885521.8203</v>
      </c>
      <c r="F3452" s="3">
        <f>VLOOKUP(A3452,ERCOT_345kv_West_ATC!A:B,2)</f>
        <v>31.45</v>
      </c>
      <c r="G3452" s="3">
        <f>VLOOKUP(A3452,ERCOT_345kv_West_ATC!G:H,2)</f>
        <v>2.8079999999999998</v>
      </c>
      <c r="I3452" s="5">
        <f t="shared" si="455"/>
        <v>6</v>
      </c>
      <c r="J3452" s="4">
        <f t="shared" si="456"/>
        <v>144</v>
      </c>
      <c r="K3452" s="4">
        <f t="shared" si="471"/>
        <v>1800</v>
      </c>
      <c r="L3452" s="6">
        <f t="shared" si="472"/>
        <v>12026556</v>
      </c>
      <c r="N3452" s="22">
        <f t="shared" si="457"/>
        <v>0.34004557394812623</v>
      </c>
      <c r="O3452" s="14">
        <f t="shared" si="458"/>
        <v>5089.4207211659532</v>
      </c>
      <c r="Q3452" s="22">
        <f t="shared" si="452"/>
        <v>497.14265197094483</v>
      </c>
      <c r="R3452" s="3">
        <f>VLOOKUP(A3452,ERCOT_345kv_West_ATC!D:E,2)</f>
        <v>28.29</v>
      </c>
      <c r="S3452" s="66">
        <f t="shared" si="453"/>
        <v>0.94309480410131175</v>
      </c>
      <c r="T3452" s="69">
        <f t="shared" si="459"/>
        <v>468.85265197094481</v>
      </c>
      <c r="V3452" s="16">
        <f t="shared" si="460"/>
        <v>2.1511800000000001E-2</v>
      </c>
      <c r="W3452" s="16">
        <f t="shared" si="461"/>
        <v>0.31853377394812621</v>
      </c>
      <c r="X3452" s="16"/>
      <c r="Z3452" s="15">
        <f t="shared" si="462"/>
        <v>5.1403933645556607E-5</v>
      </c>
      <c r="AA3452" s="16">
        <f t="shared" si="463"/>
        <v>0.34345127033809481</v>
      </c>
      <c r="AB3452" s="3">
        <f t="shared" si="464"/>
        <v>0.18496102860502739</v>
      </c>
      <c r="AC3452" s="69">
        <f t="shared" si="465"/>
        <v>53.926816469440027</v>
      </c>
      <c r="AD3452" s="3">
        <f t="shared" si="451"/>
        <v>71.464172584185164</v>
      </c>
      <c r="AF3452" s="29"/>
      <c r="AG3452" s="30"/>
      <c r="AH3452" s="29"/>
      <c r="AI3452" s="29"/>
      <c r="AJ3452" s="31"/>
      <c r="AK3452" s="29"/>
      <c r="AL3452" s="30"/>
      <c r="AN3452" s="17">
        <f t="shared" si="466"/>
        <v>19648.60157544426</v>
      </c>
      <c r="AO3452" s="17">
        <f t="shared" si="467"/>
        <v>196.4860157544426</v>
      </c>
      <c r="AP3452" s="2">
        <f t="shared" si="468"/>
        <v>13.439643477603875</v>
      </c>
      <c r="AQ3452" s="6">
        <f t="shared" si="469"/>
        <v>380.20751398141363</v>
      </c>
      <c r="AR3452" s="3">
        <f t="shared" si="470"/>
        <v>6301.2124860185868</v>
      </c>
    </row>
    <row r="3453" spans="1:44">
      <c r="A3453" s="32">
        <v>43266</v>
      </c>
      <c r="B3453" s="9">
        <v>12.5</v>
      </c>
      <c r="C3453" s="33">
        <v>6460.85</v>
      </c>
      <c r="D3453" s="34">
        <f t="shared" si="454"/>
        <v>35367482.835799664</v>
      </c>
      <c r="E3453" s="34">
        <v>4940704885521.8203</v>
      </c>
      <c r="F3453" s="3">
        <f>VLOOKUP(A3453,ERCOT_345kv_West_ATC!A:B,2)</f>
        <v>31.7</v>
      </c>
      <c r="G3453" s="3">
        <f>VLOOKUP(A3453,ERCOT_345kv_West_ATC!G:H,2)</f>
        <v>2.8340000000000001</v>
      </c>
      <c r="I3453" s="5">
        <f t="shared" si="455"/>
        <v>6</v>
      </c>
      <c r="J3453" s="4">
        <f t="shared" si="456"/>
        <v>144</v>
      </c>
      <c r="K3453" s="4">
        <f t="shared" si="471"/>
        <v>1800</v>
      </c>
      <c r="L3453" s="6">
        <f t="shared" si="472"/>
        <v>11629530</v>
      </c>
      <c r="N3453" s="22">
        <f t="shared" si="457"/>
        <v>0.32881983866345049</v>
      </c>
      <c r="O3453" s="14">
        <f t="shared" si="458"/>
        <v>5089.4207211659532</v>
      </c>
      <c r="Q3453" s="22">
        <f t="shared" si="452"/>
        <v>480.73075827989845</v>
      </c>
      <c r="R3453" s="3">
        <f>VLOOKUP(A3453,ERCOT_345kv_West_ATC!D:E,2)</f>
        <v>28.27</v>
      </c>
      <c r="S3453" s="66">
        <f t="shared" si="453"/>
        <v>0.94119369415605358</v>
      </c>
      <c r="T3453" s="69">
        <f t="shared" si="459"/>
        <v>452.46075827989847</v>
      </c>
      <c r="V3453" s="16">
        <f t="shared" si="460"/>
        <v>2.1682799999999999E-2</v>
      </c>
      <c r="W3453" s="16">
        <f t="shared" si="461"/>
        <v>0.30713703866345049</v>
      </c>
      <c r="X3453" s="16"/>
      <c r="Z3453" s="15">
        <f t="shared" si="462"/>
        <v>5.1403933645556607E-5</v>
      </c>
      <c r="AA3453" s="16">
        <f t="shared" si="463"/>
        <v>0.33211310469389443</v>
      </c>
      <c r="AB3453" s="3">
        <f t="shared" si="464"/>
        <v>0.17885501310541643</v>
      </c>
      <c r="AC3453" s="69">
        <f t="shared" si="465"/>
        <v>51.692014796582406</v>
      </c>
      <c r="AD3453" s="3">
        <f t="shared" ref="AD3453:AD3516" si="473">AVERAGE(AC3424:AC3453)</f>
        <v>70.280407862086719</v>
      </c>
      <c r="AF3453" s="29"/>
      <c r="AG3453" s="30"/>
      <c r="AH3453" s="29"/>
      <c r="AI3453" s="29"/>
      <c r="AJ3453" s="31"/>
      <c r="AK3453" s="29"/>
      <c r="AL3453" s="30"/>
      <c r="AN3453" s="17">
        <f t="shared" si="466"/>
        <v>19648.60157544426</v>
      </c>
      <c r="AO3453" s="17">
        <f t="shared" si="467"/>
        <v>196.4860157544426</v>
      </c>
      <c r="AP3453" s="2">
        <f t="shared" si="468"/>
        <v>13.439643477603875</v>
      </c>
      <c r="AQ3453" s="6">
        <f t="shared" si="469"/>
        <v>379.93872111186153</v>
      </c>
      <c r="AR3453" s="3">
        <f t="shared" si="470"/>
        <v>6080.9112788881384</v>
      </c>
    </row>
    <row r="3454" spans="1:44">
      <c r="A3454" s="32">
        <v>43267</v>
      </c>
      <c r="B3454" s="9">
        <v>12.5</v>
      </c>
      <c r="C3454" s="33">
        <v>6538.65</v>
      </c>
      <c r="D3454" s="34">
        <f t="shared" si="454"/>
        <v>35367482.835799664</v>
      </c>
      <c r="E3454" s="34">
        <v>4940704885521.8203</v>
      </c>
      <c r="F3454" s="3">
        <f>VLOOKUP(A3454,ERCOT_345kv_West_ATC!A:B,2)</f>
        <v>31.7</v>
      </c>
      <c r="G3454" s="3">
        <f>VLOOKUP(A3454,ERCOT_345kv_West_ATC!G:H,2)</f>
        <v>2.8340000000000001</v>
      </c>
      <c r="I3454" s="5">
        <f t="shared" si="455"/>
        <v>6</v>
      </c>
      <c r="J3454" s="4">
        <f t="shared" si="456"/>
        <v>144</v>
      </c>
      <c r="K3454" s="4">
        <f t="shared" si="471"/>
        <v>1800</v>
      </c>
      <c r="L3454" s="6">
        <f t="shared" si="472"/>
        <v>11769570</v>
      </c>
      <c r="N3454" s="22">
        <f t="shared" si="457"/>
        <v>0.33277940798451761</v>
      </c>
      <c r="O3454" s="14">
        <f t="shared" si="458"/>
        <v>5089.4207211659532</v>
      </c>
      <c r="Q3454" s="22">
        <f t="shared" si="452"/>
        <v>486.51960231654624</v>
      </c>
      <c r="R3454" s="3">
        <f>VLOOKUP(A3454,ERCOT_345kv_West_ATC!D:E,2)</f>
        <v>25.56</v>
      </c>
      <c r="S3454" s="66">
        <f t="shared" si="453"/>
        <v>0.94746357622941202</v>
      </c>
      <c r="T3454" s="69">
        <f t="shared" si="459"/>
        <v>460.95960231654624</v>
      </c>
      <c r="V3454" s="16">
        <f t="shared" si="460"/>
        <v>2.1682799999999999E-2</v>
      </c>
      <c r="W3454" s="16">
        <f t="shared" si="461"/>
        <v>0.3110966079845176</v>
      </c>
      <c r="X3454" s="16"/>
      <c r="Z3454" s="15">
        <f t="shared" si="462"/>
        <v>5.1403933645556607E-5</v>
      </c>
      <c r="AA3454" s="16">
        <f t="shared" si="463"/>
        <v>0.33611233073151869</v>
      </c>
      <c r="AB3454" s="3">
        <f t="shared" si="464"/>
        <v>0.18100874210695667</v>
      </c>
      <c r="AC3454" s="69">
        <f t="shared" si="465"/>
        <v>52.480279611146145</v>
      </c>
      <c r="AD3454" s="3">
        <f t="shared" si="473"/>
        <v>69.232816321716186</v>
      </c>
      <c r="AF3454" s="29"/>
      <c r="AG3454" s="30"/>
      <c r="AH3454" s="29"/>
      <c r="AI3454" s="29"/>
      <c r="AJ3454" s="31"/>
      <c r="AK3454" s="29"/>
      <c r="AL3454" s="30"/>
      <c r="AN3454" s="17">
        <f t="shared" si="466"/>
        <v>19648.60157544426</v>
      </c>
      <c r="AO3454" s="17">
        <f t="shared" si="467"/>
        <v>196.4860157544426</v>
      </c>
      <c r="AP3454" s="2">
        <f t="shared" si="468"/>
        <v>13.439643477603875</v>
      </c>
      <c r="AQ3454" s="6">
        <f t="shared" si="469"/>
        <v>343.51728728755501</v>
      </c>
      <c r="AR3454" s="3">
        <f t="shared" si="470"/>
        <v>6195.132712712445</v>
      </c>
    </row>
    <row r="3455" spans="1:44">
      <c r="A3455" s="32">
        <v>43268</v>
      </c>
      <c r="B3455" s="9">
        <v>12.5</v>
      </c>
      <c r="C3455" s="33">
        <v>6503.94</v>
      </c>
      <c r="D3455" s="34">
        <f t="shared" si="454"/>
        <v>35367482.835799664</v>
      </c>
      <c r="E3455" s="34">
        <v>4940704885521.8203</v>
      </c>
      <c r="F3455" s="3">
        <f>VLOOKUP(A3455,ERCOT_345kv_West_ATC!A:B,2)</f>
        <v>31.7</v>
      </c>
      <c r="G3455" s="3">
        <f>VLOOKUP(A3455,ERCOT_345kv_West_ATC!G:H,2)</f>
        <v>2.8340000000000001</v>
      </c>
      <c r="I3455" s="5">
        <f t="shared" si="455"/>
        <v>6</v>
      </c>
      <c r="J3455" s="4">
        <f t="shared" si="456"/>
        <v>144</v>
      </c>
      <c r="K3455" s="4">
        <f t="shared" si="471"/>
        <v>1800</v>
      </c>
      <c r="L3455" s="6">
        <f t="shared" si="472"/>
        <v>11707092</v>
      </c>
      <c r="N3455" s="22">
        <f t="shared" si="457"/>
        <v>0.33101287005220092</v>
      </c>
      <c r="O3455" s="14">
        <f t="shared" si="458"/>
        <v>5089.4207211659532</v>
      </c>
      <c r="Q3455" s="22">
        <f t="shared" si="452"/>
        <v>483.93694452076153</v>
      </c>
      <c r="R3455" s="3">
        <f>VLOOKUP(A3455,ERCOT_345kv_West_ATC!D:E,2)</f>
        <v>29.1</v>
      </c>
      <c r="S3455" s="66">
        <f t="shared" si="453"/>
        <v>0.93986819909189312</v>
      </c>
      <c r="T3455" s="69">
        <f t="shared" si="459"/>
        <v>454.83694452076151</v>
      </c>
      <c r="V3455" s="16">
        <f t="shared" si="460"/>
        <v>2.1682799999999999E-2</v>
      </c>
      <c r="W3455" s="16">
        <f t="shared" si="461"/>
        <v>0.30933007005220092</v>
      </c>
      <c r="X3455" s="16"/>
      <c r="Z3455" s="15">
        <f t="shared" si="462"/>
        <v>5.1403933645556607E-5</v>
      </c>
      <c r="AA3455" s="16">
        <f t="shared" si="463"/>
        <v>0.3343281001946814</v>
      </c>
      <c r="AB3455" s="3">
        <f t="shared" si="464"/>
        <v>0.18004786892387872</v>
      </c>
      <c r="AC3455" s="69">
        <f t="shared" si="465"/>
        <v>52.128600026139608</v>
      </c>
      <c r="AD3455" s="3">
        <f t="shared" si="473"/>
        <v>68.106758973847974</v>
      </c>
      <c r="AF3455" s="29"/>
      <c r="AG3455" s="30"/>
      <c r="AH3455" s="29"/>
      <c r="AI3455" s="29"/>
      <c r="AJ3455" s="31"/>
      <c r="AK3455" s="29"/>
      <c r="AL3455" s="30"/>
      <c r="AN3455" s="17">
        <f t="shared" si="466"/>
        <v>19648.60157544426</v>
      </c>
      <c r="AO3455" s="17">
        <f t="shared" si="467"/>
        <v>196.4860157544426</v>
      </c>
      <c r="AP3455" s="2">
        <f t="shared" si="468"/>
        <v>13.439643477603875</v>
      </c>
      <c r="AQ3455" s="6">
        <f t="shared" si="469"/>
        <v>391.09362519827278</v>
      </c>
      <c r="AR3455" s="3">
        <f t="shared" si="470"/>
        <v>6112.8463748017266</v>
      </c>
    </row>
    <row r="3456" spans="1:44">
      <c r="A3456" s="32">
        <v>43269</v>
      </c>
      <c r="B3456" s="9">
        <v>12.5</v>
      </c>
      <c r="C3456" s="33">
        <v>6733.38</v>
      </c>
      <c r="D3456" s="34">
        <f t="shared" si="454"/>
        <v>35367482.835799664</v>
      </c>
      <c r="E3456" s="34">
        <v>4940704885521.8203</v>
      </c>
      <c r="F3456" s="3">
        <f>VLOOKUP(A3456,ERCOT_345kv_West_ATC!A:B,2)</f>
        <v>31.4</v>
      </c>
      <c r="G3456" s="3">
        <f>VLOOKUP(A3456,ERCOT_345kv_West_ATC!G:H,2)</f>
        <v>2.8149999999999999</v>
      </c>
      <c r="I3456" s="5">
        <f t="shared" si="455"/>
        <v>6</v>
      </c>
      <c r="J3456" s="4">
        <f t="shared" si="456"/>
        <v>144</v>
      </c>
      <c r="K3456" s="4">
        <f t="shared" si="471"/>
        <v>1800</v>
      </c>
      <c r="L3456" s="6">
        <f t="shared" si="472"/>
        <v>12120084</v>
      </c>
      <c r="N3456" s="22">
        <f t="shared" si="457"/>
        <v>0.34269003695484407</v>
      </c>
      <c r="O3456" s="14">
        <f t="shared" si="458"/>
        <v>5089.4207211659532</v>
      </c>
      <c r="Q3456" s="22">
        <f t="shared" si="452"/>
        <v>501.00882595737443</v>
      </c>
      <c r="R3456" s="3">
        <f>VLOOKUP(A3456,ERCOT_345kv_West_ATC!D:E,2)</f>
        <v>30.22</v>
      </c>
      <c r="S3456" s="66">
        <f t="shared" si="453"/>
        <v>0.93968170133080431</v>
      </c>
      <c r="T3456" s="69">
        <f t="shared" si="459"/>
        <v>470.78882595737446</v>
      </c>
      <c r="V3456" s="16">
        <f t="shared" si="460"/>
        <v>2.1477599999999999E-2</v>
      </c>
      <c r="W3456" s="16">
        <f t="shared" si="461"/>
        <v>0.32121243695484408</v>
      </c>
      <c r="X3456" s="16"/>
      <c r="Z3456" s="15">
        <f t="shared" si="462"/>
        <v>5.1403933645556607E-5</v>
      </c>
      <c r="AA3456" s="16">
        <f t="shared" si="463"/>
        <v>0.34612221873031795</v>
      </c>
      <c r="AB3456" s="3">
        <f t="shared" si="464"/>
        <v>0.18639943167597894</v>
      </c>
      <c r="AC3456" s="69">
        <f t="shared" si="465"/>
        <v>54.4532719934083</v>
      </c>
      <c r="AD3456" s="3">
        <f t="shared" si="473"/>
        <v>67.062124812949449</v>
      </c>
      <c r="AF3456" s="29"/>
      <c r="AG3456" s="30"/>
      <c r="AH3456" s="29"/>
      <c r="AI3456" s="29"/>
      <c r="AJ3456" s="31"/>
      <c r="AK3456" s="29"/>
      <c r="AL3456" s="30"/>
      <c r="AN3456" s="17">
        <f t="shared" si="466"/>
        <v>19648.60157544426</v>
      </c>
      <c r="AO3456" s="17">
        <f t="shared" si="467"/>
        <v>196.4860157544426</v>
      </c>
      <c r="AP3456" s="2">
        <f t="shared" si="468"/>
        <v>13.439643477603875</v>
      </c>
      <c r="AQ3456" s="6">
        <f t="shared" si="469"/>
        <v>406.14602589318906</v>
      </c>
      <c r="AR3456" s="3">
        <f t="shared" si="470"/>
        <v>6327.2339741068108</v>
      </c>
    </row>
    <row r="3457" spans="1:44">
      <c r="A3457" s="32">
        <v>43270</v>
      </c>
      <c r="B3457" s="9">
        <v>12.5</v>
      </c>
      <c r="C3457" s="33">
        <v>6759.1</v>
      </c>
      <c r="D3457" s="34">
        <f t="shared" si="454"/>
        <v>36346708.440552063</v>
      </c>
      <c r="E3457" s="34">
        <v>5077499034879.0098</v>
      </c>
      <c r="F3457" s="3">
        <f>VLOOKUP(A3457,ERCOT_345kv_West_ATC!A:B,2)</f>
        <v>31.2</v>
      </c>
      <c r="G3457" s="3">
        <f>VLOOKUP(A3457,ERCOT_345kv_West_ATC!G:H,2)</f>
        <v>2.774</v>
      </c>
      <c r="I3457" s="5">
        <f t="shared" si="455"/>
        <v>6</v>
      </c>
      <c r="J3457" s="4">
        <f t="shared" si="456"/>
        <v>144</v>
      </c>
      <c r="K3457" s="4">
        <f t="shared" si="471"/>
        <v>1800</v>
      </c>
      <c r="L3457" s="6">
        <f t="shared" si="472"/>
        <v>12166380</v>
      </c>
      <c r="N3457" s="22">
        <f t="shared" si="457"/>
        <v>0.33473127339437309</v>
      </c>
      <c r="O3457" s="14">
        <f t="shared" si="458"/>
        <v>4952.3053867286044</v>
      </c>
      <c r="Q3457" s="22">
        <f t="shared" si="452"/>
        <v>489.3732067169197</v>
      </c>
      <c r="R3457" s="3">
        <f>VLOOKUP(A3457,ERCOT_345kv_West_ATC!D:E,2)</f>
        <v>26.95</v>
      </c>
      <c r="S3457" s="66">
        <f t="shared" si="453"/>
        <v>0.94492955554146363</v>
      </c>
      <c r="T3457" s="69">
        <f t="shared" si="459"/>
        <v>462.42320671691971</v>
      </c>
      <c r="V3457" s="16">
        <f t="shared" si="460"/>
        <v>2.13408E-2</v>
      </c>
      <c r="W3457" s="16">
        <f t="shared" si="461"/>
        <v>0.31339047339437309</v>
      </c>
      <c r="X3457" s="16"/>
      <c r="Z3457" s="15">
        <f t="shared" si="462"/>
        <v>5.0019047636055897E-5</v>
      </c>
      <c r="AA3457" s="16">
        <f t="shared" si="463"/>
        <v>0.33808374487686543</v>
      </c>
      <c r="AB3457" s="3">
        <f t="shared" si="464"/>
        <v>0.18207042048645686</v>
      </c>
      <c r="AC3457" s="69">
        <f t="shared" si="465"/>
        <v>52.868853898043206</v>
      </c>
      <c r="AD3457" s="3">
        <f t="shared" si="473"/>
        <v>65.854384407469283</v>
      </c>
      <c r="AF3457" s="29"/>
      <c r="AG3457" s="30"/>
      <c r="AH3457" s="29"/>
      <c r="AI3457" s="29"/>
      <c r="AJ3457" s="31"/>
      <c r="AK3457" s="29"/>
      <c r="AL3457" s="30"/>
      <c r="AN3457" s="17">
        <f t="shared" si="466"/>
        <v>20192.615800306703</v>
      </c>
      <c r="AO3457" s="17">
        <f t="shared" si="467"/>
        <v>201.92615800306703</v>
      </c>
      <c r="AP3457" s="2">
        <f t="shared" si="468"/>
        <v>13.811749207409784</v>
      </c>
      <c r="AQ3457" s="6">
        <f t="shared" si="469"/>
        <v>372.2266411396937</v>
      </c>
      <c r="AR3457" s="3">
        <f t="shared" si="470"/>
        <v>6386.8733588603063</v>
      </c>
    </row>
    <row r="3458" spans="1:44">
      <c r="A3458" s="32">
        <v>43271</v>
      </c>
      <c r="B3458" s="9">
        <v>12.5</v>
      </c>
      <c r="C3458" s="33">
        <v>6776.84</v>
      </c>
      <c r="D3458" s="34">
        <f t="shared" si="454"/>
        <v>36346708.440552063</v>
      </c>
      <c r="E3458" s="34">
        <v>5077499034879.0098</v>
      </c>
      <c r="F3458" s="3">
        <f>VLOOKUP(A3458,ERCOT_345kv_West_ATC!A:B,2)</f>
        <v>31.15</v>
      </c>
      <c r="G3458" s="3">
        <f>VLOOKUP(A3458,ERCOT_345kv_West_ATC!G:H,2)</f>
        <v>2.8149999999999999</v>
      </c>
      <c r="I3458" s="5">
        <f t="shared" si="455"/>
        <v>6</v>
      </c>
      <c r="J3458" s="4">
        <f t="shared" si="456"/>
        <v>144</v>
      </c>
      <c r="K3458" s="4">
        <f t="shared" si="471"/>
        <v>1800</v>
      </c>
      <c r="L3458" s="6">
        <f t="shared" si="472"/>
        <v>12198312</v>
      </c>
      <c r="N3458" s="22">
        <f t="shared" si="457"/>
        <v>0.33560981236997872</v>
      </c>
      <c r="O3458" s="14">
        <f t="shared" si="458"/>
        <v>4952.3053867286044</v>
      </c>
      <c r="Q3458" s="22">
        <f t="shared" si="452"/>
        <v>490.6576204239455</v>
      </c>
      <c r="R3458" s="3">
        <f>VLOOKUP(A3458,ERCOT_345kv_West_ATC!D:E,2)</f>
        <v>27.26</v>
      </c>
      <c r="S3458" s="66">
        <f t="shared" si="453"/>
        <v>0.94444191047833648</v>
      </c>
      <c r="T3458" s="69">
        <f t="shared" si="459"/>
        <v>463.39762042394551</v>
      </c>
      <c r="V3458" s="16">
        <f t="shared" si="460"/>
        <v>2.1306599999999998E-2</v>
      </c>
      <c r="W3458" s="16">
        <f t="shared" si="461"/>
        <v>0.31430321236997871</v>
      </c>
      <c r="X3458" s="16"/>
      <c r="Z3458" s="15">
        <f t="shared" si="462"/>
        <v>5.0019047636055897E-5</v>
      </c>
      <c r="AA3458" s="16">
        <f t="shared" si="463"/>
        <v>0.33897108278192906</v>
      </c>
      <c r="AB3458" s="3">
        <f t="shared" si="464"/>
        <v>0.18254828429368411</v>
      </c>
      <c r="AC3458" s="69">
        <f t="shared" si="465"/>
        <v>53.043752051488376</v>
      </c>
      <c r="AD3458" s="3">
        <f t="shared" si="473"/>
        <v>64.695241906994653</v>
      </c>
      <c r="AF3458" s="29"/>
      <c r="AG3458" s="30"/>
      <c r="AH3458" s="29"/>
      <c r="AI3458" s="29"/>
      <c r="AJ3458" s="31"/>
      <c r="AK3458" s="29"/>
      <c r="AL3458" s="30"/>
      <c r="AN3458" s="17">
        <f t="shared" si="466"/>
        <v>20192.615800306703</v>
      </c>
      <c r="AO3458" s="17">
        <f t="shared" si="467"/>
        <v>201.92615800306703</v>
      </c>
      <c r="AP3458" s="2">
        <f t="shared" si="468"/>
        <v>13.811749207409784</v>
      </c>
      <c r="AQ3458" s="6">
        <f t="shared" si="469"/>
        <v>376.50828339399072</v>
      </c>
      <c r="AR3458" s="3">
        <f t="shared" si="470"/>
        <v>6400.3317166060096</v>
      </c>
    </row>
    <row r="3459" spans="1:44">
      <c r="A3459" s="32">
        <v>43272</v>
      </c>
      <c r="B3459" s="9">
        <v>12.5</v>
      </c>
      <c r="C3459" s="33">
        <v>6737.58</v>
      </c>
      <c r="D3459" s="34">
        <f t="shared" si="454"/>
        <v>36346708.440552063</v>
      </c>
      <c r="E3459" s="34">
        <v>5077499034879.0098</v>
      </c>
      <c r="F3459" s="3">
        <f>VLOOKUP(A3459,ERCOT_345kv_West_ATC!A:B,2)</f>
        <v>31.2</v>
      </c>
      <c r="G3459" s="3">
        <f>VLOOKUP(A3459,ERCOT_345kv_West_ATC!G:H,2)</f>
        <v>2.8170000000000002</v>
      </c>
      <c r="I3459" s="5">
        <f t="shared" si="455"/>
        <v>6</v>
      </c>
      <c r="J3459" s="4">
        <f t="shared" si="456"/>
        <v>144</v>
      </c>
      <c r="K3459" s="4">
        <f t="shared" si="471"/>
        <v>1800</v>
      </c>
      <c r="L3459" s="6">
        <f t="shared" si="472"/>
        <v>12127644</v>
      </c>
      <c r="N3459" s="22">
        <f t="shared" si="457"/>
        <v>0.33366553727514908</v>
      </c>
      <c r="O3459" s="14">
        <f t="shared" si="458"/>
        <v>4952.3053867286044</v>
      </c>
      <c r="Q3459" s="22">
        <f t="shared" si="452"/>
        <v>487.81511297536412</v>
      </c>
      <c r="R3459" s="3">
        <f>VLOOKUP(A3459,ERCOT_345kv_West_ATC!D:E,2)</f>
        <v>38.31</v>
      </c>
      <c r="S3459" s="66">
        <f t="shared" si="453"/>
        <v>0.92146614776583446</v>
      </c>
      <c r="T3459" s="69">
        <f t="shared" si="459"/>
        <v>449.50511297536411</v>
      </c>
      <c r="V3459" s="16">
        <f t="shared" si="460"/>
        <v>2.13408E-2</v>
      </c>
      <c r="W3459" s="16">
        <f t="shared" si="461"/>
        <v>0.31232473727514909</v>
      </c>
      <c r="X3459" s="16"/>
      <c r="Z3459" s="15">
        <f t="shared" si="462"/>
        <v>5.0019047636055897E-5</v>
      </c>
      <c r="AA3459" s="16">
        <f t="shared" si="463"/>
        <v>0.33700733497173746</v>
      </c>
      <c r="AB3459" s="3">
        <f t="shared" si="464"/>
        <v>0.18149073451511916</v>
      </c>
      <c r="AC3459" s="69">
        <f t="shared" si="465"/>
        <v>52.656688832533618</v>
      </c>
      <c r="AD3459" s="3">
        <f t="shared" si="473"/>
        <v>63.668083299099131</v>
      </c>
      <c r="AF3459" s="29"/>
      <c r="AG3459" s="30"/>
      <c r="AH3459" s="29"/>
      <c r="AI3459" s="29"/>
      <c r="AJ3459" s="31"/>
      <c r="AK3459" s="29"/>
      <c r="AL3459" s="30"/>
      <c r="AN3459" s="17">
        <f t="shared" si="466"/>
        <v>20192.615800306703</v>
      </c>
      <c r="AO3459" s="17">
        <f t="shared" si="467"/>
        <v>201.92615800306703</v>
      </c>
      <c r="AP3459" s="2">
        <f t="shared" si="468"/>
        <v>13.811749207409784</v>
      </c>
      <c r="AQ3459" s="6">
        <f t="shared" si="469"/>
        <v>529.12811213586883</v>
      </c>
      <c r="AR3459" s="3">
        <f t="shared" si="470"/>
        <v>6208.4518878641311</v>
      </c>
    </row>
    <row r="3460" spans="1:44">
      <c r="A3460" s="32">
        <v>43273</v>
      </c>
      <c r="B3460" s="9">
        <v>12.5</v>
      </c>
      <c r="C3460" s="33">
        <v>6083.68</v>
      </c>
      <c r="D3460" s="34">
        <f t="shared" si="454"/>
        <v>36346708.440552063</v>
      </c>
      <c r="E3460" s="34">
        <v>5077499034879.0098</v>
      </c>
      <c r="F3460" s="3">
        <f>VLOOKUP(A3460,ERCOT_345kv_West_ATC!A:B,2)</f>
        <v>30.6</v>
      </c>
      <c r="G3460" s="3">
        <f>VLOOKUP(A3460,ERCOT_345kv_West_ATC!G:H,2)</f>
        <v>2.8039999999999998</v>
      </c>
      <c r="I3460" s="5">
        <f t="shared" si="455"/>
        <v>6</v>
      </c>
      <c r="J3460" s="4">
        <f t="shared" si="456"/>
        <v>144</v>
      </c>
      <c r="K3460" s="4">
        <f t="shared" si="471"/>
        <v>1800</v>
      </c>
      <c r="L3460" s="6">
        <f t="shared" si="472"/>
        <v>10950624</v>
      </c>
      <c r="N3460" s="22">
        <f t="shared" si="457"/>
        <v>0.30128241235133074</v>
      </c>
      <c r="O3460" s="14">
        <f t="shared" si="458"/>
        <v>4952.3053867286044</v>
      </c>
      <c r="Q3460" s="22">
        <f t="shared" si="452"/>
        <v>440.47136308674084</v>
      </c>
      <c r="R3460" s="3">
        <f>VLOOKUP(A3460,ERCOT_345kv_West_ATC!D:E,2)</f>
        <v>33.53</v>
      </c>
      <c r="S3460" s="66">
        <f t="shared" si="453"/>
        <v>0.923877003569476</v>
      </c>
      <c r="T3460" s="69">
        <f t="shared" si="459"/>
        <v>406.94136308674081</v>
      </c>
      <c r="V3460" s="16">
        <f t="shared" si="460"/>
        <v>2.0930400000000002E-2</v>
      </c>
      <c r="W3460" s="16">
        <f t="shared" si="461"/>
        <v>0.28035201235133073</v>
      </c>
      <c r="X3460" s="16"/>
      <c r="Z3460" s="15">
        <f t="shared" si="462"/>
        <v>5.0019047636055897E-5</v>
      </c>
      <c r="AA3460" s="16">
        <f t="shared" si="463"/>
        <v>0.30429987972252054</v>
      </c>
      <c r="AB3460" s="3">
        <f t="shared" si="464"/>
        <v>0.1638765776072329</v>
      </c>
      <c r="AC3460" s="69">
        <f t="shared" si="465"/>
        <v>46.209907404247247</v>
      </c>
      <c r="AD3460" s="3">
        <f t="shared" si="473"/>
        <v>62.620644143739973</v>
      </c>
      <c r="AF3460" s="29"/>
      <c r="AG3460" s="30"/>
      <c r="AH3460" s="29"/>
      <c r="AI3460" s="29"/>
      <c r="AJ3460" s="31"/>
      <c r="AK3460" s="29"/>
      <c r="AL3460" s="30"/>
      <c r="AN3460" s="17">
        <f t="shared" si="466"/>
        <v>20192.615800306703</v>
      </c>
      <c r="AO3460" s="17">
        <f t="shared" si="467"/>
        <v>201.92615800306703</v>
      </c>
      <c r="AP3460" s="2">
        <f t="shared" si="468"/>
        <v>13.811749207409784</v>
      </c>
      <c r="AQ3460" s="6">
        <f t="shared" si="469"/>
        <v>463.10795092445011</v>
      </c>
      <c r="AR3460" s="3">
        <f t="shared" si="470"/>
        <v>5620.5720490755502</v>
      </c>
    </row>
    <row r="3461" spans="1:44">
      <c r="A3461" s="32">
        <v>43274</v>
      </c>
      <c r="B3461" s="9">
        <v>12.5</v>
      </c>
      <c r="C3461" s="33">
        <v>6166.8</v>
      </c>
      <c r="D3461" s="34">
        <f t="shared" si="454"/>
        <v>36346708.440552063</v>
      </c>
      <c r="E3461" s="34">
        <v>5077499034879.0098</v>
      </c>
      <c r="F3461" s="3">
        <f>VLOOKUP(A3461,ERCOT_345kv_West_ATC!A:B,2)</f>
        <v>30.6</v>
      </c>
      <c r="G3461" s="3">
        <f>VLOOKUP(A3461,ERCOT_345kv_West_ATC!G:H,2)</f>
        <v>2.8039999999999998</v>
      </c>
      <c r="I3461" s="5">
        <f t="shared" si="455"/>
        <v>6</v>
      </c>
      <c r="J3461" s="4">
        <f t="shared" si="456"/>
        <v>144</v>
      </c>
      <c r="K3461" s="4">
        <f t="shared" si="471"/>
        <v>1800</v>
      </c>
      <c r="L3461" s="6">
        <f t="shared" si="472"/>
        <v>11100240</v>
      </c>
      <c r="N3461" s="22">
        <f t="shared" si="457"/>
        <v>0.30539876858877957</v>
      </c>
      <c r="O3461" s="14">
        <f t="shared" si="458"/>
        <v>4952.3053867286044</v>
      </c>
      <c r="Q3461" s="22">
        <f t="shared" si="452"/>
        <v>446.48942776137358</v>
      </c>
      <c r="R3461" s="3">
        <f>VLOOKUP(A3461,ERCOT_345kv_West_ATC!D:E,2)</f>
        <v>26.7</v>
      </c>
      <c r="S3461" s="66">
        <f t="shared" si="453"/>
        <v>0.9402001518067975</v>
      </c>
      <c r="T3461" s="69">
        <f t="shared" si="459"/>
        <v>419.78942776137359</v>
      </c>
      <c r="V3461" s="16">
        <f t="shared" si="460"/>
        <v>2.0930400000000002E-2</v>
      </c>
      <c r="W3461" s="16">
        <f t="shared" si="461"/>
        <v>0.28446836858877955</v>
      </c>
      <c r="X3461" s="16"/>
      <c r="Z3461" s="15">
        <f t="shared" si="462"/>
        <v>5.0019047636055897E-5</v>
      </c>
      <c r="AA3461" s="16">
        <f t="shared" si="463"/>
        <v>0.30845746296202953</v>
      </c>
      <c r="AB3461" s="3">
        <f t="shared" si="464"/>
        <v>0.16611558773444426</v>
      </c>
      <c r="AC3461" s="69">
        <f t="shared" si="465"/>
        <v>47.029385110806594</v>
      </c>
      <c r="AD3461" s="3">
        <f t="shared" si="473"/>
        <v>61.705467128032637</v>
      </c>
      <c r="AF3461" s="29"/>
      <c r="AG3461" s="30"/>
      <c r="AH3461" s="29"/>
      <c r="AI3461" s="29"/>
      <c r="AJ3461" s="31"/>
      <c r="AK3461" s="29"/>
      <c r="AL3461" s="30"/>
      <c r="AN3461" s="17">
        <f t="shared" si="466"/>
        <v>20192.615800306703</v>
      </c>
      <c r="AO3461" s="17">
        <f t="shared" si="467"/>
        <v>201.92615800306703</v>
      </c>
      <c r="AP3461" s="2">
        <f t="shared" si="468"/>
        <v>13.811749207409784</v>
      </c>
      <c r="AQ3461" s="6">
        <f t="shared" si="469"/>
        <v>368.77370383784125</v>
      </c>
      <c r="AR3461" s="3">
        <f t="shared" si="470"/>
        <v>5798.0262961621593</v>
      </c>
    </row>
    <row r="3462" spans="1:44">
      <c r="A3462" s="32">
        <v>43275</v>
      </c>
      <c r="B3462" s="9">
        <v>12.5</v>
      </c>
      <c r="C3462" s="33">
        <v>6168.79</v>
      </c>
      <c r="D3462" s="34">
        <f t="shared" si="454"/>
        <v>36346708.440552063</v>
      </c>
      <c r="E3462" s="34">
        <v>5077499034879.0098</v>
      </c>
      <c r="F3462" s="3">
        <f>VLOOKUP(A3462,ERCOT_345kv_West_ATC!A:B,2)</f>
        <v>30.6</v>
      </c>
      <c r="G3462" s="3">
        <f>VLOOKUP(A3462,ERCOT_345kv_West_ATC!G:H,2)</f>
        <v>2.8039999999999998</v>
      </c>
      <c r="I3462" s="5">
        <f t="shared" si="455"/>
        <v>6</v>
      </c>
      <c r="J3462" s="4">
        <f t="shared" si="456"/>
        <v>144</v>
      </c>
      <c r="K3462" s="4">
        <f t="shared" si="471"/>
        <v>1800</v>
      </c>
      <c r="L3462" s="6">
        <f t="shared" si="472"/>
        <v>11103822</v>
      </c>
      <c r="N3462" s="22">
        <f t="shared" si="457"/>
        <v>0.30549731946597547</v>
      </c>
      <c r="O3462" s="14">
        <f t="shared" si="458"/>
        <v>4952.3053867286044</v>
      </c>
      <c r="Q3462" s="22">
        <f t="shared" si="452"/>
        <v>446.63350799119218</v>
      </c>
      <c r="R3462" s="3">
        <f>VLOOKUP(A3462,ERCOT_345kv_West_ATC!D:E,2)</f>
        <v>24.23</v>
      </c>
      <c r="S3462" s="66">
        <f t="shared" si="453"/>
        <v>0.94574970402695835</v>
      </c>
      <c r="T3462" s="69">
        <f t="shared" si="459"/>
        <v>422.40350799119216</v>
      </c>
      <c r="V3462" s="16">
        <f t="shared" si="460"/>
        <v>2.0930400000000002E-2</v>
      </c>
      <c r="W3462" s="16">
        <f t="shared" si="461"/>
        <v>0.28456691946597545</v>
      </c>
      <c r="X3462" s="16"/>
      <c r="Z3462" s="15">
        <f t="shared" si="462"/>
        <v>5.0019047636055897E-5</v>
      </c>
      <c r="AA3462" s="16">
        <f t="shared" si="463"/>
        <v>0.30855700086682525</v>
      </c>
      <c r="AB3462" s="3">
        <f t="shared" si="464"/>
        <v>0.16616919252454471</v>
      </c>
      <c r="AC3462" s="69">
        <f t="shared" si="465"/>
        <v>47.049004463983366</v>
      </c>
      <c r="AD3462" s="3">
        <f t="shared" si="473"/>
        <v>60.845063834799156</v>
      </c>
      <c r="AF3462" s="29"/>
      <c r="AG3462" s="30"/>
      <c r="AH3462" s="29"/>
      <c r="AI3462" s="29"/>
      <c r="AJ3462" s="31"/>
      <c r="AK3462" s="29"/>
      <c r="AL3462" s="30"/>
      <c r="AN3462" s="17">
        <f t="shared" si="466"/>
        <v>20192.615800306703</v>
      </c>
      <c r="AO3462" s="17">
        <f t="shared" si="467"/>
        <v>201.92615800306703</v>
      </c>
      <c r="AP3462" s="2">
        <f t="shared" si="468"/>
        <v>13.811749207409784</v>
      </c>
      <c r="AQ3462" s="6">
        <f t="shared" si="469"/>
        <v>334.65868329553911</v>
      </c>
      <c r="AR3462" s="3">
        <f t="shared" si="470"/>
        <v>5834.1313167044609</v>
      </c>
    </row>
    <row r="3463" spans="1:44">
      <c r="A3463" s="32">
        <v>43276</v>
      </c>
      <c r="B3463" s="9">
        <v>12.5</v>
      </c>
      <c r="C3463" s="33">
        <v>6260.63</v>
      </c>
      <c r="D3463" s="34">
        <f t="shared" si="454"/>
        <v>36346708.440552063</v>
      </c>
      <c r="E3463" s="34">
        <v>5077499034879.0098</v>
      </c>
      <c r="F3463" s="3">
        <f>VLOOKUP(A3463,ERCOT_345kv_West_ATC!A:B,2)</f>
        <v>30.7</v>
      </c>
      <c r="G3463" s="3">
        <f>VLOOKUP(A3463,ERCOT_345kv_West_ATC!G:H,2)</f>
        <v>2.8010000000000002</v>
      </c>
      <c r="I3463" s="5">
        <f t="shared" si="455"/>
        <v>6</v>
      </c>
      <c r="J3463" s="4">
        <f t="shared" si="456"/>
        <v>144</v>
      </c>
      <c r="K3463" s="4">
        <f t="shared" si="471"/>
        <v>1800</v>
      </c>
      <c r="L3463" s="6">
        <f t="shared" si="472"/>
        <v>11269134</v>
      </c>
      <c r="N3463" s="22">
        <f t="shared" si="457"/>
        <v>0.31004551673314701</v>
      </c>
      <c r="O3463" s="14">
        <f t="shared" si="458"/>
        <v>4952.3053867286044</v>
      </c>
      <c r="Q3463" s="22">
        <f t="shared" si="452"/>
        <v>453.28291920050731</v>
      </c>
      <c r="R3463" s="3">
        <f>VLOOKUP(A3463,ERCOT_345kv_West_ATC!D:E,2)</f>
        <v>29.23</v>
      </c>
      <c r="S3463" s="66">
        <f t="shared" si="453"/>
        <v>0.93551488758597967</v>
      </c>
      <c r="T3463" s="69">
        <f t="shared" si="459"/>
        <v>424.05291920050729</v>
      </c>
      <c r="V3463" s="16">
        <f t="shared" si="460"/>
        <v>2.0998799999999998E-2</v>
      </c>
      <c r="W3463" s="16">
        <f t="shared" si="461"/>
        <v>0.28904671673314702</v>
      </c>
      <c r="X3463" s="16"/>
      <c r="Z3463" s="15">
        <f t="shared" si="462"/>
        <v>5.0019047636055897E-5</v>
      </c>
      <c r="AA3463" s="16">
        <f t="shared" si="463"/>
        <v>0.31315075020172062</v>
      </c>
      <c r="AB3463" s="3">
        <f t="shared" si="464"/>
        <v>0.16864309399330182</v>
      </c>
      <c r="AC3463" s="69">
        <f t="shared" si="465"/>
        <v>47.954452401548465</v>
      </c>
      <c r="AD3463" s="3">
        <f t="shared" si="473"/>
        <v>60.051636126820519</v>
      </c>
      <c r="AF3463" s="29"/>
      <c r="AG3463" s="30"/>
      <c r="AH3463" s="29"/>
      <c r="AI3463" s="29"/>
      <c r="AJ3463" s="31"/>
      <c r="AK3463" s="29"/>
      <c r="AL3463" s="30"/>
      <c r="AN3463" s="17">
        <f t="shared" si="466"/>
        <v>20192.615800306703</v>
      </c>
      <c r="AO3463" s="17">
        <f t="shared" si="467"/>
        <v>201.92615800306703</v>
      </c>
      <c r="AP3463" s="2">
        <f t="shared" si="468"/>
        <v>13.811749207409784</v>
      </c>
      <c r="AQ3463" s="6">
        <f t="shared" si="469"/>
        <v>403.71742933258798</v>
      </c>
      <c r="AR3463" s="3">
        <f t="shared" si="470"/>
        <v>5856.9125706674122</v>
      </c>
    </row>
    <row r="3464" spans="1:44">
      <c r="A3464" s="32">
        <v>43277</v>
      </c>
      <c r="B3464" s="9">
        <v>12.5</v>
      </c>
      <c r="C3464" s="33">
        <v>6096.19</v>
      </c>
      <c r="D3464" s="34">
        <f t="shared" si="454"/>
        <v>36346708.440552063</v>
      </c>
      <c r="E3464" s="34">
        <v>5077499034879.0098</v>
      </c>
      <c r="F3464" s="3">
        <f>VLOOKUP(A3464,ERCOT_345kv_West_ATC!A:B,2)</f>
        <v>30.9</v>
      </c>
      <c r="G3464" s="3">
        <f>VLOOKUP(A3464,ERCOT_345kv_West_ATC!G:H,2)</f>
        <v>2.8050000000000002</v>
      </c>
      <c r="I3464" s="5">
        <f t="shared" si="455"/>
        <v>6</v>
      </c>
      <c r="J3464" s="4">
        <f t="shared" si="456"/>
        <v>144</v>
      </c>
      <c r="K3464" s="4">
        <f t="shared" si="471"/>
        <v>1800</v>
      </c>
      <c r="L3464" s="6">
        <f t="shared" si="472"/>
        <v>10973142</v>
      </c>
      <c r="N3464" s="22">
        <f t="shared" si="457"/>
        <v>0.30190194575521051</v>
      </c>
      <c r="O3464" s="14">
        <f t="shared" si="458"/>
        <v>4952.3053867286044</v>
      </c>
      <c r="Q3464" s="22">
        <f t="shared" si="452"/>
        <v>441.37711367720823</v>
      </c>
      <c r="R3464" s="3">
        <f>VLOOKUP(A3464,ERCOT_345kv_West_ATC!D:E,2)</f>
        <v>29.33</v>
      </c>
      <c r="S3464" s="66">
        <f t="shared" si="453"/>
        <v>0.93354888803443969</v>
      </c>
      <c r="T3464" s="69">
        <f t="shared" si="459"/>
        <v>412.04711367720824</v>
      </c>
      <c r="V3464" s="16">
        <f t="shared" si="460"/>
        <v>2.1135599999999997E-2</v>
      </c>
      <c r="W3464" s="16">
        <f t="shared" si="461"/>
        <v>0.28076634575521053</v>
      </c>
      <c r="X3464" s="16"/>
      <c r="Z3464" s="15">
        <f t="shared" si="462"/>
        <v>5.0019047636055897E-5</v>
      </c>
      <c r="AA3464" s="16">
        <f t="shared" si="463"/>
        <v>0.30492561800844759</v>
      </c>
      <c r="AB3464" s="3">
        <f t="shared" si="464"/>
        <v>0.16421356048369359</v>
      </c>
      <c r="AC3464" s="69">
        <f t="shared" si="465"/>
        <v>46.33324313703185</v>
      </c>
      <c r="AD3464" s="3">
        <f t="shared" si="473"/>
        <v>59.201990767613104</v>
      </c>
      <c r="AF3464" s="29"/>
      <c r="AG3464" s="30"/>
      <c r="AH3464" s="29"/>
      <c r="AI3464" s="29"/>
      <c r="AJ3464" s="31"/>
      <c r="AK3464" s="29"/>
      <c r="AL3464" s="30"/>
      <c r="AN3464" s="17">
        <f t="shared" si="466"/>
        <v>20192.615800306703</v>
      </c>
      <c r="AO3464" s="17">
        <f t="shared" si="467"/>
        <v>201.92615800306703</v>
      </c>
      <c r="AP3464" s="2">
        <f t="shared" si="468"/>
        <v>13.811749207409784</v>
      </c>
      <c r="AQ3464" s="6">
        <f t="shared" si="469"/>
        <v>405.09860425332897</v>
      </c>
      <c r="AR3464" s="3">
        <f t="shared" si="470"/>
        <v>5691.091395746671</v>
      </c>
    </row>
    <row r="3465" spans="1:44">
      <c r="A3465" s="32">
        <v>43278</v>
      </c>
      <c r="B3465" s="9">
        <v>12.5</v>
      </c>
      <c r="C3465" s="33">
        <v>6154.48</v>
      </c>
      <c r="D3465" s="34">
        <f t="shared" si="454"/>
        <v>36346708.440552063</v>
      </c>
      <c r="E3465" s="34">
        <v>5077499034879.0098</v>
      </c>
      <c r="F3465" s="3">
        <f>VLOOKUP(A3465,ERCOT_345kv_West_ATC!A:B,2)</f>
        <v>30.95</v>
      </c>
      <c r="G3465" s="3">
        <f>VLOOKUP(A3465,ERCOT_345kv_West_ATC!G:H,2)</f>
        <v>2.827</v>
      </c>
      <c r="I3465" s="5">
        <f t="shared" si="455"/>
        <v>6</v>
      </c>
      <c r="J3465" s="4">
        <f t="shared" si="456"/>
        <v>144</v>
      </c>
      <c r="K3465" s="4">
        <f t="shared" si="471"/>
        <v>1800</v>
      </c>
      <c r="L3465" s="6">
        <f t="shared" si="472"/>
        <v>11078064</v>
      </c>
      <c r="N3465" s="22">
        <f t="shared" si="457"/>
        <v>0.3047886445651346</v>
      </c>
      <c r="O3465" s="14">
        <f t="shared" si="458"/>
        <v>4952.3053867286044</v>
      </c>
      <c r="Q3465" s="22">
        <f t="shared" si="452"/>
        <v>445.5974335747581</v>
      </c>
      <c r="R3465" s="3">
        <f>VLOOKUP(A3465,ERCOT_345kv_West_ATC!D:E,2)</f>
        <v>36.74</v>
      </c>
      <c r="S3465" s="66">
        <f t="shared" si="453"/>
        <v>0.91754889675809559</v>
      </c>
      <c r="T3465" s="69">
        <f t="shared" si="459"/>
        <v>408.85743357475809</v>
      </c>
      <c r="V3465" s="16">
        <f t="shared" si="460"/>
        <v>2.1169799999999999E-2</v>
      </c>
      <c r="W3465" s="16">
        <f t="shared" si="461"/>
        <v>0.28361884456513459</v>
      </c>
      <c r="X3465" s="16"/>
      <c r="Z3465" s="15">
        <f t="shared" si="462"/>
        <v>5.0019047636055897E-5</v>
      </c>
      <c r="AA3465" s="16">
        <f t="shared" si="463"/>
        <v>0.30784122829515326</v>
      </c>
      <c r="AB3465" s="3">
        <f t="shared" si="464"/>
        <v>0.16578372290326948</v>
      </c>
      <c r="AC3465" s="69">
        <f t="shared" si="465"/>
        <v>46.907922582596633</v>
      </c>
      <c r="AD3465" s="3">
        <f t="shared" si="473"/>
        <v>58.46038112704948</v>
      </c>
      <c r="AF3465" s="29"/>
      <c r="AG3465" s="30"/>
      <c r="AH3465" s="29"/>
      <c r="AI3465" s="29"/>
      <c r="AJ3465" s="31"/>
      <c r="AK3465" s="29"/>
      <c r="AL3465" s="30"/>
      <c r="AN3465" s="17">
        <f t="shared" si="466"/>
        <v>20192.615800306703</v>
      </c>
      <c r="AO3465" s="17">
        <f t="shared" si="467"/>
        <v>201.92615800306703</v>
      </c>
      <c r="AP3465" s="2">
        <f t="shared" si="468"/>
        <v>13.811749207409784</v>
      </c>
      <c r="AQ3465" s="6">
        <f t="shared" si="469"/>
        <v>507.44366588023553</v>
      </c>
      <c r="AR3465" s="3">
        <f t="shared" si="470"/>
        <v>5647.0363341197644</v>
      </c>
    </row>
    <row r="3466" spans="1:44">
      <c r="A3466" s="32">
        <v>43279</v>
      </c>
      <c r="B3466" s="9">
        <v>12.5</v>
      </c>
      <c r="C3466" s="33">
        <v>5903.44</v>
      </c>
      <c r="D3466" s="34">
        <f t="shared" si="454"/>
        <v>36346708.440552063</v>
      </c>
      <c r="E3466" s="34">
        <v>5077499034879.0098</v>
      </c>
      <c r="F3466" s="3">
        <f>VLOOKUP(A3466,ERCOT_345kv_West_ATC!A:B,2)</f>
        <v>30.8</v>
      </c>
      <c r="G3466" s="3">
        <f>VLOOKUP(A3466,ERCOT_345kv_West_ATC!G:H,2)</f>
        <v>2.8119999999999998</v>
      </c>
      <c r="I3466" s="5">
        <f t="shared" si="455"/>
        <v>6</v>
      </c>
      <c r="J3466" s="4">
        <f t="shared" si="456"/>
        <v>144</v>
      </c>
      <c r="K3466" s="4">
        <f t="shared" si="471"/>
        <v>1800</v>
      </c>
      <c r="L3466" s="6">
        <f t="shared" si="472"/>
        <v>10626192</v>
      </c>
      <c r="N3466" s="22">
        <f t="shared" si="457"/>
        <v>0.29235637712229112</v>
      </c>
      <c r="O3466" s="14">
        <f t="shared" si="458"/>
        <v>4952.3053867286044</v>
      </c>
      <c r="Q3466" s="22">
        <f t="shared" si="452"/>
        <v>427.42160397995769</v>
      </c>
      <c r="R3466" s="3">
        <f>VLOOKUP(A3466,ERCOT_345kv_West_ATC!D:E,2)</f>
        <v>28.23</v>
      </c>
      <c r="S3466" s="66">
        <f t="shared" si="453"/>
        <v>0.93395280037991768</v>
      </c>
      <c r="T3466" s="69">
        <f t="shared" si="459"/>
        <v>399.19160397995768</v>
      </c>
      <c r="V3466" s="16">
        <f t="shared" si="460"/>
        <v>2.1067200000000001E-2</v>
      </c>
      <c r="W3466" s="16">
        <f t="shared" si="461"/>
        <v>0.27128917712229111</v>
      </c>
      <c r="X3466" s="16"/>
      <c r="Z3466" s="15">
        <f t="shared" si="462"/>
        <v>5.0019047636055897E-5</v>
      </c>
      <c r="AA3466" s="16">
        <f t="shared" si="463"/>
        <v>0.2952844465765978</v>
      </c>
      <c r="AB3466" s="3">
        <f t="shared" si="464"/>
        <v>0.15902143822647524</v>
      </c>
      <c r="AC3466" s="69">
        <f t="shared" si="465"/>
        <v>44.432926390889939</v>
      </c>
      <c r="AD3466" s="3">
        <f t="shared" si="473"/>
        <v>57.507297006877806</v>
      </c>
      <c r="AF3466" s="29"/>
      <c r="AG3466" s="30"/>
      <c r="AH3466" s="29"/>
      <c r="AI3466" s="29"/>
      <c r="AJ3466" s="31"/>
      <c r="AK3466" s="29"/>
      <c r="AL3466" s="30"/>
      <c r="AN3466" s="17">
        <f t="shared" si="466"/>
        <v>20192.615800306703</v>
      </c>
      <c r="AO3466" s="17">
        <f t="shared" si="467"/>
        <v>201.92615800306703</v>
      </c>
      <c r="AP3466" s="2">
        <f t="shared" si="468"/>
        <v>13.811749207409784</v>
      </c>
      <c r="AQ3466" s="6">
        <f t="shared" si="469"/>
        <v>389.90568012517821</v>
      </c>
      <c r="AR3466" s="3">
        <f t="shared" si="470"/>
        <v>5513.5343198748214</v>
      </c>
    </row>
    <row r="3467" spans="1:44">
      <c r="A3467" s="32">
        <v>43280</v>
      </c>
      <c r="B3467" s="9">
        <v>12.5</v>
      </c>
      <c r="C3467" s="33">
        <v>6220.76</v>
      </c>
      <c r="D3467" s="34">
        <f t="shared" si="454"/>
        <v>36346708.440552063</v>
      </c>
      <c r="E3467" s="34">
        <v>5077499034879.0098</v>
      </c>
      <c r="F3467" s="3">
        <f>VLOOKUP(A3467,ERCOT_345kv_West_ATC!A:B,2)</f>
        <v>29.9</v>
      </c>
      <c r="G3467" s="3">
        <f>VLOOKUP(A3467,ERCOT_345kv_West_ATC!G:H,2)</f>
        <v>2.8</v>
      </c>
      <c r="I3467" s="5">
        <f t="shared" si="455"/>
        <v>6</v>
      </c>
      <c r="J3467" s="4">
        <f t="shared" si="456"/>
        <v>144</v>
      </c>
      <c r="K3467" s="4">
        <f t="shared" si="471"/>
        <v>1800</v>
      </c>
      <c r="L3467" s="6">
        <f t="shared" si="472"/>
        <v>11197368</v>
      </c>
      <c r="N3467" s="22">
        <f t="shared" si="457"/>
        <v>0.30807103257545831</v>
      </c>
      <c r="O3467" s="14">
        <f t="shared" si="458"/>
        <v>4952.3053867286044</v>
      </c>
      <c r="Q3467" s="22">
        <f t="shared" si="452"/>
        <v>450.39624645534838</v>
      </c>
      <c r="R3467" s="3">
        <f>VLOOKUP(A3467,ERCOT_345kv_West_ATC!D:E,2)</f>
        <v>26.49</v>
      </c>
      <c r="S3467" s="66">
        <f t="shared" si="453"/>
        <v>0.94118512263705956</v>
      </c>
      <c r="T3467" s="69">
        <f t="shared" si="459"/>
        <v>423.90624645534837</v>
      </c>
      <c r="V3467" s="16">
        <f t="shared" si="460"/>
        <v>2.04516E-2</v>
      </c>
      <c r="W3467" s="16">
        <f t="shared" si="461"/>
        <v>0.2876194325754583</v>
      </c>
      <c r="X3467" s="16"/>
      <c r="Z3467" s="15">
        <f t="shared" si="462"/>
        <v>5.0019047636055897E-5</v>
      </c>
      <c r="AA3467" s="16">
        <f t="shared" si="463"/>
        <v>0.31115649077247109</v>
      </c>
      <c r="AB3467" s="3">
        <f t="shared" si="464"/>
        <v>0.16756911259566085</v>
      </c>
      <c r="AC3467" s="69">
        <f t="shared" si="465"/>
        <v>47.561375210011867</v>
      </c>
      <c r="AD3467" s="3">
        <f t="shared" si="473"/>
        <v>56.68227868672323</v>
      </c>
      <c r="AF3467" s="29"/>
      <c r="AG3467" s="30"/>
      <c r="AH3467" s="29"/>
      <c r="AI3467" s="29"/>
      <c r="AJ3467" s="31"/>
      <c r="AK3467" s="29"/>
      <c r="AL3467" s="30"/>
      <c r="AN3467" s="17">
        <f t="shared" si="466"/>
        <v>20192.615800306703</v>
      </c>
      <c r="AO3467" s="17">
        <f t="shared" si="467"/>
        <v>201.92615800306703</v>
      </c>
      <c r="AP3467" s="2">
        <f t="shared" si="468"/>
        <v>13.811749207409784</v>
      </c>
      <c r="AQ3467" s="6">
        <f t="shared" si="469"/>
        <v>365.87323650428516</v>
      </c>
      <c r="AR3467" s="3">
        <f t="shared" si="470"/>
        <v>5854.8867634957151</v>
      </c>
    </row>
    <row r="3468" spans="1:44">
      <c r="A3468" s="32">
        <v>43281</v>
      </c>
      <c r="B3468" s="9">
        <v>12.5</v>
      </c>
      <c r="C3468" s="33">
        <v>6396.98</v>
      </c>
      <c r="D3468" s="34">
        <f t="shared" si="454"/>
        <v>36346708.440552063</v>
      </c>
      <c r="E3468" s="34">
        <v>5077499034879.0098</v>
      </c>
      <c r="F3468" s="3">
        <f>VLOOKUP(A3468,ERCOT_345kv_West_ATC!A:B,2)</f>
        <v>29.9</v>
      </c>
      <c r="G3468" s="3">
        <f>VLOOKUP(A3468,ERCOT_345kv_West_ATC!G:H,2)</f>
        <v>2.8</v>
      </c>
      <c r="I3468" s="5">
        <f t="shared" si="455"/>
        <v>6</v>
      </c>
      <c r="J3468" s="4">
        <f t="shared" si="456"/>
        <v>144</v>
      </c>
      <c r="K3468" s="4">
        <f t="shared" si="471"/>
        <v>1800</v>
      </c>
      <c r="L3468" s="6">
        <f t="shared" si="472"/>
        <v>11514564</v>
      </c>
      <c r="N3468" s="22">
        <f t="shared" si="457"/>
        <v>0.31679798512795143</v>
      </c>
      <c r="O3468" s="14">
        <f t="shared" si="458"/>
        <v>4952.3053867286044</v>
      </c>
      <c r="Q3468" s="22">
        <f t="shared" si="452"/>
        <v>463.1549490174728</v>
      </c>
      <c r="R3468" s="3">
        <f>VLOOKUP(A3468,ERCOT_345kv_West_ATC!D:E,2)</f>
        <v>26.57</v>
      </c>
      <c r="S3468" s="66">
        <f t="shared" si="453"/>
        <v>0.94263258968437014</v>
      </c>
      <c r="T3468" s="69">
        <f t="shared" si="459"/>
        <v>436.58494901747281</v>
      </c>
      <c r="V3468" s="16">
        <f t="shared" si="460"/>
        <v>2.04516E-2</v>
      </c>
      <c r="W3468" s="16">
        <f t="shared" si="461"/>
        <v>0.29634638512795142</v>
      </c>
      <c r="X3468" s="16"/>
      <c r="Z3468" s="15">
        <f t="shared" si="462"/>
        <v>5.0019047636055897E-5</v>
      </c>
      <c r="AA3468" s="16">
        <f t="shared" si="463"/>
        <v>0.31997084734689685</v>
      </c>
      <c r="AB3468" s="3">
        <f t="shared" si="464"/>
        <v>0.17231596491299947</v>
      </c>
      <c r="AC3468" s="69">
        <f t="shared" si="465"/>
        <v>49.298723158157799</v>
      </c>
      <c r="AD3468" s="3">
        <f t="shared" si="473"/>
        <v>55.882066287069698</v>
      </c>
      <c r="AF3468" s="29"/>
      <c r="AG3468" s="30"/>
      <c r="AH3468" s="29"/>
      <c r="AI3468" s="29"/>
      <c r="AJ3468" s="31"/>
      <c r="AK3468" s="29"/>
      <c r="AL3468" s="30"/>
      <c r="AN3468" s="17">
        <f t="shared" si="466"/>
        <v>20192.615800306703</v>
      </c>
      <c r="AO3468" s="17">
        <f t="shared" si="467"/>
        <v>201.92615800306703</v>
      </c>
      <c r="AP3468" s="2">
        <f t="shared" si="468"/>
        <v>13.811749207409784</v>
      </c>
      <c r="AQ3468" s="6">
        <f t="shared" si="469"/>
        <v>366.97817644087797</v>
      </c>
      <c r="AR3468" s="3">
        <f t="shared" si="470"/>
        <v>6030.0018235591215</v>
      </c>
    </row>
    <row r="3469" spans="1:44">
      <c r="A3469" s="32">
        <v>43282</v>
      </c>
      <c r="B3469" s="9">
        <v>12.5</v>
      </c>
      <c r="C3469" s="33">
        <v>6388.12</v>
      </c>
      <c r="D3469" s="34">
        <f t="shared" si="454"/>
        <v>36346708.440552063</v>
      </c>
      <c r="E3469" s="34">
        <v>5077499034879.0098</v>
      </c>
      <c r="F3469" s="3">
        <f>VLOOKUP(A3469,ERCOT_345kv_West_ATC!A:B,2)</f>
        <v>29.9</v>
      </c>
      <c r="G3469" s="3">
        <f>VLOOKUP(A3469,ERCOT_345kv_West_ATC!G:H,2)</f>
        <v>2.8</v>
      </c>
      <c r="I3469" s="5">
        <f t="shared" si="455"/>
        <v>6</v>
      </c>
      <c r="J3469" s="4">
        <f t="shared" si="456"/>
        <v>144</v>
      </c>
      <c r="K3469" s="4">
        <f t="shared" si="471"/>
        <v>1800</v>
      </c>
      <c r="L3469" s="6">
        <f t="shared" si="472"/>
        <v>11498616</v>
      </c>
      <c r="N3469" s="22">
        <f t="shared" si="457"/>
        <v>0.3163592108706873</v>
      </c>
      <c r="O3469" s="14">
        <f t="shared" si="458"/>
        <v>4952.3053867286044</v>
      </c>
      <c r="Q3469" s="22">
        <f t="shared" si="452"/>
        <v>462.51346618521535</v>
      </c>
      <c r="R3469" s="3">
        <f>VLOOKUP(A3469,ERCOT_345kv_West_ATC!D:E,2)</f>
        <v>32.32</v>
      </c>
      <c r="S3469" s="66">
        <f t="shared" si="453"/>
        <v>0.93012095352255686</v>
      </c>
      <c r="T3469" s="69">
        <f t="shared" si="459"/>
        <v>430.19346618521536</v>
      </c>
      <c r="V3469" s="16">
        <f t="shared" si="460"/>
        <v>2.04516E-2</v>
      </c>
      <c r="W3469" s="16">
        <f t="shared" si="461"/>
        <v>0.29590761087068729</v>
      </c>
      <c r="X3469" s="16"/>
      <c r="Z3469" s="15">
        <f t="shared" si="462"/>
        <v>5.0019047636055897E-5</v>
      </c>
      <c r="AA3469" s="16">
        <f t="shared" si="463"/>
        <v>0.31952767858484138</v>
      </c>
      <c r="AB3469" s="3">
        <f t="shared" si="464"/>
        <v>0.17207730238019037</v>
      </c>
      <c r="AC3469" s="69">
        <f t="shared" si="465"/>
        <v>49.211372671149682</v>
      </c>
      <c r="AD3469" s="3">
        <f t="shared" si="473"/>
        <v>55.060539399435761</v>
      </c>
      <c r="AF3469" s="29"/>
      <c r="AG3469" s="30"/>
      <c r="AH3469" s="29"/>
      <c r="AI3469" s="29"/>
      <c r="AJ3469" s="31"/>
      <c r="AK3469" s="29"/>
      <c r="AL3469" s="30"/>
      <c r="AN3469" s="17">
        <f t="shared" si="466"/>
        <v>20192.615800306703</v>
      </c>
      <c r="AO3469" s="17">
        <f t="shared" si="467"/>
        <v>201.92615800306703</v>
      </c>
      <c r="AP3469" s="2">
        <f t="shared" si="468"/>
        <v>13.811749207409784</v>
      </c>
      <c r="AQ3469" s="6">
        <f t="shared" si="469"/>
        <v>446.39573438348424</v>
      </c>
      <c r="AR3469" s="3">
        <f t="shared" si="470"/>
        <v>5941.7242656165154</v>
      </c>
    </row>
    <row r="3470" spans="1:44">
      <c r="A3470" s="32">
        <v>43283</v>
      </c>
      <c r="B3470" s="9">
        <v>12.5</v>
      </c>
      <c r="C3470" s="33">
        <v>6614.92</v>
      </c>
      <c r="D3470" s="34">
        <f t="shared" si="454"/>
        <v>38395291.82952901</v>
      </c>
      <c r="E3470" s="34">
        <v>5363678461481.3496</v>
      </c>
      <c r="F3470" s="3">
        <f>VLOOKUP(A3470,ERCOT_345kv_West_ATC!A:B,2)</f>
        <v>30</v>
      </c>
      <c r="G3470" s="3">
        <f>VLOOKUP(A3470,ERCOT_345kv_West_ATC!G:H,2)</f>
        <v>2.7810000000000001</v>
      </c>
      <c r="I3470" s="5">
        <f t="shared" si="455"/>
        <v>6</v>
      </c>
      <c r="J3470" s="4">
        <f t="shared" si="456"/>
        <v>144</v>
      </c>
      <c r="K3470" s="4">
        <f t="shared" si="471"/>
        <v>1800</v>
      </c>
      <c r="L3470" s="6">
        <f t="shared" si="472"/>
        <v>11906856</v>
      </c>
      <c r="N3470" s="22">
        <f t="shared" si="457"/>
        <v>0.31011239744875929</v>
      </c>
      <c r="O3470" s="14">
        <f t="shared" si="458"/>
        <v>4688.0747983159172</v>
      </c>
      <c r="Q3470" s="22">
        <f t="shared" si="452"/>
        <v>453.3806980245019</v>
      </c>
      <c r="R3470" s="3">
        <f>VLOOKUP(A3470,ERCOT_345kv_West_ATC!D:E,2)</f>
        <v>43.15</v>
      </c>
      <c r="S3470" s="66">
        <f t="shared" si="453"/>
        <v>0.90482612032665755</v>
      </c>
      <c r="T3470" s="69">
        <f t="shared" si="459"/>
        <v>410.23069802450192</v>
      </c>
      <c r="V3470" s="16">
        <f t="shared" si="460"/>
        <v>2.0520000000000004E-2</v>
      </c>
      <c r="W3470" s="16">
        <f t="shared" si="461"/>
        <v>0.28959239744875931</v>
      </c>
      <c r="X3470" s="16"/>
      <c r="Z3470" s="15">
        <f t="shared" si="462"/>
        <v>4.7350277970894382E-5</v>
      </c>
      <c r="AA3470" s="16">
        <f t="shared" si="463"/>
        <v>0.31321830075522866</v>
      </c>
      <c r="AB3470" s="3">
        <f t="shared" si="464"/>
        <v>0.168679472428727</v>
      </c>
      <c r="AC3470" s="69">
        <f t="shared" si="465"/>
        <v>47.967766908914086</v>
      </c>
      <c r="AD3470" s="3">
        <f t="shared" si="473"/>
        <v>54.155871790043982</v>
      </c>
      <c r="AF3470" s="29"/>
      <c r="AG3470" s="30"/>
      <c r="AH3470" s="29"/>
      <c r="AI3470" s="29"/>
      <c r="AJ3470" s="31"/>
      <c r="AK3470" s="29"/>
      <c r="AL3470" s="30"/>
      <c r="AN3470" s="17">
        <f t="shared" si="466"/>
        <v>21330.717683071671</v>
      </c>
      <c r="AO3470" s="17">
        <f t="shared" si="467"/>
        <v>213.30717683071671</v>
      </c>
      <c r="AP3470" s="2">
        <f t="shared" si="468"/>
        <v>14.590210895221023</v>
      </c>
      <c r="AQ3470" s="6">
        <f t="shared" si="469"/>
        <v>629.56760012878715</v>
      </c>
      <c r="AR3470" s="3">
        <f t="shared" si="470"/>
        <v>5985.3523998712126</v>
      </c>
    </row>
    <row r="3471" spans="1:44">
      <c r="A3471" s="32">
        <v>43284</v>
      </c>
      <c r="B3471" s="9">
        <v>12.5</v>
      </c>
      <c r="C3471" s="33">
        <v>6533.56</v>
      </c>
      <c r="D3471" s="34">
        <f t="shared" si="454"/>
        <v>38395291.82952901</v>
      </c>
      <c r="E3471" s="34">
        <v>5363678461481.3496</v>
      </c>
      <c r="F3471" s="3">
        <f>VLOOKUP(A3471,ERCOT_345kv_West_ATC!A:B,2)</f>
        <v>29.8</v>
      </c>
      <c r="G3471" s="3">
        <f>VLOOKUP(A3471,ERCOT_345kv_West_ATC!G:H,2)</f>
        <v>2.79</v>
      </c>
      <c r="I3471" s="5">
        <f t="shared" si="455"/>
        <v>6</v>
      </c>
      <c r="J3471" s="4">
        <f t="shared" si="456"/>
        <v>144</v>
      </c>
      <c r="K3471" s="4">
        <f t="shared" si="471"/>
        <v>1800</v>
      </c>
      <c r="L3471" s="6">
        <f t="shared" si="472"/>
        <v>11760408</v>
      </c>
      <c r="N3471" s="22">
        <f t="shared" si="457"/>
        <v>0.30629817979284946</v>
      </c>
      <c r="O3471" s="14">
        <f t="shared" si="458"/>
        <v>4688.0747983159172</v>
      </c>
      <c r="Q3471" s="22">
        <f t="shared" si="452"/>
        <v>447.80435642229457</v>
      </c>
      <c r="R3471" s="3">
        <f>VLOOKUP(A3471,ERCOT_345kv_West_ATC!D:E,2)</f>
        <v>40.67</v>
      </c>
      <c r="S3471" s="66">
        <f t="shared" si="453"/>
        <v>0.90917908810684545</v>
      </c>
      <c r="T3471" s="69">
        <f t="shared" si="459"/>
        <v>407.13435642229456</v>
      </c>
      <c r="V3471" s="16">
        <f t="shared" si="460"/>
        <v>2.0383200000000001E-2</v>
      </c>
      <c r="W3471" s="16">
        <f t="shared" si="461"/>
        <v>0.28591497979284947</v>
      </c>
      <c r="X3471" s="16"/>
      <c r="Z3471" s="15">
        <f t="shared" si="462"/>
        <v>4.7350277970894382E-5</v>
      </c>
      <c r="AA3471" s="16">
        <f t="shared" si="463"/>
        <v>0.30936588213951671</v>
      </c>
      <c r="AB3471" s="3">
        <f t="shared" si="464"/>
        <v>0.16660480457532875</v>
      </c>
      <c r="AC3471" s="69">
        <f t="shared" si="465"/>
        <v>47.208438474570315</v>
      </c>
      <c r="AD3471" s="3">
        <f t="shared" si="473"/>
        <v>53.197413439126194</v>
      </c>
      <c r="AF3471" s="29"/>
      <c r="AG3471" s="30"/>
      <c r="AH3471" s="29"/>
      <c r="AI3471" s="29"/>
      <c r="AJ3471" s="31"/>
      <c r="AK3471" s="29"/>
      <c r="AL3471" s="30"/>
      <c r="AN3471" s="17">
        <f t="shared" si="466"/>
        <v>21330.717683071671</v>
      </c>
      <c r="AO3471" s="17">
        <f t="shared" si="467"/>
        <v>213.30717683071671</v>
      </c>
      <c r="AP3471" s="2">
        <f t="shared" si="468"/>
        <v>14.590210895221023</v>
      </c>
      <c r="AQ3471" s="6">
        <f t="shared" si="469"/>
        <v>593.38387710863901</v>
      </c>
      <c r="AR3471" s="3">
        <f t="shared" si="470"/>
        <v>5940.176122891361</v>
      </c>
    </row>
    <row r="3472" spans="1:44">
      <c r="A3472" s="32">
        <v>43285</v>
      </c>
      <c r="B3472" s="9">
        <v>12.5</v>
      </c>
      <c r="C3472" s="33">
        <v>6609.7</v>
      </c>
      <c r="D3472" s="34">
        <f t="shared" si="454"/>
        <v>38395291.82952901</v>
      </c>
      <c r="E3472" s="34">
        <v>5363678461481.3496</v>
      </c>
      <c r="F3472" s="3">
        <f>VLOOKUP(A3472,ERCOT_345kv_West_ATC!A:B,2)</f>
        <v>29.7</v>
      </c>
      <c r="G3472" s="3">
        <f>VLOOKUP(A3472,ERCOT_345kv_West_ATC!G:H,2)</f>
        <v>2.7789999999999999</v>
      </c>
      <c r="I3472" s="5">
        <f t="shared" si="455"/>
        <v>6</v>
      </c>
      <c r="J3472" s="4">
        <f t="shared" si="456"/>
        <v>144</v>
      </c>
      <c r="K3472" s="4">
        <f t="shared" si="471"/>
        <v>1800</v>
      </c>
      <c r="L3472" s="6">
        <f t="shared" si="472"/>
        <v>11897460</v>
      </c>
      <c r="N3472" s="22">
        <f t="shared" si="457"/>
        <v>0.30986767994428721</v>
      </c>
      <c r="O3472" s="14">
        <f t="shared" si="458"/>
        <v>4688.0747983159172</v>
      </c>
      <c r="Q3472" s="22">
        <f t="shared" si="452"/>
        <v>453.02292389515674</v>
      </c>
      <c r="R3472" s="3">
        <f>VLOOKUP(A3472,ERCOT_345kv_West_ATC!D:E,2)</f>
        <v>28.03</v>
      </c>
      <c r="S3472" s="66">
        <f t="shared" si="453"/>
        <v>0.93812675138159907</v>
      </c>
      <c r="T3472" s="69">
        <f t="shared" si="459"/>
        <v>424.99292389515676</v>
      </c>
      <c r="V3472" s="16">
        <f t="shared" si="460"/>
        <v>2.0314800000000001E-2</v>
      </c>
      <c r="W3472" s="16">
        <f t="shared" si="461"/>
        <v>0.28955287994428719</v>
      </c>
      <c r="X3472" s="16"/>
      <c r="Z3472" s="15">
        <f t="shared" si="462"/>
        <v>4.7350277970894382E-5</v>
      </c>
      <c r="AA3472" s="16">
        <f t="shared" si="463"/>
        <v>0.31297113230422058</v>
      </c>
      <c r="AB3472" s="3">
        <f t="shared" si="464"/>
        <v>0.16854636320804436</v>
      </c>
      <c r="AC3472" s="69">
        <f t="shared" si="465"/>
        <v>47.919048934144229</v>
      </c>
      <c r="AD3472" s="3">
        <f t="shared" si="473"/>
        <v>52.348174467265309</v>
      </c>
      <c r="AF3472" s="29"/>
      <c r="AG3472" s="30"/>
      <c r="AH3472" s="29"/>
      <c r="AI3472" s="29"/>
      <c r="AJ3472" s="31"/>
      <c r="AK3472" s="29"/>
      <c r="AL3472" s="30"/>
      <c r="AN3472" s="17">
        <f t="shared" si="466"/>
        <v>21330.717683071671</v>
      </c>
      <c r="AO3472" s="17">
        <f t="shared" si="467"/>
        <v>213.30717683071671</v>
      </c>
      <c r="AP3472" s="2">
        <f t="shared" si="468"/>
        <v>14.590210895221023</v>
      </c>
      <c r="AQ3472" s="6">
        <f t="shared" si="469"/>
        <v>408.96361139304531</v>
      </c>
      <c r="AR3472" s="3">
        <f t="shared" si="470"/>
        <v>6200.7363886069543</v>
      </c>
    </row>
    <row r="3473" spans="1:44">
      <c r="A3473" s="32">
        <v>43286</v>
      </c>
      <c r="B3473" s="9">
        <v>12.5</v>
      </c>
      <c r="C3473" s="33">
        <v>6643.34</v>
      </c>
      <c r="D3473" s="34">
        <f t="shared" si="454"/>
        <v>38395291.82952901</v>
      </c>
      <c r="E3473" s="34">
        <v>5363678461481.3496</v>
      </c>
      <c r="F3473" s="3">
        <f>VLOOKUP(A3473,ERCOT_345kv_West_ATC!A:B,2)</f>
        <v>29.6</v>
      </c>
      <c r="G3473" s="3">
        <f>VLOOKUP(A3473,ERCOT_345kv_West_ATC!G:H,2)</f>
        <v>2.778</v>
      </c>
      <c r="I3473" s="5">
        <f t="shared" si="455"/>
        <v>6</v>
      </c>
      <c r="J3473" s="4">
        <f t="shared" si="456"/>
        <v>144</v>
      </c>
      <c r="K3473" s="4">
        <f t="shared" si="471"/>
        <v>1800</v>
      </c>
      <c r="L3473" s="6">
        <f t="shared" si="472"/>
        <v>11958012</v>
      </c>
      <c r="N3473" s="22">
        <f t="shared" si="457"/>
        <v>0.31144474830644064</v>
      </c>
      <c r="O3473" s="14">
        <f t="shared" si="458"/>
        <v>4688.0747983159172</v>
      </c>
      <c r="Q3473" s="22">
        <f t="shared" si="452"/>
        <v>455.3285793953811</v>
      </c>
      <c r="R3473" s="3">
        <f>VLOOKUP(A3473,ERCOT_345kv_West_ATC!D:E,2)</f>
        <v>30.54</v>
      </c>
      <c r="S3473" s="66">
        <f t="shared" si="453"/>
        <v>0.93292755741237832</v>
      </c>
      <c r="T3473" s="69">
        <f t="shared" si="459"/>
        <v>424.78857939538108</v>
      </c>
      <c r="V3473" s="16">
        <f t="shared" si="460"/>
        <v>2.0246400000000001E-2</v>
      </c>
      <c r="W3473" s="16">
        <f t="shared" si="461"/>
        <v>0.29119834830644065</v>
      </c>
      <c r="X3473" s="16"/>
      <c r="Z3473" s="15">
        <f t="shared" si="462"/>
        <v>4.7350277970894382E-5</v>
      </c>
      <c r="AA3473" s="16">
        <f t="shared" si="463"/>
        <v>0.31456399565516147</v>
      </c>
      <c r="AB3473" s="3">
        <f t="shared" si="464"/>
        <v>0.16940417818577688</v>
      </c>
      <c r="AC3473" s="69">
        <f t="shared" si="465"/>
        <v>48.233009215994336</v>
      </c>
      <c r="AD3473" s="3">
        <f t="shared" si="473"/>
        <v>51.83951865591478</v>
      </c>
      <c r="AF3473" s="29"/>
      <c r="AG3473" s="30"/>
      <c r="AH3473" s="29"/>
      <c r="AI3473" s="29"/>
      <c r="AJ3473" s="31"/>
      <c r="AK3473" s="29"/>
      <c r="AL3473" s="30"/>
      <c r="AN3473" s="17">
        <f t="shared" si="466"/>
        <v>21330.717683071671</v>
      </c>
      <c r="AO3473" s="17">
        <f t="shared" si="467"/>
        <v>213.30717683071671</v>
      </c>
      <c r="AP3473" s="2">
        <f t="shared" si="468"/>
        <v>14.590210895221023</v>
      </c>
      <c r="AQ3473" s="6">
        <f t="shared" si="469"/>
        <v>445.58504074005003</v>
      </c>
      <c r="AR3473" s="3">
        <f t="shared" si="470"/>
        <v>6197.7549592599498</v>
      </c>
    </row>
    <row r="3474" spans="1:44">
      <c r="A3474" s="32">
        <v>43287</v>
      </c>
      <c r="B3474" s="9">
        <v>12.5</v>
      </c>
      <c r="C3474" s="33">
        <v>6674.68</v>
      </c>
      <c r="D3474" s="34">
        <f t="shared" si="454"/>
        <v>38395291.82952901</v>
      </c>
      <c r="E3474" s="34">
        <v>5363678461481.3496</v>
      </c>
      <c r="F3474" s="3">
        <f>VLOOKUP(A3474,ERCOT_345kv_West_ATC!A:B,2)</f>
        <v>29.7</v>
      </c>
      <c r="G3474" s="3">
        <f>VLOOKUP(A3474,ERCOT_345kv_West_ATC!G:H,2)</f>
        <v>2.7759999999999998</v>
      </c>
      <c r="I3474" s="5">
        <f t="shared" si="455"/>
        <v>6</v>
      </c>
      <c r="J3474" s="4">
        <f t="shared" si="456"/>
        <v>144</v>
      </c>
      <c r="K3474" s="4">
        <f t="shared" si="471"/>
        <v>1800</v>
      </c>
      <c r="L3474" s="6">
        <f t="shared" si="472"/>
        <v>12014424</v>
      </c>
      <c r="N3474" s="22">
        <f t="shared" si="457"/>
        <v>0.31291399094823286</v>
      </c>
      <c r="O3474" s="14">
        <f t="shared" si="458"/>
        <v>4688.0747983159172</v>
      </c>
      <c r="Q3474" s="22">
        <f t="shared" si="452"/>
        <v>457.47659495355686</v>
      </c>
      <c r="R3474" s="3">
        <f>VLOOKUP(A3474,ERCOT_345kv_West_ATC!D:E,2)</f>
        <v>32.119999999999997</v>
      </c>
      <c r="S3474" s="66">
        <f t="shared" si="453"/>
        <v>0.92978875781992554</v>
      </c>
      <c r="T3474" s="69">
        <f t="shared" si="459"/>
        <v>425.35659495355685</v>
      </c>
      <c r="V3474" s="16">
        <f t="shared" si="460"/>
        <v>2.0314800000000001E-2</v>
      </c>
      <c r="W3474" s="16">
        <f t="shared" si="461"/>
        <v>0.29259919094823283</v>
      </c>
      <c r="X3474" s="16"/>
      <c r="Z3474" s="15">
        <f t="shared" si="462"/>
        <v>4.7350277970894382E-5</v>
      </c>
      <c r="AA3474" s="16">
        <f t="shared" si="463"/>
        <v>0.31604795336676933</v>
      </c>
      <c r="AB3474" s="3">
        <f t="shared" si="464"/>
        <v>0.17020334350688679</v>
      </c>
      <c r="AC3474" s="69">
        <f t="shared" si="465"/>
        <v>48.525503723520558</v>
      </c>
      <c r="AD3474" s="3">
        <f t="shared" si="473"/>
        <v>51.330298348098431</v>
      </c>
      <c r="AF3474" s="29"/>
      <c r="AG3474" s="30"/>
      <c r="AH3474" s="29"/>
      <c r="AI3474" s="29"/>
      <c r="AJ3474" s="31"/>
      <c r="AK3474" s="29"/>
      <c r="AL3474" s="30"/>
      <c r="AN3474" s="17">
        <f t="shared" si="466"/>
        <v>21330.717683071671</v>
      </c>
      <c r="AO3474" s="17">
        <f t="shared" si="467"/>
        <v>213.30717683071671</v>
      </c>
      <c r="AP3474" s="2">
        <f t="shared" si="468"/>
        <v>14.590210895221023</v>
      </c>
      <c r="AQ3474" s="6">
        <f t="shared" si="469"/>
        <v>468.63757395449926</v>
      </c>
      <c r="AR3474" s="3">
        <f t="shared" si="470"/>
        <v>6206.0424260455011</v>
      </c>
    </row>
    <row r="3475" spans="1:44">
      <c r="A3475" s="32">
        <v>43288</v>
      </c>
      <c r="B3475" s="9">
        <v>12.5</v>
      </c>
      <c r="C3475" s="33">
        <v>6859.53</v>
      </c>
      <c r="D3475" s="34">
        <f t="shared" si="454"/>
        <v>38395291.82952901</v>
      </c>
      <c r="E3475" s="34">
        <v>5363678461481.3496</v>
      </c>
      <c r="F3475" s="3">
        <f>VLOOKUP(A3475,ERCOT_345kv_West_ATC!A:B,2)</f>
        <v>29.7</v>
      </c>
      <c r="G3475" s="3">
        <f>VLOOKUP(A3475,ERCOT_345kv_West_ATC!G:H,2)</f>
        <v>2.7759999999999998</v>
      </c>
      <c r="I3475" s="5">
        <f t="shared" si="455"/>
        <v>6</v>
      </c>
      <c r="J3475" s="4">
        <f t="shared" si="456"/>
        <v>144</v>
      </c>
      <c r="K3475" s="4">
        <f t="shared" si="471"/>
        <v>1800</v>
      </c>
      <c r="L3475" s="6">
        <f t="shared" si="472"/>
        <v>12347154</v>
      </c>
      <c r="N3475" s="22">
        <f t="shared" si="457"/>
        <v>0.32157989721291985</v>
      </c>
      <c r="O3475" s="14">
        <f t="shared" si="458"/>
        <v>4688.0747983159172</v>
      </c>
      <c r="Q3475" s="22">
        <f t="shared" si="452"/>
        <v>470.14604855690038</v>
      </c>
      <c r="R3475" s="3">
        <f>VLOOKUP(A3475,ERCOT_345kv_West_ATC!D:E,2)</f>
        <v>30.68</v>
      </c>
      <c r="S3475" s="66">
        <f t="shared" si="453"/>
        <v>0.93474368210863124</v>
      </c>
      <c r="T3475" s="69">
        <f t="shared" si="459"/>
        <v>439.46604855690038</v>
      </c>
      <c r="V3475" s="16">
        <f t="shared" si="460"/>
        <v>2.0314800000000001E-2</v>
      </c>
      <c r="W3475" s="16">
        <f t="shared" si="461"/>
        <v>0.30126509721291983</v>
      </c>
      <c r="X3475" s="16"/>
      <c r="Z3475" s="15">
        <f t="shared" si="462"/>
        <v>4.7350277970894382E-5</v>
      </c>
      <c r="AA3475" s="16">
        <f t="shared" si="463"/>
        <v>0.32480065224968913</v>
      </c>
      <c r="AB3475" s="3">
        <f t="shared" si="464"/>
        <v>0.17491699090979568</v>
      </c>
      <c r="AC3475" s="69">
        <f t="shared" si="465"/>
        <v>50.250698672985223</v>
      </c>
      <c r="AD3475" s="3">
        <f t="shared" si="473"/>
        <v>50.871674556547028</v>
      </c>
      <c r="AF3475" s="29"/>
      <c r="AG3475" s="30"/>
      <c r="AH3475" s="29"/>
      <c r="AI3475" s="29"/>
      <c r="AJ3475" s="31"/>
      <c r="AK3475" s="29"/>
      <c r="AL3475" s="30"/>
      <c r="AN3475" s="17">
        <f t="shared" si="466"/>
        <v>21330.717683071671</v>
      </c>
      <c r="AO3475" s="17">
        <f t="shared" si="467"/>
        <v>213.30717683071671</v>
      </c>
      <c r="AP3475" s="2">
        <f t="shared" si="468"/>
        <v>14.590210895221023</v>
      </c>
      <c r="AQ3475" s="6">
        <f t="shared" si="469"/>
        <v>447.62767026538097</v>
      </c>
      <c r="AR3475" s="3">
        <f t="shared" si="470"/>
        <v>6411.9023297346184</v>
      </c>
    </row>
    <row r="3476" spans="1:44">
      <c r="A3476" s="32">
        <v>43289</v>
      </c>
      <c r="B3476" s="9">
        <v>12.5</v>
      </c>
      <c r="C3476" s="33">
        <v>6762.01</v>
      </c>
      <c r="D3476" s="34">
        <f t="shared" si="454"/>
        <v>38395291.82952901</v>
      </c>
      <c r="E3476" s="34">
        <v>5363678461481.3496</v>
      </c>
      <c r="F3476" s="3">
        <f>VLOOKUP(A3476,ERCOT_345kv_West_ATC!A:B,2)</f>
        <v>29.7</v>
      </c>
      <c r="G3476" s="3">
        <f>VLOOKUP(A3476,ERCOT_345kv_West_ATC!G:H,2)</f>
        <v>2.7759999999999998</v>
      </c>
      <c r="I3476" s="5">
        <f t="shared" si="455"/>
        <v>6</v>
      </c>
      <c r="J3476" s="4">
        <f t="shared" si="456"/>
        <v>144</v>
      </c>
      <c r="K3476" s="4">
        <f t="shared" si="471"/>
        <v>1800</v>
      </c>
      <c r="L3476" s="6">
        <f t="shared" si="472"/>
        <v>12171618</v>
      </c>
      <c r="N3476" s="22">
        <f t="shared" si="457"/>
        <v>0.31700808666960217</v>
      </c>
      <c r="O3476" s="14">
        <f t="shared" si="458"/>
        <v>4688.0747983159172</v>
      </c>
      <c r="Q3476" s="22">
        <f t="shared" si="452"/>
        <v>463.46211501403826</v>
      </c>
      <c r="R3476" s="3">
        <f>VLOOKUP(A3476,ERCOT_345kv_West_ATC!D:E,2)</f>
        <v>29.02</v>
      </c>
      <c r="S3476" s="66">
        <f t="shared" si="453"/>
        <v>0.93738431025992064</v>
      </c>
      <c r="T3476" s="69">
        <f t="shared" si="459"/>
        <v>434.44211501403828</v>
      </c>
      <c r="V3476" s="16">
        <f t="shared" si="460"/>
        <v>2.0314800000000001E-2</v>
      </c>
      <c r="W3476" s="16">
        <f t="shared" si="461"/>
        <v>0.29669328666960215</v>
      </c>
      <c r="X3476" s="16"/>
      <c r="Z3476" s="15">
        <f t="shared" si="462"/>
        <v>4.7350277970894382E-5</v>
      </c>
      <c r="AA3476" s="16">
        <f t="shared" si="463"/>
        <v>0.32018305314196754</v>
      </c>
      <c r="AB3476" s="3">
        <f t="shared" si="464"/>
        <v>0.1724302454689968</v>
      </c>
      <c r="AC3476" s="69">
        <f t="shared" si="465"/>
        <v>49.340549841652823</v>
      </c>
      <c r="AD3476" s="3">
        <f t="shared" si="473"/>
        <v>50.397792172404607</v>
      </c>
      <c r="AF3476" s="29"/>
      <c r="AG3476" s="30"/>
      <c r="AH3476" s="29"/>
      <c r="AI3476" s="29"/>
      <c r="AJ3476" s="31"/>
      <c r="AK3476" s="29"/>
      <c r="AL3476" s="30"/>
      <c r="AN3476" s="17">
        <f t="shared" si="466"/>
        <v>21330.717683071671</v>
      </c>
      <c r="AO3476" s="17">
        <f t="shared" si="467"/>
        <v>213.30717683071671</v>
      </c>
      <c r="AP3476" s="2">
        <f t="shared" si="468"/>
        <v>14.590210895221023</v>
      </c>
      <c r="AQ3476" s="6">
        <f t="shared" si="469"/>
        <v>423.40792017931409</v>
      </c>
      <c r="AR3476" s="3">
        <f t="shared" si="470"/>
        <v>6338.6020798206864</v>
      </c>
    </row>
    <row r="3477" spans="1:44">
      <c r="A3477" s="32">
        <v>43290</v>
      </c>
      <c r="B3477" s="9">
        <v>12.5</v>
      </c>
      <c r="C3477" s="33">
        <v>6746.22</v>
      </c>
      <c r="D3477" s="34">
        <f t="shared" si="454"/>
        <v>38395291.82952901</v>
      </c>
      <c r="E3477" s="34">
        <v>5363678461481.3496</v>
      </c>
      <c r="F3477" s="3">
        <f>VLOOKUP(A3477,ERCOT_345kv_West_ATC!A:B,2)</f>
        <v>29.9</v>
      </c>
      <c r="G3477" s="3">
        <f>VLOOKUP(A3477,ERCOT_345kv_West_ATC!G:H,2)</f>
        <v>2.7639999999999998</v>
      </c>
      <c r="I3477" s="5">
        <f t="shared" si="455"/>
        <v>6</v>
      </c>
      <c r="J3477" s="4">
        <f t="shared" si="456"/>
        <v>144</v>
      </c>
      <c r="K3477" s="4">
        <f t="shared" si="471"/>
        <v>1800</v>
      </c>
      <c r="L3477" s="6">
        <f t="shared" si="472"/>
        <v>12143196</v>
      </c>
      <c r="N3477" s="22">
        <f t="shared" si="457"/>
        <v>0.31626783965894806</v>
      </c>
      <c r="O3477" s="14">
        <f t="shared" si="458"/>
        <v>4688.0747983159172</v>
      </c>
      <c r="Q3477" s="22">
        <f t="shared" si="452"/>
        <v>462.37988254232181</v>
      </c>
      <c r="R3477" s="3">
        <f>VLOOKUP(A3477,ERCOT_345kv_West_ATC!D:E,2)</f>
        <v>30.2</v>
      </c>
      <c r="S3477" s="66">
        <f t="shared" si="453"/>
        <v>0.93468573971265767</v>
      </c>
      <c r="T3477" s="69">
        <f t="shared" si="459"/>
        <v>432.17988254232182</v>
      </c>
      <c r="V3477" s="16">
        <f t="shared" si="460"/>
        <v>2.04516E-2</v>
      </c>
      <c r="W3477" s="16">
        <f t="shared" si="461"/>
        <v>0.29581623965894804</v>
      </c>
      <c r="X3477" s="16"/>
      <c r="Z3477" s="15">
        <f t="shared" si="462"/>
        <v>4.7350277970894382E-5</v>
      </c>
      <c r="AA3477" s="16">
        <f t="shared" si="463"/>
        <v>0.31943539225280709</v>
      </c>
      <c r="AB3477" s="3">
        <f t="shared" si="464"/>
        <v>0.17202760282635718</v>
      </c>
      <c r="AC3477" s="69">
        <f t="shared" si="465"/>
        <v>49.193182634446721</v>
      </c>
      <c r="AD3477" s="3">
        <f t="shared" si="473"/>
        <v>49.941591770855901</v>
      </c>
      <c r="AF3477" s="29"/>
      <c r="AG3477" s="30"/>
      <c r="AH3477" s="29"/>
      <c r="AI3477" s="29"/>
      <c r="AJ3477" s="31"/>
      <c r="AK3477" s="29"/>
      <c r="AL3477" s="30"/>
      <c r="AN3477" s="17">
        <f t="shared" si="466"/>
        <v>21330.717683071671</v>
      </c>
      <c r="AO3477" s="17">
        <f t="shared" si="467"/>
        <v>213.30717683071671</v>
      </c>
      <c r="AP3477" s="2">
        <f t="shared" si="468"/>
        <v>14.590210895221023</v>
      </c>
      <c r="AQ3477" s="6">
        <f t="shared" si="469"/>
        <v>440.62436903567487</v>
      </c>
      <c r="AR3477" s="3">
        <f t="shared" si="470"/>
        <v>6305.5956309643252</v>
      </c>
    </row>
    <row r="3478" spans="1:44">
      <c r="A3478" s="32">
        <v>43291</v>
      </c>
      <c r="B3478" s="9">
        <v>12.5</v>
      </c>
      <c r="C3478" s="33">
        <v>6328.33</v>
      </c>
      <c r="D3478" s="34">
        <f t="shared" si="454"/>
        <v>38395291.82952901</v>
      </c>
      <c r="E3478" s="34">
        <v>5363678461481.3496</v>
      </c>
      <c r="F3478" s="3">
        <f>VLOOKUP(A3478,ERCOT_345kv_West_ATC!A:B,2)</f>
        <v>29.65</v>
      </c>
      <c r="G3478" s="3">
        <f>VLOOKUP(A3478,ERCOT_345kv_West_ATC!G:H,2)</f>
        <v>2.7509999999999999</v>
      </c>
      <c r="I3478" s="5">
        <f t="shared" si="455"/>
        <v>6</v>
      </c>
      <c r="J3478" s="4">
        <f t="shared" si="456"/>
        <v>144</v>
      </c>
      <c r="K3478" s="4">
        <f t="shared" si="471"/>
        <v>1800</v>
      </c>
      <c r="L3478" s="6">
        <f t="shared" si="472"/>
        <v>11390994</v>
      </c>
      <c r="N3478" s="22">
        <f t="shared" si="457"/>
        <v>0.29667684388426568</v>
      </c>
      <c r="O3478" s="14">
        <f t="shared" si="458"/>
        <v>4688.0747983159172</v>
      </c>
      <c r="Q3478" s="22">
        <f t="shared" si="452"/>
        <v>433.73807585418962</v>
      </c>
      <c r="R3478" s="3">
        <f>VLOOKUP(A3478,ERCOT_345kv_West_ATC!D:E,2)</f>
        <v>31.97</v>
      </c>
      <c r="S3478" s="66">
        <f t="shared" si="453"/>
        <v>0.92629192183084386</v>
      </c>
      <c r="T3478" s="69">
        <f t="shared" si="459"/>
        <v>401.76807585418965</v>
      </c>
      <c r="V3478" s="16">
        <f t="shared" si="460"/>
        <v>2.0280599999999999E-2</v>
      </c>
      <c r="W3478" s="16">
        <f t="shared" si="461"/>
        <v>0.2763962438842657</v>
      </c>
      <c r="X3478" s="16"/>
      <c r="Z3478" s="15">
        <f t="shared" si="462"/>
        <v>4.7350277970894382E-5</v>
      </c>
      <c r="AA3478" s="16">
        <f t="shared" si="463"/>
        <v>0.29964818459155002</v>
      </c>
      <c r="AB3478" s="3">
        <f t="shared" si="464"/>
        <v>0.16137147021504203</v>
      </c>
      <c r="AC3478" s="69">
        <f t="shared" si="465"/>
        <v>45.293038098705381</v>
      </c>
      <c r="AD3478" s="3">
        <f t="shared" si="473"/>
        <v>49.619144551547613</v>
      </c>
      <c r="AF3478" s="29"/>
      <c r="AG3478" s="30"/>
      <c r="AH3478" s="29"/>
      <c r="AI3478" s="29"/>
      <c r="AJ3478" s="31"/>
      <c r="AK3478" s="29"/>
      <c r="AL3478" s="30"/>
      <c r="AN3478" s="17">
        <f t="shared" si="466"/>
        <v>21330.717683071671</v>
      </c>
      <c r="AO3478" s="17">
        <f t="shared" si="467"/>
        <v>213.30717683071671</v>
      </c>
      <c r="AP3478" s="2">
        <f t="shared" si="468"/>
        <v>14.590210895221023</v>
      </c>
      <c r="AQ3478" s="6">
        <f t="shared" si="469"/>
        <v>466.44904232021611</v>
      </c>
      <c r="AR3478" s="3">
        <f t="shared" si="470"/>
        <v>5861.8809576797839</v>
      </c>
    </row>
    <row r="3479" spans="1:44">
      <c r="A3479" s="32">
        <v>43292</v>
      </c>
      <c r="B3479" s="9">
        <v>12.5</v>
      </c>
      <c r="C3479" s="33">
        <v>6393.59</v>
      </c>
      <c r="D3479" s="34">
        <f t="shared" si="454"/>
        <v>38395291.82952901</v>
      </c>
      <c r="E3479" s="34">
        <v>5363678461481.3496</v>
      </c>
      <c r="F3479" s="3">
        <f>VLOOKUP(A3479,ERCOT_345kv_West_ATC!A:B,2)</f>
        <v>29.8</v>
      </c>
      <c r="G3479" s="3">
        <f>VLOOKUP(A3479,ERCOT_345kv_West_ATC!G:H,2)</f>
        <v>2.7810000000000001</v>
      </c>
      <c r="I3479" s="5">
        <f t="shared" si="455"/>
        <v>6</v>
      </c>
      <c r="J3479" s="4">
        <f t="shared" si="456"/>
        <v>144</v>
      </c>
      <c r="K3479" s="4">
        <f t="shared" si="471"/>
        <v>1800</v>
      </c>
      <c r="L3479" s="6">
        <f t="shared" si="472"/>
        <v>11508462</v>
      </c>
      <c r="N3479" s="22">
        <f t="shared" si="457"/>
        <v>0.29973628149764664</v>
      </c>
      <c r="O3479" s="14">
        <f t="shared" si="458"/>
        <v>4688.0747983159172</v>
      </c>
      <c r="Q3479" s="22">
        <f t="shared" si="452"/>
        <v>438.21093786205654</v>
      </c>
      <c r="R3479" s="3">
        <f>VLOOKUP(A3479,ERCOT_345kv_West_ATC!D:E,2)</f>
        <v>29.64</v>
      </c>
      <c r="S3479" s="66">
        <f t="shared" si="453"/>
        <v>0.93236134144755123</v>
      </c>
      <c r="T3479" s="69">
        <f t="shared" si="459"/>
        <v>408.57093786205655</v>
      </c>
      <c r="V3479" s="16">
        <f t="shared" si="460"/>
        <v>2.0383200000000001E-2</v>
      </c>
      <c r="W3479" s="16">
        <f t="shared" si="461"/>
        <v>0.27935308149764665</v>
      </c>
      <c r="X3479" s="16"/>
      <c r="Z3479" s="15">
        <f t="shared" si="462"/>
        <v>4.7350277970894382E-5</v>
      </c>
      <c r="AA3479" s="16">
        <f t="shared" si="463"/>
        <v>0.30273826373193063</v>
      </c>
      <c r="AB3479" s="3">
        <f t="shared" si="464"/>
        <v>0.16303559047208199</v>
      </c>
      <c r="AC3479" s="69">
        <f t="shared" si="465"/>
        <v>45.902106112782015</v>
      </c>
      <c r="AD3479" s="3">
        <f t="shared" si="473"/>
        <v>49.277451266133809</v>
      </c>
      <c r="AF3479" s="29"/>
      <c r="AG3479" s="30"/>
      <c r="AH3479" s="29"/>
      <c r="AI3479" s="29"/>
      <c r="AJ3479" s="31"/>
      <c r="AK3479" s="29"/>
      <c r="AL3479" s="30"/>
      <c r="AN3479" s="17">
        <f t="shared" si="466"/>
        <v>21330.717683071671</v>
      </c>
      <c r="AO3479" s="17">
        <f t="shared" si="467"/>
        <v>213.30717683071671</v>
      </c>
      <c r="AP3479" s="2">
        <f t="shared" si="468"/>
        <v>14.590210895221023</v>
      </c>
      <c r="AQ3479" s="6">
        <f t="shared" si="469"/>
        <v>432.45385093435112</v>
      </c>
      <c r="AR3479" s="3">
        <f t="shared" si="470"/>
        <v>5961.1361490656491</v>
      </c>
    </row>
    <row r="3480" spans="1:44">
      <c r="A3480" s="32">
        <v>43293</v>
      </c>
      <c r="B3480" s="9">
        <v>12.5</v>
      </c>
      <c r="C3480" s="33">
        <v>6228.81</v>
      </c>
      <c r="D3480" s="34">
        <f t="shared" si="454"/>
        <v>38395291.82952901</v>
      </c>
      <c r="E3480" s="34">
        <v>5363678461481.3496</v>
      </c>
      <c r="F3480" s="3">
        <f>VLOOKUP(A3480,ERCOT_345kv_West_ATC!A:B,2)</f>
        <v>29.8</v>
      </c>
      <c r="G3480" s="3">
        <f>VLOOKUP(A3480,ERCOT_345kv_West_ATC!G:H,2)</f>
        <v>2.7559999999999998</v>
      </c>
      <c r="I3480" s="5">
        <f t="shared" si="455"/>
        <v>6</v>
      </c>
      <c r="J3480" s="4">
        <f t="shared" si="456"/>
        <v>144</v>
      </c>
      <c r="K3480" s="4">
        <f t="shared" si="471"/>
        <v>1800</v>
      </c>
      <c r="L3480" s="6">
        <f t="shared" si="472"/>
        <v>11211858</v>
      </c>
      <c r="N3480" s="22">
        <f t="shared" si="457"/>
        <v>0.29201127184498171</v>
      </c>
      <c r="O3480" s="14">
        <f t="shared" si="458"/>
        <v>4688.0747983159172</v>
      </c>
      <c r="Q3480" s="22">
        <f t="shared" ref="Q3480:Q3543" si="474">((I3480*B3480)*C3480)/((D3480*($AL$2*$Y$2)/$Y$2)/1000000)</f>
        <v>426.9170641008505</v>
      </c>
      <c r="R3480" s="3">
        <f>VLOOKUP(A3480,ERCOT_345kv_West_ATC!D:E,2)</f>
        <v>29.65</v>
      </c>
      <c r="S3480" s="66">
        <f t="shared" si="453"/>
        <v>0.93054857138951053</v>
      </c>
      <c r="T3480" s="69">
        <f t="shared" si="459"/>
        <v>397.26706410085052</v>
      </c>
      <c r="V3480" s="16">
        <f t="shared" si="460"/>
        <v>2.0383200000000001E-2</v>
      </c>
      <c r="W3480" s="16">
        <f t="shared" si="461"/>
        <v>0.27162807184498172</v>
      </c>
      <c r="X3480" s="16"/>
      <c r="Z3480" s="15">
        <f t="shared" si="462"/>
        <v>4.7350277970894382E-5</v>
      </c>
      <c r="AA3480" s="16">
        <f t="shared" si="463"/>
        <v>0.29493588492788664</v>
      </c>
      <c r="AB3480" s="3">
        <f t="shared" si="464"/>
        <v>0.15883372507283219</v>
      </c>
      <c r="AC3480" s="69">
        <f t="shared" si="465"/>
        <v>44.364223376656582</v>
      </c>
      <c r="AD3480" s="3">
        <f t="shared" si="473"/>
        <v>48.99761156147035</v>
      </c>
      <c r="AF3480" s="29"/>
      <c r="AG3480" s="30"/>
      <c r="AH3480" s="29"/>
      <c r="AI3480" s="29"/>
      <c r="AJ3480" s="31"/>
      <c r="AK3480" s="29"/>
      <c r="AL3480" s="30"/>
      <c r="AN3480" s="17">
        <f t="shared" si="466"/>
        <v>21330.717683071671</v>
      </c>
      <c r="AO3480" s="17">
        <f t="shared" si="467"/>
        <v>213.30717683071671</v>
      </c>
      <c r="AP3480" s="2">
        <f t="shared" si="468"/>
        <v>14.590210895221023</v>
      </c>
      <c r="AQ3480" s="6">
        <f t="shared" si="469"/>
        <v>432.59975304330334</v>
      </c>
      <c r="AR3480" s="3">
        <f t="shared" si="470"/>
        <v>5796.2102469566971</v>
      </c>
    </row>
    <row r="3481" spans="1:44">
      <c r="A3481" s="32">
        <v>43294</v>
      </c>
      <c r="B3481" s="9">
        <v>12.5</v>
      </c>
      <c r="C3481" s="33">
        <v>6236.49</v>
      </c>
      <c r="D3481" s="34">
        <f t="shared" si="454"/>
        <v>38395291.82952901</v>
      </c>
      <c r="E3481" s="34">
        <v>5363678461481.3496</v>
      </c>
      <c r="F3481" s="3">
        <f>VLOOKUP(A3481,ERCOT_345kv_West_ATC!A:B,2)</f>
        <v>29.75</v>
      </c>
      <c r="G3481" s="3">
        <f>VLOOKUP(A3481,ERCOT_345kv_West_ATC!G:H,2)</f>
        <v>2.7349999999999999</v>
      </c>
      <c r="I3481" s="5">
        <f t="shared" si="455"/>
        <v>6</v>
      </c>
      <c r="J3481" s="4">
        <f t="shared" si="456"/>
        <v>144</v>
      </c>
      <c r="K3481" s="4">
        <f t="shared" si="471"/>
        <v>1800</v>
      </c>
      <c r="L3481" s="6">
        <f t="shared" si="472"/>
        <v>11225682</v>
      </c>
      <c r="N3481" s="22">
        <f t="shared" si="457"/>
        <v>0.29237131598949234</v>
      </c>
      <c r="O3481" s="14">
        <f t="shared" si="458"/>
        <v>4688.0747983159172</v>
      </c>
      <c r="Q3481" s="22">
        <f t="shared" si="474"/>
        <v>427.44344442908243</v>
      </c>
      <c r="R3481" s="3">
        <f>VLOOKUP(A3481,ERCOT_345kv_West_ATC!D:E,2)</f>
        <v>31.29</v>
      </c>
      <c r="S3481" s="66">
        <f t="shared" ref="S3481:S3544" si="475">(Q3481-R3481)/Q3481</f>
        <v>0.92679733328980463</v>
      </c>
      <c r="T3481" s="69">
        <f t="shared" si="459"/>
        <v>396.15344442908241</v>
      </c>
      <c r="V3481" s="16">
        <f t="shared" si="460"/>
        <v>2.0348999999999999E-2</v>
      </c>
      <c r="W3481" s="16">
        <f t="shared" si="461"/>
        <v>0.27202231598949234</v>
      </c>
      <c r="X3481" s="16"/>
      <c r="Z3481" s="15">
        <f t="shared" si="462"/>
        <v>4.7350277970894382E-5</v>
      </c>
      <c r="AA3481" s="16">
        <f t="shared" si="463"/>
        <v>0.29529953506270307</v>
      </c>
      <c r="AB3481" s="3">
        <f t="shared" si="464"/>
        <v>0.15902956392625026</v>
      </c>
      <c r="AC3481" s="69">
        <f t="shared" si="465"/>
        <v>44.435900397007593</v>
      </c>
      <c r="AD3481" s="3">
        <f t="shared" si="473"/>
        <v>48.795735220019509</v>
      </c>
      <c r="AF3481" s="29"/>
      <c r="AG3481" s="30"/>
      <c r="AH3481" s="29"/>
      <c r="AI3481" s="29"/>
      <c r="AJ3481" s="31"/>
      <c r="AK3481" s="29"/>
      <c r="AL3481" s="30"/>
      <c r="AN3481" s="17">
        <f t="shared" si="466"/>
        <v>21330.717683071671</v>
      </c>
      <c r="AO3481" s="17">
        <f t="shared" si="467"/>
        <v>213.30717683071671</v>
      </c>
      <c r="AP3481" s="2">
        <f t="shared" si="468"/>
        <v>14.590210895221023</v>
      </c>
      <c r="AQ3481" s="6">
        <f t="shared" si="469"/>
        <v>456.52769891146579</v>
      </c>
      <c r="AR3481" s="3">
        <f t="shared" si="470"/>
        <v>5779.9623010885343</v>
      </c>
    </row>
    <row r="3482" spans="1:44">
      <c r="A3482" s="32">
        <v>43295</v>
      </c>
      <c r="B3482" s="9">
        <v>12.5</v>
      </c>
      <c r="C3482" s="33">
        <v>6275.18</v>
      </c>
      <c r="D3482" s="34">
        <f t="shared" si="454"/>
        <v>38395291.82952901</v>
      </c>
      <c r="E3482" s="34">
        <v>5363678461481.3496</v>
      </c>
      <c r="F3482" s="3">
        <f>VLOOKUP(A3482,ERCOT_345kv_West_ATC!A:B,2)</f>
        <v>29.75</v>
      </c>
      <c r="G3482" s="3">
        <f>VLOOKUP(A3482,ERCOT_345kv_West_ATC!G:H,2)</f>
        <v>2.7349999999999999</v>
      </c>
      <c r="I3482" s="5">
        <f t="shared" si="455"/>
        <v>6</v>
      </c>
      <c r="J3482" s="4">
        <f t="shared" si="456"/>
        <v>144</v>
      </c>
      <c r="K3482" s="4">
        <f t="shared" si="471"/>
        <v>1800</v>
      </c>
      <c r="L3482" s="6">
        <f t="shared" si="472"/>
        <v>11295324</v>
      </c>
      <c r="N3482" s="22">
        <f t="shared" si="457"/>
        <v>0.2941851321289608</v>
      </c>
      <c r="O3482" s="14">
        <f t="shared" si="458"/>
        <v>4688.0747983159172</v>
      </c>
      <c r="Q3482" s="22">
        <f t="shared" si="474"/>
        <v>430.09522241076138</v>
      </c>
      <c r="R3482" s="3">
        <f>VLOOKUP(A3482,ERCOT_345kv_West_ATC!D:E,2)</f>
        <v>31.89</v>
      </c>
      <c r="S3482" s="66">
        <f t="shared" si="475"/>
        <v>0.92585362882840039</v>
      </c>
      <c r="T3482" s="69">
        <f t="shared" si="459"/>
        <v>398.20522241076139</v>
      </c>
      <c r="V3482" s="16">
        <f t="shared" si="460"/>
        <v>2.0348999999999999E-2</v>
      </c>
      <c r="W3482" s="16">
        <f t="shared" si="461"/>
        <v>0.2738361321289608</v>
      </c>
      <c r="X3482" s="16"/>
      <c r="Z3482" s="15">
        <f t="shared" si="462"/>
        <v>4.7350277970894382E-5</v>
      </c>
      <c r="AA3482" s="16">
        <f t="shared" si="463"/>
        <v>0.29713151731739701</v>
      </c>
      <c r="AB3482" s="3">
        <f t="shared" si="464"/>
        <v>0.16001615315004553</v>
      </c>
      <c r="AC3482" s="69">
        <f t="shared" si="465"/>
        <v>44.796992052916664</v>
      </c>
      <c r="AD3482" s="3">
        <f t="shared" si="473"/>
        <v>48.491407739468727</v>
      </c>
      <c r="AF3482" s="29"/>
      <c r="AG3482" s="30"/>
      <c r="AH3482" s="29"/>
      <c r="AI3482" s="29"/>
      <c r="AJ3482" s="31"/>
      <c r="AK3482" s="29"/>
      <c r="AL3482" s="30"/>
      <c r="AN3482" s="17">
        <f t="shared" si="466"/>
        <v>21330.717683071671</v>
      </c>
      <c r="AO3482" s="17">
        <f t="shared" si="467"/>
        <v>213.30717683071671</v>
      </c>
      <c r="AP3482" s="2">
        <f t="shared" si="468"/>
        <v>14.590210895221023</v>
      </c>
      <c r="AQ3482" s="6">
        <f t="shared" si="469"/>
        <v>465.28182544859845</v>
      </c>
      <c r="AR3482" s="3">
        <f t="shared" si="470"/>
        <v>5809.898174551402</v>
      </c>
    </row>
    <row r="3483" spans="1:44">
      <c r="A3483" s="32">
        <v>43296</v>
      </c>
      <c r="B3483" s="9">
        <v>12.5</v>
      </c>
      <c r="C3483" s="33">
        <v>6359.64</v>
      </c>
      <c r="D3483" s="34">
        <f t="shared" si="454"/>
        <v>38395291.82952901</v>
      </c>
      <c r="E3483" s="34">
        <v>5363678461481.3496</v>
      </c>
      <c r="F3483" s="3">
        <f>VLOOKUP(A3483,ERCOT_345kv_West_ATC!A:B,2)</f>
        <v>29.75</v>
      </c>
      <c r="G3483" s="3">
        <f>VLOOKUP(A3483,ERCOT_345kv_West_ATC!G:H,2)</f>
        <v>2.7349999999999999</v>
      </c>
      <c r="I3483" s="5">
        <f t="shared" si="455"/>
        <v>6</v>
      </c>
      <c r="J3483" s="4">
        <f t="shared" si="456"/>
        <v>144</v>
      </c>
      <c r="K3483" s="4">
        <f t="shared" si="471"/>
        <v>1800</v>
      </c>
      <c r="L3483" s="6">
        <f t="shared" si="472"/>
        <v>11447352</v>
      </c>
      <c r="N3483" s="22">
        <f t="shared" si="457"/>
        <v>0.29814468010361839</v>
      </c>
      <c r="O3483" s="14">
        <f t="shared" si="458"/>
        <v>4688.0747983159172</v>
      </c>
      <c r="Q3483" s="22">
        <f t="shared" si="474"/>
        <v>435.88403523920823</v>
      </c>
      <c r="R3483" s="3">
        <f>VLOOKUP(A3483,ERCOT_345kv_West_ATC!D:E,2)</f>
        <v>34.270000000000003</v>
      </c>
      <c r="S3483" s="66">
        <f t="shared" si="475"/>
        <v>0.92137817118905718</v>
      </c>
      <c r="T3483" s="69">
        <f t="shared" si="459"/>
        <v>401.61403523920825</v>
      </c>
      <c r="V3483" s="16">
        <f t="shared" si="460"/>
        <v>2.0348999999999999E-2</v>
      </c>
      <c r="W3483" s="16">
        <f t="shared" si="461"/>
        <v>0.27779568010361838</v>
      </c>
      <c r="X3483" s="16"/>
      <c r="Z3483" s="15">
        <f t="shared" si="462"/>
        <v>4.7350277970894382E-5</v>
      </c>
      <c r="AA3483" s="16">
        <f t="shared" si="463"/>
        <v>0.30113072179481876</v>
      </c>
      <c r="AB3483" s="3">
        <f t="shared" si="464"/>
        <v>0.16216987054063076</v>
      </c>
      <c r="AC3483" s="69">
        <f t="shared" si="465"/>
        <v>45.585252617870857</v>
      </c>
      <c r="AD3483" s="3">
        <f t="shared" si="473"/>
        <v>48.287849000178333</v>
      </c>
      <c r="AF3483" s="29"/>
      <c r="AG3483" s="30"/>
      <c r="AH3483" s="29"/>
      <c r="AI3483" s="29"/>
      <c r="AJ3483" s="31"/>
      <c r="AK3483" s="29"/>
      <c r="AL3483" s="30"/>
      <c r="AN3483" s="17">
        <f t="shared" si="466"/>
        <v>21330.717683071671</v>
      </c>
      <c r="AO3483" s="17">
        <f t="shared" si="467"/>
        <v>213.30717683071671</v>
      </c>
      <c r="AP3483" s="2">
        <f t="shared" si="468"/>
        <v>14.590210895221023</v>
      </c>
      <c r="AQ3483" s="6">
        <f t="shared" si="469"/>
        <v>500.00652737922451</v>
      </c>
      <c r="AR3483" s="3">
        <f t="shared" si="470"/>
        <v>5859.633472620776</v>
      </c>
    </row>
    <row r="3484" spans="1:44">
      <c r="A3484" s="32">
        <v>43297</v>
      </c>
      <c r="B3484" s="9">
        <v>12.5</v>
      </c>
      <c r="C3484" s="33">
        <v>6742.49</v>
      </c>
      <c r="D3484" s="34">
        <f t="shared" si="454"/>
        <v>38395291.82952901</v>
      </c>
      <c r="E3484" s="34">
        <v>5363678461481.3496</v>
      </c>
      <c r="F3484" s="3">
        <f>VLOOKUP(A3484,ERCOT_345kv_West_ATC!A:B,2)</f>
        <v>29.95</v>
      </c>
      <c r="G3484" s="3">
        <f>VLOOKUP(A3484,ERCOT_345kv_West_ATC!G:H,2)</f>
        <v>2.7210000000000001</v>
      </c>
      <c r="I3484" s="5">
        <f t="shared" si="455"/>
        <v>6</v>
      </c>
      <c r="J3484" s="4">
        <f t="shared" si="456"/>
        <v>144</v>
      </c>
      <c r="K3484" s="4">
        <f t="shared" si="471"/>
        <v>1800</v>
      </c>
      <c r="L3484" s="6">
        <f t="shared" si="472"/>
        <v>12136482</v>
      </c>
      <c r="N3484" s="22">
        <f t="shared" si="457"/>
        <v>0.31609297446897089</v>
      </c>
      <c r="O3484" s="14">
        <f t="shared" si="458"/>
        <v>4688.0747983159172</v>
      </c>
      <c r="Q3484" s="22">
        <f t="shared" si="474"/>
        <v>462.12423167978204</v>
      </c>
      <c r="R3484" s="3">
        <f>VLOOKUP(A3484,ERCOT_345kv_West_ATC!D:E,2)</f>
        <v>41.35</v>
      </c>
      <c r="S3484" s="66">
        <f t="shared" si="475"/>
        <v>0.910521896136681</v>
      </c>
      <c r="T3484" s="69">
        <f t="shared" si="459"/>
        <v>420.77423167978202</v>
      </c>
      <c r="V3484" s="16">
        <f t="shared" si="460"/>
        <v>2.0485799999999998E-2</v>
      </c>
      <c r="W3484" s="16">
        <f t="shared" si="461"/>
        <v>0.29560717446897089</v>
      </c>
      <c r="X3484" s="16"/>
      <c r="Z3484" s="15">
        <f t="shared" si="462"/>
        <v>4.7350277970894382E-5</v>
      </c>
      <c r="AA3484" s="16">
        <f t="shared" si="463"/>
        <v>0.31925877571597566</v>
      </c>
      <c r="AB3484" s="3">
        <f t="shared" si="464"/>
        <v>0.17193248838322572</v>
      </c>
      <c r="AC3484" s="69">
        <f t="shared" si="465"/>
        <v>49.158370748260623</v>
      </c>
      <c r="AD3484" s="3">
        <f t="shared" si="473"/>
        <v>48.177118704748828</v>
      </c>
      <c r="AF3484" s="29"/>
      <c r="AG3484" s="30"/>
      <c r="AH3484" s="29"/>
      <c r="AI3484" s="29"/>
      <c r="AJ3484" s="31"/>
      <c r="AK3484" s="29"/>
      <c r="AL3484" s="30"/>
      <c r="AN3484" s="17">
        <f t="shared" si="466"/>
        <v>21330.717683071671</v>
      </c>
      <c r="AO3484" s="17">
        <f t="shared" si="467"/>
        <v>213.30717683071671</v>
      </c>
      <c r="AP3484" s="2">
        <f t="shared" si="468"/>
        <v>14.590210895221023</v>
      </c>
      <c r="AQ3484" s="6">
        <f t="shared" si="469"/>
        <v>603.30522051738933</v>
      </c>
      <c r="AR3484" s="3">
        <f t="shared" si="470"/>
        <v>6139.1847794826108</v>
      </c>
    </row>
    <row r="3485" spans="1:44">
      <c r="A3485" s="32">
        <v>43298</v>
      </c>
      <c r="B3485" s="9">
        <v>12.5</v>
      </c>
      <c r="C3485" s="33">
        <v>7318.74</v>
      </c>
      <c r="D3485" s="34">
        <f t="shared" si="454"/>
        <v>37070937.121621005</v>
      </c>
      <c r="E3485" s="34">
        <v>5178671069072.25</v>
      </c>
      <c r="F3485" s="3">
        <f>VLOOKUP(A3485,ERCOT_345kv_West_ATC!A:B,2)</f>
        <v>30.6</v>
      </c>
      <c r="G3485" s="3">
        <f>VLOOKUP(A3485,ERCOT_345kv_West_ATC!G:H,2)</f>
        <v>2.7080000000000002</v>
      </c>
      <c r="I3485" s="5">
        <f t="shared" si="455"/>
        <v>6</v>
      </c>
      <c r="J3485" s="4">
        <f t="shared" si="456"/>
        <v>144</v>
      </c>
      <c r="K3485" s="4">
        <f t="shared" si="471"/>
        <v>1800</v>
      </c>
      <c r="L3485" s="6">
        <f t="shared" si="472"/>
        <v>13173732</v>
      </c>
      <c r="N3485" s="22">
        <f t="shared" si="457"/>
        <v>0.3553654971488876</v>
      </c>
      <c r="O3485" s="14">
        <f t="shared" si="458"/>
        <v>4855.5556987799482</v>
      </c>
      <c r="Q3485" s="22">
        <f t="shared" si="474"/>
        <v>519.54020051006955</v>
      </c>
      <c r="R3485" s="3">
        <f>VLOOKUP(A3485,ERCOT_345kv_West_ATC!D:E,2)</f>
        <v>117.82</v>
      </c>
      <c r="S3485" s="66">
        <f t="shared" si="475"/>
        <v>0.77322255354960456</v>
      </c>
      <c r="T3485" s="69">
        <f t="shared" si="459"/>
        <v>401.72020051006956</v>
      </c>
      <c r="V3485" s="16">
        <f t="shared" si="460"/>
        <v>2.0930400000000002E-2</v>
      </c>
      <c r="W3485" s="16">
        <f t="shared" si="461"/>
        <v>0.33443509714888758</v>
      </c>
      <c r="X3485" s="16"/>
      <c r="Z3485" s="15">
        <f t="shared" si="462"/>
        <v>4.904186087708783E-5</v>
      </c>
      <c r="AA3485" s="16">
        <f t="shared" si="463"/>
        <v>0.3589246288755778</v>
      </c>
      <c r="AB3485" s="3">
        <f t="shared" si="464"/>
        <v>0.19329399621423118</v>
      </c>
      <c r="AC3485" s="69">
        <f t="shared" si="465"/>
        <v>56.97668261440861</v>
      </c>
      <c r="AD3485" s="3">
        <f t="shared" si="473"/>
        <v>48.338721457691122</v>
      </c>
      <c r="AF3485" s="29"/>
      <c r="AG3485" s="30"/>
      <c r="AH3485" s="29"/>
      <c r="AI3485" s="29"/>
      <c r="AJ3485" s="31"/>
      <c r="AK3485" s="29"/>
      <c r="AL3485" s="30"/>
      <c r="AN3485" s="17">
        <f t="shared" si="466"/>
        <v>20594.965067567224</v>
      </c>
      <c r="AO3485" s="17">
        <f t="shared" si="467"/>
        <v>205.94965067567225</v>
      </c>
      <c r="AP3485" s="2">
        <f t="shared" si="468"/>
        <v>14.086956106215984</v>
      </c>
      <c r="AQ3485" s="6">
        <f t="shared" si="469"/>
        <v>1659.7251684343671</v>
      </c>
      <c r="AR3485" s="3">
        <f t="shared" si="470"/>
        <v>5659.0148315656324</v>
      </c>
    </row>
    <row r="3486" spans="1:44">
      <c r="A3486" s="32">
        <v>43299</v>
      </c>
      <c r="B3486" s="9">
        <v>12.5</v>
      </c>
      <c r="C3486" s="33">
        <v>7370.78</v>
      </c>
      <c r="D3486" s="34">
        <f t="shared" si="454"/>
        <v>37070937.121621005</v>
      </c>
      <c r="E3486" s="34">
        <v>5178671069072.25</v>
      </c>
      <c r="F3486" s="3">
        <f>VLOOKUP(A3486,ERCOT_345kv_West_ATC!A:B,2)</f>
        <v>30.15</v>
      </c>
      <c r="G3486" s="3">
        <f>VLOOKUP(A3486,ERCOT_345kv_West_ATC!G:H,2)</f>
        <v>2.698</v>
      </c>
      <c r="I3486" s="5">
        <f t="shared" si="455"/>
        <v>6</v>
      </c>
      <c r="J3486" s="4">
        <f t="shared" si="456"/>
        <v>144</v>
      </c>
      <c r="K3486" s="4">
        <f t="shared" si="471"/>
        <v>1800</v>
      </c>
      <c r="L3486" s="6">
        <f t="shared" si="472"/>
        <v>13267404</v>
      </c>
      <c r="N3486" s="22">
        <f t="shared" si="457"/>
        <v>0.35789232833453266</v>
      </c>
      <c r="O3486" s="14">
        <f t="shared" si="458"/>
        <v>4855.5556987799482</v>
      </c>
      <c r="Q3486" s="22">
        <f t="shared" si="474"/>
        <v>523.23439814990161</v>
      </c>
      <c r="R3486" s="3">
        <f>VLOOKUP(A3486,ERCOT_345kv_West_ATC!D:E,2)</f>
        <v>239.96</v>
      </c>
      <c r="S3486" s="66">
        <f t="shared" si="475"/>
        <v>0.5413910078380324</v>
      </c>
      <c r="T3486" s="69">
        <f t="shared" si="459"/>
        <v>283.27439814990157</v>
      </c>
      <c r="V3486" s="16">
        <f t="shared" si="460"/>
        <v>2.0622599999999998E-2</v>
      </c>
      <c r="W3486" s="16">
        <f t="shared" si="461"/>
        <v>0.33726972833453267</v>
      </c>
      <c r="X3486" s="16"/>
      <c r="Z3486" s="15">
        <f t="shared" si="462"/>
        <v>4.904186087708783E-5</v>
      </c>
      <c r="AA3486" s="16">
        <f t="shared" si="463"/>
        <v>0.36147676731562145</v>
      </c>
      <c r="AB3486" s="3">
        <f t="shared" si="464"/>
        <v>0.19466841579505914</v>
      </c>
      <c r="AC3486" s="69">
        <f t="shared" si="465"/>
        <v>57.479720180991642</v>
      </c>
      <c r="AD3486" s="3">
        <f t="shared" si="473"/>
        <v>48.439603063943899</v>
      </c>
      <c r="AF3486" s="29"/>
      <c r="AG3486" s="30"/>
      <c r="AH3486" s="29"/>
      <c r="AI3486" s="29"/>
      <c r="AJ3486" s="31"/>
      <c r="AK3486" s="29"/>
      <c r="AL3486" s="30"/>
      <c r="AN3486" s="17">
        <f t="shared" si="466"/>
        <v>20594.965067567224</v>
      </c>
      <c r="AO3486" s="17">
        <f t="shared" si="467"/>
        <v>205.94965067567225</v>
      </c>
      <c r="AP3486" s="2">
        <f t="shared" si="468"/>
        <v>14.086956106215984</v>
      </c>
      <c r="AQ3486" s="6">
        <f t="shared" si="469"/>
        <v>3380.3059872475878</v>
      </c>
      <c r="AR3486" s="3">
        <f t="shared" si="470"/>
        <v>3990.4740127524119</v>
      </c>
    </row>
    <row r="3487" spans="1:44">
      <c r="A3487" s="32">
        <v>43300</v>
      </c>
      <c r="B3487" s="9">
        <v>12.5</v>
      </c>
      <c r="C3487" s="33">
        <v>7466.86</v>
      </c>
      <c r="D3487" s="34">
        <f t="shared" si="454"/>
        <v>37070937.121621005</v>
      </c>
      <c r="E3487" s="34">
        <v>5178671069072.25</v>
      </c>
      <c r="F3487" s="3">
        <f>VLOOKUP(A3487,ERCOT_345kv_West_ATC!A:B,2)</f>
        <v>29.8</v>
      </c>
      <c r="G3487" s="3">
        <f>VLOOKUP(A3487,ERCOT_345kv_West_ATC!G:H,2)</f>
        <v>2.718</v>
      </c>
      <c r="I3487" s="5">
        <f t="shared" si="455"/>
        <v>6</v>
      </c>
      <c r="J3487" s="4">
        <f t="shared" si="456"/>
        <v>144</v>
      </c>
      <c r="K3487" s="4">
        <f t="shared" si="471"/>
        <v>1800</v>
      </c>
      <c r="L3487" s="6">
        <f t="shared" si="472"/>
        <v>13440348</v>
      </c>
      <c r="N3487" s="22">
        <f t="shared" si="457"/>
        <v>0.36255754624992043</v>
      </c>
      <c r="O3487" s="14">
        <f t="shared" si="458"/>
        <v>4855.5556987799482</v>
      </c>
      <c r="Q3487" s="22">
        <f t="shared" si="474"/>
        <v>530.05489217824629</v>
      </c>
      <c r="R3487" s="3">
        <f>VLOOKUP(A3487,ERCOT_345kv_West_ATC!D:E,2)</f>
        <v>205.5</v>
      </c>
      <c r="S3487" s="66">
        <f t="shared" si="475"/>
        <v>0.61230430464380148</v>
      </c>
      <c r="T3487" s="69">
        <f t="shared" si="459"/>
        <v>324.55489217824629</v>
      </c>
      <c r="V3487" s="16">
        <f t="shared" si="460"/>
        <v>2.0383200000000001E-2</v>
      </c>
      <c r="W3487" s="16">
        <f t="shared" si="461"/>
        <v>0.34217434624992044</v>
      </c>
      <c r="X3487" s="16"/>
      <c r="Z3487" s="15">
        <f t="shared" si="462"/>
        <v>4.904186087708783E-5</v>
      </c>
      <c r="AA3487" s="16">
        <f t="shared" si="463"/>
        <v>0.36618870930869202</v>
      </c>
      <c r="AB3487" s="3">
        <f t="shared" si="464"/>
        <v>0.19720596831861689</v>
      </c>
      <c r="AC3487" s="69">
        <f t="shared" si="465"/>
        <v>58.408464404613774</v>
      </c>
      <c r="AD3487" s="3">
        <f t="shared" si="473"/>
        <v>48.624256747496254</v>
      </c>
      <c r="AF3487" s="29"/>
      <c r="AG3487" s="30"/>
      <c r="AH3487" s="29"/>
      <c r="AI3487" s="29"/>
      <c r="AJ3487" s="31"/>
      <c r="AK3487" s="29"/>
      <c r="AL3487" s="30"/>
      <c r="AN3487" s="17">
        <f t="shared" si="466"/>
        <v>20594.965067567224</v>
      </c>
      <c r="AO3487" s="17">
        <f t="shared" si="467"/>
        <v>205.94965067567225</v>
      </c>
      <c r="AP3487" s="2">
        <f t="shared" si="468"/>
        <v>14.086956106215984</v>
      </c>
      <c r="AQ3487" s="6">
        <f t="shared" si="469"/>
        <v>2894.8694798273846</v>
      </c>
      <c r="AR3487" s="3">
        <f t="shared" si="470"/>
        <v>4571.9905201726151</v>
      </c>
    </row>
    <row r="3488" spans="1:44">
      <c r="A3488" s="32">
        <v>43301</v>
      </c>
      <c r="B3488" s="9">
        <v>12.5</v>
      </c>
      <c r="C3488" s="33">
        <v>7354.94</v>
      </c>
      <c r="D3488" s="34">
        <f t="shared" si="454"/>
        <v>37070937.121621005</v>
      </c>
      <c r="E3488" s="34">
        <v>5178671069072.25</v>
      </c>
      <c r="F3488" s="3">
        <f>VLOOKUP(A3488,ERCOT_345kv_West_ATC!A:B,2)</f>
        <v>29.7</v>
      </c>
      <c r="G3488" s="3">
        <f>VLOOKUP(A3488,ERCOT_345kv_West_ATC!G:H,2)</f>
        <v>2.7090000000000001</v>
      </c>
      <c r="I3488" s="5">
        <f t="shared" si="455"/>
        <v>6</v>
      </c>
      <c r="J3488" s="4">
        <f t="shared" si="456"/>
        <v>144</v>
      </c>
      <c r="K3488" s="4">
        <f t="shared" si="471"/>
        <v>1800</v>
      </c>
      <c r="L3488" s="6">
        <f t="shared" si="472"/>
        <v>13238892</v>
      </c>
      <c r="N3488" s="22">
        <f t="shared" si="457"/>
        <v>0.35712320831184591</v>
      </c>
      <c r="O3488" s="14">
        <f t="shared" si="458"/>
        <v>4855.5556987799482</v>
      </c>
      <c r="Q3488" s="22">
        <f t="shared" si="474"/>
        <v>522.10995367228941</v>
      </c>
      <c r="R3488" s="3">
        <f>VLOOKUP(A3488,ERCOT_345kv_West_ATC!D:E,2)</f>
        <v>122.65</v>
      </c>
      <c r="S3488" s="66">
        <f t="shared" si="475"/>
        <v>0.76508779589943765</v>
      </c>
      <c r="T3488" s="69">
        <f t="shared" si="459"/>
        <v>399.45995367228943</v>
      </c>
      <c r="V3488" s="16">
        <f t="shared" si="460"/>
        <v>2.0314800000000001E-2</v>
      </c>
      <c r="W3488" s="16">
        <f t="shared" si="461"/>
        <v>0.33680840831184589</v>
      </c>
      <c r="X3488" s="16"/>
      <c r="Z3488" s="15">
        <f t="shared" si="462"/>
        <v>4.904186087708783E-5</v>
      </c>
      <c r="AA3488" s="16">
        <f t="shared" si="463"/>
        <v>0.36069994423932833</v>
      </c>
      <c r="AB3488" s="3">
        <f t="shared" si="464"/>
        <v>0.19425006825162491</v>
      </c>
      <c r="AC3488" s="69">
        <f t="shared" si="465"/>
        <v>57.326604980094714</v>
      </c>
      <c r="AD3488" s="3">
        <f t="shared" si="473"/>
        <v>48.767018511783128</v>
      </c>
      <c r="AF3488" s="29"/>
      <c r="AG3488" s="30"/>
      <c r="AH3488" s="29"/>
      <c r="AI3488" s="29"/>
      <c r="AJ3488" s="31"/>
      <c r="AK3488" s="29"/>
      <c r="AL3488" s="30"/>
      <c r="AN3488" s="17">
        <f t="shared" si="466"/>
        <v>20594.965067567224</v>
      </c>
      <c r="AO3488" s="17">
        <f t="shared" si="467"/>
        <v>205.94965067567225</v>
      </c>
      <c r="AP3488" s="2">
        <f t="shared" si="468"/>
        <v>14.086956106215984</v>
      </c>
      <c r="AQ3488" s="6">
        <f t="shared" si="469"/>
        <v>1727.7651664273906</v>
      </c>
      <c r="AR3488" s="3">
        <f t="shared" si="470"/>
        <v>5627.1748335726088</v>
      </c>
    </row>
    <row r="3489" spans="1:44">
      <c r="A3489" s="32">
        <v>43302</v>
      </c>
      <c r="B3489" s="9">
        <v>12.5</v>
      </c>
      <c r="C3489" s="33">
        <v>7418.71</v>
      </c>
      <c r="D3489" s="34">
        <f t="shared" si="454"/>
        <v>37070937.121621005</v>
      </c>
      <c r="E3489" s="34">
        <v>5178671069072.25</v>
      </c>
      <c r="F3489" s="3">
        <f>VLOOKUP(A3489,ERCOT_345kv_West_ATC!A:B,2)</f>
        <v>29.7</v>
      </c>
      <c r="G3489" s="3">
        <f>VLOOKUP(A3489,ERCOT_345kv_West_ATC!G:H,2)</f>
        <v>2.7090000000000001</v>
      </c>
      <c r="I3489" s="5">
        <f t="shared" si="455"/>
        <v>6</v>
      </c>
      <c r="J3489" s="4">
        <f t="shared" si="456"/>
        <v>144</v>
      </c>
      <c r="K3489" s="4">
        <f t="shared" si="471"/>
        <v>1800</v>
      </c>
      <c r="L3489" s="6">
        <f t="shared" si="472"/>
        <v>13353678</v>
      </c>
      <c r="N3489" s="22">
        <f t="shared" si="457"/>
        <v>0.36021959618095789</v>
      </c>
      <c r="O3489" s="14">
        <f t="shared" si="458"/>
        <v>4855.5556987799482</v>
      </c>
      <c r="Q3489" s="22">
        <f t="shared" si="474"/>
        <v>526.6368365218683</v>
      </c>
      <c r="R3489" s="3">
        <f>VLOOKUP(A3489,ERCOT_345kv_West_ATC!D:E,2)</f>
        <v>234.92</v>
      </c>
      <c r="S3489" s="66">
        <f t="shared" si="475"/>
        <v>0.55392410156587091</v>
      </c>
      <c r="T3489" s="69">
        <f t="shared" si="459"/>
        <v>291.71683652186834</v>
      </c>
      <c r="V3489" s="16">
        <f t="shared" si="460"/>
        <v>2.0314800000000001E-2</v>
      </c>
      <c r="W3489" s="16">
        <f t="shared" si="461"/>
        <v>0.33990479618095787</v>
      </c>
      <c r="X3489" s="16"/>
      <c r="Z3489" s="15">
        <f t="shared" si="462"/>
        <v>4.904186087708783E-5</v>
      </c>
      <c r="AA3489" s="16">
        <f t="shared" si="463"/>
        <v>0.36382734370746028</v>
      </c>
      <c r="AB3489" s="3">
        <f t="shared" si="464"/>
        <v>0.19593428686556419</v>
      </c>
      <c r="AC3489" s="69">
        <f t="shared" si="465"/>
        <v>57.943028992796499</v>
      </c>
      <c r="AD3489" s="3">
        <f t="shared" si="473"/>
        <v>48.943229850458565</v>
      </c>
      <c r="AF3489" s="29"/>
      <c r="AG3489" s="30"/>
      <c r="AH3489" s="29"/>
      <c r="AI3489" s="29"/>
      <c r="AJ3489" s="31"/>
      <c r="AK3489" s="29"/>
      <c r="AL3489" s="30"/>
      <c r="AN3489" s="17">
        <f t="shared" si="466"/>
        <v>20594.965067567224</v>
      </c>
      <c r="AO3489" s="17">
        <f t="shared" si="467"/>
        <v>205.94965067567225</v>
      </c>
      <c r="AP3489" s="2">
        <f t="shared" si="468"/>
        <v>14.086956106215984</v>
      </c>
      <c r="AQ3489" s="6">
        <f t="shared" si="469"/>
        <v>3309.307728472259</v>
      </c>
      <c r="AR3489" s="3">
        <f t="shared" si="470"/>
        <v>4109.4022715277406</v>
      </c>
    </row>
    <row r="3490" spans="1:44">
      <c r="A3490" s="32">
        <v>43303</v>
      </c>
      <c r="B3490" s="9">
        <v>12.5</v>
      </c>
      <c r="C3490" s="33">
        <v>7418.49</v>
      </c>
      <c r="D3490" s="34">
        <f t="shared" si="454"/>
        <v>37070937.121621005</v>
      </c>
      <c r="E3490" s="34">
        <v>5178671069072.25</v>
      </c>
      <c r="F3490" s="3">
        <f>VLOOKUP(A3490,ERCOT_345kv_West_ATC!A:B,2)</f>
        <v>29.7</v>
      </c>
      <c r="G3490" s="3">
        <f>VLOOKUP(A3490,ERCOT_345kv_West_ATC!G:H,2)</f>
        <v>2.7090000000000001</v>
      </c>
      <c r="I3490" s="5">
        <f t="shared" si="455"/>
        <v>6</v>
      </c>
      <c r="J3490" s="4">
        <f t="shared" si="456"/>
        <v>144</v>
      </c>
      <c r="K3490" s="4">
        <f t="shared" si="471"/>
        <v>1800</v>
      </c>
      <c r="L3490" s="6">
        <f t="shared" si="472"/>
        <v>13353282</v>
      </c>
      <c r="N3490" s="22">
        <f t="shared" si="457"/>
        <v>0.36020891395842058</v>
      </c>
      <c r="O3490" s="14">
        <f t="shared" si="458"/>
        <v>4855.5556987799482</v>
      </c>
      <c r="Q3490" s="22">
        <f t="shared" si="474"/>
        <v>526.62121923745701</v>
      </c>
      <c r="R3490" s="3">
        <f>VLOOKUP(A3490,ERCOT_345kv_West_ATC!D:E,2)</f>
        <v>239.79</v>
      </c>
      <c r="S3490" s="66">
        <f t="shared" si="475"/>
        <v>0.54466323945849771</v>
      </c>
      <c r="T3490" s="69">
        <f t="shared" si="459"/>
        <v>286.83121923745705</v>
      </c>
      <c r="V3490" s="16">
        <f t="shared" si="460"/>
        <v>2.0314800000000001E-2</v>
      </c>
      <c r="W3490" s="16">
        <f t="shared" si="461"/>
        <v>0.33989411395842056</v>
      </c>
      <c r="X3490" s="16"/>
      <c r="Z3490" s="15">
        <f t="shared" si="462"/>
        <v>4.904186087708783E-5</v>
      </c>
      <c r="AA3490" s="16">
        <f t="shared" si="463"/>
        <v>0.36381655449806727</v>
      </c>
      <c r="AB3490" s="3">
        <f t="shared" si="464"/>
        <v>0.19592847648301648</v>
      </c>
      <c r="AC3490" s="69">
        <f t="shared" si="465"/>
        <v>57.940902392784039</v>
      </c>
      <c r="AD3490" s="3">
        <f t="shared" si="473"/>
        <v>49.334263016743115</v>
      </c>
      <c r="AF3490" s="29"/>
      <c r="AG3490" s="30"/>
      <c r="AH3490" s="29"/>
      <c r="AI3490" s="29"/>
      <c r="AJ3490" s="31"/>
      <c r="AK3490" s="29"/>
      <c r="AL3490" s="30"/>
      <c r="AN3490" s="17">
        <f t="shared" si="466"/>
        <v>20594.965067567224</v>
      </c>
      <c r="AO3490" s="17">
        <f t="shared" si="467"/>
        <v>205.94965067567225</v>
      </c>
      <c r="AP3490" s="2">
        <f t="shared" si="468"/>
        <v>14.086956106215984</v>
      </c>
      <c r="AQ3490" s="6">
        <f t="shared" si="469"/>
        <v>3377.9112047095309</v>
      </c>
      <c r="AR3490" s="3">
        <f t="shared" si="470"/>
        <v>4040.5787952904689</v>
      </c>
    </row>
    <row r="3491" spans="1:44">
      <c r="A3491" s="32">
        <v>43304</v>
      </c>
      <c r="B3491" s="9">
        <v>12.5</v>
      </c>
      <c r="C3491" s="33">
        <v>7713.31</v>
      </c>
      <c r="D3491" s="34">
        <f t="shared" ref="D3491:D3554" si="476">((2^256)/(2^208*65535)/600)*E3491/(10^12)</f>
        <v>37070937.121621005</v>
      </c>
      <c r="E3491" s="34">
        <v>5178671069072.25</v>
      </c>
      <c r="F3491" s="3">
        <f>VLOOKUP(A3491,ERCOT_345kv_West_ATC!A:B,2)</f>
        <v>29.6</v>
      </c>
      <c r="G3491" s="3">
        <f>VLOOKUP(A3491,ERCOT_345kv_West_ATC!G:H,2)</f>
        <v>2.702</v>
      </c>
      <c r="I3491" s="5">
        <f t="shared" si="455"/>
        <v>6</v>
      </c>
      <c r="J3491" s="4">
        <f t="shared" si="456"/>
        <v>144</v>
      </c>
      <c r="K3491" s="4">
        <f t="shared" si="471"/>
        <v>1800</v>
      </c>
      <c r="L3491" s="6">
        <f t="shared" si="472"/>
        <v>13883958</v>
      </c>
      <c r="N3491" s="22">
        <f t="shared" si="457"/>
        <v>0.37452406326956361</v>
      </c>
      <c r="O3491" s="14">
        <f t="shared" si="458"/>
        <v>4855.5556987799482</v>
      </c>
      <c r="Q3491" s="22">
        <f t="shared" si="474"/>
        <v>547.54980010170118</v>
      </c>
      <c r="R3491" s="3">
        <f>VLOOKUP(A3491,ERCOT_345kv_West_ATC!D:E,2)</f>
        <v>272.41000000000003</v>
      </c>
      <c r="S3491" s="66">
        <f t="shared" si="475"/>
        <v>0.50249274139191913</v>
      </c>
      <c r="T3491" s="69">
        <f t="shared" si="459"/>
        <v>275.13980010170116</v>
      </c>
      <c r="V3491" s="16">
        <f t="shared" si="460"/>
        <v>2.0246400000000001E-2</v>
      </c>
      <c r="W3491" s="16">
        <f t="shared" si="461"/>
        <v>0.35427766326956361</v>
      </c>
      <c r="X3491" s="16"/>
      <c r="Z3491" s="15">
        <f t="shared" si="462"/>
        <v>4.904186087708783E-5</v>
      </c>
      <c r="AA3491" s="16">
        <f t="shared" si="463"/>
        <v>0.37827507592185033</v>
      </c>
      <c r="AB3491" s="3">
        <f t="shared" si="464"/>
        <v>0.20371491731352551</v>
      </c>
      <c r="AC3491" s="69">
        <f t="shared" si="465"/>
        <v>60.790739736750332</v>
      </c>
      <c r="AD3491" s="3">
        <f t="shared" si="473"/>
        <v>49.7929748376079</v>
      </c>
      <c r="AF3491" s="29"/>
      <c r="AG3491" s="30"/>
      <c r="AH3491" s="29"/>
      <c r="AI3491" s="29"/>
      <c r="AJ3491" s="31"/>
      <c r="AK3491" s="29"/>
      <c r="AL3491" s="30"/>
      <c r="AN3491" s="17">
        <f t="shared" si="466"/>
        <v>20594.965067567224</v>
      </c>
      <c r="AO3491" s="17">
        <f t="shared" si="467"/>
        <v>205.94965067567225</v>
      </c>
      <c r="AP3491" s="2">
        <f t="shared" si="468"/>
        <v>14.086956106215984</v>
      </c>
      <c r="AQ3491" s="6">
        <f t="shared" si="469"/>
        <v>3837.4277128942967</v>
      </c>
      <c r="AR3491" s="3">
        <f t="shared" si="470"/>
        <v>3875.8822871057037</v>
      </c>
    </row>
    <row r="3492" spans="1:44">
      <c r="A3492" s="32">
        <v>43305</v>
      </c>
      <c r="B3492" s="9">
        <v>12.5</v>
      </c>
      <c r="C3492" s="33">
        <v>8424.27</v>
      </c>
      <c r="D3492" s="34">
        <f t="shared" si="476"/>
        <v>37070937.121621005</v>
      </c>
      <c r="E3492" s="34">
        <v>5178671069072.25</v>
      </c>
      <c r="F3492" s="3">
        <f>VLOOKUP(A3492,ERCOT_345kv_West_ATC!A:B,2)</f>
        <v>28.85</v>
      </c>
      <c r="G3492" s="3">
        <f>VLOOKUP(A3492,ERCOT_345kv_West_ATC!G:H,2)</f>
        <v>2.7130000000000001</v>
      </c>
      <c r="I3492" s="5">
        <f t="shared" ref="I3492:I3555" si="477">60/10</f>
        <v>6</v>
      </c>
      <c r="J3492" s="4">
        <f t="shared" ref="J3492:J3555" si="478">I3492*24</f>
        <v>144</v>
      </c>
      <c r="K3492" s="4">
        <f t="shared" si="471"/>
        <v>1800</v>
      </c>
      <c r="L3492" s="6">
        <f t="shared" si="472"/>
        <v>15163686</v>
      </c>
      <c r="N3492" s="22">
        <f t="shared" ref="N3492:N3555" si="479">L3492/D3492</f>
        <v>0.40904512206560956</v>
      </c>
      <c r="O3492" s="14">
        <f t="shared" ref="O3492:O3555" si="480">(K3492*100000000)/D3492</f>
        <v>4855.5556987799482</v>
      </c>
      <c r="Q3492" s="22">
        <f t="shared" si="474"/>
        <v>598.01918430644673</v>
      </c>
      <c r="R3492" s="3">
        <f>VLOOKUP(A3492,ERCOT_345kv_West_ATC!D:E,2)</f>
        <v>86.76</v>
      </c>
      <c r="S3492" s="66">
        <f t="shared" si="475"/>
        <v>0.85492104220599552</v>
      </c>
      <c r="T3492" s="69">
        <f t="shared" si="459"/>
        <v>511.25918430644674</v>
      </c>
      <c r="V3492" s="16">
        <f t="shared" si="460"/>
        <v>1.9733399999999998E-2</v>
      </c>
      <c r="W3492" s="16">
        <f t="shared" si="461"/>
        <v>0.38931172206560954</v>
      </c>
      <c r="X3492" s="16"/>
      <c r="Z3492" s="15">
        <f t="shared" si="462"/>
        <v>4.904186087708783E-5</v>
      </c>
      <c r="AA3492" s="16">
        <f t="shared" si="463"/>
        <v>0.4131418773310247</v>
      </c>
      <c r="AB3492" s="3">
        <f t="shared" si="464"/>
        <v>0.22249196084130077</v>
      </c>
      <c r="AC3492" s="69">
        <f t="shared" si="465"/>
        <v>67.663137667916075</v>
      </c>
      <c r="AD3492" s="3">
        <f t="shared" si="473"/>
        <v>50.480112611072329</v>
      </c>
      <c r="AF3492" s="29"/>
      <c r="AG3492" s="30"/>
      <c r="AH3492" s="29"/>
      <c r="AI3492" s="29"/>
      <c r="AJ3492" s="31"/>
      <c r="AK3492" s="29"/>
      <c r="AL3492" s="30"/>
      <c r="AN3492" s="17">
        <f t="shared" si="466"/>
        <v>20594.965067567224</v>
      </c>
      <c r="AO3492" s="17">
        <f t="shared" si="467"/>
        <v>205.94965067567225</v>
      </c>
      <c r="AP3492" s="2">
        <f t="shared" si="468"/>
        <v>14.086956106215984</v>
      </c>
      <c r="AQ3492" s="6">
        <f t="shared" si="469"/>
        <v>1222.184311775299</v>
      </c>
      <c r="AR3492" s="3">
        <f t="shared" si="470"/>
        <v>7202.0856882247017</v>
      </c>
    </row>
    <row r="3493" spans="1:44">
      <c r="A3493" s="32">
        <v>43306</v>
      </c>
      <c r="B3493" s="9">
        <v>12.5</v>
      </c>
      <c r="C3493" s="33">
        <v>8181.39</v>
      </c>
      <c r="D3493" s="34">
        <f t="shared" si="476"/>
        <v>37070937.121621005</v>
      </c>
      <c r="E3493" s="34">
        <v>5178671069072.25</v>
      </c>
      <c r="F3493" s="3">
        <f>VLOOKUP(A3493,ERCOT_345kv_West_ATC!A:B,2)</f>
        <v>29</v>
      </c>
      <c r="G3493" s="3">
        <f>VLOOKUP(A3493,ERCOT_345kv_West_ATC!G:H,2)</f>
        <v>2.7330000000000001</v>
      </c>
      <c r="I3493" s="5">
        <f t="shared" si="477"/>
        <v>6</v>
      </c>
      <c r="J3493" s="4">
        <f t="shared" si="478"/>
        <v>144</v>
      </c>
      <c r="K3493" s="4">
        <f t="shared" si="471"/>
        <v>1800</v>
      </c>
      <c r="L3493" s="6">
        <f t="shared" si="472"/>
        <v>14726502</v>
      </c>
      <c r="N3493" s="22">
        <f t="shared" si="479"/>
        <v>0.3972519483844128</v>
      </c>
      <c r="O3493" s="14">
        <f t="shared" si="480"/>
        <v>4855.5556987799482</v>
      </c>
      <c r="Q3493" s="22">
        <f t="shared" si="474"/>
        <v>580.77770231639295</v>
      </c>
      <c r="R3493" s="3">
        <f>VLOOKUP(A3493,ERCOT_345kv_West_ATC!D:E,2)</f>
        <v>115.12</v>
      </c>
      <c r="S3493" s="66">
        <f t="shared" si="475"/>
        <v>0.80178302379576283</v>
      </c>
      <c r="T3493" s="69">
        <f t="shared" si="459"/>
        <v>465.65770231639294</v>
      </c>
      <c r="V3493" s="16">
        <f t="shared" si="460"/>
        <v>1.9835999999999999E-2</v>
      </c>
      <c r="W3493" s="16">
        <f t="shared" si="461"/>
        <v>0.37741594838441278</v>
      </c>
      <c r="X3493" s="16"/>
      <c r="Z3493" s="15">
        <f t="shared" si="462"/>
        <v>4.904186087708783E-5</v>
      </c>
      <c r="AA3493" s="16">
        <f t="shared" si="463"/>
        <v>0.40123059016119761</v>
      </c>
      <c r="AB3493" s="3">
        <f t="shared" si="464"/>
        <v>0.21607729850864343</v>
      </c>
      <c r="AC3493" s="69">
        <f t="shared" si="465"/>
        <v>65.315371254163495</v>
      </c>
      <c r="AD3493" s="3">
        <f t="shared" si="473"/>
        <v>51.058809906159496</v>
      </c>
      <c r="AF3493" s="29"/>
      <c r="AG3493" s="30"/>
      <c r="AH3493" s="29"/>
      <c r="AI3493" s="29"/>
      <c r="AJ3493" s="31"/>
      <c r="AK3493" s="29"/>
      <c r="AL3493" s="30"/>
      <c r="AN3493" s="17">
        <f t="shared" si="466"/>
        <v>20594.965067567224</v>
      </c>
      <c r="AO3493" s="17">
        <f t="shared" si="467"/>
        <v>205.94965067567225</v>
      </c>
      <c r="AP3493" s="2">
        <f t="shared" si="468"/>
        <v>14.086956106215984</v>
      </c>
      <c r="AQ3493" s="6">
        <f t="shared" si="469"/>
        <v>1621.6903869475841</v>
      </c>
      <c r="AR3493" s="3">
        <f t="shared" si="470"/>
        <v>6559.6996130524167</v>
      </c>
    </row>
    <row r="3494" spans="1:44">
      <c r="A3494" s="32">
        <v>43307</v>
      </c>
      <c r="B3494" s="9">
        <v>12.5</v>
      </c>
      <c r="C3494" s="33">
        <v>7951.58</v>
      </c>
      <c r="D3494" s="34">
        <f t="shared" si="476"/>
        <v>37070937.121621005</v>
      </c>
      <c r="E3494" s="34">
        <v>5178671069072.25</v>
      </c>
      <c r="F3494" s="3">
        <f>VLOOKUP(A3494,ERCOT_345kv_West_ATC!A:B,2)</f>
        <v>28.6</v>
      </c>
      <c r="G3494" s="3">
        <f>VLOOKUP(A3494,ERCOT_345kv_West_ATC!G:H,2)</f>
        <v>2.7210000000000001</v>
      </c>
      <c r="I3494" s="5">
        <f t="shared" si="477"/>
        <v>6</v>
      </c>
      <c r="J3494" s="4">
        <f t="shared" si="478"/>
        <v>144</v>
      </c>
      <c r="K3494" s="4">
        <f t="shared" si="471"/>
        <v>1800</v>
      </c>
      <c r="L3494" s="6">
        <f t="shared" si="472"/>
        <v>14312844</v>
      </c>
      <c r="N3494" s="22">
        <f t="shared" si="479"/>
        <v>0.38609339583304658</v>
      </c>
      <c r="O3494" s="14">
        <f t="shared" si="480"/>
        <v>4855.5556987799482</v>
      </c>
      <c r="Q3494" s="22">
        <f t="shared" si="474"/>
        <v>564.46402899568216</v>
      </c>
      <c r="R3494" s="3">
        <f>VLOOKUP(A3494,ERCOT_345kv_West_ATC!D:E,2)</f>
        <v>91.6</v>
      </c>
      <c r="S3494" s="66">
        <f t="shared" si="475"/>
        <v>0.83772216599350269</v>
      </c>
      <c r="T3494" s="69">
        <f t="shared" si="459"/>
        <v>472.86402899568213</v>
      </c>
      <c r="V3494" s="16">
        <f t="shared" si="460"/>
        <v>1.9562400000000001E-2</v>
      </c>
      <c r="W3494" s="16">
        <f t="shared" si="461"/>
        <v>0.3665309958330466</v>
      </c>
      <c r="X3494" s="16"/>
      <c r="Z3494" s="15">
        <f t="shared" si="462"/>
        <v>4.904186087708783E-5</v>
      </c>
      <c r="AA3494" s="16">
        <f t="shared" si="463"/>
        <v>0.38996028011303407</v>
      </c>
      <c r="AB3494" s="3">
        <f t="shared" si="464"/>
        <v>0.21000782572097881</v>
      </c>
      <c r="AC3494" s="69">
        <f t="shared" si="465"/>
        <v>63.093944213878252</v>
      </c>
      <c r="AD3494" s="3">
        <f t="shared" si="473"/>
        <v>51.61749994205438</v>
      </c>
      <c r="AF3494" s="29"/>
      <c r="AG3494" s="30"/>
      <c r="AH3494" s="29"/>
      <c r="AI3494" s="29"/>
      <c r="AJ3494" s="31"/>
      <c r="AK3494" s="29"/>
      <c r="AL3494" s="30"/>
      <c r="AN3494" s="17">
        <f t="shared" si="466"/>
        <v>20594.965067567224</v>
      </c>
      <c r="AO3494" s="17">
        <f t="shared" si="467"/>
        <v>205.94965067567225</v>
      </c>
      <c r="AP3494" s="2">
        <f t="shared" si="468"/>
        <v>14.086956106215984</v>
      </c>
      <c r="AQ3494" s="6">
        <f t="shared" si="469"/>
        <v>1290.3651793293841</v>
      </c>
      <c r="AR3494" s="3">
        <f t="shared" si="470"/>
        <v>6661.2148206706161</v>
      </c>
    </row>
    <row r="3495" spans="1:44">
      <c r="A3495" s="32">
        <v>43308</v>
      </c>
      <c r="B3495" s="9">
        <v>12.5</v>
      </c>
      <c r="C3495" s="33">
        <v>8167.81</v>
      </c>
      <c r="D3495" s="34">
        <f t="shared" si="476"/>
        <v>37070937.121621005</v>
      </c>
      <c r="E3495" s="34">
        <v>5178671069072.25</v>
      </c>
      <c r="F3495" s="3">
        <f>VLOOKUP(A3495,ERCOT_345kv_West_ATC!A:B,2)</f>
        <v>28.95</v>
      </c>
      <c r="G3495" s="3">
        <f>VLOOKUP(A3495,ERCOT_345kv_West_ATC!G:H,2)</f>
        <v>2.742</v>
      </c>
      <c r="I3495" s="5">
        <f t="shared" si="477"/>
        <v>6</v>
      </c>
      <c r="J3495" s="4">
        <f t="shared" si="478"/>
        <v>144</v>
      </c>
      <c r="K3495" s="4">
        <f t="shared" si="471"/>
        <v>1800</v>
      </c>
      <c r="L3495" s="6">
        <f t="shared" si="472"/>
        <v>14702058</v>
      </c>
      <c r="N3495" s="22">
        <f t="shared" si="479"/>
        <v>0.3965925639205185</v>
      </c>
      <c r="O3495" s="14">
        <f t="shared" si="480"/>
        <v>4855.5556987799482</v>
      </c>
      <c r="Q3495" s="22">
        <f t="shared" si="474"/>
        <v>579.81368994227853</v>
      </c>
      <c r="R3495" s="3">
        <f>VLOOKUP(A3495,ERCOT_345kv_West_ATC!D:E,2)</f>
        <v>45.78</v>
      </c>
      <c r="S3495" s="66">
        <f t="shared" si="475"/>
        <v>0.92104360280876185</v>
      </c>
      <c r="T3495" s="69">
        <f t="shared" ref="T3495:T3558" si="481">Q3495-R3495</f>
        <v>534.03368994227856</v>
      </c>
      <c r="V3495" s="16">
        <f t="shared" ref="V3495:V3558" si="482">(F3495/1000000)*($X$2)*24</f>
        <v>1.9801800000000001E-2</v>
      </c>
      <c r="W3495" s="16">
        <f t="shared" ref="W3495:W3558" si="483">N3495-V3495</f>
        <v>0.37679076392051852</v>
      </c>
      <c r="X3495" s="16"/>
      <c r="Z3495" s="15">
        <f t="shared" ref="Z3495:Z3558" si="484">((1*$B3495*(60*60*24))/(($E3495/1000000000000)*2^32))*(1+$AG$1)</f>
        <v>4.904186087708783E-5</v>
      </c>
      <c r="AA3495" s="16">
        <f t="shared" ref="AA3495:AA3558" si="485">Z3495*C3495</f>
        <v>0.4005646016904868</v>
      </c>
      <c r="AB3495" s="3">
        <f t="shared" ref="AB3495:AB3558" si="486">C3495*$AH$2*$AG$2/(E3495/1000000000000)</f>
        <v>0.21571863944047198</v>
      </c>
      <c r="AC3495" s="69">
        <f t="shared" ref="AC3495:AC3558" si="487">((AB3495-$AL$2/1000*$AJ$2*24)*$AJ$1*$AL$1)</f>
        <v>65.184102035212746</v>
      </c>
      <c r="AD3495" s="3">
        <f t="shared" si="473"/>
        <v>52.226705923808254</v>
      </c>
      <c r="AF3495" s="29"/>
      <c r="AG3495" s="30"/>
      <c r="AH3495" s="29"/>
      <c r="AI3495" s="29"/>
      <c r="AJ3495" s="31"/>
      <c r="AK3495" s="29"/>
      <c r="AL3495" s="30"/>
      <c r="AN3495" s="17">
        <f t="shared" si="466"/>
        <v>20594.965067567224</v>
      </c>
      <c r="AO3495" s="17">
        <f t="shared" si="467"/>
        <v>205.94965067567225</v>
      </c>
      <c r="AP3495" s="2">
        <f t="shared" si="468"/>
        <v>14.086956106215984</v>
      </c>
      <c r="AQ3495" s="6">
        <f t="shared" si="469"/>
        <v>644.90085054256781</v>
      </c>
      <c r="AR3495" s="3">
        <f t="shared" si="470"/>
        <v>7522.9091494574322</v>
      </c>
    </row>
    <row r="3496" spans="1:44">
      <c r="A3496" s="32">
        <v>43309</v>
      </c>
      <c r="B3496" s="9">
        <v>12.5</v>
      </c>
      <c r="C3496" s="33">
        <v>8188.85</v>
      </c>
      <c r="D3496" s="34">
        <f t="shared" si="476"/>
        <v>37070937.121621005</v>
      </c>
      <c r="E3496" s="34">
        <v>5178671069072.25</v>
      </c>
      <c r="F3496" s="3">
        <f>VLOOKUP(A3496,ERCOT_345kv_West_ATC!A:B,2)</f>
        <v>28.95</v>
      </c>
      <c r="G3496" s="3">
        <f>VLOOKUP(A3496,ERCOT_345kv_West_ATC!G:H,2)</f>
        <v>2.742</v>
      </c>
      <c r="I3496" s="5">
        <f t="shared" si="477"/>
        <v>6</v>
      </c>
      <c r="J3496" s="4">
        <f t="shared" si="478"/>
        <v>144</v>
      </c>
      <c r="K3496" s="4">
        <f t="shared" si="471"/>
        <v>1800</v>
      </c>
      <c r="L3496" s="6">
        <f t="shared" si="472"/>
        <v>14739930</v>
      </c>
      <c r="N3496" s="22">
        <f t="shared" si="479"/>
        <v>0.39761417283954176</v>
      </c>
      <c r="O3496" s="14">
        <f t="shared" si="480"/>
        <v>4855.5556987799482</v>
      </c>
      <c r="Q3496" s="22">
        <f t="shared" si="474"/>
        <v>581.30727023324823</v>
      </c>
      <c r="R3496" s="3">
        <f>VLOOKUP(A3496,ERCOT_345kv_West_ATC!D:E,2)</f>
        <v>40.53</v>
      </c>
      <c r="S3496" s="66">
        <f t="shared" si="475"/>
        <v>0.93027783742711945</v>
      </c>
      <c r="T3496" s="69">
        <f t="shared" si="481"/>
        <v>540.77727023324826</v>
      </c>
      <c r="V3496" s="16">
        <f t="shared" si="482"/>
        <v>1.9801800000000001E-2</v>
      </c>
      <c r="W3496" s="16">
        <f t="shared" si="483"/>
        <v>0.37781237283954178</v>
      </c>
      <c r="X3496" s="16"/>
      <c r="Z3496" s="15">
        <f t="shared" si="484"/>
        <v>4.904186087708783E-5</v>
      </c>
      <c r="AA3496" s="16">
        <f t="shared" si="485"/>
        <v>0.4015964424433407</v>
      </c>
      <c r="AB3496" s="3">
        <f t="shared" si="486"/>
        <v>0.21627432329866991</v>
      </c>
      <c r="AC3496" s="69">
        <f t="shared" si="487"/>
        <v>65.387482327313194</v>
      </c>
      <c r="AD3496" s="3">
        <f t="shared" si="473"/>
        <v>52.925191121689032</v>
      </c>
      <c r="AF3496" s="29"/>
      <c r="AG3496" s="30"/>
      <c r="AH3496" s="29"/>
      <c r="AI3496" s="29"/>
      <c r="AJ3496" s="31"/>
      <c r="AK3496" s="29"/>
      <c r="AL3496" s="30"/>
      <c r="AN3496" s="17">
        <f t="shared" si="466"/>
        <v>20594.965067567224</v>
      </c>
      <c r="AO3496" s="17">
        <f t="shared" si="467"/>
        <v>205.94965067567225</v>
      </c>
      <c r="AP3496" s="2">
        <f t="shared" si="468"/>
        <v>14.086956106215984</v>
      </c>
      <c r="AQ3496" s="6">
        <f t="shared" si="469"/>
        <v>570.94433098493391</v>
      </c>
      <c r="AR3496" s="3">
        <f t="shared" si="470"/>
        <v>7617.9056690150665</v>
      </c>
    </row>
    <row r="3497" spans="1:44">
      <c r="A3497" s="32">
        <v>43310</v>
      </c>
      <c r="B3497" s="9">
        <v>12.5</v>
      </c>
      <c r="C3497" s="33">
        <v>8221.44</v>
      </c>
      <c r="D3497" s="34">
        <f t="shared" si="476"/>
        <v>42588381.414900333</v>
      </c>
      <c r="E3497" s="34">
        <v>5949437371609.5195</v>
      </c>
      <c r="F3497" s="3">
        <f>VLOOKUP(A3497,ERCOT_345kv_West_ATC!A:B,2)</f>
        <v>28.95</v>
      </c>
      <c r="G3497" s="3">
        <f>VLOOKUP(A3497,ERCOT_345kv_West_ATC!G:H,2)</f>
        <v>2.742</v>
      </c>
      <c r="I3497" s="5">
        <f t="shared" si="477"/>
        <v>6</v>
      </c>
      <c r="J3497" s="4">
        <f t="shared" si="478"/>
        <v>144</v>
      </c>
      <c r="K3497" s="4">
        <f t="shared" si="471"/>
        <v>1800</v>
      </c>
      <c r="L3497" s="6">
        <f t="shared" si="472"/>
        <v>14798592</v>
      </c>
      <c r="N3497" s="22">
        <f t="shared" si="479"/>
        <v>0.34747955917438172</v>
      </c>
      <c r="O3497" s="14">
        <f t="shared" si="480"/>
        <v>4226.5048358241593</v>
      </c>
      <c r="Q3497" s="22">
        <f t="shared" si="474"/>
        <v>508.0110514245348</v>
      </c>
      <c r="R3497" s="3">
        <f>VLOOKUP(A3497,ERCOT_345kv_West_ATC!D:E,2)</f>
        <v>40.5</v>
      </c>
      <c r="S3497" s="66">
        <f t="shared" si="475"/>
        <v>0.92027732489985747</v>
      </c>
      <c r="T3497" s="69">
        <f t="shared" si="481"/>
        <v>467.5110514245348</v>
      </c>
      <c r="V3497" s="16">
        <f t="shared" si="482"/>
        <v>1.9801800000000001E-2</v>
      </c>
      <c r="W3497" s="16">
        <f t="shared" si="483"/>
        <v>0.32767775917438174</v>
      </c>
      <c r="X3497" s="16"/>
      <c r="Z3497" s="15">
        <f t="shared" si="484"/>
        <v>4.2688350214355354E-5</v>
      </c>
      <c r="AA3497" s="16">
        <f t="shared" si="485"/>
        <v>0.35095970998630971</v>
      </c>
      <c r="AB3497" s="3">
        <f t="shared" si="486"/>
        <v>0.18900459705415701</v>
      </c>
      <c r="AC3497" s="69">
        <f t="shared" si="487"/>
        <v>55.40676252182147</v>
      </c>
      <c r="AD3497" s="3">
        <f t="shared" si="473"/>
        <v>53.186704032082687</v>
      </c>
      <c r="AF3497" s="29"/>
      <c r="AG3497" s="30"/>
      <c r="AH3497" s="29"/>
      <c r="AI3497" s="29"/>
      <c r="AJ3497" s="31"/>
      <c r="AK3497" s="29"/>
      <c r="AL3497" s="30"/>
      <c r="AN3497" s="17">
        <f t="shared" si="466"/>
        <v>23660.211897166853</v>
      </c>
      <c r="AO3497" s="17">
        <f t="shared" si="467"/>
        <v>236.60211897166855</v>
      </c>
      <c r="AP3497" s="2">
        <f t="shared" si="468"/>
        <v>16.183584937662129</v>
      </c>
      <c r="AQ3497" s="6">
        <f t="shared" si="469"/>
        <v>655.43518997531623</v>
      </c>
      <c r="AR3497" s="3">
        <f t="shared" si="470"/>
        <v>7566.004810024684</v>
      </c>
    </row>
    <row r="3498" spans="1:44">
      <c r="A3498" s="32">
        <v>43311</v>
      </c>
      <c r="B3498" s="9">
        <v>12.5</v>
      </c>
      <c r="C3498" s="33">
        <v>8183.5656230000004</v>
      </c>
      <c r="D3498" s="34">
        <f t="shared" si="476"/>
        <v>42588381.414900333</v>
      </c>
      <c r="E3498" s="34">
        <v>5949437371609.5195</v>
      </c>
      <c r="F3498" s="3">
        <f>VLOOKUP(A3498,ERCOT_345kv_West_ATC!A:B,2)</f>
        <v>28.6</v>
      </c>
      <c r="G3498" s="3">
        <f>VLOOKUP(A3498,ERCOT_345kv_West_ATC!G:H,2)</f>
        <v>2.7610000000000001</v>
      </c>
      <c r="I3498" s="5">
        <f t="shared" si="477"/>
        <v>6</v>
      </c>
      <c r="J3498" s="4">
        <f t="shared" si="478"/>
        <v>144</v>
      </c>
      <c r="K3498" s="4">
        <f t="shared" si="471"/>
        <v>1800</v>
      </c>
      <c r="L3498" s="6">
        <f t="shared" si="472"/>
        <v>14730418.121400001</v>
      </c>
      <c r="N3498" s="22">
        <f t="shared" si="479"/>
        <v>0.34587879679893846</v>
      </c>
      <c r="O3498" s="14">
        <f t="shared" si="480"/>
        <v>4226.5048358241593</v>
      </c>
      <c r="Q3498" s="22">
        <f t="shared" si="474"/>
        <v>505.67075555400373</v>
      </c>
      <c r="R3498" s="3">
        <f>VLOOKUP(A3498,ERCOT_345kv_West_ATC!D:E,2)</f>
        <v>34.43</v>
      </c>
      <c r="S3498" s="66">
        <f t="shared" si="475"/>
        <v>0.93191221833210602</v>
      </c>
      <c r="T3498" s="69">
        <f t="shared" si="481"/>
        <v>471.24075555400373</v>
      </c>
      <c r="V3498" s="16">
        <f t="shared" si="482"/>
        <v>1.9562400000000001E-2</v>
      </c>
      <c r="W3498" s="16">
        <f t="shared" si="483"/>
        <v>0.32631639679893848</v>
      </c>
      <c r="X3498" s="16"/>
      <c r="Z3498" s="15">
        <f t="shared" si="484"/>
        <v>4.2688350214355354E-5</v>
      </c>
      <c r="AA3498" s="16">
        <f t="shared" si="485"/>
        <v>0.34934291531678319</v>
      </c>
      <c r="AB3498" s="3">
        <f t="shared" si="486"/>
        <v>0.18813389418901874</v>
      </c>
      <c r="AC3498" s="69">
        <f t="shared" si="487"/>
        <v>55.088085273180852</v>
      </c>
      <c r="AD3498" s="3">
        <f t="shared" si="473"/>
        <v>53.379682769250124</v>
      </c>
      <c r="AF3498" s="29"/>
      <c r="AG3498" s="30"/>
      <c r="AH3498" s="29"/>
      <c r="AI3498" s="29"/>
      <c r="AJ3498" s="31"/>
      <c r="AK3498" s="29"/>
      <c r="AL3498" s="30"/>
      <c r="AN3498" s="17">
        <f t="shared" si="466"/>
        <v>23660.211897166853</v>
      </c>
      <c r="AO3498" s="17">
        <f t="shared" si="467"/>
        <v>236.60211897166855</v>
      </c>
      <c r="AP3498" s="2">
        <f t="shared" si="468"/>
        <v>16.183584937662129</v>
      </c>
      <c r="AQ3498" s="6">
        <f t="shared" si="469"/>
        <v>557.20082940370708</v>
      </c>
      <c r="AR3498" s="3">
        <f t="shared" si="470"/>
        <v>7626.3647935962936</v>
      </c>
    </row>
    <row r="3499" spans="1:44">
      <c r="A3499" s="32">
        <v>43312</v>
      </c>
      <c r="B3499" s="9">
        <v>12.5</v>
      </c>
      <c r="C3499" s="33">
        <v>7774.873036</v>
      </c>
      <c r="D3499" s="34">
        <f t="shared" si="476"/>
        <v>42588381.414900333</v>
      </c>
      <c r="E3499" s="34">
        <v>5949437371609.5195</v>
      </c>
      <c r="F3499" s="3">
        <f>VLOOKUP(A3499,ERCOT_345kv_West_ATC!A:B,2)</f>
        <v>28.7</v>
      </c>
      <c r="G3499" s="3">
        <f>VLOOKUP(A3499,ERCOT_345kv_West_ATC!G:H,2)</f>
        <v>2.7429999999999999</v>
      </c>
      <c r="I3499" s="5">
        <f t="shared" si="477"/>
        <v>6</v>
      </c>
      <c r="J3499" s="4">
        <f t="shared" si="478"/>
        <v>144</v>
      </c>
      <c r="K3499" s="4">
        <f t="shared" si="471"/>
        <v>1800</v>
      </c>
      <c r="L3499" s="6">
        <f t="shared" si="472"/>
        <v>13994771.4648</v>
      </c>
      <c r="N3499" s="22">
        <f t="shared" si="479"/>
        <v>0.3286053848457286</v>
      </c>
      <c r="O3499" s="14">
        <f t="shared" si="480"/>
        <v>4226.5048358241593</v>
      </c>
      <c r="Q3499" s="22">
        <f t="shared" si="474"/>
        <v>480.41722930662092</v>
      </c>
      <c r="R3499" s="3">
        <f>VLOOKUP(A3499,ERCOT_345kv_West_ATC!D:E,2)</f>
        <v>29.25</v>
      </c>
      <c r="S3499" s="66">
        <f t="shared" si="475"/>
        <v>0.93911542256255864</v>
      </c>
      <c r="T3499" s="69">
        <f t="shared" si="481"/>
        <v>451.16722930662092</v>
      </c>
      <c r="V3499" s="16">
        <f t="shared" si="482"/>
        <v>1.96308E-2</v>
      </c>
      <c r="W3499" s="16">
        <f t="shared" si="483"/>
        <v>0.30897458484572859</v>
      </c>
      <c r="X3499" s="16"/>
      <c r="Z3499" s="15">
        <f t="shared" si="484"/>
        <v>4.2688350214355354E-5</v>
      </c>
      <c r="AA3499" s="16">
        <f t="shared" si="485"/>
        <v>0.33189650303291629</v>
      </c>
      <c r="AB3499" s="3">
        <f t="shared" si="486"/>
        <v>0.1787383652153893</v>
      </c>
      <c r="AC3499" s="69">
        <f t="shared" si="487"/>
        <v>51.649321668832478</v>
      </c>
      <c r="AD3499" s="3">
        <f t="shared" si="473"/>
        <v>53.460947735839554</v>
      </c>
      <c r="AF3499" s="29"/>
      <c r="AG3499" s="30"/>
      <c r="AH3499" s="29"/>
      <c r="AI3499" s="29"/>
      <c r="AJ3499" s="31"/>
      <c r="AK3499" s="29"/>
      <c r="AL3499" s="30"/>
      <c r="AN3499" s="17">
        <f t="shared" ref="AN3499:AN3562" si="488">D3499/K3499</f>
        <v>23660.211897166853</v>
      </c>
      <c r="AO3499" s="17">
        <f t="shared" ref="AO3499:AO3562" si="489">AN3499/$Y$2</f>
        <v>236.60211897166855</v>
      </c>
      <c r="AP3499" s="2">
        <f t="shared" ref="AP3499:AP3562" si="490">(AO3499*$AL$2*$Y$2*24)/1000000</f>
        <v>16.183584937662129</v>
      </c>
      <c r="AQ3499" s="6">
        <f t="shared" ref="AQ3499:AQ3562" si="491">AP3499*R3499</f>
        <v>473.36985942661727</v>
      </c>
      <c r="AR3499" s="3">
        <f t="shared" ref="AR3499:AR3562" si="492">C3499-AQ3499</f>
        <v>7301.5031765733829</v>
      </c>
    </row>
    <row r="3500" spans="1:44">
      <c r="A3500" s="32">
        <v>43313</v>
      </c>
      <c r="B3500" s="9">
        <v>12.5</v>
      </c>
      <c r="C3500" s="33">
        <v>7624.907416</v>
      </c>
      <c r="D3500" s="34">
        <f t="shared" si="476"/>
        <v>42588381.414900333</v>
      </c>
      <c r="E3500" s="34">
        <v>5949437371609.5195</v>
      </c>
      <c r="F3500" s="3">
        <f>VLOOKUP(A3500,ERCOT_345kv_West_ATC!A:B,2)</f>
        <v>28.4</v>
      </c>
      <c r="G3500" s="3">
        <f>VLOOKUP(A3500,ERCOT_345kv_West_ATC!G:H,2)</f>
        <v>2.71</v>
      </c>
      <c r="I3500" s="5">
        <f t="shared" si="477"/>
        <v>6</v>
      </c>
      <c r="J3500" s="4">
        <f t="shared" si="478"/>
        <v>144</v>
      </c>
      <c r="K3500" s="4">
        <f t="shared" si="471"/>
        <v>1800</v>
      </c>
      <c r="L3500" s="6">
        <f t="shared" si="472"/>
        <v>13724833.3488</v>
      </c>
      <c r="N3500" s="22">
        <f t="shared" si="479"/>
        <v>0.32226708066435494</v>
      </c>
      <c r="O3500" s="14">
        <f t="shared" si="480"/>
        <v>4226.5048358241593</v>
      </c>
      <c r="Q3500" s="22">
        <f t="shared" si="474"/>
        <v>471.15070272566521</v>
      </c>
      <c r="R3500" s="3">
        <f>VLOOKUP(A3500,ERCOT_345kv_West_ATC!D:E,2)</f>
        <v>34.65</v>
      </c>
      <c r="S3500" s="66">
        <f t="shared" si="475"/>
        <v>0.92645665219314022</v>
      </c>
      <c r="T3500" s="69">
        <f t="shared" si="481"/>
        <v>436.50070272566523</v>
      </c>
      <c r="V3500" s="16">
        <f t="shared" si="482"/>
        <v>1.9425599999999998E-2</v>
      </c>
      <c r="W3500" s="16">
        <f t="shared" si="483"/>
        <v>0.30284148066435496</v>
      </c>
      <c r="X3500" s="16"/>
      <c r="Z3500" s="15">
        <f t="shared" si="484"/>
        <v>4.2688350214355354E-5</v>
      </c>
      <c r="AA3500" s="16">
        <f t="shared" si="485"/>
        <v>0.32549471812624331</v>
      </c>
      <c r="AB3500" s="3">
        <f t="shared" si="486"/>
        <v>0.17529077068449483</v>
      </c>
      <c r="AC3500" s="69">
        <f t="shared" si="487"/>
        <v>50.387502070525116</v>
      </c>
      <c r="AD3500" s="3">
        <f t="shared" si="473"/>
        <v>53.541605574559917</v>
      </c>
      <c r="AF3500" s="29"/>
      <c r="AG3500" s="30"/>
      <c r="AH3500" s="29"/>
      <c r="AI3500" s="29"/>
      <c r="AJ3500" s="31"/>
      <c r="AK3500" s="29"/>
      <c r="AL3500" s="30"/>
      <c r="AN3500" s="17">
        <f t="shared" si="488"/>
        <v>23660.211897166853</v>
      </c>
      <c r="AO3500" s="17">
        <f t="shared" si="489"/>
        <v>236.60211897166855</v>
      </c>
      <c r="AP3500" s="2">
        <f t="shared" si="490"/>
        <v>16.183584937662129</v>
      </c>
      <c r="AQ3500" s="6">
        <f t="shared" si="491"/>
        <v>560.76121808999278</v>
      </c>
      <c r="AR3500" s="3">
        <f t="shared" si="492"/>
        <v>7064.1461979100077</v>
      </c>
    </row>
    <row r="3501" spans="1:44">
      <c r="A3501" s="32">
        <v>43314</v>
      </c>
      <c r="B3501" s="9">
        <v>12.5</v>
      </c>
      <c r="C3501" s="33">
        <v>7567.1516019999999</v>
      </c>
      <c r="D3501" s="34">
        <f t="shared" si="476"/>
        <v>42588381.414900333</v>
      </c>
      <c r="E3501" s="34">
        <v>5949437371609.5195</v>
      </c>
      <c r="F3501" s="3">
        <f>VLOOKUP(A3501,ERCOT_345kv_West_ATC!A:B,2)</f>
        <v>28.55</v>
      </c>
      <c r="G3501" s="3">
        <f>VLOOKUP(A3501,ERCOT_345kv_West_ATC!G:H,2)</f>
        <v>2.734</v>
      </c>
      <c r="I3501" s="5">
        <f t="shared" si="477"/>
        <v>6</v>
      </c>
      <c r="J3501" s="4">
        <f t="shared" si="478"/>
        <v>144</v>
      </c>
      <c r="K3501" s="4">
        <f t="shared" si="471"/>
        <v>1800</v>
      </c>
      <c r="L3501" s="6">
        <f t="shared" si="472"/>
        <v>13620872.8836</v>
      </c>
      <c r="N3501" s="22">
        <f t="shared" si="479"/>
        <v>0.31982602839267532</v>
      </c>
      <c r="O3501" s="14">
        <f t="shared" si="480"/>
        <v>4226.5048358241593</v>
      </c>
      <c r="Q3501" s="22">
        <f t="shared" si="474"/>
        <v>467.58191285478858</v>
      </c>
      <c r="R3501" s="3">
        <f>VLOOKUP(A3501,ERCOT_345kv_West_ATC!D:E,2)</f>
        <v>34.08</v>
      </c>
      <c r="S3501" s="66">
        <f t="shared" si="475"/>
        <v>0.9271143749082873</v>
      </c>
      <c r="T3501" s="69">
        <f t="shared" si="481"/>
        <v>433.5019128547886</v>
      </c>
      <c r="V3501" s="16">
        <f t="shared" si="482"/>
        <v>1.9528200000000003E-2</v>
      </c>
      <c r="W3501" s="16">
        <f t="shared" si="483"/>
        <v>0.30029782839267533</v>
      </c>
      <c r="X3501" s="16"/>
      <c r="Z3501" s="15">
        <f t="shared" si="484"/>
        <v>4.2688350214355354E-5</v>
      </c>
      <c r="AA3501" s="16">
        <f t="shared" si="485"/>
        <v>0.32302921771129617</v>
      </c>
      <c r="AB3501" s="3">
        <f t="shared" si="486"/>
        <v>0.17396300883832133</v>
      </c>
      <c r="AC3501" s="69">
        <f t="shared" si="487"/>
        <v>49.901541234825615</v>
      </c>
      <c r="AD3501" s="3">
        <f t="shared" si="473"/>
        <v>53.631375666568424</v>
      </c>
      <c r="AF3501" s="29"/>
      <c r="AG3501" s="30"/>
      <c r="AH3501" s="29"/>
      <c r="AI3501" s="29"/>
      <c r="AJ3501" s="31"/>
      <c r="AK3501" s="29"/>
      <c r="AL3501" s="30"/>
      <c r="AN3501" s="17">
        <f t="shared" si="488"/>
        <v>23660.211897166853</v>
      </c>
      <c r="AO3501" s="17">
        <f t="shared" si="489"/>
        <v>236.60211897166855</v>
      </c>
      <c r="AP3501" s="2">
        <f t="shared" si="490"/>
        <v>16.183584937662129</v>
      </c>
      <c r="AQ3501" s="6">
        <f t="shared" si="491"/>
        <v>551.53657467552534</v>
      </c>
      <c r="AR3501" s="3">
        <f t="shared" si="492"/>
        <v>7015.6150273244748</v>
      </c>
    </row>
    <row r="3502" spans="1:44">
      <c r="A3502" s="32">
        <v>43315</v>
      </c>
      <c r="B3502" s="9">
        <v>12.5</v>
      </c>
      <c r="C3502" s="33">
        <v>7436.2618359999997</v>
      </c>
      <c r="D3502" s="34">
        <f t="shared" si="476"/>
        <v>42588381.414900333</v>
      </c>
      <c r="E3502" s="34">
        <v>5949437371609.5195</v>
      </c>
      <c r="F3502" s="3">
        <f>VLOOKUP(A3502,ERCOT_345kv_West_ATC!A:B,2)</f>
        <v>28.75</v>
      </c>
      <c r="G3502" s="3">
        <f>VLOOKUP(A3502,ERCOT_345kv_West_ATC!G:H,2)</f>
        <v>2.7509999999999999</v>
      </c>
      <c r="I3502" s="5">
        <f t="shared" si="477"/>
        <v>6</v>
      </c>
      <c r="J3502" s="4">
        <f t="shared" si="478"/>
        <v>144</v>
      </c>
      <c r="K3502" s="4">
        <f t="shared" si="471"/>
        <v>1800</v>
      </c>
      <c r="L3502" s="6">
        <f t="shared" si="472"/>
        <v>13385271.3048</v>
      </c>
      <c r="N3502" s="22">
        <f t="shared" si="479"/>
        <v>0.31429396610308641</v>
      </c>
      <c r="O3502" s="14">
        <f t="shared" si="480"/>
        <v>4226.5048358241593</v>
      </c>
      <c r="Q3502" s="22">
        <f t="shared" si="474"/>
        <v>459.49410248989244</v>
      </c>
      <c r="R3502" s="3">
        <f>VLOOKUP(A3502,ERCOT_345kv_West_ATC!D:E,2)</f>
        <v>29.6</v>
      </c>
      <c r="S3502" s="66">
        <f t="shared" si="475"/>
        <v>0.93558132772628755</v>
      </c>
      <c r="T3502" s="69">
        <f t="shared" si="481"/>
        <v>429.89410248989242</v>
      </c>
      <c r="V3502" s="16">
        <f t="shared" si="482"/>
        <v>1.9665000000000002E-2</v>
      </c>
      <c r="W3502" s="16">
        <f t="shared" si="483"/>
        <v>0.29462896610308642</v>
      </c>
      <c r="X3502" s="16"/>
      <c r="Z3502" s="15">
        <f t="shared" si="484"/>
        <v>4.2688350214355354E-5</v>
      </c>
      <c r="AA3502" s="16">
        <f t="shared" si="485"/>
        <v>0.31744174954081311</v>
      </c>
      <c r="AB3502" s="3">
        <f t="shared" si="486"/>
        <v>0.17095395355343898</v>
      </c>
      <c r="AC3502" s="69">
        <f t="shared" si="487"/>
        <v>48.800227000558664</v>
      </c>
      <c r="AD3502" s="3">
        <f t="shared" si="473"/>
        <v>53.660748268782235</v>
      </c>
      <c r="AF3502" s="29"/>
      <c r="AG3502" s="30"/>
      <c r="AH3502" s="29"/>
      <c r="AI3502" s="29"/>
      <c r="AJ3502" s="31"/>
      <c r="AK3502" s="29"/>
      <c r="AL3502" s="30"/>
      <c r="AN3502" s="17">
        <f t="shared" si="488"/>
        <v>23660.211897166853</v>
      </c>
      <c r="AO3502" s="17">
        <f t="shared" si="489"/>
        <v>236.60211897166855</v>
      </c>
      <c r="AP3502" s="2">
        <f t="shared" si="490"/>
        <v>16.183584937662129</v>
      </c>
      <c r="AQ3502" s="6">
        <f t="shared" si="491"/>
        <v>479.03411415479906</v>
      </c>
      <c r="AR3502" s="3">
        <f t="shared" si="492"/>
        <v>6957.2277218452009</v>
      </c>
    </row>
    <row r="3503" spans="1:44">
      <c r="A3503" s="32">
        <v>43316</v>
      </c>
      <c r="B3503" s="9">
        <v>12.5</v>
      </c>
      <c r="C3503" s="33">
        <v>7032.2131669999999</v>
      </c>
      <c r="D3503" s="34">
        <f t="shared" si="476"/>
        <v>42588381.414900333</v>
      </c>
      <c r="E3503" s="34">
        <v>5949437371609.5195</v>
      </c>
      <c r="F3503" s="3">
        <f>VLOOKUP(A3503,ERCOT_345kv_West_ATC!A:B,2)</f>
        <v>28.75</v>
      </c>
      <c r="G3503" s="3">
        <f>VLOOKUP(A3503,ERCOT_345kv_West_ATC!G:H,2)</f>
        <v>2.7509999999999999</v>
      </c>
      <c r="I3503" s="5">
        <f t="shared" si="477"/>
        <v>6</v>
      </c>
      <c r="J3503" s="4">
        <f t="shared" si="478"/>
        <v>144</v>
      </c>
      <c r="K3503" s="4">
        <f t="shared" si="471"/>
        <v>1800</v>
      </c>
      <c r="L3503" s="6">
        <f t="shared" si="472"/>
        <v>12657983.7006</v>
      </c>
      <c r="N3503" s="22">
        <f t="shared" si="479"/>
        <v>0.29721682956871825</v>
      </c>
      <c r="O3503" s="14">
        <f t="shared" si="480"/>
        <v>4226.5048358241593</v>
      </c>
      <c r="Q3503" s="22">
        <f t="shared" si="474"/>
        <v>434.52752860923732</v>
      </c>
      <c r="R3503" s="3">
        <f>VLOOKUP(A3503,ERCOT_345kv_West_ATC!D:E,2)</f>
        <v>26.1</v>
      </c>
      <c r="S3503" s="66">
        <f t="shared" si="475"/>
        <v>0.93993476067319248</v>
      </c>
      <c r="T3503" s="69">
        <f t="shared" si="481"/>
        <v>408.4275286092373</v>
      </c>
      <c r="V3503" s="16">
        <f t="shared" si="482"/>
        <v>1.9665000000000002E-2</v>
      </c>
      <c r="W3503" s="16">
        <f t="shared" si="483"/>
        <v>0.27755182956871827</v>
      </c>
      <c r="X3503" s="16"/>
      <c r="Z3503" s="15">
        <f t="shared" si="484"/>
        <v>4.2688350214355354E-5</v>
      </c>
      <c r="AA3503" s="16">
        <f t="shared" si="485"/>
        <v>0.30019357845489697</v>
      </c>
      <c r="AB3503" s="3">
        <f t="shared" si="486"/>
        <v>0.16166518469121857</v>
      </c>
      <c r="AC3503" s="69">
        <f t="shared" si="487"/>
        <v>45.400537596985998</v>
      </c>
      <c r="AD3503" s="3">
        <f t="shared" si="473"/>
        <v>53.566332548148623</v>
      </c>
      <c r="AF3503" s="29"/>
      <c r="AG3503" s="30"/>
      <c r="AH3503" s="29"/>
      <c r="AI3503" s="29"/>
      <c r="AJ3503" s="31"/>
      <c r="AK3503" s="29"/>
      <c r="AL3503" s="30"/>
      <c r="AN3503" s="17">
        <f t="shared" si="488"/>
        <v>23660.211897166853</v>
      </c>
      <c r="AO3503" s="17">
        <f t="shared" si="489"/>
        <v>236.60211897166855</v>
      </c>
      <c r="AP3503" s="2">
        <f t="shared" si="490"/>
        <v>16.183584937662129</v>
      </c>
      <c r="AQ3503" s="6">
        <f t="shared" si="491"/>
        <v>422.39156687298157</v>
      </c>
      <c r="AR3503" s="3">
        <f t="shared" si="492"/>
        <v>6609.8216001270184</v>
      </c>
    </row>
    <row r="3504" spans="1:44">
      <c r="A3504" s="32">
        <v>43317</v>
      </c>
      <c r="B3504" s="9">
        <v>12.5</v>
      </c>
      <c r="C3504" s="33">
        <v>7064.0262659999999</v>
      </c>
      <c r="D3504" s="34">
        <f t="shared" si="476"/>
        <v>42588381.414900333</v>
      </c>
      <c r="E3504" s="34">
        <v>5949437371609.5195</v>
      </c>
      <c r="F3504" s="3">
        <f>VLOOKUP(A3504,ERCOT_345kv_West_ATC!A:B,2)</f>
        <v>28.75</v>
      </c>
      <c r="G3504" s="3">
        <f>VLOOKUP(A3504,ERCOT_345kv_West_ATC!G:H,2)</f>
        <v>2.7509999999999999</v>
      </c>
      <c r="I3504" s="5">
        <f t="shared" si="477"/>
        <v>6</v>
      </c>
      <c r="J3504" s="4">
        <f t="shared" si="478"/>
        <v>144</v>
      </c>
      <c r="K3504" s="4">
        <f t="shared" si="471"/>
        <v>1800</v>
      </c>
      <c r="L3504" s="6">
        <f t="shared" si="472"/>
        <v>12715247.2788</v>
      </c>
      <c r="N3504" s="22">
        <f t="shared" si="479"/>
        <v>0.29856141173637879</v>
      </c>
      <c r="O3504" s="14">
        <f t="shared" si="480"/>
        <v>4226.5048358241593</v>
      </c>
      <c r="Q3504" s="22">
        <f t="shared" si="474"/>
        <v>436.4932920122497</v>
      </c>
      <c r="R3504" s="3">
        <f>VLOOKUP(A3504,ERCOT_345kv_West_ATC!D:E,2)</f>
        <v>27.12</v>
      </c>
      <c r="S3504" s="66">
        <f t="shared" si="475"/>
        <v>0.93786846099060117</v>
      </c>
      <c r="T3504" s="69">
        <f t="shared" si="481"/>
        <v>409.37329201224969</v>
      </c>
      <c r="V3504" s="16">
        <f t="shared" si="482"/>
        <v>1.9665000000000002E-2</v>
      </c>
      <c r="W3504" s="16">
        <f t="shared" si="483"/>
        <v>0.2788964117363788</v>
      </c>
      <c r="X3504" s="16"/>
      <c r="Z3504" s="15">
        <f t="shared" si="484"/>
        <v>4.2688350214355354E-5</v>
      </c>
      <c r="AA3504" s="16">
        <f t="shared" si="485"/>
        <v>0.30155162716641293</v>
      </c>
      <c r="AB3504" s="3">
        <f t="shared" si="486"/>
        <v>0.16239654342612864</v>
      </c>
      <c r="AC3504" s="69">
        <f t="shared" si="487"/>
        <v>45.668214893963082</v>
      </c>
      <c r="AD3504" s="3">
        <f t="shared" si="473"/>
        <v>53.471089587163377</v>
      </c>
      <c r="AF3504" s="29"/>
      <c r="AG3504" s="30"/>
      <c r="AH3504" s="29"/>
      <c r="AI3504" s="29"/>
      <c r="AJ3504" s="31"/>
      <c r="AK3504" s="29"/>
      <c r="AL3504" s="30"/>
      <c r="AN3504" s="17">
        <f t="shared" si="488"/>
        <v>23660.211897166853</v>
      </c>
      <c r="AO3504" s="17">
        <f t="shared" si="489"/>
        <v>236.60211897166855</v>
      </c>
      <c r="AP3504" s="2">
        <f t="shared" si="490"/>
        <v>16.183584937662129</v>
      </c>
      <c r="AQ3504" s="6">
        <f t="shared" si="491"/>
        <v>438.89882350939695</v>
      </c>
      <c r="AR3504" s="3">
        <f t="shared" si="492"/>
        <v>6625.1274424906032</v>
      </c>
    </row>
    <row r="3505" spans="1:44">
      <c r="A3505" s="32">
        <v>43318</v>
      </c>
      <c r="B3505" s="9">
        <v>12.5</v>
      </c>
      <c r="C3505" s="33">
        <v>6951.280366</v>
      </c>
      <c r="D3505" s="34">
        <f t="shared" si="476"/>
        <v>42588381.414900333</v>
      </c>
      <c r="E3505" s="34">
        <v>5949437371609.5195</v>
      </c>
      <c r="F3505" s="3">
        <f>VLOOKUP(A3505,ERCOT_345kv_West_ATC!A:B,2)</f>
        <v>28.7</v>
      </c>
      <c r="G3505" s="3">
        <f>VLOOKUP(A3505,ERCOT_345kv_West_ATC!G:H,2)</f>
        <v>2.7629999999999999</v>
      </c>
      <c r="I3505" s="5">
        <f t="shared" si="477"/>
        <v>6</v>
      </c>
      <c r="J3505" s="4">
        <f t="shared" si="478"/>
        <v>144</v>
      </c>
      <c r="K3505" s="4">
        <f t="shared" si="471"/>
        <v>1800</v>
      </c>
      <c r="L3505" s="6">
        <f t="shared" si="472"/>
        <v>12512304.6588</v>
      </c>
      <c r="N3505" s="22">
        <f t="shared" si="479"/>
        <v>0.2937962008206853</v>
      </c>
      <c r="O3505" s="14">
        <f t="shared" si="480"/>
        <v>4226.5048358241593</v>
      </c>
      <c r="Q3505" s="22">
        <f t="shared" si="474"/>
        <v>429.52660938696692</v>
      </c>
      <c r="R3505" s="3">
        <f>VLOOKUP(A3505,ERCOT_345kv_West_ATC!D:E,2)</f>
        <v>30.31</v>
      </c>
      <c r="S3505" s="66">
        <f t="shared" si="475"/>
        <v>0.92943394113985323</v>
      </c>
      <c r="T3505" s="69">
        <f t="shared" si="481"/>
        <v>399.21660938696692</v>
      </c>
      <c r="V3505" s="16">
        <f t="shared" si="482"/>
        <v>1.96308E-2</v>
      </c>
      <c r="W3505" s="16">
        <f t="shared" si="483"/>
        <v>0.2741654008206853</v>
      </c>
      <c r="X3505" s="16"/>
      <c r="Z3505" s="15">
        <f t="shared" si="484"/>
        <v>4.2688350214355354E-5</v>
      </c>
      <c r="AA3505" s="16">
        <f t="shared" si="485"/>
        <v>0.29673869070198028</v>
      </c>
      <c r="AB3505" s="3">
        <f t="shared" si="486"/>
        <v>0.15980460169827948</v>
      </c>
      <c r="AC3505" s="69">
        <f t="shared" si="487"/>
        <v>44.719564221570288</v>
      </c>
      <c r="AD3505" s="3">
        <f t="shared" si="473"/>
        <v>53.286718438782863</v>
      </c>
      <c r="AF3505" s="29"/>
      <c r="AG3505" s="30"/>
      <c r="AH3505" s="29"/>
      <c r="AI3505" s="29"/>
      <c r="AJ3505" s="31"/>
      <c r="AK3505" s="29"/>
      <c r="AL3505" s="30"/>
      <c r="AN3505" s="17">
        <f t="shared" si="488"/>
        <v>23660.211897166853</v>
      </c>
      <c r="AO3505" s="17">
        <f t="shared" si="489"/>
        <v>236.60211897166855</v>
      </c>
      <c r="AP3505" s="2">
        <f t="shared" si="490"/>
        <v>16.183584937662129</v>
      </c>
      <c r="AQ3505" s="6">
        <f t="shared" si="491"/>
        <v>490.52445946053911</v>
      </c>
      <c r="AR3505" s="3">
        <f t="shared" si="492"/>
        <v>6460.7559065394607</v>
      </c>
    </row>
    <row r="3506" spans="1:44">
      <c r="A3506" s="32">
        <v>43319</v>
      </c>
      <c r="B3506" s="9">
        <v>12.5</v>
      </c>
      <c r="C3506" s="33">
        <v>6753.7176479999998</v>
      </c>
      <c r="D3506" s="34">
        <f t="shared" si="476"/>
        <v>42588381.414900333</v>
      </c>
      <c r="E3506" s="34">
        <v>5949437371609.5195</v>
      </c>
      <c r="F3506" s="3">
        <f>VLOOKUP(A3506,ERCOT_345kv_West_ATC!A:B,2)</f>
        <v>28.75</v>
      </c>
      <c r="G3506" s="3">
        <f>VLOOKUP(A3506,ERCOT_345kv_West_ATC!G:H,2)</f>
        <v>2.7829999999999999</v>
      </c>
      <c r="I3506" s="5">
        <f t="shared" si="477"/>
        <v>6</v>
      </c>
      <c r="J3506" s="4">
        <f t="shared" si="478"/>
        <v>144</v>
      </c>
      <c r="K3506" s="4">
        <f t="shared" si="471"/>
        <v>1800</v>
      </c>
      <c r="L3506" s="6">
        <f t="shared" si="472"/>
        <v>12156691.7664</v>
      </c>
      <c r="N3506" s="22">
        <f t="shared" si="479"/>
        <v>0.28544620299062967</v>
      </c>
      <c r="O3506" s="14">
        <f t="shared" si="480"/>
        <v>4226.5048358241593</v>
      </c>
      <c r="Q3506" s="22">
        <f t="shared" si="474"/>
        <v>417.3190102202189</v>
      </c>
      <c r="R3506" s="3">
        <f>VLOOKUP(A3506,ERCOT_345kv_West_ATC!D:E,2)</f>
        <v>32.39</v>
      </c>
      <c r="S3506" s="66">
        <f t="shared" si="475"/>
        <v>0.92238551514126377</v>
      </c>
      <c r="T3506" s="69">
        <f t="shared" si="481"/>
        <v>384.92901022021891</v>
      </c>
      <c r="V3506" s="16">
        <f t="shared" si="482"/>
        <v>1.9665000000000002E-2</v>
      </c>
      <c r="W3506" s="16">
        <f t="shared" si="483"/>
        <v>0.26578120299062968</v>
      </c>
      <c r="X3506" s="16"/>
      <c r="Z3506" s="15">
        <f t="shared" si="484"/>
        <v>4.2688350214355354E-5</v>
      </c>
      <c r="AA3506" s="16">
        <f t="shared" si="485"/>
        <v>0.28830506420669633</v>
      </c>
      <c r="AB3506" s="3">
        <f t="shared" si="486"/>
        <v>0.15526278640697844</v>
      </c>
      <c r="AC3506" s="69">
        <f t="shared" si="487"/>
        <v>43.057259824954109</v>
      </c>
      <c r="AD3506" s="3">
        <f t="shared" si="473"/>
        <v>53.077275438226245</v>
      </c>
      <c r="AF3506" s="29"/>
      <c r="AG3506" s="30"/>
      <c r="AH3506" s="29"/>
      <c r="AI3506" s="29"/>
      <c r="AJ3506" s="31"/>
      <c r="AK3506" s="29"/>
      <c r="AL3506" s="30"/>
      <c r="AN3506" s="17">
        <f t="shared" si="488"/>
        <v>23660.211897166853</v>
      </c>
      <c r="AO3506" s="17">
        <f t="shared" si="489"/>
        <v>236.60211897166855</v>
      </c>
      <c r="AP3506" s="2">
        <f t="shared" si="490"/>
        <v>16.183584937662129</v>
      </c>
      <c r="AQ3506" s="6">
        <f t="shared" si="491"/>
        <v>524.18631613087632</v>
      </c>
      <c r="AR3506" s="3">
        <f t="shared" si="492"/>
        <v>6229.5313318691233</v>
      </c>
    </row>
    <row r="3507" spans="1:44">
      <c r="A3507" s="32">
        <v>43320</v>
      </c>
      <c r="B3507" s="9">
        <v>12.5</v>
      </c>
      <c r="C3507" s="33">
        <v>6305.8030449999997</v>
      </c>
      <c r="D3507" s="34">
        <f t="shared" si="476"/>
        <v>42588381.414900333</v>
      </c>
      <c r="E3507" s="34">
        <v>5949437371609.5195</v>
      </c>
      <c r="F3507" s="3">
        <f>VLOOKUP(A3507,ERCOT_345kv_West_ATC!A:B,2)</f>
        <v>29.25</v>
      </c>
      <c r="G3507" s="3">
        <f>VLOOKUP(A3507,ERCOT_345kv_West_ATC!G:H,2)</f>
        <v>2.8170000000000002</v>
      </c>
      <c r="I3507" s="5">
        <f t="shared" si="477"/>
        <v>6</v>
      </c>
      <c r="J3507" s="4">
        <f t="shared" si="478"/>
        <v>144</v>
      </c>
      <c r="K3507" s="4">
        <f t="shared" si="471"/>
        <v>1800</v>
      </c>
      <c r="L3507" s="6">
        <f t="shared" si="472"/>
        <v>11350445.480999999</v>
      </c>
      <c r="N3507" s="22">
        <f t="shared" si="479"/>
        <v>0.26651507063447205</v>
      </c>
      <c r="O3507" s="14">
        <f t="shared" si="480"/>
        <v>4226.5048358241593</v>
      </c>
      <c r="Q3507" s="22">
        <f t="shared" si="474"/>
        <v>389.64191613226916</v>
      </c>
      <c r="R3507" s="3">
        <f>VLOOKUP(A3507,ERCOT_345kv_West_ATC!D:E,2)</f>
        <v>33.67</v>
      </c>
      <c r="S3507" s="66">
        <f t="shared" si="475"/>
        <v>0.91358732568040679</v>
      </c>
      <c r="T3507" s="69">
        <f t="shared" si="481"/>
        <v>355.97191613226914</v>
      </c>
      <c r="V3507" s="16">
        <f t="shared" si="482"/>
        <v>2.0006999999999997E-2</v>
      </c>
      <c r="W3507" s="16">
        <f t="shared" si="483"/>
        <v>0.24650807063447205</v>
      </c>
      <c r="X3507" s="16"/>
      <c r="Z3507" s="15">
        <f t="shared" si="484"/>
        <v>4.2688350214355354E-5</v>
      </c>
      <c r="AA3507" s="16">
        <f t="shared" si="485"/>
        <v>0.26918432876770837</v>
      </c>
      <c r="AB3507" s="3">
        <f t="shared" si="486"/>
        <v>0.14496557338168267</v>
      </c>
      <c r="AC3507" s="69">
        <f t="shared" si="487"/>
        <v>39.288479857695854</v>
      </c>
      <c r="AD3507" s="3">
        <f t="shared" si="473"/>
        <v>52.747118679001218</v>
      </c>
      <c r="AF3507" s="29"/>
      <c r="AG3507" s="30"/>
      <c r="AH3507" s="29"/>
      <c r="AI3507" s="29"/>
      <c r="AJ3507" s="31"/>
      <c r="AK3507" s="29"/>
      <c r="AL3507" s="30"/>
      <c r="AN3507" s="17">
        <f t="shared" si="488"/>
        <v>23660.211897166853</v>
      </c>
      <c r="AO3507" s="17">
        <f t="shared" si="489"/>
        <v>236.60211897166855</v>
      </c>
      <c r="AP3507" s="2">
        <f t="shared" si="490"/>
        <v>16.183584937662129</v>
      </c>
      <c r="AQ3507" s="6">
        <f t="shared" si="491"/>
        <v>544.90130485108386</v>
      </c>
      <c r="AR3507" s="3">
        <f t="shared" si="492"/>
        <v>5760.9017401489155</v>
      </c>
    </row>
    <row r="3508" spans="1:44">
      <c r="A3508" s="32">
        <v>43321</v>
      </c>
      <c r="B3508" s="9">
        <v>12.5</v>
      </c>
      <c r="C3508" s="33">
        <v>6568.0216870000004</v>
      </c>
      <c r="D3508" s="34">
        <f t="shared" si="476"/>
        <v>42588381.414900333</v>
      </c>
      <c r="E3508" s="34">
        <v>5949437371609.5195</v>
      </c>
      <c r="F3508" s="3">
        <f>VLOOKUP(A3508,ERCOT_345kv_West_ATC!A:B,2)</f>
        <v>29.4</v>
      </c>
      <c r="G3508" s="3">
        <f>VLOOKUP(A3508,ERCOT_345kv_West_ATC!G:H,2)</f>
        <v>2.8239999999999998</v>
      </c>
      <c r="I3508" s="5">
        <f t="shared" si="477"/>
        <v>6</v>
      </c>
      <c r="J3508" s="4">
        <f t="shared" si="478"/>
        <v>144</v>
      </c>
      <c r="K3508" s="4">
        <f t="shared" si="471"/>
        <v>1800</v>
      </c>
      <c r="L3508" s="6">
        <f t="shared" si="472"/>
        <v>11822439.036600001</v>
      </c>
      <c r="N3508" s="22">
        <f t="shared" si="479"/>
        <v>0.27759775421903454</v>
      </c>
      <c r="O3508" s="14">
        <f t="shared" si="480"/>
        <v>4226.5048358241593</v>
      </c>
      <c r="Q3508" s="22">
        <f t="shared" si="474"/>
        <v>405.8446699108693</v>
      </c>
      <c r="R3508" s="3">
        <f>VLOOKUP(A3508,ERCOT_345kv_West_ATC!D:E,2)</f>
        <v>28.83</v>
      </c>
      <c r="S3508" s="66">
        <f t="shared" si="475"/>
        <v>0.92896296997979166</v>
      </c>
      <c r="T3508" s="69">
        <f t="shared" si="481"/>
        <v>377.01466991086932</v>
      </c>
      <c r="V3508" s="16">
        <f t="shared" si="482"/>
        <v>2.0109600000000002E-2</v>
      </c>
      <c r="W3508" s="16">
        <f t="shared" si="483"/>
        <v>0.25748815421903454</v>
      </c>
      <c r="X3508" s="16"/>
      <c r="Z3508" s="15">
        <f t="shared" si="484"/>
        <v>4.2688350214355354E-5</v>
      </c>
      <c r="AA3508" s="16">
        <f t="shared" si="485"/>
        <v>0.28037800999013707</v>
      </c>
      <c r="AB3508" s="3">
        <f t="shared" si="486"/>
        <v>0.15099377875340567</v>
      </c>
      <c r="AC3508" s="69">
        <f t="shared" si="487"/>
        <v>41.494803023746471</v>
      </c>
      <c r="AD3508" s="3">
        <f t="shared" si="473"/>
        <v>52.620510843169249</v>
      </c>
      <c r="AF3508" s="29"/>
      <c r="AG3508" s="30"/>
      <c r="AH3508" s="29"/>
      <c r="AI3508" s="29"/>
      <c r="AJ3508" s="31"/>
      <c r="AK3508" s="29"/>
      <c r="AL3508" s="30"/>
      <c r="AN3508" s="17">
        <f t="shared" si="488"/>
        <v>23660.211897166853</v>
      </c>
      <c r="AO3508" s="17">
        <f t="shared" si="489"/>
        <v>236.60211897166855</v>
      </c>
      <c r="AP3508" s="2">
        <f t="shared" si="490"/>
        <v>16.183584937662129</v>
      </c>
      <c r="AQ3508" s="6">
        <f t="shared" si="491"/>
        <v>466.57275375279914</v>
      </c>
      <c r="AR3508" s="3">
        <f t="shared" si="492"/>
        <v>6101.4489332472012</v>
      </c>
    </row>
    <row r="3509" spans="1:44">
      <c r="A3509" s="32">
        <v>43322</v>
      </c>
      <c r="B3509" s="9">
        <v>12.5</v>
      </c>
      <c r="C3509" s="33">
        <v>6184.7117840000001</v>
      </c>
      <c r="D3509" s="34">
        <f t="shared" si="476"/>
        <v>42588381.414900333</v>
      </c>
      <c r="E3509" s="34">
        <v>5949437371609.5195</v>
      </c>
      <c r="F3509" s="3">
        <f>VLOOKUP(A3509,ERCOT_345kv_West_ATC!A:B,2)</f>
        <v>29.4</v>
      </c>
      <c r="G3509" s="3">
        <f>VLOOKUP(A3509,ERCOT_345kv_West_ATC!G:H,2)</f>
        <v>2.8079999999999998</v>
      </c>
      <c r="I3509" s="5">
        <f t="shared" si="477"/>
        <v>6</v>
      </c>
      <c r="J3509" s="4">
        <f t="shared" si="478"/>
        <v>144</v>
      </c>
      <c r="K3509" s="4">
        <f t="shared" si="471"/>
        <v>1800</v>
      </c>
      <c r="L3509" s="6">
        <f t="shared" si="472"/>
        <v>11132481.211200001</v>
      </c>
      <c r="N3509" s="22">
        <f t="shared" si="479"/>
        <v>0.26139714263254665</v>
      </c>
      <c r="O3509" s="14">
        <f t="shared" si="480"/>
        <v>4226.5048358241593</v>
      </c>
      <c r="Q3509" s="22">
        <f t="shared" si="474"/>
        <v>382.15956525226125</v>
      </c>
      <c r="R3509" s="3">
        <f>VLOOKUP(A3509,ERCOT_345kv_West_ATC!D:E,2)</f>
        <v>28.42</v>
      </c>
      <c r="S3509" s="66">
        <f t="shared" si="475"/>
        <v>0.92563315802068136</v>
      </c>
      <c r="T3509" s="69">
        <f t="shared" si="481"/>
        <v>353.73956525226123</v>
      </c>
      <c r="V3509" s="16">
        <f t="shared" si="482"/>
        <v>2.0109600000000002E-2</v>
      </c>
      <c r="W3509" s="16">
        <f t="shared" si="483"/>
        <v>0.24128754263254665</v>
      </c>
      <c r="X3509" s="16"/>
      <c r="Z3509" s="15">
        <f t="shared" si="484"/>
        <v>4.2688350214355354E-5</v>
      </c>
      <c r="AA3509" s="16">
        <f t="shared" si="485"/>
        <v>0.2640151426102425</v>
      </c>
      <c r="AB3509" s="3">
        <f t="shared" si="486"/>
        <v>0.14218177820807748</v>
      </c>
      <c r="AC3509" s="69">
        <f t="shared" si="487"/>
        <v>38.269610824156359</v>
      </c>
      <c r="AD3509" s="3">
        <f t="shared" si="473"/>
        <v>52.366094333548396</v>
      </c>
      <c r="AF3509" s="29"/>
      <c r="AG3509" s="30"/>
      <c r="AH3509" s="29"/>
      <c r="AI3509" s="29"/>
      <c r="AJ3509" s="31"/>
      <c r="AK3509" s="29"/>
      <c r="AL3509" s="30"/>
      <c r="AN3509" s="17">
        <f t="shared" si="488"/>
        <v>23660.211897166853</v>
      </c>
      <c r="AO3509" s="17">
        <f t="shared" si="489"/>
        <v>236.60211897166855</v>
      </c>
      <c r="AP3509" s="2">
        <f t="shared" si="490"/>
        <v>16.183584937662129</v>
      </c>
      <c r="AQ3509" s="6">
        <f t="shared" si="491"/>
        <v>459.93748392835772</v>
      </c>
      <c r="AR3509" s="3">
        <f t="shared" si="492"/>
        <v>5724.7743000716428</v>
      </c>
    </row>
    <row r="3510" spans="1:44">
      <c r="A3510" s="32">
        <v>43323</v>
      </c>
      <c r="B3510" s="9">
        <v>12.5</v>
      </c>
      <c r="C3510" s="33">
        <v>6289.7460520000004</v>
      </c>
      <c r="D3510" s="34">
        <f t="shared" si="476"/>
        <v>45737209.658542007</v>
      </c>
      <c r="E3510" s="34">
        <v>6389316883511.96</v>
      </c>
      <c r="F3510" s="3">
        <f>VLOOKUP(A3510,ERCOT_345kv_West_ATC!A:B,2)</f>
        <v>29.4</v>
      </c>
      <c r="G3510" s="3">
        <f>VLOOKUP(A3510,ERCOT_345kv_West_ATC!G:H,2)</f>
        <v>2.8079999999999998</v>
      </c>
      <c r="I3510" s="5">
        <f t="shared" si="477"/>
        <v>6</v>
      </c>
      <c r="J3510" s="4">
        <f t="shared" si="478"/>
        <v>144</v>
      </c>
      <c r="K3510" s="4">
        <f t="shared" si="471"/>
        <v>1800</v>
      </c>
      <c r="L3510" s="6">
        <f t="shared" si="472"/>
        <v>11321542.8936</v>
      </c>
      <c r="N3510" s="22">
        <f t="shared" si="479"/>
        <v>0.24753462176907326</v>
      </c>
      <c r="O3510" s="14">
        <f t="shared" si="480"/>
        <v>3935.5264858485461</v>
      </c>
      <c r="Q3510" s="22">
        <f t="shared" si="474"/>
        <v>361.89272188461007</v>
      </c>
      <c r="R3510" s="3">
        <f>VLOOKUP(A3510,ERCOT_345kv_West_ATC!D:E,2)</f>
        <v>26.8</v>
      </c>
      <c r="S3510" s="66">
        <f t="shared" si="475"/>
        <v>0.92594490472083812</v>
      </c>
      <c r="T3510" s="69">
        <f t="shared" si="481"/>
        <v>335.09272188461006</v>
      </c>
      <c r="V3510" s="16">
        <f t="shared" si="482"/>
        <v>2.0109600000000002E-2</v>
      </c>
      <c r="W3510" s="16">
        <f t="shared" si="483"/>
        <v>0.22742502176907325</v>
      </c>
      <c r="X3510" s="16"/>
      <c r="Z3510" s="15">
        <f t="shared" si="484"/>
        <v>3.9749424035147024E-5</v>
      </c>
      <c r="AA3510" s="16">
        <f t="shared" si="485"/>
        <v>0.2500137828943399</v>
      </c>
      <c r="AB3510" s="3">
        <f t="shared" si="486"/>
        <v>0.13464153562177691</v>
      </c>
      <c r="AC3510" s="69">
        <f t="shared" si="487"/>
        <v>35.50988203757035</v>
      </c>
      <c r="AD3510" s="3">
        <f t="shared" si="473"/>
        <v>52.070949622245521</v>
      </c>
      <c r="AF3510" s="29"/>
      <c r="AG3510" s="30"/>
      <c r="AH3510" s="29"/>
      <c r="AI3510" s="29"/>
      <c r="AJ3510" s="31"/>
      <c r="AK3510" s="29"/>
      <c r="AL3510" s="30"/>
      <c r="AN3510" s="17">
        <f t="shared" si="488"/>
        <v>25409.560921412227</v>
      </c>
      <c r="AO3510" s="17">
        <f t="shared" si="489"/>
        <v>254.09560921412228</v>
      </c>
      <c r="AP3510" s="2">
        <f t="shared" si="490"/>
        <v>17.380139670245963</v>
      </c>
      <c r="AQ3510" s="6">
        <f t="shared" si="491"/>
        <v>465.78774316259182</v>
      </c>
      <c r="AR3510" s="3">
        <f t="shared" si="492"/>
        <v>5823.9583088374084</v>
      </c>
    </row>
    <row r="3511" spans="1:44">
      <c r="A3511" s="32">
        <v>43324</v>
      </c>
      <c r="B3511" s="9">
        <v>12.5</v>
      </c>
      <c r="C3511" s="33">
        <v>6335.0605809999997</v>
      </c>
      <c r="D3511" s="34">
        <f t="shared" si="476"/>
        <v>45737209.658542007</v>
      </c>
      <c r="E3511" s="34">
        <v>6389316883511.96</v>
      </c>
      <c r="F3511" s="3">
        <f>VLOOKUP(A3511,ERCOT_345kv_West_ATC!A:B,2)</f>
        <v>29.4</v>
      </c>
      <c r="G3511" s="3">
        <f>VLOOKUP(A3511,ERCOT_345kv_West_ATC!G:H,2)</f>
        <v>2.8079999999999998</v>
      </c>
      <c r="I3511" s="5">
        <f t="shared" si="477"/>
        <v>6</v>
      </c>
      <c r="J3511" s="4">
        <f t="shared" si="478"/>
        <v>144</v>
      </c>
      <c r="K3511" s="4">
        <f t="shared" si="471"/>
        <v>1800</v>
      </c>
      <c r="L3511" s="6">
        <f t="shared" si="472"/>
        <v>11403109.0458</v>
      </c>
      <c r="N3511" s="22">
        <f t="shared" si="479"/>
        <v>0.24931798705980579</v>
      </c>
      <c r="O3511" s="14">
        <f t="shared" si="480"/>
        <v>3935.5264858485461</v>
      </c>
      <c r="Q3511" s="22">
        <f t="shared" si="474"/>
        <v>364.49998108158735</v>
      </c>
      <c r="R3511" s="3">
        <f>VLOOKUP(A3511,ERCOT_345kv_West_ATC!D:E,2)</f>
        <v>26.18</v>
      </c>
      <c r="S3511" s="66">
        <f t="shared" si="475"/>
        <v>0.92817557926254035</v>
      </c>
      <c r="T3511" s="69">
        <f t="shared" si="481"/>
        <v>338.31998108158734</v>
      </c>
      <c r="V3511" s="16">
        <f t="shared" si="482"/>
        <v>2.0109600000000002E-2</v>
      </c>
      <c r="W3511" s="16">
        <f t="shared" si="483"/>
        <v>0.22920838705980578</v>
      </c>
      <c r="X3511" s="16"/>
      <c r="Z3511" s="15">
        <f t="shared" si="484"/>
        <v>3.9749424035147024E-5</v>
      </c>
      <c r="AA3511" s="16">
        <f t="shared" si="485"/>
        <v>0.25181500932251388</v>
      </c>
      <c r="AB3511" s="3">
        <f t="shared" si="486"/>
        <v>0.13561156171187597</v>
      </c>
      <c r="AC3511" s="69">
        <f t="shared" si="487"/>
        <v>35.864911586546604</v>
      </c>
      <c r="AD3511" s="3">
        <f t="shared" si="473"/>
        <v>51.78524999523016</v>
      </c>
      <c r="AF3511" s="29"/>
      <c r="AG3511" s="30"/>
      <c r="AH3511" s="29"/>
      <c r="AI3511" s="29"/>
      <c r="AJ3511" s="31"/>
      <c r="AK3511" s="29"/>
      <c r="AL3511" s="30"/>
      <c r="AN3511" s="17">
        <f t="shared" si="488"/>
        <v>25409.560921412227</v>
      </c>
      <c r="AO3511" s="17">
        <f t="shared" si="489"/>
        <v>254.09560921412228</v>
      </c>
      <c r="AP3511" s="2">
        <f t="shared" si="490"/>
        <v>17.380139670245963</v>
      </c>
      <c r="AQ3511" s="6">
        <f t="shared" si="491"/>
        <v>455.01205656703934</v>
      </c>
      <c r="AR3511" s="3">
        <f t="shared" si="492"/>
        <v>5880.0485244329602</v>
      </c>
    </row>
    <row r="3512" spans="1:44">
      <c r="A3512" s="32">
        <v>43325</v>
      </c>
      <c r="B3512" s="9">
        <v>12.5</v>
      </c>
      <c r="C3512" s="33">
        <v>6297.9666399999996</v>
      </c>
      <c r="D3512" s="34">
        <f t="shared" si="476"/>
        <v>45737209.658542007</v>
      </c>
      <c r="E3512" s="34">
        <v>6389316883511.96</v>
      </c>
      <c r="F3512" s="3">
        <f>VLOOKUP(A3512,ERCOT_345kv_West_ATC!A:B,2)</f>
        <v>29.5</v>
      </c>
      <c r="G3512" s="3">
        <f>VLOOKUP(A3512,ERCOT_345kv_West_ATC!G:H,2)</f>
        <v>2.8220000000000001</v>
      </c>
      <c r="I3512" s="5">
        <f t="shared" si="477"/>
        <v>6</v>
      </c>
      <c r="J3512" s="4">
        <f t="shared" si="478"/>
        <v>144</v>
      </c>
      <c r="K3512" s="4">
        <f t="shared" si="471"/>
        <v>1800</v>
      </c>
      <c r="L3512" s="6">
        <f t="shared" si="472"/>
        <v>11336339.952</v>
      </c>
      <c r="N3512" s="22">
        <f t="shared" si="479"/>
        <v>0.24785814518710575</v>
      </c>
      <c r="O3512" s="14">
        <f t="shared" si="480"/>
        <v>3935.5264858485461</v>
      </c>
      <c r="Q3512" s="22">
        <f t="shared" si="474"/>
        <v>362.36570933787385</v>
      </c>
      <c r="R3512" s="3">
        <f>VLOOKUP(A3512,ERCOT_345kv_West_ATC!D:E,2)</f>
        <v>24.63</v>
      </c>
      <c r="S3512" s="66">
        <f t="shared" si="475"/>
        <v>0.93202999244877582</v>
      </c>
      <c r="T3512" s="69">
        <f t="shared" si="481"/>
        <v>337.73570933787386</v>
      </c>
      <c r="V3512" s="16">
        <f t="shared" si="482"/>
        <v>2.0177999999999998E-2</v>
      </c>
      <c r="W3512" s="16">
        <f t="shared" si="483"/>
        <v>0.22768014518710575</v>
      </c>
      <c r="X3512" s="16"/>
      <c r="Z3512" s="15">
        <f t="shared" si="484"/>
        <v>3.9749424035147024E-5</v>
      </c>
      <c r="AA3512" s="16">
        <f t="shared" si="485"/>
        <v>0.25034054653257015</v>
      </c>
      <c r="AB3512" s="3">
        <f t="shared" si="486"/>
        <v>0.13481750975219223</v>
      </c>
      <c r="AC3512" s="69">
        <f t="shared" si="487"/>
        <v>35.574288569302354</v>
      </c>
      <c r="AD3512" s="3">
        <f t="shared" si="473"/>
        <v>51.477826545776345</v>
      </c>
      <c r="AF3512" s="29"/>
      <c r="AG3512" s="30"/>
      <c r="AH3512" s="29"/>
      <c r="AI3512" s="29"/>
      <c r="AJ3512" s="31"/>
      <c r="AK3512" s="29"/>
      <c r="AL3512" s="30"/>
      <c r="AN3512" s="17">
        <f t="shared" si="488"/>
        <v>25409.560921412227</v>
      </c>
      <c r="AO3512" s="17">
        <f t="shared" si="489"/>
        <v>254.09560921412228</v>
      </c>
      <c r="AP3512" s="2">
        <f t="shared" si="490"/>
        <v>17.380139670245963</v>
      </c>
      <c r="AQ3512" s="6">
        <f t="shared" si="491"/>
        <v>428.07284007815804</v>
      </c>
      <c r="AR3512" s="3">
        <f t="shared" si="492"/>
        <v>5869.8937999218415</v>
      </c>
    </row>
    <row r="3513" spans="1:44">
      <c r="A3513" s="32">
        <v>43326</v>
      </c>
      <c r="B3513" s="9">
        <v>12.5</v>
      </c>
      <c r="C3513" s="33">
        <v>6199.7127680000003</v>
      </c>
      <c r="D3513" s="34">
        <f t="shared" si="476"/>
        <v>45737209.658542007</v>
      </c>
      <c r="E3513" s="34">
        <v>6389316883511.96</v>
      </c>
      <c r="F3513" s="3">
        <f>VLOOKUP(A3513,ERCOT_345kv_West_ATC!A:B,2)</f>
        <v>29.65</v>
      </c>
      <c r="G3513" s="3">
        <f>VLOOKUP(A3513,ERCOT_345kv_West_ATC!G:H,2)</f>
        <v>2.8380000000000001</v>
      </c>
      <c r="I3513" s="5">
        <f t="shared" si="477"/>
        <v>6</v>
      </c>
      <c r="J3513" s="4">
        <f t="shared" si="478"/>
        <v>144</v>
      </c>
      <c r="K3513" s="4">
        <f t="shared" si="471"/>
        <v>1800</v>
      </c>
      <c r="L3513" s="6">
        <f t="shared" si="472"/>
        <v>11159482.9824</v>
      </c>
      <c r="N3513" s="22">
        <f t="shared" si="479"/>
        <v>0.24399133803117401</v>
      </c>
      <c r="O3513" s="14">
        <f t="shared" si="480"/>
        <v>3935.5264858485461</v>
      </c>
      <c r="Q3513" s="22">
        <f t="shared" si="474"/>
        <v>356.71248250171641</v>
      </c>
      <c r="R3513" s="3">
        <f>VLOOKUP(A3513,ERCOT_345kv_West_ATC!D:E,2)</f>
        <v>24.98</v>
      </c>
      <c r="S3513" s="66">
        <f t="shared" si="475"/>
        <v>0.92997161236184156</v>
      </c>
      <c r="T3513" s="69">
        <f t="shared" si="481"/>
        <v>331.73248250171639</v>
      </c>
      <c r="V3513" s="16">
        <f t="shared" si="482"/>
        <v>2.0280599999999999E-2</v>
      </c>
      <c r="W3513" s="16">
        <f t="shared" si="483"/>
        <v>0.223710738031174</v>
      </c>
      <c r="X3513" s="16"/>
      <c r="Z3513" s="15">
        <f t="shared" si="484"/>
        <v>3.9749424035147024E-5</v>
      </c>
      <c r="AA3513" s="16">
        <f t="shared" si="485"/>
        <v>0.2464350117113471</v>
      </c>
      <c r="AB3513" s="3">
        <f t="shared" si="486"/>
        <v>0.13271423688592782</v>
      </c>
      <c r="AC3513" s="69">
        <f t="shared" si="487"/>
        <v>34.80449070024958</v>
      </c>
      <c r="AD3513" s="3">
        <f t="shared" si="473"/>
        <v>51.118467815188964</v>
      </c>
      <c r="AF3513" s="29"/>
      <c r="AG3513" s="30"/>
      <c r="AH3513" s="29"/>
      <c r="AI3513" s="29"/>
      <c r="AJ3513" s="31"/>
      <c r="AK3513" s="29"/>
      <c r="AL3513" s="30"/>
      <c r="AN3513" s="17">
        <f t="shared" si="488"/>
        <v>25409.560921412227</v>
      </c>
      <c r="AO3513" s="17">
        <f t="shared" si="489"/>
        <v>254.09560921412228</v>
      </c>
      <c r="AP3513" s="2">
        <f t="shared" si="490"/>
        <v>17.380139670245963</v>
      </c>
      <c r="AQ3513" s="6">
        <f t="shared" si="491"/>
        <v>434.1558889627442</v>
      </c>
      <c r="AR3513" s="3">
        <f t="shared" si="492"/>
        <v>5765.5568790372563</v>
      </c>
    </row>
    <row r="3514" spans="1:44">
      <c r="A3514" s="32">
        <v>43327</v>
      </c>
      <c r="B3514" s="9">
        <v>12.5</v>
      </c>
      <c r="C3514" s="33">
        <v>6293.2772439999999</v>
      </c>
      <c r="D3514" s="34">
        <f t="shared" si="476"/>
        <v>45737209.658542007</v>
      </c>
      <c r="E3514" s="34">
        <v>6389316883511.96</v>
      </c>
      <c r="F3514" s="3">
        <f>VLOOKUP(A3514,ERCOT_345kv_West_ATC!A:B,2)</f>
        <v>29.7</v>
      </c>
      <c r="G3514" s="3">
        <f>VLOOKUP(A3514,ERCOT_345kv_West_ATC!G:H,2)</f>
        <v>2.831</v>
      </c>
      <c r="I3514" s="5">
        <f t="shared" si="477"/>
        <v>6</v>
      </c>
      <c r="J3514" s="4">
        <f t="shared" si="478"/>
        <v>144</v>
      </c>
      <c r="K3514" s="4">
        <f t="shared" ref="K3514:K3577" si="493">J3514*B3514</f>
        <v>1800</v>
      </c>
      <c r="L3514" s="6">
        <f t="shared" ref="L3514:L3577" si="494">K3514*C3514</f>
        <v>11327899.0392</v>
      </c>
      <c r="N3514" s="22">
        <f t="shared" si="479"/>
        <v>0.24767359276549944</v>
      </c>
      <c r="O3514" s="14">
        <f t="shared" si="480"/>
        <v>3935.5264858485461</v>
      </c>
      <c r="Q3514" s="22">
        <f t="shared" si="474"/>
        <v>362.09589585599332</v>
      </c>
      <c r="R3514" s="3">
        <f>VLOOKUP(A3514,ERCOT_345kv_West_ATC!D:E,2)</f>
        <v>31.76</v>
      </c>
      <c r="S3514" s="66">
        <f t="shared" si="475"/>
        <v>0.91228842866357418</v>
      </c>
      <c r="T3514" s="69">
        <f t="shared" si="481"/>
        <v>330.33589585599333</v>
      </c>
      <c r="V3514" s="16">
        <f t="shared" si="482"/>
        <v>2.0314800000000001E-2</v>
      </c>
      <c r="W3514" s="16">
        <f t="shared" si="483"/>
        <v>0.22735879276549945</v>
      </c>
      <c r="X3514" s="16"/>
      <c r="Z3514" s="15">
        <f t="shared" si="484"/>
        <v>3.9749424035147024E-5</v>
      </c>
      <c r="AA3514" s="16">
        <f t="shared" si="485"/>
        <v>0.25015414574249739</v>
      </c>
      <c r="AB3514" s="3">
        <f t="shared" si="486"/>
        <v>0.13471712613203354</v>
      </c>
      <c r="AC3514" s="69">
        <f t="shared" si="487"/>
        <v>35.537548164324278</v>
      </c>
      <c r="AD3514" s="3">
        <f t="shared" si="473"/>
        <v>50.664440395724426</v>
      </c>
      <c r="AF3514" s="29"/>
      <c r="AG3514" s="30"/>
      <c r="AH3514" s="29"/>
      <c r="AI3514" s="29"/>
      <c r="AJ3514" s="31"/>
      <c r="AK3514" s="29"/>
      <c r="AL3514" s="30"/>
      <c r="AN3514" s="17">
        <f t="shared" si="488"/>
        <v>25409.560921412227</v>
      </c>
      <c r="AO3514" s="17">
        <f t="shared" si="489"/>
        <v>254.09560921412228</v>
      </c>
      <c r="AP3514" s="2">
        <f t="shared" si="490"/>
        <v>17.380139670245963</v>
      </c>
      <c r="AQ3514" s="6">
        <f t="shared" si="491"/>
        <v>551.99323592701182</v>
      </c>
      <c r="AR3514" s="3">
        <f t="shared" si="492"/>
        <v>5741.2840080729884</v>
      </c>
    </row>
    <row r="3515" spans="1:44">
      <c r="A3515" s="32">
        <v>43328</v>
      </c>
      <c r="B3515" s="9">
        <v>12.5</v>
      </c>
      <c r="C3515" s="33">
        <v>6324.7423259999996</v>
      </c>
      <c r="D3515" s="34">
        <f t="shared" si="476"/>
        <v>45737209.658542007</v>
      </c>
      <c r="E3515" s="34">
        <v>6389316883511.96</v>
      </c>
      <c r="F3515" s="3">
        <f>VLOOKUP(A3515,ERCOT_345kv_West_ATC!A:B,2)</f>
        <v>29.6</v>
      </c>
      <c r="G3515" s="3">
        <f>VLOOKUP(A3515,ERCOT_345kv_West_ATC!G:H,2)</f>
        <v>2.8159999999999998</v>
      </c>
      <c r="I3515" s="5">
        <f t="shared" si="477"/>
        <v>6</v>
      </c>
      <c r="J3515" s="4">
        <f t="shared" si="478"/>
        <v>144</v>
      </c>
      <c r="K3515" s="4">
        <f t="shared" si="493"/>
        <v>1800</v>
      </c>
      <c r="L3515" s="6">
        <f t="shared" si="494"/>
        <v>11384536.186799999</v>
      </c>
      <c r="N3515" s="22">
        <f t="shared" si="479"/>
        <v>0.24891190940140337</v>
      </c>
      <c r="O3515" s="14">
        <f t="shared" si="480"/>
        <v>3935.5264858485461</v>
      </c>
      <c r="Q3515" s="22">
        <f t="shared" si="474"/>
        <v>363.90630029444941</v>
      </c>
      <c r="R3515" s="3">
        <f>VLOOKUP(A3515,ERCOT_345kv_West_ATC!D:E,2)</f>
        <v>34.07</v>
      </c>
      <c r="S3515" s="66">
        <f t="shared" si="475"/>
        <v>0.90637699877019784</v>
      </c>
      <c r="T3515" s="69">
        <f t="shared" si="481"/>
        <v>329.83630029444942</v>
      </c>
      <c r="V3515" s="16">
        <f t="shared" si="482"/>
        <v>2.0246400000000001E-2</v>
      </c>
      <c r="W3515" s="16">
        <f t="shared" si="483"/>
        <v>0.22866550940140337</v>
      </c>
      <c r="X3515" s="16"/>
      <c r="Z3515" s="15">
        <f t="shared" si="484"/>
        <v>3.9749424035147024E-5</v>
      </c>
      <c r="AA3515" s="16">
        <f t="shared" si="485"/>
        <v>0.25140486462921607</v>
      </c>
      <c r="AB3515" s="3">
        <f t="shared" si="486"/>
        <v>0.13539068384389027</v>
      </c>
      <c r="AC3515" s="69">
        <f t="shared" si="487"/>
        <v>35.784070286863837</v>
      </c>
      <c r="AD3515" s="3">
        <f t="shared" si="473"/>
        <v>49.958019984806263</v>
      </c>
      <c r="AF3515" s="29"/>
      <c r="AG3515" s="30"/>
      <c r="AH3515" s="29"/>
      <c r="AI3515" s="29"/>
      <c r="AJ3515" s="31"/>
      <c r="AK3515" s="29"/>
      <c r="AL3515" s="30"/>
      <c r="AN3515" s="17">
        <f t="shared" si="488"/>
        <v>25409.560921412227</v>
      </c>
      <c r="AO3515" s="17">
        <f t="shared" si="489"/>
        <v>254.09560921412228</v>
      </c>
      <c r="AP3515" s="2">
        <f t="shared" si="490"/>
        <v>17.380139670245963</v>
      </c>
      <c r="AQ3515" s="6">
        <f t="shared" si="491"/>
        <v>592.14135856528003</v>
      </c>
      <c r="AR3515" s="3">
        <f t="shared" si="492"/>
        <v>5732.6009674347197</v>
      </c>
    </row>
    <row r="3516" spans="1:44">
      <c r="A3516" s="32">
        <v>43329</v>
      </c>
      <c r="B3516" s="9">
        <v>12.5</v>
      </c>
      <c r="C3516" s="33">
        <v>6580.6293370000003</v>
      </c>
      <c r="D3516" s="34">
        <f t="shared" si="476"/>
        <v>45737209.658542007</v>
      </c>
      <c r="E3516" s="34">
        <v>6389316883511.96</v>
      </c>
      <c r="F3516" s="3">
        <f>VLOOKUP(A3516,ERCOT_345kv_West_ATC!A:B,2)</f>
        <v>29.75</v>
      </c>
      <c r="G3516" s="3">
        <f>VLOOKUP(A3516,ERCOT_345kv_West_ATC!G:H,2)</f>
        <v>2.8279999999999998</v>
      </c>
      <c r="I3516" s="5">
        <f t="shared" si="477"/>
        <v>6</v>
      </c>
      <c r="J3516" s="4">
        <f t="shared" si="478"/>
        <v>144</v>
      </c>
      <c r="K3516" s="4">
        <f t="shared" si="493"/>
        <v>1800</v>
      </c>
      <c r="L3516" s="6">
        <f t="shared" si="494"/>
        <v>11845132.806600001</v>
      </c>
      <c r="N3516" s="22">
        <f t="shared" si="479"/>
        <v>0.25898241049315457</v>
      </c>
      <c r="O3516" s="14">
        <f t="shared" si="480"/>
        <v>3935.5264858485461</v>
      </c>
      <c r="Q3516" s="22">
        <f t="shared" si="474"/>
        <v>378.62925510695112</v>
      </c>
      <c r="R3516" s="3">
        <f>VLOOKUP(A3516,ERCOT_345kv_West_ATC!D:E,2)</f>
        <v>43.45</v>
      </c>
      <c r="S3516" s="66">
        <f t="shared" si="475"/>
        <v>0.88524394400605233</v>
      </c>
      <c r="T3516" s="69">
        <f t="shared" si="481"/>
        <v>335.17925510695113</v>
      </c>
      <c r="V3516" s="16">
        <f t="shared" si="482"/>
        <v>2.0348999999999999E-2</v>
      </c>
      <c r="W3516" s="16">
        <f t="shared" si="483"/>
        <v>0.23863341049315456</v>
      </c>
      <c r="X3516" s="16"/>
      <c r="Z3516" s="15">
        <f t="shared" si="484"/>
        <v>3.9749424035147024E-5</v>
      </c>
      <c r="AA3516" s="16">
        <f t="shared" si="485"/>
        <v>0.26157622593454144</v>
      </c>
      <c r="AB3516" s="3">
        <f t="shared" si="486"/>
        <v>0.14086833267452173</v>
      </c>
      <c r="AC3516" s="69">
        <f t="shared" si="487"/>
        <v>37.788889758874951</v>
      </c>
      <c r="AD3516" s="3">
        <f t="shared" si="473"/>
        <v>49.301658970735716</v>
      </c>
      <c r="AF3516" s="29"/>
      <c r="AG3516" s="30"/>
      <c r="AH3516" s="29"/>
      <c r="AI3516" s="29"/>
      <c r="AJ3516" s="31"/>
      <c r="AK3516" s="29"/>
      <c r="AL3516" s="30"/>
      <c r="AN3516" s="17">
        <f t="shared" si="488"/>
        <v>25409.560921412227</v>
      </c>
      <c r="AO3516" s="17">
        <f t="shared" si="489"/>
        <v>254.09560921412228</v>
      </c>
      <c r="AP3516" s="2">
        <f t="shared" si="490"/>
        <v>17.380139670245963</v>
      </c>
      <c r="AQ3516" s="6">
        <f t="shared" si="491"/>
        <v>755.16706867218716</v>
      </c>
      <c r="AR3516" s="3">
        <f t="shared" si="492"/>
        <v>5825.462268327813</v>
      </c>
    </row>
    <row r="3517" spans="1:44">
      <c r="A3517" s="32">
        <v>43330</v>
      </c>
      <c r="B3517" s="9">
        <v>12.5</v>
      </c>
      <c r="C3517" s="33">
        <v>6423.6869180000003</v>
      </c>
      <c r="D3517" s="34">
        <f t="shared" si="476"/>
        <v>45737209.658542007</v>
      </c>
      <c r="E3517" s="34">
        <v>6389316883511.96</v>
      </c>
      <c r="F3517" s="3">
        <f>VLOOKUP(A3517,ERCOT_345kv_West_ATC!A:B,2)</f>
        <v>29.75</v>
      </c>
      <c r="G3517" s="3">
        <f>VLOOKUP(A3517,ERCOT_345kv_West_ATC!G:H,2)</f>
        <v>2.8279999999999998</v>
      </c>
      <c r="I3517" s="5">
        <f t="shared" si="477"/>
        <v>6</v>
      </c>
      <c r="J3517" s="4">
        <f t="shared" si="478"/>
        <v>144</v>
      </c>
      <c r="K3517" s="4">
        <f t="shared" si="493"/>
        <v>1800</v>
      </c>
      <c r="L3517" s="6">
        <f t="shared" si="494"/>
        <v>11562636.452400001</v>
      </c>
      <c r="N3517" s="22">
        <f t="shared" si="479"/>
        <v>0.25280590002587816</v>
      </c>
      <c r="O3517" s="14">
        <f t="shared" si="480"/>
        <v>3935.5264858485461</v>
      </c>
      <c r="Q3517" s="22">
        <f t="shared" si="474"/>
        <v>369.5992690436816</v>
      </c>
      <c r="R3517" s="3">
        <f>VLOOKUP(A3517,ERCOT_345kv_West_ATC!D:E,2)</f>
        <v>34.58</v>
      </c>
      <c r="S3517" s="66">
        <f t="shared" si="475"/>
        <v>0.90643920890462282</v>
      </c>
      <c r="T3517" s="69">
        <f t="shared" si="481"/>
        <v>335.01926904368162</v>
      </c>
      <c r="V3517" s="16">
        <f t="shared" si="482"/>
        <v>2.0348999999999999E-2</v>
      </c>
      <c r="W3517" s="16">
        <f t="shared" si="483"/>
        <v>0.23245690002587815</v>
      </c>
      <c r="X3517" s="16"/>
      <c r="Z3517" s="15">
        <f t="shared" si="484"/>
        <v>3.9749424035147024E-5</v>
      </c>
      <c r="AA3517" s="16">
        <f t="shared" si="485"/>
        <v>0.25533785517260871</v>
      </c>
      <c r="AB3517" s="3">
        <f t="shared" si="486"/>
        <v>0.13750874261736237</v>
      </c>
      <c r="AC3517" s="69">
        <f t="shared" si="487"/>
        <v>36.55927979795463</v>
      </c>
      <c r="AD3517" s="3">
        <f t="shared" ref="AD3517:AD3580" si="495">AVERAGE(AC3488:AC3517)</f>
        <v>48.573352817180407</v>
      </c>
      <c r="AF3517" s="29"/>
      <c r="AG3517" s="30"/>
      <c r="AH3517" s="29"/>
      <c r="AI3517" s="29"/>
      <c r="AJ3517" s="31"/>
      <c r="AK3517" s="29"/>
      <c r="AL3517" s="30"/>
      <c r="AN3517" s="17">
        <f t="shared" si="488"/>
        <v>25409.560921412227</v>
      </c>
      <c r="AO3517" s="17">
        <f t="shared" si="489"/>
        <v>254.09560921412228</v>
      </c>
      <c r="AP3517" s="2">
        <f t="shared" si="490"/>
        <v>17.380139670245963</v>
      </c>
      <c r="AQ3517" s="6">
        <f t="shared" si="491"/>
        <v>601.00522979710536</v>
      </c>
      <c r="AR3517" s="3">
        <f t="shared" si="492"/>
        <v>5822.6816882028952</v>
      </c>
    </row>
    <row r="3518" spans="1:44">
      <c r="A3518" s="32">
        <v>43331</v>
      </c>
      <c r="B3518" s="9">
        <v>12.5</v>
      </c>
      <c r="C3518" s="33">
        <v>6506.0688120000004</v>
      </c>
      <c r="D3518" s="34">
        <f t="shared" si="476"/>
        <v>45737209.658542007</v>
      </c>
      <c r="E3518" s="34">
        <v>6389316883511.96</v>
      </c>
      <c r="F3518" s="3">
        <f>VLOOKUP(A3518,ERCOT_345kv_West_ATC!A:B,2)</f>
        <v>29.75</v>
      </c>
      <c r="G3518" s="3">
        <f>VLOOKUP(A3518,ERCOT_345kv_West_ATC!G:H,2)</f>
        <v>2.8279999999999998</v>
      </c>
      <c r="I3518" s="5">
        <f t="shared" si="477"/>
        <v>6</v>
      </c>
      <c r="J3518" s="4">
        <f t="shared" si="478"/>
        <v>144</v>
      </c>
      <c r="K3518" s="4">
        <f t="shared" si="493"/>
        <v>1800</v>
      </c>
      <c r="L3518" s="6">
        <f t="shared" si="494"/>
        <v>11710923.8616</v>
      </c>
      <c r="N3518" s="22">
        <f t="shared" si="479"/>
        <v>0.25604806128379187</v>
      </c>
      <c r="O3518" s="14">
        <f t="shared" si="480"/>
        <v>3935.5264858485461</v>
      </c>
      <c r="Q3518" s="22">
        <f t="shared" si="474"/>
        <v>374.33927088273663</v>
      </c>
      <c r="R3518" s="3">
        <f>VLOOKUP(A3518,ERCOT_345kv_West_ATC!D:E,2)</f>
        <v>31.92</v>
      </c>
      <c r="S3518" s="66">
        <f t="shared" si="475"/>
        <v>0.91472975858309269</v>
      </c>
      <c r="T3518" s="69">
        <f t="shared" si="481"/>
        <v>342.41927088273661</v>
      </c>
      <c r="V3518" s="16">
        <f t="shared" si="482"/>
        <v>2.0348999999999999E-2</v>
      </c>
      <c r="W3518" s="16">
        <f t="shared" si="483"/>
        <v>0.23569906128379187</v>
      </c>
      <c r="X3518" s="16"/>
      <c r="Z3518" s="15">
        <f t="shared" si="484"/>
        <v>3.9749424035147024E-5</v>
      </c>
      <c r="AA3518" s="16">
        <f t="shared" si="485"/>
        <v>0.25861248801003328</v>
      </c>
      <c r="AB3518" s="3">
        <f t="shared" si="486"/>
        <v>0.13927225176763461</v>
      </c>
      <c r="AC3518" s="69">
        <f t="shared" si="487"/>
        <v>37.20472414695427</v>
      </c>
      <c r="AD3518" s="3">
        <f t="shared" si="495"/>
        <v>47.902623456075737</v>
      </c>
      <c r="AF3518" s="29"/>
      <c r="AG3518" s="30"/>
      <c r="AH3518" s="29"/>
      <c r="AI3518" s="29"/>
      <c r="AJ3518" s="31"/>
      <c r="AK3518" s="29"/>
      <c r="AL3518" s="30"/>
      <c r="AN3518" s="17">
        <f t="shared" si="488"/>
        <v>25409.560921412227</v>
      </c>
      <c r="AO3518" s="17">
        <f t="shared" si="489"/>
        <v>254.09560921412228</v>
      </c>
      <c r="AP3518" s="2">
        <f t="shared" si="490"/>
        <v>17.380139670245963</v>
      </c>
      <c r="AQ3518" s="6">
        <f t="shared" si="491"/>
        <v>554.77405827425116</v>
      </c>
      <c r="AR3518" s="3">
        <f t="shared" si="492"/>
        <v>5951.2947537257496</v>
      </c>
    </row>
    <row r="3519" spans="1:44">
      <c r="A3519" s="32">
        <v>43332</v>
      </c>
      <c r="B3519" s="9">
        <v>12.5</v>
      </c>
      <c r="C3519" s="33">
        <v>6305.1925959999999</v>
      </c>
      <c r="D3519" s="34">
        <f t="shared" si="476"/>
        <v>45737209.658542007</v>
      </c>
      <c r="E3519" s="34">
        <v>6389316883511.96</v>
      </c>
      <c r="F3519" s="3">
        <f>VLOOKUP(A3519,ERCOT_345kv_West_ATC!A:B,2)</f>
        <v>29.75</v>
      </c>
      <c r="G3519" s="3">
        <f>VLOOKUP(A3519,ERCOT_345kv_West_ATC!G:H,2)</f>
        <v>2.8220000000000001</v>
      </c>
      <c r="I3519" s="5">
        <f t="shared" si="477"/>
        <v>6</v>
      </c>
      <c r="J3519" s="4">
        <f t="shared" si="478"/>
        <v>144</v>
      </c>
      <c r="K3519" s="4">
        <f t="shared" si="493"/>
        <v>1800</v>
      </c>
      <c r="L3519" s="6">
        <f t="shared" si="494"/>
        <v>11349346.672799999</v>
      </c>
      <c r="N3519" s="22">
        <f t="shared" si="479"/>
        <v>0.2481425245993415</v>
      </c>
      <c r="O3519" s="14">
        <f t="shared" si="480"/>
        <v>3935.5264858485461</v>
      </c>
      <c r="Q3519" s="22">
        <f t="shared" si="474"/>
        <v>362.78146871248759</v>
      </c>
      <c r="R3519" s="3">
        <f>VLOOKUP(A3519,ERCOT_345kv_West_ATC!D:E,2)</f>
        <v>38.68</v>
      </c>
      <c r="S3519" s="66">
        <f t="shared" si="475"/>
        <v>0.89337933897981214</v>
      </c>
      <c r="T3519" s="69">
        <f t="shared" si="481"/>
        <v>324.10146871248759</v>
      </c>
      <c r="V3519" s="16">
        <f t="shared" si="482"/>
        <v>2.0348999999999999E-2</v>
      </c>
      <c r="W3519" s="16">
        <f t="shared" si="483"/>
        <v>0.22779352459934149</v>
      </c>
      <c r="X3519" s="16"/>
      <c r="Z3519" s="15">
        <f t="shared" si="484"/>
        <v>3.9749424035147024E-5</v>
      </c>
      <c r="AA3519" s="16">
        <f t="shared" si="485"/>
        <v>0.25062777412167347</v>
      </c>
      <c r="AB3519" s="3">
        <f t="shared" si="486"/>
        <v>0.13497219227897977</v>
      </c>
      <c r="AC3519" s="69">
        <f t="shared" si="487"/>
        <v>35.630902374106597</v>
      </c>
      <c r="AD3519" s="3">
        <f t="shared" si="495"/>
        <v>47.158885902119401</v>
      </c>
      <c r="AF3519" s="29"/>
      <c r="AG3519" s="30"/>
      <c r="AH3519" s="29"/>
      <c r="AI3519" s="29"/>
      <c r="AJ3519" s="31"/>
      <c r="AK3519" s="29"/>
      <c r="AL3519" s="30"/>
      <c r="AN3519" s="17">
        <f t="shared" si="488"/>
        <v>25409.560921412227</v>
      </c>
      <c r="AO3519" s="17">
        <f t="shared" si="489"/>
        <v>254.09560921412228</v>
      </c>
      <c r="AP3519" s="2">
        <f t="shared" si="490"/>
        <v>17.380139670245963</v>
      </c>
      <c r="AQ3519" s="6">
        <f t="shared" si="491"/>
        <v>672.26380244511381</v>
      </c>
      <c r="AR3519" s="3">
        <f t="shared" si="492"/>
        <v>5632.9287935548864</v>
      </c>
    </row>
    <row r="3520" spans="1:44">
      <c r="A3520" s="32">
        <v>43333</v>
      </c>
      <c r="B3520" s="9">
        <v>12.5</v>
      </c>
      <c r="C3520" s="33">
        <v>6496.2584470000002</v>
      </c>
      <c r="D3520" s="34">
        <f t="shared" si="476"/>
        <v>45737209.658542007</v>
      </c>
      <c r="E3520" s="34">
        <v>6389316883511.96</v>
      </c>
      <c r="F3520" s="3">
        <f>VLOOKUP(A3520,ERCOT_345kv_West_ATC!A:B,2)</f>
        <v>29.9</v>
      </c>
      <c r="G3520" s="3">
        <f>VLOOKUP(A3520,ERCOT_345kv_West_ATC!G:H,2)</f>
        <v>2.8319999999999999</v>
      </c>
      <c r="I3520" s="5">
        <f t="shared" si="477"/>
        <v>6</v>
      </c>
      <c r="J3520" s="4">
        <f t="shared" si="478"/>
        <v>144</v>
      </c>
      <c r="K3520" s="4">
        <f t="shared" si="493"/>
        <v>1800</v>
      </c>
      <c r="L3520" s="6">
        <f t="shared" si="494"/>
        <v>11693265.204600001</v>
      </c>
      <c r="N3520" s="22">
        <f t="shared" si="479"/>
        <v>0.25566197177085842</v>
      </c>
      <c r="O3520" s="14">
        <f t="shared" si="480"/>
        <v>3935.5264858485461</v>
      </c>
      <c r="Q3520" s="22">
        <f t="shared" si="474"/>
        <v>373.77481253049478</v>
      </c>
      <c r="R3520" s="3">
        <f>VLOOKUP(A3520,ERCOT_345kv_West_ATC!D:E,2)</f>
        <v>42.83</v>
      </c>
      <c r="S3520" s="66">
        <f t="shared" si="475"/>
        <v>0.88541228952792084</v>
      </c>
      <c r="T3520" s="69">
        <f t="shared" si="481"/>
        <v>330.9448125304948</v>
      </c>
      <c r="V3520" s="16">
        <f t="shared" si="482"/>
        <v>2.04516E-2</v>
      </c>
      <c r="W3520" s="16">
        <f t="shared" si="483"/>
        <v>0.23521037177085841</v>
      </c>
      <c r="X3520" s="16"/>
      <c r="Z3520" s="15">
        <f t="shared" si="484"/>
        <v>3.9749424035147024E-5</v>
      </c>
      <c r="AA3520" s="16">
        <f t="shared" si="485"/>
        <v>0.25822253165170866</v>
      </c>
      <c r="AB3520" s="3">
        <f t="shared" si="486"/>
        <v>0.13906224605393969</v>
      </c>
      <c r="AC3520" s="69">
        <f t="shared" si="487"/>
        <v>37.127862055741922</v>
      </c>
      <c r="AD3520" s="3">
        <f t="shared" si="495"/>
        <v>46.465117890884663</v>
      </c>
      <c r="AF3520" s="29"/>
      <c r="AG3520" s="30"/>
      <c r="AH3520" s="29"/>
      <c r="AI3520" s="29"/>
      <c r="AJ3520" s="31"/>
      <c r="AK3520" s="29"/>
      <c r="AL3520" s="30"/>
      <c r="AN3520" s="17">
        <f t="shared" si="488"/>
        <v>25409.560921412227</v>
      </c>
      <c r="AO3520" s="17">
        <f t="shared" si="489"/>
        <v>254.09560921412228</v>
      </c>
      <c r="AP3520" s="2">
        <f t="shared" si="490"/>
        <v>17.380139670245963</v>
      </c>
      <c r="AQ3520" s="6">
        <f t="shared" si="491"/>
        <v>744.39138207663461</v>
      </c>
      <c r="AR3520" s="3">
        <f t="shared" si="492"/>
        <v>5751.8670649233654</v>
      </c>
    </row>
    <row r="3521" spans="1:44">
      <c r="A3521" s="32">
        <v>43334</v>
      </c>
      <c r="B3521" s="9">
        <v>12.5</v>
      </c>
      <c r="C3521" s="33">
        <v>6376.8346140000003</v>
      </c>
      <c r="D3521" s="34">
        <f t="shared" si="476"/>
        <v>45737209.658542007</v>
      </c>
      <c r="E3521" s="34">
        <v>6389316883511.96</v>
      </c>
      <c r="F3521" s="3">
        <f>VLOOKUP(A3521,ERCOT_345kv_West_ATC!A:B,2)</f>
        <v>29.85</v>
      </c>
      <c r="G3521" s="3">
        <f>VLOOKUP(A3521,ERCOT_345kv_West_ATC!G:H,2)</f>
        <v>2.8260000000000001</v>
      </c>
      <c r="I3521" s="5">
        <f t="shared" si="477"/>
        <v>6</v>
      </c>
      <c r="J3521" s="4">
        <f t="shared" si="478"/>
        <v>144</v>
      </c>
      <c r="K3521" s="4">
        <f t="shared" si="493"/>
        <v>1800</v>
      </c>
      <c r="L3521" s="6">
        <f t="shared" si="494"/>
        <v>11478302.305200001</v>
      </c>
      <c r="N3521" s="22">
        <f t="shared" si="479"/>
        <v>0.25096201519272793</v>
      </c>
      <c r="O3521" s="14">
        <f t="shared" si="480"/>
        <v>3935.5264858485461</v>
      </c>
      <c r="Q3521" s="22">
        <f t="shared" si="474"/>
        <v>366.90353098352034</v>
      </c>
      <c r="R3521" s="3">
        <f>VLOOKUP(A3521,ERCOT_345kv_West_ATC!D:E,2)</f>
        <v>36.450000000000003</v>
      </c>
      <c r="S3521" s="66">
        <f t="shared" si="475"/>
        <v>0.90065508526916527</v>
      </c>
      <c r="T3521" s="69">
        <f t="shared" si="481"/>
        <v>330.45353098352035</v>
      </c>
      <c r="V3521" s="16">
        <f t="shared" si="482"/>
        <v>2.0417399999999999E-2</v>
      </c>
      <c r="W3521" s="16">
        <f t="shared" si="483"/>
        <v>0.23054461519272793</v>
      </c>
      <c r="X3521" s="16"/>
      <c r="Z3521" s="15">
        <f t="shared" si="484"/>
        <v>3.9749424035147024E-5</v>
      </c>
      <c r="AA3521" s="16">
        <f t="shared" si="485"/>
        <v>0.25347550307388911</v>
      </c>
      <c r="AB3521" s="3">
        <f t="shared" si="486"/>
        <v>0.13650579812551406</v>
      </c>
      <c r="AC3521" s="69">
        <f t="shared" si="487"/>
        <v>36.192202113938144</v>
      </c>
      <c r="AD3521" s="3">
        <f t="shared" si="495"/>
        <v>45.645166636790918</v>
      </c>
      <c r="AF3521" s="29"/>
      <c r="AG3521" s="30"/>
      <c r="AH3521" s="29"/>
      <c r="AI3521" s="29"/>
      <c r="AJ3521" s="31"/>
      <c r="AK3521" s="29"/>
      <c r="AL3521" s="30"/>
      <c r="AN3521" s="17">
        <f t="shared" si="488"/>
        <v>25409.560921412227</v>
      </c>
      <c r="AO3521" s="17">
        <f t="shared" si="489"/>
        <v>254.09560921412228</v>
      </c>
      <c r="AP3521" s="2">
        <f t="shared" si="490"/>
        <v>17.380139670245963</v>
      </c>
      <c r="AQ3521" s="6">
        <f t="shared" si="491"/>
        <v>633.50609098046539</v>
      </c>
      <c r="AR3521" s="3">
        <f t="shared" si="492"/>
        <v>5743.3285230195352</v>
      </c>
    </row>
    <row r="3522" spans="1:44">
      <c r="A3522" s="32">
        <v>43335</v>
      </c>
      <c r="B3522" s="9">
        <v>12.5</v>
      </c>
      <c r="C3522" s="33">
        <v>6534.8766240000004</v>
      </c>
      <c r="D3522" s="34">
        <f t="shared" si="476"/>
        <v>45737209.658542007</v>
      </c>
      <c r="E3522" s="34">
        <v>6389316883511.96</v>
      </c>
      <c r="F3522" s="3">
        <f>VLOOKUP(A3522,ERCOT_345kv_West_ATC!A:B,2)</f>
        <v>29.95</v>
      </c>
      <c r="G3522" s="3">
        <f>VLOOKUP(A3522,ERCOT_345kv_West_ATC!G:H,2)</f>
        <v>2.835</v>
      </c>
      <c r="I3522" s="5">
        <f t="shared" si="477"/>
        <v>6</v>
      </c>
      <c r="J3522" s="4">
        <f t="shared" si="478"/>
        <v>144</v>
      </c>
      <c r="K3522" s="4">
        <f t="shared" si="493"/>
        <v>1800</v>
      </c>
      <c r="L3522" s="6">
        <f t="shared" si="494"/>
        <v>11762777.9232</v>
      </c>
      <c r="N3522" s="22">
        <f t="shared" si="479"/>
        <v>0.25718180035504529</v>
      </c>
      <c r="O3522" s="14">
        <f t="shared" si="480"/>
        <v>3935.5264858485461</v>
      </c>
      <c r="Q3522" s="22">
        <f t="shared" si="474"/>
        <v>375.99678414480309</v>
      </c>
      <c r="R3522" s="3">
        <f>VLOOKUP(A3522,ERCOT_345kv_West_ATC!D:E,2)</f>
        <v>32.65</v>
      </c>
      <c r="S3522" s="66">
        <f t="shared" si="475"/>
        <v>0.9131641509268178</v>
      </c>
      <c r="T3522" s="69">
        <f t="shared" si="481"/>
        <v>343.34678414480311</v>
      </c>
      <c r="V3522" s="16">
        <f t="shared" si="482"/>
        <v>2.0485799999999998E-2</v>
      </c>
      <c r="W3522" s="16">
        <f t="shared" si="483"/>
        <v>0.23669600035504529</v>
      </c>
      <c r="X3522" s="16"/>
      <c r="Z3522" s="15">
        <f t="shared" si="484"/>
        <v>3.9749424035147024E-5</v>
      </c>
      <c r="AA3522" s="16">
        <f t="shared" si="485"/>
        <v>0.25975758194474607</v>
      </c>
      <c r="AB3522" s="3">
        <f t="shared" si="486"/>
        <v>0.13988892659258242</v>
      </c>
      <c r="AC3522" s="69">
        <f t="shared" si="487"/>
        <v>37.430427132885164</v>
      </c>
      <c r="AD3522" s="3">
        <f t="shared" si="495"/>
        <v>44.637409618956553</v>
      </c>
      <c r="AF3522" s="29"/>
      <c r="AG3522" s="30"/>
      <c r="AH3522" s="29"/>
      <c r="AI3522" s="29"/>
      <c r="AJ3522" s="31"/>
      <c r="AK3522" s="29"/>
      <c r="AL3522" s="30"/>
      <c r="AN3522" s="17">
        <f t="shared" si="488"/>
        <v>25409.560921412227</v>
      </c>
      <c r="AO3522" s="17">
        <f t="shared" si="489"/>
        <v>254.09560921412228</v>
      </c>
      <c r="AP3522" s="2">
        <f t="shared" si="490"/>
        <v>17.380139670245963</v>
      </c>
      <c r="AQ3522" s="6">
        <f t="shared" si="491"/>
        <v>567.46156023353069</v>
      </c>
      <c r="AR3522" s="3">
        <f t="shared" si="492"/>
        <v>5967.4150637664698</v>
      </c>
    </row>
    <row r="3523" spans="1:44">
      <c r="A3523" s="32">
        <v>43336</v>
      </c>
      <c r="B3523" s="9">
        <v>12.5</v>
      </c>
      <c r="C3523" s="33">
        <v>6717.6829859999998</v>
      </c>
      <c r="D3523" s="34">
        <f t="shared" si="476"/>
        <v>48156090.445753694</v>
      </c>
      <c r="E3523" s="34">
        <v>6727225469722.5303</v>
      </c>
      <c r="F3523" s="3">
        <f>VLOOKUP(A3523,ERCOT_345kv_West_ATC!A:B,2)</f>
        <v>29.4</v>
      </c>
      <c r="G3523" s="3">
        <f>VLOOKUP(A3523,ERCOT_345kv_West_ATC!G:H,2)</f>
        <v>2.802</v>
      </c>
      <c r="I3523" s="5">
        <f t="shared" si="477"/>
        <v>6</v>
      </c>
      <c r="J3523" s="4">
        <f t="shared" si="478"/>
        <v>144</v>
      </c>
      <c r="K3523" s="4">
        <f t="shared" si="493"/>
        <v>1800</v>
      </c>
      <c r="L3523" s="6">
        <f t="shared" si="494"/>
        <v>12091829.3748</v>
      </c>
      <c r="N3523" s="22">
        <f t="shared" si="479"/>
        <v>0.25109657496845728</v>
      </c>
      <c r="O3523" s="14">
        <f t="shared" si="480"/>
        <v>3737.8449607067728</v>
      </c>
      <c r="Q3523" s="22">
        <f t="shared" si="474"/>
        <v>367.1002558018381</v>
      </c>
      <c r="R3523" s="3">
        <f>VLOOKUP(A3523,ERCOT_345kv_West_ATC!D:E,2)</f>
        <v>31.43</v>
      </c>
      <c r="S3523" s="66">
        <f t="shared" si="475"/>
        <v>0.9143830615662496</v>
      </c>
      <c r="T3523" s="69">
        <f t="shared" si="481"/>
        <v>335.6702558018381</v>
      </c>
      <c r="V3523" s="16">
        <f t="shared" si="482"/>
        <v>2.0109600000000002E-2</v>
      </c>
      <c r="W3523" s="16">
        <f t="shared" si="483"/>
        <v>0.23098697496845727</v>
      </c>
      <c r="X3523" s="16"/>
      <c r="Z3523" s="15">
        <f t="shared" si="484"/>
        <v>3.7752810165305232E-5</v>
      </c>
      <c r="AA3523" s="16">
        <f t="shared" si="485"/>
        <v>0.25361141052115882</v>
      </c>
      <c r="AB3523" s="3">
        <f t="shared" si="486"/>
        <v>0.13657898923998374</v>
      </c>
      <c r="AC3523" s="69">
        <f t="shared" si="487"/>
        <v>36.218990061834049</v>
      </c>
      <c r="AD3523" s="3">
        <f t="shared" si="495"/>
        <v>43.667530245878908</v>
      </c>
      <c r="AF3523" s="29"/>
      <c r="AG3523" s="30"/>
      <c r="AH3523" s="29"/>
      <c r="AI3523" s="29"/>
      <c r="AJ3523" s="31"/>
      <c r="AK3523" s="29"/>
      <c r="AL3523" s="30"/>
      <c r="AN3523" s="17">
        <f t="shared" si="488"/>
        <v>26753.383580974274</v>
      </c>
      <c r="AO3523" s="17">
        <f t="shared" si="489"/>
        <v>267.53383580974275</v>
      </c>
      <c r="AP3523" s="2">
        <f t="shared" si="490"/>
        <v>18.299314369386405</v>
      </c>
      <c r="AQ3523" s="6">
        <f t="shared" si="491"/>
        <v>575.14745062981467</v>
      </c>
      <c r="AR3523" s="3">
        <f t="shared" si="492"/>
        <v>6142.5355353701852</v>
      </c>
    </row>
    <row r="3524" spans="1:44">
      <c r="A3524" s="32">
        <v>43337</v>
      </c>
      <c r="B3524" s="9">
        <v>12.5</v>
      </c>
      <c r="C3524" s="33">
        <v>6769.9498549999998</v>
      </c>
      <c r="D3524" s="34">
        <f t="shared" si="476"/>
        <v>48156090.445753694</v>
      </c>
      <c r="E3524" s="34">
        <v>6727225469722.5303</v>
      </c>
      <c r="F3524" s="3">
        <f>VLOOKUP(A3524,ERCOT_345kv_West_ATC!A:B,2)</f>
        <v>29.4</v>
      </c>
      <c r="G3524" s="3">
        <f>VLOOKUP(A3524,ERCOT_345kv_West_ATC!G:H,2)</f>
        <v>2.802</v>
      </c>
      <c r="I3524" s="5">
        <f t="shared" si="477"/>
        <v>6</v>
      </c>
      <c r="J3524" s="4">
        <f t="shared" si="478"/>
        <v>144</v>
      </c>
      <c r="K3524" s="4">
        <f t="shared" si="493"/>
        <v>1800</v>
      </c>
      <c r="L3524" s="6">
        <f t="shared" si="494"/>
        <v>12185909.739</v>
      </c>
      <c r="N3524" s="22">
        <f t="shared" si="479"/>
        <v>0.25305022949749295</v>
      </c>
      <c r="O3524" s="14">
        <f t="shared" si="480"/>
        <v>3737.8449607067728</v>
      </c>
      <c r="Q3524" s="22">
        <f t="shared" si="474"/>
        <v>369.95647587352772</v>
      </c>
      <c r="R3524" s="3">
        <f>VLOOKUP(A3524,ERCOT_345kv_West_ATC!D:E,2)</f>
        <v>32.869999999999997</v>
      </c>
      <c r="S3524" s="66">
        <f t="shared" si="475"/>
        <v>0.91115171069140344</v>
      </c>
      <c r="T3524" s="69">
        <f t="shared" si="481"/>
        <v>337.08647587352772</v>
      </c>
      <c r="V3524" s="16">
        <f t="shared" si="482"/>
        <v>2.0109600000000002E-2</v>
      </c>
      <c r="W3524" s="16">
        <f t="shared" si="483"/>
        <v>0.23294062949749295</v>
      </c>
      <c r="X3524" s="16"/>
      <c r="Z3524" s="15">
        <f t="shared" si="484"/>
        <v>3.7752810165305232E-5</v>
      </c>
      <c r="AA3524" s="16">
        <f t="shared" si="485"/>
        <v>0.25558463170445067</v>
      </c>
      <c r="AB3524" s="3">
        <f t="shared" si="486"/>
        <v>0.13764164077528779</v>
      </c>
      <c r="AC3524" s="69">
        <f t="shared" si="487"/>
        <v>36.607920523755332</v>
      </c>
      <c r="AD3524" s="3">
        <f t="shared" si="495"/>
        <v>42.784662789541485</v>
      </c>
      <c r="AF3524" s="29"/>
      <c r="AG3524" s="30"/>
      <c r="AH3524" s="29"/>
      <c r="AI3524" s="29"/>
      <c r="AJ3524" s="31"/>
      <c r="AK3524" s="29"/>
      <c r="AL3524" s="30"/>
      <c r="AN3524" s="17">
        <f t="shared" si="488"/>
        <v>26753.383580974274</v>
      </c>
      <c r="AO3524" s="17">
        <f t="shared" si="489"/>
        <v>267.53383580974275</v>
      </c>
      <c r="AP3524" s="2">
        <f t="shared" si="490"/>
        <v>18.299314369386405</v>
      </c>
      <c r="AQ3524" s="6">
        <f t="shared" si="491"/>
        <v>601.49846332173104</v>
      </c>
      <c r="AR3524" s="3">
        <f t="shared" si="492"/>
        <v>6168.4513916782689</v>
      </c>
    </row>
    <row r="3525" spans="1:44">
      <c r="A3525" s="32">
        <v>43338</v>
      </c>
      <c r="B3525" s="9">
        <v>12.5</v>
      </c>
      <c r="C3525" s="33">
        <v>6715.6480540000002</v>
      </c>
      <c r="D3525" s="34">
        <f t="shared" si="476"/>
        <v>48156090.445753694</v>
      </c>
      <c r="E3525" s="34">
        <v>6727225469722.5303</v>
      </c>
      <c r="F3525" s="3">
        <f>VLOOKUP(A3525,ERCOT_345kv_West_ATC!A:B,2)</f>
        <v>29.4</v>
      </c>
      <c r="G3525" s="3">
        <f>VLOOKUP(A3525,ERCOT_345kv_West_ATC!G:H,2)</f>
        <v>2.802</v>
      </c>
      <c r="I3525" s="5">
        <f t="shared" si="477"/>
        <v>6</v>
      </c>
      <c r="J3525" s="4">
        <f t="shared" si="478"/>
        <v>144</v>
      </c>
      <c r="K3525" s="4">
        <f t="shared" si="493"/>
        <v>1800</v>
      </c>
      <c r="L3525" s="6">
        <f t="shared" si="494"/>
        <v>12088166.497200001</v>
      </c>
      <c r="N3525" s="22">
        <f t="shared" si="479"/>
        <v>0.25102051236524148</v>
      </c>
      <c r="O3525" s="14">
        <f t="shared" si="480"/>
        <v>3737.8449607067728</v>
      </c>
      <c r="Q3525" s="22">
        <f t="shared" si="474"/>
        <v>366.98905316555772</v>
      </c>
      <c r="R3525" s="3">
        <f>VLOOKUP(A3525,ERCOT_345kv_West_ATC!D:E,2)</f>
        <v>29.46</v>
      </c>
      <c r="S3525" s="66">
        <f t="shared" si="475"/>
        <v>0.91972512600611589</v>
      </c>
      <c r="T3525" s="69">
        <f t="shared" si="481"/>
        <v>337.52905316555774</v>
      </c>
      <c r="V3525" s="16">
        <f t="shared" si="482"/>
        <v>2.0109600000000002E-2</v>
      </c>
      <c r="W3525" s="16">
        <f t="shared" si="483"/>
        <v>0.23091091236524147</v>
      </c>
      <c r="X3525" s="16"/>
      <c r="Z3525" s="15">
        <f t="shared" si="484"/>
        <v>3.7752810165305232E-5</v>
      </c>
      <c r="AA3525" s="16">
        <f t="shared" si="485"/>
        <v>0.25353458611966351</v>
      </c>
      <c r="AB3525" s="3">
        <f t="shared" si="486"/>
        <v>0.13653761649936599</v>
      </c>
      <c r="AC3525" s="69">
        <f t="shared" si="487"/>
        <v>36.203847638767954</v>
      </c>
      <c r="AD3525" s="3">
        <f t="shared" si="495"/>
        <v>41.818654309659991</v>
      </c>
      <c r="AF3525" s="29"/>
      <c r="AG3525" s="30"/>
      <c r="AH3525" s="29"/>
      <c r="AI3525" s="29"/>
      <c r="AJ3525" s="31"/>
      <c r="AK3525" s="29"/>
      <c r="AL3525" s="30"/>
      <c r="AN3525" s="17">
        <f t="shared" si="488"/>
        <v>26753.383580974274</v>
      </c>
      <c r="AO3525" s="17">
        <f t="shared" si="489"/>
        <v>267.53383580974275</v>
      </c>
      <c r="AP3525" s="2">
        <f t="shared" si="490"/>
        <v>18.299314369386405</v>
      </c>
      <c r="AQ3525" s="6">
        <f t="shared" si="491"/>
        <v>539.09780132212347</v>
      </c>
      <c r="AR3525" s="3">
        <f t="shared" si="492"/>
        <v>6176.5502526778764</v>
      </c>
    </row>
    <row r="3526" spans="1:44">
      <c r="A3526" s="32">
        <v>43339</v>
      </c>
      <c r="B3526" s="9">
        <v>12.5</v>
      </c>
      <c r="C3526" s="33">
        <v>6881.5661200000004</v>
      </c>
      <c r="D3526" s="34">
        <f t="shared" si="476"/>
        <v>48156090.445753694</v>
      </c>
      <c r="E3526" s="34">
        <v>6727225469722.5303</v>
      </c>
      <c r="F3526" s="3">
        <f>VLOOKUP(A3526,ERCOT_345kv_West_ATC!A:B,2)</f>
        <v>29.6</v>
      </c>
      <c r="G3526" s="3">
        <f>VLOOKUP(A3526,ERCOT_345kv_West_ATC!G:H,2)</f>
        <v>2.774</v>
      </c>
      <c r="I3526" s="5">
        <f t="shared" si="477"/>
        <v>6</v>
      </c>
      <c r="J3526" s="4">
        <f t="shared" si="478"/>
        <v>144</v>
      </c>
      <c r="K3526" s="4">
        <f t="shared" si="493"/>
        <v>1800</v>
      </c>
      <c r="L3526" s="6">
        <f t="shared" si="494"/>
        <v>12386819.016000001</v>
      </c>
      <c r="N3526" s="22">
        <f t="shared" si="479"/>
        <v>0.2572222724341246</v>
      </c>
      <c r="O3526" s="14">
        <f t="shared" si="480"/>
        <v>3737.8449607067728</v>
      </c>
      <c r="Q3526" s="22">
        <f t="shared" si="474"/>
        <v>376.05595385105937</v>
      </c>
      <c r="R3526" s="3">
        <f>VLOOKUP(A3526,ERCOT_345kv_West_ATC!D:E,2)</f>
        <v>27.94</v>
      </c>
      <c r="S3526" s="66">
        <f t="shared" si="475"/>
        <v>0.92570254582097133</v>
      </c>
      <c r="T3526" s="69">
        <f t="shared" si="481"/>
        <v>348.11595385105937</v>
      </c>
      <c r="V3526" s="16">
        <f t="shared" si="482"/>
        <v>2.0246400000000001E-2</v>
      </c>
      <c r="W3526" s="16">
        <f t="shared" si="483"/>
        <v>0.2369758724341246</v>
      </c>
      <c r="X3526" s="16"/>
      <c r="Z3526" s="15">
        <f t="shared" si="484"/>
        <v>3.7752810165305232E-5</v>
      </c>
      <c r="AA3526" s="16">
        <f t="shared" si="485"/>
        <v>0.2597984593683561</v>
      </c>
      <c r="AB3526" s="3">
        <f t="shared" si="486"/>
        <v>0.13991094057526529</v>
      </c>
      <c r="AC3526" s="69">
        <f t="shared" si="487"/>
        <v>37.438484250547098</v>
      </c>
      <c r="AD3526" s="3">
        <f t="shared" si="495"/>
        <v>40.887021040434462</v>
      </c>
      <c r="AF3526" s="29"/>
      <c r="AG3526" s="30"/>
      <c r="AH3526" s="29"/>
      <c r="AI3526" s="29"/>
      <c r="AJ3526" s="31"/>
      <c r="AK3526" s="29"/>
      <c r="AL3526" s="30"/>
      <c r="AN3526" s="17">
        <f t="shared" si="488"/>
        <v>26753.383580974274</v>
      </c>
      <c r="AO3526" s="17">
        <f t="shared" si="489"/>
        <v>267.53383580974275</v>
      </c>
      <c r="AP3526" s="2">
        <f t="shared" si="490"/>
        <v>18.299314369386405</v>
      </c>
      <c r="AQ3526" s="6">
        <f t="shared" si="491"/>
        <v>511.2828434806562</v>
      </c>
      <c r="AR3526" s="3">
        <f t="shared" si="492"/>
        <v>6370.2832765193443</v>
      </c>
    </row>
    <row r="3527" spans="1:44">
      <c r="A3527" s="32">
        <v>43340</v>
      </c>
      <c r="B3527" s="9">
        <v>12.5</v>
      </c>
      <c r="C3527" s="33">
        <v>7096.2770829999999</v>
      </c>
      <c r="D3527" s="34">
        <f t="shared" si="476"/>
        <v>48156090.445753694</v>
      </c>
      <c r="E3527" s="34">
        <v>6727225469722.5303</v>
      </c>
      <c r="F3527" s="3">
        <f>VLOOKUP(A3527,ERCOT_345kv_West_ATC!A:B,2)</f>
        <v>29.5</v>
      </c>
      <c r="G3527" s="3">
        <f>VLOOKUP(A3527,ERCOT_345kv_West_ATC!G:H,2)</f>
        <v>2.754</v>
      </c>
      <c r="I3527" s="5">
        <f t="shared" si="477"/>
        <v>6</v>
      </c>
      <c r="J3527" s="4">
        <f t="shared" si="478"/>
        <v>144</v>
      </c>
      <c r="K3527" s="4">
        <f t="shared" si="493"/>
        <v>1800</v>
      </c>
      <c r="L3527" s="6">
        <f t="shared" si="494"/>
        <v>12773298.749399999</v>
      </c>
      <c r="N3527" s="22">
        <f t="shared" si="479"/>
        <v>0.26524783534470503</v>
      </c>
      <c r="O3527" s="14">
        <f t="shared" si="480"/>
        <v>3737.8449607067728</v>
      </c>
      <c r="Q3527" s="22">
        <f t="shared" si="474"/>
        <v>387.78923296009515</v>
      </c>
      <c r="R3527" s="3">
        <f>VLOOKUP(A3527,ERCOT_345kv_West_ATC!D:E,2)</f>
        <v>27.18</v>
      </c>
      <c r="S3527" s="66">
        <f t="shared" si="475"/>
        <v>0.92991037994395032</v>
      </c>
      <c r="T3527" s="69">
        <f t="shared" si="481"/>
        <v>360.60923296009514</v>
      </c>
      <c r="V3527" s="16">
        <f t="shared" si="482"/>
        <v>2.0177999999999998E-2</v>
      </c>
      <c r="W3527" s="16">
        <f t="shared" si="483"/>
        <v>0.24506983534470503</v>
      </c>
      <c r="X3527" s="16"/>
      <c r="Z3527" s="15">
        <f t="shared" si="484"/>
        <v>3.7752810165305232E-5</v>
      </c>
      <c r="AA3527" s="16">
        <f t="shared" si="485"/>
        <v>0.26790440159490497</v>
      </c>
      <c r="AB3527" s="3">
        <f t="shared" si="486"/>
        <v>0.14427628594306524</v>
      </c>
      <c r="AC3527" s="69">
        <f t="shared" si="487"/>
        <v>39.036200655161878</v>
      </c>
      <c r="AD3527" s="3">
        <f t="shared" si="495"/>
        <v>40.341335644879138</v>
      </c>
      <c r="AF3527" s="29"/>
      <c r="AG3527" s="30"/>
      <c r="AH3527" s="29"/>
      <c r="AI3527" s="29"/>
      <c r="AJ3527" s="31"/>
      <c r="AK3527" s="29"/>
      <c r="AL3527" s="30"/>
      <c r="AN3527" s="17">
        <f t="shared" si="488"/>
        <v>26753.383580974274</v>
      </c>
      <c r="AO3527" s="17">
        <f t="shared" si="489"/>
        <v>267.53383580974275</v>
      </c>
      <c r="AP3527" s="2">
        <f t="shared" si="490"/>
        <v>18.299314369386405</v>
      </c>
      <c r="AQ3527" s="6">
        <f t="shared" si="491"/>
        <v>497.3753645599225</v>
      </c>
      <c r="AR3527" s="3">
        <f t="shared" si="492"/>
        <v>6598.9017184400773</v>
      </c>
    </row>
    <row r="3528" spans="1:44">
      <c r="A3528" s="32">
        <v>43341</v>
      </c>
      <c r="B3528" s="9">
        <v>12.5</v>
      </c>
      <c r="C3528" s="33">
        <v>7046.07683</v>
      </c>
      <c r="D3528" s="34">
        <f t="shared" si="476"/>
        <v>48156090.445753694</v>
      </c>
      <c r="E3528" s="34">
        <v>6727225469722.5303</v>
      </c>
      <c r="F3528" s="3">
        <f>VLOOKUP(A3528,ERCOT_345kv_West_ATC!A:B,2)</f>
        <v>29.5</v>
      </c>
      <c r="G3528" s="3">
        <f>VLOOKUP(A3528,ERCOT_345kv_West_ATC!G:H,2)</f>
        <v>2.758</v>
      </c>
      <c r="I3528" s="5">
        <f t="shared" si="477"/>
        <v>6</v>
      </c>
      <c r="J3528" s="4">
        <f t="shared" si="478"/>
        <v>144</v>
      </c>
      <c r="K3528" s="4">
        <f t="shared" si="493"/>
        <v>1800</v>
      </c>
      <c r="L3528" s="6">
        <f t="shared" si="494"/>
        <v>12682938.294</v>
      </c>
      <c r="N3528" s="22">
        <f t="shared" si="479"/>
        <v>0.26337142771768252</v>
      </c>
      <c r="O3528" s="14">
        <f t="shared" si="480"/>
        <v>3737.8449607067728</v>
      </c>
      <c r="Q3528" s="22">
        <f t="shared" si="474"/>
        <v>385.04594695567624</v>
      </c>
      <c r="R3528" s="3">
        <f>VLOOKUP(A3528,ERCOT_345kv_West_ATC!D:E,2)</f>
        <v>35.049999999999997</v>
      </c>
      <c r="S3528" s="66">
        <f t="shared" si="475"/>
        <v>0.90897190250379467</v>
      </c>
      <c r="T3528" s="69">
        <f t="shared" si="481"/>
        <v>349.99594695567623</v>
      </c>
      <c r="V3528" s="16">
        <f t="shared" si="482"/>
        <v>2.0177999999999998E-2</v>
      </c>
      <c r="W3528" s="16">
        <f t="shared" si="483"/>
        <v>0.24319342771768251</v>
      </c>
      <c r="X3528" s="16"/>
      <c r="Z3528" s="15">
        <f t="shared" si="484"/>
        <v>3.7752810165305232E-5</v>
      </c>
      <c r="AA3528" s="16">
        <f t="shared" si="485"/>
        <v>0.26600920097314568</v>
      </c>
      <c r="AB3528" s="3">
        <f t="shared" si="486"/>
        <v>0.14325565132416163</v>
      </c>
      <c r="AC3528" s="69">
        <f t="shared" si="487"/>
        <v>38.662648384643155</v>
      </c>
      <c r="AD3528" s="3">
        <f t="shared" si="495"/>
        <v>39.793821081927874</v>
      </c>
      <c r="AF3528" s="29"/>
      <c r="AG3528" s="30"/>
      <c r="AH3528" s="29"/>
      <c r="AI3528" s="29"/>
      <c r="AJ3528" s="31"/>
      <c r="AK3528" s="29"/>
      <c r="AL3528" s="30"/>
      <c r="AN3528" s="17">
        <f t="shared" si="488"/>
        <v>26753.383580974274</v>
      </c>
      <c r="AO3528" s="17">
        <f t="shared" si="489"/>
        <v>267.53383580974275</v>
      </c>
      <c r="AP3528" s="2">
        <f t="shared" si="490"/>
        <v>18.299314369386405</v>
      </c>
      <c r="AQ3528" s="6">
        <f t="shared" si="491"/>
        <v>641.39096864699343</v>
      </c>
      <c r="AR3528" s="3">
        <f t="shared" si="492"/>
        <v>6404.6858613530067</v>
      </c>
    </row>
    <row r="3529" spans="1:44">
      <c r="A3529" s="32">
        <v>43342</v>
      </c>
      <c r="B3529" s="9">
        <v>12.5</v>
      </c>
      <c r="C3529" s="33">
        <v>6981.576857</v>
      </c>
      <c r="D3529" s="34">
        <f t="shared" si="476"/>
        <v>48156090.445753694</v>
      </c>
      <c r="E3529" s="34">
        <v>6727225469722.5303</v>
      </c>
      <c r="F3529" s="3">
        <f>VLOOKUP(A3529,ERCOT_345kv_West_ATC!A:B,2)</f>
        <v>29.6</v>
      </c>
      <c r="G3529" s="3">
        <f>VLOOKUP(A3529,ERCOT_345kv_West_ATC!G:H,2)</f>
        <v>2.7589999999999999</v>
      </c>
      <c r="I3529" s="5">
        <f t="shared" si="477"/>
        <v>6</v>
      </c>
      <c r="J3529" s="4">
        <f t="shared" si="478"/>
        <v>144</v>
      </c>
      <c r="K3529" s="4">
        <f t="shared" si="493"/>
        <v>1800</v>
      </c>
      <c r="L3529" s="6">
        <f t="shared" si="494"/>
        <v>12566838.342599999</v>
      </c>
      <c r="N3529" s="22">
        <f t="shared" si="479"/>
        <v>0.26096051872724474</v>
      </c>
      <c r="O3529" s="14">
        <f t="shared" si="480"/>
        <v>3737.8449607067728</v>
      </c>
      <c r="Q3529" s="22">
        <f t="shared" si="474"/>
        <v>381.52122620942225</v>
      </c>
      <c r="R3529" s="3">
        <f>VLOOKUP(A3529,ERCOT_345kv_West_ATC!D:E,2)</f>
        <v>34.18</v>
      </c>
      <c r="S3529" s="66">
        <f t="shared" si="475"/>
        <v>0.91041127556756662</v>
      </c>
      <c r="T3529" s="69">
        <f t="shared" si="481"/>
        <v>347.34122620942225</v>
      </c>
      <c r="V3529" s="16">
        <f t="shared" si="482"/>
        <v>2.0246400000000001E-2</v>
      </c>
      <c r="W3529" s="16">
        <f t="shared" si="483"/>
        <v>0.24071411872724474</v>
      </c>
      <c r="X3529" s="16"/>
      <c r="Z3529" s="15">
        <f t="shared" si="484"/>
        <v>3.7752810165305232E-5</v>
      </c>
      <c r="AA3529" s="16">
        <f t="shared" si="485"/>
        <v>0.26357414573680937</v>
      </c>
      <c r="AB3529" s="3">
        <f t="shared" si="486"/>
        <v>0.14194428531646144</v>
      </c>
      <c r="AC3529" s="69">
        <f t="shared" si="487"/>
        <v>38.182688425824885</v>
      </c>
      <c r="AD3529" s="3">
        <f t="shared" si="495"/>
        <v>39.344933307160957</v>
      </c>
      <c r="AF3529" s="29"/>
      <c r="AG3529" s="30"/>
      <c r="AH3529" s="29"/>
      <c r="AI3529" s="29"/>
      <c r="AJ3529" s="31"/>
      <c r="AK3529" s="29"/>
      <c r="AL3529" s="30"/>
      <c r="AN3529" s="17">
        <f t="shared" si="488"/>
        <v>26753.383580974274</v>
      </c>
      <c r="AO3529" s="17">
        <f t="shared" si="489"/>
        <v>267.53383580974275</v>
      </c>
      <c r="AP3529" s="2">
        <f t="shared" si="490"/>
        <v>18.299314369386405</v>
      </c>
      <c r="AQ3529" s="6">
        <f t="shared" si="491"/>
        <v>625.47056514562735</v>
      </c>
      <c r="AR3529" s="3">
        <f t="shared" si="492"/>
        <v>6356.106291854373</v>
      </c>
    </row>
    <row r="3530" spans="1:44">
      <c r="A3530" s="32">
        <v>43343</v>
      </c>
      <c r="B3530" s="9">
        <v>12.5</v>
      </c>
      <c r="C3530" s="33">
        <v>7036.7553150000003</v>
      </c>
      <c r="D3530" s="34">
        <f t="shared" si="476"/>
        <v>48156090.445753694</v>
      </c>
      <c r="E3530" s="34">
        <v>6727225469722.5303</v>
      </c>
      <c r="F3530" s="3">
        <f>VLOOKUP(A3530,ERCOT_345kv_West_ATC!A:B,2)</f>
        <v>29.75</v>
      </c>
      <c r="G3530" s="3">
        <f>VLOOKUP(A3530,ERCOT_345kv_West_ATC!G:H,2)</f>
        <v>2.7869999999999999</v>
      </c>
      <c r="I3530" s="5">
        <f t="shared" si="477"/>
        <v>6</v>
      </c>
      <c r="J3530" s="4">
        <f t="shared" si="478"/>
        <v>144</v>
      </c>
      <c r="K3530" s="4">
        <f t="shared" si="493"/>
        <v>1800</v>
      </c>
      <c r="L3530" s="6">
        <f t="shared" si="494"/>
        <v>12666159.567</v>
      </c>
      <c r="N3530" s="22">
        <f t="shared" si="479"/>
        <v>0.26302300393899347</v>
      </c>
      <c r="O3530" s="14">
        <f t="shared" si="480"/>
        <v>3737.8449607067728</v>
      </c>
      <c r="Q3530" s="22">
        <f t="shared" si="474"/>
        <v>384.5365554663648</v>
      </c>
      <c r="R3530" s="3">
        <f>VLOOKUP(A3530,ERCOT_345kv_West_ATC!D:E,2)</f>
        <v>30.24</v>
      </c>
      <c r="S3530" s="66">
        <f t="shared" si="475"/>
        <v>0.92135988225274179</v>
      </c>
      <c r="T3530" s="69">
        <f t="shared" si="481"/>
        <v>354.29655546636479</v>
      </c>
      <c r="V3530" s="16">
        <f t="shared" si="482"/>
        <v>2.0348999999999999E-2</v>
      </c>
      <c r="W3530" s="16">
        <f t="shared" si="483"/>
        <v>0.24267400393899347</v>
      </c>
      <c r="X3530" s="16"/>
      <c r="Z3530" s="15">
        <f t="shared" si="484"/>
        <v>3.7752810165305232E-5</v>
      </c>
      <c r="AA3530" s="16">
        <f t="shared" si="485"/>
        <v>0.26565728758689761</v>
      </c>
      <c r="AB3530" s="3">
        <f t="shared" si="486"/>
        <v>0.14306613313767699</v>
      </c>
      <c r="AC3530" s="69">
        <f t="shared" si="487"/>
        <v>38.593284728389776</v>
      </c>
      <c r="AD3530" s="3">
        <f t="shared" si="495"/>
        <v>38.951792729089782</v>
      </c>
      <c r="AF3530" s="29"/>
      <c r="AG3530" s="30"/>
      <c r="AH3530" s="29"/>
      <c r="AI3530" s="29"/>
      <c r="AJ3530" s="31"/>
      <c r="AK3530" s="29"/>
      <c r="AL3530" s="30"/>
      <c r="AN3530" s="17">
        <f t="shared" si="488"/>
        <v>26753.383580974274</v>
      </c>
      <c r="AO3530" s="17">
        <f t="shared" si="489"/>
        <v>267.53383580974275</v>
      </c>
      <c r="AP3530" s="2">
        <f t="shared" si="490"/>
        <v>18.299314369386405</v>
      </c>
      <c r="AQ3530" s="6">
        <f t="shared" si="491"/>
        <v>553.37126653024484</v>
      </c>
      <c r="AR3530" s="3">
        <f t="shared" si="492"/>
        <v>6483.3840484697557</v>
      </c>
    </row>
    <row r="3531" spans="1:44">
      <c r="A3531" s="32">
        <v>43344</v>
      </c>
      <c r="B3531" s="9">
        <v>12.5</v>
      </c>
      <c r="C3531" s="33">
        <v>7193.4165009999997</v>
      </c>
      <c r="D3531" s="34">
        <f t="shared" si="476"/>
        <v>48156090.445753694</v>
      </c>
      <c r="E3531" s="34">
        <v>6727225469722.5303</v>
      </c>
      <c r="F3531" s="3">
        <f>VLOOKUP(A3531,ERCOT_345kv_West_ATC!A:B,2)</f>
        <v>29.75</v>
      </c>
      <c r="G3531" s="3">
        <f>VLOOKUP(A3531,ERCOT_345kv_West_ATC!G:H,2)</f>
        <v>2.7869999999999999</v>
      </c>
      <c r="I3531" s="5">
        <f t="shared" si="477"/>
        <v>6</v>
      </c>
      <c r="J3531" s="4">
        <f t="shared" si="478"/>
        <v>144</v>
      </c>
      <c r="K3531" s="4">
        <f t="shared" si="493"/>
        <v>1800</v>
      </c>
      <c r="L3531" s="6">
        <f t="shared" si="494"/>
        <v>12948149.7018</v>
      </c>
      <c r="N3531" s="22">
        <f t="shared" si="479"/>
        <v>0.26887875618527796</v>
      </c>
      <c r="O3531" s="14">
        <f t="shared" si="480"/>
        <v>3737.8449607067728</v>
      </c>
      <c r="Q3531" s="22">
        <f t="shared" si="474"/>
        <v>393.09759676210223</v>
      </c>
      <c r="R3531" s="3">
        <f>VLOOKUP(A3531,ERCOT_345kv_West_ATC!D:E,2)</f>
        <v>28.93</v>
      </c>
      <c r="S3531" s="66">
        <f t="shared" si="475"/>
        <v>0.92640504485834319</v>
      </c>
      <c r="T3531" s="69">
        <f t="shared" si="481"/>
        <v>364.16759676210222</v>
      </c>
      <c r="V3531" s="16">
        <f t="shared" si="482"/>
        <v>2.0348999999999999E-2</v>
      </c>
      <c r="W3531" s="16">
        <f t="shared" si="483"/>
        <v>0.24852975618527795</v>
      </c>
      <c r="X3531" s="16"/>
      <c r="Z3531" s="15">
        <f t="shared" si="484"/>
        <v>3.7752810165305232E-5</v>
      </c>
      <c r="AA3531" s="16">
        <f t="shared" si="485"/>
        <v>0.27157168760222716</v>
      </c>
      <c r="AB3531" s="3">
        <f t="shared" si="486"/>
        <v>0.14625125313836901</v>
      </c>
      <c r="AC3531" s="69">
        <f t="shared" si="487"/>
        <v>39.759038648643056</v>
      </c>
      <c r="AD3531" s="3">
        <f t="shared" si="495"/>
        <v>38.613709309550359</v>
      </c>
      <c r="AF3531" s="29"/>
      <c r="AG3531" s="30"/>
      <c r="AH3531" s="29"/>
      <c r="AI3531" s="29"/>
      <c r="AJ3531" s="31"/>
      <c r="AK3531" s="29"/>
      <c r="AL3531" s="30"/>
      <c r="AN3531" s="17">
        <f t="shared" si="488"/>
        <v>26753.383580974274</v>
      </c>
      <c r="AO3531" s="17">
        <f t="shared" si="489"/>
        <v>267.53383580974275</v>
      </c>
      <c r="AP3531" s="2">
        <f t="shared" si="490"/>
        <v>18.299314369386405</v>
      </c>
      <c r="AQ3531" s="6">
        <f t="shared" si="491"/>
        <v>529.39916470634864</v>
      </c>
      <c r="AR3531" s="3">
        <f t="shared" si="492"/>
        <v>6664.0173362936512</v>
      </c>
    </row>
    <row r="3532" spans="1:44">
      <c r="A3532" s="32">
        <v>43345</v>
      </c>
      <c r="B3532" s="9">
        <v>12.5</v>
      </c>
      <c r="C3532" s="33">
        <v>7269.1008199999997</v>
      </c>
      <c r="D3532" s="34">
        <f t="shared" si="476"/>
        <v>48156090.445753694</v>
      </c>
      <c r="E3532" s="34">
        <v>6727225469722.5303</v>
      </c>
      <c r="F3532" s="3">
        <f>VLOOKUP(A3532,ERCOT_345kv_West_ATC!A:B,2)</f>
        <v>29.75</v>
      </c>
      <c r="G3532" s="3">
        <f>VLOOKUP(A3532,ERCOT_345kv_West_ATC!G:H,2)</f>
        <v>2.7869999999999999</v>
      </c>
      <c r="I3532" s="5">
        <f t="shared" si="477"/>
        <v>6</v>
      </c>
      <c r="J3532" s="4">
        <f t="shared" si="478"/>
        <v>144</v>
      </c>
      <c r="K3532" s="4">
        <f t="shared" si="493"/>
        <v>1800</v>
      </c>
      <c r="L3532" s="6">
        <f t="shared" si="494"/>
        <v>13084381.476</v>
      </c>
      <c r="N3532" s="22">
        <f t="shared" si="479"/>
        <v>0.27170771868906468</v>
      </c>
      <c r="O3532" s="14">
        <f t="shared" si="480"/>
        <v>3737.8449607067728</v>
      </c>
      <c r="Q3532" s="22">
        <f t="shared" si="474"/>
        <v>397.23350685535769</v>
      </c>
      <c r="R3532" s="3">
        <f>VLOOKUP(A3532,ERCOT_345kv_West_ATC!D:E,2)</f>
        <v>28.09</v>
      </c>
      <c r="S3532" s="66">
        <f t="shared" si="475"/>
        <v>0.92928592499064233</v>
      </c>
      <c r="T3532" s="69">
        <f t="shared" si="481"/>
        <v>369.14350685535771</v>
      </c>
      <c r="V3532" s="16">
        <f t="shared" si="482"/>
        <v>2.0348999999999999E-2</v>
      </c>
      <c r="W3532" s="16">
        <f t="shared" si="483"/>
        <v>0.25135871868906468</v>
      </c>
      <c r="X3532" s="16"/>
      <c r="Z3532" s="15">
        <f t="shared" si="484"/>
        <v>3.7752810165305232E-5</v>
      </c>
      <c r="AA3532" s="16">
        <f t="shared" si="485"/>
        <v>0.2744289833299246</v>
      </c>
      <c r="AB3532" s="3">
        <f t="shared" si="486"/>
        <v>0.14779001104222947</v>
      </c>
      <c r="AC3532" s="69">
        <f t="shared" si="487"/>
        <v>40.322224041455982</v>
      </c>
      <c r="AD3532" s="3">
        <f t="shared" si="495"/>
        <v>38.331109210913603</v>
      </c>
      <c r="AF3532" s="29"/>
      <c r="AG3532" s="30"/>
      <c r="AH3532" s="29"/>
      <c r="AI3532" s="29"/>
      <c r="AJ3532" s="31"/>
      <c r="AK3532" s="29"/>
      <c r="AL3532" s="30"/>
      <c r="AN3532" s="17">
        <f t="shared" si="488"/>
        <v>26753.383580974274</v>
      </c>
      <c r="AO3532" s="17">
        <f t="shared" si="489"/>
        <v>267.53383580974275</v>
      </c>
      <c r="AP3532" s="2">
        <f t="shared" si="490"/>
        <v>18.299314369386405</v>
      </c>
      <c r="AQ3532" s="6">
        <f t="shared" si="491"/>
        <v>514.0277406360641</v>
      </c>
      <c r="AR3532" s="3">
        <f t="shared" si="492"/>
        <v>6755.0730793639359</v>
      </c>
    </row>
    <row r="3533" spans="1:44">
      <c r="A3533" s="32">
        <v>43346</v>
      </c>
      <c r="B3533" s="9">
        <v>12.5</v>
      </c>
      <c r="C3533" s="33">
        <v>7264.7992240000003</v>
      </c>
      <c r="D3533" s="34">
        <f t="shared" si="476"/>
        <v>48156090.445753694</v>
      </c>
      <c r="E3533" s="34">
        <v>6727225469722.5303</v>
      </c>
      <c r="F3533" s="3">
        <f>VLOOKUP(A3533,ERCOT_345kv_West_ATC!A:B,2)</f>
        <v>29.65</v>
      </c>
      <c r="G3533" s="3">
        <f>VLOOKUP(A3533,ERCOT_345kv_West_ATC!G:H,2)</f>
        <v>2.7650000000000001</v>
      </c>
      <c r="I3533" s="5">
        <f t="shared" si="477"/>
        <v>6</v>
      </c>
      <c r="J3533" s="4">
        <f t="shared" si="478"/>
        <v>144</v>
      </c>
      <c r="K3533" s="4">
        <f t="shared" si="493"/>
        <v>1800</v>
      </c>
      <c r="L3533" s="6">
        <f t="shared" si="494"/>
        <v>13076638.6032</v>
      </c>
      <c r="N3533" s="22">
        <f t="shared" si="479"/>
        <v>0.27154693169974869</v>
      </c>
      <c r="O3533" s="14">
        <f t="shared" si="480"/>
        <v>3737.8449607067728</v>
      </c>
      <c r="Q3533" s="22">
        <f t="shared" si="474"/>
        <v>396.9984381575274</v>
      </c>
      <c r="R3533" s="3">
        <f>VLOOKUP(A3533,ERCOT_345kv_West_ATC!D:E,2)</f>
        <v>25.61</v>
      </c>
      <c r="S3533" s="66">
        <f t="shared" si="475"/>
        <v>0.93549093009318574</v>
      </c>
      <c r="T3533" s="69">
        <f t="shared" si="481"/>
        <v>371.38843815752739</v>
      </c>
      <c r="V3533" s="16">
        <f t="shared" si="482"/>
        <v>2.0280599999999999E-2</v>
      </c>
      <c r="W3533" s="16">
        <f t="shared" si="483"/>
        <v>0.25126633169974871</v>
      </c>
      <c r="X3533" s="16"/>
      <c r="Z3533" s="15">
        <f t="shared" si="484"/>
        <v>3.7752810165305232E-5</v>
      </c>
      <c r="AA3533" s="16">
        <f t="shared" si="485"/>
        <v>0.2742665859927288</v>
      </c>
      <c r="AB3533" s="3">
        <f t="shared" si="486"/>
        <v>0.14770255415642181</v>
      </c>
      <c r="AC3533" s="69">
        <f t="shared" si="487"/>
        <v>40.29021482125038</v>
      </c>
      <c r="AD3533" s="3">
        <f t="shared" si="495"/>
        <v>38.160765118389079</v>
      </c>
      <c r="AF3533" s="29"/>
      <c r="AG3533" s="30"/>
      <c r="AH3533" s="29"/>
      <c r="AI3533" s="29"/>
      <c r="AJ3533" s="31"/>
      <c r="AK3533" s="29"/>
      <c r="AL3533" s="30"/>
      <c r="AN3533" s="17">
        <f t="shared" si="488"/>
        <v>26753.383580974274</v>
      </c>
      <c r="AO3533" s="17">
        <f t="shared" si="489"/>
        <v>267.53383580974275</v>
      </c>
      <c r="AP3533" s="2">
        <f t="shared" si="490"/>
        <v>18.299314369386405</v>
      </c>
      <c r="AQ3533" s="6">
        <f t="shared" si="491"/>
        <v>468.64544099998579</v>
      </c>
      <c r="AR3533" s="3">
        <f t="shared" si="492"/>
        <v>6796.1537830000143</v>
      </c>
    </row>
    <row r="3534" spans="1:44">
      <c r="A3534" s="32">
        <v>43347</v>
      </c>
      <c r="B3534" s="9">
        <v>12.5</v>
      </c>
      <c r="C3534" s="33">
        <v>7362.7119949999997</v>
      </c>
      <c r="D3534" s="34">
        <f t="shared" si="476"/>
        <v>48156090.445753694</v>
      </c>
      <c r="E3534" s="34">
        <v>6727225469722.5303</v>
      </c>
      <c r="F3534" s="3">
        <f>VLOOKUP(A3534,ERCOT_345kv_West_ATC!A:B,2)</f>
        <v>29.3</v>
      </c>
      <c r="G3534" s="3">
        <f>VLOOKUP(A3534,ERCOT_345kv_West_ATC!G:H,2)</f>
        <v>2.734</v>
      </c>
      <c r="I3534" s="5">
        <f t="shared" si="477"/>
        <v>6</v>
      </c>
      <c r="J3534" s="4">
        <f t="shared" si="478"/>
        <v>144</v>
      </c>
      <c r="K3534" s="4">
        <f t="shared" si="493"/>
        <v>1800</v>
      </c>
      <c r="L3534" s="6">
        <f t="shared" si="494"/>
        <v>13252881.591</v>
      </c>
      <c r="N3534" s="22">
        <f t="shared" si="479"/>
        <v>0.2752067592764606</v>
      </c>
      <c r="O3534" s="14">
        <f t="shared" si="480"/>
        <v>3737.8449607067728</v>
      </c>
      <c r="Q3534" s="22">
        <f t="shared" si="474"/>
        <v>402.34906326967922</v>
      </c>
      <c r="R3534" s="3">
        <f>VLOOKUP(A3534,ERCOT_345kv_West_ATC!D:E,2)</f>
        <v>26.76</v>
      </c>
      <c r="S3534" s="66">
        <f t="shared" si="475"/>
        <v>0.93349058704763588</v>
      </c>
      <c r="T3534" s="69">
        <f t="shared" si="481"/>
        <v>375.58906326967923</v>
      </c>
      <c r="V3534" s="16">
        <f t="shared" si="482"/>
        <v>2.0041200000000002E-2</v>
      </c>
      <c r="W3534" s="16">
        <f t="shared" si="483"/>
        <v>0.25516555927646062</v>
      </c>
      <c r="X3534" s="16"/>
      <c r="Z3534" s="15">
        <f t="shared" si="484"/>
        <v>3.7752810165305232E-5</v>
      </c>
      <c r="AA3534" s="16">
        <f t="shared" si="485"/>
        <v>0.27796306824905076</v>
      </c>
      <c r="AB3534" s="3">
        <f t="shared" si="486"/>
        <v>0.14969324459607722</v>
      </c>
      <c r="AC3534" s="69">
        <f t="shared" si="487"/>
        <v>41.018807522164259</v>
      </c>
      <c r="AD3534" s="3">
        <f t="shared" si="495"/>
        <v>38.005784872662439</v>
      </c>
      <c r="AF3534" s="29"/>
      <c r="AG3534" s="30"/>
      <c r="AH3534" s="29"/>
      <c r="AI3534" s="29"/>
      <c r="AJ3534" s="31"/>
      <c r="AK3534" s="29"/>
      <c r="AL3534" s="30"/>
      <c r="AN3534" s="17">
        <f t="shared" si="488"/>
        <v>26753.383580974274</v>
      </c>
      <c r="AO3534" s="17">
        <f t="shared" si="489"/>
        <v>267.53383580974275</v>
      </c>
      <c r="AP3534" s="2">
        <f t="shared" si="490"/>
        <v>18.299314369386405</v>
      </c>
      <c r="AQ3534" s="6">
        <f t="shared" si="491"/>
        <v>489.68965252478023</v>
      </c>
      <c r="AR3534" s="3">
        <f t="shared" si="492"/>
        <v>6873.0223424752194</v>
      </c>
    </row>
    <row r="3535" spans="1:44">
      <c r="A3535" s="32">
        <v>43348</v>
      </c>
      <c r="B3535" s="9">
        <v>12.5</v>
      </c>
      <c r="C3535" s="33">
        <v>6818.8302299999996</v>
      </c>
      <c r="D3535" s="34">
        <f t="shared" si="476"/>
        <v>48156090.445753694</v>
      </c>
      <c r="E3535" s="34">
        <v>6727225469722.5303</v>
      </c>
      <c r="F3535" s="3">
        <f>VLOOKUP(A3535,ERCOT_345kv_West_ATC!A:B,2)</f>
        <v>29.05</v>
      </c>
      <c r="G3535" s="3">
        <f>VLOOKUP(A3535,ERCOT_345kv_West_ATC!G:H,2)</f>
        <v>2.7189999999999999</v>
      </c>
      <c r="I3535" s="5">
        <f t="shared" si="477"/>
        <v>6</v>
      </c>
      <c r="J3535" s="4">
        <f t="shared" si="478"/>
        <v>144</v>
      </c>
      <c r="K3535" s="4">
        <f t="shared" si="493"/>
        <v>1800</v>
      </c>
      <c r="L3535" s="6">
        <f t="shared" si="494"/>
        <v>12273894.413999999</v>
      </c>
      <c r="N3535" s="22">
        <f t="shared" si="479"/>
        <v>0.25487730213120502</v>
      </c>
      <c r="O3535" s="14">
        <f t="shared" si="480"/>
        <v>3737.8449607067728</v>
      </c>
      <c r="Q3535" s="22">
        <f t="shared" si="474"/>
        <v>372.62763469474419</v>
      </c>
      <c r="R3535" s="3">
        <f>VLOOKUP(A3535,ERCOT_345kv_West_ATC!D:E,2)</f>
        <v>28.03</v>
      </c>
      <c r="S3535" s="66">
        <f t="shared" si="475"/>
        <v>0.92477745236753017</v>
      </c>
      <c r="T3535" s="69">
        <f t="shared" si="481"/>
        <v>344.59763469474422</v>
      </c>
      <c r="V3535" s="16">
        <f t="shared" si="482"/>
        <v>1.9870200000000001E-2</v>
      </c>
      <c r="W3535" s="16">
        <f t="shared" si="483"/>
        <v>0.23500710213120501</v>
      </c>
      <c r="X3535" s="16"/>
      <c r="Z3535" s="15">
        <f t="shared" si="484"/>
        <v>3.7752810165305232E-5</v>
      </c>
      <c r="AA3535" s="16">
        <f t="shared" si="485"/>
        <v>0.2574300032226346</v>
      </c>
      <c r="AB3535" s="3">
        <f t="shared" si="486"/>
        <v>0.13863544060553945</v>
      </c>
      <c r="AC3535" s="69">
        <f t="shared" si="487"/>
        <v>36.971651261627436</v>
      </c>
      <c r="AD3535" s="3">
        <f t="shared" si="495"/>
        <v>37.747521107331018</v>
      </c>
      <c r="AF3535" s="29"/>
      <c r="AG3535" s="30"/>
      <c r="AH3535" s="29"/>
      <c r="AI3535" s="29"/>
      <c r="AJ3535" s="31"/>
      <c r="AK3535" s="29"/>
      <c r="AL3535" s="30"/>
      <c r="AN3535" s="17">
        <f t="shared" si="488"/>
        <v>26753.383580974274</v>
      </c>
      <c r="AO3535" s="17">
        <f t="shared" si="489"/>
        <v>267.53383580974275</v>
      </c>
      <c r="AP3535" s="2">
        <f t="shared" si="490"/>
        <v>18.299314369386405</v>
      </c>
      <c r="AQ3535" s="6">
        <f t="shared" si="491"/>
        <v>512.92978177390091</v>
      </c>
      <c r="AR3535" s="3">
        <f t="shared" si="492"/>
        <v>6305.9004482260989</v>
      </c>
    </row>
    <row r="3536" spans="1:44">
      <c r="A3536" s="32">
        <v>43349</v>
      </c>
      <c r="B3536" s="9">
        <v>12.5</v>
      </c>
      <c r="C3536" s="33">
        <v>6538.4802330000002</v>
      </c>
      <c r="D3536" s="34">
        <f t="shared" si="476"/>
        <v>48156090.445753694</v>
      </c>
      <c r="E3536" s="34">
        <v>6727225469722.5303</v>
      </c>
      <c r="F3536" s="3">
        <f>VLOOKUP(A3536,ERCOT_345kv_West_ATC!A:B,2)</f>
        <v>29</v>
      </c>
      <c r="G3536" s="3">
        <f>VLOOKUP(A3536,ERCOT_345kv_West_ATC!G:H,2)</f>
        <v>2.7010000000000001</v>
      </c>
      <c r="I3536" s="5">
        <f t="shared" si="477"/>
        <v>6</v>
      </c>
      <c r="J3536" s="4">
        <f t="shared" si="478"/>
        <v>144</v>
      </c>
      <c r="K3536" s="4">
        <f t="shared" si="493"/>
        <v>1800</v>
      </c>
      <c r="L3536" s="6">
        <f t="shared" si="494"/>
        <v>11769264.419400001</v>
      </c>
      <c r="N3536" s="22">
        <f t="shared" si="479"/>
        <v>0.24439825389599895</v>
      </c>
      <c r="O3536" s="14">
        <f t="shared" si="480"/>
        <v>3737.8449607067728</v>
      </c>
      <c r="Q3536" s="22">
        <f t="shared" si="474"/>
        <v>357.30738873684061</v>
      </c>
      <c r="R3536" s="3">
        <f>VLOOKUP(A3536,ERCOT_345kv_West_ATC!D:E,2)</f>
        <v>29.27</v>
      </c>
      <c r="S3536" s="66">
        <f t="shared" si="475"/>
        <v>0.91808173879785748</v>
      </c>
      <c r="T3536" s="69">
        <f t="shared" si="481"/>
        <v>328.03738873684063</v>
      </c>
      <c r="V3536" s="16">
        <f t="shared" si="482"/>
        <v>1.9835999999999999E-2</v>
      </c>
      <c r="W3536" s="16">
        <f t="shared" si="483"/>
        <v>0.22456225389599896</v>
      </c>
      <c r="X3536" s="16"/>
      <c r="Z3536" s="15">
        <f t="shared" si="484"/>
        <v>3.7752810165305232E-5</v>
      </c>
      <c r="AA3536" s="16">
        <f t="shared" si="485"/>
        <v>0.24684600300604972</v>
      </c>
      <c r="AB3536" s="3">
        <f t="shared" si="486"/>
        <v>0.13293557067963038</v>
      </c>
      <c r="AC3536" s="69">
        <f t="shared" si="487"/>
        <v>34.885498868744719</v>
      </c>
      <c r="AD3536" s="3">
        <f t="shared" si="495"/>
        <v>37.475129075457374</v>
      </c>
      <c r="AF3536" s="29"/>
      <c r="AG3536" s="30"/>
      <c r="AH3536" s="29"/>
      <c r="AI3536" s="29"/>
      <c r="AJ3536" s="31"/>
      <c r="AK3536" s="29"/>
      <c r="AL3536" s="30"/>
      <c r="AN3536" s="17">
        <f t="shared" si="488"/>
        <v>26753.383580974274</v>
      </c>
      <c r="AO3536" s="17">
        <f t="shared" si="489"/>
        <v>267.53383580974275</v>
      </c>
      <c r="AP3536" s="2">
        <f t="shared" si="490"/>
        <v>18.299314369386405</v>
      </c>
      <c r="AQ3536" s="6">
        <f t="shared" si="491"/>
        <v>535.62093159194001</v>
      </c>
      <c r="AR3536" s="3">
        <f t="shared" si="492"/>
        <v>6002.8593014080598</v>
      </c>
    </row>
    <row r="3537" spans="1:44">
      <c r="A3537" s="32">
        <v>43350</v>
      </c>
      <c r="B3537" s="9">
        <v>12.5</v>
      </c>
      <c r="C3537" s="33">
        <v>6463.2255960000002</v>
      </c>
      <c r="D3537" s="34">
        <f t="shared" si="476"/>
        <v>50246151.932124019</v>
      </c>
      <c r="E3537" s="34">
        <v>7019199231177.1699</v>
      </c>
      <c r="F3537" s="3">
        <f>VLOOKUP(A3537,ERCOT_345kv_West_ATC!A:B,2)</f>
        <v>29.35</v>
      </c>
      <c r="G3537" s="3">
        <f>VLOOKUP(A3537,ERCOT_345kv_West_ATC!G:H,2)</f>
        <v>2.7</v>
      </c>
      <c r="I3537" s="5">
        <f t="shared" si="477"/>
        <v>6</v>
      </c>
      <c r="J3537" s="4">
        <f t="shared" si="478"/>
        <v>144</v>
      </c>
      <c r="K3537" s="4">
        <f t="shared" si="493"/>
        <v>1800</v>
      </c>
      <c r="L3537" s="6">
        <f t="shared" si="494"/>
        <v>11633806.072800001</v>
      </c>
      <c r="N3537" s="22">
        <f t="shared" si="479"/>
        <v>0.23153625950332976</v>
      </c>
      <c r="O3537" s="14">
        <f t="shared" si="480"/>
        <v>3582.3638841668208</v>
      </c>
      <c r="Q3537" s="22">
        <f t="shared" si="474"/>
        <v>338.50330336744116</v>
      </c>
      <c r="R3537" s="3">
        <f>VLOOKUP(A3537,ERCOT_345kv_West_ATC!D:E,2)</f>
        <v>29.11</v>
      </c>
      <c r="S3537" s="66">
        <f t="shared" si="475"/>
        <v>0.91400379343299509</v>
      </c>
      <c r="T3537" s="69">
        <f t="shared" si="481"/>
        <v>309.39330336744115</v>
      </c>
      <c r="V3537" s="16">
        <f t="shared" si="482"/>
        <v>2.00754E-2</v>
      </c>
      <c r="W3537" s="16">
        <f t="shared" si="483"/>
        <v>0.21146085950332977</v>
      </c>
      <c r="X3537" s="16"/>
      <c r="Z3537" s="15">
        <f t="shared" si="484"/>
        <v>3.6182427330111286E-5</v>
      </c>
      <c r="AA3537" s="16">
        <f t="shared" si="485"/>
        <v>0.23385519044538522</v>
      </c>
      <c r="AB3537" s="3">
        <f t="shared" si="486"/>
        <v>0.12593954457301476</v>
      </c>
      <c r="AC3537" s="69">
        <f t="shared" si="487"/>
        <v>32.324953313723405</v>
      </c>
      <c r="AD3537" s="3">
        <f t="shared" si="495"/>
        <v>37.243011523991619</v>
      </c>
      <c r="AF3537" s="29"/>
      <c r="AG3537" s="30"/>
      <c r="AH3537" s="29"/>
      <c r="AI3537" s="29"/>
      <c r="AJ3537" s="31"/>
      <c r="AK3537" s="29"/>
      <c r="AL3537" s="30"/>
      <c r="AN3537" s="17">
        <f t="shared" si="488"/>
        <v>27914.52885118001</v>
      </c>
      <c r="AO3537" s="17">
        <f t="shared" si="489"/>
        <v>279.14528851180012</v>
      </c>
      <c r="AP3537" s="2">
        <f t="shared" si="490"/>
        <v>19.093537734207128</v>
      </c>
      <c r="AQ3537" s="6">
        <f t="shared" si="491"/>
        <v>555.81288344276948</v>
      </c>
      <c r="AR3537" s="3">
        <f t="shared" si="492"/>
        <v>5907.4127125572304</v>
      </c>
    </row>
    <row r="3538" spans="1:44">
      <c r="A3538" s="32">
        <v>43351</v>
      </c>
      <c r="B3538" s="9">
        <v>12.5</v>
      </c>
      <c r="C3538" s="33">
        <v>6223.4301169999999</v>
      </c>
      <c r="D3538" s="34">
        <f t="shared" si="476"/>
        <v>50246151.932124019</v>
      </c>
      <c r="E3538" s="34">
        <v>7019199231177.1699</v>
      </c>
      <c r="F3538" s="3">
        <f>VLOOKUP(A3538,ERCOT_345kv_West_ATC!A:B,2)</f>
        <v>29.35</v>
      </c>
      <c r="G3538" s="3">
        <f>VLOOKUP(A3538,ERCOT_345kv_West_ATC!G:H,2)</f>
        <v>2.7</v>
      </c>
      <c r="I3538" s="5">
        <f t="shared" si="477"/>
        <v>6</v>
      </c>
      <c r="J3538" s="4">
        <f t="shared" si="478"/>
        <v>144</v>
      </c>
      <c r="K3538" s="4">
        <f t="shared" si="493"/>
        <v>1800</v>
      </c>
      <c r="L3538" s="6">
        <f t="shared" si="494"/>
        <v>11202174.2106</v>
      </c>
      <c r="N3538" s="22">
        <f t="shared" si="479"/>
        <v>0.22294591286776891</v>
      </c>
      <c r="O3538" s="14">
        <f t="shared" si="480"/>
        <v>3582.3638841668208</v>
      </c>
      <c r="Q3538" s="22">
        <f t="shared" si="474"/>
        <v>325.94431705814168</v>
      </c>
      <c r="R3538" s="3">
        <f>VLOOKUP(A3538,ERCOT_345kv_West_ATC!D:E,2)</f>
        <v>26.71</v>
      </c>
      <c r="S3538" s="66">
        <f t="shared" si="475"/>
        <v>0.91805348765987083</v>
      </c>
      <c r="T3538" s="69">
        <f t="shared" si="481"/>
        <v>299.2343170581417</v>
      </c>
      <c r="V3538" s="16">
        <f t="shared" si="482"/>
        <v>2.00754E-2</v>
      </c>
      <c r="W3538" s="16">
        <f t="shared" si="483"/>
        <v>0.20287051286776892</v>
      </c>
      <c r="X3538" s="16"/>
      <c r="Z3538" s="15">
        <f t="shared" si="484"/>
        <v>3.6182427330111286E-5</v>
      </c>
      <c r="AA3538" s="16">
        <f t="shared" si="485"/>
        <v>0.22517880795237846</v>
      </c>
      <c r="AB3538" s="3">
        <f t="shared" si="486"/>
        <v>0.12126699632796849</v>
      </c>
      <c r="AC3538" s="69">
        <f t="shared" si="487"/>
        <v>30.614800656036465</v>
      </c>
      <c r="AD3538" s="3">
        <f t="shared" si="495"/>
        <v>36.880344778401295</v>
      </c>
      <c r="AF3538" s="29"/>
      <c r="AG3538" s="30"/>
      <c r="AH3538" s="29"/>
      <c r="AI3538" s="29"/>
      <c r="AJ3538" s="31"/>
      <c r="AK3538" s="29"/>
      <c r="AL3538" s="30"/>
      <c r="AN3538" s="17">
        <f t="shared" si="488"/>
        <v>27914.52885118001</v>
      </c>
      <c r="AO3538" s="17">
        <f t="shared" si="489"/>
        <v>279.14528851180012</v>
      </c>
      <c r="AP3538" s="2">
        <f t="shared" si="490"/>
        <v>19.093537734207128</v>
      </c>
      <c r="AQ3538" s="6">
        <f t="shared" si="491"/>
        <v>509.98839288067239</v>
      </c>
      <c r="AR3538" s="3">
        <f t="shared" si="492"/>
        <v>5713.4417241193278</v>
      </c>
    </row>
    <row r="3539" spans="1:44">
      <c r="A3539" s="32">
        <v>43352</v>
      </c>
      <c r="B3539" s="9">
        <v>12.5</v>
      </c>
      <c r="C3539" s="33">
        <v>6303.8064850000001</v>
      </c>
      <c r="D3539" s="34">
        <f t="shared" si="476"/>
        <v>50246151.932124019</v>
      </c>
      <c r="E3539" s="34">
        <v>7019199231177.1699</v>
      </c>
      <c r="F3539" s="3">
        <f>VLOOKUP(A3539,ERCOT_345kv_West_ATC!A:B,2)</f>
        <v>29.35</v>
      </c>
      <c r="G3539" s="3">
        <f>VLOOKUP(A3539,ERCOT_345kv_West_ATC!G:H,2)</f>
        <v>2.7</v>
      </c>
      <c r="I3539" s="5">
        <f t="shared" si="477"/>
        <v>6</v>
      </c>
      <c r="J3539" s="4">
        <f t="shared" si="478"/>
        <v>144</v>
      </c>
      <c r="K3539" s="4">
        <f t="shared" si="493"/>
        <v>1800</v>
      </c>
      <c r="L3539" s="6">
        <f t="shared" si="494"/>
        <v>11346851.673</v>
      </c>
      <c r="N3539" s="22">
        <f t="shared" si="479"/>
        <v>0.22582528684640593</v>
      </c>
      <c r="O3539" s="14">
        <f t="shared" si="480"/>
        <v>3582.3638841668208</v>
      </c>
      <c r="Q3539" s="22">
        <f t="shared" si="474"/>
        <v>330.15392813802038</v>
      </c>
      <c r="R3539" s="3">
        <f>VLOOKUP(A3539,ERCOT_345kv_West_ATC!D:E,2)</f>
        <v>26.37</v>
      </c>
      <c r="S3539" s="66">
        <f t="shared" si="475"/>
        <v>0.9201281652206299</v>
      </c>
      <c r="T3539" s="69">
        <f t="shared" si="481"/>
        <v>303.78392813802037</v>
      </c>
      <c r="V3539" s="16">
        <f t="shared" si="482"/>
        <v>2.00754E-2</v>
      </c>
      <c r="W3539" s="16">
        <f t="shared" si="483"/>
        <v>0.20574988684640594</v>
      </c>
      <c r="X3539" s="16"/>
      <c r="Z3539" s="15">
        <f t="shared" si="484"/>
        <v>3.6182427330111286E-5</v>
      </c>
      <c r="AA3539" s="16">
        <f t="shared" si="485"/>
        <v>0.22808702004659676</v>
      </c>
      <c r="AB3539" s="3">
        <f t="shared" si="486"/>
        <v>0.12283317455121008</v>
      </c>
      <c r="AC3539" s="69">
        <f t="shared" si="487"/>
        <v>31.188021885742888</v>
      </c>
      <c r="AD3539" s="3">
        <f t="shared" si="495"/>
        <v>36.644291813787518</v>
      </c>
      <c r="AF3539" s="29"/>
      <c r="AG3539" s="30"/>
      <c r="AH3539" s="29"/>
      <c r="AI3539" s="29"/>
      <c r="AJ3539" s="31"/>
      <c r="AK3539" s="29"/>
      <c r="AL3539" s="30"/>
      <c r="AN3539" s="17">
        <f t="shared" si="488"/>
        <v>27914.52885118001</v>
      </c>
      <c r="AO3539" s="17">
        <f t="shared" si="489"/>
        <v>279.14528851180012</v>
      </c>
      <c r="AP3539" s="2">
        <f t="shared" si="490"/>
        <v>19.093537734207128</v>
      </c>
      <c r="AQ3539" s="6">
        <f t="shared" si="491"/>
        <v>503.49659005104201</v>
      </c>
      <c r="AR3539" s="3">
        <f t="shared" si="492"/>
        <v>5800.3098949489577</v>
      </c>
    </row>
    <row r="3540" spans="1:44">
      <c r="A3540" s="32">
        <v>43353</v>
      </c>
      <c r="B3540" s="9">
        <v>12.5</v>
      </c>
      <c r="C3540" s="33">
        <v>6329.6969090000002</v>
      </c>
      <c r="D3540" s="34">
        <f t="shared" si="476"/>
        <v>50246151.932124019</v>
      </c>
      <c r="E3540" s="34">
        <v>7019199231177.1699</v>
      </c>
      <c r="F3540" s="3">
        <f>VLOOKUP(A3540,ERCOT_345kv_West_ATC!A:B,2)</f>
        <v>29.55</v>
      </c>
      <c r="G3540" s="3">
        <f>VLOOKUP(A3540,ERCOT_345kv_West_ATC!G:H,2)</f>
        <v>2.7120000000000002</v>
      </c>
      <c r="I3540" s="5">
        <f t="shared" si="477"/>
        <v>6</v>
      </c>
      <c r="J3540" s="4">
        <f t="shared" si="478"/>
        <v>144</v>
      </c>
      <c r="K3540" s="4">
        <f t="shared" si="493"/>
        <v>1800</v>
      </c>
      <c r="L3540" s="6">
        <f t="shared" si="494"/>
        <v>11393454.4362</v>
      </c>
      <c r="N3540" s="22">
        <f t="shared" si="479"/>
        <v>0.22675277604523961</v>
      </c>
      <c r="O3540" s="14">
        <f t="shared" si="480"/>
        <v>3582.3638841668208</v>
      </c>
      <c r="Q3540" s="22">
        <f t="shared" si="474"/>
        <v>331.50990649888831</v>
      </c>
      <c r="R3540" s="3">
        <f>VLOOKUP(A3540,ERCOT_345kv_West_ATC!D:E,2)</f>
        <v>27.2</v>
      </c>
      <c r="S3540" s="66">
        <f t="shared" si="475"/>
        <v>0.9179511698842967</v>
      </c>
      <c r="T3540" s="69">
        <f t="shared" si="481"/>
        <v>304.30990649888832</v>
      </c>
      <c r="V3540" s="16">
        <f t="shared" si="482"/>
        <v>2.02122E-2</v>
      </c>
      <c r="W3540" s="16">
        <f t="shared" si="483"/>
        <v>0.20654057604523962</v>
      </c>
      <c r="X3540" s="16"/>
      <c r="Z3540" s="15">
        <f t="shared" si="484"/>
        <v>3.6182427330111286E-5</v>
      </c>
      <c r="AA3540" s="16">
        <f t="shared" si="485"/>
        <v>0.22902379843152254</v>
      </c>
      <c r="AB3540" s="3">
        <f t="shared" si="486"/>
        <v>0.12333766385905358</v>
      </c>
      <c r="AC3540" s="69">
        <f t="shared" si="487"/>
        <v>31.37266497241361</v>
      </c>
      <c r="AD3540" s="3">
        <f t="shared" si="495"/>
        <v>36.506384578282294</v>
      </c>
      <c r="AF3540" s="29"/>
      <c r="AG3540" s="30"/>
      <c r="AH3540" s="29"/>
      <c r="AI3540" s="29"/>
      <c r="AJ3540" s="31"/>
      <c r="AK3540" s="29"/>
      <c r="AL3540" s="30"/>
      <c r="AN3540" s="17">
        <f t="shared" si="488"/>
        <v>27914.52885118001</v>
      </c>
      <c r="AO3540" s="17">
        <f t="shared" si="489"/>
        <v>279.14528851180012</v>
      </c>
      <c r="AP3540" s="2">
        <f t="shared" si="490"/>
        <v>19.093537734207128</v>
      </c>
      <c r="AQ3540" s="6">
        <f t="shared" si="491"/>
        <v>519.34422637043383</v>
      </c>
      <c r="AR3540" s="3">
        <f t="shared" si="492"/>
        <v>5810.3526826295665</v>
      </c>
    </row>
    <row r="3541" spans="1:44">
      <c r="A3541" s="32">
        <v>43354</v>
      </c>
      <c r="B3541" s="9">
        <v>12.5</v>
      </c>
      <c r="C3541" s="33">
        <v>6324.5901519999998</v>
      </c>
      <c r="D3541" s="34">
        <f t="shared" si="476"/>
        <v>50246151.932124019</v>
      </c>
      <c r="E3541" s="34">
        <v>7019199231177.1699</v>
      </c>
      <c r="F3541" s="3">
        <f>VLOOKUP(A3541,ERCOT_345kv_West_ATC!A:B,2)</f>
        <v>29.9</v>
      </c>
      <c r="G3541" s="3">
        <f>VLOOKUP(A3541,ERCOT_345kv_West_ATC!G:H,2)</f>
        <v>2.7229999999999999</v>
      </c>
      <c r="I3541" s="5">
        <f t="shared" si="477"/>
        <v>6</v>
      </c>
      <c r="J3541" s="4">
        <f t="shared" si="478"/>
        <v>144</v>
      </c>
      <c r="K3541" s="4">
        <f t="shared" si="493"/>
        <v>1800</v>
      </c>
      <c r="L3541" s="6">
        <f t="shared" si="494"/>
        <v>11384262.273599999</v>
      </c>
      <c r="N3541" s="22">
        <f t="shared" si="479"/>
        <v>0.22656983342681941</v>
      </c>
      <c r="O3541" s="14">
        <f t="shared" si="480"/>
        <v>3582.3638841668208</v>
      </c>
      <c r="Q3541" s="22">
        <f t="shared" si="474"/>
        <v>331.24244653043775</v>
      </c>
      <c r="R3541" s="3">
        <f>VLOOKUP(A3541,ERCOT_345kv_West_ATC!D:E,2)</f>
        <v>24.68</v>
      </c>
      <c r="S3541" s="66">
        <f t="shared" si="475"/>
        <v>0.92549264063676639</v>
      </c>
      <c r="T3541" s="69">
        <f t="shared" si="481"/>
        <v>306.56244653043774</v>
      </c>
      <c r="V3541" s="16">
        <f t="shared" si="482"/>
        <v>2.04516E-2</v>
      </c>
      <c r="W3541" s="16">
        <f t="shared" si="483"/>
        <v>0.2061182334268194</v>
      </c>
      <c r="X3541" s="16"/>
      <c r="Z3541" s="15">
        <f t="shared" si="484"/>
        <v>3.6182427330111286E-5</v>
      </c>
      <c r="AA3541" s="16">
        <f t="shared" si="485"/>
        <v>0.22883902356747748</v>
      </c>
      <c r="AB3541" s="3">
        <f t="shared" si="486"/>
        <v>0.12323815585932922</v>
      </c>
      <c r="AC3541" s="69">
        <f t="shared" si="487"/>
        <v>31.336245044514495</v>
      </c>
      <c r="AD3541" s="3">
        <f t="shared" si="495"/>
        <v>36.355429026881218</v>
      </c>
      <c r="AF3541" s="29"/>
      <c r="AG3541" s="30"/>
      <c r="AH3541" s="29"/>
      <c r="AI3541" s="29"/>
      <c r="AJ3541" s="31"/>
      <c r="AK3541" s="29"/>
      <c r="AL3541" s="30"/>
      <c r="AN3541" s="17">
        <f t="shared" si="488"/>
        <v>27914.52885118001</v>
      </c>
      <c r="AO3541" s="17">
        <f t="shared" si="489"/>
        <v>279.14528851180012</v>
      </c>
      <c r="AP3541" s="2">
        <f t="shared" si="490"/>
        <v>19.093537734207128</v>
      </c>
      <c r="AQ3541" s="6">
        <f t="shared" si="491"/>
        <v>471.22851128023194</v>
      </c>
      <c r="AR3541" s="3">
        <f t="shared" si="492"/>
        <v>5853.3616407197678</v>
      </c>
    </row>
    <row r="3542" spans="1:44">
      <c r="A3542" s="32">
        <v>43355</v>
      </c>
      <c r="B3542" s="9">
        <v>12.5</v>
      </c>
      <c r="C3542" s="33">
        <v>6360.6969470000004</v>
      </c>
      <c r="D3542" s="34">
        <f t="shared" si="476"/>
        <v>50246151.932124019</v>
      </c>
      <c r="E3542" s="34">
        <v>7019199231177.1699</v>
      </c>
      <c r="F3542" s="3">
        <f>VLOOKUP(A3542,ERCOT_345kv_West_ATC!A:B,2)</f>
        <v>30.35</v>
      </c>
      <c r="G3542" s="3">
        <f>VLOOKUP(A3542,ERCOT_345kv_West_ATC!G:H,2)</f>
        <v>2.7309999999999999</v>
      </c>
      <c r="I3542" s="5">
        <f t="shared" si="477"/>
        <v>6</v>
      </c>
      <c r="J3542" s="4">
        <f t="shared" si="478"/>
        <v>144</v>
      </c>
      <c r="K3542" s="4">
        <f t="shared" si="493"/>
        <v>1800</v>
      </c>
      <c r="L3542" s="6">
        <f t="shared" si="494"/>
        <v>11449254.504600001</v>
      </c>
      <c r="N3542" s="22">
        <f t="shared" si="479"/>
        <v>0.22786331021062961</v>
      </c>
      <c r="O3542" s="14">
        <f t="shared" si="480"/>
        <v>3582.3638841668208</v>
      </c>
      <c r="Q3542" s="22">
        <f t="shared" si="474"/>
        <v>333.13349445998477</v>
      </c>
      <c r="R3542" s="3">
        <f>VLOOKUP(A3542,ERCOT_345kv_West_ATC!D:E,2)</f>
        <v>24.41</v>
      </c>
      <c r="S3542" s="66">
        <f t="shared" si="475"/>
        <v>0.92672607106178539</v>
      </c>
      <c r="T3542" s="69">
        <f t="shared" si="481"/>
        <v>308.72349445998475</v>
      </c>
      <c r="V3542" s="16">
        <f t="shared" si="482"/>
        <v>2.0759400000000001E-2</v>
      </c>
      <c r="W3542" s="16">
        <f t="shared" si="483"/>
        <v>0.2071039102106296</v>
      </c>
      <c r="X3542" s="16"/>
      <c r="Z3542" s="15">
        <f t="shared" si="484"/>
        <v>3.6182427330111286E-5</v>
      </c>
      <c r="AA3542" s="16">
        <f t="shared" si="485"/>
        <v>0.23014545505368822</v>
      </c>
      <c r="AB3542" s="3">
        <f t="shared" si="486"/>
        <v>0.12394171683685498</v>
      </c>
      <c r="AC3542" s="69">
        <f t="shared" si="487"/>
        <v>31.593748362288924</v>
      </c>
      <c r="AD3542" s="3">
        <f t="shared" si="495"/>
        <v>36.222744353314098</v>
      </c>
      <c r="AF3542" s="29"/>
      <c r="AG3542" s="30"/>
      <c r="AH3542" s="29"/>
      <c r="AI3542" s="29"/>
      <c r="AJ3542" s="31"/>
      <c r="AK3542" s="29"/>
      <c r="AL3542" s="30"/>
      <c r="AN3542" s="17">
        <f t="shared" si="488"/>
        <v>27914.52885118001</v>
      </c>
      <c r="AO3542" s="17">
        <f t="shared" si="489"/>
        <v>279.14528851180012</v>
      </c>
      <c r="AP3542" s="2">
        <f t="shared" si="490"/>
        <v>19.093537734207128</v>
      </c>
      <c r="AQ3542" s="6">
        <f t="shared" si="491"/>
        <v>466.07325609199603</v>
      </c>
      <c r="AR3542" s="3">
        <f t="shared" si="492"/>
        <v>5894.6236909080044</v>
      </c>
    </row>
    <row r="3543" spans="1:44">
      <c r="A3543" s="32">
        <v>43356</v>
      </c>
      <c r="B3543" s="9">
        <v>12.5</v>
      </c>
      <c r="C3543" s="33">
        <v>6521.2382719999996</v>
      </c>
      <c r="D3543" s="34">
        <f t="shared" si="476"/>
        <v>50246151.932124019</v>
      </c>
      <c r="E3543" s="34">
        <v>7019199231177.1699</v>
      </c>
      <c r="F3543" s="3">
        <f>VLOOKUP(A3543,ERCOT_345kv_West_ATC!A:B,2)</f>
        <v>30</v>
      </c>
      <c r="G3543" s="3">
        <f>VLOOKUP(A3543,ERCOT_345kv_West_ATC!G:H,2)</f>
        <v>2.722</v>
      </c>
      <c r="I3543" s="5">
        <f t="shared" si="477"/>
        <v>6</v>
      </c>
      <c r="J3543" s="4">
        <f t="shared" si="478"/>
        <v>144</v>
      </c>
      <c r="K3543" s="4">
        <f t="shared" si="493"/>
        <v>1800</v>
      </c>
      <c r="L3543" s="6">
        <f t="shared" si="494"/>
        <v>11738228.889599999</v>
      </c>
      <c r="N3543" s="22">
        <f t="shared" si="479"/>
        <v>0.23361448465659246</v>
      </c>
      <c r="O3543" s="14">
        <f t="shared" si="480"/>
        <v>3582.3638841668208</v>
      </c>
      <c r="Q3543" s="22">
        <f t="shared" si="474"/>
        <v>341.54164423478426</v>
      </c>
      <c r="R3543" s="3">
        <f>VLOOKUP(A3543,ERCOT_345kv_West_ATC!D:E,2)</f>
        <v>26.86</v>
      </c>
      <c r="S3543" s="66">
        <f t="shared" si="475"/>
        <v>0.92135658871064119</v>
      </c>
      <c r="T3543" s="69">
        <f t="shared" si="481"/>
        <v>314.68164423478424</v>
      </c>
      <c r="V3543" s="16">
        <f t="shared" si="482"/>
        <v>2.0520000000000004E-2</v>
      </c>
      <c r="W3543" s="16">
        <f t="shared" si="483"/>
        <v>0.21309448465659245</v>
      </c>
      <c r="X3543" s="16"/>
      <c r="Z3543" s="15">
        <f t="shared" si="484"/>
        <v>3.6182427330111286E-5</v>
      </c>
      <c r="AA3543" s="16">
        <f t="shared" si="485"/>
        <v>0.23595422987898049</v>
      </c>
      <c r="AB3543" s="3">
        <f t="shared" si="486"/>
        <v>0.12706995382244948</v>
      </c>
      <c r="AC3543" s="69">
        <f t="shared" si="487"/>
        <v>32.738683099016512</v>
      </c>
      <c r="AD3543" s="3">
        <f t="shared" si="495"/>
        <v>36.153884099939667</v>
      </c>
      <c r="AF3543" s="29"/>
      <c r="AG3543" s="30"/>
      <c r="AH3543" s="29"/>
      <c r="AI3543" s="29"/>
      <c r="AJ3543" s="31"/>
      <c r="AK3543" s="29"/>
      <c r="AL3543" s="30"/>
      <c r="AN3543" s="17">
        <f t="shared" si="488"/>
        <v>27914.52885118001</v>
      </c>
      <c r="AO3543" s="17">
        <f t="shared" si="489"/>
        <v>279.14528851180012</v>
      </c>
      <c r="AP3543" s="2">
        <f t="shared" si="490"/>
        <v>19.093537734207128</v>
      </c>
      <c r="AQ3543" s="6">
        <f t="shared" si="491"/>
        <v>512.85242354080344</v>
      </c>
      <c r="AR3543" s="3">
        <f t="shared" si="492"/>
        <v>6008.3858484591965</v>
      </c>
    </row>
    <row r="3544" spans="1:44">
      <c r="A3544" s="32">
        <v>43357</v>
      </c>
      <c r="B3544" s="9">
        <v>12.5</v>
      </c>
      <c r="C3544" s="33">
        <v>6512.7054850000004</v>
      </c>
      <c r="D3544" s="34">
        <f t="shared" si="476"/>
        <v>50246151.932124019</v>
      </c>
      <c r="E3544" s="34">
        <v>7019199231177.1699</v>
      </c>
      <c r="F3544" s="3">
        <f>VLOOKUP(A3544,ERCOT_345kv_West_ATC!A:B,2)</f>
        <v>29.95</v>
      </c>
      <c r="G3544" s="3">
        <f>VLOOKUP(A3544,ERCOT_345kv_West_ATC!G:H,2)</f>
        <v>2.6890000000000001</v>
      </c>
      <c r="I3544" s="5">
        <f t="shared" si="477"/>
        <v>6</v>
      </c>
      <c r="J3544" s="4">
        <f t="shared" si="478"/>
        <v>144</v>
      </c>
      <c r="K3544" s="4">
        <f t="shared" si="493"/>
        <v>1800</v>
      </c>
      <c r="L3544" s="6">
        <f t="shared" si="494"/>
        <v>11722869.873000002</v>
      </c>
      <c r="N3544" s="22">
        <f t="shared" si="479"/>
        <v>0.23330880917679162</v>
      </c>
      <c r="O3544" s="14">
        <f t="shared" si="480"/>
        <v>3582.3638841668208</v>
      </c>
      <c r="Q3544" s="22">
        <f t="shared" ref="Q3544:Q3607" si="496">((I3544*B3544)*C3544)/((D3544*($AL$2*$Y$2)/$Y$2)/1000000)</f>
        <v>341.09475025846723</v>
      </c>
      <c r="R3544" s="3">
        <f>VLOOKUP(A3544,ERCOT_345kv_West_ATC!D:E,2)</f>
        <v>26.89</v>
      </c>
      <c r="S3544" s="66">
        <f t="shared" si="475"/>
        <v>0.9211655999407089</v>
      </c>
      <c r="T3544" s="69">
        <f t="shared" si="481"/>
        <v>314.20475025846724</v>
      </c>
      <c r="V3544" s="16">
        <f t="shared" si="482"/>
        <v>2.0485799999999998E-2</v>
      </c>
      <c r="W3544" s="16">
        <f t="shared" si="483"/>
        <v>0.21282300917679162</v>
      </c>
      <c r="X3544" s="16"/>
      <c r="Z3544" s="15">
        <f t="shared" si="484"/>
        <v>3.6182427330111286E-5</v>
      </c>
      <c r="AA3544" s="16">
        <f t="shared" si="485"/>
        <v>0.23564549293342968</v>
      </c>
      <c r="AB3544" s="3">
        <f t="shared" si="486"/>
        <v>0.12690368772315325</v>
      </c>
      <c r="AC3544" s="69">
        <f t="shared" si="487"/>
        <v>32.677829706674089</v>
      </c>
      <c r="AD3544" s="3">
        <f t="shared" si="495"/>
        <v>36.05856015135133</v>
      </c>
      <c r="AF3544" s="29"/>
      <c r="AG3544" s="30"/>
      <c r="AH3544" s="29"/>
      <c r="AI3544" s="29"/>
      <c r="AJ3544" s="31"/>
      <c r="AK3544" s="29"/>
      <c r="AL3544" s="30"/>
      <c r="AN3544" s="17">
        <f t="shared" si="488"/>
        <v>27914.52885118001</v>
      </c>
      <c r="AO3544" s="17">
        <f t="shared" si="489"/>
        <v>279.14528851180012</v>
      </c>
      <c r="AP3544" s="2">
        <f t="shared" si="490"/>
        <v>19.093537734207128</v>
      </c>
      <c r="AQ3544" s="6">
        <f t="shared" si="491"/>
        <v>513.42522967282969</v>
      </c>
      <c r="AR3544" s="3">
        <f t="shared" si="492"/>
        <v>5999.2802553271704</v>
      </c>
    </row>
    <row r="3545" spans="1:44">
      <c r="A3545" s="32">
        <v>43358</v>
      </c>
      <c r="B3545" s="9">
        <v>12.5</v>
      </c>
      <c r="C3545" s="33">
        <v>6544.1362040000004</v>
      </c>
      <c r="D3545" s="34">
        <f t="shared" si="476"/>
        <v>50246151.932124019</v>
      </c>
      <c r="E3545" s="34">
        <v>7019199231177.1699</v>
      </c>
      <c r="F3545" s="3">
        <f>VLOOKUP(A3545,ERCOT_345kv_West_ATC!A:B,2)</f>
        <v>29.95</v>
      </c>
      <c r="G3545" s="3">
        <f>VLOOKUP(A3545,ERCOT_345kv_West_ATC!G:H,2)</f>
        <v>2.6890000000000001</v>
      </c>
      <c r="I3545" s="5">
        <f t="shared" si="477"/>
        <v>6</v>
      </c>
      <c r="J3545" s="4">
        <f t="shared" si="478"/>
        <v>144</v>
      </c>
      <c r="K3545" s="4">
        <f t="shared" si="493"/>
        <v>1800</v>
      </c>
      <c r="L3545" s="6">
        <f t="shared" si="494"/>
        <v>11779445.167200001</v>
      </c>
      <c r="N3545" s="22">
        <f t="shared" si="479"/>
        <v>0.23443477190278156</v>
      </c>
      <c r="O3545" s="14">
        <f t="shared" si="480"/>
        <v>3582.3638841668208</v>
      </c>
      <c r="Q3545" s="22">
        <f t="shared" si="496"/>
        <v>342.74089459470986</v>
      </c>
      <c r="R3545" s="3">
        <f>VLOOKUP(A3545,ERCOT_345kv_West_ATC!D:E,2)</f>
        <v>27.96</v>
      </c>
      <c r="S3545" s="66">
        <f t="shared" ref="S3545:S3608" si="497">(Q3545-R3545)/Q3545</f>
        <v>0.91842234048824956</v>
      </c>
      <c r="T3545" s="69">
        <f t="shared" si="481"/>
        <v>314.78089459470988</v>
      </c>
      <c r="V3545" s="16">
        <f t="shared" si="482"/>
        <v>2.0485799999999998E-2</v>
      </c>
      <c r="W3545" s="16">
        <f t="shared" si="483"/>
        <v>0.21394897190278156</v>
      </c>
      <c r="X3545" s="16"/>
      <c r="Z3545" s="15">
        <f t="shared" si="484"/>
        <v>3.6182427330111286E-5</v>
      </c>
      <c r="AA3545" s="16">
        <f t="shared" si="485"/>
        <v>0.23678273263958033</v>
      </c>
      <c r="AB3545" s="3">
        <f t="shared" si="486"/>
        <v>0.1275161327597171</v>
      </c>
      <c r="AC3545" s="69">
        <f t="shared" si="487"/>
        <v>32.901984590056458</v>
      </c>
      <c r="AD3545" s="3">
        <f t="shared" si="495"/>
        <v>35.962490628124421</v>
      </c>
      <c r="AF3545" s="29"/>
      <c r="AG3545" s="30"/>
      <c r="AH3545" s="29"/>
      <c r="AI3545" s="29"/>
      <c r="AJ3545" s="31"/>
      <c r="AK3545" s="29"/>
      <c r="AL3545" s="30"/>
      <c r="AN3545" s="17">
        <f t="shared" si="488"/>
        <v>27914.52885118001</v>
      </c>
      <c r="AO3545" s="17">
        <f t="shared" si="489"/>
        <v>279.14528851180012</v>
      </c>
      <c r="AP3545" s="2">
        <f t="shared" si="490"/>
        <v>19.093537734207128</v>
      </c>
      <c r="AQ3545" s="6">
        <f t="shared" si="491"/>
        <v>533.85531504843129</v>
      </c>
      <c r="AR3545" s="3">
        <f t="shared" si="492"/>
        <v>6010.2808889515691</v>
      </c>
    </row>
    <row r="3546" spans="1:44">
      <c r="A3546" s="32">
        <v>43359</v>
      </c>
      <c r="B3546" s="9">
        <v>12.5</v>
      </c>
      <c r="C3546" s="33">
        <v>6514.5299709999999</v>
      </c>
      <c r="D3546" s="34">
        <f t="shared" si="476"/>
        <v>50246151.932124019</v>
      </c>
      <c r="E3546" s="34">
        <v>7019199231177.1699</v>
      </c>
      <c r="F3546" s="3">
        <f>VLOOKUP(A3546,ERCOT_345kv_West_ATC!A:B,2)</f>
        <v>29.95</v>
      </c>
      <c r="G3546" s="3">
        <f>VLOOKUP(A3546,ERCOT_345kv_West_ATC!G:H,2)</f>
        <v>2.6890000000000001</v>
      </c>
      <c r="I3546" s="5">
        <f t="shared" si="477"/>
        <v>6</v>
      </c>
      <c r="J3546" s="4">
        <f t="shared" si="478"/>
        <v>144</v>
      </c>
      <c r="K3546" s="4">
        <f t="shared" si="493"/>
        <v>1800</v>
      </c>
      <c r="L3546" s="6">
        <f t="shared" si="494"/>
        <v>11726153.947799999</v>
      </c>
      <c r="N3546" s="22">
        <f t="shared" si="479"/>
        <v>0.23337416890432724</v>
      </c>
      <c r="O3546" s="14">
        <f t="shared" si="480"/>
        <v>3582.3638841668208</v>
      </c>
      <c r="Q3546" s="22">
        <f t="shared" si="496"/>
        <v>341.1903054156831</v>
      </c>
      <c r="R3546" s="3">
        <f>VLOOKUP(A3546,ERCOT_345kv_West_ATC!D:E,2)</f>
        <v>30.71</v>
      </c>
      <c r="S3546" s="66">
        <f t="shared" si="497"/>
        <v>0.90999158090794818</v>
      </c>
      <c r="T3546" s="69">
        <f t="shared" si="481"/>
        <v>310.48030541568312</v>
      </c>
      <c r="V3546" s="16">
        <f t="shared" si="482"/>
        <v>2.0485799999999998E-2</v>
      </c>
      <c r="W3546" s="16">
        <f t="shared" si="483"/>
        <v>0.21288836890432725</v>
      </c>
      <c r="X3546" s="16"/>
      <c r="Z3546" s="15">
        <f t="shared" si="484"/>
        <v>3.6182427330111286E-5</v>
      </c>
      <c r="AA3546" s="16">
        <f t="shared" si="485"/>
        <v>0.23571150726553947</v>
      </c>
      <c r="AB3546" s="3">
        <f t="shared" si="486"/>
        <v>0.12693923884735694</v>
      </c>
      <c r="AC3546" s="69">
        <f t="shared" si="487"/>
        <v>32.690841418132642</v>
      </c>
      <c r="AD3546" s="3">
        <f t="shared" si="495"/>
        <v>35.792555683433001</v>
      </c>
      <c r="AF3546" s="29"/>
      <c r="AG3546" s="30"/>
      <c r="AH3546" s="29"/>
      <c r="AI3546" s="29"/>
      <c r="AJ3546" s="31"/>
      <c r="AK3546" s="29"/>
      <c r="AL3546" s="30"/>
      <c r="AN3546" s="17">
        <f t="shared" si="488"/>
        <v>27914.52885118001</v>
      </c>
      <c r="AO3546" s="17">
        <f t="shared" si="489"/>
        <v>279.14528851180012</v>
      </c>
      <c r="AP3546" s="2">
        <f t="shared" si="490"/>
        <v>19.093537734207128</v>
      </c>
      <c r="AQ3546" s="6">
        <f t="shared" si="491"/>
        <v>586.36254381750098</v>
      </c>
      <c r="AR3546" s="3">
        <f t="shared" si="492"/>
        <v>5928.1674271824986</v>
      </c>
    </row>
    <row r="3547" spans="1:44">
      <c r="A3547" s="32">
        <v>43360</v>
      </c>
      <c r="B3547" s="9">
        <v>12.5</v>
      </c>
      <c r="C3547" s="33">
        <v>6281.1960929999996</v>
      </c>
      <c r="D3547" s="34">
        <f t="shared" si="476"/>
        <v>50246151.932124019</v>
      </c>
      <c r="E3547" s="34">
        <v>7019199231177.1699</v>
      </c>
      <c r="F3547" s="3">
        <f>VLOOKUP(A3547,ERCOT_345kv_West_ATC!A:B,2)</f>
        <v>30.8</v>
      </c>
      <c r="G3547" s="3">
        <f>VLOOKUP(A3547,ERCOT_345kv_West_ATC!G:H,2)</f>
        <v>2.7010000000000001</v>
      </c>
      <c r="I3547" s="5">
        <f t="shared" si="477"/>
        <v>6</v>
      </c>
      <c r="J3547" s="4">
        <f t="shared" si="478"/>
        <v>144</v>
      </c>
      <c r="K3547" s="4">
        <f t="shared" si="493"/>
        <v>1800</v>
      </c>
      <c r="L3547" s="6">
        <f t="shared" si="494"/>
        <v>11306152.967399999</v>
      </c>
      <c r="N3547" s="22">
        <f t="shared" si="479"/>
        <v>0.22501530032932937</v>
      </c>
      <c r="O3547" s="14">
        <f t="shared" si="480"/>
        <v>3582.3638841668208</v>
      </c>
      <c r="Q3547" s="22">
        <f t="shared" si="496"/>
        <v>328.96973732358094</v>
      </c>
      <c r="R3547" s="3">
        <f>VLOOKUP(A3547,ERCOT_345kv_West_ATC!D:E,2)</f>
        <v>34.380000000000003</v>
      </c>
      <c r="S3547" s="66">
        <f t="shared" si="497"/>
        <v>0.89549190670331125</v>
      </c>
      <c r="T3547" s="69">
        <f t="shared" si="481"/>
        <v>294.58973732358095</v>
      </c>
      <c r="V3547" s="16">
        <f t="shared" si="482"/>
        <v>2.1067200000000001E-2</v>
      </c>
      <c r="W3547" s="16">
        <f t="shared" si="483"/>
        <v>0.20394810032932936</v>
      </c>
      <c r="X3547" s="16"/>
      <c r="Z3547" s="15">
        <f t="shared" si="484"/>
        <v>3.6182427330111286E-5</v>
      </c>
      <c r="AA3547" s="16">
        <f t="shared" si="485"/>
        <v>0.22726892118115141</v>
      </c>
      <c r="AB3547" s="3">
        <f t="shared" si="486"/>
        <v>0.12239259849072727</v>
      </c>
      <c r="AC3547" s="69">
        <f t="shared" si="487"/>
        <v>31.026771047606182</v>
      </c>
      <c r="AD3547" s="3">
        <f t="shared" si="495"/>
        <v>35.608138725088061</v>
      </c>
      <c r="AF3547" s="29"/>
      <c r="AG3547" s="30"/>
      <c r="AH3547" s="29"/>
      <c r="AI3547" s="29"/>
      <c r="AJ3547" s="31"/>
      <c r="AK3547" s="29"/>
      <c r="AL3547" s="30"/>
      <c r="AN3547" s="17">
        <f t="shared" si="488"/>
        <v>27914.52885118001</v>
      </c>
      <c r="AO3547" s="17">
        <f t="shared" si="489"/>
        <v>279.14528851180012</v>
      </c>
      <c r="AP3547" s="2">
        <f t="shared" si="490"/>
        <v>19.093537734207128</v>
      </c>
      <c r="AQ3547" s="6">
        <f t="shared" si="491"/>
        <v>656.43582730204116</v>
      </c>
      <c r="AR3547" s="3">
        <f t="shared" si="492"/>
        <v>5624.7602656979579</v>
      </c>
    </row>
    <row r="3548" spans="1:44">
      <c r="A3548" s="32">
        <v>43361</v>
      </c>
      <c r="B3548" s="9">
        <v>12.5</v>
      </c>
      <c r="C3548" s="33">
        <v>6369.1871279999996</v>
      </c>
      <c r="D3548" s="34">
        <f t="shared" si="476"/>
        <v>50246151.932124019</v>
      </c>
      <c r="E3548" s="34">
        <v>7019199231177.1699</v>
      </c>
      <c r="F3548" s="3">
        <f>VLOOKUP(A3548,ERCOT_345kv_West_ATC!A:B,2)</f>
        <v>31.1</v>
      </c>
      <c r="G3548" s="3">
        <f>VLOOKUP(A3548,ERCOT_345kv_West_ATC!G:H,2)</f>
        <v>2.7389999999999999</v>
      </c>
      <c r="I3548" s="5">
        <f t="shared" si="477"/>
        <v>6</v>
      </c>
      <c r="J3548" s="4">
        <f t="shared" si="478"/>
        <v>144</v>
      </c>
      <c r="K3548" s="4">
        <f t="shared" si="493"/>
        <v>1800</v>
      </c>
      <c r="L3548" s="6">
        <f t="shared" si="494"/>
        <v>11464536.830399999</v>
      </c>
      <c r="N3548" s="22">
        <f t="shared" si="479"/>
        <v>0.22816745938847396</v>
      </c>
      <c r="O3548" s="14">
        <f t="shared" si="480"/>
        <v>3582.3638841668208</v>
      </c>
      <c r="Q3548" s="22">
        <f t="shared" si="496"/>
        <v>333.5781570006929</v>
      </c>
      <c r="R3548" s="3">
        <f>VLOOKUP(A3548,ERCOT_345kv_West_ATC!D:E,2)</f>
        <v>34.4</v>
      </c>
      <c r="S3548" s="66">
        <f t="shared" si="497"/>
        <v>0.89687574177727558</v>
      </c>
      <c r="T3548" s="69">
        <f t="shared" si="481"/>
        <v>299.17815700069292</v>
      </c>
      <c r="V3548" s="16">
        <f t="shared" si="482"/>
        <v>2.1272400000000004E-2</v>
      </c>
      <c r="W3548" s="16">
        <f t="shared" si="483"/>
        <v>0.20689505938847397</v>
      </c>
      <c r="X3548" s="16"/>
      <c r="Z3548" s="15">
        <f t="shared" si="484"/>
        <v>3.6182427330111286E-5</v>
      </c>
      <c r="AA3548" s="16">
        <f t="shared" si="485"/>
        <v>0.2304526504107402</v>
      </c>
      <c r="AB3548" s="3">
        <f t="shared" si="486"/>
        <v>0.12410715273455043</v>
      </c>
      <c r="AC3548" s="69">
        <f t="shared" si="487"/>
        <v>31.654297900845457</v>
      </c>
      <c r="AD3548" s="3">
        <f t="shared" si="495"/>
        <v>35.423124516884428</v>
      </c>
      <c r="AF3548" s="29"/>
      <c r="AG3548" s="30"/>
      <c r="AH3548" s="29"/>
      <c r="AI3548" s="29"/>
      <c r="AJ3548" s="31"/>
      <c r="AK3548" s="29"/>
      <c r="AL3548" s="30"/>
      <c r="AN3548" s="17">
        <f t="shared" si="488"/>
        <v>27914.52885118001</v>
      </c>
      <c r="AO3548" s="17">
        <f t="shared" si="489"/>
        <v>279.14528851180012</v>
      </c>
      <c r="AP3548" s="2">
        <f t="shared" si="490"/>
        <v>19.093537734207128</v>
      </c>
      <c r="AQ3548" s="6">
        <f t="shared" si="491"/>
        <v>656.81769805672513</v>
      </c>
      <c r="AR3548" s="3">
        <f t="shared" si="492"/>
        <v>5712.3694299432746</v>
      </c>
    </row>
    <row r="3549" spans="1:44">
      <c r="A3549" s="32">
        <v>43362</v>
      </c>
      <c r="B3549" s="9">
        <v>12.5</v>
      </c>
      <c r="C3549" s="33">
        <v>6394.8907360000003</v>
      </c>
      <c r="D3549" s="34">
        <f t="shared" si="476"/>
        <v>50246151.932124019</v>
      </c>
      <c r="E3549" s="34">
        <v>7019199231177.1699</v>
      </c>
      <c r="F3549" s="3">
        <f>VLOOKUP(A3549,ERCOT_345kv_West_ATC!A:B,2)</f>
        <v>31</v>
      </c>
      <c r="G3549" s="3">
        <f>VLOOKUP(A3549,ERCOT_345kv_West_ATC!G:H,2)</f>
        <v>2.7269999999999999</v>
      </c>
      <c r="I3549" s="5">
        <f t="shared" si="477"/>
        <v>6</v>
      </c>
      <c r="J3549" s="4">
        <f t="shared" si="478"/>
        <v>144</v>
      </c>
      <c r="K3549" s="4">
        <f t="shared" si="493"/>
        <v>1800</v>
      </c>
      <c r="L3549" s="6">
        <f t="shared" si="494"/>
        <v>11510803.3248</v>
      </c>
      <c r="N3549" s="22">
        <f t="shared" si="479"/>
        <v>0.22908825615839379</v>
      </c>
      <c r="O3549" s="14">
        <f t="shared" si="480"/>
        <v>3582.3638841668208</v>
      </c>
      <c r="Q3549" s="22">
        <f t="shared" si="496"/>
        <v>334.92435110876283</v>
      </c>
      <c r="R3549" s="3">
        <f>VLOOKUP(A3549,ERCOT_345kv_West_ATC!D:E,2)</f>
        <v>25.37</v>
      </c>
      <c r="S3549" s="66">
        <f t="shared" si="497"/>
        <v>0.92425155138462478</v>
      </c>
      <c r="T3549" s="69">
        <f t="shared" si="481"/>
        <v>309.55435110876283</v>
      </c>
      <c r="V3549" s="16">
        <f t="shared" si="482"/>
        <v>2.1204000000000001E-2</v>
      </c>
      <c r="W3549" s="16">
        <f t="shared" si="483"/>
        <v>0.20788425615839379</v>
      </c>
      <c r="X3549" s="16"/>
      <c r="Z3549" s="15">
        <f t="shared" si="484"/>
        <v>3.6182427330111286E-5</v>
      </c>
      <c r="AA3549" s="16">
        <f t="shared" si="485"/>
        <v>0.23138266933932189</v>
      </c>
      <c r="AB3549" s="3">
        <f t="shared" si="486"/>
        <v>0.12460800182875607</v>
      </c>
      <c r="AC3549" s="69">
        <f t="shared" si="487"/>
        <v>31.837608669324723</v>
      </c>
      <c r="AD3549" s="3">
        <f t="shared" si="495"/>
        <v>35.296681393391708</v>
      </c>
      <c r="AF3549" s="29"/>
      <c r="AG3549" s="30"/>
      <c r="AH3549" s="29"/>
      <c r="AI3549" s="29"/>
      <c r="AJ3549" s="31"/>
      <c r="AK3549" s="29"/>
      <c r="AL3549" s="30"/>
      <c r="AN3549" s="17">
        <f t="shared" si="488"/>
        <v>27914.52885118001</v>
      </c>
      <c r="AO3549" s="17">
        <f t="shared" si="489"/>
        <v>279.14528851180012</v>
      </c>
      <c r="AP3549" s="2">
        <f t="shared" si="490"/>
        <v>19.093537734207128</v>
      </c>
      <c r="AQ3549" s="6">
        <f t="shared" si="491"/>
        <v>484.40305231683487</v>
      </c>
      <c r="AR3549" s="3">
        <f t="shared" si="492"/>
        <v>5910.4876836831654</v>
      </c>
    </row>
    <row r="3550" spans="1:44">
      <c r="A3550" s="32">
        <v>43363</v>
      </c>
      <c r="B3550" s="9">
        <v>12.5</v>
      </c>
      <c r="C3550" s="33">
        <v>6523.4482989999997</v>
      </c>
      <c r="D3550" s="34">
        <f t="shared" si="476"/>
        <v>51201325.148081645</v>
      </c>
      <c r="E3550" s="34">
        <v>7152633351906.4102</v>
      </c>
      <c r="F3550" s="3">
        <f>VLOOKUP(A3550,ERCOT_345kv_West_ATC!A:B,2)</f>
        <v>31.1</v>
      </c>
      <c r="G3550" s="3">
        <f>VLOOKUP(A3550,ERCOT_345kv_West_ATC!G:H,2)</f>
        <v>2.766</v>
      </c>
      <c r="I3550" s="5">
        <f t="shared" si="477"/>
        <v>6</v>
      </c>
      <c r="J3550" s="4">
        <f t="shared" si="478"/>
        <v>144</v>
      </c>
      <c r="K3550" s="4">
        <f t="shared" si="493"/>
        <v>1800</v>
      </c>
      <c r="L3550" s="6">
        <f t="shared" si="494"/>
        <v>11742206.938199999</v>
      </c>
      <c r="N3550" s="22">
        <f t="shared" si="479"/>
        <v>0.22933404368421786</v>
      </c>
      <c r="O3550" s="14">
        <f t="shared" si="480"/>
        <v>3515.534011657197</v>
      </c>
      <c r="Q3550" s="22">
        <f t="shared" si="496"/>
        <v>335.28368959680978</v>
      </c>
      <c r="R3550" s="3">
        <f>VLOOKUP(A3550,ERCOT_345kv_West_ATC!D:E,2)</f>
        <v>24.45</v>
      </c>
      <c r="S3550" s="66">
        <f t="shared" si="497"/>
        <v>0.92707667936545923</v>
      </c>
      <c r="T3550" s="69">
        <f t="shared" si="481"/>
        <v>310.83368959680979</v>
      </c>
      <c r="V3550" s="16">
        <f t="shared" si="482"/>
        <v>2.1272400000000004E-2</v>
      </c>
      <c r="W3550" s="16">
        <f t="shared" si="483"/>
        <v>0.20806164368421787</v>
      </c>
      <c r="X3550" s="16"/>
      <c r="Z3550" s="15">
        <f t="shared" si="484"/>
        <v>3.5507435318203364E-5</v>
      </c>
      <c r="AA3550" s="16">
        <f t="shared" si="485"/>
        <v>0.23163091852838624</v>
      </c>
      <c r="AB3550" s="3">
        <f t="shared" si="486"/>
        <v>0.12474169306627722</v>
      </c>
      <c r="AC3550" s="69">
        <f t="shared" si="487"/>
        <v>31.886539662257462</v>
      </c>
      <c r="AD3550" s="3">
        <f t="shared" si="495"/>
        <v>35.121970646942223</v>
      </c>
      <c r="AF3550" s="29"/>
      <c r="AG3550" s="30"/>
      <c r="AH3550" s="29"/>
      <c r="AI3550" s="29"/>
      <c r="AJ3550" s="31"/>
      <c r="AK3550" s="29"/>
      <c r="AL3550" s="30"/>
      <c r="AN3550" s="17">
        <f t="shared" si="488"/>
        <v>28445.180637823138</v>
      </c>
      <c r="AO3550" s="17">
        <f t="shared" si="489"/>
        <v>284.45180637823137</v>
      </c>
      <c r="AP3550" s="2">
        <f t="shared" si="490"/>
        <v>19.456503556271024</v>
      </c>
      <c r="AQ3550" s="6">
        <f t="shared" si="491"/>
        <v>475.71151195082649</v>
      </c>
      <c r="AR3550" s="3">
        <f t="shared" si="492"/>
        <v>6047.7367870491735</v>
      </c>
    </row>
    <row r="3551" spans="1:44">
      <c r="A3551" s="32">
        <v>43364</v>
      </c>
      <c r="B3551" s="9">
        <v>12.5</v>
      </c>
      <c r="C3551" s="33">
        <v>6734.9523939999999</v>
      </c>
      <c r="D3551" s="34">
        <f t="shared" si="476"/>
        <v>51201325.148081645</v>
      </c>
      <c r="E3551" s="34">
        <v>7152633351906.4102</v>
      </c>
      <c r="F3551" s="3">
        <f>VLOOKUP(A3551,ERCOT_345kv_West_ATC!A:B,2)</f>
        <v>30.9</v>
      </c>
      <c r="G3551" s="3">
        <f>VLOOKUP(A3551,ERCOT_345kv_West_ATC!G:H,2)</f>
        <v>2.7610000000000001</v>
      </c>
      <c r="I3551" s="5">
        <f t="shared" si="477"/>
        <v>6</v>
      </c>
      <c r="J3551" s="4">
        <f t="shared" si="478"/>
        <v>144</v>
      </c>
      <c r="K3551" s="4">
        <f t="shared" si="493"/>
        <v>1800</v>
      </c>
      <c r="L3551" s="6">
        <f t="shared" si="494"/>
        <v>12122914.3092</v>
      </c>
      <c r="N3551" s="22">
        <f t="shared" si="479"/>
        <v>0.23676954207999062</v>
      </c>
      <c r="O3551" s="14">
        <f t="shared" si="480"/>
        <v>3515.534011657197</v>
      </c>
      <c r="Q3551" s="22">
        <f t="shared" si="496"/>
        <v>346.15430128653605</v>
      </c>
      <c r="R3551" s="3">
        <f>VLOOKUP(A3551,ERCOT_345kv_West_ATC!D:E,2)</f>
        <v>26.89</v>
      </c>
      <c r="S3551" s="66">
        <f t="shared" si="497"/>
        <v>0.92231787991638658</v>
      </c>
      <c r="T3551" s="69">
        <f t="shared" si="481"/>
        <v>319.26430128653607</v>
      </c>
      <c r="V3551" s="16">
        <f t="shared" si="482"/>
        <v>2.1135599999999997E-2</v>
      </c>
      <c r="W3551" s="16">
        <f t="shared" si="483"/>
        <v>0.21563394207999062</v>
      </c>
      <c r="X3551" s="16"/>
      <c r="Z3551" s="15">
        <f t="shared" si="484"/>
        <v>3.5507435318203364E-5</v>
      </c>
      <c r="AA3551" s="16">
        <f t="shared" si="485"/>
        <v>0.23914088650113388</v>
      </c>
      <c r="AB3551" s="3">
        <f t="shared" si="486"/>
        <v>0.12878608457387836</v>
      </c>
      <c r="AC3551" s="69">
        <f t="shared" si="487"/>
        <v>33.366786954039476</v>
      </c>
      <c r="AD3551" s="3">
        <f t="shared" si="495"/>
        <v>35.027790141612265</v>
      </c>
      <c r="AF3551" s="29"/>
      <c r="AG3551" s="30"/>
      <c r="AH3551" s="29"/>
      <c r="AI3551" s="29"/>
      <c r="AJ3551" s="31"/>
      <c r="AK3551" s="29"/>
      <c r="AL3551" s="30"/>
      <c r="AN3551" s="17">
        <f t="shared" si="488"/>
        <v>28445.180637823138</v>
      </c>
      <c r="AO3551" s="17">
        <f t="shared" si="489"/>
        <v>284.45180637823137</v>
      </c>
      <c r="AP3551" s="2">
        <f t="shared" si="490"/>
        <v>19.456503556271024</v>
      </c>
      <c r="AQ3551" s="6">
        <f t="shared" si="491"/>
        <v>523.18538062812786</v>
      </c>
      <c r="AR3551" s="3">
        <f t="shared" si="492"/>
        <v>6211.7670133718721</v>
      </c>
    </row>
    <row r="3552" spans="1:44">
      <c r="A3552" s="32">
        <v>43365</v>
      </c>
      <c r="B3552" s="9">
        <v>12.5</v>
      </c>
      <c r="C3552" s="33">
        <v>6722.2211340000003</v>
      </c>
      <c r="D3552" s="34">
        <f t="shared" si="476"/>
        <v>51201325.148081645</v>
      </c>
      <c r="E3552" s="34">
        <v>7152633351906.4102</v>
      </c>
      <c r="F3552" s="3">
        <f>VLOOKUP(A3552,ERCOT_345kv_West_ATC!A:B,2)</f>
        <v>30.9</v>
      </c>
      <c r="G3552" s="3">
        <f>VLOOKUP(A3552,ERCOT_345kv_West_ATC!G:H,2)</f>
        <v>2.7610000000000001</v>
      </c>
      <c r="I3552" s="5">
        <f t="shared" si="477"/>
        <v>6</v>
      </c>
      <c r="J3552" s="4">
        <f t="shared" si="478"/>
        <v>144</v>
      </c>
      <c r="K3552" s="4">
        <f t="shared" si="493"/>
        <v>1800</v>
      </c>
      <c r="L3552" s="6">
        <f t="shared" si="494"/>
        <v>12099998.041200001</v>
      </c>
      <c r="N3552" s="22">
        <f t="shared" si="479"/>
        <v>0.23632197030457813</v>
      </c>
      <c r="O3552" s="14">
        <f t="shared" si="480"/>
        <v>3515.534011657197</v>
      </c>
      <c r="Q3552" s="22">
        <f t="shared" si="496"/>
        <v>345.49995658564058</v>
      </c>
      <c r="R3552" s="3">
        <f>VLOOKUP(A3552,ERCOT_345kv_West_ATC!D:E,2)</f>
        <v>22.78</v>
      </c>
      <c r="S3552" s="66">
        <f t="shared" si="497"/>
        <v>0.93406656190316073</v>
      </c>
      <c r="T3552" s="69">
        <f t="shared" si="481"/>
        <v>322.7199565856406</v>
      </c>
      <c r="V3552" s="16">
        <f t="shared" si="482"/>
        <v>2.1135599999999997E-2</v>
      </c>
      <c r="W3552" s="16">
        <f t="shared" si="483"/>
        <v>0.21518637030457813</v>
      </c>
      <c r="X3552" s="16"/>
      <c r="Z3552" s="15">
        <f t="shared" si="484"/>
        <v>3.5507435318203364E-5</v>
      </c>
      <c r="AA3552" s="16">
        <f t="shared" si="485"/>
        <v>0.23868883211016467</v>
      </c>
      <c r="AB3552" s="3">
        <f t="shared" si="486"/>
        <v>0.12854263680599917</v>
      </c>
      <c r="AC3552" s="69">
        <f t="shared" si="487"/>
        <v>33.277685070995695</v>
      </c>
      <c r="AD3552" s="3">
        <f t="shared" si="495"/>
        <v>34.889365406215944</v>
      </c>
      <c r="AF3552" s="29"/>
      <c r="AG3552" s="30"/>
      <c r="AH3552" s="29"/>
      <c r="AI3552" s="29"/>
      <c r="AJ3552" s="31"/>
      <c r="AK3552" s="29"/>
      <c r="AL3552" s="30"/>
      <c r="AN3552" s="17">
        <f t="shared" si="488"/>
        <v>28445.180637823138</v>
      </c>
      <c r="AO3552" s="17">
        <f t="shared" si="489"/>
        <v>284.45180637823137</v>
      </c>
      <c r="AP3552" s="2">
        <f t="shared" si="490"/>
        <v>19.456503556271024</v>
      </c>
      <c r="AQ3552" s="6">
        <f t="shared" si="491"/>
        <v>443.21915101185397</v>
      </c>
      <c r="AR3552" s="3">
        <f t="shared" si="492"/>
        <v>6279.0019829881467</v>
      </c>
    </row>
    <row r="3553" spans="1:44">
      <c r="A3553" s="32">
        <v>43366</v>
      </c>
      <c r="B3553" s="9">
        <v>12.5</v>
      </c>
      <c r="C3553" s="33">
        <v>6707.2609560000001</v>
      </c>
      <c r="D3553" s="34">
        <f t="shared" si="476"/>
        <v>51201325.148081645</v>
      </c>
      <c r="E3553" s="34">
        <v>7152633351906.4102</v>
      </c>
      <c r="F3553" s="3">
        <f>VLOOKUP(A3553,ERCOT_345kv_West_ATC!A:B,2)</f>
        <v>30.9</v>
      </c>
      <c r="G3553" s="3">
        <f>VLOOKUP(A3553,ERCOT_345kv_West_ATC!G:H,2)</f>
        <v>2.7610000000000001</v>
      </c>
      <c r="I3553" s="5">
        <f t="shared" si="477"/>
        <v>6</v>
      </c>
      <c r="J3553" s="4">
        <f t="shared" si="478"/>
        <v>144</v>
      </c>
      <c r="K3553" s="4">
        <f t="shared" si="493"/>
        <v>1800</v>
      </c>
      <c r="L3553" s="6">
        <f t="shared" si="494"/>
        <v>12073069.720799999</v>
      </c>
      <c r="N3553" s="22">
        <f t="shared" si="479"/>
        <v>0.23579604015878367</v>
      </c>
      <c r="O3553" s="14">
        <f t="shared" si="480"/>
        <v>3515.534011657197</v>
      </c>
      <c r="Q3553" s="22">
        <f t="shared" si="496"/>
        <v>344.73105286371884</v>
      </c>
      <c r="R3553" s="3">
        <f>VLOOKUP(A3553,ERCOT_345kv_West_ATC!D:E,2)</f>
        <v>24.53</v>
      </c>
      <c r="S3553" s="66">
        <f t="shared" si="497"/>
        <v>0.92884307985536374</v>
      </c>
      <c r="T3553" s="69">
        <f t="shared" si="481"/>
        <v>320.20105286371881</v>
      </c>
      <c r="V3553" s="16">
        <f t="shared" si="482"/>
        <v>2.1135599999999997E-2</v>
      </c>
      <c r="W3553" s="16">
        <f t="shared" si="483"/>
        <v>0.21466044015878366</v>
      </c>
      <c r="X3553" s="16"/>
      <c r="Z3553" s="15">
        <f t="shared" si="484"/>
        <v>3.5507435318203364E-5</v>
      </c>
      <c r="AA3553" s="16">
        <f t="shared" si="485"/>
        <v>0.23815763455748085</v>
      </c>
      <c r="AB3553" s="3">
        <f t="shared" si="486"/>
        <v>0.12825656756060039</v>
      </c>
      <c r="AC3553" s="69">
        <f t="shared" si="487"/>
        <v>33.172983727179741</v>
      </c>
      <c r="AD3553" s="3">
        <f t="shared" si="495"/>
        <v>34.787831861727469</v>
      </c>
      <c r="AF3553" s="29"/>
      <c r="AG3553" s="30"/>
      <c r="AH3553" s="29"/>
      <c r="AI3553" s="29"/>
      <c r="AJ3553" s="31"/>
      <c r="AK3553" s="29"/>
      <c r="AL3553" s="30"/>
      <c r="AN3553" s="17">
        <f t="shared" si="488"/>
        <v>28445.180637823138</v>
      </c>
      <c r="AO3553" s="17">
        <f t="shared" si="489"/>
        <v>284.45180637823137</v>
      </c>
      <c r="AP3553" s="2">
        <f t="shared" si="490"/>
        <v>19.456503556271024</v>
      </c>
      <c r="AQ3553" s="6">
        <f t="shared" si="491"/>
        <v>477.26803223532823</v>
      </c>
      <c r="AR3553" s="3">
        <f t="shared" si="492"/>
        <v>6229.992923764672</v>
      </c>
    </row>
    <row r="3554" spans="1:44">
      <c r="A3554" s="32">
        <v>43367</v>
      </c>
      <c r="B3554" s="9">
        <v>12.5</v>
      </c>
      <c r="C3554" s="33">
        <v>6595.4133250000004</v>
      </c>
      <c r="D3554" s="34">
        <f t="shared" si="476"/>
        <v>51201325.148081645</v>
      </c>
      <c r="E3554" s="34">
        <v>7152633351906.4102</v>
      </c>
      <c r="F3554" s="3">
        <f>VLOOKUP(A3554,ERCOT_345kv_West_ATC!A:B,2)</f>
        <v>31.35</v>
      </c>
      <c r="G3554" s="3">
        <f>VLOOKUP(A3554,ERCOT_345kv_West_ATC!G:H,2)</f>
        <v>2.778</v>
      </c>
      <c r="I3554" s="5">
        <f t="shared" si="477"/>
        <v>6</v>
      </c>
      <c r="J3554" s="4">
        <f t="shared" si="478"/>
        <v>144</v>
      </c>
      <c r="K3554" s="4">
        <f t="shared" si="493"/>
        <v>1800</v>
      </c>
      <c r="L3554" s="6">
        <f t="shared" si="494"/>
        <v>11871743.985000001</v>
      </c>
      <c r="N3554" s="22">
        <f t="shared" si="479"/>
        <v>0.23186399864974586</v>
      </c>
      <c r="O3554" s="14">
        <f t="shared" si="480"/>
        <v>3515.534011657197</v>
      </c>
      <c r="Q3554" s="22">
        <f t="shared" si="496"/>
        <v>338.9824541662951</v>
      </c>
      <c r="R3554" s="3">
        <f>VLOOKUP(A3554,ERCOT_345kv_West_ATC!D:E,2)</f>
        <v>26.99</v>
      </c>
      <c r="S3554" s="66">
        <f t="shared" si="497"/>
        <v>0.92037935985099839</v>
      </c>
      <c r="T3554" s="69">
        <f t="shared" si="481"/>
        <v>311.99245416629509</v>
      </c>
      <c r="V3554" s="16">
        <f t="shared" si="482"/>
        <v>2.1443400000000001E-2</v>
      </c>
      <c r="W3554" s="16">
        <f t="shared" si="483"/>
        <v>0.21042059864974585</v>
      </c>
      <c r="X3554" s="16"/>
      <c r="Z3554" s="15">
        <f t="shared" si="484"/>
        <v>3.5507435318203364E-5</v>
      </c>
      <c r="AA3554" s="16">
        <f t="shared" si="485"/>
        <v>0.2341862120342541</v>
      </c>
      <c r="AB3554" s="3">
        <f t="shared" si="486"/>
        <v>0.12611781176506032</v>
      </c>
      <c r="AC3554" s="69">
        <f t="shared" si="487"/>
        <v>32.390199106012076</v>
      </c>
      <c r="AD3554" s="3">
        <f t="shared" si="495"/>
        <v>34.647241147802696</v>
      </c>
      <c r="AF3554" s="29"/>
      <c r="AG3554" s="30"/>
      <c r="AH3554" s="29"/>
      <c r="AI3554" s="29"/>
      <c r="AJ3554" s="31"/>
      <c r="AK3554" s="29"/>
      <c r="AL3554" s="30"/>
      <c r="AN3554" s="17">
        <f t="shared" si="488"/>
        <v>28445.180637823138</v>
      </c>
      <c r="AO3554" s="17">
        <f t="shared" si="489"/>
        <v>284.45180637823137</v>
      </c>
      <c r="AP3554" s="2">
        <f t="shared" si="490"/>
        <v>19.456503556271024</v>
      </c>
      <c r="AQ3554" s="6">
        <f t="shared" si="491"/>
        <v>525.13103098375484</v>
      </c>
      <c r="AR3554" s="3">
        <f t="shared" si="492"/>
        <v>6070.2822940162459</v>
      </c>
    </row>
    <row r="3555" spans="1:44">
      <c r="A3555" s="32">
        <v>43368</v>
      </c>
      <c r="B3555" s="9">
        <v>12.5</v>
      </c>
      <c r="C3555" s="33">
        <v>6444.4106730000003</v>
      </c>
      <c r="D3555" s="34">
        <f t="shared" ref="D3555:D3618" si="498">((2^256)/(2^208*65535)/600)*E3555/(10^12)</f>
        <v>51201325.148081645</v>
      </c>
      <c r="E3555" s="34">
        <v>7152633351906.4102</v>
      </c>
      <c r="F3555" s="3">
        <f>VLOOKUP(A3555,ERCOT_345kv_West_ATC!A:B,2)</f>
        <v>31.55</v>
      </c>
      <c r="G3555" s="3">
        <f>VLOOKUP(A3555,ERCOT_345kv_West_ATC!G:H,2)</f>
        <v>2.78</v>
      </c>
      <c r="I3555" s="5">
        <f t="shared" si="477"/>
        <v>6</v>
      </c>
      <c r="J3555" s="4">
        <f t="shared" si="478"/>
        <v>144</v>
      </c>
      <c r="K3555" s="4">
        <f t="shared" si="493"/>
        <v>1800</v>
      </c>
      <c r="L3555" s="6">
        <f t="shared" si="494"/>
        <v>11599939.2114</v>
      </c>
      <c r="N3555" s="22">
        <f t="shared" si="479"/>
        <v>0.22655544906018149</v>
      </c>
      <c r="O3555" s="14">
        <f t="shared" si="480"/>
        <v>3515.534011657197</v>
      </c>
      <c r="Q3555" s="22">
        <f t="shared" si="496"/>
        <v>331.22141675465127</v>
      </c>
      <c r="R3555" s="3">
        <f>VLOOKUP(A3555,ERCOT_345kv_West_ATC!D:E,2)</f>
        <v>26.6</v>
      </c>
      <c r="S3555" s="66">
        <f t="shared" si="497"/>
        <v>0.91969118343665657</v>
      </c>
      <c r="T3555" s="69">
        <f t="shared" si="481"/>
        <v>304.62141675465125</v>
      </c>
      <c r="V3555" s="16">
        <f t="shared" si="482"/>
        <v>2.1580200000000001E-2</v>
      </c>
      <c r="W3555" s="16">
        <f t="shared" si="483"/>
        <v>0.2049752490601815</v>
      </c>
      <c r="X3555" s="16"/>
      <c r="Z3555" s="15">
        <f t="shared" si="484"/>
        <v>3.5507435318203364E-5</v>
      </c>
      <c r="AA3555" s="16">
        <f t="shared" si="485"/>
        <v>0.22882449513548692</v>
      </c>
      <c r="AB3555" s="3">
        <f t="shared" si="486"/>
        <v>0.12323033176911011</v>
      </c>
      <c r="AC3555" s="69">
        <f t="shared" si="487"/>
        <v>31.333381427494299</v>
      </c>
      <c r="AD3555" s="3">
        <f t="shared" si="495"/>
        <v>34.484892274093582</v>
      </c>
      <c r="AF3555" s="29"/>
      <c r="AG3555" s="30"/>
      <c r="AH3555" s="29"/>
      <c r="AI3555" s="29"/>
      <c r="AJ3555" s="31"/>
      <c r="AK3555" s="29"/>
      <c r="AL3555" s="30"/>
      <c r="AN3555" s="17">
        <f t="shared" si="488"/>
        <v>28445.180637823138</v>
      </c>
      <c r="AO3555" s="17">
        <f t="shared" si="489"/>
        <v>284.45180637823137</v>
      </c>
      <c r="AP3555" s="2">
        <f t="shared" si="490"/>
        <v>19.456503556271024</v>
      </c>
      <c r="AQ3555" s="6">
        <f t="shared" si="491"/>
        <v>517.54299459680931</v>
      </c>
      <c r="AR3555" s="3">
        <f t="shared" si="492"/>
        <v>5926.8676784031913</v>
      </c>
    </row>
    <row r="3556" spans="1:44">
      <c r="A3556" s="32">
        <v>43369</v>
      </c>
      <c r="B3556" s="9">
        <v>12.5</v>
      </c>
      <c r="C3556" s="33">
        <v>6498.3260270000001</v>
      </c>
      <c r="D3556" s="34">
        <f t="shared" si="498"/>
        <v>51201325.148081645</v>
      </c>
      <c r="E3556" s="34">
        <v>7152633351906.4102</v>
      </c>
      <c r="F3556" s="3">
        <f>VLOOKUP(A3556,ERCOT_345kv_West_ATC!A:B,2)</f>
        <v>31.35</v>
      </c>
      <c r="G3556" s="3">
        <f>VLOOKUP(A3556,ERCOT_345kv_West_ATC!G:H,2)</f>
        <v>2.7709999999999999</v>
      </c>
      <c r="I3556" s="5">
        <f t="shared" ref="I3556:I3619" si="499">60/10</f>
        <v>6</v>
      </c>
      <c r="J3556" s="4">
        <f t="shared" ref="J3556:J3619" si="500">I3556*24</f>
        <v>144</v>
      </c>
      <c r="K3556" s="4">
        <f t="shared" si="493"/>
        <v>1800</v>
      </c>
      <c r="L3556" s="6">
        <f t="shared" si="494"/>
        <v>11696986.8486</v>
      </c>
      <c r="N3556" s="22">
        <f t="shared" ref="N3556:N3619" si="501">L3556/D3556</f>
        <v>0.22845086166755685</v>
      </c>
      <c r="O3556" s="14">
        <f t="shared" ref="O3556:O3619" si="502">(K3556*100000000)/D3556</f>
        <v>3515.534011657197</v>
      </c>
      <c r="Q3556" s="22">
        <f t="shared" si="496"/>
        <v>333.99248781806563</v>
      </c>
      <c r="R3556" s="3">
        <f>VLOOKUP(A3556,ERCOT_345kv_West_ATC!D:E,2)</f>
        <v>24.11</v>
      </c>
      <c r="S3556" s="66">
        <f t="shared" si="497"/>
        <v>0.92781274765337429</v>
      </c>
      <c r="T3556" s="69">
        <f t="shared" si="481"/>
        <v>309.88248781806561</v>
      </c>
      <c r="V3556" s="16">
        <f t="shared" si="482"/>
        <v>2.1443400000000001E-2</v>
      </c>
      <c r="W3556" s="16">
        <f t="shared" si="483"/>
        <v>0.20700746166755685</v>
      </c>
      <c r="X3556" s="16"/>
      <c r="Z3556" s="15">
        <f t="shared" si="484"/>
        <v>3.5507435318203364E-5</v>
      </c>
      <c r="AA3556" s="16">
        <f t="shared" si="485"/>
        <v>0.23073889108029993</v>
      </c>
      <c r="AB3556" s="3">
        <f t="shared" si="486"/>
        <v>0.12426130376918845</v>
      </c>
      <c r="AC3556" s="69">
        <f t="shared" si="487"/>
        <v>31.710717179522973</v>
      </c>
      <c r="AD3556" s="3">
        <f t="shared" si="495"/>
        <v>34.293966705059439</v>
      </c>
      <c r="AF3556" s="29"/>
      <c r="AG3556" s="30"/>
      <c r="AH3556" s="29"/>
      <c r="AI3556" s="29"/>
      <c r="AJ3556" s="31"/>
      <c r="AK3556" s="29"/>
      <c r="AL3556" s="30"/>
      <c r="AN3556" s="17">
        <f t="shared" si="488"/>
        <v>28445.180637823138</v>
      </c>
      <c r="AO3556" s="17">
        <f t="shared" si="489"/>
        <v>284.45180637823137</v>
      </c>
      <c r="AP3556" s="2">
        <f t="shared" si="490"/>
        <v>19.456503556271024</v>
      </c>
      <c r="AQ3556" s="6">
        <f t="shared" si="491"/>
        <v>469.09630074169439</v>
      </c>
      <c r="AR3556" s="3">
        <f t="shared" si="492"/>
        <v>6029.2297262583061</v>
      </c>
    </row>
    <row r="3557" spans="1:44">
      <c r="A3557" s="32">
        <v>43370</v>
      </c>
      <c r="B3557" s="9">
        <v>12.5</v>
      </c>
      <c r="C3557" s="33">
        <v>6680.7146119999998</v>
      </c>
      <c r="D3557" s="34">
        <f t="shared" si="498"/>
        <v>51201325.148081645</v>
      </c>
      <c r="E3557" s="34">
        <v>7152633351906.4102</v>
      </c>
      <c r="F3557" s="3">
        <f>VLOOKUP(A3557,ERCOT_345kv_West_ATC!A:B,2)</f>
        <v>31.4</v>
      </c>
      <c r="G3557" s="3">
        <f>VLOOKUP(A3557,ERCOT_345kv_West_ATC!G:H,2)</f>
        <v>2.7789999999999999</v>
      </c>
      <c r="I3557" s="5">
        <f t="shared" si="499"/>
        <v>6</v>
      </c>
      <c r="J3557" s="4">
        <f t="shared" si="500"/>
        <v>144</v>
      </c>
      <c r="K3557" s="4">
        <f t="shared" si="493"/>
        <v>1800</v>
      </c>
      <c r="L3557" s="6">
        <f t="shared" si="494"/>
        <v>12025286.3016</v>
      </c>
      <c r="N3557" s="22">
        <f t="shared" si="501"/>
        <v>0.23486279440661215</v>
      </c>
      <c r="O3557" s="14">
        <f t="shared" si="502"/>
        <v>3515.534011657197</v>
      </c>
      <c r="Q3557" s="22">
        <f t="shared" si="496"/>
        <v>343.36665848919904</v>
      </c>
      <c r="R3557" s="3">
        <f>VLOOKUP(A3557,ERCOT_345kv_West_ATC!D:E,2)</f>
        <v>25.55</v>
      </c>
      <c r="S3557" s="66">
        <f t="shared" si="497"/>
        <v>0.92558974679597872</v>
      </c>
      <c r="T3557" s="69">
        <f t="shared" si="481"/>
        <v>317.81665848919903</v>
      </c>
      <c r="V3557" s="16">
        <f t="shared" si="482"/>
        <v>2.1477599999999999E-2</v>
      </c>
      <c r="W3557" s="16">
        <f t="shared" si="483"/>
        <v>0.21338519440661213</v>
      </c>
      <c r="X3557" s="16"/>
      <c r="Z3557" s="15">
        <f t="shared" si="484"/>
        <v>3.5507435318203364E-5</v>
      </c>
      <c r="AA3557" s="16">
        <f t="shared" si="485"/>
        <v>0.23721504196496607</v>
      </c>
      <c r="AB3557" s="3">
        <f t="shared" si="486"/>
        <v>0.12774894709003001</v>
      </c>
      <c r="AC3557" s="69">
        <f t="shared" si="487"/>
        <v>32.987194634950981</v>
      </c>
      <c r="AD3557" s="3">
        <f t="shared" si="495"/>
        <v>34.09233317105241</v>
      </c>
      <c r="AF3557" s="29"/>
      <c r="AG3557" s="30"/>
      <c r="AH3557" s="29"/>
      <c r="AI3557" s="29"/>
      <c r="AJ3557" s="31"/>
      <c r="AK3557" s="29"/>
      <c r="AL3557" s="30"/>
      <c r="AN3557" s="17">
        <f t="shared" si="488"/>
        <v>28445.180637823138</v>
      </c>
      <c r="AO3557" s="17">
        <f t="shared" si="489"/>
        <v>284.45180637823137</v>
      </c>
      <c r="AP3557" s="2">
        <f t="shared" si="490"/>
        <v>19.456503556271024</v>
      </c>
      <c r="AQ3557" s="6">
        <f t="shared" si="491"/>
        <v>497.11366586272464</v>
      </c>
      <c r="AR3557" s="3">
        <f t="shared" si="492"/>
        <v>6183.6009461372751</v>
      </c>
    </row>
    <row r="3558" spans="1:44">
      <c r="A3558" s="32">
        <v>43371</v>
      </c>
      <c r="B3558" s="9">
        <v>12.5</v>
      </c>
      <c r="C3558" s="33">
        <v>6642.0772969999998</v>
      </c>
      <c r="D3558" s="34">
        <f t="shared" si="498"/>
        <v>51201325.148081645</v>
      </c>
      <c r="E3558" s="34">
        <v>7152633351906.4102</v>
      </c>
      <c r="F3558" s="3">
        <f>VLOOKUP(A3558,ERCOT_345kv_West_ATC!A:B,2)</f>
        <v>31.4</v>
      </c>
      <c r="G3558" s="3">
        <f>VLOOKUP(A3558,ERCOT_345kv_West_ATC!G:H,2)</f>
        <v>2.77</v>
      </c>
      <c r="I3558" s="5">
        <f t="shared" si="499"/>
        <v>6</v>
      </c>
      <c r="J3558" s="4">
        <f t="shared" si="500"/>
        <v>144</v>
      </c>
      <c r="K3558" s="4">
        <f t="shared" si="493"/>
        <v>1800</v>
      </c>
      <c r="L3558" s="6">
        <f t="shared" si="494"/>
        <v>11955739.1346</v>
      </c>
      <c r="N3558" s="22">
        <f t="shared" si="501"/>
        <v>0.23350448645659602</v>
      </c>
      <c r="O3558" s="14">
        <f t="shared" si="502"/>
        <v>3515.534011657197</v>
      </c>
      <c r="Q3558" s="22">
        <f t="shared" si="496"/>
        <v>341.38082815291813</v>
      </c>
      <c r="R3558" s="3">
        <f>VLOOKUP(A3558,ERCOT_345kv_West_ATC!D:E,2)</f>
        <v>25.08</v>
      </c>
      <c r="S3558" s="66">
        <f t="shared" si="497"/>
        <v>0.92653365997235893</v>
      </c>
      <c r="T3558" s="69">
        <f t="shared" si="481"/>
        <v>316.30082815291814</v>
      </c>
      <c r="V3558" s="16">
        <f t="shared" si="482"/>
        <v>2.1477599999999999E-2</v>
      </c>
      <c r="W3558" s="16">
        <f t="shared" si="483"/>
        <v>0.21202688645659601</v>
      </c>
      <c r="X3558" s="16"/>
      <c r="Z3558" s="15">
        <f t="shared" si="484"/>
        <v>3.5507435318203364E-5</v>
      </c>
      <c r="AA3558" s="16">
        <f t="shared" si="485"/>
        <v>0.23584313000173451</v>
      </c>
      <c r="AB3558" s="3">
        <f t="shared" si="486"/>
        <v>0.12701012248872615</v>
      </c>
      <c r="AC3558" s="69">
        <f t="shared" si="487"/>
        <v>32.71678483087377</v>
      </c>
      <c r="AD3558" s="3">
        <f t="shared" si="495"/>
        <v>33.894137719260094</v>
      </c>
      <c r="AF3558" s="29"/>
      <c r="AG3558" s="30"/>
      <c r="AH3558" s="29"/>
      <c r="AI3558" s="29"/>
      <c r="AJ3558" s="31"/>
      <c r="AK3558" s="29"/>
      <c r="AL3558" s="30"/>
      <c r="AN3558" s="17">
        <f t="shared" si="488"/>
        <v>28445.180637823138</v>
      </c>
      <c r="AO3558" s="17">
        <f t="shared" si="489"/>
        <v>284.45180637823137</v>
      </c>
      <c r="AP3558" s="2">
        <f t="shared" si="490"/>
        <v>19.456503556271024</v>
      </c>
      <c r="AQ3558" s="6">
        <f t="shared" si="491"/>
        <v>487.96910919127725</v>
      </c>
      <c r="AR3558" s="3">
        <f t="shared" si="492"/>
        <v>6154.1081878087225</v>
      </c>
    </row>
    <row r="3559" spans="1:44">
      <c r="A3559" s="32">
        <v>43372</v>
      </c>
      <c r="B3559" s="9">
        <v>12.5</v>
      </c>
      <c r="C3559" s="33">
        <v>6601.9553880000003</v>
      </c>
      <c r="D3559" s="34">
        <f t="shared" si="498"/>
        <v>51201325.148081645</v>
      </c>
      <c r="E3559" s="34">
        <v>7152633351906.4102</v>
      </c>
      <c r="F3559" s="3">
        <f>VLOOKUP(A3559,ERCOT_345kv_West_ATC!A:B,2)</f>
        <v>31.4</v>
      </c>
      <c r="G3559" s="3">
        <f>VLOOKUP(A3559,ERCOT_345kv_West_ATC!G:H,2)</f>
        <v>2.77</v>
      </c>
      <c r="I3559" s="5">
        <f t="shared" si="499"/>
        <v>6</v>
      </c>
      <c r="J3559" s="4">
        <f t="shared" si="500"/>
        <v>144</v>
      </c>
      <c r="K3559" s="4">
        <f t="shared" si="493"/>
        <v>1800</v>
      </c>
      <c r="L3559" s="6">
        <f t="shared" si="494"/>
        <v>11883519.6984</v>
      </c>
      <c r="N3559" s="22">
        <f t="shared" si="501"/>
        <v>0.23209398709957488</v>
      </c>
      <c r="O3559" s="14">
        <f t="shared" si="502"/>
        <v>3515.534011657197</v>
      </c>
      <c r="Q3559" s="22">
        <f t="shared" si="496"/>
        <v>339.31869459002178</v>
      </c>
      <c r="R3559" s="3">
        <f>VLOOKUP(A3559,ERCOT_345kv_West_ATC!D:E,2)</f>
        <v>25.66</v>
      </c>
      <c r="S3559" s="66">
        <f t="shared" si="497"/>
        <v>0.92437787717236319</v>
      </c>
      <c r="T3559" s="69">
        <f t="shared" ref="T3559:T3622" si="503">Q3559-R3559</f>
        <v>313.65869459002175</v>
      </c>
      <c r="V3559" s="16">
        <f t="shared" ref="V3559:V3622" si="504">(F3559/1000000)*($X$2)*24</f>
        <v>2.1477599999999999E-2</v>
      </c>
      <c r="W3559" s="16">
        <f t="shared" ref="W3559:W3622" si="505">N3559-V3559</f>
        <v>0.21061638709957486</v>
      </c>
      <c r="X3559" s="16"/>
      <c r="Z3559" s="15">
        <f t="shared" ref="Z3559:Z3622" si="506">((1*$B3559*(60*60*24))/(($E3559/1000000000000)*2^32))*(1+$AG$1)</f>
        <v>3.5507435318203364E-5</v>
      </c>
      <c r="AA3559" s="16">
        <f t="shared" ref="AA3559:AA3622" si="507">Z3559*C3559</f>
        <v>0.2344185039130742</v>
      </c>
      <c r="AB3559" s="3">
        <f t="shared" ref="AB3559:AB3622" si="508">C3559*$AH$2*$AG$2/(E3559/1000000000000)</f>
        <v>0.12624290940933708</v>
      </c>
      <c r="AC3559" s="69">
        <f t="shared" ref="AC3559:AC3622" si="509">((AB3559-$AL$2/1000*$AJ$2*24)*$AJ$1*$AL$1)</f>
        <v>32.435984843817373</v>
      </c>
      <c r="AD3559" s="3">
        <f t="shared" si="495"/>
        <v>33.702580933193175</v>
      </c>
      <c r="AF3559" s="29"/>
      <c r="AG3559" s="30"/>
      <c r="AH3559" s="29"/>
      <c r="AI3559" s="29"/>
      <c r="AJ3559" s="31"/>
      <c r="AK3559" s="29"/>
      <c r="AL3559" s="30"/>
      <c r="AN3559" s="17">
        <f t="shared" si="488"/>
        <v>28445.180637823138</v>
      </c>
      <c r="AO3559" s="17">
        <f t="shared" si="489"/>
        <v>284.45180637823137</v>
      </c>
      <c r="AP3559" s="2">
        <f t="shared" si="490"/>
        <v>19.456503556271024</v>
      </c>
      <c r="AQ3559" s="6">
        <f t="shared" si="491"/>
        <v>499.25388125391447</v>
      </c>
      <c r="AR3559" s="3">
        <f t="shared" si="492"/>
        <v>6102.7015067460861</v>
      </c>
    </row>
    <row r="3560" spans="1:44">
      <c r="A3560" s="32">
        <v>43373</v>
      </c>
      <c r="B3560" s="9">
        <v>12.5</v>
      </c>
      <c r="C3560" s="33">
        <v>6627.9944949999999</v>
      </c>
      <c r="D3560" s="34">
        <f t="shared" si="498"/>
        <v>51201325.148081645</v>
      </c>
      <c r="E3560" s="34">
        <v>7152633351906.4102</v>
      </c>
      <c r="F3560" s="3">
        <f>VLOOKUP(A3560,ERCOT_345kv_West_ATC!A:B,2)</f>
        <v>31.4</v>
      </c>
      <c r="G3560" s="3">
        <f>VLOOKUP(A3560,ERCOT_345kv_West_ATC!G:H,2)</f>
        <v>2.77</v>
      </c>
      <c r="I3560" s="5">
        <f t="shared" si="499"/>
        <v>6</v>
      </c>
      <c r="J3560" s="4">
        <f t="shared" si="500"/>
        <v>144</v>
      </c>
      <c r="K3560" s="4">
        <f t="shared" si="493"/>
        <v>1800</v>
      </c>
      <c r="L3560" s="6">
        <f t="shared" si="494"/>
        <v>11930390.091</v>
      </c>
      <c r="N3560" s="22">
        <f t="shared" si="501"/>
        <v>0.23300940076249169</v>
      </c>
      <c r="O3560" s="14">
        <f t="shared" si="502"/>
        <v>3515.534011657197</v>
      </c>
      <c r="Q3560" s="22">
        <f t="shared" si="496"/>
        <v>340.65701865861359</v>
      </c>
      <c r="R3560" s="3">
        <f>VLOOKUP(A3560,ERCOT_345kv_West_ATC!D:E,2)</f>
        <v>27.2</v>
      </c>
      <c r="S3560" s="66">
        <f t="shared" si="497"/>
        <v>0.92015429446572417</v>
      </c>
      <c r="T3560" s="69">
        <f t="shared" si="503"/>
        <v>313.45701865861361</v>
      </c>
      <c r="V3560" s="16">
        <f t="shared" si="504"/>
        <v>2.1477599999999999E-2</v>
      </c>
      <c r="W3560" s="16">
        <f t="shared" si="505"/>
        <v>0.21153180076249167</v>
      </c>
      <c r="X3560" s="16"/>
      <c r="Z3560" s="15">
        <f t="shared" si="506"/>
        <v>3.5507435318203364E-5</v>
      </c>
      <c r="AA3560" s="16">
        <f t="shared" si="507"/>
        <v>0.23534308582062047</v>
      </c>
      <c r="AB3560" s="3">
        <f t="shared" si="508"/>
        <v>0.12674083046952422</v>
      </c>
      <c r="AC3560" s="69">
        <f t="shared" si="509"/>
        <v>32.618223951845863</v>
      </c>
      <c r="AD3560" s="3">
        <f t="shared" si="495"/>
        <v>33.503412240641715</v>
      </c>
      <c r="AF3560" s="29"/>
      <c r="AG3560" s="30"/>
      <c r="AH3560" s="29"/>
      <c r="AI3560" s="29"/>
      <c r="AJ3560" s="31"/>
      <c r="AK3560" s="29"/>
      <c r="AL3560" s="30"/>
      <c r="AN3560" s="17">
        <f t="shared" si="488"/>
        <v>28445.180637823138</v>
      </c>
      <c r="AO3560" s="17">
        <f t="shared" si="489"/>
        <v>284.45180637823137</v>
      </c>
      <c r="AP3560" s="2">
        <f t="shared" si="490"/>
        <v>19.456503556271024</v>
      </c>
      <c r="AQ3560" s="6">
        <f t="shared" si="491"/>
        <v>529.21689673057188</v>
      </c>
      <c r="AR3560" s="3">
        <f t="shared" si="492"/>
        <v>6098.7775982694284</v>
      </c>
    </row>
    <row r="3561" spans="1:44">
      <c r="A3561" s="32">
        <v>43374</v>
      </c>
      <c r="B3561" s="9">
        <v>12.5</v>
      </c>
      <c r="C3561" s="33">
        <v>6587.6114939999998</v>
      </c>
      <c r="D3561" s="34">
        <f t="shared" si="498"/>
        <v>51201325.148081645</v>
      </c>
      <c r="E3561" s="34">
        <v>7152633351906.4102</v>
      </c>
      <c r="F3561" s="3">
        <f>VLOOKUP(A3561,ERCOT_345kv_West_ATC!A:B,2)</f>
        <v>31.55</v>
      </c>
      <c r="G3561" s="3">
        <f>VLOOKUP(A3561,ERCOT_345kv_West_ATC!G:H,2)</f>
        <v>2.8050000000000002</v>
      </c>
      <c r="I3561" s="5">
        <f t="shared" si="499"/>
        <v>6</v>
      </c>
      <c r="J3561" s="4">
        <f t="shared" si="500"/>
        <v>144</v>
      </c>
      <c r="K3561" s="4">
        <f t="shared" si="493"/>
        <v>1800</v>
      </c>
      <c r="L3561" s="6">
        <f t="shared" si="494"/>
        <v>11857700.689199999</v>
      </c>
      <c r="N3561" s="22">
        <f t="shared" si="501"/>
        <v>0.23158972262740879</v>
      </c>
      <c r="O3561" s="14">
        <f t="shared" si="502"/>
        <v>3515.534011657197</v>
      </c>
      <c r="Q3561" s="22">
        <f t="shared" si="496"/>
        <v>338.5814658295451</v>
      </c>
      <c r="R3561" s="3">
        <f>VLOOKUP(A3561,ERCOT_345kv_West_ATC!D:E,2)</f>
        <v>27.5</v>
      </c>
      <c r="S3561" s="66">
        <f t="shared" si="497"/>
        <v>0.91877877918502326</v>
      </c>
      <c r="T3561" s="69">
        <f t="shared" si="503"/>
        <v>311.0814658295451</v>
      </c>
      <c r="V3561" s="16">
        <f t="shared" si="504"/>
        <v>2.1580200000000001E-2</v>
      </c>
      <c r="W3561" s="16">
        <f t="shared" si="505"/>
        <v>0.2100095226274088</v>
      </c>
      <c r="X3561" s="16"/>
      <c r="Z3561" s="15">
        <f t="shared" si="506"/>
        <v>3.5507435318203364E-5</v>
      </c>
      <c r="AA3561" s="16">
        <f t="shared" si="507"/>
        <v>0.23390918902465802</v>
      </c>
      <c r="AB3561" s="3">
        <f t="shared" si="508"/>
        <v>0.12596862477631598</v>
      </c>
      <c r="AC3561" s="69">
        <f t="shared" si="509"/>
        <v>32.33559666813165</v>
      </c>
      <c r="AD3561" s="3">
        <f t="shared" si="495"/>
        <v>33.255964174624665</v>
      </c>
      <c r="AF3561" s="29"/>
      <c r="AG3561" s="30"/>
      <c r="AH3561" s="29"/>
      <c r="AI3561" s="29"/>
      <c r="AJ3561" s="31"/>
      <c r="AK3561" s="29"/>
      <c r="AL3561" s="30"/>
      <c r="AN3561" s="17">
        <f t="shared" si="488"/>
        <v>28445.180637823138</v>
      </c>
      <c r="AO3561" s="17">
        <f t="shared" si="489"/>
        <v>284.45180637823137</v>
      </c>
      <c r="AP3561" s="2">
        <f t="shared" si="490"/>
        <v>19.456503556271024</v>
      </c>
      <c r="AQ3561" s="6">
        <f t="shared" si="491"/>
        <v>535.05384779745316</v>
      </c>
      <c r="AR3561" s="3">
        <f t="shared" si="492"/>
        <v>6052.5576462025465</v>
      </c>
    </row>
    <row r="3562" spans="1:44">
      <c r="A3562" s="32">
        <v>43375</v>
      </c>
      <c r="B3562" s="9">
        <v>12.5</v>
      </c>
      <c r="C3562" s="33">
        <v>6556.098661</v>
      </c>
      <c r="D3562" s="34">
        <f t="shared" si="498"/>
        <v>51201325.148081645</v>
      </c>
      <c r="E3562" s="34">
        <v>7152633351906.4102</v>
      </c>
      <c r="F3562" s="3">
        <f>VLOOKUP(A3562,ERCOT_345kv_West_ATC!A:B,2)</f>
        <v>32</v>
      </c>
      <c r="G3562" s="3">
        <f>VLOOKUP(A3562,ERCOT_345kv_West_ATC!G:H,2)</f>
        <v>2.839</v>
      </c>
      <c r="I3562" s="5">
        <f t="shared" si="499"/>
        <v>6</v>
      </c>
      <c r="J3562" s="4">
        <f t="shared" si="500"/>
        <v>144</v>
      </c>
      <c r="K3562" s="4">
        <f t="shared" si="493"/>
        <v>1800</v>
      </c>
      <c r="L3562" s="6">
        <f t="shared" si="494"/>
        <v>11800977.5898</v>
      </c>
      <c r="N3562" s="22">
        <f t="shared" si="501"/>
        <v>0.2304818782652571</v>
      </c>
      <c r="O3562" s="14">
        <f t="shared" si="502"/>
        <v>3515.534011657197</v>
      </c>
      <c r="Q3562" s="22">
        <f t="shared" si="496"/>
        <v>336.96181032932321</v>
      </c>
      <c r="R3562" s="3">
        <f>VLOOKUP(A3562,ERCOT_345kv_West_ATC!D:E,2)</f>
        <v>28.55</v>
      </c>
      <c r="S3562" s="66">
        <f t="shared" si="497"/>
        <v>0.91527229755770478</v>
      </c>
      <c r="T3562" s="69">
        <f t="shared" si="503"/>
        <v>308.4118103293232</v>
      </c>
      <c r="V3562" s="16">
        <f t="shared" si="504"/>
        <v>2.1887999999999998E-2</v>
      </c>
      <c r="W3562" s="16">
        <f t="shared" si="505"/>
        <v>0.2085938782652571</v>
      </c>
      <c r="X3562" s="16"/>
      <c r="Z3562" s="15">
        <f t="shared" si="506"/>
        <v>3.5507435318203364E-5</v>
      </c>
      <c r="AA3562" s="16">
        <f t="shared" si="507"/>
        <v>0.23279024914521718</v>
      </c>
      <c r="AB3562" s="3">
        <f t="shared" si="508"/>
        <v>0.12536603486350295</v>
      </c>
      <c r="AC3562" s="69">
        <f t="shared" si="509"/>
        <v>32.115048760042079</v>
      </c>
      <c r="AD3562" s="3">
        <f t="shared" si="495"/>
        <v>32.982391665244201</v>
      </c>
      <c r="AF3562" s="29"/>
      <c r="AG3562" s="30"/>
      <c r="AH3562" s="29"/>
      <c r="AI3562" s="29"/>
      <c r="AJ3562" s="31"/>
      <c r="AK3562" s="29"/>
      <c r="AL3562" s="30"/>
      <c r="AN3562" s="17">
        <f t="shared" si="488"/>
        <v>28445.180637823138</v>
      </c>
      <c r="AO3562" s="17">
        <f t="shared" si="489"/>
        <v>284.45180637823137</v>
      </c>
      <c r="AP3562" s="2">
        <f t="shared" si="490"/>
        <v>19.456503556271024</v>
      </c>
      <c r="AQ3562" s="6">
        <f t="shared" si="491"/>
        <v>555.48317653153777</v>
      </c>
      <c r="AR3562" s="3">
        <f t="shared" si="492"/>
        <v>6000.6154844684625</v>
      </c>
    </row>
    <row r="3563" spans="1:44">
      <c r="A3563" s="32">
        <v>43376</v>
      </c>
      <c r="B3563" s="9">
        <v>12.5</v>
      </c>
      <c r="C3563" s="33">
        <v>6502.5904469999996</v>
      </c>
      <c r="D3563" s="34">
        <f t="shared" si="498"/>
        <v>51201325.148081645</v>
      </c>
      <c r="E3563" s="34">
        <v>7152633351906.4102</v>
      </c>
      <c r="F3563" s="3">
        <f>VLOOKUP(A3563,ERCOT_345kv_West_ATC!A:B,2)</f>
        <v>32.299999999999997</v>
      </c>
      <c r="G3563" s="3">
        <f>VLOOKUP(A3563,ERCOT_345kv_West_ATC!G:H,2)</f>
        <v>2.8580000000000001</v>
      </c>
      <c r="I3563" s="5">
        <f t="shared" si="499"/>
        <v>6</v>
      </c>
      <c r="J3563" s="4">
        <f t="shared" si="500"/>
        <v>144</v>
      </c>
      <c r="K3563" s="4">
        <f t="shared" si="493"/>
        <v>1800</v>
      </c>
      <c r="L3563" s="6">
        <f t="shared" si="494"/>
        <v>11704662.804599999</v>
      </c>
      <c r="N3563" s="22">
        <f t="shared" si="501"/>
        <v>0.22860077880305674</v>
      </c>
      <c r="O3563" s="14">
        <f t="shared" si="502"/>
        <v>3515.534011657197</v>
      </c>
      <c r="Q3563" s="22">
        <f t="shared" si="496"/>
        <v>334.21166491674967</v>
      </c>
      <c r="R3563" s="3">
        <f>VLOOKUP(A3563,ERCOT_345kv_West_ATC!D:E,2)</f>
        <v>26.31</v>
      </c>
      <c r="S3563" s="66">
        <f t="shared" si="497"/>
        <v>0.92127743354932368</v>
      </c>
      <c r="T3563" s="69">
        <f t="shared" si="503"/>
        <v>307.90166491674967</v>
      </c>
      <c r="V3563" s="16">
        <f t="shared" si="504"/>
        <v>2.20932E-2</v>
      </c>
      <c r="W3563" s="16">
        <f t="shared" si="505"/>
        <v>0.20650757880305673</v>
      </c>
      <c r="X3563" s="16"/>
      <c r="Z3563" s="15">
        <f t="shared" si="506"/>
        <v>3.5507435318203364E-5</v>
      </c>
      <c r="AA3563" s="16">
        <f t="shared" si="507"/>
        <v>0.23089030969761959</v>
      </c>
      <c r="AB3563" s="3">
        <f t="shared" si="508"/>
        <v>0.12434284821414515</v>
      </c>
      <c r="AC3563" s="69">
        <f t="shared" si="509"/>
        <v>31.740562446377126</v>
      </c>
      <c r="AD3563" s="3">
        <f t="shared" si="495"/>
        <v>32.69740325274843</v>
      </c>
      <c r="AF3563" s="29"/>
      <c r="AG3563" s="30"/>
      <c r="AH3563" s="29"/>
      <c r="AI3563" s="29"/>
      <c r="AJ3563" s="31"/>
      <c r="AK3563" s="29"/>
      <c r="AL3563" s="30"/>
      <c r="AN3563" s="17">
        <f t="shared" ref="AN3563:AN3626" si="510">D3563/K3563</f>
        <v>28445.180637823138</v>
      </c>
      <c r="AO3563" s="17">
        <f t="shared" ref="AO3563:AO3626" si="511">AN3563/$Y$2</f>
        <v>284.45180637823137</v>
      </c>
      <c r="AP3563" s="2">
        <f t="shared" ref="AP3563:AP3626" si="512">(AO3563*$AL$2*$Y$2*24)/1000000</f>
        <v>19.456503556271024</v>
      </c>
      <c r="AQ3563" s="6">
        <f t="shared" ref="AQ3563:AQ3626" si="513">AP3563*R3563</f>
        <v>511.90060856549059</v>
      </c>
      <c r="AR3563" s="3">
        <f t="shared" ref="AR3563:AR3626" si="514">C3563-AQ3563</f>
        <v>5990.6898384345086</v>
      </c>
    </row>
    <row r="3564" spans="1:44">
      <c r="A3564" s="32">
        <v>43377</v>
      </c>
      <c r="B3564" s="9">
        <v>12.5</v>
      </c>
      <c r="C3564" s="33">
        <v>6576.2033929999998</v>
      </c>
      <c r="D3564" s="34">
        <f t="shared" si="498"/>
        <v>53365558.522127271</v>
      </c>
      <c r="E3564" s="34">
        <v>7454968648263.2402</v>
      </c>
      <c r="F3564" s="3">
        <f>VLOOKUP(A3564,ERCOT_345kv_West_ATC!A:B,2)</f>
        <v>32.15</v>
      </c>
      <c r="G3564" s="3">
        <f>VLOOKUP(A3564,ERCOT_345kv_West_ATC!G:H,2)</f>
        <v>2.84</v>
      </c>
      <c r="I3564" s="5">
        <f t="shared" si="499"/>
        <v>6</v>
      </c>
      <c r="J3564" s="4">
        <f t="shared" si="500"/>
        <v>144</v>
      </c>
      <c r="K3564" s="4">
        <f t="shared" si="493"/>
        <v>1800</v>
      </c>
      <c r="L3564" s="6">
        <f t="shared" si="494"/>
        <v>11837166.1074</v>
      </c>
      <c r="N3564" s="22">
        <f t="shared" si="501"/>
        <v>0.22181284025148706</v>
      </c>
      <c r="O3564" s="14">
        <f t="shared" si="502"/>
        <v>3372.961981188027</v>
      </c>
      <c r="Q3564" s="22">
        <f t="shared" si="496"/>
        <v>324.2877781454489</v>
      </c>
      <c r="R3564" s="3">
        <f>VLOOKUP(A3564,ERCOT_345kv_West_ATC!D:E,2)</f>
        <v>30.65</v>
      </c>
      <c r="S3564" s="66">
        <f t="shared" si="497"/>
        <v>0.90548518302082637</v>
      </c>
      <c r="T3564" s="69">
        <f t="shared" si="503"/>
        <v>293.63777814544892</v>
      </c>
      <c r="V3564" s="16">
        <f t="shared" si="504"/>
        <v>2.1990599999999996E-2</v>
      </c>
      <c r="W3564" s="16">
        <f t="shared" si="505"/>
        <v>0.19982224025148707</v>
      </c>
      <c r="X3564" s="16"/>
      <c r="Z3564" s="15">
        <f t="shared" si="506"/>
        <v>3.4067435837816423E-5</v>
      </c>
      <c r="AA3564" s="16">
        <f t="shared" si="507"/>
        <v>0.22403438714745816</v>
      </c>
      <c r="AB3564" s="3">
        <f t="shared" si="508"/>
        <v>0.1206506840079509</v>
      </c>
      <c r="AC3564" s="69">
        <f t="shared" si="509"/>
        <v>30.389230346910029</v>
      </c>
      <c r="AD3564" s="3">
        <f t="shared" si="495"/>
        <v>32.343084013573289</v>
      </c>
      <c r="AF3564" s="29"/>
      <c r="AG3564" s="30"/>
      <c r="AH3564" s="29"/>
      <c r="AI3564" s="29"/>
      <c r="AJ3564" s="31"/>
      <c r="AK3564" s="29"/>
      <c r="AL3564" s="30"/>
      <c r="AN3564" s="17">
        <f t="shared" si="510"/>
        <v>29647.532512292928</v>
      </c>
      <c r="AO3564" s="17">
        <f t="shared" si="511"/>
        <v>296.47532512292929</v>
      </c>
      <c r="AP3564" s="2">
        <f t="shared" si="512"/>
        <v>20.278912238408363</v>
      </c>
      <c r="AQ3564" s="6">
        <f t="shared" si="513"/>
        <v>621.54866010721628</v>
      </c>
      <c r="AR3564" s="3">
        <f t="shared" si="514"/>
        <v>5954.6547328927836</v>
      </c>
    </row>
    <row r="3565" spans="1:44">
      <c r="A3565" s="32">
        <v>43378</v>
      </c>
      <c r="B3565" s="9">
        <v>12.5</v>
      </c>
      <c r="C3565" s="33">
        <v>6622.484837</v>
      </c>
      <c r="D3565" s="34">
        <f t="shared" si="498"/>
        <v>53365558.522127271</v>
      </c>
      <c r="E3565" s="34">
        <v>7454968648263.2402</v>
      </c>
      <c r="F3565" s="3">
        <f>VLOOKUP(A3565,ERCOT_345kv_West_ATC!A:B,2)</f>
        <v>32.049999999999997</v>
      </c>
      <c r="G3565" s="3">
        <f>VLOOKUP(A3565,ERCOT_345kv_West_ATC!G:H,2)</f>
        <v>2.8410000000000002</v>
      </c>
      <c r="I3565" s="5">
        <f t="shared" si="499"/>
        <v>6</v>
      </c>
      <c r="J3565" s="4">
        <f t="shared" si="500"/>
        <v>144</v>
      </c>
      <c r="K3565" s="4">
        <f t="shared" si="493"/>
        <v>1800</v>
      </c>
      <c r="L3565" s="6">
        <f t="shared" si="494"/>
        <v>11920472.706599999</v>
      </c>
      <c r="N3565" s="22">
        <f t="shared" si="501"/>
        <v>0.22337389576195188</v>
      </c>
      <c r="O3565" s="14">
        <f t="shared" si="502"/>
        <v>3372.961981188027</v>
      </c>
      <c r="Q3565" s="22">
        <f t="shared" si="496"/>
        <v>326.57002304378932</v>
      </c>
      <c r="R3565" s="3">
        <f>VLOOKUP(A3565,ERCOT_345kv_West_ATC!D:E,2)</f>
        <v>29.23</v>
      </c>
      <c r="S3565" s="66">
        <f t="shared" si="497"/>
        <v>0.91049392798652373</v>
      </c>
      <c r="T3565" s="69">
        <f t="shared" si="503"/>
        <v>297.3400230437893</v>
      </c>
      <c r="V3565" s="16">
        <f t="shared" si="504"/>
        <v>2.1922200000000003E-2</v>
      </c>
      <c r="W3565" s="16">
        <f t="shared" si="505"/>
        <v>0.20145169576195188</v>
      </c>
      <c r="X3565" s="16"/>
      <c r="Z3565" s="15">
        <f t="shared" si="506"/>
        <v>3.4067435837816423E-5</v>
      </c>
      <c r="AA3565" s="16">
        <f t="shared" si="507"/>
        <v>0.22561107727140967</v>
      </c>
      <c r="AB3565" s="3">
        <f t="shared" si="508"/>
        <v>0.12149978911340116</v>
      </c>
      <c r="AC3565" s="69">
        <f t="shared" si="509"/>
        <v>30.700002815504824</v>
      </c>
      <c r="AD3565" s="3">
        <f t="shared" si="495"/>
        <v>32.134029065369198</v>
      </c>
      <c r="AF3565" s="29"/>
      <c r="AG3565" s="30"/>
      <c r="AH3565" s="29"/>
      <c r="AI3565" s="29"/>
      <c r="AJ3565" s="31"/>
      <c r="AK3565" s="29"/>
      <c r="AL3565" s="30"/>
      <c r="AN3565" s="17">
        <f t="shared" si="510"/>
        <v>29647.532512292928</v>
      </c>
      <c r="AO3565" s="17">
        <f t="shared" si="511"/>
        <v>296.47532512292929</v>
      </c>
      <c r="AP3565" s="2">
        <f t="shared" si="512"/>
        <v>20.278912238408363</v>
      </c>
      <c r="AQ3565" s="6">
        <f t="shared" si="513"/>
        <v>592.75260472867649</v>
      </c>
      <c r="AR3565" s="3">
        <f t="shared" si="514"/>
        <v>6029.7322322713235</v>
      </c>
    </row>
    <row r="3566" spans="1:44">
      <c r="A3566" s="32">
        <v>43379</v>
      </c>
      <c r="B3566" s="9">
        <v>12.5</v>
      </c>
      <c r="C3566" s="33">
        <v>6589.0528439999998</v>
      </c>
      <c r="D3566" s="34">
        <f t="shared" si="498"/>
        <v>53365558.522127271</v>
      </c>
      <c r="E3566" s="34">
        <v>7454968648263.2402</v>
      </c>
      <c r="F3566" s="3">
        <f>VLOOKUP(A3566,ERCOT_345kv_West_ATC!A:B,2)</f>
        <v>32.049999999999997</v>
      </c>
      <c r="G3566" s="3">
        <f>VLOOKUP(A3566,ERCOT_345kv_West_ATC!G:H,2)</f>
        <v>2.8410000000000002</v>
      </c>
      <c r="I3566" s="5">
        <f t="shared" si="499"/>
        <v>6</v>
      </c>
      <c r="J3566" s="4">
        <f t="shared" si="500"/>
        <v>144</v>
      </c>
      <c r="K3566" s="4">
        <f t="shared" si="493"/>
        <v>1800</v>
      </c>
      <c r="L3566" s="6">
        <f t="shared" si="494"/>
        <v>11860295.119200001</v>
      </c>
      <c r="N3566" s="22">
        <f t="shared" si="501"/>
        <v>0.22224624734850845</v>
      </c>
      <c r="O3566" s="14">
        <f t="shared" si="502"/>
        <v>3372.961981188027</v>
      </c>
      <c r="Q3566" s="22">
        <f t="shared" si="496"/>
        <v>324.92141425220535</v>
      </c>
      <c r="R3566" s="3">
        <f>VLOOKUP(A3566,ERCOT_345kv_West_ATC!D:E,2)</f>
        <v>38.869999999999997</v>
      </c>
      <c r="S3566" s="66">
        <f t="shared" si="497"/>
        <v>0.8803710734503053</v>
      </c>
      <c r="T3566" s="69">
        <f t="shared" si="503"/>
        <v>286.05141425220535</v>
      </c>
      <c r="V3566" s="16">
        <f t="shared" si="504"/>
        <v>2.1922200000000003E-2</v>
      </c>
      <c r="W3566" s="16">
        <f t="shared" si="505"/>
        <v>0.20032404734850845</v>
      </c>
      <c r="X3566" s="16"/>
      <c r="Z3566" s="15">
        <f t="shared" si="506"/>
        <v>3.4067435837816423E-5</v>
      </c>
      <c r="AA3566" s="16">
        <f t="shared" si="507"/>
        <v>0.22447213499495183</v>
      </c>
      <c r="AB3566" s="3">
        <f t="shared" si="508"/>
        <v>0.12088642718066461</v>
      </c>
      <c r="AC3566" s="69">
        <f t="shared" si="509"/>
        <v>30.475512348123249</v>
      </c>
      <c r="AD3566" s="3">
        <f t="shared" si="495"/>
        <v>31.987029514681815</v>
      </c>
      <c r="AF3566" s="29"/>
      <c r="AG3566" s="30"/>
      <c r="AH3566" s="29"/>
      <c r="AI3566" s="29"/>
      <c r="AJ3566" s="31"/>
      <c r="AK3566" s="29"/>
      <c r="AL3566" s="30"/>
      <c r="AN3566" s="17">
        <f t="shared" si="510"/>
        <v>29647.532512292928</v>
      </c>
      <c r="AO3566" s="17">
        <f t="shared" si="511"/>
        <v>296.47532512292929</v>
      </c>
      <c r="AP3566" s="2">
        <f t="shared" si="512"/>
        <v>20.278912238408363</v>
      </c>
      <c r="AQ3566" s="6">
        <f t="shared" si="513"/>
        <v>788.24131870693304</v>
      </c>
      <c r="AR3566" s="3">
        <f t="shared" si="514"/>
        <v>5800.8115252930666</v>
      </c>
    </row>
    <row r="3567" spans="1:44">
      <c r="A3567" s="32">
        <v>43380</v>
      </c>
      <c r="B3567" s="9">
        <v>12.5</v>
      </c>
      <c r="C3567" s="33">
        <v>6602.9452579999997</v>
      </c>
      <c r="D3567" s="34">
        <f t="shared" si="498"/>
        <v>53365558.522127271</v>
      </c>
      <c r="E3567" s="34">
        <v>7454968648263.2402</v>
      </c>
      <c r="F3567" s="3">
        <f>VLOOKUP(A3567,ERCOT_345kv_West_ATC!A:B,2)</f>
        <v>32.049999999999997</v>
      </c>
      <c r="G3567" s="3">
        <f>VLOOKUP(A3567,ERCOT_345kv_West_ATC!G:H,2)</f>
        <v>2.8410000000000002</v>
      </c>
      <c r="I3567" s="5">
        <f t="shared" si="499"/>
        <v>6</v>
      </c>
      <c r="J3567" s="4">
        <f t="shared" si="500"/>
        <v>144</v>
      </c>
      <c r="K3567" s="4">
        <f t="shared" si="493"/>
        <v>1800</v>
      </c>
      <c r="L3567" s="6">
        <f t="shared" si="494"/>
        <v>11885301.464399999</v>
      </c>
      <c r="N3567" s="22">
        <f t="shared" si="501"/>
        <v>0.22271483319099766</v>
      </c>
      <c r="O3567" s="14">
        <f t="shared" si="502"/>
        <v>3372.961981188027</v>
      </c>
      <c r="Q3567" s="22">
        <f t="shared" si="496"/>
        <v>325.6064812733884</v>
      </c>
      <c r="R3567" s="3">
        <f>VLOOKUP(A3567,ERCOT_345kv_West_ATC!D:E,2)</f>
        <v>34.450000000000003</v>
      </c>
      <c r="S3567" s="66">
        <f t="shared" si="497"/>
        <v>0.89419743776207328</v>
      </c>
      <c r="T3567" s="69">
        <f t="shared" si="503"/>
        <v>291.15648127338841</v>
      </c>
      <c r="V3567" s="16">
        <f t="shared" si="504"/>
        <v>2.1922200000000003E-2</v>
      </c>
      <c r="W3567" s="16">
        <f t="shared" si="505"/>
        <v>0.20079263319099766</v>
      </c>
      <c r="X3567" s="16"/>
      <c r="Z3567" s="15">
        <f t="shared" si="506"/>
        <v>3.4067435837816423E-5</v>
      </c>
      <c r="AA3567" s="16">
        <f t="shared" si="507"/>
        <v>0.2249454139175292</v>
      </c>
      <c r="AB3567" s="3">
        <f t="shared" si="508"/>
        <v>0.12114130513249406</v>
      </c>
      <c r="AC3567" s="69">
        <f t="shared" si="509"/>
        <v>30.568797678492828</v>
      </c>
      <c r="AD3567" s="3">
        <f t="shared" si="495"/>
        <v>31.928490993507463</v>
      </c>
      <c r="AF3567" s="29"/>
      <c r="AG3567" s="30"/>
      <c r="AH3567" s="29"/>
      <c r="AI3567" s="29"/>
      <c r="AJ3567" s="31"/>
      <c r="AK3567" s="29"/>
      <c r="AL3567" s="30"/>
      <c r="AN3567" s="17">
        <f t="shared" si="510"/>
        <v>29647.532512292928</v>
      </c>
      <c r="AO3567" s="17">
        <f t="shared" si="511"/>
        <v>296.47532512292929</v>
      </c>
      <c r="AP3567" s="2">
        <f t="shared" si="512"/>
        <v>20.278912238408363</v>
      </c>
      <c r="AQ3567" s="6">
        <f t="shared" si="513"/>
        <v>698.60852661316812</v>
      </c>
      <c r="AR3567" s="3">
        <f t="shared" si="514"/>
        <v>5904.3367313868312</v>
      </c>
    </row>
    <row r="3568" spans="1:44">
      <c r="A3568" s="32">
        <v>43381</v>
      </c>
      <c r="B3568" s="9">
        <v>12.5</v>
      </c>
      <c r="C3568" s="33">
        <v>6652.2262369999999</v>
      </c>
      <c r="D3568" s="34">
        <f t="shared" si="498"/>
        <v>53365558.522127271</v>
      </c>
      <c r="E3568" s="34">
        <v>7454968648263.2402</v>
      </c>
      <c r="F3568" s="3">
        <f>VLOOKUP(A3568,ERCOT_345kv_West_ATC!A:B,2)</f>
        <v>32.35</v>
      </c>
      <c r="G3568" s="3">
        <f>VLOOKUP(A3568,ERCOT_345kv_West_ATC!G:H,2)</f>
        <v>2.8759999999999999</v>
      </c>
      <c r="I3568" s="5">
        <f t="shared" si="499"/>
        <v>6</v>
      </c>
      <c r="J3568" s="4">
        <f t="shared" si="500"/>
        <v>144</v>
      </c>
      <c r="K3568" s="4">
        <f t="shared" si="493"/>
        <v>1800</v>
      </c>
      <c r="L3568" s="6">
        <f t="shared" si="494"/>
        <v>11974007.226600001</v>
      </c>
      <c r="N3568" s="22">
        <f t="shared" si="501"/>
        <v>0.22437706187662496</v>
      </c>
      <c r="O3568" s="14">
        <f t="shared" si="502"/>
        <v>3372.961981188027</v>
      </c>
      <c r="Q3568" s="22">
        <f t="shared" si="496"/>
        <v>328.03664017050426</v>
      </c>
      <c r="R3568" s="3">
        <f>VLOOKUP(A3568,ERCOT_345kv_West_ATC!D:E,2)</f>
        <v>31</v>
      </c>
      <c r="S3568" s="66">
        <f t="shared" si="497"/>
        <v>0.90549836145167484</v>
      </c>
      <c r="T3568" s="69">
        <f t="shared" si="503"/>
        <v>297.03664017050426</v>
      </c>
      <c r="V3568" s="16">
        <f t="shared" si="504"/>
        <v>2.2127399999999998E-2</v>
      </c>
      <c r="W3568" s="16">
        <f t="shared" si="505"/>
        <v>0.20224966187662496</v>
      </c>
      <c r="X3568" s="16"/>
      <c r="Z3568" s="15">
        <f t="shared" si="506"/>
        <v>3.4067435837816423E-5</v>
      </c>
      <c r="AA3568" s="16">
        <f t="shared" si="507"/>
        <v>0.22662429050763649</v>
      </c>
      <c r="AB3568" s="3">
        <f t="shared" si="508"/>
        <v>0.12204544137488287</v>
      </c>
      <c r="AC3568" s="69">
        <f t="shared" si="509"/>
        <v>30.899711543207129</v>
      </c>
      <c r="AD3568" s="3">
        <f t="shared" si="495"/>
        <v>31.937988023079814</v>
      </c>
      <c r="AF3568" s="29"/>
      <c r="AG3568" s="30"/>
      <c r="AH3568" s="29"/>
      <c r="AI3568" s="29"/>
      <c r="AJ3568" s="31"/>
      <c r="AK3568" s="29"/>
      <c r="AL3568" s="30"/>
      <c r="AN3568" s="17">
        <f t="shared" si="510"/>
        <v>29647.532512292928</v>
      </c>
      <c r="AO3568" s="17">
        <f t="shared" si="511"/>
        <v>296.47532512292929</v>
      </c>
      <c r="AP3568" s="2">
        <f t="shared" si="512"/>
        <v>20.278912238408363</v>
      </c>
      <c r="AQ3568" s="6">
        <f t="shared" si="513"/>
        <v>628.64627939065929</v>
      </c>
      <c r="AR3568" s="3">
        <f t="shared" si="514"/>
        <v>6023.5799576093405</v>
      </c>
    </row>
    <row r="3569" spans="1:44">
      <c r="A3569" s="32">
        <v>43382</v>
      </c>
      <c r="B3569" s="9">
        <v>12.5</v>
      </c>
      <c r="C3569" s="33">
        <v>6640.6474589999998</v>
      </c>
      <c r="D3569" s="34">
        <f t="shared" si="498"/>
        <v>53365558.522127271</v>
      </c>
      <c r="E3569" s="34">
        <v>7454968648263.2402</v>
      </c>
      <c r="F3569" s="3">
        <f>VLOOKUP(A3569,ERCOT_345kv_West_ATC!A:B,2)</f>
        <v>32.549999999999997</v>
      </c>
      <c r="G3569" s="3">
        <f>VLOOKUP(A3569,ERCOT_345kv_West_ATC!G:H,2)</f>
        <v>2.883</v>
      </c>
      <c r="I3569" s="5">
        <f t="shared" si="499"/>
        <v>6</v>
      </c>
      <c r="J3569" s="4">
        <f t="shared" si="500"/>
        <v>144</v>
      </c>
      <c r="K3569" s="4">
        <f t="shared" si="493"/>
        <v>1800</v>
      </c>
      <c r="L3569" s="6">
        <f t="shared" si="494"/>
        <v>11953165.426199999</v>
      </c>
      <c r="N3569" s="22">
        <f t="shared" si="501"/>
        <v>0.22398651409679876</v>
      </c>
      <c r="O3569" s="14">
        <f t="shared" si="502"/>
        <v>3372.961981188027</v>
      </c>
      <c r="Q3569" s="22">
        <f t="shared" si="496"/>
        <v>327.46566388420871</v>
      </c>
      <c r="R3569" s="3">
        <f>VLOOKUP(A3569,ERCOT_345kv_West_ATC!D:E,2)</f>
        <v>34.9</v>
      </c>
      <c r="S3569" s="66">
        <f t="shared" si="497"/>
        <v>0.89342394073920206</v>
      </c>
      <c r="T3569" s="69">
        <f t="shared" si="503"/>
        <v>292.56566388420873</v>
      </c>
      <c r="V3569" s="16">
        <f t="shared" si="504"/>
        <v>2.2264199999999998E-2</v>
      </c>
      <c r="W3569" s="16">
        <f t="shared" si="505"/>
        <v>0.20172231409679875</v>
      </c>
      <c r="X3569" s="16"/>
      <c r="Z3569" s="15">
        <f t="shared" si="506"/>
        <v>3.4067435837816423E-5</v>
      </c>
      <c r="AA3569" s="16">
        <f t="shared" si="507"/>
        <v>0.22622983123104115</v>
      </c>
      <c r="AB3569" s="3">
        <f t="shared" si="508"/>
        <v>0.1218330106755582</v>
      </c>
      <c r="AC3569" s="69">
        <f t="shared" si="509"/>
        <v>30.821961907254302</v>
      </c>
      <c r="AD3569" s="3">
        <f t="shared" si="495"/>
        <v>31.925786023796856</v>
      </c>
      <c r="AF3569" s="29"/>
      <c r="AG3569" s="30"/>
      <c r="AH3569" s="29"/>
      <c r="AI3569" s="29"/>
      <c r="AJ3569" s="31"/>
      <c r="AK3569" s="29"/>
      <c r="AL3569" s="30"/>
      <c r="AN3569" s="17">
        <f t="shared" si="510"/>
        <v>29647.532512292928</v>
      </c>
      <c r="AO3569" s="17">
        <f t="shared" si="511"/>
        <v>296.47532512292929</v>
      </c>
      <c r="AP3569" s="2">
        <f t="shared" si="512"/>
        <v>20.278912238408363</v>
      </c>
      <c r="AQ3569" s="6">
        <f t="shared" si="513"/>
        <v>707.73403712045183</v>
      </c>
      <c r="AR3569" s="3">
        <f t="shared" si="514"/>
        <v>5932.913421879548</v>
      </c>
    </row>
    <row r="3570" spans="1:44">
      <c r="A3570" s="32">
        <v>43383</v>
      </c>
      <c r="B3570" s="9">
        <v>12.5</v>
      </c>
      <c r="C3570" s="33">
        <v>6585.1775580000003</v>
      </c>
      <c r="D3570" s="34">
        <f t="shared" si="498"/>
        <v>53365558.522127271</v>
      </c>
      <c r="E3570" s="34">
        <v>7454968648263.2402</v>
      </c>
      <c r="F3570" s="3">
        <f>VLOOKUP(A3570,ERCOT_345kv_West_ATC!A:B,2)</f>
        <v>32.6</v>
      </c>
      <c r="G3570" s="3">
        <f>VLOOKUP(A3570,ERCOT_345kv_West_ATC!G:H,2)</f>
        <v>2.8929999999999998</v>
      </c>
      <c r="I3570" s="5">
        <f t="shared" si="499"/>
        <v>6</v>
      </c>
      <c r="J3570" s="4">
        <f t="shared" si="500"/>
        <v>144</v>
      </c>
      <c r="K3570" s="4">
        <f t="shared" si="493"/>
        <v>1800</v>
      </c>
      <c r="L3570" s="6">
        <f t="shared" si="494"/>
        <v>11853319.604400001</v>
      </c>
      <c r="N3570" s="22">
        <f t="shared" si="501"/>
        <v>0.22211553542506618</v>
      </c>
      <c r="O3570" s="14">
        <f t="shared" si="502"/>
        <v>3372.961981188027</v>
      </c>
      <c r="Q3570" s="22">
        <f t="shared" si="496"/>
        <v>324.73031494892712</v>
      </c>
      <c r="R3570" s="3">
        <f>VLOOKUP(A3570,ERCOT_345kv_West_ATC!D:E,2)</f>
        <v>31.96</v>
      </c>
      <c r="S3570" s="66">
        <f t="shared" si="497"/>
        <v>0.90157986942171819</v>
      </c>
      <c r="T3570" s="69">
        <f t="shared" si="503"/>
        <v>292.77031494892714</v>
      </c>
      <c r="V3570" s="16">
        <f t="shared" si="504"/>
        <v>2.2298399999999999E-2</v>
      </c>
      <c r="W3570" s="16">
        <f t="shared" si="505"/>
        <v>0.19981713542506618</v>
      </c>
      <c r="X3570" s="16"/>
      <c r="Z3570" s="15">
        <f t="shared" si="506"/>
        <v>3.4067435837816423E-5</v>
      </c>
      <c r="AA3570" s="16">
        <f t="shared" si="507"/>
        <v>0.22434011393779366</v>
      </c>
      <c r="AB3570" s="3">
        <f t="shared" si="508"/>
        <v>0.12081532902893714</v>
      </c>
      <c r="AC3570" s="69">
        <f t="shared" si="509"/>
        <v>30.449490424590994</v>
      </c>
      <c r="AD3570" s="3">
        <f t="shared" si="495"/>
        <v>31.895013538869438</v>
      </c>
      <c r="AF3570" s="29"/>
      <c r="AG3570" s="30"/>
      <c r="AH3570" s="29"/>
      <c r="AI3570" s="29"/>
      <c r="AJ3570" s="31"/>
      <c r="AK3570" s="29"/>
      <c r="AL3570" s="30"/>
      <c r="AN3570" s="17">
        <f t="shared" si="510"/>
        <v>29647.532512292928</v>
      </c>
      <c r="AO3570" s="17">
        <f t="shared" si="511"/>
        <v>296.47532512292929</v>
      </c>
      <c r="AP3570" s="2">
        <f t="shared" si="512"/>
        <v>20.278912238408363</v>
      </c>
      <c r="AQ3570" s="6">
        <f t="shared" si="513"/>
        <v>648.11403513953132</v>
      </c>
      <c r="AR3570" s="3">
        <f t="shared" si="514"/>
        <v>5937.0635228604688</v>
      </c>
    </row>
    <row r="3571" spans="1:44">
      <c r="A3571" s="32">
        <v>43384</v>
      </c>
      <c r="B3571" s="9">
        <v>12.5</v>
      </c>
      <c r="C3571" s="33">
        <v>6249.0900320000001</v>
      </c>
      <c r="D3571" s="34">
        <f t="shared" si="498"/>
        <v>53365558.522127271</v>
      </c>
      <c r="E3571" s="34">
        <v>7454968648263.2402</v>
      </c>
      <c r="F3571" s="3">
        <f>VLOOKUP(A3571,ERCOT_345kv_West_ATC!A:B,2)</f>
        <v>32.65</v>
      </c>
      <c r="G3571" s="3">
        <f>VLOOKUP(A3571,ERCOT_345kv_West_ATC!G:H,2)</f>
        <v>2.891</v>
      </c>
      <c r="I3571" s="5">
        <f t="shared" si="499"/>
        <v>6</v>
      </c>
      <c r="J3571" s="4">
        <f t="shared" si="500"/>
        <v>144</v>
      </c>
      <c r="K3571" s="4">
        <f t="shared" si="493"/>
        <v>1800</v>
      </c>
      <c r="L3571" s="6">
        <f t="shared" si="494"/>
        <v>11248362.057600001</v>
      </c>
      <c r="N3571" s="22">
        <f t="shared" si="501"/>
        <v>0.21077943094957072</v>
      </c>
      <c r="O3571" s="14">
        <f t="shared" si="502"/>
        <v>3372.961981188027</v>
      </c>
      <c r="Q3571" s="22">
        <f t="shared" si="496"/>
        <v>308.15706279177004</v>
      </c>
      <c r="R3571" s="3">
        <f>VLOOKUP(A3571,ERCOT_345kv_West_ATC!D:E,2)</f>
        <v>25.79</v>
      </c>
      <c r="S3571" s="66">
        <f t="shared" si="497"/>
        <v>0.91630891154545102</v>
      </c>
      <c r="T3571" s="69">
        <f t="shared" si="503"/>
        <v>282.36706279177002</v>
      </c>
      <c r="V3571" s="16">
        <f t="shared" si="504"/>
        <v>2.2332600000000001E-2</v>
      </c>
      <c r="W3571" s="16">
        <f t="shared" si="505"/>
        <v>0.18844683094957071</v>
      </c>
      <c r="X3571" s="16"/>
      <c r="Z3571" s="15">
        <f t="shared" si="506"/>
        <v>3.4067435837816423E-5</v>
      </c>
      <c r="AA3571" s="16">
        <f t="shared" si="507"/>
        <v>0.21289047370989819</v>
      </c>
      <c r="AB3571" s="3">
        <f t="shared" si="508"/>
        <v>0.11464928040252112</v>
      </c>
      <c r="AC3571" s="69">
        <f t="shared" si="509"/>
        <v>28.192716627322728</v>
      </c>
      <c r="AD3571" s="3">
        <f t="shared" si="495"/>
        <v>31.790229258296385</v>
      </c>
      <c r="AF3571" s="29"/>
      <c r="AG3571" s="30"/>
      <c r="AH3571" s="29"/>
      <c r="AI3571" s="29"/>
      <c r="AJ3571" s="31"/>
      <c r="AK3571" s="29"/>
      <c r="AL3571" s="30"/>
      <c r="AN3571" s="17">
        <f t="shared" si="510"/>
        <v>29647.532512292928</v>
      </c>
      <c r="AO3571" s="17">
        <f t="shared" si="511"/>
        <v>296.47532512292929</v>
      </c>
      <c r="AP3571" s="2">
        <f t="shared" si="512"/>
        <v>20.278912238408363</v>
      </c>
      <c r="AQ3571" s="6">
        <f t="shared" si="513"/>
        <v>522.9931466285517</v>
      </c>
      <c r="AR3571" s="3">
        <f t="shared" si="514"/>
        <v>5726.0968853714485</v>
      </c>
    </row>
    <row r="3572" spans="1:44">
      <c r="A3572" s="32">
        <v>43385</v>
      </c>
      <c r="B3572" s="9">
        <v>12.5</v>
      </c>
      <c r="C3572" s="33">
        <v>6273.196696</v>
      </c>
      <c r="D3572" s="34">
        <f t="shared" si="498"/>
        <v>53365558.522127271</v>
      </c>
      <c r="E3572" s="34">
        <v>7454968648263.2402</v>
      </c>
      <c r="F3572" s="3">
        <f>VLOOKUP(A3572,ERCOT_345kv_West_ATC!A:B,2)</f>
        <v>32.15</v>
      </c>
      <c r="G3572" s="3">
        <f>VLOOKUP(A3572,ERCOT_345kv_West_ATC!G:H,2)</f>
        <v>2.871</v>
      </c>
      <c r="I3572" s="5">
        <f t="shared" si="499"/>
        <v>6</v>
      </c>
      <c r="J3572" s="4">
        <f t="shared" si="500"/>
        <v>144</v>
      </c>
      <c r="K3572" s="4">
        <f t="shared" si="493"/>
        <v>1800</v>
      </c>
      <c r="L3572" s="6">
        <f t="shared" si="494"/>
        <v>11291754.0528</v>
      </c>
      <c r="N3572" s="22">
        <f t="shared" si="501"/>
        <v>0.21159253956122345</v>
      </c>
      <c r="O3572" s="14">
        <f t="shared" si="502"/>
        <v>3372.961981188027</v>
      </c>
      <c r="Q3572" s="22">
        <f t="shared" si="496"/>
        <v>309.34581807196412</v>
      </c>
      <c r="R3572" s="3">
        <f>VLOOKUP(A3572,ERCOT_345kv_West_ATC!D:E,2)</f>
        <v>29.48</v>
      </c>
      <c r="S3572" s="66">
        <f t="shared" si="497"/>
        <v>0.90470212209837608</v>
      </c>
      <c r="T3572" s="69">
        <f t="shared" si="503"/>
        <v>279.8658180719641</v>
      </c>
      <c r="V3572" s="16">
        <f t="shared" si="504"/>
        <v>2.1990599999999996E-2</v>
      </c>
      <c r="W3572" s="16">
        <f t="shared" si="505"/>
        <v>0.18960193956122345</v>
      </c>
      <c r="X3572" s="16"/>
      <c r="Z3572" s="15">
        <f t="shared" si="506"/>
        <v>3.4067435837816423E-5</v>
      </c>
      <c r="AA3572" s="16">
        <f t="shared" si="507"/>
        <v>0.21371172593898197</v>
      </c>
      <c r="AB3572" s="3">
        <f t="shared" si="508"/>
        <v>0.11509155466427004</v>
      </c>
      <c r="AC3572" s="69">
        <f t="shared" si="509"/>
        <v>28.354589007122833</v>
      </c>
      <c r="AD3572" s="3">
        <f t="shared" si="495"/>
        <v>31.68225727979085</v>
      </c>
      <c r="AF3572" s="29"/>
      <c r="AG3572" s="30"/>
      <c r="AH3572" s="29"/>
      <c r="AI3572" s="29"/>
      <c r="AJ3572" s="31"/>
      <c r="AK3572" s="29"/>
      <c r="AL3572" s="30"/>
      <c r="AN3572" s="17">
        <f t="shared" si="510"/>
        <v>29647.532512292928</v>
      </c>
      <c r="AO3572" s="17">
        <f t="shared" si="511"/>
        <v>296.47532512292929</v>
      </c>
      <c r="AP3572" s="2">
        <f t="shared" si="512"/>
        <v>20.278912238408363</v>
      </c>
      <c r="AQ3572" s="6">
        <f t="shared" si="513"/>
        <v>597.82233278827857</v>
      </c>
      <c r="AR3572" s="3">
        <f t="shared" si="514"/>
        <v>5675.3743632117212</v>
      </c>
    </row>
    <row r="3573" spans="1:44">
      <c r="A3573" s="32">
        <v>43386</v>
      </c>
      <c r="B3573" s="9">
        <v>12.5</v>
      </c>
      <c r="C3573" s="33">
        <v>6289.0009019999998</v>
      </c>
      <c r="D3573" s="34">
        <f t="shared" si="498"/>
        <v>53365558.522127271</v>
      </c>
      <c r="E3573" s="34">
        <v>7454968648263.2402</v>
      </c>
      <c r="F3573" s="3">
        <f>VLOOKUP(A3573,ERCOT_345kv_West_ATC!A:B,2)</f>
        <v>32.15</v>
      </c>
      <c r="G3573" s="3">
        <f>VLOOKUP(A3573,ERCOT_345kv_West_ATC!G:H,2)</f>
        <v>2.871</v>
      </c>
      <c r="I3573" s="5">
        <f t="shared" si="499"/>
        <v>6</v>
      </c>
      <c r="J3573" s="4">
        <f t="shared" si="500"/>
        <v>144</v>
      </c>
      <c r="K3573" s="4">
        <f t="shared" si="493"/>
        <v>1800</v>
      </c>
      <c r="L3573" s="6">
        <f t="shared" si="494"/>
        <v>11320201.623599999</v>
      </c>
      <c r="N3573" s="22">
        <f t="shared" si="501"/>
        <v>0.21212560942103206</v>
      </c>
      <c r="O3573" s="14">
        <f t="shared" si="502"/>
        <v>3372.961981188027</v>
      </c>
      <c r="Q3573" s="22">
        <f t="shared" si="496"/>
        <v>310.1251599722691</v>
      </c>
      <c r="R3573" s="3">
        <f>VLOOKUP(A3573,ERCOT_345kv_West_ATC!D:E,2)</f>
        <v>32.21</v>
      </c>
      <c r="S3573" s="66">
        <f t="shared" si="497"/>
        <v>0.89613870734357659</v>
      </c>
      <c r="T3573" s="69">
        <f t="shared" si="503"/>
        <v>277.91515997226912</v>
      </c>
      <c r="V3573" s="16">
        <f t="shared" si="504"/>
        <v>2.1990599999999996E-2</v>
      </c>
      <c r="W3573" s="16">
        <f t="shared" si="505"/>
        <v>0.19013500942103206</v>
      </c>
      <c r="X3573" s="16"/>
      <c r="Z3573" s="15">
        <f t="shared" si="506"/>
        <v>3.4067435837816423E-5</v>
      </c>
      <c r="AA3573" s="16">
        <f t="shared" si="507"/>
        <v>0.21425013471285462</v>
      </c>
      <c r="AB3573" s="3">
        <f t="shared" si="508"/>
        <v>0.11538150741514332</v>
      </c>
      <c r="AC3573" s="69">
        <f t="shared" si="509"/>
        <v>28.460711713942455</v>
      </c>
      <c r="AD3573" s="3">
        <f t="shared" si="495"/>
        <v>31.539658233621719</v>
      </c>
      <c r="AF3573" s="29"/>
      <c r="AG3573" s="30"/>
      <c r="AH3573" s="29"/>
      <c r="AI3573" s="29"/>
      <c r="AJ3573" s="31"/>
      <c r="AK3573" s="29"/>
      <c r="AL3573" s="30"/>
      <c r="AN3573" s="17">
        <f t="shared" si="510"/>
        <v>29647.532512292928</v>
      </c>
      <c r="AO3573" s="17">
        <f t="shared" si="511"/>
        <v>296.47532512292929</v>
      </c>
      <c r="AP3573" s="2">
        <f t="shared" si="512"/>
        <v>20.278912238408363</v>
      </c>
      <c r="AQ3573" s="6">
        <f t="shared" si="513"/>
        <v>653.18376319913341</v>
      </c>
      <c r="AR3573" s="3">
        <f t="shared" si="514"/>
        <v>5635.8171388008668</v>
      </c>
    </row>
    <row r="3574" spans="1:44">
      <c r="A3574" s="32">
        <v>43387</v>
      </c>
      <c r="B3574" s="9">
        <v>12.5</v>
      </c>
      <c r="C3574" s="33">
        <v>6292.2324689999996</v>
      </c>
      <c r="D3574" s="34">
        <f t="shared" si="498"/>
        <v>53365558.522127271</v>
      </c>
      <c r="E3574" s="34">
        <v>7454968648263.2402</v>
      </c>
      <c r="F3574" s="3">
        <f>VLOOKUP(A3574,ERCOT_345kv_West_ATC!A:B,2)</f>
        <v>32.15</v>
      </c>
      <c r="G3574" s="3">
        <f>VLOOKUP(A3574,ERCOT_345kv_West_ATC!G:H,2)</f>
        <v>2.871</v>
      </c>
      <c r="I3574" s="5">
        <f t="shared" si="499"/>
        <v>6</v>
      </c>
      <c r="J3574" s="4">
        <f t="shared" si="500"/>
        <v>144</v>
      </c>
      <c r="K3574" s="4">
        <f t="shared" si="493"/>
        <v>1800</v>
      </c>
      <c r="L3574" s="6">
        <f t="shared" si="494"/>
        <v>11326018.4442</v>
      </c>
      <c r="N3574" s="22">
        <f t="shared" si="501"/>
        <v>0.2122346089473387</v>
      </c>
      <c r="O3574" s="14">
        <f t="shared" si="502"/>
        <v>3372.961981188027</v>
      </c>
      <c r="Q3574" s="22">
        <f t="shared" si="496"/>
        <v>310.28451600488114</v>
      </c>
      <c r="R3574" s="3">
        <f>VLOOKUP(A3574,ERCOT_345kv_West_ATC!D:E,2)</f>
        <v>32.880000000000003</v>
      </c>
      <c r="S3574" s="66">
        <f t="shared" si="497"/>
        <v>0.89403273994025934</v>
      </c>
      <c r="T3574" s="69">
        <f t="shared" si="503"/>
        <v>277.40451600488115</v>
      </c>
      <c r="V3574" s="16">
        <f t="shared" si="504"/>
        <v>2.1990599999999996E-2</v>
      </c>
      <c r="W3574" s="16">
        <f t="shared" si="505"/>
        <v>0.1902440089473387</v>
      </c>
      <c r="X3574" s="16"/>
      <c r="Z3574" s="15">
        <f t="shared" si="506"/>
        <v>3.4067435837816423E-5</v>
      </c>
      <c r="AA3574" s="16">
        <f t="shared" si="507"/>
        <v>0.21436022591428269</v>
      </c>
      <c r="AB3574" s="3">
        <f t="shared" si="508"/>
        <v>0.11544079554017037</v>
      </c>
      <c r="AC3574" s="69">
        <f t="shared" si="509"/>
        <v>28.482411167702352</v>
      </c>
      <c r="AD3574" s="3">
        <f t="shared" si="495"/>
        <v>31.399810948989327</v>
      </c>
      <c r="AF3574" s="29"/>
      <c r="AG3574" s="30"/>
      <c r="AH3574" s="29"/>
      <c r="AI3574" s="29"/>
      <c r="AJ3574" s="31"/>
      <c r="AK3574" s="29"/>
      <c r="AL3574" s="30"/>
      <c r="AN3574" s="17">
        <f t="shared" si="510"/>
        <v>29647.532512292928</v>
      </c>
      <c r="AO3574" s="17">
        <f t="shared" si="511"/>
        <v>296.47532512292929</v>
      </c>
      <c r="AP3574" s="2">
        <f t="shared" si="512"/>
        <v>20.278912238408363</v>
      </c>
      <c r="AQ3574" s="6">
        <f t="shared" si="513"/>
        <v>666.77063439886706</v>
      </c>
      <c r="AR3574" s="3">
        <f t="shared" si="514"/>
        <v>5625.4618346011321</v>
      </c>
    </row>
    <row r="3575" spans="1:44">
      <c r="A3575" s="32">
        <v>43388</v>
      </c>
      <c r="B3575" s="9">
        <v>12.5</v>
      </c>
      <c r="C3575" s="33">
        <v>6605.2610350000004</v>
      </c>
      <c r="D3575" s="34">
        <f t="shared" si="498"/>
        <v>53365558.522127271</v>
      </c>
      <c r="E3575" s="34">
        <v>7454968648263.2402</v>
      </c>
      <c r="F3575" s="3">
        <f>VLOOKUP(A3575,ERCOT_345kv_West_ATC!A:B,2)</f>
        <v>32.299999999999997</v>
      </c>
      <c r="G3575" s="3">
        <f>VLOOKUP(A3575,ERCOT_345kv_West_ATC!G:H,2)</f>
        <v>2.9009999999999998</v>
      </c>
      <c r="I3575" s="5">
        <f t="shared" si="499"/>
        <v>6</v>
      </c>
      <c r="J3575" s="4">
        <f t="shared" si="500"/>
        <v>144</v>
      </c>
      <c r="K3575" s="4">
        <f t="shared" si="493"/>
        <v>1800</v>
      </c>
      <c r="L3575" s="6">
        <f t="shared" si="494"/>
        <v>11889469.863</v>
      </c>
      <c r="N3575" s="22">
        <f t="shared" si="501"/>
        <v>0.22279294346877679</v>
      </c>
      <c r="O3575" s="14">
        <f t="shared" si="502"/>
        <v>3372.961981188027</v>
      </c>
      <c r="Q3575" s="22">
        <f t="shared" si="496"/>
        <v>325.72067758593101</v>
      </c>
      <c r="R3575" s="3">
        <f>VLOOKUP(A3575,ERCOT_345kv_West_ATC!D:E,2)</f>
        <v>29.19</v>
      </c>
      <c r="S3575" s="66">
        <f t="shared" si="497"/>
        <v>0.9103833375997471</v>
      </c>
      <c r="T3575" s="69">
        <f t="shared" si="503"/>
        <v>296.53067758593102</v>
      </c>
      <c r="V3575" s="16">
        <f t="shared" si="504"/>
        <v>2.20932E-2</v>
      </c>
      <c r="W3575" s="16">
        <f t="shared" si="505"/>
        <v>0.20069974346877678</v>
      </c>
      <c r="X3575" s="16"/>
      <c r="Z3575" s="15">
        <f t="shared" si="506"/>
        <v>3.4067435837816423E-5</v>
      </c>
      <c r="AA3575" s="16">
        <f t="shared" si="507"/>
        <v>0.22502430650189142</v>
      </c>
      <c r="AB3575" s="3">
        <f t="shared" si="508"/>
        <v>0.12118379166497531</v>
      </c>
      <c r="AC3575" s="69">
        <f t="shared" si="509"/>
        <v>30.584347749380964</v>
      </c>
      <c r="AD3575" s="3">
        <f t="shared" si="495"/>
        <v>31.32255638763348</v>
      </c>
      <c r="AF3575" s="29"/>
      <c r="AG3575" s="30"/>
      <c r="AH3575" s="29"/>
      <c r="AI3575" s="29"/>
      <c r="AJ3575" s="31"/>
      <c r="AK3575" s="29"/>
      <c r="AL3575" s="30"/>
      <c r="AN3575" s="17">
        <f t="shared" si="510"/>
        <v>29647.532512292928</v>
      </c>
      <c r="AO3575" s="17">
        <f t="shared" si="511"/>
        <v>296.47532512292929</v>
      </c>
      <c r="AP3575" s="2">
        <f t="shared" si="512"/>
        <v>20.278912238408363</v>
      </c>
      <c r="AQ3575" s="6">
        <f t="shared" si="513"/>
        <v>591.94144823914019</v>
      </c>
      <c r="AR3575" s="3">
        <f t="shared" si="514"/>
        <v>6013.3195867608601</v>
      </c>
    </row>
    <row r="3576" spans="1:44">
      <c r="A3576" s="32">
        <v>43389</v>
      </c>
      <c r="B3576" s="9">
        <v>12.5</v>
      </c>
      <c r="C3576" s="33">
        <v>6600.6772069999997</v>
      </c>
      <c r="D3576" s="34">
        <f t="shared" si="498"/>
        <v>53365558.522127271</v>
      </c>
      <c r="E3576" s="34">
        <v>7454968648263.2402</v>
      </c>
      <c r="F3576" s="3">
        <f>VLOOKUP(A3576,ERCOT_345kv_West_ATC!A:B,2)</f>
        <v>32.450000000000003</v>
      </c>
      <c r="G3576" s="3">
        <f>VLOOKUP(A3576,ERCOT_345kv_West_ATC!G:H,2)</f>
        <v>2.9009999999999998</v>
      </c>
      <c r="I3576" s="5">
        <f t="shared" si="499"/>
        <v>6</v>
      </c>
      <c r="J3576" s="4">
        <f t="shared" si="500"/>
        <v>144</v>
      </c>
      <c r="K3576" s="4">
        <f t="shared" si="493"/>
        <v>1800</v>
      </c>
      <c r="L3576" s="6">
        <f t="shared" si="494"/>
        <v>11881218.9726</v>
      </c>
      <c r="N3576" s="22">
        <f t="shared" si="501"/>
        <v>0.22263833269305372</v>
      </c>
      <c r="O3576" s="14">
        <f t="shared" si="502"/>
        <v>3372.961981188027</v>
      </c>
      <c r="Q3576" s="22">
        <f t="shared" si="496"/>
        <v>325.49463844013701</v>
      </c>
      <c r="R3576" s="3">
        <f>VLOOKUP(A3576,ERCOT_345kv_West_ATC!D:E,2)</f>
        <v>33.92</v>
      </c>
      <c r="S3576" s="66">
        <f t="shared" si="497"/>
        <v>0.89578937409674608</v>
      </c>
      <c r="T3576" s="69">
        <f t="shared" si="503"/>
        <v>291.57463844013699</v>
      </c>
      <c r="V3576" s="16">
        <f t="shared" si="504"/>
        <v>2.2195800000000002E-2</v>
      </c>
      <c r="W3576" s="16">
        <f t="shared" si="505"/>
        <v>0.20044253269305373</v>
      </c>
      <c r="X3576" s="16"/>
      <c r="Z3576" s="15">
        <f t="shared" si="506"/>
        <v>3.4067435837816423E-5</v>
      </c>
      <c r="AA3576" s="16">
        <f t="shared" si="507"/>
        <v>0.2248681472356098</v>
      </c>
      <c r="AB3576" s="3">
        <f t="shared" si="508"/>
        <v>0.12109969420774587</v>
      </c>
      <c r="AC3576" s="69">
        <f t="shared" si="509"/>
        <v>30.553568080034989</v>
      </c>
      <c r="AD3576" s="3">
        <f t="shared" si="495"/>
        <v>31.251313943030222</v>
      </c>
      <c r="AF3576" s="29"/>
      <c r="AG3576" s="30"/>
      <c r="AH3576" s="29"/>
      <c r="AI3576" s="29"/>
      <c r="AJ3576" s="31"/>
      <c r="AK3576" s="29"/>
      <c r="AL3576" s="30"/>
      <c r="AN3576" s="17">
        <f t="shared" si="510"/>
        <v>29647.532512292928</v>
      </c>
      <c r="AO3576" s="17">
        <f t="shared" si="511"/>
        <v>296.47532512292929</v>
      </c>
      <c r="AP3576" s="2">
        <f t="shared" si="512"/>
        <v>20.278912238408363</v>
      </c>
      <c r="AQ3576" s="6">
        <f t="shared" si="513"/>
        <v>687.8607031268117</v>
      </c>
      <c r="AR3576" s="3">
        <f t="shared" si="514"/>
        <v>5912.8165038731877</v>
      </c>
    </row>
    <row r="3577" spans="1:44">
      <c r="A3577" s="32">
        <v>43390</v>
      </c>
      <c r="B3577" s="9">
        <v>12.5</v>
      </c>
      <c r="C3577" s="33">
        <v>6546.1633199999997</v>
      </c>
      <c r="D3577" s="34">
        <f t="shared" si="498"/>
        <v>53365558.522127271</v>
      </c>
      <c r="E3577" s="34">
        <v>7454968648263.2402</v>
      </c>
      <c r="F3577" s="3">
        <f>VLOOKUP(A3577,ERCOT_345kv_West_ATC!A:B,2)</f>
        <v>32.549999999999997</v>
      </c>
      <c r="G3577" s="3">
        <f>VLOOKUP(A3577,ERCOT_345kv_West_ATC!G:H,2)</f>
        <v>2.915</v>
      </c>
      <c r="I3577" s="5">
        <f t="shared" si="499"/>
        <v>6</v>
      </c>
      <c r="J3577" s="4">
        <f t="shared" si="500"/>
        <v>144</v>
      </c>
      <c r="K3577" s="4">
        <f t="shared" si="493"/>
        <v>1800</v>
      </c>
      <c r="L3577" s="6">
        <f t="shared" si="494"/>
        <v>11783093.976</v>
      </c>
      <c r="N3577" s="22">
        <f t="shared" si="501"/>
        <v>0.22079960001007592</v>
      </c>
      <c r="O3577" s="14">
        <f t="shared" si="502"/>
        <v>3372.961981188027</v>
      </c>
      <c r="Q3577" s="22">
        <f t="shared" si="496"/>
        <v>322.80643276326884</v>
      </c>
      <c r="R3577" s="3">
        <f>VLOOKUP(A3577,ERCOT_345kv_West_ATC!D:E,2)</f>
        <v>30.96</v>
      </c>
      <c r="S3577" s="66">
        <f t="shared" si="497"/>
        <v>0.90409113060425106</v>
      </c>
      <c r="T3577" s="69">
        <f t="shared" si="503"/>
        <v>291.84643276326887</v>
      </c>
      <c r="V3577" s="16">
        <f t="shared" si="504"/>
        <v>2.2264199999999998E-2</v>
      </c>
      <c r="W3577" s="16">
        <f t="shared" si="505"/>
        <v>0.19853540001007591</v>
      </c>
      <c r="X3577" s="16"/>
      <c r="Z3577" s="15">
        <f t="shared" si="506"/>
        <v>3.4067435837816423E-5</v>
      </c>
      <c r="AA3577" s="16">
        <f t="shared" si="507"/>
        <v>0.22301099888796733</v>
      </c>
      <c r="AB3577" s="3">
        <f t="shared" si="508"/>
        <v>0.12009955212554033</v>
      </c>
      <c r="AC3577" s="69">
        <f t="shared" si="509"/>
        <v>30.187516077947759</v>
      </c>
      <c r="AD3577" s="3">
        <f t="shared" si="495"/>
        <v>31.223338777374941</v>
      </c>
      <c r="AF3577" s="29"/>
      <c r="AG3577" s="30"/>
      <c r="AH3577" s="29"/>
      <c r="AI3577" s="29"/>
      <c r="AJ3577" s="31"/>
      <c r="AK3577" s="29"/>
      <c r="AL3577" s="30"/>
      <c r="AN3577" s="17">
        <f t="shared" si="510"/>
        <v>29647.532512292928</v>
      </c>
      <c r="AO3577" s="17">
        <f t="shared" si="511"/>
        <v>296.47532512292929</v>
      </c>
      <c r="AP3577" s="2">
        <f t="shared" si="512"/>
        <v>20.278912238408363</v>
      </c>
      <c r="AQ3577" s="6">
        <f t="shared" si="513"/>
        <v>627.83512290112299</v>
      </c>
      <c r="AR3577" s="3">
        <f t="shared" si="514"/>
        <v>5918.3281970988764</v>
      </c>
    </row>
    <row r="3578" spans="1:44">
      <c r="A3578" s="32">
        <v>43391</v>
      </c>
      <c r="B3578" s="9">
        <v>12.5</v>
      </c>
      <c r="C3578" s="33">
        <v>6474.6472489999996</v>
      </c>
      <c r="D3578" s="34">
        <f t="shared" si="498"/>
        <v>51417644.204925291</v>
      </c>
      <c r="E3578" s="34">
        <v>7182852313938.3096</v>
      </c>
      <c r="F3578" s="3">
        <f>VLOOKUP(A3578,ERCOT_345kv_West_ATC!A:B,2)</f>
        <v>32.450000000000003</v>
      </c>
      <c r="G3578" s="3">
        <f>VLOOKUP(A3578,ERCOT_345kv_West_ATC!G:H,2)</f>
        <v>2.875</v>
      </c>
      <c r="I3578" s="5">
        <f t="shared" si="499"/>
        <v>6</v>
      </c>
      <c r="J3578" s="4">
        <f t="shared" si="500"/>
        <v>144</v>
      </c>
      <c r="K3578" s="4">
        <f t="shared" ref="K3578:K3641" si="515">J3578*B3578</f>
        <v>1800</v>
      </c>
      <c r="L3578" s="6">
        <f t="shared" ref="L3578:L3641" si="516">K3578*C3578</f>
        <v>11654365.0482</v>
      </c>
      <c r="N3578" s="22">
        <f t="shared" si="501"/>
        <v>0.22666081319773163</v>
      </c>
      <c r="O3578" s="14">
        <f t="shared" si="502"/>
        <v>3500.743816317392</v>
      </c>
      <c r="Q3578" s="22">
        <f t="shared" si="496"/>
        <v>331.37545789142047</v>
      </c>
      <c r="R3578" s="3">
        <f>VLOOKUP(A3578,ERCOT_345kv_West_ATC!D:E,2)</f>
        <v>29.64</v>
      </c>
      <c r="S3578" s="66">
        <f t="shared" si="497"/>
        <v>0.91055463132785197</v>
      </c>
      <c r="T3578" s="69">
        <f t="shared" si="503"/>
        <v>301.73545789142048</v>
      </c>
      <c r="V3578" s="16">
        <f t="shared" si="504"/>
        <v>2.2195800000000002E-2</v>
      </c>
      <c r="W3578" s="16">
        <f t="shared" si="505"/>
        <v>0.20446501319773164</v>
      </c>
      <c r="X3578" s="16"/>
      <c r="Z3578" s="15">
        <f t="shared" si="506"/>
        <v>3.5358052065863796E-5</v>
      </c>
      <c r="AA3578" s="16">
        <f t="shared" si="507"/>
        <v>0.22893091453824377</v>
      </c>
      <c r="AB3578" s="3">
        <f t="shared" si="508"/>
        <v>0.12328764249670786</v>
      </c>
      <c r="AC3578" s="69">
        <f t="shared" si="509"/>
        <v>31.354357153795075</v>
      </c>
      <c r="AD3578" s="3">
        <f t="shared" si="495"/>
        <v>31.213340752473261</v>
      </c>
      <c r="AF3578" s="29"/>
      <c r="AG3578" s="30"/>
      <c r="AH3578" s="29"/>
      <c r="AI3578" s="29"/>
      <c r="AJ3578" s="31"/>
      <c r="AK3578" s="29"/>
      <c r="AL3578" s="30"/>
      <c r="AN3578" s="17">
        <f t="shared" si="510"/>
        <v>28565.357891625161</v>
      </c>
      <c r="AO3578" s="17">
        <f t="shared" si="511"/>
        <v>285.6535789162516</v>
      </c>
      <c r="AP3578" s="2">
        <f t="shared" si="512"/>
        <v>19.538704797871613</v>
      </c>
      <c r="AQ3578" s="6">
        <f t="shared" si="513"/>
        <v>579.12721020891468</v>
      </c>
      <c r="AR3578" s="3">
        <f t="shared" si="514"/>
        <v>5895.5200387910845</v>
      </c>
    </row>
    <row r="3579" spans="1:44">
      <c r="A3579" s="32">
        <v>43392</v>
      </c>
      <c r="B3579" s="9">
        <v>12.5</v>
      </c>
      <c r="C3579" s="33">
        <v>6466.0105350000003</v>
      </c>
      <c r="D3579" s="34">
        <f t="shared" si="498"/>
        <v>51417644.204925291</v>
      </c>
      <c r="E3579" s="34">
        <v>7182852313938.3096</v>
      </c>
      <c r="F3579" s="3">
        <f>VLOOKUP(A3579,ERCOT_345kv_West_ATC!A:B,2)</f>
        <v>32.75</v>
      </c>
      <c r="G3579" s="3">
        <f>VLOOKUP(A3579,ERCOT_345kv_West_ATC!G:H,2)</f>
        <v>2.8860000000000001</v>
      </c>
      <c r="I3579" s="5">
        <f t="shared" si="499"/>
        <v>6</v>
      </c>
      <c r="J3579" s="4">
        <f t="shared" si="500"/>
        <v>144</v>
      </c>
      <c r="K3579" s="4">
        <f t="shared" si="515"/>
        <v>1800</v>
      </c>
      <c r="L3579" s="6">
        <f t="shared" si="516"/>
        <v>11638818.963000001</v>
      </c>
      <c r="N3579" s="22">
        <f t="shared" si="501"/>
        <v>0.22635846396644366</v>
      </c>
      <c r="O3579" s="14">
        <f t="shared" si="502"/>
        <v>3500.743816317392</v>
      </c>
      <c r="Q3579" s="22">
        <f t="shared" si="496"/>
        <v>330.93342685152572</v>
      </c>
      <c r="R3579" s="3">
        <f>VLOOKUP(A3579,ERCOT_345kv_West_ATC!D:E,2)</f>
        <v>29.75</v>
      </c>
      <c r="S3579" s="66">
        <f t="shared" si="497"/>
        <v>0.91010276513001687</v>
      </c>
      <c r="T3579" s="69">
        <f t="shared" si="503"/>
        <v>301.18342685152572</v>
      </c>
      <c r="V3579" s="16">
        <f t="shared" si="504"/>
        <v>2.2401000000000001E-2</v>
      </c>
      <c r="W3579" s="16">
        <f t="shared" si="505"/>
        <v>0.20395746396644365</v>
      </c>
      <c r="X3579" s="16"/>
      <c r="Z3579" s="15">
        <f t="shared" si="506"/>
        <v>3.5358052065863796E-5</v>
      </c>
      <c r="AA3579" s="16">
        <f t="shared" si="507"/>
        <v>0.22862553715495385</v>
      </c>
      <c r="AB3579" s="3">
        <f t="shared" si="508"/>
        <v>0.12312318564415226</v>
      </c>
      <c r="AC3579" s="69">
        <f t="shared" si="509"/>
        <v>31.294165945759726</v>
      </c>
      <c r="AD3579" s="3">
        <f t="shared" si="495"/>
        <v>31.195225995021094</v>
      </c>
      <c r="AF3579" s="29"/>
      <c r="AG3579" s="30"/>
      <c r="AH3579" s="29"/>
      <c r="AI3579" s="29"/>
      <c r="AJ3579" s="31"/>
      <c r="AK3579" s="29"/>
      <c r="AL3579" s="30"/>
      <c r="AN3579" s="17">
        <f t="shared" si="510"/>
        <v>28565.357891625161</v>
      </c>
      <c r="AO3579" s="17">
        <f t="shared" si="511"/>
        <v>285.6535789162516</v>
      </c>
      <c r="AP3579" s="2">
        <f t="shared" si="512"/>
        <v>19.538704797871613</v>
      </c>
      <c r="AQ3579" s="6">
        <f t="shared" si="513"/>
        <v>581.2764677366805</v>
      </c>
      <c r="AR3579" s="3">
        <f t="shared" si="514"/>
        <v>5884.73406726332</v>
      </c>
    </row>
    <row r="3580" spans="1:44">
      <c r="A3580" s="32">
        <v>43393</v>
      </c>
      <c r="B3580" s="9">
        <v>12.5</v>
      </c>
      <c r="C3580" s="33">
        <v>6489.4697530000003</v>
      </c>
      <c r="D3580" s="34">
        <f t="shared" si="498"/>
        <v>51417644.204925291</v>
      </c>
      <c r="E3580" s="34">
        <v>7182852313938.3096</v>
      </c>
      <c r="F3580" s="3">
        <f>VLOOKUP(A3580,ERCOT_345kv_West_ATC!A:B,2)</f>
        <v>32.75</v>
      </c>
      <c r="G3580" s="3">
        <f>VLOOKUP(A3580,ERCOT_345kv_West_ATC!G:H,2)</f>
        <v>2.8860000000000001</v>
      </c>
      <c r="I3580" s="5">
        <f t="shared" si="499"/>
        <v>6</v>
      </c>
      <c r="J3580" s="4">
        <f t="shared" si="500"/>
        <v>144</v>
      </c>
      <c r="K3580" s="4">
        <f t="shared" si="515"/>
        <v>1800</v>
      </c>
      <c r="L3580" s="6">
        <f t="shared" si="516"/>
        <v>11681045.555400001</v>
      </c>
      <c r="N3580" s="22">
        <f t="shared" si="501"/>
        <v>0.22717971108993504</v>
      </c>
      <c r="O3580" s="14">
        <f t="shared" si="502"/>
        <v>3500.743816317392</v>
      </c>
      <c r="Q3580" s="22">
        <f t="shared" si="496"/>
        <v>332.13408054084073</v>
      </c>
      <c r="R3580" s="3">
        <f>VLOOKUP(A3580,ERCOT_345kv_West_ATC!D:E,2)</f>
        <v>27.51</v>
      </c>
      <c r="S3580" s="66">
        <f t="shared" si="497"/>
        <v>0.91717200488669148</v>
      </c>
      <c r="T3580" s="69">
        <f t="shared" si="503"/>
        <v>304.62408054084074</v>
      </c>
      <c r="V3580" s="16">
        <f t="shared" si="504"/>
        <v>2.2401000000000001E-2</v>
      </c>
      <c r="W3580" s="16">
        <f t="shared" si="505"/>
        <v>0.20477871108993503</v>
      </c>
      <c r="X3580" s="16"/>
      <c r="Z3580" s="15">
        <f t="shared" si="506"/>
        <v>3.5358052065863796E-5</v>
      </c>
      <c r="AA3580" s="16">
        <f t="shared" si="507"/>
        <v>0.22945500940642227</v>
      </c>
      <c r="AB3580" s="3">
        <f t="shared" si="508"/>
        <v>0.12356988668759258</v>
      </c>
      <c r="AC3580" s="69">
        <f t="shared" si="509"/>
        <v>31.457658527658886</v>
      </c>
      <c r="AD3580" s="3">
        <f t="shared" si="495"/>
        <v>31.18092995720114</v>
      </c>
      <c r="AF3580" s="29"/>
      <c r="AG3580" s="30"/>
      <c r="AH3580" s="29"/>
      <c r="AI3580" s="29"/>
      <c r="AJ3580" s="31"/>
      <c r="AK3580" s="29"/>
      <c r="AL3580" s="30"/>
      <c r="AN3580" s="17">
        <f t="shared" si="510"/>
        <v>28565.357891625161</v>
      </c>
      <c r="AO3580" s="17">
        <f t="shared" si="511"/>
        <v>285.6535789162516</v>
      </c>
      <c r="AP3580" s="2">
        <f t="shared" si="512"/>
        <v>19.538704797871613</v>
      </c>
      <c r="AQ3580" s="6">
        <f t="shared" si="513"/>
        <v>537.50976898944816</v>
      </c>
      <c r="AR3580" s="3">
        <f t="shared" si="514"/>
        <v>5951.959984010552</v>
      </c>
    </row>
    <row r="3581" spans="1:44">
      <c r="A3581" s="32">
        <v>43394</v>
      </c>
      <c r="B3581" s="9">
        <v>12.5</v>
      </c>
      <c r="C3581" s="33">
        <v>6482.3481300000003</v>
      </c>
      <c r="D3581" s="34">
        <f t="shared" si="498"/>
        <v>51417644.204925291</v>
      </c>
      <c r="E3581" s="34">
        <v>7182852313938.3096</v>
      </c>
      <c r="F3581" s="3">
        <f>VLOOKUP(A3581,ERCOT_345kv_West_ATC!A:B,2)</f>
        <v>32.75</v>
      </c>
      <c r="G3581" s="3">
        <f>VLOOKUP(A3581,ERCOT_345kv_West_ATC!G:H,2)</f>
        <v>2.8860000000000001</v>
      </c>
      <c r="I3581" s="5">
        <f t="shared" si="499"/>
        <v>6</v>
      </c>
      <c r="J3581" s="4">
        <f t="shared" si="500"/>
        <v>144</v>
      </c>
      <c r="K3581" s="4">
        <f t="shared" si="515"/>
        <v>1800</v>
      </c>
      <c r="L3581" s="6">
        <f t="shared" si="516"/>
        <v>11668226.634000001</v>
      </c>
      <c r="N3581" s="22">
        <f t="shared" si="501"/>
        <v>0.22693040131314113</v>
      </c>
      <c r="O3581" s="14">
        <f t="shared" si="502"/>
        <v>3500.743816317392</v>
      </c>
      <c r="Q3581" s="22">
        <f t="shared" si="496"/>
        <v>331.76959256307174</v>
      </c>
      <c r="R3581" s="3">
        <f>VLOOKUP(A3581,ERCOT_345kv_West_ATC!D:E,2)</f>
        <v>27.19</v>
      </c>
      <c r="S3581" s="66">
        <f t="shared" si="497"/>
        <v>0.91804553337771311</v>
      </c>
      <c r="T3581" s="69">
        <f t="shared" si="503"/>
        <v>304.57959256307174</v>
      </c>
      <c r="V3581" s="16">
        <f t="shared" si="504"/>
        <v>2.2401000000000001E-2</v>
      </c>
      <c r="W3581" s="16">
        <f t="shared" si="505"/>
        <v>0.20452940131314112</v>
      </c>
      <c r="X3581" s="16"/>
      <c r="Z3581" s="15">
        <f t="shared" si="506"/>
        <v>3.5358052065863796E-5</v>
      </c>
      <c r="AA3581" s="16">
        <f t="shared" si="507"/>
        <v>0.22920320268959482</v>
      </c>
      <c r="AB3581" s="3">
        <f t="shared" si="508"/>
        <v>0.12343427959169158</v>
      </c>
      <c r="AC3581" s="69">
        <f t="shared" si="509"/>
        <v>31.408026330559117</v>
      </c>
      <c r="AD3581" s="3">
        <f t="shared" ref="AD3581:AD3644" si="517">AVERAGE(AC3552:AC3581)</f>
        <v>31.115637936418459</v>
      </c>
      <c r="AF3581" s="29"/>
      <c r="AG3581" s="30"/>
      <c r="AH3581" s="29"/>
      <c r="AI3581" s="29"/>
      <c r="AJ3581" s="31"/>
      <c r="AK3581" s="29"/>
      <c r="AL3581" s="30"/>
      <c r="AN3581" s="17">
        <f t="shared" si="510"/>
        <v>28565.357891625161</v>
      </c>
      <c r="AO3581" s="17">
        <f t="shared" si="511"/>
        <v>285.6535789162516</v>
      </c>
      <c r="AP3581" s="2">
        <f t="shared" si="512"/>
        <v>19.538704797871613</v>
      </c>
      <c r="AQ3581" s="6">
        <f t="shared" si="513"/>
        <v>531.25738345412924</v>
      </c>
      <c r="AR3581" s="3">
        <f t="shared" si="514"/>
        <v>5951.0907465458713</v>
      </c>
    </row>
    <row r="3582" spans="1:44">
      <c r="A3582" s="32">
        <v>43395</v>
      </c>
      <c r="B3582" s="9">
        <v>12.5</v>
      </c>
      <c r="C3582" s="33">
        <v>6491.9821229999998</v>
      </c>
      <c r="D3582" s="34">
        <f t="shared" si="498"/>
        <v>51417644.204925291</v>
      </c>
      <c r="E3582" s="34">
        <v>7182852313938.3096</v>
      </c>
      <c r="F3582" s="3">
        <f>VLOOKUP(A3582,ERCOT_345kv_West_ATC!A:B,2)</f>
        <v>32.700000000000003</v>
      </c>
      <c r="G3582" s="3">
        <f>VLOOKUP(A3582,ERCOT_345kv_West_ATC!G:H,2)</f>
        <v>2.8580000000000001</v>
      </c>
      <c r="I3582" s="5">
        <f t="shared" si="499"/>
        <v>6</v>
      </c>
      <c r="J3582" s="4">
        <f t="shared" si="500"/>
        <v>144</v>
      </c>
      <c r="K3582" s="4">
        <f t="shared" si="515"/>
        <v>1800</v>
      </c>
      <c r="L3582" s="6">
        <f t="shared" si="516"/>
        <v>11685567.8214</v>
      </c>
      <c r="N3582" s="22">
        <f t="shared" si="501"/>
        <v>0.22726766272735305</v>
      </c>
      <c r="O3582" s="14">
        <f t="shared" si="502"/>
        <v>3500.743816317392</v>
      </c>
      <c r="Q3582" s="22">
        <f t="shared" si="496"/>
        <v>332.26266480607171</v>
      </c>
      <c r="R3582" s="3">
        <f>VLOOKUP(A3582,ERCOT_345kv_West_ATC!D:E,2)</f>
        <v>28.53</v>
      </c>
      <c r="S3582" s="66">
        <f t="shared" si="497"/>
        <v>0.91413419856651124</v>
      </c>
      <c r="T3582" s="69">
        <f t="shared" si="503"/>
        <v>303.73266480607174</v>
      </c>
      <c r="V3582" s="16">
        <f t="shared" si="504"/>
        <v>2.2366800000000003E-2</v>
      </c>
      <c r="W3582" s="16">
        <f t="shared" si="505"/>
        <v>0.20490086272735306</v>
      </c>
      <c r="X3582" s="16"/>
      <c r="Z3582" s="15">
        <f t="shared" si="506"/>
        <v>3.5358052065863796E-5</v>
      </c>
      <c r="AA3582" s="16">
        <f t="shared" si="507"/>
        <v>0.22954384191569097</v>
      </c>
      <c r="AB3582" s="3">
        <f t="shared" si="508"/>
        <v>0.12361772623196733</v>
      </c>
      <c r="AC3582" s="69">
        <f t="shared" si="509"/>
        <v>31.475167800900042</v>
      </c>
      <c r="AD3582" s="3">
        <f t="shared" si="517"/>
        <v>31.055554027415273</v>
      </c>
      <c r="AF3582" s="29"/>
      <c r="AG3582" s="30"/>
      <c r="AH3582" s="29"/>
      <c r="AI3582" s="29"/>
      <c r="AJ3582" s="31"/>
      <c r="AK3582" s="29"/>
      <c r="AL3582" s="30"/>
      <c r="AN3582" s="17">
        <f t="shared" si="510"/>
        <v>28565.357891625161</v>
      </c>
      <c r="AO3582" s="17">
        <f t="shared" si="511"/>
        <v>285.6535789162516</v>
      </c>
      <c r="AP3582" s="2">
        <f t="shared" si="512"/>
        <v>19.538704797871613</v>
      </c>
      <c r="AQ3582" s="6">
        <f t="shared" si="513"/>
        <v>557.43924788327718</v>
      </c>
      <c r="AR3582" s="3">
        <f t="shared" si="514"/>
        <v>5934.5428751167228</v>
      </c>
    </row>
    <row r="3583" spans="1:44">
      <c r="A3583" s="32">
        <v>43396</v>
      </c>
      <c r="B3583" s="9">
        <v>12.5</v>
      </c>
      <c r="C3583" s="33">
        <v>6475.7297150000004</v>
      </c>
      <c r="D3583" s="34">
        <f t="shared" si="498"/>
        <v>51417644.204925291</v>
      </c>
      <c r="E3583" s="34">
        <v>7182852313938.3096</v>
      </c>
      <c r="F3583" s="3">
        <f>VLOOKUP(A3583,ERCOT_345kv_West_ATC!A:B,2)</f>
        <v>32.85</v>
      </c>
      <c r="G3583" s="3">
        <f>VLOOKUP(A3583,ERCOT_345kv_West_ATC!G:H,2)</f>
        <v>2.8820000000000001</v>
      </c>
      <c r="I3583" s="5">
        <f t="shared" si="499"/>
        <v>6</v>
      </c>
      <c r="J3583" s="4">
        <f t="shared" si="500"/>
        <v>144</v>
      </c>
      <c r="K3583" s="4">
        <f t="shared" si="515"/>
        <v>1800</v>
      </c>
      <c r="L3583" s="6">
        <f t="shared" si="516"/>
        <v>11656313.487000002</v>
      </c>
      <c r="N3583" s="22">
        <f t="shared" si="501"/>
        <v>0.22669870755929039</v>
      </c>
      <c r="O3583" s="14">
        <f t="shared" si="502"/>
        <v>3500.743816317392</v>
      </c>
      <c r="Q3583" s="22">
        <f t="shared" si="496"/>
        <v>331.43085900481049</v>
      </c>
      <c r="R3583" s="3">
        <f>VLOOKUP(A3583,ERCOT_345kv_West_ATC!D:E,2)</f>
        <v>28.14</v>
      </c>
      <c r="S3583" s="66">
        <f t="shared" si="497"/>
        <v>0.91509541361206936</v>
      </c>
      <c r="T3583" s="69">
        <f t="shared" si="503"/>
        <v>303.2908590048105</v>
      </c>
      <c r="V3583" s="16">
        <f t="shared" si="504"/>
        <v>2.24694E-2</v>
      </c>
      <c r="W3583" s="16">
        <f t="shared" si="505"/>
        <v>0.20422930755929039</v>
      </c>
      <c r="X3583" s="16"/>
      <c r="Z3583" s="15">
        <f t="shared" si="506"/>
        <v>3.5358052065863796E-5</v>
      </c>
      <c r="AA3583" s="16">
        <f t="shared" si="507"/>
        <v>0.22896918842743133</v>
      </c>
      <c r="AB3583" s="3">
        <f t="shared" si="508"/>
        <v>0.12330825438119987</v>
      </c>
      <c r="AC3583" s="69">
        <f t="shared" si="509"/>
        <v>31.361901103519152</v>
      </c>
      <c r="AD3583" s="3">
        <f t="shared" si="517"/>
        <v>30.995184606626587</v>
      </c>
      <c r="AF3583" s="29"/>
      <c r="AG3583" s="30"/>
      <c r="AH3583" s="29"/>
      <c r="AI3583" s="29"/>
      <c r="AJ3583" s="31"/>
      <c r="AK3583" s="29"/>
      <c r="AL3583" s="30"/>
      <c r="AN3583" s="17">
        <f t="shared" si="510"/>
        <v>28565.357891625161</v>
      </c>
      <c r="AO3583" s="17">
        <f t="shared" si="511"/>
        <v>285.6535789162516</v>
      </c>
      <c r="AP3583" s="2">
        <f t="shared" si="512"/>
        <v>19.538704797871613</v>
      </c>
      <c r="AQ3583" s="6">
        <f t="shared" si="513"/>
        <v>549.81915301210722</v>
      </c>
      <c r="AR3583" s="3">
        <f t="shared" si="514"/>
        <v>5925.9105619878928</v>
      </c>
    </row>
    <row r="3584" spans="1:44">
      <c r="A3584" s="32">
        <v>43397</v>
      </c>
      <c r="B3584" s="9">
        <v>12.5</v>
      </c>
      <c r="C3584" s="33">
        <v>6495.4283619999997</v>
      </c>
      <c r="D3584" s="34">
        <f t="shared" si="498"/>
        <v>51417644.204925291</v>
      </c>
      <c r="E3584" s="34">
        <v>7182852313938.3096</v>
      </c>
      <c r="F3584" s="3">
        <f>VLOOKUP(A3584,ERCOT_345kv_West_ATC!A:B,2)</f>
        <v>32.85</v>
      </c>
      <c r="G3584" s="3">
        <f>VLOOKUP(A3584,ERCOT_345kv_West_ATC!G:H,2)</f>
        <v>2.847</v>
      </c>
      <c r="I3584" s="5">
        <f t="shared" si="499"/>
        <v>6</v>
      </c>
      <c r="J3584" s="4">
        <f t="shared" si="500"/>
        <v>144</v>
      </c>
      <c r="K3584" s="4">
        <f t="shared" si="515"/>
        <v>1800</v>
      </c>
      <c r="L3584" s="6">
        <f t="shared" si="516"/>
        <v>11691771.0516</v>
      </c>
      <c r="N3584" s="22">
        <f t="shared" si="501"/>
        <v>0.22738830672604107</v>
      </c>
      <c r="O3584" s="14">
        <f t="shared" si="502"/>
        <v>3500.743816317392</v>
      </c>
      <c r="Q3584" s="22">
        <f t="shared" si="496"/>
        <v>332.43904492111261</v>
      </c>
      <c r="R3584" s="3">
        <f>VLOOKUP(A3584,ERCOT_345kv_West_ATC!D:E,2)</f>
        <v>27.89</v>
      </c>
      <c r="S3584" s="66">
        <f t="shared" si="497"/>
        <v>0.91610492080851014</v>
      </c>
      <c r="T3584" s="69">
        <f t="shared" si="503"/>
        <v>304.54904492111262</v>
      </c>
      <c r="V3584" s="16">
        <f t="shared" si="504"/>
        <v>2.24694E-2</v>
      </c>
      <c r="W3584" s="16">
        <f t="shared" si="505"/>
        <v>0.20491890672604107</v>
      </c>
      <c r="X3584" s="16"/>
      <c r="Z3584" s="15">
        <f t="shared" si="506"/>
        <v>3.5358052065863796E-5</v>
      </c>
      <c r="AA3584" s="16">
        <f t="shared" si="507"/>
        <v>0.22966569421368438</v>
      </c>
      <c r="AB3584" s="3">
        <f t="shared" si="508"/>
        <v>0.12368334813621173</v>
      </c>
      <c r="AC3584" s="69">
        <f t="shared" si="509"/>
        <v>31.499185417853496</v>
      </c>
      <c r="AD3584" s="3">
        <f t="shared" si="517"/>
        <v>30.965484150354634</v>
      </c>
      <c r="AF3584" s="29"/>
      <c r="AG3584" s="30"/>
      <c r="AH3584" s="29"/>
      <c r="AI3584" s="29"/>
      <c r="AJ3584" s="31"/>
      <c r="AK3584" s="29"/>
      <c r="AL3584" s="30"/>
      <c r="AN3584" s="17">
        <f t="shared" si="510"/>
        <v>28565.357891625161</v>
      </c>
      <c r="AO3584" s="17">
        <f t="shared" si="511"/>
        <v>285.6535789162516</v>
      </c>
      <c r="AP3584" s="2">
        <f t="shared" si="512"/>
        <v>19.538704797871613</v>
      </c>
      <c r="AQ3584" s="6">
        <f t="shared" si="513"/>
        <v>544.93447681263933</v>
      </c>
      <c r="AR3584" s="3">
        <f t="shared" si="514"/>
        <v>5950.4938851873603</v>
      </c>
    </row>
    <row r="3585" spans="1:44">
      <c r="A3585" s="32">
        <v>43398</v>
      </c>
      <c r="B3585" s="9">
        <v>12.5</v>
      </c>
      <c r="C3585" s="33">
        <v>6481.1708280000003</v>
      </c>
      <c r="D3585" s="34">
        <f t="shared" si="498"/>
        <v>51417644.204925291</v>
      </c>
      <c r="E3585" s="34">
        <v>7182852313938.3096</v>
      </c>
      <c r="F3585" s="3">
        <f>VLOOKUP(A3585,ERCOT_345kv_West_ATC!A:B,2)</f>
        <v>32.950000000000003</v>
      </c>
      <c r="G3585" s="3">
        <f>VLOOKUP(A3585,ERCOT_345kv_West_ATC!G:H,2)</f>
        <v>2.843</v>
      </c>
      <c r="I3585" s="5">
        <f t="shared" si="499"/>
        <v>6</v>
      </c>
      <c r="J3585" s="4">
        <f t="shared" si="500"/>
        <v>144</v>
      </c>
      <c r="K3585" s="4">
        <f t="shared" si="515"/>
        <v>1800</v>
      </c>
      <c r="L3585" s="6">
        <f t="shared" si="516"/>
        <v>11666107.4904</v>
      </c>
      <c r="N3585" s="22">
        <f t="shared" si="501"/>
        <v>0.22688918698617672</v>
      </c>
      <c r="O3585" s="14">
        <f t="shared" si="502"/>
        <v>3500.743816317392</v>
      </c>
      <c r="Q3585" s="22">
        <f t="shared" si="496"/>
        <v>331.70933769908879</v>
      </c>
      <c r="R3585" s="3">
        <f>VLOOKUP(A3585,ERCOT_345kv_West_ATC!D:E,2)</f>
        <v>28.79</v>
      </c>
      <c r="S3585" s="66">
        <f t="shared" si="497"/>
        <v>0.91320714635378475</v>
      </c>
      <c r="T3585" s="69">
        <f t="shared" si="503"/>
        <v>302.91933769908877</v>
      </c>
      <c r="V3585" s="16">
        <f t="shared" si="504"/>
        <v>2.25378E-2</v>
      </c>
      <c r="W3585" s="16">
        <f t="shared" si="505"/>
        <v>0.20435138698617672</v>
      </c>
      <c r="X3585" s="16"/>
      <c r="Z3585" s="15">
        <f t="shared" si="506"/>
        <v>3.5358052065863796E-5</v>
      </c>
      <c r="AA3585" s="16">
        <f t="shared" si="507"/>
        <v>0.22916157558418157</v>
      </c>
      <c r="AB3585" s="3">
        <f t="shared" si="508"/>
        <v>0.12341186187803019</v>
      </c>
      <c r="AC3585" s="69">
        <f t="shared" si="509"/>
        <v>31.399821447359049</v>
      </c>
      <c r="AD3585" s="3">
        <f t="shared" si="517"/>
        <v>30.967698817683459</v>
      </c>
      <c r="AF3585" s="29"/>
      <c r="AG3585" s="30"/>
      <c r="AH3585" s="29"/>
      <c r="AI3585" s="29"/>
      <c r="AJ3585" s="31"/>
      <c r="AK3585" s="29"/>
      <c r="AL3585" s="30"/>
      <c r="AN3585" s="17">
        <f t="shared" si="510"/>
        <v>28565.357891625161</v>
      </c>
      <c r="AO3585" s="17">
        <f t="shared" si="511"/>
        <v>285.6535789162516</v>
      </c>
      <c r="AP3585" s="2">
        <f t="shared" si="512"/>
        <v>19.538704797871613</v>
      </c>
      <c r="AQ3585" s="6">
        <f t="shared" si="513"/>
        <v>562.51931113072374</v>
      </c>
      <c r="AR3585" s="3">
        <f t="shared" si="514"/>
        <v>5918.6515168692767</v>
      </c>
    </row>
    <row r="3586" spans="1:44">
      <c r="A3586" s="32">
        <v>43399</v>
      </c>
      <c r="B3586" s="9">
        <v>12.5</v>
      </c>
      <c r="C3586" s="33">
        <v>6477.8456530000003</v>
      </c>
      <c r="D3586" s="34">
        <f t="shared" si="498"/>
        <v>51417644.204925291</v>
      </c>
      <c r="E3586" s="34">
        <v>7182852313938.3096</v>
      </c>
      <c r="F3586" s="3">
        <f>VLOOKUP(A3586,ERCOT_345kv_West_ATC!A:B,2)</f>
        <v>33.049999999999997</v>
      </c>
      <c r="G3586" s="3">
        <f>VLOOKUP(A3586,ERCOT_345kv_West_ATC!G:H,2)</f>
        <v>2.8330000000000002</v>
      </c>
      <c r="I3586" s="5">
        <f t="shared" si="499"/>
        <v>6</v>
      </c>
      <c r="J3586" s="4">
        <f t="shared" si="500"/>
        <v>144</v>
      </c>
      <c r="K3586" s="4">
        <f t="shared" si="515"/>
        <v>1800</v>
      </c>
      <c r="L3586" s="6">
        <f t="shared" si="516"/>
        <v>11660122.1754</v>
      </c>
      <c r="N3586" s="22">
        <f t="shared" si="501"/>
        <v>0.22677278112798249</v>
      </c>
      <c r="O3586" s="14">
        <f t="shared" si="502"/>
        <v>3500.743816317392</v>
      </c>
      <c r="Q3586" s="22">
        <f t="shared" si="496"/>
        <v>331.53915369588083</v>
      </c>
      <c r="R3586" s="3">
        <f>VLOOKUP(A3586,ERCOT_345kv_West_ATC!D:E,2)</f>
        <v>29.67</v>
      </c>
      <c r="S3586" s="66">
        <f t="shared" si="497"/>
        <v>0.91050830748269285</v>
      </c>
      <c r="T3586" s="69">
        <f t="shared" si="503"/>
        <v>301.86915369588081</v>
      </c>
      <c r="V3586" s="16">
        <f t="shared" si="504"/>
        <v>2.26062E-2</v>
      </c>
      <c r="W3586" s="16">
        <f t="shared" si="505"/>
        <v>0.2041665811279825</v>
      </c>
      <c r="X3586" s="16"/>
      <c r="Z3586" s="15">
        <f t="shared" si="506"/>
        <v>3.5358052065863796E-5</v>
      </c>
      <c r="AA3586" s="16">
        <f t="shared" si="507"/>
        <v>0.22904400387340348</v>
      </c>
      <c r="AB3586" s="3">
        <f t="shared" si="508"/>
        <v>0.12334854522603769</v>
      </c>
      <c r="AC3586" s="69">
        <f t="shared" si="509"/>
        <v>31.376647552729796</v>
      </c>
      <c r="AD3586" s="3">
        <f t="shared" si="517"/>
        <v>30.956563163457016</v>
      </c>
      <c r="AF3586" s="29"/>
      <c r="AG3586" s="30"/>
      <c r="AH3586" s="29"/>
      <c r="AI3586" s="29"/>
      <c r="AJ3586" s="31"/>
      <c r="AK3586" s="29"/>
      <c r="AL3586" s="30"/>
      <c r="AN3586" s="17">
        <f t="shared" si="510"/>
        <v>28565.357891625161</v>
      </c>
      <c r="AO3586" s="17">
        <f t="shared" si="511"/>
        <v>285.6535789162516</v>
      </c>
      <c r="AP3586" s="2">
        <f t="shared" si="512"/>
        <v>19.538704797871613</v>
      </c>
      <c r="AQ3586" s="6">
        <f t="shared" si="513"/>
        <v>579.7133713528508</v>
      </c>
      <c r="AR3586" s="3">
        <f t="shared" si="514"/>
        <v>5898.1322816471493</v>
      </c>
    </row>
    <row r="3587" spans="1:44">
      <c r="A3587" s="32">
        <v>43400</v>
      </c>
      <c r="B3587" s="9">
        <v>12.5</v>
      </c>
      <c r="C3587" s="33">
        <v>6480.286709</v>
      </c>
      <c r="D3587" s="34">
        <f t="shared" si="498"/>
        <v>51417644.204925291</v>
      </c>
      <c r="E3587" s="34">
        <v>7182852313938.3096</v>
      </c>
      <c r="F3587" s="3">
        <f>VLOOKUP(A3587,ERCOT_345kv_West_ATC!A:B,2)</f>
        <v>33.049999999999997</v>
      </c>
      <c r="G3587" s="3">
        <f>VLOOKUP(A3587,ERCOT_345kv_West_ATC!G:H,2)</f>
        <v>2.8330000000000002</v>
      </c>
      <c r="I3587" s="5">
        <f t="shared" si="499"/>
        <v>6</v>
      </c>
      <c r="J3587" s="4">
        <f t="shared" si="500"/>
        <v>144</v>
      </c>
      <c r="K3587" s="4">
        <f t="shared" si="515"/>
        <v>1800</v>
      </c>
      <c r="L3587" s="6">
        <f t="shared" si="516"/>
        <v>11664516.076199999</v>
      </c>
      <c r="N3587" s="22">
        <f t="shared" si="501"/>
        <v>0.2268582362449553</v>
      </c>
      <c r="O3587" s="14">
        <f t="shared" si="502"/>
        <v>3500.743816317392</v>
      </c>
      <c r="Q3587" s="22">
        <f t="shared" si="496"/>
        <v>331.66408807742005</v>
      </c>
      <c r="R3587" s="3">
        <f>VLOOKUP(A3587,ERCOT_345kv_West_ATC!D:E,2)</f>
        <v>29.01</v>
      </c>
      <c r="S3587" s="66">
        <f t="shared" si="497"/>
        <v>0.91253198328415885</v>
      </c>
      <c r="T3587" s="69">
        <f t="shared" si="503"/>
        <v>302.65408807742006</v>
      </c>
      <c r="V3587" s="16">
        <f t="shared" si="504"/>
        <v>2.26062E-2</v>
      </c>
      <c r="W3587" s="16">
        <f t="shared" si="505"/>
        <v>0.2042520362449553</v>
      </c>
      <c r="X3587" s="16"/>
      <c r="Z3587" s="15">
        <f t="shared" si="506"/>
        <v>3.5358052065863796E-5</v>
      </c>
      <c r="AA3587" s="16">
        <f t="shared" si="507"/>
        <v>0.22913031485854715</v>
      </c>
      <c r="AB3587" s="3">
        <f t="shared" si="508"/>
        <v>0.12339502683775623</v>
      </c>
      <c r="AC3587" s="69">
        <f t="shared" si="509"/>
        <v>31.39365982261878</v>
      </c>
      <c r="AD3587" s="3">
        <f t="shared" si="517"/>
        <v>30.903445336379274</v>
      </c>
      <c r="AF3587" s="29"/>
      <c r="AG3587" s="30"/>
      <c r="AH3587" s="29"/>
      <c r="AI3587" s="29"/>
      <c r="AJ3587" s="31"/>
      <c r="AK3587" s="29"/>
      <c r="AL3587" s="30"/>
      <c r="AN3587" s="17">
        <f t="shared" si="510"/>
        <v>28565.357891625161</v>
      </c>
      <c r="AO3587" s="17">
        <f t="shared" si="511"/>
        <v>285.6535789162516</v>
      </c>
      <c r="AP3587" s="2">
        <f t="shared" si="512"/>
        <v>19.538704797871613</v>
      </c>
      <c r="AQ3587" s="6">
        <f t="shared" si="513"/>
        <v>566.8178261862555</v>
      </c>
      <c r="AR3587" s="3">
        <f t="shared" si="514"/>
        <v>5913.4688828137441</v>
      </c>
    </row>
    <row r="3588" spans="1:44">
      <c r="A3588" s="32">
        <v>43401</v>
      </c>
      <c r="B3588" s="9">
        <v>12.5</v>
      </c>
      <c r="C3588" s="33">
        <v>6486.3862710000003</v>
      </c>
      <c r="D3588" s="34">
        <f t="shared" si="498"/>
        <v>51417644.204925291</v>
      </c>
      <c r="E3588" s="34">
        <v>7182852313938.3096</v>
      </c>
      <c r="F3588" s="3">
        <f>VLOOKUP(A3588,ERCOT_345kv_West_ATC!A:B,2)</f>
        <v>33.049999999999997</v>
      </c>
      <c r="G3588" s="3">
        <f>VLOOKUP(A3588,ERCOT_345kv_West_ATC!G:H,2)</f>
        <v>2.8330000000000002</v>
      </c>
      <c r="I3588" s="5">
        <f t="shared" si="499"/>
        <v>6</v>
      </c>
      <c r="J3588" s="4">
        <f t="shared" si="500"/>
        <v>144</v>
      </c>
      <c r="K3588" s="4">
        <f t="shared" si="515"/>
        <v>1800</v>
      </c>
      <c r="L3588" s="6">
        <f t="shared" si="516"/>
        <v>11675495.287800001</v>
      </c>
      <c r="N3588" s="22">
        <f t="shared" si="501"/>
        <v>0.2270717662844928</v>
      </c>
      <c r="O3588" s="14">
        <f t="shared" si="502"/>
        <v>3500.743816317392</v>
      </c>
      <c r="Q3588" s="22">
        <f t="shared" si="496"/>
        <v>331.97626649779642</v>
      </c>
      <c r="R3588" s="3">
        <f>VLOOKUP(A3588,ERCOT_345kv_West_ATC!D:E,2)</f>
        <v>29.98</v>
      </c>
      <c r="S3588" s="66">
        <f t="shared" si="497"/>
        <v>0.90969233940644056</v>
      </c>
      <c r="T3588" s="69">
        <f t="shared" si="503"/>
        <v>301.9962664977964</v>
      </c>
      <c r="V3588" s="16">
        <f t="shared" si="504"/>
        <v>2.26062E-2</v>
      </c>
      <c r="W3588" s="16">
        <f t="shared" si="505"/>
        <v>0.20446556628449281</v>
      </c>
      <c r="X3588" s="16"/>
      <c r="Z3588" s="15">
        <f t="shared" si="506"/>
        <v>3.5358052065863796E-5</v>
      </c>
      <c r="AA3588" s="16">
        <f t="shared" si="507"/>
        <v>0.22934598348932211</v>
      </c>
      <c r="AB3588" s="3">
        <f t="shared" si="508"/>
        <v>0.123511172257008</v>
      </c>
      <c r="AC3588" s="69">
        <f t="shared" si="509"/>
        <v>31.436169046064929</v>
      </c>
      <c r="AD3588" s="3">
        <f t="shared" si="517"/>
        <v>30.860758143552314</v>
      </c>
      <c r="AF3588" s="29"/>
      <c r="AG3588" s="30"/>
      <c r="AH3588" s="29"/>
      <c r="AI3588" s="29"/>
      <c r="AJ3588" s="31"/>
      <c r="AK3588" s="29"/>
      <c r="AL3588" s="30"/>
      <c r="AN3588" s="17">
        <f t="shared" si="510"/>
        <v>28565.357891625161</v>
      </c>
      <c r="AO3588" s="17">
        <f t="shared" si="511"/>
        <v>285.6535789162516</v>
      </c>
      <c r="AP3588" s="2">
        <f t="shared" si="512"/>
        <v>19.538704797871613</v>
      </c>
      <c r="AQ3588" s="6">
        <f t="shared" si="513"/>
        <v>585.77036984019094</v>
      </c>
      <c r="AR3588" s="3">
        <f t="shared" si="514"/>
        <v>5900.6159011598093</v>
      </c>
    </row>
    <row r="3589" spans="1:44">
      <c r="A3589" s="32">
        <v>43402</v>
      </c>
      <c r="B3589" s="9">
        <v>12.5</v>
      </c>
      <c r="C3589" s="33">
        <v>6332.7887049999999</v>
      </c>
      <c r="D3589" s="34">
        <f t="shared" si="498"/>
        <v>51417644.204925291</v>
      </c>
      <c r="E3589" s="34">
        <v>7182852313938.3096</v>
      </c>
      <c r="F3589" s="3">
        <f>VLOOKUP(A3589,ERCOT_345kv_West_ATC!A:B,2)</f>
        <v>33.450000000000003</v>
      </c>
      <c r="G3589" s="3">
        <f>VLOOKUP(A3589,ERCOT_345kv_West_ATC!G:H,2)</f>
        <v>2.8260000000000001</v>
      </c>
      <c r="I3589" s="5">
        <f t="shared" si="499"/>
        <v>6</v>
      </c>
      <c r="J3589" s="4">
        <f t="shared" si="500"/>
        <v>144</v>
      </c>
      <c r="K3589" s="4">
        <f t="shared" si="515"/>
        <v>1800</v>
      </c>
      <c r="L3589" s="6">
        <f t="shared" si="516"/>
        <v>11399019.669</v>
      </c>
      <c r="N3589" s="22">
        <f t="shared" si="501"/>
        <v>0.22169470899073374</v>
      </c>
      <c r="O3589" s="14">
        <f t="shared" si="502"/>
        <v>3500.743816317392</v>
      </c>
      <c r="Q3589" s="22">
        <f t="shared" si="496"/>
        <v>324.11507162387971</v>
      </c>
      <c r="R3589" s="3">
        <f>VLOOKUP(A3589,ERCOT_345kv_West_ATC!D:E,2)</f>
        <v>26</v>
      </c>
      <c r="S3589" s="66">
        <f t="shared" si="497"/>
        <v>0.91978157674144889</v>
      </c>
      <c r="T3589" s="69">
        <f t="shared" si="503"/>
        <v>298.11507162387971</v>
      </c>
      <c r="V3589" s="16">
        <f t="shared" si="504"/>
        <v>2.2879799999999999E-2</v>
      </c>
      <c r="W3589" s="16">
        <f t="shared" si="505"/>
        <v>0.19881490899073373</v>
      </c>
      <c r="X3589" s="16"/>
      <c r="Z3589" s="15">
        <f t="shared" si="506"/>
        <v>3.5358052065863796E-5</v>
      </c>
      <c r="AA3589" s="16">
        <f t="shared" si="507"/>
        <v>0.22391507275350417</v>
      </c>
      <c r="AB3589" s="3">
        <f t="shared" si="508"/>
        <v>0.12058642885754368</v>
      </c>
      <c r="AC3589" s="69">
        <f t="shared" si="509"/>
        <v>30.365712961860989</v>
      </c>
      <c r="AD3589" s="3">
        <f t="shared" si="517"/>
        <v>30.791749080820431</v>
      </c>
      <c r="AF3589" s="29"/>
      <c r="AG3589" s="30"/>
      <c r="AH3589" s="29"/>
      <c r="AI3589" s="29"/>
      <c r="AJ3589" s="31"/>
      <c r="AK3589" s="29"/>
      <c r="AL3589" s="30"/>
      <c r="AN3589" s="17">
        <f t="shared" si="510"/>
        <v>28565.357891625161</v>
      </c>
      <c r="AO3589" s="17">
        <f t="shared" si="511"/>
        <v>285.6535789162516</v>
      </c>
      <c r="AP3589" s="2">
        <f t="shared" si="512"/>
        <v>19.538704797871613</v>
      </c>
      <c r="AQ3589" s="6">
        <f t="shared" si="513"/>
        <v>508.00632474466192</v>
      </c>
      <c r="AR3589" s="3">
        <f t="shared" si="514"/>
        <v>5824.7823802553376</v>
      </c>
    </row>
    <row r="3590" spans="1:44">
      <c r="A3590" s="32">
        <v>43403</v>
      </c>
      <c r="B3590" s="9">
        <v>12.5</v>
      </c>
      <c r="C3590" s="33">
        <v>6334.740906</v>
      </c>
      <c r="D3590" s="34">
        <f t="shared" si="498"/>
        <v>51417644.204925291</v>
      </c>
      <c r="E3590" s="34">
        <v>7182852313938.3096</v>
      </c>
      <c r="F3590" s="3">
        <f>VLOOKUP(A3590,ERCOT_345kv_West_ATC!A:B,2)</f>
        <v>33.75</v>
      </c>
      <c r="G3590" s="3">
        <f>VLOOKUP(A3590,ERCOT_345kv_West_ATC!G:H,2)</f>
        <v>2.8130000000000002</v>
      </c>
      <c r="I3590" s="5">
        <f t="shared" si="499"/>
        <v>6</v>
      </c>
      <c r="J3590" s="4">
        <f t="shared" si="500"/>
        <v>144</v>
      </c>
      <c r="K3590" s="4">
        <f t="shared" si="515"/>
        <v>1800</v>
      </c>
      <c r="L3590" s="6">
        <f t="shared" si="516"/>
        <v>11402533.630799999</v>
      </c>
      <c r="N3590" s="22">
        <f t="shared" si="501"/>
        <v>0.22176305054652332</v>
      </c>
      <c r="O3590" s="14">
        <f t="shared" si="502"/>
        <v>3500.743816317392</v>
      </c>
      <c r="Q3590" s="22">
        <f t="shared" si="496"/>
        <v>324.21498617912766</v>
      </c>
      <c r="R3590" s="3">
        <f>VLOOKUP(A3590,ERCOT_345kv_West_ATC!D:E,2)</f>
        <v>28.94</v>
      </c>
      <c r="S3590" s="66">
        <f t="shared" si="497"/>
        <v>0.91073824087819699</v>
      </c>
      <c r="T3590" s="69">
        <f t="shared" si="503"/>
        <v>295.27498617912767</v>
      </c>
      <c r="V3590" s="16">
        <f t="shared" si="504"/>
        <v>2.3085000000000001E-2</v>
      </c>
      <c r="W3590" s="16">
        <f t="shared" si="505"/>
        <v>0.19867805054652332</v>
      </c>
      <c r="X3590" s="16"/>
      <c r="Z3590" s="15">
        <f t="shared" si="506"/>
        <v>3.5358052065863796E-5</v>
      </c>
      <c r="AA3590" s="16">
        <f t="shared" si="507"/>
        <v>0.22398409877810518</v>
      </c>
      <c r="AB3590" s="3">
        <f t="shared" si="508"/>
        <v>0.12062360188793649</v>
      </c>
      <c r="AC3590" s="69">
        <f t="shared" si="509"/>
        <v>30.379318290984752</v>
      </c>
      <c r="AD3590" s="3">
        <f t="shared" si="517"/>
        <v>30.717118892125068</v>
      </c>
      <c r="AF3590" s="29"/>
      <c r="AG3590" s="30"/>
      <c r="AH3590" s="29"/>
      <c r="AI3590" s="29"/>
      <c r="AJ3590" s="31"/>
      <c r="AK3590" s="29"/>
      <c r="AL3590" s="30"/>
      <c r="AN3590" s="17">
        <f t="shared" si="510"/>
        <v>28565.357891625161</v>
      </c>
      <c r="AO3590" s="17">
        <f t="shared" si="511"/>
        <v>285.6535789162516</v>
      </c>
      <c r="AP3590" s="2">
        <f t="shared" si="512"/>
        <v>19.538704797871613</v>
      </c>
      <c r="AQ3590" s="6">
        <f t="shared" si="513"/>
        <v>565.45011685040447</v>
      </c>
      <c r="AR3590" s="3">
        <f t="shared" si="514"/>
        <v>5769.2907891495952</v>
      </c>
    </row>
    <row r="3591" spans="1:44">
      <c r="A3591" s="32">
        <v>43404</v>
      </c>
      <c r="B3591" s="9">
        <v>12.5</v>
      </c>
      <c r="C3591" s="33">
        <v>6317.7501000000002</v>
      </c>
      <c r="D3591" s="34">
        <f t="shared" si="498"/>
        <v>51417644.204925291</v>
      </c>
      <c r="E3591" s="34">
        <v>7182852313938.3096</v>
      </c>
      <c r="F3591" s="3">
        <f>VLOOKUP(A3591,ERCOT_345kv_West_ATC!A:B,2)</f>
        <v>33.799999999999997</v>
      </c>
      <c r="G3591" s="3">
        <f>VLOOKUP(A3591,ERCOT_345kv_West_ATC!G:H,2)</f>
        <v>2.8410000000000002</v>
      </c>
      <c r="I3591" s="5">
        <f t="shared" si="499"/>
        <v>6</v>
      </c>
      <c r="J3591" s="4">
        <f t="shared" si="500"/>
        <v>144</v>
      </c>
      <c r="K3591" s="4">
        <f t="shared" si="515"/>
        <v>1800</v>
      </c>
      <c r="L3591" s="6">
        <f t="shared" si="516"/>
        <v>11371950.18</v>
      </c>
      <c r="N3591" s="22">
        <f t="shared" si="501"/>
        <v>0.22116824595613585</v>
      </c>
      <c r="O3591" s="14">
        <f t="shared" si="502"/>
        <v>3500.743816317392</v>
      </c>
      <c r="Q3591" s="22">
        <f t="shared" si="496"/>
        <v>323.34538882475999</v>
      </c>
      <c r="R3591" s="3">
        <f>VLOOKUP(A3591,ERCOT_345kv_West_ATC!D:E,2)</f>
        <v>27.67</v>
      </c>
      <c r="S3591" s="66">
        <f t="shared" si="497"/>
        <v>0.91442587104591111</v>
      </c>
      <c r="T3591" s="69">
        <f t="shared" si="503"/>
        <v>295.67538882475998</v>
      </c>
      <c r="V3591" s="16">
        <f t="shared" si="504"/>
        <v>2.3119199999999996E-2</v>
      </c>
      <c r="W3591" s="16">
        <f t="shared" si="505"/>
        <v>0.19804904595613584</v>
      </c>
      <c r="X3591" s="16"/>
      <c r="Z3591" s="15">
        <f t="shared" si="506"/>
        <v>3.5358052065863796E-5</v>
      </c>
      <c r="AA3591" s="16">
        <f t="shared" si="507"/>
        <v>0.22338333697491622</v>
      </c>
      <c r="AB3591" s="3">
        <f t="shared" si="508"/>
        <v>0.12030006975787606</v>
      </c>
      <c r="AC3591" s="69">
        <f t="shared" si="509"/>
        <v>30.26090553138264</v>
      </c>
      <c r="AD3591" s="3">
        <f t="shared" si="517"/>
        <v>30.647962520900098</v>
      </c>
      <c r="AF3591" s="29"/>
      <c r="AG3591" s="30"/>
      <c r="AH3591" s="29"/>
      <c r="AI3591" s="29"/>
      <c r="AJ3591" s="31"/>
      <c r="AK3591" s="29"/>
      <c r="AL3591" s="30"/>
      <c r="AN3591" s="17">
        <f t="shared" si="510"/>
        <v>28565.357891625161</v>
      </c>
      <c r="AO3591" s="17">
        <f t="shared" si="511"/>
        <v>285.6535789162516</v>
      </c>
      <c r="AP3591" s="2">
        <f t="shared" si="512"/>
        <v>19.538704797871613</v>
      </c>
      <c r="AQ3591" s="6">
        <f t="shared" si="513"/>
        <v>540.63596175710757</v>
      </c>
      <c r="AR3591" s="3">
        <f t="shared" si="514"/>
        <v>5777.1141382428923</v>
      </c>
    </row>
    <row r="3592" spans="1:44">
      <c r="A3592" s="32">
        <v>43405</v>
      </c>
      <c r="B3592" s="9">
        <v>12.5</v>
      </c>
      <c r="C3592" s="33">
        <v>6375.5262169999996</v>
      </c>
      <c r="D3592" s="34">
        <f t="shared" si="498"/>
        <v>51428758.524119638</v>
      </c>
      <c r="E3592" s="34">
        <v>7184404942701.79</v>
      </c>
      <c r="F3592" s="3">
        <f>VLOOKUP(A3592,ERCOT_345kv_West_ATC!A:B,2)</f>
        <v>33.700000000000003</v>
      </c>
      <c r="G3592" s="3">
        <f>VLOOKUP(A3592,ERCOT_345kv_West_ATC!G:H,2)</f>
        <v>2.8239999999999998</v>
      </c>
      <c r="I3592" s="5">
        <f t="shared" si="499"/>
        <v>6</v>
      </c>
      <c r="J3592" s="4">
        <f t="shared" si="500"/>
        <v>144</v>
      </c>
      <c r="K3592" s="4">
        <f t="shared" si="515"/>
        <v>1800</v>
      </c>
      <c r="L3592" s="6">
        <f t="shared" si="516"/>
        <v>11475947.190599998</v>
      </c>
      <c r="N3592" s="22">
        <f t="shared" si="501"/>
        <v>0.22314260580911902</v>
      </c>
      <c r="O3592" s="14">
        <f t="shared" si="502"/>
        <v>3499.9872671548464</v>
      </c>
      <c r="Q3592" s="22">
        <f t="shared" si="496"/>
        <v>326.23187983789336</v>
      </c>
      <c r="R3592" s="3">
        <f>VLOOKUP(A3592,ERCOT_345kv_West_ATC!D:E,2)</f>
        <v>25.73</v>
      </c>
      <c r="S3592" s="66">
        <f t="shared" si="497"/>
        <v>0.92112971910413721</v>
      </c>
      <c r="T3592" s="69">
        <f t="shared" si="503"/>
        <v>300.50187983789334</v>
      </c>
      <c r="V3592" s="16">
        <f t="shared" si="504"/>
        <v>2.3050800000000003E-2</v>
      </c>
      <c r="W3592" s="16">
        <f t="shared" si="505"/>
        <v>0.20009180580911901</v>
      </c>
      <c r="X3592" s="16"/>
      <c r="Z3592" s="15">
        <f t="shared" si="506"/>
        <v>3.5350410802725664E-5</v>
      </c>
      <c r="AA3592" s="16">
        <f t="shared" si="507"/>
        <v>0.22537747085449747</v>
      </c>
      <c r="AB3592" s="3">
        <f t="shared" si="508"/>
        <v>0.12137398354244409</v>
      </c>
      <c r="AC3592" s="69">
        <f t="shared" si="509"/>
        <v>30.653957976534539</v>
      </c>
      <c r="AD3592" s="3">
        <f t="shared" si="517"/>
        <v>30.59925949478318</v>
      </c>
      <c r="AF3592" s="29"/>
      <c r="AG3592" s="30"/>
      <c r="AH3592" s="29"/>
      <c r="AI3592" s="29"/>
      <c r="AJ3592" s="31"/>
      <c r="AK3592" s="29"/>
      <c r="AL3592" s="30"/>
      <c r="AN3592" s="17">
        <f t="shared" si="510"/>
        <v>28571.532513399798</v>
      </c>
      <c r="AO3592" s="17">
        <f t="shared" si="511"/>
        <v>285.71532513399796</v>
      </c>
      <c r="AP3592" s="2">
        <f t="shared" si="512"/>
        <v>19.542928239165462</v>
      </c>
      <c r="AQ3592" s="6">
        <f t="shared" si="513"/>
        <v>502.83954359372734</v>
      </c>
      <c r="AR3592" s="3">
        <f t="shared" si="514"/>
        <v>5872.6866734062723</v>
      </c>
    </row>
    <row r="3593" spans="1:44">
      <c r="A3593" s="32">
        <v>43406</v>
      </c>
      <c r="B3593" s="9">
        <v>12.5</v>
      </c>
      <c r="C3593" s="33">
        <v>6390.6386149999998</v>
      </c>
      <c r="D3593" s="34">
        <f t="shared" si="498"/>
        <v>51428758.524119638</v>
      </c>
      <c r="E3593" s="34">
        <v>7184404942701.79</v>
      </c>
      <c r="F3593" s="3">
        <f>VLOOKUP(A3593,ERCOT_345kv_West_ATC!A:B,2)</f>
        <v>33.85</v>
      </c>
      <c r="G3593" s="3">
        <f>VLOOKUP(A3593,ERCOT_345kv_West_ATC!G:H,2)</f>
        <v>2.8260000000000001</v>
      </c>
      <c r="I3593" s="5">
        <f t="shared" si="499"/>
        <v>6</v>
      </c>
      <c r="J3593" s="4">
        <f t="shared" si="500"/>
        <v>144</v>
      </c>
      <c r="K3593" s="4">
        <f t="shared" si="515"/>
        <v>1800</v>
      </c>
      <c r="L3593" s="6">
        <f t="shared" si="516"/>
        <v>11503149.506999999</v>
      </c>
      <c r="N3593" s="22">
        <f t="shared" si="501"/>
        <v>0.22367153781488081</v>
      </c>
      <c r="O3593" s="14">
        <f t="shared" si="502"/>
        <v>3499.9872671548464</v>
      </c>
      <c r="Q3593" s="22">
        <f t="shared" si="496"/>
        <v>327.00517224397782</v>
      </c>
      <c r="R3593" s="3">
        <f>VLOOKUP(A3593,ERCOT_345kv_West_ATC!D:E,2)</f>
        <v>25.1</v>
      </c>
      <c r="S3593" s="66">
        <f t="shared" si="497"/>
        <v>0.92324280430257855</v>
      </c>
      <c r="T3593" s="69">
        <f t="shared" si="503"/>
        <v>301.9051722439778</v>
      </c>
      <c r="V3593" s="16">
        <f t="shared" si="504"/>
        <v>2.3153400000000001E-2</v>
      </c>
      <c r="W3593" s="16">
        <f t="shared" si="505"/>
        <v>0.20051813781488081</v>
      </c>
      <c r="X3593" s="16"/>
      <c r="Z3593" s="15">
        <f t="shared" si="506"/>
        <v>3.5350410802725664E-5</v>
      </c>
      <c r="AA3593" s="16">
        <f t="shared" si="507"/>
        <v>0.22591170033201177</v>
      </c>
      <c r="AB3593" s="3">
        <f t="shared" si="508"/>
        <v>0.12166168558988417</v>
      </c>
      <c r="AC3593" s="69">
        <f t="shared" si="509"/>
        <v>30.759256925897606</v>
      </c>
      <c r="AD3593" s="3">
        <f t="shared" si="517"/>
        <v>30.566549310767201</v>
      </c>
      <c r="AF3593" s="29"/>
      <c r="AG3593" s="30"/>
      <c r="AH3593" s="29"/>
      <c r="AI3593" s="29"/>
      <c r="AJ3593" s="31"/>
      <c r="AK3593" s="29"/>
      <c r="AL3593" s="30"/>
      <c r="AN3593" s="17">
        <f t="shared" si="510"/>
        <v>28571.532513399798</v>
      </c>
      <c r="AO3593" s="17">
        <f t="shared" si="511"/>
        <v>285.71532513399796</v>
      </c>
      <c r="AP3593" s="2">
        <f t="shared" si="512"/>
        <v>19.542928239165462</v>
      </c>
      <c r="AQ3593" s="6">
        <f t="shared" si="513"/>
        <v>490.52749880305311</v>
      </c>
      <c r="AR3593" s="3">
        <f t="shared" si="514"/>
        <v>5900.1111161969466</v>
      </c>
    </row>
    <row r="3594" spans="1:44">
      <c r="A3594" s="32">
        <v>43407</v>
      </c>
      <c r="B3594" s="9">
        <v>12.5</v>
      </c>
      <c r="C3594" s="33">
        <v>6361.2577419999998</v>
      </c>
      <c r="D3594" s="34">
        <f t="shared" si="498"/>
        <v>51428758.524119638</v>
      </c>
      <c r="E3594" s="34">
        <v>7184404942701.79</v>
      </c>
      <c r="F3594" s="3">
        <f>VLOOKUP(A3594,ERCOT_345kv_West_ATC!A:B,2)</f>
        <v>33.85</v>
      </c>
      <c r="G3594" s="3">
        <f>VLOOKUP(A3594,ERCOT_345kv_West_ATC!G:H,2)</f>
        <v>2.8260000000000001</v>
      </c>
      <c r="I3594" s="5">
        <f t="shared" si="499"/>
        <v>6</v>
      </c>
      <c r="J3594" s="4">
        <f t="shared" si="500"/>
        <v>144</v>
      </c>
      <c r="K3594" s="4">
        <f t="shared" si="515"/>
        <v>1800</v>
      </c>
      <c r="L3594" s="6">
        <f t="shared" si="516"/>
        <v>11450263.9356</v>
      </c>
      <c r="N3594" s="22">
        <f t="shared" si="501"/>
        <v>0.22264321100090187</v>
      </c>
      <c r="O3594" s="14">
        <f t="shared" si="502"/>
        <v>3499.9872671548464</v>
      </c>
      <c r="Q3594" s="22">
        <f t="shared" si="496"/>
        <v>325.50177046915479</v>
      </c>
      <c r="R3594" s="3">
        <f>VLOOKUP(A3594,ERCOT_345kv_West_ATC!D:E,2)</f>
        <v>20.350000000000001</v>
      </c>
      <c r="S3594" s="66">
        <f t="shared" si="497"/>
        <v>0.93748113882554618</v>
      </c>
      <c r="T3594" s="69">
        <f t="shared" si="503"/>
        <v>305.15177046915477</v>
      </c>
      <c r="V3594" s="16">
        <f t="shared" si="504"/>
        <v>2.3153400000000001E-2</v>
      </c>
      <c r="W3594" s="16">
        <f t="shared" si="505"/>
        <v>0.19948981100090188</v>
      </c>
      <c r="X3594" s="16"/>
      <c r="Z3594" s="15">
        <f t="shared" si="506"/>
        <v>3.5350410802725664E-5</v>
      </c>
      <c r="AA3594" s="16">
        <f t="shared" si="507"/>
        <v>0.22487307440171905</v>
      </c>
      <c r="AB3594" s="3">
        <f t="shared" si="508"/>
        <v>0.12110234766630133</v>
      </c>
      <c r="AC3594" s="69">
        <f t="shared" si="509"/>
        <v>30.554539245866287</v>
      </c>
      <c r="AD3594" s="3">
        <f t="shared" si="517"/>
        <v>30.572059607399076</v>
      </c>
      <c r="AF3594" s="29"/>
      <c r="AG3594" s="30"/>
      <c r="AH3594" s="29"/>
      <c r="AI3594" s="29"/>
      <c r="AJ3594" s="31"/>
      <c r="AK3594" s="29"/>
      <c r="AL3594" s="30"/>
      <c r="AN3594" s="17">
        <f t="shared" si="510"/>
        <v>28571.532513399798</v>
      </c>
      <c r="AO3594" s="17">
        <f t="shared" si="511"/>
        <v>285.71532513399796</v>
      </c>
      <c r="AP3594" s="2">
        <f t="shared" si="512"/>
        <v>19.542928239165462</v>
      </c>
      <c r="AQ3594" s="6">
        <f t="shared" si="513"/>
        <v>397.69858966701719</v>
      </c>
      <c r="AR3594" s="3">
        <f t="shared" si="514"/>
        <v>5963.5591523329822</v>
      </c>
    </row>
    <row r="3595" spans="1:44">
      <c r="A3595" s="32">
        <v>43408</v>
      </c>
      <c r="B3595" s="9">
        <v>12.5</v>
      </c>
      <c r="C3595" s="33">
        <v>6376.1293930000002</v>
      </c>
      <c r="D3595" s="34">
        <f t="shared" si="498"/>
        <v>51428758.524119638</v>
      </c>
      <c r="E3595" s="34">
        <v>7184404942701.79</v>
      </c>
      <c r="F3595" s="3">
        <f>VLOOKUP(A3595,ERCOT_345kv_West_ATC!A:B,2)</f>
        <v>33.85</v>
      </c>
      <c r="G3595" s="3">
        <f>VLOOKUP(A3595,ERCOT_345kv_West_ATC!G:H,2)</f>
        <v>2.8260000000000001</v>
      </c>
      <c r="I3595" s="5">
        <f t="shared" si="499"/>
        <v>6</v>
      </c>
      <c r="J3595" s="4">
        <f t="shared" si="500"/>
        <v>144</v>
      </c>
      <c r="K3595" s="4">
        <f t="shared" si="515"/>
        <v>1800</v>
      </c>
      <c r="L3595" s="6">
        <f t="shared" si="516"/>
        <v>11477032.907400001</v>
      </c>
      <c r="N3595" s="22">
        <f t="shared" si="501"/>
        <v>0.22316371689231762</v>
      </c>
      <c r="O3595" s="14">
        <f t="shared" si="502"/>
        <v>3499.9872671548464</v>
      </c>
      <c r="Q3595" s="22">
        <f t="shared" si="496"/>
        <v>326.26274399461641</v>
      </c>
      <c r="R3595" s="3">
        <f>VLOOKUP(A3595,ERCOT_345kv_West_ATC!D:E,2)</f>
        <v>26.91</v>
      </c>
      <c r="S3595" s="66">
        <f t="shared" si="497"/>
        <v>0.91752046319930403</v>
      </c>
      <c r="T3595" s="69">
        <f t="shared" si="503"/>
        <v>299.35274399461639</v>
      </c>
      <c r="V3595" s="16">
        <f t="shared" si="504"/>
        <v>2.3153400000000001E-2</v>
      </c>
      <c r="W3595" s="16">
        <f t="shared" si="505"/>
        <v>0.20001031689231763</v>
      </c>
      <c r="X3595" s="16"/>
      <c r="Z3595" s="15">
        <f t="shared" si="506"/>
        <v>3.5350410802725664E-5</v>
      </c>
      <c r="AA3595" s="16">
        <f t="shared" si="507"/>
        <v>0.22539879337388383</v>
      </c>
      <c r="AB3595" s="3">
        <f t="shared" si="508"/>
        <v>0.12138546649638474</v>
      </c>
      <c r="AC3595" s="69">
        <f t="shared" si="509"/>
        <v>30.658160737676813</v>
      </c>
      <c r="AD3595" s="3">
        <f t="shared" si="517"/>
        <v>30.570664871471475</v>
      </c>
      <c r="AF3595" s="29"/>
      <c r="AG3595" s="30"/>
      <c r="AH3595" s="29"/>
      <c r="AI3595" s="29"/>
      <c r="AJ3595" s="31"/>
      <c r="AK3595" s="29"/>
      <c r="AL3595" s="30"/>
      <c r="AN3595" s="17">
        <f t="shared" si="510"/>
        <v>28571.532513399798</v>
      </c>
      <c r="AO3595" s="17">
        <f t="shared" si="511"/>
        <v>285.71532513399796</v>
      </c>
      <c r="AP3595" s="2">
        <f t="shared" si="512"/>
        <v>19.542928239165462</v>
      </c>
      <c r="AQ3595" s="6">
        <f t="shared" si="513"/>
        <v>525.90019891594261</v>
      </c>
      <c r="AR3595" s="3">
        <f t="shared" si="514"/>
        <v>5850.2291940840578</v>
      </c>
    </row>
    <row r="3596" spans="1:44">
      <c r="A3596" s="32">
        <v>43409</v>
      </c>
      <c r="B3596" s="9">
        <v>12.5</v>
      </c>
      <c r="C3596" s="33">
        <v>6427.4642649999996</v>
      </c>
      <c r="D3596" s="34">
        <f t="shared" si="498"/>
        <v>51428758.524119638</v>
      </c>
      <c r="E3596" s="34">
        <v>7184404942701.79</v>
      </c>
      <c r="F3596" s="3">
        <f>VLOOKUP(A3596,ERCOT_345kv_West_ATC!A:B,2)</f>
        <v>34.4</v>
      </c>
      <c r="G3596" s="3">
        <f>VLOOKUP(A3596,ERCOT_345kv_West_ATC!G:H,2)</f>
        <v>2.9039999999999999</v>
      </c>
      <c r="I3596" s="5">
        <f t="shared" si="499"/>
        <v>6</v>
      </c>
      <c r="J3596" s="4">
        <f t="shared" si="500"/>
        <v>144</v>
      </c>
      <c r="K3596" s="4">
        <f t="shared" si="515"/>
        <v>1800</v>
      </c>
      <c r="L3596" s="6">
        <f t="shared" si="516"/>
        <v>11569435.676999999</v>
      </c>
      <c r="N3596" s="22">
        <f t="shared" si="501"/>
        <v>0.22496043087592782</v>
      </c>
      <c r="O3596" s="14">
        <f t="shared" si="502"/>
        <v>3499.9872671548464</v>
      </c>
      <c r="Q3596" s="22">
        <f t="shared" si="496"/>
        <v>328.88951882445593</v>
      </c>
      <c r="R3596" s="3">
        <f>VLOOKUP(A3596,ERCOT_345kv_West_ATC!D:E,2)</f>
        <v>26.77</v>
      </c>
      <c r="S3596" s="66">
        <f t="shared" si="497"/>
        <v>0.91860488562942499</v>
      </c>
      <c r="T3596" s="69">
        <f t="shared" si="503"/>
        <v>302.11951882445595</v>
      </c>
      <c r="V3596" s="16">
        <f t="shared" si="504"/>
        <v>2.3529599999999998E-2</v>
      </c>
      <c r="W3596" s="16">
        <f t="shared" si="505"/>
        <v>0.20143083087592784</v>
      </c>
      <c r="X3596" s="16"/>
      <c r="Z3596" s="15">
        <f t="shared" si="506"/>
        <v>3.5350410802725664E-5</v>
      </c>
      <c r="AA3596" s="16">
        <f t="shared" si="507"/>
        <v>0.22721350218758915</v>
      </c>
      <c r="AB3596" s="3">
        <f t="shared" si="508"/>
        <v>0.122362753342554</v>
      </c>
      <c r="AC3596" s="69">
        <f t="shared" si="509"/>
        <v>31.015847723374765</v>
      </c>
      <c r="AD3596" s="3">
        <f t="shared" si="517"/>
        <v>30.58867605064653</v>
      </c>
      <c r="AF3596" s="29"/>
      <c r="AG3596" s="30"/>
      <c r="AH3596" s="29"/>
      <c r="AI3596" s="29"/>
      <c r="AJ3596" s="31"/>
      <c r="AK3596" s="29"/>
      <c r="AL3596" s="30"/>
      <c r="AN3596" s="17">
        <f t="shared" si="510"/>
        <v>28571.532513399798</v>
      </c>
      <c r="AO3596" s="17">
        <f t="shared" si="511"/>
        <v>285.71532513399796</v>
      </c>
      <c r="AP3596" s="2">
        <f t="shared" si="512"/>
        <v>19.542928239165462</v>
      </c>
      <c r="AQ3596" s="6">
        <f t="shared" si="513"/>
        <v>523.16418896245943</v>
      </c>
      <c r="AR3596" s="3">
        <f t="shared" si="514"/>
        <v>5904.3000760375398</v>
      </c>
    </row>
    <row r="3597" spans="1:44">
      <c r="A3597" s="32">
        <v>43410</v>
      </c>
      <c r="B3597" s="9">
        <v>12.5</v>
      </c>
      <c r="C3597" s="33">
        <v>6455.2790889999997</v>
      </c>
      <c r="D3597" s="34">
        <f t="shared" si="498"/>
        <v>51428758.524119638</v>
      </c>
      <c r="E3597" s="34">
        <v>7184404942701.79</v>
      </c>
      <c r="F3597" s="3">
        <f>VLOOKUP(A3597,ERCOT_345kv_West_ATC!A:B,2)</f>
        <v>34.6</v>
      </c>
      <c r="G3597" s="3">
        <f>VLOOKUP(A3597,ERCOT_345kv_West_ATC!G:H,2)</f>
        <v>2.923</v>
      </c>
      <c r="I3597" s="5">
        <f t="shared" si="499"/>
        <v>6</v>
      </c>
      <c r="J3597" s="4">
        <f t="shared" si="500"/>
        <v>144</v>
      </c>
      <c r="K3597" s="4">
        <f t="shared" si="515"/>
        <v>1800</v>
      </c>
      <c r="L3597" s="6">
        <f t="shared" si="516"/>
        <v>11619502.360199999</v>
      </c>
      <c r="N3597" s="22">
        <f t="shared" si="501"/>
        <v>0.22593394617430934</v>
      </c>
      <c r="O3597" s="14">
        <f t="shared" si="502"/>
        <v>3499.9872671548464</v>
      </c>
      <c r="Q3597" s="22">
        <f t="shared" si="496"/>
        <v>330.31278680454585</v>
      </c>
      <c r="R3597" s="3">
        <f>VLOOKUP(A3597,ERCOT_345kv_West_ATC!D:E,2)</f>
        <v>38.29</v>
      </c>
      <c r="S3597" s="66">
        <f t="shared" si="497"/>
        <v>0.88407957085034938</v>
      </c>
      <c r="T3597" s="69">
        <f t="shared" si="503"/>
        <v>292.02278680454583</v>
      </c>
      <c r="V3597" s="16">
        <f t="shared" si="504"/>
        <v>2.3666399999999997E-2</v>
      </c>
      <c r="W3597" s="16">
        <f t="shared" si="505"/>
        <v>0.20226754617430934</v>
      </c>
      <c r="X3597" s="16"/>
      <c r="Z3597" s="15">
        <f t="shared" si="506"/>
        <v>3.5350410802725664E-5</v>
      </c>
      <c r="AA3597" s="16">
        <f t="shared" si="507"/>
        <v>0.22819676764239466</v>
      </c>
      <c r="AB3597" s="3">
        <f t="shared" si="508"/>
        <v>0.12289227763208012</v>
      </c>
      <c r="AC3597" s="69">
        <f t="shared" si="509"/>
        <v>31.209653613341324</v>
      </c>
      <c r="AD3597" s="3">
        <f t="shared" si="517"/>
        <v>30.610037915141472</v>
      </c>
      <c r="AF3597" s="29"/>
      <c r="AG3597" s="30"/>
      <c r="AH3597" s="29"/>
      <c r="AI3597" s="29"/>
      <c r="AJ3597" s="31"/>
      <c r="AK3597" s="29"/>
      <c r="AL3597" s="30"/>
      <c r="AN3597" s="17">
        <f t="shared" si="510"/>
        <v>28571.532513399798</v>
      </c>
      <c r="AO3597" s="17">
        <f t="shared" si="511"/>
        <v>285.71532513399796</v>
      </c>
      <c r="AP3597" s="2">
        <f t="shared" si="512"/>
        <v>19.542928239165462</v>
      </c>
      <c r="AQ3597" s="6">
        <f t="shared" si="513"/>
        <v>748.29872227764554</v>
      </c>
      <c r="AR3597" s="3">
        <f t="shared" si="514"/>
        <v>5706.9803667223541</v>
      </c>
    </row>
    <row r="3598" spans="1:44">
      <c r="A3598" s="32">
        <v>43411</v>
      </c>
      <c r="B3598" s="9">
        <v>12.5</v>
      </c>
      <c r="C3598" s="33">
        <v>6520.9336640000001</v>
      </c>
      <c r="D3598" s="34">
        <f t="shared" si="498"/>
        <v>51428758.524119638</v>
      </c>
      <c r="E3598" s="34">
        <v>7184404942701.79</v>
      </c>
      <c r="F3598" s="3">
        <f>VLOOKUP(A3598,ERCOT_345kv_West_ATC!A:B,2)</f>
        <v>34.549999999999997</v>
      </c>
      <c r="G3598" s="3">
        <f>VLOOKUP(A3598,ERCOT_345kv_West_ATC!G:H,2)</f>
        <v>2.9220000000000002</v>
      </c>
      <c r="I3598" s="5">
        <f t="shared" si="499"/>
        <v>6</v>
      </c>
      <c r="J3598" s="4">
        <f t="shared" si="500"/>
        <v>144</v>
      </c>
      <c r="K3598" s="4">
        <f t="shared" si="515"/>
        <v>1800</v>
      </c>
      <c r="L3598" s="6">
        <f t="shared" si="516"/>
        <v>11737680.5952</v>
      </c>
      <c r="N3598" s="22">
        <f t="shared" si="501"/>
        <v>0.22823184793961399</v>
      </c>
      <c r="O3598" s="14">
        <f t="shared" si="502"/>
        <v>3499.9872671548464</v>
      </c>
      <c r="Q3598" s="22">
        <f t="shared" si="496"/>
        <v>333.67229230937721</v>
      </c>
      <c r="R3598" s="3">
        <f>VLOOKUP(A3598,ERCOT_345kv_West_ATC!D:E,2)</f>
        <v>33.89</v>
      </c>
      <c r="S3598" s="66">
        <f t="shared" si="497"/>
        <v>0.89843328085336627</v>
      </c>
      <c r="T3598" s="69">
        <f t="shared" si="503"/>
        <v>299.78229230937723</v>
      </c>
      <c r="V3598" s="16">
        <f t="shared" si="504"/>
        <v>2.3632199999999999E-2</v>
      </c>
      <c r="W3598" s="16">
        <f t="shared" si="505"/>
        <v>0.20459964793961399</v>
      </c>
      <c r="X3598" s="16"/>
      <c r="Z3598" s="15">
        <f t="shared" si="506"/>
        <v>3.5350410802725664E-5</v>
      </c>
      <c r="AA3598" s="16">
        <f t="shared" si="507"/>
        <v>0.23051768383972304</v>
      </c>
      <c r="AB3598" s="3">
        <f t="shared" si="508"/>
        <v>0.12414217560666423</v>
      </c>
      <c r="AC3598" s="69">
        <f t="shared" si="509"/>
        <v>31.667116272039106</v>
      </c>
      <c r="AD3598" s="3">
        <f t="shared" si="517"/>
        <v>30.635618072769208</v>
      </c>
      <c r="AF3598" s="29"/>
      <c r="AG3598" s="30"/>
      <c r="AH3598" s="29"/>
      <c r="AI3598" s="29"/>
      <c r="AJ3598" s="31"/>
      <c r="AK3598" s="29"/>
      <c r="AL3598" s="30"/>
      <c r="AN3598" s="17">
        <f t="shared" si="510"/>
        <v>28571.532513399798</v>
      </c>
      <c r="AO3598" s="17">
        <f t="shared" si="511"/>
        <v>285.71532513399796</v>
      </c>
      <c r="AP3598" s="2">
        <f t="shared" si="512"/>
        <v>19.542928239165462</v>
      </c>
      <c r="AQ3598" s="6">
        <f t="shared" si="513"/>
        <v>662.3098380253175</v>
      </c>
      <c r="AR3598" s="3">
        <f t="shared" si="514"/>
        <v>5858.6238259746824</v>
      </c>
    </row>
    <row r="3599" spans="1:44">
      <c r="A3599" s="32">
        <v>43412</v>
      </c>
      <c r="B3599" s="9">
        <v>12.5</v>
      </c>
      <c r="C3599" s="33">
        <v>6457.2029920000004</v>
      </c>
      <c r="D3599" s="34">
        <f t="shared" si="498"/>
        <v>51428758.524119638</v>
      </c>
      <c r="E3599" s="34">
        <v>7184404942701.79</v>
      </c>
      <c r="F3599" s="3">
        <f>VLOOKUP(A3599,ERCOT_345kv_West_ATC!A:B,2)</f>
        <v>34.799999999999997</v>
      </c>
      <c r="G3599" s="3">
        <f>VLOOKUP(A3599,ERCOT_345kv_West_ATC!G:H,2)</f>
        <v>2.9249999999999998</v>
      </c>
      <c r="I3599" s="5">
        <f t="shared" si="499"/>
        <v>6</v>
      </c>
      <c r="J3599" s="4">
        <f t="shared" si="500"/>
        <v>144</v>
      </c>
      <c r="K3599" s="4">
        <f t="shared" si="515"/>
        <v>1800</v>
      </c>
      <c r="L3599" s="6">
        <f t="shared" si="516"/>
        <v>11622965.385600001</v>
      </c>
      <c r="N3599" s="22">
        <f t="shared" si="501"/>
        <v>0.22600128253434179</v>
      </c>
      <c r="O3599" s="14">
        <f t="shared" si="502"/>
        <v>3499.9872671548464</v>
      </c>
      <c r="Q3599" s="22">
        <f t="shared" si="496"/>
        <v>330.41123177535349</v>
      </c>
      <c r="R3599" s="3">
        <f>VLOOKUP(A3599,ERCOT_345kv_West_ATC!D:E,2)</f>
        <v>29.38</v>
      </c>
      <c r="S3599" s="66">
        <f t="shared" si="497"/>
        <v>0.91108050461197565</v>
      </c>
      <c r="T3599" s="69">
        <f t="shared" si="503"/>
        <v>301.03123177535349</v>
      </c>
      <c r="V3599" s="16">
        <f t="shared" si="504"/>
        <v>2.3803199999999997E-2</v>
      </c>
      <c r="W3599" s="16">
        <f t="shared" si="505"/>
        <v>0.20219808253434179</v>
      </c>
      <c r="X3599" s="16"/>
      <c r="Z3599" s="15">
        <f t="shared" si="506"/>
        <v>3.5350410802725664E-5</v>
      </c>
      <c r="AA3599" s="16">
        <f t="shared" si="507"/>
        <v>0.22826477840378928</v>
      </c>
      <c r="AB3599" s="3">
        <f t="shared" si="508"/>
        <v>0.12292890390622777</v>
      </c>
      <c r="AC3599" s="69">
        <f t="shared" si="509"/>
        <v>31.223058829679363</v>
      </c>
      <c r="AD3599" s="3">
        <f t="shared" si="517"/>
        <v>30.648987970183381</v>
      </c>
      <c r="AF3599" s="29"/>
      <c r="AG3599" s="30"/>
      <c r="AH3599" s="29"/>
      <c r="AI3599" s="29"/>
      <c r="AJ3599" s="31"/>
      <c r="AK3599" s="29"/>
      <c r="AL3599" s="30"/>
      <c r="AN3599" s="17">
        <f t="shared" si="510"/>
        <v>28571.532513399798</v>
      </c>
      <c r="AO3599" s="17">
        <f t="shared" si="511"/>
        <v>285.71532513399796</v>
      </c>
      <c r="AP3599" s="2">
        <f t="shared" si="512"/>
        <v>19.542928239165462</v>
      </c>
      <c r="AQ3599" s="6">
        <f t="shared" si="513"/>
        <v>574.17123166668125</v>
      </c>
      <c r="AR3599" s="3">
        <f t="shared" si="514"/>
        <v>5883.0317603333187</v>
      </c>
    </row>
    <row r="3600" spans="1:44">
      <c r="A3600" s="32">
        <v>43413</v>
      </c>
      <c r="B3600" s="9">
        <v>12.5</v>
      </c>
      <c r="C3600" s="33">
        <v>6387.2498779999996</v>
      </c>
      <c r="D3600" s="34">
        <f t="shared" si="498"/>
        <v>51428758.524119638</v>
      </c>
      <c r="E3600" s="34">
        <v>7184404942701.79</v>
      </c>
      <c r="F3600" s="3">
        <f>VLOOKUP(A3600,ERCOT_345kv_West_ATC!A:B,2)</f>
        <v>35.200000000000003</v>
      </c>
      <c r="G3600" s="3">
        <f>VLOOKUP(A3600,ERCOT_345kv_West_ATC!G:H,2)</f>
        <v>2.9780000000000002</v>
      </c>
      <c r="I3600" s="5">
        <f t="shared" si="499"/>
        <v>6</v>
      </c>
      <c r="J3600" s="4">
        <f t="shared" si="500"/>
        <v>144</v>
      </c>
      <c r="K3600" s="4">
        <f t="shared" si="515"/>
        <v>1800</v>
      </c>
      <c r="L3600" s="6">
        <f t="shared" si="516"/>
        <v>11497049.780399999</v>
      </c>
      <c r="N3600" s="22">
        <f t="shared" si="501"/>
        <v>0.22355293245136343</v>
      </c>
      <c r="O3600" s="14">
        <f t="shared" si="502"/>
        <v>3499.9872671548464</v>
      </c>
      <c r="Q3600" s="22">
        <f t="shared" si="496"/>
        <v>326.83177258971267</v>
      </c>
      <c r="R3600" s="3">
        <f>VLOOKUP(A3600,ERCOT_345kv_West_ATC!D:E,2)</f>
        <v>27.93</v>
      </c>
      <c r="S3600" s="66">
        <f t="shared" si="497"/>
        <v>0.91454319211779378</v>
      </c>
      <c r="T3600" s="69">
        <f t="shared" si="503"/>
        <v>298.90177258971266</v>
      </c>
      <c r="V3600" s="16">
        <f t="shared" si="504"/>
        <v>2.4076800000000002E-2</v>
      </c>
      <c r="W3600" s="16">
        <f t="shared" si="505"/>
        <v>0.19947613245136342</v>
      </c>
      <c r="X3600" s="16"/>
      <c r="Z3600" s="15">
        <f t="shared" si="506"/>
        <v>3.5350410802725664E-5</v>
      </c>
      <c r="AA3600" s="16">
        <f t="shared" si="507"/>
        <v>0.22579190708695937</v>
      </c>
      <c r="AB3600" s="3">
        <f t="shared" si="508"/>
        <v>0.12159717256070536</v>
      </c>
      <c r="AC3600" s="69">
        <f t="shared" si="509"/>
        <v>30.735645157218162</v>
      </c>
      <c r="AD3600" s="3">
        <f t="shared" si="517"/>
        <v>30.658526461270949</v>
      </c>
      <c r="AF3600" s="29"/>
      <c r="AG3600" s="30"/>
      <c r="AH3600" s="29"/>
      <c r="AI3600" s="29"/>
      <c r="AJ3600" s="31"/>
      <c r="AK3600" s="29"/>
      <c r="AL3600" s="30"/>
      <c r="AN3600" s="17">
        <f t="shared" si="510"/>
        <v>28571.532513399798</v>
      </c>
      <c r="AO3600" s="17">
        <f t="shared" si="511"/>
        <v>285.71532513399796</v>
      </c>
      <c r="AP3600" s="2">
        <f t="shared" si="512"/>
        <v>19.542928239165462</v>
      </c>
      <c r="AQ3600" s="6">
        <f t="shared" si="513"/>
        <v>545.83398571989142</v>
      </c>
      <c r="AR3600" s="3">
        <f t="shared" si="514"/>
        <v>5841.415892280108</v>
      </c>
    </row>
    <row r="3601" spans="1:44">
      <c r="A3601" s="32">
        <v>43414</v>
      </c>
      <c r="B3601" s="9">
        <v>12.5</v>
      </c>
      <c r="C3601" s="33">
        <v>6407.7404470000001</v>
      </c>
      <c r="D3601" s="34">
        <f t="shared" si="498"/>
        <v>51428758.524119638</v>
      </c>
      <c r="E3601" s="34">
        <v>7184404942701.79</v>
      </c>
      <c r="F3601" s="3">
        <f>VLOOKUP(A3601,ERCOT_345kv_West_ATC!A:B,2)</f>
        <v>35.200000000000003</v>
      </c>
      <c r="G3601" s="3">
        <f>VLOOKUP(A3601,ERCOT_345kv_West_ATC!G:H,2)</f>
        <v>2.9780000000000002</v>
      </c>
      <c r="I3601" s="5">
        <f t="shared" si="499"/>
        <v>6</v>
      </c>
      <c r="J3601" s="4">
        <f t="shared" si="500"/>
        <v>144</v>
      </c>
      <c r="K3601" s="4">
        <f t="shared" si="515"/>
        <v>1800</v>
      </c>
      <c r="L3601" s="6">
        <f t="shared" si="516"/>
        <v>11533932.8046</v>
      </c>
      <c r="N3601" s="22">
        <f t="shared" si="501"/>
        <v>0.22427009975733103</v>
      </c>
      <c r="O3601" s="14">
        <f t="shared" si="502"/>
        <v>3499.9872671548464</v>
      </c>
      <c r="Q3601" s="22">
        <f t="shared" si="496"/>
        <v>327.88026280311561</v>
      </c>
      <c r="R3601" s="3">
        <f>VLOOKUP(A3601,ERCOT_345kv_West_ATC!D:E,2)</f>
        <v>26.89</v>
      </c>
      <c r="S3601" s="66">
        <f t="shared" si="497"/>
        <v>0.91798835413235347</v>
      </c>
      <c r="T3601" s="69">
        <f t="shared" si="503"/>
        <v>300.99026280311563</v>
      </c>
      <c r="V3601" s="16">
        <f t="shared" si="504"/>
        <v>2.4076800000000002E-2</v>
      </c>
      <c r="W3601" s="16">
        <f t="shared" si="505"/>
        <v>0.20019329975733102</v>
      </c>
      <c r="X3601" s="16"/>
      <c r="Z3601" s="15">
        <f t="shared" si="506"/>
        <v>3.5350410802725664E-5</v>
      </c>
      <c r="AA3601" s="16">
        <f t="shared" si="507"/>
        <v>0.22651625711869097</v>
      </c>
      <c r="AB3601" s="3">
        <f t="shared" si="508"/>
        <v>0.1219872614568893</v>
      </c>
      <c r="AC3601" s="69">
        <f t="shared" si="509"/>
        <v>30.878417693221486</v>
      </c>
      <c r="AD3601" s="3">
        <f t="shared" si="517"/>
        <v>30.748049830134242</v>
      </c>
      <c r="AF3601" s="29"/>
      <c r="AG3601" s="30"/>
      <c r="AH3601" s="29"/>
      <c r="AI3601" s="29"/>
      <c r="AJ3601" s="31"/>
      <c r="AK3601" s="29"/>
      <c r="AL3601" s="30"/>
      <c r="AN3601" s="17">
        <f t="shared" si="510"/>
        <v>28571.532513399798</v>
      </c>
      <c r="AO3601" s="17">
        <f t="shared" si="511"/>
        <v>285.71532513399796</v>
      </c>
      <c r="AP3601" s="2">
        <f t="shared" si="512"/>
        <v>19.542928239165462</v>
      </c>
      <c r="AQ3601" s="6">
        <f t="shared" si="513"/>
        <v>525.50934035115927</v>
      </c>
      <c r="AR3601" s="3">
        <f t="shared" si="514"/>
        <v>5882.231106648841</v>
      </c>
    </row>
    <row r="3602" spans="1:44">
      <c r="A3602" s="32">
        <v>43415</v>
      </c>
      <c r="B3602" s="9">
        <v>12.5</v>
      </c>
      <c r="C3602" s="33">
        <v>6408.8330109999997</v>
      </c>
      <c r="D3602" s="34">
        <f t="shared" si="498"/>
        <v>51428758.524119638</v>
      </c>
      <c r="E3602" s="34">
        <v>7184404942701.79</v>
      </c>
      <c r="F3602" s="3">
        <f>VLOOKUP(A3602,ERCOT_345kv_West_ATC!A:B,2)</f>
        <v>35.200000000000003</v>
      </c>
      <c r="G3602" s="3">
        <f>VLOOKUP(A3602,ERCOT_345kv_West_ATC!G:H,2)</f>
        <v>2.9780000000000002</v>
      </c>
      <c r="I3602" s="5">
        <f t="shared" si="499"/>
        <v>6</v>
      </c>
      <c r="J3602" s="4">
        <f t="shared" si="500"/>
        <v>144</v>
      </c>
      <c r="K3602" s="4">
        <f t="shared" si="515"/>
        <v>1800</v>
      </c>
      <c r="L3602" s="6">
        <f t="shared" si="516"/>
        <v>11535899.4198</v>
      </c>
      <c r="N3602" s="22">
        <f t="shared" si="501"/>
        <v>0.22430833935821656</v>
      </c>
      <c r="O3602" s="14">
        <f t="shared" si="502"/>
        <v>3499.9872671548464</v>
      </c>
      <c r="Q3602" s="22">
        <f t="shared" si="496"/>
        <v>327.93616865236339</v>
      </c>
      <c r="R3602" s="3">
        <f>VLOOKUP(A3602,ERCOT_345kv_West_ATC!D:E,2)</f>
        <v>29.28</v>
      </c>
      <c r="S3602" s="66">
        <f t="shared" si="497"/>
        <v>0.91071433163251048</v>
      </c>
      <c r="T3602" s="69">
        <f t="shared" si="503"/>
        <v>298.65616865236336</v>
      </c>
      <c r="V3602" s="16">
        <f t="shared" si="504"/>
        <v>2.4076800000000002E-2</v>
      </c>
      <c r="W3602" s="16">
        <f t="shared" si="505"/>
        <v>0.20023153935821655</v>
      </c>
      <c r="X3602" s="16"/>
      <c r="Z3602" s="15">
        <f t="shared" si="506"/>
        <v>3.5350410802725664E-5</v>
      </c>
      <c r="AA3602" s="16">
        <f t="shared" si="507"/>
        <v>0.22655487970491922</v>
      </c>
      <c r="AB3602" s="3">
        <f t="shared" si="508"/>
        <v>0.12200806112744848</v>
      </c>
      <c r="AC3602" s="69">
        <f t="shared" si="509"/>
        <v>30.886030372646143</v>
      </c>
      <c r="AD3602" s="3">
        <f t="shared" si="517"/>
        <v>30.832431208985025</v>
      </c>
      <c r="AF3602" s="29"/>
      <c r="AG3602" s="30"/>
      <c r="AH3602" s="29"/>
      <c r="AI3602" s="29"/>
      <c r="AJ3602" s="31"/>
      <c r="AK3602" s="29"/>
      <c r="AL3602" s="30"/>
      <c r="AN3602" s="17">
        <f t="shared" si="510"/>
        <v>28571.532513399798</v>
      </c>
      <c r="AO3602" s="17">
        <f t="shared" si="511"/>
        <v>285.71532513399796</v>
      </c>
      <c r="AP3602" s="2">
        <f t="shared" si="512"/>
        <v>19.542928239165462</v>
      </c>
      <c r="AQ3602" s="6">
        <f t="shared" si="513"/>
        <v>572.21693884276476</v>
      </c>
      <c r="AR3602" s="3">
        <f t="shared" si="514"/>
        <v>5836.6160721572351</v>
      </c>
    </row>
    <row r="3603" spans="1:44">
      <c r="A3603" s="32">
        <v>43416</v>
      </c>
      <c r="B3603" s="9">
        <v>12.5</v>
      </c>
      <c r="C3603" s="33">
        <v>6373.1049679999996</v>
      </c>
      <c r="D3603" s="34">
        <f t="shared" si="498"/>
        <v>51428758.524119638</v>
      </c>
      <c r="E3603" s="34">
        <v>7184404942701.79</v>
      </c>
      <c r="F3603" s="3">
        <f>VLOOKUP(A3603,ERCOT_345kv_West_ATC!A:B,2)</f>
        <v>36.200000000000003</v>
      </c>
      <c r="G3603" s="3">
        <f>VLOOKUP(A3603,ERCOT_345kv_West_ATC!G:H,2)</f>
        <v>3.004</v>
      </c>
      <c r="I3603" s="5">
        <f t="shared" si="499"/>
        <v>6</v>
      </c>
      <c r="J3603" s="4">
        <f t="shared" si="500"/>
        <v>144</v>
      </c>
      <c r="K3603" s="4">
        <f t="shared" si="515"/>
        <v>1800</v>
      </c>
      <c r="L3603" s="6">
        <f t="shared" si="516"/>
        <v>11471588.942399999</v>
      </c>
      <c r="N3603" s="22">
        <f t="shared" si="501"/>
        <v>0.22305786240241293</v>
      </c>
      <c r="O3603" s="14">
        <f t="shared" si="502"/>
        <v>3499.9872671548464</v>
      </c>
      <c r="Q3603" s="22">
        <f t="shared" si="496"/>
        <v>326.10798596844</v>
      </c>
      <c r="R3603" s="3">
        <f>VLOOKUP(A3603,ERCOT_345kv_West_ATC!D:E,2)</f>
        <v>26.46</v>
      </c>
      <c r="S3603" s="66">
        <f t="shared" si="497"/>
        <v>0.91886123266370812</v>
      </c>
      <c r="T3603" s="69">
        <f t="shared" si="503"/>
        <v>299.64798596844003</v>
      </c>
      <c r="V3603" s="16">
        <f t="shared" si="504"/>
        <v>2.4760800000000006E-2</v>
      </c>
      <c r="W3603" s="16">
        <f t="shared" si="505"/>
        <v>0.19829706240241293</v>
      </c>
      <c r="X3603" s="16"/>
      <c r="Z3603" s="15">
        <f t="shared" si="506"/>
        <v>3.5350410802725664E-5</v>
      </c>
      <c r="AA3603" s="16">
        <f t="shared" si="507"/>
        <v>0.2252918787076918</v>
      </c>
      <c r="AB3603" s="3">
        <f t="shared" si="508"/>
        <v>0.12132788905137375</v>
      </c>
      <c r="AC3603" s="69">
        <f t="shared" si="509"/>
        <v>30.63708739280279</v>
      </c>
      <c r="AD3603" s="3">
        <f t="shared" si="517"/>
        <v>30.904977064947033</v>
      </c>
      <c r="AF3603" s="29"/>
      <c r="AG3603" s="30"/>
      <c r="AH3603" s="29"/>
      <c r="AI3603" s="29"/>
      <c r="AJ3603" s="31"/>
      <c r="AK3603" s="29"/>
      <c r="AL3603" s="30"/>
      <c r="AN3603" s="17">
        <f t="shared" si="510"/>
        <v>28571.532513399798</v>
      </c>
      <c r="AO3603" s="17">
        <f t="shared" si="511"/>
        <v>285.71532513399796</v>
      </c>
      <c r="AP3603" s="2">
        <f t="shared" si="512"/>
        <v>19.542928239165462</v>
      </c>
      <c r="AQ3603" s="6">
        <f t="shared" si="513"/>
        <v>517.10588120831812</v>
      </c>
      <c r="AR3603" s="3">
        <f t="shared" si="514"/>
        <v>5855.9990867916813</v>
      </c>
    </row>
    <row r="3604" spans="1:44">
      <c r="A3604" s="32">
        <v>43417</v>
      </c>
      <c r="B3604" s="9">
        <v>12.5</v>
      </c>
      <c r="C3604" s="33">
        <v>6357.2319550000002</v>
      </c>
      <c r="D3604" s="34">
        <f t="shared" si="498"/>
        <v>51428758.524119638</v>
      </c>
      <c r="E3604" s="34">
        <v>7184404942701.79</v>
      </c>
      <c r="F3604" s="3">
        <f>VLOOKUP(A3604,ERCOT_345kv_West_ATC!A:B,2)</f>
        <v>36.299999999999997</v>
      </c>
      <c r="G3604" s="3">
        <f>VLOOKUP(A3604,ERCOT_345kv_West_ATC!G:H,2)</f>
        <v>3.0830000000000002</v>
      </c>
      <c r="I3604" s="5">
        <f t="shared" si="499"/>
        <v>6</v>
      </c>
      <c r="J3604" s="4">
        <f t="shared" si="500"/>
        <v>144</v>
      </c>
      <c r="K3604" s="4">
        <f t="shared" si="515"/>
        <v>1800</v>
      </c>
      <c r="L3604" s="6">
        <f t="shared" si="516"/>
        <v>11443017.519000001</v>
      </c>
      <c r="N3604" s="22">
        <f t="shared" si="501"/>
        <v>0.22250230896849912</v>
      </c>
      <c r="O3604" s="14">
        <f t="shared" si="502"/>
        <v>3499.9872671548464</v>
      </c>
      <c r="Q3604" s="22">
        <f t="shared" si="496"/>
        <v>325.29577334575896</v>
      </c>
      <c r="R3604" s="3">
        <f>VLOOKUP(A3604,ERCOT_345kv_West_ATC!D:E,2)</f>
        <v>37.799999999999997</v>
      </c>
      <c r="S3604" s="66">
        <f t="shared" si="497"/>
        <v>0.88379805980503123</v>
      </c>
      <c r="T3604" s="69">
        <f t="shared" si="503"/>
        <v>287.49577334575895</v>
      </c>
      <c r="V3604" s="16">
        <f t="shared" si="504"/>
        <v>2.4829199999999996E-2</v>
      </c>
      <c r="W3604" s="16">
        <f t="shared" si="505"/>
        <v>0.19767310896849913</v>
      </c>
      <c r="X3604" s="16"/>
      <c r="Z3604" s="15">
        <f t="shared" si="506"/>
        <v>3.5350410802725664E-5</v>
      </c>
      <c r="AA3604" s="16">
        <f t="shared" si="507"/>
        <v>0.22473076117746479</v>
      </c>
      <c r="AB3604" s="3">
        <f t="shared" si="508"/>
        <v>0.12102570680742127</v>
      </c>
      <c r="AC3604" s="69">
        <f t="shared" si="509"/>
        <v>30.526488691516182</v>
      </c>
      <c r="AD3604" s="3">
        <f t="shared" si="517"/>
        <v>30.973112982407496</v>
      </c>
      <c r="AF3604" s="29"/>
      <c r="AG3604" s="30"/>
      <c r="AH3604" s="29"/>
      <c r="AI3604" s="29"/>
      <c r="AJ3604" s="31"/>
      <c r="AK3604" s="29"/>
      <c r="AL3604" s="30"/>
      <c r="AN3604" s="17">
        <f t="shared" si="510"/>
        <v>28571.532513399798</v>
      </c>
      <c r="AO3604" s="17">
        <f t="shared" si="511"/>
        <v>285.71532513399796</v>
      </c>
      <c r="AP3604" s="2">
        <f t="shared" si="512"/>
        <v>19.542928239165462</v>
      </c>
      <c r="AQ3604" s="6">
        <f t="shared" si="513"/>
        <v>738.72268744045448</v>
      </c>
      <c r="AR3604" s="3">
        <f t="shared" si="514"/>
        <v>5618.5092675595461</v>
      </c>
    </row>
    <row r="3605" spans="1:44">
      <c r="A3605" s="32">
        <v>43418</v>
      </c>
      <c r="B3605" s="9">
        <v>12.5</v>
      </c>
      <c r="C3605" s="33">
        <v>5722.3395099999998</v>
      </c>
      <c r="D3605" s="34">
        <f t="shared" si="498"/>
        <v>51428758.524119638</v>
      </c>
      <c r="E3605" s="34">
        <v>7184404942701.79</v>
      </c>
      <c r="F3605" s="3">
        <f>VLOOKUP(A3605,ERCOT_345kv_West_ATC!A:B,2)</f>
        <v>37.450000000000003</v>
      </c>
      <c r="G3605" s="3">
        <f>VLOOKUP(A3605,ERCOT_345kv_West_ATC!G:H,2)</f>
        <v>3.2610000000000001</v>
      </c>
      <c r="I3605" s="5">
        <f t="shared" si="499"/>
        <v>6</v>
      </c>
      <c r="J3605" s="4">
        <f t="shared" si="500"/>
        <v>144</v>
      </c>
      <c r="K3605" s="4">
        <f t="shared" si="515"/>
        <v>1800</v>
      </c>
      <c r="L3605" s="6">
        <f t="shared" si="516"/>
        <v>10300211.117999999</v>
      </c>
      <c r="N3605" s="22">
        <f t="shared" si="501"/>
        <v>0.20028115423337101</v>
      </c>
      <c r="O3605" s="14">
        <f t="shared" si="502"/>
        <v>3499.9872671548464</v>
      </c>
      <c r="Q3605" s="22">
        <f t="shared" si="496"/>
        <v>292.80870501954831</v>
      </c>
      <c r="R3605" s="3">
        <f>VLOOKUP(A3605,ERCOT_345kv_West_ATC!D:E,2)</f>
        <v>46.64</v>
      </c>
      <c r="S3605" s="66">
        <f t="shared" si="497"/>
        <v>0.840715118094299</v>
      </c>
      <c r="T3605" s="69">
        <f t="shared" si="503"/>
        <v>246.16870501954833</v>
      </c>
      <c r="V3605" s="16">
        <f t="shared" si="504"/>
        <v>2.5615800000000001E-2</v>
      </c>
      <c r="W3605" s="16">
        <f t="shared" si="505"/>
        <v>0.17466535423337101</v>
      </c>
      <c r="X3605" s="16"/>
      <c r="Z3605" s="15">
        <f t="shared" si="506"/>
        <v>3.5350410802725664E-5</v>
      </c>
      <c r="AA3605" s="16">
        <f t="shared" si="507"/>
        <v>0.20228705243116787</v>
      </c>
      <c r="AB3605" s="3">
        <f t="shared" si="508"/>
        <v>0.10893895152670777</v>
      </c>
      <c r="AC3605" s="69">
        <f t="shared" si="509"/>
        <v>26.102736258775042</v>
      </c>
      <c r="AD3605" s="3">
        <f t="shared" si="517"/>
        <v>30.823725932720631</v>
      </c>
      <c r="AF3605" s="29"/>
      <c r="AG3605" s="30"/>
      <c r="AH3605" s="29"/>
      <c r="AI3605" s="29"/>
      <c r="AJ3605" s="31"/>
      <c r="AK3605" s="29"/>
      <c r="AL3605" s="30"/>
      <c r="AN3605" s="17">
        <f t="shared" si="510"/>
        <v>28571.532513399798</v>
      </c>
      <c r="AO3605" s="17">
        <f t="shared" si="511"/>
        <v>285.71532513399796</v>
      </c>
      <c r="AP3605" s="2">
        <f t="shared" si="512"/>
        <v>19.542928239165462</v>
      </c>
      <c r="AQ3605" s="6">
        <f t="shared" si="513"/>
        <v>911.48217307467712</v>
      </c>
      <c r="AR3605" s="3">
        <f t="shared" si="514"/>
        <v>4810.8573369253227</v>
      </c>
    </row>
    <row r="3606" spans="1:44">
      <c r="A3606" s="32">
        <v>43419</v>
      </c>
      <c r="B3606" s="9">
        <v>12.5</v>
      </c>
      <c r="C3606" s="33">
        <v>5645.5929210000004</v>
      </c>
      <c r="D3606" s="34">
        <f t="shared" si="498"/>
        <v>51428758.524119638</v>
      </c>
      <c r="E3606" s="34">
        <v>7184404942701.79</v>
      </c>
      <c r="F3606" s="3">
        <f>VLOOKUP(A3606,ERCOT_345kv_West_ATC!A:B,2)</f>
        <v>34.85</v>
      </c>
      <c r="G3606" s="3">
        <f>VLOOKUP(A3606,ERCOT_345kv_West_ATC!G:H,2)</f>
        <v>3.0030000000000001</v>
      </c>
      <c r="I3606" s="5">
        <f t="shared" si="499"/>
        <v>6</v>
      </c>
      <c r="J3606" s="4">
        <f t="shared" si="500"/>
        <v>144</v>
      </c>
      <c r="K3606" s="4">
        <f t="shared" si="515"/>
        <v>1800</v>
      </c>
      <c r="L3606" s="6">
        <f t="shared" si="516"/>
        <v>10162067.2578</v>
      </c>
      <c r="N3606" s="22">
        <f t="shared" si="501"/>
        <v>0.19759503339039536</v>
      </c>
      <c r="O3606" s="14">
        <f t="shared" si="502"/>
        <v>3499.9872671548464</v>
      </c>
      <c r="Q3606" s="22">
        <f t="shared" si="496"/>
        <v>288.88162776373593</v>
      </c>
      <c r="R3606" s="3">
        <f>VLOOKUP(A3606,ERCOT_345kv_West_ATC!D:E,2)</f>
        <v>36.65</v>
      </c>
      <c r="S3606" s="66">
        <f t="shared" si="497"/>
        <v>0.87313142658565157</v>
      </c>
      <c r="T3606" s="69">
        <f t="shared" si="503"/>
        <v>252.23162776373593</v>
      </c>
      <c r="V3606" s="16">
        <f t="shared" si="504"/>
        <v>2.3837399999999998E-2</v>
      </c>
      <c r="W3606" s="16">
        <f t="shared" si="505"/>
        <v>0.17375763339039535</v>
      </c>
      <c r="X3606" s="16"/>
      <c r="Z3606" s="15">
        <f t="shared" si="506"/>
        <v>3.5350410802725664E-5</v>
      </c>
      <c r="AA3606" s="16">
        <f t="shared" si="507"/>
        <v>0.19957402898230994</v>
      </c>
      <c r="AB3606" s="3">
        <f t="shared" si="508"/>
        <v>0.10747788950403322</v>
      </c>
      <c r="AC3606" s="69">
        <f t="shared" si="509"/>
        <v>25.567987558476162</v>
      </c>
      <c r="AD3606" s="3">
        <f t="shared" si="517"/>
        <v>30.657539915335338</v>
      </c>
      <c r="AF3606" s="29"/>
      <c r="AG3606" s="30"/>
      <c r="AH3606" s="29"/>
      <c r="AI3606" s="29"/>
      <c r="AJ3606" s="31"/>
      <c r="AK3606" s="29"/>
      <c r="AL3606" s="30"/>
      <c r="AN3606" s="17">
        <f t="shared" si="510"/>
        <v>28571.532513399798</v>
      </c>
      <c r="AO3606" s="17">
        <f t="shared" si="511"/>
        <v>285.71532513399796</v>
      </c>
      <c r="AP3606" s="2">
        <f t="shared" si="512"/>
        <v>19.542928239165462</v>
      </c>
      <c r="AQ3606" s="6">
        <f t="shared" si="513"/>
        <v>716.24831996541423</v>
      </c>
      <c r="AR3606" s="3">
        <f t="shared" si="514"/>
        <v>4929.344601034586</v>
      </c>
    </row>
    <row r="3607" spans="1:44">
      <c r="A3607" s="32">
        <v>43420</v>
      </c>
      <c r="B3607" s="9">
        <v>12.5</v>
      </c>
      <c r="C3607" s="33">
        <v>5574.7549959999997</v>
      </c>
      <c r="D3607" s="34">
        <f t="shared" si="498"/>
        <v>47626925.73373457</v>
      </c>
      <c r="E3607" s="34">
        <v>6653303141405.96</v>
      </c>
      <c r="F3607" s="3">
        <f>VLOOKUP(A3607,ERCOT_345kv_West_ATC!A:B,2)</f>
        <v>35.9</v>
      </c>
      <c r="G3607" s="3">
        <f>VLOOKUP(A3607,ERCOT_345kv_West_ATC!G:H,2)</f>
        <v>3.0950000000000002</v>
      </c>
      <c r="I3607" s="5">
        <f t="shared" si="499"/>
        <v>6</v>
      </c>
      <c r="J3607" s="4">
        <f t="shared" si="500"/>
        <v>144</v>
      </c>
      <c r="K3607" s="4">
        <f t="shared" si="515"/>
        <v>1800</v>
      </c>
      <c r="L3607" s="6">
        <f t="shared" si="516"/>
        <v>10034558.992799999</v>
      </c>
      <c r="N3607" s="22">
        <f t="shared" si="501"/>
        <v>0.21069088206321981</v>
      </c>
      <c r="O3607" s="14">
        <f t="shared" si="502"/>
        <v>3779.3747386996347</v>
      </c>
      <c r="Q3607" s="22">
        <f t="shared" si="496"/>
        <v>308.02760535558457</v>
      </c>
      <c r="R3607" s="3">
        <f>VLOOKUP(A3607,ERCOT_345kv_West_ATC!D:E,2)</f>
        <v>33.020000000000003</v>
      </c>
      <c r="S3607" s="66">
        <f t="shared" si="497"/>
        <v>0.89280181572725614</v>
      </c>
      <c r="T3607" s="69">
        <f t="shared" si="503"/>
        <v>275.00760535558459</v>
      </c>
      <c r="V3607" s="16">
        <f t="shared" si="504"/>
        <v>2.45556E-2</v>
      </c>
      <c r="W3607" s="16">
        <f t="shared" si="505"/>
        <v>0.1861352820632198</v>
      </c>
      <c r="X3607" s="16"/>
      <c r="Z3607" s="15">
        <f t="shared" si="506"/>
        <v>3.8172267323441432E-5</v>
      </c>
      <c r="AA3607" s="16">
        <f t="shared" si="507"/>
        <v>0.21280103797000266</v>
      </c>
      <c r="AB3607" s="3">
        <f t="shared" si="508"/>
        <v>0.1146011159964648</v>
      </c>
      <c r="AC3607" s="69">
        <f t="shared" si="509"/>
        <v>28.175088454706117</v>
      </c>
      <c r="AD3607" s="3">
        <f t="shared" si="517"/>
        <v>30.590458994560617</v>
      </c>
      <c r="AF3607" s="29"/>
      <c r="AG3607" s="30"/>
      <c r="AH3607" s="29"/>
      <c r="AI3607" s="29"/>
      <c r="AJ3607" s="31"/>
      <c r="AK3607" s="29"/>
      <c r="AL3607" s="30"/>
      <c r="AN3607" s="17">
        <f t="shared" si="510"/>
        <v>26459.403185408093</v>
      </c>
      <c r="AO3607" s="17">
        <f t="shared" si="511"/>
        <v>264.59403185408092</v>
      </c>
      <c r="AP3607" s="2">
        <f t="shared" si="512"/>
        <v>18.098231778819137</v>
      </c>
      <c r="AQ3607" s="6">
        <f t="shared" si="513"/>
        <v>597.60361333660796</v>
      </c>
      <c r="AR3607" s="3">
        <f t="shared" si="514"/>
        <v>4977.1513826633918</v>
      </c>
    </row>
    <row r="3608" spans="1:44">
      <c r="A3608" s="32">
        <v>43421</v>
      </c>
      <c r="B3608" s="9">
        <v>12.5</v>
      </c>
      <c r="C3608" s="33">
        <v>5554.8098909999999</v>
      </c>
      <c r="D3608" s="34">
        <f t="shared" si="498"/>
        <v>47626925.73373457</v>
      </c>
      <c r="E3608" s="34">
        <v>6653303141405.96</v>
      </c>
      <c r="F3608" s="3">
        <f>VLOOKUP(A3608,ERCOT_345kv_West_ATC!A:B,2)</f>
        <v>35.9</v>
      </c>
      <c r="G3608" s="3">
        <f>VLOOKUP(A3608,ERCOT_345kv_West_ATC!G:H,2)</f>
        <v>3.0950000000000002</v>
      </c>
      <c r="I3608" s="5">
        <f t="shared" si="499"/>
        <v>6</v>
      </c>
      <c r="J3608" s="4">
        <f t="shared" si="500"/>
        <v>144</v>
      </c>
      <c r="K3608" s="4">
        <f t="shared" si="515"/>
        <v>1800</v>
      </c>
      <c r="L3608" s="6">
        <f t="shared" si="516"/>
        <v>9998657.8037999999</v>
      </c>
      <c r="N3608" s="22">
        <f t="shared" si="501"/>
        <v>0.20993708180324272</v>
      </c>
      <c r="O3608" s="14">
        <f t="shared" si="502"/>
        <v>3779.3747386996347</v>
      </c>
      <c r="Q3608" s="22">
        <f t="shared" ref="Q3608:Q3671" si="518">((I3608*B3608)*C3608)/((D3608*($AL$2*$Y$2)/$Y$2)/1000000)</f>
        <v>306.92555819187533</v>
      </c>
      <c r="R3608" s="3">
        <f>VLOOKUP(A3608,ERCOT_345kv_West_ATC!D:E,2)</f>
        <v>27.16</v>
      </c>
      <c r="S3608" s="66">
        <f t="shared" si="497"/>
        <v>0.91150948731672299</v>
      </c>
      <c r="T3608" s="69">
        <f t="shared" si="503"/>
        <v>279.7655581918753</v>
      </c>
      <c r="V3608" s="16">
        <f t="shared" si="504"/>
        <v>2.45556E-2</v>
      </c>
      <c r="W3608" s="16">
        <f t="shared" si="505"/>
        <v>0.18538148180324271</v>
      </c>
      <c r="X3608" s="16"/>
      <c r="Z3608" s="15">
        <f t="shared" si="506"/>
        <v>3.8172267323441432E-5</v>
      </c>
      <c r="AA3608" s="16">
        <f t="shared" si="507"/>
        <v>0.21203968809014856</v>
      </c>
      <c r="AB3608" s="3">
        <f t="shared" si="508"/>
        <v>0.11419110133334386</v>
      </c>
      <c r="AC3608" s="69">
        <f t="shared" si="509"/>
        <v>28.025023088003852</v>
      </c>
      <c r="AD3608" s="3">
        <f t="shared" si="517"/>
        <v>30.479481192367579</v>
      </c>
      <c r="AF3608" s="29"/>
      <c r="AG3608" s="30"/>
      <c r="AH3608" s="29"/>
      <c r="AI3608" s="29"/>
      <c r="AJ3608" s="31"/>
      <c r="AK3608" s="29"/>
      <c r="AL3608" s="30"/>
      <c r="AN3608" s="17">
        <f t="shared" si="510"/>
        <v>26459.403185408093</v>
      </c>
      <c r="AO3608" s="17">
        <f t="shared" si="511"/>
        <v>264.59403185408092</v>
      </c>
      <c r="AP3608" s="2">
        <f t="shared" si="512"/>
        <v>18.098231778819137</v>
      </c>
      <c r="AQ3608" s="6">
        <f t="shared" si="513"/>
        <v>491.54797511272778</v>
      </c>
      <c r="AR3608" s="3">
        <f t="shared" si="514"/>
        <v>5063.2619158872722</v>
      </c>
    </row>
    <row r="3609" spans="1:44">
      <c r="A3609" s="32">
        <v>43422</v>
      </c>
      <c r="B3609" s="9">
        <v>12.5</v>
      </c>
      <c r="C3609" s="33">
        <v>5622.0216030000001</v>
      </c>
      <c r="D3609" s="34">
        <f t="shared" si="498"/>
        <v>47626925.73373457</v>
      </c>
      <c r="E3609" s="34">
        <v>6653303141405.96</v>
      </c>
      <c r="F3609" s="3">
        <f>VLOOKUP(A3609,ERCOT_345kv_West_ATC!A:B,2)</f>
        <v>35.9</v>
      </c>
      <c r="G3609" s="3">
        <f>VLOOKUP(A3609,ERCOT_345kv_West_ATC!G:H,2)</f>
        <v>3.0950000000000002</v>
      </c>
      <c r="I3609" s="5">
        <f t="shared" si="499"/>
        <v>6</v>
      </c>
      <c r="J3609" s="4">
        <f t="shared" si="500"/>
        <v>144</v>
      </c>
      <c r="K3609" s="4">
        <f t="shared" si="515"/>
        <v>1800</v>
      </c>
      <c r="L3609" s="6">
        <f t="shared" si="516"/>
        <v>10119638.885400001</v>
      </c>
      <c r="N3609" s="22">
        <f t="shared" si="501"/>
        <v>0.21247726426801827</v>
      </c>
      <c r="O3609" s="14">
        <f t="shared" si="502"/>
        <v>3779.3747386996347</v>
      </c>
      <c r="Q3609" s="22">
        <f t="shared" si="518"/>
        <v>310.63927524564076</v>
      </c>
      <c r="R3609" s="3">
        <f>VLOOKUP(A3609,ERCOT_345kv_West_ATC!D:E,2)</f>
        <v>31.7</v>
      </c>
      <c r="S3609" s="66">
        <f t="shared" ref="S3609:S3652" si="519">(Q3609-R3609)/Q3609</f>
        <v>0.89795237587091026</v>
      </c>
      <c r="T3609" s="69">
        <f t="shared" si="503"/>
        <v>278.93927524564077</v>
      </c>
      <c r="V3609" s="16">
        <f t="shared" si="504"/>
        <v>2.45556E-2</v>
      </c>
      <c r="W3609" s="16">
        <f t="shared" si="505"/>
        <v>0.18792166426801826</v>
      </c>
      <c r="X3609" s="16"/>
      <c r="Z3609" s="15">
        <f t="shared" si="506"/>
        <v>3.8172267323441432E-5</v>
      </c>
      <c r="AA3609" s="16">
        <f t="shared" si="507"/>
        <v>0.21460531152787873</v>
      </c>
      <c r="AB3609" s="3">
        <f t="shared" si="508"/>
        <v>0.11557278307698277</v>
      </c>
      <c r="AC3609" s="69">
        <f t="shared" si="509"/>
        <v>28.530718606175693</v>
      </c>
      <c r="AD3609" s="3">
        <f t="shared" si="517"/>
        <v>30.387366281048109</v>
      </c>
      <c r="AF3609" s="29"/>
      <c r="AG3609" s="30"/>
      <c r="AH3609" s="29"/>
      <c r="AI3609" s="29"/>
      <c r="AJ3609" s="31"/>
      <c r="AK3609" s="29"/>
      <c r="AL3609" s="30"/>
      <c r="AN3609" s="17">
        <f t="shared" si="510"/>
        <v>26459.403185408093</v>
      </c>
      <c r="AO3609" s="17">
        <f t="shared" si="511"/>
        <v>264.59403185408092</v>
      </c>
      <c r="AP3609" s="2">
        <f t="shared" si="512"/>
        <v>18.098231778819137</v>
      </c>
      <c r="AQ3609" s="6">
        <f t="shared" si="513"/>
        <v>573.71394738856668</v>
      </c>
      <c r="AR3609" s="3">
        <f t="shared" si="514"/>
        <v>5048.3076556114338</v>
      </c>
    </row>
    <row r="3610" spans="1:44">
      <c r="A3610" s="32">
        <v>43423</v>
      </c>
      <c r="B3610" s="9">
        <v>12.5</v>
      </c>
      <c r="C3610" s="33">
        <v>4875.14239</v>
      </c>
      <c r="D3610" s="34">
        <f t="shared" si="498"/>
        <v>47626925.73373457</v>
      </c>
      <c r="E3610" s="34">
        <v>6653303141405.96</v>
      </c>
      <c r="F3610" s="3">
        <f>VLOOKUP(A3610,ERCOT_345kv_West_ATC!A:B,2)</f>
        <v>36.950000000000003</v>
      </c>
      <c r="G3610" s="3">
        <f>VLOOKUP(A3610,ERCOT_345kv_West_ATC!G:H,2)</f>
        <v>3.234</v>
      </c>
      <c r="I3610" s="5">
        <f t="shared" si="499"/>
        <v>6</v>
      </c>
      <c r="J3610" s="4">
        <f t="shared" si="500"/>
        <v>144</v>
      </c>
      <c r="K3610" s="4">
        <f t="shared" si="515"/>
        <v>1800</v>
      </c>
      <c r="L3610" s="6">
        <f t="shared" si="516"/>
        <v>8775256.3019999992</v>
      </c>
      <c r="N3610" s="22">
        <f t="shared" si="501"/>
        <v>0.1842498999632976</v>
      </c>
      <c r="O3610" s="14">
        <f t="shared" si="502"/>
        <v>3779.3747386996347</v>
      </c>
      <c r="Q3610" s="22">
        <f t="shared" si="518"/>
        <v>269.37119877675093</v>
      </c>
      <c r="R3610" s="3">
        <f>VLOOKUP(A3610,ERCOT_345kv_West_ATC!D:E,2)</f>
        <v>35.130000000000003</v>
      </c>
      <c r="S3610" s="66">
        <f t="shared" si="519"/>
        <v>0.86958516664168328</v>
      </c>
      <c r="T3610" s="69">
        <f t="shared" si="503"/>
        <v>234.24119877675093</v>
      </c>
      <c r="V3610" s="16">
        <f t="shared" si="504"/>
        <v>2.5273800000000003E-2</v>
      </c>
      <c r="W3610" s="16">
        <f t="shared" si="505"/>
        <v>0.15897609996329759</v>
      </c>
      <c r="X3610" s="16"/>
      <c r="Z3610" s="15">
        <f t="shared" si="506"/>
        <v>3.8172267323441432E-5</v>
      </c>
      <c r="AA3610" s="16">
        <f t="shared" si="507"/>
        <v>0.18609523855092117</v>
      </c>
      <c r="AB3610" s="3">
        <f t="shared" si="508"/>
        <v>0.1002190695262032</v>
      </c>
      <c r="AC3610" s="69">
        <f t="shared" si="509"/>
        <v>22.911259446590371</v>
      </c>
      <c r="AD3610" s="3">
        <f t="shared" si="517"/>
        <v>30.102486311679161</v>
      </c>
      <c r="AF3610" s="29"/>
      <c r="AG3610" s="30"/>
      <c r="AH3610" s="29"/>
      <c r="AI3610" s="29"/>
      <c r="AJ3610" s="31"/>
      <c r="AK3610" s="29"/>
      <c r="AL3610" s="30"/>
      <c r="AN3610" s="17">
        <f t="shared" si="510"/>
        <v>26459.403185408093</v>
      </c>
      <c r="AO3610" s="17">
        <f t="shared" si="511"/>
        <v>264.59403185408092</v>
      </c>
      <c r="AP3610" s="2">
        <f t="shared" si="512"/>
        <v>18.098231778819137</v>
      </c>
      <c r="AQ3610" s="6">
        <f t="shared" si="513"/>
        <v>635.79088238991631</v>
      </c>
      <c r="AR3610" s="3">
        <f t="shared" si="514"/>
        <v>4239.3515076100839</v>
      </c>
    </row>
    <row r="3611" spans="1:44">
      <c r="A3611" s="32">
        <v>43424</v>
      </c>
      <c r="B3611" s="9">
        <v>12.5</v>
      </c>
      <c r="C3611" s="33">
        <v>4415.0740029999997</v>
      </c>
      <c r="D3611" s="34">
        <f t="shared" si="498"/>
        <v>47626925.73373457</v>
      </c>
      <c r="E3611" s="34">
        <v>6653303141405.96</v>
      </c>
      <c r="F3611" s="3">
        <f>VLOOKUP(A3611,ERCOT_345kv_West_ATC!A:B,2)</f>
        <v>36.9</v>
      </c>
      <c r="G3611" s="3">
        <f>VLOOKUP(A3611,ERCOT_345kv_West_ATC!G:H,2)</f>
        <v>3.1459999999999999</v>
      </c>
      <c r="I3611" s="5">
        <f t="shared" si="499"/>
        <v>6</v>
      </c>
      <c r="J3611" s="4">
        <f t="shared" si="500"/>
        <v>144</v>
      </c>
      <c r="K3611" s="4">
        <f t="shared" si="515"/>
        <v>1800</v>
      </c>
      <c r="L3611" s="6">
        <f t="shared" si="516"/>
        <v>7947133.2053999994</v>
      </c>
      <c r="N3611" s="22">
        <f t="shared" si="501"/>
        <v>0.16686219156427673</v>
      </c>
      <c r="O3611" s="14">
        <f t="shared" si="502"/>
        <v>3779.3747386996347</v>
      </c>
      <c r="Q3611" s="22">
        <f t="shared" si="518"/>
        <v>243.9505724623929</v>
      </c>
      <c r="R3611" s="3">
        <f>VLOOKUP(A3611,ERCOT_345kv_West_ATC!D:E,2)</f>
        <v>34.590000000000003</v>
      </c>
      <c r="S3611" s="66">
        <f t="shared" si="519"/>
        <v>0.85820898204560536</v>
      </c>
      <c r="T3611" s="69">
        <f t="shared" si="503"/>
        <v>209.36057246239289</v>
      </c>
      <c r="V3611" s="16">
        <f t="shared" si="504"/>
        <v>2.5239599999999997E-2</v>
      </c>
      <c r="W3611" s="16">
        <f t="shared" si="505"/>
        <v>0.14162259156427673</v>
      </c>
      <c r="X3611" s="16"/>
      <c r="Z3611" s="15">
        <f t="shared" si="506"/>
        <v>3.8172267323441432E-5</v>
      </c>
      <c r="AA3611" s="16">
        <f t="shared" si="507"/>
        <v>0.16853338509529264</v>
      </c>
      <c r="AB3611" s="3">
        <f t="shared" si="508"/>
        <v>9.0761371273504338E-2</v>
      </c>
      <c r="AC3611" s="69">
        <f t="shared" si="509"/>
        <v>19.449741886102586</v>
      </c>
      <c r="AD3611" s="3">
        <f t="shared" si="517"/>
        <v>29.703876830197277</v>
      </c>
      <c r="AF3611" s="29"/>
      <c r="AG3611" s="30"/>
      <c r="AH3611" s="29"/>
      <c r="AI3611" s="29"/>
      <c r="AJ3611" s="31"/>
      <c r="AK3611" s="29"/>
      <c r="AL3611" s="30"/>
      <c r="AN3611" s="17">
        <f t="shared" si="510"/>
        <v>26459.403185408093</v>
      </c>
      <c r="AO3611" s="17">
        <f t="shared" si="511"/>
        <v>264.59403185408092</v>
      </c>
      <c r="AP3611" s="2">
        <f t="shared" si="512"/>
        <v>18.098231778819137</v>
      </c>
      <c r="AQ3611" s="6">
        <f t="shared" si="513"/>
        <v>626.01783722935397</v>
      </c>
      <c r="AR3611" s="3">
        <f t="shared" si="514"/>
        <v>3789.0561657706457</v>
      </c>
    </row>
    <row r="3612" spans="1:44">
      <c r="A3612" s="32">
        <v>43425</v>
      </c>
      <c r="B3612" s="9">
        <v>12.5</v>
      </c>
      <c r="C3612" s="33">
        <v>4602.1677149999996</v>
      </c>
      <c r="D3612" s="34">
        <f t="shared" si="498"/>
        <v>47626925.73373457</v>
      </c>
      <c r="E3612" s="34">
        <v>6653303141405.96</v>
      </c>
      <c r="F3612" s="3">
        <f>VLOOKUP(A3612,ERCOT_345kv_West_ATC!A:B,2)</f>
        <v>36.75</v>
      </c>
      <c r="G3612" s="3">
        <f>VLOOKUP(A3612,ERCOT_345kv_West_ATC!G:H,2)</f>
        <v>3.1339999999999999</v>
      </c>
      <c r="I3612" s="5">
        <f t="shared" si="499"/>
        <v>6</v>
      </c>
      <c r="J3612" s="4">
        <f t="shared" si="500"/>
        <v>144</v>
      </c>
      <c r="K3612" s="4">
        <f t="shared" si="515"/>
        <v>1800</v>
      </c>
      <c r="L3612" s="6">
        <f t="shared" si="516"/>
        <v>8283901.8869999992</v>
      </c>
      <c r="N3612" s="22">
        <f t="shared" si="501"/>
        <v>0.17393316405330017</v>
      </c>
      <c r="O3612" s="14">
        <f t="shared" si="502"/>
        <v>3779.3747386996347</v>
      </c>
      <c r="Q3612" s="22">
        <f t="shared" si="518"/>
        <v>254.28825153991255</v>
      </c>
      <c r="R3612" s="3">
        <f>VLOOKUP(A3612,ERCOT_345kv_West_ATC!D:E,2)</f>
        <v>35.770000000000003</v>
      </c>
      <c r="S3612" s="66">
        <f t="shared" si="519"/>
        <v>0.85933286424604782</v>
      </c>
      <c r="T3612" s="69">
        <f t="shared" si="503"/>
        <v>218.51825153991254</v>
      </c>
      <c r="V3612" s="16">
        <f t="shared" si="504"/>
        <v>2.5137E-2</v>
      </c>
      <c r="W3612" s="16">
        <f t="shared" si="505"/>
        <v>0.14879616405330018</v>
      </c>
      <c r="X3612" s="16"/>
      <c r="Z3612" s="15">
        <f t="shared" si="506"/>
        <v>3.8172267323441432E-5</v>
      </c>
      <c r="AA3612" s="16">
        <f t="shared" si="507"/>
        <v>0.17567517628429161</v>
      </c>
      <c r="AB3612" s="3">
        <f t="shared" si="508"/>
        <v>9.4607486162231386E-2</v>
      </c>
      <c r="AC3612" s="69">
        <f t="shared" si="509"/>
        <v>20.857419935376686</v>
      </c>
      <c r="AD3612" s="3">
        <f t="shared" si="517"/>
        <v>29.349951901346497</v>
      </c>
      <c r="AF3612" s="29"/>
      <c r="AG3612" s="30"/>
      <c r="AH3612" s="29"/>
      <c r="AI3612" s="29"/>
      <c r="AJ3612" s="31"/>
      <c r="AK3612" s="29"/>
      <c r="AL3612" s="30"/>
      <c r="AN3612" s="17">
        <f t="shared" si="510"/>
        <v>26459.403185408093</v>
      </c>
      <c r="AO3612" s="17">
        <f t="shared" si="511"/>
        <v>264.59403185408092</v>
      </c>
      <c r="AP3612" s="2">
        <f t="shared" si="512"/>
        <v>18.098231778819137</v>
      </c>
      <c r="AQ3612" s="6">
        <f t="shared" si="513"/>
        <v>647.37375072836062</v>
      </c>
      <c r="AR3612" s="3">
        <f t="shared" si="514"/>
        <v>3954.7939642716392</v>
      </c>
    </row>
    <row r="3613" spans="1:44">
      <c r="A3613" s="32">
        <v>43426</v>
      </c>
      <c r="B3613" s="9">
        <v>12.5</v>
      </c>
      <c r="C3613" s="33">
        <v>4368.7323470000001</v>
      </c>
      <c r="D3613" s="34">
        <f t="shared" si="498"/>
        <v>47626925.73373457</v>
      </c>
      <c r="E3613" s="34">
        <v>6653303141405.96</v>
      </c>
      <c r="F3613" s="3">
        <f>VLOOKUP(A3613,ERCOT_345kv_West_ATC!A:B,2)</f>
        <v>36.049999999999997</v>
      </c>
      <c r="G3613" s="3">
        <f>VLOOKUP(A3613,ERCOT_345kv_West_ATC!G:H,2)</f>
        <v>3.0649999999999999</v>
      </c>
      <c r="I3613" s="5">
        <f t="shared" si="499"/>
        <v>6</v>
      </c>
      <c r="J3613" s="4">
        <f t="shared" si="500"/>
        <v>144</v>
      </c>
      <c r="K3613" s="4">
        <f t="shared" si="515"/>
        <v>1800</v>
      </c>
      <c r="L3613" s="6">
        <f t="shared" si="516"/>
        <v>7863718.2246000003</v>
      </c>
      <c r="N3613" s="22">
        <f t="shared" si="501"/>
        <v>0.16511076672391767</v>
      </c>
      <c r="O3613" s="14">
        <f t="shared" si="502"/>
        <v>3779.3747386996347</v>
      </c>
      <c r="Q3613" s="22">
        <f t="shared" si="518"/>
        <v>241.39000983028899</v>
      </c>
      <c r="R3613" s="3">
        <f>VLOOKUP(A3613,ERCOT_345kv_West_ATC!D:E,2)</f>
        <v>31.59</v>
      </c>
      <c r="S3613" s="66">
        <f t="shared" si="519"/>
        <v>0.86913294372783034</v>
      </c>
      <c r="T3613" s="69">
        <f t="shared" si="503"/>
        <v>209.80000983028899</v>
      </c>
      <c r="V3613" s="16">
        <f t="shared" si="504"/>
        <v>2.4658199999999995E-2</v>
      </c>
      <c r="W3613" s="16">
        <f t="shared" si="505"/>
        <v>0.14045256672391768</v>
      </c>
      <c r="X3613" s="16"/>
      <c r="Z3613" s="15">
        <f t="shared" si="506"/>
        <v>3.8172267323441432E-5</v>
      </c>
      <c r="AA3613" s="16">
        <f t="shared" si="507"/>
        <v>0.16676441901424971</v>
      </c>
      <c r="AB3613" s="3">
        <f t="shared" si="508"/>
        <v>8.9808718556293465E-2</v>
      </c>
      <c r="AC3613" s="69">
        <f t="shared" si="509"/>
        <v>19.101070991603407</v>
      </c>
      <c r="AD3613" s="3">
        <f t="shared" si="517"/>
        <v>28.941257564282633</v>
      </c>
      <c r="AF3613" s="29"/>
      <c r="AG3613" s="30"/>
      <c r="AH3613" s="29"/>
      <c r="AI3613" s="29"/>
      <c r="AJ3613" s="31"/>
      <c r="AK3613" s="29"/>
      <c r="AL3613" s="30"/>
      <c r="AN3613" s="17">
        <f t="shared" si="510"/>
        <v>26459.403185408093</v>
      </c>
      <c r="AO3613" s="17">
        <f t="shared" si="511"/>
        <v>264.59403185408092</v>
      </c>
      <c r="AP3613" s="2">
        <f t="shared" si="512"/>
        <v>18.098231778819137</v>
      </c>
      <c r="AQ3613" s="6">
        <f t="shared" si="513"/>
        <v>571.72314189289659</v>
      </c>
      <c r="AR3613" s="3">
        <f t="shared" si="514"/>
        <v>3797.0092051071033</v>
      </c>
    </row>
    <row r="3614" spans="1:44">
      <c r="A3614" s="32">
        <v>43427</v>
      </c>
      <c r="B3614" s="9">
        <v>12.5</v>
      </c>
      <c r="C3614" s="33">
        <v>4346.0184330000002</v>
      </c>
      <c r="D3614" s="34">
        <f t="shared" si="498"/>
        <v>47626925.73373457</v>
      </c>
      <c r="E3614" s="34">
        <v>6653303141405.96</v>
      </c>
      <c r="F3614" s="3">
        <f>VLOOKUP(A3614,ERCOT_345kv_West_ATC!A:B,2)</f>
        <v>36.700000000000003</v>
      </c>
      <c r="G3614" s="3">
        <f>VLOOKUP(A3614,ERCOT_345kv_West_ATC!G:H,2)</f>
        <v>3.1389999999999998</v>
      </c>
      <c r="I3614" s="5">
        <f t="shared" si="499"/>
        <v>6</v>
      </c>
      <c r="J3614" s="4">
        <f>I3614*24</f>
        <v>144</v>
      </c>
      <c r="K3614" s="4">
        <f>J3614*B3614</f>
        <v>1800</v>
      </c>
      <c r="L3614" s="6">
        <f t="shared" si="516"/>
        <v>7822833.1794000007</v>
      </c>
      <c r="N3614" s="22">
        <f t="shared" si="501"/>
        <v>0.16425232279603172</v>
      </c>
      <c r="O3614" s="14">
        <f t="shared" si="502"/>
        <v>3779.3747386996347</v>
      </c>
      <c r="Q3614" s="22">
        <f t="shared" si="518"/>
        <v>240.13497484799959</v>
      </c>
      <c r="R3614" s="3">
        <f>VLOOKUP(A3614,ERCOT_345kv_West_ATC!D:E,2)</f>
        <v>29.12</v>
      </c>
      <c r="S3614" s="66">
        <f t="shared" si="519"/>
        <v>0.87873486559618252</v>
      </c>
      <c r="T3614" s="69">
        <f t="shared" si="503"/>
        <v>211.01497484799958</v>
      </c>
      <c r="V3614" s="16">
        <f t="shared" si="504"/>
        <v>2.5102800000000002E-2</v>
      </c>
      <c r="W3614" s="16">
        <f t="shared" si="505"/>
        <v>0.13914952279603171</v>
      </c>
      <c r="X3614" s="16"/>
      <c r="Z3614" s="15">
        <f t="shared" si="506"/>
        <v>3.8172267323441432E-5</v>
      </c>
      <c r="AA3614" s="16">
        <f t="shared" si="507"/>
        <v>0.16589737741708005</v>
      </c>
      <c r="AB3614" s="3">
        <f t="shared" si="508"/>
        <v>8.9341785050710637E-2</v>
      </c>
      <c r="AC3614" s="69">
        <f t="shared" si="509"/>
        <v>18.930173328560095</v>
      </c>
      <c r="AD3614" s="3">
        <f t="shared" si="517"/>
        <v>28.522290494639517</v>
      </c>
      <c r="AF3614" s="29"/>
      <c r="AG3614" s="30"/>
      <c r="AH3614" s="29"/>
      <c r="AI3614" s="29"/>
      <c r="AJ3614" s="31"/>
      <c r="AK3614" s="29"/>
      <c r="AL3614" s="30"/>
      <c r="AN3614" s="17">
        <f t="shared" si="510"/>
        <v>26459.403185408093</v>
      </c>
      <c r="AO3614" s="17">
        <f t="shared" si="511"/>
        <v>264.59403185408092</v>
      </c>
      <c r="AP3614" s="2">
        <f t="shared" si="512"/>
        <v>18.098231778819137</v>
      </c>
      <c r="AQ3614" s="6">
        <f t="shared" si="513"/>
        <v>527.02050939921332</v>
      </c>
      <c r="AR3614" s="3">
        <f t="shared" si="514"/>
        <v>3818.9979236007866</v>
      </c>
    </row>
    <row r="3615" spans="1:44">
      <c r="A3615" s="32">
        <v>43428</v>
      </c>
      <c r="B3615" s="9">
        <v>12.5</v>
      </c>
      <c r="C3615" s="33">
        <v>3883.3593890000002</v>
      </c>
      <c r="D3615" s="34">
        <f t="shared" si="498"/>
        <v>47626925.73373457</v>
      </c>
      <c r="E3615" s="34">
        <v>6653303141405.96</v>
      </c>
      <c r="F3615" s="3">
        <f>VLOOKUP(A3615,ERCOT_345kv_West_ATC!A:B,2)</f>
        <v>36.700000000000003</v>
      </c>
      <c r="G3615" s="3">
        <f>VLOOKUP(A3615,ERCOT_345kv_West_ATC!G:H,2)</f>
        <v>3.1389999999999998</v>
      </c>
      <c r="I3615" s="5">
        <f t="shared" si="499"/>
        <v>6</v>
      </c>
      <c r="J3615" s="4">
        <f t="shared" si="500"/>
        <v>144</v>
      </c>
      <c r="K3615" s="4">
        <f t="shared" si="515"/>
        <v>1800</v>
      </c>
      <c r="L3615" s="6">
        <f t="shared" si="516"/>
        <v>6990046.9002</v>
      </c>
      <c r="N3615" s="22">
        <f t="shared" si="501"/>
        <v>0.14676670376078649</v>
      </c>
      <c r="O3615" s="14">
        <f t="shared" si="502"/>
        <v>3779.3747386996347</v>
      </c>
      <c r="Q3615" s="22">
        <f t="shared" si="518"/>
        <v>214.57120432863522</v>
      </c>
      <c r="R3615" s="3">
        <f>VLOOKUP(A3615,ERCOT_345kv_West_ATC!D:E,2)</f>
        <v>25.58</v>
      </c>
      <c r="S3615" s="66">
        <f t="shared" si="519"/>
        <v>0.88078549458658051</v>
      </c>
      <c r="T3615" s="69">
        <f t="shared" si="503"/>
        <v>188.99120432863521</v>
      </c>
      <c r="V3615" s="16">
        <f t="shared" si="504"/>
        <v>2.5102800000000002E-2</v>
      </c>
      <c r="W3615" s="16">
        <f t="shared" si="505"/>
        <v>0.12166390376078648</v>
      </c>
      <c r="X3615" s="16"/>
      <c r="Z3615" s="15">
        <f t="shared" si="506"/>
        <v>3.8172267323441432E-5</v>
      </c>
      <c r="AA3615" s="16">
        <f t="shared" si="507"/>
        <v>0.1482366327099042</v>
      </c>
      <c r="AB3615" s="3">
        <f t="shared" si="508"/>
        <v>7.9830830254257454E-2</v>
      </c>
      <c r="AC3615" s="69">
        <f t="shared" si="509"/>
        <v>15.449163873058227</v>
      </c>
      <c r="AD3615" s="3">
        <f t="shared" si="517"/>
        <v>27.99060190882949</v>
      </c>
      <c r="AF3615" s="29"/>
      <c r="AG3615" s="30"/>
      <c r="AH3615" s="29"/>
      <c r="AI3615" s="29"/>
      <c r="AJ3615" s="31"/>
      <c r="AK3615" s="29"/>
      <c r="AL3615" s="30"/>
      <c r="AN3615" s="17">
        <f t="shared" si="510"/>
        <v>26459.403185408093</v>
      </c>
      <c r="AO3615" s="17">
        <f t="shared" si="511"/>
        <v>264.59403185408092</v>
      </c>
      <c r="AP3615" s="2">
        <f t="shared" si="512"/>
        <v>18.098231778819137</v>
      </c>
      <c r="AQ3615" s="6">
        <f t="shared" si="513"/>
        <v>462.9527689021935</v>
      </c>
      <c r="AR3615" s="3">
        <f t="shared" si="514"/>
        <v>3420.4066200978068</v>
      </c>
    </row>
    <row r="3616" spans="1:44">
      <c r="A3616" s="32">
        <v>43429</v>
      </c>
      <c r="B3616" s="9">
        <v>12.5</v>
      </c>
      <c r="C3616" s="33">
        <v>4015.131304</v>
      </c>
      <c r="D3616" s="34">
        <f t="shared" si="498"/>
        <v>47626925.73373457</v>
      </c>
      <c r="E3616" s="34">
        <v>6653303141405.96</v>
      </c>
      <c r="F3616" s="3">
        <f>VLOOKUP(A3616,ERCOT_345kv_West_ATC!A:B,2)</f>
        <v>36.700000000000003</v>
      </c>
      <c r="G3616" s="3">
        <f>VLOOKUP(A3616,ERCOT_345kv_West_ATC!G:H,2)</f>
        <v>3.1389999999999998</v>
      </c>
      <c r="I3616" s="5">
        <f t="shared" si="499"/>
        <v>6</v>
      </c>
      <c r="J3616" s="4">
        <f t="shared" si="500"/>
        <v>144</v>
      </c>
      <c r="K3616" s="4">
        <f t="shared" si="515"/>
        <v>1800</v>
      </c>
      <c r="L3616" s="6">
        <f t="shared" si="516"/>
        <v>7227236.3471999997</v>
      </c>
      <c r="N3616" s="22">
        <f t="shared" si="501"/>
        <v>0.15174685822899722</v>
      </c>
      <c r="O3616" s="14">
        <f t="shared" si="502"/>
        <v>3779.3747386996347</v>
      </c>
      <c r="Q3616" s="22">
        <f t="shared" si="518"/>
        <v>221.85213191373865</v>
      </c>
      <c r="R3616" s="3">
        <f>VLOOKUP(A3616,ERCOT_345kv_West_ATC!D:E,2)</f>
        <v>26.42</v>
      </c>
      <c r="S3616" s="66">
        <f t="shared" si="519"/>
        <v>0.88091166953368427</v>
      </c>
      <c r="T3616" s="69">
        <f t="shared" si="503"/>
        <v>195.43213191373866</v>
      </c>
      <c r="V3616" s="16">
        <f t="shared" si="504"/>
        <v>2.5102800000000002E-2</v>
      </c>
      <c r="W3616" s="16">
        <f t="shared" si="505"/>
        <v>0.12664405822899721</v>
      </c>
      <c r="X3616" s="16"/>
      <c r="Z3616" s="15">
        <f t="shared" si="506"/>
        <v>3.8172267323441432E-5</v>
      </c>
      <c r="AA3616" s="16">
        <f t="shared" si="507"/>
        <v>0.15326666547500598</v>
      </c>
      <c r="AB3616" s="3">
        <f t="shared" si="508"/>
        <v>8.2539686253638E-2</v>
      </c>
      <c r="AC3616" s="69">
        <f t="shared" si="509"/>
        <v>16.440605168831507</v>
      </c>
      <c r="AD3616" s="3">
        <f t="shared" si="517"/>
        <v>27.492733829366216</v>
      </c>
      <c r="AF3616" s="29"/>
      <c r="AG3616" s="30"/>
      <c r="AH3616" s="29"/>
      <c r="AI3616" s="29"/>
      <c r="AJ3616" s="31"/>
      <c r="AK3616" s="29"/>
      <c r="AL3616" s="30"/>
      <c r="AN3616" s="17">
        <f t="shared" si="510"/>
        <v>26459.403185408093</v>
      </c>
      <c r="AO3616" s="17">
        <f t="shared" si="511"/>
        <v>264.59403185408092</v>
      </c>
      <c r="AP3616" s="2">
        <f t="shared" si="512"/>
        <v>18.098231778819137</v>
      </c>
      <c r="AQ3616" s="6">
        <f t="shared" si="513"/>
        <v>478.15528359640166</v>
      </c>
      <c r="AR3616" s="3">
        <f t="shared" si="514"/>
        <v>3536.9760204035983</v>
      </c>
    </row>
    <row r="3617" spans="1:44">
      <c r="A3617" s="32">
        <v>43430</v>
      </c>
      <c r="B3617" s="9">
        <v>12.5</v>
      </c>
      <c r="C3617" s="33">
        <v>3775.086628</v>
      </c>
      <c r="D3617" s="34">
        <f t="shared" si="498"/>
        <v>47626925.73373457</v>
      </c>
      <c r="E3617" s="34">
        <v>6653303141405.96</v>
      </c>
      <c r="F3617" s="3">
        <f>VLOOKUP(A3617,ERCOT_345kv_West_ATC!A:B,2)</f>
        <v>36.4</v>
      </c>
      <c r="G3617" s="3">
        <f>VLOOKUP(A3617,ERCOT_345kv_West_ATC!G:H,2)</f>
        <v>3.125</v>
      </c>
      <c r="I3617" s="5">
        <f t="shared" si="499"/>
        <v>6</v>
      </c>
      <c r="J3617" s="4">
        <f t="shared" si="500"/>
        <v>144</v>
      </c>
      <c r="K3617" s="4">
        <f t="shared" si="515"/>
        <v>1800</v>
      </c>
      <c r="L3617" s="6">
        <f t="shared" si="516"/>
        <v>6795155.9304</v>
      </c>
      <c r="N3617" s="22">
        <f t="shared" si="501"/>
        <v>0.14267467038265985</v>
      </c>
      <c r="O3617" s="14">
        <f t="shared" si="502"/>
        <v>3779.3747386996347</v>
      </c>
      <c r="Q3617" s="22">
        <f t="shared" si="518"/>
        <v>208.58869938985359</v>
      </c>
      <c r="R3617" s="3">
        <f>VLOOKUP(A3617,ERCOT_345kv_West_ATC!D:E,2)</f>
        <v>38.29</v>
      </c>
      <c r="S3617" s="66">
        <f t="shared" si="519"/>
        <v>0.81643300853784151</v>
      </c>
      <c r="T3617" s="69">
        <f t="shared" si="503"/>
        <v>170.2986993898536</v>
      </c>
      <c r="V3617" s="16">
        <f t="shared" si="504"/>
        <v>2.4897599999999999E-2</v>
      </c>
      <c r="W3617" s="16">
        <f t="shared" si="505"/>
        <v>0.11777707038265986</v>
      </c>
      <c r="X3617" s="16"/>
      <c r="Z3617" s="15">
        <f t="shared" si="506"/>
        <v>3.8172267323441432E-5</v>
      </c>
      <c r="AA3617" s="16">
        <f t="shared" si="507"/>
        <v>0.14410361593316509</v>
      </c>
      <c r="AB3617" s="3">
        <f t="shared" si="508"/>
        <v>7.7605050062747385E-2</v>
      </c>
      <c r="AC3617" s="69">
        <f t="shared" si="509"/>
        <v>14.634528322965544</v>
      </c>
      <c r="AD3617" s="3">
        <f t="shared" si="517"/>
        <v>26.93409611271111</v>
      </c>
      <c r="AF3617" s="29"/>
      <c r="AG3617" s="30"/>
      <c r="AH3617" s="29"/>
      <c r="AI3617" s="29"/>
      <c r="AJ3617" s="31"/>
      <c r="AK3617" s="29"/>
      <c r="AL3617" s="30"/>
      <c r="AN3617" s="17">
        <f t="shared" si="510"/>
        <v>26459.403185408093</v>
      </c>
      <c r="AO3617" s="17">
        <f t="shared" si="511"/>
        <v>264.59403185408092</v>
      </c>
      <c r="AP3617" s="2">
        <f t="shared" si="512"/>
        <v>18.098231778819137</v>
      </c>
      <c r="AQ3617" s="6">
        <f t="shared" si="513"/>
        <v>692.98129481098476</v>
      </c>
      <c r="AR3617" s="3">
        <f t="shared" si="514"/>
        <v>3082.1053331890153</v>
      </c>
    </row>
    <row r="3618" spans="1:44">
      <c r="A3618" s="32">
        <v>43431</v>
      </c>
      <c r="B3618" s="9">
        <v>12.5</v>
      </c>
      <c r="C3618" s="33">
        <v>3813.5714200000002</v>
      </c>
      <c r="D3618" s="34">
        <f t="shared" si="498"/>
        <v>47626925.73373457</v>
      </c>
      <c r="E3618" s="34">
        <v>6653303141405.96</v>
      </c>
      <c r="F3618" s="3">
        <f>VLOOKUP(A3618,ERCOT_345kv_West_ATC!A:B,2)</f>
        <v>36.549999999999997</v>
      </c>
      <c r="G3618" s="3">
        <f>VLOOKUP(A3618,ERCOT_345kv_West_ATC!G:H,2)</f>
        <v>3.1339999999999999</v>
      </c>
      <c r="I3618" s="5">
        <f t="shared" si="499"/>
        <v>6</v>
      </c>
      <c r="J3618" s="4">
        <f t="shared" si="500"/>
        <v>144</v>
      </c>
      <c r="K3618" s="4">
        <f t="shared" si="515"/>
        <v>1800</v>
      </c>
      <c r="L3618" s="6">
        <f t="shared" si="516"/>
        <v>6864428.5560000008</v>
      </c>
      <c r="N3618" s="22">
        <f t="shared" si="501"/>
        <v>0.14412915488974898</v>
      </c>
      <c r="O3618" s="14">
        <f t="shared" si="502"/>
        <v>3779.3747386996347</v>
      </c>
      <c r="Q3618" s="22">
        <f t="shared" si="518"/>
        <v>210.71513872770313</v>
      </c>
      <c r="R3618" s="3">
        <f>VLOOKUP(A3618,ERCOT_345kv_West_ATC!D:E,2)</f>
        <v>30.45</v>
      </c>
      <c r="S3618" s="66">
        <f t="shared" si="519"/>
        <v>0.8554921104204618</v>
      </c>
      <c r="T3618" s="69">
        <f t="shared" si="503"/>
        <v>180.26513872770315</v>
      </c>
      <c r="V3618" s="16">
        <f t="shared" si="504"/>
        <v>2.5000199999999993E-2</v>
      </c>
      <c r="W3618" s="16">
        <f t="shared" si="505"/>
        <v>0.11912895488974898</v>
      </c>
      <c r="X3618" s="16"/>
      <c r="Z3618" s="15">
        <f t="shared" si="506"/>
        <v>3.8172267323441432E-5</v>
      </c>
      <c r="AA3618" s="16">
        <f t="shared" si="507"/>
        <v>0.14557266770127614</v>
      </c>
      <c r="AB3618" s="3">
        <f t="shared" si="508"/>
        <v>7.839618798993099E-2</v>
      </c>
      <c r="AC3618" s="69">
        <f t="shared" si="509"/>
        <v>14.924084804314742</v>
      </c>
      <c r="AD3618" s="3">
        <f t="shared" si="517"/>
        <v>26.38369330465277</v>
      </c>
      <c r="AF3618" s="29"/>
      <c r="AG3618" s="30"/>
      <c r="AH3618" s="29"/>
      <c r="AI3618" s="29"/>
      <c r="AJ3618" s="31"/>
      <c r="AK3618" s="29"/>
      <c r="AL3618" s="30"/>
      <c r="AN3618" s="17">
        <f t="shared" si="510"/>
        <v>26459.403185408093</v>
      </c>
      <c r="AO3618" s="17">
        <f t="shared" si="511"/>
        <v>264.59403185408092</v>
      </c>
      <c r="AP3618" s="2">
        <f t="shared" si="512"/>
        <v>18.098231778819137</v>
      </c>
      <c r="AQ3618" s="6">
        <f t="shared" si="513"/>
        <v>551.09115766504272</v>
      </c>
      <c r="AR3618" s="3">
        <f t="shared" si="514"/>
        <v>3262.4802623349574</v>
      </c>
    </row>
    <row r="3619" spans="1:44">
      <c r="A3619" s="32">
        <v>43432</v>
      </c>
      <c r="B3619" s="9">
        <v>12.5</v>
      </c>
      <c r="C3619" s="33">
        <v>4260.8282550000004</v>
      </c>
      <c r="D3619" s="34">
        <f t="shared" ref="D3619:D3682" si="520">((2^256)/(2^208*65535)/600)*E3619/(10^12)</f>
        <v>47626925.73373457</v>
      </c>
      <c r="E3619" s="34">
        <v>6653303141405.96</v>
      </c>
      <c r="F3619" s="3">
        <f>VLOOKUP(A3619,ERCOT_345kv_West_ATC!A:B,2)</f>
        <v>37.5</v>
      </c>
      <c r="G3619" s="3">
        <f>VLOOKUP(A3619,ERCOT_345kv_West_ATC!G:H,2)</f>
        <v>3.25</v>
      </c>
      <c r="I3619" s="5">
        <f t="shared" si="499"/>
        <v>6</v>
      </c>
      <c r="J3619" s="4">
        <f t="shared" si="500"/>
        <v>144</v>
      </c>
      <c r="K3619" s="4">
        <f t="shared" si="515"/>
        <v>1800</v>
      </c>
      <c r="L3619" s="6">
        <f t="shared" si="516"/>
        <v>7669490.8590000011</v>
      </c>
      <c r="N3619" s="22">
        <f t="shared" si="501"/>
        <v>0.16103266672884647</v>
      </c>
      <c r="O3619" s="14">
        <f t="shared" si="502"/>
        <v>3779.3747386996347</v>
      </c>
      <c r="Q3619" s="22">
        <f t="shared" si="518"/>
        <v>235.42787533457087</v>
      </c>
      <c r="R3619" s="3">
        <f>VLOOKUP(A3619,ERCOT_345kv_West_ATC!D:E,2)</f>
        <v>22.27</v>
      </c>
      <c r="S3619" s="66">
        <f t="shared" si="519"/>
        <v>0.90540627371184612</v>
      </c>
      <c r="T3619" s="69">
        <f t="shared" si="503"/>
        <v>213.15787533457086</v>
      </c>
      <c r="V3619" s="16">
        <f t="shared" si="504"/>
        <v>2.5649999999999996E-2</v>
      </c>
      <c r="W3619" s="16">
        <f t="shared" si="505"/>
        <v>0.13538266672884647</v>
      </c>
      <c r="X3619" s="16"/>
      <c r="Z3619" s="15">
        <f t="shared" si="506"/>
        <v>3.8172267323441432E-5</v>
      </c>
      <c r="AA3619" s="16">
        <f t="shared" si="507"/>
        <v>0.1626454751691325</v>
      </c>
      <c r="AB3619" s="3">
        <f t="shared" si="508"/>
        <v>8.7590517151450026E-2</v>
      </c>
      <c r="AC3619" s="69">
        <f t="shared" si="509"/>
        <v>18.289209277430711</v>
      </c>
      <c r="AD3619" s="3">
        <f t="shared" si="517"/>
        <v>25.981143181838426</v>
      </c>
      <c r="AF3619" s="29"/>
      <c r="AG3619" s="30"/>
      <c r="AH3619" s="29"/>
      <c r="AI3619" s="29"/>
      <c r="AJ3619" s="31"/>
      <c r="AK3619" s="29"/>
      <c r="AL3619" s="30"/>
      <c r="AN3619" s="17">
        <f t="shared" si="510"/>
        <v>26459.403185408093</v>
      </c>
      <c r="AO3619" s="17">
        <f t="shared" si="511"/>
        <v>264.59403185408092</v>
      </c>
      <c r="AP3619" s="2">
        <f t="shared" si="512"/>
        <v>18.098231778819137</v>
      </c>
      <c r="AQ3619" s="6">
        <f t="shared" si="513"/>
        <v>403.04762171430218</v>
      </c>
      <c r="AR3619" s="3">
        <f t="shared" si="514"/>
        <v>3857.7806332856981</v>
      </c>
    </row>
    <row r="3620" spans="1:44">
      <c r="A3620" s="32">
        <v>43433</v>
      </c>
      <c r="B3620" s="9">
        <v>12.5</v>
      </c>
      <c r="C3620" s="33">
        <v>4274.7420410000004</v>
      </c>
      <c r="D3620" s="34">
        <f t="shared" si="520"/>
        <v>47626925.73373457</v>
      </c>
      <c r="E3620" s="34">
        <v>6653303141405.96</v>
      </c>
      <c r="F3620" s="3">
        <f>VLOOKUP(A3620,ERCOT_345kv_West_ATC!A:B,2)</f>
        <v>37.299999999999997</v>
      </c>
      <c r="G3620" s="3">
        <f>VLOOKUP(A3620,ERCOT_345kv_West_ATC!G:H,2)</f>
        <v>3.2109999999999999</v>
      </c>
      <c r="I3620" s="5">
        <f t="shared" ref="I3620:I3683" si="521">60/10</f>
        <v>6</v>
      </c>
      <c r="J3620" s="4">
        <f t="shared" ref="J3620:J3683" si="522">I3620*24</f>
        <v>144</v>
      </c>
      <c r="K3620" s="4">
        <f t="shared" si="515"/>
        <v>1800</v>
      </c>
      <c r="L3620" s="6">
        <f t="shared" si="516"/>
        <v>7694535.6738000009</v>
      </c>
      <c r="N3620" s="22">
        <f t="shared" ref="N3620:N3683" si="523">L3620/D3620</f>
        <v>0.16155852084212721</v>
      </c>
      <c r="O3620" s="14">
        <f t="shared" ref="O3620:O3683" si="524">(K3620*100000000)/D3620</f>
        <v>3779.3747386996347</v>
      </c>
      <c r="Q3620" s="22">
        <f t="shared" si="518"/>
        <v>236.19666789784679</v>
      </c>
      <c r="R3620" s="3">
        <f>VLOOKUP(A3620,ERCOT_345kv_West_ATC!D:E,2)</f>
        <v>25.81</v>
      </c>
      <c r="S3620" s="66">
        <f t="shared" si="519"/>
        <v>0.89072665491131053</v>
      </c>
      <c r="T3620" s="69">
        <f t="shared" si="503"/>
        <v>210.38666789784679</v>
      </c>
      <c r="V3620" s="16">
        <f t="shared" si="504"/>
        <v>2.55132E-2</v>
      </c>
      <c r="W3620" s="16">
        <f t="shared" si="505"/>
        <v>0.13604532084212723</v>
      </c>
      <c r="X3620" s="16"/>
      <c r="Z3620" s="15">
        <f t="shared" si="506"/>
        <v>3.8172267323441432E-5</v>
      </c>
      <c r="AA3620" s="16">
        <f t="shared" si="507"/>
        <v>0.16317659592780565</v>
      </c>
      <c r="AB3620" s="3">
        <f t="shared" si="508"/>
        <v>8.7876545040474763E-2</v>
      </c>
      <c r="AC3620" s="69">
        <f t="shared" si="509"/>
        <v>18.393895484813761</v>
      </c>
      <c r="AD3620" s="3">
        <f t="shared" si="517"/>
        <v>25.581629088299394</v>
      </c>
      <c r="AF3620" s="29"/>
      <c r="AG3620" s="30"/>
      <c r="AH3620" s="29"/>
      <c r="AI3620" s="29"/>
      <c r="AJ3620" s="31"/>
      <c r="AK3620" s="29"/>
      <c r="AL3620" s="30"/>
      <c r="AN3620" s="17">
        <f t="shared" si="510"/>
        <v>26459.403185408093</v>
      </c>
      <c r="AO3620" s="17">
        <f t="shared" si="511"/>
        <v>264.59403185408092</v>
      </c>
      <c r="AP3620" s="2">
        <f t="shared" si="512"/>
        <v>18.098231778819137</v>
      </c>
      <c r="AQ3620" s="6">
        <f t="shared" si="513"/>
        <v>467.11536221132189</v>
      </c>
      <c r="AR3620" s="3">
        <f t="shared" si="514"/>
        <v>3807.6266787886784</v>
      </c>
    </row>
    <row r="3621" spans="1:44">
      <c r="A3621" s="32">
        <v>43434</v>
      </c>
      <c r="B3621" s="9">
        <v>12.5</v>
      </c>
      <c r="C3621" s="33">
        <v>4016.449118</v>
      </c>
      <c r="D3621" s="34">
        <f t="shared" si="520"/>
        <v>47626925.73373457</v>
      </c>
      <c r="E3621" s="34">
        <v>6653303141405.96</v>
      </c>
      <c r="F3621" s="3">
        <f>VLOOKUP(A3621,ERCOT_345kv_West_ATC!A:B,2)</f>
        <v>37.200000000000003</v>
      </c>
      <c r="G3621" s="3">
        <f>VLOOKUP(A3621,ERCOT_345kv_West_ATC!G:H,2)</f>
        <v>3.218</v>
      </c>
      <c r="I3621" s="5">
        <f t="shared" si="521"/>
        <v>6</v>
      </c>
      <c r="J3621" s="4">
        <f t="shared" si="522"/>
        <v>144</v>
      </c>
      <c r="K3621" s="4">
        <f t="shared" si="515"/>
        <v>1800</v>
      </c>
      <c r="L3621" s="6">
        <f t="shared" si="516"/>
        <v>7229608.4123999998</v>
      </c>
      <c r="N3621" s="22">
        <f t="shared" si="523"/>
        <v>0.15179666335841627</v>
      </c>
      <c r="O3621" s="14">
        <f t="shared" si="524"/>
        <v>3779.3747386996347</v>
      </c>
      <c r="Q3621" s="22">
        <f t="shared" si="518"/>
        <v>221.92494643043315</v>
      </c>
      <c r="R3621" s="3">
        <f>VLOOKUP(A3621,ERCOT_345kv_West_ATC!D:E,2)</f>
        <v>23.14</v>
      </c>
      <c r="S3621" s="66">
        <f t="shared" si="519"/>
        <v>0.89573051442752649</v>
      </c>
      <c r="T3621" s="69">
        <f t="shared" si="503"/>
        <v>198.78494643043314</v>
      </c>
      <c r="V3621" s="16">
        <f t="shared" si="504"/>
        <v>2.5444800000000004E-2</v>
      </c>
      <c r="W3621" s="16">
        <f t="shared" si="505"/>
        <v>0.12635186335841625</v>
      </c>
      <c r="X3621" s="16"/>
      <c r="Z3621" s="15">
        <f t="shared" si="506"/>
        <v>3.8172267323441432E-5</v>
      </c>
      <c r="AA3621" s="16">
        <f t="shared" si="507"/>
        <v>0.15331696942329656</v>
      </c>
      <c r="AB3621" s="3">
        <f t="shared" si="508"/>
        <v>8.2566776763478192E-2</v>
      </c>
      <c r="AC3621" s="69">
        <f t="shared" si="509"/>
        <v>16.450520295433019</v>
      </c>
      <c r="AD3621" s="3">
        <f t="shared" si="517"/>
        <v>25.121282913767736</v>
      </c>
      <c r="AF3621" s="29"/>
      <c r="AG3621" s="30"/>
      <c r="AH3621" s="29"/>
      <c r="AI3621" s="29"/>
      <c r="AJ3621" s="31"/>
      <c r="AK3621" s="29"/>
      <c r="AL3621" s="30"/>
      <c r="AN3621" s="17">
        <f t="shared" si="510"/>
        <v>26459.403185408093</v>
      </c>
      <c r="AO3621" s="17">
        <f t="shared" si="511"/>
        <v>264.59403185408092</v>
      </c>
      <c r="AP3621" s="2">
        <f t="shared" si="512"/>
        <v>18.098231778819137</v>
      </c>
      <c r="AQ3621" s="6">
        <f t="shared" si="513"/>
        <v>418.79308336187484</v>
      </c>
      <c r="AR3621" s="3">
        <f t="shared" si="514"/>
        <v>3597.6560346381252</v>
      </c>
    </row>
    <row r="3622" spans="1:44">
      <c r="A3622" s="32">
        <v>43435</v>
      </c>
      <c r="B3622" s="9">
        <v>12.5</v>
      </c>
      <c r="C3622" s="33">
        <v>4215.6847779999998</v>
      </c>
      <c r="D3622" s="34">
        <f t="shared" si="520"/>
        <v>47626925.73373457</v>
      </c>
      <c r="E3622" s="34">
        <v>6653303141405.96</v>
      </c>
      <c r="F3622" s="3">
        <f>VLOOKUP(A3622,ERCOT_345kv_West_ATC!A:B,2)</f>
        <v>37.200000000000003</v>
      </c>
      <c r="G3622" s="3">
        <f>VLOOKUP(A3622,ERCOT_345kv_West_ATC!G:H,2)</f>
        <v>3.218</v>
      </c>
      <c r="I3622" s="5">
        <f t="shared" si="521"/>
        <v>6</v>
      </c>
      <c r="J3622" s="4">
        <f t="shared" si="522"/>
        <v>144</v>
      </c>
      <c r="K3622" s="4">
        <f t="shared" si="515"/>
        <v>1800</v>
      </c>
      <c r="L3622" s="6">
        <f t="shared" si="516"/>
        <v>7588232.6003999999</v>
      </c>
      <c r="N3622" s="22">
        <f t="shared" si="523"/>
        <v>0.15932652556293778</v>
      </c>
      <c r="O3622" s="14">
        <f t="shared" si="524"/>
        <v>3779.3747386996347</v>
      </c>
      <c r="Q3622" s="22">
        <f t="shared" si="518"/>
        <v>232.93351690487981</v>
      </c>
      <c r="R3622" s="3">
        <f>VLOOKUP(A3622,ERCOT_345kv_West_ATC!D:E,2)</f>
        <v>19.7</v>
      </c>
      <c r="S3622" s="66">
        <f t="shared" si="519"/>
        <v>0.91542651198605896</v>
      </c>
      <c r="T3622" s="69">
        <f t="shared" si="503"/>
        <v>213.23351690487982</v>
      </c>
      <c r="V3622" s="16">
        <f t="shared" si="504"/>
        <v>2.5444800000000004E-2</v>
      </c>
      <c r="W3622" s="16">
        <f t="shared" si="505"/>
        <v>0.13388172556293776</v>
      </c>
      <c r="X3622" s="16"/>
      <c r="Z3622" s="15">
        <f t="shared" si="506"/>
        <v>3.8172267323441432E-5</v>
      </c>
      <c r="AA3622" s="16">
        <f t="shared" si="507"/>
        <v>0.16092224629717883</v>
      </c>
      <c r="AB3622" s="3">
        <f t="shared" si="508"/>
        <v>8.666249558855213E-2</v>
      </c>
      <c r="AC3622" s="69">
        <f t="shared" si="509"/>
        <v>17.949553385410081</v>
      </c>
      <c r="AD3622" s="3">
        <f t="shared" si="517"/>
        <v>24.697802760730255</v>
      </c>
      <c r="AF3622" s="29"/>
      <c r="AG3622" s="30"/>
      <c r="AH3622" s="29"/>
      <c r="AI3622" s="29"/>
      <c r="AJ3622" s="31"/>
      <c r="AK3622" s="29"/>
      <c r="AL3622" s="30"/>
      <c r="AN3622" s="17">
        <f t="shared" si="510"/>
        <v>26459.403185408093</v>
      </c>
      <c r="AO3622" s="17">
        <f t="shared" si="511"/>
        <v>264.59403185408092</v>
      </c>
      <c r="AP3622" s="2">
        <f t="shared" si="512"/>
        <v>18.098231778819137</v>
      </c>
      <c r="AQ3622" s="6">
        <f t="shared" si="513"/>
        <v>356.53516604273699</v>
      </c>
      <c r="AR3622" s="3">
        <f t="shared" si="514"/>
        <v>3859.149611957263</v>
      </c>
    </row>
    <row r="3623" spans="1:44">
      <c r="A3623" s="32">
        <v>43436</v>
      </c>
      <c r="B3623" s="9">
        <v>12.5</v>
      </c>
      <c r="C3623" s="33">
        <v>4138.3828359999998</v>
      </c>
      <c r="D3623" s="34">
        <f t="shared" si="520"/>
        <v>47626925.73373457</v>
      </c>
      <c r="E3623" s="34">
        <v>6653303141405.96</v>
      </c>
      <c r="F3623" s="3">
        <f>VLOOKUP(A3623,ERCOT_345kv_West_ATC!A:B,2)</f>
        <v>37.200000000000003</v>
      </c>
      <c r="G3623" s="3">
        <f>VLOOKUP(A3623,ERCOT_345kv_West_ATC!G:H,2)</f>
        <v>3.218</v>
      </c>
      <c r="I3623" s="5">
        <f t="shared" si="521"/>
        <v>6</v>
      </c>
      <c r="J3623" s="4">
        <f t="shared" si="522"/>
        <v>144</v>
      </c>
      <c r="K3623" s="4">
        <f t="shared" si="515"/>
        <v>1800</v>
      </c>
      <c r="L3623" s="6">
        <f t="shared" si="516"/>
        <v>7449089.1047999999</v>
      </c>
      <c r="N3623" s="22">
        <f t="shared" si="523"/>
        <v>0.15640499549446554</v>
      </c>
      <c r="O3623" s="14">
        <f t="shared" si="524"/>
        <v>3779.3747386996347</v>
      </c>
      <c r="Q3623" s="22">
        <f t="shared" si="518"/>
        <v>228.66227411471567</v>
      </c>
      <c r="R3623" s="3">
        <f>VLOOKUP(A3623,ERCOT_345kv_West_ATC!D:E,2)</f>
        <v>31.55</v>
      </c>
      <c r="S3623" s="66">
        <f t="shared" si="519"/>
        <v>0.86202358862147954</v>
      </c>
      <c r="T3623" s="69">
        <f t="shared" ref="T3623:T3686" si="525">Q3623-R3623</f>
        <v>197.11227411471566</v>
      </c>
      <c r="V3623" s="16">
        <f t="shared" ref="V3623:V3686" si="526">(F3623/1000000)*($X$2)*24</f>
        <v>2.5444800000000004E-2</v>
      </c>
      <c r="W3623" s="16">
        <f t="shared" ref="W3623:W3686" si="527">N3623-V3623</f>
        <v>0.13096019549446553</v>
      </c>
      <c r="X3623" s="16"/>
      <c r="Z3623" s="15">
        <f t="shared" ref="Z3623:Z3686" si="528">((1*$B3623*(60*60*24))/(($E3623/1000000000000)*2^32))*(1+$AG$1)</f>
        <v>3.8172267323441432E-5</v>
      </c>
      <c r="AA3623" s="16">
        <f t="shared" ref="AA3623:AA3686" si="529">Z3623*C3623</f>
        <v>0.15797145590253367</v>
      </c>
      <c r="AB3623" s="3">
        <f t="shared" ref="AB3623:AB3686" si="530">C3623*$AH$2*$AG$2/(E3623/1000000000000)</f>
        <v>8.5073387398461181E-2</v>
      </c>
      <c r="AC3623" s="69">
        <f t="shared" ref="AC3623:AC3686" si="531">((AB3623-$AL$2/1000*$AJ$2*24)*$AJ$1*$AL$1)</f>
        <v>17.367939787836793</v>
      </c>
      <c r="AD3623" s="3">
        <f t="shared" si="517"/>
        <v>24.251425522794893</v>
      </c>
      <c r="AF3623" s="29"/>
      <c r="AG3623" s="30"/>
      <c r="AH3623" s="29"/>
      <c r="AI3623" s="29"/>
      <c r="AJ3623" s="31"/>
      <c r="AK3623" s="29"/>
      <c r="AL3623" s="30"/>
      <c r="AN3623" s="17">
        <f t="shared" si="510"/>
        <v>26459.403185408093</v>
      </c>
      <c r="AO3623" s="17">
        <f t="shared" si="511"/>
        <v>264.59403185408092</v>
      </c>
      <c r="AP3623" s="2">
        <f t="shared" si="512"/>
        <v>18.098231778819137</v>
      </c>
      <c r="AQ3623" s="6">
        <f t="shared" si="513"/>
        <v>570.99921262174382</v>
      </c>
      <c r="AR3623" s="3">
        <f t="shared" si="514"/>
        <v>3567.3836233782558</v>
      </c>
    </row>
    <row r="3624" spans="1:44">
      <c r="A3624" s="32">
        <v>43437</v>
      </c>
      <c r="B3624" s="9">
        <v>12.5</v>
      </c>
      <c r="C3624" s="33">
        <v>3892.7593390000002</v>
      </c>
      <c r="D3624" s="34">
        <f t="shared" si="520"/>
        <v>40419149.88453228</v>
      </c>
      <c r="E3624" s="34">
        <v>5646403851534.7197</v>
      </c>
      <c r="F3624" s="3">
        <f>VLOOKUP(A3624,ERCOT_345kv_West_ATC!A:B,2)</f>
        <v>36.6</v>
      </c>
      <c r="G3624" s="3">
        <f>VLOOKUP(A3624,ERCOT_345kv_West_ATC!G:H,2)</f>
        <v>3.161</v>
      </c>
      <c r="I3624" s="5">
        <f t="shared" si="521"/>
        <v>6</v>
      </c>
      <c r="J3624" s="4">
        <f t="shared" si="522"/>
        <v>144</v>
      </c>
      <c r="K3624" s="4">
        <f t="shared" si="515"/>
        <v>1800</v>
      </c>
      <c r="L3624" s="6">
        <f t="shared" si="516"/>
        <v>7006966.8102000002</v>
      </c>
      <c r="N3624" s="22">
        <f t="shared" si="523"/>
        <v>0.17335759980645826</v>
      </c>
      <c r="O3624" s="14">
        <f t="shared" si="524"/>
        <v>4453.3346325743214</v>
      </c>
      <c r="Q3624" s="22">
        <f t="shared" si="518"/>
        <v>253.44678334277523</v>
      </c>
      <c r="R3624" s="3">
        <f>VLOOKUP(A3624,ERCOT_345kv_West_ATC!D:E,2)</f>
        <v>34.11</v>
      </c>
      <c r="S3624" s="66">
        <f t="shared" si="519"/>
        <v>0.86541553398265947</v>
      </c>
      <c r="T3624" s="69">
        <f t="shared" si="525"/>
        <v>219.33678334277522</v>
      </c>
      <c r="V3624" s="16">
        <f t="shared" si="526"/>
        <v>2.5034400000000005E-2</v>
      </c>
      <c r="W3624" s="16">
        <f t="shared" si="527"/>
        <v>0.14832319980645825</v>
      </c>
      <c r="X3624" s="16"/>
      <c r="Z3624" s="15">
        <f t="shared" si="528"/>
        <v>4.4979366119660445E-5</v>
      </c>
      <c r="AA3624" s="16">
        <f t="shared" si="529"/>
        <v>0.17509384752460841</v>
      </c>
      <c r="AB3624" s="3">
        <f t="shared" si="530"/>
        <v>9.4294419434474488E-2</v>
      </c>
      <c r="AC3624" s="69">
        <f t="shared" si="531"/>
        <v>20.742837513017662</v>
      </c>
      <c r="AD3624" s="3">
        <f t="shared" si="517"/>
        <v>23.924368798366608</v>
      </c>
      <c r="AF3624" s="29"/>
      <c r="AG3624" s="30"/>
      <c r="AH3624" s="29"/>
      <c r="AI3624" s="29"/>
      <c r="AJ3624" s="31"/>
      <c r="AK3624" s="29"/>
      <c r="AL3624" s="30"/>
      <c r="AN3624" s="17">
        <f t="shared" si="510"/>
        <v>22455.083269184601</v>
      </c>
      <c r="AO3624" s="17">
        <f t="shared" si="511"/>
        <v>224.55083269184601</v>
      </c>
      <c r="AP3624" s="2">
        <f t="shared" si="512"/>
        <v>15.359276956122269</v>
      </c>
      <c r="AQ3624" s="6">
        <f t="shared" si="513"/>
        <v>523.90493697333056</v>
      </c>
      <c r="AR3624" s="3">
        <f t="shared" si="514"/>
        <v>3368.8544020266695</v>
      </c>
    </row>
    <row r="3625" spans="1:44">
      <c r="A3625" s="32">
        <v>43438</v>
      </c>
      <c r="B3625" s="9">
        <v>12.5</v>
      </c>
      <c r="C3625" s="33">
        <v>3996.7482070000001</v>
      </c>
      <c r="D3625" s="34">
        <f t="shared" si="520"/>
        <v>40419149.88453228</v>
      </c>
      <c r="E3625" s="34">
        <v>5646403851534.7197</v>
      </c>
      <c r="F3625" s="3">
        <f>VLOOKUP(A3625,ERCOT_345kv_West_ATC!A:B,2)</f>
        <v>37.299999999999997</v>
      </c>
      <c r="G3625" s="3">
        <f>VLOOKUP(A3625,ERCOT_345kv_West_ATC!G:H,2)</f>
        <v>3.226</v>
      </c>
      <c r="I3625" s="5">
        <f t="shared" si="521"/>
        <v>6</v>
      </c>
      <c r="J3625" s="4">
        <f t="shared" si="522"/>
        <v>144</v>
      </c>
      <c r="K3625" s="4">
        <f t="shared" si="515"/>
        <v>1800</v>
      </c>
      <c r="L3625" s="6">
        <f t="shared" si="516"/>
        <v>7194146.7725999998</v>
      </c>
      <c r="N3625" s="22">
        <f t="shared" si="523"/>
        <v>0.17798857207912425</v>
      </c>
      <c r="O3625" s="14">
        <f t="shared" si="524"/>
        <v>4453.3346325743214</v>
      </c>
      <c r="Q3625" s="22">
        <f t="shared" si="518"/>
        <v>260.2172106419946</v>
      </c>
      <c r="R3625" s="3">
        <f>VLOOKUP(A3625,ERCOT_345kv_West_ATC!D:E,2)</f>
        <v>38.700000000000003</v>
      </c>
      <c r="S3625" s="66">
        <f t="shared" si="519"/>
        <v>0.85127809223486284</v>
      </c>
      <c r="T3625" s="69">
        <f t="shared" si="525"/>
        <v>221.51721064199461</v>
      </c>
      <c r="V3625" s="16">
        <f t="shared" si="526"/>
        <v>2.55132E-2</v>
      </c>
      <c r="W3625" s="16">
        <f t="shared" si="527"/>
        <v>0.15247537207912426</v>
      </c>
      <c r="X3625" s="16"/>
      <c r="Z3625" s="15">
        <f t="shared" si="528"/>
        <v>4.4979366119660445E-5</v>
      </c>
      <c r="AA3625" s="16">
        <f t="shared" si="529"/>
        <v>0.17977120089074944</v>
      </c>
      <c r="AB3625" s="3">
        <f t="shared" si="530"/>
        <v>9.6813344721601829E-2</v>
      </c>
      <c r="AC3625" s="69">
        <f t="shared" si="531"/>
        <v>21.66476416810627</v>
      </c>
      <c r="AD3625" s="3">
        <f t="shared" si="517"/>
        <v>23.624588912714255</v>
      </c>
      <c r="AF3625" s="29"/>
      <c r="AG3625" s="30"/>
      <c r="AH3625" s="29"/>
      <c r="AI3625" s="29"/>
      <c r="AJ3625" s="31"/>
      <c r="AK3625" s="29"/>
      <c r="AL3625" s="30"/>
      <c r="AN3625" s="17">
        <f t="shared" si="510"/>
        <v>22455.083269184601</v>
      </c>
      <c r="AO3625" s="17">
        <f t="shared" si="511"/>
        <v>224.55083269184601</v>
      </c>
      <c r="AP3625" s="2">
        <f t="shared" si="512"/>
        <v>15.359276956122269</v>
      </c>
      <c r="AQ3625" s="6">
        <f t="shared" si="513"/>
        <v>594.40401820193188</v>
      </c>
      <c r="AR3625" s="3">
        <f t="shared" si="514"/>
        <v>3402.344188798068</v>
      </c>
    </row>
    <row r="3626" spans="1:44">
      <c r="A3626" s="32">
        <v>43439</v>
      </c>
      <c r="B3626" s="9">
        <v>12.5</v>
      </c>
      <c r="C3626" s="33">
        <v>3753.994827</v>
      </c>
      <c r="D3626" s="34">
        <f t="shared" si="520"/>
        <v>40419149.88453228</v>
      </c>
      <c r="E3626" s="34">
        <v>5646403851534.7197</v>
      </c>
      <c r="F3626" s="3">
        <f>VLOOKUP(A3626,ERCOT_345kv_West_ATC!A:B,2)</f>
        <v>37.299999999999997</v>
      </c>
      <c r="G3626" s="3">
        <f>VLOOKUP(A3626,ERCOT_345kv_West_ATC!G:H,2)</f>
        <v>3.2440000000000002</v>
      </c>
      <c r="I3626" s="5">
        <f t="shared" si="521"/>
        <v>6</v>
      </c>
      <c r="J3626" s="4">
        <f t="shared" si="522"/>
        <v>144</v>
      </c>
      <c r="K3626" s="4">
        <f t="shared" si="515"/>
        <v>1800</v>
      </c>
      <c r="L3626" s="6">
        <f t="shared" si="516"/>
        <v>6757190.6886</v>
      </c>
      <c r="N3626" s="22">
        <f t="shared" si="523"/>
        <v>0.16717795173583949</v>
      </c>
      <c r="O3626" s="14">
        <f t="shared" si="524"/>
        <v>4453.3346325743214</v>
      </c>
      <c r="Q3626" s="22">
        <f t="shared" si="518"/>
        <v>244.41221014011626</v>
      </c>
      <c r="R3626" s="3">
        <f>VLOOKUP(A3626,ERCOT_345kv_West_ATC!D:E,2)</f>
        <v>31.5</v>
      </c>
      <c r="S3626" s="66">
        <f t="shared" si="519"/>
        <v>0.87111936845568505</v>
      </c>
      <c r="T3626" s="69">
        <f t="shared" si="525"/>
        <v>212.91221014011626</v>
      </c>
      <c r="V3626" s="16">
        <f t="shared" si="526"/>
        <v>2.55132E-2</v>
      </c>
      <c r="W3626" s="16">
        <f t="shared" si="527"/>
        <v>0.14166475173583948</v>
      </c>
      <c r="X3626" s="16"/>
      <c r="Z3626" s="15">
        <f t="shared" si="528"/>
        <v>4.4979366119660445E-5</v>
      </c>
      <c r="AA3626" s="16">
        <f t="shared" si="529"/>
        <v>0.16885230773494436</v>
      </c>
      <c r="AB3626" s="3">
        <f t="shared" si="530"/>
        <v>9.0933122740364053E-2</v>
      </c>
      <c r="AC3626" s="69">
        <f t="shared" si="531"/>
        <v>19.512602922973244</v>
      </c>
      <c r="AD3626" s="3">
        <f t="shared" si="517"/>
        <v>23.24114741936754</v>
      </c>
      <c r="AF3626" s="29"/>
      <c r="AG3626" s="30"/>
      <c r="AH3626" s="29"/>
      <c r="AI3626" s="29"/>
      <c r="AJ3626" s="31"/>
      <c r="AK3626" s="29"/>
      <c r="AL3626" s="30"/>
      <c r="AN3626" s="17">
        <f t="shared" si="510"/>
        <v>22455.083269184601</v>
      </c>
      <c r="AO3626" s="17">
        <f t="shared" si="511"/>
        <v>224.55083269184601</v>
      </c>
      <c r="AP3626" s="2">
        <f t="shared" si="512"/>
        <v>15.359276956122269</v>
      </c>
      <c r="AQ3626" s="6">
        <f t="shared" si="513"/>
        <v>483.81722411785148</v>
      </c>
      <c r="AR3626" s="3">
        <f t="shared" si="514"/>
        <v>3270.1776028821487</v>
      </c>
    </row>
    <row r="3627" spans="1:44">
      <c r="A3627" s="32">
        <v>43440</v>
      </c>
      <c r="B3627" s="9">
        <v>12.5</v>
      </c>
      <c r="C3627" s="33">
        <v>3521.1017240000001</v>
      </c>
      <c r="D3627" s="34">
        <f t="shared" si="520"/>
        <v>40419149.88453228</v>
      </c>
      <c r="E3627" s="34">
        <v>5646403851534.7197</v>
      </c>
      <c r="F3627" s="3">
        <f>VLOOKUP(A3627,ERCOT_345kv_West_ATC!A:B,2)</f>
        <v>37.5</v>
      </c>
      <c r="G3627" s="3">
        <f>VLOOKUP(A3627,ERCOT_345kv_West_ATC!G:H,2)</f>
        <v>3.2120000000000002</v>
      </c>
      <c r="I3627" s="5">
        <f t="shared" si="521"/>
        <v>6</v>
      </c>
      <c r="J3627" s="4">
        <f t="shared" si="522"/>
        <v>144</v>
      </c>
      <c r="K3627" s="4">
        <f t="shared" si="515"/>
        <v>1800</v>
      </c>
      <c r="L3627" s="6">
        <f t="shared" si="516"/>
        <v>6337983.1031999998</v>
      </c>
      <c r="N3627" s="22">
        <f t="shared" si="523"/>
        <v>0.1568064425230635</v>
      </c>
      <c r="O3627" s="14">
        <f t="shared" si="524"/>
        <v>4453.3346325743214</v>
      </c>
      <c r="Q3627" s="22">
        <f t="shared" si="518"/>
        <v>229.2491849752391</v>
      </c>
      <c r="R3627" s="3">
        <f>VLOOKUP(A3627,ERCOT_345kv_West_ATC!D:E,2)</f>
        <v>33.520000000000003</v>
      </c>
      <c r="S3627" s="66">
        <f t="shared" si="519"/>
        <v>0.85378355869129718</v>
      </c>
      <c r="T3627" s="69">
        <f t="shared" si="525"/>
        <v>195.72918497523909</v>
      </c>
      <c r="V3627" s="16">
        <f t="shared" si="526"/>
        <v>2.5649999999999996E-2</v>
      </c>
      <c r="W3627" s="16">
        <f t="shared" si="527"/>
        <v>0.13115644252306349</v>
      </c>
      <c r="X3627" s="16"/>
      <c r="Z3627" s="15">
        <f t="shared" si="528"/>
        <v>4.4979366119660445E-5</v>
      </c>
      <c r="AA3627" s="16">
        <f t="shared" si="529"/>
        <v>0.15837692358836358</v>
      </c>
      <c r="AB3627" s="3">
        <f t="shared" si="530"/>
        <v>8.5291746527438553E-2</v>
      </c>
      <c r="AC3627" s="69">
        <f t="shared" si="531"/>
        <v>17.447859229042511</v>
      </c>
      <c r="AD3627" s="3">
        <f t="shared" si="517"/>
        <v>22.782420939890908</v>
      </c>
      <c r="AF3627" s="29"/>
      <c r="AG3627" s="30"/>
      <c r="AH3627" s="29"/>
      <c r="AI3627" s="29"/>
      <c r="AJ3627" s="31"/>
      <c r="AK3627" s="29"/>
      <c r="AL3627" s="30"/>
      <c r="AN3627" s="17">
        <f t="shared" ref="AN3627:AN3690" si="532">D3627/K3627</f>
        <v>22455.083269184601</v>
      </c>
      <c r="AO3627" s="17">
        <f t="shared" ref="AO3627:AO3690" si="533">AN3627/$Y$2</f>
        <v>224.55083269184601</v>
      </c>
      <c r="AP3627" s="2">
        <f t="shared" ref="AP3627:AP3690" si="534">(AO3627*$AL$2*$Y$2*24)/1000000</f>
        <v>15.359276956122269</v>
      </c>
      <c r="AQ3627" s="6">
        <f t="shared" ref="AQ3627:AQ3690" si="535">AP3627*R3627</f>
        <v>514.84296356921845</v>
      </c>
      <c r="AR3627" s="3">
        <f t="shared" ref="AR3627:AR3690" si="536">C3627-AQ3627</f>
        <v>3006.2587604307819</v>
      </c>
    </row>
    <row r="3628" spans="1:44">
      <c r="A3628" s="32">
        <v>43441</v>
      </c>
      <c r="B3628" s="9">
        <v>12.5</v>
      </c>
      <c r="C3628" s="33">
        <v>3419.9371999999998</v>
      </c>
      <c r="D3628" s="34">
        <f t="shared" si="520"/>
        <v>40419149.88453228</v>
      </c>
      <c r="E3628" s="34">
        <v>5646403851534.7197</v>
      </c>
      <c r="F3628" s="3">
        <f>VLOOKUP(A3628,ERCOT_345kv_West_ATC!A:B,2)</f>
        <v>38.299999999999997</v>
      </c>
      <c r="G3628" s="3">
        <f>VLOOKUP(A3628,ERCOT_345kv_West_ATC!G:H,2)</f>
        <v>3.2829999999999999</v>
      </c>
      <c r="I3628" s="5">
        <f t="shared" si="521"/>
        <v>6</v>
      </c>
      <c r="J3628" s="4">
        <f t="shared" si="522"/>
        <v>144</v>
      </c>
      <c r="K3628" s="4">
        <f t="shared" si="515"/>
        <v>1800</v>
      </c>
      <c r="L3628" s="6">
        <f t="shared" si="516"/>
        <v>6155886.96</v>
      </c>
      <c r="N3628" s="22">
        <f t="shared" si="523"/>
        <v>0.15230124773989254</v>
      </c>
      <c r="O3628" s="14">
        <f t="shared" si="524"/>
        <v>4453.3346325743214</v>
      </c>
      <c r="Q3628" s="22">
        <f t="shared" si="518"/>
        <v>222.66264289457976</v>
      </c>
      <c r="R3628" s="3">
        <f>VLOOKUP(A3628,ERCOT_345kv_West_ATC!D:E,2)</f>
        <v>36.270000000000003</v>
      </c>
      <c r="S3628" s="66">
        <f t="shared" si="519"/>
        <v>0.8371078348460449</v>
      </c>
      <c r="T3628" s="69">
        <f t="shared" si="525"/>
        <v>186.39264289457975</v>
      </c>
      <c r="V3628" s="16">
        <f t="shared" si="526"/>
        <v>2.6197199999999997E-2</v>
      </c>
      <c r="W3628" s="16">
        <f t="shared" si="527"/>
        <v>0.12610404773989253</v>
      </c>
      <c r="X3628" s="16"/>
      <c r="Z3628" s="15">
        <f t="shared" si="528"/>
        <v>4.4979366119660445E-5</v>
      </c>
      <c r="AA3628" s="16">
        <f t="shared" si="529"/>
        <v>0.15382660742504639</v>
      </c>
      <c r="AB3628" s="3">
        <f t="shared" si="530"/>
        <v>8.2841235404807603E-2</v>
      </c>
      <c r="AC3628" s="69">
        <f t="shared" si="531"/>
        <v>16.550972158159581</v>
      </c>
      <c r="AD3628" s="3">
        <f t="shared" si="517"/>
        <v>22.278549469428256</v>
      </c>
      <c r="AF3628" s="29"/>
      <c r="AG3628" s="30"/>
      <c r="AH3628" s="29"/>
      <c r="AI3628" s="29"/>
      <c r="AJ3628" s="31"/>
      <c r="AK3628" s="29"/>
      <c r="AL3628" s="30"/>
      <c r="AN3628" s="17">
        <f t="shared" si="532"/>
        <v>22455.083269184601</v>
      </c>
      <c r="AO3628" s="17">
        <f t="shared" si="533"/>
        <v>224.55083269184601</v>
      </c>
      <c r="AP3628" s="2">
        <f t="shared" si="534"/>
        <v>15.359276956122269</v>
      </c>
      <c r="AQ3628" s="6">
        <f t="shared" si="535"/>
        <v>557.08097519855471</v>
      </c>
      <c r="AR3628" s="3">
        <f t="shared" si="536"/>
        <v>2862.856224801445</v>
      </c>
    </row>
    <row r="3629" spans="1:44">
      <c r="A3629" s="32">
        <v>43442</v>
      </c>
      <c r="B3629" s="9">
        <v>12.5</v>
      </c>
      <c r="C3629" s="33">
        <v>3476.1147150000002</v>
      </c>
      <c r="D3629" s="34">
        <f t="shared" si="520"/>
        <v>40419149.88453228</v>
      </c>
      <c r="E3629" s="34">
        <v>5646403851534.7197</v>
      </c>
      <c r="F3629" s="3">
        <f>VLOOKUP(A3629,ERCOT_345kv_West_ATC!A:B,2)</f>
        <v>38.299999999999997</v>
      </c>
      <c r="G3629" s="3">
        <f>VLOOKUP(A3629,ERCOT_345kv_West_ATC!G:H,2)</f>
        <v>3.2829999999999999</v>
      </c>
      <c r="I3629" s="5">
        <f t="shared" si="521"/>
        <v>6</v>
      </c>
      <c r="J3629" s="4">
        <f t="shared" si="522"/>
        <v>144</v>
      </c>
      <c r="K3629" s="4">
        <f t="shared" si="515"/>
        <v>1800</v>
      </c>
      <c r="L3629" s="6">
        <f t="shared" si="516"/>
        <v>6257006.4870000007</v>
      </c>
      <c r="N3629" s="22">
        <f t="shared" si="523"/>
        <v>0.15480302047110719</v>
      </c>
      <c r="O3629" s="14">
        <f t="shared" si="524"/>
        <v>4453.3346325743214</v>
      </c>
      <c r="Q3629" s="22">
        <f t="shared" si="518"/>
        <v>226.32020536711582</v>
      </c>
      <c r="R3629" s="3">
        <f>VLOOKUP(A3629,ERCOT_345kv_West_ATC!D:E,2)</f>
        <v>39.31</v>
      </c>
      <c r="S3629" s="66">
        <f t="shared" si="519"/>
        <v>0.82630804025546489</v>
      </c>
      <c r="T3629" s="69">
        <f t="shared" si="525"/>
        <v>187.01020536711582</v>
      </c>
      <c r="V3629" s="16">
        <f t="shared" si="526"/>
        <v>2.6197199999999997E-2</v>
      </c>
      <c r="W3629" s="16">
        <f t="shared" si="527"/>
        <v>0.12860582047110719</v>
      </c>
      <c r="X3629" s="16"/>
      <c r="Z3629" s="15">
        <f t="shared" si="528"/>
        <v>4.4979366119660445E-5</v>
      </c>
      <c r="AA3629" s="16">
        <f t="shared" si="529"/>
        <v>0.15635343643992414</v>
      </c>
      <c r="AB3629" s="3">
        <f t="shared" si="530"/>
        <v>8.42020249376014E-2</v>
      </c>
      <c r="AC3629" s="69">
        <f t="shared" si="531"/>
        <v>17.049021127162113</v>
      </c>
      <c r="AD3629" s="3">
        <f t="shared" si="517"/>
        <v>21.806081546011011</v>
      </c>
      <c r="AF3629" s="29"/>
      <c r="AG3629" s="30"/>
      <c r="AH3629" s="29"/>
      <c r="AI3629" s="29"/>
      <c r="AJ3629" s="31"/>
      <c r="AK3629" s="29"/>
      <c r="AL3629" s="30"/>
      <c r="AN3629" s="17">
        <f t="shared" si="532"/>
        <v>22455.083269184601</v>
      </c>
      <c r="AO3629" s="17">
        <f t="shared" si="533"/>
        <v>224.55083269184601</v>
      </c>
      <c r="AP3629" s="2">
        <f t="shared" si="534"/>
        <v>15.359276956122269</v>
      </c>
      <c r="AQ3629" s="6">
        <f t="shared" si="535"/>
        <v>603.77317714516641</v>
      </c>
      <c r="AR3629" s="3">
        <f t="shared" si="536"/>
        <v>2872.3415378548339</v>
      </c>
    </row>
    <row r="3630" spans="1:44">
      <c r="A3630" s="32">
        <v>43443</v>
      </c>
      <c r="B3630" s="9">
        <v>12.5</v>
      </c>
      <c r="C3630" s="33">
        <v>3616.2102580000001</v>
      </c>
      <c r="D3630" s="34">
        <f t="shared" si="520"/>
        <v>40419149.88453228</v>
      </c>
      <c r="E3630" s="34">
        <v>5646403851534.7197</v>
      </c>
      <c r="F3630" s="3">
        <f>VLOOKUP(A3630,ERCOT_345kv_West_ATC!A:B,2)</f>
        <v>38.299999999999997</v>
      </c>
      <c r="G3630" s="3">
        <f>VLOOKUP(A3630,ERCOT_345kv_West_ATC!G:H,2)</f>
        <v>3.2829999999999999</v>
      </c>
      <c r="I3630" s="5">
        <f t="shared" si="521"/>
        <v>6</v>
      </c>
      <c r="J3630" s="4">
        <f t="shared" si="522"/>
        <v>144</v>
      </c>
      <c r="K3630" s="4">
        <f t="shared" si="515"/>
        <v>1800</v>
      </c>
      <c r="L3630" s="6">
        <f t="shared" si="516"/>
        <v>6509178.4643999999</v>
      </c>
      <c r="N3630" s="22">
        <f t="shared" si="523"/>
        <v>0.16104194380621922</v>
      </c>
      <c r="O3630" s="14">
        <f t="shared" si="524"/>
        <v>4453.3346325743214</v>
      </c>
      <c r="Q3630" s="22">
        <f t="shared" si="518"/>
        <v>235.44143831318607</v>
      </c>
      <c r="R3630" s="3">
        <f>VLOOKUP(A3630,ERCOT_345kv_West_ATC!D:E,2)</f>
        <v>44.45</v>
      </c>
      <c r="S3630" s="66">
        <f t="shared" si="519"/>
        <v>0.81120570652956903</v>
      </c>
      <c r="T3630" s="69">
        <f t="shared" si="525"/>
        <v>190.99143831318605</v>
      </c>
      <c r="V3630" s="16">
        <f t="shared" si="526"/>
        <v>2.6197199999999997E-2</v>
      </c>
      <c r="W3630" s="16">
        <f t="shared" si="527"/>
        <v>0.13484474380621922</v>
      </c>
      <c r="X3630" s="16"/>
      <c r="Z3630" s="15">
        <f t="shared" si="528"/>
        <v>4.4979366119660445E-5</v>
      </c>
      <c r="AA3630" s="16">
        <f t="shared" si="529"/>
        <v>0.16265484516025375</v>
      </c>
      <c r="AB3630" s="3">
        <f t="shared" si="530"/>
        <v>8.7595563233224885E-2</v>
      </c>
      <c r="AC3630" s="69">
        <f t="shared" si="531"/>
        <v>18.291056143360308</v>
      </c>
      <c r="AD3630" s="3">
        <f t="shared" si="517"/>
        <v>21.391261912215747</v>
      </c>
      <c r="AF3630" s="29"/>
      <c r="AG3630" s="30"/>
      <c r="AH3630" s="29"/>
      <c r="AI3630" s="29"/>
      <c r="AJ3630" s="31"/>
      <c r="AK3630" s="29"/>
      <c r="AL3630" s="30"/>
      <c r="AN3630" s="17">
        <f t="shared" si="532"/>
        <v>22455.083269184601</v>
      </c>
      <c r="AO3630" s="17">
        <f t="shared" si="533"/>
        <v>224.55083269184601</v>
      </c>
      <c r="AP3630" s="2">
        <f t="shared" si="534"/>
        <v>15.359276956122269</v>
      </c>
      <c r="AQ3630" s="6">
        <f t="shared" si="535"/>
        <v>682.71986069963486</v>
      </c>
      <c r="AR3630" s="3">
        <f t="shared" si="536"/>
        <v>2933.4903973003652</v>
      </c>
    </row>
    <row r="3631" spans="1:44">
      <c r="A3631" s="32">
        <v>43444</v>
      </c>
      <c r="B3631" s="9">
        <v>12.5</v>
      </c>
      <c r="C3631" s="33">
        <v>3505.479683</v>
      </c>
      <c r="D3631" s="34">
        <f t="shared" si="520"/>
        <v>40419149.88453228</v>
      </c>
      <c r="E3631" s="34">
        <v>5646403851534.7197</v>
      </c>
      <c r="F3631" s="3">
        <f>VLOOKUP(A3631,ERCOT_345kv_West_ATC!A:B,2)</f>
        <v>37.65</v>
      </c>
      <c r="G3631" s="3">
        <f>VLOOKUP(A3631,ERCOT_345kv_West_ATC!G:H,2)</f>
        <v>3.274</v>
      </c>
      <c r="I3631" s="5">
        <f t="shared" si="521"/>
        <v>6</v>
      </c>
      <c r="J3631" s="4">
        <f t="shared" si="522"/>
        <v>144</v>
      </c>
      <c r="K3631" s="4">
        <f t="shared" si="515"/>
        <v>1800</v>
      </c>
      <c r="L3631" s="6">
        <f t="shared" si="516"/>
        <v>6309863.4293999998</v>
      </c>
      <c r="N3631" s="22">
        <f t="shared" si="523"/>
        <v>0.15611074076089554</v>
      </c>
      <c r="O3631" s="14">
        <f t="shared" si="524"/>
        <v>4453.3346325743214</v>
      </c>
      <c r="Q3631" s="22">
        <f t="shared" si="518"/>
        <v>228.23207713581223</v>
      </c>
      <c r="R3631" s="3">
        <f>VLOOKUP(A3631,ERCOT_345kv_West_ATC!D:E,2)</f>
        <v>43.94</v>
      </c>
      <c r="S3631" s="66">
        <f t="shared" si="519"/>
        <v>0.80747666782240701</v>
      </c>
      <c r="T3631" s="69">
        <f t="shared" si="525"/>
        <v>184.29207713581224</v>
      </c>
      <c r="V3631" s="16">
        <f t="shared" si="526"/>
        <v>2.57526E-2</v>
      </c>
      <c r="W3631" s="16">
        <f t="shared" si="527"/>
        <v>0.13035814076089552</v>
      </c>
      <c r="X3631" s="16"/>
      <c r="Z3631" s="15">
        <f t="shared" si="528"/>
        <v>4.4979366119660445E-5</v>
      </c>
      <c r="AA3631" s="16">
        <f t="shared" si="529"/>
        <v>0.15767425408668823</v>
      </c>
      <c r="AB3631" s="3">
        <f t="shared" si="530"/>
        <v>8.4913333386991238E-2</v>
      </c>
      <c r="AC3631" s="69">
        <f t="shared" si="531"/>
        <v>17.309360019638792</v>
      </c>
      <c r="AD3631" s="3">
        <f t="shared" si="517"/>
        <v>20.938959989762996</v>
      </c>
      <c r="AF3631" s="29"/>
      <c r="AG3631" s="30"/>
      <c r="AH3631" s="29"/>
      <c r="AI3631" s="29"/>
      <c r="AJ3631" s="31"/>
      <c r="AK3631" s="29"/>
      <c r="AL3631" s="30"/>
      <c r="AN3631" s="17">
        <f t="shared" si="532"/>
        <v>22455.083269184601</v>
      </c>
      <c r="AO3631" s="17">
        <f t="shared" si="533"/>
        <v>224.55083269184601</v>
      </c>
      <c r="AP3631" s="2">
        <f t="shared" si="534"/>
        <v>15.359276956122269</v>
      </c>
      <c r="AQ3631" s="6">
        <f t="shared" si="535"/>
        <v>674.88662945201247</v>
      </c>
      <c r="AR3631" s="3">
        <f t="shared" si="536"/>
        <v>2830.5930535479874</v>
      </c>
    </row>
    <row r="3632" spans="1:44">
      <c r="A3632" s="32">
        <v>43445</v>
      </c>
      <c r="B3632" s="9">
        <v>12.5</v>
      </c>
      <c r="C3632" s="33">
        <v>3423.5194879999999</v>
      </c>
      <c r="D3632" s="34">
        <f t="shared" si="520"/>
        <v>40419149.88453228</v>
      </c>
      <c r="E3632" s="34">
        <v>5646403851534.7197</v>
      </c>
      <c r="F3632" s="3">
        <f>VLOOKUP(A3632,ERCOT_345kv_West_ATC!A:B,2)</f>
        <v>37.799999999999997</v>
      </c>
      <c r="G3632" s="3">
        <f>VLOOKUP(A3632,ERCOT_345kv_West_ATC!G:H,2)</f>
        <v>3.266</v>
      </c>
      <c r="I3632" s="5">
        <f t="shared" si="521"/>
        <v>6</v>
      </c>
      <c r="J3632" s="4">
        <f t="shared" si="522"/>
        <v>144</v>
      </c>
      <c r="K3632" s="4">
        <f t="shared" si="515"/>
        <v>1800</v>
      </c>
      <c r="L3632" s="6">
        <f t="shared" si="516"/>
        <v>6162335.0784</v>
      </c>
      <c r="N3632" s="22">
        <f t="shared" si="523"/>
        <v>0.15246077901203509</v>
      </c>
      <c r="O3632" s="14">
        <f t="shared" si="524"/>
        <v>4453.3346325743214</v>
      </c>
      <c r="Q3632" s="22">
        <f t="shared" si="518"/>
        <v>222.89587574858936</v>
      </c>
      <c r="R3632" s="3">
        <f>VLOOKUP(A3632,ERCOT_345kv_West_ATC!D:E,2)</f>
        <v>28.65</v>
      </c>
      <c r="S3632" s="66">
        <f t="shared" si="519"/>
        <v>0.87146464732117712</v>
      </c>
      <c r="T3632" s="69">
        <f t="shared" si="525"/>
        <v>194.24587574858936</v>
      </c>
      <c r="V3632" s="16">
        <f t="shared" si="526"/>
        <v>2.5855200000000002E-2</v>
      </c>
      <c r="W3632" s="16">
        <f t="shared" si="527"/>
        <v>0.12660557901203509</v>
      </c>
      <c r="X3632" s="16"/>
      <c r="Z3632" s="15">
        <f t="shared" si="528"/>
        <v>4.4979366119660445E-5</v>
      </c>
      <c r="AA3632" s="16">
        <f t="shared" si="529"/>
        <v>0.15398773646854447</v>
      </c>
      <c r="AB3632" s="3">
        <f t="shared" si="530"/>
        <v>8.2928009268227035E-2</v>
      </c>
      <c r="AC3632" s="69">
        <f t="shared" si="531"/>
        <v>16.582731392171095</v>
      </c>
      <c r="AD3632" s="3">
        <f t="shared" si="517"/>
        <v>20.462183357080498</v>
      </c>
      <c r="AF3632" s="29"/>
      <c r="AG3632" s="30"/>
      <c r="AH3632" s="29"/>
      <c r="AI3632" s="29"/>
      <c r="AJ3632" s="31"/>
      <c r="AK3632" s="29"/>
      <c r="AL3632" s="30"/>
      <c r="AN3632" s="17">
        <f t="shared" si="532"/>
        <v>22455.083269184601</v>
      </c>
      <c r="AO3632" s="17">
        <f t="shared" si="533"/>
        <v>224.55083269184601</v>
      </c>
      <c r="AP3632" s="2">
        <f t="shared" si="534"/>
        <v>15.359276956122269</v>
      </c>
      <c r="AQ3632" s="6">
        <f t="shared" si="535"/>
        <v>440.04328479290297</v>
      </c>
      <c r="AR3632" s="3">
        <f t="shared" si="536"/>
        <v>2983.4762032070971</v>
      </c>
    </row>
    <row r="3633" spans="1:44">
      <c r="A3633" s="32">
        <v>43446</v>
      </c>
      <c r="B3633" s="9">
        <v>12.5</v>
      </c>
      <c r="C3633" s="33">
        <v>3481.2366740000002</v>
      </c>
      <c r="D3633" s="34">
        <f t="shared" si="520"/>
        <v>40419149.88453228</v>
      </c>
      <c r="E3633" s="34">
        <v>5646403851534.7197</v>
      </c>
      <c r="F3633" s="3">
        <f>VLOOKUP(A3633,ERCOT_345kv_West_ATC!A:B,2)</f>
        <v>36.700000000000003</v>
      </c>
      <c r="G3633" s="3">
        <f>VLOOKUP(A3633,ERCOT_345kv_West_ATC!G:H,2)</f>
        <v>3.161</v>
      </c>
      <c r="I3633" s="5">
        <f t="shared" si="521"/>
        <v>6</v>
      </c>
      <c r="J3633" s="4">
        <f t="shared" si="522"/>
        <v>144</v>
      </c>
      <c r="K3633" s="4">
        <f t="shared" si="515"/>
        <v>1800</v>
      </c>
      <c r="L3633" s="6">
        <f t="shared" si="516"/>
        <v>6266226.0132000009</v>
      </c>
      <c r="N3633" s="22">
        <f t="shared" si="523"/>
        <v>0.15503111844512046</v>
      </c>
      <c r="O3633" s="14">
        <f t="shared" si="524"/>
        <v>4453.3346325743214</v>
      </c>
      <c r="Q3633" s="22">
        <f t="shared" si="518"/>
        <v>226.65368193731064</v>
      </c>
      <c r="R3633" s="3">
        <f>VLOOKUP(A3633,ERCOT_345kv_West_ATC!D:E,2)</f>
        <v>32.53</v>
      </c>
      <c r="S3633" s="66">
        <f t="shared" si="519"/>
        <v>0.85647707232482828</v>
      </c>
      <c r="T3633" s="69">
        <f t="shared" si="525"/>
        <v>194.12368193731064</v>
      </c>
      <c r="V3633" s="16">
        <f t="shared" si="526"/>
        <v>2.5102800000000002E-2</v>
      </c>
      <c r="W3633" s="16">
        <f t="shared" si="527"/>
        <v>0.12992831844512046</v>
      </c>
      <c r="X3633" s="16"/>
      <c r="Z3633" s="15">
        <f t="shared" si="528"/>
        <v>4.4979366119660445E-5</v>
      </c>
      <c r="AA3633" s="16">
        <f t="shared" si="529"/>
        <v>0.15658381890903503</v>
      </c>
      <c r="AB3633" s="3">
        <f t="shared" si="530"/>
        <v>8.432609429514773E-2</v>
      </c>
      <c r="AC3633" s="69">
        <f t="shared" si="531"/>
        <v>17.094430512024068</v>
      </c>
      <c r="AD3633" s="3">
        <f t="shared" si="517"/>
        <v>20.010761461054539</v>
      </c>
      <c r="AF3633" s="29"/>
      <c r="AG3633" s="30"/>
      <c r="AH3633" s="29"/>
      <c r="AI3633" s="29"/>
      <c r="AJ3633" s="31"/>
      <c r="AK3633" s="29"/>
      <c r="AL3633" s="30"/>
      <c r="AN3633" s="17">
        <f t="shared" si="532"/>
        <v>22455.083269184601</v>
      </c>
      <c r="AO3633" s="17">
        <f t="shared" si="533"/>
        <v>224.55083269184601</v>
      </c>
      <c r="AP3633" s="2">
        <f t="shared" si="534"/>
        <v>15.359276956122269</v>
      </c>
      <c r="AQ3633" s="6">
        <f t="shared" si="535"/>
        <v>499.63727938265743</v>
      </c>
      <c r="AR3633" s="3">
        <f t="shared" si="536"/>
        <v>2981.599394617343</v>
      </c>
    </row>
    <row r="3634" spans="1:44">
      <c r="A3634" s="32">
        <v>43447</v>
      </c>
      <c r="B3634" s="9">
        <v>12.5</v>
      </c>
      <c r="C3634" s="33">
        <v>3312.0035250000001</v>
      </c>
      <c r="D3634" s="34">
        <f t="shared" si="520"/>
        <v>40419149.88453228</v>
      </c>
      <c r="E3634" s="34">
        <v>5646403851534.7197</v>
      </c>
      <c r="F3634" s="3">
        <f>VLOOKUP(A3634,ERCOT_345kv_West_ATC!A:B,2)</f>
        <v>36.6</v>
      </c>
      <c r="G3634" s="3">
        <f>VLOOKUP(A3634,ERCOT_345kv_West_ATC!G:H,2)</f>
        <v>3.145</v>
      </c>
      <c r="I3634" s="5">
        <f t="shared" si="521"/>
        <v>6</v>
      </c>
      <c r="J3634" s="4">
        <f t="shared" si="522"/>
        <v>144</v>
      </c>
      <c r="K3634" s="4">
        <f t="shared" si="515"/>
        <v>1800</v>
      </c>
      <c r="L3634" s="6">
        <f t="shared" si="516"/>
        <v>5961606.3449999997</v>
      </c>
      <c r="N3634" s="22">
        <f t="shared" si="523"/>
        <v>0.14749460001090733</v>
      </c>
      <c r="O3634" s="14">
        <f t="shared" si="524"/>
        <v>4453.3346325743214</v>
      </c>
      <c r="Q3634" s="22">
        <f t="shared" si="518"/>
        <v>215.63538013290551</v>
      </c>
      <c r="R3634" s="3">
        <f>VLOOKUP(A3634,ERCOT_345kv_West_ATC!D:E,2)</f>
        <v>25.9</v>
      </c>
      <c r="S3634" s="66">
        <f t="shared" si="519"/>
        <v>0.87988984004370385</v>
      </c>
      <c r="T3634" s="69">
        <f t="shared" si="525"/>
        <v>189.7353801329055</v>
      </c>
      <c r="V3634" s="16">
        <f t="shared" si="526"/>
        <v>2.5034400000000005E-2</v>
      </c>
      <c r="W3634" s="16">
        <f t="shared" si="527"/>
        <v>0.12246020001090732</v>
      </c>
      <c r="X3634" s="16"/>
      <c r="Z3634" s="15">
        <f t="shared" si="528"/>
        <v>4.4979366119660445E-5</v>
      </c>
      <c r="AA3634" s="16">
        <f t="shared" si="529"/>
        <v>0.14897181914058097</v>
      </c>
      <c r="AB3634" s="3">
        <f t="shared" si="530"/>
        <v>8.0226754946283105E-2</v>
      </c>
      <c r="AC3634" s="69">
        <f t="shared" si="531"/>
        <v>15.594072310339616</v>
      </c>
      <c r="AD3634" s="3">
        <f t="shared" si="517"/>
        <v>19.513014248348657</v>
      </c>
      <c r="AF3634" s="29"/>
      <c r="AG3634" s="30"/>
      <c r="AH3634" s="29"/>
      <c r="AI3634" s="29"/>
      <c r="AJ3634" s="31"/>
      <c r="AK3634" s="29"/>
      <c r="AL3634" s="30"/>
      <c r="AN3634" s="17">
        <f t="shared" si="532"/>
        <v>22455.083269184601</v>
      </c>
      <c r="AO3634" s="17">
        <f t="shared" si="533"/>
        <v>224.55083269184601</v>
      </c>
      <c r="AP3634" s="2">
        <f t="shared" si="534"/>
        <v>15.359276956122269</v>
      </c>
      <c r="AQ3634" s="6">
        <f t="shared" si="535"/>
        <v>397.80527316356677</v>
      </c>
      <c r="AR3634" s="3">
        <f t="shared" si="536"/>
        <v>2914.1982518364334</v>
      </c>
    </row>
    <row r="3635" spans="1:44">
      <c r="A3635" s="32">
        <v>43448</v>
      </c>
      <c r="B3635" s="9">
        <v>12.5</v>
      </c>
      <c r="C3635" s="33">
        <v>3242.1941339999998</v>
      </c>
      <c r="D3635" s="34">
        <f t="shared" si="520"/>
        <v>40419149.88453228</v>
      </c>
      <c r="E3635" s="34">
        <v>5646403851534.7197</v>
      </c>
      <c r="F3635" s="3">
        <f>VLOOKUP(A3635,ERCOT_345kv_West_ATC!A:B,2)</f>
        <v>35.65</v>
      </c>
      <c r="G3635" s="3">
        <f>VLOOKUP(A3635,ERCOT_345kv_West_ATC!G:H,2)</f>
        <v>3.0640000000000001</v>
      </c>
      <c r="I3635" s="5">
        <f t="shared" si="521"/>
        <v>6</v>
      </c>
      <c r="J3635" s="4">
        <f t="shared" si="522"/>
        <v>144</v>
      </c>
      <c r="K3635" s="4">
        <f t="shared" si="515"/>
        <v>1800</v>
      </c>
      <c r="L3635" s="6">
        <f t="shared" si="516"/>
        <v>5835949.4411999993</v>
      </c>
      <c r="N3635" s="22">
        <f t="shared" si="523"/>
        <v>0.14438575422471508</v>
      </c>
      <c r="O3635" s="14">
        <f t="shared" si="524"/>
        <v>4453.3346325743214</v>
      </c>
      <c r="Q3635" s="22">
        <f t="shared" si="518"/>
        <v>211.09028395426191</v>
      </c>
      <c r="R3635" s="3">
        <f>VLOOKUP(A3635,ERCOT_345kv_West_ATC!D:E,2)</f>
        <v>30.09</v>
      </c>
      <c r="S3635" s="66">
        <f t="shared" si="519"/>
        <v>0.85745435821897054</v>
      </c>
      <c r="T3635" s="69">
        <f t="shared" si="525"/>
        <v>181.0002839542619</v>
      </c>
      <c r="V3635" s="16">
        <f t="shared" si="526"/>
        <v>2.4384599999999999E-2</v>
      </c>
      <c r="W3635" s="16">
        <f t="shared" si="527"/>
        <v>0.12000115422471508</v>
      </c>
      <c r="X3635" s="16"/>
      <c r="Z3635" s="15">
        <f t="shared" si="528"/>
        <v>4.4979366119660445E-5</v>
      </c>
      <c r="AA3635" s="16">
        <f t="shared" si="529"/>
        <v>0.14583183698420144</v>
      </c>
      <c r="AB3635" s="3">
        <f t="shared" si="530"/>
        <v>7.8535760096056825E-2</v>
      </c>
      <c r="AC3635" s="69">
        <f t="shared" si="531"/>
        <v>14.975168195156797</v>
      </c>
      <c r="AD3635" s="3">
        <f t="shared" si="517"/>
        <v>19.142095312894714</v>
      </c>
      <c r="AF3635" s="29"/>
      <c r="AG3635" s="30"/>
      <c r="AH3635" s="29"/>
      <c r="AI3635" s="29"/>
      <c r="AJ3635" s="31"/>
      <c r="AK3635" s="29"/>
      <c r="AL3635" s="30"/>
      <c r="AN3635" s="17">
        <f t="shared" si="532"/>
        <v>22455.083269184601</v>
      </c>
      <c r="AO3635" s="17">
        <f t="shared" si="533"/>
        <v>224.55083269184601</v>
      </c>
      <c r="AP3635" s="2">
        <f t="shared" si="534"/>
        <v>15.359276956122269</v>
      </c>
      <c r="AQ3635" s="6">
        <f t="shared" si="535"/>
        <v>462.16064360971905</v>
      </c>
      <c r="AR3635" s="3">
        <f t="shared" si="536"/>
        <v>2780.0334903902808</v>
      </c>
    </row>
    <row r="3636" spans="1:44">
      <c r="A3636" s="32">
        <v>43449</v>
      </c>
      <c r="B3636" s="9">
        <v>12.5</v>
      </c>
      <c r="C3636" s="33">
        <v>3237.0570849999999</v>
      </c>
      <c r="D3636" s="34">
        <f t="shared" si="520"/>
        <v>40419149.88453228</v>
      </c>
      <c r="E3636" s="34">
        <v>5646403851534.7197</v>
      </c>
      <c r="F3636" s="3">
        <f>VLOOKUP(A3636,ERCOT_345kv_West_ATC!A:B,2)</f>
        <v>35.65</v>
      </c>
      <c r="G3636" s="3">
        <f>VLOOKUP(A3636,ERCOT_345kv_West_ATC!G:H,2)</f>
        <v>3.0640000000000001</v>
      </c>
      <c r="I3636" s="5">
        <f t="shared" si="521"/>
        <v>6</v>
      </c>
      <c r="J3636" s="4">
        <f t="shared" si="522"/>
        <v>144</v>
      </c>
      <c r="K3636" s="4">
        <f t="shared" si="515"/>
        <v>1800</v>
      </c>
      <c r="L3636" s="6">
        <f t="shared" si="516"/>
        <v>5826702.7529999996</v>
      </c>
      <c r="N3636" s="22">
        <f t="shared" si="523"/>
        <v>0.14415698424250578</v>
      </c>
      <c r="O3636" s="14">
        <f t="shared" si="524"/>
        <v>4453.3346325743214</v>
      </c>
      <c r="Q3636" s="22">
        <f t="shared" si="518"/>
        <v>210.75582491594417</v>
      </c>
      <c r="R3636" s="3">
        <f>VLOOKUP(A3636,ERCOT_345kv_West_ATC!D:E,2)</f>
        <v>31.26</v>
      </c>
      <c r="S3636" s="66">
        <f t="shared" si="519"/>
        <v>0.85167669737020346</v>
      </c>
      <c r="T3636" s="69">
        <f t="shared" si="525"/>
        <v>179.49582491594418</v>
      </c>
      <c r="V3636" s="16">
        <f t="shared" si="526"/>
        <v>2.4384599999999999E-2</v>
      </c>
      <c r="W3636" s="16">
        <f t="shared" si="527"/>
        <v>0.11977238424250577</v>
      </c>
      <c r="X3636" s="16"/>
      <c r="Z3636" s="15">
        <f t="shared" si="528"/>
        <v>4.4979366119660445E-5</v>
      </c>
      <c r="AA3636" s="16">
        <f t="shared" si="529"/>
        <v>0.1456007757764558</v>
      </c>
      <c r="AB3636" s="3">
        <f t="shared" si="530"/>
        <v>7.8411325213014235E-2</v>
      </c>
      <c r="AC3636" s="69">
        <f t="shared" si="531"/>
        <v>14.92962502796321</v>
      </c>
      <c r="AD3636" s="3">
        <f t="shared" si="517"/>
        <v>18.787483228544282</v>
      </c>
      <c r="AF3636" s="29"/>
      <c r="AG3636" s="30"/>
      <c r="AH3636" s="29"/>
      <c r="AI3636" s="29"/>
      <c r="AJ3636" s="31"/>
      <c r="AK3636" s="29"/>
      <c r="AL3636" s="30"/>
      <c r="AN3636" s="17">
        <f t="shared" si="532"/>
        <v>22455.083269184601</v>
      </c>
      <c r="AO3636" s="17">
        <f t="shared" si="533"/>
        <v>224.55083269184601</v>
      </c>
      <c r="AP3636" s="2">
        <f t="shared" si="534"/>
        <v>15.359276956122269</v>
      </c>
      <c r="AQ3636" s="6">
        <f t="shared" si="535"/>
        <v>480.13099764838216</v>
      </c>
      <c r="AR3636" s="3">
        <f t="shared" si="536"/>
        <v>2756.9260873516178</v>
      </c>
    </row>
    <row r="3637" spans="1:44">
      <c r="A3637" s="32">
        <v>43450</v>
      </c>
      <c r="B3637" s="9">
        <v>12.5</v>
      </c>
      <c r="C3637" s="33">
        <v>3255.2201380000001</v>
      </c>
      <c r="D3637" s="34">
        <f t="shared" si="520"/>
        <v>40419149.88453228</v>
      </c>
      <c r="E3637" s="34">
        <v>5646403851534.7197</v>
      </c>
      <c r="F3637" s="3">
        <f>VLOOKUP(A3637,ERCOT_345kv_West_ATC!A:B,2)</f>
        <v>35.65</v>
      </c>
      <c r="G3637" s="3">
        <f>VLOOKUP(A3637,ERCOT_345kv_West_ATC!G:H,2)</f>
        <v>3.0640000000000001</v>
      </c>
      <c r="I3637" s="5">
        <f t="shared" si="521"/>
        <v>6</v>
      </c>
      <c r="J3637" s="4">
        <f t="shared" si="522"/>
        <v>144</v>
      </c>
      <c r="K3637" s="4">
        <f t="shared" si="515"/>
        <v>1800</v>
      </c>
      <c r="L3637" s="6">
        <f t="shared" si="516"/>
        <v>5859396.2483999999</v>
      </c>
      <c r="N3637" s="22">
        <f t="shared" si="523"/>
        <v>0.14496584577208763</v>
      </c>
      <c r="O3637" s="14">
        <f t="shared" si="524"/>
        <v>4453.3346325743214</v>
      </c>
      <c r="Q3637" s="22">
        <f t="shared" si="518"/>
        <v>211.93837101182405</v>
      </c>
      <c r="R3637" s="3">
        <f>VLOOKUP(A3637,ERCOT_345kv_West_ATC!D:E,2)</f>
        <v>31.47</v>
      </c>
      <c r="S3637" s="66">
        <f t="shared" si="519"/>
        <v>0.85151343831814064</v>
      </c>
      <c r="T3637" s="69">
        <f t="shared" si="525"/>
        <v>180.46837101182405</v>
      </c>
      <c r="V3637" s="16">
        <f t="shared" si="526"/>
        <v>2.4384599999999999E-2</v>
      </c>
      <c r="W3637" s="16">
        <f t="shared" si="527"/>
        <v>0.12058124577208762</v>
      </c>
      <c r="X3637" s="16"/>
      <c r="Z3637" s="15">
        <f t="shared" si="528"/>
        <v>4.4979366119660445E-5</v>
      </c>
      <c r="AA3637" s="16">
        <f t="shared" si="529"/>
        <v>0.1464177383871936</v>
      </c>
      <c r="AB3637" s="3">
        <f t="shared" si="530"/>
        <v>7.8851289358918136E-2</v>
      </c>
      <c r="AC3637" s="69">
        <f t="shared" si="531"/>
        <v>15.090651905364037</v>
      </c>
      <c r="AD3637" s="3">
        <f t="shared" si="517"/>
        <v>18.351335343566213</v>
      </c>
      <c r="AF3637" s="29"/>
      <c r="AG3637" s="30"/>
      <c r="AH3637" s="29"/>
      <c r="AI3637" s="29"/>
      <c r="AJ3637" s="31"/>
      <c r="AK3637" s="29"/>
      <c r="AL3637" s="30"/>
      <c r="AN3637" s="17">
        <f t="shared" si="532"/>
        <v>22455.083269184601</v>
      </c>
      <c r="AO3637" s="17">
        <f t="shared" si="533"/>
        <v>224.55083269184601</v>
      </c>
      <c r="AP3637" s="2">
        <f t="shared" si="534"/>
        <v>15.359276956122269</v>
      </c>
      <c r="AQ3637" s="6">
        <f t="shared" si="535"/>
        <v>483.35644580916778</v>
      </c>
      <c r="AR3637" s="3">
        <f t="shared" si="536"/>
        <v>2771.8636921908324</v>
      </c>
    </row>
    <row r="3638" spans="1:44">
      <c r="A3638" s="32">
        <v>43451</v>
      </c>
      <c r="B3638" s="9">
        <v>12.5</v>
      </c>
      <c r="C3638" s="33">
        <v>3545.3513899999998</v>
      </c>
      <c r="D3638" s="34">
        <f t="shared" si="520"/>
        <v>40419149.88453228</v>
      </c>
      <c r="E3638" s="34">
        <v>5646403851534.7197</v>
      </c>
      <c r="F3638" s="3">
        <f>VLOOKUP(A3638,ERCOT_345kv_West_ATC!A:B,2)</f>
        <v>34.85</v>
      </c>
      <c r="G3638" s="3">
        <f>VLOOKUP(A3638,ERCOT_345kv_West_ATC!G:H,2)</f>
        <v>2.9569999999999999</v>
      </c>
      <c r="I3638" s="5">
        <f t="shared" si="521"/>
        <v>6</v>
      </c>
      <c r="J3638" s="4">
        <f t="shared" si="522"/>
        <v>144</v>
      </c>
      <c r="K3638" s="4">
        <f t="shared" si="515"/>
        <v>1800</v>
      </c>
      <c r="L3638" s="6">
        <f t="shared" si="516"/>
        <v>6381632.5019999994</v>
      </c>
      <c r="N3638" s="22">
        <f t="shared" si="523"/>
        <v>0.15788636129732508</v>
      </c>
      <c r="O3638" s="14">
        <f t="shared" si="524"/>
        <v>4453.3346325743214</v>
      </c>
      <c r="Q3638" s="22">
        <f t="shared" si="518"/>
        <v>230.82801359258059</v>
      </c>
      <c r="R3638" s="3">
        <f>VLOOKUP(A3638,ERCOT_345kv_West_ATC!D:E,2)</f>
        <v>33.619999999999997</v>
      </c>
      <c r="S3638" s="66">
        <f t="shared" si="519"/>
        <v>0.85435043400173927</v>
      </c>
      <c r="T3638" s="69">
        <f t="shared" si="525"/>
        <v>197.20801359258058</v>
      </c>
      <c r="V3638" s="16">
        <f t="shared" si="526"/>
        <v>2.3837399999999998E-2</v>
      </c>
      <c r="W3638" s="16">
        <f t="shared" si="527"/>
        <v>0.13404896129732508</v>
      </c>
      <c r="X3638" s="16"/>
      <c r="Z3638" s="15">
        <f t="shared" si="528"/>
        <v>4.4979366119660445E-5</v>
      </c>
      <c r="AA3638" s="16">
        <f t="shared" si="529"/>
        <v>0.15946765819365705</v>
      </c>
      <c r="AB3638" s="3">
        <f t="shared" si="530"/>
        <v>8.5879146871981116E-2</v>
      </c>
      <c r="AC3638" s="69">
        <f t="shared" si="531"/>
        <v>17.662847755145087</v>
      </c>
      <c r="AD3638" s="3">
        <f t="shared" si="517"/>
        <v>18.00592949913759</v>
      </c>
      <c r="AF3638" s="29"/>
      <c r="AG3638" s="30"/>
      <c r="AH3638" s="29"/>
      <c r="AI3638" s="29"/>
      <c r="AJ3638" s="31"/>
      <c r="AK3638" s="29"/>
      <c r="AL3638" s="30"/>
      <c r="AN3638" s="17">
        <f t="shared" si="532"/>
        <v>22455.083269184601</v>
      </c>
      <c r="AO3638" s="17">
        <f t="shared" si="533"/>
        <v>224.55083269184601</v>
      </c>
      <c r="AP3638" s="2">
        <f t="shared" si="534"/>
        <v>15.359276956122269</v>
      </c>
      <c r="AQ3638" s="6">
        <f t="shared" si="535"/>
        <v>516.3788912648306</v>
      </c>
      <c r="AR3638" s="3">
        <f t="shared" si="536"/>
        <v>3028.9724987351692</v>
      </c>
    </row>
    <row r="3639" spans="1:44">
      <c r="A3639" s="32">
        <v>43452</v>
      </c>
      <c r="B3639" s="9">
        <v>12.5</v>
      </c>
      <c r="C3639" s="33">
        <v>3695.4306339999998</v>
      </c>
      <c r="D3639" s="34">
        <f t="shared" si="520"/>
        <v>36553756.867663153</v>
      </c>
      <c r="E3639" s="34">
        <v>5106422924659.8203</v>
      </c>
      <c r="F3639" s="3">
        <f>VLOOKUP(A3639,ERCOT_345kv_West_ATC!A:B,2)</f>
        <v>35.4</v>
      </c>
      <c r="G3639" s="3">
        <f>VLOOKUP(A3639,ERCOT_345kv_West_ATC!G:H,2)</f>
        <v>3.0670000000000002</v>
      </c>
      <c r="I3639" s="5">
        <f t="shared" si="521"/>
        <v>6</v>
      </c>
      <c r="J3639" s="4">
        <f t="shared" si="522"/>
        <v>144</v>
      </c>
      <c r="K3639" s="4">
        <f t="shared" si="515"/>
        <v>1800</v>
      </c>
      <c r="L3639" s="6">
        <f t="shared" si="516"/>
        <v>6651775.1411999995</v>
      </c>
      <c r="N3639" s="22">
        <f t="shared" si="523"/>
        <v>0.18197240752247859</v>
      </c>
      <c r="O3639" s="14">
        <f t="shared" si="524"/>
        <v>4924.2544521938007</v>
      </c>
      <c r="Q3639" s="22">
        <f t="shared" si="518"/>
        <v>266.04153146561197</v>
      </c>
      <c r="R3639" s="3">
        <f>VLOOKUP(A3639,ERCOT_345kv_West_ATC!D:E,2)</f>
        <v>28.88</v>
      </c>
      <c r="S3639" s="66">
        <f t="shared" si="519"/>
        <v>0.89144552040088909</v>
      </c>
      <c r="T3639" s="69">
        <f t="shared" si="525"/>
        <v>237.16153146561197</v>
      </c>
      <c r="V3639" s="16">
        <f t="shared" si="526"/>
        <v>2.4213600000000002E-2</v>
      </c>
      <c r="W3639" s="16">
        <f t="shared" si="527"/>
        <v>0.15775880752247859</v>
      </c>
      <c r="X3639" s="16"/>
      <c r="Z3639" s="15">
        <f t="shared" si="528"/>
        <v>4.9735728874153155E-5</v>
      </c>
      <c r="AA3639" s="16">
        <f t="shared" si="529"/>
        <v>0.18379493608586389</v>
      </c>
      <c r="AB3639" s="3">
        <f t="shared" si="530"/>
        <v>9.8980272797861354E-2</v>
      </c>
      <c r="AC3639" s="69">
        <f t="shared" si="531"/>
        <v>22.457859844017257</v>
      </c>
      <c r="AD3639" s="3">
        <f t="shared" si="517"/>
        <v>17.803500873732307</v>
      </c>
      <c r="AF3639" s="29"/>
      <c r="AG3639" s="30"/>
      <c r="AH3639" s="29"/>
      <c r="AI3639" s="29"/>
      <c r="AJ3639" s="31"/>
      <c r="AK3639" s="29"/>
      <c r="AL3639" s="30"/>
      <c r="AN3639" s="17">
        <f t="shared" si="532"/>
        <v>20307.642704257309</v>
      </c>
      <c r="AO3639" s="17">
        <f t="shared" si="533"/>
        <v>203.07642704257307</v>
      </c>
      <c r="AP3639" s="2">
        <f t="shared" si="534"/>
        <v>13.890427609711997</v>
      </c>
      <c r="AQ3639" s="6">
        <f t="shared" si="535"/>
        <v>401.15554936848247</v>
      </c>
      <c r="AR3639" s="3">
        <f t="shared" si="536"/>
        <v>3294.2750846315175</v>
      </c>
    </row>
    <row r="3640" spans="1:44">
      <c r="A3640" s="32">
        <v>43453</v>
      </c>
      <c r="B3640" s="9">
        <v>12.5</v>
      </c>
      <c r="C3640" s="33">
        <v>3747.429858</v>
      </c>
      <c r="D3640" s="34">
        <f t="shared" si="520"/>
        <v>36553756.867663153</v>
      </c>
      <c r="E3640" s="34">
        <v>5106422924659.8203</v>
      </c>
      <c r="F3640" s="3">
        <f>VLOOKUP(A3640,ERCOT_345kv_West_ATC!A:B,2)</f>
        <v>35.450000000000003</v>
      </c>
      <c r="G3640" s="3">
        <f>VLOOKUP(A3640,ERCOT_345kv_West_ATC!G:H,2)</f>
        <v>3.0470000000000002</v>
      </c>
      <c r="I3640" s="5">
        <f t="shared" si="521"/>
        <v>6</v>
      </c>
      <c r="J3640" s="4">
        <f t="shared" si="522"/>
        <v>144</v>
      </c>
      <c r="K3640" s="4">
        <f t="shared" si="515"/>
        <v>1800</v>
      </c>
      <c r="L3640" s="6">
        <f t="shared" si="516"/>
        <v>6745373.7444000002</v>
      </c>
      <c r="N3640" s="22">
        <f t="shared" si="523"/>
        <v>0.18453298162540482</v>
      </c>
      <c r="O3640" s="14">
        <f t="shared" si="524"/>
        <v>4924.2544521938007</v>
      </c>
      <c r="Q3640" s="22">
        <f t="shared" si="518"/>
        <v>269.78506085585502</v>
      </c>
      <c r="R3640" s="3">
        <f>VLOOKUP(A3640,ERCOT_345kv_West_ATC!D:E,2)</f>
        <v>30.52</v>
      </c>
      <c r="S3640" s="66">
        <f t="shared" si="519"/>
        <v>0.88687290577476896</v>
      </c>
      <c r="T3640" s="69">
        <f t="shared" si="525"/>
        <v>239.26506085585501</v>
      </c>
      <c r="V3640" s="16">
        <f t="shared" si="526"/>
        <v>2.42478E-2</v>
      </c>
      <c r="W3640" s="16">
        <f t="shared" si="527"/>
        <v>0.16028518162540484</v>
      </c>
      <c r="X3640" s="16"/>
      <c r="Z3640" s="15">
        <f t="shared" si="528"/>
        <v>4.9735728874153155E-5</v>
      </c>
      <c r="AA3640" s="16">
        <f t="shared" si="529"/>
        <v>0.18638115539239425</v>
      </c>
      <c r="AB3640" s="3">
        <f t="shared" si="530"/>
        <v>0.10037304616761232</v>
      </c>
      <c r="AC3640" s="69">
        <f t="shared" si="531"/>
        <v>22.96761489734611</v>
      </c>
      <c r="AD3640" s="3">
        <f t="shared" si="517"/>
        <v>17.805379388757501</v>
      </c>
      <c r="AF3640" s="29"/>
      <c r="AG3640" s="30"/>
      <c r="AH3640" s="29"/>
      <c r="AI3640" s="29"/>
      <c r="AJ3640" s="31"/>
      <c r="AK3640" s="29"/>
      <c r="AL3640" s="30"/>
      <c r="AN3640" s="17">
        <f t="shared" si="532"/>
        <v>20307.642704257309</v>
      </c>
      <c r="AO3640" s="17">
        <f t="shared" si="533"/>
        <v>203.07642704257307</v>
      </c>
      <c r="AP3640" s="2">
        <f t="shared" si="534"/>
        <v>13.890427609711997</v>
      </c>
      <c r="AQ3640" s="6">
        <f t="shared" si="535"/>
        <v>423.93585064841017</v>
      </c>
      <c r="AR3640" s="3">
        <f t="shared" si="536"/>
        <v>3323.49400735159</v>
      </c>
    </row>
    <row r="3641" spans="1:44">
      <c r="A3641" s="32">
        <v>43454</v>
      </c>
      <c r="B3641" s="9">
        <v>12.5</v>
      </c>
      <c r="C3641" s="33">
        <v>4132.2252900000003</v>
      </c>
      <c r="D3641" s="34">
        <f t="shared" si="520"/>
        <v>36553756.867663153</v>
      </c>
      <c r="E3641" s="34">
        <v>5106422924659.8203</v>
      </c>
      <c r="F3641" s="3">
        <f>VLOOKUP(A3641,ERCOT_345kv_West_ATC!A:B,2)</f>
        <v>35.6</v>
      </c>
      <c r="G3641" s="3">
        <f>VLOOKUP(A3641,ERCOT_345kv_West_ATC!G:H,2)</f>
        <v>3.0110000000000001</v>
      </c>
      <c r="I3641" s="5">
        <f t="shared" si="521"/>
        <v>6</v>
      </c>
      <c r="J3641" s="4">
        <f t="shared" si="522"/>
        <v>144</v>
      </c>
      <c r="K3641" s="4">
        <f t="shared" si="515"/>
        <v>1800</v>
      </c>
      <c r="L3641" s="6">
        <f t="shared" si="516"/>
        <v>7438005.5220000008</v>
      </c>
      <c r="N3641" s="22">
        <f t="shared" si="523"/>
        <v>0.20348128781750321</v>
      </c>
      <c r="O3641" s="14">
        <f t="shared" si="524"/>
        <v>4924.2544521938007</v>
      </c>
      <c r="Q3641" s="22">
        <f t="shared" si="518"/>
        <v>297.48726289108657</v>
      </c>
      <c r="R3641" s="3">
        <f>VLOOKUP(A3641,ERCOT_345kv_West_ATC!D:E,2)</f>
        <v>25.37</v>
      </c>
      <c r="S3641" s="66">
        <f t="shared" si="519"/>
        <v>0.91471903787259545</v>
      </c>
      <c r="T3641" s="69">
        <f t="shared" si="525"/>
        <v>272.11726289108657</v>
      </c>
      <c r="V3641" s="16">
        <f t="shared" si="526"/>
        <v>2.4350400000000001E-2</v>
      </c>
      <c r="W3641" s="16">
        <f t="shared" si="527"/>
        <v>0.17913088781750322</v>
      </c>
      <c r="X3641" s="16"/>
      <c r="Z3641" s="15">
        <f t="shared" si="528"/>
        <v>4.9735728874153155E-5</v>
      </c>
      <c r="AA3641" s="16">
        <f t="shared" si="529"/>
        <v>0.2055192366703589</v>
      </c>
      <c r="AB3641" s="3">
        <f t="shared" si="530"/>
        <v>0.11067960055948972</v>
      </c>
      <c r="AC3641" s="69">
        <f t="shared" si="531"/>
        <v>26.739813804773238</v>
      </c>
      <c r="AD3641" s="3">
        <f t="shared" si="517"/>
        <v>18.048381786046523</v>
      </c>
      <c r="AF3641" s="29"/>
      <c r="AG3641" s="30"/>
      <c r="AH3641" s="29"/>
      <c r="AI3641" s="29"/>
      <c r="AJ3641" s="31"/>
      <c r="AK3641" s="29"/>
      <c r="AL3641" s="30"/>
      <c r="AN3641" s="17">
        <f t="shared" si="532"/>
        <v>20307.642704257309</v>
      </c>
      <c r="AO3641" s="17">
        <f t="shared" si="533"/>
        <v>203.07642704257307</v>
      </c>
      <c r="AP3641" s="2">
        <f t="shared" si="534"/>
        <v>13.890427609711997</v>
      </c>
      <c r="AQ3641" s="6">
        <f t="shared" si="535"/>
        <v>352.4001484583934</v>
      </c>
      <c r="AR3641" s="3">
        <f t="shared" si="536"/>
        <v>3779.8251415416071</v>
      </c>
    </row>
    <row r="3642" spans="1:44">
      <c r="A3642" s="32">
        <v>43455</v>
      </c>
      <c r="B3642" s="9">
        <v>12.5</v>
      </c>
      <c r="C3642" s="33">
        <v>3894.3932110000001</v>
      </c>
      <c r="D3642" s="34">
        <f t="shared" si="520"/>
        <v>36553756.867663153</v>
      </c>
      <c r="E3642" s="34">
        <v>5106422924659.8203</v>
      </c>
      <c r="F3642" s="3">
        <f>VLOOKUP(A3642,ERCOT_345kv_West_ATC!A:B,2)</f>
        <v>35.65</v>
      </c>
      <c r="G3642" s="3">
        <f>VLOOKUP(A3642,ERCOT_345kv_West_ATC!G:H,2)</f>
        <v>3.0680000000000001</v>
      </c>
      <c r="I3642" s="5">
        <f t="shared" si="521"/>
        <v>6</v>
      </c>
      <c r="J3642" s="4">
        <f t="shared" si="522"/>
        <v>144</v>
      </c>
      <c r="K3642" s="4">
        <f t="shared" ref="K3642:K3705" si="537">J3642*B3642</f>
        <v>1800</v>
      </c>
      <c r="L3642" s="6">
        <f t="shared" ref="L3642:L3705" si="538">K3642*C3642</f>
        <v>7009907.7797999997</v>
      </c>
      <c r="N3642" s="22">
        <f t="shared" si="523"/>
        <v>0.1917698310786006</v>
      </c>
      <c r="O3642" s="14">
        <f t="shared" si="524"/>
        <v>4924.2544521938007</v>
      </c>
      <c r="Q3642" s="22">
        <f t="shared" si="518"/>
        <v>280.36525011491318</v>
      </c>
      <c r="R3642" s="3">
        <f>VLOOKUP(A3642,ERCOT_345kv_West_ATC!D:E,2)</f>
        <v>31.96</v>
      </c>
      <c r="S3642" s="66">
        <f t="shared" si="519"/>
        <v>0.88600584420893613</v>
      </c>
      <c r="T3642" s="69">
        <f t="shared" si="525"/>
        <v>248.40525011491317</v>
      </c>
      <c r="V3642" s="16">
        <f t="shared" si="526"/>
        <v>2.4384599999999999E-2</v>
      </c>
      <c r="W3642" s="16">
        <f t="shared" si="527"/>
        <v>0.16738523107860059</v>
      </c>
      <c r="X3642" s="16"/>
      <c r="Z3642" s="15">
        <f t="shared" si="528"/>
        <v>4.9735728874153155E-5</v>
      </c>
      <c r="AA3642" s="16">
        <f t="shared" si="529"/>
        <v>0.19369048487163873</v>
      </c>
      <c r="AB3642" s="3">
        <f t="shared" si="530"/>
        <v>0.10430938653276295</v>
      </c>
      <c r="AC3642" s="69">
        <f t="shared" si="531"/>
        <v>24.408315470991241</v>
      </c>
      <c r="AD3642" s="3">
        <f t="shared" si="517"/>
        <v>18.166744970567006</v>
      </c>
      <c r="AF3642" s="29"/>
      <c r="AG3642" s="30"/>
      <c r="AH3642" s="29"/>
      <c r="AI3642" s="29"/>
      <c r="AJ3642" s="31"/>
      <c r="AK3642" s="29"/>
      <c r="AL3642" s="30"/>
      <c r="AN3642" s="17">
        <f t="shared" si="532"/>
        <v>20307.642704257309</v>
      </c>
      <c r="AO3642" s="17">
        <f t="shared" si="533"/>
        <v>203.07642704257307</v>
      </c>
      <c r="AP3642" s="2">
        <f t="shared" si="534"/>
        <v>13.890427609711997</v>
      </c>
      <c r="AQ3642" s="6">
        <f t="shared" si="535"/>
        <v>443.93806640639542</v>
      </c>
      <c r="AR3642" s="3">
        <f t="shared" si="536"/>
        <v>3450.4551445936045</v>
      </c>
    </row>
    <row r="3643" spans="1:44">
      <c r="A3643" s="32">
        <v>43456</v>
      </c>
      <c r="B3643" s="9">
        <v>12.5</v>
      </c>
      <c r="C3643" s="33">
        <v>4012.164581</v>
      </c>
      <c r="D3643" s="34">
        <f t="shared" si="520"/>
        <v>36553756.867663153</v>
      </c>
      <c r="E3643" s="34">
        <v>5106422924659.8203</v>
      </c>
      <c r="F3643" s="3">
        <f>VLOOKUP(A3643,ERCOT_345kv_West_ATC!A:B,2)</f>
        <v>35.65</v>
      </c>
      <c r="G3643" s="3">
        <f>VLOOKUP(A3643,ERCOT_345kv_West_ATC!G:H,2)</f>
        <v>3.0680000000000001</v>
      </c>
      <c r="I3643" s="5">
        <f t="shared" si="521"/>
        <v>6</v>
      </c>
      <c r="J3643" s="4">
        <f t="shared" si="522"/>
        <v>144</v>
      </c>
      <c r="K3643" s="4">
        <f t="shared" si="537"/>
        <v>1800</v>
      </c>
      <c r="L3643" s="6">
        <f t="shared" si="538"/>
        <v>7221896.2457999997</v>
      </c>
      <c r="N3643" s="22">
        <f t="shared" si="523"/>
        <v>0.19756919300923526</v>
      </c>
      <c r="O3643" s="14">
        <f t="shared" si="524"/>
        <v>4924.2544521938007</v>
      </c>
      <c r="Q3643" s="22">
        <f t="shared" si="518"/>
        <v>288.84384942870656</v>
      </c>
      <c r="R3643" s="3">
        <f>VLOOKUP(A3643,ERCOT_345kv_West_ATC!D:E,2)</f>
        <v>27.32</v>
      </c>
      <c r="S3643" s="66">
        <f t="shared" si="519"/>
        <v>0.90541602303793145</v>
      </c>
      <c r="T3643" s="69">
        <f t="shared" si="525"/>
        <v>261.52384942870657</v>
      </c>
      <c r="V3643" s="16">
        <f t="shared" si="526"/>
        <v>2.4384599999999999E-2</v>
      </c>
      <c r="W3643" s="16">
        <f t="shared" si="527"/>
        <v>0.17318459300923525</v>
      </c>
      <c r="X3643" s="16"/>
      <c r="Z3643" s="15">
        <f t="shared" si="528"/>
        <v>4.9735728874153155E-5</v>
      </c>
      <c r="AA3643" s="16">
        <f t="shared" si="529"/>
        <v>0.1995479297990963</v>
      </c>
      <c r="AB3643" s="3">
        <f t="shared" si="530"/>
        <v>0.10746383414250202</v>
      </c>
      <c r="AC3643" s="69">
        <f t="shared" si="531"/>
        <v>25.562843296155737</v>
      </c>
      <c r="AD3643" s="3">
        <f t="shared" si="517"/>
        <v>18.382137380718749</v>
      </c>
      <c r="AF3643" s="29"/>
      <c r="AG3643" s="30"/>
      <c r="AH3643" s="29"/>
      <c r="AI3643" s="29"/>
      <c r="AJ3643" s="31"/>
      <c r="AK3643" s="29"/>
      <c r="AL3643" s="30"/>
      <c r="AN3643" s="17">
        <f t="shared" si="532"/>
        <v>20307.642704257309</v>
      </c>
      <c r="AO3643" s="17">
        <f t="shared" si="533"/>
        <v>203.07642704257307</v>
      </c>
      <c r="AP3643" s="2">
        <f t="shared" si="534"/>
        <v>13.890427609711997</v>
      </c>
      <c r="AQ3643" s="6">
        <f t="shared" si="535"/>
        <v>379.48648229733175</v>
      </c>
      <c r="AR3643" s="3">
        <f t="shared" si="536"/>
        <v>3632.6780987026682</v>
      </c>
    </row>
    <row r="3644" spans="1:44">
      <c r="A3644" s="32">
        <v>43457</v>
      </c>
      <c r="B3644" s="9">
        <v>12.5</v>
      </c>
      <c r="C3644" s="33">
        <v>3998.528585</v>
      </c>
      <c r="D3644" s="34">
        <f t="shared" si="520"/>
        <v>36553756.867663153</v>
      </c>
      <c r="E3644" s="34">
        <v>5106422924659.8203</v>
      </c>
      <c r="F3644" s="3">
        <f>VLOOKUP(A3644,ERCOT_345kv_West_ATC!A:B,2)</f>
        <v>35.65</v>
      </c>
      <c r="G3644" s="3">
        <f>VLOOKUP(A3644,ERCOT_345kv_West_ATC!G:H,2)</f>
        <v>3.0680000000000001</v>
      </c>
      <c r="I3644" s="5">
        <f t="shared" si="521"/>
        <v>6</v>
      </c>
      <c r="J3644" s="4">
        <f t="shared" si="522"/>
        <v>144</v>
      </c>
      <c r="K3644" s="4">
        <f t="shared" si="537"/>
        <v>1800</v>
      </c>
      <c r="L3644" s="6">
        <f t="shared" si="538"/>
        <v>7197351.4529999997</v>
      </c>
      <c r="N3644" s="22">
        <f t="shared" si="523"/>
        <v>0.19689772186910429</v>
      </c>
      <c r="O3644" s="14">
        <f t="shared" si="524"/>
        <v>4924.2544521938007</v>
      </c>
      <c r="Q3644" s="22">
        <f t="shared" si="518"/>
        <v>287.86216647529869</v>
      </c>
      <c r="R3644" s="3">
        <f>VLOOKUP(A3644,ERCOT_345kv_West_ATC!D:E,2)</f>
        <v>28.85</v>
      </c>
      <c r="S3644" s="66">
        <f t="shared" si="519"/>
        <v>0.89977842398238317</v>
      </c>
      <c r="T3644" s="69">
        <f t="shared" si="525"/>
        <v>259.01216647529867</v>
      </c>
      <c r="V3644" s="16">
        <f t="shared" si="526"/>
        <v>2.4384599999999999E-2</v>
      </c>
      <c r="W3644" s="16">
        <f t="shared" si="527"/>
        <v>0.17251312186910428</v>
      </c>
      <c r="X3644" s="16"/>
      <c r="Z3644" s="15">
        <f t="shared" si="528"/>
        <v>4.9735728874153155E-5</v>
      </c>
      <c r="AA3644" s="16">
        <f t="shared" si="529"/>
        <v>0.19886973359911125</v>
      </c>
      <c r="AB3644" s="3">
        <f t="shared" si="530"/>
        <v>0.10709860076711876</v>
      </c>
      <c r="AC3644" s="69">
        <f t="shared" si="531"/>
        <v>25.429167880765466</v>
      </c>
      <c r="AD3644" s="3">
        <f t="shared" si="517"/>
        <v>18.598770532458932</v>
      </c>
      <c r="AF3644" s="29"/>
      <c r="AG3644" s="30"/>
      <c r="AH3644" s="29"/>
      <c r="AI3644" s="29"/>
      <c r="AJ3644" s="31"/>
      <c r="AK3644" s="29"/>
      <c r="AL3644" s="30"/>
      <c r="AN3644" s="17">
        <f t="shared" si="532"/>
        <v>20307.642704257309</v>
      </c>
      <c r="AO3644" s="17">
        <f t="shared" si="533"/>
        <v>203.07642704257307</v>
      </c>
      <c r="AP3644" s="2">
        <f t="shared" si="534"/>
        <v>13.890427609711997</v>
      </c>
      <c r="AQ3644" s="6">
        <f t="shared" si="535"/>
        <v>400.73883654019113</v>
      </c>
      <c r="AR3644" s="3">
        <f t="shared" si="536"/>
        <v>3597.7897484598088</v>
      </c>
    </row>
    <row r="3645" spans="1:44">
      <c r="A3645" s="32">
        <v>43458</v>
      </c>
      <c r="B3645" s="9">
        <v>12.5</v>
      </c>
      <c r="C3645" s="33">
        <v>4080.4789609999998</v>
      </c>
      <c r="D3645" s="34">
        <f t="shared" si="520"/>
        <v>36553756.867663153</v>
      </c>
      <c r="E3645" s="34">
        <v>5106422924659.8203</v>
      </c>
      <c r="F3645" s="3">
        <f>VLOOKUP(A3645,ERCOT_345kv_West_ATC!A:B,2)</f>
        <v>34.950000000000003</v>
      </c>
      <c r="G3645" s="3">
        <f>VLOOKUP(A3645,ERCOT_345kv_West_ATC!G:H,2)</f>
        <v>2.98</v>
      </c>
      <c r="I3645" s="5">
        <f t="shared" si="521"/>
        <v>6</v>
      </c>
      <c r="J3645" s="4">
        <f t="shared" si="522"/>
        <v>144</v>
      </c>
      <c r="K3645" s="4">
        <f t="shared" si="537"/>
        <v>1800</v>
      </c>
      <c r="L3645" s="6">
        <f t="shared" si="538"/>
        <v>7344862.1297999993</v>
      </c>
      <c r="N3645" s="22">
        <f t="shared" si="523"/>
        <v>0.20093316690787383</v>
      </c>
      <c r="O3645" s="14">
        <f t="shared" si="524"/>
        <v>4924.2544521938007</v>
      </c>
      <c r="Q3645" s="22">
        <f t="shared" si="518"/>
        <v>293.76193992379223</v>
      </c>
      <c r="R3645" s="3">
        <f>VLOOKUP(A3645,ERCOT_345kv_West_ATC!D:E,2)</f>
        <v>27.36</v>
      </c>
      <c r="S3645" s="66">
        <f t="shared" si="519"/>
        <v>0.90686336015108782</v>
      </c>
      <c r="T3645" s="69">
        <f t="shared" si="525"/>
        <v>266.40193992379221</v>
      </c>
      <c r="V3645" s="16">
        <f t="shared" si="526"/>
        <v>2.3905800000000005E-2</v>
      </c>
      <c r="W3645" s="16">
        <f t="shared" si="527"/>
        <v>0.17702736690787382</v>
      </c>
      <c r="X3645" s="16"/>
      <c r="Z3645" s="15">
        <f t="shared" si="528"/>
        <v>4.9735728874153155E-5</v>
      </c>
      <c r="AA3645" s="16">
        <f t="shared" si="529"/>
        <v>0.20294559528098216</v>
      </c>
      <c r="AB3645" s="3">
        <f t="shared" si="530"/>
        <v>0.10929360085661774</v>
      </c>
      <c r="AC3645" s="69">
        <f t="shared" si="531"/>
        <v>26.232537913522094</v>
      </c>
      <c r="AD3645" s="3">
        <f t="shared" ref="AD3645:AD3708" si="539">AVERAGE(AC3616:AC3645)</f>
        <v>18.958216333807727</v>
      </c>
      <c r="AF3645" s="29"/>
      <c r="AG3645" s="30"/>
      <c r="AH3645" s="29"/>
      <c r="AI3645" s="29"/>
      <c r="AJ3645" s="31"/>
      <c r="AK3645" s="29"/>
      <c r="AL3645" s="30"/>
      <c r="AN3645" s="17">
        <f t="shared" si="532"/>
        <v>20307.642704257309</v>
      </c>
      <c r="AO3645" s="17">
        <f t="shared" si="533"/>
        <v>203.07642704257307</v>
      </c>
      <c r="AP3645" s="2">
        <f t="shared" si="534"/>
        <v>13.890427609711997</v>
      </c>
      <c r="AQ3645" s="6">
        <f t="shared" si="535"/>
        <v>380.04209940172024</v>
      </c>
      <c r="AR3645" s="3">
        <f t="shared" si="536"/>
        <v>3700.4368615982794</v>
      </c>
    </row>
    <row r="3646" spans="1:44">
      <c r="A3646" s="32">
        <v>43459</v>
      </c>
      <c r="B3646" s="9">
        <v>12.5</v>
      </c>
      <c r="C3646" s="33">
        <v>3815.4906099999998</v>
      </c>
      <c r="D3646" s="34">
        <f t="shared" si="520"/>
        <v>36553756.867663153</v>
      </c>
      <c r="E3646" s="34">
        <v>5106422924659.8203</v>
      </c>
      <c r="F3646" s="3">
        <f>VLOOKUP(A3646,ERCOT_345kv_West_ATC!A:B,2)</f>
        <v>34.9</v>
      </c>
      <c r="G3646" s="3">
        <f>VLOOKUP(A3646,ERCOT_345kv_West_ATC!G:H,2)</f>
        <v>2.9580000000000002</v>
      </c>
      <c r="I3646" s="5">
        <f t="shared" si="521"/>
        <v>6</v>
      </c>
      <c r="J3646" s="4">
        <f t="shared" si="522"/>
        <v>144</v>
      </c>
      <c r="K3646" s="4">
        <f t="shared" si="537"/>
        <v>1800</v>
      </c>
      <c r="L3646" s="6">
        <f t="shared" si="538"/>
        <v>6867883.0979999993</v>
      </c>
      <c r="N3646" s="22">
        <f t="shared" si="523"/>
        <v>0.18788446623596139</v>
      </c>
      <c r="O3646" s="14">
        <f t="shared" si="524"/>
        <v>4924.2544521938007</v>
      </c>
      <c r="Q3646" s="22">
        <f t="shared" si="518"/>
        <v>274.68489215783836</v>
      </c>
      <c r="R3646" s="3">
        <f>VLOOKUP(A3646,ERCOT_345kv_West_ATC!D:E,2)</f>
        <v>23.79</v>
      </c>
      <c r="S3646" s="66">
        <f t="shared" si="519"/>
        <v>0.91339166922100001</v>
      </c>
      <c r="T3646" s="69">
        <f t="shared" si="525"/>
        <v>250.89489215783837</v>
      </c>
      <c r="V3646" s="16">
        <f t="shared" si="526"/>
        <v>2.3871600000000003E-2</v>
      </c>
      <c r="W3646" s="16">
        <f t="shared" si="527"/>
        <v>0.1640128662359614</v>
      </c>
      <c r="X3646" s="16"/>
      <c r="Z3646" s="15">
        <f t="shared" si="528"/>
        <v>4.9735728874153155E-5</v>
      </c>
      <c r="AA3646" s="16">
        <f t="shared" si="529"/>
        <v>0.18976620650083723</v>
      </c>
      <c r="AB3646" s="3">
        <f t="shared" si="530"/>
        <v>0.10219601958180835</v>
      </c>
      <c r="AC3646" s="69">
        <f t="shared" si="531"/>
        <v>23.634823166941857</v>
      </c>
      <c r="AD3646" s="3">
        <f t="shared" si="539"/>
        <v>19.1980236004114</v>
      </c>
      <c r="AF3646" s="29"/>
      <c r="AG3646" s="30"/>
      <c r="AH3646" s="29"/>
      <c r="AI3646" s="29"/>
      <c r="AJ3646" s="31"/>
      <c r="AK3646" s="29"/>
      <c r="AL3646" s="30"/>
      <c r="AN3646" s="17">
        <f t="shared" si="532"/>
        <v>20307.642704257309</v>
      </c>
      <c r="AO3646" s="17">
        <f t="shared" si="533"/>
        <v>203.07642704257307</v>
      </c>
      <c r="AP3646" s="2">
        <f t="shared" si="534"/>
        <v>13.890427609711997</v>
      </c>
      <c r="AQ3646" s="6">
        <f t="shared" si="535"/>
        <v>330.45327283504838</v>
      </c>
      <c r="AR3646" s="3">
        <f t="shared" si="536"/>
        <v>3485.0373371649516</v>
      </c>
    </row>
    <row r="3647" spans="1:44">
      <c r="A3647" s="32">
        <v>43460</v>
      </c>
      <c r="B3647" s="9">
        <v>12.5</v>
      </c>
      <c r="C3647" s="33">
        <v>3855.9311590000002</v>
      </c>
      <c r="D3647" s="34">
        <f t="shared" si="520"/>
        <v>36553756.867663153</v>
      </c>
      <c r="E3647" s="34">
        <v>5106422924659.8203</v>
      </c>
      <c r="F3647" s="3">
        <f>VLOOKUP(A3647,ERCOT_345kv_West_ATC!A:B,2)</f>
        <v>35.200000000000003</v>
      </c>
      <c r="G3647" s="3">
        <f>VLOOKUP(A3647,ERCOT_345kv_West_ATC!G:H,2)</f>
        <v>3.01</v>
      </c>
      <c r="I3647" s="5">
        <f t="shared" si="521"/>
        <v>6</v>
      </c>
      <c r="J3647" s="4">
        <f t="shared" si="522"/>
        <v>144</v>
      </c>
      <c r="K3647" s="4">
        <f t="shared" si="537"/>
        <v>1800</v>
      </c>
      <c r="L3647" s="6">
        <f t="shared" si="538"/>
        <v>6940676.0862000007</v>
      </c>
      <c r="N3647" s="22">
        <f t="shared" si="523"/>
        <v>0.18987586177058555</v>
      </c>
      <c r="O3647" s="14">
        <f t="shared" si="524"/>
        <v>4924.2544521938007</v>
      </c>
      <c r="Q3647" s="22">
        <f t="shared" si="518"/>
        <v>277.59628913828294</v>
      </c>
      <c r="R3647" s="3">
        <f>VLOOKUP(A3647,ERCOT_345kv_West_ATC!D:E,2)</f>
        <v>20.149999999999999</v>
      </c>
      <c r="S3647" s="66">
        <f t="shared" si="519"/>
        <v>0.92741257434474433</v>
      </c>
      <c r="T3647" s="69">
        <f t="shared" si="525"/>
        <v>257.44628913828296</v>
      </c>
      <c r="V3647" s="16">
        <f t="shared" si="526"/>
        <v>2.4076800000000002E-2</v>
      </c>
      <c r="W3647" s="16">
        <f t="shared" si="527"/>
        <v>0.16579906177058554</v>
      </c>
      <c r="X3647" s="16"/>
      <c r="Z3647" s="15">
        <f t="shared" si="528"/>
        <v>4.9735728874153155E-5</v>
      </c>
      <c r="AA3647" s="16">
        <f t="shared" si="529"/>
        <v>0.19177754668142316</v>
      </c>
      <c r="AB3647" s="3">
        <f t="shared" si="530"/>
        <v>0.10327919958667361</v>
      </c>
      <c r="AC3647" s="69">
        <f t="shared" si="531"/>
        <v>24.031267048722544</v>
      </c>
      <c r="AD3647" s="3">
        <f t="shared" si="539"/>
        <v>19.511248224603303</v>
      </c>
      <c r="AF3647" s="29"/>
      <c r="AG3647" s="30"/>
      <c r="AH3647" s="29"/>
      <c r="AI3647" s="29"/>
      <c r="AJ3647" s="31"/>
      <c r="AK3647" s="29"/>
      <c r="AL3647" s="30"/>
      <c r="AN3647" s="17">
        <f t="shared" si="532"/>
        <v>20307.642704257309</v>
      </c>
      <c r="AO3647" s="17">
        <f t="shared" si="533"/>
        <v>203.07642704257307</v>
      </c>
      <c r="AP3647" s="2">
        <f t="shared" si="534"/>
        <v>13.890427609711997</v>
      </c>
      <c r="AQ3647" s="6">
        <f t="shared" si="535"/>
        <v>279.8921163356967</v>
      </c>
      <c r="AR3647" s="3">
        <f t="shared" si="536"/>
        <v>3576.0390426643035</v>
      </c>
    </row>
    <row r="3648" spans="1:44">
      <c r="A3648" s="32">
        <v>43461</v>
      </c>
      <c r="B3648" s="9">
        <v>12.5</v>
      </c>
      <c r="C3648" s="33">
        <v>3659.309902</v>
      </c>
      <c r="D3648" s="34">
        <f t="shared" si="520"/>
        <v>36553756.867663153</v>
      </c>
      <c r="E3648" s="34">
        <v>5106422924659.8203</v>
      </c>
      <c r="F3648" s="3">
        <f>VLOOKUP(A3648,ERCOT_345kv_West_ATC!A:B,2)</f>
        <v>35.9</v>
      </c>
      <c r="G3648" s="3">
        <f>VLOOKUP(A3648,ERCOT_345kv_West_ATC!G:H,2)</f>
        <v>2.7069999999999999</v>
      </c>
      <c r="I3648" s="5">
        <f t="shared" si="521"/>
        <v>6</v>
      </c>
      <c r="J3648" s="4">
        <f t="shared" si="522"/>
        <v>144</v>
      </c>
      <c r="K3648" s="4">
        <f t="shared" si="537"/>
        <v>1800</v>
      </c>
      <c r="L3648" s="6">
        <f t="shared" si="538"/>
        <v>6586757.8235999998</v>
      </c>
      <c r="N3648" s="22">
        <f t="shared" si="523"/>
        <v>0.1801937307688036</v>
      </c>
      <c r="O3648" s="14">
        <f t="shared" si="524"/>
        <v>4924.2544521938007</v>
      </c>
      <c r="Q3648" s="22">
        <f t="shared" si="518"/>
        <v>263.44112685497606</v>
      </c>
      <c r="R3648" s="3">
        <f>VLOOKUP(A3648,ERCOT_345kv_West_ATC!D:E,2)</f>
        <v>21.86</v>
      </c>
      <c r="S3648" s="66">
        <f t="shared" si="519"/>
        <v>0.91702130847612906</v>
      </c>
      <c r="T3648" s="69">
        <f t="shared" si="525"/>
        <v>241.58112685497605</v>
      </c>
      <c r="V3648" s="16">
        <f t="shared" si="526"/>
        <v>2.45556E-2</v>
      </c>
      <c r="W3648" s="16">
        <f t="shared" si="527"/>
        <v>0.15563813076880359</v>
      </c>
      <c r="X3648" s="16"/>
      <c r="Z3648" s="15">
        <f t="shared" si="528"/>
        <v>4.9735728874153155E-5</v>
      </c>
      <c r="AA3648" s="16">
        <f t="shared" si="529"/>
        <v>0.18199844515237595</v>
      </c>
      <c r="AB3648" s="3">
        <f t="shared" si="530"/>
        <v>9.8012796944269551E-2</v>
      </c>
      <c r="AC3648" s="69">
        <f t="shared" si="531"/>
        <v>22.103763681602654</v>
      </c>
      <c r="AD3648" s="3">
        <f t="shared" si="539"/>
        <v>19.750570853846231</v>
      </c>
      <c r="AF3648" s="29"/>
      <c r="AG3648" s="30"/>
      <c r="AH3648" s="29"/>
      <c r="AI3648" s="29"/>
      <c r="AJ3648" s="31"/>
      <c r="AK3648" s="29"/>
      <c r="AL3648" s="30"/>
      <c r="AN3648" s="17">
        <f t="shared" si="532"/>
        <v>20307.642704257309</v>
      </c>
      <c r="AO3648" s="17">
        <f t="shared" si="533"/>
        <v>203.07642704257307</v>
      </c>
      <c r="AP3648" s="2">
        <f t="shared" si="534"/>
        <v>13.890427609711997</v>
      </c>
      <c r="AQ3648" s="6">
        <f t="shared" si="535"/>
        <v>303.64474754830422</v>
      </c>
      <c r="AR3648" s="3">
        <f t="shared" si="536"/>
        <v>3355.6651544516958</v>
      </c>
    </row>
    <row r="3649" spans="1:44">
      <c r="A3649" s="32">
        <v>43462</v>
      </c>
      <c r="B3649" s="9">
        <v>12.5</v>
      </c>
      <c r="C3649" s="33">
        <v>3926.3291359999998</v>
      </c>
      <c r="D3649" s="34">
        <f t="shared" si="520"/>
        <v>36553756.867663153</v>
      </c>
      <c r="E3649" s="34">
        <v>5106422924659.8203</v>
      </c>
      <c r="F3649" s="3">
        <f>VLOOKUP(A3649,ERCOT_345kv_West_ATC!A:B,2)</f>
        <v>36.1</v>
      </c>
      <c r="G3649" s="3">
        <f>VLOOKUP(A3649,ERCOT_345kv_West_ATC!G:H,2)</f>
        <v>2.6880000000000002</v>
      </c>
      <c r="I3649" s="5">
        <f t="shared" si="521"/>
        <v>6</v>
      </c>
      <c r="J3649" s="4">
        <f t="shared" si="522"/>
        <v>144</v>
      </c>
      <c r="K3649" s="4">
        <f t="shared" si="537"/>
        <v>1800</v>
      </c>
      <c r="L3649" s="6">
        <f t="shared" si="538"/>
        <v>7067392.4447999997</v>
      </c>
      <c r="N3649" s="22">
        <f t="shared" si="523"/>
        <v>0.19334243728726239</v>
      </c>
      <c r="O3649" s="14">
        <f t="shared" si="524"/>
        <v>4924.2544521938007</v>
      </c>
      <c r="Q3649" s="22">
        <f t="shared" si="518"/>
        <v>282.66438199892167</v>
      </c>
      <c r="R3649" s="3">
        <f>VLOOKUP(A3649,ERCOT_345kv_West_ATC!D:E,2)</f>
        <v>24.11</v>
      </c>
      <c r="S3649" s="66">
        <f t="shared" si="519"/>
        <v>0.91470449927401187</v>
      </c>
      <c r="T3649" s="69">
        <f t="shared" si="525"/>
        <v>258.55438199892166</v>
      </c>
      <c r="V3649" s="16">
        <f t="shared" si="526"/>
        <v>2.46924E-2</v>
      </c>
      <c r="W3649" s="16">
        <f t="shared" si="527"/>
        <v>0.16865003728726238</v>
      </c>
      <c r="X3649" s="16"/>
      <c r="Z3649" s="15">
        <f t="shared" si="528"/>
        <v>4.9735728874153155E-5</v>
      </c>
      <c r="AA3649" s="16">
        <f t="shared" si="529"/>
        <v>0.19527884137878401</v>
      </c>
      <c r="AB3649" s="3">
        <f t="shared" si="530"/>
        <v>0.1051647744108275</v>
      </c>
      <c r="AC3649" s="69">
        <f t="shared" si="531"/>
        <v>24.721387434362864</v>
      </c>
      <c r="AD3649" s="3">
        <f t="shared" si="539"/>
        <v>19.964976792410638</v>
      </c>
      <c r="AF3649" s="29"/>
      <c r="AG3649" s="30"/>
      <c r="AH3649" s="29"/>
      <c r="AI3649" s="29"/>
      <c r="AJ3649" s="31"/>
      <c r="AK3649" s="29"/>
      <c r="AL3649" s="30"/>
      <c r="AN3649" s="17">
        <f t="shared" si="532"/>
        <v>20307.642704257309</v>
      </c>
      <c r="AO3649" s="17">
        <f t="shared" si="533"/>
        <v>203.07642704257307</v>
      </c>
      <c r="AP3649" s="2">
        <f t="shared" si="534"/>
        <v>13.890427609711997</v>
      </c>
      <c r="AQ3649" s="6">
        <f t="shared" si="535"/>
        <v>334.89820967015623</v>
      </c>
      <c r="AR3649" s="3">
        <f t="shared" si="536"/>
        <v>3591.4309263298437</v>
      </c>
    </row>
    <row r="3650" spans="1:44">
      <c r="A3650" s="32">
        <v>43463</v>
      </c>
      <c r="B3650" s="9">
        <v>12.5</v>
      </c>
      <c r="C3650" s="33">
        <v>3827.7773000000002</v>
      </c>
      <c r="D3650" s="34">
        <f t="shared" si="520"/>
        <v>36553756.867663153</v>
      </c>
      <c r="E3650" s="34">
        <v>5106422924659.8203</v>
      </c>
      <c r="F3650" s="3">
        <f>VLOOKUP(A3650,ERCOT_345kv_West_ATC!A:B,2)</f>
        <v>36.1</v>
      </c>
      <c r="G3650" s="3">
        <f>VLOOKUP(A3650,ERCOT_345kv_West_ATC!G:H,2)</f>
        <v>2.6880000000000002</v>
      </c>
      <c r="I3650" s="5">
        <f t="shared" si="521"/>
        <v>6</v>
      </c>
      <c r="J3650" s="4">
        <f t="shared" si="522"/>
        <v>144</v>
      </c>
      <c r="K3650" s="4">
        <f t="shared" si="537"/>
        <v>1800</v>
      </c>
      <c r="L3650" s="6">
        <f t="shared" si="538"/>
        <v>6889999.1400000006</v>
      </c>
      <c r="N3650" s="22">
        <f t="shared" si="523"/>
        <v>0.18848949411531368</v>
      </c>
      <c r="O3650" s="14">
        <f t="shared" si="524"/>
        <v>4924.2544521938007</v>
      </c>
      <c r="Q3650" s="22">
        <f t="shared" si="518"/>
        <v>275.56943584110184</v>
      </c>
      <c r="R3650" s="3">
        <f>VLOOKUP(A3650,ERCOT_345kv_West_ATC!D:E,2)</f>
        <v>28.73</v>
      </c>
      <c r="S3650" s="66">
        <f t="shared" si="519"/>
        <v>0.89574315485202716</v>
      </c>
      <c r="T3650" s="69">
        <f t="shared" si="525"/>
        <v>246.83943584110185</v>
      </c>
      <c r="V3650" s="16">
        <f t="shared" si="526"/>
        <v>2.46924E-2</v>
      </c>
      <c r="W3650" s="16">
        <f t="shared" si="527"/>
        <v>0.16379709411531368</v>
      </c>
      <c r="X3650" s="16"/>
      <c r="Z3650" s="15">
        <f t="shared" si="528"/>
        <v>4.9735728874153155E-5</v>
      </c>
      <c r="AA3650" s="16">
        <f t="shared" si="529"/>
        <v>0.19037729398343803</v>
      </c>
      <c r="AB3650" s="3">
        <f t="shared" si="530"/>
        <v>0.10252511246662498</v>
      </c>
      <c r="AC3650" s="69">
        <f t="shared" si="531"/>
        <v>23.755271162784741</v>
      </c>
      <c r="AD3650" s="3">
        <f t="shared" si="539"/>
        <v>20.143689315009674</v>
      </c>
      <c r="AF3650" s="29"/>
      <c r="AG3650" s="30"/>
      <c r="AH3650" s="29"/>
      <c r="AI3650" s="29"/>
      <c r="AJ3650" s="31"/>
      <c r="AK3650" s="29"/>
      <c r="AL3650" s="30"/>
      <c r="AN3650" s="17">
        <f t="shared" si="532"/>
        <v>20307.642704257309</v>
      </c>
      <c r="AO3650" s="17">
        <f t="shared" si="533"/>
        <v>203.07642704257307</v>
      </c>
      <c r="AP3650" s="2">
        <f t="shared" si="534"/>
        <v>13.890427609711997</v>
      </c>
      <c r="AQ3650" s="6">
        <f t="shared" si="535"/>
        <v>399.07198522702566</v>
      </c>
      <c r="AR3650" s="3">
        <f t="shared" si="536"/>
        <v>3428.7053147729744</v>
      </c>
    </row>
    <row r="3651" spans="1:44">
      <c r="A3651" s="32">
        <v>43464</v>
      </c>
      <c r="B3651" s="9">
        <v>12.5</v>
      </c>
      <c r="C3651" s="33">
        <v>3867.2723609999998</v>
      </c>
      <c r="D3651" s="34">
        <f t="shared" si="520"/>
        <v>36553756.867663153</v>
      </c>
      <c r="E3651" s="34">
        <v>5106422924659.8203</v>
      </c>
      <c r="F3651" s="3">
        <f>VLOOKUP(A3651,ERCOT_345kv_West_ATC!A:B,2)</f>
        <v>36.1</v>
      </c>
      <c r="G3651" s="3">
        <f>VLOOKUP(A3651,ERCOT_345kv_West_ATC!G:H,2)</f>
        <v>2.6880000000000002</v>
      </c>
      <c r="I3651" s="5">
        <f t="shared" si="521"/>
        <v>6</v>
      </c>
      <c r="J3651" s="4">
        <f t="shared" si="522"/>
        <v>144</v>
      </c>
      <c r="K3651" s="4">
        <f t="shared" si="537"/>
        <v>1800</v>
      </c>
      <c r="L3651" s="6">
        <f t="shared" si="538"/>
        <v>6961090.2497999994</v>
      </c>
      <c r="N3651" s="22">
        <f t="shared" si="523"/>
        <v>0.19043433141500279</v>
      </c>
      <c r="O3651" s="14">
        <f t="shared" si="524"/>
        <v>4924.2544521938007</v>
      </c>
      <c r="Q3651" s="22">
        <f t="shared" si="518"/>
        <v>278.41276522661235</v>
      </c>
      <c r="R3651" s="3">
        <f>VLOOKUP(A3651,ERCOT_345kv_West_ATC!D:E,2)</f>
        <v>28.32</v>
      </c>
      <c r="S3651" s="66">
        <f t="shared" si="519"/>
        <v>0.89828052612117437</v>
      </c>
      <c r="T3651" s="69">
        <f t="shared" si="525"/>
        <v>250.09276522661236</v>
      </c>
      <c r="V3651" s="16">
        <f t="shared" si="526"/>
        <v>2.46924E-2</v>
      </c>
      <c r="W3651" s="16">
        <f t="shared" si="527"/>
        <v>0.16574193141500279</v>
      </c>
      <c r="X3651" s="16"/>
      <c r="Z3651" s="15">
        <f t="shared" si="528"/>
        <v>4.9735728874153155E-5</v>
      </c>
      <c r="AA3651" s="16">
        <f t="shared" si="529"/>
        <v>0.19234160962920213</v>
      </c>
      <c r="AB3651" s="3">
        <f t="shared" si="530"/>
        <v>0.10358296804534456</v>
      </c>
      <c r="AC3651" s="69">
        <f t="shared" si="531"/>
        <v>24.14244630459611</v>
      </c>
      <c r="AD3651" s="3">
        <f t="shared" si="539"/>
        <v>20.400086848648439</v>
      </c>
      <c r="AF3651" s="29"/>
      <c r="AG3651" s="30"/>
      <c r="AH3651" s="29"/>
      <c r="AI3651" s="29"/>
      <c r="AJ3651" s="31"/>
      <c r="AK3651" s="29"/>
      <c r="AL3651" s="30"/>
      <c r="AN3651" s="17">
        <f t="shared" si="532"/>
        <v>20307.642704257309</v>
      </c>
      <c r="AO3651" s="17">
        <f t="shared" si="533"/>
        <v>203.07642704257307</v>
      </c>
      <c r="AP3651" s="2">
        <f t="shared" si="534"/>
        <v>13.890427609711997</v>
      </c>
      <c r="AQ3651" s="6">
        <f t="shared" si="535"/>
        <v>393.37690990704374</v>
      </c>
      <c r="AR3651" s="3">
        <f t="shared" si="536"/>
        <v>3473.8954510929561</v>
      </c>
    </row>
    <row r="3652" spans="1:44">
      <c r="A3652" s="32">
        <v>43465</v>
      </c>
      <c r="B3652" s="9">
        <v>12.5</v>
      </c>
      <c r="C3652" s="33">
        <v>3741.2967950000002</v>
      </c>
      <c r="D3652" s="34">
        <f t="shared" si="520"/>
        <v>40220089.410303973</v>
      </c>
      <c r="E3652" s="34">
        <v>5618595848853.2695</v>
      </c>
      <c r="F3652" s="3">
        <f>VLOOKUP(A3652,ERCOT_345kv_West_ATC!A:B,2)</f>
        <v>34.15</v>
      </c>
      <c r="G3652" s="3">
        <f>VLOOKUP(A3652,ERCOT_345kv_West_ATC!G:H,2)</f>
        <v>2.6640000000000001</v>
      </c>
      <c r="I3652" s="5">
        <f t="shared" si="521"/>
        <v>6</v>
      </c>
      <c r="J3652" s="4">
        <f t="shared" si="522"/>
        <v>144</v>
      </c>
      <c r="K3652" s="4">
        <f t="shared" si="537"/>
        <v>1800</v>
      </c>
      <c r="L3652" s="6">
        <f t="shared" si="538"/>
        <v>6734334.2310000006</v>
      </c>
      <c r="N3652" s="22">
        <f t="shared" si="523"/>
        <v>0.16743707758329182</v>
      </c>
      <c r="O3652" s="14">
        <f t="shared" si="524"/>
        <v>4475.3754315097531</v>
      </c>
      <c r="Q3652" s="22">
        <f t="shared" si="518"/>
        <v>244.79104909837986</v>
      </c>
      <c r="R3652" s="3">
        <f>VLOOKUP(A3652,ERCOT_345kv_West_ATC!D:E,2)</f>
        <v>22.16</v>
      </c>
      <c r="S3652" s="66">
        <f t="shared" si="519"/>
        <v>0.90947381417081941</v>
      </c>
      <c r="T3652" s="69">
        <f t="shared" si="525"/>
        <v>222.63104909837986</v>
      </c>
      <c r="V3652" s="16">
        <f t="shared" si="526"/>
        <v>2.3358599999999997E-2</v>
      </c>
      <c r="W3652" s="16">
        <f t="shared" si="527"/>
        <v>0.14407847758329181</v>
      </c>
      <c r="X3652" s="16"/>
      <c r="Z3652" s="15">
        <f t="shared" si="528"/>
        <v>4.5201981585750734E-5</v>
      </c>
      <c r="AA3652" s="16">
        <f t="shared" si="529"/>
        <v>0.16911402883441826</v>
      </c>
      <c r="AB3652" s="3">
        <f t="shared" si="530"/>
        <v>9.1074069092720478E-2</v>
      </c>
      <c r="AC3652" s="69">
        <f t="shared" si="531"/>
        <v>19.564189287935694</v>
      </c>
      <c r="AD3652" s="3">
        <f t="shared" si="539"/>
        <v>20.453908045399295</v>
      </c>
      <c r="AF3652" s="29"/>
      <c r="AG3652" s="30"/>
      <c r="AH3652" s="29"/>
      <c r="AI3652" s="29"/>
      <c r="AJ3652" s="31"/>
      <c r="AK3652" s="29"/>
      <c r="AL3652" s="30"/>
      <c r="AN3652" s="17">
        <f t="shared" si="532"/>
        <v>22344.49411683554</v>
      </c>
      <c r="AO3652" s="17">
        <f t="shared" si="533"/>
        <v>223.4449411683554</v>
      </c>
      <c r="AP3652" s="2">
        <f t="shared" si="534"/>
        <v>15.28363397591551</v>
      </c>
      <c r="AQ3652" s="6">
        <f t="shared" si="535"/>
        <v>338.68532890628774</v>
      </c>
      <c r="AR3652" s="3">
        <f t="shared" si="536"/>
        <v>3402.6114660937124</v>
      </c>
    </row>
    <row r="3653" spans="1:44">
      <c r="A3653" s="32">
        <v>43466</v>
      </c>
      <c r="B3653" s="9">
        <v>12.5</v>
      </c>
      <c r="C3653" s="33">
        <v>3840.959249</v>
      </c>
      <c r="D3653" s="34">
        <f t="shared" si="520"/>
        <v>40220089.410303973</v>
      </c>
      <c r="E3653" s="34">
        <v>5618595848853.2695</v>
      </c>
      <c r="F3653" s="3">
        <f>VLOOKUP(A3653,ERCOT_345kv_West_ATC!A:B,2)</f>
        <v>33.799999999999997</v>
      </c>
      <c r="G3653" s="3">
        <f>VLOOKUP(A3653,ERCOT_345kv_West_ATC!G:H,2)</f>
        <v>2.6560000000000001</v>
      </c>
      <c r="I3653" s="5">
        <f t="shared" si="521"/>
        <v>6</v>
      </c>
      <c r="J3653" s="4">
        <f t="shared" si="522"/>
        <v>144</v>
      </c>
      <c r="K3653" s="4">
        <f t="shared" si="537"/>
        <v>1800</v>
      </c>
      <c r="L3653" s="6">
        <f t="shared" si="538"/>
        <v>6913726.6481999997</v>
      </c>
      <c r="N3653" s="22">
        <f t="shared" si="523"/>
        <v>0.17189734656404751</v>
      </c>
      <c r="O3653" s="14">
        <f t="shared" si="524"/>
        <v>4475.3754315097531</v>
      </c>
      <c r="Q3653" s="22">
        <f t="shared" si="518"/>
        <v>251.31191018135604</v>
      </c>
      <c r="R3653" s="3">
        <f>VLOOKUP(A3653,ERCOT_345kv_West_ATC!D:E,2)</f>
        <v>24.67</v>
      </c>
      <c r="S3653" s="66">
        <f>(Q3653-R3653)/Q3653</f>
        <v>0.90183513394889547</v>
      </c>
      <c r="T3653" s="69">
        <f t="shared" si="525"/>
        <v>226.64191018135602</v>
      </c>
      <c r="V3653" s="16">
        <f t="shared" si="526"/>
        <v>2.3119199999999996E-2</v>
      </c>
      <c r="W3653" s="16">
        <f t="shared" si="527"/>
        <v>0.1487781465640475</v>
      </c>
      <c r="X3653" s="16"/>
      <c r="Z3653" s="15">
        <f t="shared" si="528"/>
        <v>4.5201981585750734E-5</v>
      </c>
      <c r="AA3653" s="16">
        <f t="shared" si="529"/>
        <v>0.17361896924491696</v>
      </c>
      <c r="AB3653" s="3">
        <f t="shared" si="530"/>
        <v>9.350014371841614E-2</v>
      </c>
      <c r="AC3653" s="69">
        <f t="shared" si="531"/>
        <v>20.452132600940306</v>
      </c>
      <c r="AD3653" s="3">
        <f t="shared" si="539"/>
        <v>20.556714472502748</v>
      </c>
      <c r="AF3653" s="29"/>
      <c r="AG3653" s="30"/>
      <c r="AH3653" s="29"/>
      <c r="AI3653" s="29"/>
      <c r="AJ3653" s="31"/>
      <c r="AK3653" s="29"/>
      <c r="AL3653" s="30"/>
      <c r="AN3653" s="17">
        <f t="shared" si="532"/>
        <v>22344.49411683554</v>
      </c>
      <c r="AO3653" s="17">
        <f t="shared" si="533"/>
        <v>223.4449411683554</v>
      </c>
      <c r="AP3653" s="2">
        <f t="shared" si="534"/>
        <v>15.28363397591551</v>
      </c>
      <c r="AQ3653" s="6">
        <f t="shared" si="535"/>
        <v>377.04725018583565</v>
      </c>
      <c r="AR3653" s="3">
        <f t="shared" si="536"/>
        <v>3463.9119988141642</v>
      </c>
    </row>
    <row r="3654" spans="1:44">
      <c r="A3654" s="32">
        <v>43467</v>
      </c>
      <c r="B3654" s="9">
        <v>12.5</v>
      </c>
      <c r="C3654" s="33">
        <v>3943.289843</v>
      </c>
      <c r="D3654" s="34">
        <f t="shared" si="520"/>
        <v>40220089.410303973</v>
      </c>
      <c r="E3654" s="34">
        <v>5618595848853.2695</v>
      </c>
      <c r="F3654" s="3">
        <f>VLOOKUP(A3654,ERCOT_345kv_West_ATC!A:B,2)</f>
        <v>28</v>
      </c>
      <c r="G3654" s="3">
        <f>VLOOKUP(A3654,ERCOT_345kv_West_ATC!G:H,2)</f>
        <v>2.6219999999999999</v>
      </c>
      <c r="I3654" s="5">
        <f t="shared" si="521"/>
        <v>6</v>
      </c>
      <c r="J3654" s="4">
        <f t="shared" si="522"/>
        <v>144</v>
      </c>
      <c r="K3654" s="4">
        <f t="shared" si="537"/>
        <v>1800</v>
      </c>
      <c r="L3654" s="6">
        <f t="shared" si="538"/>
        <v>7097921.7174000004</v>
      </c>
      <c r="N3654" s="22">
        <f t="shared" si="523"/>
        <v>0.17647702482684152</v>
      </c>
      <c r="O3654" s="14">
        <f t="shared" si="524"/>
        <v>4475.3754315097531</v>
      </c>
      <c r="Q3654" s="22">
        <f t="shared" si="518"/>
        <v>258.00734623807239</v>
      </c>
      <c r="R3654" s="3">
        <f>VLOOKUP(A3654,ERCOT_345kv_West_ATC!D:E,2)</f>
        <v>35.81</v>
      </c>
      <c r="S3654" s="66">
        <f t="shared" ref="S3654:S3717" si="540">(Q3654-R3654)/Q3654</f>
        <v>0.86120550239311067</v>
      </c>
      <c r="T3654" s="69">
        <f t="shared" si="525"/>
        <v>222.19734623807238</v>
      </c>
      <c r="V3654" s="16">
        <f t="shared" si="526"/>
        <v>1.9151999999999999E-2</v>
      </c>
      <c r="W3654" s="16">
        <f t="shared" si="527"/>
        <v>0.15732502482684152</v>
      </c>
      <c r="X3654" s="16"/>
      <c r="Z3654" s="15">
        <f t="shared" si="528"/>
        <v>4.5201981585750734E-5</v>
      </c>
      <c r="AA3654" s="16">
        <f t="shared" si="529"/>
        <v>0.17824451487056389</v>
      </c>
      <c r="AB3654" s="3">
        <f t="shared" si="530"/>
        <v>9.5991168648785277E-2</v>
      </c>
      <c r="AC3654" s="69">
        <f t="shared" si="531"/>
        <v>21.363847725455411</v>
      </c>
      <c r="AD3654" s="3">
        <f t="shared" si="539"/>
        <v>20.577414812917333</v>
      </c>
      <c r="AF3654" s="29"/>
      <c r="AG3654" s="30"/>
      <c r="AH3654" s="29"/>
      <c r="AI3654" s="29"/>
      <c r="AJ3654" s="31"/>
      <c r="AK3654" s="29"/>
      <c r="AL3654" s="30"/>
      <c r="AN3654" s="17">
        <f t="shared" si="532"/>
        <v>22344.49411683554</v>
      </c>
      <c r="AO3654" s="17">
        <f t="shared" si="533"/>
        <v>223.4449411683554</v>
      </c>
      <c r="AP3654" s="2">
        <f t="shared" si="534"/>
        <v>15.28363397591551</v>
      </c>
      <c r="AQ3654" s="6">
        <f t="shared" si="535"/>
        <v>547.30693267753441</v>
      </c>
      <c r="AR3654" s="3">
        <f t="shared" si="536"/>
        <v>3395.9829103224656</v>
      </c>
    </row>
    <row r="3655" spans="1:44">
      <c r="A3655" s="32">
        <v>43468</v>
      </c>
      <c r="B3655" s="9">
        <v>12.5</v>
      </c>
      <c r="C3655" s="33">
        <v>3836.5580479999999</v>
      </c>
      <c r="D3655" s="34">
        <f t="shared" si="520"/>
        <v>40220089.410303973</v>
      </c>
      <c r="E3655" s="34">
        <v>5618595848853.2695</v>
      </c>
      <c r="F3655" s="3">
        <f>VLOOKUP(A3655,ERCOT_345kv_West_ATC!A:B,2)</f>
        <v>27.85</v>
      </c>
      <c r="G3655" s="3">
        <f>VLOOKUP(A3655,ERCOT_345kv_West_ATC!G:H,2)</f>
        <v>2.6160000000000001</v>
      </c>
      <c r="I3655" s="5">
        <f t="shared" si="521"/>
        <v>6</v>
      </c>
      <c r="J3655" s="4">
        <f t="shared" si="522"/>
        <v>144</v>
      </c>
      <c r="K3655" s="4">
        <f t="shared" si="537"/>
        <v>1800</v>
      </c>
      <c r="L3655" s="6">
        <f t="shared" si="538"/>
        <v>6905804.4863999998</v>
      </c>
      <c r="N3655" s="22">
        <f t="shared" si="523"/>
        <v>0.17170037629580218</v>
      </c>
      <c r="O3655" s="14">
        <f t="shared" si="524"/>
        <v>4475.3754315097531</v>
      </c>
      <c r="Q3655" s="22">
        <f t="shared" si="518"/>
        <v>251.02394195292715</v>
      </c>
      <c r="R3655" s="3">
        <f>VLOOKUP(A3655,ERCOT_345kv_West_ATC!D:E,2)</f>
        <v>31.16</v>
      </c>
      <c r="S3655" s="66">
        <f t="shared" si="540"/>
        <v>0.87586841415372552</v>
      </c>
      <c r="T3655" s="69">
        <f t="shared" si="525"/>
        <v>219.86394195292715</v>
      </c>
      <c r="V3655" s="16">
        <f t="shared" si="526"/>
        <v>1.9049400000000001E-2</v>
      </c>
      <c r="W3655" s="16">
        <f t="shared" si="527"/>
        <v>0.15265097629580218</v>
      </c>
      <c r="X3655" s="16"/>
      <c r="Z3655" s="15">
        <f t="shared" si="528"/>
        <v>4.5201981585750734E-5</v>
      </c>
      <c r="AA3655" s="16">
        <f t="shared" si="529"/>
        <v>0.17342002623835978</v>
      </c>
      <c r="AB3655" s="3">
        <f t="shared" si="530"/>
        <v>9.3393005657490147E-2</v>
      </c>
      <c r="AC3655" s="69">
        <f t="shared" si="531"/>
        <v>20.412920070641395</v>
      </c>
      <c r="AD3655" s="3">
        <f t="shared" si="539"/>
        <v>20.535686676335175</v>
      </c>
      <c r="AF3655" s="29"/>
      <c r="AG3655" s="30"/>
      <c r="AH3655" s="29"/>
      <c r="AI3655" s="29"/>
      <c r="AJ3655" s="31"/>
      <c r="AK3655" s="29"/>
      <c r="AL3655" s="30"/>
      <c r="AN3655" s="17">
        <f t="shared" si="532"/>
        <v>22344.49411683554</v>
      </c>
      <c r="AO3655" s="17">
        <f t="shared" si="533"/>
        <v>223.4449411683554</v>
      </c>
      <c r="AP3655" s="2">
        <f t="shared" si="534"/>
        <v>15.28363397591551</v>
      </c>
      <c r="AQ3655" s="6">
        <f t="shared" si="535"/>
        <v>476.2380346895273</v>
      </c>
      <c r="AR3655" s="3">
        <f t="shared" si="536"/>
        <v>3360.3200133104724</v>
      </c>
    </row>
    <row r="3656" spans="1:44">
      <c r="A3656" s="32">
        <v>43469</v>
      </c>
      <c r="B3656" s="9">
        <v>12.5</v>
      </c>
      <c r="C3656" s="33">
        <v>3858.23828</v>
      </c>
      <c r="D3656" s="34">
        <f t="shared" si="520"/>
        <v>40220089.410303973</v>
      </c>
      <c r="E3656" s="34">
        <v>5618595848853.2695</v>
      </c>
      <c r="F3656" s="3">
        <f>VLOOKUP(A3656,ERCOT_345kv_West_ATC!A:B,2)</f>
        <v>27.9</v>
      </c>
      <c r="G3656" s="3">
        <f>VLOOKUP(A3656,ERCOT_345kv_West_ATC!G:H,2)</f>
        <v>2.6419999999999999</v>
      </c>
      <c r="I3656" s="5">
        <f t="shared" si="521"/>
        <v>6</v>
      </c>
      <c r="J3656" s="4">
        <f t="shared" si="522"/>
        <v>144</v>
      </c>
      <c r="K3656" s="4">
        <f t="shared" si="537"/>
        <v>1800</v>
      </c>
      <c r="L3656" s="6">
        <f t="shared" si="538"/>
        <v>6944828.9040000001</v>
      </c>
      <c r="N3656" s="22">
        <f t="shared" si="523"/>
        <v>0.17267064807222449</v>
      </c>
      <c r="O3656" s="14">
        <f t="shared" si="524"/>
        <v>4475.3754315097531</v>
      </c>
      <c r="Q3656" s="22">
        <f t="shared" si="518"/>
        <v>252.44246794184866</v>
      </c>
      <c r="R3656" s="3">
        <f>VLOOKUP(A3656,ERCOT_345kv_West_ATC!D:E,2)</f>
        <v>27.96</v>
      </c>
      <c r="S3656" s="66">
        <f t="shared" si="540"/>
        <v>0.88924209057233294</v>
      </c>
      <c r="T3656" s="69">
        <f t="shared" si="525"/>
        <v>224.48246794184865</v>
      </c>
      <c r="V3656" s="16">
        <f t="shared" si="526"/>
        <v>1.9083599999999999E-2</v>
      </c>
      <c r="W3656" s="16">
        <f t="shared" si="527"/>
        <v>0.15358704807222448</v>
      </c>
      <c r="X3656" s="16"/>
      <c r="Z3656" s="15">
        <f t="shared" si="528"/>
        <v>4.5201981585750734E-5</v>
      </c>
      <c r="AA3656" s="16">
        <f t="shared" si="529"/>
        <v>0.17440001568599858</v>
      </c>
      <c r="AB3656" s="3">
        <f t="shared" si="530"/>
        <v>9.3920765697739564E-2</v>
      </c>
      <c r="AC3656" s="69">
        <f t="shared" si="531"/>
        <v>20.606080245372681</v>
      </c>
      <c r="AD3656" s="3">
        <f t="shared" si="539"/>
        <v>20.572135920415157</v>
      </c>
      <c r="AF3656" s="29"/>
      <c r="AG3656" s="30"/>
      <c r="AH3656" s="29"/>
      <c r="AI3656" s="29"/>
      <c r="AJ3656" s="31"/>
      <c r="AK3656" s="29"/>
      <c r="AL3656" s="30"/>
      <c r="AN3656" s="17">
        <f t="shared" si="532"/>
        <v>22344.49411683554</v>
      </c>
      <c r="AO3656" s="17">
        <f t="shared" si="533"/>
        <v>223.4449411683554</v>
      </c>
      <c r="AP3656" s="2">
        <f t="shared" si="534"/>
        <v>15.28363397591551</v>
      </c>
      <c r="AQ3656" s="6">
        <f t="shared" si="535"/>
        <v>427.33040596659765</v>
      </c>
      <c r="AR3656" s="3">
        <f t="shared" si="536"/>
        <v>3430.9078740334025</v>
      </c>
    </row>
    <row r="3657" spans="1:44">
      <c r="A3657" s="32">
        <v>43470</v>
      </c>
      <c r="B3657" s="9">
        <v>12.5</v>
      </c>
      <c r="C3657" s="33">
        <v>3841.0611699999999</v>
      </c>
      <c r="D3657" s="34">
        <f t="shared" si="520"/>
        <v>40220089.410303973</v>
      </c>
      <c r="E3657" s="34">
        <v>5618595848853.2695</v>
      </c>
      <c r="F3657" s="3">
        <f>VLOOKUP(A3657,ERCOT_345kv_West_ATC!A:B,2)</f>
        <v>27.9</v>
      </c>
      <c r="G3657" s="3">
        <f>VLOOKUP(A3657,ERCOT_345kv_West_ATC!G:H,2)</f>
        <v>2.6419999999999999</v>
      </c>
      <c r="I3657" s="5">
        <f t="shared" si="521"/>
        <v>6</v>
      </c>
      <c r="J3657" s="4">
        <f t="shared" si="522"/>
        <v>144</v>
      </c>
      <c r="K3657" s="4">
        <f t="shared" si="537"/>
        <v>1800</v>
      </c>
      <c r="L3657" s="6">
        <f t="shared" si="538"/>
        <v>6913910.1059999997</v>
      </c>
      <c r="N3657" s="22">
        <f t="shared" si="523"/>
        <v>0.17190190791144108</v>
      </c>
      <c r="O3657" s="14">
        <f t="shared" si="524"/>
        <v>4475.3754315097531</v>
      </c>
      <c r="Q3657" s="22">
        <f t="shared" si="518"/>
        <v>251.31857881789634</v>
      </c>
      <c r="R3657" s="3">
        <f>VLOOKUP(A3657,ERCOT_345kv_West_ATC!D:E,2)</f>
        <v>22.17</v>
      </c>
      <c r="S3657" s="66">
        <f t="shared" si="540"/>
        <v>0.91178527228556305</v>
      </c>
      <c r="T3657" s="69">
        <f t="shared" si="525"/>
        <v>229.14857881789635</v>
      </c>
      <c r="V3657" s="16">
        <f t="shared" si="526"/>
        <v>1.9083599999999999E-2</v>
      </c>
      <c r="W3657" s="16">
        <f t="shared" si="527"/>
        <v>0.15281830791144108</v>
      </c>
      <c r="X3657" s="16"/>
      <c r="Z3657" s="15">
        <f t="shared" si="528"/>
        <v>4.5201981585750734E-5</v>
      </c>
      <c r="AA3657" s="16">
        <f t="shared" si="529"/>
        <v>0.17362357627608216</v>
      </c>
      <c r="AB3657" s="3">
        <f t="shared" si="530"/>
        <v>9.3502624772634671E-2</v>
      </c>
      <c r="AC3657" s="69">
        <f t="shared" si="531"/>
        <v>20.45304066678429</v>
      </c>
      <c r="AD3657" s="3">
        <f t="shared" si="539"/>
        <v>20.672308635006548</v>
      </c>
      <c r="AF3657" s="29"/>
      <c r="AG3657" s="30"/>
      <c r="AH3657" s="29"/>
      <c r="AI3657" s="29"/>
      <c r="AJ3657" s="31"/>
      <c r="AK3657" s="29"/>
      <c r="AL3657" s="30"/>
      <c r="AN3657" s="17">
        <f t="shared" si="532"/>
        <v>22344.49411683554</v>
      </c>
      <c r="AO3657" s="17">
        <f t="shared" si="533"/>
        <v>223.4449411683554</v>
      </c>
      <c r="AP3657" s="2">
        <f t="shared" si="534"/>
        <v>15.28363397591551</v>
      </c>
      <c r="AQ3657" s="6">
        <f t="shared" si="535"/>
        <v>338.83816524604691</v>
      </c>
      <c r="AR3657" s="3">
        <f t="shared" si="536"/>
        <v>3502.2230047539529</v>
      </c>
    </row>
    <row r="3658" spans="1:44">
      <c r="A3658" s="32">
        <v>43471</v>
      </c>
      <c r="B3658" s="9">
        <v>12.5</v>
      </c>
      <c r="C3658" s="33">
        <v>4076.2033200000001</v>
      </c>
      <c r="D3658" s="34">
        <f t="shared" si="520"/>
        <v>40220089.410303973</v>
      </c>
      <c r="E3658" s="34">
        <v>5618595848853.2695</v>
      </c>
      <c r="F3658" s="3">
        <f>VLOOKUP(A3658,ERCOT_345kv_West_ATC!A:B,2)</f>
        <v>27.9</v>
      </c>
      <c r="G3658" s="3">
        <f>VLOOKUP(A3658,ERCOT_345kv_West_ATC!G:H,2)</f>
        <v>2.6419999999999999</v>
      </c>
      <c r="I3658" s="5">
        <f t="shared" si="521"/>
        <v>6</v>
      </c>
      <c r="J3658" s="4">
        <f t="shared" si="522"/>
        <v>144</v>
      </c>
      <c r="K3658" s="4">
        <f t="shared" si="537"/>
        <v>1800</v>
      </c>
      <c r="L3658" s="6">
        <f t="shared" si="538"/>
        <v>7337165.9759999998</v>
      </c>
      <c r="N3658" s="22">
        <f t="shared" si="523"/>
        <v>0.18242540192166487</v>
      </c>
      <c r="O3658" s="14">
        <f t="shared" si="524"/>
        <v>4475.3754315097531</v>
      </c>
      <c r="Q3658" s="22">
        <f t="shared" si="518"/>
        <v>266.70380397904228</v>
      </c>
      <c r="R3658" s="3">
        <f>VLOOKUP(A3658,ERCOT_345kv_West_ATC!D:E,2)</f>
        <v>17.829999999999998</v>
      </c>
      <c r="S3658" s="66">
        <f t="shared" si="540"/>
        <v>0.93314681030420898</v>
      </c>
      <c r="T3658" s="69">
        <f t="shared" si="525"/>
        <v>248.87380397904229</v>
      </c>
      <c r="V3658" s="16">
        <f t="shared" si="526"/>
        <v>1.9083599999999999E-2</v>
      </c>
      <c r="W3658" s="16">
        <f t="shared" si="527"/>
        <v>0.16334180192166486</v>
      </c>
      <c r="X3658" s="16"/>
      <c r="Z3658" s="15">
        <f t="shared" si="528"/>
        <v>4.5201981585750734E-5</v>
      </c>
      <c r="AA3658" s="16">
        <f t="shared" si="529"/>
        <v>0.18425246741041601</v>
      </c>
      <c r="AB3658" s="3">
        <f t="shared" si="530"/>
        <v>9.9226670094120797E-2</v>
      </c>
      <c r="AC3658" s="69">
        <f t="shared" si="531"/>
        <v>22.548041254448211</v>
      </c>
      <c r="AD3658" s="3">
        <f t="shared" si="539"/>
        <v>20.872210938216167</v>
      </c>
      <c r="AF3658" s="29"/>
      <c r="AG3658" s="30"/>
      <c r="AH3658" s="29"/>
      <c r="AI3658" s="29"/>
      <c r="AJ3658" s="31"/>
      <c r="AK3658" s="29"/>
      <c r="AL3658" s="30"/>
      <c r="AN3658" s="17">
        <f t="shared" si="532"/>
        <v>22344.49411683554</v>
      </c>
      <c r="AO3658" s="17">
        <f t="shared" si="533"/>
        <v>223.4449411683554</v>
      </c>
      <c r="AP3658" s="2">
        <f t="shared" si="534"/>
        <v>15.28363397591551</v>
      </c>
      <c r="AQ3658" s="6">
        <f t="shared" si="535"/>
        <v>272.50719379057352</v>
      </c>
      <c r="AR3658" s="3">
        <f t="shared" si="536"/>
        <v>3803.6961262094264</v>
      </c>
    </row>
    <row r="3659" spans="1:44">
      <c r="A3659" s="32">
        <v>43472</v>
      </c>
      <c r="B3659" s="9">
        <v>12.5</v>
      </c>
      <c r="C3659" s="33">
        <v>4024.462066</v>
      </c>
      <c r="D3659" s="34">
        <f t="shared" si="520"/>
        <v>40220089.410303973</v>
      </c>
      <c r="E3659" s="34">
        <v>5618595848853.2695</v>
      </c>
      <c r="F3659" s="3">
        <f>VLOOKUP(A3659,ERCOT_345kv_West_ATC!A:B,2)</f>
        <v>28.3</v>
      </c>
      <c r="G3659" s="3">
        <f>VLOOKUP(A3659,ERCOT_345kv_West_ATC!G:H,2)</f>
        <v>2.6629999999999998</v>
      </c>
      <c r="I3659" s="5">
        <f t="shared" si="521"/>
        <v>6</v>
      </c>
      <c r="J3659" s="4">
        <f t="shared" si="522"/>
        <v>144</v>
      </c>
      <c r="K3659" s="4">
        <f t="shared" si="537"/>
        <v>1800</v>
      </c>
      <c r="L3659" s="6">
        <f t="shared" si="538"/>
        <v>7244031.7187999999</v>
      </c>
      <c r="N3659" s="22">
        <f t="shared" si="523"/>
        <v>0.18010978655219384</v>
      </c>
      <c r="O3659" s="14">
        <f t="shared" si="524"/>
        <v>4475.3754315097531</v>
      </c>
      <c r="Q3659" s="22">
        <f t="shared" si="518"/>
        <v>263.31840139209623</v>
      </c>
      <c r="R3659" s="3">
        <f>VLOOKUP(A3659,ERCOT_345kv_West_ATC!D:E,2)</f>
        <v>20.99</v>
      </c>
      <c r="S3659" s="66">
        <f t="shared" si="540"/>
        <v>0.92028661920689436</v>
      </c>
      <c r="T3659" s="69">
        <f t="shared" si="525"/>
        <v>242.32840139209623</v>
      </c>
      <c r="V3659" s="16">
        <f t="shared" si="526"/>
        <v>1.9357199999999998E-2</v>
      </c>
      <c r="W3659" s="16">
        <f t="shared" si="527"/>
        <v>0.16075258655219385</v>
      </c>
      <c r="X3659" s="16"/>
      <c r="Z3659" s="15">
        <f t="shared" si="528"/>
        <v>4.5201981585750734E-5</v>
      </c>
      <c r="AA3659" s="16">
        <f t="shared" si="529"/>
        <v>0.18191366019988436</v>
      </c>
      <c r="AB3659" s="3">
        <f t="shared" si="530"/>
        <v>9.7967137156761336E-2</v>
      </c>
      <c r="AC3659" s="69">
        <f t="shared" si="531"/>
        <v>22.08705219937465</v>
      </c>
      <c r="AD3659" s="3">
        <f t="shared" si="539"/>
        <v>21.040145307289922</v>
      </c>
      <c r="AF3659" s="29"/>
      <c r="AG3659" s="30"/>
      <c r="AH3659" s="29"/>
      <c r="AI3659" s="29"/>
      <c r="AJ3659" s="31"/>
      <c r="AK3659" s="29"/>
      <c r="AL3659" s="30"/>
      <c r="AN3659" s="17">
        <f t="shared" si="532"/>
        <v>22344.49411683554</v>
      </c>
      <c r="AO3659" s="17">
        <f t="shared" si="533"/>
        <v>223.4449411683554</v>
      </c>
      <c r="AP3659" s="2">
        <f t="shared" si="534"/>
        <v>15.28363397591551</v>
      </c>
      <c r="AQ3659" s="6">
        <f t="shared" si="535"/>
        <v>320.80347715446652</v>
      </c>
      <c r="AR3659" s="3">
        <f t="shared" si="536"/>
        <v>3703.6585888455334</v>
      </c>
    </row>
    <row r="3660" spans="1:44">
      <c r="A3660" s="32">
        <v>43473</v>
      </c>
      <c r="B3660" s="9">
        <v>12.5</v>
      </c>
      <c r="C3660" s="33">
        <v>4033.5547539999998</v>
      </c>
      <c r="D3660" s="34">
        <f t="shared" si="520"/>
        <v>40220089.410303973</v>
      </c>
      <c r="E3660" s="34">
        <v>5618595848853.2695</v>
      </c>
      <c r="F3660" s="3">
        <f>VLOOKUP(A3660,ERCOT_345kv_West_ATC!A:B,2)</f>
        <v>28.55</v>
      </c>
      <c r="G3660" s="3">
        <f>VLOOKUP(A3660,ERCOT_345kv_West_ATC!G:H,2)</f>
        <v>2.6949999999999998</v>
      </c>
      <c r="I3660" s="5">
        <f t="shared" si="521"/>
        <v>6</v>
      </c>
      <c r="J3660" s="4">
        <f t="shared" si="522"/>
        <v>144</v>
      </c>
      <c r="K3660" s="4">
        <f t="shared" si="537"/>
        <v>1800</v>
      </c>
      <c r="L3660" s="6">
        <f t="shared" si="538"/>
        <v>7260398.5571999997</v>
      </c>
      <c r="N3660" s="22">
        <f t="shared" si="523"/>
        <v>0.18051671847700965</v>
      </c>
      <c r="O3660" s="14">
        <f t="shared" si="524"/>
        <v>4475.3754315097531</v>
      </c>
      <c r="Q3660" s="22">
        <f t="shared" si="518"/>
        <v>263.91333110673924</v>
      </c>
      <c r="R3660" s="3">
        <f>VLOOKUP(A3660,ERCOT_345kv_West_ATC!D:E,2)</f>
        <v>22.64</v>
      </c>
      <c r="S3660" s="66">
        <f t="shared" si="540"/>
        <v>0.91421426153405161</v>
      </c>
      <c r="T3660" s="69">
        <f t="shared" si="525"/>
        <v>241.27333110673925</v>
      </c>
      <c r="V3660" s="16">
        <f t="shared" si="526"/>
        <v>1.9528200000000003E-2</v>
      </c>
      <c r="W3660" s="16">
        <f t="shared" si="527"/>
        <v>0.16098851847700965</v>
      </c>
      <c r="X3660" s="16"/>
      <c r="Z3660" s="15">
        <f t="shared" si="528"/>
        <v>4.5201981585750734E-5</v>
      </c>
      <c r="AA3660" s="16">
        <f t="shared" si="529"/>
        <v>0.18232466771542533</v>
      </c>
      <c r="AB3660" s="3">
        <f t="shared" si="530"/>
        <v>9.8188479685976646E-2</v>
      </c>
      <c r="AC3660" s="69">
        <f t="shared" si="531"/>
        <v>22.168063565067452</v>
      </c>
      <c r="AD3660" s="3">
        <f t="shared" si="539"/>
        <v>21.16937888801349</v>
      </c>
      <c r="AF3660" s="29"/>
      <c r="AG3660" s="30"/>
      <c r="AH3660" s="29"/>
      <c r="AI3660" s="29"/>
      <c r="AJ3660" s="31"/>
      <c r="AK3660" s="29"/>
      <c r="AL3660" s="30"/>
      <c r="AN3660" s="17">
        <f t="shared" si="532"/>
        <v>22344.49411683554</v>
      </c>
      <c r="AO3660" s="17">
        <f t="shared" si="533"/>
        <v>223.4449411683554</v>
      </c>
      <c r="AP3660" s="2">
        <f t="shared" si="534"/>
        <v>15.28363397591551</v>
      </c>
      <c r="AQ3660" s="6">
        <f t="shared" si="535"/>
        <v>346.02147321472717</v>
      </c>
      <c r="AR3660" s="3">
        <f t="shared" si="536"/>
        <v>3687.5332807852728</v>
      </c>
    </row>
    <row r="3661" spans="1:44">
      <c r="A3661" s="32">
        <v>43474</v>
      </c>
      <c r="B3661" s="9">
        <v>12.5</v>
      </c>
      <c r="C3661" s="33">
        <v>4035.7129409999998</v>
      </c>
      <c r="D3661" s="34">
        <f t="shared" si="520"/>
        <v>40220089.410303973</v>
      </c>
      <c r="E3661" s="34">
        <v>5618595848853.2695</v>
      </c>
      <c r="F3661" s="3">
        <f>VLOOKUP(A3661,ERCOT_345kv_West_ATC!A:B,2)</f>
        <v>28.9</v>
      </c>
      <c r="G3661" s="3">
        <f>VLOOKUP(A3661,ERCOT_345kv_West_ATC!G:H,2)</f>
        <v>2.718</v>
      </c>
      <c r="I3661" s="5">
        <f t="shared" si="521"/>
        <v>6</v>
      </c>
      <c r="J3661" s="4">
        <f t="shared" si="522"/>
        <v>144</v>
      </c>
      <c r="K3661" s="4">
        <f t="shared" si="537"/>
        <v>1800</v>
      </c>
      <c r="L3661" s="6">
        <f t="shared" si="538"/>
        <v>7264283.2937999992</v>
      </c>
      <c r="N3661" s="22">
        <f t="shared" si="523"/>
        <v>0.18061330544777368</v>
      </c>
      <c r="O3661" s="14">
        <f t="shared" si="524"/>
        <v>4475.3754315097531</v>
      </c>
      <c r="Q3661" s="22">
        <f t="shared" si="518"/>
        <v>264.05454012832411</v>
      </c>
      <c r="R3661" s="3">
        <f>VLOOKUP(A3661,ERCOT_345kv_West_ATC!D:E,2)</f>
        <v>23.39</v>
      </c>
      <c r="S3661" s="66">
        <f t="shared" si="540"/>
        <v>0.91141981505550707</v>
      </c>
      <c r="T3661" s="69">
        <f t="shared" si="525"/>
        <v>240.66454012832412</v>
      </c>
      <c r="V3661" s="16">
        <f t="shared" si="526"/>
        <v>1.97676E-2</v>
      </c>
      <c r="W3661" s="16">
        <f t="shared" si="527"/>
        <v>0.16084570544777368</v>
      </c>
      <c r="X3661" s="16"/>
      <c r="Z3661" s="15">
        <f t="shared" si="528"/>
        <v>4.5201981585750734E-5</v>
      </c>
      <c r="AA3661" s="16">
        <f t="shared" si="529"/>
        <v>0.18242222204445793</v>
      </c>
      <c r="AB3661" s="3">
        <f t="shared" si="530"/>
        <v>9.8241016248223109E-2</v>
      </c>
      <c r="AC3661" s="69">
        <f t="shared" si="531"/>
        <v>22.187291946849658</v>
      </c>
      <c r="AD3661" s="3">
        <f t="shared" si="539"/>
        <v>21.331976618920518</v>
      </c>
      <c r="AF3661" s="29"/>
      <c r="AG3661" s="30"/>
      <c r="AH3661" s="29"/>
      <c r="AI3661" s="29"/>
      <c r="AJ3661" s="31"/>
      <c r="AK3661" s="29"/>
      <c r="AL3661" s="30"/>
      <c r="AN3661" s="17">
        <f t="shared" si="532"/>
        <v>22344.49411683554</v>
      </c>
      <c r="AO3661" s="17">
        <f t="shared" si="533"/>
        <v>223.4449411683554</v>
      </c>
      <c r="AP3661" s="2">
        <f t="shared" si="534"/>
        <v>15.28363397591551</v>
      </c>
      <c r="AQ3661" s="6">
        <f t="shared" si="535"/>
        <v>357.48419869666378</v>
      </c>
      <c r="AR3661" s="3">
        <f t="shared" si="536"/>
        <v>3678.2287423033358</v>
      </c>
    </row>
    <row r="3662" spans="1:44">
      <c r="A3662" s="32">
        <v>43475</v>
      </c>
      <c r="B3662" s="9">
        <v>12.5</v>
      </c>
      <c r="C3662" s="33">
        <v>3679.7934740000001</v>
      </c>
      <c r="D3662" s="34">
        <f t="shared" si="520"/>
        <v>40220089.410303973</v>
      </c>
      <c r="E3662" s="34">
        <v>5618595848853.2695</v>
      </c>
      <c r="F3662" s="3">
        <f>VLOOKUP(A3662,ERCOT_345kv_West_ATC!A:B,2)</f>
        <v>28.9</v>
      </c>
      <c r="G3662" s="3">
        <f>VLOOKUP(A3662,ERCOT_345kv_West_ATC!G:H,2)</f>
        <v>2.734</v>
      </c>
      <c r="I3662" s="5">
        <f t="shared" si="521"/>
        <v>6</v>
      </c>
      <c r="J3662" s="4">
        <f t="shared" si="522"/>
        <v>144</v>
      </c>
      <c r="K3662" s="4">
        <f t="shared" si="537"/>
        <v>1800</v>
      </c>
      <c r="L3662" s="6">
        <f t="shared" si="538"/>
        <v>6623628.2532000002</v>
      </c>
      <c r="N3662" s="22">
        <f t="shared" si="523"/>
        <v>0.16468457306569526</v>
      </c>
      <c r="O3662" s="14">
        <f t="shared" si="524"/>
        <v>4475.3754315097531</v>
      </c>
      <c r="Q3662" s="22">
        <f t="shared" si="518"/>
        <v>240.76691968668896</v>
      </c>
      <c r="R3662" s="3">
        <f>VLOOKUP(A3662,ERCOT_345kv_West_ATC!D:E,2)</f>
        <v>21.24</v>
      </c>
      <c r="S3662" s="66">
        <f t="shared" si="540"/>
        <v>0.91178190082076183</v>
      </c>
      <c r="T3662" s="69">
        <f t="shared" si="525"/>
        <v>219.52691968668896</v>
      </c>
      <c r="V3662" s="16">
        <f t="shared" si="526"/>
        <v>1.97676E-2</v>
      </c>
      <c r="W3662" s="16">
        <f t="shared" si="527"/>
        <v>0.14491697306569526</v>
      </c>
      <c r="X3662" s="16"/>
      <c r="Z3662" s="15">
        <f t="shared" si="528"/>
        <v>4.5201981585750734E-5</v>
      </c>
      <c r="AA3662" s="16">
        <f t="shared" si="529"/>
        <v>0.16633395685111371</v>
      </c>
      <c r="AB3662" s="3">
        <f t="shared" si="530"/>
        <v>8.9576898990185005E-2</v>
      </c>
      <c r="AC3662" s="69">
        <f t="shared" si="531"/>
        <v>19.016225030407711</v>
      </c>
      <c r="AD3662" s="3">
        <f t="shared" si="539"/>
        <v>21.413093073528405</v>
      </c>
      <c r="AF3662" s="29"/>
      <c r="AG3662" s="30"/>
      <c r="AH3662" s="29"/>
      <c r="AI3662" s="29"/>
      <c r="AJ3662" s="31"/>
      <c r="AK3662" s="29"/>
      <c r="AL3662" s="30"/>
      <c r="AN3662" s="17">
        <f t="shared" si="532"/>
        <v>22344.49411683554</v>
      </c>
      <c r="AO3662" s="17">
        <f t="shared" si="533"/>
        <v>223.4449411683554</v>
      </c>
      <c r="AP3662" s="2">
        <f t="shared" si="534"/>
        <v>15.28363397591551</v>
      </c>
      <c r="AQ3662" s="6">
        <f t="shared" si="535"/>
        <v>324.62438564844541</v>
      </c>
      <c r="AR3662" s="3">
        <f t="shared" si="536"/>
        <v>3355.1690883515548</v>
      </c>
    </row>
    <row r="3663" spans="1:44">
      <c r="A3663" s="32">
        <v>43476</v>
      </c>
      <c r="B3663" s="9">
        <v>12.5</v>
      </c>
      <c r="C3663" s="33">
        <v>3686.2199289999999</v>
      </c>
      <c r="D3663" s="34">
        <f t="shared" si="520"/>
        <v>40220089.410303973</v>
      </c>
      <c r="E3663" s="34">
        <v>5618595848853.2695</v>
      </c>
      <c r="F3663" s="3">
        <f>VLOOKUP(A3663,ERCOT_345kv_West_ATC!A:B,2)</f>
        <v>29.1</v>
      </c>
      <c r="G3663" s="3">
        <f>VLOOKUP(A3663,ERCOT_345kv_West_ATC!G:H,2)</f>
        <v>2.7480000000000002</v>
      </c>
      <c r="I3663" s="5">
        <f t="shared" si="521"/>
        <v>6</v>
      </c>
      <c r="J3663" s="4">
        <f t="shared" si="522"/>
        <v>144</v>
      </c>
      <c r="K3663" s="4">
        <f t="shared" si="537"/>
        <v>1800</v>
      </c>
      <c r="L3663" s="6">
        <f t="shared" si="538"/>
        <v>6635195.8722000001</v>
      </c>
      <c r="N3663" s="22">
        <f t="shared" si="523"/>
        <v>0.16497218105388228</v>
      </c>
      <c r="O3663" s="14">
        <f t="shared" si="524"/>
        <v>4475.3754315097531</v>
      </c>
      <c r="Q3663" s="22">
        <f t="shared" si="518"/>
        <v>241.18739920158225</v>
      </c>
      <c r="R3663" s="3">
        <f>VLOOKUP(A3663,ERCOT_345kv_West_ATC!D:E,2)</f>
        <v>20.49</v>
      </c>
      <c r="S3663" s="66">
        <f t="shared" si="540"/>
        <v>0.9150453130311561</v>
      </c>
      <c r="T3663" s="69">
        <f t="shared" si="525"/>
        <v>220.69739920158224</v>
      </c>
      <c r="V3663" s="16">
        <f t="shared" si="526"/>
        <v>1.9904400000000003E-2</v>
      </c>
      <c r="W3663" s="16">
        <f t="shared" si="527"/>
        <v>0.14506778105388229</v>
      </c>
      <c r="X3663" s="16"/>
      <c r="Z3663" s="15">
        <f t="shared" si="528"/>
        <v>4.5201981585750734E-5</v>
      </c>
      <c r="AA3663" s="16">
        <f t="shared" si="529"/>
        <v>0.16662444535168536</v>
      </c>
      <c r="AB3663" s="3">
        <f t="shared" si="530"/>
        <v>8.9733337636665397E-2</v>
      </c>
      <c r="AC3663" s="69">
        <f t="shared" si="531"/>
        <v>19.073481575019535</v>
      </c>
      <c r="AD3663" s="3">
        <f t="shared" si="539"/>
        <v>21.479061442294917</v>
      </c>
      <c r="AF3663" s="29"/>
      <c r="AG3663" s="30"/>
      <c r="AH3663" s="29"/>
      <c r="AI3663" s="29"/>
      <c r="AJ3663" s="31"/>
      <c r="AK3663" s="29"/>
      <c r="AL3663" s="30"/>
      <c r="AN3663" s="17">
        <f t="shared" si="532"/>
        <v>22344.49411683554</v>
      </c>
      <c r="AO3663" s="17">
        <f t="shared" si="533"/>
        <v>223.4449411683554</v>
      </c>
      <c r="AP3663" s="2">
        <f t="shared" si="534"/>
        <v>15.28363397591551</v>
      </c>
      <c r="AQ3663" s="6">
        <f t="shared" si="535"/>
        <v>313.1616601665088</v>
      </c>
      <c r="AR3663" s="3">
        <f t="shared" si="536"/>
        <v>3373.0582688334912</v>
      </c>
    </row>
    <row r="3664" spans="1:44">
      <c r="A3664" s="32">
        <v>43477</v>
      </c>
      <c r="B3664" s="9">
        <v>12.5</v>
      </c>
      <c r="C3664" s="33">
        <v>3660.8992819999999</v>
      </c>
      <c r="D3664" s="34">
        <f t="shared" si="520"/>
        <v>40220089.410303973</v>
      </c>
      <c r="E3664" s="34">
        <v>5618595848853.2695</v>
      </c>
      <c r="F3664" s="3">
        <f>VLOOKUP(A3664,ERCOT_345kv_West_ATC!A:B,2)</f>
        <v>29.1</v>
      </c>
      <c r="G3664" s="3">
        <f>VLOOKUP(A3664,ERCOT_345kv_West_ATC!G:H,2)</f>
        <v>2.7480000000000002</v>
      </c>
      <c r="I3664" s="5">
        <f t="shared" si="521"/>
        <v>6</v>
      </c>
      <c r="J3664" s="4">
        <f t="shared" si="522"/>
        <v>144</v>
      </c>
      <c r="K3664" s="4">
        <f t="shared" si="537"/>
        <v>1800</v>
      </c>
      <c r="L3664" s="6">
        <f t="shared" si="538"/>
        <v>6589618.7075999994</v>
      </c>
      <c r="N3664" s="22">
        <f t="shared" si="523"/>
        <v>0.16383898703894495</v>
      </c>
      <c r="O3664" s="14">
        <f t="shared" si="524"/>
        <v>4475.3754315097531</v>
      </c>
      <c r="Q3664" s="22">
        <f t="shared" si="518"/>
        <v>239.53068280547507</v>
      </c>
      <c r="R3664" s="3">
        <f>VLOOKUP(A3664,ERCOT_345kv_West_ATC!D:E,2)</f>
        <v>22.24</v>
      </c>
      <c r="S3664" s="66">
        <f t="shared" si="540"/>
        <v>0.90715176970433764</v>
      </c>
      <c r="T3664" s="69">
        <f t="shared" si="525"/>
        <v>217.29068280547506</v>
      </c>
      <c r="V3664" s="16">
        <f t="shared" si="526"/>
        <v>1.9904400000000003E-2</v>
      </c>
      <c r="W3664" s="16">
        <f t="shared" si="527"/>
        <v>0.14393458703894496</v>
      </c>
      <c r="X3664" s="16"/>
      <c r="Z3664" s="15">
        <f t="shared" si="528"/>
        <v>4.5201981585750734E-5</v>
      </c>
      <c r="AA3664" s="16">
        <f t="shared" si="529"/>
        <v>0.16547990193225207</v>
      </c>
      <c r="AB3664" s="3">
        <f t="shared" si="530"/>
        <v>8.9116959284262998E-2</v>
      </c>
      <c r="AC3664" s="69">
        <f t="shared" si="531"/>
        <v>18.847887098040257</v>
      </c>
      <c r="AD3664" s="3">
        <f t="shared" si="539"/>
        <v>21.587521935218273</v>
      </c>
      <c r="AF3664" s="29"/>
      <c r="AG3664" s="30"/>
      <c r="AH3664" s="29"/>
      <c r="AI3664" s="29"/>
      <c r="AJ3664" s="31"/>
      <c r="AK3664" s="29"/>
      <c r="AL3664" s="30"/>
      <c r="AN3664" s="17">
        <f t="shared" si="532"/>
        <v>22344.49411683554</v>
      </c>
      <c r="AO3664" s="17">
        <f t="shared" si="533"/>
        <v>223.4449411683554</v>
      </c>
      <c r="AP3664" s="2">
        <f t="shared" si="534"/>
        <v>15.28363397591551</v>
      </c>
      <c r="AQ3664" s="6">
        <f t="shared" si="535"/>
        <v>339.90801962436092</v>
      </c>
      <c r="AR3664" s="3">
        <f t="shared" si="536"/>
        <v>3320.9912623756391</v>
      </c>
    </row>
    <row r="3665" spans="1:44">
      <c r="A3665" s="32">
        <v>43478</v>
      </c>
      <c r="B3665" s="9">
        <v>12.5</v>
      </c>
      <c r="C3665" s="33">
        <v>3552.0091699999998</v>
      </c>
      <c r="D3665" s="34">
        <f t="shared" si="520"/>
        <v>40220089.410303973</v>
      </c>
      <c r="E3665" s="34">
        <v>5618595848853.2695</v>
      </c>
      <c r="F3665" s="3">
        <f>VLOOKUP(A3665,ERCOT_345kv_West_ATC!A:B,2)</f>
        <v>29.1</v>
      </c>
      <c r="G3665" s="3">
        <f>VLOOKUP(A3665,ERCOT_345kv_West_ATC!G:H,2)</f>
        <v>2.7480000000000002</v>
      </c>
      <c r="I3665" s="5">
        <f t="shared" si="521"/>
        <v>6</v>
      </c>
      <c r="J3665" s="4">
        <f t="shared" si="522"/>
        <v>144</v>
      </c>
      <c r="K3665" s="4">
        <f t="shared" si="537"/>
        <v>1800</v>
      </c>
      <c r="L3665" s="6">
        <f t="shared" si="538"/>
        <v>6393616.5060000001</v>
      </c>
      <c r="N3665" s="22">
        <f t="shared" si="523"/>
        <v>0.15896574571915351</v>
      </c>
      <c r="O3665" s="14">
        <f t="shared" si="524"/>
        <v>4475.3754315097531</v>
      </c>
      <c r="Q3665" s="22">
        <f t="shared" si="518"/>
        <v>232.40606099291449</v>
      </c>
      <c r="R3665" s="3">
        <f>VLOOKUP(A3665,ERCOT_345kv_West_ATC!D:E,2)</f>
        <v>28.68</v>
      </c>
      <c r="S3665" s="66">
        <f t="shared" si="540"/>
        <v>0.87659530101121419</v>
      </c>
      <c r="T3665" s="69">
        <f t="shared" si="525"/>
        <v>203.72606099291448</v>
      </c>
      <c r="V3665" s="16">
        <f t="shared" si="526"/>
        <v>1.9904400000000003E-2</v>
      </c>
      <c r="W3665" s="16">
        <f t="shared" si="527"/>
        <v>0.13906134571915352</v>
      </c>
      <c r="X3665" s="16"/>
      <c r="Z3665" s="15">
        <f t="shared" si="528"/>
        <v>4.5201981585750734E-5</v>
      </c>
      <c r="AA3665" s="16">
        <f t="shared" si="529"/>
        <v>0.16055785309475773</v>
      </c>
      <c r="AB3665" s="3">
        <f t="shared" si="530"/>
        <v>8.6466256566142513E-2</v>
      </c>
      <c r="AC3665" s="69">
        <f t="shared" si="531"/>
        <v>17.877729903208159</v>
      </c>
      <c r="AD3665" s="3">
        <f t="shared" si="539"/>
        <v>21.684273992153319</v>
      </c>
      <c r="AF3665" s="29"/>
      <c r="AG3665" s="30"/>
      <c r="AH3665" s="29"/>
      <c r="AI3665" s="29"/>
      <c r="AJ3665" s="31"/>
      <c r="AK3665" s="29"/>
      <c r="AL3665" s="30"/>
      <c r="AN3665" s="17">
        <f t="shared" si="532"/>
        <v>22344.49411683554</v>
      </c>
      <c r="AO3665" s="17">
        <f t="shared" si="533"/>
        <v>223.4449411683554</v>
      </c>
      <c r="AP3665" s="2">
        <f t="shared" si="534"/>
        <v>15.28363397591551</v>
      </c>
      <c r="AQ3665" s="6">
        <f t="shared" si="535"/>
        <v>438.33462242925685</v>
      </c>
      <c r="AR3665" s="3">
        <f t="shared" si="536"/>
        <v>3113.674547570743</v>
      </c>
    </row>
    <row r="3666" spans="1:44">
      <c r="A3666" s="32">
        <v>43479</v>
      </c>
      <c r="B3666" s="9">
        <v>12.5</v>
      </c>
      <c r="C3666" s="33">
        <v>3706.05222</v>
      </c>
      <c r="D3666" s="34">
        <f t="shared" si="520"/>
        <v>42119872.499909483</v>
      </c>
      <c r="E3666" s="34">
        <v>5883988430955.4004</v>
      </c>
      <c r="F3666" s="3">
        <f>VLOOKUP(A3666,ERCOT_345kv_West_ATC!A:B,2)</f>
        <v>28.9</v>
      </c>
      <c r="G3666" s="3">
        <f>VLOOKUP(A3666,ERCOT_345kv_West_ATC!G:H,2)</f>
        <v>2.7650000000000001</v>
      </c>
      <c r="I3666" s="5">
        <f t="shared" si="521"/>
        <v>6</v>
      </c>
      <c r="J3666" s="4">
        <f t="shared" si="522"/>
        <v>144</v>
      </c>
      <c r="K3666" s="4">
        <f t="shared" si="537"/>
        <v>1800</v>
      </c>
      <c r="L3666" s="6">
        <f t="shared" si="538"/>
        <v>6670893.9960000003</v>
      </c>
      <c r="N3666" s="22">
        <f t="shared" si="523"/>
        <v>0.15837877942328377</v>
      </c>
      <c r="O3666" s="14">
        <f t="shared" si="524"/>
        <v>4273.517209730082</v>
      </c>
      <c r="Q3666" s="22">
        <f t="shared" si="518"/>
        <v>231.54792313345581</v>
      </c>
      <c r="R3666" s="3">
        <f>VLOOKUP(A3666,ERCOT_345kv_West_ATC!D:E,2)</f>
        <v>28.93</v>
      </c>
      <c r="S3666" s="66">
        <f t="shared" si="540"/>
        <v>0.87505826176931067</v>
      </c>
      <c r="T3666" s="69">
        <f t="shared" si="525"/>
        <v>202.6179231334558</v>
      </c>
      <c r="V3666" s="16">
        <f t="shared" si="526"/>
        <v>1.97676E-2</v>
      </c>
      <c r="W3666" s="16">
        <f t="shared" si="527"/>
        <v>0.13861117942328377</v>
      </c>
      <c r="X3666" s="16"/>
      <c r="Z3666" s="15">
        <f t="shared" si="528"/>
        <v>4.316318243616989E-5</v>
      </c>
      <c r="AA3666" s="16">
        <f t="shared" si="529"/>
        <v>0.15996500808983244</v>
      </c>
      <c r="AB3666" s="3">
        <f t="shared" si="530"/>
        <v>8.6146987920531159E-2</v>
      </c>
      <c r="AC3666" s="69">
        <f t="shared" si="531"/>
        <v>17.760877578914403</v>
      </c>
      <c r="AD3666" s="3">
        <f t="shared" si="539"/>
        <v>21.77864907718503</v>
      </c>
      <c r="AF3666" s="29"/>
      <c r="AG3666" s="30"/>
      <c r="AH3666" s="29"/>
      <c r="AI3666" s="29"/>
      <c r="AJ3666" s="31"/>
      <c r="AK3666" s="29"/>
      <c r="AL3666" s="30"/>
      <c r="AN3666" s="17">
        <f t="shared" si="532"/>
        <v>23399.929166616381</v>
      </c>
      <c r="AO3666" s="17">
        <f t="shared" si="533"/>
        <v>233.9992916661638</v>
      </c>
      <c r="AP3666" s="2">
        <f t="shared" si="534"/>
        <v>16.005551549965602</v>
      </c>
      <c r="AQ3666" s="6">
        <f t="shared" si="535"/>
        <v>463.04060634050489</v>
      </c>
      <c r="AR3666" s="3">
        <f t="shared" si="536"/>
        <v>3243.0116136594952</v>
      </c>
    </row>
    <row r="3667" spans="1:44">
      <c r="A3667" s="32">
        <v>43480</v>
      </c>
      <c r="B3667" s="9">
        <v>12.5</v>
      </c>
      <c r="C3667" s="33">
        <v>3629.3994899999998</v>
      </c>
      <c r="D3667" s="34">
        <f t="shared" si="520"/>
        <v>42119872.499909483</v>
      </c>
      <c r="E3667" s="34">
        <v>5883988430955.4004</v>
      </c>
      <c r="F3667" s="3">
        <f>VLOOKUP(A3667,ERCOT_345kv_West_ATC!A:B,2)</f>
        <v>29</v>
      </c>
      <c r="G3667" s="3">
        <f>VLOOKUP(A3667,ERCOT_345kv_West_ATC!G:H,2)</f>
        <v>2.7330000000000001</v>
      </c>
      <c r="I3667" s="5">
        <f t="shared" si="521"/>
        <v>6</v>
      </c>
      <c r="J3667" s="4">
        <f t="shared" si="522"/>
        <v>144</v>
      </c>
      <c r="K3667" s="4">
        <f t="shared" si="537"/>
        <v>1800</v>
      </c>
      <c r="L3667" s="6">
        <f t="shared" si="538"/>
        <v>6532919.0819999995</v>
      </c>
      <c r="N3667" s="22">
        <f t="shared" si="523"/>
        <v>0.15510301181500583</v>
      </c>
      <c r="O3667" s="14">
        <f t="shared" si="524"/>
        <v>4273.517209730082</v>
      </c>
      <c r="Q3667" s="22">
        <f t="shared" si="518"/>
        <v>226.75878920322489</v>
      </c>
      <c r="R3667" s="3">
        <f>VLOOKUP(A3667,ERCOT_345kv_West_ATC!D:E,2)</f>
        <v>26.71</v>
      </c>
      <c r="S3667" s="66">
        <f t="shared" si="540"/>
        <v>0.88220963741316294</v>
      </c>
      <c r="T3667" s="69">
        <f t="shared" si="525"/>
        <v>200.04878920322489</v>
      </c>
      <c r="V3667" s="16">
        <f t="shared" si="526"/>
        <v>1.9835999999999999E-2</v>
      </c>
      <c r="W3667" s="16">
        <f t="shared" si="527"/>
        <v>0.13526701181500583</v>
      </c>
      <c r="X3667" s="16"/>
      <c r="Z3667" s="15">
        <f t="shared" si="528"/>
        <v>4.316318243616989E-5</v>
      </c>
      <c r="AA3667" s="16">
        <f t="shared" si="529"/>
        <v>0.15665643232061194</v>
      </c>
      <c r="AB3667" s="3">
        <f t="shared" si="530"/>
        <v>8.4365199264194918E-2</v>
      </c>
      <c r="AC3667" s="69">
        <f t="shared" si="531"/>
        <v>17.108742930695339</v>
      </c>
      <c r="AD3667" s="3">
        <f t="shared" si="539"/>
        <v>21.8459187780294</v>
      </c>
      <c r="AF3667" s="29"/>
      <c r="AG3667" s="30"/>
      <c r="AH3667" s="29"/>
      <c r="AI3667" s="29"/>
      <c r="AJ3667" s="31"/>
      <c r="AK3667" s="29"/>
      <c r="AL3667" s="30"/>
      <c r="AN3667" s="17">
        <f t="shared" si="532"/>
        <v>23399.929166616381</v>
      </c>
      <c r="AO3667" s="17">
        <f t="shared" si="533"/>
        <v>233.9992916661638</v>
      </c>
      <c r="AP3667" s="2">
        <f t="shared" si="534"/>
        <v>16.005551549965602</v>
      </c>
      <c r="AQ3667" s="6">
        <f t="shared" si="535"/>
        <v>427.50828189958128</v>
      </c>
      <c r="AR3667" s="3">
        <f t="shared" si="536"/>
        <v>3201.8912081004187</v>
      </c>
    </row>
    <row r="3668" spans="1:44">
      <c r="A3668" s="32">
        <v>43481</v>
      </c>
      <c r="B3668" s="9">
        <v>12.5</v>
      </c>
      <c r="C3668" s="33">
        <v>3656.4647749999999</v>
      </c>
      <c r="D3668" s="34">
        <f t="shared" si="520"/>
        <v>42119872.499909483</v>
      </c>
      <c r="E3668" s="34">
        <v>5883988430955.4004</v>
      </c>
      <c r="F3668" s="3">
        <f>VLOOKUP(A3668,ERCOT_345kv_West_ATC!A:B,2)</f>
        <v>29.1</v>
      </c>
      <c r="G3668" s="3">
        <f>VLOOKUP(A3668,ERCOT_345kv_West_ATC!G:H,2)</f>
        <v>2.706</v>
      </c>
      <c r="I3668" s="5">
        <f t="shared" si="521"/>
        <v>6</v>
      </c>
      <c r="J3668" s="4">
        <f t="shared" si="522"/>
        <v>144</v>
      </c>
      <c r="K3668" s="4">
        <f t="shared" si="537"/>
        <v>1800</v>
      </c>
      <c r="L3668" s="6">
        <f t="shared" si="538"/>
        <v>6581636.5949999997</v>
      </c>
      <c r="N3668" s="22">
        <f t="shared" si="523"/>
        <v>0.15625965142734333</v>
      </c>
      <c r="O3668" s="14">
        <f t="shared" si="524"/>
        <v>4273.517209730082</v>
      </c>
      <c r="Q3668" s="22">
        <f t="shared" si="518"/>
        <v>228.44978278851363</v>
      </c>
      <c r="R3668" s="3">
        <f>VLOOKUP(A3668,ERCOT_345kv_West_ATC!D:E,2)</f>
        <v>25.95</v>
      </c>
      <c r="S3668" s="66">
        <f t="shared" si="540"/>
        <v>0.88640829646127051</v>
      </c>
      <c r="T3668" s="69">
        <f t="shared" si="525"/>
        <v>202.49978278851364</v>
      </c>
      <c r="V3668" s="16">
        <f t="shared" si="526"/>
        <v>1.9904400000000003E-2</v>
      </c>
      <c r="W3668" s="16">
        <f t="shared" si="527"/>
        <v>0.13635525142734334</v>
      </c>
      <c r="X3668" s="16"/>
      <c r="Z3668" s="15">
        <f t="shared" si="528"/>
        <v>4.316318243616989E-5</v>
      </c>
      <c r="AA3668" s="16">
        <f t="shared" si="529"/>
        <v>0.15782465615475388</v>
      </c>
      <c r="AB3668" s="3">
        <f t="shared" si="530"/>
        <v>8.4994330383119279E-2</v>
      </c>
      <c r="AC3668" s="69">
        <f t="shared" si="531"/>
        <v>17.339004920221655</v>
      </c>
      <c r="AD3668" s="3">
        <f t="shared" si="539"/>
        <v>21.835124016865294</v>
      </c>
      <c r="AF3668" s="29"/>
      <c r="AG3668" s="30"/>
      <c r="AH3668" s="29"/>
      <c r="AI3668" s="29"/>
      <c r="AJ3668" s="31"/>
      <c r="AK3668" s="29"/>
      <c r="AL3668" s="30"/>
      <c r="AN3668" s="17">
        <f t="shared" si="532"/>
        <v>23399.929166616381</v>
      </c>
      <c r="AO3668" s="17">
        <f t="shared" si="533"/>
        <v>233.9992916661638</v>
      </c>
      <c r="AP3668" s="2">
        <f t="shared" si="534"/>
        <v>16.005551549965602</v>
      </c>
      <c r="AQ3668" s="6">
        <f t="shared" si="535"/>
        <v>415.34406272160737</v>
      </c>
      <c r="AR3668" s="3">
        <f t="shared" si="536"/>
        <v>3241.1207122783926</v>
      </c>
    </row>
    <row r="3669" spans="1:44">
      <c r="A3669" s="32">
        <v>43482</v>
      </c>
      <c r="B3669" s="9">
        <v>12.5</v>
      </c>
      <c r="C3669" s="33">
        <v>3679.812621</v>
      </c>
      <c r="D3669" s="34">
        <f t="shared" si="520"/>
        <v>42119872.499909483</v>
      </c>
      <c r="E3669" s="34">
        <v>5883988430955.4004</v>
      </c>
      <c r="F3669" s="3">
        <f>VLOOKUP(A3669,ERCOT_345kv_West_ATC!A:B,2)</f>
        <v>28.95</v>
      </c>
      <c r="G3669" s="3">
        <f>VLOOKUP(A3669,ERCOT_345kv_West_ATC!G:H,2)</f>
        <v>2.7280000000000002</v>
      </c>
      <c r="I3669" s="5">
        <f t="shared" si="521"/>
        <v>6</v>
      </c>
      <c r="J3669" s="4">
        <f t="shared" si="522"/>
        <v>144</v>
      </c>
      <c r="K3669" s="4">
        <f t="shared" si="537"/>
        <v>1800</v>
      </c>
      <c r="L3669" s="6">
        <f t="shared" si="538"/>
        <v>6623662.7177999998</v>
      </c>
      <c r="N3669" s="22">
        <f t="shared" si="523"/>
        <v>0.1572574256442546</v>
      </c>
      <c r="O3669" s="14">
        <f t="shared" si="524"/>
        <v>4273.517209730082</v>
      </c>
      <c r="Q3669" s="22">
        <f t="shared" si="518"/>
        <v>229.90851702376406</v>
      </c>
      <c r="R3669" s="3">
        <f>VLOOKUP(A3669,ERCOT_345kv_West_ATC!D:E,2)</f>
        <v>27.08</v>
      </c>
      <c r="S3669" s="66">
        <f t="shared" si="540"/>
        <v>0.88221401994776494</v>
      </c>
      <c r="T3669" s="69">
        <f t="shared" si="525"/>
        <v>202.82851702376405</v>
      </c>
      <c r="V3669" s="16">
        <f t="shared" si="526"/>
        <v>1.9801800000000001E-2</v>
      </c>
      <c r="W3669" s="16">
        <f t="shared" si="527"/>
        <v>0.13745562564425459</v>
      </c>
      <c r="X3669" s="16"/>
      <c r="Z3669" s="15">
        <f t="shared" si="528"/>
        <v>4.316318243616989E-5</v>
      </c>
      <c r="AA3669" s="16">
        <f t="shared" si="529"/>
        <v>0.15883242349114349</v>
      </c>
      <c r="AB3669" s="3">
        <f t="shared" si="530"/>
        <v>8.5537049829024034E-2</v>
      </c>
      <c r="AC3669" s="69">
        <f t="shared" si="531"/>
        <v>17.537640237422796</v>
      </c>
      <c r="AD3669" s="3">
        <f t="shared" si="539"/>
        <v>21.671116696645477</v>
      </c>
      <c r="AF3669" s="29"/>
      <c r="AG3669" s="30"/>
      <c r="AH3669" s="29"/>
      <c r="AI3669" s="29"/>
      <c r="AJ3669" s="31"/>
      <c r="AK3669" s="29"/>
      <c r="AL3669" s="30"/>
      <c r="AN3669" s="17">
        <f t="shared" si="532"/>
        <v>23399.929166616381</v>
      </c>
      <c r="AO3669" s="17">
        <f t="shared" si="533"/>
        <v>233.9992916661638</v>
      </c>
      <c r="AP3669" s="2">
        <f t="shared" si="534"/>
        <v>16.005551549965602</v>
      </c>
      <c r="AQ3669" s="6">
        <f t="shared" si="535"/>
        <v>433.43033597306851</v>
      </c>
      <c r="AR3669" s="3">
        <f t="shared" si="536"/>
        <v>3246.3822850269316</v>
      </c>
    </row>
    <row r="3670" spans="1:44">
      <c r="A3670" s="32">
        <v>43483</v>
      </c>
      <c r="B3670" s="9">
        <v>12.5</v>
      </c>
      <c r="C3670" s="33">
        <v>3653.6664609999998</v>
      </c>
      <c r="D3670" s="34">
        <f t="shared" si="520"/>
        <v>42119872.499909483</v>
      </c>
      <c r="E3670" s="34">
        <v>5883988430955.4004</v>
      </c>
      <c r="F3670" s="3">
        <f>VLOOKUP(A3670,ERCOT_345kv_West_ATC!A:B,2)</f>
        <v>29.45</v>
      </c>
      <c r="G3670" s="3">
        <f>VLOOKUP(A3670,ERCOT_345kv_West_ATC!G:H,2)</f>
        <v>2.746</v>
      </c>
      <c r="I3670" s="5">
        <f t="shared" si="521"/>
        <v>6</v>
      </c>
      <c r="J3670" s="4">
        <f t="shared" si="522"/>
        <v>144</v>
      </c>
      <c r="K3670" s="4">
        <f t="shared" si="537"/>
        <v>1800</v>
      </c>
      <c r="L3670" s="6">
        <f t="shared" si="538"/>
        <v>6576599.6297999993</v>
      </c>
      <c r="N3670" s="22">
        <f t="shared" si="523"/>
        <v>0.15614006499697103</v>
      </c>
      <c r="O3670" s="14">
        <f t="shared" si="524"/>
        <v>4273.517209730082</v>
      </c>
      <c r="Q3670" s="22">
        <f t="shared" si="518"/>
        <v>228.27494882598108</v>
      </c>
      <c r="R3670" s="3">
        <f>VLOOKUP(A3670,ERCOT_345kv_West_ATC!D:E,2)</f>
        <v>19.940000000000001</v>
      </c>
      <c r="S3670" s="66">
        <f t="shared" si="540"/>
        <v>0.91264919737118988</v>
      </c>
      <c r="T3670" s="69">
        <f t="shared" si="525"/>
        <v>208.33494882598109</v>
      </c>
      <c r="V3670" s="16">
        <f t="shared" si="526"/>
        <v>2.01438E-2</v>
      </c>
      <c r="W3670" s="16">
        <f t="shared" si="527"/>
        <v>0.13599626499697104</v>
      </c>
      <c r="X3670" s="16"/>
      <c r="Z3670" s="15">
        <f t="shared" si="528"/>
        <v>4.316318243616989E-5</v>
      </c>
      <c r="AA3670" s="16">
        <f t="shared" si="529"/>
        <v>0.15770387201705818</v>
      </c>
      <c r="AB3670" s="3">
        <f t="shared" si="530"/>
        <v>8.4929283722131918E-2</v>
      </c>
      <c r="AC3670" s="69">
        <f t="shared" si="531"/>
        <v>17.315197842300282</v>
      </c>
      <c r="AD3670" s="3">
        <f t="shared" si="539"/>
        <v>21.482702794810621</v>
      </c>
      <c r="AF3670" s="29"/>
      <c r="AG3670" s="30"/>
      <c r="AH3670" s="29"/>
      <c r="AI3670" s="29"/>
      <c r="AJ3670" s="31"/>
      <c r="AK3670" s="29"/>
      <c r="AL3670" s="30"/>
      <c r="AN3670" s="17">
        <f t="shared" si="532"/>
        <v>23399.929166616381</v>
      </c>
      <c r="AO3670" s="17">
        <f t="shared" si="533"/>
        <v>233.9992916661638</v>
      </c>
      <c r="AP3670" s="2">
        <f t="shared" si="534"/>
        <v>16.005551549965602</v>
      </c>
      <c r="AQ3670" s="6">
        <f t="shared" si="535"/>
        <v>319.15069790631412</v>
      </c>
      <c r="AR3670" s="3">
        <f t="shared" si="536"/>
        <v>3334.5157630936856</v>
      </c>
    </row>
    <row r="3671" spans="1:44">
      <c r="A3671" s="32">
        <v>43484</v>
      </c>
      <c r="B3671" s="9">
        <v>12.5</v>
      </c>
      <c r="C3671" s="33">
        <v>3729.0822990000001</v>
      </c>
      <c r="D3671" s="34">
        <f t="shared" si="520"/>
        <v>42119872.499909483</v>
      </c>
      <c r="E3671" s="34">
        <v>5883988430955.4004</v>
      </c>
      <c r="F3671" s="3">
        <f>VLOOKUP(A3671,ERCOT_345kv_West_ATC!A:B,2)</f>
        <v>29.45</v>
      </c>
      <c r="G3671" s="3">
        <f>VLOOKUP(A3671,ERCOT_345kv_West_ATC!G:H,2)</f>
        <v>2.746</v>
      </c>
      <c r="I3671" s="5">
        <f t="shared" si="521"/>
        <v>6</v>
      </c>
      <c r="J3671" s="4">
        <f t="shared" si="522"/>
        <v>144</v>
      </c>
      <c r="K3671" s="4">
        <f t="shared" si="537"/>
        <v>1800</v>
      </c>
      <c r="L3671" s="6">
        <f t="shared" si="538"/>
        <v>6712348.1381999999</v>
      </c>
      <c r="N3671" s="22">
        <f t="shared" si="523"/>
        <v>0.15936297381276321</v>
      </c>
      <c r="O3671" s="14">
        <f t="shared" si="524"/>
        <v>4273.517209730082</v>
      </c>
      <c r="Q3671" s="22">
        <f t="shared" si="518"/>
        <v>232.98680381982925</v>
      </c>
      <c r="R3671" s="3">
        <f>VLOOKUP(A3671,ERCOT_345kv_West_ATC!D:E,2)</f>
        <v>24</v>
      </c>
      <c r="S3671" s="66">
        <f t="shared" si="540"/>
        <v>0.89698987407647601</v>
      </c>
      <c r="T3671" s="69">
        <f t="shared" si="525"/>
        <v>208.98680381982925</v>
      </c>
      <c r="V3671" s="16">
        <f t="shared" si="526"/>
        <v>2.01438E-2</v>
      </c>
      <c r="W3671" s="16">
        <f t="shared" si="527"/>
        <v>0.13921917381276322</v>
      </c>
      <c r="X3671" s="16"/>
      <c r="Z3671" s="15">
        <f t="shared" si="528"/>
        <v>4.316318243616989E-5</v>
      </c>
      <c r="AA3671" s="16">
        <f t="shared" si="529"/>
        <v>0.16095905959122883</v>
      </c>
      <c r="AB3671" s="3">
        <f t="shared" si="530"/>
        <v>8.6682320889320777E-2</v>
      </c>
      <c r="AC3671" s="69">
        <f t="shared" si="531"/>
        <v>17.956809445491405</v>
      </c>
      <c r="AD3671" s="3">
        <f t="shared" si="539"/>
        <v>21.189935982834566</v>
      </c>
      <c r="AF3671" s="29"/>
      <c r="AG3671" s="30"/>
      <c r="AH3671" s="29"/>
      <c r="AI3671" s="29"/>
      <c r="AJ3671" s="31"/>
      <c r="AK3671" s="29"/>
      <c r="AL3671" s="30"/>
      <c r="AN3671" s="17">
        <f t="shared" si="532"/>
        <v>23399.929166616381</v>
      </c>
      <c r="AO3671" s="17">
        <f t="shared" si="533"/>
        <v>233.9992916661638</v>
      </c>
      <c r="AP3671" s="2">
        <f t="shared" si="534"/>
        <v>16.005551549965602</v>
      </c>
      <c r="AQ3671" s="6">
        <f t="shared" si="535"/>
        <v>384.13323719917446</v>
      </c>
      <c r="AR3671" s="3">
        <f t="shared" si="536"/>
        <v>3344.9490618008258</v>
      </c>
    </row>
    <row r="3672" spans="1:44">
      <c r="A3672" s="32">
        <v>43485</v>
      </c>
      <c r="B3672" s="9">
        <v>12.5</v>
      </c>
      <c r="C3672" s="33">
        <v>3602.9466940000002</v>
      </c>
      <c r="D3672" s="34">
        <f t="shared" si="520"/>
        <v>42119872.499909483</v>
      </c>
      <c r="E3672" s="34">
        <v>5883988430955.4004</v>
      </c>
      <c r="F3672" s="3">
        <f>VLOOKUP(A3672,ERCOT_345kv_West_ATC!A:B,2)</f>
        <v>29.45</v>
      </c>
      <c r="G3672" s="3">
        <f>VLOOKUP(A3672,ERCOT_345kv_West_ATC!G:H,2)</f>
        <v>2.746</v>
      </c>
      <c r="I3672" s="5">
        <f t="shared" si="521"/>
        <v>6</v>
      </c>
      <c r="J3672" s="4">
        <f t="shared" si="522"/>
        <v>144</v>
      </c>
      <c r="K3672" s="4">
        <f t="shared" si="537"/>
        <v>1800</v>
      </c>
      <c r="L3672" s="6">
        <f t="shared" si="538"/>
        <v>6485304.0492000002</v>
      </c>
      <c r="N3672" s="22">
        <f t="shared" si="523"/>
        <v>0.15397254702549104</v>
      </c>
      <c r="O3672" s="14">
        <f t="shared" si="524"/>
        <v>4273.517209730082</v>
      </c>
      <c r="Q3672" s="22">
        <f t="shared" ref="Q3672:Q3735" si="541">((I3672*B3672)*C3672)/((D3672*($AL$2*$Y$2)/$Y$2)/1000000)</f>
        <v>225.10606290276471</v>
      </c>
      <c r="R3672" s="3">
        <f>VLOOKUP(A3672,ERCOT_345kv_West_ATC!D:E,2)</f>
        <v>27.16</v>
      </c>
      <c r="S3672" s="66">
        <f t="shared" si="540"/>
        <v>0.87934576417103505</v>
      </c>
      <c r="T3672" s="69">
        <f t="shared" si="525"/>
        <v>197.94606290276471</v>
      </c>
      <c r="V3672" s="16">
        <f t="shared" si="526"/>
        <v>2.01438E-2</v>
      </c>
      <c r="W3672" s="16">
        <f t="shared" si="527"/>
        <v>0.13382874702549105</v>
      </c>
      <c r="X3672" s="16"/>
      <c r="Z3672" s="15">
        <f t="shared" si="528"/>
        <v>4.316318243616989E-5</v>
      </c>
      <c r="AA3672" s="16">
        <f t="shared" si="529"/>
        <v>0.15551464546091717</v>
      </c>
      <c r="AB3672" s="3">
        <f t="shared" si="530"/>
        <v>8.3750305419694207E-2</v>
      </c>
      <c r="AC3672" s="69">
        <f t="shared" si="531"/>
        <v>16.883691783608079</v>
      </c>
      <c r="AD3672" s="3">
        <f t="shared" si="539"/>
        <v>20.93911519325512</v>
      </c>
      <c r="AF3672" s="29"/>
      <c r="AG3672" s="30"/>
      <c r="AH3672" s="29"/>
      <c r="AI3672" s="29"/>
      <c r="AJ3672" s="31"/>
      <c r="AK3672" s="29"/>
      <c r="AL3672" s="30"/>
      <c r="AN3672" s="17">
        <f t="shared" si="532"/>
        <v>23399.929166616381</v>
      </c>
      <c r="AO3672" s="17">
        <f t="shared" si="533"/>
        <v>233.9992916661638</v>
      </c>
      <c r="AP3672" s="2">
        <f t="shared" si="534"/>
        <v>16.005551549965602</v>
      </c>
      <c r="AQ3672" s="6">
        <f t="shared" si="535"/>
        <v>434.71078009706576</v>
      </c>
      <c r="AR3672" s="3">
        <f t="shared" si="536"/>
        <v>3168.2359139029345</v>
      </c>
    </row>
    <row r="3673" spans="1:44">
      <c r="A3673" s="32">
        <v>43486</v>
      </c>
      <c r="B3673" s="9">
        <v>12.5</v>
      </c>
      <c r="C3673" s="33">
        <v>3577.0258600000002</v>
      </c>
      <c r="D3673" s="34">
        <f t="shared" si="520"/>
        <v>42119872.499909483</v>
      </c>
      <c r="E3673" s="34">
        <v>5883988430955.4004</v>
      </c>
      <c r="F3673" s="3">
        <f>VLOOKUP(A3673,ERCOT_345kv_West_ATC!A:B,2)</f>
        <v>29.7</v>
      </c>
      <c r="G3673" s="3">
        <f>VLOOKUP(A3673,ERCOT_345kv_West_ATC!G:H,2)</f>
        <v>2.7559999999999998</v>
      </c>
      <c r="I3673" s="5">
        <f t="shared" si="521"/>
        <v>6</v>
      </c>
      <c r="J3673" s="4">
        <f t="shared" si="522"/>
        <v>144</v>
      </c>
      <c r="K3673" s="4">
        <f t="shared" si="537"/>
        <v>1800</v>
      </c>
      <c r="L3673" s="6">
        <f t="shared" si="538"/>
        <v>6438646.5480000004</v>
      </c>
      <c r="N3673" s="22">
        <f t="shared" si="523"/>
        <v>0.1528648157235955</v>
      </c>
      <c r="O3673" s="14">
        <f t="shared" si="524"/>
        <v>4273.517209730082</v>
      </c>
      <c r="Q3673" s="22">
        <f t="shared" si="541"/>
        <v>223.48657269531506</v>
      </c>
      <c r="R3673" s="3">
        <f>VLOOKUP(A3673,ERCOT_345kv_West_ATC!D:E,2)</f>
        <v>19.03</v>
      </c>
      <c r="S3673" s="66">
        <f t="shared" si="540"/>
        <v>0.91484947050512921</v>
      </c>
      <c r="T3673" s="69">
        <f t="shared" si="525"/>
        <v>204.45657269531506</v>
      </c>
      <c r="V3673" s="16">
        <f t="shared" si="526"/>
        <v>2.0314800000000001E-2</v>
      </c>
      <c r="W3673" s="16">
        <f t="shared" si="527"/>
        <v>0.13255001572359551</v>
      </c>
      <c r="X3673" s="16"/>
      <c r="Z3673" s="15">
        <f t="shared" si="528"/>
        <v>4.316318243616989E-5</v>
      </c>
      <c r="AA3673" s="16">
        <f t="shared" si="529"/>
        <v>0.15439581977407751</v>
      </c>
      <c r="AB3673" s="3">
        <f t="shared" si="530"/>
        <v>8.3147777003759443E-2</v>
      </c>
      <c r="AC3673" s="69">
        <f t="shared" si="531"/>
        <v>16.663166383375955</v>
      </c>
      <c r="AD3673" s="3">
        <f t="shared" si="539"/>
        <v>20.64245929616246</v>
      </c>
      <c r="AF3673" s="29"/>
      <c r="AG3673" s="30"/>
      <c r="AH3673" s="29"/>
      <c r="AI3673" s="29"/>
      <c r="AJ3673" s="31"/>
      <c r="AK3673" s="29"/>
      <c r="AL3673" s="30"/>
      <c r="AN3673" s="17">
        <f t="shared" si="532"/>
        <v>23399.929166616381</v>
      </c>
      <c r="AO3673" s="17">
        <f t="shared" si="533"/>
        <v>233.9992916661638</v>
      </c>
      <c r="AP3673" s="2">
        <f t="shared" si="534"/>
        <v>16.005551549965602</v>
      </c>
      <c r="AQ3673" s="6">
        <f t="shared" si="535"/>
        <v>304.58564599584543</v>
      </c>
      <c r="AR3673" s="3">
        <f t="shared" si="536"/>
        <v>3272.4402140041548</v>
      </c>
    </row>
    <row r="3674" spans="1:44">
      <c r="A3674" s="32">
        <v>43487</v>
      </c>
      <c r="B3674" s="9">
        <v>12.5</v>
      </c>
      <c r="C3674" s="33">
        <v>3605.045654</v>
      </c>
      <c r="D3674" s="34">
        <f t="shared" si="520"/>
        <v>42119872.499909483</v>
      </c>
      <c r="E3674" s="34">
        <v>5883988430955.4004</v>
      </c>
      <c r="F3674" s="3">
        <f>VLOOKUP(A3674,ERCOT_345kv_West_ATC!A:B,2)</f>
        <v>29.65</v>
      </c>
      <c r="G3674" s="3">
        <f>VLOOKUP(A3674,ERCOT_345kv_West_ATC!G:H,2)</f>
        <v>2.7469999999999999</v>
      </c>
      <c r="I3674" s="5">
        <f t="shared" si="521"/>
        <v>6</v>
      </c>
      <c r="J3674" s="4">
        <f t="shared" si="522"/>
        <v>144</v>
      </c>
      <c r="K3674" s="4">
        <f t="shared" si="537"/>
        <v>1800</v>
      </c>
      <c r="L3674" s="6">
        <f t="shared" si="538"/>
        <v>6489082.1771999998</v>
      </c>
      <c r="N3674" s="22">
        <f t="shared" si="523"/>
        <v>0.15406224644231639</v>
      </c>
      <c r="O3674" s="14">
        <f t="shared" si="524"/>
        <v>4273.517209730082</v>
      </c>
      <c r="Q3674" s="22">
        <f t="shared" si="541"/>
        <v>225.23720240104734</v>
      </c>
      <c r="R3674" s="3">
        <f>VLOOKUP(A3674,ERCOT_345kv_West_ATC!D:E,2)</f>
        <v>17.579999999999998</v>
      </c>
      <c r="S3674" s="66">
        <f t="shared" si="540"/>
        <v>0.92194895065026683</v>
      </c>
      <c r="T3674" s="69">
        <f t="shared" si="525"/>
        <v>207.65720240104736</v>
      </c>
      <c r="V3674" s="16">
        <f t="shared" si="526"/>
        <v>2.0280599999999999E-2</v>
      </c>
      <c r="W3674" s="16">
        <f t="shared" si="527"/>
        <v>0.13378164644231638</v>
      </c>
      <c r="X3674" s="16"/>
      <c r="Z3674" s="15">
        <f t="shared" si="528"/>
        <v>4.316318243616989E-5</v>
      </c>
      <c r="AA3674" s="16">
        <f t="shared" si="529"/>
        <v>0.1556052432543234</v>
      </c>
      <c r="AB3674" s="3">
        <f t="shared" si="530"/>
        <v>8.3799095633925361E-2</v>
      </c>
      <c r="AC3674" s="69">
        <f t="shared" si="531"/>
        <v>16.901549002016683</v>
      </c>
      <c r="AD3674" s="3">
        <f t="shared" si="539"/>
        <v>20.358205333537502</v>
      </c>
      <c r="AF3674" s="29"/>
      <c r="AG3674" s="30"/>
      <c r="AH3674" s="29"/>
      <c r="AI3674" s="29"/>
      <c r="AJ3674" s="31"/>
      <c r="AK3674" s="29"/>
      <c r="AL3674" s="30"/>
      <c r="AN3674" s="17">
        <f t="shared" si="532"/>
        <v>23399.929166616381</v>
      </c>
      <c r="AO3674" s="17">
        <f t="shared" si="533"/>
        <v>233.9992916661638</v>
      </c>
      <c r="AP3674" s="2">
        <f t="shared" si="534"/>
        <v>16.005551549965602</v>
      </c>
      <c r="AQ3674" s="6">
        <f t="shared" si="535"/>
        <v>281.37759624839526</v>
      </c>
      <c r="AR3674" s="3">
        <f t="shared" si="536"/>
        <v>3323.6680577516049</v>
      </c>
    </row>
    <row r="3675" spans="1:44">
      <c r="A3675" s="32">
        <v>43488</v>
      </c>
      <c r="B3675" s="9">
        <v>12.5</v>
      </c>
      <c r="C3675" s="33">
        <v>3585.1230660000001</v>
      </c>
      <c r="D3675" s="34">
        <f t="shared" si="520"/>
        <v>42119872.499909483</v>
      </c>
      <c r="E3675" s="34">
        <v>5883988430955.4004</v>
      </c>
      <c r="F3675" s="3">
        <f>VLOOKUP(A3675,ERCOT_345kv_West_ATC!A:B,2)</f>
        <v>30.05</v>
      </c>
      <c r="G3675" s="3">
        <f>VLOOKUP(A3675,ERCOT_345kv_West_ATC!G:H,2)</f>
        <v>2.742</v>
      </c>
      <c r="I3675" s="5">
        <f t="shared" si="521"/>
        <v>6</v>
      </c>
      <c r="J3675" s="4">
        <f t="shared" si="522"/>
        <v>144</v>
      </c>
      <c r="K3675" s="4">
        <f t="shared" si="537"/>
        <v>1800</v>
      </c>
      <c r="L3675" s="6">
        <f t="shared" si="538"/>
        <v>6453221.5187999997</v>
      </c>
      <c r="N3675" s="22">
        <f t="shared" si="523"/>
        <v>0.15321085121551278</v>
      </c>
      <c r="O3675" s="14">
        <f t="shared" si="524"/>
        <v>4273.517209730082</v>
      </c>
      <c r="Q3675" s="22">
        <f t="shared" si="541"/>
        <v>223.99247253729939</v>
      </c>
      <c r="R3675" s="3">
        <f>VLOOKUP(A3675,ERCOT_345kv_West_ATC!D:E,2)</f>
        <v>26.89</v>
      </c>
      <c r="S3675" s="66">
        <f t="shared" si="540"/>
        <v>0.87995132293777301</v>
      </c>
      <c r="T3675" s="69">
        <f t="shared" si="525"/>
        <v>197.10247253729938</v>
      </c>
      <c r="V3675" s="16">
        <f t="shared" si="526"/>
        <v>2.0554200000000002E-2</v>
      </c>
      <c r="W3675" s="16">
        <f t="shared" si="527"/>
        <v>0.13265665121551279</v>
      </c>
      <c r="X3675" s="16"/>
      <c r="Z3675" s="15">
        <f t="shared" si="528"/>
        <v>4.316318243616989E-5</v>
      </c>
      <c r="AA3675" s="16">
        <f t="shared" si="529"/>
        <v>0.15474532095387875</v>
      </c>
      <c r="AB3675" s="3">
        <f t="shared" si="530"/>
        <v>8.3335996129142428E-2</v>
      </c>
      <c r="AC3675" s="69">
        <f t="shared" si="531"/>
        <v>16.73205458326613</v>
      </c>
      <c r="AD3675" s="3">
        <f t="shared" si="539"/>
        <v>20.041522555862301</v>
      </c>
      <c r="AF3675" s="29"/>
      <c r="AG3675" s="30"/>
      <c r="AH3675" s="29"/>
      <c r="AI3675" s="29"/>
      <c r="AJ3675" s="31"/>
      <c r="AK3675" s="29"/>
      <c r="AL3675" s="30"/>
      <c r="AN3675" s="17">
        <f t="shared" si="532"/>
        <v>23399.929166616381</v>
      </c>
      <c r="AO3675" s="17">
        <f t="shared" si="533"/>
        <v>233.9992916661638</v>
      </c>
      <c r="AP3675" s="2">
        <f t="shared" si="534"/>
        <v>16.005551549965602</v>
      </c>
      <c r="AQ3675" s="6">
        <f t="shared" si="535"/>
        <v>430.38928117857506</v>
      </c>
      <c r="AR3675" s="3">
        <f t="shared" si="536"/>
        <v>3154.7337848214252</v>
      </c>
    </row>
    <row r="3676" spans="1:44">
      <c r="A3676" s="32">
        <v>43489</v>
      </c>
      <c r="B3676" s="9">
        <v>12.5</v>
      </c>
      <c r="C3676" s="33">
        <v>3605.0100029999999</v>
      </c>
      <c r="D3676" s="34">
        <f t="shared" si="520"/>
        <v>42119872.499909483</v>
      </c>
      <c r="E3676" s="34">
        <v>5883988430955.4004</v>
      </c>
      <c r="F3676" s="3">
        <f>VLOOKUP(A3676,ERCOT_345kv_West_ATC!A:B,2)</f>
        <v>29.8</v>
      </c>
      <c r="G3676" s="3">
        <f>VLOOKUP(A3676,ERCOT_345kv_West_ATC!G:H,2)</f>
        <v>2.758</v>
      </c>
      <c r="I3676" s="5">
        <f t="shared" si="521"/>
        <v>6</v>
      </c>
      <c r="J3676" s="4">
        <f t="shared" si="522"/>
        <v>144</v>
      </c>
      <c r="K3676" s="4">
        <f t="shared" si="537"/>
        <v>1800</v>
      </c>
      <c r="L3676" s="6">
        <f t="shared" si="538"/>
        <v>6489018.0054000001</v>
      </c>
      <c r="N3676" s="22">
        <f t="shared" si="523"/>
        <v>0.15406072289069597</v>
      </c>
      <c r="O3676" s="14">
        <f t="shared" si="524"/>
        <v>4273.517209730082</v>
      </c>
      <c r="Q3676" s="22">
        <f t="shared" si="541"/>
        <v>225.23497498639759</v>
      </c>
      <c r="R3676" s="3">
        <f>VLOOKUP(A3676,ERCOT_345kv_West_ATC!D:E,2)</f>
        <v>26.53</v>
      </c>
      <c r="S3676" s="66">
        <f t="shared" si="540"/>
        <v>0.88221189892199381</v>
      </c>
      <c r="T3676" s="69">
        <f t="shared" si="525"/>
        <v>198.70497498639759</v>
      </c>
      <c r="V3676" s="16">
        <f t="shared" si="526"/>
        <v>2.0383200000000001E-2</v>
      </c>
      <c r="W3676" s="16">
        <f t="shared" si="527"/>
        <v>0.13367752289069598</v>
      </c>
      <c r="X3676" s="16"/>
      <c r="Z3676" s="15">
        <f t="shared" si="528"/>
        <v>4.316318243616989E-5</v>
      </c>
      <c r="AA3676" s="16">
        <f t="shared" si="529"/>
        <v>0.15560370444370636</v>
      </c>
      <c r="AB3676" s="3">
        <f t="shared" si="530"/>
        <v>8.3798266928315171E-2</v>
      </c>
      <c r="AC3676" s="69">
        <f t="shared" si="531"/>
        <v>16.901245695763354</v>
      </c>
      <c r="AD3676" s="3">
        <f t="shared" si="539"/>
        <v>19.817069973489684</v>
      </c>
      <c r="AF3676" s="29"/>
      <c r="AG3676" s="30"/>
      <c r="AH3676" s="29"/>
      <c r="AI3676" s="29"/>
      <c r="AJ3676" s="31"/>
      <c r="AK3676" s="29"/>
      <c r="AL3676" s="30"/>
      <c r="AN3676" s="17">
        <f t="shared" si="532"/>
        <v>23399.929166616381</v>
      </c>
      <c r="AO3676" s="17">
        <f t="shared" si="533"/>
        <v>233.9992916661638</v>
      </c>
      <c r="AP3676" s="2">
        <f t="shared" si="534"/>
        <v>16.005551549965602</v>
      </c>
      <c r="AQ3676" s="6">
        <f t="shared" si="535"/>
        <v>424.62728262058744</v>
      </c>
      <c r="AR3676" s="3">
        <f t="shared" si="536"/>
        <v>3180.3827203794126</v>
      </c>
    </row>
    <row r="3677" spans="1:44">
      <c r="A3677" s="32">
        <v>43490</v>
      </c>
      <c r="B3677" s="9">
        <v>12.5</v>
      </c>
      <c r="C3677" s="33">
        <v>3602.068037</v>
      </c>
      <c r="D3677" s="34">
        <f t="shared" si="520"/>
        <v>42119872.499909483</v>
      </c>
      <c r="E3677" s="34">
        <v>5883988430955.4004</v>
      </c>
      <c r="F3677" s="3">
        <f>VLOOKUP(A3677,ERCOT_345kv_West_ATC!A:B,2)</f>
        <v>29.9</v>
      </c>
      <c r="G3677" s="3">
        <f>VLOOKUP(A3677,ERCOT_345kv_West_ATC!G:H,2)</f>
        <v>2.7559999999999998</v>
      </c>
      <c r="I3677" s="5">
        <f t="shared" si="521"/>
        <v>6</v>
      </c>
      <c r="J3677" s="4">
        <f t="shared" si="522"/>
        <v>144</v>
      </c>
      <c r="K3677" s="4">
        <f t="shared" si="537"/>
        <v>1800</v>
      </c>
      <c r="L3677" s="6">
        <f t="shared" si="538"/>
        <v>6483722.4665999999</v>
      </c>
      <c r="N3677" s="22">
        <f t="shared" si="523"/>
        <v>0.15393499746738154</v>
      </c>
      <c r="O3677" s="14">
        <f t="shared" si="524"/>
        <v>4273.517209730082</v>
      </c>
      <c r="Q3677" s="22">
        <f t="shared" si="541"/>
        <v>225.05116588798469</v>
      </c>
      <c r="R3677" s="3">
        <f>VLOOKUP(A3677,ERCOT_345kv_West_ATC!D:E,2)</f>
        <v>30.14</v>
      </c>
      <c r="S3677" s="66">
        <f t="shared" si="540"/>
        <v>0.86607489954083738</v>
      </c>
      <c r="T3677" s="69">
        <f t="shared" si="525"/>
        <v>194.91116588798468</v>
      </c>
      <c r="V3677" s="16">
        <f t="shared" si="526"/>
        <v>2.04516E-2</v>
      </c>
      <c r="W3677" s="16">
        <f t="shared" si="527"/>
        <v>0.13348339746738153</v>
      </c>
      <c r="X3677" s="16"/>
      <c r="Z3677" s="15">
        <f t="shared" si="528"/>
        <v>4.316318243616989E-5</v>
      </c>
      <c r="AA3677" s="16">
        <f t="shared" si="529"/>
        <v>0.15547671982852734</v>
      </c>
      <c r="AB3677" s="3">
        <f t="shared" si="530"/>
        <v>8.3729881084182459E-2</v>
      </c>
      <c r="AC3677" s="69">
        <f t="shared" si="531"/>
        <v>16.876216476810779</v>
      </c>
      <c r="AD3677" s="3">
        <f t="shared" si="539"/>
        <v>19.578568287759289</v>
      </c>
      <c r="AF3677" s="29"/>
      <c r="AG3677" s="30"/>
      <c r="AH3677" s="29"/>
      <c r="AI3677" s="29"/>
      <c r="AJ3677" s="31"/>
      <c r="AK3677" s="29"/>
      <c r="AL3677" s="30"/>
      <c r="AN3677" s="17">
        <f t="shared" si="532"/>
        <v>23399.929166616381</v>
      </c>
      <c r="AO3677" s="17">
        <f t="shared" si="533"/>
        <v>233.9992916661638</v>
      </c>
      <c r="AP3677" s="2">
        <f t="shared" si="534"/>
        <v>16.005551549965602</v>
      </c>
      <c r="AQ3677" s="6">
        <f t="shared" si="535"/>
        <v>482.40732371596329</v>
      </c>
      <c r="AR3677" s="3">
        <f t="shared" si="536"/>
        <v>3119.6607132840368</v>
      </c>
    </row>
    <row r="3678" spans="1:44">
      <c r="A3678" s="32">
        <v>43491</v>
      </c>
      <c r="B3678" s="9">
        <v>12.5</v>
      </c>
      <c r="C3678" s="33">
        <v>3601.752156</v>
      </c>
      <c r="D3678" s="34">
        <f t="shared" si="520"/>
        <v>42119872.499909483</v>
      </c>
      <c r="E3678" s="34">
        <v>5883988430955.4004</v>
      </c>
      <c r="F3678" s="3">
        <f>VLOOKUP(A3678,ERCOT_345kv_West_ATC!A:B,2)</f>
        <v>29.9</v>
      </c>
      <c r="G3678" s="3">
        <f>VLOOKUP(A3678,ERCOT_345kv_West_ATC!G:H,2)</f>
        <v>2.7559999999999998</v>
      </c>
      <c r="I3678" s="5">
        <f t="shared" si="521"/>
        <v>6</v>
      </c>
      <c r="J3678" s="4">
        <f t="shared" si="522"/>
        <v>144</v>
      </c>
      <c r="K3678" s="4">
        <f t="shared" si="537"/>
        <v>1800</v>
      </c>
      <c r="L3678" s="6">
        <f t="shared" si="538"/>
        <v>6483153.8808000004</v>
      </c>
      <c r="N3678" s="22">
        <f t="shared" si="523"/>
        <v>0.15392149823848428</v>
      </c>
      <c r="O3678" s="14">
        <f t="shared" si="524"/>
        <v>4273.517209730082</v>
      </c>
      <c r="Q3678" s="22">
        <f t="shared" si="541"/>
        <v>225.03143017322265</v>
      </c>
      <c r="R3678" s="3">
        <f>VLOOKUP(A3678,ERCOT_345kv_West_ATC!D:E,2)</f>
        <v>25.51</v>
      </c>
      <c r="S3678" s="66">
        <f t="shared" si="540"/>
        <v>0.88663805771325754</v>
      </c>
      <c r="T3678" s="69">
        <f t="shared" si="525"/>
        <v>199.52143017322265</v>
      </c>
      <c r="V3678" s="16">
        <f t="shared" si="526"/>
        <v>2.04516E-2</v>
      </c>
      <c r="W3678" s="16">
        <f t="shared" si="527"/>
        <v>0.13346989823848426</v>
      </c>
      <c r="X3678" s="16"/>
      <c r="Z3678" s="15">
        <f t="shared" si="528"/>
        <v>4.316318243616989E-5</v>
      </c>
      <c r="AA3678" s="16">
        <f t="shared" si="529"/>
        <v>0.15546308539929624</v>
      </c>
      <c r="AB3678" s="3">
        <f t="shared" si="530"/>
        <v>8.3722538447037614E-2</v>
      </c>
      <c r="AC3678" s="69">
        <f t="shared" si="531"/>
        <v>16.873529071615767</v>
      </c>
      <c r="AD3678" s="3">
        <f t="shared" si="539"/>
        <v>19.404227134093055</v>
      </c>
      <c r="AF3678" s="29"/>
      <c r="AG3678" s="30"/>
      <c r="AH3678" s="29"/>
      <c r="AI3678" s="29"/>
      <c r="AJ3678" s="31"/>
      <c r="AK3678" s="29"/>
      <c r="AL3678" s="30"/>
      <c r="AN3678" s="17">
        <f t="shared" si="532"/>
        <v>23399.929166616381</v>
      </c>
      <c r="AO3678" s="17">
        <f t="shared" si="533"/>
        <v>233.9992916661638</v>
      </c>
      <c r="AP3678" s="2">
        <f t="shared" si="534"/>
        <v>16.005551549965602</v>
      </c>
      <c r="AQ3678" s="6">
        <f t="shared" si="535"/>
        <v>408.30162003962255</v>
      </c>
      <c r="AR3678" s="3">
        <f t="shared" si="536"/>
        <v>3193.4505359603772</v>
      </c>
    </row>
    <row r="3679" spans="1:44">
      <c r="A3679" s="32">
        <v>43492</v>
      </c>
      <c r="B3679" s="9">
        <v>12.5</v>
      </c>
      <c r="C3679" s="33">
        <v>3586.6922159999999</v>
      </c>
      <c r="D3679" s="34">
        <f t="shared" si="520"/>
        <v>42119872.499909483</v>
      </c>
      <c r="E3679" s="34">
        <v>5883988430955.4004</v>
      </c>
      <c r="F3679" s="3">
        <f>VLOOKUP(A3679,ERCOT_345kv_West_ATC!A:B,2)</f>
        <v>29.9</v>
      </c>
      <c r="G3679" s="3">
        <f>VLOOKUP(A3679,ERCOT_345kv_West_ATC!G:H,2)</f>
        <v>2.7559999999999998</v>
      </c>
      <c r="I3679" s="5">
        <f t="shared" si="521"/>
        <v>6</v>
      </c>
      <c r="J3679" s="4">
        <f t="shared" si="522"/>
        <v>144</v>
      </c>
      <c r="K3679" s="4">
        <f t="shared" si="537"/>
        <v>1800</v>
      </c>
      <c r="L3679" s="6">
        <f t="shared" si="538"/>
        <v>6456045.9887999995</v>
      </c>
      <c r="N3679" s="22">
        <f t="shared" si="523"/>
        <v>0.15327790911080924</v>
      </c>
      <c r="O3679" s="14">
        <f t="shared" si="524"/>
        <v>4273.517209730082</v>
      </c>
      <c r="Q3679" s="22">
        <f t="shared" si="541"/>
        <v>224.09051039591995</v>
      </c>
      <c r="R3679" s="3">
        <f>VLOOKUP(A3679,ERCOT_345kv_West_ATC!D:E,2)</f>
        <v>24.65</v>
      </c>
      <c r="S3679" s="66">
        <f t="shared" si="540"/>
        <v>0.88999980429136094</v>
      </c>
      <c r="T3679" s="69">
        <f t="shared" si="525"/>
        <v>199.44051039591994</v>
      </c>
      <c r="V3679" s="16">
        <f t="shared" si="526"/>
        <v>2.04516E-2</v>
      </c>
      <c r="W3679" s="16">
        <f t="shared" si="527"/>
        <v>0.13282630911080923</v>
      </c>
      <c r="X3679" s="16"/>
      <c r="Z3679" s="15">
        <f t="shared" si="528"/>
        <v>4.316318243616989E-5</v>
      </c>
      <c r="AA3679" s="16">
        <f t="shared" si="529"/>
        <v>0.15481305046159846</v>
      </c>
      <c r="AB3679" s="3">
        <f t="shared" si="530"/>
        <v>8.3372470937933832E-2</v>
      </c>
      <c r="AC3679" s="69">
        <f t="shared" si="531"/>
        <v>16.745404363283782</v>
      </c>
      <c r="AD3679" s="3">
        <f t="shared" si="539"/>
        <v>19.138361031723754</v>
      </c>
      <c r="AF3679" s="29"/>
      <c r="AG3679" s="30"/>
      <c r="AH3679" s="29"/>
      <c r="AI3679" s="29"/>
      <c r="AJ3679" s="31"/>
      <c r="AK3679" s="29"/>
      <c r="AL3679" s="30"/>
      <c r="AN3679" s="17">
        <f t="shared" si="532"/>
        <v>23399.929166616381</v>
      </c>
      <c r="AO3679" s="17">
        <f t="shared" si="533"/>
        <v>233.9992916661638</v>
      </c>
      <c r="AP3679" s="2">
        <f t="shared" si="534"/>
        <v>16.005551549965602</v>
      </c>
      <c r="AQ3679" s="6">
        <f t="shared" si="535"/>
        <v>394.53684570665206</v>
      </c>
      <c r="AR3679" s="3">
        <f t="shared" si="536"/>
        <v>3192.1553702933479</v>
      </c>
    </row>
    <row r="3680" spans="1:44">
      <c r="A3680" s="32">
        <v>43493</v>
      </c>
      <c r="B3680" s="9">
        <v>12.5</v>
      </c>
      <c r="C3680" s="33">
        <v>3472.3398050000001</v>
      </c>
      <c r="D3680" s="34">
        <f t="shared" si="520"/>
        <v>41623606.545751184</v>
      </c>
      <c r="E3680" s="34">
        <v>5814661935891.7998</v>
      </c>
      <c r="F3680" s="3">
        <f>VLOOKUP(A3680,ERCOT_345kv_West_ATC!A:B,2)</f>
        <v>30.25</v>
      </c>
      <c r="G3680" s="3">
        <f>VLOOKUP(A3680,ERCOT_345kv_West_ATC!G:H,2)</f>
        <v>2.7559999999999998</v>
      </c>
      <c r="I3680" s="5">
        <f t="shared" si="521"/>
        <v>6</v>
      </c>
      <c r="J3680" s="4">
        <f t="shared" si="522"/>
        <v>144</v>
      </c>
      <c r="K3680" s="4">
        <f t="shared" si="537"/>
        <v>1800</v>
      </c>
      <c r="L3680" s="6">
        <f t="shared" si="538"/>
        <v>6250211.6490000002</v>
      </c>
      <c r="N3680" s="22">
        <f t="shared" si="523"/>
        <v>0.15016026163254234</v>
      </c>
      <c r="O3680" s="14">
        <f t="shared" si="524"/>
        <v>4324.4690918878068</v>
      </c>
      <c r="Q3680" s="22">
        <f t="shared" si="541"/>
        <v>219.53254624640698</v>
      </c>
      <c r="R3680" s="3">
        <f>VLOOKUP(A3680,ERCOT_345kv_West_ATC!D:E,2)</f>
        <v>18.670000000000002</v>
      </c>
      <c r="S3680" s="66">
        <f t="shared" si="540"/>
        <v>0.91495566229599279</v>
      </c>
      <c r="T3680" s="69">
        <f t="shared" si="525"/>
        <v>200.86254624640696</v>
      </c>
      <c r="V3680" s="16">
        <f t="shared" si="526"/>
        <v>2.0691000000000001E-2</v>
      </c>
      <c r="W3680" s="16">
        <f t="shared" si="527"/>
        <v>0.12946926163254235</v>
      </c>
      <c r="X3680" s="16"/>
      <c r="Z3680" s="15">
        <f t="shared" si="528"/>
        <v>4.367780429846936E-5</v>
      </c>
      <c r="AA3680" s="16">
        <f t="shared" si="529"/>
        <v>0.15166417846057526</v>
      </c>
      <c r="AB3680" s="3">
        <f t="shared" si="530"/>
        <v>8.1676688582313237E-2</v>
      </c>
      <c r="AC3680" s="69">
        <f t="shared" si="531"/>
        <v>16.124748021126646</v>
      </c>
      <c r="AD3680" s="3">
        <f t="shared" si="539"/>
        <v>18.884010260335149</v>
      </c>
      <c r="AF3680" s="29"/>
      <c r="AG3680" s="30"/>
      <c r="AH3680" s="29"/>
      <c r="AI3680" s="29"/>
      <c r="AJ3680" s="31"/>
      <c r="AK3680" s="29"/>
      <c r="AL3680" s="30"/>
      <c r="AN3680" s="17">
        <f t="shared" si="532"/>
        <v>23124.225858750659</v>
      </c>
      <c r="AO3680" s="17">
        <f t="shared" si="533"/>
        <v>231.2422585875066</v>
      </c>
      <c r="AP3680" s="2">
        <f t="shared" si="534"/>
        <v>15.816970487385452</v>
      </c>
      <c r="AQ3680" s="6">
        <f t="shared" si="535"/>
        <v>295.30283899948643</v>
      </c>
      <c r="AR3680" s="3">
        <f t="shared" si="536"/>
        <v>3177.0369660005135</v>
      </c>
    </row>
    <row r="3681" spans="1:44">
      <c r="A3681" s="32">
        <v>43494</v>
      </c>
      <c r="B3681" s="9">
        <v>12.5</v>
      </c>
      <c r="C3681" s="33">
        <v>3447.03377</v>
      </c>
      <c r="D3681" s="34">
        <f t="shared" si="520"/>
        <v>41623606.545751184</v>
      </c>
      <c r="E3681" s="34">
        <v>5814661935891.7998</v>
      </c>
      <c r="F3681" s="3">
        <f>VLOOKUP(A3681,ERCOT_345kv_West_ATC!A:B,2)</f>
        <v>30.1</v>
      </c>
      <c r="G3681" s="3">
        <f>VLOOKUP(A3681,ERCOT_345kv_West_ATC!G:H,2)</f>
        <v>2.7610000000000001</v>
      </c>
      <c r="I3681" s="5">
        <f t="shared" si="521"/>
        <v>6</v>
      </c>
      <c r="J3681" s="4">
        <f t="shared" si="522"/>
        <v>144</v>
      </c>
      <c r="K3681" s="4">
        <f t="shared" si="537"/>
        <v>1800</v>
      </c>
      <c r="L3681" s="6">
        <f t="shared" si="538"/>
        <v>6204660.7860000003</v>
      </c>
      <c r="N3681" s="22">
        <f t="shared" si="523"/>
        <v>0.14906590997058505</v>
      </c>
      <c r="O3681" s="14">
        <f t="shared" si="524"/>
        <v>4324.4690918878068</v>
      </c>
      <c r="Q3681" s="22">
        <f t="shared" si="541"/>
        <v>217.93261691606003</v>
      </c>
      <c r="R3681" s="3">
        <f>VLOOKUP(A3681,ERCOT_345kv_West_ATC!D:E,2)</f>
        <v>29.8</v>
      </c>
      <c r="S3681" s="66">
        <f t="shared" si="540"/>
        <v>0.8632604865591188</v>
      </c>
      <c r="T3681" s="69">
        <f t="shared" si="525"/>
        <v>188.13261691606002</v>
      </c>
      <c r="V3681" s="16">
        <f t="shared" si="526"/>
        <v>2.05884E-2</v>
      </c>
      <c r="W3681" s="16">
        <f t="shared" si="527"/>
        <v>0.12847750997058505</v>
      </c>
      <c r="X3681" s="16"/>
      <c r="Z3681" s="15">
        <f t="shared" si="528"/>
        <v>4.367780429846936E-5</v>
      </c>
      <c r="AA3681" s="16">
        <f t="shared" si="529"/>
        <v>0.15055886641627506</v>
      </c>
      <c r="AB3681" s="3">
        <f t="shared" si="530"/>
        <v>8.1081437755486929E-2</v>
      </c>
      <c r="AC3681" s="69">
        <f t="shared" si="531"/>
        <v>15.906886218508216</v>
      </c>
      <c r="AD3681" s="3">
        <f t="shared" si="539"/>
        <v>18.609491590798889</v>
      </c>
      <c r="AF3681" s="29"/>
      <c r="AG3681" s="30"/>
      <c r="AH3681" s="29"/>
      <c r="AI3681" s="29"/>
      <c r="AJ3681" s="31"/>
      <c r="AK3681" s="29"/>
      <c r="AL3681" s="30"/>
      <c r="AN3681" s="17">
        <f t="shared" si="532"/>
        <v>23124.225858750659</v>
      </c>
      <c r="AO3681" s="17">
        <f t="shared" si="533"/>
        <v>231.2422585875066</v>
      </c>
      <c r="AP3681" s="2">
        <f t="shared" si="534"/>
        <v>15.816970487385452</v>
      </c>
      <c r="AQ3681" s="6">
        <f t="shared" si="535"/>
        <v>471.34572052408652</v>
      </c>
      <c r="AR3681" s="3">
        <f t="shared" si="536"/>
        <v>2975.6880494759134</v>
      </c>
    </row>
    <row r="3682" spans="1:44">
      <c r="A3682" s="32">
        <v>43495</v>
      </c>
      <c r="B3682" s="9">
        <v>12.5</v>
      </c>
      <c r="C3682" s="33">
        <v>3485.3190570000002</v>
      </c>
      <c r="D3682" s="34">
        <f t="shared" si="520"/>
        <v>41623606.545751184</v>
      </c>
      <c r="E3682" s="34">
        <v>5814661935891.7998</v>
      </c>
      <c r="F3682" s="3">
        <f>VLOOKUP(A3682,ERCOT_345kv_West_ATC!A:B,2)</f>
        <v>29.8</v>
      </c>
      <c r="G3682" s="3">
        <f>VLOOKUP(A3682,ERCOT_345kv_West_ATC!G:H,2)</f>
        <v>2.7490000000000001</v>
      </c>
      <c r="I3682" s="5">
        <f t="shared" si="521"/>
        <v>6</v>
      </c>
      <c r="J3682" s="4">
        <f t="shared" si="522"/>
        <v>144</v>
      </c>
      <c r="K3682" s="4">
        <f t="shared" si="537"/>
        <v>1800</v>
      </c>
      <c r="L3682" s="6">
        <f t="shared" si="538"/>
        <v>6273574.3026000001</v>
      </c>
      <c r="N3682" s="22">
        <f t="shared" si="523"/>
        <v>0.15072154537364058</v>
      </c>
      <c r="O3682" s="14">
        <f t="shared" si="524"/>
        <v>4324.4690918878068</v>
      </c>
      <c r="Q3682" s="22">
        <f t="shared" si="541"/>
        <v>220.35313651117045</v>
      </c>
      <c r="R3682" s="3">
        <f>VLOOKUP(A3682,ERCOT_345kv_West_ATC!D:E,2)</f>
        <v>25.54</v>
      </c>
      <c r="S3682" s="66">
        <f t="shared" si="540"/>
        <v>0.88409513744904067</v>
      </c>
      <c r="T3682" s="69">
        <f t="shared" si="525"/>
        <v>194.81313651117046</v>
      </c>
      <c r="V3682" s="16">
        <f t="shared" si="526"/>
        <v>2.0383200000000001E-2</v>
      </c>
      <c r="W3682" s="16">
        <f t="shared" si="527"/>
        <v>0.13033834537364059</v>
      </c>
      <c r="X3682" s="16"/>
      <c r="Z3682" s="15">
        <f t="shared" si="528"/>
        <v>4.367780429846936E-5</v>
      </c>
      <c r="AA3682" s="16">
        <f t="shared" si="529"/>
        <v>0.15223108368937177</v>
      </c>
      <c r="AB3682" s="3">
        <f t="shared" si="530"/>
        <v>8.1981987712919299E-2</v>
      </c>
      <c r="AC3682" s="69">
        <f t="shared" si="531"/>
        <v>16.236487502928462</v>
      </c>
      <c r="AD3682" s="3">
        <f t="shared" si="539"/>
        <v>18.498568197965312</v>
      </c>
      <c r="AF3682" s="29"/>
      <c r="AG3682" s="30"/>
      <c r="AH3682" s="29"/>
      <c r="AI3682" s="29"/>
      <c r="AJ3682" s="31"/>
      <c r="AK3682" s="29"/>
      <c r="AL3682" s="30"/>
      <c r="AN3682" s="17">
        <f t="shared" si="532"/>
        <v>23124.225858750659</v>
      </c>
      <c r="AO3682" s="17">
        <f t="shared" si="533"/>
        <v>231.2422585875066</v>
      </c>
      <c r="AP3682" s="2">
        <f t="shared" si="534"/>
        <v>15.816970487385452</v>
      </c>
      <c r="AQ3682" s="6">
        <f t="shared" si="535"/>
        <v>403.96542624782444</v>
      </c>
      <c r="AR3682" s="3">
        <f t="shared" si="536"/>
        <v>3081.3536307521758</v>
      </c>
    </row>
    <row r="3683" spans="1:44">
      <c r="A3683" s="32">
        <v>43496</v>
      </c>
      <c r="B3683" s="9">
        <v>12.5</v>
      </c>
      <c r="C3683" s="33">
        <v>3457.191859</v>
      </c>
      <c r="D3683" s="34">
        <f t="shared" ref="D3683:D3746" si="542">((2^256)/(2^208*65535)/600)*E3683/(10^12)</f>
        <v>41623606.545751184</v>
      </c>
      <c r="E3683" s="34">
        <v>5814661935891.7998</v>
      </c>
      <c r="F3683" s="3">
        <f>VLOOKUP(A3683,ERCOT_345kv_West_ATC!A:B,2)</f>
        <v>29.4</v>
      </c>
      <c r="G3683" s="3">
        <f>VLOOKUP(A3683,ERCOT_345kv_West_ATC!G:H,2)</f>
        <v>2.7149999999999999</v>
      </c>
      <c r="I3683" s="5">
        <f t="shared" si="521"/>
        <v>6</v>
      </c>
      <c r="J3683" s="4">
        <f t="shared" si="522"/>
        <v>144</v>
      </c>
      <c r="K3683" s="4">
        <f t="shared" si="537"/>
        <v>1800</v>
      </c>
      <c r="L3683" s="6">
        <f t="shared" si="538"/>
        <v>6222945.3462000005</v>
      </c>
      <c r="N3683" s="22">
        <f t="shared" si="523"/>
        <v>0.14950519338971649</v>
      </c>
      <c r="O3683" s="14">
        <f t="shared" si="524"/>
        <v>4324.4690918878068</v>
      </c>
      <c r="Q3683" s="22">
        <f t="shared" si="541"/>
        <v>218.57484413701243</v>
      </c>
      <c r="R3683" s="3">
        <f>VLOOKUP(A3683,ERCOT_345kv_West_ATC!D:E,2)</f>
        <v>21.39</v>
      </c>
      <c r="S3683" s="66">
        <f t="shared" si="540"/>
        <v>0.90213878415673576</v>
      </c>
      <c r="T3683" s="69">
        <f t="shared" si="525"/>
        <v>197.18484413701242</v>
      </c>
      <c r="V3683" s="16">
        <f t="shared" si="526"/>
        <v>2.0109600000000002E-2</v>
      </c>
      <c r="W3683" s="16">
        <f t="shared" si="527"/>
        <v>0.12939559338971648</v>
      </c>
      <c r="X3683" s="16"/>
      <c r="Z3683" s="15">
        <f t="shared" si="528"/>
        <v>4.367780429846936E-5</v>
      </c>
      <c r="AA3683" s="16">
        <f t="shared" si="529"/>
        <v>0.15100254943966349</v>
      </c>
      <c r="AB3683" s="3">
        <f t="shared" si="530"/>
        <v>8.1320377236769756E-2</v>
      </c>
      <c r="AC3683" s="69">
        <f t="shared" si="531"/>
        <v>15.994338068657731</v>
      </c>
      <c r="AD3683" s="3">
        <f t="shared" si="539"/>
        <v>18.349975046889231</v>
      </c>
      <c r="AF3683" s="29"/>
      <c r="AG3683" s="30"/>
      <c r="AH3683" s="29"/>
      <c r="AI3683" s="29"/>
      <c r="AJ3683" s="31"/>
      <c r="AK3683" s="29"/>
      <c r="AL3683" s="30"/>
      <c r="AN3683" s="17">
        <f t="shared" si="532"/>
        <v>23124.225858750659</v>
      </c>
      <c r="AO3683" s="17">
        <f t="shared" si="533"/>
        <v>231.2422585875066</v>
      </c>
      <c r="AP3683" s="2">
        <f t="shared" si="534"/>
        <v>15.816970487385452</v>
      </c>
      <c r="AQ3683" s="6">
        <f t="shared" si="535"/>
        <v>338.32499872517485</v>
      </c>
      <c r="AR3683" s="3">
        <f t="shared" si="536"/>
        <v>3118.8668602748253</v>
      </c>
    </row>
    <row r="3684" spans="1:44">
      <c r="A3684" s="32">
        <v>43497</v>
      </c>
      <c r="B3684" s="9">
        <v>12.5</v>
      </c>
      <c r="C3684" s="33">
        <v>3488.654677</v>
      </c>
      <c r="D3684" s="34">
        <f t="shared" si="542"/>
        <v>41623606.545751184</v>
      </c>
      <c r="E3684" s="34">
        <v>5814661935891.7998</v>
      </c>
      <c r="F3684" s="3">
        <f>VLOOKUP(A3684,ERCOT_345kv_West_ATC!A:B,2)</f>
        <v>29.05</v>
      </c>
      <c r="G3684" s="3">
        <f>VLOOKUP(A3684,ERCOT_345kv_West_ATC!G:H,2)</f>
        <v>2.6970000000000001</v>
      </c>
      <c r="I3684" s="5">
        <f t="shared" ref="I3684:I3747" si="543">60/10</f>
        <v>6</v>
      </c>
      <c r="J3684" s="4">
        <f t="shared" ref="J3684:J3747" si="544">I3684*24</f>
        <v>144</v>
      </c>
      <c r="K3684" s="4">
        <f t="shared" si="537"/>
        <v>1800</v>
      </c>
      <c r="L3684" s="6">
        <f t="shared" si="538"/>
        <v>6279578.4186000004</v>
      </c>
      <c r="N3684" s="22">
        <f t="shared" ref="N3684:N3747" si="545">L3684/D3684</f>
        <v>0.15086579322956342</v>
      </c>
      <c r="O3684" s="14">
        <f t="shared" ref="O3684:O3747" si="546">(K3684*100000000)/D3684</f>
        <v>4324.4690918878068</v>
      </c>
      <c r="Q3684" s="22">
        <f t="shared" si="541"/>
        <v>220.56402518942019</v>
      </c>
      <c r="R3684" s="3">
        <f>VLOOKUP(A3684,ERCOT_345kv_West_ATC!D:E,2)</f>
        <v>24.2</v>
      </c>
      <c r="S3684" s="66">
        <f t="shared" si="540"/>
        <v>0.89028129143355517</v>
      </c>
      <c r="T3684" s="69">
        <f t="shared" si="525"/>
        <v>196.3640251894202</v>
      </c>
      <c r="V3684" s="16">
        <f t="shared" si="526"/>
        <v>1.9870200000000001E-2</v>
      </c>
      <c r="W3684" s="16">
        <f t="shared" si="527"/>
        <v>0.13099559322956342</v>
      </c>
      <c r="X3684" s="16"/>
      <c r="Z3684" s="15">
        <f t="shared" si="528"/>
        <v>4.367780429846936E-5</v>
      </c>
      <c r="AA3684" s="16">
        <f t="shared" si="529"/>
        <v>0.15237677624694584</v>
      </c>
      <c r="AB3684" s="3">
        <f t="shared" si="530"/>
        <v>8.206044846597596E-2</v>
      </c>
      <c r="AC3684" s="69">
        <f t="shared" si="531"/>
        <v>16.265204138547201</v>
      </c>
      <c r="AD3684" s="3">
        <f t="shared" si="539"/>
        <v>18.180020260658956</v>
      </c>
      <c r="AF3684" s="29"/>
      <c r="AG3684" s="30"/>
      <c r="AH3684" s="29"/>
      <c r="AI3684" s="29"/>
      <c r="AJ3684" s="31"/>
      <c r="AK3684" s="29"/>
      <c r="AL3684" s="30"/>
      <c r="AN3684" s="17">
        <f t="shared" si="532"/>
        <v>23124.225858750659</v>
      </c>
      <c r="AO3684" s="17">
        <f t="shared" si="533"/>
        <v>231.2422585875066</v>
      </c>
      <c r="AP3684" s="2">
        <f t="shared" si="534"/>
        <v>15.816970487385452</v>
      </c>
      <c r="AQ3684" s="6">
        <f t="shared" si="535"/>
        <v>382.77068579472791</v>
      </c>
      <c r="AR3684" s="3">
        <f t="shared" si="536"/>
        <v>3105.8839912052722</v>
      </c>
    </row>
    <row r="3685" spans="1:44">
      <c r="A3685" s="32">
        <v>43498</v>
      </c>
      <c r="B3685" s="9">
        <v>12.5</v>
      </c>
      <c r="C3685" s="33">
        <v>3526.768521</v>
      </c>
      <c r="D3685" s="34">
        <f t="shared" si="542"/>
        <v>41623606.545751184</v>
      </c>
      <c r="E3685" s="34">
        <v>5814661935891.7998</v>
      </c>
      <c r="F3685" s="3">
        <f>VLOOKUP(A3685,ERCOT_345kv_West_ATC!A:B,2)</f>
        <v>29.05</v>
      </c>
      <c r="G3685" s="3">
        <f>VLOOKUP(A3685,ERCOT_345kv_West_ATC!G:H,2)</f>
        <v>2.6970000000000001</v>
      </c>
      <c r="I3685" s="5">
        <f t="shared" si="543"/>
        <v>6</v>
      </c>
      <c r="J3685" s="4">
        <f t="shared" si="544"/>
        <v>144</v>
      </c>
      <c r="K3685" s="4">
        <f t="shared" si="537"/>
        <v>1800</v>
      </c>
      <c r="L3685" s="6">
        <f t="shared" si="538"/>
        <v>6348183.3377999999</v>
      </c>
      <c r="N3685" s="22">
        <f t="shared" si="545"/>
        <v>0.15251401463307374</v>
      </c>
      <c r="O3685" s="14">
        <f t="shared" si="546"/>
        <v>4324.4690918878068</v>
      </c>
      <c r="Q3685" s="22">
        <f t="shared" si="541"/>
        <v>222.973705603909</v>
      </c>
      <c r="R3685" s="3">
        <f>VLOOKUP(A3685,ERCOT_345kv_West_ATC!D:E,2)</f>
        <v>20.83</v>
      </c>
      <c r="S3685" s="66">
        <f t="shared" si="540"/>
        <v>0.90658091301131949</v>
      </c>
      <c r="T3685" s="69">
        <f t="shared" si="525"/>
        <v>202.14370560390898</v>
      </c>
      <c r="V3685" s="16">
        <f t="shared" si="526"/>
        <v>1.9870200000000001E-2</v>
      </c>
      <c r="W3685" s="16">
        <f t="shared" si="527"/>
        <v>0.13264381463307373</v>
      </c>
      <c r="X3685" s="16"/>
      <c r="Z3685" s="15">
        <f t="shared" si="528"/>
        <v>4.367780429846936E-5</v>
      </c>
      <c r="AA3685" s="16">
        <f t="shared" si="529"/>
        <v>0.15404150526624022</v>
      </c>
      <c r="AB3685" s="3">
        <f t="shared" si="530"/>
        <v>8.2956965725773019E-2</v>
      </c>
      <c r="AC3685" s="69">
        <f t="shared" si="531"/>
        <v>16.593329455632926</v>
      </c>
      <c r="AD3685" s="3">
        <f t="shared" si="539"/>
        <v>18.052700573492007</v>
      </c>
      <c r="AF3685" s="29"/>
      <c r="AG3685" s="30"/>
      <c r="AH3685" s="29"/>
      <c r="AI3685" s="29"/>
      <c r="AJ3685" s="31"/>
      <c r="AK3685" s="29"/>
      <c r="AL3685" s="30"/>
      <c r="AN3685" s="17">
        <f t="shared" si="532"/>
        <v>23124.225858750659</v>
      </c>
      <c r="AO3685" s="17">
        <f t="shared" si="533"/>
        <v>231.2422585875066</v>
      </c>
      <c r="AP3685" s="2">
        <f t="shared" si="534"/>
        <v>15.816970487385452</v>
      </c>
      <c r="AQ3685" s="6">
        <f t="shared" si="535"/>
        <v>329.46749525223896</v>
      </c>
      <c r="AR3685" s="3">
        <f t="shared" si="536"/>
        <v>3197.3010257477608</v>
      </c>
    </row>
    <row r="3686" spans="1:44">
      <c r="A3686" s="32">
        <v>43499</v>
      </c>
      <c r="B3686" s="9">
        <v>12.5</v>
      </c>
      <c r="C3686" s="33">
        <v>3461.496721</v>
      </c>
      <c r="D3686" s="34">
        <f t="shared" si="542"/>
        <v>41623606.545751184</v>
      </c>
      <c r="E3686" s="34">
        <v>5814661935891.7998</v>
      </c>
      <c r="F3686" s="3">
        <f>VLOOKUP(A3686,ERCOT_345kv_West_ATC!A:B,2)</f>
        <v>29.05</v>
      </c>
      <c r="G3686" s="3">
        <f>VLOOKUP(A3686,ERCOT_345kv_West_ATC!G:H,2)</f>
        <v>2.6970000000000001</v>
      </c>
      <c r="I3686" s="5">
        <f t="shared" si="543"/>
        <v>6</v>
      </c>
      <c r="J3686" s="4">
        <f t="shared" si="544"/>
        <v>144</v>
      </c>
      <c r="K3686" s="4">
        <f t="shared" si="537"/>
        <v>1800</v>
      </c>
      <c r="L3686" s="6">
        <f t="shared" si="538"/>
        <v>6230694.0977999996</v>
      </c>
      <c r="N3686" s="22">
        <f t="shared" si="545"/>
        <v>0.1496913558163549</v>
      </c>
      <c r="O3686" s="14">
        <f t="shared" si="546"/>
        <v>4324.4690918878068</v>
      </c>
      <c r="Q3686" s="22">
        <f t="shared" si="541"/>
        <v>218.84701142741949</v>
      </c>
      <c r="R3686" s="3">
        <f>VLOOKUP(A3686,ERCOT_345kv_West_ATC!D:E,2)</f>
        <v>14.5</v>
      </c>
      <c r="S3686" s="66">
        <f t="shared" si="540"/>
        <v>0.93374366912563977</v>
      </c>
      <c r="T3686" s="69">
        <f t="shared" si="525"/>
        <v>204.34701142741949</v>
      </c>
      <c r="V3686" s="16">
        <f t="shared" si="526"/>
        <v>1.9870200000000001E-2</v>
      </c>
      <c r="W3686" s="16">
        <f t="shared" si="527"/>
        <v>0.12982115581635489</v>
      </c>
      <c r="X3686" s="16"/>
      <c r="Z3686" s="15">
        <f t="shared" si="528"/>
        <v>4.367780429846936E-5</v>
      </c>
      <c r="AA3686" s="16">
        <f t="shared" si="529"/>
        <v>0.1511905763596314</v>
      </c>
      <c r="AB3686" s="3">
        <f t="shared" si="530"/>
        <v>8.1421636587152887E-2</v>
      </c>
      <c r="AC3686" s="69">
        <f t="shared" si="531"/>
        <v>16.031398990897955</v>
      </c>
      <c r="AD3686" s="3">
        <f t="shared" si="539"/>
        <v>17.900211198342848</v>
      </c>
      <c r="AF3686" s="29"/>
      <c r="AG3686" s="30"/>
      <c r="AH3686" s="29"/>
      <c r="AI3686" s="29"/>
      <c r="AJ3686" s="31"/>
      <c r="AK3686" s="29"/>
      <c r="AL3686" s="30"/>
      <c r="AN3686" s="17">
        <f t="shared" si="532"/>
        <v>23124.225858750659</v>
      </c>
      <c r="AO3686" s="17">
        <f t="shared" si="533"/>
        <v>231.2422585875066</v>
      </c>
      <c r="AP3686" s="2">
        <f t="shared" si="534"/>
        <v>15.816970487385452</v>
      </c>
      <c r="AQ3686" s="6">
        <f t="shared" si="535"/>
        <v>229.34607206708907</v>
      </c>
      <c r="AR3686" s="3">
        <f t="shared" si="536"/>
        <v>3232.1506489329108</v>
      </c>
    </row>
    <row r="3687" spans="1:44">
      <c r="A3687" s="32">
        <v>43500</v>
      </c>
      <c r="B3687" s="9">
        <v>12.5</v>
      </c>
      <c r="C3687" s="33">
        <v>3456.785374</v>
      </c>
      <c r="D3687" s="34">
        <f t="shared" si="542"/>
        <v>41623606.545751184</v>
      </c>
      <c r="E3687" s="34">
        <v>5814661935891.7998</v>
      </c>
      <c r="F3687" s="3">
        <f>VLOOKUP(A3687,ERCOT_345kv_West_ATC!A:B,2)</f>
        <v>29.4</v>
      </c>
      <c r="G3687" s="3">
        <f>VLOOKUP(A3687,ERCOT_345kv_West_ATC!G:H,2)</f>
        <v>2.6850000000000001</v>
      </c>
      <c r="I3687" s="5">
        <f t="shared" si="543"/>
        <v>6</v>
      </c>
      <c r="J3687" s="4">
        <f t="shared" si="544"/>
        <v>144</v>
      </c>
      <c r="K3687" s="4">
        <f t="shared" si="537"/>
        <v>1800</v>
      </c>
      <c r="L3687" s="6">
        <f t="shared" si="538"/>
        <v>6222213.6732000001</v>
      </c>
      <c r="N3687" s="22">
        <f t="shared" si="545"/>
        <v>0.14948761507152833</v>
      </c>
      <c r="O3687" s="14">
        <f t="shared" si="546"/>
        <v>4324.4690918878068</v>
      </c>
      <c r="Q3687" s="22">
        <f t="shared" si="541"/>
        <v>218.54914484141571</v>
      </c>
      <c r="R3687" s="3">
        <f>VLOOKUP(A3687,ERCOT_345kv_West_ATC!D:E,2)</f>
        <v>19.690000000000001</v>
      </c>
      <c r="S3687" s="66">
        <f t="shared" si="540"/>
        <v>0.9099058474271885</v>
      </c>
      <c r="T3687" s="69">
        <f t="shared" ref="T3687:T3750" si="547">Q3687-R3687</f>
        <v>198.85914484141571</v>
      </c>
      <c r="V3687" s="16">
        <f t="shared" ref="V3687:V3750" si="548">(F3687/1000000)*($X$2)*24</f>
        <v>2.0109600000000002E-2</v>
      </c>
      <c r="W3687" s="16">
        <f t="shared" ref="W3687:W3750" si="549">N3687-V3687</f>
        <v>0.12937801507152832</v>
      </c>
      <c r="X3687" s="16"/>
      <c r="Z3687" s="15">
        <f t="shared" ref="Z3687:Z3750" si="550">((1*$B3687*(60*60*24))/(($E3687/1000000000000)*2^32))*(1+$AG$1)</f>
        <v>4.367780429846936E-5</v>
      </c>
      <c r="AA3687" s="16">
        <f t="shared" ref="AA3687:AA3750" si="551">Z3687*C3687</f>
        <v>0.15098479506738322</v>
      </c>
      <c r="AB3687" s="3">
        <f t="shared" ref="AB3687:AB3750" si="552">C3687*$AH$2*$AG$2/(E3687/1000000000000)</f>
        <v>8.1310815860112268E-2</v>
      </c>
      <c r="AC3687" s="69">
        <f t="shared" ref="AC3687:AC3750" si="553">((AB3687-$AL$2/1000*$AJ$2*24)*$AJ$1*$AL$1)</f>
        <v>15.990838604801089</v>
      </c>
      <c r="AD3687" s="3">
        <f t="shared" si="539"/>
        <v>17.751471129610074</v>
      </c>
      <c r="AF3687" s="29"/>
      <c r="AG3687" s="30"/>
      <c r="AH3687" s="29"/>
      <c r="AI3687" s="29"/>
      <c r="AJ3687" s="31"/>
      <c r="AK3687" s="29"/>
      <c r="AL3687" s="30"/>
      <c r="AN3687" s="17">
        <f t="shared" si="532"/>
        <v>23124.225858750659</v>
      </c>
      <c r="AO3687" s="17">
        <f t="shared" si="533"/>
        <v>231.2422585875066</v>
      </c>
      <c r="AP3687" s="2">
        <f t="shared" si="534"/>
        <v>15.816970487385452</v>
      </c>
      <c r="AQ3687" s="6">
        <f t="shared" si="535"/>
        <v>311.43614889661956</v>
      </c>
      <c r="AR3687" s="3">
        <f t="shared" si="536"/>
        <v>3145.3492251033804</v>
      </c>
    </row>
    <row r="3688" spans="1:44">
      <c r="A3688" s="32">
        <v>43501</v>
      </c>
      <c r="B3688" s="9">
        <v>12.5</v>
      </c>
      <c r="C3688" s="33">
        <v>3460.724796</v>
      </c>
      <c r="D3688" s="34">
        <f t="shared" si="542"/>
        <v>41623606.545751184</v>
      </c>
      <c r="E3688" s="34">
        <v>5814661935891.7998</v>
      </c>
      <c r="F3688" s="3">
        <f>VLOOKUP(A3688,ERCOT_345kv_West_ATC!A:B,2)</f>
        <v>29.55</v>
      </c>
      <c r="G3688" s="3">
        <f>VLOOKUP(A3688,ERCOT_345kv_West_ATC!G:H,2)</f>
        <v>2.7109999999999999</v>
      </c>
      <c r="I3688" s="5">
        <f t="shared" si="543"/>
        <v>6</v>
      </c>
      <c r="J3688" s="4">
        <f t="shared" si="544"/>
        <v>144</v>
      </c>
      <c r="K3688" s="4">
        <f t="shared" si="537"/>
        <v>1800</v>
      </c>
      <c r="L3688" s="6">
        <f t="shared" si="538"/>
        <v>6229304.6327999998</v>
      </c>
      <c r="N3688" s="22">
        <f t="shared" si="545"/>
        <v>0.14965797415831736</v>
      </c>
      <c r="O3688" s="14">
        <f t="shared" si="546"/>
        <v>4324.4690918878068</v>
      </c>
      <c r="Q3688" s="22">
        <f t="shared" si="541"/>
        <v>218.79820783379733</v>
      </c>
      <c r="R3688" s="3">
        <f>VLOOKUP(A3688,ERCOT_345kv_West_ATC!D:E,2)</f>
        <v>17.510000000000002</v>
      </c>
      <c r="S3688" s="66">
        <f t="shared" si="540"/>
        <v>0.91997192219553792</v>
      </c>
      <c r="T3688" s="69">
        <f t="shared" si="547"/>
        <v>201.28820783379734</v>
      </c>
      <c r="V3688" s="16">
        <f t="shared" si="548"/>
        <v>2.02122E-2</v>
      </c>
      <c r="W3688" s="16">
        <f t="shared" si="549"/>
        <v>0.12944577415831737</v>
      </c>
      <c r="X3688" s="16"/>
      <c r="Z3688" s="15">
        <f t="shared" si="550"/>
        <v>4.367780429846936E-5</v>
      </c>
      <c r="AA3688" s="16">
        <f t="shared" si="551"/>
        <v>0.15115686037054829</v>
      </c>
      <c r="AB3688" s="3">
        <f t="shared" si="552"/>
        <v>8.1403479298012268E-2</v>
      </c>
      <c r="AC3688" s="69">
        <f t="shared" si="553"/>
        <v>16.02475342307249</v>
      </c>
      <c r="AD3688" s="3">
        <f t="shared" si="539"/>
        <v>17.534028201897556</v>
      </c>
      <c r="AF3688" s="29"/>
      <c r="AG3688" s="30"/>
      <c r="AH3688" s="29"/>
      <c r="AI3688" s="29"/>
      <c r="AJ3688" s="31"/>
      <c r="AK3688" s="29"/>
      <c r="AL3688" s="30"/>
      <c r="AN3688" s="17">
        <f t="shared" si="532"/>
        <v>23124.225858750659</v>
      </c>
      <c r="AO3688" s="17">
        <f t="shared" si="533"/>
        <v>231.2422585875066</v>
      </c>
      <c r="AP3688" s="2">
        <f t="shared" si="534"/>
        <v>15.816970487385452</v>
      </c>
      <c r="AQ3688" s="6">
        <f t="shared" si="535"/>
        <v>276.95515323411928</v>
      </c>
      <c r="AR3688" s="3">
        <f t="shared" si="536"/>
        <v>3183.7696427658807</v>
      </c>
    </row>
    <row r="3689" spans="1:44">
      <c r="A3689" s="32">
        <v>43502</v>
      </c>
      <c r="B3689" s="9">
        <v>12.5</v>
      </c>
      <c r="C3689" s="33">
        <v>3412.832645</v>
      </c>
      <c r="D3689" s="34">
        <f t="shared" si="542"/>
        <v>41623606.545751184</v>
      </c>
      <c r="E3689" s="34">
        <v>5814661935891.7998</v>
      </c>
      <c r="F3689" s="3">
        <f>VLOOKUP(A3689,ERCOT_345kv_West_ATC!A:B,2)</f>
        <v>29.5</v>
      </c>
      <c r="G3689" s="3">
        <f>VLOOKUP(A3689,ERCOT_345kv_West_ATC!G:H,2)</f>
        <v>2.718</v>
      </c>
      <c r="I3689" s="5">
        <f t="shared" si="543"/>
        <v>6</v>
      </c>
      <c r="J3689" s="4">
        <f t="shared" si="544"/>
        <v>144</v>
      </c>
      <c r="K3689" s="4">
        <f t="shared" si="537"/>
        <v>1800</v>
      </c>
      <c r="L3689" s="6">
        <f t="shared" si="538"/>
        <v>6143098.7609999999</v>
      </c>
      <c r="N3689" s="22">
        <f t="shared" si="545"/>
        <v>0.14758689289088212</v>
      </c>
      <c r="O3689" s="14">
        <f t="shared" si="546"/>
        <v>4324.4690918878068</v>
      </c>
      <c r="Q3689" s="22">
        <f t="shared" si="541"/>
        <v>215.77031124397973</v>
      </c>
      <c r="R3689" s="3">
        <f>VLOOKUP(A3689,ERCOT_345kv_West_ATC!D:E,2)</f>
        <v>17.829999999999998</v>
      </c>
      <c r="S3689" s="66">
        <f t="shared" si="540"/>
        <v>0.9173658326893781</v>
      </c>
      <c r="T3689" s="69">
        <f t="shared" si="547"/>
        <v>197.94031124397975</v>
      </c>
      <c r="V3689" s="16">
        <f t="shared" si="548"/>
        <v>2.0177999999999998E-2</v>
      </c>
      <c r="W3689" s="16">
        <f t="shared" si="549"/>
        <v>0.12740889289088211</v>
      </c>
      <c r="X3689" s="16"/>
      <c r="Z3689" s="15">
        <f t="shared" si="550"/>
        <v>4.367780429846936E-5</v>
      </c>
      <c r="AA3689" s="16">
        <f t="shared" si="551"/>
        <v>0.14906503637173754</v>
      </c>
      <c r="AB3689" s="3">
        <f t="shared" si="552"/>
        <v>8.02769558232269E-2</v>
      </c>
      <c r="AC3689" s="69">
        <f t="shared" si="553"/>
        <v>15.612445831301045</v>
      </c>
      <c r="AD3689" s="3">
        <f t="shared" si="539"/>
        <v>17.31820798962843</v>
      </c>
      <c r="AF3689" s="29"/>
      <c r="AG3689" s="30"/>
      <c r="AH3689" s="29"/>
      <c r="AI3689" s="29"/>
      <c r="AJ3689" s="31"/>
      <c r="AK3689" s="29"/>
      <c r="AL3689" s="30"/>
      <c r="AN3689" s="17">
        <f t="shared" si="532"/>
        <v>23124.225858750659</v>
      </c>
      <c r="AO3689" s="17">
        <f t="shared" si="533"/>
        <v>231.2422585875066</v>
      </c>
      <c r="AP3689" s="2">
        <f t="shared" si="534"/>
        <v>15.816970487385452</v>
      </c>
      <c r="AQ3689" s="6">
        <f t="shared" si="535"/>
        <v>282.01658379008256</v>
      </c>
      <c r="AR3689" s="3">
        <f t="shared" si="536"/>
        <v>3130.8160612099173</v>
      </c>
    </row>
    <row r="3690" spans="1:44">
      <c r="A3690" s="32">
        <v>43503</v>
      </c>
      <c r="B3690" s="9">
        <v>12.5</v>
      </c>
      <c r="C3690" s="33">
        <v>3400.6012540000002</v>
      </c>
      <c r="D3690" s="34">
        <f t="shared" si="542"/>
        <v>41623606.545751184</v>
      </c>
      <c r="E3690" s="34">
        <v>5814661935891.7998</v>
      </c>
      <c r="F3690" s="3">
        <f>VLOOKUP(A3690,ERCOT_345kv_West_ATC!A:B,2)</f>
        <v>29.3</v>
      </c>
      <c r="G3690" s="3">
        <f>VLOOKUP(A3690,ERCOT_345kv_West_ATC!G:H,2)</f>
        <v>2.6989999999999998</v>
      </c>
      <c r="I3690" s="5">
        <f t="shared" si="543"/>
        <v>6</v>
      </c>
      <c r="J3690" s="4">
        <f t="shared" si="544"/>
        <v>144</v>
      </c>
      <c r="K3690" s="4">
        <f t="shared" si="537"/>
        <v>1800</v>
      </c>
      <c r="L3690" s="6">
        <f t="shared" si="538"/>
        <v>6121082.2571999999</v>
      </c>
      <c r="N3690" s="22">
        <f t="shared" si="545"/>
        <v>0.14705795016757917</v>
      </c>
      <c r="O3690" s="14">
        <f t="shared" si="546"/>
        <v>4324.4690918878068</v>
      </c>
      <c r="Q3690" s="22">
        <f t="shared" si="541"/>
        <v>214.99700316897543</v>
      </c>
      <c r="R3690" s="3">
        <f>VLOOKUP(A3690,ERCOT_345kv_West_ATC!D:E,2)</f>
        <v>18.36</v>
      </c>
      <c r="S3690" s="66">
        <f t="shared" si="540"/>
        <v>0.91460346084186994</v>
      </c>
      <c r="T3690" s="69">
        <f t="shared" si="547"/>
        <v>196.63700316897541</v>
      </c>
      <c r="V3690" s="16">
        <f t="shared" si="548"/>
        <v>2.0041200000000002E-2</v>
      </c>
      <c r="W3690" s="16">
        <f t="shared" si="549"/>
        <v>0.12701675016757916</v>
      </c>
      <c r="X3690" s="16"/>
      <c r="Z3690" s="15">
        <f t="shared" si="550"/>
        <v>4.367780429846936E-5</v>
      </c>
      <c r="AA3690" s="16">
        <f t="shared" si="551"/>
        <v>0.1485307960693415</v>
      </c>
      <c r="AB3690" s="3">
        <f t="shared" si="552"/>
        <v>7.9989247946193401E-2</v>
      </c>
      <c r="AC3690" s="69">
        <f t="shared" si="553"/>
        <v>15.507144748306784</v>
      </c>
      <c r="AD3690" s="3">
        <f t="shared" si="539"/>
        <v>17.096177362403076</v>
      </c>
      <c r="AF3690" s="29"/>
      <c r="AG3690" s="30"/>
      <c r="AH3690" s="29"/>
      <c r="AI3690" s="29"/>
      <c r="AJ3690" s="31"/>
      <c r="AK3690" s="29"/>
      <c r="AL3690" s="30"/>
      <c r="AN3690" s="17">
        <f t="shared" si="532"/>
        <v>23124.225858750659</v>
      </c>
      <c r="AO3690" s="17">
        <f t="shared" si="533"/>
        <v>231.2422585875066</v>
      </c>
      <c r="AP3690" s="2">
        <f t="shared" si="534"/>
        <v>15.816970487385452</v>
      </c>
      <c r="AQ3690" s="6">
        <f t="shared" si="535"/>
        <v>290.39957814839687</v>
      </c>
      <c r="AR3690" s="3">
        <f t="shared" si="536"/>
        <v>3110.2016758516033</v>
      </c>
    </row>
    <row r="3691" spans="1:44">
      <c r="A3691" s="32">
        <v>43504</v>
      </c>
      <c r="B3691" s="9">
        <v>12.5</v>
      </c>
      <c r="C3691" s="33">
        <v>3661.6593389999998</v>
      </c>
      <c r="D3691" s="34">
        <f t="shared" si="542"/>
        <v>41623606.545751184</v>
      </c>
      <c r="E3691" s="34">
        <v>5814661935891.7998</v>
      </c>
      <c r="F3691" s="3">
        <f>VLOOKUP(A3691,ERCOT_345kv_West_ATC!A:B,2)</f>
        <v>29.5</v>
      </c>
      <c r="G3691" s="3">
        <f>VLOOKUP(A3691,ERCOT_345kv_West_ATC!G:H,2)</f>
        <v>2.722</v>
      </c>
      <c r="I3691" s="5">
        <f t="shared" si="543"/>
        <v>6</v>
      </c>
      <c r="J3691" s="4">
        <f t="shared" si="544"/>
        <v>144</v>
      </c>
      <c r="K3691" s="4">
        <f t="shared" si="537"/>
        <v>1800</v>
      </c>
      <c r="L3691" s="6">
        <f t="shared" si="538"/>
        <v>6590986.8101999993</v>
      </c>
      <c r="N3691" s="22">
        <f t="shared" si="545"/>
        <v>0.15834732636527835</v>
      </c>
      <c r="O3691" s="14">
        <f t="shared" si="546"/>
        <v>4324.4690918878068</v>
      </c>
      <c r="Q3691" s="22">
        <f t="shared" si="541"/>
        <v>231.50193913052394</v>
      </c>
      <c r="R3691" s="3">
        <f>VLOOKUP(A3691,ERCOT_345kv_West_ATC!D:E,2)</f>
        <v>28.48</v>
      </c>
      <c r="S3691" s="66">
        <f t="shared" si="540"/>
        <v>0.87697727238499468</v>
      </c>
      <c r="T3691" s="69">
        <f t="shared" si="547"/>
        <v>203.02193913052395</v>
      </c>
      <c r="V3691" s="16">
        <f t="shared" si="548"/>
        <v>2.0177999999999998E-2</v>
      </c>
      <c r="W3691" s="16">
        <f t="shared" si="549"/>
        <v>0.13816932636527834</v>
      </c>
      <c r="X3691" s="16"/>
      <c r="Z3691" s="15">
        <f t="shared" si="550"/>
        <v>4.367780429846936E-5</v>
      </c>
      <c r="AA3691" s="16">
        <f t="shared" si="551"/>
        <v>0.15993324001650466</v>
      </c>
      <c r="AB3691" s="3">
        <f t="shared" si="552"/>
        <v>8.6129879655030439E-2</v>
      </c>
      <c r="AC3691" s="69">
        <f t="shared" si="553"/>
        <v>17.754615953741141</v>
      </c>
      <c r="AD3691" s="3">
        <f t="shared" si="539"/>
        <v>16.948421495966123</v>
      </c>
      <c r="AF3691" s="29"/>
      <c r="AG3691" s="30"/>
      <c r="AH3691" s="29"/>
      <c r="AI3691" s="29"/>
      <c r="AJ3691" s="31"/>
      <c r="AK3691" s="29"/>
      <c r="AL3691" s="30"/>
      <c r="AN3691" s="17">
        <f t="shared" ref="AN3691:AN3754" si="554">D3691/K3691</f>
        <v>23124.225858750659</v>
      </c>
      <c r="AO3691" s="17">
        <f t="shared" ref="AO3691:AO3754" si="555">AN3691/$Y$2</f>
        <v>231.2422585875066</v>
      </c>
      <c r="AP3691" s="2">
        <f t="shared" ref="AP3691:AP3754" si="556">(AO3691*$AL$2*$Y$2*24)/1000000</f>
        <v>15.816970487385452</v>
      </c>
      <c r="AQ3691" s="6">
        <f t="shared" ref="AQ3691:AQ3754" si="557">AP3691*R3691</f>
        <v>450.46731948073767</v>
      </c>
      <c r="AR3691" s="3">
        <f t="shared" ref="AR3691:AR3754" si="558">C3691-AQ3691</f>
        <v>3211.192019519262</v>
      </c>
    </row>
    <row r="3692" spans="1:44">
      <c r="A3692" s="32">
        <v>43505</v>
      </c>
      <c r="B3692" s="9">
        <v>12.5</v>
      </c>
      <c r="C3692" s="33">
        <v>3671.810559</v>
      </c>
      <c r="D3692" s="34">
        <f t="shared" si="542"/>
        <v>41623606.545751184</v>
      </c>
      <c r="E3692" s="34">
        <v>5814661935891.7998</v>
      </c>
      <c r="F3692" s="3">
        <f>VLOOKUP(A3692,ERCOT_345kv_West_ATC!A:B,2)</f>
        <v>29.5</v>
      </c>
      <c r="G3692" s="3">
        <f>VLOOKUP(A3692,ERCOT_345kv_West_ATC!G:H,2)</f>
        <v>2.722</v>
      </c>
      <c r="I3692" s="5">
        <f t="shared" si="543"/>
        <v>6</v>
      </c>
      <c r="J3692" s="4">
        <f t="shared" si="544"/>
        <v>144</v>
      </c>
      <c r="K3692" s="4">
        <f t="shared" si="537"/>
        <v>1800</v>
      </c>
      <c r="L3692" s="6">
        <f t="shared" si="538"/>
        <v>6609259.0061999997</v>
      </c>
      <c r="N3692" s="22">
        <f t="shared" si="545"/>
        <v>0.15878631273662791</v>
      </c>
      <c r="O3692" s="14">
        <f t="shared" si="546"/>
        <v>4324.4690918878068</v>
      </c>
      <c r="Q3692" s="22">
        <f t="shared" si="541"/>
        <v>232.14373207109347</v>
      </c>
      <c r="R3692" s="3">
        <f>VLOOKUP(A3692,ERCOT_345kv_West_ATC!D:E,2)</f>
        <v>26.23</v>
      </c>
      <c r="S3692" s="66">
        <f t="shared" si="540"/>
        <v>0.8870096566209803</v>
      </c>
      <c r="T3692" s="69">
        <f t="shared" si="547"/>
        <v>205.91373207109348</v>
      </c>
      <c r="V3692" s="16">
        <f t="shared" si="548"/>
        <v>2.0177999999999998E-2</v>
      </c>
      <c r="W3692" s="16">
        <f t="shared" si="549"/>
        <v>0.13860831273662791</v>
      </c>
      <c r="X3692" s="16"/>
      <c r="Z3692" s="15">
        <f t="shared" si="550"/>
        <v>4.367780429846936E-5</v>
      </c>
      <c r="AA3692" s="16">
        <f t="shared" si="551"/>
        <v>0.16037662301705538</v>
      </c>
      <c r="AB3692" s="3">
        <f t="shared" si="552"/>
        <v>8.6368657563078682E-2</v>
      </c>
      <c r="AC3692" s="69">
        <f t="shared" si="553"/>
        <v>17.842008668086798</v>
      </c>
      <c r="AD3692" s="3">
        <f t="shared" si="539"/>
        <v>16.909280950555431</v>
      </c>
      <c r="AF3692" s="29"/>
      <c r="AG3692" s="30"/>
      <c r="AH3692" s="29"/>
      <c r="AI3692" s="29"/>
      <c r="AJ3692" s="31"/>
      <c r="AK3692" s="29"/>
      <c r="AL3692" s="30"/>
      <c r="AN3692" s="17">
        <f t="shared" si="554"/>
        <v>23124.225858750659</v>
      </c>
      <c r="AO3692" s="17">
        <f t="shared" si="555"/>
        <v>231.2422585875066</v>
      </c>
      <c r="AP3692" s="2">
        <f t="shared" si="556"/>
        <v>15.816970487385452</v>
      </c>
      <c r="AQ3692" s="6">
        <f t="shared" si="557"/>
        <v>414.87913588412044</v>
      </c>
      <c r="AR3692" s="3">
        <f t="shared" si="558"/>
        <v>3256.9314231158796</v>
      </c>
    </row>
    <row r="3693" spans="1:44">
      <c r="A3693" s="32">
        <v>43506</v>
      </c>
      <c r="B3693" s="9">
        <v>12.5</v>
      </c>
      <c r="C3693" s="33">
        <v>3684.2495699999999</v>
      </c>
      <c r="D3693" s="34">
        <f t="shared" si="542"/>
        <v>43390703.995183326</v>
      </c>
      <c r="E3693" s="34">
        <v>6061518831027.2695</v>
      </c>
      <c r="F3693" s="3">
        <f>VLOOKUP(A3693,ERCOT_345kv_West_ATC!A:B,2)</f>
        <v>29.5</v>
      </c>
      <c r="G3693" s="3">
        <f>VLOOKUP(A3693,ERCOT_345kv_West_ATC!G:H,2)</f>
        <v>2.722</v>
      </c>
      <c r="I3693" s="5">
        <f t="shared" si="543"/>
        <v>6</v>
      </c>
      <c r="J3693" s="4">
        <f t="shared" si="544"/>
        <v>144</v>
      </c>
      <c r="K3693" s="4">
        <f t="shared" si="537"/>
        <v>1800</v>
      </c>
      <c r="L3693" s="6">
        <f t="shared" si="538"/>
        <v>6631649.2259999998</v>
      </c>
      <c r="N3693" s="22">
        <f t="shared" si="545"/>
        <v>0.15283571399846749</v>
      </c>
      <c r="O3693" s="14">
        <f t="shared" si="546"/>
        <v>4148.3539889092663</v>
      </c>
      <c r="Q3693" s="22">
        <f t="shared" si="541"/>
        <v>223.44402631354899</v>
      </c>
      <c r="R3693" s="3">
        <f>VLOOKUP(A3693,ERCOT_345kv_West_ATC!D:E,2)</f>
        <v>22.16</v>
      </c>
      <c r="S3693" s="66">
        <f t="shared" si="540"/>
        <v>0.90082527438480786</v>
      </c>
      <c r="T3693" s="69">
        <f t="shared" si="547"/>
        <v>201.28402631354899</v>
      </c>
      <c r="V3693" s="16">
        <f t="shared" si="548"/>
        <v>2.0177999999999998E-2</v>
      </c>
      <c r="W3693" s="16">
        <f t="shared" si="549"/>
        <v>0.13265771399846749</v>
      </c>
      <c r="X3693" s="16"/>
      <c r="Z3693" s="15">
        <f t="shared" si="550"/>
        <v>4.1899014616209549E-5</v>
      </c>
      <c r="AA3693" s="16">
        <f t="shared" si="551"/>
        <v>0.15436642658319374</v>
      </c>
      <c r="AB3693" s="3">
        <f t="shared" si="552"/>
        <v>8.3131947699024322E-2</v>
      </c>
      <c r="AC3693" s="69">
        <f t="shared" si="553"/>
        <v>16.657372857842901</v>
      </c>
      <c r="AD3693" s="3">
        <f t="shared" si="539"/>
        <v>16.828743993316206</v>
      </c>
      <c r="AF3693" s="29"/>
      <c r="AG3693" s="30"/>
      <c r="AH3693" s="29"/>
      <c r="AI3693" s="29"/>
      <c r="AJ3693" s="31"/>
      <c r="AK3693" s="29"/>
      <c r="AL3693" s="30"/>
      <c r="AN3693" s="17">
        <f t="shared" si="554"/>
        <v>24105.946663990737</v>
      </c>
      <c r="AO3693" s="17">
        <f t="shared" si="555"/>
        <v>241.05946663990736</v>
      </c>
      <c r="AP3693" s="2">
        <f t="shared" si="556"/>
        <v>16.488467518169664</v>
      </c>
      <c r="AQ3693" s="6">
        <f t="shared" si="557"/>
        <v>365.38444020263972</v>
      </c>
      <c r="AR3693" s="3">
        <f t="shared" si="558"/>
        <v>3318.8651297973602</v>
      </c>
    </row>
    <row r="3694" spans="1:44">
      <c r="A3694" s="32">
        <v>43507</v>
      </c>
      <c r="B3694" s="9">
        <v>12.5</v>
      </c>
      <c r="C3694" s="33">
        <v>3648.0933519999999</v>
      </c>
      <c r="D3694" s="34">
        <f t="shared" si="542"/>
        <v>43390703.995183326</v>
      </c>
      <c r="E3694" s="34">
        <v>6061518831027.2695</v>
      </c>
      <c r="F3694" s="3">
        <f>VLOOKUP(A3694,ERCOT_345kv_West_ATC!A:B,2)</f>
        <v>29.55</v>
      </c>
      <c r="G3694" s="3">
        <f>VLOOKUP(A3694,ERCOT_345kv_West_ATC!G:H,2)</f>
        <v>2.742</v>
      </c>
      <c r="I3694" s="5">
        <f t="shared" si="543"/>
        <v>6</v>
      </c>
      <c r="J3694" s="4">
        <f t="shared" si="544"/>
        <v>144</v>
      </c>
      <c r="K3694" s="4">
        <f t="shared" si="537"/>
        <v>1800</v>
      </c>
      <c r="L3694" s="6">
        <f t="shared" si="538"/>
        <v>6566568.0335999997</v>
      </c>
      <c r="N3694" s="22">
        <f t="shared" si="545"/>
        <v>0.15133582608682578</v>
      </c>
      <c r="O3694" s="14">
        <f t="shared" si="546"/>
        <v>4148.3539889092663</v>
      </c>
      <c r="Q3694" s="22">
        <f t="shared" si="541"/>
        <v>221.25120772927744</v>
      </c>
      <c r="R3694" s="3">
        <f>VLOOKUP(A3694,ERCOT_345kv_West_ATC!D:E,2)</f>
        <v>19.010000000000002</v>
      </c>
      <c r="S3694" s="66">
        <f t="shared" si="540"/>
        <v>0.91407956505593135</v>
      </c>
      <c r="T3694" s="69">
        <f t="shared" si="547"/>
        <v>202.24120772927745</v>
      </c>
      <c r="V3694" s="16">
        <f t="shared" si="548"/>
        <v>2.02122E-2</v>
      </c>
      <c r="W3694" s="16">
        <f t="shared" si="549"/>
        <v>0.13112362608682576</v>
      </c>
      <c r="X3694" s="16"/>
      <c r="Z3694" s="15">
        <f t="shared" si="550"/>
        <v>4.1899014616209549E-5</v>
      </c>
      <c r="AA3694" s="16">
        <f t="shared" si="551"/>
        <v>0.15285151667674488</v>
      </c>
      <c r="AB3694" s="3">
        <f t="shared" si="552"/>
        <v>8.231611349271932E-2</v>
      </c>
      <c r="AC3694" s="69">
        <f t="shared" si="553"/>
        <v>16.358777538335271</v>
      </c>
      <c r="AD3694" s="3">
        <f t="shared" si="539"/>
        <v>16.745773674659372</v>
      </c>
      <c r="AF3694" s="29"/>
      <c r="AG3694" s="30"/>
      <c r="AH3694" s="29"/>
      <c r="AI3694" s="29"/>
      <c r="AJ3694" s="31"/>
      <c r="AK3694" s="29"/>
      <c r="AL3694" s="30"/>
      <c r="AN3694" s="17">
        <f t="shared" si="554"/>
        <v>24105.946663990737</v>
      </c>
      <c r="AO3694" s="17">
        <f t="shared" si="555"/>
        <v>241.05946663990736</v>
      </c>
      <c r="AP3694" s="2">
        <f t="shared" si="556"/>
        <v>16.488467518169664</v>
      </c>
      <c r="AQ3694" s="6">
        <f t="shared" si="557"/>
        <v>313.44576752040535</v>
      </c>
      <c r="AR3694" s="3">
        <f t="shared" si="558"/>
        <v>3334.6475844795946</v>
      </c>
    </row>
    <row r="3695" spans="1:44">
      <c r="A3695" s="32">
        <v>43508</v>
      </c>
      <c r="B3695" s="9">
        <v>12.5</v>
      </c>
      <c r="C3695" s="33">
        <v>3653.9911059999999</v>
      </c>
      <c r="D3695" s="34">
        <f t="shared" si="542"/>
        <v>43390703.995183326</v>
      </c>
      <c r="E3695" s="34">
        <v>6061518831027.2695</v>
      </c>
      <c r="F3695" s="3">
        <f>VLOOKUP(A3695,ERCOT_345kv_West_ATC!A:B,2)</f>
        <v>29.65</v>
      </c>
      <c r="G3695" s="3">
        <f>VLOOKUP(A3695,ERCOT_345kv_West_ATC!G:H,2)</f>
        <v>2.7509999999999999</v>
      </c>
      <c r="I3695" s="5">
        <f t="shared" si="543"/>
        <v>6</v>
      </c>
      <c r="J3695" s="4">
        <f t="shared" si="544"/>
        <v>144</v>
      </c>
      <c r="K3695" s="4">
        <f t="shared" si="537"/>
        <v>1800</v>
      </c>
      <c r="L3695" s="6">
        <f t="shared" si="538"/>
        <v>6577183.9907999998</v>
      </c>
      <c r="N3695" s="22">
        <f t="shared" si="545"/>
        <v>0.15158048580014083</v>
      </c>
      <c r="O3695" s="14">
        <f t="shared" si="546"/>
        <v>4148.3539889092663</v>
      </c>
      <c r="Q3695" s="22">
        <f t="shared" si="541"/>
        <v>221.60889736862694</v>
      </c>
      <c r="R3695" s="3">
        <f>VLOOKUP(A3695,ERCOT_345kv_West_ATC!D:E,2)</f>
        <v>22.52</v>
      </c>
      <c r="S3695" s="66">
        <f t="shared" si="540"/>
        <v>0.89837953138433801</v>
      </c>
      <c r="T3695" s="69">
        <f t="shared" si="547"/>
        <v>199.08889736862693</v>
      </c>
      <c r="V3695" s="16">
        <f t="shared" si="548"/>
        <v>2.0280599999999999E-2</v>
      </c>
      <c r="W3695" s="16">
        <f t="shared" si="549"/>
        <v>0.13129988580014082</v>
      </c>
      <c r="X3695" s="16"/>
      <c r="Z3695" s="15">
        <f t="shared" si="550"/>
        <v>4.1899014616209549E-5</v>
      </c>
      <c r="AA3695" s="16">
        <f t="shared" si="551"/>
        <v>0.1530986267577937</v>
      </c>
      <c r="AB3695" s="3">
        <f t="shared" si="552"/>
        <v>8.2449191279051176E-2</v>
      </c>
      <c r="AC3695" s="69">
        <f t="shared" si="553"/>
        <v>16.40748400813273</v>
      </c>
      <c r="AD3695" s="3">
        <f t="shared" si="539"/>
        <v>16.696765478156856</v>
      </c>
      <c r="AF3695" s="29"/>
      <c r="AG3695" s="30"/>
      <c r="AH3695" s="29"/>
      <c r="AI3695" s="29"/>
      <c r="AJ3695" s="31"/>
      <c r="AK3695" s="29"/>
      <c r="AL3695" s="30"/>
      <c r="AN3695" s="17">
        <f t="shared" si="554"/>
        <v>24105.946663990737</v>
      </c>
      <c r="AO3695" s="17">
        <f t="shared" si="555"/>
        <v>241.05946663990736</v>
      </c>
      <c r="AP3695" s="2">
        <f t="shared" si="556"/>
        <v>16.488467518169664</v>
      </c>
      <c r="AQ3695" s="6">
        <f t="shared" si="557"/>
        <v>371.32028850918084</v>
      </c>
      <c r="AR3695" s="3">
        <f t="shared" si="558"/>
        <v>3282.670817490819</v>
      </c>
    </row>
    <row r="3696" spans="1:44">
      <c r="A3696" s="32">
        <v>43509</v>
      </c>
      <c r="B3696" s="9">
        <v>12.5</v>
      </c>
      <c r="C3696" s="33">
        <v>3631.3432939999998</v>
      </c>
      <c r="D3696" s="34">
        <f t="shared" si="542"/>
        <v>43390703.995183326</v>
      </c>
      <c r="E3696" s="34">
        <v>6061518831027.2695</v>
      </c>
      <c r="F3696" s="3">
        <f>VLOOKUP(A3696,ERCOT_345kv_West_ATC!A:B,2)</f>
        <v>29.55</v>
      </c>
      <c r="G3696" s="3">
        <f>VLOOKUP(A3696,ERCOT_345kv_West_ATC!G:H,2)</f>
        <v>2.7330000000000001</v>
      </c>
      <c r="I3696" s="5">
        <f t="shared" si="543"/>
        <v>6</v>
      </c>
      <c r="J3696" s="4">
        <f t="shared" si="544"/>
        <v>144</v>
      </c>
      <c r="K3696" s="4">
        <f t="shared" si="537"/>
        <v>1800</v>
      </c>
      <c r="L3696" s="6">
        <f t="shared" si="538"/>
        <v>6536417.9291999992</v>
      </c>
      <c r="N3696" s="22">
        <f t="shared" si="545"/>
        <v>0.15064097438763813</v>
      </c>
      <c r="O3696" s="14">
        <f t="shared" si="546"/>
        <v>4148.3539889092663</v>
      </c>
      <c r="Q3696" s="22">
        <f t="shared" si="541"/>
        <v>220.23534267198562</v>
      </c>
      <c r="R3696" s="3">
        <f>VLOOKUP(A3696,ERCOT_345kv_West_ATC!D:E,2)</f>
        <v>18.52</v>
      </c>
      <c r="S3696" s="66">
        <f t="shared" si="540"/>
        <v>0.91590813819749473</v>
      </c>
      <c r="T3696" s="69">
        <f t="shared" si="547"/>
        <v>201.71534267198561</v>
      </c>
      <c r="V3696" s="16">
        <f t="shared" si="548"/>
        <v>2.02122E-2</v>
      </c>
      <c r="W3696" s="16">
        <f t="shared" si="549"/>
        <v>0.13042877438763811</v>
      </c>
      <c r="X3696" s="16"/>
      <c r="Z3696" s="15">
        <f t="shared" si="550"/>
        <v>4.1899014616209549E-5</v>
      </c>
      <c r="AA3696" s="16">
        <f t="shared" si="551"/>
        <v>0.15214970575178052</v>
      </c>
      <c r="AB3696" s="3">
        <f t="shared" si="552"/>
        <v>8.1938162727127825E-2</v>
      </c>
      <c r="AC3696" s="69">
        <f t="shared" si="553"/>
        <v>16.220447558128782</v>
      </c>
      <c r="AD3696" s="3">
        <f t="shared" si="539"/>
        <v>16.645417810797337</v>
      </c>
      <c r="AF3696" s="29"/>
      <c r="AG3696" s="30"/>
      <c r="AH3696" s="29"/>
      <c r="AI3696" s="29"/>
      <c r="AJ3696" s="31"/>
      <c r="AK3696" s="29"/>
      <c r="AL3696" s="30"/>
      <c r="AN3696" s="17">
        <f t="shared" si="554"/>
        <v>24105.946663990737</v>
      </c>
      <c r="AO3696" s="17">
        <f t="shared" si="555"/>
        <v>241.05946663990736</v>
      </c>
      <c r="AP3696" s="2">
        <f t="shared" si="556"/>
        <v>16.488467518169664</v>
      </c>
      <c r="AQ3696" s="6">
        <f t="shared" si="557"/>
        <v>305.36641843650216</v>
      </c>
      <c r="AR3696" s="3">
        <f t="shared" si="558"/>
        <v>3325.9768755634977</v>
      </c>
    </row>
    <row r="3697" spans="1:44">
      <c r="A3697" s="32">
        <v>43510</v>
      </c>
      <c r="B3697" s="9">
        <v>12.5</v>
      </c>
      <c r="C3697" s="33">
        <v>3616.369686</v>
      </c>
      <c r="D3697" s="34">
        <f t="shared" si="542"/>
        <v>43390703.995183326</v>
      </c>
      <c r="E3697" s="34">
        <v>6061518831027.2695</v>
      </c>
      <c r="F3697" s="3">
        <f>VLOOKUP(A3697,ERCOT_345kv_West_ATC!A:B,2)</f>
        <v>29.4</v>
      </c>
      <c r="G3697" s="3">
        <f>VLOOKUP(A3697,ERCOT_345kv_West_ATC!G:H,2)</f>
        <v>2.7320000000000002</v>
      </c>
      <c r="I3697" s="5">
        <f t="shared" si="543"/>
        <v>6</v>
      </c>
      <c r="J3697" s="4">
        <f t="shared" si="544"/>
        <v>144</v>
      </c>
      <c r="K3697" s="4">
        <f t="shared" si="537"/>
        <v>1800</v>
      </c>
      <c r="L3697" s="6">
        <f t="shared" si="538"/>
        <v>6509465.4347999999</v>
      </c>
      <c r="N3697" s="22">
        <f t="shared" si="545"/>
        <v>0.15001981612288651</v>
      </c>
      <c r="O3697" s="14">
        <f t="shared" si="546"/>
        <v>4148.3539889092663</v>
      </c>
      <c r="Q3697" s="22">
        <f t="shared" si="541"/>
        <v>219.32721655392768</v>
      </c>
      <c r="R3697" s="3">
        <f>VLOOKUP(A3697,ERCOT_345kv_West_ATC!D:E,2)</f>
        <v>19.059999999999999</v>
      </c>
      <c r="S3697" s="66">
        <f t="shared" si="540"/>
        <v>0.91309788042053786</v>
      </c>
      <c r="T3697" s="69">
        <f t="shared" si="547"/>
        <v>200.26721655392768</v>
      </c>
      <c r="V3697" s="16">
        <f t="shared" si="548"/>
        <v>2.0109600000000002E-2</v>
      </c>
      <c r="W3697" s="16">
        <f t="shared" si="549"/>
        <v>0.1299102161228865</v>
      </c>
      <c r="X3697" s="16"/>
      <c r="Z3697" s="15">
        <f t="shared" si="550"/>
        <v>4.1899014616209549E-5</v>
      </c>
      <c r="AA3697" s="16">
        <f t="shared" si="551"/>
        <v>0.15152232633133114</v>
      </c>
      <c r="AB3697" s="3">
        <f t="shared" si="552"/>
        <v>8.1600296039903999E-2</v>
      </c>
      <c r="AC3697" s="69">
        <f t="shared" si="553"/>
        <v>16.096788350604864</v>
      </c>
      <c r="AD3697" s="3">
        <f t="shared" si="539"/>
        <v>16.611685991460988</v>
      </c>
      <c r="AF3697" s="29"/>
      <c r="AG3697" s="30"/>
      <c r="AH3697" s="29"/>
      <c r="AI3697" s="29"/>
      <c r="AJ3697" s="31"/>
      <c r="AK3697" s="29"/>
      <c r="AL3697" s="30"/>
      <c r="AN3697" s="17">
        <f t="shared" si="554"/>
        <v>24105.946663990737</v>
      </c>
      <c r="AO3697" s="17">
        <f t="shared" si="555"/>
        <v>241.05946663990736</v>
      </c>
      <c r="AP3697" s="2">
        <f t="shared" si="556"/>
        <v>16.488467518169664</v>
      </c>
      <c r="AQ3697" s="6">
        <f t="shared" si="557"/>
        <v>314.27019089631375</v>
      </c>
      <c r="AR3697" s="3">
        <f t="shared" si="558"/>
        <v>3302.0994951036864</v>
      </c>
    </row>
    <row r="3698" spans="1:44">
      <c r="A3698" s="32">
        <v>43511</v>
      </c>
      <c r="B3698" s="9">
        <v>12.5</v>
      </c>
      <c r="C3698" s="33">
        <v>3623.2245189999999</v>
      </c>
      <c r="D3698" s="34">
        <f t="shared" si="542"/>
        <v>43390703.995183326</v>
      </c>
      <c r="E3698" s="34">
        <v>6061518831027.2695</v>
      </c>
      <c r="F3698" s="3">
        <f>VLOOKUP(A3698,ERCOT_345kv_West_ATC!A:B,2)</f>
        <v>29.4</v>
      </c>
      <c r="G3698" s="3">
        <f>VLOOKUP(A3698,ERCOT_345kv_West_ATC!G:H,2)</f>
        <v>2.7250000000000001</v>
      </c>
      <c r="I3698" s="5">
        <f t="shared" si="543"/>
        <v>6</v>
      </c>
      <c r="J3698" s="4">
        <f t="shared" si="544"/>
        <v>144</v>
      </c>
      <c r="K3698" s="4">
        <f t="shared" si="537"/>
        <v>1800</v>
      </c>
      <c r="L3698" s="6">
        <f t="shared" si="538"/>
        <v>6521804.1342000002</v>
      </c>
      <c r="N3698" s="22">
        <f t="shared" si="545"/>
        <v>0.15030417886107508</v>
      </c>
      <c r="O3698" s="14">
        <f t="shared" si="546"/>
        <v>4148.3539889092663</v>
      </c>
      <c r="Q3698" s="22">
        <f t="shared" si="541"/>
        <v>219.74295155127936</v>
      </c>
      <c r="R3698" s="3">
        <f>VLOOKUP(A3698,ERCOT_345kv_West_ATC!D:E,2)</f>
        <v>21.86</v>
      </c>
      <c r="S3698" s="66">
        <f t="shared" si="540"/>
        <v>0.90052013115470164</v>
      </c>
      <c r="T3698" s="69">
        <f t="shared" si="547"/>
        <v>197.88295155127935</v>
      </c>
      <c r="V3698" s="16">
        <f t="shared" si="548"/>
        <v>2.0109600000000002E-2</v>
      </c>
      <c r="W3698" s="16">
        <f t="shared" si="549"/>
        <v>0.13019457886107508</v>
      </c>
      <c r="X3698" s="16"/>
      <c r="Z3698" s="15">
        <f t="shared" si="550"/>
        <v>4.1899014616209549E-5</v>
      </c>
      <c r="AA3698" s="16">
        <f t="shared" si="551"/>
        <v>0.15180953707938979</v>
      </c>
      <c r="AB3698" s="3">
        <f t="shared" si="552"/>
        <v>8.1754969497175131E-2</v>
      </c>
      <c r="AC3698" s="69">
        <f t="shared" si="553"/>
        <v>16.153398835966097</v>
      </c>
      <c r="AD3698" s="3">
        <f t="shared" si="539"/>
        <v>16.57216578865247</v>
      </c>
      <c r="AF3698" s="29"/>
      <c r="AG3698" s="30"/>
      <c r="AH3698" s="29"/>
      <c r="AI3698" s="29"/>
      <c r="AJ3698" s="31"/>
      <c r="AK3698" s="29"/>
      <c r="AL3698" s="30"/>
      <c r="AN3698" s="17">
        <f t="shared" si="554"/>
        <v>24105.946663990737</v>
      </c>
      <c r="AO3698" s="17">
        <f t="shared" si="555"/>
        <v>241.05946663990736</v>
      </c>
      <c r="AP3698" s="2">
        <f t="shared" si="556"/>
        <v>16.488467518169664</v>
      </c>
      <c r="AQ3698" s="6">
        <f t="shared" si="557"/>
        <v>360.43789994718884</v>
      </c>
      <c r="AR3698" s="3">
        <f t="shared" si="558"/>
        <v>3262.7866190528111</v>
      </c>
    </row>
    <row r="3699" spans="1:44">
      <c r="A3699" s="32">
        <v>43512</v>
      </c>
      <c r="B3699" s="9">
        <v>12.5</v>
      </c>
      <c r="C3699" s="33">
        <v>3631.0060739999999</v>
      </c>
      <c r="D3699" s="34">
        <f t="shared" si="542"/>
        <v>43390703.995183326</v>
      </c>
      <c r="E3699" s="34">
        <v>6061518831027.2695</v>
      </c>
      <c r="F3699" s="3">
        <f>VLOOKUP(A3699,ERCOT_345kv_West_ATC!A:B,2)</f>
        <v>29.4</v>
      </c>
      <c r="G3699" s="3">
        <f>VLOOKUP(A3699,ERCOT_345kv_West_ATC!G:H,2)</f>
        <v>2.7250000000000001</v>
      </c>
      <c r="I3699" s="5">
        <f t="shared" si="543"/>
        <v>6</v>
      </c>
      <c r="J3699" s="4">
        <f t="shared" si="544"/>
        <v>144</v>
      </c>
      <c r="K3699" s="4">
        <f t="shared" si="537"/>
        <v>1800</v>
      </c>
      <c r="L3699" s="6">
        <f t="shared" si="538"/>
        <v>6535810.9331999999</v>
      </c>
      <c r="N3699" s="22">
        <f t="shared" si="545"/>
        <v>0.15062698530831675</v>
      </c>
      <c r="O3699" s="14">
        <f t="shared" si="546"/>
        <v>4148.3539889092663</v>
      </c>
      <c r="Q3699" s="22">
        <f t="shared" si="541"/>
        <v>220.21489080163269</v>
      </c>
      <c r="R3699" s="3">
        <f>VLOOKUP(A3699,ERCOT_345kv_West_ATC!D:E,2)</f>
        <v>20.75</v>
      </c>
      <c r="S3699" s="66">
        <f t="shared" si="540"/>
        <v>0.90577385605276173</v>
      </c>
      <c r="T3699" s="69">
        <f t="shared" si="547"/>
        <v>199.46489080163269</v>
      </c>
      <c r="V3699" s="16">
        <f t="shared" si="548"/>
        <v>2.0109600000000002E-2</v>
      </c>
      <c r="W3699" s="16">
        <f t="shared" si="549"/>
        <v>0.13051738530831675</v>
      </c>
      <c r="X3699" s="16"/>
      <c r="Z3699" s="15">
        <f t="shared" si="550"/>
        <v>4.1899014616209549E-5</v>
      </c>
      <c r="AA3699" s="16">
        <f t="shared" si="551"/>
        <v>0.15213557656607166</v>
      </c>
      <c r="AB3699" s="3">
        <f t="shared" si="552"/>
        <v>8.1930553645584783E-2</v>
      </c>
      <c r="AC3699" s="69">
        <f t="shared" si="553"/>
        <v>16.217662634284032</v>
      </c>
      <c r="AD3699" s="3">
        <f t="shared" si="539"/>
        <v>16.52816653521451</v>
      </c>
      <c r="AF3699" s="29"/>
      <c r="AG3699" s="30"/>
      <c r="AH3699" s="29"/>
      <c r="AI3699" s="29"/>
      <c r="AJ3699" s="31"/>
      <c r="AK3699" s="29"/>
      <c r="AL3699" s="30"/>
      <c r="AN3699" s="17">
        <f t="shared" si="554"/>
        <v>24105.946663990737</v>
      </c>
      <c r="AO3699" s="17">
        <f t="shared" si="555"/>
        <v>241.05946663990736</v>
      </c>
      <c r="AP3699" s="2">
        <f t="shared" si="556"/>
        <v>16.488467518169664</v>
      </c>
      <c r="AQ3699" s="6">
        <f t="shared" si="557"/>
        <v>342.13570100202054</v>
      </c>
      <c r="AR3699" s="3">
        <f t="shared" si="558"/>
        <v>3288.8703729979793</v>
      </c>
    </row>
    <row r="3700" spans="1:44">
      <c r="A3700" s="32">
        <v>43513</v>
      </c>
      <c r="B3700" s="9">
        <v>12.5</v>
      </c>
      <c r="C3700" s="33">
        <v>3677.1183540000002</v>
      </c>
      <c r="D3700" s="34">
        <f t="shared" si="542"/>
        <v>43390703.995183326</v>
      </c>
      <c r="E3700" s="34">
        <v>6061518831027.2695</v>
      </c>
      <c r="F3700" s="3">
        <f>VLOOKUP(A3700,ERCOT_345kv_West_ATC!A:B,2)</f>
        <v>29.4</v>
      </c>
      <c r="G3700" s="3">
        <f>VLOOKUP(A3700,ERCOT_345kv_West_ATC!G:H,2)</f>
        <v>2.7250000000000001</v>
      </c>
      <c r="I3700" s="5">
        <f t="shared" si="543"/>
        <v>6</v>
      </c>
      <c r="J3700" s="4">
        <f t="shared" si="544"/>
        <v>144</v>
      </c>
      <c r="K3700" s="4">
        <f t="shared" si="537"/>
        <v>1800</v>
      </c>
      <c r="L3700" s="6">
        <f t="shared" si="538"/>
        <v>6618813.0372000001</v>
      </c>
      <c r="N3700" s="22">
        <f t="shared" si="545"/>
        <v>0.15253988591507378</v>
      </c>
      <c r="O3700" s="14">
        <f t="shared" si="546"/>
        <v>4148.3539889092663</v>
      </c>
      <c r="Q3700" s="22">
        <f t="shared" si="541"/>
        <v>223.0115291156049</v>
      </c>
      <c r="R3700" s="3">
        <f>VLOOKUP(A3700,ERCOT_345kv_West_ATC!D:E,2)</f>
        <v>20.81</v>
      </c>
      <c r="S3700" s="66">
        <f t="shared" si="540"/>
        <v>0.90668643866742649</v>
      </c>
      <c r="T3700" s="69">
        <f t="shared" si="547"/>
        <v>202.2015291156049</v>
      </c>
      <c r="V3700" s="16">
        <f t="shared" si="548"/>
        <v>2.0109600000000002E-2</v>
      </c>
      <c r="W3700" s="16">
        <f t="shared" si="549"/>
        <v>0.13243028591507378</v>
      </c>
      <c r="X3700" s="16"/>
      <c r="Z3700" s="15">
        <f t="shared" si="550"/>
        <v>4.1899014616209549E-5</v>
      </c>
      <c r="AA3700" s="16">
        <f t="shared" si="551"/>
        <v>0.15406763565977841</v>
      </c>
      <c r="AB3700" s="3">
        <f t="shared" si="552"/>
        <v>8.2971037895201646E-2</v>
      </c>
      <c r="AC3700" s="69">
        <f t="shared" si="553"/>
        <v>16.598479869643803</v>
      </c>
      <c r="AD3700" s="3">
        <f t="shared" si="539"/>
        <v>16.504275936125961</v>
      </c>
      <c r="AF3700" s="29"/>
      <c r="AG3700" s="30"/>
      <c r="AH3700" s="29"/>
      <c r="AI3700" s="29"/>
      <c r="AJ3700" s="31"/>
      <c r="AK3700" s="29"/>
      <c r="AL3700" s="30"/>
      <c r="AN3700" s="17">
        <f t="shared" si="554"/>
        <v>24105.946663990737</v>
      </c>
      <c r="AO3700" s="17">
        <f t="shared" si="555"/>
        <v>241.05946663990736</v>
      </c>
      <c r="AP3700" s="2">
        <f t="shared" si="556"/>
        <v>16.488467518169664</v>
      </c>
      <c r="AQ3700" s="6">
        <f t="shared" si="557"/>
        <v>343.12500905311066</v>
      </c>
      <c r="AR3700" s="3">
        <f t="shared" si="558"/>
        <v>3333.9933449468895</v>
      </c>
    </row>
    <row r="3701" spans="1:44">
      <c r="A3701" s="32">
        <v>43514</v>
      </c>
      <c r="B3701" s="9">
        <v>12.5</v>
      </c>
      <c r="C3701" s="33">
        <v>3915.1539299999999</v>
      </c>
      <c r="D3701" s="34">
        <f t="shared" si="542"/>
        <v>43390703.995183326</v>
      </c>
      <c r="E3701" s="34">
        <v>6061518831027.2695</v>
      </c>
      <c r="F3701" s="3">
        <f>VLOOKUP(A3701,ERCOT_345kv_West_ATC!A:B,2)</f>
        <v>29.35</v>
      </c>
      <c r="G3701" s="3">
        <f>VLOOKUP(A3701,ERCOT_345kv_West_ATC!G:H,2)</f>
        <v>2.7210000000000001</v>
      </c>
      <c r="I3701" s="5">
        <f t="shared" si="543"/>
        <v>6</v>
      </c>
      <c r="J3701" s="4">
        <f t="shared" si="544"/>
        <v>144</v>
      </c>
      <c r="K3701" s="4">
        <f t="shared" si="537"/>
        <v>1800</v>
      </c>
      <c r="L3701" s="6">
        <f t="shared" si="538"/>
        <v>7047277.074</v>
      </c>
      <c r="N3701" s="22">
        <f t="shared" si="545"/>
        <v>0.16241444422709292</v>
      </c>
      <c r="O3701" s="14">
        <f t="shared" si="546"/>
        <v>4148.3539889092663</v>
      </c>
      <c r="Q3701" s="22">
        <f t="shared" si="541"/>
        <v>237.44801787586684</v>
      </c>
      <c r="R3701" s="3">
        <f>VLOOKUP(A3701,ERCOT_345kv_West_ATC!D:E,2)</f>
        <v>21.45</v>
      </c>
      <c r="S3701" s="66">
        <f t="shared" si="540"/>
        <v>0.90966443859214008</v>
      </c>
      <c r="T3701" s="69">
        <f t="shared" si="547"/>
        <v>215.99801787586685</v>
      </c>
      <c r="V3701" s="16">
        <f t="shared" si="548"/>
        <v>2.00754E-2</v>
      </c>
      <c r="W3701" s="16">
        <f t="shared" si="549"/>
        <v>0.14233904422709293</v>
      </c>
      <c r="X3701" s="16"/>
      <c r="Z3701" s="15">
        <f t="shared" si="550"/>
        <v>4.1899014616209549E-5</v>
      </c>
      <c r="AA3701" s="16">
        <f t="shared" si="551"/>
        <v>0.16404109173778025</v>
      </c>
      <c r="AB3701" s="3">
        <f t="shared" si="552"/>
        <v>8.8342107546853704E-2</v>
      </c>
      <c r="AC3701" s="69">
        <f t="shared" si="553"/>
        <v>18.564291362148456</v>
      </c>
      <c r="AD3701" s="3">
        <f t="shared" si="539"/>
        <v>16.524525333347864</v>
      </c>
      <c r="AF3701" s="29"/>
      <c r="AG3701" s="30"/>
      <c r="AH3701" s="29"/>
      <c r="AI3701" s="29"/>
      <c r="AJ3701" s="31"/>
      <c r="AK3701" s="29"/>
      <c r="AL3701" s="30"/>
      <c r="AN3701" s="17">
        <f t="shared" si="554"/>
        <v>24105.946663990737</v>
      </c>
      <c r="AO3701" s="17">
        <f t="shared" si="555"/>
        <v>241.05946663990736</v>
      </c>
      <c r="AP3701" s="2">
        <f t="shared" si="556"/>
        <v>16.488467518169664</v>
      </c>
      <c r="AQ3701" s="6">
        <f t="shared" si="557"/>
        <v>353.67762826473927</v>
      </c>
      <c r="AR3701" s="3">
        <f t="shared" si="558"/>
        <v>3561.4763017352607</v>
      </c>
    </row>
    <row r="3702" spans="1:44">
      <c r="A3702" s="32">
        <v>43515</v>
      </c>
      <c r="B3702" s="9">
        <v>12.5</v>
      </c>
      <c r="C3702" s="33">
        <v>3946.1535450000001</v>
      </c>
      <c r="D3702" s="34">
        <f t="shared" si="542"/>
        <v>43390703.995183326</v>
      </c>
      <c r="E3702" s="34">
        <v>6061518831027.2695</v>
      </c>
      <c r="F3702" s="3">
        <f>VLOOKUP(A3702,ERCOT_345kv_West_ATC!A:B,2)</f>
        <v>29.4</v>
      </c>
      <c r="G3702" s="3">
        <f>VLOOKUP(A3702,ERCOT_345kv_West_ATC!G:H,2)</f>
        <v>2.754</v>
      </c>
      <c r="I3702" s="5">
        <f t="shared" si="543"/>
        <v>6</v>
      </c>
      <c r="J3702" s="4">
        <f t="shared" si="544"/>
        <v>144</v>
      </c>
      <c r="K3702" s="4">
        <f t="shared" si="537"/>
        <v>1800</v>
      </c>
      <c r="L3702" s="6">
        <f t="shared" si="538"/>
        <v>7103076.3810000001</v>
      </c>
      <c r="N3702" s="22">
        <f t="shared" si="545"/>
        <v>0.16370041799249194</v>
      </c>
      <c r="O3702" s="14">
        <f t="shared" si="546"/>
        <v>4148.3539889092663</v>
      </c>
      <c r="Q3702" s="22">
        <f t="shared" si="541"/>
        <v>239.32809648025133</v>
      </c>
      <c r="R3702" s="3">
        <f>VLOOKUP(A3702,ERCOT_345kv_West_ATC!D:E,2)</f>
        <v>28.3</v>
      </c>
      <c r="S3702" s="66">
        <f t="shared" si="540"/>
        <v>0.88175228727340316</v>
      </c>
      <c r="T3702" s="69">
        <f t="shared" si="547"/>
        <v>211.02809648025132</v>
      </c>
      <c r="V3702" s="16">
        <f t="shared" si="548"/>
        <v>2.0109600000000002E-2</v>
      </c>
      <c r="W3702" s="16">
        <f t="shared" si="549"/>
        <v>0.14359081799249193</v>
      </c>
      <c r="X3702" s="16"/>
      <c r="Z3702" s="15">
        <f t="shared" si="550"/>
        <v>4.1899014616209549E-5</v>
      </c>
      <c r="AA3702" s="16">
        <f t="shared" si="551"/>
        <v>0.16533994505976213</v>
      </c>
      <c r="AB3702" s="3">
        <f t="shared" si="552"/>
        <v>8.9041587406702052E-2</v>
      </c>
      <c r="AC3702" s="69">
        <f t="shared" si="553"/>
        <v>18.820300990852949</v>
      </c>
      <c r="AD3702" s="3">
        <f t="shared" si="539"/>
        <v>16.589078973589363</v>
      </c>
      <c r="AF3702" s="29"/>
      <c r="AG3702" s="30"/>
      <c r="AH3702" s="29"/>
      <c r="AI3702" s="29"/>
      <c r="AJ3702" s="31"/>
      <c r="AK3702" s="29"/>
      <c r="AL3702" s="30"/>
      <c r="AN3702" s="17">
        <f t="shared" si="554"/>
        <v>24105.946663990737</v>
      </c>
      <c r="AO3702" s="17">
        <f t="shared" si="555"/>
        <v>241.05946663990736</v>
      </c>
      <c r="AP3702" s="2">
        <f t="shared" si="556"/>
        <v>16.488467518169664</v>
      </c>
      <c r="AQ3702" s="6">
        <f t="shared" si="557"/>
        <v>466.62363076420149</v>
      </c>
      <c r="AR3702" s="3">
        <f t="shared" si="558"/>
        <v>3479.5299142357985</v>
      </c>
    </row>
    <row r="3703" spans="1:44">
      <c r="A3703" s="32">
        <v>43516</v>
      </c>
      <c r="B3703" s="9">
        <v>12.5</v>
      </c>
      <c r="C3703" s="33">
        <v>3996.902345</v>
      </c>
      <c r="D3703" s="34">
        <f t="shared" si="542"/>
        <v>43390703.995183326</v>
      </c>
      <c r="E3703" s="34">
        <v>6061518831027.2695</v>
      </c>
      <c r="F3703" s="3">
        <f>VLOOKUP(A3703,ERCOT_345kv_West_ATC!A:B,2)</f>
        <v>29.2</v>
      </c>
      <c r="G3703" s="3">
        <f>VLOOKUP(A3703,ERCOT_345kv_West_ATC!G:H,2)</f>
        <v>2.7290000000000001</v>
      </c>
      <c r="I3703" s="5">
        <f t="shared" si="543"/>
        <v>6</v>
      </c>
      <c r="J3703" s="4">
        <f t="shared" si="544"/>
        <v>144</v>
      </c>
      <c r="K3703" s="4">
        <f t="shared" si="537"/>
        <v>1800</v>
      </c>
      <c r="L3703" s="6">
        <f t="shared" si="538"/>
        <v>7194424.2209999999</v>
      </c>
      <c r="N3703" s="22">
        <f t="shared" si="545"/>
        <v>0.16580565786161552</v>
      </c>
      <c r="O3703" s="14">
        <f t="shared" si="546"/>
        <v>4148.3539889092663</v>
      </c>
      <c r="Q3703" s="22">
        <f t="shared" si="541"/>
        <v>242.40593254622152</v>
      </c>
      <c r="R3703" s="3">
        <f>VLOOKUP(A3703,ERCOT_345kv_West_ATC!D:E,2)</f>
        <v>23.18</v>
      </c>
      <c r="S3703" s="66">
        <f t="shared" si="540"/>
        <v>0.90437527763236536</v>
      </c>
      <c r="T3703" s="69">
        <f t="shared" si="547"/>
        <v>219.22593254622151</v>
      </c>
      <c r="V3703" s="16">
        <f t="shared" si="548"/>
        <v>1.9972799999999999E-2</v>
      </c>
      <c r="W3703" s="16">
        <f t="shared" si="549"/>
        <v>0.14583285786161554</v>
      </c>
      <c r="X3703" s="16"/>
      <c r="Z3703" s="15">
        <f t="shared" si="550"/>
        <v>4.1899014616209549E-5</v>
      </c>
      <c r="AA3703" s="16">
        <f t="shared" si="551"/>
        <v>0.16746626977271722</v>
      </c>
      <c r="AB3703" s="3">
        <f t="shared" si="552"/>
        <v>9.0186690773678413E-2</v>
      </c>
      <c r="AC3703" s="69">
        <f t="shared" si="553"/>
        <v>19.239408823166301</v>
      </c>
      <c r="AD3703" s="3">
        <f t="shared" si="539"/>
        <v>16.674953721582373</v>
      </c>
      <c r="AF3703" s="29"/>
      <c r="AG3703" s="30"/>
      <c r="AH3703" s="29"/>
      <c r="AI3703" s="29"/>
      <c r="AJ3703" s="31"/>
      <c r="AK3703" s="29"/>
      <c r="AL3703" s="30"/>
      <c r="AN3703" s="17">
        <f t="shared" si="554"/>
        <v>24105.946663990737</v>
      </c>
      <c r="AO3703" s="17">
        <f t="shared" si="555"/>
        <v>241.05946663990736</v>
      </c>
      <c r="AP3703" s="2">
        <f t="shared" si="556"/>
        <v>16.488467518169664</v>
      </c>
      <c r="AQ3703" s="6">
        <f t="shared" si="557"/>
        <v>382.20267707117279</v>
      </c>
      <c r="AR3703" s="3">
        <f t="shared" si="558"/>
        <v>3614.6996679288272</v>
      </c>
    </row>
    <row r="3704" spans="1:44">
      <c r="A3704" s="32">
        <v>43517</v>
      </c>
      <c r="B3704" s="9">
        <v>12.5</v>
      </c>
      <c r="C3704" s="33">
        <v>3952.210364</v>
      </c>
      <c r="D3704" s="34">
        <f t="shared" si="542"/>
        <v>43390703.995183326</v>
      </c>
      <c r="E3704" s="34">
        <v>6061518831027.2695</v>
      </c>
      <c r="F3704" s="3">
        <f>VLOOKUP(A3704,ERCOT_345kv_West_ATC!A:B,2)</f>
        <v>29.35</v>
      </c>
      <c r="G3704" s="3">
        <f>VLOOKUP(A3704,ERCOT_345kv_West_ATC!G:H,2)</f>
        <v>2.7320000000000002</v>
      </c>
      <c r="I3704" s="5">
        <f t="shared" si="543"/>
        <v>6</v>
      </c>
      <c r="J3704" s="4">
        <f t="shared" si="544"/>
        <v>144</v>
      </c>
      <c r="K3704" s="4">
        <f t="shared" si="537"/>
        <v>1800</v>
      </c>
      <c r="L3704" s="6">
        <f t="shared" si="538"/>
        <v>7113978.6551999999</v>
      </c>
      <c r="N3704" s="22">
        <f t="shared" si="545"/>
        <v>0.16395167628507945</v>
      </c>
      <c r="O3704" s="14">
        <f t="shared" si="546"/>
        <v>4148.3539889092663</v>
      </c>
      <c r="Q3704" s="22">
        <f t="shared" si="541"/>
        <v>239.69543316532085</v>
      </c>
      <c r="R3704" s="3">
        <f>VLOOKUP(A3704,ERCOT_345kv_West_ATC!D:E,2)</f>
        <v>19.829999999999998</v>
      </c>
      <c r="S3704" s="66">
        <f t="shared" si="540"/>
        <v>0.91727001329089564</v>
      </c>
      <c r="T3704" s="69">
        <f t="shared" si="547"/>
        <v>219.86543316532084</v>
      </c>
      <c r="V3704" s="16">
        <f t="shared" si="548"/>
        <v>2.00754E-2</v>
      </c>
      <c r="W3704" s="16">
        <f t="shared" si="549"/>
        <v>0.14387627628507946</v>
      </c>
      <c r="X3704" s="16"/>
      <c r="Z3704" s="15">
        <f t="shared" si="550"/>
        <v>4.1899014616209549E-5</v>
      </c>
      <c r="AA3704" s="16">
        <f t="shared" si="551"/>
        <v>0.16559371980757087</v>
      </c>
      <c r="AB3704" s="3">
        <f t="shared" si="552"/>
        <v>8.9178254359025377E-2</v>
      </c>
      <c r="AC3704" s="69">
        <f t="shared" si="553"/>
        <v>18.870321095403288</v>
      </c>
      <c r="AD3704" s="3">
        <f t="shared" si="539"/>
        <v>16.740579458028595</v>
      </c>
      <c r="AF3704" s="29"/>
      <c r="AG3704" s="30"/>
      <c r="AH3704" s="29"/>
      <c r="AI3704" s="29"/>
      <c r="AJ3704" s="31"/>
      <c r="AK3704" s="29"/>
      <c r="AL3704" s="30"/>
      <c r="AN3704" s="17">
        <f t="shared" si="554"/>
        <v>24105.946663990737</v>
      </c>
      <c r="AO3704" s="17">
        <f t="shared" si="555"/>
        <v>241.05946663990736</v>
      </c>
      <c r="AP3704" s="2">
        <f t="shared" si="556"/>
        <v>16.488467518169664</v>
      </c>
      <c r="AQ3704" s="6">
        <f t="shared" si="557"/>
        <v>326.96631088530438</v>
      </c>
      <c r="AR3704" s="3">
        <f t="shared" si="558"/>
        <v>3625.2440531146958</v>
      </c>
    </row>
    <row r="3705" spans="1:44">
      <c r="A3705" s="32">
        <v>43518</v>
      </c>
      <c r="B3705" s="9">
        <v>12.5</v>
      </c>
      <c r="C3705" s="33">
        <v>4002.2913309999999</v>
      </c>
      <c r="D3705" s="34">
        <f t="shared" si="542"/>
        <v>43390703.995183326</v>
      </c>
      <c r="E3705" s="34">
        <v>6061518831027.2695</v>
      </c>
      <c r="F3705" s="3">
        <f>VLOOKUP(A3705,ERCOT_345kv_West_ATC!A:B,2)</f>
        <v>28.95</v>
      </c>
      <c r="G3705" s="3">
        <f>VLOOKUP(A3705,ERCOT_345kv_West_ATC!G:H,2)</f>
        <v>2.726</v>
      </c>
      <c r="I3705" s="5">
        <f t="shared" si="543"/>
        <v>6</v>
      </c>
      <c r="J3705" s="4">
        <f t="shared" si="544"/>
        <v>144</v>
      </c>
      <c r="K3705" s="4">
        <f t="shared" si="537"/>
        <v>1800</v>
      </c>
      <c r="L3705" s="6">
        <f t="shared" si="538"/>
        <v>7204124.3958000001</v>
      </c>
      <c r="N3705" s="22">
        <f t="shared" si="545"/>
        <v>0.16602921207730828</v>
      </c>
      <c r="O3705" s="14">
        <f t="shared" si="546"/>
        <v>4148.3539889092663</v>
      </c>
      <c r="Q3705" s="22">
        <f t="shared" si="541"/>
        <v>242.73276619489513</v>
      </c>
      <c r="R3705" s="3">
        <f>VLOOKUP(A3705,ERCOT_345kv_West_ATC!D:E,2)</f>
        <v>22.81</v>
      </c>
      <c r="S3705" s="66">
        <f t="shared" si="540"/>
        <v>0.90602834401975474</v>
      </c>
      <c r="T3705" s="69">
        <f t="shared" si="547"/>
        <v>219.92276619489513</v>
      </c>
      <c r="V3705" s="16">
        <f t="shared" si="548"/>
        <v>1.9801800000000001E-2</v>
      </c>
      <c r="W3705" s="16">
        <f t="shared" si="549"/>
        <v>0.14622741207730827</v>
      </c>
      <c r="X3705" s="16"/>
      <c r="Z3705" s="15">
        <f t="shared" si="550"/>
        <v>4.1899014616209549E-5</v>
      </c>
      <c r="AA3705" s="16">
        <f t="shared" si="551"/>
        <v>0.16769206297589775</v>
      </c>
      <c r="AB3705" s="3">
        <f t="shared" si="552"/>
        <v>9.0308288644232751E-2</v>
      </c>
      <c r="AC3705" s="69">
        <f t="shared" si="553"/>
        <v>19.283913643789187</v>
      </c>
      <c r="AD3705" s="3">
        <f t="shared" si="539"/>
        <v>16.825641426712696</v>
      </c>
      <c r="AF3705" s="29"/>
      <c r="AG3705" s="30"/>
      <c r="AH3705" s="29"/>
      <c r="AI3705" s="29"/>
      <c r="AJ3705" s="31"/>
      <c r="AK3705" s="29"/>
      <c r="AL3705" s="30"/>
      <c r="AN3705" s="17">
        <f t="shared" si="554"/>
        <v>24105.946663990737</v>
      </c>
      <c r="AO3705" s="17">
        <f t="shared" si="555"/>
        <v>241.05946663990736</v>
      </c>
      <c r="AP3705" s="2">
        <f t="shared" si="556"/>
        <v>16.488467518169664</v>
      </c>
      <c r="AQ3705" s="6">
        <f t="shared" si="557"/>
        <v>376.10194408945</v>
      </c>
      <c r="AR3705" s="3">
        <f t="shared" si="558"/>
        <v>3626.1893869105497</v>
      </c>
    </row>
    <row r="3706" spans="1:44">
      <c r="A3706" s="32">
        <v>43519</v>
      </c>
      <c r="B3706" s="9">
        <v>12.5</v>
      </c>
      <c r="C3706" s="33">
        <v>4145.9880910000002</v>
      </c>
      <c r="D3706" s="34">
        <f t="shared" si="542"/>
        <v>43390703.995183326</v>
      </c>
      <c r="E3706" s="34">
        <v>6061518831027.2695</v>
      </c>
      <c r="F3706" s="3">
        <f>VLOOKUP(A3706,ERCOT_345kv_West_ATC!A:B,2)</f>
        <v>28.95</v>
      </c>
      <c r="G3706" s="3">
        <f>VLOOKUP(A3706,ERCOT_345kv_West_ATC!G:H,2)</f>
        <v>2.726</v>
      </c>
      <c r="I3706" s="5">
        <f t="shared" si="543"/>
        <v>6</v>
      </c>
      <c r="J3706" s="4">
        <f t="shared" si="544"/>
        <v>144</v>
      </c>
      <c r="K3706" s="4">
        <f t="shared" ref="K3706:K3769" si="559">J3706*B3706</f>
        <v>1800</v>
      </c>
      <c r="L3706" s="6">
        <f t="shared" ref="L3706:L3769" si="560">K3706*C3706</f>
        <v>7462778.5638000006</v>
      </c>
      <c r="N3706" s="22">
        <f t="shared" si="545"/>
        <v>0.17199026235270168</v>
      </c>
      <c r="O3706" s="14">
        <f t="shared" si="546"/>
        <v>4148.3539889092663</v>
      </c>
      <c r="Q3706" s="22">
        <f t="shared" si="541"/>
        <v>251.44775197763403</v>
      </c>
      <c r="R3706" s="3">
        <f>VLOOKUP(A3706,ERCOT_345kv_West_ATC!D:E,2)</f>
        <v>16.48</v>
      </c>
      <c r="S3706" s="66">
        <f t="shared" si="540"/>
        <v>0.93445954529167607</v>
      </c>
      <c r="T3706" s="69">
        <f t="shared" si="547"/>
        <v>234.96775197763404</v>
      </c>
      <c r="V3706" s="16">
        <f t="shared" si="548"/>
        <v>1.9801800000000001E-2</v>
      </c>
      <c r="W3706" s="16">
        <f t="shared" si="549"/>
        <v>0.15218846235270167</v>
      </c>
      <c r="X3706" s="16"/>
      <c r="Z3706" s="15">
        <f t="shared" si="550"/>
        <v>4.1899014616209549E-5</v>
      </c>
      <c r="AA3706" s="16">
        <f t="shared" si="551"/>
        <v>0.17371281562343974</v>
      </c>
      <c r="AB3706" s="3">
        <f t="shared" si="552"/>
        <v>9.3550683414150404E-2</v>
      </c>
      <c r="AC3706" s="69">
        <f t="shared" si="553"/>
        <v>20.470630129579046</v>
      </c>
      <c r="AD3706" s="3">
        <f t="shared" si="539"/>
        <v>16.944620907839884</v>
      </c>
      <c r="AF3706" s="29"/>
      <c r="AG3706" s="30"/>
      <c r="AH3706" s="29"/>
      <c r="AI3706" s="29"/>
      <c r="AJ3706" s="31"/>
      <c r="AK3706" s="29"/>
      <c r="AL3706" s="30"/>
      <c r="AN3706" s="17">
        <f t="shared" si="554"/>
        <v>24105.946663990737</v>
      </c>
      <c r="AO3706" s="17">
        <f t="shared" si="555"/>
        <v>241.05946663990736</v>
      </c>
      <c r="AP3706" s="2">
        <f t="shared" si="556"/>
        <v>16.488467518169664</v>
      </c>
      <c r="AQ3706" s="6">
        <f t="shared" si="557"/>
        <v>271.72994469943609</v>
      </c>
      <c r="AR3706" s="3">
        <f t="shared" si="558"/>
        <v>3874.258146300564</v>
      </c>
    </row>
    <row r="3707" spans="1:44">
      <c r="A3707" s="32">
        <v>43520</v>
      </c>
      <c r="B3707" s="9">
        <v>12.5</v>
      </c>
      <c r="C3707" s="33">
        <v>3814.9375749999999</v>
      </c>
      <c r="D3707" s="34">
        <f t="shared" si="542"/>
        <v>43464630.235551782</v>
      </c>
      <c r="E3707" s="34">
        <v>6071846049920.75</v>
      </c>
      <c r="F3707" s="3">
        <f>VLOOKUP(A3707,ERCOT_345kv_West_ATC!A:B,2)</f>
        <v>28.95</v>
      </c>
      <c r="G3707" s="3">
        <f>VLOOKUP(A3707,ERCOT_345kv_West_ATC!G:H,2)</f>
        <v>2.726</v>
      </c>
      <c r="I3707" s="5">
        <f t="shared" si="543"/>
        <v>6</v>
      </c>
      <c r="J3707" s="4">
        <f t="shared" si="544"/>
        <v>144</v>
      </c>
      <c r="K3707" s="4">
        <f t="shared" si="559"/>
        <v>1800</v>
      </c>
      <c r="L3707" s="6">
        <f t="shared" si="560"/>
        <v>6866887.6349999998</v>
      </c>
      <c r="N3707" s="22">
        <f t="shared" si="545"/>
        <v>0.15798794554987947</v>
      </c>
      <c r="O3707" s="14">
        <f t="shared" si="546"/>
        <v>4141.2983159987743</v>
      </c>
      <c r="Q3707" s="22">
        <f t="shared" si="541"/>
        <v>230.97652858169511</v>
      </c>
      <c r="R3707" s="3">
        <f>VLOOKUP(A3707,ERCOT_345kv_West_ATC!D:E,2)</f>
        <v>22.67</v>
      </c>
      <c r="S3707" s="66">
        <f t="shared" si="540"/>
        <v>0.90185149920121965</v>
      </c>
      <c r="T3707" s="69">
        <f t="shared" si="547"/>
        <v>208.30652858169509</v>
      </c>
      <c r="V3707" s="16">
        <f t="shared" si="548"/>
        <v>1.9801800000000001E-2</v>
      </c>
      <c r="W3707" s="16">
        <f t="shared" si="549"/>
        <v>0.13818614554987946</v>
      </c>
      <c r="X3707" s="16"/>
      <c r="Z3707" s="15">
        <f t="shared" si="550"/>
        <v>4.1827751232420629E-5</v>
      </c>
      <c r="AA3707" s="16">
        <f t="shared" si="551"/>
        <v>0.159570259854314</v>
      </c>
      <c r="AB3707" s="3">
        <f t="shared" si="552"/>
        <v>8.5934401606293245E-2</v>
      </c>
      <c r="AC3707" s="69">
        <f t="shared" si="553"/>
        <v>17.683070987903328</v>
      </c>
      <c r="AD3707" s="3">
        <f t="shared" si="539"/>
        <v>16.971516058209637</v>
      </c>
      <c r="AF3707" s="29"/>
      <c r="AG3707" s="30"/>
      <c r="AH3707" s="29"/>
      <c r="AI3707" s="29"/>
      <c r="AJ3707" s="31"/>
      <c r="AK3707" s="29"/>
      <c r="AL3707" s="30"/>
      <c r="AN3707" s="17">
        <f t="shared" si="554"/>
        <v>24147.01679752877</v>
      </c>
      <c r="AO3707" s="17">
        <f t="shared" si="555"/>
        <v>241.47016797528769</v>
      </c>
      <c r="AP3707" s="2">
        <f t="shared" si="556"/>
        <v>16.516559489509678</v>
      </c>
      <c r="AQ3707" s="6">
        <f t="shared" si="557"/>
        <v>374.43040362718443</v>
      </c>
      <c r="AR3707" s="3">
        <f t="shared" si="558"/>
        <v>3440.5071713728157</v>
      </c>
    </row>
    <row r="3708" spans="1:44">
      <c r="A3708" s="32">
        <v>43521</v>
      </c>
      <c r="B3708" s="9">
        <v>12.5</v>
      </c>
      <c r="C3708" s="33">
        <v>3884.9355580000001</v>
      </c>
      <c r="D3708" s="34">
        <f t="shared" si="542"/>
        <v>43464630.235551782</v>
      </c>
      <c r="E3708" s="34">
        <v>6071846049920.75</v>
      </c>
      <c r="F3708" s="3">
        <f>VLOOKUP(A3708,ERCOT_345kv_West_ATC!A:B,2)</f>
        <v>29.3</v>
      </c>
      <c r="G3708" s="3">
        <f>VLOOKUP(A3708,ERCOT_345kv_West_ATC!G:H,2)</f>
        <v>2.746</v>
      </c>
      <c r="I3708" s="5">
        <f t="shared" si="543"/>
        <v>6</v>
      </c>
      <c r="J3708" s="4">
        <f t="shared" si="544"/>
        <v>144</v>
      </c>
      <c r="K3708" s="4">
        <f t="shared" si="559"/>
        <v>1800</v>
      </c>
      <c r="L3708" s="6">
        <f t="shared" si="560"/>
        <v>6992884.0044</v>
      </c>
      <c r="N3708" s="22">
        <f t="shared" si="545"/>
        <v>0.16088677084109157</v>
      </c>
      <c r="O3708" s="14">
        <f t="shared" si="546"/>
        <v>4141.2983159987743</v>
      </c>
      <c r="Q3708" s="22">
        <f t="shared" si="541"/>
        <v>235.21457725305788</v>
      </c>
      <c r="R3708" s="3">
        <f>VLOOKUP(A3708,ERCOT_345kv_West_ATC!D:E,2)</f>
        <v>18.29</v>
      </c>
      <c r="S3708" s="66">
        <f t="shared" si="540"/>
        <v>0.92224121390094582</v>
      </c>
      <c r="T3708" s="69">
        <f t="shared" si="547"/>
        <v>216.92457725305789</v>
      </c>
      <c r="V3708" s="16">
        <f t="shared" si="548"/>
        <v>2.0041200000000002E-2</v>
      </c>
      <c r="W3708" s="16">
        <f t="shared" si="549"/>
        <v>0.14084557084109156</v>
      </c>
      <c r="X3708" s="16"/>
      <c r="Z3708" s="15">
        <f t="shared" si="550"/>
        <v>4.1827751232420629E-5</v>
      </c>
      <c r="AA3708" s="16">
        <f t="shared" si="551"/>
        <v>0.16249811807400924</v>
      </c>
      <c r="AB3708" s="3">
        <f t="shared" si="552"/>
        <v>8.7511159984247189E-2</v>
      </c>
      <c r="AC3708" s="69">
        <f t="shared" si="553"/>
        <v>18.260164554234471</v>
      </c>
      <c r="AD3708" s="3">
        <f t="shared" si="539"/>
        <v>17.017737240963594</v>
      </c>
      <c r="AF3708" s="29"/>
      <c r="AG3708" s="30"/>
      <c r="AH3708" s="29"/>
      <c r="AI3708" s="29"/>
      <c r="AJ3708" s="31"/>
      <c r="AK3708" s="29"/>
      <c r="AL3708" s="30"/>
      <c r="AN3708" s="17">
        <f t="shared" si="554"/>
        <v>24147.01679752877</v>
      </c>
      <c r="AO3708" s="17">
        <f t="shared" si="555"/>
        <v>241.47016797528769</v>
      </c>
      <c r="AP3708" s="2">
        <f t="shared" si="556"/>
        <v>16.516559489509678</v>
      </c>
      <c r="AQ3708" s="6">
        <f t="shared" si="557"/>
        <v>302.08787306313201</v>
      </c>
      <c r="AR3708" s="3">
        <f t="shared" si="558"/>
        <v>3582.8476849368681</v>
      </c>
    </row>
    <row r="3709" spans="1:44">
      <c r="A3709" s="32">
        <v>43522</v>
      </c>
      <c r="B3709" s="9">
        <v>12.5</v>
      </c>
      <c r="C3709" s="33">
        <v>3857.5610769999998</v>
      </c>
      <c r="D3709" s="34">
        <f t="shared" si="542"/>
        <v>43464630.235551782</v>
      </c>
      <c r="E3709" s="34">
        <v>6071846049920.75</v>
      </c>
      <c r="F3709" s="3">
        <f>VLOOKUP(A3709,ERCOT_345kv_West_ATC!A:B,2)</f>
        <v>29.1</v>
      </c>
      <c r="G3709" s="3">
        <f>VLOOKUP(A3709,ERCOT_345kv_West_ATC!G:H,2)</f>
        <v>2.73</v>
      </c>
      <c r="I3709" s="5">
        <f t="shared" si="543"/>
        <v>6</v>
      </c>
      <c r="J3709" s="4">
        <f t="shared" si="544"/>
        <v>144</v>
      </c>
      <c r="K3709" s="4">
        <f t="shared" si="559"/>
        <v>1800</v>
      </c>
      <c r="L3709" s="6">
        <f t="shared" si="560"/>
        <v>6943609.9386</v>
      </c>
      <c r="N3709" s="22">
        <f t="shared" si="545"/>
        <v>0.15975311192042518</v>
      </c>
      <c r="O3709" s="14">
        <f t="shared" si="546"/>
        <v>4141.2983159987743</v>
      </c>
      <c r="Q3709" s="22">
        <f t="shared" si="541"/>
        <v>233.5571811702122</v>
      </c>
      <c r="R3709" s="3">
        <f>VLOOKUP(A3709,ERCOT_345kv_West_ATC!D:E,2)</f>
        <v>20.71</v>
      </c>
      <c r="S3709" s="66">
        <f t="shared" si="540"/>
        <v>0.91132792450981437</v>
      </c>
      <c r="T3709" s="69">
        <f t="shared" si="547"/>
        <v>212.8471811702122</v>
      </c>
      <c r="V3709" s="16">
        <f t="shared" si="548"/>
        <v>1.9904400000000003E-2</v>
      </c>
      <c r="W3709" s="16">
        <f t="shared" si="549"/>
        <v>0.13984871192042519</v>
      </c>
      <c r="X3709" s="16"/>
      <c r="Z3709" s="15">
        <f t="shared" si="550"/>
        <v>4.1827751232420629E-5</v>
      </c>
      <c r="AA3709" s="16">
        <f t="shared" si="551"/>
        <v>0.1613531050926246</v>
      </c>
      <c r="AB3709" s="3">
        <f t="shared" si="552"/>
        <v>8.6894528755617484E-2</v>
      </c>
      <c r="AC3709" s="69">
        <f t="shared" si="553"/>
        <v>18.034477524555999</v>
      </c>
      <c r="AD3709" s="3">
        <f t="shared" ref="AD3709:AD3772" si="561">AVERAGE(AC3680:AC3709)</f>
        <v>17.06070634633933</v>
      </c>
      <c r="AF3709" s="29"/>
      <c r="AG3709" s="30"/>
      <c r="AH3709" s="29"/>
      <c r="AI3709" s="29"/>
      <c r="AJ3709" s="31"/>
      <c r="AK3709" s="29"/>
      <c r="AL3709" s="30"/>
      <c r="AN3709" s="17">
        <f t="shared" si="554"/>
        <v>24147.01679752877</v>
      </c>
      <c r="AO3709" s="17">
        <f t="shared" si="555"/>
        <v>241.47016797528769</v>
      </c>
      <c r="AP3709" s="2">
        <f t="shared" si="556"/>
        <v>16.516559489509678</v>
      </c>
      <c r="AQ3709" s="6">
        <f t="shared" si="557"/>
        <v>342.05794702774546</v>
      </c>
      <c r="AR3709" s="3">
        <f t="shared" si="558"/>
        <v>3515.5031299722546</v>
      </c>
    </row>
    <row r="3710" spans="1:44">
      <c r="A3710" s="32">
        <v>43523</v>
      </c>
      <c r="B3710" s="9">
        <v>12.5</v>
      </c>
      <c r="C3710" s="33">
        <v>3851.023553</v>
      </c>
      <c r="D3710" s="34">
        <f t="shared" si="542"/>
        <v>43464630.235551782</v>
      </c>
      <c r="E3710" s="34">
        <v>6071846049920.75</v>
      </c>
      <c r="F3710" s="3">
        <f>VLOOKUP(A3710,ERCOT_345kv_West_ATC!A:B,2)</f>
        <v>29.25</v>
      </c>
      <c r="G3710" s="3">
        <f>VLOOKUP(A3710,ERCOT_345kv_West_ATC!G:H,2)</f>
        <v>2.7389999999999999</v>
      </c>
      <c r="I3710" s="5">
        <f t="shared" si="543"/>
        <v>6</v>
      </c>
      <c r="J3710" s="4">
        <f t="shared" si="544"/>
        <v>144</v>
      </c>
      <c r="K3710" s="4">
        <f t="shared" si="559"/>
        <v>1800</v>
      </c>
      <c r="L3710" s="6">
        <f t="shared" si="560"/>
        <v>6931842.3953999998</v>
      </c>
      <c r="N3710" s="22">
        <f t="shared" si="545"/>
        <v>0.15948237354910516</v>
      </c>
      <c r="O3710" s="14">
        <f t="shared" si="546"/>
        <v>4141.2983159987743</v>
      </c>
      <c r="Q3710" s="22">
        <f t="shared" si="541"/>
        <v>233.16136483787304</v>
      </c>
      <c r="R3710" s="3">
        <f>VLOOKUP(A3710,ERCOT_345kv_West_ATC!D:E,2)</f>
        <v>22.11</v>
      </c>
      <c r="S3710" s="66">
        <f t="shared" si="540"/>
        <v>0.90517296887769549</v>
      </c>
      <c r="T3710" s="69">
        <f t="shared" si="547"/>
        <v>211.05136483787305</v>
      </c>
      <c r="V3710" s="16">
        <f t="shared" si="548"/>
        <v>2.0006999999999997E-2</v>
      </c>
      <c r="W3710" s="16">
        <f t="shared" si="549"/>
        <v>0.13947537354910516</v>
      </c>
      <c r="X3710" s="16"/>
      <c r="Z3710" s="15">
        <f t="shared" si="550"/>
        <v>4.1827751232420629E-5</v>
      </c>
      <c r="AA3710" s="16">
        <f t="shared" si="551"/>
        <v>0.16107965516507661</v>
      </c>
      <c r="AB3710" s="3">
        <f t="shared" si="552"/>
        <v>8.6747266001802478E-2</v>
      </c>
      <c r="AC3710" s="69">
        <f t="shared" si="553"/>
        <v>17.980579356659707</v>
      </c>
      <c r="AD3710" s="3">
        <f t="shared" si="561"/>
        <v>17.1225673908571</v>
      </c>
      <c r="AF3710" s="29"/>
      <c r="AG3710" s="30"/>
      <c r="AH3710" s="29"/>
      <c r="AI3710" s="29"/>
      <c r="AJ3710" s="31"/>
      <c r="AK3710" s="29"/>
      <c r="AL3710" s="30"/>
      <c r="AN3710" s="17">
        <f t="shared" si="554"/>
        <v>24147.01679752877</v>
      </c>
      <c r="AO3710" s="17">
        <f t="shared" si="555"/>
        <v>241.47016797528769</v>
      </c>
      <c r="AP3710" s="2">
        <f t="shared" si="556"/>
        <v>16.516559489509678</v>
      </c>
      <c r="AQ3710" s="6">
        <f t="shared" si="557"/>
        <v>365.18113031305899</v>
      </c>
      <c r="AR3710" s="3">
        <f t="shared" si="558"/>
        <v>3485.8424226869411</v>
      </c>
    </row>
    <row r="3711" spans="1:44">
      <c r="A3711" s="32">
        <v>43524</v>
      </c>
      <c r="B3711" s="9">
        <v>12.5</v>
      </c>
      <c r="C3711" s="33">
        <v>3855.673781</v>
      </c>
      <c r="D3711" s="34">
        <f t="shared" si="542"/>
        <v>43464630.235551782</v>
      </c>
      <c r="E3711" s="34">
        <v>6071846049920.75</v>
      </c>
      <c r="F3711" s="3">
        <f>VLOOKUP(A3711,ERCOT_345kv_West_ATC!A:B,2)</f>
        <v>29.35</v>
      </c>
      <c r="G3711" s="3">
        <f>VLOOKUP(A3711,ERCOT_345kv_West_ATC!G:H,2)</f>
        <v>2.758</v>
      </c>
      <c r="I3711" s="5">
        <f t="shared" si="543"/>
        <v>6</v>
      </c>
      <c r="J3711" s="4">
        <f t="shared" si="544"/>
        <v>144</v>
      </c>
      <c r="K3711" s="4">
        <f t="shared" si="559"/>
        <v>1800</v>
      </c>
      <c r="L3711" s="6">
        <f t="shared" si="560"/>
        <v>6940212.8058000002</v>
      </c>
      <c r="N3711" s="22">
        <f t="shared" si="545"/>
        <v>0.15967495336295928</v>
      </c>
      <c r="O3711" s="14">
        <f t="shared" si="546"/>
        <v>4141.2983159987743</v>
      </c>
      <c r="Q3711" s="22">
        <f t="shared" si="541"/>
        <v>233.44291427333224</v>
      </c>
      <c r="R3711" s="3">
        <f>VLOOKUP(A3711,ERCOT_345kv_West_ATC!D:E,2)</f>
        <v>26.86</v>
      </c>
      <c r="S3711" s="66">
        <f t="shared" si="540"/>
        <v>0.88493975032992289</v>
      </c>
      <c r="T3711" s="69">
        <f t="shared" si="547"/>
        <v>206.58291427333222</v>
      </c>
      <c r="V3711" s="16">
        <f t="shared" si="548"/>
        <v>2.00754E-2</v>
      </c>
      <c r="W3711" s="16">
        <f t="shared" si="549"/>
        <v>0.13959955336295929</v>
      </c>
      <c r="X3711" s="16"/>
      <c r="Z3711" s="15">
        <f t="shared" si="550"/>
        <v>4.1827751232420629E-5</v>
      </c>
      <c r="AA3711" s="16">
        <f t="shared" si="551"/>
        <v>0.16127416374503464</v>
      </c>
      <c r="AB3711" s="3">
        <f t="shared" si="552"/>
        <v>8.6852015962360599E-2</v>
      </c>
      <c r="AC3711" s="69">
        <f t="shared" si="553"/>
        <v>18.018917842223978</v>
      </c>
      <c r="AD3711" s="3">
        <f t="shared" si="561"/>
        <v>17.192968444980959</v>
      </c>
      <c r="AF3711" s="29"/>
      <c r="AG3711" s="30"/>
      <c r="AH3711" s="29"/>
      <c r="AI3711" s="29"/>
      <c r="AJ3711" s="31"/>
      <c r="AK3711" s="29"/>
      <c r="AL3711" s="30"/>
      <c r="AN3711" s="17">
        <f t="shared" si="554"/>
        <v>24147.01679752877</v>
      </c>
      <c r="AO3711" s="17">
        <f t="shared" si="555"/>
        <v>241.47016797528769</v>
      </c>
      <c r="AP3711" s="2">
        <f t="shared" si="556"/>
        <v>16.516559489509678</v>
      </c>
      <c r="AQ3711" s="6">
        <f t="shared" si="557"/>
        <v>443.63478788822994</v>
      </c>
      <c r="AR3711" s="3">
        <f t="shared" si="558"/>
        <v>3412.0389931117702</v>
      </c>
    </row>
    <row r="3712" spans="1:44">
      <c r="A3712" s="32">
        <v>43525</v>
      </c>
      <c r="B3712" s="9">
        <v>12.5</v>
      </c>
      <c r="C3712" s="33">
        <v>3861.8706929999998</v>
      </c>
      <c r="D3712" s="34">
        <f t="shared" si="542"/>
        <v>43464630.235551782</v>
      </c>
      <c r="E3712" s="34">
        <v>6071846049920.75</v>
      </c>
      <c r="F3712" s="3">
        <f>VLOOKUP(A3712,ERCOT_345kv_West_ATC!A:B,2)</f>
        <v>29.45</v>
      </c>
      <c r="G3712" s="3">
        <f>VLOOKUP(A3712,ERCOT_345kv_West_ATC!G:H,2)</f>
        <v>2.7589999999999999</v>
      </c>
      <c r="I3712" s="5">
        <f t="shared" si="543"/>
        <v>6</v>
      </c>
      <c r="J3712" s="4">
        <f t="shared" si="544"/>
        <v>144</v>
      </c>
      <c r="K3712" s="4">
        <f t="shared" si="559"/>
        <v>1800</v>
      </c>
      <c r="L3712" s="6">
        <f t="shared" si="560"/>
        <v>6951367.2473999998</v>
      </c>
      <c r="N3712" s="22">
        <f t="shared" si="545"/>
        <v>0.15993158597525919</v>
      </c>
      <c r="O3712" s="14">
        <f t="shared" si="546"/>
        <v>4141.2983159987743</v>
      </c>
      <c r="Q3712" s="22">
        <f t="shared" si="541"/>
        <v>233.81810815096372</v>
      </c>
      <c r="R3712" s="3">
        <f>VLOOKUP(A3712,ERCOT_345kv_West_ATC!D:E,2)</f>
        <v>25.59</v>
      </c>
      <c r="S3712" s="66">
        <f t="shared" si="540"/>
        <v>0.8905559530766628</v>
      </c>
      <c r="T3712" s="69">
        <f t="shared" si="547"/>
        <v>208.22810815096372</v>
      </c>
      <c r="V3712" s="16">
        <f t="shared" si="548"/>
        <v>2.01438E-2</v>
      </c>
      <c r="W3712" s="16">
        <f t="shared" si="549"/>
        <v>0.1397877859752592</v>
      </c>
      <c r="X3712" s="16"/>
      <c r="Z3712" s="15">
        <f t="shared" si="550"/>
        <v>4.1827751232420629E-5</v>
      </c>
      <c r="AA3712" s="16">
        <f t="shared" si="551"/>
        <v>0.16153336663857984</v>
      </c>
      <c r="AB3712" s="3">
        <f t="shared" si="552"/>
        <v>8.6991606169030442E-2</v>
      </c>
      <c r="AC3712" s="69">
        <f t="shared" si="553"/>
        <v>18.070007857865143</v>
      </c>
      <c r="AD3712" s="3">
        <f t="shared" si="561"/>
        <v>17.254085790145513</v>
      </c>
      <c r="AF3712" s="29"/>
      <c r="AG3712" s="30"/>
      <c r="AH3712" s="29"/>
      <c r="AI3712" s="29"/>
      <c r="AJ3712" s="31"/>
      <c r="AK3712" s="29"/>
      <c r="AL3712" s="30"/>
      <c r="AN3712" s="17">
        <f t="shared" si="554"/>
        <v>24147.01679752877</v>
      </c>
      <c r="AO3712" s="17">
        <f t="shared" si="555"/>
        <v>241.47016797528769</v>
      </c>
      <c r="AP3712" s="2">
        <f t="shared" si="556"/>
        <v>16.516559489509678</v>
      </c>
      <c r="AQ3712" s="6">
        <f t="shared" si="557"/>
        <v>422.65875733655264</v>
      </c>
      <c r="AR3712" s="3">
        <f t="shared" si="558"/>
        <v>3439.2119356634471</v>
      </c>
    </row>
    <row r="3713" spans="1:44">
      <c r="A3713" s="32">
        <v>43526</v>
      </c>
      <c r="B3713" s="9">
        <v>12.5</v>
      </c>
      <c r="C3713" s="33">
        <v>3867.5741819999998</v>
      </c>
      <c r="D3713" s="34">
        <f t="shared" si="542"/>
        <v>43464630.235551782</v>
      </c>
      <c r="E3713" s="34">
        <v>6071846049920.75</v>
      </c>
      <c r="F3713" s="3">
        <f>VLOOKUP(A3713,ERCOT_345kv_West_ATC!A:B,2)</f>
        <v>29.45</v>
      </c>
      <c r="G3713" s="3">
        <f>VLOOKUP(A3713,ERCOT_345kv_West_ATC!G:H,2)</f>
        <v>2.7589999999999999</v>
      </c>
      <c r="I3713" s="5">
        <f t="shared" si="543"/>
        <v>6</v>
      </c>
      <c r="J3713" s="4">
        <f t="shared" si="544"/>
        <v>144</v>
      </c>
      <c r="K3713" s="4">
        <f t="shared" si="559"/>
        <v>1800</v>
      </c>
      <c r="L3713" s="6">
        <f t="shared" si="560"/>
        <v>6961633.5275999997</v>
      </c>
      <c r="N3713" s="22">
        <f t="shared" si="545"/>
        <v>0.16016778446916935</v>
      </c>
      <c r="O3713" s="14">
        <f t="shared" si="546"/>
        <v>4141.2983159987743</v>
      </c>
      <c r="Q3713" s="22">
        <f t="shared" si="541"/>
        <v>234.16342758650487</v>
      </c>
      <c r="R3713" s="3">
        <f>VLOOKUP(A3713,ERCOT_345kv_West_ATC!D:E,2)</f>
        <v>23.86</v>
      </c>
      <c r="S3713" s="66">
        <f t="shared" si="540"/>
        <v>0.89810535212128462</v>
      </c>
      <c r="T3713" s="69">
        <f t="shared" si="547"/>
        <v>210.30342758650488</v>
      </c>
      <c r="V3713" s="16">
        <f t="shared" si="548"/>
        <v>2.01438E-2</v>
      </c>
      <c r="W3713" s="16">
        <f t="shared" si="549"/>
        <v>0.14002398446916936</v>
      </c>
      <c r="X3713" s="16"/>
      <c r="Z3713" s="15">
        <f t="shared" si="550"/>
        <v>4.1827751232420629E-5</v>
      </c>
      <c r="AA3713" s="16">
        <f t="shared" si="551"/>
        <v>0.16177193075762869</v>
      </c>
      <c r="AB3713" s="3">
        <f t="shared" si="552"/>
        <v>8.7120081643306868E-2</v>
      </c>
      <c r="AC3713" s="69">
        <f t="shared" si="553"/>
        <v>18.117029881450314</v>
      </c>
      <c r="AD3713" s="3">
        <f t="shared" si="561"/>
        <v>17.324842183905268</v>
      </c>
      <c r="AF3713" s="29"/>
      <c r="AG3713" s="30"/>
      <c r="AH3713" s="29"/>
      <c r="AI3713" s="29"/>
      <c r="AJ3713" s="31"/>
      <c r="AK3713" s="29"/>
      <c r="AL3713" s="30"/>
      <c r="AN3713" s="17">
        <f t="shared" si="554"/>
        <v>24147.01679752877</v>
      </c>
      <c r="AO3713" s="17">
        <f t="shared" si="555"/>
        <v>241.47016797528769</v>
      </c>
      <c r="AP3713" s="2">
        <f t="shared" si="556"/>
        <v>16.516559489509678</v>
      </c>
      <c r="AQ3713" s="6">
        <f t="shared" si="557"/>
        <v>394.08510941970093</v>
      </c>
      <c r="AR3713" s="3">
        <f t="shared" si="558"/>
        <v>3473.4890725802989</v>
      </c>
    </row>
    <row r="3714" spans="1:44">
      <c r="A3714" s="32">
        <v>43527</v>
      </c>
      <c r="B3714" s="9">
        <v>12.5</v>
      </c>
      <c r="C3714" s="33">
        <v>3845.5943109999998</v>
      </c>
      <c r="D3714" s="34">
        <f t="shared" si="542"/>
        <v>43464630.235551782</v>
      </c>
      <c r="E3714" s="34">
        <v>6071846049920.75</v>
      </c>
      <c r="F3714" s="3">
        <f>VLOOKUP(A3714,ERCOT_345kv_West_ATC!A:B,2)</f>
        <v>29.45</v>
      </c>
      <c r="G3714" s="3">
        <f>VLOOKUP(A3714,ERCOT_345kv_West_ATC!G:H,2)</f>
        <v>2.7589999999999999</v>
      </c>
      <c r="I3714" s="5">
        <f t="shared" si="543"/>
        <v>6</v>
      </c>
      <c r="J3714" s="4">
        <f t="shared" si="544"/>
        <v>144</v>
      </c>
      <c r="K3714" s="4">
        <f t="shared" si="559"/>
        <v>1800</v>
      </c>
      <c r="L3714" s="6">
        <f t="shared" si="560"/>
        <v>6922069.7598000001</v>
      </c>
      <c r="N3714" s="22">
        <f t="shared" si="545"/>
        <v>0.15925753244158766</v>
      </c>
      <c r="O3714" s="14">
        <f t="shared" si="546"/>
        <v>4141.2983159987743</v>
      </c>
      <c r="Q3714" s="22">
        <f t="shared" si="541"/>
        <v>232.832649768403</v>
      </c>
      <c r="R3714" s="3">
        <f>VLOOKUP(A3714,ERCOT_345kv_West_ATC!D:E,2)</f>
        <v>23.19</v>
      </c>
      <c r="S3714" s="66">
        <f t="shared" si="540"/>
        <v>0.900400566574031</v>
      </c>
      <c r="T3714" s="69">
        <f t="shared" si="547"/>
        <v>209.642649768403</v>
      </c>
      <c r="V3714" s="16">
        <f t="shared" si="548"/>
        <v>2.01438E-2</v>
      </c>
      <c r="W3714" s="16">
        <f t="shared" si="549"/>
        <v>0.13911373244158767</v>
      </c>
      <c r="X3714" s="16"/>
      <c r="Z3714" s="15">
        <f t="shared" si="550"/>
        <v>4.1827751232420629E-5</v>
      </c>
      <c r="AA3714" s="16">
        <f t="shared" si="551"/>
        <v>0.16085256218131999</v>
      </c>
      <c r="AB3714" s="3">
        <f t="shared" si="552"/>
        <v>8.6624968152028178E-2</v>
      </c>
      <c r="AC3714" s="69">
        <f t="shared" si="553"/>
        <v>17.935818343642314</v>
      </c>
      <c r="AD3714" s="3">
        <f t="shared" si="561"/>
        <v>17.380529324075106</v>
      </c>
      <c r="AF3714" s="29"/>
      <c r="AG3714" s="30"/>
      <c r="AH3714" s="29"/>
      <c r="AI3714" s="29"/>
      <c r="AJ3714" s="31"/>
      <c r="AK3714" s="29"/>
      <c r="AL3714" s="30"/>
      <c r="AN3714" s="17">
        <f t="shared" si="554"/>
        <v>24147.01679752877</v>
      </c>
      <c r="AO3714" s="17">
        <f t="shared" si="555"/>
        <v>241.47016797528769</v>
      </c>
      <c r="AP3714" s="2">
        <f t="shared" si="556"/>
        <v>16.516559489509678</v>
      </c>
      <c r="AQ3714" s="6">
        <f t="shared" si="557"/>
        <v>383.01901456172948</v>
      </c>
      <c r="AR3714" s="3">
        <f t="shared" si="558"/>
        <v>3462.5752964382705</v>
      </c>
    </row>
    <row r="3715" spans="1:44">
      <c r="A3715" s="32">
        <v>43528</v>
      </c>
      <c r="B3715" s="9">
        <v>12.5</v>
      </c>
      <c r="C3715" s="33">
        <v>3761.0068590000001</v>
      </c>
      <c r="D3715" s="34">
        <f t="shared" si="542"/>
        <v>43464630.235551782</v>
      </c>
      <c r="E3715" s="34">
        <v>6071846049920.75</v>
      </c>
      <c r="F3715" s="3">
        <f>VLOOKUP(A3715,ERCOT_345kv_West_ATC!A:B,2)</f>
        <v>29.5</v>
      </c>
      <c r="G3715" s="3">
        <f>VLOOKUP(A3715,ERCOT_345kv_West_ATC!G:H,2)</f>
        <v>2.7709999999999999</v>
      </c>
      <c r="I3715" s="5">
        <f t="shared" si="543"/>
        <v>6</v>
      </c>
      <c r="J3715" s="4">
        <f t="shared" si="544"/>
        <v>144</v>
      </c>
      <c r="K3715" s="4">
        <f t="shared" si="559"/>
        <v>1800</v>
      </c>
      <c r="L3715" s="6">
        <f t="shared" si="560"/>
        <v>6769812.3462000005</v>
      </c>
      <c r="N3715" s="22">
        <f t="shared" si="545"/>
        <v>0.15575451371636539</v>
      </c>
      <c r="O3715" s="14">
        <f t="shared" si="546"/>
        <v>4141.2983159987743</v>
      </c>
      <c r="Q3715" s="22">
        <f t="shared" si="541"/>
        <v>227.71127736310729</v>
      </c>
      <c r="R3715" s="3">
        <f>VLOOKUP(A3715,ERCOT_345kv_West_ATC!D:E,2)</f>
        <v>54.98</v>
      </c>
      <c r="S3715" s="66">
        <f t="shared" si="540"/>
        <v>0.75855389932080897</v>
      </c>
      <c r="T3715" s="69">
        <f t="shared" si="547"/>
        <v>172.7312773631073</v>
      </c>
      <c r="V3715" s="16">
        <f t="shared" si="548"/>
        <v>2.0177999999999998E-2</v>
      </c>
      <c r="W3715" s="16">
        <f t="shared" si="549"/>
        <v>0.13557651371636539</v>
      </c>
      <c r="X3715" s="16"/>
      <c r="Z3715" s="15">
        <f t="shared" si="550"/>
        <v>4.1827751232420629E-5</v>
      </c>
      <c r="AA3715" s="16">
        <f t="shared" si="551"/>
        <v>0.1573144592816797</v>
      </c>
      <c r="AB3715" s="3">
        <f t="shared" si="552"/>
        <v>8.4719570769209634E-2</v>
      </c>
      <c r="AC3715" s="69">
        <f t="shared" si="553"/>
        <v>17.238442901530725</v>
      </c>
      <c r="AD3715" s="3">
        <f t="shared" si="561"/>
        <v>17.402033105605032</v>
      </c>
      <c r="AF3715" s="29"/>
      <c r="AG3715" s="30"/>
      <c r="AH3715" s="29"/>
      <c r="AI3715" s="29"/>
      <c r="AJ3715" s="31"/>
      <c r="AK3715" s="29"/>
      <c r="AL3715" s="30"/>
      <c r="AN3715" s="17">
        <f t="shared" si="554"/>
        <v>24147.01679752877</v>
      </c>
      <c r="AO3715" s="17">
        <f t="shared" si="555"/>
        <v>241.47016797528769</v>
      </c>
      <c r="AP3715" s="2">
        <f t="shared" si="556"/>
        <v>16.516559489509678</v>
      </c>
      <c r="AQ3715" s="6">
        <f t="shared" si="557"/>
        <v>908.08044073324209</v>
      </c>
      <c r="AR3715" s="3">
        <f t="shared" si="558"/>
        <v>2852.926418266758</v>
      </c>
    </row>
    <row r="3716" spans="1:44">
      <c r="A3716" s="32">
        <v>43529</v>
      </c>
      <c r="B3716" s="9">
        <v>12.5</v>
      </c>
      <c r="C3716" s="33">
        <v>3894.0674739999999</v>
      </c>
      <c r="D3716" s="34">
        <f t="shared" si="542"/>
        <v>43464630.235551782</v>
      </c>
      <c r="E3716" s="34">
        <v>6071846049920.75</v>
      </c>
      <c r="F3716" s="3">
        <f>VLOOKUP(A3716,ERCOT_345kv_West_ATC!A:B,2)</f>
        <v>29.65</v>
      </c>
      <c r="G3716" s="3">
        <f>VLOOKUP(A3716,ERCOT_345kv_West_ATC!G:H,2)</f>
        <v>2.7759999999999998</v>
      </c>
      <c r="I3716" s="5">
        <f t="shared" si="543"/>
        <v>6</v>
      </c>
      <c r="J3716" s="4">
        <f t="shared" si="544"/>
        <v>144</v>
      </c>
      <c r="K3716" s="4">
        <f t="shared" si="559"/>
        <v>1800</v>
      </c>
      <c r="L3716" s="6">
        <f t="shared" si="560"/>
        <v>7009321.4532000003</v>
      </c>
      <c r="N3716" s="22">
        <f t="shared" si="545"/>
        <v>0.16126495072461802</v>
      </c>
      <c r="O3716" s="14">
        <f t="shared" si="546"/>
        <v>4141.2983159987743</v>
      </c>
      <c r="Q3716" s="22">
        <f t="shared" si="541"/>
        <v>235.76747181961693</v>
      </c>
      <c r="R3716" s="3">
        <f>VLOOKUP(A3716,ERCOT_345kv_West_ATC!D:E,2)</f>
        <v>97.71</v>
      </c>
      <c r="S3716" s="66">
        <f t="shared" si="540"/>
        <v>0.58556623928700036</v>
      </c>
      <c r="T3716" s="69">
        <f t="shared" si="547"/>
        <v>138.05747181961692</v>
      </c>
      <c r="V3716" s="16">
        <f t="shared" si="548"/>
        <v>2.0280599999999999E-2</v>
      </c>
      <c r="W3716" s="16">
        <f t="shared" si="549"/>
        <v>0.14098435072461801</v>
      </c>
      <c r="X3716" s="16"/>
      <c r="Z3716" s="15">
        <f t="shared" si="550"/>
        <v>4.1827751232420629E-5</v>
      </c>
      <c r="AA3716" s="16">
        <f t="shared" si="551"/>
        <v>0.16288008558473258</v>
      </c>
      <c r="AB3716" s="3">
        <f t="shared" si="552"/>
        <v>8.771686341229841E-2</v>
      </c>
      <c r="AC3716" s="69">
        <f t="shared" si="553"/>
        <v>18.335452008901218</v>
      </c>
      <c r="AD3716" s="3">
        <f t="shared" si="561"/>
        <v>17.478834872871808</v>
      </c>
      <c r="AF3716" s="29"/>
      <c r="AG3716" s="30"/>
      <c r="AH3716" s="29"/>
      <c r="AI3716" s="29"/>
      <c r="AJ3716" s="31"/>
      <c r="AK3716" s="29"/>
      <c r="AL3716" s="30"/>
      <c r="AN3716" s="17">
        <f t="shared" si="554"/>
        <v>24147.01679752877</v>
      </c>
      <c r="AO3716" s="17">
        <f t="shared" si="555"/>
        <v>241.47016797528769</v>
      </c>
      <c r="AP3716" s="2">
        <f t="shared" si="556"/>
        <v>16.516559489509678</v>
      </c>
      <c r="AQ3716" s="6">
        <f t="shared" si="557"/>
        <v>1613.8330277199905</v>
      </c>
      <c r="AR3716" s="3">
        <f t="shared" si="558"/>
        <v>2280.2344462800093</v>
      </c>
    </row>
    <row r="3717" spans="1:44">
      <c r="A3717" s="32">
        <v>43530</v>
      </c>
      <c r="B3717" s="9">
        <v>12.5</v>
      </c>
      <c r="C3717" s="33">
        <v>3905.4072230000002</v>
      </c>
      <c r="D3717" s="34">
        <f t="shared" si="542"/>
        <v>43464630.235551782</v>
      </c>
      <c r="E3717" s="34">
        <v>6071846049920.75</v>
      </c>
      <c r="F3717" s="3">
        <f>VLOOKUP(A3717,ERCOT_345kv_West_ATC!A:B,2)</f>
        <v>29.45</v>
      </c>
      <c r="G3717" s="3">
        <f>VLOOKUP(A3717,ERCOT_345kv_West_ATC!G:H,2)</f>
        <v>2.76</v>
      </c>
      <c r="I3717" s="5">
        <f t="shared" si="543"/>
        <v>6</v>
      </c>
      <c r="J3717" s="4">
        <f t="shared" si="544"/>
        <v>144</v>
      </c>
      <c r="K3717" s="4">
        <f t="shared" si="559"/>
        <v>1800</v>
      </c>
      <c r="L3717" s="6">
        <f t="shared" si="560"/>
        <v>7029733.0014000004</v>
      </c>
      <c r="N3717" s="22">
        <f t="shared" si="545"/>
        <v>0.16173456355899352</v>
      </c>
      <c r="O3717" s="14">
        <f t="shared" si="546"/>
        <v>4141.2983159987743</v>
      </c>
      <c r="Q3717" s="22">
        <f t="shared" si="541"/>
        <v>236.45404029092614</v>
      </c>
      <c r="R3717" s="3">
        <f>VLOOKUP(A3717,ERCOT_345kv_West_ATC!D:E,2)</f>
        <v>29.5</v>
      </c>
      <c r="S3717" s="66">
        <f t="shared" si="540"/>
        <v>0.87524002565697734</v>
      </c>
      <c r="T3717" s="69">
        <f t="shared" si="547"/>
        <v>206.95404029092614</v>
      </c>
      <c r="V3717" s="16">
        <f t="shared" si="548"/>
        <v>2.01438E-2</v>
      </c>
      <c r="W3717" s="16">
        <f t="shared" si="549"/>
        <v>0.14159076355899353</v>
      </c>
      <c r="X3717" s="16"/>
      <c r="Z3717" s="15">
        <f t="shared" si="550"/>
        <v>4.1827751232420629E-5</v>
      </c>
      <c r="AA3717" s="16">
        <f t="shared" si="551"/>
        <v>0.16335440178494268</v>
      </c>
      <c r="AB3717" s="3">
        <f t="shared" si="552"/>
        <v>8.7972299975944038E-2</v>
      </c>
      <c r="AC3717" s="69">
        <f t="shared" si="553"/>
        <v>18.428941791195516</v>
      </c>
      <c r="AD3717" s="3">
        <f t="shared" si="561"/>
        <v>17.560104979084954</v>
      </c>
      <c r="AF3717" s="29"/>
      <c r="AG3717" s="30"/>
      <c r="AH3717" s="29"/>
      <c r="AI3717" s="29"/>
      <c r="AJ3717" s="31"/>
      <c r="AK3717" s="29"/>
      <c r="AL3717" s="30"/>
      <c r="AN3717" s="17">
        <f t="shared" si="554"/>
        <v>24147.01679752877</v>
      </c>
      <c r="AO3717" s="17">
        <f t="shared" si="555"/>
        <v>241.47016797528769</v>
      </c>
      <c r="AP3717" s="2">
        <f t="shared" si="556"/>
        <v>16.516559489509678</v>
      </c>
      <c r="AQ3717" s="6">
        <f t="shared" si="557"/>
        <v>487.23850494053551</v>
      </c>
      <c r="AR3717" s="3">
        <f t="shared" si="558"/>
        <v>3418.1687180594645</v>
      </c>
    </row>
    <row r="3718" spans="1:44">
      <c r="A3718" s="32">
        <v>43531</v>
      </c>
      <c r="B3718" s="9">
        <v>12.5</v>
      </c>
      <c r="C3718" s="33">
        <v>3911.0620829999998</v>
      </c>
      <c r="D3718" s="34">
        <f t="shared" si="542"/>
        <v>43464630.235551782</v>
      </c>
      <c r="E3718" s="34">
        <v>6071846049920.75</v>
      </c>
      <c r="F3718" s="3">
        <f>VLOOKUP(A3718,ERCOT_345kv_West_ATC!A:B,2)</f>
        <v>29.45</v>
      </c>
      <c r="G3718" s="3">
        <f>VLOOKUP(A3718,ERCOT_345kv_West_ATC!G:H,2)</f>
        <v>2.7749999999999999</v>
      </c>
      <c r="I3718" s="5">
        <f t="shared" si="543"/>
        <v>6</v>
      </c>
      <c r="J3718" s="4">
        <f t="shared" si="544"/>
        <v>144</v>
      </c>
      <c r="K3718" s="4">
        <f t="shared" si="559"/>
        <v>1800</v>
      </c>
      <c r="L3718" s="6">
        <f t="shared" si="560"/>
        <v>7039911.7494000001</v>
      </c>
      <c r="N3718" s="22">
        <f t="shared" si="545"/>
        <v>0.16196874818094559</v>
      </c>
      <c r="O3718" s="14">
        <f t="shared" si="546"/>
        <v>4141.2983159987743</v>
      </c>
      <c r="Q3718" s="22">
        <f t="shared" si="541"/>
        <v>236.79641546921866</v>
      </c>
      <c r="R3718" s="3">
        <f>VLOOKUP(A3718,ERCOT_345kv_West_ATC!D:E,2)</f>
        <v>19.45</v>
      </c>
      <c r="S3718" s="66">
        <f t="shared" ref="S3718:S3781" si="562">(Q3718-R3718)/Q3718</f>
        <v>0.91786193232081126</v>
      </c>
      <c r="T3718" s="69">
        <f t="shared" si="547"/>
        <v>217.34641546921867</v>
      </c>
      <c r="V3718" s="16">
        <f t="shared" si="548"/>
        <v>2.01438E-2</v>
      </c>
      <c r="W3718" s="16">
        <f t="shared" si="549"/>
        <v>0.1418249481809456</v>
      </c>
      <c r="X3718" s="16"/>
      <c r="Z3718" s="15">
        <f t="shared" si="550"/>
        <v>4.1827751232420629E-5</v>
      </c>
      <c r="AA3718" s="16">
        <f t="shared" si="551"/>
        <v>0.16359093186227683</v>
      </c>
      <c r="AB3718" s="3">
        <f t="shared" si="552"/>
        <v>8.8099680044611953E-2</v>
      </c>
      <c r="AC3718" s="69">
        <f t="shared" si="553"/>
        <v>18.475562896327975</v>
      </c>
      <c r="AD3718" s="3">
        <f t="shared" si="561"/>
        <v>17.641798628193474</v>
      </c>
      <c r="AF3718" s="29"/>
      <c r="AG3718" s="30"/>
      <c r="AH3718" s="29"/>
      <c r="AI3718" s="29"/>
      <c r="AJ3718" s="31"/>
      <c r="AK3718" s="29"/>
      <c r="AL3718" s="30"/>
      <c r="AN3718" s="17">
        <f t="shared" si="554"/>
        <v>24147.01679752877</v>
      </c>
      <c r="AO3718" s="17">
        <f t="shared" si="555"/>
        <v>241.47016797528769</v>
      </c>
      <c r="AP3718" s="2">
        <f t="shared" si="556"/>
        <v>16.516559489509678</v>
      </c>
      <c r="AQ3718" s="6">
        <f t="shared" si="557"/>
        <v>321.24708207096324</v>
      </c>
      <c r="AR3718" s="3">
        <f t="shared" si="558"/>
        <v>3589.8150009290366</v>
      </c>
    </row>
    <row r="3719" spans="1:44">
      <c r="A3719" s="32">
        <v>43532</v>
      </c>
      <c r="B3719" s="9">
        <v>12.5</v>
      </c>
      <c r="C3719" s="33">
        <v>3898.2561649999998</v>
      </c>
      <c r="D3719" s="34">
        <f t="shared" si="542"/>
        <v>43464630.235551782</v>
      </c>
      <c r="E3719" s="34">
        <v>6071846049920.75</v>
      </c>
      <c r="F3719" s="3">
        <f>VLOOKUP(A3719,ERCOT_345kv_West_ATC!A:B,2)</f>
        <v>29.2</v>
      </c>
      <c r="G3719" s="3">
        <f>VLOOKUP(A3719,ERCOT_345kv_West_ATC!G:H,2)</f>
        <v>2.7690000000000001</v>
      </c>
      <c r="I3719" s="5">
        <f t="shared" si="543"/>
        <v>6</v>
      </c>
      <c r="J3719" s="4">
        <f t="shared" si="544"/>
        <v>144</v>
      </c>
      <c r="K3719" s="4">
        <f t="shared" si="559"/>
        <v>1800</v>
      </c>
      <c r="L3719" s="6">
        <f t="shared" si="560"/>
        <v>7016861.0970000001</v>
      </c>
      <c r="N3719" s="22">
        <f t="shared" si="545"/>
        <v>0.1614384169144634</v>
      </c>
      <c r="O3719" s="14">
        <f t="shared" si="546"/>
        <v>4141.2983159987743</v>
      </c>
      <c r="Q3719" s="22">
        <f t="shared" si="541"/>
        <v>236.02107736032659</v>
      </c>
      <c r="R3719" s="3">
        <f>VLOOKUP(A3719,ERCOT_345kv_West_ATC!D:E,2)</f>
        <v>20.86</v>
      </c>
      <c r="S3719" s="66">
        <f t="shared" si="562"/>
        <v>0.91161806295734504</v>
      </c>
      <c r="T3719" s="69">
        <f t="shared" si="547"/>
        <v>215.1610773603266</v>
      </c>
      <c r="V3719" s="16">
        <f t="shared" si="548"/>
        <v>1.9972799999999999E-2</v>
      </c>
      <c r="W3719" s="16">
        <f t="shared" si="549"/>
        <v>0.14146561691446341</v>
      </c>
      <c r="X3719" s="16"/>
      <c r="Z3719" s="15">
        <f t="shared" si="550"/>
        <v>4.1827751232420629E-5</v>
      </c>
      <c r="AA3719" s="16">
        <f t="shared" si="551"/>
        <v>0.16305528910987005</v>
      </c>
      <c r="AB3719" s="3">
        <f t="shared" si="552"/>
        <v>8.7811216897125385E-2</v>
      </c>
      <c r="AC3719" s="69">
        <f t="shared" si="553"/>
        <v>18.369985384347892</v>
      </c>
      <c r="AD3719" s="3">
        <f t="shared" si="561"/>
        <v>17.73371661329503</v>
      </c>
      <c r="AF3719" s="29"/>
      <c r="AG3719" s="30"/>
      <c r="AH3719" s="29"/>
      <c r="AI3719" s="29"/>
      <c r="AJ3719" s="31"/>
      <c r="AK3719" s="29"/>
      <c r="AL3719" s="30"/>
      <c r="AN3719" s="17">
        <f t="shared" si="554"/>
        <v>24147.01679752877</v>
      </c>
      <c r="AO3719" s="17">
        <f t="shared" si="555"/>
        <v>241.47016797528769</v>
      </c>
      <c r="AP3719" s="2">
        <f t="shared" si="556"/>
        <v>16.516559489509678</v>
      </c>
      <c r="AQ3719" s="6">
        <f t="shared" si="557"/>
        <v>344.53543095117186</v>
      </c>
      <c r="AR3719" s="3">
        <f t="shared" si="558"/>
        <v>3553.720734048828</v>
      </c>
    </row>
    <row r="3720" spans="1:44">
      <c r="A3720" s="32">
        <v>43533</v>
      </c>
      <c r="B3720" s="9">
        <v>12.5</v>
      </c>
      <c r="C3720" s="33">
        <v>3960.9652569999998</v>
      </c>
      <c r="D3720" s="34">
        <f t="shared" si="542"/>
        <v>43464630.235551782</v>
      </c>
      <c r="E3720" s="34">
        <v>6071846049920.75</v>
      </c>
      <c r="F3720" s="3">
        <f>VLOOKUP(A3720,ERCOT_345kv_West_ATC!A:B,2)</f>
        <v>29.2</v>
      </c>
      <c r="G3720" s="3">
        <f>VLOOKUP(A3720,ERCOT_345kv_West_ATC!G:H,2)</f>
        <v>2.7690000000000001</v>
      </c>
      <c r="I3720" s="5">
        <f t="shared" si="543"/>
        <v>6</v>
      </c>
      <c r="J3720" s="4">
        <f t="shared" si="544"/>
        <v>144</v>
      </c>
      <c r="K3720" s="4">
        <f t="shared" si="559"/>
        <v>1800</v>
      </c>
      <c r="L3720" s="6">
        <f t="shared" si="560"/>
        <v>7129737.4625999993</v>
      </c>
      <c r="N3720" s="22">
        <f t="shared" si="545"/>
        <v>0.1640353874854375</v>
      </c>
      <c r="O3720" s="14">
        <f t="shared" si="546"/>
        <v>4141.2983159987743</v>
      </c>
      <c r="Q3720" s="22">
        <f t="shared" si="541"/>
        <v>239.8178179611659</v>
      </c>
      <c r="R3720" s="3">
        <f>VLOOKUP(A3720,ERCOT_345kv_West_ATC!D:E,2)</f>
        <v>23.56</v>
      </c>
      <c r="S3720" s="66">
        <f t="shared" si="562"/>
        <v>0.90175875921023052</v>
      </c>
      <c r="T3720" s="69">
        <f t="shared" si="547"/>
        <v>216.2578179611659</v>
      </c>
      <c r="V3720" s="16">
        <f t="shared" si="548"/>
        <v>1.9972799999999999E-2</v>
      </c>
      <c r="W3720" s="16">
        <f t="shared" si="549"/>
        <v>0.14406258748543749</v>
      </c>
      <c r="X3720" s="16"/>
      <c r="Z3720" s="15">
        <f t="shared" si="550"/>
        <v>4.1827751232420629E-5</v>
      </c>
      <c r="AA3720" s="16">
        <f t="shared" si="551"/>
        <v>0.16567826941005703</v>
      </c>
      <c r="AB3720" s="3">
        <f t="shared" si="552"/>
        <v>8.9223787401976701E-2</v>
      </c>
      <c r="AC3720" s="69">
        <f t="shared" si="553"/>
        <v>18.886986189123473</v>
      </c>
      <c r="AD3720" s="3">
        <f t="shared" si="561"/>
        <v>17.84637799465559</v>
      </c>
      <c r="AF3720" s="29"/>
      <c r="AG3720" s="30"/>
      <c r="AH3720" s="29"/>
      <c r="AI3720" s="29"/>
      <c r="AJ3720" s="31"/>
      <c r="AK3720" s="29"/>
      <c r="AL3720" s="30"/>
      <c r="AN3720" s="17">
        <f t="shared" si="554"/>
        <v>24147.01679752877</v>
      </c>
      <c r="AO3720" s="17">
        <f t="shared" si="555"/>
        <v>241.47016797528769</v>
      </c>
      <c r="AP3720" s="2">
        <f t="shared" si="556"/>
        <v>16.516559489509678</v>
      </c>
      <c r="AQ3720" s="6">
        <f t="shared" si="557"/>
        <v>389.130141572848</v>
      </c>
      <c r="AR3720" s="3">
        <f t="shared" si="558"/>
        <v>3571.8351154271518</v>
      </c>
    </row>
    <row r="3721" spans="1:44">
      <c r="A3721" s="32">
        <v>43534</v>
      </c>
      <c r="B3721" s="9">
        <v>12.5</v>
      </c>
      <c r="C3721" s="33">
        <v>3953.8349280000002</v>
      </c>
      <c r="D3721" s="34">
        <f t="shared" si="542"/>
        <v>43443480.719028108</v>
      </c>
      <c r="E3721" s="34">
        <v>6068891541676.5498</v>
      </c>
      <c r="F3721" s="3">
        <f>VLOOKUP(A3721,ERCOT_345kv_West_ATC!A:B,2)</f>
        <v>29.2</v>
      </c>
      <c r="G3721" s="3">
        <f>VLOOKUP(A3721,ERCOT_345kv_West_ATC!G:H,2)</f>
        <v>2.7690000000000001</v>
      </c>
      <c r="I3721" s="5">
        <f t="shared" si="543"/>
        <v>6</v>
      </c>
      <c r="J3721" s="4">
        <f t="shared" si="544"/>
        <v>144</v>
      </c>
      <c r="K3721" s="4">
        <f t="shared" si="559"/>
        <v>1800</v>
      </c>
      <c r="L3721" s="6">
        <f t="shared" si="560"/>
        <v>7116902.8704000004</v>
      </c>
      <c r="N3721" s="22">
        <f t="shared" si="545"/>
        <v>0.16381981260729919</v>
      </c>
      <c r="O3721" s="14">
        <f t="shared" si="546"/>
        <v>4143.3144172805787</v>
      </c>
      <c r="Q3721" s="22">
        <f t="shared" si="541"/>
        <v>239.50265001067137</v>
      </c>
      <c r="R3721" s="3">
        <f>VLOOKUP(A3721,ERCOT_345kv_West_ATC!D:E,2)</f>
        <v>26.34</v>
      </c>
      <c r="S3721" s="66">
        <f t="shared" si="562"/>
        <v>0.89002209370615992</v>
      </c>
      <c r="T3721" s="69">
        <f t="shared" si="547"/>
        <v>213.16265001067137</v>
      </c>
      <c r="V3721" s="16">
        <f t="shared" si="548"/>
        <v>1.9972799999999999E-2</v>
      </c>
      <c r="W3721" s="16">
        <f t="shared" si="549"/>
        <v>0.14384701260729921</v>
      </c>
      <c r="X3721" s="16"/>
      <c r="Z3721" s="15">
        <f t="shared" si="550"/>
        <v>4.1848114166080577E-5</v>
      </c>
      <c r="AA3721" s="16">
        <f t="shared" si="551"/>
        <v>0.16546053546078099</v>
      </c>
      <c r="AB3721" s="3">
        <f t="shared" si="552"/>
        <v>8.9106529733426837E-2</v>
      </c>
      <c r="AC3721" s="69">
        <f t="shared" si="553"/>
        <v>18.844069882434223</v>
      </c>
      <c r="AD3721" s="3">
        <f t="shared" si="561"/>
        <v>17.882693125612025</v>
      </c>
      <c r="AF3721" s="29"/>
      <c r="AG3721" s="30"/>
      <c r="AH3721" s="29"/>
      <c r="AI3721" s="29"/>
      <c r="AJ3721" s="31"/>
      <c r="AK3721" s="29"/>
      <c r="AL3721" s="30"/>
      <c r="AN3721" s="17">
        <f t="shared" si="554"/>
        <v>24135.267066126726</v>
      </c>
      <c r="AO3721" s="17">
        <f t="shared" si="555"/>
        <v>241.35267066126727</v>
      </c>
      <c r="AP3721" s="2">
        <f t="shared" si="556"/>
        <v>16.508522673230683</v>
      </c>
      <c r="AQ3721" s="6">
        <f t="shared" si="557"/>
        <v>434.83448721289619</v>
      </c>
      <c r="AR3721" s="3">
        <f t="shared" si="558"/>
        <v>3519.0004407871038</v>
      </c>
    </row>
    <row r="3722" spans="1:44">
      <c r="A3722" s="32">
        <v>43535</v>
      </c>
      <c r="B3722" s="9">
        <v>12.5</v>
      </c>
      <c r="C3722" s="33">
        <v>3906.1298630000001</v>
      </c>
      <c r="D3722" s="34">
        <f t="shared" si="542"/>
        <v>43443480.719028108</v>
      </c>
      <c r="E3722" s="34">
        <v>6068891541676.5498</v>
      </c>
      <c r="F3722" s="3">
        <f>VLOOKUP(A3722,ERCOT_345kv_West_ATC!A:B,2)</f>
        <v>28.85</v>
      </c>
      <c r="G3722" s="3">
        <f>VLOOKUP(A3722,ERCOT_345kv_West_ATC!G:H,2)</f>
        <v>2.762</v>
      </c>
      <c r="I3722" s="5">
        <f t="shared" si="543"/>
        <v>6</v>
      </c>
      <c r="J3722" s="4">
        <f t="shared" si="544"/>
        <v>144</v>
      </c>
      <c r="K3722" s="4">
        <f t="shared" si="559"/>
        <v>1800</v>
      </c>
      <c r="L3722" s="6">
        <f t="shared" si="560"/>
        <v>7031033.7533999998</v>
      </c>
      <c r="N3722" s="22">
        <f t="shared" si="545"/>
        <v>0.16184324177138112</v>
      </c>
      <c r="O3722" s="14">
        <f t="shared" si="546"/>
        <v>4143.3144172805787</v>
      </c>
      <c r="Q3722" s="22">
        <f t="shared" si="541"/>
        <v>236.61292656634669</v>
      </c>
      <c r="R3722" s="3">
        <f>VLOOKUP(A3722,ERCOT_345kv_West_ATC!D:E,2)</f>
        <v>28.84</v>
      </c>
      <c r="S3722" s="66">
        <f t="shared" si="562"/>
        <v>0.87811316812434081</v>
      </c>
      <c r="T3722" s="69">
        <f t="shared" si="547"/>
        <v>207.77292656634668</v>
      </c>
      <c r="V3722" s="16">
        <f t="shared" si="548"/>
        <v>1.9733399999999998E-2</v>
      </c>
      <c r="W3722" s="16">
        <f t="shared" si="549"/>
        <v>0.14210984177138114</v>
      </c>
      <c r="X3722" s="16"/>
      <c r="Z3722" s="15">
        <f t="shared" si="550"/>
        <v>4.1848114166080577E-5</v>
      </c>
      <c r="AA3722" s="16">
        <f t="shared" si="551"/>
        <v>0.16346416845436068</v>
      </c>
      <c r="AB3722" s="3">
        <f t="shared" si="552"/>
        <v>8.803141332865376E-2</v>
      </c>
      <c r="AC3722" s="69">
        <f t="shared" si="553"/>
        <v>18.450577278287277</v>
      </c>
      <c r="AD3722" s="3">
        <f t="shared" si="561"/>
        <v>17.902978745952044</v>
      </c>
      <c r="AF3722" s="29"/>
      <c r="AG3722" s="30"/>
      <c r="AH3722" s="29"/>
      <c r="AI3722" s="29"/>
      <c r="AJ3722" s="31"/>
      <c r="AK3722" s="29"/>
      <c r="AL3722" s="30"/>
      <c r="AN3722" s="17">
        <f t="shared" si="554"/>
        <v>24135.267066126726</v>
      </c>
      <c r="AO3722" s="17">
        <f t="shared" si="555"/>
        <v>241.35267066126727</v>
      </c>
      <c r="AP3722" s="2">
        <f t="shared" si="556"/>
        <v>16.508522673230683</v>
      </c>
      <c r="AQ3722" s="6">
        <f t="shared" si="557"/>
        <v>476.10579389597291</v>
      </c>
      <c r="AR3722" s="3">
        <f t="shared" si="558"/>
        <v>3430.0240691040271</v>
      </c>
    </row>
    <row r="3723" spans="1:44">
      <c r="A3723" s="32">
        <v>43536</v>
      </c>
      <c r="B3723" s="9">
        <v>12.5</v>
      </c>
      <c r="C3723" s="33">
        <v>3911.2962050000001</v>
      </c>
      <c r="D3723" s="34">
        <f t="shared" si="542"/>
        <v>43443480.719028108</v>
      </c>
      <c r="E3723" s="34">
        <v>6068891541676.5498</v>
      </c>
      <c r="F3723" s="3">
        <f>VLOOKUP(A3723,ERCOT_345kv_West_ATC!A:B,2)</f>
        <v>28.75</v>
      </c>
      <c r="G3723" s="3">
        <f>VLOOKUP(A3723,ERCOT_345kv_West_ATC!G:H,2)</f>
        <v>2.7709999999999999</v>
      </c>
      <c r="I3723" s="5">
        <f t="shared" si="543"/>
        <v>6</v>
      </c>
      <c r="J3723" s="4">
        <f t="shared" si="544"/>
        <v>144</v>
      </c>
      <c r="K3723" s="4">
        <f t="shared" si="559"/>
        <v>1800</v>
      </c>
      <c r="L3723" s="6">
        <f t="shared" si="560"/>
        <v>7040333.1689999998</v>
      </c>
      <c r="N3723" s="22">
        <f t="shared" si="545"/>
        <v>0.16205729956431314</v>
      </c>
      <c r="O3723" s="14">
        <f t="shared" si="546"/>
        <v>4143.3144172805787</v>
      </c>
      <c r="Q3723" s="22">
        <f t="shared" si="541"/>
        <v>236.92587655601341</v>
      </c>
      <c r="R3723" s="3">
        <f>VLOOKUP(A3723,ERCOT_345kv_West_ATC!D:E,2)</f>
        <v>20.84</v>
      </c>
      <c r="S3723" s="66">
        <f t="shared" si="562"/>
        <v>0.91204000042995281</v>
      </c>
      <c r="T3723" s="69">
        <f t="shared" si="547"/>
        <v>216.0858765560134</v>
      </c>
      <c r="V3723" s="16">
        <f t="shared" si="548"/>
        <v>1.9665000000000002E-2</v>
      </c>
      <c r="W3723" s="16">
        <f t="shared" si="549"/>
        <v>0.14239229956431315</v>
      </c>
      <c r="X3723" s="16"/>
      <c r="Z3723" s="15">
        <f t="shared" si="550"/>
        <v>4.1848114166080577E-5</v>
      </c>
      <c r="AA3723" s="16">
        <f t="shared" si="551"/>
        <v>0.1636803701241977</v>
      </c>
      <c r="AB3723" s="3">
        <f t="shared" si="552"/>
        <v>8.8147845808870848E-2</v>
      </c>
      <c r="AC3723" s="69">
        <f t="shared" si="553"/>
        <v>18.493191566046729</v>
      </c>
      <c r="AD3723" s="3">
        <f t="shared" si="561"/>
        <v>17.964172702892167</v>
      </c>
      <c r="AF3723" s="29"/>
      <c r="AG3723" s="30"/>
      <c r="AH3723" s="29"/>
      <c r="AI3723" s="29"/>
      <c r="AJ3723" s="31"/>
      <c r="AK3723" s="29"/>
      <c r="AL3723" s="30"/>
      <c r="AN3723" s="17">
        <f t="shared" si="554"/>
        <v>24135.267066126726</v>
      </c>
      <c r="AO3723" s="17">
        <f t="shared" si="555"/>
        <v>241.35267066126727</v>
      </c>
      <c r="AP3723" s="2">
        <f t="shared" si="556"/>
        <v>16.508522673230683</v>
      </c>
      <c r="AQ3723" s="6">
        <f t="shared" si="557"/>
        <v>344.03761251012742</v>
      </c>
      <c r="AR3723" s="3">
        <f t="shared" si="558"/>
        <v>3567.2585924898726</v>
      </c>
    </row>
    <row r="3724" spans="1:44">
      <c r="A3724" s="32">
        <v>43537</v>
      </c>
      <c r="B3724" s="9">
        <v>12.5</v>
      </c>
      <c r="C3724" s="33">
        <v>3906.5418909999999</v>
      </c>
      <c r="D3724" s="34">
        <f t="shared" si="542"/>
        <v>43443480.719028108</v>
      </c>
      <c r="E3724" s="34">
        <v>6068891541676.5498</v>
      </c>
      <c r="F3724" s="3">
        <f>VLOOKUP(A3724,ERCOT_345kv_West_ATC!A:B,2)</f>
        <v>28.75</v>
      </c>
      <c r="G3724" s="3">
        <f>VLOOKUP(A3724,ERCOT_345kv_West_ATC!G:H,2)</f>
        <v>2.7749999999999999</v>
      </c>
      <c r="I3724" s="5">
        <f t="shared" si="543"/>
        <v>6</v>
      </c>
      <c r="J3724" s="4">
        <f t="shared" si="544"/>
        <v>144</v>
      </c>
      <c r="K3724" s="4">
        <f t="shared" si="559"/>
        <v>1800</v>
      </c>
      <c r="L3724" s="6">
        <f t="shared" si="560"/>
        <v>7031775.4037999995</v>
      </c>
      <c r="N3724" s="22">
        <f t="shared" si="545"/>
        <v>0.16186031338690834</v>
      </c>
      <c r="O3724" s="14">
        <f t="shared" si="546"/>
        <v>4143.3144172805787</v>
      </c>
      <c r="Q3724" s="22">
        <f t="shared" si="541"/>
        <v>236.63788506857949</v>
      </c>
      <c r="R3724" s="3">
        <f>VLOOKUP(A3724,ERCOT_345kv_West_ATC!D:E,2)</f>
        <v>16.91</v>
      </c>
      <c r="S3724" s="66">
        <f t="shared" si="562"/>
        <v>0.92854060542715144</v>
      </c>
      <c r="T3724" s="69">
        <f t="shared" si="547"/>
        <v>219.7278850685795</v>
      </c>
      <c r="V3724" s="16">
        <f t="shared" si="548"/>
        <v>1.9665000000000002E-2</v>
      </c>
      <c r="W3724" s="16">
        <f t="shared" si="549"/>
        <v>0.14219531338690833</v>
      </c>
      <c r="X3724" s="16"/>
      <c r="Z3724" s="15">
        <f t="shared" si="550"/>
        <v>4.1848114166080577E-5</v>
      </c>
      <c r="AA3724" s="16">
        <f t="shared" si="551"/>
        <v>0.16348141104914429</v>
      </c>
      <c r="AB3724" s="3">
        <f t="shared" si="552"/>
        <v>8.8040699094473915E-2</v>
      </c>
      <c r="AC3724" s="69">
        <f t="shared" si="553"/>
        <v>18.453975868577452</v>
      </c>
      <c r="AD3724" s="3">
        <f t="shared" si="561"/>
        <v>18.034012647233574</v>
      </c>
      <c r="AF3724" s="29"/>
      <c r="AG3724" s="30"/>
      <c r="AH3724" s="29"/>
      <c r="AI3724" s="29"/>
      <c r="AJ3724" s="31"/>
      <c r="AK3724" s="29"/>
      <c r="AL3724" s="30"/>
      <c r="AN3724" s="17">
        <f t="shared" si="554"/>
        <v>24135.267066126726</v>
      </c>
      <c r="AO3724" s="17">
        <f t="shared" si="555"/>
        <v>241.35267066126727</v>
      </c>
      <c r="AP3724" s="2">
        <f t="shared" si="556"/>
        <v>16.508522673230683</v>
      </c>
      <c r="AQ3724" s="6">
        <f t="shared" si="557"/>
        <v>279.15911840433085</v>
      </c>
      <c r="AR3724" s="3">
        <f t="shared" si="558"/>
        <v>3627.3827725956689</v>
      </c>
    </row>
    <row r="3725" spans="1:44">
      <c r="A3725" s="32">
        <v>43538</v>
      </c>
      <c r="B3725" s="9">
        <v>12.5</v>
      </c>
      <c r="C3725" s="33">
        <v>3913.5173679999998</v>
      </c>
      <c r="D3725" s="34">
        <f t="shared" si="542"/>
        <v>43443480.719028108</v>
      </c>
      <c r="E3725" s="34">
        <v>6068891541676.5498</v>
      </c>
      <c r="F3725" s="3">
        <f>VLOOKUP(A3725,ERCOT_345kv_West_ATC!A:B,2)</f>
        <v>28.75</v>
      </c>
      <c r="G3725" s="3">
        <f>VLOOKUP(A3725,ERCOT_345kv_West_ATC!G:H,2)</f>
        <v>2.7810000000000001</v>
      </c>
      <c r="I3725" s="5">
        <f t="shared" si="543"/>
        <v>6</v>
      </c>
      <c r="J3725" s="4">
        <f t="shared" si="544"/>
        <v>144</v>
      </c>
      <c r="K3725" s="4">
        <f t="shared" si="559"/>
        <v>1800</v>
      </c>
      <c r="L3725" s="6">
        <f t="shared" si="560"/>
        <v>7044331.2623999994</v>
      </c>
      <c r="N3725" s="22">
        <f t="shared" si="545"/>
        <v>0.16214932933112342</v>
      </c>
      <c r="O3725" s="14">
        <f t="shared" si="546"/>
        <v>4143.3144172805787</v>
      </c>
      <c r="Q3725" s="22">
        <f t="shared" si="541"/>
        <v>237.06042299871851</v>
      </c>
      <c r="R3725" s="3">
        <f>VLOOKUP(A3725,ERCOT_345kv_West_ATC!D:E,2)</f>
        <v>21.26</v>
      </c>
      <c r="S3725" s="66">
        <f t="shared" si="562"/>
        <v>0.91031822296159948</v>
      </c>
      <c r="T3725" s="69">
        <f t="shared" si="547"/>
        <v>215.80042299871852</v>
      </c>
      <c r="V3725" s="16">
        <f t="shared" si="548"/>
        <v>1.9665000000000002E-2</v>
      </c>
      <c r="W3725" s="16">
        <f t="shared" si="549"/>
        <v>0.14248432933112343</v>
      </c>
      <c r="X3725" s="16"/>
      <c r="Z3725" s="15">
        <f t="shared" si="550"/>
        <v>4.1848114166080577E-5</v>
      </c>
      <c r="AA3725" s="16">
        <f t="shared" si="551"/>
        <v>0.16377332160700317</v>
      </c>
      <c r="AB3725" s="3">
        <f t="shared" si="552"/>
        <v>8.8197903570640487E-2</v>
      </c>
      <c r="AC3725" s="69">
        <f t="shared" si="553"/>
        <v>18.511512706854418</v>
      </c>
      <c r="AD3725" s="3">
        <f t="shared" si="561"/>
        <v>18.104146937190968</v>
      </c>
      <c r="AF3725" s="29"/>
      <c r="AG3725" s="30"/>
      <c r="AH3725" s="29"/>
      <c r="AI3725" s="29"/>
      <c r="AJ3725" s="31"/>
      <c r="AK3725" s="29"/>
      <c r="AL3725" s="30"/>
      <c r="AN3725" s="17">
        <f t="shared" si="554"/>
        <v>24135.267066126726</v>
      </c>
      <c r="AO3725" s="17">
        <f t="shared" si="555"/>
        <v>241.35267066126727</v>
      </c>
      <c r="AP3725" s="2">
        <f t="shared" si="556"/>
        <v>16.508522673230683</v>
      </c>
      <c r="AQ3725" s="6">
        <f t="shared" si="557"/>
        <v>350.97119203288435</v>
      </c>
      <c r="AR3725" s="3">
        <f t="shared" si="558"/>
        <v>3562.5461759671152</v>
      </c>
    </row>
    <row r="3726" spans="1:44">
      <c r="A3726" s="32">
        <v>43539</v>
      </c>
      <c r="B3726" s="9">
        <v>12.5</v>
      </c>
      <c r="C3726" s="33">
        <v>3958.6689839999999</v>
      </c>
      <c r="D3726" s="34">
        <f t="shared" si="542"/>
        <v>43443480.719028108</v>
      </c>
      <c r="E3726" s="34">
        <v>6068891541676.5498</v>
      </c>
      <c r="F3726" s="3">
        <f>VLOOKUP(A3726,ERCOT_345kv_West_ATC!A:B,2)</f>
        <v>28.6</v>
      </c>
      <c r="G3726" s="3">
        <f>VLOOKUP(A3726,ERCOT_345kv_West_ATC!G:H,2)</f>
        <v>2.76</v>
      </c>
      <c r="I3726" s="5">
        <f t="shared" si="543"/>
        <v>6</v>
      </c>
      <c r="J3726" s="4">
        <f t="shared" si="544"/>
        <v>144</v>
      </c>
      <c r="K3726" s="4">
        <f t="shared" si="559"/>
        <v>1800</v>
      </c>
      <c r="L3726" s="6">
        <f t="shared" si="560"/>
        <v>7125604.1711999997</v>
      </c>
      <c r="N3726" s="22">
        <f t="shared" si="545"/>
        <v>0.1640201027464866</v>
      </c>
      <c r="O3726" s="14">
        <f t="shared" si="546"/>
        <v>4143.3144172805787</v>
      </c>
      <c r="Q3726" s="22">
        <f t="shared" si="541"/>
        <v>239.79547185158862</v>
      </c>
      <c r="R3726" s="3">
        <f>VLOOKUP(A3726,ERCOT_345kv_West_ATC!D:E,2)</f>
        <v>26.23</v>
      </c>
      <c r="S3726" s="66">
        <f t="shared" si="562"/>
        <v>0.89061511546709293</v>
      </c>
      <c r="T3726" s="69">
        <f t="shared" si="547"/>
        <v>213.56547185158863</v>
      </c>
      <c r="V3726" s="16">
        <f t="shared" si="548"/>
        <v>1.9562400000000001E-2</v>
      </c>
      <c r="W3726" s="16">
        <f t="shared" si="549"/>
        <v>0.14445770274648659</v>
      </c>
      <c r="X3726" s="16"/>
      <c r="Z3726" s="15">
        <f t="shared" si="550"/>
        <v>4.1848114166080577E-5</v>
      </c>
      <c r="AA3726" s="16">
        <f t="shared" si="551"/>
        <v>0.1656628315881542</v>
      </c>
      <c r="AB3726" s="3">
        <f t="shared" si="552"/>
        <v>8.921547357214063E-2</v>
      </c>
      <c r="AC3726" s="69">
        <f t="shared" si="553"/>
        <v>18.883943327403472</v>
      </c>
      <c r="AD3726" s="3">
        <f t="shared" si="561"/>
        <v>18.192930129500123</v>
      </c>
      <c r="AF3726" s="29"/>
      <c r="AG3726" s="30"/>
      <c r="AH3726" s="29"/>
      <c r="AI3726" s="29"/>
      <c r="AJ3726" s="31"/>
      <c r="AK3726" s="29"/>
      <c r="AL3726" s="30"/>
      <c r="AN3726" s="17">
        <f t="shared" si="554"/>
        <v>24135.267066126726</v>
      </c>
      <c r="AO3726" s="17">
        <f t="shared" si="555"/>
        <v>241.35267066126727</v>
      </c>
      <c r="AP3726" s="2">
        <f t="shared" si="556"/>
        <v>16.508522673230683</v>
      </c>
      <c r="AQ3726" s="6">
        <f t="shared" si="557"/>
        <v>433.0185497188408</v>
      </c>
      <c r="AR3726" s="3">
        <f t="shared" si="558"/>
        <v>3525.6504342811591</v>
      </c>
    </row>
    <row r="3727" spans="1:44">
      <c r="A3727" s="32">
        <v>43540</v>
      </c>
      <c r="B3727" s="9">
        <v>12.5</v>
      </c>
      <c r="C3727" s="33">
        <v>4048.9084990000001</v>
      </c>
      <c r="D3727" s="34">
        <f t="shared" si="542"/>
        <v>43443480.719028108</v>
      </c>
      <c r="E3727" s="34">
        <v>6068891541676.5498</v>
      </c>
      <c r="F3727" s="3">
        <f>VLOOKUP(A3727,ERCOT_345kv_West_ATC!A:B,2)</f>
        <v>28.6</v>
      </c>
      <c r="G3727" s="3">
        <f>VLOOKUP(A3727,ERCOT_345kv_West_ATC!G:H,2)</f>
        <v>2.76</v>
      </c>
      <c r="I3727" s="5">
        <f t="shared" si="543"/>
        <v>6</v>
      </c>
      <c r="J3727" s="4">
        <f t="shared" si="544"/>
        <v>144</v>
      </c>
      <c r="K3727" s="4">
        <f t="shared" si="559"/>
        <v>1800</v>
      </c>
      <c r="L3727" s="6">
        <f t="shared" si="560"/>
        <v>7288035.2982000001</v>
      </c>
      <c r="N3727" s="22">
        <f t="shared" si="545"/>
        <v>0.16775900958156567</v>
      </c>
      <c r="O3727" s="14">
        <f t="shared" si="546"/>
        <v>4143.3144172805787</v>
      </c>
      <c r="Q3727" s="22">
        <f t="shared" si="541"/>
        <v>245.26170991456976</v>
      </c>
      <c r="R3727" s="3">
        <f>VLOOKUP(A3727,ERCOT_345kv_West_ATC!D:E,2)</f>
        <v>31.32</v>
      </c>
      <c r="S3727" s="66">
        <f t="shared" si="562"/>
        <v>0.87229967526969676</v>
      </c>
      <c r="T3727" s="69">
        <f t="shared" si="547"/>
        <v>213.94170991456977</v>
      </c>
      <c r="V3727" s="16">
        <f t="shared" si="548"/>
        <v>1.9562400000000001E-2</v>
      </c>
      <c r="W3727" s="16">
        <f t="shared" si="549"/>
        <v>0.14819660958156566</v>
      </c>
      <c r="X3727" s="16"/>
      <c r="Z3727" s="15">
        <f t="shared" si="550"/>
        <v>4.1848114166080577E-5</v>
      </c>
      <c r="AA3727" s="16">
        <f t="shared" si="551"/>
        <v>0.16943918511416595</v>
      </c>
      <c r="AB3727" s="3">
        <f t="shared" si="552"/>
        <v>9.1249177602001297E-2</v>
      </c>
      <c r="AC3727" s="69">
        <f t="shared" si="553"/>
        <v>19.628279002332473</v>
      </c>
      <c r="AD3727" s="3">
        <f t="shared" si="561"/>
        <v>18.310646484557708</v>
      </c>
      <c r="AF3727" s="29"/>
      <c r="AG3727" s="30"/>
      <c r="AH3727" s="29"/>
      <c r="AI3727" s="29"/>
      <c r="AJ3727" s="31"/>
      <c r="AK3727" s="29"/>
      <c r="AL3727" s="30"/>
      <c r="AN3727" s="17">
        <f t="shared" si="554"/>
        <v>24135.267066126726</v>
      </c>
      <c r="AO3727" s="17">
        <f t="shared" si="555"/>
        <v>241.35267066126727</v>
      </c>
      <c r="AP3727" s="2">
        <f t="shared" si="556"/>
        <v>16.508522673230683</v>
      </c>
      <c r="AQ3727" s="6">
        <f t="shared" si="557"/>
        <v>517.04693012558505</v>
      </c>
      <c r="AR3727" s="3">
        <f t="shared" si="558"/>
        <v>3531.8615688744148</v>
      </c>
    </row>
    <row r="3728" spans="1:44">
      <c r="A3728" s="32">
        <v>43541</v>
      </c>
      <c r="B3728" s="9">
        <v>12.5</v>
      </c>
      <c r="C3728" s="33">
        <v>4028.8488830000001</v>
      </c>
      <c r="D3728" s="34">
        <f t="shared" si="542"/>
        <v>43443480.719028108</v>
      </c>
      <c r="E3728" s="34">
        <v>6068891541676.5498</v>
      </c>
      <c r="F3728" s="3">
        <f>VLOOKUP(A3728,ERCOT_345kv_West_ATC!A:B,2)</f>
        <v>28.6</v>
      </c>
      <c r="G3728" s="3">
        <f>VLOOKUP(A3728,ERCOT_345kv_West_ATC!G:H,2)</f>
        <v>2.76</v>
      </c>
      <c r="I3728" s="5">
        <f t="shared" si="543"/>
        <v>6</v>
      </c>
      <c r="J3728" s="4">
        <f t="shared" si="544"/>
        <v>144</v>
      </c>
      <c r="K3728" s="4">
        <f t="shared" si="559"/>
        <v>1800</v>
      </c>
      <c r="L3728" s="6">
        <f t="shared" si="560"/>
        <v>7251927.9894000003</v>
      </c>
      <c r="N3728" s="22">
        <f t="shared" si="545"/>
        <v>0.16692787661978656</v>
      </c>
      <c r="O3728" s="14">
        <f t="shared" si="546"/>
        <v>4143.3144172805787</v>
      </c>
      <c r="Q3728" s="22">
        <f t="shared" si="541"/>
        <v>244.04660324530201</v>
      </c>
      <c r="R3728" s="3">
        <f>VLOOKUP(A3728,ERCOT_345kv_West_ATC!D:E,2)</f>
        <v>27.99</v>
      </c>
      <c r="S3728" s="66">
        <f t="shared" si="562"/>
        <v>0.88530879091209469</v>
      </c>
      <c r="T3728" s="69">
        <f t="shared" si="547"/>
        <v>216.056603245302</v>
      </c>
      <c r="V3728" s="16">
        <f t="shared" si="548"/>
        <v>1.9562400000000001E-2</v>
      </c>
      <c r="W3728" s="16">
        <f t="shared" si="549"/>
        <v>0.14736547661978655</v>
      </c>
      <c r="X3728" s="16"/>
      <c r="Z3728" s="15">
        <f t="shared" si="550"/>
        <v>4.1848114166080577E-5</v>
      </c>
      <c r="AA3728" s="16">
        <f t="shared" si="551"/>
        <v>0.16859972801367021</v>
      </c>
      <c r="AB3728" s="3">
        <f t="shared" si="552"/>
        <v>9.0797099353390864E-2</v>
      </c>
      <c r="AC3728" s="69">
        <f t="shared" si="553"/>
        <v>19.462818363341057</v>
      </c>
      <c r="AD3728" s="3">
        <f t="shared" si="561"/>
        <v>18.420960468803539</v>
      </c>
      <c r="AF3728" s="29"/>
      <c r="AG3728" s="30"/>
      <c r="AH3728" s="29"/>
      <c r="AI3728" s="29"/>
      <c r="AJ3728" s="31"/>
      <c r="AK3728" s="29"/>
      <c r="AL3728" s="30"/>
      <c r="AN3728" s="17">
        <f t="shared" si="554"/>
        <v>24135.267066126726</v>
      </c>
      <c r="AO3728" s="17">
        <f t="shared" si="555"/>
        <v>241.35267066126727</v>
      </c>
      <c r="AP3728" s="2">
        <f t="shared" si="556"/>
        <v>16.508522673230683</v>
      </c>
      <c r="AQ3728" s="6">
        <f t="shared" si="557"/>
        <v>462.07354962372676</v>
      </c>
      <c r="AR3728" s="3">
        <f t="shared" si="558"/>
        <v>3566.7753333762735</v>
      </c>
    </row>
    <row r="3729" spans="1:44">
      <c r="A3729" s="32">
        <v>43542</v>
      </c>
      <c r="B3729" s="9">
        <v>12.5</v>
      </c>
      <c r="C3729" s="33">
        <v>4034.6740829999999</v>
      </c>
      <c r="D3729" s="34">
        <f t="shared" si="542"/>
        <v>43443480.719028108</v>
      </c>
      <c r="E3729" s="34">
        <v>6068891541676.5498</v>
      </c>
      <c r="F3729" s="3">
        <f>VLOOKUP(A3729,ERCOT_345kv_West_ATC!A:B,2)</f>
        <v>28.9</v>
      </c>
      <c r="G3729" s="3">
        <f>VLOOKUP(A3729,ERCOT_345kv_West_ATC!G:H,2)</f>
        <v>2.7829999999999999</v>
      </c>
      <c r="I3729" s="5">
        <f t="shared" si="543"/>
        <v>6</v>
      </c>
      <c r="J3729" s="4">
        <f t="shared" si="544"/>
        <v>144</v>
      </c>
      <c r="K3729" s="4">
        <f t="shared" si="559"/>
        <v>1800</v>
      </c>
      <c r="L3729" s="6">
        <f t="shared" si="560"/>
        <v>7262413.3493999997</v>
      </c>
      <c r="N3729" s="22">
        <f t="shared" si="545"/>
        <v>0.16716923297122196</v>
      </c>
      <c r="O3729" s="14">
        <f t="shared" si="546"/>
        <v>4143.3144172805787</v>
      </c>
      <c r="Q3729" s="22">
        <f t="shared" si="541"/>
        <v>244.3994634082193</v>
      </c>
      <c r="R3729" s="3">
        <f>VLOOKUP(A3729,ERCOT_345kv_West_ATC!D:E,2)</f>
        <v>33.43</v>
      </c>
      <c r="S3729" s="66">
        <f t="shared" si="562"/>
        <v>0.86321573896354253</v>
      </c>
      <c r="T3729" s="69">
        <f t="shared" si="547"/>
        <v>210.9694634082193</v>
      </c>
      <c r="V3729" s="16">
        <f t="shared" si="548"/>
        <v>1.97676E-2</v>
      </c>
      <c r="W3729" s="16">
        <f t="shared" si="549"/>
        <v>0.14740163297122197</v>
      </c>
      <c r="X3729" s="16"/>
      <c r="Z3729" s="15">
        <f t="shared" si="550"/>
        <v>4.1848114166080577E-5</v>
      </c>
      <c r="AA3729" s="16">
        <f t="shared" si="551"/>
        <v>0.16884350164831047</v>
      </c>
      <c r="AB3729" s="3">
        <f t="shared" si="552"/>
        <v>9.0928380341711162E-2</v>
      </c>
      <c r="AC3729" s="69">
        <f t="shared" si="553"/>
        <v>19.510867205066287</v>
      </c>
      <c r="AD3729" s="3">
        <f t="shared" si="561"/>
        <v>18.530733954496281</v>
      </c>
      <c r="AF3729" s="29"/>
      <c r="AG3729" s="30"/>
      <c r="AH3729" s="29"/>
      <c r="AI3729" s="29"/>
      <c r="AJ3729" s="31"/>
      <c r="AK3729" s="29"/>
      <c r="AL3729" s="30"/>
      <c r="AN3729" s="17">
        <f t="shared" si="554"/>
        <v>24135.267066126726</v>
      </c>
      <c r="AO3729" s="17">
        <f t="shared" si="555"/>
        <v>241.35267066126727</v>
      </c>
      <c r="AP3729" s="2">
        <f t="shared" si="556"/>
        <v>16.508522673230683</v>
      </c>
      <c r="AQ3729" s="6">
        <f t="shared" si="557"/>
        <v>551.87991296610176</v>
      </c>
      <c r="AR3729" s="3">
        <f t="shared" si="558"/>
        <v>3482.7941700338979</v>
      </c>
    </row>
    <row r="3730" spans="1:44">
      <c r="A3730" s="32">
        <v>43543</v>
      </c>
      <c r="B3730" s="9">
        <v>12.5</v>
      </c>
      <c r="C3730" s="33">
        <v>4070.4887859999999</v>
      </c>
      <c r="D3730" s="34">
        <f t="shared" si="542"/>
        <v>43443480.719028108</v>
      </c>
      <c r="E3730" s="34">
        <v>6068891541676.5498</v>
      </c>
      <c r="F3730" s="3">
        <f>VLOOKUP(A3730,ERCOT_345kv_West_ATC!A:B,2)</f>
        <v>29</v>
      </c>
      <c r="G3730" s="3">
        <f>VLOOKUP(A3730,ERCOT_345kv_West_ATC!G:H,2)</f>
        <v>2.782</v>
      </c>
      <c r="I3730" s="5">
        <f t="shared" si="543"/>
        <v>6</v>
      </c>
      <c r="J3730" s="4">
        <f t="shared" si="544"/>
        <v>144</v>
      </c>
      <c r="K3730" s="4">
        <f t="shared" si="559"/>
        <v>1800</v>
      </c>
      <c r="L3730" s="6">
        <f t="shared" si="560"/>
        <v>7326879.8147999998</v>
      </c>
      <c r="N3730" s="22">
        <f t="shared" si="545"/>
        <v>0.16865314872412721</v>
      </c>
      <c r="O3730" s="14">
        <f t="shared" si="546"/>
        <v>4143.3144172805787</v>
      </c>
      <c r="Q3730" s="22">
        <f t="shared" si="541"/>
        <v>246.56893088322695</v>
      </c>
      <c r="R3730" s="3">
        <f>VLOOKUP(A3730,ERCOT_345kv_West_ATC!D:E,2)</f>
        <v>25.37</v>
      </c>
      <c r="S3730" s="66">
        <f t="shared" si="562"/>
        <v>0.89710788010021003</v>
      </c>
      <c r="T3730" s="69">
        <f t="shared" si="547"/>
        <v>221.19893088322695</v>
      </c>
      <c r="V3730" s="16">
        <f t="shared" si="548"/>
        <v>1.9835999999999999E-2</v>
      </c>
      <c r="W3730" s="16">
        <f t="shared" si="549"/>
        <v>0.14881714872412721</v>
      </c>
      <c r="X3730" s="16"/>
      <c r="Z3730" s="15">
        <f t="shared" si="550"/>
        <v>4.1848114166080577E-5</v>
      </c>
      <c r="AA3730" s="16">
        <f t="shared" si="551"/>
        <v>0.17034227942827873</v>
      </c>
      <c r="AB3730" s="3">
        <f t="shared" si="552"/>
        <v>9.1735526809856111E-2</v>
      </c>
      <c r="AC3730" s="69">
        <f t="shared" si="553"/>
        <v>19.806282812407336</v>
      </c>
      <c r="AD3730" s="3">
        <f t="shared" si="561"/>
        <v>18.637660719255063</v>
      </c>
      <c r="AF3730" s="29"/>
      <c r="AG3730" s="30"/>
      <c r="AH3730" s="29"/>
      <c r="AI3730" s="29"/>
      <c r="AJ3730" s="31"/>
      <c r="AK3730" s="29"/>
      <c r="AL3730" s="30"/>
      <c r="AN3730" s="17">
        <f t="shared" si="554"/>
        <v>24135.267066126726</v>
      </c>
      <c r="AO3730" s="17">
        <f t="shared" si="555"/>
        <v>241.35267066126727</v>
      </c>
      <c r="AP3730" s="2">
        <f t="shared" si="556"/>
        <v>16.508522673230683</v>
      </c>
      <c r="AQ3730" s="6">
        <f t="shared" si="557"/>
        <v>418.82122021986243</v>
      </c>
      <c r="AR3730" s="3">
        <f t="shared" si="558"/>
        <v>3651.6675657801375</v>
      </c>
    </row>
    <row r="3731" spans="1:44">
      <c r="A3731" s="32">
        <v>43544</v>
      </c>
      <c r="B3731" s="9">
        <v>12.5</v>
      </c>
      <c r="C3731" s="33">
        <v>4086.3782430000001</v>
      </c>
      <c r="D3731" s="34">
        <f t="shared" si="542"/>
        <v>43443480.719028108</v>
      </c>
      <c r="E3731" s="34">
        <v>6068891541676.5498</v>
      </c>
      <c r="F3731" s="3">
        <f>VLOOKUP(A3731,ERCOT_345kv_West_ATC!A:B,2)</f>
        <v>29</v>
      </c>
      <c r="G3731" s="3">
        <f>VLOOKUP(A3731,ERCOT_345kv_West_ATC!G:H,2)</f>
        <v>2.7690000000000001</v>
      </c>
      <c r="I3731" s="5">
        <f t="shared" si="543"/>
        <v>6</v>
      </c>
      <c r="J3731" s="4">
        <f t="shared" si="544"/>
        <v>144</v>
      </c>
      <c r="K3731" s="4">
        <f t="shared" si="559"/>
        <v>1800</v>
      </c>
      <c r="L3731" s="6">
        <f t="shared" si="560"/>
        <v>7355480.8374000005</v>
      </c>
      <c r="N3731" s="22">
        <f t="shared" si="545"/>
        <v>0.1693114988868358</v>
      </c>
      <c r="O3731" s="14">
        <f t="shared" si="546"/>
        <v>4143.3144172805787</v>
      </c>
      <c r="Q3731" s="22">
        <f t="shared" si="541"/>
        <v>247.53143112110499</v>
      </c>
      <c r="R3731" s="3">
        <f>VLOOKUP(A3731,ERCOT_345kv_West_ATC!D:E,2)</f>
        <v>28.61</v>
      </c>
      <c r="S3731" s="66">
        <f t="shared" si="562"/>
        <v>0.88441871858284327</v>
      </c>
      <c r="T3731" s="69">
        <f t="shared" si="547"/>
        <v>218.921431121105</v>
      </c>
      <c r="V3731" s="16">
        <f t="shared" si="548"/>
        <v>1.9835999999999999E-2</v>
      </c>
      <c r="W3731" s="16">
        <f t="shared" si="549"/>
        <v>0.14947549888683581</v>
      </c>
      <c r="X3731" s="16"/>
      <c r="Z3731" s="15">
        <f t="shared" si="550"/>
        <v>4.1848114166080577E-5</v>
      </c>
      <c r="AA3731" s="16">
        <f t="shared" si="551"/>
        <v>0.17100722323885176</v>
      </c>
      <c r="AB3731" s="3">
        <f t="shared" si="552"/>
        <v>9.2093623290463278E-2</v>
      </c>
      <c r="AC3731" s="69">
        <f t="shared" si="553"/>
        <v>19.93734612430956</v>
      </c>
      <c r="AD3731" s="3">
        <f t="shared" si="561"/>
        <v>18.683429211327102</v>
      </c>
      <c r="AF3731" s="29"/>
      <c r="AG3731" s="30"/>
      <c r="AH3731" s="29"/>
      <c r="AI3731" s="29"/>
      <c r="AJ3731" s="31"/>
      <c r="AK3731" s="29"/>
      <c r="AL3731" s="30"/>
      <c r="AN3731" s="17">
        <f t="shared" si="554"/>
        <v>24135.267066126726</v>
      </c>
      <c r="AO3731" s="17">
        <f t="shared" si="555"/>
        <v>241.35267066126727</v>
      </c>
      <c r="AP3731" s="2">
        <f t="shared" si="556"/>
        <v>16.508522673230683</v>
      </c>
      <c r="AQ3731" s="6">
        <f t="shared" si="557"/>
        <v>472.30883368112984</v>
      </c>
      <c r="AR3731" s="3">
        <f t="shared" si="558"/>
        <v>3614.0694093188704</v>
      </c>
    </row>
    <row r="3732" spans="1:44">
      <c r="A3732" s="32">
        <v>43545</v>
      </c>
      <c r="B3732" s="9">
        <v>12.5</v>
      </c>
      <c r="C3732" s="33">
        <v>4031.4894469999999</v>
      </c>
      <c r="D3732" s="34">
        <f t="shared" si="542"/>
        <v>43443480.719028108</v>
      </c>
      <c r="E3732" s="34">
        <v>6068891541676.5498</v>
      </c>
      <c r="F3732" s="3">
        <f>VLOOKUP(A3732,ERCOT_345kv_West_ATC!A:B,2)</f>
        <v>28.8</v>
      </c>
      <c r="G3732" s="3">
        <f>VLOOKUP(A3732,ERCOT_345kv_West_ATC!G:H,2)</f>
        <v>2.78</v>
      </c>
      <c r="I3732" s="5">
        <f t="shared" si="543"/>
        <v>6</v>
      </c>
      <c r="J3732" s="4">
        <f t="shared" si="544"/>
        <v>144</v>
      </c>
      <c r="K3732" s="4">
        <f t="shared" si="559"/>
        <v>1800</v>
      </c>
      <c r="L3732" s="6">
        <f t="shared" si="560"/>
        <v>7256681.0045999996</v>
      </c>
      <c r="N3732" s="22">
        <f t="shared" si="545"/>
        <v>0.16703728348869606</v>
      </c>
      <c r="O3732" s="14">
        <f t="shared" si="546"/>
        <v>4143.3144172805787</v>
      </c>
      <c r="Q3732" s="22">
        <f t="shared" si="541"/>
        <v>244.20655480803524</v>
      </c>
      <c r="R3732" s="3">
        <f>VLOOKUP(A3732,ERCOT_345kv_West_ATC!D:E,2)</f>
        <v>29.42</v>
      </c>
      <c r="S3732" s="66">
        <f t="shared" si="562"/>
        <v>0.87952821322455355</v>
      </c>
      <c r="T3732" s="69">
        <f t="shared" si="547"/>
        <v>214.78655480803525</v>
      </c>
      <c r="V3732" s="16">
        <f t="shared" si="548"/>
        <v>1.9699200000000004E-2</v>
      </c>
      <c r="W3732" s="16">
        <f t="shared" si="549"/>
        <v>0.14733808348869606</v>
      </c>
      <c r="X3732" s="16"/>
      <c r="Z3732" s="15">
        <f t="shared" si="550"/>
        <v>4.1848114166080577E-5</v>
      </c>
      <c r="AA3732" s="16">
        <f t="shared" si="551"/>
        <v>0.16871023063740506</v>
      </c>
      <c r="AB3732" s="3">
        <f t="shared" si="552"/>
        <v>9.0856609044327297E-2</v>
      </c>
      <c r="AC3732" s="69">
        <f t="shared" si="553"/>
        <v>19.484598910223792</v>
      </c>
      <c r="AD3732" s="3">
        <f t="shared" si="561"/>
        <v>18.705572475306134</v>
      </c>
      <c r="AF3732" s="29"/>
      <c r="AG3732" s="30"/>
      <c r="AH3732" s="29"/>
      <c r="AI3732" s="29"/>
      <c r="AJ3732" s="31"/>
      <c r="AK3732" s="29"/>
      <c r="AL3732" s="30"/>
      <c r="AN3732" s="17">
        <f t="shared" si="554"/>
        <v>24135.267066126726</v>
      </c>
      <c r="AO3732" s="17">
        <f t="shared" si="555"/>
        <v>241.35267066126727</v>
      </c>
      <c r="AP3732" s="2">
        <f t="shared" si="556"/>
        <v>16.508522673230683</v>
      </c>
      <c r="AQ3732" s="6">
        <f t="shared" si="557"/>
        <v>485.68073704644672</v>
      </c>
      <c r="AR3732" s="3">
        <f t="shared" si="558"/>
        <v>3545.8087099535533</v>
      </c>
    </row>
    <row r="3733" spans="1:44">
      <c r="A3733" s="32">
        <v>43546</v>
      </c>
      <c r="B3733" s="9">
        <v>12.5</v>
      </c>
      <c r="C3733" s="33">
        <v>4023.9104349999998</v>
      </c>
      <c r="D3733" s="34">
        <f t="shared" si="542"/>
        <v>43443480.719028108</v>
      </c>
      <c r="E3733" s="34">
        <v>6068891541676.5498</v>
      </c>
      <c r="F3733" s="3">
        <f>VLOOKUP(A3733,ERCOT_345kv_West_ATC!A:B,2)</f>
        <v>28.55</v>
      </c>
      <c r="G3733" s="3">
        <f>VLOOKUP(A3733,ERCOT_345kv_West_ATC!G:H,2)</f>
        <v>2.758</v>
      </c>
      <c r="I3733" s="5">
        <f t="shared" si="543"/>
        <v>6</v>
      </c>
      <c r="J3733" s="4">
        <f t="shared" si="544"/>
        <v>144</v>
      </c>
      <c r="K3733" s="4">
        <f t="shared" si="559"/>
        <v>1800</v>
      </c>
      <c r="L3733" s="6">
        <f t="shared" si="560"/>
        <v>7243038.7829999998</v>
      </c>
      <c r="N3733" s="22">
        <f t="shared" si="545"/>
        <v>0.16672326119181263</v>
      </c>
      <c r="O3733" s="14">
        <f t="shared" si="546"/>
        <v>4143.3144172805787</v>
      </c>
      <c r="Q3733" s="22">
        <f t="shared" si="541"/>
        <v>243.74745788276707</v>
      </c>
      <c r="R3733" s="3">
        <f>VLOOKUP(A3733,ERCOT_345kv_West_ATC!D:E,2)</f>
        <v>18.260000000000002</v>
      </c>
      <c r="S3733" s="66">
        <f t="shared" si="562"/>
        <v>0.92508639819832572</v>
      </c>
      <c r="T3733" s="69">
        <f t="shared" si="547"/>
        <v>225.48745788276707</v>
      </c>
      <c r="V3733" s="16">
        <f t="shared" si="548"/>
        <v>1.9528200000000003E-2</v>
      </c>
      <c r="W3733" s="16">
        <f t="shared" si="549"/>
        <v>0.14719506119181264</v>
      </c>
      <c r="X3733" s="16"/>
      <c r="Z3733" s="15">
        <f t="shared" si="550"/>
        <v>4.1848114166080577E-5</v>
      </c>
      <c r="AA3733" s="16">
        <f t="shared" si="551"/>
        <v>0.16839306327796294</v>
      </c>
      <c r="AB3733" s="3">
        <f t="shared" si="552"/>
        <v>9.0685802859844122E-2</v>
      </c>
      <c r="AC3733" s="69">
        <f t="shared" si="553"/>
        <v>19.42208384670295</v>
      </c>
      <c r="AD3733" s="3">
        <f t="shared" si="561"/>
        <v>18.711661642757356</v>
      </c>
      <c r="AF3733" s="29"/>
      <c r="AG3733" s="30"/>
      <c r="AH3733" s="29"/>
      <c r="AI3733" s="29"/>
      <c r="AJ3733" s="31"/>
      <c r="AK3733" s="29"/>
      <c r="AL3733" s="30"/>
      <c r="AN3733" s="17">
        <f t="shared" si="554"/>
        <v>24135.267066126726</v>
      </c>
      <c r="AO3733" s="17">
        <f t="shared" si="555"/>
        <v>241.35267066126727</v>
      </c>
      <c r="AP3733" s="2">
        <f t="shared" si="556"/>
        <v>16.508522673230683</v>
      </c>
      <c r="AQ3733" s="6">
        <f t="shared" si="557"/>
        <v>301.44562401319229</v>
      </c>
      <c r="AR3733" s="3">
        <f t="shared" si="558"/>
        <v>3722.4648109868076</v>
      </c>
    </row>
    <row r="3734" spans="1:44">
      <c r="A3734" s="32">
        <v>43547</v>
      </c>
      <c r="B3734" s="9">
        <v>12.5</v>
      </c>
      <c r="C3734" s="33">
        <v>4036.576693</v>
      </c>
      <c r="D3734" s="34">
        <f t="shared" si="542"/>
        <v>43443480.719028108</v>
      </c>
      <c r="E3734" s="34">
        <v>6068891541676.5498</v>
      </c>
      <c r="F3734" s="3">
        <f>VLOOKUP(A3734,ERCOT_345kv_West_ATC!A:B,2)</f>
        <v>28.55</v>
      </c>
      <c r="G3734" s="3">
        <f>VLOOKUP(A3734,ERCOT_345kv_West_ATC!G:H,2)</f>
        <v>2.758</v>
      </c>
      <c r="I3734" s="5">
        <f t="shared" si="543"/>
        <v>6</v>
      </c>
      <c r="J3734" s="4">
        <f t="shared" si="544"/>
        <v>144</v>
      </c>
      <c r="K3734" s="4">
        <f t="shared" si="559"/>
        <v>1800</v>
      </c>
      <c r="L3734" s="6">
        <f t="shared" si="560"/>
        <v>7265838.0473999996</v>
      </c>
      <c r="N3734" s="22">
        <f t="shared" si="545"/>
        <v>0.16724806408565659</v>
      </c>
      <c r="O3734" s="14">
        <f t="shared" si="546"/>
        <v>4143.3144172805787</v>
      </c>
      <c r="Q3734" s="22">
        <f t="shared" si="541"/>
        <v>244.5147135755214</v>
      </c>
      <c r="R3734" s="3">
        <f>VLOOKUP(A3734,ERCOT_345kv_West_ATC!D:E,2)</f>
        <v>19.899999999999999</v>
      </c>
      <c r="S3734" s="66">
        <f t="shared" si="562"/>
        <v>0.91861430459949134</v>
      </c>
      <c r="T3734" s="69">
        <f t="shared" si="547"/>
        <v>224.61471357552139</v>
      </c>
      <c r="V3734" s="16">
        <f t="shared" si="548"/>
        <v>1.9528200000000003E-2</v>
      </c>
      <c r="W3734" s="16">
        <f t="shared" si="549"/>
        <v>0.1477198640856566</v>
      </c>
      <c r="X3734" s="16"/>
      <c r="Z3734" s="15">
        <f t="shared" si="550"/>
        <v>4.1848114166080577E-5</v>
      </c>
      <c r="AA3734" s="16">
        <f t="shared" si="551"/>
        <v>0.16892312228880399</v>
      </c>
      <c r="AB3734" s="3">
        <f t="shared" si="552"/>
        <v>9.0971258958958301E-2</v>
      </c>
      <c r="AC3734" s="69">
        <f t="shared" si="553"/>
        <v>19.526560778978737</v>
      </c>
      <c r="AD3734" s="3">
        <f t="shared" si="561"/>
        <v>18.733536298876537</v>
      </c>
      <c r="AF3734" s="29"/>
      <c r="AG3734" s="30"/>
      <c r="AH3734" s="29"/>
      <c r="AI3734" s="29"/>
      <c r="AJ3734" s="31"/>
      <c r="AK3734" s="29"/>
      <c r="AL3734" s="30"/>
      <c r="AN3734" s="17">
        <f t="shared" si="554"/>
        <v>24135.267066126726</v>
      </c>
      <c r="AO3734" s="17">
        <f t="shared" si="555"/>
        <v>241.35267066126727</v>
      </c>
      <c r="AP3734" s="2">
        <f t="shared" si="556"/>
        <v>16.508522673230683</v>
      </c>
      <c r="AQ3734" s="6">
        <f t="shared" si="557"/>
        <v>328.51960119729057</v>
      </c>
      <c r="AR3734" s="3">
        <f t="shared" si="558"/>
        <v>3708.0570918027092</v>
      </c>
    </row>
    <row r="3735" spans="1:44">
      <c r="A3735" s="32">
        <v>43548</v>
      </c>
      <c r="B3735" s="9">
        <v>12.5</v>
      </c>
      <c r="C3735" s="33">
        <v>4018.8696989999999</v>
      </c>
      <c r="D3735" s="34">
        <f t="shared" si="542"/>
        <v>45665257.607055202</v>
      </c>
      <c r="E3735" s="34">
        <v>6379265451411.0498</v>
      </c>
      <c r="F3735" s="3">
        <f>VLOOKUP(A3735,ERCOT_345kv_West_ATC!A:B,2)</f>
        <v>28.55</v>
      </c>
      <c r="G3735" s="3">
        <f>VLOOKUP(A3735,ERCOT_345kv_West_ATC!G:H,2)</f>
        <v>2.758</v>
      </c>
      <c r="I3735" s="5">
        <f t="shared" si="543"/>
        <v>6</v>
      </c>
      <c r="J3735" s="4">
        <f t="shared" si="544"/>
        <v>144</v>
      </c>
      <c r="K3735" s="4">
        <f t="shared" si="559"/>
        <v>1800</v>
      </c>
      <c r="L3735" s="6">
        <f t="shared" si="560"/>
        <v>7233965.4581999993</v>
      </c>
      <c r="N3735" s="22">
        <f t="shared" si="545"/>
        <v>0.15841289061473213</v>
      </c>
      <c r="O3735" s="14">
        <f t="shared" si="546"/>
        <v>3941.7274626781109</v>
      </c>
      <c r="Q3735" s="22">
        <f t="shared" si="541"/>
        <v>231.59779329639198</v>
      </c>
      <c r="R3735" s="3">
        <f>VLOOKUP(A3735,ERCOT_345kv_West_ATC!D:E,2)</f>
        <v>24.17</v>
      </c>
      <c r="S3735" s="66">
        <f t="shared" si="562"/>
        <v>0.8956380384459538</v>
      </c>
      <c r="T3735" s="69">
        <f t="shared" si="547"/>
        <v>207.427793296392</v>
      </c>
      <c r="V3735" s="16">
        <f t="shared" si="548"/>
        <v>1.9528200000000003E-2</v>
      </c>
      <c r="W3735" s="16">
        <f t="shared" si="549"/>
        <v>0.13888469061473213</v>
      </c>
      <c r="X3735" s="16"/>
      <c r="Z3735" s="15">
        <f t="shared" si="550"/>
        <v>3.9812054856796119E-5</v>
      </c>
      <c r="AA3735" s="16">
        <f t="shared" si="551"/>
        <v>0.15999946091890371</v>
      </c>
      <c r="AB3735" s="3">
        <f t="shared" si="552"/>
        <v>8.6165542024864816E-2</v>
      </c>
      <c r="AC3735" s="69">
        <f t="shared" si="553"/>
        <v>17.767668381100524</v>
      </c>
      <c r="AD3735" s="3">
        <f t="shared" si="561"/>
        <v>18.682994790120247</v>
      </c>
      <c r="AF3735" s="29"/>
      <c r="AG3735" s="30"/>
      <c r="AH3735" s="29"/>
      <c r="AI3735" s="29"/>
      <c r="AJ3735" s="31"/>
      <c r="AK3735" s="29"/>
      <c r="AL3735" s="30"/>
      <c r="AN3735" s="17">
        <f t="shared" si="554"/>
        <v>25369.587559475112</v>
      </c>
      <c r="AO3735" s="17">
        <f t="shared" si="555"/>
        <v>253.69587559475113</v>
      </c>
      <c r="AP3735" s="2">
        <f t="shared" si="556"/>
        <v>17.352797890680975</v>
      </c>
      <c r="AQ3735" s="6">
        <f t="shared" si="557"/>
        <v>419.41712501775919</v>
      </c>
      <c r="AR3735" s="3">
        <f t="shared" si="558"/>
        <v>3599.4525739822407</v>
      </c>
    </row>
    <row r="3736" spans="1:44">
      <c r="A3736" s="32">
        <v>43549</v>
      </c>
      <c r="B3736" s="9">
        <v>12.5</v>
      </c>
      <c r="C3736" s="33">
        <v>3963.7839789999998</v>
      </c>
      <c r="D3736" s="34">
        <f t="shared" si="542"/>
        <v>45665257.607055202</v>
      </c>
      <c r="E3736" s="34">
        <v>6379265451411.0498</v>
      </c>
      <c r="F3736" s="3">
        <f>VLOOKUP(A3736,ERCOT_345kv_West_ATC!A:B,2)</f>
        <v>28.7</v>
      </c>
      <c r="G3736" s="3">
        <f>VLOOKUP(A3736,ERCOT_345kv_West_ATC!G:H,2)</f>
        <v>2.7650000000000001</v>
      </c>
      <c r="I3736" s="5">
        <f t="shared" si="543"/>
        <v>6</v>
      </c>
      <c r="J3736" s="4">
        <f t="shared" si="544"/>
        <v>144</v>
      </c>
      <c r="K3736" s="4">
        <f t="shared" si="559"/>
        <v>1800</v>
      </c>
      <c r="L3736" s="6">
        <f t="shared" si="560"/>
        <v>7134811.1622000001</v>
      </c>
      <c r="N3736" s="22">
        <f t="shared" si="545"/>
        <v>0.15624156166147815</v>
      </c>
      <c r="O3736" s="14">
        <f t="shared" si="546"/>
        <v>3941.7274626781109</v>
      </c>
      <c r="Q3736" s="22">
        <f t="shared" ref="Q3736:Q3799" si="563">((I3736*B3736)*C3736)/((D3736*($AL$2*$Y$2)/$Y$2)/1000000)</f>
        <v>228.42333576239497</v>
      </c>
      <c r="R3736" s="3">
        <f>VLOOKUP(A3736,ERCOT_345kv_West_ATC!D:E,2)</f>
        <v>31.3</v>
      </c>
      <c r="S3736" s="66">
        <f t="shared" si="562"/>
        <v>0.86297371984551463</v>
      </c>
      <c r="T3736" s="69">
        <f t="shared" si="547"/>
        <v>197.12333576239496</v>
      </c>
      <c r="V3736" s="16">
        <f t="shared" si="548"/>
        <v>1.96308E-2</v>
      </c>
      <c r="W3736" s="16">
        <f t="shared" si="549"/>
        <v>0.13661076166147815</v>
      </c>
      <c r="X3736" s="16"/>
      <c r="Z3736" s="15">
        <f t="shared" si="550"/>
        <v>3.9812054856796119E-5</v>
      </c>
      <c r="AA3736" s="16">
        <f t="shared" si="551"/>
        <v>0.15780638521243759</v>
      </c>
      <c r="AB3736" s="3">
        <f t="shared" si="552"/>
        <v>8.4984490814667329E-2</v>
      </c>
      <c r="AC3736" s="69">
        <f t="shared" si="553"/>
        <v>17.335403638168241</v>
      </c>
      <c r="AD3736" s="3">
        <f t="shared" si="561"/>
        <v>18.578487240406552</v>
      </c>
      <c r="AF3736" s="29"/>
      <c r="AG3736" s="30"/>
      <c r="AH3736" s="29"/>
      <c r="AI3736" s="29"/>
      <c r="AJ3736" s="31"/>
      <c r="AK3736" s="29"/>
      <c r="AL3736" s="30"/>
      <c r="AN3736" s="17">
        <f t="shared" si="554"/>
        <v>25369.587559475112</v>
      </c>
      <c r="AO3736" s="17">
        <f t="shared" si="555"/>
        <v>253.69587559475113</v>
      </c>
      <c r="AP3736" s="2">
        <f t="shared" si="556"/>
        <v>17.352797890680975</v>
      </c>
      <c r="AQ3736" s="6">
        <f t="shared" si="557"/>
        <v>543.14257397831454</v>
      </c>
      <c r="AR3736" s="3">
        <f t="shared" si="558"/>
        <v>3420.6414050216854</v>
      </c>
    </row>
    <row r="3737" spans="1:44">
      <c r="A3737" s="32">
        <v>43550</v>
      </c>
      <c r="B3737" s="9">
        <v>12.5</v>
      </c>
      <c r="C3737" s="33">
        <v>3985.0808029999998</v>
      </c>
      <c r="D3737" s="34">
        <f t="shared" si="542"/>
        <v>45665257.607055202</v>
      </c>
      <c r="E3737" s="34">
        <v>6379265451411.0498</v>
      </c>
      <c r="F3737" s="3">
        <f>VLOOKUP(A3737,ERCOT_345kv_West_ATC!A:B,2)</f>
        <v>28.75</v>
      </c>
      <c r="G3737" s="3">
        <f>VLOOKUP(A3737,ERCOT_345kv_West_ATC!G:H,2)</f>
        <v>2.762</v>
      </c>
      <c r="I3737" s="5">
        <f t="shared" si="543"/>
        <v>6</v>
      </c>
      <c r="J3737" s="4">
        <f t="shared" si="544"/>
        <v>144</v>
      </c>
      <c r="K3737" s="4">
        <f t="shared" si="559"/>
        <v>1800</v>
      </c>
      <c r="L3737" s="6">
        <f t="shared" si="560"/>
        <v>7173145.4453999996</v>
      </c>
      <c r="N3737" s="22">
        <f t="shared" si="545"/>
        <v>0.15708102442176439</v>
      </c>
      <c r="O3737" s="14">
        <f t="shared" si="546"/>
        <v>3941.7274626781109</v>
      </c>
      <c r="Q3737" s="22">
        <f t="shared" si="563"/>
        <v>229.6506204996555</v>
      </c>
      <c r="R3737" s="3">
        <f>VLOOKUP(A3737,ERCOT_345kv_West_ATC!D:E,2)</f>
        <v>21.6</v>
      </c>
      <c r="S3737" s="66">
        <f t="shared" si="562"/>
        <v>0.90594408169677731</v>
      </c>
      <c r="T3737" s="69">
        <f t="shared" si="547"/>
        <v>208.05062049965551</v>
      </c>
      <c r="V3737" s="16">
        <f t="shared" si="548"/>
        <v>1.9665000000000002E-2</v>
      </c>
      <c r="W3737" s="16">
        <f t="shared" si="549"/>
        <v>0.13741602442176437</v>
      </c>
      <c r="X3737" s="16"/>
      <c r="Z3737" s="15">
        <f t="shared" si="550"/>
        <v>3.9812054856796119E-5</v>
      </c>
      <c r="AA3737" s="16">
        <f t="shared" si="551"/>
        <v>0.15865425553780113</v>
      </c>
      <c r="AB3737" s="3">
        <f t="shared" si="552"/>
        <v>8.5441099891549008E-2</v>
      </c>
      <c r="AC3737" s="69">
        <f t="shared" si="553"/>
        <v>17.502522560306936</v>
      </c>
      <c r="AD3737" s="3">
        <f t="shared" si="561"/>
        <v>18.572468959486677</v>
      </c>
      <c r="AF3737" s="29"/>
      <c r="AG3737" s="30"/>
      <c r="AH3737" s="29"/>
      <c r="AI3737" s="29"/>
      <c r="AJ3737" s="31"/>
      <c r="AK3737" s="29"/>
      <c r="AL3737" s="30"/>
      <c r="AN3737" s="17">
        <f t="shared" si="554"/>
        <v>25369.587559475112</v>
      </c>
      <c r="AO3737" s="17">
        <f t="shared" si="555"/>
        <v>253.69587559475113</v>
      </c>
      <c r="AP3737" s="2">
        <f t="shared" si="556"/>
        <v>17.352797890680975</v>
      </c>
      <c r="AQ3737" s="6">
        <f t="shared" si="557"/>
        <v>374.82043443870907</v>
      </c>
      <c r="AR3737" s="3">
        <f t="shared" si="558"/>
        <v>3610.2603685612908</v>
      </c>
    </row>
    <row r="3738" spans="1:44">
      <c r="A3738" s="32">
        <v>43551</v>
      </c>
      <c r="B3738" s="9">
        <v>12.5</v>
      </c>
      <c r="C3738" s="33">
        <v>4086.6778629999999</v>
      </c>
      <c r="D3738" s="34">
        <f t="shared" si="542"/>
        <v>45665257.607055202</v>
      </c>
      <c r="E3738" s="34">
        <v>6379265451411.0498</v>
      </c>
      <c r="F3738" s="3">
        <f>VLOOKUP(A3738,ERCOT_345kv_West_ATC!A:B,2)</f>
        <v>28.6</v>
      </c>
      <c r="G3738" s="3">
        <f>VLOOKUP(A3738,ERCOT_345kv_West_ATC!G:H,2)</f>
        <v>2.7480000000000002</v>
      </c>
      <c r="I3738" s="5">
        <f t="shared" si="543"/>
        <v>6</v>
      </c>
      <c r="J3738" s="4">
        <f t="shared" si="544"/>
        <v>144</v>
      </c>
      <c r="K3738" s="4">
        <f t="shared" si="559"/>
        <v>1800</v>
      </c>
      <c r="L3738" s="6">
        <f t="shared" si="560"/>
        <v>7356020.1534000002</v>
      </c>
      <c r="N3738" s="22">
        <f t="shared" si="545"/>
        <v>0.16108570363705796</v>
      </c>
      <c r="O3738" s="14">
        <f t="shared" si="546"/>
        <v>3941.7274626781109</v>
      </c>
      <c r="Q3738" s="22">
        <f t="shared" si="563"/>
        <v>235.50541467406129</v>
      </c>
      <c r="R3738" s="3">
        <f>VLOOKUP(A3738,ERCOT_345kv_West_ATC!D:E,2)</f>
        <v>15.71</v>
      </c>
      <c r="S3738" s="66">
        <f t="shared" si="562"/>
        <v>0.93329240424581072</v>
      </c>
      <c r="T3738" s="69">
        <f t="shared" si="547"/>
        <v>219.79541467406128</v>
      </c>
      <c r="V3738" s="16">
        <f t="shared" si="548"/>
        <v>1.9562400000000001E-2</v>
      </c>
      <c r="W3738" s="16">
        <f t="shared" si="549"/>
        <v>0.14152330363705795</v>
      </c>
      <c r="X3738" s="16"/>
      <c r="Z3738" s="15">
        <f t="shared" si="550"/>
        <v>3.9812054856796119E-5</v>
      </c>
      <c r="AA3738" s="16">
        <f t="shared" si="551"/>
        <v>0.16269904326381032</v>
      </c>
      <c r="AB3738" s="3">
        <f t="shared" si="552"/>
        <v>8.7619365523104814E-2</v>
      </c>
      <c r="AC3738" s="69">
        <f t="shared" si="553"/>
        <v>18.29976778145636</v>
      </c>
      <c r="AD3738" s="3">
        <f t="shared" si="561"/>
        <v>18.573789067060734</v>
      </c>
      <c r="AF3738" s="29"/>
      <c r="AG3738" s="30"/>
      <c r="AH3738" s="29"/>
      <c r="AI3738" s="29"/>
      <c r="AJ3738" s="31"/>
      <c r="AK3738" s="29"/>
      <c r="AL3738" s="30"/>
      <c r="AN3738" s="17">
        <f t="shared" si="554"/>
        <v>25369.587559475112</v>
      </c>
      <c r="AO3738" s="17">
        <f t="shared" si="555"/>
        <v>253.69587559475113</v>
      </c>
      <c r="AP3738" s="2">
        <f t="shared" si="556"/>
        <v>17.352797890680975</v>
      </c>
      <c r="AQ3738" s="6">
        <f t="shared" si="557"/>
        <v>272.61245486259816</v>
      </c>
      <c r="AR3738" s="3">
        <f t="shared" si="558"/>
        <v>3814.0654081374018</v>
      </c>
    </row>
    <row r="3739" spans="1:44">
      <c r="A3739" s="32">
        <v>43552</v>
      </c>
      <c r="B3739" s="9">
        <v>12.5</v>
      </c>
      <c r="C3739" s="33">
        <v>4069.1071499999998</v>
      </c>
      <c r="D3739" s="34">
        <f t="shared" si="542"/>
        <v>45665257.607055202</v>
      </c>
      <c r="E3739" s="34">
        <v>6379265451411.0498</v>
      </c>
      <c r="F3739" s="3">
        <f>VLOOKUP(A3739,ERCOT_345kv_West_ATC!A:B,2)</f>
        <v>28.6</v>
      </c>
      <c r="G3739" s="3">
        <f>VLOOKUP(A3739,ERCOT_345kv_West_ATC!G:H,2)</f>
        <v>2.7450000000000001</v>
      </c>
      <c r="I3739" s="5">
        <f t="shared" si="543"/>
        <v>6</v>
      </c>
      <c r="J3739" s="4">
        <f t="shared" si="544"/>
        <v>144</v>
      </c>
      <c r="K3739" s="4">
        <f t="shared" si="559"/>
        <v>1800</v>
      </c>
      <c r="L3739" s="6">
        <f t="shared" si="560"/>
        <v>7324392.8700000001</v>
      </c>
      <c r="N3739" s="22">
        <f t="shared" si="545"/>
        <v>0.1603931140173486</v>
      </c>
      <c r="O3739" s="14">
        <f t="shared" si="546"/>
        <v>3941.7274626781109</v>
      </c>
      <c r="Q3739" s="22">
        <f t="shared" si="563"/>
        <v>234.49285675050965</v>
      </c>
      <c r="R3739" s="3">
        <f>VLOOKUP(A3739,ERCOT_345kv_West_ATC!D:E,2)</f>
        <v>16.010000000000002</v>
      </c>
      <c r="S3739" s="66">
        <f t="shared" si="562"/>
        <v>0.93172499912424223</v>
      </c>
      <c r="T3739" s="69">
        <f t="shared" si="547"/>
        <v>218.48285675050965</v>
      </c>
      <c r="V3739" s="16">
        <f t="shared" si="548"/>
        <v>1.9562400000000001E-2</v>
      </c>
      <c r="W3739" s="16">
        <f t="shared" si="549"/>
        <v>0.14083071401734859</v>
      </c>
      <c r="X3739" s="16"/>
      <c r="Z3739" s="15">
        <f t="shared" si="550"/>
        <v>3.9812054856796119E-5</v>
      </c>
      <c r="AA3739" s="16">
        <f t="shared" si="551"/>
        <v>0.1619995170739813</v>
      </c>
      <c r="AB3739" s="3">
        <f t="shared" si="552"/>
        <v>8.7242645170667155E-2</v>
      </c>
      <c r="AC3739" s="69">
        <f t="shared" si="553"/>
        <v>18.161888132464178</v>
      </c>
      <c r="AD3739" s="3">
        <f t="shared" si="561"/>
        <v>18.578036087324339</v>
      </c>
      <c r="AF3739" s="29"/>
      <c r="AG3739" s="30"/>
      <c r="AH3739" s="29"/>
      <c r="AI3739" s="29"/>
      <c r="AJ3739" s="31"/>
      <c r="AK3739" s="29"/>
      <c r="AL3739" s="30"/>
      <c r="AN3739" s="17">
        <f t="shared" si="554"/>
        <v>25369.587559475112</v>
      </c>
      <c r="AO3739" s="17">
        <f t="shared" si="555"/>
        <v>253.69587559475113</v>
      </c>
      <c r="AP3739" s="2">
        <f t="shared" si="556"/>
        <v>17.352797890680975</v>
      </c>
      <c r="AQ3739" s="6">
        <f t="shared" si="557"/>
        <v>277.81829422980246</v>
      </c>
      <c r="AR3739" s="3">
        <f t="shared" si="558"/>
        <v>3791.2888557701972</v>
      </c>
    </row>
    <row r="3740" spans="1:44">
      <c r="A3740" s="32">
        <v>43553</v>
      </c>
      <c r="B3740" s="9">
        <v>12.5</v>
      </c>
      <c r="C3740" s="33">
        <v>4098.3745410000001</v>
      </c>
      <c r="D3740" s="34">
        <f t="shared" si="542"/>
        <v>45665257.607055202</v>
      </c>
      <c r="E3740" s="34">
        <v>6379265451411.0498</v>
      </c>
      <c r="F3740" s="3">
        <f>VLOOKUP(A3740,ERCOT_345kv_West_ATC!A:B,2)</f>
        <v>28.55</v>
      </c>
      <c r="G3740" s="3">
        <f>VLOOKUP(A3740,ERCOT_345kv_West_ATC!G:H,2)</f>
        <v>2.7410000000000001</v>
      </c>
      <c r="I3740" s="5">
        <f t="shared" si="543"/>
        <v>6</v>
      </c>
      <c r="J3740" s="4">
        <f t="shared" si="544"/>
        <v>144</v>
      </c>
      <c r="K3740" s="4">
        <f t="shared" si="559"/>
        <v>1800</v>
      </c>
      <c r="L3740" s="6">
        <f t="shared" si="560"/>
        <v>7377074.1738</v>
      </c>
      <c r="N3740" s="22">
        <f t="shared" si="545"/>
        <v>0.16154675480600497</v>
      </c>
      <c r="O3740" s="14">
        <f t="shared" si="546"/>
        <v>3941.7274626781109</v>
      </c>
      <c r="Q3740" s="22">
        <f t="shared" si="563"/>
        <v>236.17946609065058</v>
      </c>
      <c r="R3740" s="3">
        <f>VLOOKUP(A3740,ERCOT_345kv_West_ATC!D:E,2)</f>
        <v>19.97</v>
      </c>
      <c r="S3740" s="66">
        <f t="shared" si="562"/>
        <v>0.91544565524449484</v>
      </c>
      <c r="T3740" s="69">
        <f t="shared" si="547"/>
        <v>216.20946609065058</v>
      </c>
      <c r="V3740" s="16">
        <f t="shared" si="548"/>
        <v>1.9528200000000003E-2</v>
      </c>
      <c r="W3740" s="16">
        <f t="shared" si="549"/>
        <v>0.14201855480600498</v>
      </c>
      <c r="X3740" s="16"/>
      <c r="Z3740" s="15">
        <f t="shared" si="550"/>
        <v>3.9812054856796119E-5</v>
      </c>
      <c r="AA3740" s="16">
        <f t="shared" si="551"/>
        <v>0.16316471204998861</v>
      </c>
      <c r="AB3740" s="3">
        <f t="shared" si="552"/>
        <v>8.7870145139077704E-2</v>
      </c>
      <c r="AC3740" s="69">
        <f t="shared" si="553"/>
        <v>18.39155312090244</v>
      </c>
      <c r="AD3740" s="3">
        <f t="shared" si="561"/>
        <v>18.591735212799101</v>
      </c>
      <c r="AF3740" s="29"/>
      <c r="AG3740" s="30"/>
      <c r="AH3740" s="29"/>
      <c r="AI3740" s="29"/>
      <c r="AJ3740" s="31"/>
      <c r="AK3740" s="29"/>
      <c r="AL3740" s="30"/>
      <c r="AN3740" s="17">
        <f t="shared" si="554"/>
        <v>25369.587559475112</v>
      </c>
      <c r="AO3740" s="17">
        <f t="shared" si="555"/>
        <v>253.69587559475113</v>
      </c>
      <c r="AP3740" s="2">
        <f t="shared" si="556"/>
        <v>17.352797890680975</v>
      </c>
      <c r="AQ3740" s="6">
        <f t="shared" si="557"/>
        <v>346.53537387689903</v>
      </c>
      <c r="AR3740" s="3">
        <f t="shared" si="558"/>
        <v>3751.8391671231011</v>
      </c>
    </row>
    <row r="3741" spans="1:44">
      <c r="A3741" s="32">
        <v>43554</v>
      </c>
      <c r="B3741" s="9">
        <v>12.5</v>
      </c>
      <c r="C3741" s="33">
        <v>4096.919637</v>
      </c>
      <c r="D3741" s="34">
        <f t="shared" si="542"/>
        <v>45665257.607055202</v>
      </c>
      <c r="E3741" s="34">
        <v>6379265451411.0498</v>
      </c>
      <c r="F3741" s="3">
        <f>VLOOKUP(A3741,ERCOT_345kv_West_ATC!A:B,2)</f>
        <v>28.55</v>
      </c>
      <c r="G3741" s="3">
        <f>VLOOKUP(A3741,ERCOT_345kv_West_ATC!G:H,2)</f>
        <v>2.7410000000000001</v>
      </c>
      <c r="I3741" s="5">
        <f t="shared" si="543"/>
        <v>6</v>
      </c>
      <c r="J3741" s="4">
        <f t="shared" si="544"/>
        <v>144</v>
      </c>
      <c r="K3741" s="4">
        <f t="shared" si="559"/>
        <v>1800</v>
      </c>
      <c r="L3741" s="6">
        <f t="shared" si="560"/>
        <v>7374455.3465999998</v>
      </c>
      <c r="N3741" s="22">
        <f t="shared" si="545"/>
        <v>0.16148940645548138</v>
      </c>
      <c r="O3741" s="14">
        <f t="shared" si="546"/>
        <v>3941.7274626781109</v>
      </c>
      <c r="Q3741" s="22">
        <f t="shared" si="563"/>
        <v>236.09562347292595</v>
      </c>
      <c r="R3741" s="3">
        <f>VLOOKUP(A3741,ERCOT_345kv_West_ATC!D:E,2)</f>
        <v>15.2</v>
      </c>
      <c r="S3741" s="66">
        <f t="shared" si="562"/>
        <v>0.93561930637929414</v>
      </c>
      <c r="T3741" s="69">
        <f t="shared" si="547"/>
        <v>220.89562347292596</v>
      </c>
      <c r="V3741" s="16">
        <f t="shared" si="548"/>
        <v>1.9528200000000003E-2</v>
      </c>
      <c r="W3741" s="16">
        <f t="shared" si="549"/>
        <v>0.14196120645548138</v>
      </c>
      <c r="X3741" s="16"/>
      <c r="Z3741" s="15">
        <f t="shared" si="550"/>
        <v>3.9812054856796119E-5</v>
      </c>
      <c r="AA3741" s="16">
        <f t="shared" si="551"/>
        <v>0.16310678933212924</v>
      </c>
      <c r="AB3741" s="3">
        <f t="shared" si="552"/>
        <v>8.7838951644104393E-2</v>
      </c>
      <c r="AC3741" s="69">
        <f t="shared" si="553"/>
        <v>18.380136301742208</v>
      </c>
      <c r="AD3741" s="3">
        <f t="shared" si="561"/>
        <v>18.603775828116376</v>
      </c>
      <c r="AF3741" s="29"/>
      <c r="AG3741" s="30"/>
      <c r="AH3741" s="29"/>
      <c r="AI3741" s="29"/>
      <c r="AJ3741" s="31"/>
      <c r="AK3741" s="29"/>
      <c r="AL3741" s="30"/>
      <c r="AN3741" s="17">
        <f t="shared" si="554"/>
        <v>25369.587559475112</v>
      </c>
      <c r="AO3741" s="17">
        <f t="shared" si="555"/>
        <v>253.69587559475113</v>
      </c>
      <c r="AP3741" s="2">
        <f t="shared" si="556"/>
        <v>17.352797890680975</v>
      </c>
      <c r="AQ3741" s="6">
        <f t="shared" si="557"/>
        <v>263.76252793835079</v>
      </c>
      <c r="AR3741" s="3">
        <f t="shared" si="558"/>
        <v>3833.157109061649</v>
      </c>
    </row>
    <row r="3742" spans="1:44">
      <c r="A3742" s="32">
        <v>43555</v>
      </c>
      <c r="B3742" s="9">
        <v>12.5</v>
      </c>
      <c r="C3742" s="33">
        <v>4104.2342330000001</v>
      </c>
      <c r="D3742" s="34">
        <f t="shared" si="542"/>
        <v>45665257.607055202</v>
      </c>
      <c r="E3742" s="34">
        <v>6379265451411.0498</v>
      </c>
      <c r="F3742" s="3">
        <f>VLOOKUP(A3742,ERCOT_345kv_West_ATC!A:B,2)</f>
        <v>28.55</v>
      </c>
      <c r="G3742" s="3">
        <f>VLOOKUP(A3742,ERCOT_345kv_West_ATC!G:H,2)</f>
        <v>2.7410000000000001</v>
      </c>
      <c r="I3742" s="5">
        <f t="shared" si="543"/>
        <v>6</v>
      </c>
      <c r="J3742" s="4">
        <f t="shared" si="544"/>
        <v>144</v>
      </c>
      <c r="K3742" s="4">
        <f t="shared" si="559"/>
        <v>1800</v>
      </c>
      <c r="L3742" s="6">
        <f t="shared" si="560"/>
        <v>7387621.6194000002</v>
      </c>
      <c r="N3742" s="22">
        <f t="shared" si="545"/>
        <v>0.16177772789479733</v>
      </c>
      <c r="O3742" s="14">
        <f t="shared" si="546"/>
        <v>3941.7274626781109</v>
      </c>
      <c r="Q3742" s="22">
        <f t="shared" si="563"/>
        <v>236.51714604502533</v>
      </c>
      <c r="R3742" s="3">
        <f>VLOOKUP(A3742,ERCOT_345kv_West_ATC!D:E,2)</f>
        <v>25.48</v>
      </c>
      <c r="S3742" s="66">
        <f t="shared" si="562"/>
        <v>0.89226996678224157</v>
      </c>
      <c r="T3742" s="69">
        <f t="shared" si="547"/>
        <v>211.03714604502534</v>
      </c>
      <c r="V3742" s="16">
        <f t="shared" si="548"/>
        <v>1.9528200000000003E-2</v>
      </c>
      <c r="W3742" s="16">
        <f t="shared" si="549"/>
        <v>0.14224952789479733</v>
      </c>
      <c r="X3742" s="16"/>
      <c r="Z3742" s="15">
        <f t="shared" si="550"/>
        <v>3.9812054856796119E-5</v>
      </c>
      <c r="AA3742" s="16">
        <f t="shared" si="551"/>
        <v>0.16339799842933656</v>
      </c>
      <c r="AB3742" s="3">
        <f t="shared" si="552"/>
        <v>8.7995778358140375E-2</v>
      </c>
      <c r="AC3742" s="69">
        <f t="shared" si="553"/>
        <v>18.437534879079376</v>
      </c>
      <c r="AD3742" s="3">
        <f t="shared" si="561"/>
        <v>18.616026728823517</v>
      </c>
      <c r="AF3742" s="29"/>
      <c r="AG3742" s="30"/>
      <c r="AH3742" s="29"/>
      <c r="AI3742" s="29"/>
      <c r="AJ3742" s="31"/>
      <c r="AK3742" s="29"/>
      <c r="AL3742" s="30"/>
      <c r="AN3742" s="17">
        <f t="shared" si="554"/>
        <v>25369.587559475112</v>
      </c>
      <c r="AO3742" s="17">
        <f t="shared" si="555"/>
        <v>253.69587559475113</v>
      </c>
      <c r="AP3742" s="2">
        <f t="shared" si="556"/>
        <v>17.352797890680975</v>
      </c>
      <c r="AQ3742" s="6">
        <f t="shared" si="557"/>
        <v>442.14929025455126</v>
      </c>
      <c r="AR3742" s="3">
        <f t="shared" si="558"/>
        <v>3662.0849427454486</v>
      </c>
    </row>
    <row r="3743" spans="1:44">
      <c r="A3743" s="32">
        <v>43556</v>
      </c>
      <c r="B3743" s="9">
        <v>12.5</v>
      </c>
      <c r="C3743" s="33">
        <v>4157.4656990000003</v>
      </c>
      <c r="D3743" s="34">
        <f t="shared" si="542"/>
        <v>45665257.607055202</v>
      </c>
      <c r="E3743" s="34">
        <v>6379265451411.0498</v>
      </c>
      <c r="F3743" s="3">
        <f>VLOOKUP(A3743,ERCOT_345kv_West_ATC!A:B,2)</f>
        <v>28.65</v>
      </c>
      <c r="G3743" s="3">
        <f>VLOOKUP(A3743,ERCOT_345kv_West_ATC!G:H,2)</f>
        <v>2.7370000000000001</v>
      </c>
      <c r="I3743" s="5">
        <f t="shared" si="543"/>
        <v>6</v>
      </c>
      <c r="J3743" s="4">
        <f t="shared" si="544"/>
        <v>144</v>
      </c>
      <c r="K3743" s="4">
        <f t="shared" si="559"/>
        <v>1800</v>
      </c>
      <c r="L3743" s="6">
        <f t="shared" si="560"/>
        <v>7483438.258200001</v>
      </c>
      <c r="N3743" s="22">
        <f t="shared" si="545"/>
        <v>0.16387596720890552</v>
      </c>
      <c r="O3743" s="14">
        <f t="shared" si="546"/>
        <v>3941.7274626781109</v>
      </c>
      <c r="Q3743" s="22">
        <f t="shared" si="563"/>
        <v>239.58474738144076</v>
      </c>
      <c r="R3743" s="3">
        <f>VLOOKUP(A3743,ERCOT_345kv_West_ATC!D:E,2)</f>
        <v>33.6</v>
      </c>
      <c r="S3743" s="66">
        <f t="shared" si="562"/>
        <v>0.85975734946721905</v>
      </c>
      <c r="T3743" s="69">
        <f t="shared" si="547"/>
        <v>205.98474738144077</v>
      </c>
      <c r="V3743" s="16">
        <f t="shared" si="548"/>
        <v>1.9596599999999999E-2</v>
      </c>
      <c r="W3743" s="16">
        <f t="shared" si="549"/>
        <v>0.14427936720890552</v>
      </c>
      <c r="X3743" s="16"/>
      <c r="Z3743" s="15">
        <f t="shared" si="550"/>
        <v>3.9812054856796119E-5</v>
      </c>
      <c r="AA3743" s="16">
        <f t="shared" si="551"/>
        <v>0.16551725247383622</v>
      </c>
      <c r="AB3743" s="3">
        <f t="shared" si="552"/>
        <v>8.9137073912412629E-2</v>
      </c>
      <c r="AC3743" s="69">
        <f t="shared" si="553"/>
        <v>18.855249051943023</v>
      </c>
      <c r="AD3743" s="3">
        <f t="shared" si="561"/>
        <v>18.640634034506608</v>
      </c>
      <c r="AF3743" s="29"/>
      <c r="AG3743" s="30"/>
      <c r="AH3743" s="29"/>
      <c r="AI3743" s="29"/>
      <c r="AJ3743" s="31"/>
      <c r="AK3743" s="29"/>
      <c r="AL3743" s="30"/>
      <c r="AN3743" s="17">
        <f t="shared" si="554"/>
        <v>25369.587559475112</v>
      </c>
      <c r="AO3743" s="17">
        <f t="shared" si="555"/>
        <v>253.69587559475113</v>
      </c>
      <c r="AP3743" s="2">
        <f t="shared" si="556"/>
        <v>17.352797890680975</v>
      </c>
      <c r="AQ3743" s="6">
        <f t="shared" si="557"/>
        <v>583.05400912688083</v>
      </c>
      <c r="AR3743" s="3">
        <f t="shared" si="558"/>
        <v>3574.4116898731195</v>
      </c>
    </row>
    <row r="3744" spans="1:44">
      <c r="A3744" s="32">
        <v>43557</v>
      </c>
      <c r="B3744" s="9">
        <v>12.5</v>
      </c>
      <c r="C3744" s="33">
        <v>4886.7496970000002</v>
      </c>
      <c r="D3744" s="34">
        <f t="shared" si="542"/>
        <v>45665257.607055202</v>
      </c>
      <c r="E3744" s="34">
        <v>6379265451411.0498</v>
      </c>
      <c r="F3744" s="3">
        <f>VLOOKUP(A3744,ERCOT_345kv_West_ATC!A:B,2)</f>
        <v>28.85</v>
      </c>
      <c r="G3744" s="3">
        <f>VLOOKUP(A3744,ERCOT_345kv_West_ATC!G:H,2)</f>
        <v>2.7469999999999999</v>
      </c>
      <c r="I3744" s="5">
        <f t="shared" si="543"/>
        <v>6</v>
      </c>
      <c r="J3744" s="4">
        <f t="shared" si="544"/>
        <v>144</v>
      </c>
      <c r="K3744" s="4">
        <f t="shared" si="559"/>
        <v>1800</v>
      </c>
      <c r="L3744" s="6">
        <f t="shared" si="560"/>
        <v>8796149.4546000008</v>
      </c>
      <c r="N3744" s="22">
        <f t="shared" si="545"/>
        <v>0.19262235483898837</v>
      </c>
      <c r="O3744" s="14">
        <f t="shared" si="546"/>
        <v>3941.7274626781109</v>
      </c>
      <c r="Q3744" s="22">
        <f t="shared" si="563"/>
        <v>281.61162988156195</v>
      </c>
      <c r="R3744" s="3">
        <f>VLOOKUP(A3744,ERCOT_345kv_West_ATC!D:E,2)</f>
        <v>17.239999999999998</v>
      </c>
      <c r="S3744" s="66">
        <f t="shared" si="562"/>
        <v>0.93878093739505475</v>
      </c>
      <c r="T3744" s="69">
        <f t="shared" si="547"/>
        <v>264.37162988156194</v>
      </c>
      <c r="V3744" s="16">
        <f t="shared" si="548"/>
        <v>1.9733399999999998E-2</v>
      </c>
      <c r="W3744" s="16">
        <f t="shared" si="549"/>
        <v>0.17288895483898836</v>
      </c>
      <c r="X3744" s="16"/>
      <c r="Z3744" s="15">
        <f t="shared" si="550"/>
        <v>3.9812054856796119E-5</v>
      </c>
      <c r="AA3744" s="16">
        <f t="shared" si="551"/>
        <v>0.19455154700839583</v>
      </c>
      <c r="AB3744" s="3">
        <f t="shared" si="552"/>
        <v>0.10477309988094961</v>
      </c>
      <c r="AC3744" s="69">
        <f t="shared" si="553"/>
        <v>24.578034556427557</v>
      </c>
      <c r="AD3744" s="3">
        <f t="shared" si="561"/>
        <v>18.862041241599449</v>
      </c>
      <c r="AF3744" s="29"/>
      <c r="AG3744" s="30"/>
      <c r="AH3744" s="29"/>
      <c r="AI3744" s="29"/>
      <c r="AJ3744" s="31"/>
      <c r="AK3744" s="29"/>
      <c r="AL3744" s="30"/>
      <c r="AN3744" s="17">
        <f t="shared" si="554"/>
        <v>25369.587559475112</v>
      </c>
      <c r="AO3744" s="17">
        <f t="shared" si="555"/>
        <v>253.69587559475113</v>
      </c>
      <c r="AP3744" s="2">
        <f t="shared" si="556"/>
        <v>17.352797890680975</v>
      </c>
      <c r="AQ3744" s="6">
        <f t="shared" si="557"/>
        <v>299.16223563533998</v>
      </c>
      <c r="AR3744" s="3">
        <f t="shared" si="558"/>
        <v>4587.5874613646602</v>
      </c>
    </row>
    <row r="3745" spans="1:44">
      <c r="A3745" s="32">
        <v>43558</v>
      </c>
      <c r="B3745" s="9">
        <v>12.5</v>
      </c>
      <c r="C3745" s="33">
        <v>4971.3077409999996</v>
      </c>
      <c r="D3745" s="34">
        <f t="shared" si="542"/>
        <v>45665257.607055202</v>
      </c>
      <c r="E3745" s="34">
        <v>6379265451411.0498</v>
      </c>
      <c r="F3745" s="3">
        <f>VLOOKUP(A3745,ERCOT_345kv_West_ATC!A:B,2)</f>
        <v>29.2</v>
      </c>
      <c r="G3745" s="3">
        <f>VLOOKUP(A3745,ERCOT_345kv_West_ATC!G:H,2)</f>
        <v>2.754</v>
      </c>
      <c r="I3745" s="5">
        <f t="shared" si="543"/>
        <v>6</v>
      </c>
      <c r="J3745" s="4">
        <f t="shared" si="544"/>
        <v>144</v>
      </c>
      <c r="K3745" s="4">
        <f t="shared" si="559"/>
        <v>1800</v>
      </c>
      <c r="L3745" s="6">
        <f t="shared" si="560"/>
        <v>8948353.9337999988</v>
      </c>
      <c r="N3745" s="22">
        <f t="shared" si="545"/>
        <v>0.19595540248123977</v>
      </c>
      <c r="O3745" s="14">
        <f t="shared" si="546"/>
        <v>3941.7274626781109</v>
      </c>
      <c r="Q3745" s="22">
        <f t="shared" si="563"/>
        <v>286.48450655152016</v>
      </c>
      <c r="R3745" s="3">
        <f>VLOOKUP(A3745,ERCOT_345kv_West_ATC!D:E,2)</f>
        <v>14.06</v>
      </c>
      <c r="S3745" s="66">
        <f t="shared" si="562"/>
        <v>0.95092230232886432</v>
      </c>
      <c r="T3745" s="69">
        <f t="shared" si="547"/>
        <v>272.42450655152015</v>
      </c>
      <c r="V3745" s="16">
        <f t="shared" si="548"/>
        <v>1.9972799999999999E-2</v>
      </c>
      <c r="W3745" s="16">
        <f t="shared" si="549"/>
        <v>0.17598260248123976</v>
      </c>
      <c r="X3745" s="16"/>
      <c r="Z3745" s="15">
        <f t="shared" si="550"/>
        <v>3.9812054856796119E-5</v>
      </c>
      <c r="AA3745" s="16">
        <f t="shared" si="551"/>
        <v>0.19791797649470719</v>
      </c>
      <c r="AB3745" s="3">
        <f t="shared" si="552"/>
        <v>0.10658604487283012</v>
      </c>
      <c r="AC3745" s="69">
        <f t="shared" si="553"/>
        <v>25.241572423455825</v>
      </c>
      <c r="AD3745" s="3">
        <f t="shared" si="561"/>
        <v>19.128812225663623</v>
      </c>
      <c r="AF3745" s="29"/>
      <c r="AG3745" s="30"/>
      <c r="AH3745" s="29"/>
      <c r="AI3745" s="29"/>
      <c r="AJ3745" s="31"/>
      <c r="AK3745" s="29"/>
      <c r="AL3745" s="30"/>
      <c r="AN3745" s="17">
        <f t="shared" si="554"/>
        <v>25369.587559475112</v>
      </c>
      <c r="AO3745" s="17">
        <f t="shared" si="555"/>
        <v>253.69587559475113</v>
      </c>
      <c r="AP3745" s="2">
        <f t="shared" si="556"/>
        <v>17.352797890680975</v>
      </c>
      <c r="AQ3745" s="6">
        <f t="shared" si="557"/>
        <v>243.98033834297451</v>
      </c>
      <c r="AR3745" s="3">
        <f t="shared" si="558"/>
        <v>4727.3274026570252</v>
      </c>
    </row>
    <row r="3746" spans="1:44">
      <c r="A3746" s="32">
        <v>43559</v>
      </c>
      <c r="B3746" s="9">
        <v>12.5</v>
      </c>
      <c r="C3746" s="33">
        <v>4922.7987880000001</v>
      </c>
      <c r="D3746" s="34">
        <f t="shared" si="542"/>
        <v>45665257.607055202</v>
      </c>
      <c r="E3746" s="34">
        <v>6379265451411.0498</v>
      </c>
      <c r="F3746" s="3">
        <f>VLOOKUP(A3746,ERCOT_345kv_West_ATC!A:B,2)</f>
        <v>29.1</v>
      </c>
      <c r="G3746" s="3">
        <f>VLOOKUP(A3746,ERCOT_345kv_West_ATC!G:H,2)</f>
        <v>2.7429999999999999</v>
      </c>
      <c r="I3746" s="5">
        <f t="shared" si="543"/>
        <v>6</v>
      </c>
      <c r="J3746" s="4">
        <f t="shared" si="544"/>
        <v>144</v>
      </c>
      <c r="K3746" s="4">
        <f t="shared" si="559"/>
        <v>1800</v>
      </c>
      <c r="L3746" s="6">
        <f t="shared" si="560"/>
        <v>8861037.8183999993</v>
      </c>
      <c r="N3746" s="22">
        <f t="shared" si="545"/>
        <v>0.19404331175898118</v>
      </c>
      <c r="O3746" s="14">
        <f t="shared" si="546"/>
        <v>3941.7274626781109</v>
      </c>
      <c r="Q3746" s="22">
        <f t="shared" si="563"/>
        <v>283.68905227921226</v>
      </c>
      <c r="R3746" s="3">
        <f>VLOOKUP(A3746,ERCOT_345kv_West_ATC!D:E,2)</f>
        <v>30.7</v>
      </c>
      <c r="S3746" s="66">
        <f t="shared" si="562"/>
        <v>0.89178292305131168</v>
      </c>
      <c r="T3746" s="69">
        <f t="shared" si="547"/>
        <v>252.98905227921227</v>
      </c>
      <c r="V3746" s="16">
        <f t="shared" si="548"/>
        <v>1.9904400000000003E-2</v>
      </c>
      <c r="W3746" s="16">
        <f t="shared" si="549"/>
        <v>0.17413891175898116</v>
      </c>
      <c r="X3746" s="16"/>
      <c r="Z3746" s="15">
        <f t="shared" si="550"/>
        <v>3.9812054856796119E-5</v>
      </c>
      <c r="AA3746" s="16">
        <f t="shared" si="551"/>
        <v>0.19598673539682546</v>
      </c>
      <c r="AB3746" s="3">
        <f t="shared" si="552"/>
        <v>0.10554600114378269</v>
      </c>
      <c r="AC3746" s="69">
        <f t="shared" si="553"/>
        <v>24.860916418624466</v>
      </c>
      <c r="AD3746" s="3">
        <f t="shared" si="561"/>
        <v>19.346327705987729</v>
      </c>
      <c r="AF3746" s="29"/>
      <c r="AG3746" s="30"/>
      <c r="AH3746" s="29"/>
      <c r="AI3746" s="29"/>
      <c r="AJ3746" s="31"/>
      <c r="AK3746" s="29"/>
      <c r="AL3746" s="30"/>
      <c r="AN3746" s="17">
        <f t="shared" si="554"/>
        <v>25369.587559475112</v>
      </c>
      <c r="AO3746" s="17">
        <f t="shared" si="555"/>
        <v>253.69587559475113</v>
      </c>
      <c r="AP3746" s="2">
        <f t="shared" si="556"/>
        <v>17.352797890680975</v>
      </c>
      <c r="AQ3746" s="6">
        <f t="shared" si="557"/>
        <v>532.73089524390593</v>
      </c>
      <c r="AR3746" s="3">
        <f t="shared" si="558"/>
        <v>4390.0678927560939</v>
      </c>
    </row>
    <row r="3747" spans="1:44">
      <c r="A3747" s="32">
        <v>43560</v>
      </c>
      <c r="B3747" s="9">
        <v>12.5</v>
      </c>
      <c r="C3747" s="33">
        <v>5036.7930239999996</v>
      </c>
      <c r="D3747" s="34">
        <f t="shared" ref="D3747:D3810" si="564">((2^256)/(2^208*65535)/600)*E3747/(10^12)</f>
        <v>45665257.607055202</v>
      </c>
      <c r="E3747" s="34">
        <v>6379265451411.0498</v>
      </c>
      <c r="F3747" s="3">
        <f>VLOOKUP(A3747,ERCOT_345kv_West_ATC!A:B,2)</f>
        <v>29.1</v>
      </c>
      <c r="G3747" s="3">
        <f>VLOOKUP(A3747,ERCOT_345kv_West_ATC!G:H,2)</f>
        <v>2.7530000000000001</v>
      </c>
      <c r="I3747" s="5">
        <f t="shared" si="543"/>
        <v>6</v>
      </c>
      <c r="J3747" s="4">
        <f t="shared" si="544"/>
        <v>144</v>
      </c>
      <c r="K3747" s="4">
        <f t="shared" si="559"/>
        <v>1800</v>
      </c>
      <c r="L3747" s="6">
        <f t="shared" si="560"/>
        <v>9066227.4431999996</v>
      </c>
      <c r="N3747" s="22">
        <f t="shared" si="545"/>
        <v>0.19853665386526329</v>
      </c>
      <c r="O3747" s="14">
        <f t="shared" si="546"/>
        <v>3941.7274626781109</v>
      </c>
      <c r="Q3747" s="22">
        <f t="shared" si="563"/>
        <v>290.25826588488781</v>
      </c>
      <c r="R3747" s="3">
        <f>VLOOKUP(A3747,ERCOT_345kv_West_ATC!D:E,2)</f>
        <v>23.25</v>
      </c>
      <c r="S3747" s="66">
        <f t="shared" si="562"/>
        <v>0.91989892198549617</v>
      </c>
      <c r="T3747" s="69">
        <f t="shared" si="547"/>
        <v>267.00826588488781</v>
      </c>
      <c r="V3747" s="16">
        <f t="shared" si="548"/>
        <v>1.9904400000000003E-2</v>
      </c>
      <c r="W3747" s="16">
        <f t="shared" si="549"/>
        <v>0.17863225386526327</v>
      </c>
      <c r="X3747" s="16"/>
      <c r="Z3747" s="15">
        <f t="shared" si="550"/>
        <v>3.9812054856796119E-5</v>
      </c>
      <c r="AA3747" s="16">
        <f t="shared" si="551"/>
        <v>0.20052508017381598</v>
      </c>
      <c r="AB3747" s="3">
        <f t="shared" si="552"/>
        <v>0.10799006523849428</v>
      </c>
      <c r="AC3747" s="69">
        <f t="shared" si="553"/>
        <v>25.755443877288904</v>
      </c>
      <c r="AD3747" s="3">
        <f t="shared" si="561"/>
        <v>19.59054444219084</v>
      </c>
      <c r="AF3747" s="29"/>
      <c r="AG3747" s="30"/>
      <c r="AH3747" s="29"/>
      <c r="AI3747" s="29"/>
      <c r="AJ3747" s="31"/>
      <c r="AK3747" s="29"/>
      <c r="AL3747" s="30"/>
      <c r="AN3747" s="17">
        <f t="shared" si="554"/>
        <v>25369.587559475112</v>
      </c>
      <c r="AO3747" s="17">
        <f t="shared" si="555"/>
        <v>253.69587559475113</v>
      </c>
      <c r="AP3747" s="2">
        <f t="shared" si="556"/>
        <v>17.352797890680975</v>
      </c>
      <c r="AQ3747" s="6">
        <f t="shared" si="557"/>
        <v>403.45255095833267</v>
      </c>
      <c r="AR3747" s="3">
        <f t="shared" si="558"/>
        <v>4633.3404730416669</v>
      </c>
    </row>
    <row r="3748" spans="1:44">
      <c r="A3748" s="32">
        <v>43561</v>
      </c>
      <c r="B3748" s="9">
        <v>12.5</v>
      </c>
      <c r="C3748" s="33">
        <v>5062.7937609999999</v>
      </c>
      <c r="D3748" s="34">
        <f t="shared" si="564"/>
        <v>45763744.612549655</v>
      </c>
      <c r="E3748" s="34">
        <v>6393023717201.8604</v>
      </c>
      <c r="F3748" s="3">
        <f>VLOOKUP(A3748,ERCOT_345kv_West_ATC!A:B,2)</f>
        <v>29.1</v>
      </c>
      <c r="G3748" s="3">
        <f>VLOOKUP(A3748,ERCOT_345kv_West_ATC!G:H,2)</f>
        <v>2.7530000000000001</v>
      </c>
      <c r="I3748" s="5">
        <f t="shared" ref="I3748:I3811" si="565">60/10</f>
        <v>6</v>
      </c>
      <c r="J3748" s="4">
        <f t="shared" ref="J3748:J3811" si="566">I3748*24</f>
        <v>144</v>
      </c>
      <c r="K3748" s="4">
        <f t="shared" si="559"/>
        <v>1800</v>
      </c>
      <c r="L3748" s="6">
        <f t="shared" si="560"/>
        <v>9113028.7697999999</v>
      </c>
      <c r="N3748" s="22">
        <f t="shared" ref="N3748:N3811" si="567">L3748/D3748</f>
        <v>0.19913206069463471</v>
      </c>
      <c r="O3748" s="14">
        <f t="shared" ref="O3748:O3811" si="568">(K3748*100000000)/D3748</f>
        <v>3933.2445699961172</v>
      </c>
      <c r="Q3748" s="22">
        <f t="shared" si="563"/>
        <v>291.12874370560627</v>
      </c>
      <c r="R3748" s="3">
        <f>VLOOKUP(A3748,ERCOT_345kv_West_ATC!D:E,2)</f>
        <v>21.28</v>
      </c>
      <c r="S3748" s="66">
        <f t="shared" si="562"/>
        <v>0.926905190709995</v>
      </c>
      <c r="T3748" s="69">
        <f t="shared" si="547"/>
        <v>269.84874370560624</v>
      </c>
      <c r="V3748" s="16">
        <f t="shared" si="548"/>
        <v>1.9904400000000003E-2</v>
      </c>
      <c r="W3748" s="16">
        <f t="shared" si="549"/>
        <v>0.17922766069463469</v>
      </c>
      <c r="X3748" s="16"/>
      <c r="Z3748" s="15">
        <f t="shared" si="550"/>
        <v>3.9726376333357474E-5</v>
      </c>
      <c r="AA3748" s="16">
        <f t="shared" si="551"/>
        <v>0.20112645024766027</v>
      </c>
      <c r="AB3748" s="3">
        <f t="shared" si="552"/>
        <v>0.10831392494447535</v>
      </c>
      <c r="AC3748" s="69">
        <f t="shared" si="553"/>
        <v>25.873976529677979</v>
      </c>
      <c r="AD3748" s="3">
        <f t="shared" si="561"/>
        <v>19.837158229969173</v>
      </c>
      <c r="AF3748" s="29"/>
      <c r="AG3748" s="30"/>
      <c r="AH3748" s="29"/>
      <c r="AI3748" s="29"/>
      <c r="AJ3748" s="31"/>
      <c r="AK3748" s="29"/>
      <c r="AL3748" s="30"/>
      <c r="AN3748" s="17">
        <f t="shared" si="554"/>
        <v>25424.302562527588</v>
      </c>
      <c r="AO3748" s="17">
        <f t="shared" si="555"/>
        <v>254.24302562527589</v>
      </c>
      <c r="AP3748" s="2">
        <f t="shared" si="556"/>
        <v>17.390222952768873</v>
      </c>
      <c r="AQ3748" s="6">
        <f t="shared" si="557"/>
        <v>370.06394443492167</v>
      </c>
      <c r="AR3748" s="3">
        <f t="shared" si="558"/>
        <v>4692.7298165650782</v>
      </c>
    </row>
    <row r="3749" spans="1:44">
      <c r="A3749" s="32">
        <v>43562</v>
      </c>
      <c r="B3749" s="9">
        <v>12.5</v>
      </c>
      <c r="C3749" s="33">
        <v>5198.8969900000002</v>
      </c>
      <c r="D3749" s="34">
        <f t="shared" si="564"/>
        <v>45763744.612549655</v>
      </c>
      <c r="E3749" s="34">
        <v>6393023717201.8604</v>
      </c>
      <c r="F3749" s="3">
        <f>VLOOKUP(A3749,ERCOT_345kv_West_ATC!A:B,2)</f>
        <v>29.1</v>
      </c>
      <c r="G3749" s="3">
        <f>VLOOKUP(A3749,ERCOT_345kv_West_ATC!G:H,2)</f>
        <v>2.7530000000000001</v>
      </c>
      <c r="I3749" s="5">
        <f t="shared" si="565"/>
        <v>6</v>
      </c>
      <c r="J3749" s="4">
        <f t="shared" si="566"/>
        <v>144</v>
      </c>
      <c r="K3749" s="4">
        <f t="shared" si="559"/>
        <v>1800</v>
      </c>
      <c r="L3749" s="6">
        <f t="shared" si="560"/>
        <v>9358014.5820000004</v>
      </c>
      <c r="N3749" s="22">
        <f t="shared" si="567"/>
        <v>0.20448533355886658</v>
      </c>
      <c r="O3749" s="14">
        <f t="shared" si="568"/>
        <v>3933.2445699961172</v>
      </c>
      <c r="Q3749" s="22">
        <f t="shared" si="563"/>
        <v>298.95516602173478</v>
      </c>
      <c r="R3749" s="3">
        <f>VLOOKUP(A3749,ERCOT_345kv_West_ATC!D:E,2)</f>
        <v>23.63</v>
      </c>
      <c r="S3749" s="66">
        <f t="shared" si="562"/>
        <v>0.9209580476081084</v>
      </c>
      <c r="T3749" s="69">
        <f t="shared" si="547"/>
        <v>275.32516602173479</v>
      </c>
      <c r="V3749" s="16">
        <f t="shared" si="548"/>
        <v>1.9904400000000003E-2</v>
      </c>
      <c r="W3749" s="16">
        <f t="shared" si="549"/>
        <v>0.18458093355886657</v>
      </c>
      <c r="X3749" s="16"/>
      <c r="Z3749" s="15">
        <f t="shared" si="550"/>
        <v>3.9726376333357474E-5</v>
      </c>
      <c r="AA3749" s="16">
        <f t="shared" si="551"/>
        <v>0.20653333834309942</v>
      </c>
      <c r="AB3749" s="3">
        <f t="shared" si="552"/>
        <v>0.11122573127641942</v>
      </c>
      <c r="AC3749" s="69">
        <f t="shared" si="553"/>
        <v>26.93969764716951</v>
      </c>
      <c r="AD3749" s="3">
        <f t="shared" si="561"/>
        <v>20.122815305396557</v>
      </c>
      <c r="AF3749" s="29"/>
      <c r="AG3749" s="30"/>
      <c r="AH3749" s="29"/>
      <c r="AI3749" s="29"/>
      <c r="AJ3749" s="31"/>
      <c r="AK3749" s="29"/>
      <c r="AL3749" s="30"/>
      <c r="AN3749" s="17">
        <f t="shared" si="554"/>
        <v>25424.302562527588</v>
      </c>
      <c r="AO3749" s="17">
        <f t="shared" si="555"/>
        <v>254.24302562527589</v>
      </c>
      <c r="AP3749" s="2">
        <f t="shared" si="556"/>
        <v>17.390222952768873</v>
      </c>
      <c r="AQ3749" s="6">
        <f t="shared" si="557"/>
        <v>410.93096837392847</v>
      </c>
      <c r="AR3749" s="3">
        <f t="shared" si="558"/>
        <v>4787.9660216260718</v>
      </c>
    </row>
    <row r="3750" spans="1:44">
      <c r="A3750" s="32">
        <v>43563</v>
      </c>
      <c r="B3750" s="9">
        <v>12.5</v>
      </c>
      <c r="C3750" s="33">
        <v>5289.9179809999996</v>
      </c>
      <c r="D3750" s="34">
        <f t="shared" si="564"/>
        <v>45763744.612549655</v>
      </c>
      <c r="E3750" s="34">
        <v>6393023717201.8604</v>
      </c>
      <c r="F3750" s="3">
        <f>VLOOKUP(A3750,ERCOT_345kv_West_ATC!A:B,2)</f>
        <v>29.2</v>
      </c>
      <c r="G3750" s="3">
        <f>VLOOKUP(A3750,ERCOT_345kv_West_ATC!G:H,2)</f>
        <v>2.7730000000000001</v>
      </c>
      <c r="I3750" s="5">
        <f t="shared" si="565"/>
        <v>6</v>
      </c>
      <c r="J3750" s="4">
        <f t="shared" si="566"/>
        <v>144</v>
      </c>
      <c r="K3750" s="4">
        <f t="shared" si="559"/>
        <v>1800</v>
      </c>
      <c r="L3750" s="6">
        <f t="shared" si="560"/>
        <v>9521852.3657999989</v>
      </c>
      <c r="N3750" s="22">
        <f t="shared" si="567"/>
        <v>0.20806541174493071</v>
      </c>
      <c r="O3750" s="14">
        <f t="shared" si="568"/>
        <v>3933.2445699961172</v>
      </c>
      <c r="Q3750" s="22">
        <f t="shared" si="563"/>
        <v>304.18919845750105</v>
      </c>
      <c r="R3750" s="3">
        <f>VLOOKUP(A3750,ERCOT_345kv_West_ATC!D:E,2)</f>
        <v>36.04</v>
      </c>
      <c r="S3750" s="66">
        <f t="shared" si="562"/>
        <v>0.88152110534248551</v>
      </c>
      <c r="T3750" s="69">
        <f t="shared" si="547"/>
        <v>268.14919845750103</v>
      </c>
      <c r="V3750" s="16">
        <f t="shared" si="548"/>
        <v>1.9972799999999999E-2</v>
      </c>
      <c r="W3750" s="16">
        <f t="shared" si="549"/>
        <v>0.18809261174493069</v>
      </c>
      <c r="X3750" s="16"/>
      <c r="Z3750" s="15">
        <f t="shared" si="550"/>
        <v>3.9726376333357474E-5</v>
      </c>
      <c r="AA3750" s="16">
        <f t="shared" si="551"/>
        <v>0.21014927248580054</v>
      </c>
      <c r="AB3750" s="3">
        <f t="shared" si="552"/>
        <v>0.11317304362074024</v>
      </c>
      <c r="AC3750" s="69">
        <f t="shared" si="553"/>
        <v>27.652413965190927</v>
      </c>
      <c r="AD3750" s="3">
        <f t="shared" si="561"/>
        <v>20.414996231265473</v>
      </c>
      <c r="AF3750" s="29"/>
      <c r="AG3750" s="30"/>
      <c r="AH3750" s="29"/>
      <c r="AI3750" s="29"/>
      <c r="AJ3750" s="31"/>
      <c r="AK3750" s="29"/>
      <c r="AL3750" s="30"/>
      <c r="AN3750" s="17">
        <f t="shared" si="554"/>
        <v>25424.302562527588</v>
      </c>
      <c r="AO3750" s="17">
        <f t="shared" si="555"/>
        <v>254.24302562527589</v>
      </c>
      <c r="AP3750" s="2">
        <f t="shared" si="556"/>
        <v>17.390222952768873</v>
      </c>
      <c r="AQ3750" s="6">
        <f t="shared" si="557"/>
        <v>626.74363521779014</v>
      </c>
      <c r="AR3750" s="3">
        <f t="shared" si="558"/>
        <v>4663.1743457822095</v>
      </c>
    </row>
    <row r="3751" spans="1:44">
      <c r="A3751" s="32">
        <v>43564</v>
      </c>
      <c r="B3751" s="9">
        <v>12.5</v>
      </c>
      <c r="C3751" s="33">
        <v>5204.9583780000003</v>
      </c>
      <c r="D3751" s="34">
        <f t="shared" si="564"/>
        <v>45763744.612549655</v>
      </c>
      <c r="E3751" s="34">
        <v>6393023717201.8604</v>
      </c>
      <c r="F3751" s="3">
        <f>VLOOKUP(A3751,ERCOT_345kv_West_ATC!A:B,2)</f>
        <v>29.35</v>
      </c>
      <c r="G3751" s="3">
        <f>VLOOKUP(A3751,ERCOT_345kv_West_ATC!G:H,2)</f>
        <v>2.7770000000000001</v>
      </c>
      <c r="I3751" s="5">
        <f t="shared" si="565"/>
        <v>6</v>
      </c>
      <c r="J3751" s="4">
        <f t="shared" si="566"/>
        <v>144</v>
      </c>
      <c r="K3751" s="4">
        <f t="shared" si="559"/>
        <v>1800</v>
      </c>
      <c r="L3751" s="6">
        <f t="shared" si="560"/>
        <v>9368925.0804000013</v>
      </c>
      <c r="N3751" s="22">
        <f t="shared" si="567"/>
        <v>0.20472374277324301</v>
      </c>
      <c r="O3751" s="14">
        <f t="shared" si="568"/>
        <v>3933.2445699961172</v>
      </c>
      <c r="Q3751" s="22">
        <f t="shared" si="563"/>
        <v>299.3037175047412</v>
      </c>
      <c r="R3751" s="3">
        <f>VLOOKUP(A3751,ERCOT_345kv_West_ATC!D:E,2)</f>
        <v>33.22</v>
      </c>
      <c r="S3751" s="66">
        <f t="shared" si="562"/>
        <v>0.88900906317852957</v>
      </c>
      <c r="T3751" s="69">
        <f t="shared" ref="T3751:T3814" si="569">Q3751-R3751</f>
        <v>266.08371750474123</v>
      </c>
      <c r="V3751" s="16">
        <f t="shared" ref="V3751:V3814" si="570">(F3751/1000000)*($X$2)*24</f>
        <v>2.00754E-2</v>
      </c>
      <c r="W3751" s="16">
        <f t="shared" ref="W3751:W3814" si="571">N3751-V3751</f>
        <v>0.18464834277324302</v>
      </c>
      <c r="X3751" s="16"/>
      <c r="Z3751" s="15">
        <f t="shared" ref="Z3751:Z3814" si="572">((1*$B3751*(60*60*24))/(($E3751/1000000000000)*2^32))*(1+$AG$1)</f>
        <v>3.9726376333357474E-5</v>
      </c>
      <c r="AA3751" s="16">
        <f t="shared" ref="AA3751:AA3814" si="573">Z3751*C3751</f>
        <v>0.20677413532388991</v>
      </c>
      <c r="AB3751" s="3">
        <f t="shared" ref="AB3751:AB3814" si="574">C3751*$AH$2*$AG$2/(E3751/1000000000000)</f>
        <v>0.11135540922813626</v>
      </c>
      <c r="AC3751" s="69">
        <f t="shared" ref="AC3751:AC3814" si="575">((AB3751-$AL$2/1000*$AJ$2*24)*$AJ$1*$AL$1)</f>
        <v>26.987159777497872</v>
      </c>
      <c r="AD3751" s="3">
        <f t="shared" si="561"/>
        <v>20.686432561100926</v>
      </c>
      <c r="AF3751" s="29"/>
      <c r="AG3751" s="30"/>
      <c r="AH3751" s="29"/>
      <c r="AI3751" s="29"/>
      <c r="AJ3751" s="31"/>
      <c r="AK3751" s="29"/>
      <c r="AL3751" s="30"/>
      <c r="AN3751" s="17">
        <f t="shared" si="554"/>
        <v>25424.302562527588</v>
      </c>
      <c r="AO3751" s="17">
        <f t="shared" si="555"/>
        <v>254.24302562527589</v>
      </c>
      <c r="AP3751" s="2">
        <f t="shared" si="556"/>
        <v>17.390222952768873</v>
      </c>
      <c r="AQ3751" s="6">
        <f t="shared" si="557"/>
        <v>577.70320649098198</v>
      </c>
      <c r="AR3751" s="3">
        <f t="shared" si="558"/>
        <v>4627.2551715090185</v>
      </c>
    </row>
    <row r="3752" spans="1:44">
      <c r="A3752" s="32">
        <v>43565</v>
      </c>
      <c r="B3752" s="9">
        <v>12.5</v>
      </c>
      <c r="C3752" s="33">
        <v>5325.0815549999998</v>
      </c>
      <c r="D3752" s="34">
        <f t="shared" si="564"/>
        <v>45763744.612549655</v>
      </c>
      <c r="E3752" s="34">
        <v>6393023717201.8604</v>
      </c>
      <c r="F3752" s="3">
        <f>VLOOKUP(A3752,ERCOT_345kv_West_ATC!A:B,2)</f>
        <v>29.5</v>
      </c>
      <c r="G3752" s="3">
        <f>VLOOKUP(A3752,ERCOT_345kv_West_ATC!G:H,2)</f>
        <v>2.7749999999999999</v>
      </c>
      <c r="I3752" s="5">
        <f t="shared" si="565"/>
        <v>6</v>
      </c>
      <c r="J3752" s="4">
        <f t="shared" si="566"/>
        <v>144</v>
      </c>
      <c r="K3752" s="4">
        <f t="shared" si="559"/>
        <v>1800</v>
      </c>
      <c r="L3752" s="6">
        <f t="shared" si="560"/>
        <v>9585146.7989999987</v>
      </c>
      <c r="N3752" s="22">
        <f t="shared" si="567"/>
        <v>0.20944848110990227</v>
      </c>
      <c r="O3752" s="14">
        <f t="shared" si="568"/>
        <v>3933.2445699961172</v>
      </c>
      <c r="Q3752" s="22">
        <f t="shared" si="563"/>
        <v>306.21122969283959</v>
      </c>
      <c r="R3752" s="3">
        <f>VLOOKUP(A3752,ERCOT_345kv_West_ATC!D:E,2)</f>
        <v>22.36</v>
      </c>
      <c r="S3752" s="66">
        <f t="shared" si="562"/>
        <v>0.92697851080631721</v>
      </c>
      <c r="T3752" s="69">
        <f t="shared" si="569"/>
        <v>283.85122969283958</v>
      </c>
      <c r="V3752" s="16">
        <f t="shared" si="570"/>
        <v>2.0177999999999998E-2</v>
      </c>
      <c r="W3752" s="16">
        <f t="shared" si="571"/>
        <v>0.18927048110990227</v>
      </c>
      <c r="X3752" s="16"/>
      <c r="Z3752" s="15">
        <f t="shared" si="572"/>
        <v>3.9726376333357474E-5</v>
      </c>
      <c r="AA3752" s="16">
        <f t="shared" si="573"/>
        <v>0.2115461938597504</v>
      </c>
      <c r="AB3752" s="3">
        <f t="shared" si="574"/>
        <v>0.11392533670136203</v>
      </c>
      <c r="AC3752" s="69">
        <f t="shared" si="575"/>
        <v>27.9277532326985</v>
      </c>
      <c r="AD3752" s="3">
        <f t="shared" si="561"/>
        <v>21.002338426247963</v>
      </c>
      <c r="AF3752" s="29"/>
      <c r="AG3752" s="30"/>
      <c r="AH3752" s="29"/>
      <c r="AI3752" s="29"/>
      <c r="AJ3752" s="31"/>
      <c r="AK3752" s="29"/>
      <c r="AL3752" s="30"/>
      <c r="AN3752" s="17">
        <f t="shared" si="554"/>
        <v>25424.302562527588</v>
      </c>
      <c r="AO3752" s="17">
        <f t="shared" si="555"/>
        <v>254.24302562527589</v>
      </c>
      <c r="AP3752" s="2">
        <f t="shared" si="556"/>
        <v>17.390222952768873</v>
      </c>
      <c r="AQ3752" s="6">
        <f t="shared" si="557"/>
        <v>388.84538522391199</v>
      </c>
      <c r="AR3752" s="3">
        <f t="shared" si="558"/>
        <v>4936.236169776088</v>
      </c>
    </row>
    <row r="3753" spans="1:44">
      <c r="A3753" s="32">
        <v>43566</v>
      </c>
      <c r="B3753" s="9">
        <v>12.5</v>
      </c>
      <c r="C3753" s="33">
        <v>5064.4876720000002</v>
      </c>
      <c r="D3753" s="34">
        <f t="shared" si="564"/>
        <v>45763744.612549655</v>
      </c>
      <c r="E3753" s="34">
        <v>6393023717201.8604</v>
      </c>
      <c r="F3753" s="3">
        <f>VLOOKUP(A3753,ERCOT_345kv_West_ATC!A:B,2)</f>
        <v>29.3</v>
      </c>
      <c r="G3753" s="3">
        <f>VLOOKUP(A3753,ERCOT_345kv_West_ATC!G:H,2)</f>
        <v>2.766</v>
      </c>
      <c r="I3753" s="5">
        <f t="shared" si="565"/>
        <v>6</v>
      </c>
      <c r="J3753" s="4">
        <f t="shared" si="566"/>
        <v>144</v>
      </c>
      <c r="K3753" s="4">
        <f t="shared" si="559"/>
        <v>1800</v>
      </c>
      <c r="L3753" s="6">
        <f t="shared" si="560"/>
        <v>9116077.8096000012</v>
      </c>
      <c r="N3753" s="22">
        <f t="shared" si="567"/>
        <v>0.19919868635706281</v>
      </c>
      <c r="O3753" s="14">
        <f t="shared" si="568"/>
        <v>3933.2445699961172</v>
      </c>
      <c r="Q3753" s="22">
        <f t="shared" si="563"/>
        <v>291.22614964482864</v>
      </c>
      <c r="R3753" s="3">
        <f>VLOOKUP(A3753,ERCOT_345kv_West_ATC!D:E,2)</f>
        <v>22.55</v>
      </c>
      <c r="S3753" s="66">
        <f t="shared" si="562"/>
        <v>0.92256876648095865</v>
      </c>
      <c r="T3753" s="69">
        <f t="shared" si="569"/>
        <v>268.67614964482863</v>
      </c>
      <c r="V3753" s="16">
        <f t="shared" si="570"/>
        <v>2.0041200000000002E-2</v>
      </c>
      <c r="W3753" s="16">
        <f t="shared" si="571"/>
        <v>0.1791574863570628</v>
      </c>
      <c r="X3753" s="16"/>
      <c r="Z3753" s="15">
        <f t="shared" si="572"/>
        <v>3.9726376333357474E-5</v>
      </c>
      <c r="AA3753" s="16">
        <f t="shared" si="573"/>
        <v>0.20119374319352151</v>
      </c>
      <c r="AB3753" s="3">
        <f t="shared" si="574"/>
        <v>0.10835016464879235</v>
      </c>
      <c r="AC3753" s="69">
        <f t="shared" si="575"/>
        <v>25.887240261458</v>
      </c>
      <c r="AD3753" s="3">
        <f t="shared" si="561"/>
        <v>21.248806716095007</v>
      </c>
      <c r="AF3753" s="29"/>
      <c r="AG3753" s="30"/>
      <c r="AH3753" s="29"/>
      <c r="AI3753" s="29"/>
      <c r="AJ3753" s="31"/>
      <c r="AK3753" s="29"/>
      <c r="AL3753" s="30"/>
      <c r="AN3753" s="17">
        <f t="shared" si="554"/>
        <v>25424.302562527588</v>
      </c>
      <c r="AO3753" s="17">
        <f t="shared" si="555"/>
        <v>254.24302562527589</v>
      </c>
      <c r="AP3753" s="2">
        <f t="shared" si="556"/>
        <v>17.390222952768873</v>
      </c>
      <c r="AQ3753" s="6">
        <f t="shared" si="557"/>
        <v>392.14952758493808</v>
      </c>
      <c r="AR3753" s="3">
        <f t="shared" si="558"/>
        <v>4672.3381444150618</v>
      </c>
    </row>
    <row r="3754" spans="1:44">
      <c r="A3754" s="32">
        <v>43567</v>
      </c>
      <c r="B3754" s="9">
        <v>12.5</v>
      </c>
      <c r="C3754" s="33">
        <v>5088.8499730000003</v>
      </c>
      <c r="D3754" s="34">
        <f t="shared" si="564"/>
        <v>45763744.612549655</v>
      </c>
      <c r="E3754" s="34">
        <v>6393023717201.8604</v>
      </c>
      <c r="F3754" s="3">
        <f>VLOOKUP(A3754,ERCOT_345kv_West_ATC!A:B,2)</f>
        <v>28.95</v>
      </c>
      <c r="G3754" s="3">
        <f>VLOOKUP(A3754,ERCOT_345kv_West_ATC!G:H,2)</f>
        <v>2.7690000000000001</v>
      </c>
      <c r="I3754" s="5">
        <f t="shared" si="565"/>
        <v>6</v>
      </c>
      <c r="J3754" s="4">
        <f t="shared" si="566"/>
        <v>144</v>
      </c>
      <c r="K3754" s="4">
        <f t="shared" si="559"/>
        <v>1800</v>
      </c>
      <c r="L3754" s="6">
        <f t="shared" si="560"/>
        <v>9159929.9514000006</v>
      </c>
      <c r="N3754" s="22">
        <f t="shared" si="567"/>
        <v>0.20015691523827139</v>
      </c>
      <c r="O3754" s="14">
        <f t="shared" si="568"/>
        <v>3933.2445699961172</v>
      </c>
      <c r="Q3754" s="22">
        <f t="shared" si="563"/>
        <v>292.62706906180028</v>
      </c>
      <c r="R3754" s="3">
        <f>VLOOKUP(A3754,ERCOT_345kv_West_ATC!D:E,2)</f>
        <v>22.97</v>
      </c>
      <c r="S3754" s="66">
        <f t="shared" si="562"/>
        <v>0.92150418594682726</v>
      </c>
      <c r="T3754" s="69">
        <f t="shared" si="569"/>
        <v>269.65706906180026</v>
      </c>
      <c r="V3754" s="16">
        <f t="shared" si="570"/>
        <v>1.9801800000000001E-2</v>
      </c>
      <c r="W3754" s="16">
        <f t="shared" si="571"/>
        <v>0.18035511523827139</v>
      </c>
      <c r="X3754" s="16"/>
      <c r="Z3754" s="15">
        <f t="shared" si="572"/>
        <v>3.9726376333357474E-5</v>
      </c>
      <c r="AA3754" s="16">
        <f t="shared" si="573"/>
        <v>0.20216156913139405</v>
      </c>
      <c r="AB3754" s="3">
        <f t="shared" si="574"/>
        <v>0.10887137419564689</v>
      </c>
      <c r="AC3754" s="69">
        <f t="shared" si="575"/>
        <v>26.078002955606763</v>
      </c>
      <c r="AD3754" s="3">
        <f t="shared" si="561"/>
        <v>21.502940952329315</v>
      </c>
      <c r="AF3754" s="29"/>
      <c r="AG3754" s="30"/>
      <c r="AH3754" s="29"/>
      <c r="AI3754" s="29"/>
      <c r="AJ3754" s="31"/>
      <c r="AK3754" s="29"/>
      <c r="AL3754" s="30"/>
      <c r="AN3754" s="17">
        <f t="shared" si="554"/>
        <v>25424.302562527588</v>
      </c>
      <c r="AO3754" s="17">
        <f t="shared" si="555"/>
        <v>254.24302562527589</v>
      </c>
      <c r="AP3754" s="2">
        <f t="shared" si="556"/>
        <v>17.390222952768873</v>
      </c>
      <c r="AQ3754" s="6">
        <f t="shared" si="557"/>
        <v>399.45342122510101</v>
      </c>
      <c r="AR3754" s="3">
        <f t="shared" si="558"/>
        <v>4689.3965517748993</v>
      </c>
    </row>
    <row r="3755" spans="1:44">
      <c r="A3755" s="32">
        <v>43568</v>
      </c>
      <c r="B3755" s="9">
        <v>12.5</v>
      </c>
      <c r="C3755" s="33">
        <v>5096.5865629999998</v>
      </c>
      <c r="D3755" s="34">
        <f t="shared" si="564"/>
        <v>45763744.612549655</v>
      </c>
      <c r="E3755" s="34">
        <v>6393023717201.8604</v>
      </c>
      <c r="F3755" s="3">
        <f>VLOOKUP(A3755,ERCOT_345kv_West_ATC!A:B,2)</f>
        <v>28.95</v>
      </c>
      <c r="G3755" s="3">
        <f>VLOOKUP(A3755,ERCOT_345kv_West_ATC!G:H,2)</f>
        <v>2.7690000000000001</v>
      </c>
      <c r="I3755" s="5">
        <f t="shared" si="565"/>
        <v>6</v>
      </c>
      <c r="J3755" s="4">
        <f t="shared" si="566"/>
        <v>144</v>
      </c>
      <c r="K3755" s="4">
        <f t="shared" si="559"/>
        <v>1800</v>
      </c>
      <c r="L3755" s="6">
        <f t="shared" si="560"/>
        <v>9173855.8134000003</v>
      </c>
      <c r="N3755" s="22">
        <f t="shared" si="567"/>
        <v>0.20046121424434926</v>
      </c>
      <c r="O3755" s="14">
        <f t="shared" si="568"/>
        <v>3933.2445699961172</v>
      </c>
      <c r="Q3755" s="22">
        <f t="shared" si="563"/>
        <v>293.07195064963338</v>
      </c>
      <c r="R3755" s="3">
        <f>VLOOKUP(A3755,ERCOT_345kv_West_ATC!D:E,2)</f>
        <v>17.809999999999999</v>
      </c>
      <c r="S3755" s="66">
        <f t="shared" si="562"/>
        <v>0.93922994008631078</v>
      </c>
      <c r="T3755" s="69">
        <f t="shared" si="569"/>
        <v>275.26195064963338</v>
      </c>
      <c r="V3755" s="16">
        <f t="shared" si="570"/>
        <v>1.9801800000000001E-2</v>
      </c>
      <c r="W3755" s="16">
        <f t="shared" si="571"/>
        <v>0.18065941424434925</v>
      </c>
      <c r="X3755" s="16"/>
      <c r="Z3755" s="15">
        <f t="shared" si="572"/>
        <v>3.9726376333357474E-5</v>
      </c>
      <c r="AA3755" s="16">
        <f t="shared" si="573"/>
        <v>0.20246891581727092</v>
      </c>
      <c r="AB3755" s="3">
        <f t="shared" si="574"/>
        <v>0.10903689158943079</v>
      </c>
      <c r="AC3755" s="69">
        <f t="shared" si="575"/>
        <v>26.138582321731668</v>
      </c>
      <c r="AD3755" s="3">
        <f t="shared" si="561"/>
        <v>21.757176606158556</v>
      </c>
      <c r="AF3755" s="29"/>
      <c r="AG3755" s="30"/>
      <c r="AH3755" s="29"/>
      <c r="AI3755" s="29"/>
      <c r="AJ3755" s="31"/>
      <c r="AK3755" s="29"/>
      <c r="AL3755" s="30"/>
      <c r="AN3755" s="17">
        <f t="shared" ref="AN3755:AN3818" si="576">D3755/K3755</f>
        <v>25424.302562527588</v>
      </c>
      <c r="AO3755" s="17">
        <f t="shared" ref="AO3755:AO3818" si="577">AN3755/$Y$2</f>
        <v>254.24302562527589</v>
      </c>
      <c r="AP3755" s="2">
        <f t="shared" ref="AP3755:AP3818" si="578">(AO3755*$AL$2*$Y$2*24)/1000000</f>
        <v>17.390222952768873</v>
      </c>
      <c r="AQ3755" s="6">
        <f t="shared" ref="AQ3755:AQ3818" si="579">AP3755*R3755</f>
        <v>309.71987078881364</v>
      </c>
      <c r="AR3755" s="3">
        <f t="shared" ref="AR3755:AR3818" si="580">C3755-AQ3755</f>
        <v>4786.8666922111861</v>
      </c>
    </row>
    <row r="3756" spans="1:44">
      <c r="A3756" s="32">
        <v>43569</v>
      </c>
      <c r="B3756" s="9">
        <v>12.5</v>
      </c>
      <c r="C3756" s="33">
        <v>5167.3219829999998</v>
      </c>
      <c r="D3756" s="34">
        <f t="shared" si="564"/>
        <v>45763744.612549655</v>
      </c>
      <c r="E3756" s="34">
        <v>6393023717201.8604</v>
      </c>
      <c r="F3756" s="3">
        <f>VLOOKUP(A3756,ERCOT_345kv_West_ATC!A:B,2)</f>
        <v>28.95</v>
      </c>
      <c r="G3756" s="3">
        <f>VLOOKUP(A3756,ERCOT_345kv_West_ATC!G:H,2)</f>
        <v>2.7690000000000001</v>
      </c>
      <c r="I3756" s="5">
        <f t="shared" si="565"/>
        <v>6</v>
      </c>
      <c r="J3756" s="4">
        <f t="shared" si="566"/>
        <v>144</v>
      </c>
      <c r="K3756" s="4">
        <f t="shared" si="559"/>
        <v>1800</v>
      </c>
      <c r="L3756" s="6">
        <f t="shared" si="560"/>
        <v>9301179.5693999995</v>
      </c>
      <c r="N3756" s="22">
        <f t="shared" si="567"/>
        <v>0.20324341131056317</v>
      </c>
      <c r="O3756" s="14">
        <f t="shared" si="568"/>
        <v>3933.2445699961172</v>
      </c>
      <c r="Q3756" s="22">
        <f t="shared" si="563"/>
        <v>297.13949022012162</v>
      </c>
      <c r="R3756" s="3">
        <f>VLOOKUP(A3756,ERCOT_345kv_West_ATC!D:E,2)</f>
        <v>21.22</v>
      </c>
      <c r="S3756" s="66">
        <f t="shared" si="562"/>
        <v>0.92858572926715255</v>
      </c>
      <c r="T3756" s="69">
        <f t="shared" si="569"/>
        <v>275.91949022012159</v>
      </c>
      <c r="V3756" s="16">
        <f t="shared" si="570"/>
        <v>1.9801800000000001E-2</v>
      </c>
      <c r="W3756" s="16">
        <f t="shared" si="571"/>
        <v>0.18344161131056316</v>
      </c>
      <c r="X3756" s="16"/>
      <c r="Z3756" s="15">
        <f t="shared" si="572"/>
        <v>3.9726376333357474E-5</v>
      </c>
      <c r="AA3756" s="16">
        <f t="shared" si="573"/>
        <v>0.20527897773228901</v>
      </c>
      <c r="AB3756" s="3">
        <f t="shared" si="574"/>
        <v>0.1105502123633907</v>
      </c>
      <c r="AC3756" s="69">
        <f t="shared" si="575"/>
        <v>26.692457725000995</v>
      </c>
      <c r="AD3756" s="3">
        <f t="shared" si="561"/>
        <v>22.017460419411808</v>
      </c>
      <c r="AF3756" s="29"/>
      <c r="AG3756" s="30"/>
      <c r="AH3756" s="29"/>
      <c r="AI3756" s="29"/>
      <c r="AJ3756" s="31"/>
      <c r="AK3756" s="29"/>
      <c r="AL3756" s="30"/>
      <c r="AN3756" s="17">
        <f t="shared" si="576"/>
        <v>25424.302562527588</v>
      </c>
      <c r="AO3756" s="17">
        <f t="shared" si="577"/>
        <v>254.24302562527589</v>
      </c>
      <c r="AP3756" s="2">
        <f t="shared" si="578"/>
        <v>17.390222952768873</v>
      </c>
      <c r="AQ3756" s="6">
        <f t="shared" si="579"/>
        <v>369.02053105775548</v>
      </c>
      <c r="AR3756" s="3">
        <f t="shared" si="580"/>
        <v>4798.3014519422441</v>
      </c>
    </row>
    <row r="3757" spans="1:44">
      <c r="A3757" s="32">
        <v>43570</v>
      </c>
      <c r="B3757" s="9">
        <v>12.5</v>
      </c>
      <c r="C3757" s="33">
        <v>5066.1871549999996</v>
      </c>
      <c r="D3757" s="34">
        <f t="shared" si="564"/>
        <v>45763744.612549655</v>
      </c>
      <c r="E3757" s="34">
        <v>6393023717201.8604</v>
      </c>
      <c r="F3757" s="3">
        <f>VLOOKUP(A3757,ERCOT_345kv_West_ATC!A:B,2)</f>
        <v>28.85</v>
      </c>
      <c r="G3757" s="3">
        <f>VLOOKUP(A3757,ERCOT_345kv_West_ATC!G:H,2)</f>
        <v>2.7440000000000002</v>
      </c>
      <c r="I3757" s="5">
        <f t="shared" si="565"/>
        <v>6</v>
      </c>
      <c r="J3757" s="4">
        <f t="shared" si="566"/>
        <v>144</v>
      </c>
      <c r="K3757" s="4">
        <f t="shared" si="559"/>
        <v>1800</v>
      </c>
      <c r="L3757" s="6">
        <f t="shared" si="560"/>
        <v>9119136.8789999988</v>
      </c>
      <c r="N3757" s="22">
        <f t="shared" si="567"/>
        <v>0.19926553117987825</v>
      </c>
      <c r="O3757" s="14">
        <f t="shared" si="568"/>
        <v>3933.2445699961172</v>
      </c>
      <c r="Q3757" s="22">
        <f t="shared" si="563"/>
        <v>291.32387599397407</v>
      </c>
      <c r="R3757" s="3">
        <f>VLOOKUP(A3757,ERCOT_345kv_West_ATC!D:E,2)</f>
        <v>13.72</v>
      </c>
      <c r="S3757" s="66">
        <f t="shared" si="562"/>
        <v>0.95290464966804223</v>
      </c>
      <c r="T3757" s="69">
        <f t="shared" si="569"/>
        <v>277.60387599397404</v>
      </c>
      <c r="V3757" s="16">
        <f t="shared" si="570"/>
        <v>1.9733399999999998E-2</v>
      </c>
      <c r="W3757" s="16">
        <f t="shared" si="571"/>
        <v>0.17953213117987826</v>
      </c>
      <c r="X3757" s="16"/>
      <c r="Z3757" s="15">
        <f t="shared" si="572"/>
        <v>3.9726376333357474E-5</v>
      </c>
      <c r="AA3757" s="16">
        <f t="shared" si="573"/>
        <v>0.20126125749475163</v>
      </c>
      <c r="AB3757" s="3">
        <f t="shared" si="574"/>
        <v>0.10838652356104439</v>
      </c>
      <c r="AC3757" s="69">
        <f t="shared" si="575"/>
        <v>25.900547623342245</v>
      </c>
      <c r="AD3757" s="3">
        <f t="shared" si="561"/>
        <v>22.226536040112137</v>
      </c>
      <c r="AF3757" s="29"/>
      <c r="AG3757" s="30"/>
      <c r="AH3757" s="29"/>
      <c r="AI3757" s="29"/>
      <c r="AJ3757" s="31"/>
      <c r="AK3757" s="29"/>
      <c r="AL3757" s="30"/>
      <c r="AN3757" s="17">
        <f t="shared" si="576"/>
        <v>25424.302562527588</v>
      </c>
      <c r="AO3757" s="17">
        <f t="shared" si="577"/>
        <v>254.24302562527589</v>
      </c>
      <c r="AP3757" s="2">
        <f t="shared" si="578"/>
        <v>17.390222952768873</v>
      </c>
      <c r="AQ3757" s="6">
        <f t="shared" si="579"/>
        <v>238.59385891198895</v>
      </c>
      <c r="AR3757" s="3">
        <f t="shared" si="580"/>
        <v>4827.5932960880109</v>
      </c>
    </row>
    <row r="3758" spans="1:44">
      <c r="A3758" s="32">
        <v>43571</v>
      </c>
      <c r="B3758" s="9">
        <v>12.5</v>
      </c>
      <c r="C3758" s="33">
        <v>5237.5952090000001</v>
      </c>
      <c r="D3758" s="34">
        <f t="shared" si="564"/>
        <v>45763744.612549655</v>
      </c>
      <c r="E3758" s="34">
        <v>6393023717201.8604</v>
      </c>
      <c r="F3758" s="3">
        <f>VLOOKUP(A3758,ERCOT_345kv_West_ATC!A:B,2)</f>
        <v>28.6</v>
      </c>
      <c r="G3758" s="3">
        <f>VLOOKUP(A3758,ERCOT_345kv_West_ATC!G:H,2)</f>
        <v>2.74</v>
      </c>
      <c r="I3758" s="5">
        <f t="shared" si="565"/>
        <v>6</v>
      </c>
      <c r="J3758" s="4">
        <f t="shared" si="566"/>
        <v>144</v>
      </c>
      <c r="K3758" s="4">
        <f t="shared" si="559"/>
        <v>1800</v>
      </c>
      <c r="L3758" s="6">
        <f t="shared" si="560"/>
        <v>9427671.3761999998</v>
      </c>
      <c r="N3758" s="22">
        <f t="shared" si="567"/>
        <v>0.2060074291563693</v>
      </c>
      <c r="O3758" s="14">
        <f t="shared" si="568"/>
        <v>3933.2445699961172</v>
      </c>
      <c r="Q3758" s="22">
        <f t="shared" si="563"/>
        <v>301.18045198299603</v>
      </c>
      <c r="R3758" s="3">
        <f>VLOOKUP(A3758,ERCOT_345kv_West_ATC!D:E,2)</f>
        <v>14.21</v>
      </c>
      <c r="S3758" s="66">
        <f t="shared" si="562"/>
        <v>0.95281898308326385</v>
      </c>
      <c r="T3758" s="69">
        <f t="shared" si="569"/>
        <v>286.97045198299605</v>
      </c>
      <c r="V3758" s="16">
        <f t="shared" si="570"/>
        <v>1.9562400000000001E-2</v>
      </c>
      <c r="W3758" s="16">
        <f t="shared" si="571"/>
        <v>0.18644502915636929</v>
      </c>
      <c r="X3758" s="16"/>
      <c r="Z3758" s="15">
        <f t="shared" si="572"/>
        <v>3.9726376333357474E-5</v>
      </c>
      <c r="AA3758" s="16">
        <f t="shared" si="573"/>
        <v>0.20807067835452409</v>
      </c>
      <c r="AB3758" s="3">
        <f t="shared" si="574"/>
        <v>0.11205364491187886</v>
      </c>
      <c r="AC3758" s="69">
        <f t="shared" si="575"/>
        <v>27.24271403774766</v>
      </c>
      <c r="AD3758" s="3">
        <f t="shared" si="561"/>
        <v>22.485865895925691</v>
      </c>
      <c r="AF3758" s="29"/>
      <c r="AG3758" s="30"/>
      <c r="AH3758" s="29"/>
      <c r="AI3758" s="29"/>
      <c r="AJ3758" s="31"/>
      <c r="AK3758" s="29"/>
      <c r="AL3758" s="30"/>
      <c r="AN3758" s="17">
        <f t="shared" si="576"/>
        <v>25424.302562527588</v>
      </c>
      <c r="AO3758" s="17">
        <f t="shared" si="577"/>
        <v>254.24302562527589</v>
      </c>
      <c r="AP3758" s="2">
        <f t="shared" si="578"/>
        <v>17.390222952768873</v>
      </c>
      <c r="AQ3758" s="6">
        <f t="shared" si="579"/>
        <v>247.1150681588457</v>
      </c>
      <c r="AR3758" s="3">
        <f t="shared" si="580"/>
        <v>4990.480140841154</v>
      </c>
    </row>
    <row r="3759" spans="1:44">
      <c r="A3759" s="32">
        <v>43572</v>
      </c>
      <c r="B3759" s="9">
        <v>12.5</v>
      </c>
      <c r="C3759" s="33">
        <v>5251.6638000000003</v>
      </c>
      <c r="D3759" s="34">
        <f t="shared" si="564"/>
        <v>45763744.612549655</v>
      </c>
      <c r="E3759" s="34">
        <v>6393023717201.8604</v>
      </c>
      <c r="F3759" s="3">
        <f>VLOOKUP(A3759,ERCOT_345kv_West_ATC!A:B,2)</f>
        <v>28.45</v>
      </c>
      <c r="G3759" s="3">
        <f>VLOOKUP(A3759,ERCOT_345kv_West_ATC!G:H,2)</f>
        <v>2.7080000000000002</v>
      </c>
      <c r="I3759" s="5">
        <f t="shared" si="565"/>
        <v>6</v>
      </c>
      <c r="J3759" s="4">
        <f t="shared" si="566"/>
        <v>144</v>
      </c>
      <c r="K3759" s="4">
        <f t="shared" si="559"/>
        <v>1800</v>
      </c>
      <c r="L3759" s="6">
        <f t="shared" si="560"/>
        <v>9452994.8399999999</v>
      </c>
      <c r="N3759" s="22">
        <f t="shared" si="567"/>
        <v>0.20656078124795174</v>
      </c>
      <c r="O3759" s="14">
        <f t="shared" si="568"/>
        <v>3933.2445699961172</v>
      </c>
      <c r="Q3759" s="22">
        <f t="shared" si="563"/>
        <v>301.98944626893535</v>
      </c>
      <c r="R3759" s="3">
        <f>VLOOKUP(A3759,ERCOT_345kv_West_ATC!D:E,2)</f>
        <v>17.28</v>
      </c>
      <c r="S3759" s="66">
        <f t="shared" si="562"/>
        <v>0.94277945731715618</v>
      </c>
      <c r="T3759" s="69">
        <f t="shared" si="569"/>
        <v>284.70944626893538</v>
      </c>
      <c r="V3759" s="16">
        <f t="shared" si="570"/>
        <v>1.9459799999999999E-2</v>
      </c>
      <c r="W3759" s="16">
        <f t="shared" si="571"/>
        <v>0.18710098124795174</v>
      </c>
      <c r="X3759" s="16"/>
      <c r="Z3759" s="15">
        <f t="shared" si="572"/>
        <v>3.9726376333357474E-5</v>
      </c>
      <c r="AA3759" s="16">
        <f t="shared" si="573"/>
        <v>0.20862957249507019</v>
      </c>
      <c r="AB3759" s="3">
        <f t="shared" si="574"/>
        <v>0.11235462977944091</v>
      </c>
      <c r="AC3759" s="69">
        <f t="shared" si="575"/>
        <v>27.352874499275373</v>
      </c>
      <c r="AD3759" s="3">
        <f t="shared" si="561"/>
        <v>22.747266139065989</v>
      </c>
      <c r="AF3759" s="29"/>
      <c r="AG3759" s="30"/>
      <c r="AH3759" s="29"/>
      <c r="AI3759" s="29"/>
      <c r="AJ3759" s="31"/>
      <c r="AK3759" s="29"/>
      <c r="AL3759" s="30"/>
      <c r="AN3759" s="17">
        <f t="shared" si="576"/>
        <v>25424.302562527588</v>
      </c>
      <c r="AO3759" s="17">
        <f t="shared" si="577"/>
        <v>254.24302562527589</v>
      </c>
      <c r="AP3759" s="2">
        <f t="shared" si="578"/>
        <v>17.390222952768873</v>
      </c>
      <c r="AQ3759" s="6">
        <f t="shared" si="579"/>
        <v>300.50305262384614</v>
      </c>
      <c r="AR3759" s="3">
        <f t="shared" si="580"/>
        <v>4951.1607473761542</v>
      </c>
    </row>
    <row r="3760" spans="1:44">
      <c r="A3760" s="32">
        <v>43573</v>
      </c>
      <c r="B3760" s="9">
        <v>12.5</v>
      </c>
      <c r="C3760" s="33">
        <v>5299.1645950000002</v>
      </c>
      <c r="D3760" s="34">
        <f t="shared" si="564"/>
        <v>45763744.612549655</v>
      </c>
      <c r="E3760" s="34">
        <v>6393023717201.8604</v>
      </c>
      <c r="F3760" s="3">
        <f>VLOOKUP(A3760,ERCOT_345kv_West_ATC!A:B,2)</f>
        <v>28.15</v>
      </c>
      <c r="G3760" s="3">
        <f>VLOOKUP(A3760,ERCOT_345kv_West_ATC!G:H,2)</f>
        <v>2.6829999999999998</v>
      </c>
      <c r="I3760" s="5">
        <f t="shared" si="565"/>
        <v>6</v>
      </c>
      <c r="J3760" s="4">
        <f t="shared" si="566"/>
        <v>144</v>
      </c>
      <c r="K3760" s="4">
        <f t="shared" si="559"/>
        <v>1800</v>
      </c>
      <c r="L3760" s="6">
        <f t="shared" si="560"/>
        <v>9538496.2709999997</v>
      </c>
      <c r="N3760" s="22">
        <f t="shared" si="567"/>
        <v>0.20842910368799425</v>
      </c>
      <c r="O3760" s="14">
        <f t="shared" si="568"/>
        <v>3933.2445699961172</v>
      </c>
      <c r="Q3760" s="22">
        <f t="shared" si="563"/>
        <v>304.72091182455301</v>
      </c>
      <c r="R3760" s="3">
        <f>VLOOKUP(A3760,ERCOT_345kv_West_ATC!D:E,2)</f>
        <v>16.96</v>
      </c>
      <c r="S3760" s="66">
        <f t="shared" si="562"/>
        <v>0.94434251361860944</v>
      </c>
      <c r="T3760" s="69">
        <f t="shared" si="569"/>
        <v>287.76091182455303</v>
      </c>
      <c r="V3760" s="16">
        <f t="shared" si="570"/>
        <v>1.92546E-2</v>
      </c>
      <c r="W3760" s="16">
        <f t="shared" si="571"/>
        <v>0.18917450368799424</v>
      </c>
      <c r="X3760" s="16"/>
      <c r="Z3760" s="15">
        <f t="shared" si="572"/>
        <v>3.9726376333357474E-5</v>
      </c>
      <c r="AA3760" s="16">
        <f t="shared" si="573"/>
        <v>0.21051660695337385</v>
      </c>
      <c r="AB3760" s="3">
        <f t="shared" si="574"/>
        <v>0.11337086662164968</v>
      </c>
      <c r="AC3760" s="69">
        <f t="shared" si="575"/>
        <v>27.724817183523783</v>
      </c>
      <c r="AD3760" s="3">
        <f t="shared" si="561"/>
        <v>23.011217284769874</v>
      </c>
      <c r="AF3760" s="29"/>
      <c r="AG3760" s="30"/>
      <c r="AH3760" s="29"/>
      <c r="AI3760" s="29"/>
      <c r="AJ3760" s="31"/>
      <c r="AK3760" s="29"/>
      <c r="AL3760" s="30"/>
      <c r="AN3760" s="17">
        <f t="shared" si="576"/>
        <v>25424.302562527588</v>
      </c>
      <c r="AO3760" s="17">
        <f t="shared" si="577"/>
        <v>254.24302562527589</v>
      </c>
      <c r="AP3760" s="2">
        <f t="shared" si="578"/>
        <v>17.390222952768873</v>
      </c>
      <c r="AQ3760" s="6">
        <f t="shared" si="579"/>
        <v>294.93818127896009</v>
      </c>
      <c r="AR3760" s="3">
        <f t="shared" si="580"/>
        <v>5004.2264137210404</v>
      </c>
    </row>
    <row r="3761" spans="1:44">
      <c r="A3761" s="32">
        <v>43574</v>
      </c>
      <c r="B3761" s="9">
        <v>12.5</v>
      </c>
      <c r="C3761" s="33">
        <v>5305.4551369999999</v>
      </c>
      <c r="D3761" s="34">
        <f t="shared" si="564"/>
        <v>45763744.612549655</v>
      </c>
      <c r="E3761" s="34">
        <v>6393023717201.8604</v>
      </c>
      <c r="F3761" s="3">
        <f>VLOOKUP(A3761,ERCOT_345kv_West_ATC!A:B,2)</f>
        <v>28.2</v>
      </c>
      <c r="G3761" s="3">
        <f>VLOOKUP(A3761,ERCOT_345kv_West_ATC!G:H,2)</f>
        <v>2.69</v>
      </c>
      <c r="I3761" s="5">
        <f t="shared" si="565"/>
        <v>6</v>
      </c>
      <c r="J3761" s="4">
        <f t="shared" si="566"/>
        <v>144</v>
      </c>
      <c r="K3761" s="4">
        <f t="shared" si="559"/>
        <v>1800</v>
      </c>
      <c r="L3761" s="6">
        <f t="shared" si="560"/>
        <v>9549819.2466000002</v>
      </c>
      <c r="N3761" s="22">
        <f t="shared" si="567"/>
        <v>0.20867652608963258</v>
      </c>
      <c r="O3761" s="14">
        <f t="shared" si="568"/>
        <v>3933.2445699961172</v>
      </c>
      <c r="Q3761" s="22">
        <f t="shared" si="563"/>
        <v>305.08264048191899</v>
      </c>
      <c r="R3761" s="3">
        <f>VLOOKUP(A3761,ERCOT_345kv_West_ATC!D:E,2)</f>
        <v>22.86</v>
      </c>
      <c r="S3761" s="66">
        <f t="shared" si="562"/>
        <v>0.92506948293128188</v>
      </c>
      <c r="T3761" s="69">
        <f t="shared" si="569"/>
        <v>282.22264048191897</v>
      </c>
      <c r="V3761" s="16">
        <f t="shared" si="570"/>
        <v>1.9288799999999998E-2</v>
      </c>
      <c r="W3761" s="16">
        <f t="shared" si="571"/>
        <v>0.18938772608963259</v>
      </c>
      <c r="X3761" s="16"/>
      <c r="Z3761" s="15">
        <f t="shared" si="572"/>
        <v>3.9726376333357474E-5</v>
      </c>
      <c r="AA3761" s="16">
        <f t="shared" si="573"/>
        <v>0.21076650739220662</v>
      </c>
      <c r="AB3761" s="3">
        <f t="shared" si="574"/>
        <v>0.11350544711736266</v>
      </c>
      <c r="AC3761" s="69">
        <f t="shared" si="575"/>
        <v>27.774073644954733</v>
      </c>
      <c r="AD3761" s="3">
        <f t="shared" si="561"/>
        <v>23.272441535458043</v>
      </c>
      <c r="AF3761" s="29"/>
      <c r="AG3761" s="30"/>
      <c r="AH3761" s="29"/>
      <c r="AI3761" s="29"/>
      <c r="AJ3761" s="31"/>
      <c r="AK3761" s="29"/>
      <c r="AL3761" s="30"/>
      <c r="AN3761" s="17">
        <f t="shared" si="576"/>
        <v>25424.302562527588</v>
      </c>
      <c r="AO3761" s="17">
        <f t="shared" si="577"/>
        <v>254.24302562527589</v>
      </c>
      <c r="AP3761" s="2">
        <f t="shared" si="578"/>
        <v>17.390222952768873</v>
      </c>
      <c r="AQ3761" s="6">
        <f t="shared" si="579"/>
        <v>397.54049670029644</v>
      </c>
      <c r="AR3761" s="3">
        <f t="shared" si="580"/>
        <v>4907.914640299703</v>
      </c>
    </row>
    <row r="3762" spans="1:44">
      <c r="A3762" s="32">
        <v>43575</v>
      </c>
      <c r="B3762" s="9">
        <v>12.5</v>
      </c>
      <c r="C3762" s="33">
        <v>5337.3785180000004</v>
      </c>
      <c r="D3762" s="34">
        <f t="shared" si="564"/>
        <v>45763744.612549655</v>
      </c>
      <c r="E3762" s="34">
        <v>6393023717201.8604</v>
      </c>
      <c r="F3762" s="3">
        <f>VLOOKUP(A3762,ERCOT_345kv_West_ATC!A:B,2)</f>
        <v>28.2</v>
      </c>
      <c r="G3762" s="3">
        <f>VLOOKUP(A3762,ERCOT_345kv_West_ATC!G:H,2)</f>
        <v>2.69</v>
      </c>
      <c r="I3762" s="5">
        <f t="shared" si="565"/>
        <v>6</v>
      </c>
      <c r="J3762" s="4">
        <f t="shared" si="566"/>
        <v>144</v>
      </c>
      <c r="K3762" s="4">
        <f t="shared" si="559"/>
        <v>1800</v>
      </c>
      <c r="L3762" s="6">
        <f t="shared" si="560"/>
        <v>9607281.3324000016</v>
      </c>
      <c r="N3762" s="22">
        <f t="shared" si="567"/>
        <v>0.20993215073937427</v>
      </c>
      <c r="O3762" s="14">
        <f t="shared" si="568"/>
        <v>3933.2445699961172</v>
      </c>
      <c r="Q3762" s="22">
        <f t="shared" si="563"/>
        <v>306.91834903417288</v>
      </c>
      <c r="R3762" s="3">
        <f>VLOOKUP(A3762,ERCOT_345kv_West_ATC!D:E,2)</f>
        <v>16.510000000000002</v>
      </c>
      <c r="S3762" s="66">
        <f t="shared" si="562"/>
        <v>0.94620719141767007</v>
      </c>
      <c r="T3762" s="69">
        <f t="shared" si="569"/>
        <v>290.40834903417289</v>
      </c>
      <c r="V3762" s="16">
        <f t="shared" si="570"/>
        <v>1.9288799999999998E-2</v>
      </c>
      <c r="W3762" s="16">
        <f t="shared" si="571"/>
        <v>0.19064335073937427</v>
      </c>
      <c r="X3762" s="16"/>
      <c r="Z3762" s="15">
        <f t="shared" si="572"/>
        <v>3.9726376333357474E-5</v>
      </c>
      <c r="AA3762" s="16">
        <f t="shared" si="573"/>
        <v>0.2120347076396458</v>
      </c>
      <c r="AB3762" s="3">
        <f t="shared" si="574"/>
        <v>0.11418841917920013</v>
      </c>
      <c r="AC3762" s="69">
        <f t="shared" si="575"/>
        <v>28.024041419587245</v>
      </c>
      <c r="AD3762" s="3">
        <f t="shared" si="561"/>
        <v>23.55708961910349</v>
      </c>
      <c r="AF3762" s="29"/>
      <c r="AG3762" s="30"/>
      <c r="AH3762" s="29"/>
      <c r="AI3762" s="29"/>
      <c r="AJ3762" s="31"/>
      <c r="AK3762" s="29"/>
      <c r="AL3762" s="30"/>
      <c r="AN3762" s="17">
        <f t="shared" si="576"/>
        <v>25424.302562527588</v>
      </c>
      <c r="AO3762" s="17">
        <f t="shared" si="577"/>
        <v>254.24302562527589</v>
      </c>
      <c r="AP3762" s="2">
        <f t="shared" si="578"/>
        <v>17.390222952768873</v>
      </c>
      <c r="AQ3762" s="6">
        <f t="shared" si="579"/>
        <v>287.11258095021412</v>
      </c>
      <c r="AR3762" s="3">
        <f t="shared" si="580"/>
        <v>5050.2659370497859</v>
      </c>
    </row>
    <row r="3763" spans="1:44">
      <c r="A3763" s="32">
        <v>43576</v>
      </c>
      <c r="B3763" s="9">
        <v>12.5</v>
      </c>
      <c r="C3763" s="33">
        <v>5314.5314529999996</v>
      </c>
      <c r="D3763" s="34">
        <f t="shared" si="564"/>
        <v>45477458.095114619</v>
      </c>
      <c r="E3763" s="34">
        <v>6353030562983.9805</v>
      </c>
      <c r="F3763" s="3">
        <f>VLOOKUP(A3763,ERCOT_345kv_West_ATC!A:B,2)</f>
        <v>28.2</v>
      </c>
      <c r="G3763" s="3">
        <f>VLOOKUP(A3763,ERCOT_345kv_West_ATC!G:H,2)</f>
        <v>2.69</v>
      </c>
      <c r="I3763" s="5">
        <f t="shared" si="565"/>
        <v>6</v>
      </c>
      <c r="J3763" s="4">
        <f t="shared" si="566"/>
        <v>144</v>
      </c>
      <c r="K3763" s="4">
        <f t="shared" si="559"/>
        <v>1800</v>
      </c>
      <c r="L3763" s="6">
        <f t="shared" si="560"/>
        <v>9566156.6153999995</v>
      </c>
      <c r="N3763" s="22">
        <f t="shared" si="567"/>
        <v>0.21034941300792792</v>
      </c>
      <c r="O3763" s="14">
        <f t="shared" si="568"/>
        <v>3958.0048564617637</v>
      </c>
      <c r="Q3763" s="22">
        <f t="shared" si="563"/>
        <v>307.52838159053789</v>
      </c>
      <c r="R3763" s="3">
        <f>VLOOKUP(A3763,ERCOT_345kv_West_ATC!D:E,2)</f>
        <v>13.66</v>
      </c>
      <c r="S3763" s="66">
        <f t="shared" si="562"/>
        <v>0.95558133551982927</v>
      </c>
      <c r="T3763" s="69">
        <f t="shared" si="569"/>
        <v>293.86838159053787</v>
      </c>
      <c r="V3763" s="16">
        <f t="shared" si="570"/>
        <v>1.9288799999999998E-2</v>
      </c>
      <c r="W3763" s="16">
        <f t="shared" si="571"/>
        <v>0.19106061300792793</v>
      </c>
      <c r="X3763" s="16"/>
      <c r="Z3763" s="15">
        <f t="shared" si="572"/>
        <v>3.9976459042619812E-5</v>
      </c>
      <c r="AA3763" s="16">
        <f t="shared" si="573"/>
        <v>0.21245614896156925</v>
      </c>
      <c r="AB3763" s="3">
        <f t="shared" si="574"/>
        <v>0.11441538069348679</v>
      </c>
      <c r="AC3763" s="69">
        <f t="shared" si="575"/>
        <v>28.107109333816165</v>
      </c>
      <c r="AD3763" s="3">
        <f t="shared" si="561"/>
        <v>23.846590468673934</v>
      </c>
      <c r="AF3763" s="29"/>
      <c r="AG3763" s="30"/>
      <c r="AH3763" s="29"/>
      <c r="AI3763" s="29"/>
      <c r="AJ3763" s="31"/>
      <c r="AK3763" s="29"/>
      <c r="AL3763" s="30"/>
      <c r="AN3763" s="17">
        <f t="shared" si="576"/>
        <v>25265.2544972859</v>
      </c>
      <c r="AO3763" s="17">
        <f t="shared" si="577"/>
        <v>252.652544972859</v>
      </c>
      <c r="AP3763" s="2">
        <f t="shared" si="578"/>
        <v>17.281434076143555</v>
      </c>
      <c r="AQ3763" s="6">
        <f t="shared" si="579"/>
        <v>236.06438948012095</v>
      </c>
      <c r="AR3763" s="3">
        <f t="shared" si="580"/>
        <v>5078.467063519879</v>
      </c>
    </row>
    <row r="3764" spans="1:44">
      <c r="A3764" s="32">
        <v>43577</v>
      </c>
      <c r="B3764" s="9">
        <v>12.5</v>
      </c>
      <c r="C3764" s="33">
        <v>5399.711397</v>
      </c>
      <c r="D3764" s="34">
        <f t="shared" si="564"/>
        <v>45477458.095114619</v>
      </c>
      <c r="E3764" s="34">
        <v>6353030562983.9805</v>
      </c>
      <c r="F3764" s="3">
        <f>VLOOKUP(A3764,ERCOT_345kv_West_ATC!A:B,2)</f>
        <v>28.05</v>
      </c>
      <c r="G3764" s="3">
        <f>VLOOKUP(A3764,ERCOT_345kv_West_ATC!G:H,2)</f>
        <v>2.6749999999999998</v>
      </c>
      <c r="I3764" s="5">
        <f t="shared" si="565"/>
        <v>6</v>
      </c>
      <c r="J3764" s="4">
        <f t="shared" si="566"/>
        <v>144</v>
      </c>
      <c r="K3764" s="4">
        <f t="shared" si="559"/>
        <v>1800</v>
      </c>
      <c r="L3764" s="6">
        <f t="shared" si="560"/>
        <v>9719480.5145999994</v>
      </c>
      <c r="N3764" s="22">
        <f t="shared" si="567"/>
        <v>0.21372083932817931</v>
      </c>
      <c r="O3764" s="14">
        <f t="shared" si="568"/>
        <v>3958.0048564617637</v>
      </c>
      <c r="Q3764" s="22">
        <f t="shared" si="563"/>
        <v>312.45736743885874</v>
      </c>
      <c r="R3764" s="3">
        <f>VLOOKUP(A3764,ERCOT_345kv_West_ATC!D:E,2)</f>
        <v>22.87</v>
      </c>
      <c r="S3764" s="66">
        <f t="shared" si="562"/>
        <v>0.92680601456941103</v>
      </c>
      <c r="T3764" s="69">
        <f t="shared" si="569"/>
        <v>289.58736743885873</v>
      </c>
      <c r="V3764" s="16">
        <f t="shared" si="570"/>
        <v>1.91862E-2</v>
      </c>
      <c r="W3764" s="16">
        <f t="shared" si="571"/>
        <v>0.19453463932817933</v>
      </c>
      <c r="X3764" s="16"/>
      <c r="Z3764" s="15">
        <f t="shared" si="572"/>
        <v>3.9976459042619812E-5</v>
      </c>
      <c r="AA3764" s="16">
        <f t="shared" si="573"/>
        <v>0.21586134150413791</v>
      </c>
      <c r="AB3764" s="3">
        <f t="shared" si="574"/>
        <v>0.11624920100415756</v>
      </c>
      <c r="AC3764" s="69">
        <f t="shared" si="575"/>
        <v>28.778287567521666</v>
      </c>
      <c r="AD3764" s="3">
        <f t="shared" si="561"/>
        <v>24.154981361625367</v>
      </c>
      <c r="AF3764" s="29"/>
      <c r="AG3764" s="30"/>
      <c r="AH3764" s="29"/>
      <c r="AI3764" s="29"/>
      <c r="AJ3764" s="31"/>
      <c r="AK3764" s="29"/>
      <c r="AL3764" s="30"/>
      <c r="AN3764" s="17">
        <f t="shared" si="576"/>
        <v>25265.2544972859</v>
      </c>
      <c r="AO3764" s="17">
        <f t="shared" si="577"/>
        <v>252.652544972859</v>
      </c>
      <c r="AP3764" s="2">
        <f t="shared" si="578"/>
        <v>17.281434076143555</v>
      </c>
      <c r="AQ3764" s="6">
        <f t="shared" si="579"/>
        <v>395.22639732140311</v>
      </c>
      <c r="AR3764" s="3">
        <f t="shared" si="580"/>
        <v>5004.484999678597</v>
      </c>
    </row>
    <row r="3765" spans="1:44">
      <c r="A3765" s="32">
        <v>43578</v>
      </c>
      <c r="B3765" s="9">
        <v>12.5</v>
      </c>
      <c r="C3765" s="33">
        <v>5571.9772270000003</v>
      </c>
      <c r="D3765" s="34">
        <f t="shared" si="564"/>
        <v>45477458.095114619</v>
      </c>
      <c r="E3765" s="34">
        <v>6353030562983.9805</v>
      </c>
      <c r="F3765" s="3">
        <f>VLOOKUP(A3765,ERCOT_345kv_West_ATC!A:B,2)</f>
        <v>27.95</v>
      </c>
      <c r="G3765" s="3">
        <f>VLOOKUP(A3765,ERCOT_345kv_West_ATC!G:H,2)</f>
        <v>2.65</v>
      </c>
      <c r="I3765" s="5">
        <f t="shared" si="565"/>
        <v>6</v>
      </c>
      <c r="J3765" s="4">
        <f t="shared" si="566"/>
        <v>144</v>
      </c>
      <c r="K3765" s="4">
        <f t="shared" si="559"/>
        <v>1800</v>
      </c>
      <c r="L3765" s="6">
        <f t="shared" si="560"/>
        <v>10029559.0086</v>
      </c>
      <c r="N3765" s="22">
        <f t="shared" si="567"/>
        <v>0.22053912924560351</v>
      </c>
      <c r="O3765" s="14">
        <f t="shared" si="568"/>
        <v>3958.0048564617637</v>
      </c>
      <c r="Q3765" s="22">
        <f t="shared" si="563"/>
        <v>322.42562755205194</v>
      </c>
      <c r="R3765" s="3">
        <f>VLOOKUP(A3765,ERCOT_345kv_West_ATC!D:E,2)</f>
        <v>24.93</v>
      </c>
      <c r="S3765" s="66">
        <f t="shared" si="562"/>
        <v>0.92267984344397269</v>
      </c>
      <c r="T3765" s="69">
        <f t="shared" si="569"/>
        <v>297.49562755205193</v>
      </c>
      <c r="V3765" s="16">
        <f t="shared" si="570"/>
        <v>1.9117800000000001E-2</v>
      </c>
      <c r="W3765" s="16">
        <f t="shared" si="571"/>
        <v>0.20142132924560352</v>
      </c>
      <c r="X3765" s="16"/>
      <c r="Z3765" s="15">
        <f t="shared" si="572"/>
        <v>3.9976459042619812E-5</v>
      </c>
      <c r="AA3765" s="16">
        <f t="shared" si="573"/>
        <v>0.22274791940157582</v>
      </c>
      <c r="AB3765" s="3">
        <f t="shared" si="574"/>
        <v>0.11995787423231269</v>
      </c>
      <c r="AC3765" s="69">
        <f t="shared" si="575"/>
        <v>30.135661969026444</v>
      </c>
      <c r="AD3765" s="3">
        <f t="shared" si="561"/>
        <v>24.567247814556239</v>
      </c>
      <c r="AF3765" s="29"/>
      <c r="AG3765" s="30"/>
      <c r="AH3765" s="29"/>
      <c r="AI3765" s="29"/>
      <c r="AJ3765" s="31"/>
      <c r="AK3765" s="29"/>
      <c r="AL3765" s="30"/>
      <c r="AN3765" s="17">
        <f t="shared" si="576"/>
        <v>25265.2544972859</v>
      </c>
      <c r="AO3765" s="17">
        <f t="shared" si="577"/>
        <v>252.652544972859</v>
      </c>
      <c r="AP3765" s="2">
        <f t="shared" si="578"/>
        <v>17.281434076143555</v>
      </c>
      <c r="AQ3765" s="6">
        <f t="shared" si="579"/>
        <v>430.82615151825883</v>
      </c>
      <c r="AR3765" s="3">
        <f t="shared" si="580"/>
        <v>5141.1510754817418</v>
      </c>
    </row>
    <row r="3766" spans="1:44">
      <c r="A3766" s="32">
        <v>43579</v>
      </c>
      <c r="B3766" s="9">
        <v>12.5</v>
      </c>
      <c r="C3766" s="33">
        <v>5464.866642</v>
      </c>
      <c r="D3766" s="34">
        <f t="shared" si="564"/>
        <v>45477458.095114619</v>
      </c>
      <c r="E3766" s="34">
        <v>6353030562983.9805</v>
      </c>
      <c r="F3766" s="3">
        <f>VLOOKUP(A3766,ERCOT_345kv_West_ATC!A:B,2)</f>
        <v>28.25</v>
      </c>
      <c r="G3766" s="3">
        <f>VLOOKUP(A3766,ERCOT_345kv_West_ATC!G:H,2)</f>
        <v>2.653</v>
      </c>
      <c r="I3766" s="5">
        <f t="shared" si="565"/>
        <v>6</v>
      </c>
      <c r="J3766" s="4">
        <f t="shared" si="566"/>
        <v>144</v>
      </c>
      <c r="K3766" s="4">
        <f t="shared" si="559"/>
        <v>1800</v>
      </c>
      <c r="L3766" s="6">
        <f t="shared" si="560"/>
        <v>9836759.9555999991</v>
      </c>
      <c r="N3766" s="22">
        <f t="shared" si="567"/>
        <v>0.21629968708951888</v>
      </c>
      <c r="O3766" s="14">
        <f t="shared" si="568"/>
        <v>3958.0048564617637</v>
      </c>
      <c r="Q3766" s="22">
        <f t="shared" si="563"/>
        <v>316.22761270397501</v>
      </c>
      <c r="R3766" s="3">
        <f>VLOOKUP(A3766,ERCOT_345kv_West_ATC!D:E,2)</f>
        <v>27.01</v>
      </c>
      <c r="S3766" s="66">
        <f t="shared" si="562"/>
        <v>0.91458683898902771</v>
      </c>
      <c r="T3766" s="69">
        <f t="shared" si="569"/>
        <v>289.21761270397502</v>
      </c>
      <c r="V3766" s="16">
        <f t="shared" si="570"/>
        <v>1.9323E-2</v>
      </c>
      <c r="W3766" s="16">
        <f t="shared" si="571"/>
        <v>0.19697668708951888</v>
      </c>
      <c r="X3766" s="16"/>
      <c r="Z3766" s="15">
        <f t="shared" si="572"/>
        <v>3.9976459042619812E-5</v>
      </c>
      <c r="AA3766" s="16">
        <f t="shared" si="573"/>
        <v>0.21846601748729227</v>
      </c>
      <c r="AB3766" s="3">
        <f t="shared" si="574"/>
        <v>0.11765191396705559</v>
      </c>
      <c r="AC3766" s="69">
        <f t="shared" si="575"/>
        <v>29.291680511942342</v>
      </c>
      <c r="AD3766" s="3">
        <f t="shared" si="561"/>
        <v>24.96579037701537</v>
      </c>
      <c r="AF3766" s="29"/>
      <c r="AG3766" s="30"/>
      <c r="AH3766" s="29"/>
      <c r="AI3766" s="29"/>
      <c r="AJ3766" s="31"/>
      <c r="AK3766" s="29"/>
      <c r="AL3766" s="30"/>
      <c r="AN3766" s="17">
        <f t="shared" si="576"/>
        <v>25265.2544972859</v>
      </c>
      <c r="AO3766" s="17">
        <f t="shared" si="577"/>
        <v>252.652544972859</v>
      </c>
      <c r="AP3766" s="2">
        <f t="shared" si="578"/>
        <v>17.281434076143555</v>
      </c>
      <c r="AQ3766" s="6">
        <f t="shared" si="579"/>
        <v>466.77153439663743</v>
      </c>
      <c r="AR3766" s="3">
        <f t="shared" si="580"/>
        <v>4998.0951076033625</v>
      </c>
    </row>
    <row r="3767" spans="1:44">
      <c r="A3767" s="32">
        <v>43580</v>
      </c>
      <c r="B3767" s="9">
        <v>12.5</v>
      </c>
      <c r="C3767" s="33">
        <v>5210.593621</v>
      </c>
      <c r="D3767" s="34">
        <f t="shared" si="564"/>
        <v>45477458.095114619</v>
      </c>
      <c r="E3767" s="34">
        <v>6353030562983.9805</v>
      </c>
      <c r="F3767" s="3">
        <f>VLOOKUP(A3767,ERCOT_345kv_West_ATC!A:B,2)</f>
        <v>28.5</v>
      </c>
      <c r="G3767" s="3">
        <f>VLOOKUP(A3767,ERCOT_345kv_West_ATC!G:H,2)</f>
        <v>2.673</v>
      </c>
      <c r="I3767" s="5">
        <f t="shared" si="565"/>
        <v>6</v>
      </c>
      <c r="J3767" s="4">
        <f t="shared" si="566"/>
        <v>144</v>
      </c>
      <c r="K3767" s="4">
        <f t="shared" si="559"/>
        <v>1800</v>
      </c>
      <c r="L3767" s="6">
        <f t="shared" si="560"/>
        <v>9379068.5177999996</v>
      </c>
      <c r="N3767" s="22">
        <f t="shared" si="567"/>
        <v>0.20623554856966683</v>
      </c>
      <c r="O3767" s="14">
        <f t="shared" si="568"/>
        <v>3958.0048564617637</v>
      </c>
      <c r="Q3767" s="22">
        <f t="shared" si="563"/>
        <v>301.51395989717383</v>
      </c>
      <c r="R3767" s="3">
        <f>VLOOKUP(A3767,ERCOT_345kv_West_ATC!D:E,2)</f>
        <v>29.18</v>
      </c>
      <c r="S3767" s="66">
        <f t="shared" si="562"/>
        <v>0.90322172807537227</v>
      </c>
      <c r="T3767" s="69">
        <f t="shared" si="569"/>
        <v>272.33395989717383</v>
      </c>
      <c r="V3767" s="16">
        <f t="shared" si="570"/>
        <v>1.9494000000000001E-2</v>
      </c>
      <c r="W3767" s="16">
        <f t="shared" si="571"/>
        <v>0.18674154856966682</v>
      </c>
      <c r="X3767" s="16"/>
      <c r="Z3767" s="15">
        <f t="shared" si="572"/>
        <v>3.9976459042619812E-5</v>
      </c>
      <c r="AA3767" s="16">
        <f t="shared" si="573"/>
        <v>0.20830108247764256</v>
      </c>
      <c r="AB3767" s="3">
        <f t="shared" si="574"/>
        <v>0.11217772593089759</v>
      </c>
      <c r="AC3767" s="69">
        <f t="shared" si="575"/>
        <v>27.288127690708517</v>
      </c>
      <c r="AD3767" s="3">
        <f t="shared" si="561"/>
        <v>25.291977214695422</v>
      </c>
      <c r="AF3767" s="29"/>
      <c r="AG3767" s="30"/>
      <c r="AH3767" s="29"/>
      <c r="AI3767" s="29"/>
      <c r="AJ3767" s="31"/>
      <c r="AK3767" s="29"/>
      <c r="AL3767" s="30"/>
      <c r="AN3767" s="17">
        <f t="shared" si="576"/>
        <v>25265.2544972859</v>
      </c>
      <c r="AO3767" s="17">
        <f t="shared" si="577"/>
        <v>252.652544972859</v>
      </c>
      <c r="AP3767" s="2">
        <f t="shared" si="578"/>
        <v>17.281434076143555</v>
      </c>
      <c r="AQ3767" s="6">
        <f t="shared" si="579"/>
        <v>504.27224634186894</v>
      </c>
      <c r="AR3767" s="3">
        <f t="shared" si="580"/>
        <v>4706.3213746581314</v>
      </c>
    </row>
    <row r="3768" spans="1:44">
      <c r="A3768" s="32">
        <v>43581</v>
      </c>
      <c r="B3768" s="9">
        <v>12.5</v>
      </c>
      <c r="C3768" s="33">
        <v>5280.6148450000001</v>
      </c>
      <c r="D3768" s="34">
        <f t="shared" si="564"/>
        <v>45477458.095114619</v>
      </c>
      <c r="E3768" s="34">
        <v>6353030562983.9805</v>
      </c>
      <c r="F3768" s="3">
        <f>VLOOKUP(A3768,ERCOT_345kv_West_ATC!A:B,2)</f>
        <v>28.55</v>
      </c>
      <c r="G3768" s="3">
        <f>VLOOKUP(A3768,ERCOT_345kv_West_ATC!G:H,2)</f>
        <v>2.68</v>
      </c>
      <c r="I3768" s="5">
        <f t="shared" si="565"/>
        <v>6</v>
      </c>
      <c r="J3768" s="4">
        <f t="shared" si="566"/>
        <v>144</v>
      </c>
      <c r="K3768" s="4">
        <f t="shared" si="559"/>
        <v>1800</v>
      </c>
      <c r="L3768" s="6">
        <f t="shared" si="560"/>
        <v>9505106.7210000008</v>
      </c>
      <c r="N3768" s="22">
        <f t="shared" si="567"/>
        <v>0.20900699201614084</v>
      </c>
      <c r="O3768" s="14">
        <f t="shared" si="568"/>
        <v>3958.0048564617637</v>
      </c>
      <c r="Q3768" s="22">
        <f t="shared" si="563"/>
        <v>305.56577780137553</v>
      </c>
      <c r="R3768" s="3">
        <f>VLOOKUP(A3768,ERCOT_345kv_West_ATC!D:E,2)</f>
        <v>22.79</v>
      </c>
      <c r="S3768" s="66">
        <f t="shared" si="562"/>
        <v>0.92541704059931074</v>
      </c>
      <c r="T3768" s="69">
        <f t="shared" si="569"/>
        <v>282.77577780137551</v>
      </c>
      <c r="V3768" s="16">
        <f t="shared" si="570"/>
        <v>1.9528200000000003E-2</v>
      </c>
      <c r="W3768" s="16">
        <f t="shared" si="571"/>
        <v>0.18947879201614085</v>
      </c>
      <c r="X3768" s="16"/>
      <c r="Z3768" s="15">
        <f t="shared" si="572"/>
        <v>3.9976459042619812E-5</v>
      </c>
      <c r="AA3768" s="16">
        <f t="shared" si="573"/>
        <v>0.21110028307099266</v>
      </c>
      <c r="AB3768" s="3">
        <f t="shared" si="574"/>
        <v>0.11368519748722106</v>
      </c>
      <c r="AC3768" s="69">
        <f t="shared" si="575"/>
        <v>27.839862280322908</v>
      </c>
      <c r="AD3768" s="3">
        <f t="shared" si="561"/>
        <v>25.609980364657645</v>
      </c>
      <c r="AF3768" s="29"/>
      <c r="AG3768" s="30"/>
      <c r="AH3768" s="29"/>
      <c r="AI3768" s="29"/>
      <c r="AJ3768" s="31"/>
      <c r="AK3768" s="29"/>
      <c r="AL3768" s="30"/>
      <c r="AN3768" s="17">
        <f t="shared" si="576"/>
        <v>25265.2544972859</v>
      </c>
      <c r="AO3768" s="17">
        <f t="shared" si="577"/>
        <v>252.652544972859</v>
      </c>
      <c r="AP3768" s="2">
        <f t="shared" si="578"/>
        <v>17.281434076143555</v>
      </c>
      <c r="AQ3768" s="6">
        <f t="shared" si="579"/>
        <v>393.84388259531158</v>
      </c>
      <c r="AR3768" s="3">
        <f t="shared" si="580"/>
        <v>4886.7709624046884</v>
      </c>
    </row>
    <row r="3769" spans="1:44">
      <c r="A3769" s="32">
        <v>43582</v>
      </c>
      <c r="B3769" s="9">
        <v>12.5</v>
      </c>
      <c r="C3769" s="33">
        <v>5266.4581440000002</v>
      </c>
      <c r="D3769" s="34">
        <f t="shared" si="564"/>
        <v>45477458.095114619</v>
      </c>
      <c r="E3769" s="34">
        <v>6353030562983.9805</v>
      </c>
      <c r="F3769" s="3">
        <f>VLOOKUP(A3769,ERCOT_345kv_West_ATC!A:B,2)</f>
        <v>28.55</v>
      </c>
      <c r="G3769" s="3">
        <f>VLOOKUP(A3769,ERCOT_345kv_West_ATC!G:H,2)</f>
        <v>2.68</v>
      </c>
      <c r="I3769" s="5">
        <f t="shared" si="565"/>
        <v>6</v>
      </c>
      <c r="J3769" s="4">
        <f t="shared" si="566"/>
        <v>144</v>
      </c>
      <c r="K3769" s="4">
        <f t="shared" si="559"/>
        <v>1800</v>
      </c>
      <c r="L3769" s="6">
        <f t="shared" si="560"/>
        <v>9479624.6591999996</v>
      </c>
      <c r="N3769" s="22">
        <f t="shared" si="567"/>
        <v>0.20844666910304605</v>
      </c>
      <c r="O3769" s="14">
        <f t="shared" si="568"/>
        <v>3958.0048564617637</v>
      </c>
      <c r="Q3769" s="22">
        <f t="shared" si="563"/>
        <v>304.74659225591535</v>
      </c>
      <c r="R3769" s="3">
        <f>VLOOKUP(A3769,ERCOT_345kv_West_ATC!D:E,2)</f>
        <v>20.81</v>
      </c>
      <c r="S3769" s="66">
        <f t="shared" si="562"/>
        <v>0.93171375651503752</v>
      </c>
      <c r="T3769" s="69">
        <f t="shared" si="569"/>
        <v>283.93659225591534</v>
      </c>
      <c r="V3769" s="16">
        <f t="shared" si="570"/>
        <v>1.9528200000000003E-2</v>
      </c>
      <c r="W3769" s="16">
        <f t="shared" si="571"/>
        <v>0.18891846910304605</v>
      </c>
      <c r="X3769" s="16"/>
      <c r="Z3769" s="15">
        <f t="shared" si="572"/>
        <v>3.9976459042619812E-5</v>
      </c>
      <c r="AA3769" s="16">
        <f t="shared" si="573"/>
        <v>0.21053434829328754</v>
      </c>
      <c r="AB3769" s="3">
        <f t="shared" si="574"/>
        <v>0.11338042097990271</v>
      </c>
      <c r="AC3769" s="69">
        <f t="shared" si="575"/>
        <v>27.728314078644392</v>
      </c>
      <c r="AD3769" s="3">
        <f t="shared" si="561"/>
        <v>25.928861229530312</v>
      </c>
      <c r="AF3769" s="29"/>
      <c r="AG3769" s="30"/>
      <c r="AH3769" s="29"/>
      <c r="AI3769" s="29"/>
      <c r="AJ3769" s="31"/>
      <c r="AK3769" s="29"/>
      <c r="AL3769" s="30"/>
      <c r="AN3769" s="17">
        <f t="shared" si="576"/>
        <v>25265.2544972859</v>
      </c>
      <c r="AO3769" s="17">
        <f t="shared" si="577"/>
        <v>252.652544972859</v>
      </c>
      <c r="AP3769" s="2">
        <f t="shared" si="578"/>
        <v>17.281434076143555</v>
      </c>
      <c r="AQ3769" s="6">
        <f t="shared" si="579"/>
        <v>359.62664312454734</v>
      </c>
      <c r="AR3769" s="3">
        <f t="shared" si="580"/>
        <v>4906.8315008754525</v>
      </c>
    </row>
    <row r="3770" spans="1:44">
      <c r="A3770" s="32">
        <v>43583</v>
      </c>
      <c r="B3770" s="9">
        <v>12.5</v>
      </c>
      <c r="C3770" s="33">
        <v>5285.1390080000001</v>
      </c>
      <c r="D3770" s="34">
        <f t="shared" si="564"/>
        <v>45477458.095114619</v>
      </c>
      <c r="E3770" s="34">
        <v>6353030562983.9805</v>
      </c>
      <c r="F3770" s="3">
        <f>VLOOKUP(A3770,ERCOT_345kv_West_ATC!A:B,2)</f>
        <v>28.55</v>
      </c>
      <c r="G3770" s="3">
        <f>VLOOKUP(A3770,ERCOT_345kv_West_ATC!G:H,2)</f>
        <v>2.68</v>
      </c>
      <c r="I3770" s="5">
        <f t="shared" si="565"/>
        <v>6</v>
      </c>
      <c r="J3770" s="4">
        <f t="shared" si="566"/>
        <v>144</v>
      </c>
      <c r="K3770" s="4">
        <f t="shared" ref="K3770:K3833" si="581">J3770*B3770</f>
        <v>1800</v>
      </c>
      <c r="L3770" s="6">
        <f t="shared" ref="L3770:L3833" si="582">K3770*C3770</f>
        <v>9513250.2144000009</v>
      </c>
      <c r="N3770" s="22">
        <f t="shared" si="567"/>
        <v>0.20918605860739509</v>
      </c>
      <c r="O3770" s="14">
        <f t="shared" si="568"/>
        <v>3958.0048564617637</v>
      </c>
      <c r="Q3770" s="22">
        <f t="shared" si="563"/>
        <v>305.82757106344314</v>
      </c>
      <c r="R3770" s="3">
        <f>VLOOKUP(A3770,ERCOT_345kv_West_ATC!D:E,2)</f>
        <v>19.13</v>
      </c>
      <c r="S3770" s="66">
        <f t="shared" si="562"/>
        <v>0.93744841273309687</v>
      </c>
      <c r="T3770" s="69">
        <f t="shared" si="569"/>
        <v>286.69757106344315</v>
      </c>
      <c r="V3770" s="16">
        <f t="shared" si="570"/>
        <v>1.9528200000000003E-2</v>
      </c>
      <c r="W3770" s="16">
        <f t="shared" si="571"/>
        <v>0.18965785860739509</v>
      </c>
      <c r="X3770" s="16"/>
      <c r="Z3770" s="15">
        <f t="shared" si="572"/>
        <v>3.9976459042619812E-5</v>
      </c>
      <c r="AA3770" s="16">
        <f t="shared" si="573"/>
        <v>0.2112811430878643</v>
      </c>
      <c r="AB3770" s="3">
        <f t="shared" si="574"/>
        <v>0.11378259719903804</v>
      </c>
      <c r="AC3770" s="69">
        <f t="shared" si="575"/>
        <v>27.875510574847922</v>
      </c>
      <c r="AD3770" s="3">
        <f t="shared" si="561"/>
        <v>26.244993144661827</v>
      </c>
      <c r="AF3770" s="29"/>
      <c r="AG3770" s="30"/>
      <c r="AH3770" s="29"/>
      <c r="AI3770" s="29"/>
      <c r="AJ3770" s="31"/>
      <c r="AK3770" s="29"/>
      <c r="AL3770" s="30"/>
      <c r="AN3770" s="17">
        <f t="shared" si="576"/>
        <v>25265.2544972859</v>
      </c>
      <c r="AO3770" s="17">
        <f t="shared" si="577"/>
        <v>252.652544972859</v>
      </c>
      <c r="AP3770" s="2">
        <f t="shared" si="578"/>
        <v>17.281434076143555</v>
      </c>
      <c r="AQ3770" s="6">
        <f t="shared" si="579"/>
        <v>330.59383387662621</v>
      </c>
      <c r="AR3770" s="3">
        <f t="shared" si="580"/>
        <v>4954.5451741233737</v>
      </c>
    </row>
    <row r="3771" spans="1:44">
      <c r="A3771" s="32">
        <v>43584</v>
      </c>
      <c r="B3771" s="9">
        <v>12.5</v>
      </c>
      <c r="C3771" s="33">
        <v>5248.2042709999996</v>
      </c>
      <c r="D3771" s="34">
        <f t="shared" si="564"/>
        <v>45477458.095114619</v>
      </c>
      <c r="E3771" s="34">
        <v>6353030562983.9805</v>
      </c>
      <c r="F3771" s="3">
        <f>VLOOKUP(A3771,ERCOT_345kv_West_ATC!A:B,2)</f>
        <v>28.6</v>
      </c>
      <c r="G3771" s="3">
        <f>VLOOKUP(A3771,ERCOT_345kv_West_ATC!G:H,2)</f>
        <v>2.6890000000000001</v>
      </c>
      <c r="I3771" s="5">
        <f t="shared" si="565"/>
        <v>6</v>
      </c>
      <c r="J3771" s="4">
        <f t="shared" si="566"/>
        <v>144</v>
      </c>
      <c r="K3771" s="4">
        <f t="shared" si="581"/>
        <v>1800</v>
      </c>
      <c r="L3771" s="6">
        <f t="shared" si="582"/>
        <v>9446767.6877999995</v>
      </c>
      <c r="N3771" s="22">
        <f t="shared" si="567"/>
        <v>0.20772417992321368</v>
      </c>
      <c r="O3771" s="14">
        <f t="shared" si="568"/>
        <v>3958.0048564617637</v>
      </c>
      <c r="Q3771" s="22">
        <f t="shared" si="563"/>
        <v>303.69032152516621</v>
      </c>
      <c r="R3771" s="3">
        <f>VLOOKUP(A3771,ERCOT_345kv_West_ATC!D:E,2)</f>
        <v>22.17</v>
      </c>
      <c r="S3771" s="66">
        <f t="shared" si="562"/>
        <v>0.92699800280542421</v>
      </c>
      <c r="T3771" s="69">
        <f t="shared" si="569"/>
        <v>281.5203215251662</v>
      </c>
      <c r="V3771" s="16">
        <f t="shared" si="570"/>
        <v>1.9562400000000001E-2</v>
      </c>
      <c r="W3771" s="16">
        <f t="shared" si="571"/>
        <v>0.18816177992321367</v>
      </c>
      <c r="X3771" s="16"/>
      <c r="Z3771" s="15">
        <f t="shared" si="572"/>
        <v>3.9976459042619812E-5</v>
      </c>
      <c r="AA3771" s="16">
        <f t="shared" si="573"/>
        <v>0.20980462308693384</v>
      </c>
      <c r="AB3771" s="3">
        <f t="shared" si="574"/>
        <v>0.11298743735624822</v>
      </c>
      <c r="AC3771" s="69">
        <f t="shared" si="575"/>
        <v>27.584482072386848</v>
      </c>
      <c r="AD3771" s="3">
        <f t="shared" si="561"/>
        <v>26.551804670349988</v>
      </c>
      <c r="AF3771" s="29"/>
      <c r="AG3771" s="30"/>
      <c r="AH3771" s="29"/>
      <c r="AI3771" s="29"/>
      <c r="AJ3771" s="31"/>
      <c r="AK3771" s="29"/>
      <c r="AL3771" s="30"/>
      <c r="AN3771" s="17">
        <f t="shared" si="576"/>
        <v>25265.2544972859</v>
      </c>
      <c r="AO3771" s="17">
        <f t="shared" si="577"/>
        <v>252.652544972859</v>
      </c>
      <c r="AP3771" s="2">
        <f t="shared" si="578"/>
        <v>17.281434076143555</v>
      </c>
      <c r="AQ3771" s="6">
        <f t="shared" si="579"/>
        <v>383.12939346810265</v>
      </c>
      <c r="AR3771" s="3">
        <f t="shared" si="580"/>
        <v>4865.0748775318971</v>
      </c>
    </row>
    <row r="3772" spans="1:44">
      <c r="A3772" s="32">
        <v>43585</v>
      </c>
      <c r="B3772" s="9">
        <v>12.5</v>
      </c>
      <c r="C3772" s="33">
        <v>5350.0325009999997</v>
      </c>
      <c r="D3772" s="34">
        <f t="shared" si="564"/>
        <v>45477458.095114619</v>
      </c>
      <c r="E3772" s="34">
        <v>6353030562983.9805</v>
      </c>
      <c r="F3772" s="3">
        <f>VLOOKUP(A3772,ERCOT_345kv_West_ATC!A:B,2)</f>
        <v>28.5</v>
      </c>
      <c r="G3772" s="3">
        <f>VLOOKUP(A3772,ERCOT_345kv_West_ATC!G:H,2)</f>
        <v>2.6949999999999998</v>
      </c>
      <c r="I3772" s="5">
        <f t="shared" si="565"/>
        <v>6</v>
      </c>
      <c r="J3772" s="4">
        <f t="shared" si="566"/>
        <v>144</v>
      </c>
      <c r="K3772" s="4">
        <f t="shared" si="581"/>
        <v>1800</v>
      </c>
      <c r="L3772" s="6">
        <f t="shared" si="582"/>
        <v>9630058.5017999988</v>
      </c>
      <c r="N3772" s="22">
        <f t="shared" si="567"/>
        <v>0.21175454621186271</v>
      </c>
      <c r="O3772" s="14">
        <f t="shared" si="568"/>
        <v>3958.0048564617637</v>
      </c>
      <c r="Q3772" s="22">
        <f t="shared" si="563"/>
        <v>309.58266990038413</v>
      </c>
      <c r="R3772" s="3">
        <f>VLOOKUP(A3772,ERCOT_345kv_West_ATC!D:E,2)</f>
        <v>22.23</v>
      </c>
      <c r="S3772" s="66">
        <f t="shared" si="562"/>
        <v>0.92819365500286866</v>
      </c>
      <c r="T3772" s="69">
        <f t="shared" si="569"/>
        <v>287.35266990038411</v>
      </c>
      <c r="V3772" s="16">
        <f t="shared" si="570"/>
        <v>1.9494000000000001E-2</v>
      </c>
      <c r="W3772" s="16">
        <f t="shared" si="571"/>
        <v>0.1922605462118627</v>
      </c>
      <c r="X3772" s="16"/>
      <c r="Z3772" s="15">
        <f t="shared" si="572"/>
        <v>3.9976459042619812E-5</v>
      </c>
      <c r="AA3772" s="16">
        <f t="shared" si="573"/>
        <v>0.21387535515291131</v>
      </c>
      <c r="AB3772" s="3">
        <f t="shared" si="574"/>
        <v>0.11517967496060323</v>
      </c>
      <c r="AC3772" s="69">
        <f t="shared" si="575"/>
        <v>28.386841035580783</v>
      </c>
      <c r="AD3772" s="3">
        <f t="shared" si="561"/>
        <v>26.883448208900045</v>
      </c>
      <c r="AF3772" s="29"/>
      <c r="AG3772" s="30"/>
      <c r="AH3772" s="29"/>
      <c r="AI3772" s="29"/>
      <c r="AJ3772" s="31"/>
      <c r="AK3772" s="29"/>
      <c r="AL3772" s="30"/>
      <c r="AN3772" s="17">
        <f t="shared" si="576"/>
        <v>25265.2544972859</v>
      </c>
      <c r="AO3772" s="17">
        <f t="shared" si="577"/>
        <v>252.652544972859</v>
      </c>
      <c r="AP3772" s="2">
        <f t="shared" si="578"/>
        <v>17.281434076143555</v>
      </c>
      <c r="AQ3772" s="6">
        <f t="shared" si="579"/>
        <v>384.16627951267122</v>
      </c>
      <c r="AR3772" s="3">
        <f t="shared" si="580"/>
        <v>4965.8662214873284</v>
      </c>
    </row>
    <row r="3773" spans="1:44">
      <c r="A3773" s="32">
        <v>43586</v>
      </c>
      <c r="B3773" s="9">
        <v>12.5</v>
      </c>
      <c r="C3773" s="33">
        <v>5401.0296360000002</v>
      </c>
      <c r="D3773" s="34">
        <f t="shared" si="564"/>
        <v>45477458.095114619</v>
      </c>
      <c r="E3773" s="34">
        <v>6353030562983.9805</v>
      </c>
      <c r="F3773" s="3">
        <f>VLOOKUP(A3773,ERCOT_345kv_West_ATC!A:B,2)</f>
        <v>28.7</v>
      </c>
      <c r="G3773" s="3">
        <f>VLOOKUP(A3773,ERCOT_345kv_West_ATC!G:H,2)</f>
        <v>2.706</v>
      </c>
      <c r="I3773" s="5">
        <f t="shared" si="565"/>
        <v>6</v>
      </c>
      <c r="J3773" s="4">
        <f t="shared" si="566"/>
        <v>144</v>
      </c>
      <c r="K3773" s="4">
        <f t="shared" si="581"/>
        <v>1800</v>
      </c>
      <c r="L3773" s="6">
        <f t="shared" si="582"/>
        <v>9721853.344800001</v>
      </c>
      <c r="N3773" s="22">
        <f t="shared" si="567"/>
        <v>0.21377301529181914</v>
      </c>
      <c r="O3773" s="14">
        <f t="shared" si="568"/>
        <v>3958.0048564617637</v>
      </c>
      <c r="Q3773" s="22">
        <f t="shared" si="563"/>
        <v>312.53364808745488</v>
      </c>
      <c r="R3773" s="3">
        <f>VLOOKUP(A3773,ERCOT_345kv_West_ATC!D:E,2)</f>
        <v>26.94</v>
      </c>
      <c r="S3773" s="66">
        <f t="shared" si="562"/>
        <v>0.91380128135047556</v>
      </c>
      <c r="T3773" s="69">
        <f t="shared" si="569"/>
        <v>285.59364808745488</v>
      </c>
      <c r="V3773" s="16">
        <f t="shared" si="570"/>
        <v>1.96308E-2</v>
      </c>
      <c r="W3773" s="16">
        <f t="shared" si="571"/>
        <v>0.19414221529181913</v>
      </c>
      <c r="X3773" s="16"/>
      <c r="Z3773" s="15">
        <f t="shared" si="572"/>
        <v>3.9976459042619812E-5</v>
      </c>
      <c r="AA3773" s="16">
        <f t="shared" si="573"/>
        <v>0.21591404003152981</v>
      </c>
      <c r="AB3773" s="3">
        <f t="shared" si="574"/>
        <v>0.11627758108213129</v>
      </c>
      <c r="AC3773" s="69">
        <f t="shared" si="575"/>
        <v>28.788674676060054</v>
      </c>
      <c r="AD3773" s="3">
        <f t="shared" ref="AD3773:AD3836" si="583">AVERAGE(AC3744:AC3773)</f>
        <v>27.214562396370603</v>
      </c>
      <c r="AF3773" s="29"/>
      <c r="AG3773" s="30"/>
      <c r="AH3773" s="29"/>
      <c r="AI3773" s="29"/>
      <c r="AJ3773" s="31"/>
      <c r="AK3773" s="29"/>
      <c r="AL3773" s="30"/>
      <c r="AN3773" s="17">
        <f t="shared" si="576"/>
        <v>25265.2544972859</v>
      </c>
      <c r="AO3773" s="17">
        <f t="shared" si="577"/>
        <v>252.652544972859</v>
      </c>
      <c r="AP3773" s="2">
        <f t="shared" si="578"/>
        <v>17.281434076143555</v>
      </c>
      <c r="AQ3773" s="6">
        <f t="shared" si="579"/>
        <v>465.56183401130738</v>
      </c>
      <c r="AR3773" s="3">
        <f t="shared" si="580"/>
        <v>4935.4678019886924</v>
      </c>
    </row>
    <row r="3774" spans="1:44">
      <c r="A3774" s="32">
        <v>43587</v>
      </c>
      <c r="B3774" s="9">
        <v>12.5</v>
      </c>
      <c r="C3774" s="33">
        <v>5505.2836719999996</v>
      </c>
      <c r="D3774" s="34">
        <f t="shared" si="564"/>
        <v>45477458.095114619</v>
      </c>
      <c r="E3774" s="34">
        <v>6353030562983.9805</v>
      </c>
      <c r="F3774" s="3">
        <f>VLOOKUP(A3774,ERCOT_345kv_West_ATC!A:B,2)</f>
        <v>28.7</v>
      </c>
      <c r="G3774" s="3">
        <f>VLOOKUP(A3774,ERCOT_345kv_West_ATC!G:H,2)</f>
        <v>2.7040000000000002</v>
      </c>
      <c r="I3774" s="5">
        <f t="shared" si="565"/>
        <v>6</v>
      </c>
      <c r="J3774" s="4">
        <f t="shared" si="566"/>
        <v>144</v>
      </c>
      <c r="K3774" s="4">
        <f t="shared" si="581"/>
        <v>1800</v>
      </c>
      <c r="L3774" s="6">
        <f t="shared" si="582"/>
        <v>9909510.6096000001</v>
      </c>
      <c r="N3774" s="22">
        <f t="shared" si="567"/>
        <v>0.2178993950997565</v>
      </c>
      <c r="O3774" s="14">
        <f t="shared" si="568"/>
        <v>3958.0048564617637</v>
      </c>
      <c r="Q3774" s="22">
        <f t="shared" si="563"/>
        <v>318.56636710490716</v>
      </c>
      <c r="R3774" s="3">
        <f>VLOOKUP(A3774,ERCOT_345kv_West_ATC!D:E,2)</f>
        <v>30.78</v>
      </c>
      <c r="S3774" s="66">
        <f t="shared" si="562"/>
        <v>0.90337963081374562</v>
      </c>
      <c r="T3774" s="69">
        <f t="shared" si="569"/>
        <v>287.78636710490719</v>
      </c>
      <c r="V3774" s="16">
        <f t="shared" si="570"/>
        <v>1.96308E-2</v>
      </c>
      <c r="W3774" s="16">
        <f t="shared" si="571"/>
        <v>0.1982685950997565</v>
      </c>
      <c r="X3774" s="16"/>
      <c r="Z3774" s="15">
        <f t="shared" si="572"/>
        <v>3.9976459042619812E-5</v>
      </c>
      <c r="AA3774" s="16">
        <f t="shared" si="573"/>
        <v>0.22008174723171159</v>
      </c>
      <c r="AB3774" s="3">
        <f t="shared" si="574"/>
        <v>0.11852204333120483</v>
      </c>
      <c r="AC3774" s="69">
        <f t="shared" si="575"/>
        <v>29.610147859220969</v>
      </c>
      <c r="AD3774" s="3">
        <f t="shared" si="583"/>
        <v>27.382299506463717</v>
      </c>
      <c r="AF3774" s="29"/>
      <c r="AG3774" s="30"/>
      <c r="AH3774" s="29"/>
      <c r="AI3774" s="29"/>
      <c r="AJ3774" s="31"/>
      <c r="AK3774" s="29"/>
      <c r="AL3774" s="30"/>
      <c r="AN3774" s="17">
        <f t="shared" si="576"/>
        <v>25265.2544972859</v>
      </c>
      <c r="AO3774" s="17">
        <f t="shared" si="577"/>
        <v>252.652544972859</v>
      </c>
      <c r="AP3774" s="2">
        <f t="shared" si="578"/>
        <v>17.281434076143555</v>
      </c>
      <c r="AQ3774" s="6">
        <f t="shared" si="579"/>
        <v>531.9225408636986</v>
      </c>
      <c r="AR3774" s="3">
        <f t="shared" si="580"/>
        <v>4973.3611311363011</v>
      </c>
    </row>
    <row r="3775" spans="1:44">
      <c r="A3775" s="32">
        <v>43588</v>
      </c>
      <c r="B3775" s="9">
        <v>12.5</v>
      </c>
      <c r="C3775" s="33">
        <v>5768.2894070000002</v>
      </c>
      <c r="D3775" s="34">
        <f t="shared" si="564"/>
        <v>45477458.095114619</v>
      </c>
      <c r="E3775" s="34">
        <v>6353030562983.9805</v>
      </c>
      <c r="F3775" s="3">
        <f>VLOOKUP(A3775,ERCOT_345kv_West_ATC!A:B,2)</f>
        <v>28.65</v>
      </c>
      <c r="G3775" s="3">
        <f>VLOOKUP(A3775,ERCOT_345kv_West_ATC!G:H,2)</f>
        <v>2.6890000000000001</v>
      </c>
      <c r="I3775" s="5">
        <f t="shared" si="565"/>
        <v>6</v>
      </c>
      <c r="J3775" s="4">
        <f t="shared" si="566"/>
        <v>144</v>
      </c>
      <c r="K3775" s="4">
        <f t="shared" si="581"/>
        <v>1800</v>
      </c>
      <c r="L3775" s="6">
        <f t="shared" si="582"/>
        <v>10382920.932600001</v>
      </c>
      <c r="N3775" s="22">
        <f t="shared" si="567"/>
        <v>0.22830917486382948</v>
      </c>
      <c r="O3775" s="14">
        <f t="shared" si="568"/>
        <v>3958.0048564617637</v>
      </c>
      <c r="Q3775" s="22">
        <f t="shared" si="563"/>
        <v>333.78534336817177</v>
      </c>
      <c r="R3775" s="3">
        <f>VLOOKUP(A3775,ERCOT_345kv_West_ATC!D:E,2)</f>
        <v>28.98</v>
      </c>
      <c r="S3775" s="66">
        <f t="shared" si="562"/>
        <v>0.91317773360697119</v>
      </c>
      <c r="T3775" s="69">
        <f t="shared" si="569"/>
        <v>304.80534336817175</v>
      </c>
      <c r="V3775" s="16">
        <f t="shared" si="570"/>
        <v>1.9596599999999999E-2</v>
      </c>
      <c r="W3775" s="16">
        <f t="shared" si="571"/>
        <v>0.20871257486382949</v>
      </c>
      <c r="X3775" s="16"/>
      <c r="Z3775" s="15">
        <f t="shared" si="572"/>
        <v>3.9976459042619812E-5</v>
      </c>
      <c r="AA3775" s="16">
        <f t="shared" si="573"/>
        <v>0.23059578522491322</v>
      </c>
      <c r="AB3775" s="3">
        <f t="shared" si="574"/>
        <v>0.12418423604955045</v>
      </c>
      <c r="AC3775" s="69">
        <f t="shared" si="575"/>
        <v>31.682510394135466</v>
      </c>
      <c r="AD3775" s="3">
        <f t="shared" si="583"/>
        <v>27.596997438819702</v>
      </c>
      <c r="AF3775" s="29"/>
      <c r="AG3775" s="30"/>
      <c r="AH3775" s="29"/>
      <c r="AI3775" s="29"/>
      <c r="AJ3775" s="31"/>
      <c r="AK3775" s="29"/>
      <c r="AL3775" s="30"/>
      <c r="AN3775" s="17">
        <f t="shared" si="576"/>
        <v>25265.2544972859</v>
      </c>
      <c r="AO3775" s="17">
        <f t="shared" si="577"/>
        <v>252.652544972859</v>
      </c>
      <c r="AP3775" s="2">
        <f t="shared" si="578"/>
        <v>17.281434076143555</v>
      </c>
      <c r="AQ3775" s="6">
        <f t="shared" si="579"/>
        <v>500.8159595266402</v>
      </c>
      <c r="AR3775" s="3">
        <f t="shared" si="580"/>
        <v>5267.4734474733596</v>
      </c>
    </row>
    <row r="3776" spans="1:44">
      <c r="A3776" s="32">
        <v>43589</v>
      </c>
      <c r="B3776" s="9">
        <v>12.5</v>
      </c>
      <c r="C3776" s="33">
        <v>5829.9390299999995</v>
      </c>
      <c r="D3776" s="34">
        <f t="shared" si="564"/>
        <v>47976732.842706002</v>
      </c>
      <c r="E3776" s="34">
        <v>6702169884349.1699</v>
      </c>
      <c r="F3776" s="3">
        <f>VLOOKUP(A3776,ERCOT_345kv_West_ATC!A:B,2)</f>
        <v>28.65</v>
      </c>
      <c r="G3776" s="3">
        <f>VLOOKUP(A3776,ERCOT_345kv_West_ATC!G:H,2)</f>
        <v>2.6890000000000001</v>
      </c>
      <c r="I3776" s="5">
        <f t="shared" si="565"/>
        <v>6</v>
      </c>
      <c r="J3776" s="4">
        <f t="shared" si="566"/>
        <v>144</v>
      </c>
      <c r="K3776" s="4">
        <f t="shared" si="581"/>
        <v>1800</v>
      </c>
      <c r="L3776" s="6">
        <f t="shared" si="582"/>
        <v>10493890.253999999</v>
      </c>
      <c r="N3776" s="22">
        <f t="shared" si="567"/>
        <v>0.21872873854092392</v>
      </c>
      <c r="O3776" s="14">
        <f t="shared" si="568"/>
        <v>3751.8186282116908</v>
      </c>
      <c r="Q3776" s="22">
        <f t="shared" si="563"/>
        <v>319.77885751597063</v>
      </c>
      <c r="R3776" s="3">
        <f>VLOOKUP(A3776,ERCOT_345kv_West_ATC!D:E,2)</f>
        <v>30.62</v>
      </c>
      <c r="S3776" s="66">
        <f t="shared" si="562"/>
        <v>0.90424632748439049</v>
      </c>
      <c r="T3776" s="69">
        <f t="shared" si="569"/>
        <v>289.15885751597062</v>
      </c>
      <c r="V3776" s="16">
        <f t="shared" si="570"/>
        <v>1.9596599999999999E-2</v>
      </c>
      <c r="W3776" s="16">
        <f t="shared" si="571"/>
        <v>0.19913213854092393</v>
      </c>
      <c r="X3776" s="16"/>
      <c r="Z3776" s="15">
        <f t="shared" si="572"/>
        <v>3.7893946360672347E-5</v>
      </c>
      <c r="AA3776" s="16">
        <f t="shared" si="573"/>
        <v>0.22091939688881015</v>
      </c>
      <c r="AB3776" s="3">
        <f t="shared" si="574"/>
        <v>0.11897314820566077</v>
      </c>
      <c r="AC3776" s="69">
        <f t="shared" si="575"/>
        <v>29.77525224327184</v>
      </c>
      <c r="AD3776" s="3">
        <f t="shared" si="583"/>
        <v>27.760808632974619</v>
      </c>
      <c r="AF3776" s="29"/>
      <c r="AG3776" s="30"/>
      <c r="AH3776" s="29"/>
      <c r="AI3776" s="29"/>
      <c r="AJ3776" s="31"/>
      <c r="AK3776" s="29"/>
      <c r="AL3776" s="30"/>
      <c r="AN3776" s="17">
        <f t="shared" si="576"/>
        <v>26653.740468170003</v>
      </c>
      <c r="AO3776" s="17">
        <f t="shared" si="577"/>
        <v>266.53740468170002</v>
      </c>
      <c r="AP3776" s="2">
        <f t="shared" si="578"/>
        <v>18.231158480228277</v>
      </c>
      <c r="AQ3776" s="6">
        <f t="shared" si="579"/>
        <v>558.23807266458982</v>
      </c>
      <c r="AR3776" s="3">
        <f t="shared" si="580"/>
        <v>5271.7009573354098</v>
      </c>
    </row>
    <row r="3777" spans="1:44">
      <c r="A3777" s="32">
        <v>43590</v>
      </c>
      <c r="B3777" s="9">
        <v>12.5</v>
      </c>
      <c r="C3777" s="33">
        <v>5790.9987590000001</v>
      </c>
      <c r="D3777" s="34">
        <f t="shared" si="564"/>
        <v>47976732.842706002</v>
      </c>
      <c r="E3777" s="34">
        <v>6702169884349.1699</v>
      </c>
      <c r="F3777" s="3">
        <f>VLOOKUP(A3777,ERCOT_345kv_West_ATC!A:B,2)</f>
        <v>28.65</v>
      </c>
      <c r="G3777" s="3">
        <f>VLOOKUP(A3777,ERCOT_345kv_West_ATC!G:H,2)</f>
        <v>2.6890000000000001</v>
      </c>
      <c r="I3777" s="5">
        <f t="shared" si="565"/>
        <v>6</v>
      </c>
      <c r="J3777" s="4">
        <f t="shared" si="566"/>
        <v>144</v>
      </c>
      <c r="K3777" s="4">
        <f t="shared" si="581"/>
        <v>1800</v>
      </c>
      <c r="L3777" s="6">
        <f t="shared" si="582"/>
        <v>10423797.7662</v>
      </c>
      <c r="N3777" s="22">
        <f t="shared" si="567"/>
        <v>0.21726777019966984</v>
      </c>
      <c r="O3777" s="14">
        <f t="shared" si="568"/>
        <v>3751.8186282116908</v>
      </c>
      <c r="Q3777" s="22">
        <f t="shared" si="563"/>
        <v>317.64293888840621</v>
      </c>
      <c r="R3777" s="3">
        <f>VLOOKUP(A3777,ERCOT_345kv_West_ATC!D:E,2)</f>
        <v>23.57</v>
      </c>
      <c r="S3777" s="66">
        <f t="shared" si="562"/>
        <v>0.92579718572531977</v>
      </c>
      <c r="T3777" s="69">
        <f t="shared" si="569"/>
        <v>294.07293888840621</v>
      </c>
      <c r="V3777" s="16">
        <f t="shared" si="570"/>
        <v>1.9596599999999999E-2</v>
      </c>
      <c r="W3777" s="16">
        <f t="shared" si="571"/>
        <v>0.19767117019966984</v>
      </c>
      <c r="X3777" s="16"/>
      <c r="Z3777" s="15">
        <f t="shared" si="572"/>
        <v>3.7893946360672347E-5</v>
      </c>
      <c r="AA3777" s="16">
        <f t="shared" si="573"/>
        <v>0.21944379634826613</v>
      </c>
      <c r="AB3777" s="3">
        <f t="shared" si="574"/>
        <v>0.11817848352580534</v>
      </c>
      <c r="AC3777" s="69">
        <f t="shared" si="575"/>
        <v>29.484404970444757</v>
      </c>
      <c r="AD3777" s="3">
        <f t="shared" si="583"/>
        <v>27.885107336079816</v>
      </c>
      <c r="AF3777" s="29"/>
      <c r="AG3777" s="30"/>
      <c r="AH3777" s="29"/>
      <c r="AI3777" s="29"/>
      <c r="AJ3777" s="31"/>
      <c r="AK3777" s="29"/>
      <c r="AL3777" s="30"/>
      <c r="AN3777" s="17">
        <f t="shared" si="576"/>
        <v>26653.740468170003</v>
      </c>
      <c r="AO3777" s="17">
        <f t="shared" si="577"/>
        <v>266.53740468170002</v>
      </c>
      <c r="AP3777" s="2">
        <f t="shared" si="578"/>
        <v>18.231158480228277</v>
      </c>
      <c r="AQ3777" s="6">
        <f t="shared" si="579"/>
        <v>429.7084053789805</v>
      </c>
      <c r="AR3777" s="3">
        <f t="shared" si="580"/>
        <v>5361.2903536210197</v>
      </c>
    </row>
    <row r="3778" spans="1:44">
      <c r="A3778" s="32">
        <v>43591</v>
      </c>
      <c r="B3778" s="9">
        <v>12.5</v>
      </c>
      <c r="C3778" s="33">
        <v>5750.260655</v>
      </c>
      <c r="D3778" s="34">
        <f t="shared" si="564"/>
        <v>47976732.842706002</v>
      </c>
      <c r="E3778" s="34">
        <v>6702169884349.1699</v>
      </c>
      <c r="F3778" s="3">
        <f>VLOOKUP(A3778,ERCOT_345kv_West_ATC!A:B,2)</f>
        <v>28.4</v>
      </c>
      <c r="G3778" s="3">
        <f>VLOOKUP(A3778,ERCOT_345kv_West_ATC!G:H,2)</f>
        <v>2.6669999999999998</v>
      </c>
      <c r="I3778" s="5">
        <f t="shared" si="565"/>
        <v>6</v>
      </c>
      <c r="J3778" s="4">
        <f t="shared" si="566"/>
        <v>144</v>
      </c>
      <c r="K3778" s="4">
        <f t="shared" si="581"/>
        <v>1800</v>
      </c>
      <c r="L3778" s="6">
        <f t="shared" si="582"/>
        <v>10350469.179</v>
      </c>
      <c r="N3778" s="22">
        <f t="shared" si="567"/>
        <v>0.21573935042501757</v>
      </c>
      <c r="O3778" s="14">
        <f t="shared" si="568"/>
        <v>3751.8186282116908</v>
      </c>
      <c r="Q3778" s="22">
        <f t="shared" si="563"/>
        <v>315.40840705411927</v>
      </c>
      <c r="R3778" s="3">
        <f>VLOOKUP(A3778,ERCOT_345kv_West_ATC!D:E,2)</f>
        <v>22.91</v>
      </c>
      <c r="S3778" s="66">
        <f t="shared" si="562"/>
        <v>0.92736401602615171</v>
      </c>
      <c r="T3778" s="69">
        <f t="shared" si="569"/>
        <v>292.49840705411924</v>
      </c>
      <c r="V3778" s="16">
        <f t="shared" si="570"/>
        <v>1.9425599999999998E-2</v>
      </c>
      <c r="W3778" s="16">
        <f t="shared" si="571"/>
        <v>0.19631375042501759</v>
      </c>
      <c r="X3778" s="16"/>
      <c r="Z3778" s="15">
        <f t="shared" si="572"/>
        <v>3.7893946360672347E-5</v>
      </c>
      <c r="AA3778" s="16">
        <f t="shared" si="573"/>
        <v>0.21790006882045465</v>
      </c>
      <c r="AB3778" s="3">
        <f t="shared" si="574"/>
        <v>0.11734712997993309</v>
      </c>
      <c r="AC3778" s="69">
        <f t="shared" si="575"/>
        <v>29.18012957265551</v>
      </c>
      <c r="AD3778" s="3">
        <f t="shared" si="583"/>
        <v>27.995312437512396</v>
      </c>
      <c r="AF3778" s="29"/>
      <c r="AG3778" s="30"/>
      <c r="AH3778" s="29"/>
      <c r="AI3778" s="29"/>
      <c r="AJ3778" s="31"/>
      <c r="AK3778" s="29"/>
      <c r="AL3778" s="30"/>
      <c r="AN3778" s="17">
        <f t="shared" si="576"/>
        <v>26653.740468170003</v>
      </c>
      <c r="AO3778" s="17">
        <f t="shared" si="577"/>
        <v>266.53740468170002</v>
      </c>
      <c r="AP3778" s="2">
        <f t="shared" si="578"/>
        <v>18.231158480228277</v>
      </c>
      <c r="AQ3778" s="6">
        <f t="shared" si="579"/>
        <v>417.67584078202981</v>
      </c>
      <c r="AR3778" s="3">
        <f t="shared" si="580"/>
        <v>5332.5848142179702</v>
      </c>
    </row>
    <row r="3779" spans="1:44">
      <c r="A3779" s="32">
        <v>43592</v>
      </c>
      <c r="B3779" s="9">
        <v>12.5</v>
      </c>
      <c r="C3779" s="33">
        <v>5843.4950660000004</v>
      </c>
      <c r="D3779" s="34">
        <f t="shared" si="564"/>
        <v>47976732.842706002</v>
      </c>
      <c r="E3779" s="34">
        <v>6702169884349.1699</v>
      </c>
      <c r="F3779" s="3">
        <f>VLOOKUP(A3779,ERCOT_345kv_West_ATC!A:B,2)</f>
        <v>28.55</v>
      </c>
      <c r="G3779" s="3">
        <f>VLOOKUP(A3779,ERCOT_345kv_West_ATC!G:H,2)</f>
        <v>2.6829999999999998</v>
      </c>
      <c r="I3779" s="5">
        <f t="shared" si="565"/>
        <v>6</v>
      </c>
      <c r="J3779" s="4">
        <f t="shared" si="566"/>
        <v>144</v>
      </c>
      <c r="K3779" s="4">
        <f t="shared" si="581"/>
        <v>1800</v>
      </c>
      <c r="L3779" s="6">
        <f t="shared" si="582"/>
        <v>10518291.118800001</v>
      </c>
      <c r="N3779" s="22">
        <f t="shared" si="567"/>
        <v>0.21923733642481905</v>
      </c>
      <c r="O3779" s="14">
        <f t="shared" si="568"/>
        <v>3751.8186282116908</v>
      </c>
      <c r="Q3779" s="22">
        <f t="shared" si="563"/>
        <v>320.52242167371207</v>
      </c>
      <c r="R3779" s="3">
        <f>VLOOKUP(A3779,ERCOT_345kv_West_ATC!D:E,2)</f>
        <v>21.28</v>
      </c>
      <c r="S3779" s="66">
        <f t="shared" si="562"/>
        <v>0.93360838880200792</v>
      </c>
      <c r="T3779" s="69">
        <f t="shared" si="569"/>
        <v>299.2424216737121</v>
      </c>
      <c r="V3779" s="16">
        <f t="shared" si="570"/>
        <v>1.9528200000000003E-2</v>
      </c>
      <c r="W3779" s="16">
        <f t="shared" si="571"/>
        <v>0.19970913642481905</v>
      </c>
      <c r="X3779" s="16"/>
      <c r="Z3779" s="15">
        <f t="shared" si="572"/>
        <v>3.7893946360672347E-5</v>
      </c>
      <c r="AA3779" s="16">
        <f t="shared" si="573"/>
        <v>0.22143308858985752</v>
      </c>
      <c r="AB3779" s="3">
        <f t="shared" si="574"/>
        <v>0.11924978991182789</v>
      </c>
      <c r="AC3779" s="69">
        <f t="shared" si="575"/>
        <v>29.876503107729008</v>
      </c>
      <c r="AD3779" s="3">
        <f t="shared" si="583"/>
        <v>28.09320595286438</v>
      </c>
      <c r="AF3779" s="29"/>
      <c r="AG3779" s="30"/>
      <c r="AH3779" s="29"/>
      <c r="AI3779" s="29"/>
      <c r="AJ3779" s="31"/>
      <c r="AK3779" s="29"/>
      <c r="AL3779" s="30"/>
      <c r="AN3779" s="17">
        <f t="shared" si="576"/>
        <v>26653.740468170003</v>
      </c>
      <c r="AO3779" s="17">
        <f t="shared" si="577"/>
        <v>266.53740468170002</v>
      </c>
      <c r="AP3779" s="2">
        <f t="shared" si="578"/>
        <v>18.231158480228277</v>
      </c>
      <c r="AQ3779" s="6">
        <f t="shared" si="579"/>
        <v>387.95905245925775</v>
      </c>
      <c r="AR3779" s="3">
        <f t="shared" si="580"/>
        <v>5455.5360135407427</v>
      </c>
    </row>
    <row r="3780" spans="1:44">
      <c r="A3780" s="32">
        <v>43593</v>
      </c>
      <c r="B3780" s="9">
        <v>12.5</v>
      </c>
      <c r="C3780" s="33">
        <v>5983.7606130000004</v>
      </c>
      <c r="D3780" s="34">
        <f t="shared" si="564"/>
        <v>47976732.842706002</v>
      </c>
      <c r="E3780" s="34">
        <v>6702169884349.1699</v>
      </c>
      <c r="F3780" s="3">
        <f>VLOOKUP(A3780,ERCOT_345kv_West_ATC!A:B,2)</f>
        <v>29.1</v>
      </c>
      <c r="G3780" s="3">
        <f>VLOOKUP(A3780,ERCOT_345kv_West_ATC!G:H,2)</f>
        <v>2.714</v>
      </c>
      <c r="I3780" s="5">
        <f t="shared" si="565"/>
        <v>6</v>
      </c>
      <c r="J3780" s="4">
        <f t="shared" si="566"/>
        <v>144</v>
      </c>
      <c r="K3780" s="4">
        <f t="shared" si="581"/>
        <v>1800</v>
      </c>
      <c r="L3780" s="6">
        <f t="shared" si="582"/>
        <v>10770769.103400001</v>
      </c>
      <c r="N3780" s="22">
        <f t="shared" si="567"/>
        <v>0.22449984534612807</v>
      </c>
      <c r="O3780" s="14">
        <f t="shared" si="568"/>
        <v>3751.8186282116908</v>
      </c>
      <c r="Q3780" s="22">
        <f t="shared" si="563"/>
        <v>328.21614816685388</v>
      </c>
      <c r="R3780" s="3">
        <f>VLOOKUP(A3780,ERCOT_345kv_West_ATC!D:E,2)</f>
        <v>24.88</v>
      </c>
      <c r="S3780" s="66">
        <f t="shared" si="562"/>
        <v>0.92419629521899127</v>
      </c>
      <c r="T3780" s="69">
        <f t="shared" si="569"/>
        <v>303.33614816685389</v>
      </c>
      <c r="V3780" s="16">
        <f t="shared" si="570"/>
        <v>1.9904400000000003E-2</v>
      </c>
      <c r="W3780" s="16">
        <f t="shared" si="571"/>
        <v>0.20459544534612806</v>
      </c>
      <c r="X3780" s="16"/>
      <c r="Z3780" s="15">
        <f t="shared" si="572"/>
        <v>3.7893946360672347E-5</v>
      </c>
      <c r="AA3780" s="16">
        <f t="shared" si="573"/>
        <v>0.22674830370412591</v>
      </c>
      <c r="AB3780" s="3">
        <f t="shared" si="574"/>
        <v>0.1221122270017367</v>
      </c>
      <c r="AC3780" s="69">
        <f t="shared" si="575"/>
        <v>30.924155082635632</v>
      </c>
      <c r="AD3780" s="3">
        <f t="shared" si="583"/>
        <v>28.202263990112534</v>
      </c>
      <c r="AF3780" s="29"/>
      <c r="AG3780" s="30"/>
      <c r="AH3780" s="29"/>
      <c r="AI3780" s="29"/>
      <c r="AJ3780" s="31"/>
      <c r="AK3780" s="29"/>
      <c r="AL3780" s="30"/>
      <c r="AN3780" s="17">
        <f t="shared" si="576"/>
        <v>26653.740468170003</v>
      </c>
      <c r="AO3780" s="17">
        <f t="shared" si="577"/>
        <v>266.53740468170002</v>
      </c>
      <c r="AP3780" s="2">
        <f t="shared" si="578"/>
        <v>18.231158480228277</v>
      </c>
      <c r="AQ3780" s="6">
        <f t="shared" si="579"/>
        <v>453.59122298807949</v>
      </c>
      <c r="AR3780" s="3">
        <f t="shared" si="580"/>
        <v>5530.1693900119208</v>
      </c>
    </row>
    <row r="3781" spans="1:44">
      <c r="A3781" s="32">
        <v>43594</v>
      </c>
      <c r="B3781" s="9">
        <v>12.5</v>
      </c>
      <c r="C3781" s="33">
        <v>6174.1323480000001</v>
      </c>
      <c r="D3781" s="34">
        <f t="shared" si="564"/>
        <v>47976732.842706002</v>
      </c>
      <c r="E3781" s="34">
        <v>6702169884349.1699</v>
      </c>
      <c r="F3781" s="3">
        <f>VLOOKUP(A3781,ERCOT_345kv_West_ATC!A:B,2)</f>
        <v>28.6</v>
      </c>
      <c r="G3781" s="3">
        <f>VLOOKUP(A3781,ERCOT_345kv_West_ATC!G:H,2)</f>
        <v>2.7130000000000001</v>
      </c>
      <c r="I3781" s="5">
        <f t="shared" si="565"/>
        <v>6</v>
      </c>
      <c r="J3781" s="4">
        <f t="shared" si="566"/>
        <v>144</v>
      </c>
      <c r="K3781" s="4">
        <f t="shared" si="581"/>
        <v>1800</v>
      </c>
      <c r="L3781" s="6">
        <f t="shared" si="582"/>
        <v>11113438.226400001</v>
      </c>
      <c r="N3781" s="22">
        <f t="shared" si="567"/>
        <v>0.23164224756270788</v>
      </c>
      <c r="O3781" s="14">
        <f t="shared" si="568"/>
        <v>3751.8186282116908</v>
      </c>
      <c r="Q3781" s="22">
        <f t="shared" si="563"/>
        <v>338.65825667062552</v>
      </c>
      <c r="R3781" s="3">
        <f>VLOOKUP(A3781,ERCOT_345kv_West_ATC!D:E,2)</f>
        <v>24.48</v>
      </c>
      <c r="S3781" s="66">
        <f t="shared" si="562"/>
        <v>0.92771474039740032</v>
      </c>
      <c r="T3781" s="69">
        <f t="shared" si="569"/>
        <v>314.1782566706255</v>
      </c>
      <c r="V3781" s="16">
        <f t="shared" si="570"/>
        <v>1.9562400000000001E-2</v>
      </c>
      <c r="W3781" s="16">
        <f t="shared" si="571"/>
        <v>0.21207984756270787</v>
      </c>
      <c r="X3781" s="16"/>
      <c r="Z3781" s="15">
        <f t="shared" si="572"/>
        <v>3.7893946360672347E-5</v>
      </c>
      <c r="AA3781" s="16">
        <f t="shared" si="573"/>
        <v>0.23396224001880403</v>
      </c>
      <c r="AB3781" s="3">
        <f t="shared" si="574"/>
        <v>0.12599719467048498</v>
      </c>
      <c r="AC3781" s="69">
        <f t="shared" si="575"/>
        <v>32.346053249397499</v>
      </c>
      <c r="AD3781" s="3">
        <f t="shared" si="583"/>
        <v>28.380893772509189</v>
      </c>
      <c r="AF3781" s="29"/>
      <c r="AG3781" s="30"/>
      <c r="AH3781" s="29"/>
      <c r="AI3781" s="29"/>
      <c r="AJ3781" s="31"/>
      <c r="AK3781" s="29"/>
      <c r="AL3781" s="30"/>
      <c r="AN3781" s="17">
        <f t="shared" si="576"/>
        <v>26653.740468170003</v>
      </c>
      <c r="AO3781" s="17">
        <f t="shared" si="577"/>
        <v>266.53740468170002</v>
      </c>
      <c r="AP3781" s="2">
        <f t="shared" si="578"/>
        <v>18.231158480228277</v>
      </c>
      <c r="AQ3781" s="6">
        <f t="shared" si="579"/>
        <v>446.29875959598826</v>
      </c>
      <c r="AR3781" s="3">
        <f t="shared" si="580"/>
        <v>5727.8335884040116</v>
      </c>
    </row>
    <row r="3782" spans="1:44">
      <c r="A3782" s="32">
        <v>43595</v>
      </c>
      <c r="B3782" s="9">
        <v>12.5</v>
      </c>
      <c r="C3782" s="33">
        <v>6379.2921180000003</v>
      </c>
      <c r="D3782" s="34">
        <f t="shared" si="564"/>
        <v>47976732.842706002</v>
      </c>
      <c r="E3782" s="34">
        <v>6702169884349.1699</v>
      </c>
      <c r="F3782" s="3">
        <f>VLOOKUP(A3782,ERCOT_345kv_West_ATC!A:B,2)</f>
        <v>28.75</v>
      </c>
      <c r="G3782" s="3">
        <f>VLOOKUP(A3782,ERCOT_345kv_West_ATC!G:H,2)</f>
        <v>2.7160000000000002</v>
      </c>
      <c r="I3782" s="5">
        <f t="shared" si="565"/>
        <v>6</v>
      </c>
      <c r="J3782" s="4">
        <f t="shared" si="566"/>
        <v>144</v>
      </c>
      <c r="K3782" s="4">
        <f t="shared" si="581"/>
        <v>1800</v>
      </c>
      <c r="L3782" s="6">
        <f t="shared" si="582"/>
        <v>11482725.8124</v>
      </c>
      <c r="N3782" s="22">
        <f t="shared" si="567"/>
        <v>0.2393394700311641</v>
      </c>
      <c r="O3782" s="14">
        <f t="shared" si="568"/>
        <v>3751.8186282116908</v>
      </c>
      <c r="Q3782" s="22">
        <f t="shared" si="563"/>
        <v>349.9115058935148</v>
      </c>
      <c r="R3782" s="3">
        <f>VLOOKUP(A3782,ERCOT_345kv_West_ATC!D:E,2)</f>
        <v>20.47</v>
      </c>
      <c r="S3782" s="66">
        <f t="shared" ref="S3782:S3845" si="584">(Q3782-R3782)/Q3782</f>
        <v>0.94149949442865855</v>
      </c>
      <c r="T3782" s="69">
        <f t="shared" si="569"/>
        <v>329.44150589351477</v>
      </c>
      <c r="V3782" s="16">
        <f t="shared" si="570"/>
        <v>1.9665000000000002E-2</v>
      </c>
      <c r="W3782" s="16">
        <f t="shared" si="571"/>
        <v>0.21967447003116408</v>
      </c>
      <c r="X3782" s="16"/>
      <c r="Z3782" s="15">
        <f t="shared" si="572"/>
        <v>3.7893946360672347E-5</v>
      </c>
      <c r="AA3782" s="16">
        <f t="shared" si="573"/>
        <v>0.2417365533385519</v>
      </c>
      <c r="AB3782" s="3">
        <f t="shared" si="574"/>
        <v>0.13018394578339487</v>
      </c>
      <c r="AC3782" s="69">
        <f t="shared" si="575"/>
        <v>33.878404156722524</v>
      </c>
      <c r="AD3782" s="3">
        <f t="shared" si="583"/>
        <v>28.579248803309991</v>
      </c>
      <c r="AF3782" s="29"/>
      <c r="AG3782" s="30"/>
      <c r="AH3782" s="29"/>
      <c r="AI3782" s="29"/>
      <c r="AJ3782" s="31"/>
      <c r="AK3782" s="29"/>
      <c r="AL3782" s="30"/>
      <c r="AN3782" s="17">
        <f t="shared" si="576"/>
        <v>26653.740468170003</v>
      </c>
      <c r="AO3782" s="17">
        <f t="shared" si="577"/>
        <v>266.53740468170002</v>
      </c>
      <c r="AP3782" s="2">
        <f t="shared" si="578"/>
        <v>18.231158480228277</v>
      </c>
      <c r="AQ3782" s="6">
        <f t="shared" si="579"/>
        <v>373.19181409027283</v>
      </c>
      <c r="AR3782" s="3">
        <f t="shared" si="580"/>
        <v>6006.1003039097277</v>
      </c>
    </row>
    <row r="3783" spans="1:44">
      <c r="A3783" s="32">
        <v>43596</v>
      </c>
      <c r="B3783" s="9">
        <v>12.5</v>
      </c>
      <c r="C3783" s="33">
        <v>7212.2931790000002</v>
      </c>
      <c r="D3783" s="34">
        <f t="shared" si="564"/>
        <v>47976732.842706002</v>
      </c>
      <c r="E3783" s="34">
        <v>6702169884349.1699</v>
      </c>
      <c r="F3783" s="3">
        <f>VLOOKUP(A3783,ERCOT_345kv_West_ATC!A:B,2)</f>
        <v>28.75</v>
      </c>
      <c r="G3783" s="3">
        <f>VLOOKUP(A3783,ERCOT_345kv_West_ATC!G:H,2)</f>
        <v>2.7160000000000002</v>
      </c>
      <c r="I3783" s="5">
        <f t="shared" si="565"/>
        <v>6</v>
      </c>
      <c r="J3783" s="4">
        <f t="shared" si="566"/>
        <v>144</v>
      </c>
      <c r="K3783" s="4">
        <f t="shared" si="581"/>
        <v>1800</v>
      </c>
      <c r="L3783" s="6">
        <f t="shared" si="582"/>
        <v>12982127.722200001</v>
      </c>
      <c r="N3783" s="22">
        <f t="shared" si="567"/>
        <v>0.27059215901096317</v>
      </c>
      <c r="O3783" s="14">
        <f t="shared" si="568"/>
        <v>3751.8186282116908</v>
      </c>
      <c r="Q3783" s="22">
        <f t="shared" si="563"/>
        <v>395.60257165345485</v>
      </c>
      <c r="R3783" s="3">
        <f>VLOOKUP(A3783,ERCOT_345kv_West_ATC!D:E,2)</f>
        <v>23.23</v>
      </c>
      <c r="S3783" s="66">
        <f t="shared" si="584"/>
        <v>0.94127945148862846</v>
      </c>
      <c r="T3783" s="69">
        <f t="shared" si="569"/>
        <v>372.37257165345483</v>
      </c>
      <c r="V3783" s="16">
        <f t="shared" si="570"/>
        <v>1.9665000000000002E-2</v>
      </c>
      <c r="W3783" s="16">
        <f t="shared" si="571"/>
        <v>0.25092715901096319</v>
      </c>
      <c r="X3783" s="16"/>
      <c r="Z3783" s="15">
        <f t="shared" si="572"/>
        <v>3.7893946360672347E-5</v>
      </c>
      <c r="AA3783" s="16">
        <f t="shared" si="573"/>
        <v>0.27330225086246906</v>
      </c>
      <c r="AB3783" s="3">
        <f t="shared" si="574"/>
        <v>0.14718322453671409</v>
      </c>
      <c r="AC3783" s="69">
        <f t="shared" si="575"/>
        <v>40.100140180437357</v>
      </c>
      <c r="AD3783" s="3">
        <f t="shared" si="583"/>
        <v>29.053012133942637</v>
      </c>
      <c r="AF3783" s="29"/>
      <c r="AG3783" s="30"/>
      <c r="AH3783" s="29"/>
      <c r="AI3783" s="29"/>
      <c r="AJ3783" s="31"/>
      <c r="AK3783" s="29"/>
      <c r="AL3783" s="30"/>
      <c r="AN3783" s="17">
        <f t="shared" si="576"/>
        <v>26653.740468170003</v>
      </c>
      <c r="AO3783" s="17">
        <f t="shared" si="577"/>
        <v>266.53740468170002</v>
      </c>
      <c r="AP3783" s="2">
        <f t="shared" si="578"/>
        <v>18.231158480228277</v>
      </c>
      <c r="AQ3783" s="6">
        <f t="shared" si="579"/>
        <v>423.50981149570288</v>
      </c>
      <c r="AR3783" s="3">
        <f t="shared" si="580"/>
        <v>6788.7833675042975</v>
      </c>
    </row>
    <row r="3784" spans="1:44">
      <c r="A3784" s="32">
        <v>43597</v>
      </c>
      <c r="B3784" s="9">
        <v>12.5</v>
      </c>
      <c r="C3784" s="33">
        <v>6972.3715229999998</v>
      </c>
      <c r="D3784" s="34">
        <f t="shared" si="564"/>
        <v>47976732.842706002</v>
      </c>
      <c r="E3784" s="34">
        <v>6702169884349.1699</v>
      </c>
      <c r="F3784" s="3">
        <f>VLOOKUP(A3784,ERCOT_345kv_West_ATC!A:B,2)</f>
        <v>28.75</v>
      </c>
      <c r="G3784" s="3">
        <f>VLOOKUP(A3784,ERCOT_345kv_West_ATC!G:H,2)</f>
        <v>2.7160000000000002</v>
      </c>
      <c r="I3784" s="5">
        <f t="shared" si="565"/>
        <v>6</v>
      </c>
      <c r="J3784" s="4">
        <f t="shared" si="566"/>
        <v>144</v>
      </c>
      <c r="K3784" s="4">
        <f t="shared" si="581"/>
        <v>1800</v>
      </c>
      <c r="L3784" s="6">
        <f t="shared" si="582"/>
        <v>12550268.7414</v>
      </c>
      <c r="N3784" s="22">
        <f t="shared" si="567"/>
        <v>0.26159073362804114</v>
      </c>
      <c r="O3784" s="14">
        <f t="shared" si="568"/>
        <v>3751.8186282116908</v>
      </c>
      <c r="Q3784" s="22">
        <f t="shared" si="563"/>
        <v>382.44259302345199</v>
      </c>
      <c r="R3784" s="3">
        <f>VLOOKUP(A3784,ERCOT_345kv_West_ATC!D:E,2)</f>
        <v>24.65</v>
      </c>
      <c r="S3784" s="66">
        <f t="shared" si="584"/>
        <v>0.93554588204957501</v>
      </c>
      <c r="T3784" s="69">
        <f t="shared" si="569"/>
        <v>357.79259302345201</v>
      </c>
      <c r="V3784" s="16">
        <f t="shared" si="570"/>
        <v>1.9665000000000002E-2</v>
      </c>
      <c r="W3784" s="16">
        <f t="shared" si="571"/>
        <v>0.24192573362804115</v>
      </c>
      <c r="X3784" s="16"/>
      <c r="Z3784" s="15">
        <f t="shared" si="572"/>
        <v>3.7893946360672347E-5</v>
      </c>
      <c r="AA3784" s="16">
        <f t="shared" si="573"/>
        <v>0.26421067249924135</v>
      </c>
      <c r="AB3784" s="3">
        <f t="shared" si="574"/>
        <v>0.1422870781807829</v>
      </c>
      <c r="AC3784" s="69">
        <f t="shared" si="575"/>
        <v>38.308150614166543</v>
      </c>
      <c r="AD3784" s="3">
        <f t="shared" si="583"/>
        <v>29.460683722561296</v>
      </c>
      <c r="AF3784" s="29"/>
      <c r="AG3784" s="30"/>
      <c r="AH3784" s="29"/>
      <c r="AI3784" s="29"/>
      <c r="AJ3784" s="31"/>
      <c r="AK3784" s="29"/>
      <c r="AL3784" s="30"/>
      <c r="AN3784" s="17">
        <f t="shared" si="576"/>
        <v>26653.740468170003</v>
      </c>
      <c r="AO3784" s="17">
        <f t="shared" si="577"/>
        <v>266.53740468170002</v>
      </c>
      <c r="AP3784" s="2">
        <f t="shared" si="578"/>
        <v>18.231158480228277</v>
      </c>
      <c r="AQ3784" s="6">
        <f t="shared" si="579"/>
        <v>449.39805653762699</v>
      </c>
      <c r="AR3784" s="3">
        <f t="shared" si="580"/>
        <v>6522.9734664623729</v>
      </c>
    </row>
    <row r="3785" spans="1:44">
      <c r="A3785" s="32">
        <v>43598</v>
      </c>
      <c r="B3785" s="9">
        <v>12.5</v>
      </c>
      <c r="C3785" s="33">
        <v>7807.1343809999998</v>
      </c>
      <c r="D3785" s="34">
        <f t="shared" si="564"/>
        <v>47976732.842706002</v>
      </c>
      <c r="E3785" s="34">
        <v>6702169884349.1699</v>
      </c>
      <c r="F3785" s="3">
        <f>VLOOKUP(A3785,ERCOT_345kv_West_ATC!A:B,2)</f>
        <v>28.7</v>
      </c>
      <c r="G3785" s="3">
        <f>VLOOKUP(A3785,ERCOT_345kv_West_ATC!G:H,2)</f>
        <v>2.7170000000000001</v>
      </c>
      <c r="I3785" s="5">
        <f t="shared" si="565"/>
        <v>6</v>
      </c>
      <c r="J3785" s="4">
        <f t="shared" si="566"/>
        <v>144</v>
      </c>
      <c r="K3785" s="4">
        <f t="shared" si="581"/>
        <v>1800</v>
      </c>
      <c r="L3785" s="6">
        <f t="shared" si="582"/>
        <v>14052841.8858</v>
      </c>
      <c r="N3785" s="22">
        <f t="shared" si="567"/>
        <v>0.2929095220358775</v>
      </c>
      <c r="O3785" s="14">
        <f t="shared" si="568"/>
        <v>3751.8186282116908</v>
      </c>
      <c r="Q3785" s="22">
        <f t="shared" si="563"/>
        <v>428.23029537408979</v>
      </c>
      <c r="R3785" s="3">
        <f>VLOOKUP(A3785,ERCOT_345kv_West_ATC!D:E,2)</f>
        <v>24.28</v>
      </c>
      <c r="S3785" s="66">
        <f t="shared" si="584"/>
        <v>0.94330153596725408</v>
      </c>
      <c r="T3785" s="69">
        <f t="shared" si="569"/>
        <v>403.95029537408982</v>
      </c>
      <c r="V3785" s="16">
        <f t="shared" si="570"/>
        <v>1.96308E-2</v>
      </c>
      <c r="W3785" s="16">
        <f t="shared" si="571"/>
        <v>0.2732787220358775</v>
      </c>
      <c r="X3785" s="16"/>
      <c r="Z3785" s="15">
        <f t="shared" si="572"/>
        <v>3.7893946360672347E-5</v>
      </c>
      <c r="AA3785" s="16">
        <f t="shared" si="573"/>
        <v>0.2958431314641749</v>
      </c>
      <c r="AB3785" s="3">
        <f t="shared" si="574"/>
        <v>0.15932231040368575</v>
      </c>
      <c r="AC3785" s="69">
        <f t="shared" si="575"/>
        <v>44.543045607748979</v>
      </c>
      <c r="AD3785" s="3">
        <f t="shared" si="583"/>
        <v>30.074165832095204</v>
      </c>
      <c r="AF3785" s="29"/>
      <c r="AG3785" s="30"/>
      <c r="AH3785" s="29"/>
      <c r="AI3785" s="29"/>
      <c r="AJ3785" s="31"/>
      <c r="AK3785" s="29"/>
      <c r="AL3785" s="30"/>
      <c r="AN3785" s="17">
        <f t="shared" si="576"/>
        <v>26653.740468170003</v>
      </c>
      <c r="AO3785" s="17">
        <f t="shared" si="577"/>
        <v>266.53740468170002</v>
      </c>
      <c r="AP3785" s="2">
        <f t="shared" si="578"/>
        <v>18.231158480228277</v>
      </c>
      <c r="AQ3785" s="6">
        <f t="shared" si="579"/>
        <v>442.65252789994258</v>
      </c>
      <c r="AR3785" s="3">
        <f t="shared" si="580"/>
        <v>7364.4818531000574</v>
      </c>
    </row>
    <row r="3786" spans="1:44">
      <c r="A3786" s="32">
        <v>43599</v>
      </c>
      <c r="B3786" s="9">
        <v>12.5</v>
      </c>
      <c r="C3786" s="33">
        <v>7994.4161560000002</v>
      </c>
      <c r="D3786" s="34">
        <f t="shared" si="564"/>
        <v>47976732.842706002</v>
      </c>
      <c r="E3786" s="34">
        <v>6702169884349.1699</v>
      </c>
      <c r="F3786" s="3">
        <f>VLOOKUP(A3786,ERCOT_345kv_West_ATC!A:B,2)</f>
        <v>28.9</v>
      </c>
      <c r="G3786" s="3">
        <f>VLOOKUP(A3786,ERCOT_345kv_West_ATC!G:H,2)</f>
        <v>2.738</v>
      </c>
      <c r="I3786" s="5">
        <f t="shared" si="565"/>
        <v>6</v>
      </c>
      <c r="J3786" s="4">
        <f t="shared" si="566"/>
        <v>144</v>
      </c>
      <c r="K3786" s="4">
        <f t="shared" si="581"/>
        <v>1800</v>
      </c>
      <c r="L3786" s="6">
        <f t="shared" si="582"/>
        <v>14389949.080800001</v>
      </c>
      <c r="N3786" s="22">
        <f t="shared" si="567"/>
        <v>0.29993599455757297</v>
      </c>
      <c r="O3786" s="14">
        <f t="shared" si="568"/>
        <v>3751.8186282116908</v>
      </c>
      <c r="Q3786" s="22">
        <f t="shared" si="563"/>
        <v>438.5029160198435</v>
      </c>
      <c r="R3786" s="3">
        <f>VLOOKUP(A3786,ERCOT_345kv_West_ATC!D:E,2)</f>
        <v>29.27</v>
      </c>
      <c r="S3786" s="66">
        <f t="shared" si="584"/>
        <v>0.93325015882294515</v>
      </c>
      <c r="T3786" s="69">
        <f t="shared" si="569"/>
        <v>409.23291601984351</v>
      </c>
      <c r="V3786" s="16">
        <f t="shared" si="570"/>
        <v>1.97676E-2</v>
      </c>
      <c r="W3786" s="16">
        <f t="shared" si="571"/>
        <v>0.28016839455757298</v>
      </c>
      <c r="X3786" s="16"/>
      <c r="Z3786" s="15">
        <f t="shared" si="572"/>
        <v>3.7893946360672347E-5</v>
      </c>
      <c r="AA3786" s="16">
        <f t="shared" si="573"/>
        <v>0.30293997700035641</v>
      </c>
      <c r="AB3786" s="3">
        <f t="shared" si="574"/>
        <v>0.16314422042000615</v>
      </c>
      <c r="AC3786" s="69">
        <f t="shared" si="575"/>
        <v>45.941864673722257</v>
      </c>
      <c r="AD3786" s="3">
        <f t="shared" si="583"/>
        <v>30.71581273038591</v>
      </c>
      <c r="AF3786" s="29"/>
      <c r="AG3786" s="30"/>
      <c r="AH3786" s="29"/>
      <c r="AI3786" s="29"/>
      <c r="AJ3786" s="31"/>
      <c r="AK3786" s="29"/>
      <c r="AL3786" s="30"/>
      <c r="AN3786" s="17">
        <f t="shared" si="576"/>
        <v>26653.740468170003</v>
      </c>
      <c r="AO3786" s="17">
        <f t="shared" si="577"/>
        <v>266.53740468170002</v>
      </c>
      <c r="AP3786" s="2">
        <f t="shared" si="578"/>
        <v>18.231158480228277</v>
      </c>
      <c r="AQ3786" s="6">
        <f t="shared" si="579"/>
        <v>533.62600871628172</v>
      </c>
      <c r="AR3786" s="3">
        <f t="shared" si="580"/>
        <v>7460.7901472837184</v>
      </c>
    </row>
    <row r="3787" spans="1:44">
      <c r="A3787" s="32">
        <v>43600</v>
      </c>
      <c r="B3787" s="9">
        <v>12.5</v>
      </c>
      <c r="C3787" s="33">
        <v>8205.1674949999997</v>
      </c>
      <c r="D3787" s="34">
        <f t="shared" si="564"/>
        <v>47976732.842706002</v>
      </c>
      <c r="E3787" s="34">
        <v>6702169884349.1699</v>
      </c>
      <c r="F3787" s="3">
        <f>VLOOKUP(A3787,ERCOT_345kv_West_ATC!A:B,2)</f>
        <v>28.85</v>
      </c>
      <c r="G3787" s="3">
        <f>VLOOKUP(A3787,ERCOT_345kv_West_ATC!G:H,2)</f>
        <v>2.7229999999999999</v>
      </c>
      <c r="I3787" s="5">
        <f t="shared" si="565"/>
        <v>6</v>
      </c>
      <c r="J3787" s="4">
        <f t="shared" si="566"/>
        <v>144</v>
      </c>
      <c r="K3787" s="4">
        <f t="shared" si="581"/>
        <v>1800</v>
      </c>
      <c r="L3787" s="6">
        <f t="shared" si="582"/>
        <v>14769301.490999999</v>
      </c>
      <c r="N3787" s="22">
        <f t="shared" si="567"/>
        <v>0.30784300255338048</v>
      </c>
      <c r="O3787" s="14">
        <f t="shared" si="568"/>
        <v>3751.8186282116908</v>
      </c>
      <c r="Q3787" s="22">
        <f t="shared" si="563"/>
        <v>450.06286923008849</v>
      </c>
      <c r="R3787" s="3">
        <f>VLOOKUP(A3787,ERCOT_345kv_West_ATC!D:E,2)</f>
        <v>27.57</v>
      </c>
      <c r="S3787" s="66">
        <f t="shared" si="584"/>
        <v>0.93874189166690569</v>
      </c>
      <c r="T3787" s="69">
        <f t="shared" si="569"/>
        <v>422.4928692300885</v>
      </c>
      <c r="V3787" s="16">
        <f t="shared" si="570"/>
        <v>1.9733399999999998E-2</v>
      </c>
      <c r="W3787" s="16">
        <f t="shared" si="571"/>
        <v>0.28810960255338047</v>
      </c>
      <c r="X3787" s="16"/>
      <c r="Z3787" s="15">
        <f t="shared" si="572"/>
        <v>3.7893946360672347E-5</v>
      </c>
      <c r="AA3787" s="16">
        <f t="shared" si="573"/>
        <v>0.31092617693586228</v>
      </c>
      <c r="AB3787" s="3">
        <f t="shared" si="574"/>
        <v>0.16744508019921872</v>
      </c>
      <c r="AC3787" s="69">
        <f t="shared" si="575"/>
        <v>47.515979352914059</v>
      </c>
      <c r="AD3787" s="3">
        <f t="shared" si="583"/>
        <v>31.43632712137164</v>
      </c>
      <c r="AF3787" s="29"/>
      <c r="AG3787" s="30"/>
      <c r="AH3787" s="29"/>
      <c r="AI3787" s="29"/>
      <c r="AJ3787" s="31"/>
      <c r="AK3787" s="29"/>
      <c r="AL3787" s="30"/>
      <c r="AN3787" s="17">
        <f t="shared" si="576"/>
        <v>26653.740468170003</v>
      </c>
      <c r="AO3787" s="17">
        <f t="shared" si="577"/>
        <v>266.53740468170002</v>
      </c>
      <c r="AP3787" s="2">
        <f t="shared" si="578"/>
        <v>18.231158480228277</v>
      </c>
      <c r="AQ3787" s="6">
        <f t="shared" si="579"/>
        <v>502.6330392998936</v>
      </c>
      <c r="AR3787" s="3">
        <f t="shared" si="580"/>
        <v>7702.5344557001063</v>
      </c>
    </row>
    <row r="3788" spans="1:44">
      <c r="A3788" s="32">
        <v>43601</v>
      </c>
      <c r="B3788" s="9">
        <v>12.5</v>
      </c>
      <c r="C3788" s="33">
        <v>7883.3929049999997</v>
      </c>
      <c r="D3788" s="34">
        <f t="shared" si="564"/>
        <v>47976732.842706002</v>
      </c>
      <c r="E3788" s="34">
        <v>6702169884349.1699</v>
      </c>
      <c r="F3788" s="3">
        <f>VLOOKUP(A3788,ERCOT_345kv_West_ATC!A:B,2)</f>
        <v>29.1</v>
      </c>
      <c r="G3788" s="3">
        <f>VLOOKUP(A3788,ERCOT_345kv_West_ATC!G:H,2)</f>
        <v>2.746</v>
      </c>
      <c r="I3788" s="5">
        <f t="shared" si="565"/>
        <v>6</v>
      </c>
      <c r="J3788" s="4">
        <f t="shared" si="566"/>
        <v>144</v>
      </c>
      <c r="K3788" s="4">
        <f t="shared" si="581"/>
        <v>1800</v>
      </c>
      <c r="L3788" s="6">
        <f t="shared" si="582"/>
        <v>14190107.229</v>
      </c>
      <c r="N3788" s="22">
        <f t="shared" si="567"/>
        <v>0.29577060354490875</v>
      </c>
      <c r="O3788" s="14">
        <f t="shared" si="568"/>
        <v>3751.8186282116908</v>
      </c>
      <c r="Q3788" s="22">
        <f t="shared" si="563"/>
        <v>432.41316307735195</v>
      </c>
      <c r="R3788" s="3">
        <f>VLOOKUP(A3788,ERCOT_345kv_West_ATC!D:E,2)</f>
        <v>21.33</v>
      </c>
      <c r="S3788" s="66">
        <f t="shared" si="584"/>
        <v>0.95067217693328088</v>
      </c>
      <c r="T3788" s="69">
        <f t="shared" si="569"/>
        <v>411.08316307735197</v>
      </c>
      <c r="V3788" s="16">
        <f t="shared" si="570"/>
        <v>1.9904400000000003E-2</v>
      </c>
      <c r="W3788" s="16">
        <f t="shared" si="571"/>
        <v>0.27586620354490876</v>
      </c>
      <c r="X3788" s="16"/>
      <c r="Z3788" s="15">
        <f t="shared" si="572"/>
        <v>3.7893946360672347E-5</v>
      </c>
      <c r="AA3788" s="16">
        <f t="shared" si="573"/>
        <v>0.29873286788217496</v>
      </c>
      <c r="AB3788" s="3">
        <f t="shared" si="574"/>
        <v>0.16087853880180625</v>
      </c>
      <c r="AC3788" s="69">
        <f t="shared" si="575"/>
        <v>45.112625201461086</v>
      </c>
      <c r="AD3788" s="3">
        <f t="shared" si="583"/>
        <v>32.031990826828761</v>
      </c>
      <c r="AF3788" s="29"/>
      <c r="AG3788" s="30"/>
      <c r="AH3788" s="29"/>
      <c r="AI3788" s="29"/>
      <c r="AJ3788" s="31"/>
      <c r="AK3788" s="29"/>
      <c r="AL3788" s="30"/>
      <c r="AN3788" s="17">
        <f t="shared" si="576"/>
        <v>26653.740468170003</v>
      </c>
      <c r="AO3788" s="17">
        <f t="shared" si="577"/>
        <v>266.53740468170002</v>
      </c>
      <c r="AP3788" s="2">
        <f t="shared" si="578"/>
        <v>18.231158480228277</v>
      </c>
      <c r="AQ3788" s="6">
        <f t="shared" si="579"/>
        <v>388.87061038326914</v>
      </c>
      <c r="AR3788" s="3">
        <f t="shared" si="580"/>
        <v>7494.5222946167305</v>
      </c>
    </row>
    <row r="3789" spans="1:44">
      <c r="A3789" s="32">
        <v>43602</v>
      </c>
      <c r="B3789" s="9">
        <v>12.5</v>
      </c>
      <c r="C3789" s="33">
        <v>7332.3336280000003</v>
      </c>
      <c r="D3789" s="34">
        <f t="shared" si="564"/>
        <v>47976732.842706002</v>
      </c>
      <c r="E3789" s="34">
        <v>6702169884349.1699</v>
      </c>
      <c r="F3789" s="3">
        <f>VLOOKUP(A3789,ERCOT_345kv_West_ATC!A:B,2)</f>
        <v>28.95</v>
      </c>
      <c r="G3789" s="3">
        <f>VLOOKUP(A3789,ERCOT_345kv_West_ATC!G:H,2)</f>
        <v>2.7410000000000001</v>
      </c>
      <c r="I3789" s="5">
        <f t="shared" si="565"/>
        <v>6</v>
      </c>
      <c r="J3789" s="4">
        <f t="shared" si="566"/>
        <v>144</v>
      </c>
      <c r="K3789" s="4">
        <f t="shared" si="581"/>
        <v>1800</v>
      </c>
      <c r="L3789" s="6">
        <f t="shared" si="582"/>
        <v>13198200.530400001</v>
      </c>
      <c r="N3789" s="22">
        <f t="shared" si="567"/>
        <v>0.27509585893793409</v>
      </c>
      <c r="O3789" s="14">
        <f t="shared" si="568"/>
        <v>3751.8186282116908</v>
      </c>
      <c r="Q3789" s="22">
        <f t="shared" si="563"/>
        <v>402.18692827183349</v>
      </c>
      <c r="R3789" s="3">
        <f>VLOOKUP(A3789,ERCOT_345kv_West_ATC!D:E,2)</f>
        <v>18.53</v>
      </c>
      <c r="S3789" s="66">
        <f t="shared" si="584"/>
        <v>0.95392689643191053</v>
      </c>
      <c r="T3789" s="69">
        <f t="shared" si="569"/>
        <v>383.65692827183352</v>
      </c>
      <c r="V3789" s="16">
        <f t="shared" si="570"/>
        <v>1.9801800000000001E-2</v>
      </c>
      <c r="W3789" s="16">
        <f t="shared" si="571"/>
        <v>0.25529405893793411</v>
      </c>
      <c r="X3789" s="16"/>
      <c r="Z3789" s="15">
        <f t="shared" si="572"/>
        <v>3.7893946360672347E-5</v>
      </c>
      <c r="AA3789" s="16">
        <f t="shared" si="573"/>
        <v>0.27785105719798608</v>
      </c>
      <c r="AB3789" s="3">
        <f t="shared" si="574"/>
        <v>0.14963292256203825</v>
      </c>
      <c r="AC3789" s="69">
        <f t="shared" si="575"/>
        <v>40.996729657705998</v>
      </c>
      <c r="AD3789" s="3">
        <f t="shared" si="583"/>
        <v>32.48678599877644</v>
      </c>
      <c r="AF3789" s="29"/>
      <c r="AG3789" s="30"/>
      <c r="AH3789" s="29"/>
      <c r="AI3789" s="29"/>
      <c r="AJ3789" s="31"/>
      <c r="AK3789" s="29"/>
      <c r="AL3789" s="30"/>
      <c r="AN3789" s="17">
        <f t="shared" si="576"/>
        <v>26653.740468170003</v>
      </c>
      <c r="AO3789" s="17">
        <f t="shared" si="577"/>
        <v>266.53740468170002</v>
      </c>
      <c r="AP3789" s="2">
        <f t="shared" si="578"/>
        <v>18.231158480228277</v>
      </c>
      <c r="AQ3789" s="6">
        <f t="shared" si="579"/>
        <v>337.82336663862998</v>
      </c>
      <c r="AR3789" s="3">
        <f t="shared" si="580"/>
        <v>6994.5102613613708</v>
      </c>
    </row>
    <row r="3790" spans="1:44">
      <c r="A3790" s="32">
        <v>43603</v>
      </c>
      <c r="B3790" s="9">
        <v>12.5</v>
      </c>
      <c r="C3790" s="33">
        <v>7272.8703649999998</v>
      </c>
      <c r="D3790" s="34">
        <f t="shared" si="564"/>
        <v>47994362.493879721</v>
      </c>
      <c r="E3790" s="34">
        <v>6704632680587.4102</v>
      </c>
      <c r="F3790" s="3">
        <f>VLOOKUP(A3790,ERCOT_345kv_West_ATC!A:B,2)</f>
        <v>28.95</v>
      </c>
      <c r="G3790" s="3">
        <f>VLOOKUP(A3790,ERCOT_345kv_West_ATC!G:H,2)</f>
        <v>2.7410000000000001</v>
      </c>
      <c r="I3790" s="5">
        <f t="shared" si="565"/>
        <v>6</v>
      </c>
      <c r="J3790" s="4">
        <f t="shared" si="566"/>
        <v>144</v>
      </c>
      <c r="K3790" s="4">
        <f t="shared" si="581"/>
        <v>1800</v>
      </c>
      <c r="L3790" s="6">
        <f t="shared" si="582"/>
        <v>13091166.657</v>
      </c>
      <c r="N3790" s="22">
        <f t="shared" si="567"/>
        <v>0.2727646743650235</v>
      </c>
      <c r="O3790" s="14">
        <f t="shared" si="568"/>
        <v>3750.4404818993844</v>
      </c>
      <c r="Q3790" s="22">
        <f t="shared" si="563"/>
        <v>398.77876369155479</v>
      </c>
      <c r="R3790" s="3">
        <f>VLOOKUP(A3790,ERCOT_345kv_West_ATC!D:E,2)</f>
        <v>19.8</v>
      </c>
      <c r="S3790" s="66">
        <f t="shared" si="584"/>
        <v>0.95034840918631558</v>
      </c>
      <c r="T3790" s="69">
        <f t="shared" si="569"/>
        <v>378.97876369155478</v>
      </c>
      <c r="V3790" s="16">
        <f t="shared" si="570"/>
        <v>1.9801800000000001E-2</v>
      </c>
      <c r="W3790" s="16">
        <f t="shared" si="571"/>
        <v>0.25296287436502352</v>
      </c>
      <c r="X3790" s="16"/>
      <c r="Z3790" s="15">
        <f t="shared" si="572"/>
        <v>3.7880026870523483E-5</v>
      </c>
      <c r="AA3790" s="16">
        <f t="shared" si="573"/>
        <v>0.27549652485203391</v>
      </c>
      <c r="AB3790" s="3">
        <f t="shared" si="574"/>
        <v>0.14836492106604027</v>
      </c>
      <c r="AC3790" s="69">
        <f t="shared" si="575"/>
        <v>40.532641110170736</v>
      </c>
      <c r="AD3790" s="3">
        <f t="shared" si="583"/>
        <v>32.913713462998004</v>
      </c>
      <c r="AF3790" s="29"/>
      <c r="AG3790" s="30"/>
      <c r="AH3790" s="29"/>
      <c r="AI3790" s="29"/>
      <c r="AJ3790" s="31"/>
      <c r="AK3790" s="29"/>
      <c r="AL3790" s="30"/>
      <c r="AN3790" s="17">
        <f t="shared" si="576"/>
        <v>26663.534718822066</v>
      </c>
      <c r="AO3790" s="17">
        <f t="shared" si="577"/>
        <v>266.63534718822063</v>
      </c>
      <c r="AP3790" s="2">
        <f t="shared" si="578"/>
        <v>18.23785774767429</v>
      </c>
      <c r="AQ3790" s="6">
        <f t="shared" si="579"/>
        <v>361.10958340395098</v>
      </c>
      <c r="AR3790" s="3">
        <f t="shared" si="580"/>
        <v>6911.7607815960491</v>
      </c>
    </row>
    <row r="3791" spans="1:44">
      <c r="A3791" s="32">
        <v>43604</v>
      </c>
      <c r="B3791" s="9">
        <v>12.5</v>
      </c>
      <c r="C3791" s="33">
        <v>8197.0815500000008</v>
      </c>
      <c r="D3791" s="34">
        <f t="shared" si="564"/>
        <v>47994362.493879721</v>
      </c>
      <c r="E3791" s="34">
        <v>6704632680587.4102</v>
      </c>
      <c r="F3791" s="3">
        <f>VLOOKUP(A3791,ERCOT_345kv_West_ATC!A:B,2)</f>
        <v>28.95</v>
      </c>
      <c r="G3791" s="3">
        <f>VLOOKUP(A3791,ERCOT_345kv_West_ATC!G:H,2)</f>
        <v>2.7410000000000001</v>
      </c>
      <c r="I3791" s="5">
        <f t="shared" si="565"/>
        <v>6</v>
      </c>
      <c r="J3791" s="4">
        <f t="shared" si="566"/>
        <v>144</v>
      </c>
      <c r="K3791" s="4">
        <f t="shared" si="581"/>
        <v>1800</v>
      </c>
      <c r="L3791" s="6">
        <f t="shared" si="582"/>
        <v>14754746.790000001</v>
      </c>
      <c r="N3791" s="22">
        <f t="shared" si="567"/>
        <v>0.30742666478550557</v>
      </c>
      <c r="O3791" s="14">
        <f t="shared" si="568"/>
        <v>3750.4404818993844</v>
      </c>
      <c r="Q3791" s="22">
        <f t="shared" si="563"/>
        <v>449.45418828290286</v>
      </c>
      <c r="R3791" s="3">
        <f>VLOOKUP(A3791,ERCOT_345kv_West_ATC!D:E,2)</f>
        <v>28.46</v>
      </c>
      <c r="S3791" s="66">
        <f t="shared" si="584"/>
        <v>0.93667875226899389</v>
      </c>
      <c r="T3791" s="69">
        <f t="shared" si="569"/>
        <v>420.99418828290288</v>
      </c>
      <c r="V3791" s="16">
        <f t="shared" si="570"/>
        <v>1.9801800000000001E-2</v>
      </c>
      <c r="W3791" s="16">
        <f t="shared" si="571"/>
        <v>0.28762486478550559</v>
      </c>
      <c r="X3791" s="16"/>
      <c r="Z3791" s="15">
        <f t="shared" si="572"/>
        <v>3.7880026870523483E-5</v>
      </c>
      <c r="AA3791" s="16">
        <f t="shared" si="573"/>
        <v>0.31050566937387231</v>
      </c>
      <c r="AB3791" s="3">
        <f t="shared" si="574"/>
        <v>0.16721862154869374</v>
      </c>
      <c r="AC3791" s="69">
        <f t="shared" si="575"/>
        <v>47.433095486821905</v>
      </c>
      <c r="AD3791" s="3">
        <f t="shared" si="583"/>
        <v>33.569014191060241</v>
      </c>
      <c r="AF3791" s="29"/>
      <c r="AG3791" s="30"/>
      <c r="AH3791" s="29"/>
      <c r="AI3791" s="29"/>
      <c r="AJ3791" s="31"/>
      <c r="AK3791" s="29"/>
      <c r="AL3791" s="30"/>
      <c r="AN3791" s="17">
        <f t="shared" si="576"/>
        <v>26663.534718822066</v>
      </c>
      <c r="AO3791" s="17">
        <f t="shared" si="577"/>
        <v>266.63534718822063</v>
      </c>
      <c r="AP3791" s="2">
        <f t="shared" si="578"/>
        <v>18.23785774767429</v>
      </c>
      <c r="AQ3791" s="6">
        <f t="shared" si="579"/>
        <v>519.04943149881035</v>
      </c>
      <c r="AR3791" s="3">
        <f t="shared" si="580"/>
        <v>7678.0321185011908</v>
      </c>
    </row>
    <row r="3792" spans="1:44">
      <c r="A3792" s="32">
        <v>43605</v>
      </c>
      <c r="B3792" s="9">
        <v>12.5</v>
      </c>
      <c r="C3792" s="33">
        <v>7977.2817279999999</v>
      </c>
      <c r="D3792" s="34">
        <f t="shared" si="564"/>
        <v>47994362.493879721</v>
      </c>
      <c r="E3792" s="34">
        <v>6704632680587.4102</v>
      </c>
      <c r="F3792" s="3">
        <f>VLOOKUP(A3792,ERCOT_345kv_West_ATC!A:B,2)</f>
        <v>29</v>
      </c>
      <c r="G3792" s="3">
        <f>VLOOKUP(A3792,ERCOT_345kv_West_ATC!G:H,2)</f>
        <v>2.7509999999999999</v>
      </c>
      <c r="I3792" s="5">
        <f t="shared" si="565"/>
        <v>6</v>
      </c>
      <c r="J3792" s="4">
        <f t="shared" si="566"/>
        <v>144</v>
      </c>
      <c r="K3792" s="4">
        <f t="shared" si="581"/>
        <v>1800</v>
      </c>
      <c r="L3792" s="6">
        <f t="shared" si="582"/>
        <v>14359107.110400001</v>
      </c>
      <c r="N3792" s="22">
        <f t="shared" si="567"/>
        <v>0.29918320328207476</v>
      </c>
      <c r="O3792" s="14">
        <f t="shared" si="568"/>
        <v>3750.4404818993844</v>
      </c>
      <c r="Q3792" s="22">
        <f t="shared" si="563"/>
        <v>437.40234397964139</v>
      </c>
      <c r="R3792" s="3">
        <f>VLOOKUP(A3792,ERCOT_345kv_West_ATC!D:E,2)</f>
        <v>19.61</v>
      </c>
      <c r="S3792" s="66">
        <f t="shared" si="584"/>
        <v>0.95516713554485944</v>
      </c>
      <c r="T3792" s="69">
        <f t="shared" si="569"/>
        <v>417.79234397964137</v>
      </c>
      <c r="V3792" s="16">
        <f t="shared" si="570"/>
        <v>1.9835999999999999E-2</v>
      </c>
      <c r="W3792" s="16">
        <f t="shared" si="571"/>
        <v>0.27934720328207474</v>
      </c>
      <c r="X3792" s="16"/>
      <c r="Z3792" s="15">
        <f t="shared" si="572"/>
        <v>3.7880026870523483E-5</v>
      </c>
      <c r="AA3792" s="16">
        <f t="shared" si="573"/>
        <v>0.30217964621037602</v>
      </c>
      <c r="AB3792" s="3">
        <f t="shared" si="574"/>
        <v>0.16273475457393019</v>
      </c>
      <c r="AC3792" s="69">
        <f t="shared" si="575"/>
        <v>45.792000174058444</v>
      </c>
      <c r="AD3792" s="3">
        <f t="shared" si="583"/>
        <v>34.161279482875962</v>
      </c>
      <c r="AF3792" s="29"/>
      <c r="AG3792" s="30"/>
      <c r="AH3792" s="29"/>
      <c r="AI3792" s="29"/>
      <c r="AJ3792" s="31"/>
      <c r="AK3792" s="29"/>
      <c r="AL3792" s="30"/>
      <c r="AN3792" s="17">
        <f t="shared" si="576"/>
        <v>26663.534718822066</v>
      </c>
      <c r="AO3792" s="17">
        <f t="shared" si="577"/>
        <v>266.63534718822063</v>
      </c>
      <c r="AP3792" s="2">
        <f t="shared" si="578"/>
        <v>18.23785774767429</v>
      </c>
      <c r="AQ3792" s="6">
        <f t="shared" si="579"/>
        <v>357.64439043189282</v>
      </c>
      <c r="AR3792" s="3">
        <f t="shared" si="580"/>
        <v>7619.6373375681069</v>
      </c>
    </row>
    <row r="3793" spans="1:44">
      <c r="A3793" s="32">
        <v>43606</v>
      </c>
      <c r="B3793" s="9">
        <v>12.5</v>
      </c>
      <c r="C3793" s="33">
        <v>7964.087168</v>
      </c>
      <c r="D3793" s="34">
        <f t="shared" si="564"/>
        <v>47994362.493879721</v>
      </c>
      <c r="E3793" s="34">
        <v>6704632680587.4102</v>
      </c>
      <c r="F3793" s="3">
        <f>VLOOKUP(A3793,ERCOT_345kv_West_ATC!A:B,2)</f>
        <v>28.8</v>
      </c>
      <c r="G3793" s="3">
        <f>VLOOKUP(A3793,ERCOT_345kv_West_ATC!G:H,2)</f>
        <v>2.7269999999999999</v>
      </c>
      <c r="I3793" s="5">
        <f t="shared" si="565"/>
        <v>6</v>
      </c>
      <c r="J3793" s="4">
        <f t="shared" si="566"/>
        <v>144</v>
      </c>
      <c r="K3793" s="4">
        <f t="shared" si="581"/>
        <v>1800</v>
      </c>
      <c r="L3793" s="6">
        <f t="shared" si="582"/>
        <v>14335356.9024</v>
      </c>
      <c r="N3793" s="22">
        <f t="shared" si="567"/>
        <v>0.29868834916242626</v>
      </c>
      <c r="O3793" s="14">
        <f t="shared" si="568"/>
        <v>3750.4404818993844</v>
      </c>
      <c r="Q3793" s="22">
        <f t="shared" si="563"/>
        <v>436.67887304448283</v>
      </c>
      <c r="R3793" s="3">
        <f>VLOOKUP(A3793,ERCOT_345kv_West_ATC!D:E,2)</f>
        <v>20.13</v>
      </c>
      <c r="S3793" s="66">
        <f t="shared" si="584"/>
        <v>0.95390205195947408</v>
      </c>
      <c r="T3793" s="69">
        <f t="shared" si="569"/>
        <v>416.54887304448283</v>
      </c>
      <c r="V3793" s="16">
        <f t="shared" si="570"/>
        <v>1.9699200000000004E-2</v>
      </c>
      <c r="W3793" s="16">
        <f t="shared" si="571"/>
        <v>0.27898914916242623</v>
      </c>
      <c r="X3793" s="16"/>
      <c r="Z3793" s="15">
        <f t="shared" si="572"/>
        <v>3.7880026870523483E-5</v>
      </c>
      <c r="AA3793" s="16">
        <f t="shared" si="573"/>
        <v>0.30167983592303127</v>
      </c>
      <c r="AB3793" s="3">
        <f t="shared" si="574"/>
        <v>0.16246558851504897</v>
      </c>
      <c r="AC3793" s="69">
        <f t="shared" si="575"/>
        <v>45.693485396507924</v>
      </c>
      <c r="AD3793" s="3">
        <f t="shared" si="583"/>
        <v>34.747492018299013</v>
      </c>
      <c r="AF3793" s="29"/>
      <c r="AG3793" s="30"/>
      <c r="AH3793" s="29"/>
      <c r="AI3793" s="29"/>
      <c r="AJ3793" s="31"/>
      <c r="AK3793" s="29"/>
      <c r="AL3793" s="30"/>
      <c r="AN3793" s="17">
        <f t="shared" si="576"/>
        <v>26663.534718822066</v>
      </c>
      <c r="AO3793" s="17">
        <f t="shared" si="577"/>
        <v>266.63534718822063</v>
      </c>
      <c r="AP3793" s="2">
        <f t="shared" si="578"/>
        <v>18.23785774767429</v>
      </c>
      <c r="AQ3793" s="6">
        <f t="shared" si="579"/>
        <v>367.12807646068347</v>
      </c>
      <c r="AR3793" s="3">
        <f t="shared" si="580"/>
        <v>7596.9590915393164</v>
      </c>
    </row>
    <row r="3794" spans="1:44">
      <c r="A3794" s="32">
        <v>43607</v>
      </c>
      <c r="B3794" s="9">
        <v>12.5</v>
      </c>
      <c r="C3794" s="33">
        <v>7684.842146</v>
      </c>
      <c r="D3794" s="34">
        <f t="shared" si="564"/>
        <v>47994362.493879721</v>
      </c>
      <c r="E3794" s="34">
        <v>6704632680587.4102</v>
      </c>
      <c r="F3794" s="3">
        <f>VLOOKUP(A3794,ERCOT_345kv_West_ATC!A:B,2)</f>
        <v>28.5</v>
      </c>
      <c r="G3794" s="3">
        <f>VLOOKUP(A3794,ERCOT_345kv_West_ATC!G:H,2)</f>
        <v>2.69</v>
      </c>
      <c r="I3794" s="5">
        <f t="shared" si="565"/>
        <v>6</v>
      </c>
      <c r="J3794" s="4">
        <f t="shared" si="566"/>
        <v>144</v>
      </c>
      <c r="K3794" s="4">
        <f t="shared" si="581"/>
        <v>1800</v>
      </c>
      <c r="L3794" s="6">
        <f t="shared" si="582"/>
        <v>13832715.8628</v>
      </c>
      <c r="N3794" s="22">
        <f t="shared" si="567"/>
        <v>0.28821543081364942</v>
      </c>
      <c r="O3794" s="14">
        <f t="shared" si="568"/>
        <v>3750.4404818993844</v>
      </c>
      <c r="Q3794" s="22">
        <f t="shared" si="563"/>
        <v>421.36758890884414</v>
      </c>
      <c r="R3794" s="3">
        <f>VLOOKUP(A3794,ERCOT_345kv_West_ATC!D:E,2)</f>
        <v>22.44</v>
      </c>
      <c r="S3794" s="66">
        <f t="shared" si="584"/>
        <v>0.94674483612251792</v>
      </c>
      <c r="T3794" s="69">
        <f t="shared" si="569"/>
        <v>398.92758890884414</v>
      </c>
      <c r="V3794" s="16">
        <f t="shared" si="570"/>
        <v>1.9494000000000001E-2</v>
      </c>
      <c r="W3794" s="16">
        <f t="shared" si="571"/>
        <v>0.26872143081364941</v>
      </c>
      <c r="X3794" s="16"/>
      <c r="Z3794" s="15">
        <f t="shared" si="572"/>
        <v>3.7880026870523483E-5</v>
      </c>
      <c r="AA3794" s="16">
        <f t="shared" si="573"/>
        <v>0.29110202698621135</v>
      </c>
      <c r="AB3794" s="3">
        <f t="shared" si="574"/>
        <v>0.15676905281897863</v>
      </c>
      <c r="AC3794" s="69">
        <f t="shared" si="575"/>
        <v>43.60855333174618</v>
      </c>
      <c r="AD3794" s="3">
        <f t="shared" si="583"/>
        <v>35.241834210439833</v>
      </c>
      <c r="AF3794" s="29"/>
      <c r="AG3794" s="30"/>
      <c r="AH3794" s="29"/>
      <c r="AI3794" s="29"/>
      <c r="AJ3794" s="31"/>
      <c r="AK3794" s="29"/>
      <c r="AL3794" s="30"/>
      <c r="AN3794" s="17">
        <f t="shared" si="576"/>
        <v>26663.534718822066</v>
      </c>
      <c r="AO3794" s="17">
        <f t="shared" si="577"/>
        <v>266.63534718822063</v>
      </c>
      <c r="AP3794" s="2">
        <f t="shared" si="578"/>
        <v>18.23785774767429</v>
      </c>
      <c r="AQ3794" s="6">
        <f t="shared" si="579"/>
        <v>409.25752785781111</v>
      </c>
      <c r="AR3794" s="3">
        <f t="shared" si="580"/>
        <v>7275.5846181421884</v>
      </c>
    </row>
    <row r="3795" spans="1:44">
      <c r="A3795" s="32">
        <v>43608</v>
      </c>
      <c r="B3795" s="9">
        <v>12.5</v>
      </c>
      <c r="C3795" s="33">
        <v>7881.8467209999999</v>
      </c>
      <c r="D3795" s="34">
        <f t="shared" si="564"/>
        <v>47994362.493879721</v>
      </c>
      <c r="E3795" s="34">
        <v>6704632680587.4102</v>
      </c>
      <c r="F3795" s="3">
        <f>VLOOKUP(A3795,ERCOT_345kv_West_ATC!A:B,2)</f>
        <v>28.4</v>
      </c>
      <c r="G3795" s="3">
        <f>VLOOKUP(A3795,ERCOT_345kv_West_ATC!G:H,2)</f>
        <v>2.698</v>
      </c>
      <c r="I3795" s="5">
        <f t="shared" si="565"/>
        <v>6</v>
      </c>
      <c r="J3795" s="4">
        <f t="shared" si="566"/>
        <v>144</v>
      </c>
      <c r="K3795" s="4">
        <f t="shared" si="581"/>
        <v>1800</v>
      </c>
      <c r="L3795" s="6">
        <f t="shared" si="582"/>
        <v>14187324.0978</v>
      </c>
      <c r="N3795" s="22">
        <f t="shared" si="567"/>
        <v>0.29560397014564321</v>
      </c>
      <c r="O3795" s="14">
        <f t="shared" si="568"/>
        <v>3750.4404818993844</v>
      </c>
      <c r="Q3795" s="22">
        <f t="shared" si="563"/>
        <v>432.16954699655435</v>
      </c>
      <c r="R3795" s="3">
        <f>VLOOKUP(A3795,ERCOT_345kv_West_ATC!D:E,2)</f>
        <v>21.18</v>
      </c>
      <c r="S3795" s="66">
        <f t="shared" si="584"/>
        <v>0.95099145660032158</v>
      </c>
      <c r="T3795" s="69">
        <f t="shared" si="569"/>
        <v>410.98954699655434</v>
      </c>
      <c r="V3795" s="16">
        <f t="shared" si="570"/>
        <v>1.9425599999999998E-2</v>
      </c>
      <c r="W3795" s="16">
        <f t="shared" si="571"/>
        <v>0.27617837014564323</v>
      </c>
      <c r="X3795" s="16"/>
      <c r="Z3795" s="15">
        <f t="shared" si="572"/>
        <v>3.7880026870523483E-5</v>
      </c>
      <c r="AA3795" s="16">
        <f t="shared" si="573"/>
        <v>0.29856456558082739</v>
      </c>
      <c r="AB3795" s="3">
        <f t="shared" si="574"/>
        <v>0.1607879018775544</v>
      </c>
      <c r="AC3795" s="69">
        <f t="shared" si="575"/>
        <v>45.079452087184912</v>
      </c>
      <c r="AD3795" s="3">
        <f t="shared" si="583"/>
        <v>35.739960547711782</v>
      </c>
      <c r="AF3795" s="29"/>
      <c r="AG3795" s="30"/>
      <c r="AH3795" s="29"/>
      <c r="AI3795" s="29"/>
      <c r="AJ3795" s="31"/>
      <c r="AK3795" s="29"/>
      <c r="AL3795" s="30"/>
      <c r="AN3795" s="17">
        <f t="shared" si="576"/>
        <v>26663.534718822066</v>
      </c>
      <c r="AO3795" s="17">
        <f t="shared" si="577"/>
        <v>266.63534718822063</v>
      </c>
      <c r="AP3795" s="2">
        <f t="shared" si="578"/>
        <v>18.23785774767429</v>
      </c>
      <c r="AQ3795" s="6">
        <f t="shared" si="579"/>
        <v>386.27782709574149</v>
      </c>
      <c r="AR3795" s="3">
        <f t="shared" si="580"/>
        <v>7495.5688939042584</v>
      </c>
    </row>
    <row r="3796" spans="1:44">
      <c r="A3796" s="32">
        <v>43609</v>
      </c>
      <c r="B3796" s="9">
        <v>12.5</v>
      </c>
      <c r="C3796" s="33">
        <v>7987.3715659999998</v>
      </c>
      <c r="D3796" s="34">
        <f t="shared" si="564"/>
        <v>47994362.493879721</v>
      </c>
      <c r="E3796" s="34">
        <v>6704632680587.4102</v>
      </c>
      <c r="F3796" s="3">
        <f>VLOOKUP(A3796,ERCOT_345kv_West_ATC!A:B,2)</f>
        <v>28.45</v>
      </c>
      <c r="G3796" s="3">
        <f>VLOOKUP(A3796,ERCOT_345kv_West_ATC!G:H,2)</f>
        <v>2.6880000000000002</v>
      </c>
      <c r="I3796" s="5">
        <f t="shared" si="565"/>
        <v>6</v>
      </c>
      <c r="J3796" s="4">
        <f t="shared" si="566"/>
        <v>144</v>
      </c>
      <c r="K3796" s="4">
        <f t="shared" si="581"/>
        <v>1800</v>
      </c>
      <c r="L3796" s="6">
        <f t="shared" si="582"/>
        <v>14377268.8188</v>
      </c>
      <c r="N3796" s="22">
        <f t="shared" si="567"/>
        <v>0.2995616166509848</v>
      </c>
      <c r="O3796" s="14">
        <f t="shared" si="568"/>
        <v>3750.4404818993844</v>
      </c>
      <c r="Q3796" s="22">
        <f t="shared" si="563"/>
        <v>437.9555798991006</v>
      </c>
      <c r="R3796" s="3">
        <f>VLOOKUP(A3796,ERCOT_345kv_West_ATC!D:E,2)</f>
        <v>24.02</v>
      </c>
      <c r="S3796" s="66">
        <f t="shared" si="584"/>
        <v>0.94515425512894735</v>
      </c>
      <c r="T3796" s="69">
        <f t="shared" si="569"/>
        <v>413.93557989910062</v>
      </c>
      <c r="V3796" s="16">
        <f t="shared" si="570"/>
        <v>1.9459799999999999E-2</v>
      </c>
      <c r="W3796" s="16">
        <f t="shared" si="571"/>
        <v>0.28010181665098477</v>
      </c>
      <c r="X3796" s="16"/>
      <c r="Z3796" s="15">
        <f t="shared" si="572"/>
        <v>3.7880026870523483E-5</v>
      </c>
      <c r="AA3796" s="16">
        <f t="shared" si="573"/>
        <v>0.3025618495449352</v>
      </c>
      <c r="AB3796" s="3">
        <f t="shared" si="574"/>
        <v>0.16294058500171332</v>
      </c>
      <c r="AC3796" s="69">
        <f t="shared" si="575"/>
        <v>45.867334110627084</v>
      </c>
      <c r="AD3796" s="3">
        <f t="shared" si="583"/>
        <v>36.292482334334608</v>
      </c>
      <c r="AF3796" s="29"/>
      <c r="AG3796" s="30"/>
      <c r="AH3796" s="29"/>
      <c r="AI3796" s="29"/>
      <c r="AJ3796" s="31"/>
      <c r="AK3796" s="29"/>
      <c r="AL3796" s="30"/>
      <c r="AN3796" s="17">
        <f t="shared" si="576"/>
        <v>26663.534718822066</v>
      </c>
      <c r="AO3796" s="17">
        <f t="shared" si="577"/>
        <v>266.63534718822063</v>
      </c>
      <c r="AP3796" s="2">
        <f t="shared" si="578"/>
        <v>18.23785774767429</v>
      </c>
      <c r="AQ3796" s="6">
        <f t="shared" si="579"/>
        <v>438.07334309913642</v>
      </c>
      <c r="AR3796" s="3">
        <f t="shared" si="580"/>
        <v>7549.298222900863</v>
      </c>
    </row>
    <row r="3797" spans="1:44">
      <c r="A3797" s="32">
        <v>43610</v>
      </c>
      <c r="B3797" s="9">
        <v>12.5</v>
      </c>
      <c r="C3797" s="33">
        <v>8052.5438590000003</v>
      </c>
      <c r="D3797" s="34">
        <f t="shared" si="564"/>
        <v>47994362.493879721</v>
      </c>
      <c r="E3797" s="34">
        <v>6704632680587.4102</v>
      </c>
      <c r="F3797" s="3">
        <f>VLOOKUP(A3797,ERCOT_345kv_West_ATC!A:B,2)</f>
        <v>28.45</v>
      </c>
      <c r="G3797" s="3">
        <f>VLOOKUP(A3797,ERCOT_345kv_West_ATC!G:H,2)</f>
        <v>2.6880000000000002</v>
      </c>
      <c r="I3797" s="5">
        <f t="shared" si="565"/>
        <v>6</v>
      </c>
      <c r="J3797" s="4">
        <f t="shared" si="566"/>
        <v>144</v>
      </c>
      <c r="K3797" s="4">
        <f t="shared" si="581"/>
        <v>1800</v>
      </c>
      <c r="L3797" s="6">
        <f t="shared" si="582"/>
        <v>14494578.9462</v>
      </c>
      <c r="N3797" s="22">
        <f t="shared" si="567"/>
        <v>0.30200586471063889</v>
      </c>
      <c r="O3797" s="14">
        <f t="shared" si="568"/>
        <v>3750.4404818993844</v>
      </c>
      <c r="Q3797" s="22">
        <f t="shared" si="563"/>
        <v>441.52904197461828</v>
      </c>
      <c r="R3797" s="3">
        <f>VLOOKUP(A3797,ERCOT_345kv_West_ATC!D:E,2)</f>
        <v>21.69</v>
      </c>
      <c r="S3797" s="66">
        <f t="shared" si="584"/>
        <v>0.95087525861719679</v>
      </c>
      <c r="T3797" s="69">
        <f t="shared" si="569"/>
        <v>419.83904197461828</v>
      </c>
      <c r="V3797" s="16">
        <f t="shared" si="570"/>
        <v>1.9459799999999999E-2</v>
      </c>
      <c r="W3797" s="16">
        <f t="shared" si="571"/>
        <v>0.28254606471063892</v>
      </c>
      <c r="X3797" s="16"/>
      <c r="Z3797" s="15">
        <f t="shared" si="572"/>
        <v>3.7880026870523483E-5</v>
      </c>
      <c r="AA3797" s="16">
        <f t="shared" si="573"/>
        <v>0.30503057775498887</v>
      </c>
      <c r="AB3797" s="3">
        <f t="shared" si="574"/>
        <v>0.16427008513321167</v>
      </c>
      <c r="AC3797" s="69">
        <f t="shared" si="575"/>
        <v>46.353931158755479</v>
      </c>
      <c r="AD3797" s="3">
        <f t="shared" si="583"/>
        <v>36.928009116602844</v>
      </c>
      <c r="AF3797" s="29"/>
      <c r="AG3797" s="30"/>
      <c r="AH3797" s="29"/>
      <c r="AI3797" s="29"/>
      <c r="AJ3797" s="31"/>
      <c r="AK3797" s="29"/>
      <c r="AL3797" s="30"/>
      <c r="AN3797" s="17">
        <f t="shared" si="576"/>
        <v>26663.534718822066</v>
      </c>
      <c r="AO3797" s="17">
        <f t="shared" si="577"/>
        <v>266.63534718822063</v>
      </c>
      <c r="AP3797" s="2">
        <f t="shared" si="578"/>
        <v>18.23785774767429</v>
      </c>
      <c r="AQ3797" s="6">
        <f t="shared" si="579"/>
        <v>395.57913454705539</v>
      </c>
      <c r="AR3797" s="3">
        <f t="shared" si="580"/>
        <v>7656.9647244529451</v>
      </c>
    </row>
    <row r="3798" spans="1:44">
      <c r="A3798" s="32">
        <v>43611</v>
      </c>
      <c r="B3798" s="9">
        <v>12.5</v>
      </c>
      <c r="C3798" s="33">
        <v>8674.0724030000001</v>
      </c>
      <c r="D3798" s="34">
        <f t="shared" si="564"/>
        <v>47994362.493879721</v>
      </c>
      <c r="E3798" s="34">
        <v>6704632680587.4102</v>
      </c>
      <c r="F3798" s="3">
        <f>VLOOKUP(A3798,ERCOT_345kv_West_ATC!A:B,2)</f>
        <v>28.45</v>
      </c>
      <c r="G3798" s="3">
        <f>VLOOKUP(A3798,ERCOT_345kv_West_ATC!G:H,2)</f>
        <v>2.6880000000000002</v>
      </c>
      <c r="I3798" s="5">
        <f t="shared" si="565"/>
        <v>6</v>
      </c>
      <c r="J3798" s="4">
        <f t="shared" si="566"/>
        <v>144</v>
      </c>
      <c r="K3798" s="4">
        <f t="shared" si="581"/>
        <v>1800</v>
      </c>
      <c r="L3798" s="6">
        <f t="shared" si="582"/>
        <v>15613330.3254</v>
      </c>
      <c r="N3798" s="22">
        <f t="shared" si="567"/>
        <v>0.32531592283137473</v>
      </c>
      <c r="O3798" s="14">
        <f t="shared" si="568"/>
        <v>3750.4404818993844</v>
      </c>
      <c r="Q3798" s="22">
        <f t="shared" si="563"/>
        <v>475.6080743148753</v>
      </c>
      <c r="R3798" s="3">
        <f>VLOOKUP(A3798,ERCOT_345kv_West_ATC!D:E,2)</f>
        <v>18.84</v>
      </c>
      <c r="S3798" s="66">
        <f t="shared" si="584"/>
        <v>0.96038755223586258</v>
      </c>
      <c r="T3798" s="69">
        <f t="shared" si="569"/>
        <v>456.76807431487532</v>
      </c>
      <c r="V3798" s="16">
        <f t="shared" si="570"/>
        <v>1.9459799999999999E-2</v>
      </c>
      <c r="W3798" s="16">
        <f t="shared" si="571"/>
        <v>0.30585612283137475</v>
      </c>
      <c r="X3798" s="16"/>
      <c r="Z3798" s="15">
        <f t="shared" si="572"/>
        <v>3.7880026870523483E-5</v>
      </c>
      <c r="AA3798" s="16">
        <f t="shared" si="573"/>
        <v>0.32857409570250617</v>
      </c>
      <c r="AB3798" s="3">
        <f t="shared" si="574"/>
        <v>0.17694912775916269</v>
      </c>
      <c r="AC3798" s="69">
        <f t="shared" si="575"/>
        <v>50.994460759853538</v>
      </c>
      <c r="AD3798" s="3">
        <f t="shared" si="583"/>
        <v>37.699829065920532</v>
      </c>
      <c r="AF3798" s="29"/>
      <c r="AG3798" s="30"/>
      <c r="AH3798" s="29"/>
      <c r="AI3798" s="29"/>
      <c r="AJ3798" s="31"/>
      <c r="AK3798" s="29"/>
      <c r="AL3798" s="30"/>
      <c r="AN3798" s="17">
        <f t="shared" si="576"/>
        <v>26663.534718822066</v>
      </c>
      <c r="AO3798" s="17">
        <f t="shared" si="577"/>
        <v>266.63534718822063</v>
      </c>
      <c r="AP3798" s="2">
        <f t="shared" si="578"/>
        <v>18.23785774767429</v>
      </c>
      <c r="AQ3798" s="6">
        <f t="shared" si="579"/>
        <v>343.60123996618364</v>
      </c>
      <c r="AR3798" s="3">
        <f t="shared" si="580"/>
        <v>8330.471163033817</v>
      </c>
    </row>
    <row r="3799" spans="1:44">
      <c r="A3799" s="32">
        <v>43612</v>
      </c>
      <c r="B3799" s="9">
        <v>12.5</v>
      </c>
      <c r="C3799" s="33">
        <v>8802.7582000000002</v>
      </c>
      <c r="D3799" s="34">
        <f t="shared" si="564"/>
        <v>47994362.493879721</v>
      </c>
      <c r="E3799" s="34">
        <v>6704632680587.4102</v>
      </c>
      <c r="F3799" s="3">
        <f>VLOOKUP(A3799,ERCOT_345kv_West_ATC!A:B,2)</f>
        <v>28.75</v>
      </c>
      <c r="G3799" s="3">
        <f>VLOOKUP(A3799,ERCOT_345kv_West_ATC!G:H,2)</f>
        <v>2.681</v>
      </c>
      <c r="I3799" s="5">
        <f t="shared" si="565"/>
        <v>6</v>
      </c>
      <c r="J3799" s="4">
        <f t="shared" si="566"/>
        <v>144</v>
      </c>
      <c r="K3799" s="4">
        <f t="shared" si="581"/>
        <v>1800</v>
      </c>
      <c r="L3799" s="6">
        <f t="shared" si="582"/>
        <v>15844964.76</v>
      </c>
      <c r="N3799" s="22">
        <f t="shared" si="567"/>
        <v>0.33014220705651759</v>
      </c>
      <c r="O3799" s="14">
        <f t="shared" si="568"/>
        <v>3750.4404818993844</v>
      </c>
      <c r="Q3799" s="22">
        <f t="shared" si="563"/>
        <v>482.66404540426544</v>
      </c>
      <c r="R3799" s="3">
        <f>VLOOKUP(A3799,ERCOT_345kv_West_ATC!D:E,2)</f>
        <v>20.11</v>
      </c>
      <c r="S3799" s="66">
        <f t="shared" si="584"/>
        <v>0.9583354090873778</v>
      </c>
      <c r="T3799" s="69">
        <f t="shared" si="569"/>
        <v>462.55404540426542</v>
      </c>
      <c r="V3799" s="16">
        <f t="shared" si="570"/>
        <v>1.9665000000000002E-2</v>
      </c>
      <c r="W3799" s="16">
        <f t="shared" si="571"/>
        <v>0.3104772070565176</v>
      </c>
      <c r="X3799" s="16"/>
      <c r="Z3799" s="15">
        <f t="shared" si="572"/>
        <v>3.7880026870523483E-5</v>
      </c>
      <c r="AA3799" s="16">
        <f t="shared" si="573"/>
        <v>0.33344871715072094</v>
      </c>
      <c r="AB3799" s="3">
        <f t="shared" si="574"/>
        <v>0.17957428909932713</v>
      </c>
      <c r="AC3799" s="69">
        <f t="shared" si="575"/>
        <v>51.955269810353727</v>
      </c>
      <c r="AD3799" s="3">
        <f t="shared" si="583"/>
        <v>38.507394256977506</v>
      </c>
      <c r="AF3799" s="29"/>
      <c r="AG3799" s="30"/>
      <c r="AH3799" s="29"/>
      <c r="AI3799" s="29"/>
      <c r="AJ3799" s="31"/>
      <c r="AK3799" s="29"/>
      <c r="AL3799" s="30"/>
      <c r="AN3799" s="17">
        <f t="shared" si="576"/>
        <v>26663.534718822066</v>
      </c>
      <c r="AO3799" s="17">
        <f t="shared" si="577"/>
        <v>266.63534718822063</v>
      </c>
      <c r="AP3799" s="2">
        <f t="shared" si="578"/>
        <v>18.23785774767429</v>
      </c>
      <c r="AQ3799" s="6">
        <f t="shared" si="579"/>
        <v>366.76331930572996</v>
      </c>
      <c r="AR3799" s="3">
        <f t="shared" si="580"/>
        <v>8435.9948806942703</v>
      </c>
    </row>
    <row r="3800" spans="1:44">
      <c r="A3800" s="32">
        <v>43613</v>
      </c>
      <c r="B3800" s="9">
        <v>12.5</v>
      </c>
      <c r="C3800" s="33">
        <v>8719.9617359999993</v>
      </c>
      <c r="D3800" s="34">
        <f t="shared" si="564"/>
        <v>47994362.493879721</v>
      </c>
      <c r="E3800" s="34">
        <v>6704632680587.4102</v>
      </c>
      <c r="F3800" s="3">
        <f>VLOOKUP(A3800,ERCOT_345kv_West_ATC!A:B,2)</f>
        <v>28.75</v>
      </c>
      <c r="G3800" s="3">
        <f>VLOOKUP(A3800,ERCOT_345kv_West_ATC!G:H,2)</f>
        <v>2.6869999999999998</v>
      </c>
      <c r="I3800" s="5">
        <f t="shared" si="565"/>
        <v>6</v>
      </c>
      <c r="J3800" s="4">
        <f t="shared" si="566"/>
        <v>144</v>
      </c>
      <c r="K3800" s="4">
        <f t="shared" si="581"/>
        <v>1800</v>
      </c>
      <c r="L3800" s="6">
        <f t="shared" si="582"/>
        <v>15695931.124799998</v>
      </c>
      <c r="N3800" s="22">
        <f t="shared" si="567"/>
        <v>0.32703697495308032</v>
      </c>
      <c r="O3800" s="14">
        <f t="shared" si="568"/>
        <v>3750.4404818993844</v>
      </c>
      <c r="Q3800" s="22">
        <f t="shared" ref="Q3800:Q3863" si="585">((I3800*B3800)*C3800)/((D3800*($AL$2*$Y$2)/$Y$2)/1000000)</f>
        <v>478.12423238754423</v>
      </c>
      <c r="R3800" s="3">
        <f>VLOOKUP(A3800,ERCOT_345kv_West_ATC!D:E,2)</f>
        <v>24.22</v>
      </c>
      <c r="S3800" s="66">
        <f t="shared" si="584"/>
        <v>0.94934370952282443</v>
      </c>
      <c r="T3800" s="69">
        <f t="shared" si="569"/>
        <v>453.9042323875442</v>
      </c>
      <c r="V3800" s="16">
        <f t="shared" si="570"/>
        <v>1.9665000000000002E-2</v>
      </c>
      <c r="W3800" s="16">
        <f t="shared" si="571"/>
        <v>0.30737197495308033</v>
      </c>
      <c r="X3800" s="16"/>
      <c r="Z3800" s="15">
        <f t="shared" si="572"/>
        <v>3.7880026870523483E-5</v>
      </c>
      <c r="AA3800" s="16">
        <f t="shared" si="573"/>
        <v>0.33031238486961656</v>
      </c>
      <c r="AB3800" s="3">
        <f t="shared" si="574"/>
        <v>0.17788525983998221</v>
      </c>
      <c r="AC3800" s="69">
        <f t="shared" si="575"/>
        <v>51.337085101433495</v>
      </c>
      <c r="AD3800" s="3">
        <f t="shared" si="583"/>
        <v>39.289446741197033</v>
      </c>
      <c r="AF3800" s="29"/>
      <c r="AG3800" s="30"/>
      <c r="AH3800" s="29"/>
      <c r="AI3800" s="29"/>
      <c r="AJ3800" s="31"/>
      <c r="AK3800" s="29"/>
      <c r="AL3800" s="30"/>
      <c r="AN3800" s="17">
        <f t="shared" si="576"/>
        <v>26663.534718822066</v>
      </c>
      <c r="AO3800" s="17">
        <f t="shared" si="577"/>
        <v>266.63534718822063</v>
      </c>
      <c r="AP3800" s="2">
        <f t="shared" si="578"/>
        <v>18.23785774767429</v>
      </c>
      <c r="AQ3800" s="6">
        <f t="shared" si="579"/>
        <v>441.72091464867128</v>
      </c>
      <c r="AR3800" s="3">
        <f t="shared" si="580"/>
        <v>8278.2408213513281</v>
      </c>
    </row>
    <row r="3801" spans="1:44">
      <c r="A3801" s="32">
        <v>43614</v>
      </c>
      <c r="B3801" s="9">
        <v>12.5</v>
      </c>
      <c r="C3801" s="33">
        <v>8658.6202159999993</v>
      </c>
      <c r="D3801" s="34">
        <f t="shared" si="564"/>
        <v>47994362.493879721</v>
      </c>
      <c r="E3801" s="34">
        <v>6704632680587.4102</v>
      </c>
      <c r="F3801" s="3">
        <f>VLOOKUP(A3801,ERCOT_345kv_West_ATC!A:B,2)</f>
        <v>28.75</v>
      </c>
      <c r="G3801" s="3">
        <f>VLOOKUP(A3801,ERCOT_345kv_West_ATC!G:H,2)</f>
        <v>2.6949999999999998</v>
      </c>
      <c r="I3801" s="5">
        <f t="shared" si="565"/>
        <v>6</v>
      </c>
      <c r="J3801" s="4">
        <f t="shared" si="566"/>
        <v>144</v>
      </c>
      <c r="K3801" s="4">
        <f t="shared" si="581"/>
        <v>1800</v>
      </c>
      <c r="L3801" s="6">
        <f t="shared" si="582"/>
        <v>15585516.388799999</v>
      </c>
      <c r="N3801" s="22">
        <f t="shared" si="567"/>
        <v>0.32473639775478791</v>
      </c>
      <c r="O3801" s="14">
        <f t="shared" si="568"/>
        <v>3750.4404818993844</v>
      </c>
      <c r="Q3801" s="22">
        <f t="shared" si="585"/>
        <v>474.76081543097644</v>
      </c>
      <c r="R3801" s="3">
        <f>VLOOKUP(A3801,ERCOT_345kv_West_ATC!D:E,2)</f>
        <v>23.86</v>
      </c>
      <c r="S3801" s="66">
        <f t="shared" si="584"/>
        <v>0.94974311437572945</v>
      </c>
      <c r="T3801" s="69">
        <f t="shared" si="569"/>
        <v>450.90081543097642</v>
      </c>
      <c r="V3801" s="16">
        <f t="shared" si="570"/>
        <v>1.9665000000000002E-2</v>
      </c>
      <c r="W3801" s="16">
        <f t="shared" si="571"/>
        <v>0.30507139775478792</v>
      </c>
      <c r="X3801" s="16"/>
      <c r="Z3801" s="15">
        <f t="shared" si="572"/>
        <v>3.7880026870523483E-5</v>
      </c>
      <c r="AA3801" s="16">
        <f t="shared" si="573"/>
        <v>0.32798876644373781</v>
      </c>
      <c r="AB3801" s="3">
        <f t="shared" si="574"/>
        <v>0.17663390661682177</v>
      </c>
      <c r="AC3801" s="69">
        <f t="shared" si="575"/>
        <v>50.879089821756772</v>
      </c>
      <c r="AD3801" s="3">
        <f t="shared" si="583"/>
        <v>40.065933666176015</v>
      </c>
      <c r="AF3801" s="29"/>
      <c r="AG3801" s="30"/>
      <c r="AH3801" s="29"/>
      <c r="AI3801" s="29"/>
      <c r="AJ3801" s="31"/>
      <c r="AK3801" s="29"/>
      <c r="AL3801" s="30"/>
      <c r="AN3801" s="17">
        <f t="shared" si="576"/>
        <v>26663.534718822066</v>
      </c>
      <c r="AO3801" s="17">
        <f t="shared" si="577"/>
        <v>266.63534718822063</v>
      </c>
      <c r="AP3801" s="2">
        <f t="shared" si="578"/>
        <v>18.23785774767429</v>
      </c>
      <c r="AQ3801" s="6">
        <f t="shared" si="579"/>
        <v>435.15528585950858</v>
      </c>
      <c r="AR3801" s="3">
        <f t="shared" si="580"/>
        <v>8223.4649301404916</v>
      </c>
    </row>
    <row r="3802" spans="1:44">
      <c r="A3802" s="32">
        <v>43615</v>
      </c>
      <c r="B3802" s="9">
        <v>12.5</v>
      </c>
      <c r="C3802" s="33">
        <v>8313.2130539999998</v>
      </c>
      <c r="D3802" s="34">
        <f t="shared" si="564"/>
        <v>53399289.364043914</v>
      </c>
      <c r="E3802" s="34">
        <v>7459680720542.29</v>
      </c>
      <c r="F3802" s="3">
        <f>VLOOKUP(A3802,ERCOT_345kv_West_ATC!A:B,2)</f>
        <v>28.5</v>
      </c>
      <c r="G3802" s="3">
        <f>VLOOKUP(A3802,ERCOT_345kv_West_ATC!G:H,2)</f>
        <v>2.6749999999999998</v>
      </c>
      <c r="I3802" s="5">
        <f t="shared" si="565"/>
        <v>6</v>
      </c>
      <c r="J3802" s="4">
        <f t="shared" si="566"/>
        <v>144</v>
      </c>
      <c r="K3802" s="4">
        <f t="shared" si="581"/>
        <v>1800</v>
      </c>
      <c r="L3802" s="6">
        <f t="shared" si="582"/>
        <v>14963783.497199999</v>
      </c>
      <c r="N3802" s="22">
        <f t="shared" si="567"/>
        <v>0.28022439390880305</v>
      </c>
      <c r="O3802" s="14">
        <f t="shared" si="568"/>
        <v>3370.8313751681103</v>
      </c>
      <c r="Q3802" s="22">
        <f t="shared" si="585"/>
        <v>409.6847864163787</v>
      </c>
      <c r="R3802" s="3">
        <f>VLOOKUP(A3802,ERCOT_345kv_West_ATC!D:E,2)</f>
        <v>25.43</v>
      </c>
      <c r="S3802" s="66">
        <f t="shared" si="584"/>
        <v>0.93792788787095815</v>
      </c>
      <c r="T3802" s="69">
        <f t="shared" si="569"/>
        <v>384.25478641637869</v>
      </c>
      <c r="V3802" s="16">
        <f t="shared" si="570"/>
        <v>1.9494000000000001E-2</v>
      </c>
      <c r="W3802" s="16">
        <f t="shared" si="571"/>
        <v>0.26073039390880304</v>
      </c>
      <c r="X3802" s="16"/>
      <c r="Z3802" s="15">
        <f t="shared" si="572"/>
        <v>3.4045916388654531E-5</v>
      </c>
      <c r="AA3802" s="16">
        <f t="shared" si="573"/>
        <v>0.28303095655755539</v>
      </c>
      <c r="AB3802" s="3">
        <f t="shared" si="574"/>
        <v>0.15242248718549509</v>
      </c>
      <c r="AC3802" s="69">
        <f t="shared" si="575"/>
        <v>42.0177103098912</v>
      </c>
      <c r="AD3802" s="3">
        <f t="shared" si="583"/>
        <v>40.520295975319705</v>
      </c>
      <c r="AF3802" s="29"/>
      <c r="AG3802" s="30"/>
      <c r="AH3802" s="29"/>
      <c r="AI3802" s="29"/>
      <c r="AJ3802" s="31"/>
      <c r="AK3802" s="29"/>
      <c r="AL3802" s="30"/>
      <c r="AN3802" s="17">
        <f t="shared" si="576"/>
        <v>29666.271868913285</v>
      </c>
      <c r="AO3802" s="17">
        <f t="shared" si="577"/>
        <v>296.66271868913287</v>
      </c>
      <c r="AP3802" s="2">
        <f t="shared" si="578"/>
        <v>20.291729958336685</v>
      </c>
      <c r="AQ3802" s="6">
        <f t="shared" si="579"/>
        <v>516.0186928405019</v>
      </c>
      <c r="AR3802" s="3">
        <f t="shared" si="580"/>
        <v>7797.1943611594979</v>
      </c>
    </row>
    <row r="3803" spans="1:44">
      <c r="A3803" s="32">
        <v>43616</v>
      </c>
      <c r="B3803" s="9">
        <v>12.5</v>
      </c>
      <c r="C3803" s="33">
        <v>8584.037499</v>
      </c>
      <c r="D3803" s="34">
        <f t="shared" si="564"/>
        <v>53399289.364043914</v>
      </c>
      <c r="E3803" s="34">
        <v>7459680720542.29</v>
      </c>
      <c r="F3803" s="3">
        <f>VLOOKUP(A3803,ERCOT_345kv_West_ATC!A:B,2)</f>
        <v>28.1</v>
      </c>
      <c r="G3803" s="3">
        <f>VLOOKUP(A3803,ERCOT_345kv_West_ATC!G:H,2)</f>
        <v>2.641</v>
      </c>
      <c r="I3803" s="5">
        <f t="shared" si="565"/>
        <v>6</v>
      </c>
      <c r="J3803" s="4">
        <f t="shared" si="566"/>
        <v>144</v>
      </c>
      <c r="K3803" s="4">
        <f t="shared" si="581"/>
        <v>1800</v>
      </c>
      <c r="L3803" s="6">
        <f t="shared" si="582"/>
        <v>15451267.498199999</v>
      </c>
      <c r="N3803" s="22">
        <f t="shared" si="567"/>
        <v>0.28935342927248797</v>
      </c>
      <c r="O3803" s="14">
        <f t="shared" si="568"/>
        <v>3370.8313751681103</v>
      </c>
      <c r="Q3803" s="22">
        <f t="shared" si="585"/>
        <v>423.03132934574262</v>
      </c>
      <c r="R3803" s="3">
        <f>VLOOKUP(A3803,ERCOT_345kv_West_ATC!D:E,2)</f>
        <v>26.83</v>
      </c>
      <c r="S3803" s="66">
        <f t="shared" si="584"/>
        <v>0.93657680143573507</v>
      </c>
      <c r="T3803" s="69">
        <f t="shared" si="569"/>
        <v>396.20132934574264</v>
      </c>
      <c r="V3803" s="16">
        <f t="shared" si="570"/>
        <v>1.9220400000000002E-2</v>
      </c>
      <c r="W3803" s="16">
        <f t="shared" si="571"/>
        <v>0.27013302927248795</v>
      </c>
      <c r="X3803" s="16"/>
      <c r="Z3803" s="15">
        <f t="shared" si="572"/>
        <v>3.4045916388654531E-5</v>
      </c>
      <c r="AA3803" s="16">
        <f t="shared" si="573"/>
        <v>0.29225142296802914</v>
      </c>
      <c r="AB3803" s="3">
        <f t="shared" si="574"/>
        <v>0.15738804445311125</v>
      </c>
      <c r="AC3803" s="69">
        <f t="shared" si="575"/>
        <v>43.835104269838716</v>
      </c>
      <c r="AD3803" s="3">
        <f t="shared" si="583"/>
        <v>41.021843628445659</v>
      </c>
      <c r="AF3803" s="29"/>
      <c r="AG3803" s="30"/>
      <c r="AH3803" s="29"/>
      <c r="AI3803" s="29"/>
      <c r="AJ3803" s="31"/>
      <c r="AK3803" s="29"/>
      <c r="AL3803" s="30"/>
      <c r="AN3803" s="17">
        <f t="shared" si="576"/>
        <v>29666.271868913285</v>
      </c>
      <c r="AO3803" s="17">
        <f t="shared" si="577"/>
        <v>296.66271868913287</v>
      </c>
      <c r="AP3803" s="2">
        <f t="shared" si="578"/>
        <v>20.291729958336685</v>
      </c>
      <c r="AQ3803" s="6">
        <f t="shared" si="579"/>
        <v>544.42711478217325</v>
      </c>
      <c r="AR3803" s="3">
        <f t="shared" si="580"/>
        <v>8039.6103842178272</v>
      </c>
    </row>
    <row r="3804" spans="1:44">
      <c r="A3804" s="32">
        <v>43617</v>
      </c>
      <c r="B3804" s="9">
        <v>12.5</v>
      </c>
      <c r="C3804" s="33">
        <v>8567.4957990000003</v>
      </c>
      <c r="D3804" s="34">
        <f t="shared" si="564"/>
        <v>53399289.364043914</v>
      </c>
      <c r="E3804" s="34">
        <v>7459680720542.29</v>
      </c>
      <c r="F3804" s="3">
        <f>VLOOKUP(A3804,ERCOT_345kv_West_ATC!A:B,2)</f>
        <v>28.1</v>
      </c>
      <c r="G3804" s="3">
        <f>VLOOKUP(A3804,ERCOT_345kv_West_ATC!G:H,2)</f>
        <v>2.641</v>
      </c>
      <c r="I3804" s="5">
        <f t="shared" si="565"/>
        <v>6</v>
      </c>
      <c r="J3804" s="4">
        <f t="shared" si="566"/>
        <v>144</v>
      </c>
      <c r="K3804" s="4">
        <f t="shared" si="581"/>
        <v>1800</v>
      </c>
      <c r="L3804" s="6">
        <f t="shared" si="582"/>
        <v>15421492.438200001</v>
      </c>
      <c r="N3804" s="22">
        <f t="shared" si="567"/>
        <v>0.28879583645890178</v>
      </c>
      <c r="O3804" s="14">
        <f t="shared" si="568"/>
        <v>3370.8313751681103</v>
      </c>
      <c r="Q3804" s="22">
        <f t="shared" si="585"/>
        <v>422.21613517383304</v>
      </c>
      <c r="R3804" s="3">
        <f>VLOOKUP(A3804,ERCOT_345kv_West_ATC!D:E,2)</f>
        <v>29.99</v>
      </c>
      <c r="S3804" s="66">
        <f t="shared" si="584"/>
        <v>0.92897002861424838</v>
      </c>
      <c r="T3804" s="69">
        <f t="shared" si="569"/>
        <v>392.22613517383303</v>
      </c>
      <c r="V3804" s="16">
        <f t="shared" si="570"/>
        <v>1.9220400000000002E-2</v>
      </c>
      <c r="W3804" s="16">
        <f t="shared" si="571"/>
        <v>0.26957543645890175</v>
      </c>
      <c r="X3804" s="16"/>
      <c r="Z3804" s="15">
        <f t="shared" si="572"/>
        <v>3.4045916388654531E-5</v>
      </c>
      <c r="AA3804" s="16">
        <f t="shared" si="573"/>
        <v>0.29168824563290296</v>
      </c>
      <c r="AB3804" s="3">
        <f t="shared" si="574"/>
        <v>0.15708475292913629</v>
      </c>
      <c r="AC3804" s="69">
        <f t="shared" si="575"/>
        <v>43.724099572063885</v>
      </c>
      <c r="AD3804" s="3">
        <f t="shared" si="583"/>
        <v>41.492308685540408</v>
      </c>
      <c r="AF3804" s="29"/>
      <c r="AG3804" s="30"/>
      <c r="AH3804" s="29"/>
      <c r="AI3804" s="29"/>
      <c r="AJ3804" s="31"/>
      <c r="AK3804" s="29"/>
      <c r="AL3804" s="30"/>
      <c r="AN3804" s="17">
        <f t="shared" si="576"/>
        <v>29666.271868913285</v>
      </c>
      <c r="AO3804" s="17">
        <f t="shared" si="577"/>
        <v>296.66271868913287</v>
      </c>
      <c r="AP3804" s="2">
        <f t="shared" si="578"/>
        <v>20.291729958336685</v>
      </c>
      <c r="AQ3804" s="6">
        <f t="shared" si="579"/>
        <v>608.54898145051709</v>
      </c>
      <c r="AR3804" s="3">
        <f t="shared" si="580"/>
        <v>7958.9468175494831</v>
      </c>
    </row>
    <row r="3805" spans="1:44">
      <c r="A3805" s="32">
        <v>43618</v>
      </c>
      <c r="B3805" s="9">
        <v>12.5</v>
      </c>
      <c r="C3805" s="33">
        <v>8744.9985849999994</v>
      </c>
      <c r="D3805" s="34">
        <f t="shared" si="564"/>
        <v>53399289.364043914</v>
      </c>
      <c r="E3805" s="34">
        <v>7459680720542.29</v>
      </c>
      <c r="F3805" s="3">
        <f>VLOOKUP(A3805,ERCOT_345kv_West_ATC!A:B,2)</f>
        <v>28.1</v>
      </c>
      <c r="G3805" s="3">
        <f>VLOOKUP(A3805,ERCOT_345kv_West_ATC!G:H,2)</f>
        <v>2.641</v>
      </c>
      <c r="I3805" s="5">
        <f t="shared" si="565"/>
        <v>6</v>
      </c>
      <c r="J3805" s="4">
        <f t="shared" si="566"/>
        <v>144</v>
      </c>
      <c r="K3805" s="4">
        <f t="shared" si="581"/>
        <v>1800</v>
      </c>
      <c r="L3805" s="6">
        <f t="shared" si="582"/>
        <v>15740997.453</v>
      </c>
      <c r="N3805" s="22">
        <f t="shared" si="567"/>
        <v>0.29477915606118732</v>
      </c>
      <c r="O3805" s="14">
        <f t="shared" si="568"/>
        <v>3370.8313751681103</v>
      </c>
      <c r="Q3805" s="22">
        <f t="shared" si="585"/>
        <v>430.96367845202815</v>
      </c>
      <c r="R3805" s="3">
        <f>VLOOKUP(A3805,ERCOT_345kv_West_ATC!D:E,2)</f>
        <v>27.96</v>
      </c>
      <c r="S3805" s="66">
        <f t="shared" si="584"/>
        <v>0.93512214277446981</v>
      </c>
      <c r="T3805" s="69">
        <f t="shared" si="569"/>
        <v>403.00367845202817</v>
      </c>
      <c r="V3805" s="16">
        <f t="shared" si="570"/>
        <v>1.9220400000000002E-2</v>
      </c>
      <c r="W3805" s="16">
        <f t="shared" si="571"/>
        <v>0.27555875606118729</v>
      </c>
      <c r="X3805" s="16"/>
      <c r="Z3805" s="15">
        <f t="shared" si="572"/>
        <v>3.4045916388654531E-5</v>
      </c>
      <c r="AA3805" s="16">
        <f t="shared" si="573"/>
        <v>0.29773149064381216</v>
      </c>
      <c r="AB3805" s="3">
        <f t="shared" si="574"/>
        <v>0.1603392606566216</v>
      </c>
      <c r="AC3805" s="69">
        <f t="shared" si="575"/>
        <v>44.915249400323503</v>
      </c>
      <c r="AD3805" s="3">
        <f t="shared" si="583"/>
        <v>41.933399985746675</v>
      </c>
      <c r="AF3805" s="29"/>
      <c r="AG3805" s="30"/>
      <c r="AH3805" s="29"/>
      <c r="AI3805" s="29"/>
      <c r="AJ3805" s="31"/>
      <c r="AK3805" s="29"/>
      <c r="AL3805" s="30"/>
      <c r="AN3805" s="17">
        <f t="shared" si="576"/>
        <v>29666.271868913285</v>
      </c>
      <c r="AO3805" s="17">
        <f t="shared" si="577"/>
        <v>296.66271868913287</v>
      </c>
      <c r="AP3805" s="2">
        <f t="shared" si="578"/>
        <v>20.291729958336685</v>
      </c>
      <c r="AQ3805" s="6">
        <f t="shared" si="579"/>
        <v>567.35676963509377</v>
      </c>
      <c r="AR3805" s="3">
        <f t="shared" si="580"/>
        <v>8177.6418153649056</v>
      </c>
    </row>
    <row r="3806" spans="1:44">
      <c r="A3806" s="32">
        <v>43619</v>
      </c>
      <c r="B3806" s="9">
        <v>12.5</v>
      </c>
      <c r="C3806" s="33">
        <v>8214.545016</v>
      </c>
      <c r="D3806" s="34">
        <f t="shared" si="564"/>
        <v>53399289.364043914</v>
      </c>
      <c r="E3806" s="34">
        <v>7459680720542.29</v>
      </c>
      <c r="F3806" s="3">
        <f>VLOOKUP(A3806,ERCOT_345kv_West_ATC!A:B,2)</f>
        <v>27.95</v>
      </c>
      <c r="G3806" s="3">
        <f>VLOOKUP(A3806,ERCOT_345kv_West_ATC!G:H,2)</f>
        <v>2.617</v>
      </c>
      <c r="I3806" s="5">
        <f t="shared" si="565"/>
        <v>6</v>
      </c>
      <c r="J3806" s="4">
        <f t="shared" si="566"/>
        <v>144</v>
      </c>
      <c r="K3806" s="4">
        <f t="shared" si="581"/>
        <v>1800</v>
      </c>
      <c r="L3806" s="6">
        <f t="shared" si="582"/>
        <v>14786181.0288</v>
      </c>
      <c r="N3806" s="22">
        <f t="shared" si="567"/>
        <v>0.27689846072663626</v>
      </c>
      <c r="O3806" s="14">
        <f t="shared" si="568"/>
        <v>3370.8313751681103</v>
      </c>
      <c r="Q3806" s="22">
        <f t="shared" si="585"/>
        <v>404.82231100385422</v>
      </c>
      <c r="R3806" s="3">
        <f>VLOOKUP(A3806,ERCOT_345kv_West_ATC!D:E,2)</f>
        <v>27.48</v>
      </c>
      <c r="S3806" s="66">
        <f t="shared" si="584"/>
        <v>0.9321183658779657</v>
      </c>
      <c r="T3806" s="69">
        <f t="shared" si="569"/>
        <v>377.34231100385421</v>
      </c>
      <c r="V3806" s="16">
        <f t="shared" si="570"/>
        <v>1.9117800000000001E-2</v>
      </c>
      <c r="W3806" s="16">
        <f t="shared" si="571"/>
        <v>0.25778066072663625</v>
      </c>
      <c r="X3806" s="16"/>
      <c r="Z3806" s="15">
        <f t="shared" si="572"/>
        <v>3.4045916388654531E-5</v>
      </c>
      <c r="AA3806" s="16">
        <f t="shared" si="573"/>
        <v>0.27967171278557479</v>
      </c>
      <c r="AB3806" s="3">
        <f t="shared" si="574"/>
        <v>0.15061341196271627</v>
      </c>
      <c r="AC3806" s="69">
        <f t="shared" si="575"/>
        <v>41.355588778354154</v>
      </c>
      <c r="AD3806" s="3">
        <f t="shared" si="583"/>
        <v>42.319411203582753</v>
      </c>
      <c r="AF3806" s="29"/>
      <c r="AG3806" s="30"/>
      <c r="AH3806" s="29"/>
      <c r="AI3806" s="29"/>
      <c r="AJ3806" s="31"/>
      <c r="AK3806" s="29"/>
      <c r="AL3806" s="30"/>
      <c r="AN3806" s="17">
        <f t="shared" si="576"/>
        <v>29666.271868913285</v>
      </c>
      <c r="AO3806" s="17">
        <f t="shared" si="577"/>
        <v>296.66271868913287</v>
      </c>
      <c r="AP3806" s="2">
        <f t="shared" si="578"/>
        <v>20.291729958336685</v>
      </c>
      <c r="AQ3806" s="6">
        <f t="shared" si="579"/>
        <v>557.61673925509206</v>
      </c>
      <c r="AR3806" s="3">
        <f t="shared" si="580"/>
        <v>7656.9282767449076</v>
      </c>
    </row>
    <row r="3807" spans="1:44">
      <c r="A3807" s="32">
        <v>43620</v>
      </c>
      <c r="B3807" s="9">
        <v>12.5</v>
      </c>
      <c r="C3807" s="33">
        <v>7694.7904630000003</v>
      </c>
      <c r="D3807" s="34">
        <f t="shared" si="564"/>
        <v>53399289.364043914</v>
      </c>
      <c r="E3807" s="34">
        <v>7459680720542.29</v>
      </c>
      <c r="F3807" s="3">
        <f>VLOOKUP(A3807,ERCOT_345kv_West_ATC!A:B,2)</f>
        <v>28.15</v>
      </c>
      <c r="G3807" s="3">
        <f>VLOOKUP(A3807,ERCOT_345kv_West_ATC!G:H,2)</f>
        <v>2.6309999999999998</v>
      </c>
      <c r="I3807" s="5">
        <f t="shared" si="565"/>
        <v>6</v>
      </c>
      <c r="J3807" s="4">
        <f t="shared" si="566"/>
        <v>144</v>
      </c>
      <c r="K3807" s="4">
        <f t="shared" si="581"/>
        <v>1800</v>
      </c>
      <c r="L3807" s="6">
        <f t="shared" si="582"/>
        <v>13850622.8334</v>
      </c>
      <c r="N3807" s="22">
        <f t="shared" si="567"/>
        <v>0.25937841118024751</v>
      </c>
      <c r="O3807" s="14">
        <f t="shared" si="568"/>
        <v>3370.8313751681103</v>
      </c>
      <c r="Q3807" s="22">
        <f t="shared" si="585"/>
        <v>379.20820347989405</v>
      </c>
      <c r="R3807" s="3">
        <f>VLOOKUP(A3807,ERCOT_345kv_West_ATC!D:E,2)</f>
        <v>27.06</v>
      </c>
      <c r="S3807" s="66">
        <f t="shared" si="584"/>
        <v>0.92864078426659158</v>
      </c>
      <c r="T3807" s="69">
        <f t="shared" si="569"/>
        <v>352.14820347989405</v>
      </c>
      <c r="V3807" s="16">
        <f t="shared" si="570"/>
        <v>1.92546E-2</v>
      </c>
      <c r="W3807" s="16">
        <f t="shared" si="571"/>
        <v>0.2401238111802475</v>
      </c>
      <c r="X3807" s="16"/>
      <c r="Z3807" s="15">
        <f t="shared" si="572"/>
        <v>3.4045916388654531E-5</v>
      </c>
      <c r="AA3807" s="16">
        <f t="shared" si="573"/>
        <v>0.26197619273151429</v>
      </c>
      <c r="AB3807" s="3">
        <f t="shared" si="574"/>
        <v>0.14108372937433047</v>
      </c>
      <c r="AC3807" s="69">
        <f t="shared" si="575"/>
        <v>37.867724951004952</v>
      </c>
      <c r="AD3807" s="3">
        <f t="shared" si="583"/>
        <v>42.598855202934757</v>
      </c>
      <c r="AF3807" s="29"/>
      <c r="AG3807" s="30"/>
      <c r="AH3807" s="29"/>
      <c r="AI3807" s="29"/>
      <c r="AJ3807" s="31"/>
      <c r="AK3807" s="29"/>
      <c r="AL3807" s="30"/>
      <c r="AN3807" s="17">
        <f t="shared" si="576"/>
        <v>29666.271868913285</v>
      </c>
      <c r="AO3807" s="17">
        <f t="shared" si="577"/>
        <v>296.66271868913287</v>
      </c>
      <c r="AP3807" s="2">
        <f t="shared" si="578"/>
        <v>20.291729958336685</v>
      </c>
      <c r="AQ3807" s="6">
        <f t="shared" si="579"/>
        <v>549.09421267259063</v>
      </c>
      <c r="AR3807" s="3">
        <f t="shared" si="580"/>
        <v>7145.6962503274099</v>
      </c>
    </row>
    <row r="3808" spans="1:44">
      <c r="A3808" s="32">
        <v>43621</v>
      </c>
      <c r="B3808" s="9">
        <v>12.5</v>
      </c>
      <c r="C3808" s="33">
        <v>7820.497429</v>
      </c>
      <c r="D3808" s="34">
        <f t="shared" si="564"/>
        <v>53399289.364043914</v>
      </c>
      <c r="E3808" s="34">
        <v>7459680720542.29</v>
      </c>
      <c r="F3808" s="3">
        <f>VLOOKUP(A3808,ERCOT_345kv_West_ATC!A:B,2)</f>
        <v>28.1</v>
      </c>
      <c r="G3808" s="3">
        <f>VLOOKUP(A3808,ERCOT_345kv_West_ATC!G:H,2)</f>
        <v>2.63</v>
      </c>
      <c r="I3808" s="5">
        <f t="shared" si="565"/>
        <v>6</v>
      </c>
      <c r="J3808" s="4">
        <f t="shared" si="566"/>
        <v>144</v>
      </c>
      <c r="K3808" s="4">
        <f t="shared" si="581"/>
        <v>1800</v>
      </c>
      <c r="L3808" s="6">
        <f t="shared" si="582"/>
        <v>14076895.372199999</v>
      </c>
      <c r="N3808" s="22">
        <f t="shared" si="567"/>
        <v>0.2636157810309474</v>
      </c>
      <c r="O3808" s="14">
        <f t="shared" si="568"/>
        <v>3370.8313751681103</v>
      </c>
      <c r="Q3808" s="22">
        <f t="shared" si="585"/>
        <v>385.40318864173594</v>
      </c>
      <c r="R3808" s="3">
        <f>VLOOKUP(A3808,ERCOT_345kv_West_ATC!D:E,2)</f>
        <v>25.8</v>
      </c>
      <c r="S3808" s="66">
        <f t="shared" si="584"/>
        <v>0.93305711846618056</v>
      </c>
      <c r="T3808" s="69">
        <f t="shared" si="569"/>
        <v>359.60318864173593</v>
      </c>
      <c r="V3808" s="16">
        <f t="shared" si="570"/>
        <v>1.9220400000000002E-2</v>
      </c>
      <c r="W3808" s="16">
        <f t="shared" si="571"/>
        <v>0.24439538103094741</v>
      </c>
      <c r="X3808" s="16"/>
      <c r="Z3808" s="15">
        <f t="shared" si="572"/>
        <v>3.4045916388654531E-5</v>
      </c>
      <c r="AA3808" s="16">
        <f t="shared" si="573"/>
        <v>0.26625600158542173</v>
      </c>
      <c r="AB3808" s="3">
        <f t="shared" si="574"/>
        <v>0.14338856245027856</v>
      </c>
      <c r="AC3808" s="69">
        <f t="shared" si="575"/>
        <v>38.711293856801952</v>
      </c>
      <c r="AD3808" s="3">
        <f t="shared" si="583"/>
        <v>42.916560679072973</v>
      </c>
      <c r="AF3808" s="29"/>
      <c r="AG3808" s="30"/>
      <c r="AH3808" s="29"/>
      <c r="AI3808" s="29"/>
      <c r="AJ3808" s="31"/>
      <c r="AK3808" s="29"/>
      <c r="AL3808" s="30"/>
      <c r="AN3808" s="17">
        <f t="shared" si="576"/>
        <v>29666.271868913285</v>
      </c>
      <c r="AO3808" s="17">
        <f t="shared" si="577"/>
        <v>296.66271868913287</v>
      </c>
      <c r="AP3808" s="2">
        <f t="shared" si="578"/>
        <v>20.291729958336685</v>
      </c>
      <c r="AQ3808" s="6">
        <f t="shared" si="579"/>
        <v>523.52663292508646</v>
      </c>
      <c r="AR3808" s="3">
        <f t="shared" si="580"/>
        <v>7296.9707960749138</v>
      </c>
    </row>
    <row r="3809" spans="1:44">
      <c r="A3809" s="32">
        <v>43622</v>
      </c>
      <c r="B3809" s="9">
        <v>12.5</v>
      </c>
      <c r="C3809" s="33">
        <v>7823.9682620000003</v>
      </c>
      <c r="D3809" s="34">
        <f t="shared" si="564"/>
        <v>53399289.364043914</v>
      </c>
      <c r="E3809" s="34">
        <v>7459680720542.29</v>
      </c>
      <c r="F3809" s="3">
        <f>VLOOKUP(A3809,ERCOT_345kv_West_ATC!A:B,2)</f>
        <v>27.85</v>
      </c>
      <c r="G3809" s="3">
        <f>VLOOKUP(A3809,ERCOT_345kv_West_ATC!G:H,2)</f>
        <v>2.6030000000000002</v>
      </c>
      <c r="I3809" s="5">
        <f t="shared" si="565"/>
        <v>6</v>
      </c>
      <c r="J3809" s="4">
        <f t="shared" si="566"/>
        <v>144</v>
      </c>
      <c r="K3809" s="4">
        <f t="shared" si="581"/>
        <v>1800</v>
      </c>
      <c r="L3809" s="6">
        <f t="shared" si="582"/>
        <v>14083142.8716</v>
      </c>
      <c r="N3809" s="22">
        <f t="shared" si="567"/>
        <v>0.26373277695869113</v>
      </c>
      <c r="O3809" s="14">
        <f t="shared" si="568"/>
        <v>3370.8313751681103</v>
      </c>
      <c r="Q3809" s="22">
        <f t="shared" si="585"/>
        <v>385.57423531972381</v>
      </c>
      <c r="R3809" s="3">
        <f>VLOOKUP(A3809,ERCOT_345kv_West_ATC!D:E,2)</f>
        <v>30.85</v>
      </c>
      <c r="S3809" s="66">
        <f t="shared" si="584"/>
        <v>0.91998946720488528</v>
      </c>
      <c r="T3809" s="69">
        <f t="shared" si="569"/>
        <v>354.72423531972379</v>
      </c>
      <c r="V3809" s="16">
        <f t="shared" si="570"/>
        <v>1.9049400000000001E-2</v>
      </c>
      <c r="W3809" s="16">
        <f t="shared" si="571"/>
        <v>0.24468337695869113</v>
      </c>
      <c r="X3809" s="16"/>
      <c r="Z3809" s="15">
        <f t="shared" si="572"/>
        <v>3.4045916388654531E-5</v>
      </c>
      <c r="AA3809" s="16">
        <f t="shared" si="573"/>
        <v>0.2663741692755387</v>
      </c>
      <c r="AB3809" s="3">
        <f t="shared" si="574"/>
        <v>0.14345220005886974</v>
      </c>
      <c r="AC3809" s="69">
        <f t="shared" si="575"/>
        <v>38.734585221546325</v>
      </c>
      <c r="AD3809" s="3">
        <f t="shared" si="583"/>
        <v>43.211830082866882</v>
      </c>
      <c r="AF3809" s="29"/>
      <c r="AG3809" s="30"/>
      <c r="AH3809" s="29"/>
      <c r="AI3809" s="29"/>
      <c r="AJ3809" s="31"/>
      <c r="AK3809" s="29"/>
      <c r="AL3809" s="30"/>
      <c r="AN3809" s="17">
        <f t="shared" si="576"/>
        <v>29666.271868913285</v>
      </c>
      <c r="AO3809" s="17">
        <f t="shared" si="577"/>
        <v>296.66271868913287</v>
      </c>
      <c r="AP3809" s="2">
        <f t="shared" si="578"/>
        <v>20.291729958336685</v>
      </c>
      <c r="AQ3809" s="6">
        <f t="shared" si="579"/>
        <v>625.99986921468678</v>
      </c>
      <c r="AR3809" s="3">
        <f t="shared" si="580"/>
        <v>7197.9683927853139</v>
      </c>
    </row>
    <row r="3810" spans="1:44">
      <c r="A3810" s="32">
        <v>43623</v>
      </c>
      <c r="B3810" s="9">
        <v>12.5</v>
      </c>
      <c r="C3810" s="33">
        <v>8042.6245529999997</v>
      </c>
      <c r="D3810" s="34">
        <f t="shared" si="564"/>
        <v>53399289.364043914</v>
      </c>
      <c r="E3810" s="34">
        <v>7459680720542.29</v>
      </c>
      <c r="F3810" s="3">
        <f>VLOOKUP(A3810,ERCOT_345kv_West_ATC!A:B,2)</f>
        <v>27.95</v>
      </c>
      <c r="G3810" s="3">
        <f>VLOOKUP(A3810,ERCOT_345kv_West_ATC!G:H,2)</f>
        <v>2.617</v>
      </c>
      <c r="I3810" s="5">
        <f t="shared" si="565"/>
        <v>6</v>
      </c>
      <c r="J3810" s="4">
        <f t="shared" si="566"/>
        <v>144</v>
      </c>
      <c r="K3810" s="4">
        <f t="shared" si="581"/>
        <v>1800</v>
      </c>
      <c r="L3810" s="6">
        <f t="shared" si="582"/>
        <v>14476724.1954</v>
      </c>
      <c r="N3810" s="22">
        <f t="shared" si="567"/>
        <v>0.27110331181949798</v>
      </c>
      <c r="O3810" s="14">
        <f t="shared" si="568"/>
        <v>3370.8313751681103</v>
      </c>
      <c r="Q3810" s="22">
        <f t="shared" si="585"/>
        <v>396.34987108113739</v>
      </c>
      <c r="R3810" s="3">
        <f>VLOOKUP(A3810,ERCOT_345kv_West_ATC!D:E,2)</f>
        <v>32.79</v>
      </c>
      <c r="S3810" s="66">
        <f t="shared" si="584"/>
        <v>0.91727006265813182</v>
      </c>
      <c r="T3810" s="69">
        <f t="shared" si="569"/>
        <v>363.55987108113737</v>
      </c>
      <c r="V3810" s="16">
        <f t="shared" si="570"/>
        <v>1.9117800000000001E-2</v>
      </c>
      <c r="W3810" s="16">
        <f t="shared" si="571"/>
        <v>0.25198551181949796</v>
      </c>
      <c r="X3810" s="16"/>
      <c r="Z3810" s="15">
        <f t="shared" si="572"/>
        <v>3.4045916388654531E-5</v>
      </c>
      <c r="AA3810" s="16">
        <f t="shared" si="573"/>
        <v>0.27381852307677801</v>
      </c>
      <c r="AB3810" s="3">
        <f t="shared" si="574"/>
        <v>0.14746125594333778</v>
      </c>
      <c r="AC3810" s="69">
        <f t="shared" si="575"/>
        <v>40.201899675261629</v>
      </c>
      <c r="AD3810" s="3">
        <f t="shared" si="583"/>
        <v>43.521088235954409</v>
      </c>
      <c r="AF3810" s="29"/>
      <c r="AG3810" s="30"/>
      <c r="AH3810" s="29"/>
      <c r="AI3810" s="29"/>
      <c r="AJ3810" s="31"/>
      <c r="AK3810" s="29"/>
      <c r="AL3810" s="30"/>
      <c r="AN3810" s="17">
        <f t="shared" si="576"/>
        <v>29666.271868913285</v>
      </c>
      <c r="AO3810" s="17">
        <f t="shared" si="577"/>
        <v>296.66271868913287</v>
      </c>
      <c r="AP3810" s="2">
        <f t="shared" si="578"/>
        <v>20.291729958336685</v>
      </c>
      <c r="AQ3810" s="6">
        <f t="shared" si="579"/>
        <v>665.3658253338599</v>
      </c>
      <c r="AR3810" s="3">
        <f t="shared" si="580"/>
        <v>7377.2587276661397</v>
      </c>
    </row>
    <row r="3811" spans="1:44">
      <c r="A3811" s="32">
        <v>43624</v>
      </c>
      <c r="B3811" s="9">
        <v>12.5</v>
      </c>
      <c r="C3811" s="33">
        <v>7941.7591899999998</v>
      </c>
      <c r="D3811" s="34">
        <f t="shared" ref="D3811:D3874" si="586">((2^256)/(2^208*65535)/600)*E3811/(10^12)</f>
        <v>53399289.364043914</v>
      </c>
      <c r="E3811" s="34">
        <v>7459680720542.29</v>
      </c>
      <c r="F3811" s="3">
        <f>VLOOKUP(A3811,ERCOT_345kv_West_ATC!A:B,2)</f>
        <v>27.95</v>
      </c>
      <c r="G3811" s="3">
        <f>VLOOKUP(A3811,ERCOT_345kv_West_ATC!G:H,2)</f>
        <v>2.617</v>
      </c>
      <c r="I3811" s="5">
        <f t="shared" si="565"/>
        <v>6</v>
      </c>
      <c r="J3811" s="4">
        <f t="shared" si="566"/>
        <v>144</v>
      </c>
      <c r="K3811" s="4">
        <f t="shared" si="581"/>
        <v>1800</v>
      </c>
      <c r="L3811" s="6">
        <f t="shared" si="582"/>
        <v>14295166.541999999</v>
      </c>
      <c r="N3811" s="22">
        <f t="shared" si="567"/>
        <v>0.26770331051681678</v>
      </c>
      <c r="O3811" s="14">
        <f t="shared" si="568"/>
        <v>3370.8313751681103</v>
      </c>
      <c r="Q3811" s="22">
        <f t="shared" si="585"/>
        <v>391.37910894271454</v>
      </c>
      <c r="R3811" s="3">
        <f>VLOOKUP(A3811,ERCOT_345kv_West_ATC!D:E,2)</f>
        <v>33.85</v>
      </c>
      <c r="S3811" s="66">
        <f t="shared" si="584"/>
        <v>0.91351096870897475</v>
      </c>
      <c r="T3811" s="69">
        <f t="shared" si="569"/>
        <v>357.52910894271452</v>
      </c>
      <c r="V3811" s="16">
        <f t="shared" si="570"/>
        <v>1.9117800000000001E-2</v>
      </c>
      <c r="W3811" s="16">
        <f t="shared" si="571"/>
        <v>0.24858551051681679</v>
      </c>
      <c r="X3811" s="16"/>
      <c r="Z3811" s="15">
        <f t="shared" si="572"/>
        <v>3.4045916388654531E-5</v>
      </c>
      <c r="AA3811" s="16">
        <f t="shared" si="573"/>
        <v>0.27038446936156874</v>
      </c>
      <c r="AB3811" s="3">
        <f t="shared" si="574"/>
        <v>0.14561189283914905</v>
      </c>
      <c r="AC3811" s="69">
        <f t="shared" si="575"/>
        <v>39.525032779128551</v>
      </c>
      <c r="AD3811" s="3">
        <f t="shared" si="583"/>
        <v>43.760387553612119</v>
      </c>
      <c r="AF3811" s="29"/>
      <c r="AG3811" s="30"/>
      <c r="AH3811" s="29"/>
      <c r="AI3811" s="29"/>
      <c r="AJ3811" s="31"/>
      <c r="AK3811" s="29"/>
      <c r="AL3811" s="30"/>
      <c r="AN3811" s="17">
        <f t="shared" si="576"/>
        <v>29666.271868913285</v>
      </c>
      <c r="AO3811" s="17">
        <f t="shared" si="577"/>
        <v>296.66271868913287</v>
      </c>
      <c r="AP3811" s="2">
        <f t="shared" si="578"/>
        <v>20.291729958336685</v>
      </c>
      <c r="AQ3811" s="6">
        <f t="shared" si="579"/>
        <v>686.87505908969683</v>
      </c>
      <c r="AR3811" s="3">
        <f t="shared" si="580"/>
        <v>7254.8841309103027</v>
      </c>
    </row>
    <row r="3812" spans="1:44">
      <c r="A3812" s="32">
        <v>43625</v>
      </c>
      <c r="B3812" s="9">
        <v>12.5</v>
      </c>
      <c r="C3812" s="33">
        <v>7686.7051700000002</v>
      </c>
      <c r="D3812" s="34">
        <f t="shared" si="586"/>
        <v>53399289.364043914</v>
      </c>
      <c r="E3812" s="34">
        <v>7459680720542.29</v>
      </c>
      <c r="F3812" s="3">
        <f>VLOOKUP(A3812,ERCOT_345kv_West_ATC!A:B,2)</f>
        <v>27.95</v>
      </c>
      <c r="G3812" s="3">
        <f>VLOOKUP(A3812,ERCOT_345kv_West_ATC!G:H,2)</f>
        <v>2.617</v>
      </c>
      <c r="I3812" s="5">
        <f t="shared" ref="I3812:I3875" si="587">60/10</f>
        <v>6</v>
      </c>
      <c r="J3812" s="4">
        <f t="shared" ref="J3812:J3875" si="588">I3812*24</f>
        <v>144</v>
      </c>
      <c r="K3812" s="4">
        <f t="shared" si="581"/>
        <v>1800</v>
      </c>
      <c r="L3812" s="6">
        <f t="shared" si="582"/>
        <v>13836069.306</v>
      </c>
      <c r="N3812" s="22">
        <f t="shared" ref="N3812:N3875" si="589">L3812/D3812</f>
        <v>0.25910586958702925</v>
      </c>
      <c r="O3812" s="14">
        <f t="shared" ref="O3812:O3875" si="590">(K3812*100000000)/D3812</f>
        <v>3370.8313751681103</v>
      </c>
      <c r="Q3812" s="22">
        <f t="shared" si="585"/>
        <v>378.80975085822985</v>
      </c>
      <c r="R3812" s="3">
        <f>VLOOKUP(A3812,ERCOT_345kv_West_ATC!D:E,2)</f>
        <v>32.299999999999997</v>
      </c>
      <c r="S3812" s="66">
        <f t="shared" si="584"/>
        <v>0.91473292351418811</v>
      </c>
      <c r="T3812" s="69">
        <f t="shared" si="569"/>
        <v>346.50975085822984</v>
      </c>
      <c r="V3812" s="16">
        <f t="shared" si="570"/>
        <v>1.9117800000000001E-2</v>
      </c>
      <c r="W3812" s="16">
        <f t="shared" si="571"/>
        <v>0.23998806958702926</v>
      </c>
      <c r="X3812" s="16"/>
      <c r="Z3812" s="15">
        <f t="shared" si="572"/>
        <v>3.4045916388654531E-5</v>
      </c>
      <c r="AA3812" s="16">
        <f t="shared" si="573"/>
        <v>0.26170092152205854</v>
      </c>
      <c r="AB3812" s="3">
        <f t="shared" si="574"/>
        <v>0.14093548579381857</v>
      </c>
      <c r="AC3812" s="69">
        <f t="shared" si="575"/>
        <v>37.813467800537595</v>
      </c>
      <c r="AD3812" s="3">
        <f t="shared" si="583"/>
        <v>43.891556341739289</v>
      </c>
      <c r="AF3812" s="29"/>
      <c r="AG3812" s="30"/>
      <c r="AH3812" s="29"/>
      <c r="AI3812" s="29"/>
      <c r="AJ3812" s="31"/>
      <c r="AK3812" s="29"/>
      <c r="AL3812" s="30"/>
      <c r="AN3812" s="17">
        <f t="shared" si="576"/>
        <v>29666.271868913285</v>
      </c>
      <c r="AO3812" s="17">
        <f t="shared" si="577"/>
        <v>296.66271868913287</v>
      </c>
      <c r="AP3812" s="2">
        <f t="shared" si="578"/>
        <v>20.291729958336685</v>
      </c>
      <c r="AQ3812" s="6">
        <f t="shared" si="579"/>
        <v>655.42287765427488</v>
      </c>
      <c r="AR3812" s="3">
        <f t="shared" si="580"/>
        <v>7031.2822923457252</v>
      </c>
    </row>
    <row r="3813" spans="1:44">
      <c r="A3813" s="32">
        <v>43626</v>
      </c>
      <c r="B3813" s="9">
        <v>12.5</v>
      </c>
      <c r="C3813" s="33">
        <v>7994.9166740000001</v>
      </c>
      <c r="D3813" s="34">
        <f t="shared" si="586"/>
        <v>53399289.364043914</v>
      </c>
      <c r="E3813" s="34">
        <v>7459680720542.29</v>
      </c>
      <c r="F3813" s="3">
        <f>VLOOKUP(A3813,ERCOT_345kv_West_ATC!A:B,2)</f>
        <v>27.85</v>
      </c>
      <c r="G3813" s="3">
        <f>VLOOKUP(A3813,ERCOT_345kv_West_ATC!G:H,2)</f>
        <v>2.6059999999999999</v>
      </c>
      <c r="I3813" s="5">
        <f t="shared" si="587"/>
        <v>6</v>
      </c>
      <c r="J3813" s="4">
        <f t="shared" si="588"/>
        <v>144</v>
      </c>
      <c r="K3813" s="4">
        <f t="shared" si="581"/>
        <v>1800</v>
      </c>
      <c r="L3813" s="6">
        <f t="shared" si="582"/>
        <v>14390850.0132</v>
      </c>
      <c r="N3813" s="22">
        <f t="shared" si="589"/>
        <v>0.26949515966573878</v>
      </c>
      <c r="O3813" s="14">
        <f t="shared" si="590"/>
        <v>3370.8313751681103</v>
      </c>
      <c r="Q3813" s="22">
        <f t="shared" si="585"/>
        <v>393.9987714411385</v>
      </c>
      <c r="R3813" s="3">
        <f>VLOOKUP(A3813,ERCOT_345kv_West_ATC!D:E,2)</f>
        <v>21.89</v>
      </c>
      <c r="S3813" s="66">
        <f t="shared" si="584"/>
        <v>0.94444145112449862</v>
      </c>
      <c r="T3813" s="69">
        <f t="shared" si="569"/>
        <v>372.10877144113852</v>
      </c>
      <c r="V3813" s="16">
        <f t="shared" si="570"/>
        <v>1.9049400000000001E-2</v>
      </c>
      <c r="W3813" s="16">
        <f t="shared" si="571"/>
        <v>0.25044575966573879</v>
      </c>
      <c r="X3813" s="16"/>
      <c r="Z3813" s="15">
        <f t="shared" si="572"/>
        <v>3.4045916388654531E-5</v>
      </c>
      <c r="AA3813" s="16">
        <f t="shared" si="573"/>
        <v>0.27219426461726398</v>
      </c>
      <c r="AB3813" s="3">
        <f t="shared" si="574"/>
        <v>0.14658653355522025</v>
      </c>
      <c r="AC3813" s="69">
        <f t="shared" si="575"/>
        <v>39.881751281210612</v>
      </c>
      <c r="AD3813" s="3">
        <f t="shared" si="583"/>
        <v>43.884276711765075</v>
      </c>
      <c r="AF3813" s="29"/>
      <c r="AG3813" s="30"/>
      <c r="AH3813" s="29"/>
      <c r="AI3813" s="29"/>
      <c r="AJ3813" s="31"/>
      <c r="AK3813" s="29"/>
      <c r="AL3813" s="30"/>
      <c r="AN3813" s="17">
        <f t="shared" si="576"/>
        <v>29666.271868913285</v>
      </c>
      <c r="AO3813" s="17">
        <f t="shared" si="577"/>
        <v>296.66271868913287</v>
      </c>
      <c r="AP3813" s="2">
        <f t="shared" si="578"/>
        <v>20.291729958336685</v>
      </c>
      <c r="AQ3813" s="6">
        <f t="shared" si="579"/>
        <v>444.18596878799002</v>
      </c>
      <c r="AR3813" s="3">
        <f t="shared" si="580"/>
        <v>7550.7307052120104</v>
      </c>
    </row>
    <row r="3814" spans="1:44">
      <c r="A3814" s="32">
        <v>43627</v>
      </c>
      <c r="B3814" s="9">
        <v>12.5</v>
      </c>
      <c r="C3814" s="33">
        <v>7923.1955719999996</v>
      </c>
      <c r="D3814" s="34">
        <f t="shared" si="586"/>
        <v>53399289.364043914</v>
      </c>
      <c r="E3814" s="34">
        <v>7459680720542.29</v>
      </c>
      <c r="F3814" s="3">
        <f>VLOOKUP(A3814,ERCOT_345kv_West_ATC!A:B,2)</f>
        <v>27.9</v>
      </c>
      <c r="G3814" s="3">
        <f>VLOOKUP(A3814,ERCOT_345kv_West_ATC!G:H,2)</f>
        <v>2.6150000000000002</v>
      </c>
      <c r="I3814" s="5">
        <f t="shared" si="587"/>
        <v>6</v>
      </c>
      <c r="J3814" s="4">
        <f t="shared" si="588"/>
        <v>144</v>
      </c>
      <c r="K3814" s="4">
        <f t="shared" si="581"/>
        <v>1800</v>
      </c>
      <c r="L3814" s="6">
        <f t="shared" si="582"/>
        <v>14261752.0296</v>
      </c>
      <c r="N3814" s="22">
        <f t="shared" si="589"/>
        <v>0.26707756225690643</v>
      </c>
      <c r="O3814" s="14">
        <f t="shared" si="590"/>
        <v>3370.8313751681103</v>
      </c>
      <c r="Q3814" s="22">
        <f t="shared" si="585"/>
        <v>390.46427230541877</v>
      </c>
      <c r="R3814" s="3">
        <f>VLOOKUP(A3814,ERCOT_345kv_West_ATC!D:E,2)</f>
        <v>21.72</v>
      </c>
      <c r="S3814" s="66">
        <f t="shared" si="584"/>
        <v>0.94437391192859066</v>
      </c>
      <c r="T3814" s="69">
        <f t="shared" si="569"/>
        <v>368.7442723054188</v>
      </c>
      <c r="V3814" s="16">
        <f t="shared" si="570"/>
        <v>1.9083599999999999E-2</v>
      </c>
      <c r="W3814" s="16">
        <f t="shared" si="571"/>
        <v>0.24799396225690643</v>
      </c>
      <c r="X3814" s="16"/>
      <c r="Z3814" s="15">
        <f t="shared" si="572"/>
        <v>3.4045916388654531E-5</v>
      </c>
      <c r="AA3814" s="16">
        <f t="shared" si="573"/>
        <v>0.26975245397526981</v>
      </c>
      <c r="AB3814" s="3">
        <f t="shared" si="574"/>
        <v>0.14527152951532443</v>
      </c>
      <c r="AC3814" s="69">
        <f t="shared" si="575"/>
        <v>39.400459802608744</v>
      </c>
      <c r="AD3814" s="3">
        <f t="shared" si="583"/>
        <v>43.920687018046479</v>
      </c>
      <c r="AF3814" s="29"/>
      <c r="AG3814" s="30"/>
      <c r="AH3814" s="29"/>
      <c r="AI3814" s="29"/>
      <c r="AJ3814" s="31"/>
      <c r="AK3814" s="29"/>
      <c r="AL3814" s="30"/>
      <c r="AN3814" s="17">
        <f t="shared" si="576"/>
        <v>29666.271868913285</v>
      </c>
      <c r="AO3814" s="17">
        <f t="shared" si="577"/>
        <v>296.66271868913287</v>
      </c>
      <c r="AP3814" s="2">
        <f t="shared" si="578"/>
        <v>20.291729958336685</v>
      </c>
      <c r="AQ3814" s="6">
        <f t="shared" si="579"/>
        <v>440.73637469507275</v>
      </c>
      <c r="AR3814" s="3">
        <f t="shared" si="580"/>
        <v>7482.4591973049264</v>
      </c>
    </row>
    <row r="3815" spans="1:44">
      <c r="A3815" s="32">
        <v>43628</v>
      </c>
      <c r="B3815" s="9">
        <v>12.5</v>
      </c>
      <c r="C3815" s="33">
        <v>8139.6123390000002</v>
      </c>
      <c r="D3815" s="34">
        <f t="shared" si="586"/>
        <v>53399289.364043914</v>
      </c>
      <c r="E3815" s="34">
        <v>7459680720542.29</v>
      </c>
      <c r="F3815" s="3">
        <f>VLOOKUP(A3815,ERCOT_345kv_West_ATC!A:B,2)</f>
        <v>27.85</v>
      </c>
      <c r="G3815" s="3">
        <f>VLOOKUP(A3815,ERCOT_345kv_West_ATC!G:H,2)</f>
        <v>2.613</v>
      </c>
      <c r="I3815" s="5">
        <f t="shared" si="587"/>
        <v>6</v>
      </c>
      <c r="J3815" s="4">
        <f t="shared" si="588"/>
        <v>144</v>
      </c>
      <c r="K3815" s="4">
        <f t="shared" si="581"/>
        <v>1800</v>
      </c>
      <c r="L3815" s="6">
        <f t="shared" si="582"/>
        <v>14651302.210200001</v>
      </c>
      <c r="N3815" s="22">
        <f t="shared" si="589"/>
        <v>0.2743726065400669</v>
      </c>
      <c r="O3815" s="14">
        <f t="shared" si="590"/>
        <v>3370.8313751681103</v>
      </c>
      <c r="Q3815" s="22">
        <f t="shared" si="585"/>
        <v>401.129541725244</v>
      </c>
      <c r="R3815" s="3">
        <f>VLOOKUP(A3815,ERCOT_345kv_West_ATC!D:E,2)</f>
        <v>24.89</v>
      </c>
      <c r="S3815" s="66">
        <f t="shared" si="584"/>
        <v>0.93795021954017899</v>
      </c>
      <c r="T3815" s="69">
        <f t="shared" ref="T3815:T3878" si="591">Q3815-R3815</f>
        <v>376.23954172524401</v>
      </c>
      <c r="V3815" s="16">
        <f t="shared" ref="V3815:V3878" si="592">(F3815/1000000)*($X$2)*24</f>
        <v>1.9049400000000001E-2</v>
      </c>
      <c r="W3815" s="16">
        <f t="shared" ref="W3815:W3878" si="593">N3815-V3815</f>
        <v>0.2553232065400669</v>
      </c>
      <c r="X3815" s="16"/>
      <c r="Z3815" s="15">
        <f t="shared" ref="Z3815:Z3878" si="594">((1*$B3815*(60*60*24))/(($E3815/1000000000000)*2^32))*(1+$AG$1)</f>
        <v>3.4045916388654531E-5</v>
      </c>
      <c r="AA3815" s="16">
        <f t="shared" ref="AA3815:AA3878" si="595">Z3815*C3815</f>
        <v>0.27712056112965477</v>
      </c>
      <c r="AB3815" s="3">
        <f t="shared" ref="AB3815:AB3878" si="596">C3815*$AH$2*$AG$2/(E3815/1000000000000)</f>
        <v>0.14923952380110925</v>
      </c>
      <c r="AC3815" s="69">
        <f t="shared" ref="AC3815:AC3878" si="597">((AB3815-$AL$2/1000*$AJ$2*24)*$AJ$1*$AL$1)</f>
        <v>40.852745711205984</v>
      </c>
      <c r="AD3815" s="3">
        <f t="shared" si="583"/>
        <v>43.797677021495041</v>
      </c>
      <c r="AF3815" s="29"/>
      <c r="AG3815" s="30"/>
      <c r="AH3815" s="29"/>
      <c r="AI3815" s="29"/>
      <c r="AJ3815" s="31"/>
      <c r="AK3815" s="29"/>
      <c r="AL3815" s="30"/>
      <c r="AN3815" s="17">
        <f t="shared" si="576"/>
        <v>29666.271868913285</v>
      </c>
      <c r="AO3815" s="17">
        <f t="shared" si="577"/>
        <v>296.66271868913287</v>
      </c>
      <c r="AP3815" s="2">
        <f t="shared" si="578"/>
        <v>20.291729958336685</v>
      </c>
      <c r="AQ3815" s="6">
        <f t="shared" si="579"/>
        <v>505.06115866300007</v>
      </c>
      <c r="AR3815" s="3">
        <f t="shared" si="580"/>
        <v>7634.551180337</v>
      </c>
    </row>
    <row r="3816" spans="1:44">
      <c r="A3816" s="32">
        <v>43629</v>
      </c>
      <c r="B3816" s="9">
        <v>12.5</v>
      </c>
      <c r="C3816" s="33">
        <v>8226.3949940000002</v>
      </c>
      <c r="D3816" s="34">
        <f t="shared" si="586"/>
        <v>53399289.364043914</v>
      </c>
      <c r="E3816" s="34">
        <v>7459680720542.29</v>
      </c>
      <c r="F3816" s="3">
        <f>VLOOKUP(A3816,ERCOT_345kv_West_ATC!A:B,2)</f>
        <v>27.8</v>
      </c>
      <c r="G3816" s="3">
        <f>VLOOKUP(A3816,ERCOT_345kv_West_ATC!G:H,2)</f>
        <v>2.605</v>
      </c>
      <c r="I3816" s="5">
        <f t="shared" si="587"/>
        <v>6</v>
      </c>
      <c r="J3816" s="4">
        <f t="shared" si="588"/>
        <v>144</v>
      </c>
      <c r="K3816" s="4">
        <f t="shared" si="581"/>
        <v>1800</v>
      </c>
      <c r="L3816" s="6">
        <f t="shared" si="582"/>
        <v>14807510.9892</v>
      </c>
      <c r="N3816" s="22">
        <f t="shared" si="589"/>
        <v>0.27729790350301081</v>
      </c>
      <c r="O3816" s="14">
        <f t="shared" si="590"/>
        <v>3370.8313751681103</v>
      </c>
      <c r="Q3816" s="22">
        <f t="shared" si="585"/>
        <v>405.40629167106846</v>
      </c>
      <c r="R3816" s="3">
        <f>VLOOKUP(A3816,ERCOT_345kv_West_ATC!D:E,2)</f>
        <v>20.079999999999998</v>
      </c>
      <c r="S3816" s="66">
        <f t="shared" si="584"/>
        <v>0.95046944161317515</v>
      </c>
      <c r="T3816" s="69">
        <f t="shared" si="591"/>
        <v>385.32629167106847</v>
      </c>
      <c r="V3816" s="16">
        <f t="shared" si="592"/>
        <v>1.9015199999999999E-2</v>
      </c>
      <c r="W3816" s="16">
        <f t="shared" si="593"/>
        <v>0.2582827035030108</v>
      </c>
      <c r="X3816" s="16"/>
      <c r="Z3816" s="15">
        <f t="shared" si="594"/>
        <v>3.4045916388654531E-5</v>
      </c>
      <c r="AA3816" s="16">
        <f t="shared" si="595"/>
        <v>0.28007515614577022</v>
      </c>
      <c r="AB3816" s="3">
        <f t="shared" si="596"/>
        <v>0.15083068091854851</v>
      </c>
      <c r="AC3816" s="69">
        <f t="shared" si="597"/>
        <v>41.435109216188756</v>
      </c>
      <c r="AD3816" s="3">
        <f t="shared" si="583"/>
        <v>43.647451839577258</v>
      </c>
      <c r="AF3816" s="29"/>
      <c r="AG3816" s="30"/>
      <c r="AH3816" s="29"/>
      <c r="AI3816" s="29"/>
      <c r="AJ3816" s="31"/>
      <c r="AK3816" s="29"/>
      <c r="AL3816" s="30"/>
      <c r="AN3816" s="17">
        <f t="shared" si="576"/>
        <v>29666.271868913285</v>
      </c>
      <c r="AO3816" s="17">
        <f t="shared" si="577"/>
        <v>296.66271868913287</v>
      </c>
      <c r="AP3816" s="2">
        <f t="shared" si="578"/>
        <v>20.291729958336685</v>
      </c>
      <c r="AQ3816" s="6">
        <f t="shared" si="579"/>
        <v>407.45793756340061</v>
      </c>
      <c r="AR3816" s="3">
        <f t="shared" si="580"/>
        <v>7818.9370564366</v>
      </c>
    </row>
    <row r="3817" spans="1:44">
      <c r="A3817" s="32">
        <v>43630</v>
      </c>
      <c r="B3817" s="9">
        <v>12.5</v>
      </c>
      <c r="C3817" s="33">
        <v>8690.3978559999996</v>
      </c>
      <c r="D3817" s="34">
        <f t="shared" si="586"/>
        <v>53039355.079413809</v>
      </c>
      <c r="E3817" s="34">
        <v>7409399249090.25</v>
      </c>
      <c r="F3817" s="3">
        <f>VLOOKUP(A3817,ERCOT_345kv_West_ATC!A:B,2)</f>
        <v>28</v>
      </c>
      <c r="G3817" s="3">
        <f>VLOOKUP(A3817,ERCOT_345kv_West_ATC!G:H,2)</f>
        <v>2.625</v>
      </c>
      <c r="I3817" s="5">
        <f t="shared" si="587"/>
        <v>6</v>
      </c>
      <c r="J3817" s="4">
        <f t="shared" si="588"/>
        <v>144</v>
      </c>
      <c r="K3817" s="4">
        <f t="shared" si="581"/>
        <v>1800</v>
      </c>
      <c r="L3817" s="6">
        <f t="shared" si="582"/>
        <v>15642716.140799999</v>
      </c>
      <c r="N3817" s="22">
        <f t="shared" si="589"/>
        <v>0.29492659021548728</v>
      </c>
      <c r="O3817" s="14">
        <f t="shared" si="590"/>
        <v>3393.7064229097969</v>
      </c>
      <c r="Q3817" s="22">
        <f t="shared" si="585"/>
        <v>431.17922546123867</v>
      </c>
      <c r="R3817" s="3">
        <f>VLOOKUP(A3817,ERCOT_345kv_West_ATC!D:E,2)</f>
        <v>18.77</v>
      </c>
      <c r="S3817" s="66">
        <f t="shared" si="584"/>
        <v>0.9564682181060058</v>
      </c>
      <c r="T3817" s="69">
        <f t="shared" si="591"/>
        <v>412.40922546123869</v>
      </c>
      <c r="V3817" s="16">
        <f t="shared" si="592"/>
        <v>1.9151999999999999E-2</v>
      </c>
      <c r="W3817" s="16">
        <f t="shared" si="593"/>
        <v>0.27577459021548728</v>
      </c>
      <c r="X3817" s="16"/>
      <c r="Z3817" s="15">
        <f t="shared" si="594"/>
        <v>3.4276957896259195E-5</v>
      </c>
      <c r="AA3817" s="16">
        <f t="shared" si="595"/>
        <v>0.29788040141185318</v>
      </c>
      <c r="AB3817" s="3">
        <f t="shared" si="596"/>
        <v>0.16041945453332529</v>
      </c>
      <c r="AC3817" s="69">
        <f t="shared" si="597"/>
        <v>44.944600359197054</v>
      </c>
      <c r="AD3817" s="3">
        <f t="shared" si="583"/>
        <v>43.56173920645336</v>
      </c>
      <c r="AF3817" s="29"/>
      <c r="AG3817" s="30"/>
      <c r="AH3817" s="29"/>
      <c r="AI3817" s="29"/>
      <c r="AJ3817" s="31"/>
      <c r="AK3817" s="29"/>
      <c r="AL3817" s="30"/>
      <c r="AN3817" s="17">
        <f t="shared" si="576"/>
        <v>29466.308377452115</v>
      </c>
      <c r="AO3817" s="17">
        <f t="shared" si="577"/>
        <v>294.66308377452117</v>
      </c>
      <c r="AP3817" s="2">
        <f t="shared" si="578"/>
        <v>20.154954930177247</v>
      </c>
      <c r="AQ3817" s="6">
        <f t="shared" si="579"/>
        <v>378.30850403942691</v>
      </c>
      <c r="AR3817" s="3">
        <f t="shared" si="580"/>
        <v>8312.0893519605725</v>
      </c>
    </row>
    <row r="3818" spans="1:44">
      <c r="A3818" s="32">
        <v>43631</v>
      </c>
      <c r="B3818" s="9">
        <v>12.5</v>
      </c>
      <c r="C3818" s="33">
        <v>8839.6942610000006</v>
      </c>
      <c r="D3818" s="34">
        <f t="shared" si="586"/>
        <v>53039355.079413809</v>
      </c>
      <c r="E3818" s="34">
        <v>7409399249090.25</v>
      </c>
      <c r="F3818" s="3">
        <f>VLOOKUP(A3818,ERCOT_345kv_West_ATC!A:B,2)</f>
        <v>28</v>
      </c>
      <c r="G3818" s="3">
        <f>VLOOKUP(A3818,ERCOT_345kv_West_ATC!G:H,2)</f>
        <v>2.625</v>
      </c>
      <c r="I3818" s="5">
        <f t="shared" si="587"/>
        <v>6</v>
      </c>
      <c r="J3818" s="4">
        <f t="shared" si="588"/>
        <v>144</v>
      </c>
      <c r="K3818" s="4">
        <f t="shared" si="581"/>
        <v>1800</v>
      </c>
      <c r="L3818" s="6">
        <f t="shared" si="582"/>
        <v>15911449.6698</v>
      </c>
      <c r="N3818" s="22">
        <f t="shared" si="589"/>
        <v>0.29999327190114572</v>
      </c>
      <c r="O3818" s="14">
        <f t="shared" si="590"/>
        <v>3393.7064229097969</v>
      </c>
      <c r="Q3818" s="22">
        <f t="shared" si="585"/>
        <v>438.5866548262365</v>
      </c>
      <c r="R3818" s="3">
        <f>VLOOKUP(A3818,ERCOT_345kv_West_ATC!D:E,2)</f>
        <v>21.95</v>
      </c>
      <c r="S3818" s="66">
        <f t="shared" si="584"/>
        <v>0.94995287759337699</v>
      </c>
      <c r="T3818" s="69">
        <f t="shared" si="591"/>
        <v>416.63665482623651</v>
      </c>
      <c r="V3818" s="16">
        <f t="shared" si="592"/>
        <v>1.9151999999999999E-2</v>
      </c>
      <c r="W3818" s="16">
        <f t="shared" si="593"/>
        <v>0.28084127190114572</v>
      </c>
      <c r="X3818" s="16"/>
      <c r="Z3818" s="15">
        <f t="shared" si="594"/>
        <v>3.4276957896259195E-5</v>
      </c>
      <c r="AA3818" s="16">
        <f t="shared" si="595"/>
        <v>0.30299782800010105</v>
      </c>
      <c r="AB3818" s="3">
        <f t="shared" si="596"/>
        <v>0.16317537529216042</v>
      </c>
      <c r="AC3818" s="69">
        <f t="shared" si="597"/>
        <v>45.953267356930716</v>
      </c>
      <c r="AD3818" s="3">
        <f t="shared" si="583"/>
        <v>43.589760611635676</v>
      </c>
      <c r="AF3818" s="29"/>
      <c r="AG3818" s="30"/>
      <c r="AH3818" s="29"/>
      <c r="AI3818" s="29"/>
      <c r="AJ3818" s="31"/>
      <c r="AK3818" s="29"/>
      <c r="AL3818" s="30"/>
      <c r="AN3818" s="17">
        <f t="shared" si="576"/>
        <v>29466.308377452115</v>
      </c>
      <c r="AO3818" s="17">
        <f t="shared" si="577"/>
        <v>294.66308377452117</v>
      </c>
      <c r="AP3818" s="2">
        <f t="shared" si="578"/>
        <v>20.154954930177247</v>
      </c>
      <c r="AQ3818" s="6">
        <f t="shared" si="579"/>
        <v>442.40126071739058</v>
      </c>
      <c r="AR3818" s="3">
        <f t="shared" si="580"/>
        <v>8397.2930002826106</v>
      </c>
    </row>
    <row r="3819" spans="1:44">
      <c r="A3819" s="32">
        <v>43632</v>
      </c>
      <c r="B3819" s="9">
        <v>12.5</v>
      </c>
      <c r="C3819" s="33">
        <v>8993.5198550000005</v>
      </c>
      <c r="D3819" s="34">
        <f t="shared" si="586"/>
        <v>53039355.079413809</v>
      </c>
      <c r="E3819" s="34">
        <v>7409399249090.25</v>
      </c>
      <c r="F3819" s="3">
        <f>VLOOKUP(A3819,ERCOT_345kv_West_ATC!A:B,2)</f>
        <v>28</v>
      </c>
      <c r="G3819" s="3">
        <f>VLOOKUP(A3819,ERCOT_345kv_West_ATC!G:H,2)</f>
        <v>2.625</v>
      </c>
      <c r="I3819" s="5">
        <f t="shared" si="587"/>
        <v>6</v>
      </c>
      <c r="J3819" s="4">
        <f t="shared" si="588"/>
        <v>144</v>
      </c>
      <c r="K3819" s="4">
        <f t="shared" si="581"/>
        <v>1800</v>
      </c>
      <c r="L3819" s="6">
        <f t="shared" si="582"/>
        <v>16188335.739</v>
      </c>
      <c r="N3819" s="22">
        <f t="shared" si="589"/>
        <v>0.30521366096480285</v>
      </c>
      <c r="O3819" s="14">
        <f t="shared" si="590"/>
        <v>3393.7064229097969</v>
      </c>
      <c r="Q3819" s="22">
        <f t="shared" si="585"/>
        <v>446.21880258012123</v>
      </c>
      <c r="R3819" s="3">
        <f>VLOOKUP(A3819,ERCOT_345kv_West_ATC!D:E,2)</f>
        <v>24.04</v>
      </c>
      <c r="S3819" s="66">
        <f t="shared" si="584"/>
        <v>0.94612508513537263</v>
      </c>
      <c r="T3819" s="69">
        <f t="shared" si="591"/>
        <v>422.17880258012121</v>
      </c>
      <c r="V3819" s="16">
        <f t="shared" si="592"/>
        <v>1.9151999999999999E-2</v>
      </c>
      <c r="W3819" s="16">
        <f t="shared" si="593"/>
        <v>0.28606166096480284</v>
      </c>
      <c r="X3819" s="16"/>
      <c r="Z3819" s="15">
        <f t="shared" si="594"/>
        <v>3.4276957896259195E-5</v>
      </c>
      <c r="AA3819" s="16">
        <f t="shared" si="595"/>
        <v>0.30827050140900614</v>
      </c>
      <c r="AB3819" s="3">
        <f t="shared" si="596"/>
        <v>0.16601490212299561</v>
      </c>
      <c r="AC3819" s="69">
        <f t="shared" si="597"/>
        <v>46.992534177016388</v>
      </c>
      <c r="AD3819" s="3">
        <f t="shared" si="583"/>
        <v>43.789620762279355</v>
      </c>
      <c r="AF3819" s="29"/>
      <c r="AG3819" s="30"/>
      <c r="AH3819" s="29"/>
      <c r="AI3819" s="29"/>
      <c r="AJ3819" s="31"/>
      <c r="AK3819" s="29"/>
      <c r="AL3819" s="30"/>
      <c r="AN3819" s="17">
        <f t="shared" ref="AN3819:AN3882" si="598">D3819/K3819</f>
        <v>29466.308377452115</v>
      </c>
      <c r="AO3819" s="17">
        <f t="shared" ref="AO3819:AO3882" si="599">AN3819/$Y$2</f>
        <v>294.66308377452117</v>
      </c>
      <c r="AP3819" s="2">
        <f t="shared" ref="AP3819:AP3882" si="600">(AO3819*$AL$2*$Y$2*24)/1000000</f>
        <v>20.154954930177247</v>
      </c>
      <c r="AQ3819" s="6">
        <f t="shared" ref="AQ3819:AQ3882" si="601">AP3819*R3819</f>
        <v>484.52511652146103</v>
      </c>
      <c r="AR3819" s="3">
        <f t="shared" ref="AR3819:AR3882" si="602">C3819-AQ3819</f>
        <v>8508.9947384785391</v>
      </c>
    </row>
    <row r="3820" spans="1:44">
      <c r="A3820" s="32">
        <v>43633</v>
      </c>
      <c r="B3820" s="9">
        <v>12.5</v>
      </c>
      <c r="C3820" s="33">
        <v>9323.1887729999999</v>
      </c>
      <c r="D3820" s="34">
        <f t="shared" si="586"/>
        <v>53039355.079413809</v>
      </c>
      <c r="E3820" s="34">
        <v>7409399249090.25</v>
      </c>
      <c r="F3820" s="3">
        <f>VLOOKUP(A3820,ERCOT_345kv_West_ATC!A:B,2)</f>
        <v>28.2</v>
      </c>
      <c r="G3820" s="3">
        <f>VLOOKUP(A3820,ERCOT_345kv_West_ATC!G:H,2)</f>
        <v>2.617</v>
      </c>
      <c r="I3820" s="5">
        <f t="shared" si="587"/>
        <v>6</v>
      </c>
      <c r="J3820" s="4">
        <f t="shared" si="588"/>
        <v>144</v>
      </c>
      <c r="K3820" s="4">
        <f t="shared" si="581"/>
        <v>1800</v>
      </c>
      <c r="L3820" s="6">
        <f t="shared" si="582"/>
        <v>16781739.7914</v>
      </c>
      <c r="N3820" s="22">
        <f t="shared" si="589"/>
        <v>0.3164016562093061</v>
      </c>
      <c r="O3820" s="14">
        <f t="shared" si="590"/>
        <v>3393.7064229097969</v>
      </c>
      <c r="Q3820" s="22">
        <f t="shared" si="585"/>
        <v>462.57552077383934</v>
      </c>
      <c r="R3820" s="3">
        <f>VLOOKUP(A3820,ERCOT_345kv_West_ATC!D:E,2)</f>
        <v>26.03</v>
      </c>
      <c r="S3820" s="66">
        <f t="shared" si="584"/>
        <v>0.9437281074526932</v>
      </c>
      <c r="T3820" s="69">
        <f t="shared" si="591"/>
        <v>436.54552077383937</v>
      </c>
      <c r="V3820" s="16">
        <f t="shared" si="592"/>
        <v>1.9288799999999998E-2</v>
      </c>
      <c r="W3820" s="16">
        <f t="shared" si="593"/>
        <v>0.29711285620930611</v>
      </c>
      <c r="X3820" s="16"/>
      <c r="Z3820" s="15">
        <f t="shared" si="594"/>
        <v>3.4276957896259195E-5</v>
      </c>
      <c r="AA3820" s="16">
        <f t="shared" si="595"/>
        <v>0.31957054903099741</v>
      </c>
      <c r="AB3820" s="3">
        <f t="shared" si="596"/>
        <v>0.17210038967816416</v>
      </c>
      <c r="AC3820" s="69">
        <f t="shared" si="597"/>
        <v>49.219822622208085</v>
      </c>
      <c r="AD3820" s="3">
        <f t="shared" si="583"/>
        <v>44.079193479347268</v>
      </c>
      <c r="AF3820" s="29"/>
      <c r="AG3820" s="30"/>
      <c r="AH3820" s="29"/>
      <c r="AI3820" s="29"/>
      <c r="AJ3820" s="31"/>
      <c r="AK3820" s="29"/>
      <c r="AL3820" s="30"/>
      <c r="AN3820" s="17">
        <f t="shared" si="598"/>
        <v>29466.308377452115</v>
      </c>
      <c r="AO3820" s="17">
        <f t="shared" si="599"/>
        <v>294.66308377452117</v>
      </c>
      <c r="AP3820" s="2">
        <f t="shared" si="600"/>
        <v>20.154954930177247</v>
      </c>
      <c r="AQ3820" s="6">
        <f t="shared" si="601"/>
        <v>524.63347683251379</v>
      </c>
      <c r="AR3820" s="3">
        <f t="shared" si="602"/>
        <v>8798.5552961674857</v>
      </c>
    </row>
    <row r="3821" spans="1:44">
      <c r="A3821" s="32">
        <v>43634</v>
      </c>
      <c r="B3821" s="9">
        <v>12.5</v>
      </c>
      <c r="C3821" s="33">
        <v>9070.3517159999992</v>
      </c>
      <c r="D3821" s="34">
        <f t="shared" si="586"/>
        <v>53039355.079413809</v>
      </c>
      <c r="E3821" s="34">
        <v>7409399249090.25</v>
      </c>
      <c r="F3821" s="3">
        <f>VLOOKUP(A3821,ERCOT_345kv_West_ATC!A:B,2)</f>
        <v>27.95</v>
      </c>
      <c r="G3821" s="3">
        <f>VLOOKUP(A3821,ERCOT_345kv_West_ATC!G:H,2)</f>
        <v>2.5920000000000001</v>
      </c>
      <c r="I3821" s="5">
        <f t="shared" si="587"/>
        <v>6</v>
      </c>
      <c r="J3821" s="4">
        <f t="shared" si="588"/>
        <v>144</v>
      </c>
      <c r="K3821" s="4">
        <f t="shared" si="581"/>
        <v>1800</v>
      </c>
      <c r="L3821" s="6">
        <f t="shared" si="582"/>
        <v>16326633.088799998</v>
      </c>
      <c r="N3821" s="22">
        <f t="shared" si="589"/>
        <v>0.30782110876640095</v>
      </c>
      <c r="O3821" s="14">
        <f t="shared" si="590"/>
        <v>3393.7064229097969</v>
      </c>
      <c r="Q3821" s="22">
        <f t="shared" si="585"/>
        <v>450.03086076959204</v>
      </c>
      <c r="R3821" s="3">
        <f>VLOOKUP(A3821,ERCOT_345kv_West_ATC!D:E,2)</f>
        <v>23.86</v>
      </c>
      <c r="S3821" s="66">
        <f t="shared" si="584"/>
        <v>0.94698141376527523</v>
      </c>
      <c r="T3821" s="69">
        <f t="shared" si="591"/>
        <v>426.17086076959203</v>
      </c>
      <c r="V3821" s="16">
        <f t="shared" si="592"/>
        <v>1.9117800000000001E-2</v>
      </c>
      <c r="W3821" s="16">
        <f t="shared" si="593"/>
        <v>0.28870330876640093</v>
      </c>
      <c r="X3821" s="16"/>
      <c r="Z3821" s="15">
        <f t="shared" si="594"/>
        <v>3.4276957896259195E-5</v>
      </c>
      <c r="AA3821" s="16">
        <f t="shared" si="595"/>
        <v>0.31090406387359432</v>
      </c>
      <c r="AB3821" s="3">
        <f t="shared" si="596"/>
        <v>0.16743317150911935</v>
      </c>
      <c r="AC3821" s="69">
        <f t="shared" si="597"/>
        <v>47.511620772337686</v>
      </c>
      <c r="AD3821" s="3">
        <f t="shared" si="583"/>
        <v>44.081810988864461</v>
      </c>
      <c r="AF3821" s="29"/>
      <c r="AG3821" s="30"/>
      <c r="AH3821" s="29"/>
      <c r="AI3821" s="29"/>
      <c r="AJ3821" s="31"/>
      <c r="AK3821" s="29"/>
      <c r="AL3821" s="30"/>
      <c r="AN3821" s="17">
        <f t="shared" si="598"/>
        <v>29466.308377452115</v>
      </c>
      <c r="AO3821" s="17">
        <f t="shared" si="599"/>
        <v>294.66308377452117</v>
      </c>
      <c r="AP3821" s="2">
        <f t="shared" si="600"/>
        <v>20.154954930177247</v>
      </c>
      <c r="AQ3821" s="6">
        <f t="shared" si="601"/>
        <v>480.8972246340291</v>
      </c>
      <c r="AR3821" s="3">
        <f t="shared" si="602"/>
        <v>8589.4544913659702</v>
      </c>
    </row>
    <row r="3822" spans="1:44">
      <c r="A3822" s="32">
        <v>43635</v>
      </c>
      <c r="B3822" s="9">
        <v>12.5</v>
      </c>
      <c r="C3822" s="33">
        <v>9276.7718239999995</v>
      </c>
      <c r="D3822" s="34">
        <f t="shared" si="586"/>
        <v>53039355.079413809</v>
      </c>
      <c r="E3822" s="34">
        <v>7409399249090.25</v>
      </c>
      <c r="F3822" s="3">
        <f>VLOOKUP(A3822,ERCOT_345kv_West_ATC!A:B,2)</f>
        <v>27.6</v>
      </c>
      <c r="G3822" s="3">
        <f>VLOOKUP(A3822,ERCOT_345kv_West_ATC!G:H,2)</f>
        <v>2.5590000000000002</v>
      </c>
      <c r="I3822" s="5">
        <f t="shared" si="587"/>
        <v>6</v>
      </c>
      <c r="J3822" s="4">
        <f t="shared" si="588"/>
        <v>144</v>
      </c>
      <c r="K3822" s="4">
        <f t="shared" si="581"/>
        <v>1800</v>
      </c>
      <c r="L3822" s="6">
        <f t="shared" si="582"/>
        <v>16698189.283199999</v>
      </c>
      <c r="N3822" s="22">
        <f t="shared" si="589"/>
        <v>0.31482640122977429</v>
      </c>
      <c r="O3822" s="14">
        <f t="shared" si="590"/>
        <v>3393.7064229097969</v>
      </c>
      <c r="Q3822" s="22">
        <f t="shared" si="585"/>
        <v>460.27251641779873</v>
      </c>
      <c r="R3822" s="3">
        <f>VLOOKUP(A3822,ERCOT_345kv_West_ATC!D:E,2)</f>
        <v>32.22</v>
      </c>
      <c r="S3822" s="66">
        <f t="shared" si="584"/>
        <v>0.92999799281790441</v>
      </c>
      <c r="T3822" s="69">
        <f t="shared" si="591"/>
        <v>428.05251641779876</v>
      </c>
      <c r="V3822" s="16">
        <f t="shared" si="592"/>
        <v>1.88784E-2</v>
      </c>
      <c r="W3822" s="16">
        <f t="shared" si="593"/>
        <v>0.29594800122977427</v>
      </c>
      <c r="X3822" s="16"/>
      <c r="Z3822" s="15">
        <f t="shared" si="594"/>
        <v>3.4276957896259195E-5</v>
      </c>
      <c r="AA3822" s="16">
        <f t="shared" si="595"/>
        <v>0.31797951722445161</v>
      </c>
      <c r="AB3822" s="3">
        <f t="shared" si="596"/>
        <v>0.17124356105385205</v>
      </c>
      <c r="AC3822" s="69">
        <f t="shared" si="597"/>
        <v>48.906223345709847</v>
      </c>
      <c r="AD3822" s="3">
        <f t="shared" si="583"/>
        <v>44.185618427919508</v>
      </c>
      <c r="AF3822" s="29"/>
      <c r="AG3822" s="30"/>
      <c r="AH3822" s="29"/>
      <c r="AI3822" s="29"/>
      <c r="AJ3822" s="31"/>
      <c r="AK3822" s="29"/>
      <c r="AL3822" s="30"/>
      <c r="AN3822" s="17">
        <f t="shared" si="598"/>
        <v>29466.308377452115</v>
      </c>
      <c r="AO3822" s="17">
        <f t="shared" si="599"/>
        <v>294.66308377452117</v>
      </c>
      <c r="AP3822" s="2">
        <f t="shared" si="600"/>
        <v>20.154954930177247</v>
      </c>
      <c r="AQ3822" s="6">
        <f t="shared" si="601"/>
        <v>649.39264785031094</v>
      </c>
      <c r="AR3822" s="3">
        <f t="shared" si="602"/>
        <v>8627.3791761496886</v>
      </c>
    </row>
    <row r="3823" spans="1:44">
      <c r="A3823" s="32">
        <v>43636</v>
      </c>
      <c r="B3823" s="9">
        <v>12.5</v>
      </c>
      <c r="C3823" s="33">
        <v>9527.8533659999994</v>
      </c>
      <c r="D3823" s="34">
        <f t="shared" si="586"/>
        <v>53039355.079413809</v>
      </c>
      <c r="E3823" s="34">
        <v>7409399249090.25</v>
      </c>
      <c r="F3823" s="3">
        <f>VLOOKUP(A3823,ERCOT_345kv_West_ATC!A:B,2)</f>
        <v>26.95</v>
      </c>
      <c r="G3823" s="3">
        <f>VLOOKUP(A3823,ERCOT_345kv_West_ATC!G:H,2)</f>
        <v>2.4900000000000002</v>
      </c>
      <c r="I3823" s="5">
        <f t="shared" si="587"/>
        <v>6</v>
      </c>
      <c r="J3823" s="4">
        <f t="shared" si="588"/>
        <v>144</v>
      </c>
      <c r="K3823" s="4">
        <f t="shared" si="581"/>
        <v>1800</v>
      </c>
      <c r="L3823" s="6">
        <f t="shared" si="582"/>
        <v>17150136.058800001</v>
      </c>
      <c r="N3823" s="22">
        <f t="shared" si="589"/>
        <v>0.32334737164736926</v>
      </c>
      <c r="O3823" s="14">
        <f t="shared" si="590"/>
        <v>3393.7064229097969</v>
      </c>
      <c r="Q3823" s="22">
        <f t="shared" si="585"/>
        <v>472.73007550784979</v>
      </c>
      <c r="R3823" s="3">
        <f>VLOOKUP(A3823,ERCOT_345kv_West_ATC!D:E,2)</f>
        <v>30.73</v>
      </c>
      <c r="S3823" s="66">
        <f t="shared" si="584"/>
        <v>0.93499461618348045</v>
      </c>
      <c r="T3823" s="69">
        <f t="shared" si="591"/>
        <v>442.00007550784977</v>
      </c>
      <c r="V3823" s="16">
        <f t="shared" si="592"/>
        <v>1.8433799999999997E-2</v>
      </c>
      <c r="W3823" s="16">
        <f t="shared" si="593"/>
        <v>0.30491357164736926</v>
      </c>
      <c r="X3823" s="16"/>
      <c r="Z3823" s="15">
        <f t="shared" si="594"/>
        <v>3.4276957896259195E-5</v>
      </c>
      <c r="AA3823" s="16">
        <f t="shared" si="595"/>
        <v>0.32658582866811342</v>
      </c>
      <c r="AB3823" s="3">
        <f t="shared" si="596"/>
        <v>0.17587837348458762</v>
      </c>
      <c r="AC3823" s="69">
        <f t="shared" si="597"/>
        <v>50.602564695359078</v>
      </c>
      <c r="AD3823" s="3">
        <f t="shared" si="583"/>
        <v>44.349254404547878</v>
      </c>
      <c r="AF3823" s="29"/>
      <c r="AG3823" s="30"/>
      <c r="AH3823" s="29"/>
      <c r="AI3823" s="29"/>
      <c r="AJ3823" s="31"/>
      <c r="AK3823" s="29"/>
      <c r="AL3823" s="30"/>
      <c r="AN3823" s="17">
        <f t="shared" si="598"/>
        <v>29466.308377452115</v>
      </c>
      <c r="AO3823" s="17">
        <f t="shared" si="599"/>
        <v>294.66308377452117</v>
      </c>
      <c r="AP3823" s="2">
        <f t="shared" si="600"/>
        <v>20.154954930177247</v>
      </c>
      <c r="AQ3823" s="6">
        <f t="shared" si="601"/>
        <v>619.36176500434681</v>
      </c>
      <c r="AR3823" s="3">
        <f t="shared" si="602"/>
        <v>8908.4916009956523</v>
      </c>
    </row>
    <row r="3824" spans="1:44">
      <c r="A3824" s="32">
        <v>43637</v>
      </c>
      <c r="B3824" s="9">
        <v>12.5</v>
      </c>
      <c r="C3824" s="33">
        <v>10118.598529999999</v>
      </c>
      <c r="D3824" s="34">
        <f t="shared" si="586"/>
        <v>53039355.079413809</v>
      </c>
      <c r="E3824" s="34">
        <v>7409399249090.25</v>
      </c>
      <c r="F3824" s="3">
        <f>VLOOKUP(A3824,ERCOT_345kv_West_ATC!A:B,2)</f>
        <v>26.7</v>
      </c>
      <c r="G3824" s="3">
        <f>VLOOKUP(A3824,ERCOT_345kv_West_ATC!G:H,2)</f>
        <v>2.5169999999999999</v>
      </c>
      <c r="I3824" s="5">
        <f t="shared" si="587"/>
        <v>6</v>
      </c>
      <c r="J3824" s="4">
        <f t="shared" si="588"/>
        <v>144</v>
      </c>
      <c r="K3824" s="4">
        <f t="shared" si="581"/>
        <v>1800</v>
      </c>
      <c r="L3824" s="6">
        <f t="shared" si="582"/>
        <v>18213477.353999998</v>
      </c>
      <c r="N3824" s="22">
        <f t="shared" si="589"/>
        <v>0.34339552822106628</v>
      </c>
      <c r="O3824" s="14">
        <f t="shared" si="590"/>
        <v>3393.7064229097969</v>
      </c>
      <c r="Q3824" s="22">
        <f t="shared" si="585"/>
        <v>502.04024593723142</v>
      </c>
      <c r="R3824" s="3">
        <f>VLOOKUP(A3824,ERCOT_345kv_West_ATC!D:E,2)</f>
        <v>20.7</v>
      </c>
      <c r="S3824" s="66">
        <f t="shared" si="584"/>
        <v>0.9587682458378286</v>
      </c>
      <c r="T3824" s="69">
        <f t="shared" si="591"/>
        <v>481.34024593723143</v>
      </c>
      <c r="V3824" s="16">
        <f t="shared" si="592"/>
        <v>1.8262799999999999E-2</v>
      </c>
      <c r="W3824" s="16">
        <f t="shared" si="593"/>
        <v>0.32513272822106626</v>
      </c>
      <c r="X3824" s="16"/>
      <c r="Z3824" s="15">
        <f t="shared" si="594"/>
        <v>3.4276957896259195E-5</v>
      </c>
      <c r="AA3824" s="16">
        <f t="shared" si="595"/>
        <v>0.34683477578196015</v>
      </c>
      <c r="AB3824" s="3">
        <f t="shared" si="596"/>
        <v>0.18678316962250563</v>
      </c>
      <c r="AC3824" s="69">
        <f t="shared" si="597"/>
        <v>54.593720081837063</v>
      </c>
      <c r="AD3824" s="3">
        <f t="shared" si="583"/>
        <v>44.715426629550912</v>
      </c>
      <c r="AF3824" s="29"/>
      <c r="AG3824" s="30"/>
      <c r="AH3824" s="29"/>
      <c r="AI3824" s="29"/>
      <c r="AJ3824" s="31"/>
      <c r="AK3824" s="29"/>
      <c r="AL3824" s="30"/>
      <c r="AN3824" s="17">
        <f t="shared" si="598"/>
        <v>29466.308377452115</v>
      </c>
      <c r="AO3824" s="17">
        <f t="shared" si="599"/>
        <v>294.66308377452117</v>
      </c>
      <c r="AP3824" s="2">
        <f t="shared" si="600"/>
        <v>20.154954930177247</v>
      </c>
      <c r="AQ3824" s="6">
        <f t="shared" si="601"/>
        <v>417.20756705466903</v>
      </c>
      <c r="AR3824" s="3">
        <f t="shared" si="602"/>
        <v>9701.3909629453301</v>
      </c>
    </row>
    <row r="3825" spans="1:44">
      <c r="A3825" s="32">
        <v>43638</v>
      </c>
      <c r="B3825" s="9">
        <v>12.5</v>
      </c>
      <c r="C3825" s="33">
        <v>10694.29348</v>
      </c>
      <c r="D3825" s="34">
        <f t="shared" si="586"/>
        <v>53039355.079413809</v>
      </c>
      <c r="E3825" s="34">
        <v>7409399249090.25</v>
      </c>
      <c r="F3825" s="3">
        <f>VLOOKUP(A3825,ERCOT_345kv_West_ATC!A:B,2)</f>
        <v>26.7</v>
      </c>
      <c r="G3825" s="3">
        <f>VLOOKUP(A3825,ERCOT_345kv_West_ATC!G:H,2)</f>
        <v>2.5169999999999999</v>
      </c>
      <c r="I3825" s="5">
        <f t="shared" si="587"/>
        <v>6</v>
      </c>
      <c r="J3825" s="4">
        <f t="shared" si="588"/>
        <v>144</v>
      </c>
      <c r="K3825" s="4">
        <f t="shared" si="581"/>
        <v>1800</v>
      </c>
      <c r="L3825" s="6">
        <f t="shared" si="582"/>
        <v>19249728.264000002</v>
      </c>
      <c r="N3825" s="22">
        <f t="shared" si="589"/>
        <v>0.36293292471558369</v>
      </c>
      <c r="O3825" s="14">
        <f t="shared" si="590"/>
        <v>3393.7064229097969</v>
      </c>
      <c r="Q3825" s="22">
        <f t="shared" si="585"/>
        <v>530.60369110465456</v>
      </c>
      <c r="R3825" s="3">
        <f>VLOOKUP(A3825,ERCOT_345kv_West_ATC!D:E,2)</f>
        <v>19.420000000000002</v>
      </c>
      <c r="S3825" s="66">
        <f t="shared" si="584"/>
        <v>0.96340017921931553</v>
      </c>
      <c r="T3825" s="69">
        <f t="shared" si="591"/>
        <v>511.18369110465454</v>
      </c>
      <c r="V3825" s="16">
        <f t="shared" si="592"/>
        <v>1.8262799999999999E-2</v>
      </c>
      <c r="W3825" s="16">
        <f t="shared" si="593"/>
        <v>0.34467012471558367</v>
      </c>
      <c r="X3825" s="16"/>
      <c r="Z3825" s="15">
        <f t="shared" si="594"/>
        <v>3.4276957896259195E-5</v>
      </c>
      <c r="AA3825" s="16">
        <f t="shared" si="595"/>
        <v>0.36656784734419923</v>
      </c>
      <c r="AB3825" s="3">
        <f t="shared" si="596"/>
        <v>0.19741014797112383</v>
      </c>
      <c r="AC3825" s="69">
        <f t="shared" si="597"/>
        <v>58.483194157431328</v>
      </c>
      <c r="AD3825" s="3">
        <f t="shared" si="583"/>
        <v>45.162218031892465</v>
      </c>
      <c r="AF3825" s="29"/>
      <c r="AG3825" s="30"/>
      <c r="AH3825" s="29"/>
      <c r="AI3825" s="29"/>
      <c r="AJ3825" s="31"/>
      <c r="AK3825" s="29"/>
      <c r="AL3825" s="30"/>
      <c r="AN3825" s="17">
        <f t="shared" si="598"/>
        <v>29466.308377452115</v>
      </c>
      <c r="AO3825" s="17">
        <f t="shared" si="599"/>
        <v>294.66308377452117</v>
      </c>
      <c r="AP3825" s="2">
        <f t="shared" si="600"/>
        <v>20.154954930177247</v>
      </c>
      <c r="AQ3825" s="6">
        <f t="shared" si="601"/>
        <v>391.40922474404215</v>
      </c>
      <c r="AR3825" s="3">
        <f t="shared" si="602"/>
        <v>10302.884255255958</v>
      </c>
    </row>
    <row r="3826" spans="1:44">
      <c r="A3826" s="32">
        <v>43639</v>
      </c>
      <c r="B3826" s="9">
        <v>12.5</v>
      </c>
      <c r="C3826" s="33">
        <v>10842.51483</v>
      </c>
      <c r="D3826" s="34">
        <f t="shared" si="586"/>
        <v>53039355.079413809</v>
      </c>
      <c r="E3826" s="34">
        <v>7409399249090.25</v>
      </c>
      <c r="F3826" s="3">
        <f>VLOOKUP(A3826,ERCOT_345kv_West_ATC!A:B,2)</f>
        <v>26.7</v>
      </c>
      <c r="G3826" s="3">
        <f>VLOOKUP(A3826,ERCOT_345kv_West_ATC!G:H,2)</f>
        <v>2.5169999999999999</v>
      </c>
      <c r="I3826" s="5">
        <f t="shared" si="587"/>
        <v>6</v>
      </c>
      <c r="J3826" s="4">
        <f t="shared" si="588"/>
        <v>144</v>
      </c>
      <c r="K3826" s="4">
        <f t="shared" si="581"/>
        <v>1800</v>
      </c>
      <c r="L3826" s="6">
        <f t="shared" si="582"/>
        <v>19516526.693999998</v>
      </c>
      <c r="N3826" s="22">
        <f t="shared" si="589"/>
        <v>0.36796312219065719</v>
      </c>
      <c r="O3826" s="14">
        <f t="shared" si="590"/>
        <v>3393.7064229097969</v>
      </c>
      <c r="Q3826" s="22">
        <f t="shared" si="585"/>
        <v>537.95778098049311</v>
      </c>
      <c r="R3826" s="3">
        <f>VLOOKUP(A3826,ERCOT_345kv_West_ATC!D:E,2)</f>
        <v>20.25</v>
      </c>
      <c r="S3826" s="66">
        <f t="shared" si="584"/>
        <v>0.96235764084852171</v>
      </c>
      <c r="T3826" s="69">
        <f t="shared" si="591"/>
        <v>517.70778098049311</v>
      </c>
      <c r="V3826" s="16">
        <f t="shared" si="592"/>
        <v>1.8262799999999999E-2</v>
      </c>
      <c r="W3826" s="16">
        <f t="shared" si="593"/>
        <v>0.34970032219065716</v>
      </c>
      <c r="X3826" s="16"/>
      <c r="Z3826" s="15">
        <f t="shared" si="594"/>
        <v>3.4276957896259195E-5</v>
      </c>
      <c r="AA3826" s="16">
        <f t="shared" si="595"/>
        <v>0.37164842431747591</v>
      </c>
      <c r="AB3826" s="3">
        <f t="shared" si="596"/>
        <v>0.20014622386905026</v>
      </c>
      <c r="AC3826" s="69">
        <f t="shared" si="597"/>
        <v>59.48459793607239</v>
      </c>
      <c r="AD3826" s="3">
        <f t="shared" si="583"/>
        <v>45.616126826073973</v>
      </c>
      <c r="AF3826" s="29"/>
      <c r="AG3826" s="30"/>
      <c r="AH3826" s="29"/>
      <c r="AI3826" s="29"/>
      <c r="AJ3826" s="31"/>
      <c r="AK3826" s="29"/>
      <c r="AL3826" s="30"/>
      <c r="AN3826" s="17">
        <f t="shared" si="598"/>
        <v>29466.308377452115</v>
      </c>
      <c r="AO3826" s="17">
        <f t="shared" si="599"/>
        <v>294.66308377452117</v>
      </c>
      <c r="AP3826" s="2">
        <f t="shared" si="600"/>
        <v>20.154954930177247</v>
      </c>
      <c r="AQ3826" s="6">
        <f t="shared" si="601"/>
        <v>408.13783733608926</v>
      </c>
      <c r="AR3826" s="3">
        <f t="shared" si="602"/>
        <v>10434.376992663911</v>
      </c>
    </row>
    <row r="3827" spans="1:44">
      <c r="A3827" s="32">
        <v>43640</v>
      </c>
      <c r="B3827" s="9">
        <v>12.5</v>
      </c>
      <c r="C3827" s="33">
        <v>11006.987590000001</v>
      </c>
      <c r="D3827" s="34">
        <f t="shared" si="586"/>
        <v>53039355.079413809</v>
      </c>
      <c r="E3827" s="34">
        <v>7409399249090.25</v>
      </c>
      <c r="F3827" s="3">
        <f>VLOOKUP(A3827,ERCOT_345kv_West_ATC!A:B,2)</f>
        <v>27.1</v>
      </c>
      <c r="G3827" s="3">
        <f>VLOOKUP(A3827,ERCOT_345kv_West_ATC!G:H,2)</f>
        <v>2.5670000000000002</v>
      </c>
      <c r="I3827" s="5">
        <f t="shared" si="587"/>
        <v>6</v>
      </c>
      <c r="J3827" s="4">
        <f t="shared" si="588"/>
        <v>144</v>
      </c>
      <c r="K3827" s="4">
        <f t="shared" si="581"/>
        <v>1800</v>
      </c>
      <c r="L3827" s="6">
        <f t="shared" si="582"/>
        <v>19812577.662</v>
      </c>
      <c r="N3827" s="22">
        <f t="shared" si="589"/>
        <v>0.37354484481071426</v>
      </c>
      <c r="O3827" s="14">
        <f t="shared" si="590"/>
        <v>3393.7064229097969</v>
      </c>
      <c r="Q3827" s="22">
        <f t="shared" si="585"/>
        <v>546.11819416771095</v>
      </c>
      <c r="R3827" s="3">
        <f>VLOOKUP(A3827,ERCOT_345kv_West_ATC!D:E,2)</f>
        <v>23.16</v>
      </c>
      <c r="S3827" s="66">
        <f t="shared" si="584"/>
        <v>0.95759159784944348</v>
      </c>
      <c r="T3827" s="69">
        <f t="shared" si="591"/>
        <v>522.95819416771099</v>
      </c>
      <c r="V3827" s="16">
        <f t="shared" si="592"/>
        <v>1.8536400000000001E-2</v>
      </c>
      <c r="W3827" s="16">
        <f t="shared" si="593"/>
        <v>0.35500844481071425</v>
      </c>
      <c r="X3827" s="16"/>
      <c r="Z3827" s="15">
        <f t="shared" si="594"/>
        <v>3.4276957896259195E-5</v>
      </c>
      <c r="AA3827" s="16">
        <f t="shared" si="595"/>
        <v>0.3772860501870775</v>
      </c>
      <c r="AB3827" s="3">
        <f t="shared" si="596"/>
        <v>0.20318229090326254</v>
      </c>
      <c r="AC3827" s="69">
        <f t="shared" si="597"/>
        <v>60.595798470594083</v>
      </c>
      <c r="AD3827" s="3">
        <f t="shared" si="583"/>
        <v>46.09085573646859</v>
      </c>
      <c r="AF3827" s="29"/>
      <c r="AG3827" s="30"/>
      <c r="AH3827" s="29"/>
      <c r="AI3827" s="29"/>
      <c r="AJ3827" s="31"/>
      <c r="AK3827" s="29"/>
      <c r="AL3827" s="30"/>
      <c r="AN3827" s="17">
        <f t="shared" si="598"/>
        <v>29466.308377452115</v>
      </c>
      <c r="AO3827" s="17">
        <f t="shared" si="599"/>
        <v>294.66308377452117</v>
      </c>
      <c r="AP3827" s="2">
        <f t="shared" si="600"/>
        <v>20.154954930177247</v>
      </c>
      <c r="AQ3827" s="6">
        <f t="shared" si="601"/>
        <v>466.78875618290505</v>
      </c>
      <c r="AR3827" s="3">
        <f t="shared" si="602"/>
        <v>10540.198833817096</v>
      </c>
    </row>
    <row r="3828" spans="1:44">
      <c r="A3828" s="32">
        <v>43641</v>
      </c>
      <c r="B3828" s="9">
        <v>12.5</v>
      </c>
      <c r="C3828" s="33">
        <v>11784.604170000001</v>
      </c>
      <c r="D3828" s="34">
        <f t="shared" si="586"/>
        <v>53039355.079413809</v>
      </c>
      <c r="E3828" s="34">
        <v>7409399249090.25</v>
      </c>
      <c r="F3828" s="3">
        <f>VLOOKUP(A3828,ERCOT_345kv_West_ATC!A:B,2)</f>
        <v>26.95</v>
      </c>
      <c r="G3828" s="3">
        <f>VLOOKUP(A3828,ERCOT_345kv_West_ATC!G:H,2)</f>
        <v>2.5550000000000002</v>
      </c>
      <c r="I3828" s="5">
        <f t="shared" si="587"/>
        <v>6</v>
      </c>
      <c r="J3828" s="4">
        <f t="shared" si="588"/>
        <v>144</v>
      </c>
      <c r="K3828" s="4">
        <f t="shared" si="581"/>
        <v>1800</v>
      </c>
      <c r="L3828" s="6">
        <f t="shared" si="582"/>
        <v>21212287.506000001</v>
      </c>
      <c r="N3828" s="22">
        <f t="shared" si="589"/>
        <v>0.39993486863178579</v>
      </c>
      <c r="O3828" s="14">
        <f t="shared" si="590"/>
        <v>3393.7064229097969</v>
      </c>
      <c r="Q3828" s="22">
        <f t="shared" si="585"/>
        <v>584.70010033886808</v>
      </c>
      <c r="R3828" s="3">
        <f>VLOOKUP(A3828,ERCOT_345kv_West_ATC!D:E,2)</f>
        <v>22.28</v>
      </c>
      <c r="S3828" s="66">
        <f t="shared" si="584"/>
        <v>0.96189499542229018</v>
      </c>
      <c r="T3828" s="69">
        <f t="shared" si="591"/>
        <v>562.42010033886811</v>
      </c>
      <c r="V3828" s="16">
        <f t="shared" si="592"/>
        <v>1.8433799999999997E-2</v>
      </c>
      <c r="W3828" s="16">
        <f t="shared" si="593"/>
        <v>0.38150106863178579</v>
      </c>
      <c r="X3828" s="16"/>
      <c r="Z3828" s="15">
        <f t="shared" si="594"/>
        <v>3.4276957896259195E-5</v>
      </c>
      <c r="AA3828" s="16">
        <f t="shared" si="595"/>
        <v>0.40394038095917056</v>
      </c>
      <c r="AB3828" s="3">
        <f t="shared" si="596"/>
        <v>0.21753661963097939</v>
      </c>
      <c r="AC3828" s="69">
        <f t="shared" si="597"/>
        <v>65.849482784938459</v>
      </c>
      <c r="AD3828" s="3">
        <f t="shared" si="583"/>
        <v>46.586023137304757</v>
      </c>
      <c r="AF3828" s="29"/>
      <c r="AG3828" s="30"/>
      <c r="AH3828" s="29"/>
      <c r="AI3828" s="29"/>
      <c r="AJ3828" s="31"/>
      <c r="AK3828" s="29"/>
      <c r="AL3828" s="30"/>
      <c r="AN3828" s="17">
        <f t="shared" si="598"/>
        <v>29466.308377452115</v>
      </c>
      <c r="AO3828" s="17">
        <f t="shared" si="599"/>
        <v>294.66308377452117</v>
      </c>
      <c r="AP3828" s="2">
        <f t="shared" si="600"/>
        <v>20.154954930177247</v>
      </c>
      <c r="AQ3828" s="6">
        <f t="shared" si="601"/>
        <v>449.05239584434906</v>
      </c>
      <c r="AR3828" s="3">
        <f t="shared" si="602"/>
        <v>11335.551774155652</v>
      </c>
    </row>
    <row r="3829" spans="1:44">
      <c r="A3829" s="32">
        <v>43642</v>
      </c>
      <c r="B3829" s="9">
        <v>12.5</v>
      </c>
      <c r="C3829" s="33">
        <v>13003.32518</v>
      </c>
      <c r="D3829" s="34">
        <f t="shared" si="586"/>
        <v>53039355.079413809</v>
      </c>
      <c r="E3829" s="34">
        <v>7409399249090.25</v>
      </c>
      <c r="F3829" s="3">
        <f>VLOOKUP(A3829,ERCOT_345kv_West_ATC!A:B,2)</f>
        <v>26.7</v>
      </c>
      <c r="G3829" s="3">
        <f>VLOOKUP(A3829,ERCOT_345kv_West_ATC!G:H,2)</f>
        <v>2.5369999999999999</v>
      </c>
      <c r="I3829" s="5">
        <f t="shared" si="587"/>
        <v>6</v>
      </c>
      <c r="J3829" s="4">
        <f t="shared" si="588"/>
        <v>144</v>
      </c>
      <c r="K3829" s="4">
        <f t="shared" si="581"/>
        <v>1800</v>
      </c>
      <c r="L3829" s="6">
        <f t="shared" si="582"/>
        <v>23405985.324000001</v>
      </c>
      <c r="N3829" s="22">
        <f t="shared" si="589"/>
        <v>0.44129468182550691</v>
      </c>
      <c r="O3829" s="14">
        <f t="shared" si="590"/>
        <v>3393.7064229097969</v>
      </c>
      <c r="Q3829" s="22">
        <f t="shared" si="585"/>
        <v>645.16766348758324</v>
      </c>
      <c r="R3829" s="3">
        <f>VLOOKUP(A3829,ERCOT_345kv_West_ATC!D:E,2)</f>
        <v>20.190000000000001</v>
      </c>
      <c r="S3829" s="66">
        <f t="shared" si="584"/>
        <v>0.968705809136715</v>
      </c>
      <c r="T3829" s="69">
        <f t="shared" si="591"/>
        <v>624.97766348758319</v>
      </c>
      <c r="V3829" s="16">
        <f t="shared" si="592"/>
        <v>1.8262799999999999E-2</v>
      </c>
      <c r="W3829" s="16">
        <f t="shared" si="593"/>
        <v>0.42303188182550688</v>
      </c>
      <c r="X3829" s="16"/>
      <c r="Z3829" s="15">
        <f t="shared" si="594"/>
        <v>3.4276957896259195E-5</v>
      </c>
      <c r="AA3829" s="16">
        <f t="shared" si="595"/>
        <v>0.44571442970622699</v>
      </c>
      <c r="AB3829" s="3">
        <f t="shared" si="596"/>
        <v>0.24003346763403394</v>
      </c>
      <c r="AC3829" s="69">
        <f t="shared" si="597"/>
        <v>74.083329154056429</v>
      </c>
      <c r="AD3829" s="3">
        <f t="shared" si="583"/>
        <v>47.323625115428172</v>
      </c>
      <c r="AF3829" s="29"/>
      <c r="AG3829" s="30"/>
      <c r="AH3829" s="29"/>
      <c r="AI3829" s="29"/>
      <c r="AJ3829" s="31"/>
      <c r="AK3829" s="29"/>
      <c r="AL3829" s="30"/>
      <c r="AN3829" s="17">
        <f t="shared" si="598"/>
        <v>29466.308377452115</v>
      </c>
      <c r="AO3829" s="17">
        <f t="shared" si="599"/>
        <v>294.66308377452117</v>
      </c>
      <c r="AP3829" s="2">
        <f t="shared" si="600"/>
        <v>20.154954930177247</v>
      </c>
      <c r="AQ3829" s="6">
        <f t="shared" si="601"/>
        <v>406.92854004027868</v>
      </c>
      <c r="AR3829" s="3">
        <f t="shared" si="602"/>
        <v>12596.396639959721</v>
      </c>
    </row>
    <row r="3830" spans="1:44">
      <c r="A3830" s="32">
        <v>43643</v>
      </c>
      <c r="B3830" s="9">
        <v>12.5</v>
      </c>
      <c r="C3830" s="33">
        <v>11151.370800000001</v>
      </c>
      <c r="D3830" s="34">
        <f t="shared" si="586"/>
        <v>56799756.331254482</v>
      </c>
      <c r="E3830" s="34">
        <v>7934713219630.5996</v>
      </c>
      <c r="F3830" s="3">
        <f>VLOOKUP(A3830,ERCOT_345kv_West_ATC!A:B,2)</f>
        <v>26.65</v>
      </c>
      <c r="G3830" s="3">
        <f>VLOOKUP(A3830,ERCOT_345kv_West_ATC!G:H,2)</f>
        <v>2.5499999999999998</v>
      </c>
      <c r="I3830" s="5">
        <f t="shared" si="587"/>
        <v>6</v>
      </c>
      <c r="J3830" s="4">
        <f t="shared" si="588"/>
        <v>144</v>
      </c>
      <c r="K3830" s="4">
        <f t="shared" si="581"/>
        <v>1800</v>
      </c>
      <c r="L3830" s="6">
        <f t="shared" si="582"/>
        <v>20072467.440000001</v>
      </c>
      <c r="N3830" s="22">
        <f t="shared" si="589"/>
        <v>0.35339002729057445</v>
      </c>
      <c r="O3830" s="14">
        <f t="shared" si="590"/>
        <v>3169.0276794542106</v>
      </c>
      <c r="Q3830" s="22">
        <f t="shared" si="585"/>
        <v>516.65208668212631</v>
      </c>
      <c r="R3830" s="3">
        <f>VLOOKUP(A3830,ERCOT_345kv_West_ATC!D:E,2)</f>
        <v>21.83</v>
      </c>
      <c r="S3830" s="66">
        <f t="shared" si="584"/>
        <v>0.95774719475113423</v>
      </c>
      <c r="T3830" s="69">
        <f t="shared" si="591"/>
        <v>494.82208668212633</v>
      </c>
      <c r="V3830" s="16">
        <f t="shared" si="592"/>
        <v>1.8228599999999998E-2</v>
      </c>
      <c r="W3830" s="16">
        <f t="shared" si="593"/>
        <v>0.33516142729057447</v>
      </c>
      <c r="X3830" s="16"/>
      <c r="Z3830" s="15">
        <f t="shared" si="594"/>
        <v>3.2007667960741332E-5</v>
      </c>
      <c r="AA3830" s="16">
        <f t="shared" si="595"/>
        <v>0.35692937387350643</v>
      </c>
      <c r="AB3830" s="3">
        <f t="shared" si="596"/>
        <v>0.19221947866433489</v>
      </c>
      <c r="AC3830" s="69">
        <f t="shared" si="597"/>
        <v>56.583409191146565</v>
      </c>
      <c r="AD3830" s="3">
        <f t="shared" si="583"/>
        <v>47.498502585085276</v>
      </c>
      <c r="AF3830" s="29"/>
      <c r="AG3830" s="30"/>
      <c r="AH3830" s="29"/>
      <c r="AI3830" s="29"/>
      <c r="AJ3830" s="31"/>
      <c r="AK3830" s="29"/>
      <c r="AL3830" s="30"/>
      <c r="AN3830" s="17">
        <f t="shared" si="598"/>
        <v>31555.420184030267</v>
      </c>
      <c r="AO3830" s="17">
        <f t="shared" si="599"/>
        <v>315.55420184030265</v>
      </c>
      <c r="AP3830" s="2">
        <f t="shared" si="600"/>
        <v>21.583907405876705</v>
      </c>
      <c r="AQ3830" s="6">
        <f t="shared" si="601"/>
        <v>471.17669867028843</v>
      </c>
      <c r="AR3830" s="3">
        <f t="shared" si="602"/>
        <v>10680.194101329713</v>
      </c>
    </row>
    <row r="3831" spans="1:44">
      <c r="A3831" s="32">
        <v>43644</v>
      </c>
      <c r="B3831" s="9">
        <v>12.5</v>
      </c>
      <c r="C3831" s="33">
        <v>12392.329309999999</v>
      </c>
      <c r="D3831" s="34">
        <f t="shared" si="586"/>
        <v>56799756.331254482</v>
      </c>
      <c r="E3831" s="34">
        <v>7934713219630.5996</v>
      </c>
      <c r="F3831" s="3">
        <f>VLOOKUP(A3831,ERCOT_345kv_West_ATC!A:B,2)</f>
        <v>26.6</v>
      </c>
      <c r="G3831" s="3">
        <f>VLOOKUP(A3831,ERCOT_345kv_West_ATC!G:H,2)</f>
        <v>2.5390000000000001</v>
      </c>
      <c r="I3831" s="5">
        <f t="shared" si="587"/>
        <v>6</v>
      </c>
      <c r="J3831" s="4">
        <f t="shared" si="588"/>
        <v>144</v>
      </c>
      <c r="K3831" s="4">
        <f t="shared" si="581"/>
        <v>1800</v>
      </c>
      <c r="L3831" s="6">
        <f t="shared" si="582"/>
        <v>22306192.757999998</v>
      </c>
      <c r="N3831" s="22">
        <f t="shared" si="589"/>
        <v>0.39271634596301697</v>
      </c>
      <c r="O3831" s="14">
        <f t="shared" si="590"/>
        <v>3169.0276794542106</v>
      </c>
      <c r="Q3831" s="22">
        <f t="shared" si="585"/>
        <v>574.14670462429365</v>
      </c>
      <c r="R3831" s="3">
        <f>VLOOKUP(A3831,ERCOT_345kv_West_ATC!D:E,2)</f>
        <v>26.93</v>
      </c>
      <c r="S3831" s="66">
        <f t="shared" si="584"/>
        <v>0.95309561165621903</v>
      </c>
      <c r="T3831" s="69">
        <f t="shared" si="591"/>
        <v>547.2167046242937</v>
      </c>
      <c r="V3831" s="16">
        <f t="shared" si="592"/>
        <v>1.8194399999999999E-2</v>
      </c>
      <c r="W3831" s="16">
        <f t="shared" si="593"/>
        <v>0.37452194596301697</v>
      </c>
      <c r="X3831" s="16"/>
      <c r="Z3831" s="15">
        <f t="shared" si="594"/>
        <v>3.2007667960741332E-5</v>
      </c>
      <c r="AA3831" s="16">
        <f t="shared" si="595"/>
        <v>0.39664956181464273</v>
      </c>
      <c r="AB3831" s="3">
        <f t="shared" si="596"/>
        <v>0.21361024775581464</v>
      </c>
      <c r="AC3831" s="69">
        <f t="shared" si="597"/>
        <v>64.412430678628155</v>
      </c>
      <c r="AD3831" s="3">
        <f t="shared" si="583"/>
        <v>47.949613946980996</v>
      </c>
      <c r="AF3831" s="29"/>
      <c r="AG3831" s="30"/>
      <c r="AH3831" s="29"/>
      <c r="AI3831" s="29"/>
      <c r="AJ3831" s="31"/>
      <c r="AK3831" s="29"/>
      <c r="AL3831" s="30"/>
      <c r="AN3831" s="17">
        <f t="shared" si="598"/>
        <v>31555.420184030267</v>
      </c>
      <c r="AO3831" s="17">
        <f t="shared" si="599"/>
        <v>315.55420184030265</v>
      </c>
      <c r="AP3831" s="2">
        <f t="shared" si="600"/>
        <v>21.583907405876705</v>
      </c>
      <c r="AQ3831" s="6">
        <f t="shared" si="601"/>
        <v>581.2546264402597</v>
      </c>
      <c r="AR3831" s="3">
        <f t="shared" si="602"/>
        <v>11811.07468355974</v>
      </c>
    </row>
    <row r="3832" spans="1:44">
      <c r="A3832" s="32">
        <v>43645</v>
      </c>
      <c r="B3832" s="9">
        <v>12.5</v>
      </c>
      <c r="C3832" s="33">
        <v>11958.96514</v>
      </c>
      <c r="D3832" s="34">
        <f t="shared" si="586"/>
        <v>56799756.331254482</v>
      </c>
      <c r="E3832" s="34">
        <v>7934713219630.5996</v>
      </c>
      <c r="F3832" s="3">
        <f>VLOOKUP(A3832,ERCOT_345kv_West_ATC!A:B,2)</f>
        <v>26.6</v>
      </c>
      <c r="G3832" s="3">
        <f>VLOOKUP(A3832,ERCOT_345kv_West_ATC!G:H,2)</f>
        <v>2.5390000000000001</v>
      </c>
      <c r="I3832" s="5">
        <f t="shared" si="587"/>
        <v>6</v>
      </c>
      <c r="J3832" s="4">
        <f t="shared" si="588"/>
        <v>144</v>
      </c>
      <c r="K3832" s="4">
        <f t="shared" si="581"/>
        <v>1800</v>
      </c>
      <c r="L3832" s="6">
        <f t="shared" si="582"/>
        <v>21526137.252</v>
      </c>
      <c r="N3832" s="22">
        <f t="shared" si="589"/>
        <v>0.37898291546287999</v>
      </c>
      <c r="O3832" s="14">
        <f t="shared" si="590"/>
        <v>3169.0276794542106</v>
      </c>
      <c r="Q3832" s="22">
        <f t="shared" si="585"/>
        <v>554.06858985801159</v>
      </c>
      <c r="R3832" s="3">
        <f>VLOOKUP(A3832,ERCOT_345kv_West_ATC!D:E,2)</f>
        <v>23.97</v>
      </c>
      <c r="S3832" s="66">
        <f t="shared" si="584"/>
        <v>0.95673820815913302</v>
      </c>
      <c r="T3832" s="69">
        <f t="shared" si="591"/>
        <v>530.09858985801156</v>
      </c>
      <c r="V3832" s="16">
        <f t="shared" si="592"/>
        <v>1.8194399999999999E-2</v>
      </c>
      <c r="W3832" s="16">
        <f t="shared" si="593"/>
        <v>0.36078851546287999</v>
      </c>
      <c r="X3832" s="16"/>
      <c r="Z3832" s="15">
        <f t="shared" si="594"/>
        <v>3.2007667960741332E-5</v>
      </c>
      <c r="AA3832" s="16">
        <f t="shared" si="595"/>
        <v>0.38277858535520048</v>
      </c>
      <c r="AB3832" s="3">
        <f t="shared" si="596"/>
        <v>0.20614022130586443</v>
      </c>
      <c r="AC3832" s="69">
        <f t="shared" si="597"/>
        <v>61.678400997946376</v>
      </c>
      <c r="AD3832" s="3">
        <f t="shared" si="583"/>
        <v>48.604970303249502</v>
      </c>
      <c r="AF3832" s="29"/>
      <c r="AG3832" s="30"/>
      <c r="AH3832" s="29"/>
      <c r="AI3832" s="29"/>
      <c r="AJ3832" s="31"/>
      <c r="AK3832" s="29"/>
      <c r="AL3832" s="30"/>
      <c r="AN3832" s="17">
        <f t="shared" si="598"/>
        <v>31555.420184030267</v>
      </c>
      <c r="AO3832" s="17">
        <f t="shared" si="599"/>
        <v>315.55420184030265</v>
      </c>
      <c r="AP3832" s="2">
        <f t="shared" si="600"/>
        <v>21.583907405876705</v>
      </c>
      <c r="AQ3832" s="6">
        <f t="shared" si="601"/>
        <v>517.36626051886458</v>
      </c>
      <c r="AR3832" s="3">
        <f t="shared" si="602"/>
        <v>11441.598879481136</v>
      </c>
    </row>
    <row r="3833" spans="1:44">
      <c r="A3833" s="32">
        <v>43646</v>
      </c>
      <c r="B3833" s="9">
        <v>12.5</v>
      </c>
      <c r="C3833" s="33">
        <v>10817.56925</v>
      </c>
      <c r="D3833" s="34">
        <f t="shared" si="586"/>
        <v>56799756.331254482</v>
      </c>
      <c r="E3833" s="34">
        <v>7934713219630.5996</v>
      </c>
      <c r="F3833" s="3">
        <f>VLOOKUP(A3833,ERCOT_345kv_West_ATC!A:B,2)</f>
        <v>26.6</v>
      </c>
      <c r="G3833" s="3">
        <f>VLOOKUP(A3833,ERCOT_345kv_West_ATC!G:H,2)</f>
        <v>2.5390000000000001</v>
      </c>
      <c r="I3833" s="5">
        <f t="shared" si="587"/>
        <v>6</v>
      </c>
      <c r="J3833" s="4">
        <f t="shared" si="588"/>
        <v>144</v>
      </c>
      <c r="K3833" s="4">
        <f t="shared" si="581"/>
        <v>1800</v>
      </c>
      <c r="L3833" s="6">
        <f t="shared" si="582"/>
        <v>19471624.650000002</v>
      </c>
      <c r="N3833" s="22">
        <f t="shared" si="589"/>
        <v>0.34281176377662731</v>
      </c>
      <c r="O3833" s="14">
        <f t="shared" si="590"/>
        <v>3169.0276794542106</v>
      </c>
      <c r="Q3833" s="22">
        <f t="shared" si="585"/>
        <v>501.18678914711586</v>
      </c>
      <c r="R3833" s="3">
        <f>VLOOKUP(A3833,ERCOT_345kv_West_ATC!D:E,2)</f>
        <v>22.16</v>
      </c>
      <c r="S3833" s="66">
        <f t="shared" si="584"/>
        <v>0.95578494788797141</v>
      </c>
      <c r="T3833" s="69">
        <f t="shared" si="591"/>
        <v>479.02678914711584</v>
      </c>
      <c r="V3833" s="16">
        <f t="shared" si="592"/>
        <v>1.8194399999999999E-2</v>
      </c>
      <c r="W3833" s="16">
        <f t="shared" si="593"/>
        <v>0.32461736377662731</v>
      </c>
      <c r="X3833" s="16"/>
      <c r="Z3833" s="15">
        <f t="shared" si="594"/>
        <v>3.2007667960741332E-5</v>
      </c>
      <c r="AA3833" s="16">
        <f t="shared" si="595"/>
        <v>0.34624516469632566</v>
      </c>
      <c r="AB3833" s="3">
        <f t="shared" si="596"/>
        <v>0.18646564256031559</v>
      </c>
      <c r="AC3833" s="69">
        <f t="shared" si="597"/>
        <v>54.4775051770755</v>
      </c>
      <c r="AD3833" s="3">
        <f t="shared" si="583"/>
        <v>48.959717000157383</v>
      </c>
      <c r="AF3833" s="29"/>
      <c r="AG3833" s="30"/>
      <c r="AH3833" s="29"/>
      <c r="AI3833" s="29"/>
      <c r="AJ3833" s="31"/>
      <c r="AK3833" s="29"/>
      <c r="AL3833" s="30"/>
      <c r="AN3833" s="17">
        <f t="shared" si="598"/>
        <v>31555.420184030267</v>
      </c>
      <c r="AO3833" s="17">
        <f t="shared" si="599"/>
        <v>315.55420184030265</v>
      </c>
      <c r="AP3833" s="2">
        <f t="shared" si="600"/>
        <v>21.583907405876705</v>
      </c>
      <c r="AQ3833" s="6">
        <f t="shared" si="601"/>
        <v>478.29938811422778</v>
      </c>
      <c r="AR3833" s="3">
        <f t="shared" si="602"/>
        <v>10339.269861885772</v>
      </c>
    </row>
    <row r="3834" spans="1:44">
      <c r="A3834" s="32">
        <v>43647</v>
      </c>
      <c r="B3834" s="9">
        <v>12.5</v>
      </c>
      <c r="C3834" s="33">
        <v>10590.75807</v>
      </c>
      <c r="D3834" s="34">
        <f t="shared" si="586"/>
        <v>56799756.331254482</v>
      </c>
      <c r="E3834" s="34">
        <v>7934713219630.5996</v>
      </c>
      <c r="F3834" s="3">
        <f>VLOOKUP(A3834,ERCOT_345kv_West_ATC!A:B,2)</f>
        <v>26.2</v>
      </c>
      <c r="G3834" s="3">
        <f>VLOOKUP(A3834,ERCOT_345kv_West_ATC!G:H,2)</f>
        <v>2.5059999999999998</v>
      </c>
      <c r="I3834" s="5">
        <f t="shared" si="587"/>
        <v>6</v>
      </c>
      <c r="J3834" s="4">
        <f t="shared" si="588"/>
        <v>144</v>
      </c>
      <c r="K3834" s="4">
        <f t="shared" ref="K3834:K3897" si="603">J3834*B3834</f>
        <v>1800</v>
      </c>
      <c r="L3834" s="6">
        <f t="shared" ref="L3834:L3897" si="604">K3834*C3834</f>
        <v>19063364.526000001</v>
      </c>
      <c r="N3834" s="22">
        <f t="shared" si="589"/>
        <v>0.33562405470233053</v>
      </c>
      <c r="O3834" s="14">
        <f t="shared" si="590"/>
        <v>3169.0276794542106</v>
      </c>
      <c r="Q3834" s="22">
        <f t="shared" si="585"/>
        <v>490.6784425472668</v>
      </c>
      <c r="R3834" s="3">
        <f>VLOOKUP(A3834,ERCOT_345kv_West_ATC!D:E,2)</f>
        <v>21.22</v>
      </c>
      <c r="S3834" s="66">
        <f t="shared" si="584"/>
        <v>0.95675375529065376</v>
      </c>
      <c r="T3834" s="69">
        <f t="shared" si="591"/>
        <v>469.45844254726683</v>
      </c>
      <c r="V3834" s="16">
        <f t="shared" si="592"/>
        <v>1.7920800000000001E-2</v>
      </c>
      <c r="W3834" s="16">
        <f t="shared" si="593"/>
        <v>0.31770325470233052</v>
      </c>
      <c r="X3834" s="16"/>
      <c r="Z3834" s="15">
        <f t="shared" si="594"/>
        <v>3.2007667960741332E-5</v>
      </c>
      <c r="AA3834" s="16">
        <f t="shared" si="595"/>
        <v>0.3389854677571017</v>
      </c>
      <c r="AB3834" s="3">
        <f t="shared" si="596"/>
        <v>0.18255603112717744</v>
      </c>
      <c r="AC3834" s="69">
        <f t="shared" si="597"/>
        <v>53.046587392546947</v>
      </c>
      <c r="AD3834" s="3">
        <f t="shared" si="583"/>
        <v>49.270466594173499</v>
      </c>
      <c r="AF3834" s="29"/>
      <c r="AG3834" s="30"/>
      <c r="AH3834" s="29"/>
      <c r="AI3834" s="29"/>
      <c r="AJ3834" s="31"/>
      <c r="AK3834" s="29"/>
      <c r="AL3834" s="30"/>
      <c r="AN3834" s="17">
        <f t="shared" si="598"/>
        <v>31555.420184030267</v>
      </c>
      <c r="AO3834" s="17">
        <f t="shared" si="599"/>
        <v>315.55420184030265</v>
      </c>
      <c r="AP3834" s="2">
        <f t="shared" si="600"/>
        <v>21.583907405876705</v>
      </c>
      <c r="AQ3834" s="6">
        <f t="shared" si="601"/>
        <v>458.01051515270365</v>
      </c>
      <c r="AR3834" s="3">
        <f t="shared" si="602"/>
        <v>10132.747554847296</v>
      </c>
    </row>
    <row r="3835" spans="1:44">
      <c r="A3835" s="32">
        <v>43648</v>
      </c>
      <c r="B3835" s="9">
        <v>12.5</v>
      </c>
      <c r="C3835" s="33">
        <v>10810.49669</v>
      </c>
      <c r="D3835" s="34">
        <f t="shared" si="586"/>
        <v>56799756.331254482</v>
      </c>
      <c r="E3835" s="34">
        <v>7934713219630.5996</v>
      </c>
      <c r="F3835" s="3">
        <f>VLOOKUP(A3835,ERCOT_345kv_West_ATC!A:B,2)</f>
        <v>26</v>
      </c>
      <c r="G3835" s="3">
        <f>VLOOKUP(A3835,ERCOT_345kv_West_ATC!G:H,2)</f>
        <v>2.4860000000000002</v>
      </c>
      <c r="I3835" s="5">
        <f t="shared" si="587"/>
        <v>6</v>
      </c>
      <c r="J3835" s="4">
        <f t="shared" si="588"/>
        <v>144</v>
      </c>
      <c r="K3835" s="4">
        <f t="shared" si="603"/>
        <v>1800</v>
      </c>
      <c r="L3835" s="6">
        <f t="shared" si="604"/>
        <v>19458894.041999999</v>
      </c>
      <c r="N3835" s="22">
        <f t="shared" si="589"/>
        <v>0.34258763239258122</v>
      </c>
      <c r="O3835" s="14">
        <f t="shared" si="590"/>
        <v>3169.0276794542106</v>
      </c>
      <c r="Q3835" s="22">
        <f t="shared" si="585"/>
        <v>500.85911168506027</v>
      </c>
      <c r="R3835" s="3">
        <f>VLOOKUP(A3835,ERCOT_345kv_West_ATC!D:E,2)</f>
        <v>21.51</v>
      </c>
      <c r="S3835" s="66">
        <f t="shared" si="584"/>
        <v>0.95705379117965317</v>
      </c>
      <c r="T3835" s="69">
        <f t="shared" si="591"/>
        <v>479.34911168506028</v>
      </c>
      <c r="V3835" s="16">
        <f t="shared" si="592"/>
        <v>1.7783999999999998E-2</v>
      </c>
      <c r="W3835" s="16">
        <f t="shared" si="593"/>
        <v>0.3248036323925812</v>
      </c>
      <c r="X3835" s="16"/>
      <c r="Z3835" s="15">
        <f t="shared" si="594"/>
        <v>3.2007667960741332E-5</v>
      </c>
      <c r="AA3835" s="16">
        <f t="shared" si="595"/>
        <v>0.3460187885442132</v>
      </c>
      <c r="AB3835" s="3">
        <f t="shared" si="596"/>
        <v>0.18634373075051169</v>
      </c>
      <c r="AC3835" s="69">
        <f t="shared" si="597"/>
        <v>54.432885454687288</v>
      </c>
      <c r="AD3835" s="3">
        <f t="shared" si="583"/>
        <v>49.587721129318965</v>
      </c>
      <c r="AF3835" s="29"/>
      <c r="AG3835" s="30"/>
      <c r="AH3835" s="29"/>
      <c r="AI3835" s="29"/>
      <c r="AJ3835" s="31"/>
      <c r="AK3835" s="29"/>
      <c r="AL3835" s="30"/>
      <c r="AN3835" s="17">
        <f t="shared" si="598"/>
        <v>31555.420184030267</v>
      </c>
      <c r="AO3835" s="17">
        <f t="shared" si="599"/>
        <v>315.55420184030265</v>
      </c>
      <c r="AP3835" s="2">
        <f t="shared" si="600"/>
        <v>21.583907405876705</v>
      </c>
      <c r="AQ3835" s="6">
        <f t="shared" si="601"/>
        <v>464.26984830040794</v>
      </c>
      <c r="AR3835" s="3">
        <f t="shared" si="602"/>
        <v>10346.226841699592</v>
      </c>
    </row>
    <row r="3836" spans="1:44">
      <c r="A3836" s="32">
        <v>43649</v>
      </c>
      <c r="B3836" s="9">
        <v>12.5</v>
      </c>
      <c r="C3836" s="33">
        <v>11953.38797</v>
      </c>
      <c r="D3836" s="34">
        <f t="shared" si="586"/>
        <v>56799756.331254482</v>
      </c>
      <c r="E3836" s="34">
        <v>7934713219630.5996</v>
      </c>
      <c r="F3836" s="3">
        <f>VLOOKUP(A3836,ERCOT_345kv_West_ATC!A:B,2)</f>
        <v>26.1</v>
      </c>
      <c r="G3836" s="3">
        <f>VLOOKUP(A3836,ERCOT_345kv_West_ATC!G:H,2)</f>
        <v>2.4980000000000002</v>
      </c>
      <c r="I3836" s="5">
        <f t="shared" si="587"/>
        <v>6</v>
      </c>
      <c r="J3836" s="4">
        <f t="shared" si="588"/>
        <v>144</v>
      </c>
      <c r="K3836" s="4">
        <f t="shared" si="603"/>
        <v>1800</v>
      </c>
      <c r="L3836" s="6">
        <f t="shared" si="604"/>
        <v>21516098.346000001</v>
      </c>
      <c r="N3836" s="22">
        <f t="shared" si="589"/>
        <v>0.3788061734018498</v>
      </c>
      <c r="O3836" s="14">
        <f t="shared" si="590"/>
        <v>3169.0276794542106</v>
      </c>
      <c r="Q3836" s="22">
        <f t="shared" si="585"/>
        <v>553.81019503194398</v>
      </c>
      <c r="R3836" s="3">
        <f>VLOOKUP(A3836,ERCOT_345kv_West_ATC!D:E,2)</f>
        <v>21.57</v>
      </c>
      <c r="S3836" s="66">
        <f t="shared" si="584"/>
        <v>0.96105163791945747</v>
      </c>
      <c r="T3836" s="69">
        <f t="shared" si="591"/>
        <v>532.24019503194393</v>
      </c>
      <c r="V3836" s="16">
        <f t="shared" si="592"/>
        <v>1.7852400000000001E-2</v>
      </c>
      <c r="W3836" s="16">
        <f t="shared" si="593"/>
        <v>0.36095377340184981</v>
      </c>
      <c r="X3836" s="16"/>
      <c r="Z3836" s="15">
        <f t="shared" si="594"/>
        <v>3.2007667960741332E-5</v>
      </c>
      <c r="AA3836" s="16">
        <f t="shared" si="595"/>
        <v>0.38260007314967986</v>
      </c>
      <c r="AB3836" s="3">
        <f t="shared" si="596"/>
        <v>0.20604408597604273</v>
      </c>
      <c r="AC3836" s="69">
        <f t="shared" si="597"/>
        <v>61.643215467231649</v>
      </c>
      <c r="AD3836" s="3">
        <f t="shared" si="583"/>
        <v>50.263975352281548</v>
      </c>
      <c r="AF3836" s="29"/>
      <c r="AG3836" s="30"/>
      <c r="AH3836" s="29"/>
      <c r="AI3836" s="29"/>
      <c r="AJ3836" s="31"/>
      <c r="AK3836" s="29"/>
      <c r="AL3836" s="30"/>
      <c r="AN3836" s="17">
        <f t="shared" si="598"/>
        <v>31555.420184030267</v>
      </c>
      <c r="AO3836" s="17">
        <f t="shared" si="599"/>
        <v>315.55420184030265</v>
      </c>
      <c r="AP3836" s="2">
        <f t="shared" si="600"/>
        <v>21.583907405876705</v>
      </c>
      <c r="AQ3836" s="6">
        <f t="shared" si="601"/>
        <v>465.56488274476055</v>
      </c>
      <c r="AR3836" s="3">
        <f t="shared" si="602"/>
        <v>11487.823087255239</v>
      </c>
    </row>
    <row r="3837" spans="1:44">
      <c r="A3837" s="32">
        <v>43650</v>
      </c>
      <c r="B3837" s="9">
        <v>12.5</v>
      </c>
      <c r="C3837" s="33">
        <v>11212.610199999999</v>
      </c>
      <c r="D3837" s="34">
        <f t="shared" si="586"/>
        <v>56799756.331254482</v>
      </c>
      <c r="E3837" s="34">
        <v>7934713219630.5996</v>
      </c>
      <c r="F3837" s="3">
        <f>VLOOKUP(A3837,ERCOT_345kv_West_ATC!A:B,2)</f>
        <v>26.2</v>
      </c>
      <c r="G3837" s="3">
        <f>VLOOKUP(A3837,ERCOT_345kv_West_ATC!G:H,2)</f>
        <v>2.488</v>
      </c>
      <c r="I3837" s="5">
        <f t="shared" si="587"/>
        <v>6</v>
      </c>
      <c r="J3837" s="4">
        <f t="shared" si="588"/>
        <v>144</v>
      </c>
      <c r="K3837" s="4">
        <f t="shared" si="603"/>
        <v>1800</v>
      </c>
      <c r="L3837" s="6">
        <f t="shared" si="604"/>
        <v>20182698.359999999</v>
      </c>
      <c r="N3837" s="22">
        <f t="shared" si="589"/>
        <v>0.3553307208273061</v>
      </c>
      <c r="O3837" s="14">
        <f t="shared" si="590"/>
        <v>3169.0276794542106</v>
      </c>
      <c r="Q3837" s="22">
        <f t="shared" si="585"/>
        <v>519.48935793465796</v>
      </c>
      <c r="R3837" s="3">
        <f>VLOOKUP(A3837,ERCOT_345kv_West_ATC!D:E,2)</f>
        <v>21.25</v>
      </c>
      <c r="S3837" s="66">
        <f t="shared" si="584"/>
        <v>0.95909444596808691</v>
      </c>
      <c r="T3837" s="69">
        <f t="shared" si="591"/>
        <v>498.23935793465796</v>
      </c>
      <c r="V3837" s="16">
        <f t="shared" si="592"/>
        <v>1.7920800000000001E-2</v>
      </c>
      <c r="W3837" s="16">
        <f t="shared" si="593"/>
        <v>0.33740992082730609</v>
      </c>
      <c r="X3837" s="16"/>
      <c r="Z3837" s="15">
        <f t="shared" si="594"/>
        <v>3.2007667960741332E-5</v>
      </c>
      <c r="AA3837" s="16">
        <f t="shared" si="595"/>
        <v>0.35888950425482141</v>
      </c>
      <c r="AB3837" s="3">
        <f t="shared" si="596"/>
        <v>0.19327508032558685</v>
      </c>
      <c r="AC3837" s="69">
        <f t="shared" si="597"/>
        <v>56.969759399164779</v>
      </c>
      <c r="AD3837" s="3">
        <f t="shared" ref="AD3837:AD3900" si="605">AVERAGE(AC3808:AC3837)</f>
        <v>50.900709833886872</v>
      </c>
      <c r="AF3837" s="29"/>
      <c r="AG3837" s="30"/>
      <c r="AH3837" s="29"/>
      <c r="AI3837" s="29"/>
      <c r="AJ3837" s="31"/>
      <c r="AK3837" s="29"/>
      <c r="AL3837" s="30"/>
      <c r="AN3837" s="17">
        <f t="shared" si="598"/>
        <v>31555.420184030267</v>
      </c>
      <c r="AO3837" s="17">
        <f t="shared" si="599"/>
        <v>315.55420184030265</v>
      </c>
      <c r="AP3837" s="2">
        <f t="shared" si="600"/>
        <v>21.583907405876705</v>
      </c>
      <c r="AQ3837" s="6">
        <f t="shared" si="601"/>
        <v>458.65803237487995</v>
      </c>
      <c r="AR3837" s="3">
        <f t="shared" si="602"/>
        <v>10753.952167625119</v>
      </c>
    </row>
    <row r="3838" spans="1:44">
      <c r="A3838" s="32">
        <v>43651</v>
      </c>
      <c r="B3838" s="9">
        <v>12.5</v>
      </c>
      <c r="C3838" s="33">
        <v>10984.10578</v>
      </c>
      <c r="D3838" s="34">
        <f t="shared" si="586"/>
        <v>56799756.331254482</v>
      </c>
      <c r="E3838" s="34">
        <v>7934713219630.5996</v>
      </c>
      <c r="F3838" s="3">
        <f>VLOOKUP(A3838,ERCOT_345kv_West_ATC!A:B,2)</f>
        <v>26.85</v>
      </c>
      <c r="G3838" s="3">
        <f>VLOOKUP(A3838,ERCOT_345kv_West_ATC!G:H,2)</f>
        <v>2.5470000000000002</v>
      </c>
      <c r="I3838" s="5">
        <f t="shared" si="587"/>
        <v>6</v>
      </c>
      <c r="J3838" s="4">
        <f t="shared" si="588"/>
        <v>144</v>
      </c>
      <c r="K3838" s="4">
        <f t="shared" si="603"/>
        <v>1800</v>
      </c>
      <c r="L3838" s="6">
        <f t="shared" si="604"/>
        <v>19771390.403999999</v>
      </c>
      <c r="N3838" s="22">
        <f t="shared" si="589"/>
        <v>0.3480893525087298</v>
      </c>
      <c r="O3838" s="14">
        <f t="shared" si="590"/>
        <v>3169.0276794542106</v>
      </c>
      <c r="Q3838" s="22">
        <f t="shared" si="585"/>
        <v>508.90256214726577</v>
      </c>
      <c r="R3838" s="3">
        <f>VLOOKUP(A3838,ERCOT_345kv_West_ATC!D:E,2)</f>
        <v>23.79</v>
      </c>
      <c r="S3838" s="66">
        <f t="shared" si="584"/>
        <v>0.95325234775863499</v>
      </c>
      <c r="T3838" s="69">
        <f t="shared" si="591"/>
        <v>485.11256214726575</v>
      </c>
      <c r="V3838" s="16">
        <f t="shared" si="592"/>
        <v>1.83654E-2</v>
      </c>
      <c r="W3838" s="16">
        <f t="shared" si="593"/>
        <v>0.32972395250872982</v>
      </c>
      <c r="X3838" s="16"/>
      <c r="Z3838" s="15">
        <f t="shared" si="594"/>
        <v>3.2007667960741332E-5</v>
      </c>
      <c r="AA3838" s="16">
        <f t="shared" si="595"/>
        <v>0.35157561065189968</v>
      </c>
      <c r="AB3838" s="3">
        <f t="shared" si="596"/>
        <v>0.189336282013464</v>
      </c>
      <c r="AC3838" s="69">
        <f t="shared" si="597"/>
        <v>55.528159216927818</v>
      </c>
      <c r="AD3838" s="3">
        <f t="shared" si="605"/>
        <v>51.461272012557735</v>
      </c>
      <c r="AF3838" s="29"/>
      <c r="AG3838" s="30"/>
      <c r="AH3838" s="29"/>
      <c r="AI3838" s="29"/>
      <c r="AJ3838" s="31"/>
      <c r="AK3838" s="29"/>
      <c r="AL3838" s="30"/>
      <c r="AN3838" s="17">
        <f t="shared" si="598"/>
        <v>31555.420184030267</v>
      </c>
      <c r="AO3838" s="17">
        <f t="shared" si="599"/>
        <v>315.55420184030265</v>
      </c>
      <c r="AP3838" s="2">
        <f t="shared" si="600"/>
        <v>21.583907405876705</v>
      </c>
      <c r="AQ3838" s="6">
        <f t="shared" si="601"/>
        <v>513.48115718580675</v>
      </c>
      <c r="AR3838" s="3">
        <f t="shared" si="602"/>
        <v>10470.624622814194</v>
      </c>
    </row>
    <row r="3839" spans="1:44">
      <c r="A3839" s="32">
        <v>43652</v>
      </c>
      <c r="B3839" s="9">
        <v>12.5</v>
      </c>
      <c r="C3839" s="33">
        <v>11209.211079999999</v>
      </c>
      <c r="D3839" s="34">
        <f t="shared" si="586"/>
        <v>56799756.331254482</v>
      </c>
      <c r="E3839" s="34">
        <v>7934713219630.5996</v>
      </c>
      <c r="F3839" s="3">
        <f>VLOOKUP(A3839,ERCOT_345kv_West_ATC!A:B,2)</f>
        <v>26.85</v>
      </c>
      <c r="G3839" s="3">
        <f>VLOOKUP(A3839,ERCOT_345kv_West_ATC!G:H,2)</f>
        <v>2.5470000000000002</v>
      </c>
      <c r="I3839" s="5">
        <f t="shared" si="587"/>
        <v>6</v>
      </c>
      <c r="J3839" s="4">
        <f t="shared" si="588"/>
        <v>144</v>
      </c>
      <c r="K3839" s="4">
        <f t="shared" si="603"/>
        <v>1800</v>
      </c>
      <c r="L3839" s="6">
        <f t="shared" si="604"/>
        <v>20176579.943999998</v>
      </c>
      <c r="N3839" s="22">
        <f t="shared" si="589"/>
        <v>0.35522300177364824</v>
      </c>
      <c r="O3839" s="14">
        <f t="shared" si="590"/>
        <v>3169.0276794542106</v>
      </c>
      <c r="Q3839" s="22">
        <f t="shared" si="585"/>
        <v>519.33187393808214</v>
      </c>
      <c r="R3839" s="3">
        <f>VLOOKUP(A3839,ERCOT_345kv_West_ATC!D:E,2)</f>
        <v>27.12</v>
      </c>
      <c r="S3839" s="66">
        <f t="shared" si="584"/>
        <v>0.94777905736008528</v>
      </c>
      <c r="T3839" s="69">
        <f t="shared" si="591"/>
        <v>492.21187393808214</v>
      </c>
      <c r="V3839" s="16">
        <f t="shared" si="592"/>
        <v>1.83654E-2</v>
      </c>
      <c r="W3839" s="16">
        <f t="shared" si="593"/>
        <v>0.33685760177364826</v>
      </c>
      <c r="X3839" s="16"/>
      <c r="Z3839" s="15">
        <f t="shared" si="594"/>
        <v>3.2007667960741332E-5</v>
      </c>
      <c r="AA3839" s="16">
        <f t="shared" si="595"/>
        <v>0.35878070635050269</v>
      </c>
      <c r="AB3839" s="3">
        <f t="shared" si="596"/>
        <v>0.19321648868819663</v>
      </c>
      <c r="AC3839" s="69">
        <f t="shared" si="597"/>
        <v>56.948314859879972</v>
      </c>
      <c r="AD3839" s="3">
        <f t="shared" si="605"/>
        <v>52.068396333835523</v>
      </c>
      <c r="AF3839" s="29"/>
      <c r="AG3839" s="30"/>
      <c r="AH3839" s="29"/>
      <c r="AI3839" s="29"/>
      <c r="AJ3839" s="31"/>
      <c r="AK3839" s="29"/>
      <c r="AL3839" s="30"/>
      <c r="AN3839" s="17">
        <f t="shared" si="598"/>
        <v>31555.420184030267</v>
      </c>
      <c r="AO3839" s="17">
        <f t="shared" si="599"/>
        <v>315.55420184030265</v>
      </c>
      <c r="AP3839" s="2">
        <f t="shared" si="600"/>
        <v>21.583907405876705</v>
      </c>
      <c r="AQ3839" s="6">
        <f t="shared" si="601"/>
        <v>585.35556884737628</v>
      </c>
      <c r="AR3839" s="3">
        <f t="shared" si="602"/>
        <v>10623.855511152622</v>
      </c>
    </row>
    <row r="3840" spans="1:44">
      <c r="A3840" s="32">
        <v>43653</v>
      </c>
      <c r="B3840" s="9">
        <v>12.5</v>
      </c>
      <c r="C3840" s="33">
        <v>11451.35039</v>
      </c>
      <c r="D3840" s="34">
        <f t="shared" si="586"/>
        <v>56799756.331254482</v>
      </c>
      <c r="E3840" s="34">
        <v>7934713219630.5996</v>
      </c>
      <c r="F3840" s="3">
        <f>VLOOKUP(A3840,ERCOT_345kv_West_ATC!A:B,2)</f>
        <v>26.85</v>
      </c>
      <c r="G3840" s="3">
        <f>VLOOKUP(A3840,ERCOT_345kv_West_ATC!G:H,2)</f>
        <v>2.5470000000000002</v>
      </c>
      <c r="I3840" s="5">
        <f t="shared" si="587"/>
        <v>6</v>
      </c>
      <c r="J3840" s="4">
        <f t="shared" si="588"/>
        <v>144</v>
      </c>
      <c r="K3840" s="4">
        <f t="shared" si="603"/>
        <v>1800</v>
      </c>
      <c r="L3840" s="6">
        <f t="shared" si="604"/>
        <v>20612430.702</v>
      </c>
      <c r="N3840" s="22">
        <f t="shared" si="589"/>
        <v>0.36289646353038768</v>
      </c>
      <c r="O3840" s="14">
        <f t="shared" si="590"/>
        <v>3169.0276794542106</v>
      </c>
      <c r="Q3840" s="22">
        <f t="shared" si="585"/>
        <v>530.55038527834449</v>
      </c>
      <c r="R3840" s="3">
        <f>VLOOKUP(A3840,ERCOT_345kv_West_ATC!D:E,2)</f>
        <v>28.33</v>
      </c>
      <c r="S3840" s="66">
        <f t="shared" si="584"/>
        <v>0.9466026210024574</v>
      </c>
      <c r="T3840" s="69">
        <f t="shared" si="591"/>
        <v>502.22038527834451</v>
      </c>
      <c r="V3840" s="16">
        <f t="shared" si="592"/>
        <v>1.83654E-2</v>
      </c>
      <c r="W3840" s="16">
        <f t="shared" si="593"/>
        <v>0.3445310635303877</v>
      </c>
      <c r="X3840" s="16"/>
      <c r="Z3840" s="15">
        <f t="shared" si="594"/>
        <v>3.2007667960741332E-5</v>
      </c>
      <c r="AA3840" s="16">
        <f t="shared" si="595"/>
        <v>0.36653102098522572</v>
      </c>
      <c r="AB3840" s="3">
        <f t="shared" si="596"/>
        <v>0.19739031563441761</v>
      </c>
      <c r="AC3840" s="69">
        <f t="shared" si="597"/>
        <v>58.475935522196849</v>
      </c>
      <c r="AD3840" s="3">
        <f t="shared" si="605"/>
        <v>52.677530862066689</v>
      </c>
      <c r="AF3840" s="29"/>
      <c r="AG3840" s="30"/>
      <c r="AH3840" s="29"/>
      <c r="AI3840" s="29"/>
      <c r="AJ3840" s="31"/>
      <c r="AK3840" s="29"/>
      <c r="AL3840" s="30"/>
      <c r="AN3840" s="17">
        <f t="shared" si="598"/>
        <v>31555.420184030267</v>
      </c>
      <c r="AO3840" s="17">
        <f t="shared" si="599"/>
        <v>315.55420184030265</v>
      </c>
      <c r="AP3840" s="2">
        <f t="shared" si="600"/>
        <v>21.583907405876705</v>
      </c>
      <c r="AQ3840" s="6">
        <f t="shared" si="601"/>
        <v>611.47209680848698</v>
      </c>
      <c r="AR3840" s="3">
        <f t="shared" si="602"/>
        <v>10839.878293191512</v>
      </c>
    </row>
    <row r="3841" spans="1:44">
      <c r="A3841" s="32">
        <v>43654</v>
      </c>
      <c r="B3841" s="9">
        <v>12.5</v>
      </c>
      <c r="C3841" s="33">
        <v>12285.73237</v>
      </c>
      <c r="D3841" s="34">
        <f t="shared" si="586"/>
        <v>56799756.331254482</v>
      </c>
      <c r="E3841" s="34">
        <v>7934713219630.5996</v>
      </c>
      <c r="F3841" s="3">
        <f>VLOOKUP(A3841,ERCOT_345kv_West_ATC!A:B,2)</f>
        <v>27.1</v>
      </c>
      <c r="G3841" s="3">
        <f>VLOOKUP(A3841,ERCOT_345kv_West_ATC!G:H,2)</f>
        <v>2.5499999999999998</v>
      </c>
      <c r="I3841" s="5">
        <f t="shared" si="587"/>
        <v>6</v>
      </c>
      <c r="J3841" s="4">
        <f t="shared" si="588"/>
        <v>144</v>
      </c>
      <c r="K3841" s="4">
        <f t="shared" si="603"/>
        <v>1800</v>
      </c>
      <c r="L3841" s="6">
        <f t="shared" si="604"/>
        <v>22114318.265999999</v>
      </c>
      <c r="N3841" s="22">
        <f t="shared" si="589"/>
        <v>0.38933825942896577</v>
      </c>
      <c r="O3841" s="14">
        <f t="shared" si="590"/>
        <v>3169.0276794542106</v>
      </c>
      <c r="Q3841" s="22">
        <f t="shared" si="585"/>
        <v>569.20798162129495</v>
      </c>
      <c r="R3841" s="3">
        <f>VLOOKUP(A3841,ERCOT_345kv_West_ATC!D:E,2)</f>
        <v>30.22</v>
      </c>
      <c r="S3841" s="66">
        <f t="shared" si="584"/>
        <v>0.94690868544407381</v>
      </c>
      <c r="T3841" s="69">
        <f t="shared" si="591"/>
        <v>538.98798162129492</v>
      </c>
      <c r="V3841" s="16">
        <f t="shared" si="592"/>
        <v>1.8536400000000001E-2</v>
      </c>
      <c r="W3841" s="16">
        <f t="shared" si="593"/>
        <v>0.37080185942896576</v>
      </c>
      <c r="X3841" s="16"/>
      <c r="Z3841" s="15">
        <f t="shared" si="594"/>
        <v>3.2007667960741332E-5</v>
      </c>
      <c r="AA3841" s="16">
        <f t="shared" si="595"/>
        <v>0.39323764235349168</v>
      </c>
      <c r="AB3841" s="3">
        <f t="shared" si="596"/>
        <v>0.21177280475427684</v>
      </c>
      <c r="AC3841" s="69">
        <f t="shared" si="597"/>
        <v>63.739926540065326</v>
      </c>
      <c r="AD3841" s="3">
        <f t="shared" si="605"/>
        <v>53.48469398743125</v>
      </c>
      <c r="AF3841" s="29"/>
      <c r="AG3841" s="30"/>
      <c r="AH3841" s="29"/>
      <c r="AI3841" s="29"/>
      <c r="AJ3841" s="31"/>
      <c r="AK3841" s="29"/>
      <c r="AL3841" s="30"/>
      <c r="AN3841" s="17">
        <f t="shared" si="598"/>
        <v>31555.420184030267</v>
      </c>
      <c r="AO3841" s="17">
        <f t="shared" si="599"/>
        <v>315.55420184030265</v>
      </c>
      <c r="AP3841" s="2">
        <f t="shared" si="600"/>
        <v>21.583907405876705</v>
      </c>
      <c r="AQ3841" s="6">
        <f t="shared" si="601"/>
        <v>652.265681805594</v>
      </c>
      <c r="AR3841" s="3">
        <f t="shared" si="602"/>
        <v>11633.466688194405</v>
      </c>
    </row>
    <row r="3842" spans="1:44">
      <c r="A3842" s="32">
        <v>43655</v>
      </c>
      <c r="B3842" s="9">
        <v>12.5</v>
      </c>
      <c r="C3842" s="33">
        <v>12560.62725</v>
      </c>
      <c r="D3842" s="34">
        <f t="shared" si="586"/>
        <v>64884773.430567212</v>
      </c>
      <c r="E3842" s="34">
        <v>9064159826491.4102</v>
      </c>
      <c r="F3842" s="3">
        <f>VLOOKUP(A3842,ERCOT_345kv_West_ATC!A:B,2)</f>
        <v>27.15</v>
      </c>
      <c r="G3842" s="3">
        <f>VLOOKUP(A3842,ERCOT_345kv_West_ATC!G:H,2)</f>
        <v>2.5920000000000001</v>
      </c>
      <c r="I3842" s="5">
        <f t="shared" si="587"/>
        <v>6</v>
      </c>
      <c r="J3842" s="4">
        <f t="shared" si="588"/>
        <v>144</v>
      </c>
      <c r="K3842" s="4">
        <f t="shared" si="603"/>
        <v>1800</v>
      </c>
      <c r="L3842" s="6">
        <f t="shared" si="604"/>
        <v>22609129.050000001</v>
      </c>
      <c r="N3842" s="22">
        <f t="shared" si="589"/>
        <v>0.34845045847611517</v>
      </c>
      <c r="O3842" s="14">
        <f t="shared" si="590"/>
        <v>2774.1485480043616</v>
      </c>
      <c r="Q3842" s="22">
        <f t="shared" si="585"/>
        <v>509.43049484812161</v>
      </c>
      <c r="R3842" s="3">
        <f>VLOOKUP(A3842,ERCOT_345kv_West_ATC!D:E,2)</f>
        <v>55.28</v>
      </c>
      <c r="S3842" s="66">
        <f t="shared" si="584"/>
        <v>0.89148666882126715</v>
      </c>
      <c r="T3842" s="69">
        <f t="shared" si="591"/>
        <v>454.15049484812164</v>
      </c>
      <c r="V3842" s="16">
        <f t="shared" si="592"/>
        <v>1.85706E-2</v>
      </c>
      <c r="W3842" s="16">
        <f t="shared" si="593"/>
        <v>0.32987985847611517</v>
      </c>
      <c r="X3842" s="16"/>
      <c r="Z3842" s="15">
        <f t="shared" si="594"/>
        <v>2.8019327875857778E-5</v>
      </c>
      <c r="AA3842" s="16">
        <f t="shared" si="595"/>
        <v>0.35194033324418383</v>
      </c>
      <c r="AB3842" s="3">
        <f t="shared" si="596"/>
        <v>0.18953269842432185</v>
      </c>
      <c r="AC3842" s="69">
        <f t="shared" si="597"/>
        <v>55.600047623301805</v>
      </c>
      <c r="AD3842" s="3">
        <f t="shared" si="605"/>
        <v>54.0775799815234</v>
      </c>
      <c r="AF3842" s="29"/>
      <c r="AG3842" s="30"/>
      <c r="AH3842" s="29"/>
      <c r="AI3842" s="29"/>
      <c r="AJ3842" s="31"/>
      <c r="AK3842" s="29"/>
      <c r="AL3842" s="30"/>
      <c r="AN3842" s="17">
        <f t="shared" si="598"/>
        <v>36047.096350315122</v>
      </c>
      <c r="AO3842" s="17">
        <f t="shared" si="599"/>
        <v>360.47096350315121</v>
      </c>
      <c r="AP3842" s="2">
        <f t="shared" si="600"/>
        <v>24.656213903615541</v>
      </c>
      <c r="AQ3842" s="6">
        <f t="shared" si="601"/>
        <v>1362.9955045918671</v>
      </c>
      <c r="AR3842" s="3">
        <f t="shared" si="602"/>
        <v>11197.631745408133</v>
      </c>
    </row>
    <row r="3843" spans="1:44">
      <c r="A3843" s="32">
        <v>43656</v>
      </c>
      <c r="B3843" s="9">
        <v>12.5</v>
      </c>
      <c r="C3843" s="33">
        <v>12152.58905</v>
      </c>
      <c r="D3843" s="34">
        <f t="shared" si="586"/>
        <v>64884773.430567212</v>
      </c>
      <c r="E3843" s="34">
        <v>9064159826491.4102</v>
      </c>
      <c r="F3843" s="3">
        <f>VLOOKUP(A3843,ERCOT_345kv_West_ATC!A:B,2)</f>
        <v>27.2</v>
      </c>
      <c r="G3843" s="3">
        <f>VLOOKUP(A3843,ERCOT_345kv_West_ATC!G:H,2)</f>
        <v>2.601</v>
      </c>
      <c r="I3843" s="5">
        <f t="shared" si="587"/>
        <v>6</v>
      </c>
      <c r="J3843" s="4">
        <f t="shared" si="588"/>
        <v>144</v>
      </c>
      <c r="K3843" s="4">
        <f t="shared" si="603"/>
        <v>1800</v>
      </c>
      <c r="L3843" s="6">
        <f t="shared" si="604"/>
        <v>21874660.289999999</v>
      </c>
      <c r="N3843" s="22">
        <f t="shared" si="589"/>
        <v>0.33713087267551201</v>
      </c>
      <c r="O3843" s="14">
        <f t="shared" si="590"/>
        <v>2774.1485480043616</v>
      </c>
      <c r="Q3843" s="22">
        <f t="shared" si="585"/>
        <v>492.88139280045624</v>
      </c>
      <c r="R3843" s="3">
        <f>VLOOKUP(A3843,ERCOT_345kv_West_ATC!D:E,2)</f>
        <v>48.27</v>
      </c>
      <c r="S3843" s="66">
        <f t="shared" si="584"/>
        <v>0.90206568820596122</v>
      </c>
      <c r="T3843" s="69">
        <f t="shared" si="591"/>
        <v>444.61139280045626</v>
      </c>
      <c r="V3843" s="16">
        <f t="shared" si="592"/>
        <v>1.8604799999999998E-2</v>
      </c>
      <c r="W3843" s="16">
        <f t="shared" si="593"/>
        <v>0.31852607267551203</v>
      </c>
      <c r="X3843" s="16"/>
      <c r="Z3843" s="15">
        <f t="shared" si="594"/>
        <v>2.8019327875857778E-5</v>
      </c>
      <c r="AA3843" s="16">
        <f t="shared" si="595"/>
        <v>0.340507377132509</v>
      </c>
      <c r="AB3843" s="3">
        <f t="shared" si="596"/>
        <v>0.18337563480266211</v>
      </c>
      <c r="AC3843" s="69">
        <f t="shared" si="597"/>
        <v>53.346562337774337</v>
      </c>
      <c r="AD3843" s="3">
        <f t="shared" si="605"/>
        <v>54.526407016742176</v>
      </c>
      <c r="AF3843" s="29"/>
      <c r="AG3843" s="30"/>
      <c r="AH3843" s="29"/>
      <c r="AI3843" s="29"/>
      <c r="AJ3843" s="31"/>
      <c r="AK3843" s="29"/>
      <c r="AL3843" s="30"/>
      <c r="AN3843" s="17">
        <f t="shared" si="598"/>
        <v>36047.096350315122</v>
      </c>
      <c r="AO3843" s="17">
        <f t="shared" si="599"/>
        <v>360.47096350315121</v>
      </c>
      <c r="AP3843" s="2">
        <f t="shared" si="600"/>
        <v>24.656213903615541</v>
      </c>
      <c r="AQ3843" s="6">
        <f t="shared" si="601"/>
        <v>1190.1554451275222</v>
      </c>
      <c r="AR3843" s="3">
        <f t="shared" si="602"/>
        <v>10962.433604872478</v>
      </c>
    </row>
    <row r="3844" spans="1:44">
      <c r="A3844" s="32">
        <v>43657</v>
      </c>
      <c r="B3844" s="9">
        <v>12.5</v>
      </c>
      <c r="C3844" s="33">
        <v>11345.736730000001</v>
      </c>
      <c r="D3844" s="34">
        <f t="shared" si="586"/>
        <v>64884773.430567212</v>
      </c>
      <c r="E3844" s="34">
        <v>9064159826491.4102</v>
      </c>
      <c r="F3844" s="3">
        <f>VLOOKUP(A3844,ERCOT_345kv_West_ATC!A:B,2)</f>
        <v>27.2</v>
      </c>
      <c r="G3844" s="3">
        <f>VLOOKUP(A3844,ERCOT_345kv_West_ATC!G:H,2)</f>
        <v>2.5960000000000001</v>
      </c>
      <c r="I3844" s="5">
        <f t="shared" si="587"/>
        <v>6</v>
      </c>
      <c r="J3844" s="4">
        <f t="shared" si="588"/>
        <v>144</v>
      </c>
      <c r="K3844" s="4">
        <f t="shared" si="603"/>
        <v>1800</v>
      </c>
      <c r="L3844" s="6">
        <f t="shared" si="604"/>
        <v>20422326.114</v>
      </c>
      <c r="N3844" s="22">
        <f t="shared" si="589"/>
        <v>0.31474759075569253</v>
      </c>
      <c r="O3844" s="14">
        <f t="shared" si="590"/>
        <v>2774.1485480043616</v>
      </c>
      <c r="Q3844" s="22">
        <f t="shared" si="585"/>
        <v>460.15729642645113</v>
      </c>
      <c r="R3844" s="3">
        <f>VLOOKUP(A3844,ERCOT_345kv_West_ATC!D:E,2)</f>
        <v>37.33</v>
      </c>
      <c r="S3844" s="66">
        <f t="shared" si="584"/>
        <v>0.91887556648584712</v>
      </c>
      <c r="T3844" s="69">
        <f t="shared" si="591"/>
        <v>422.82729642645114</v>
      </c>
      <c r="V3844" s="16">
        <f t="shared" si="592"/>
        <v>1.8604799999999998E-2</v>
      </c>
      <c r="W3844" s="16">
        <f t="shared" si="593"/>
        <v>0.29614279075569255</v>
      </c>
      <c r="X3844" s="16"/>
      <c r="Z3844" s="15">
        <f t="shared" si="594"/>
        <v>2.8019327875857778E-5</v>
      </c>
      <c r="AA3844" s="16">
        <f t="shared" si="595"/>
        <v>0.31789991743103246</v>
      </c>
      <c r="AB3844" s="3">
        <f t="shared" si="596"/>
        <v>0.17120069366351445</v>
      </c>
      <c r="AC3844" s="69">
        <f t="shared" si="597"/>
        <v>48.890533880846284</v>
      </c>
      <c r="AD3844" s="3">
        <f t="shared" si="605"/>
        <v>54.8427428193501</v>
      </c>
      <c r="AF3844" s="29"/>
      <c r="AG3844" s="30"/>
      <c r="AH3844" s="29"/>
      <c r="AI3844" s="29"/>
      <c r="AJ3844" s="31"/>
      <c r="AK3844" s="29"/>
      <c r="AL3844" s="30"/>
      <c r="AN3844" s="17">
        <f t="shared" si="598"/>
        <v>36047.096350315122</v>
      </c>
      <c r="AO3844" s="17">
        <f t="shared" si="599"/>
        <v>360.47096350315121</v>
      </c>
      <c r="AP3844" s="2">
        <f t="shared" si="600"/>
        <v>24.656213903615541</v>
      </c>
      <c r="AQ3844" s="6">
        <f t="shared" si="601"/>
        <v>920.41646502196807</v>
      </c>
      <c r="AR3844" s="3">
        <f t="shared" si="602"/>
        <v>10425.320264978032</v>
      </c>
    </row>
    <row r="3845" spans="1:44">
      <c r="A3845" s="32">
        <v>43658</v>
      </c>
      <c r="B3845" s="9">
        <v>12.5</v>
      </c>
      <c r="C3845" s="33">
        <v>11816.42829</v>
      </c>
      <c r="D3845" s="34">
        <f t="shared" si="586"/>
        <v>64884773.430567212</v>
      </c>
      <c r="E3845" s="34">
        <v>9064159826491.4102</v>
      </c>
      <c r="F3845" s="3">
        <f>VLOOKUP(A3845,ERCOT_345kv_West_ATC!A:B,2)</f>
        <v>27.25</v>
      </c>
      <c r="G3845" s="3">
        <f>VLOOKUP(A3845,ERCOT_345kv_West_ATC!G:H,2)</f>
        <v>2.6040000000000001</v>
      </c>
      <c r="I3845" s="5">
        <f t="shared" si="587"/>
        <v>6</v>
      </c>
      <c r="J3845" s="4">
        <f t="shared" si="588"/>
        <v>144</v>
      </c>
      <c r="K3845" s="4">
        <f t="shared" si="603"/>
        <v>1800</v>
      </c>
      <c r="L3845" s="6">
        <f t="shared" si="604"/>
        <v>21269570.921999998</v>
      </c>
      <c r="N3845" s="22">
        <f t="shared" si="589"/>
        <v>0.32780527383301156</v>
      </c>
      <c r="O3845" s="14">
        <f t="shared" si="590"/>
        <v>2774.1485480043616</v>
      </c>
      <c r="Q3845" s="22">
        <f t="shared" si="585"/>
        <v>479.24747636405203</v>
      </c>
      <c r="R3845" s="3">
        <f>VLOOKUP(A3845,ERCOT_345kv_West_ATC!D:E,2)</f>
        <v>36.049999999999997</v>
      </c>
      <c r="S3845" s="66">
        <f t="shared" si="584"/>
        <v>0.92477790332146637</v>
      </c>
      <c r="T3845" s="69">
        <f t="shared" si="591"/>
        <v>443.19747636405202</v>
      </c>
      <c r="V3845" s="16">
        <f t="shared" si="592"/>
        <v>1.8639000000000003E-2</v>
      </c>
      <c r="W3845" s="16">
        <f t="shared" si="593"/>
        <v>0.30916627383301154</v>
      </c>
      <c r="X3845" s="16"/>
      <c r="Z3845" s="15">
        <f t="shared" si="594"/>
        <v>2.8019327875857778E-5</v>
      </c>
      <c r="AA3845" s="16">
        <f t="shared" si="595"/>
        <v>0.33108837857907147</v>
      </c>
      <c r="AB3845" s="3">
        <f t="shared" si="596"/>
        <v>0.17830316073914185</v>
      </c>
      <c r="AC3845" s="69">
        <f t="shared" si="597"/>
        <v>51.490036830525909</v>
      </c>
      <c r="AD3845" s="3">
        <f t="shared" si="605"/>
        <v>55.197319189994097</v>
      </c>
      <c r="AF3845" s="29"/>
      <c r="AG3845" s="30"/>
      <c r="AH3845" s="29"/>
      <c r="AI3845" s="29"/>
      <c r="AJ3845" s="31"/>
      <c r="AK3845" s="29"/>
      <c r="AL3845" s="30"/>
      <c r="AN3845" s="17">
        <f t="shared" si="598"/>
        <v>36047.096350315122</v>
      </c>
      <c r="AO3845" s="17">
        <f t="shared" si="599"/>
        <v>360.47096350315121</v>
      </c>
      <c r="AP3845" s="2">
        <f t="shared" si="600"/>
        <v>24.656213903615541</v>
      </c>
      <c r="AQ3845" s="6">
        <f t="shared" si="601"/>
        <v>888.85651122534023</v>
      </c>
      <c r="AR3845" s="3">
        <f t="shared" si="602"/>
        <v>10927.57177877466</v>
      </c>
    </row>
    <row r="3846" spans="1:44">
      <c r="A3846" s="32">
        <v>43659</v>
      </c>
      <c r="B3846" s="9">
        <v>12.5</v>
      </c>
      <c r="C3846" s="33">
        <v>11373.0447</v>
      </c>
      <c r="D3846" s="34">
        <f t="shared" si="586"/>
        <v>64884773.430567212</v>
      </c>
      <c r="E3846" s="34">
        <v>9064159826491.4102</v>
      </c>
      <c r="F3846" s="3">
        <f>VLOOKUP(A3846,ERCOT_345kv_West_ATC!A:B,2)</f>
        <v>27.25</v>
      </c>
      <c r="G3846" s="3">
        <f>VLOOKUP(A3846,ERCOT_345kv_West_ATC!G:H,2)</f>
        <v>2.6040000000000001</v>
      </c>
      <c r="I3846" s="5">
        <f t="shared" si="587"/>
        <v>6</v>
      </c>
      <c r="J3846" s="4">
        <f t="shared" si="588"/>
        <v>144</v>
      </c>
      <c r="K3846" s="4">
        <f t="shared" si="603"/>
        <v>1800</v>
      </c>
      <c r="L3846" s="6">
        <f t="shared" si="604"/>
        <v>20471480.460000001</v>
      </c>
      <c r="N3846" s="22">
        <f t="shared" si="589"/>
        <v>0.31550515440893701</v>
      </c>
      <c r="O3846" s="14">
        <f t="shared" si="590"/>
        <v>2774.1485480043616</v>
      </c>
      <c r="Q3846" s="22">
        <f t="shared" si="585"/>
        <v>461.2648456271009</v>
      </c>
      <c r="R3846" s="3">
        <f>VLOOKUP(A3846,ERCOT_345kv_West_ATC!D:E,2)</f>
        <v>40.82</v>
      </c>
      <c r="S3846" s="66">
        <f t="shared" ref="S3846:S3909" si="606">(Q3846-R3846)/Q3846</f>
        <v>0.9115042033075289</v>
      </c>
      <c r="T3846" s="69">
        <f t="shared" si="591"/>
        <v>420.4448456271009</v>
      </c>
      <c r="V3846" s="16">
        <f t="shared" si="592"/>
        <v>1.8639000000000003E-2</v>
      </c>
      <c r="W3846" s="16">
        <f t="shared" si="593"/>
        <v>0.29686615440893699</v>
      </c>
      <c r="X3846" s="16"/>
      <c r="Z3846" s="15">
        <f t="shared" si="594"/>
        <v>2.8019327875857778E-5</v>
      </c>
      <c r="AA3846" s="16">
        <f t="shared" si="595"/>
        <v>0.31866506839608655</v>
      </c>
      <c r="AB3846" s="3">
        <f t="shared" si="596"/>
        <v>0.17161275534957318</v>
      </c>
      <c r="AC3846" s="69">
        <f t="shared" si="597"/>
        <v>49.041348457943776</v>
      </c>
      <c r="AD3846" s="3">
        <f t="shared" si="605"/>
        <v>55.450860498052599</v>
      </c>
      <c r="AF3846" s="29"/>
      <c r="AG3846" s="30"/>
      <c r="AH3846" s="29"/>
      <c r="AI3846" s="29"/>
      <c r="AJ3846" s="31"/>
      <c r="AK3846" s="29"/>
      <c r="AL3846" s="30"/>
      <c r="AN3846" s="17">
        <f t="shared" si="598"/>
        <v>36047.096350315122</v>
      </c>
      <c r="AO3846" s="17">
        <f t="shared" si="599"/>
        <v>360.47096350315121</v>
      </c>
      <c r="AP3846" s="2">
        <f t="shared" si="600"/>
        <v>24.656213903615541</v>
      </c>
      <c r="AQ3846" s="6">
        <f t="shared" si="601"/>
        <v>1006.4666515455864</v>
      </c>
      <c r="AR3846" s="3">
        <f t="shared" si="602"/>
        <v>10366.578048454414</v>
      </c>
    </row>
    <row r="3847" spans="1:44">
      <c r="A3847" s="32">
        <v>43660</v>
      </c>
      <c r="B3847" s="9">
        <v>12.5</v>
      </c>
      <c r="C3847" s="33">
        <v>10258.343580000001</v>
      </c>
      <c r="D3847" s="34">
        <f t="shared" si="586"/>
        <v>64884773.430567212</v>
      </c>
      <c r="E3847" s="34">
        <v>9064159826491.4102</v>
      </c>
      <c r="F3847" s="3">
        <f>VLOOKUP(A3847,ERCOT_345kv_West_ATC!A:B,2)</f>
        <v>27.25</v>
      </c>
      <c r="G3847" s="3">
        <f>VLOOKUP(A3847,ERCOT_345kv_West_ATC!G:H,2)</f>
        <v>2.6040000000000001</v>
      </c>
      <c r="I3847" s="5">
        <f t="shared" si="587"/>
        <v>6</v>
      </c>
      <c r="J3847" s="4">
        <f t="shared" si="588"/>
        <v>144</v>
      </c>
      <c r="K3847" s="4">
        <f t="shared" si="603"/>
        <v>1800</v>
      </c>
      <c r="L3847" s="6">
        <f t="shared" si="604"/>
        <v>18465018.444000002</v>
      </c>
      <c r="N3847" s="22">
        <f t="shared" si="589"/>
        <v>0.28458168947386864</v>
      </c>
      <c r="O3847" s="14">
        <f t="shared" si="590"/>
        <v>2774.1485480043616</v>
      </c>
      <c r="Q3847" s="22">
        <f t="shared" si="585"/>
        <v>416.05510156998344</v>
      </c>
      <c r="R3847" s="3">
        <f>VLOOKUP(A3847,ERCOT_345kv_West_ATC!D:E,2)</f>
        <v>36.32</v>
      </c>
      <c r="S3847" s="66">
        <f t="shared" si="606"/>
        <v>0.91270387056198443</v>
      </c>
      <c r="T3847" s="69">
        <f t="shared" si="591"/>
        <v>379.73510156998344</v>
      </c>
      <c r="V3847" s="16">
        <f t="shared" si="592"/>
        <v>1.8639000000000003E-2</v>
      </c>
      <c r="W3847" s="16">
        <f t="shared" si="593"/>
        <v>0.26594268947386862</v>
      </c>
      <c r="X3847" s="16"/>
      <c r="Z3847" s="15">
        <f t="shared" si="594"/>
        <v>2.8019327875857778E-5</v>
      </c>
      <c r="AA3847" s="16">
        <f t="shared" si="595"/>
        <v>0.28743189223122068</v>
      </c>
      <c r="AB3847" s="3">
        <f t="shared" si="596"/>
        <v>0.15479255146921253</v>
      </c>
      <c r="AC3847" s="69">
        <f t="shared" si="597"/>
        <v>42.885153837731785</v>
      </c>
      <c r="AD3847" s="3">
        <f t="shared" si="605"/>
        <v>55.382212280670423</v>
      </c>
      <c r="AF3847" s="29"/>
      <c r="AG3847" s="30"/>
      <c r="AH3847" s="29"/>
      <c r="AI3847" s="29"/>
      <c r="AJ3847" s="31"/>
      <c r="AK3847" s="29"/>
      <c r="AL3847" s="30"/>
      <c r="AN3847" s="17">
        <f t="shared" si="598"/>
        <v>36047.096350315122</v>
      </c>
      <c r="AO3847" s="17">
        <f t="shared" si="599"/>
        <v>360.47096350315121</v>
      </c>
      <c r="AP3847" s="2">
        <f t="shared" si="600"/>
        <v>24.656213903615541</v>
      </c>
      <c r="AQ3847" s="6">
        <f t="shared" si="601"/>
        <v>895.5136889793165</v>
      </c>
      <c r="AR3847" s="3">
        <f t="shared" si="602"/>
        <v>9362.829891020685</v>
      </c>
    </row>
    <row r="3848" spans="1:44">
      <c r="A3848" s="32">
        <v>43661</v>
      </c>
      <c r="B3848" s="9">
        <v>12.5</v>
      </c>
      <c r="C3848" s="33">
        <v>10902.49409</v>
      </c>
      <c r="D3848" s="34">
        <f t="shared" si="586"/>
        <v>64884773.430567212</v>
      </c>
      <c r="E3848" s="34">
        <v>9064159826491.4102</v>
      </c>
      <c r="F3848" s="3">
        <f>VLOOKUP(A3848,ERCOT_345kv_West_ATC!A:B,2)</f>
        <v>27.3</v>
      </c>
      <c r="G3848" s="3">
        <f>VLOOKUP(A3848,ERCOT_345kv_West_ATC!G:H,2)</f>
        <v>2.585</v>
      </c>
      <c r="I3848" s="5">
        <f t="shared" si="587"/>
        <v>6</v>
      </c>
      <c r="J3848" s="4">
        <f t="shared" si="588"/>
        <v>144</v>
      </c>
      <c r="K3848" s="4">
        <f t="shared" si="603"/>
        <v>1800</v>
      </c>
      <c r="L3848" s="6">
        <f t="shared" si="604"/>
        <v>19624489.362</v>
      </c>
      <c r="N3848" s="22">
        <f t="shared" si="589"/>
        <v>0.30245138149399631</v>
      </c>
      <c r="O3848" s="14">
        <f t="shared" si="590"/>
        <v>2774.1485480043616</v>
      </c>
      <c r="Q3848" s="22">
        <f t="shared" si="585"/>
        <v>442.18038230116423</v>
      </c>
      <c r="R3848" s="3">
        <f>VLOOKUP(A3848,ERCOT_345kv_West_ATC!D:E,2)</f>
        <v>41.12</v>
      </c>
      <c r="S3848" s="66">
        <f t="shared" si="606"/>
        <v>0.90700627697229308</v>
      </c>
      <c r="T3848" s="69">
        <f t="shared" si="591"/>
        <v>401.06038230116422</v>
      </c>
      <c r="V3848" s="16">
        <f t="shared" si="592"/>
        <v>1.8673200000000001E-2</v>
      </c>
      <c r="W3848" s="16">
        <f t="shared" si="593"/>
        <v>0.28377818149399631</v>
      </c>
      <c r="X3848" s="16"/>
      <c r="Z3848" s="15">
        <f t="shared" si="594"/>
        <v>2.8019327875857778E-5</v>
      </c>
      <c r="AA3848" s="16">
        <f t="shared" si="595"/>
        <v>0.30548055657231171</v>
      </c>
      <c r="AB3848" s="3">
        <f t="shared" si="596"/>
        <v>0.16451241512902323</v>
      </c>
      <c r="AC3848" s="69">
        <f t="shared" si="597"/>
        <v>46.4426239372225</v>
      </c>
      <c r="AD3848" s="3">
        <f t="shared" si="605"/>
        <v>55.398524166680154</v>
      </c>
      <c r="AF3848" s="29"/>
      <c r="AG3848" s="30"/>
      <c r="AH3848" s="29"/>
      <c r="AI3848" s="29"/>
      <c r="AJ3848" s="31"/>
      <c r="AK3848" s="29"/>
      <c r="AL3848" s="30"/>
      <c r="AN3848" s="17">
        <f t="shared" si="598"/>
        <v>36047.096350315122</v>
      </c>
      <c r="AO3848" s="17">
        <f t="shared" si="599"/>
        <v>360.47096350315121</v>
      </c>
      <c r="AP3848" s="2">
        <f t="shared" si="600"/>
        <v>24.656213903615541</v>
      </c>
      <c r="AQ3848" s="6">
        <f t="shared" si="601"/>
        <v>1013.8635157166709</v>
      </c>
      <c r="AR3848" s="3">
        <f t="shared" si="602"/>
        <v>9888.6305742833283</v>
      </c>
    </row>
    <row r="3849" spans="1:44">
      <c r="A3849" s="32">
        <v>43662</v>
      </c>
      <c r="B3849" s="9">
        <v>12.5</v>
      </c>
      <c r="C3849" s="33">
        <v>9493.3175599999995</v>
      </c>
      <c r="D3849" s="34">
        <f t="shared" si="586"/>
        <v>64884773.430567212</v>
      </c>
      <c r="E3849" s="34">
        <v>9064159826491.4102</v>
      </c>
      <c r="F3849" s="3">
        <f>VLOOKUP(A3849,ERCOT_345kv_West_ATC!A:B,2)</f>
        <v>26.8</v>
      </c>
      <c r="G3849" s="3">
        <f>VLOOKUP(A3849,ERCOT_345kv_West_ATC!G:H,2)</f>
        <v>2.5310000000000001</v>
      </c>
      <c r="I3849" s="5">
        <f t="shared" si="587"/>
        <v>6</v>
      </c>
      <c r="J3849" s="4">
        <f t="shared" si="588"/>
        <v>144</v>
      </c>
      <c r="K3849" s="4">
        <f t="shared" si="603"/>
        <v>1800</v>
      </c>
      <c r="L3849" s="6">
        <f t="shared" si="604"/>
        <v>17087971.607999999</v>
      </c>
      <c r="N3849" s="22">
        <f t="shared" si="589"/>
        <v>0.26335873124818304</v>
      </c>
      <c r="O3849" s="14">
        <f t="shared" si="590"/>
        <v>2774.1485480043616</v>
      </c>
      <c r="Q3849" s="22">
        <f t="shared" si="585"/>
        <v>385.0273848657647</v>
      </c>
      <c r="R3849" s="3">
        <f>VLOOKUP(A3849,ERCOT_345kv_West_ATC!D:E,2)</f>
        <v>27.65</v>
      </c>
      <c r="S3849" s="66">
        <f t="shared" si="606"/>
        <v>0.92818692621139187</v>
      </c>
      <c r="T3849" s="69">
        <f t="shared" si="591"/>
        <v>357.37738486576472</v>
      </c>
      <c r="V3849" s="16">
        <f t="shared" si="592"/>
        <v>1.8331199999999999E-2</v>
      </c>
      <c r="W3849" s="16">
        <f t="shared" si="593"/>
        <v>0.24502753124818305</v>
      </c>
      <c r="X3849" s="16"/>
      <c r="Z3849" s="15">
        <f t="shared" si="594"/>
        <v>2.8019327875857778E-5</v>
      </c>
      <c r="AA3849" s="16">
        <f t="shared" si="595"/>
        <v>0.26599637734327813</v>
      </c>
      <c r="AB3849" s="3">
        <f t="shared" si="596"/>
        <v>0.14324874533202941</v>
      </c>
      <c r="AC3849" s="69">
        <f t="shared" si="597"/>
        <v>38.660120791522765</v>
      </c>
      <c r="AD3849" s="3">
        <f t="shared" si="605"/>
        <v>55.120777053830366</v>
      </c>
      <c r="AF3849" s="29"/>
      <c r="AG3849" s="30"/>
      <c r="AH3849" s="29"/>
      <c r="AI3849" s="29"/>
      <c r="AJ3849" s="31"/>
      <c r="AK3849" s="29"/>
      <c r="AL3849" s="30"/>
      <c r="AN3849" s="17">
        <f t="shared" si="598"/>
        <v>36047.096350315122</v>
      </c>
      <c r="AO3849" s="17">
        <f t="shared" si="599"/>
        <v>360.47096350315121</v>
      </c>
      <c r="AP3849" s="2">
        <f t="shared" si="600"/>
        <v>24.656213903615541</v>
      </c>
      <c r="AQ3849" s="6">
        <f t="shared" si="601"/>
        <v>681.74431443496962</v>
      </c>
      <c r="AR3849" s="3">
        <f t="shared" si="602"/>
        <v>8811.5732455650304</v>
      </c>
    </row>
    <row r="3850" spans="1:44">
      <c r="A3850" s="32">
        <v>43663</v>
      </c>
      <c r="B3850" s="9">
        <v>12.5</v>
      </c>
      <c r="C3850" s="33">
        <v>9694.4506860000001</v>
      </c>
      <c r="D3850" s="34">
        <f t="shared" si="586"/>
        <v>64884773.430567212</v>
      </c>
      <c r="E3850" s="34">
        <v>9064159826491.4102</v>
      </c>
      <c r="F3850" s="3">
        <f>VLOOKUP(A3850,ERCOT_345kv_West_ATC!A:B,2)</f>
        <v>26.75</v>
      </c>
      <c r="G3850" s="3">
        <f>VLOOKUP(A3850,ERCOT_345kv_West_ATC!G:H,2)</f>
        <v>2.5310000000000001</v>
      </c>
      <c r="I3850" s="5">
        <f t="shared" si="587"/>
        <v>6</v>
      </c>
      <c r="J3850" s="4">
        <f t="shared" si="588"/>
        <v>144</v>
      </c>
      <c r="K3850" s="4">
        <f t="shared" si="603"/>
        <v>1800</v>
      </c>
      <c r="L3850" s="6">
        <f t="shared" si="604"/>
        <v>17450011.2348</v>
      </c>
      <c r="N3850" s="22">
        <f t="shared" si="589"/>
        <v>0.26893846294266788</v>
      </c>
      <c r="O3850" s="14">
        <f t="shared" si="590"/>
        <v>2774.1485480043616</v>
      </c>
      <c r="Q3850" s="22">
        <f t="shared" si="585"/>
        <v>393.1848873430817</v>
      </c>
      <c r="R3850" s="3">
        <f>VLOOKUP(A3850,ERCOT_345kv_West_ATC!D:E,2)</f>
        <v>24.38</v>
      </c>
      <c r="S3850" s="66">
        <f t="shared" si="606"/>
        <v>0.93799354760365772</v>
      </c>
      <c r="T3850" s="69">
        <f t="shared" si="591"/>
        <v>368.8048873430817</v>
      </c>
      <c r="V3850" s="16">
        <f t="shared" si="592"/>
        <v>1.8297000000000001E-2</v>
      </c>
      <c r="W3850" s="16">
        <f t="shared" si="593"/>
        <v>0.25064146294266787</v>
      </c>
      <c r="X3850" s="16"/>
      <c r="Z3850" s="15">
        <f t="shared" si="594"/>
        <v>2.8019327875857778E-5</v>
      </c>
      <c r="AA3850" s="16">
        <f t="shared" si="595"/>
        <v>0.27163199234736835</v>
      </c>
      <c r="AB3850" s="3">
        <f t="shared" si="596"/>
        <v>0.14628372944186352</v>
      </c>
      <c r="AC3850" s="69">
        <f t="shared" si="597"/>
        <v>39.770924975722046</v>
      </c>
      <c r="AD3850" s="3">
        <f t="shared" si="605"/>
        <v>54.805813798947497</v>
      </c>
      <c r="AF3850" s="29"/>
      <c r="AG3850" s="30"/>
      <c r="AH3850" s="29"/>
      <c r="AI3850" s="29"/>
      <c r="AJ3850" s="31"/>
      <c r="AK3850" s="29"/>
      <c r="AL3850" s="30"/>
      <c r="AN3850" s="17">
        <f t="shared" si="598"/>
        <v>36047.096350315122</v>
      </c>
      <c r="AO3850" s="17">
        <f t="shared" si="599"/>
        <v>360.47096350315121</v>
      </c>
      <c r="AP3850" s="2">
        <f t="shared" si="600"/>
        <v>24.656213903615541</v>
      </c>
      <c r="AQ3850" s="6">
        <f t="shared" si="601"/>
        <v>601.11849497014691</v>
      </c>
      <c r="AR3850" s="3">
        <f t="shared" si="602"/>
        <v>9093.3321910298528</v>
      </c>
    </row>
    <row r="3851" spans="1:44">
      <c r="A3851" s="32">
        <v>43664</v>
      </c>
      <c r="B3851" s="9">
        <v>12.5</v>
      </c>
      <c r="C3851" s="33">
        <v>10663.331969999999</v>
      </c>
      <c r="D3851" s="34">
        <f t="shared" si="586"/>
        <v>64884773.430567212</v>
      </c>
      <c r="E3851" s="34">
        <v>9064159826491.4102</v>
      </c>
      <c r="F3851" s="3">
        <f>VLOOKUP(A3851,ERCOT_345kv_West_ATC!A:B,2)</f>
        <v>26.5</v>
      </c>
      <c r="G3851" s="3">
        <f>VLOOKUP(A3851,ERCOT_345kv_West_ATC!G:H,2)</f>
        <v>2.516</v>
      </c>
      <c r="I3851" s="5">
        <f t="shared" si="587"/>
        <v>6</v>
      </c>
      <c r="J3851" s="4">
        <f t="shared" si="588"/>
        <v>144</v>
      </c>
      <c r="K3851" s="4">
        <f t="shared" si="603"/>
        <v>1800</v>
      </c>
      <c r="L3851" s="6">
        <f t="shared" si="604"/>
        <v>19193997.546</v>
      </c>
      <c r="N3851" s="22">
        <f t="shared" si="589"/>
        <v>0.29581666901463988</v>
      </c>
      <c r="O3851" s="14">
        <f t="shared" si="590"/>
        <v>2774.1485480043616</v>
      </c>
      <c r="Q3851" s="22">
        <f t="shared" si="585"/>
        <v>432.48051025532152</v>
      </c>
      <c r="R3851" s="3">
        <f>VLOOKUP(A3851,ERCOT_345kv_West_ATC!D:E,2)</f>
        <v>23.27</v>
      </c>
      <c r="S3851" s="66">
        <f t="shared" si="606"/>
        <v>0.94619410713730845</v>
      </c>
      <c r="T3851" s="69">
        <f t="shared" si="591"/>
        <v>409.21051025532154</v>
      </c>
      <c r="V3851" s="16">
        <f t="shared" si="592"/>
        <v>1.8126000000000003E-2</v>
      </c>
      <c r="W3851" s="16">
        <f t="shared" si="593"/>
        <v>0.2776906690146399</v>
      </c>
      <c r="X3851" s="16"/>
      <c r="Z3851" s="15">
        <f t="shared" si="594"/>
        <v>2.8019327875857778E-5</v>
      </c>
      <c r="AA3851" s="16">
        <f t="shared" si="595"/>
        <v>0.29877939471654641</v>
      </c>
      <c r="AB3851" s="3">
        <f t="shared" si="596"/>
        <v>0.16090359519811717</v>
      </c>
      <c r="AC3851" s="69">
        <f t="shared" si="597"/>
        <v>45.121795842510885</v>
      </c>
      <c r="AD3851" s="3">
        <f t="shared" si="605"/>
        <v>54.726152967953269</v>
      </c>
      <c r="AF3851" s="29"/>
      <c r="AG3851" s="30"/>
      <c r="AH3851" s="29"/>
      <c r="AI3851" s="29"/>
      <c r="AJ3851" s="31"/>
      <c r="AK3851" s="29"/>
      <c r="AL3851" s="30"/>
      <c r="AN3851" s="17">
        <f t="shared" si="598"/>
        <v>36047.096350315122</v>
      </c>
      <c r="AO3851" s="17">
        <f t="shared" si="599"/>
        <v>360.47096350315121</v>
      </c>
      <c r="AP3851" s="2">
        <f t="shared" si="600"/>
        <v>24.656213903615541</v>
      </c>
      <c r="AQ3851" s="6">
        <f t="shared" si="601"/>
        <v>573.75009753713357</v>
      </c>
      <c r="AR3851" s="3">
        <f t="shared" si="602"/>
        <v>10089.581872462866</v>
      </c>
    </row>
    <row r="3852" spans="1:44">
      <c r="A3852" s="32">
        <v>43665</v>
      </c>
      <c r="B3852" s="9">
        <v>12.5</v>
      </c>
      <c r="C3852" s="33">
        <v>10533.966839999999</v>
      </c>
      <c r="D3852" s="34">
        <f t="shared" si="586"/>
        <v>64884773.430567212</v>
      </c>
      <c r="E3852" s="34">
        <v>9064159826491.4102</v>
      </c>
      <c r="F3852" s="3">
        <f>VLOOKUP(A3852,ERCOT_345kv_West_ATC!A:B,2)</f>
        <v>26.3</v>
      </c>
      <c r="G3852" s="3">
        <f>VLOOKUP(A3852,ERCOT_345kv_West_ATC!G:H,2)</f>
        <v>2.4940000000000002</v>
      </c>
      <c r="I3852" s="5">
        <f t="shared" si="587"/>
        <v>6</v>
      </c>
      <c r="J3852" s="4">
        <f t="shared" si="588"/>
        <v>144</v>
      </c>
      <c r="K3852" s="4">
        <f t="shared" si="603"/>
        <v>1800</v>
      </c>
      <c r="L3852" s="6">
        <f t="shared" si="604"/>
        <v>18961140.311999999</v>
      </c>
      <c r="N3852" s="22">
        <f t="shared" si="589"/>
        <v>0.29222788813912087</v>
      </c>
      <c r="O3852" s="14">
        <f t="shared" si="590"/>
        <v>2774.1485480043616</v>
      </c>
      <c r="Q3852" s="22">
        <f t="shared" si="585"/>
        <v>427.23375458935806</v>
      </c>
      <c r="R3852" s="3">
        <f>VLOOKUP(A3852,ERCOT_345kv_West_ATC!D:E,2)</f>
        <v>22.01</v>
      </c>
      <c r="S3852" s="66">
        <f t="shared" si="606"/>
        <v>0.94848253499736879</v>
      </c>
      <c r="T3852" s="69">
        <f t="shared" si="591"/>
        <v>405.22375458935807</v>
      </c>
      <c r="V3852" s="16">
        <f t="shared" si="592"/>
        <v>1.7989200000000004E-2</v>
      </c>
      <c r="W3852" s="16">
        <f t="shared" si="593"/>
        <v>0.27423868813912089</v>
      </c>
      <c r="X3852" s="16"/>
      <c r="Z3852" s="15">
        <f t="shared" si="594"/>
        <v>2.8019327875857778E-5</v>
      </c>
      <c r="AA3852" s="16">
        <f t="shared" si="595"/>
        <v>0.29515467072337342</v>
      </c>
      <c r="AB3852" s="3">
        <f t="shared" si="596"/>
        <v>0.15895154919890858</v>
      </c>
      <c r="AC3852" s="69">
        <f t="shared" si="597"/>
        <v>44.407347006800542</v>
      </c>
      <c r="AD3852" s="3">
        <f t="shared" si="605"/>
        <v>54.576190423322963</v>
      </c>
      <c r="AF3852" s="29"/>
      <c r="AG3852" s="30"/>
      <c r="AH3852" s="29"/>
      <c r="AI3852" s="29"/>
      <c r="AJ3852" s="31"/>
      <c r="AK3852" s="29"/>
      <c r="AL3852" s="30"/>
      <c r="AN3852" s="17">
        <f t="shared" si="598"/>
        <v>36047.096350315122</v>
      </c>
      <c r="AO3852" s="17">
        <f t="shared" si="599"/>
        <v>360.47096350315121</v>
      </c>
      <c r="AP3852" s="2">
        <f t="shared" si="600"/>
        <v>24.656213903615541</v>
      </c>
      <c r="AQ3852" s="6">
        <f t="shared" si="601"/>
        <v>542.68326801857813</v>
      </c>
      <c r="AR3852" s="3">
        <f t="shared" si="602"/>
        <v>9991.2835719814211</v>
      </c>
    </row>
    <row r="3853" spans="1:44">
      <c r="A3853" s="32">
        <v>43666</v>
      </c>
      <c r="B3853" s="9">
        <v>12.5</v>
      </c>
      <c r="C3853" s="33">
        <v>10770.40481</v>
      </c>
      <c r="D3853" s="34">
        <f t="shared" si="586"/>
        <v>64884773.430567212</v>
      </c>
      <c r="E3853" s="34">
        <v>9064159826491.4102</v>
      </c>
      <c r="F3853" s="3">
        <f>VLOOKUP(A3853,ERCOT_345kv_West_ATC!A:B,2)</f>
        <v>26.3</v>
      </c>
      <c r="G3853" s="3">
        <f>VLOOKUP(A3853,ERCOT_345kv_West_ATC!G:H,2)</f>
        <v>2.4940000000000002</v>
      </c>
      <c r="I3853" s="5">
        <f t="shared" si="587"/>
        <v>6</v>
      </c>
      <c r="J3853" s="4">
        <f t="shared" si="588"/>
        <v>144</v>
      </c>
      <c r="K3853" s="4">
        <f t="shared" si="603"/>
        <v>1800</v>
      </c>
      <c r="L3853" s="6">
        <f t="shared" si="604"/>
        <v>19386728.658</v>
      </c>
      <c r="N3853" s="22">
        <f t="shared" si="589"/>
        <v>0.29878702865080692</v>
      </c>
      <c r="O3853" s="14">
        <f t="shared" si="590"/>
        <v>2774.1485480043616</v>
      </c>
      <c r="Q3853" s="22">
        <f t="shared" si="585"/>
        <v>436.82314130234931</v>
      </c>
      <c r="R3853" s="3">
        <f>VLOOKUP(A3853,ERCOT_345kv_West_ATC!D:E,2)</f>
        <v>20.84</v>
      </c>
      <c r="S3853" s="66">
        <f t="shared" si="606"/>
        <v>0.95229190482475956</v>
      </c>
      <c r="T3853" s="69">
        <f t="shared" si="591"/>
        <v>415.98314130234934</v>
      </c>
      <c r="V3853" s="16">
        <f t="shared" si="592"/>
        <v>1.7989200000000004E-2</v>
      </c>
      <c r="W3853" s="16">
        <f t="shared" si="593"/>
        <v>0.28079782865080694</v>
      </c>
      <c r="X3853" s="16"/>
      <c r="Z3853" s="15">
        <f t="shared" si="594"/>
        <v>2.8019327875857778E-5</v>
      </c>
      <c r="AA3853" s="16">
        <f t="shared" si="595"/>
        <v>0.30177950372710571</v>
      </c>
      <c r="AB3853" s="3">
        <f t="shared" si="596"/>
        <v>0.16251926326064611</v>
      </c>
      <c r="AC3853" s="69">
        <f t="shared" si="597"/>
        <v>45.71313035339648</v>
      </c>
      <c r="AD3853" s="3">
        <f t="shared" si="605"/>
        <v>54.413209278590884</v>
      </c>
      <c r="AF3853" s="29"/>
      <c r="AG3853" s="30"/>
      <c r="AH3853" s="29"/>
      <c r="AI3853" s="29"/>
      <c r="AJ3853" s="31"/>
      <c r="AK3853" s="29"/>
      <c r="AL3853" s="30"/>
      <c r="AN3853" s="17">
        <f t="shared" si="598"/>
        <v>36047.096350315122</v>
      </c>
      <c r="AO3853" s="17">
        <f t="shared" si="599"/>
        <v>360.47096350315121</v>
      </c>
      <c r="AP3853" s="2">
        <f t="shared" si="600"/>
        <v>24.656213903615541</v>
      </c>
      <c r="AQ3853" s="6">
        <f t="shared" si="601"/>
        <v>513.83549775134782</v>
      </c>
      <c r="AR3853" s="3">
        <f t="shared" si="602"/>
        <v>10256.569312248652</v>
      </c>
    </row>
    <row r="3854" spans="1:44">
      <c r="A3854" s="32">
        <v>43667</v>
      </c>
      <c r="B3854" s="9">
        <v>12.5</v>
      </c>
      <c r="C3854" s="33">
        <v>10598.600560000001</v>
      </c>
      <c r="D3854" s="34">
        <f t="shared" si="586"/>
        <v>64884773.430567212</v>
      </c>
      <c r="E3854" s="34">
        <v>9064159826491.4102</v>
      </c>
      <c r="F3854" s="3">
        <f>VLOOKUP(A3854,ERCOT_345kv_West_ATC!A:B,2)</f>
        <v>26.3</v>
      </c>
      <c r="G3854" s="3">
        <f>VLOOKUP(A3854,ERCOT_345kv_West_ATC!G:H,2)</f>
        <v>2.4940000000000002</v>
      </c>
      <c r="I3854" s="5">
        <f t="shared" si="587"/>
        <v>6</v>
      </c>
      <c r="J3854" s="4">
        <f t="shared" si="588"/>
        <v>144</v>
      </c>
      <c r="K3854" s="4">
        <f t="shared" si="603"/>
        <v>1800</v>
      </c>
      <c r="L3854" s="6">
        <f t="shared" si="604"/>
        <v>19077481.008000001</v>
      </c>
      <c r="N3854" s="22">
        <f t="shared" si="589"/>
        <v>0.29402092354402215</v>
      </c>
      <c r="O3854" s="14">
        <f t="shared" si="590"/>
        <v>2774.1485480043616</v>
      </c>
      <c r="Q3854" s="22">
        <f t="shared" si="585"/>
        <v>429.85515138014932</v>
      </c>
      <c r="R3854" s="3">
        <f>VLOOKUP(A3854,ERCOT_345kv_West_ATC!D:E,2)</f>
        <v>26.05</v>
      </c>
      <c r="S3854" s="66">
        <f t="shared" si="606"/>
        <v>0.93939819049193551</v>
      </c>
      <c r="T3854" s="69">
        <f t="shared" si="591"/>
        <v>403.80515138014931</v>
      </c>
      <c r="V3854" s="16">
        <f t="shared" si="592"/>
        <v>1.7989200000000004E-2</v>
      </c>
      <c r="W3854" s="16">
        <f t="shared" si="593"/>
        <v>0.27603172354402217</v>
      </c>
      <c r="X3854" s="16"/>
      <c r="Z3854" s="15">
        <f t="shared" si="594"/>
        <v>2.8019327875857778E-5</v>
      </c>
      <c r="AA3854" s="16">
        <f t="shared" si="595"/>
        <v>0.29696566411588987</v>
      </c>
      <c r="AB3854" s="3">
        <f t="shared" si="596"/>
        <v>0.15992683515533263</v>
      </c>
      <c r="AC3854" s="69">
        <f t="shared" si="597"/>
        <v>44.764301666851743</v>
      </c>
      <c r="AD3854" s="3">
        <f t="shared" si="605"/>
        <v>54.085561998091364</v>
      </c>
      <c r="AF3854" s="29"/>
      <c r="AG3854" s="30"/>
      <c r="AH3854" s="29"/>
      <c r="AI3854" s="29"/>
      <c r="AJ3854" s="31"/>
      <c r="AK3854" s="29"/>
      <c r="AL3854" s="30"/>
      <c r="AN3854" s="17">
        <f t="shared" si="598"/>
        <v>36047.096350315122</v>
      </c>
      <c r="AO3854" s="17">
        <f t="shared" si="599"/>
        <v>360.47096350315121</v>
      </c>
      <c r="AP3854" s="2">
        <f t="shared" si="600"/>
        <v>24.656213903615541</v>
      </c>
      <c r="AQ3854" s="6">
        <f t="shared" si="601"/>
        <v>642.29437218918486</v>
      </c>
      <c r="AR3854" s="3">
        <f t="shared" si="602"/>
        <v>9956.3061878108165</v>
      </c>
    </row>
    <row r="3855" spans="1:44">
      <c r="A3855" s="32">
        <v>43668</v>
      </c>
      <c r="B3855" s="9">
        <v>12.5</v>
      </c>
      <c r="C3855" s="33">
        <v>10339.53484</v>
      </c>
      <c r="D3855" s="34">
        <f t="shared" si="586"/>
        <v>64884773.430567212</v>
      </c>
      <c r="E3855" s="34">
        <v>9064159826491.4102</v>
      </c>
      <c r="F3855" s="3">
        <f>VLOOKUP(A3855,ERCOT_345kv_West_ATC!A:B,2)</f>
        <v>27.05</v>
      </c>
      <c r="G3855" s="3">
        <f>VLOOKUP(A3855,ERCOT_345kv_West_ATC!G:H,2)</f>
        <v>2.5209999999999999</v>
      </c>
      <c r="I3855" s="5">
        <f t="shared" si="587"/>
        <v>6</v>
      </c>
      <c r="J3855" s="4">
        <f t="shared" si="588"/>
        <v>144</v>
      </c>
      <c r="K3855" s="4">
        <f t="shared" si="603"/>
        <v>1800</v>
      </c>
      <c r="L3855" s="6">
        <f t="shared" si="604"/>
        <v>18611162.712000001</v>
      </c>
      <c r="N3855" s="22">
        <f t="shared" si="589"/>
        <v>0.28683405563426512</v>
      </c>
      <c r="O3855" s="14">
        <f t="shared" si="590"/>
        <v>2774.1485480043616</v>
      </c>
      <c r="Q3855" s="22">
        <f t="shared" si="585"/>
        <v>419.34803455301915</v>
      </c>
      <c r="R3855" s="3">
        <f>VLOOKUP(A3855,ERCOT_345kv_West_ATC!D:E,2)</f>
        <v>32.99</v>
      </c>
      <c r="S3855" s="66">
        <f t="shared" si="606"/>
        <v>0.92133026202170265</v>
      </c>
      <c r="T3855" s="69">
        <f t="shared" si="591"/>
        <v>386.35803455301914</v>
      </c>
      <c r="V3855" s="16">
        <f t="shared" si="592"/>
        <v>1.85022E-2</v>
      </c>
      <c r="W3855" s="16">
        <f t="shared" si="593"/>
        <v>0.26833185563426509</v>
      </c>
      <c r="X3855" s="16"/>
      <c r="Z3855" s="15">
        <f t="shared" si="594"/>
        <v>2.8019327875857778E-5</v>
      </c>
      <c r="AA3855" s="16">
        <f t="shared" si="595"/>
        <v>0.28970681676581472</v>
      </c>
      <c r="AB3855" s="3">
        <f t="shared" si="596"/>
        <v>0.15601768125692042</v>
      </c>
      <c r="AC3855" s="69">
        <f t="shared" si="597"/>
        <v>43.333551340032876</v>
      </c>
      <c r="AD3855" s="3">
        <f t="shared" si="605"/>
        <v>53.580573904178088</v>
      </c>
      <c r="AF3855" s="29"/>
      <c r="AG3855" s="30"/>
      <c r="AH3855" s="29"/>
      <c r="AI3855" s="29"/>
      <c r="AJ3855" s="31"/>
      <c r="AK3855" s="29"/>
      <c r="AL3855" s="30"/>
      <c r="AN3855" s="17">
        <f t="shared" si="598"/>
        <v>36047.096350315122</v>
      </c>
      <c r="AO3855" s="17">
        <f t="shared" si="599"/>
        <v>360.47096350315121</v>
      </c>
      <c r="AP3855" s="2">
        <f t="shared" si="600"/>
        <v>24.656213903615541</v>
      </c>
      <c r="AQ3855" s="6">
        <f t="shared" si="601"/>
        <v>813.4084966802767</v>
      </c>
      <c r="AR3855" s="3">
        <f t="shared" si="602"/>
        <v>9526.1263433197237</v>
      </c>
    </row>
    <row r="3856" spans="1:44">
      <c r="A3856" s="32">
        <v>43669</v>
      </c>
      <c r="B3856" s="9">
        <v>12.5</v>
      </c>
      <c r="C3856" s="33">
        <v>9900.1097000000009</v>
      </c>
      <c r="D3856" s="34">
        <f t="shared" si="586"/>
        <v>64524184.803786159</v>
      </c>
      <c r="E3856" s="34">
        <v>9013786945891.6797</v>
      </c>
      <c r="F3856" s="3">
        <f>VLOOKUP(A3856,ERCOT_345kv_West_ATC!A:B,2)</f>
        <v>26.7</v>
      </c>
      <c r="G3856" s="3">
        <f>VLOOKUP(A3856,ERCOT_345kv_West_ATC!G:H,2)</f>
        <v>2.5169999999999999</v>
      </c>
      <c r="I3856" s="5">
        <f t="shared" si="587"/>
        <v>6</v>
      </c>
      <c r="J3856" s="4">
        <f t="shared" si="588"/>
        <v>144</v>
      </c>
      <c r="K3856" s="4">
        <f t="shared" si="603"/>
        <v>1800</v>
      </c>
      <c r="L3856" s="6">
        <f t="shared" si="604"/>
        <v>17820197.460000001</v>
      </c>
      <c r="N3856" s="22">
        <f t="shared" si="589"/>
        <v>0.27617857574163951</v>
      </c>
      <c r="O3856" s="14">
        <f t="shared" si="590"/>
        <v>2789.6516716540978</v>
      </c>
      <c r="Q3856" s="22">
        <f t="shared" si="585"/>
        <v>403.76984757549633</v>
      </c>
      <c r="R3856" s="3">
        <f>VLOOKUP(A3856,ERCOT_345kv_West_ATC!D:E,2)</f>
        <v>23.8</v>
      </c>
      <c r="S3856" s="66">
        <f t="shared" si="606"/>
        <v>0.94105552917606128</v>
      </c>
      <c r="T3856" s="69">
        <f t="shared" si="591"/>
        <v>379.96984757549632</v>
      </c>
      <c r="V3856" s="16">
        <f t="shared" si="592"/>
        <v>1.8262799999999999E-2</v>
      </c>
      <c r="W3856" s="16">
        <f t="shared" si="593"/>
        <v>0.25791577574163949</v>
      </c>
      <c r="X3856" s="16"/>
      <c r="Z3856" s="15">
        <f t="shared" si="594"/>
        <v>2.8175911814001402E-5</v>
      </c>
      <c r="AA3856" s="16">
        <f t="shared" si="595"/>
        <v>0.27894461785613989</v>
      </c>
      <c r="AB3856" s="3">
        <f t="shared" si="596"/>
        <v>0.15022184483906179</v>
      </c>
      <c r="AC3856" s="69">
        <f t="shared" si="597"/>
        <v>41.21227521109661</v>
      </c>
      <c r="AD3856" s="3">
        <f t="shared" si="605"/>
        <v>52.97149648001222</v>
      </c>
      <c r="AF3856" s="29"/>
      <c r="AG3856" s="30"/>
      <c r="AH3856" s="29"/>
      <c r="AI3856" s="29"/>
      <c r="AJ3856" s="31"/>
      <c r="AK3856" s="29"/>
      <c r="AL3856" s="30"/>
      <c r="AN3856" s="17">
        <f t="shared" si="598"/>
        <v>35846.769335436751</v>
      </c>
      <c r="AO3856" s="17">
        <f t="shared" si="599"/>
        <v>358.4676933543675</v>
      </c>
      <c r="AP3856" s="2">
        <f t="shared" si="600"/>
        <v>24.519190225438738</v>
      </c>
      <c r="AQ3856" s="6">
        <f t="shared" si="601"/>
        <v>583.55672736544193</v>
      </c>
      <c r="AR3856" s="3">
        <f t="shared" si="602"/>
        <v>9316.5529726345594</v>
      </c>
    </row>
    <row r="3857" spans="1:44">
      <c r="A3857" s="32">
        <v>43670</v>
      </c>
      <c r="B3857" s="9">
        <v>12.5</v>
      </c>
      <c r="C3857" s="33">
        <v>9821.9930260000001</v>
      </c>
      <c r="D3857" s="34">
        <f t="shared" si="586"/>
        <v>64524184.803786159</v>
      </c>
      <c r="E3857" s="34">
        <v>9013786945891.6797</v>
      </c>
      <c r="F3857" s="3">
        <f>VLOOKUP(A3857,ERCOT_345kv_West_ATC!A:B,2)</f>
        <v>26.35</v>
      </c>
      <c r="G3857" s="3">
        <f>VLOOKUP(A3857,ERCOT_345kv_West_ATC!G:H,2)</f>
        <v>2.4780000000000002</v>
      </c>
      <c r="I3857" s="5">
        <f t="shared" si="587"/>
        <v>6</v>
      </c>
      <c r="J3857" s="4">
        <f t="shared" si="588"/>
        <v>144</v>
      </c>
      <c r="K3857" s="4">
        <f t="shared" si="603"/>
        <v>1800</v>
      </c>
      <c r="L3857" s="6">
        <f t="shared" si="604"/>
        <v>17679587.446800001</v>
      </c>
      <c r="N3857" s="22">
        <f t="shared" si="589"/>
        <v>0.27399939263955791</v>
      </c>
      <c r="O3857" s="14">
        <f t="shared" si="590"/>
        <v>2789.6516716540978</v>
      </c>
      <c r="Q3857" s="22">
        <f t="shared" si="585"/>
        <v>400.58390736777471</v>
      </c>
      <c r="R3857" s="3">
        <f>VLOOKUP(A3857,ERCOT_345kv_West_ATC!D:E,2)</f>
        <v>24.69</v>
      </c>
      <c r="S3857" s="66">
        <f t="shared" si="606"/>
        <v>0.93836497286614118</v>
      </c>
      <c r="T3857" s="69">
        <f t="shared" si="591"/>
        <v>375.89390736777472</v>
      </c>
      <c r="V3857" s="16">
        <f t="shared" si="592"/>
        <v>1.8023399999999998E-2</v>
      </c>
      <c r="W3857" s="16">
        <f t="shared" si="593"/>
        <v>0.25597599263955789</v>
      </c>
      <c r="X3857" s="16"/>
      <c r="Z3857" s="15">
        <f t="shared" si="594"/>
        <v>2.8175911814001402E-5</v>
      </c>
      <c r="AA3857" s="16">
        <f t="shared" si="595"/>
        <v>0.27674360933831277</v>
      </c>
      <c r="AB3857" s="3">
        <f t="shared" si="596"/>
        <v>0.14903652152077856</v>
      </c>
      <c r="AC3857" s="69">
        <f t="shared" si="597"/>
        <v>40.778446876604953</v>
      </c>
      <c r="AD3857" s="3">
        <f t="shared" si="605"/>
        <v>52.310918093545915</v>
      </c>
      <c r="AF3857" s="29"/>
      <c r="AG3857" s="30"/>
      <c r="AH3857" s="29"/>
      <c r="AI3857" s="29"/>
      <c r="AJ3857" s="31"/>
      <c r="AK3857" s="29"/>
      <c r="AL3857" s="30"/>
      <c r="AN3857" s="17">
        <f t="shared" si="598"/>
        <v>35846.769335436751</v>
      </c>
      <c r="AO3857" s="17">
        <f t="shared" si="599"/>
        <v>358.4676933543675</v>
      </c>
      <c r="AP3857" s="2">
        <f t="shared" si="600"/>
        <v>24.519190225438738</v>
      </c>
      <c r="AQ3857" s="6">
        <f t="shared" si="601"/>
        <v>605.37880666608248</v>
      </c>
      <c r="AR3857" s="3">
        <f t="shared" si="602"/>
        <v>9216.6142193339183</v>
      </c>
    </row>
    <row r="3858" spans="1:44">
      <c r="A3858" s="32">
        <v>43671</v>
      </c>
      <c r="B3858" s="9">
        <v>12.5</v>
      </c>
      <c r="C3858" s="33">
        <v>9912.8091420000001</v>
      </c>
      <c r="D3858" s="34">
        <f t="shared" si="586"/>
        <v>64524184.803786159</v>
      </c>
      <c r="E3858" s="34">
        <v>9013786945891.6797</v>
      </c>
      <c r="F3858" s="3">
        <f>VLOOKUP(A3858,ERCOT_345kv_West_ATC!A:B,2)</f>
        <v>26.3</v>
      </c>
      <c r="G3858" s="3">
        <f>VLOOKUP(A3858,ERCOT_345kv_West_ATC!G:H,2)</f>
        <v>2.4950000000000001</v>
      </c>
      <c r="I3858" s="5">
        <f t="shared" si="587"/>
        <v>6</v>
      </c>
      <c r="J3858" s="4">
        <f t="shared" si="588"/>
        <v>144</v>
      </c>
      <c r="K3858" s="4">
        <f t="shared" si="603"/>
        <v>1800</v>
      </c>
      <c r="L3858" s="6">
        <f t="shared" si="604"/>
        <v>17843056.455600001</v>
      </c>
      <c r="N3858" s="22">
        <f t="shared" si="589"/>
        <v>0.27653284593768324</v>
      </c>
      <c r="O3858" s="14">
        <f t="shared" si="590"/>
        <v>2789.6516716540978</v>
      </c>
      <c r="Q3858" s="22">
        <f t="shared" si="585"/>
        <v>404.2877864586012</v>
      </c>
      <c r="R3858" s="3">
        <f>VLOOKUP(A3858,ERCOT_345kv_West_ATC!D:E,2)</f>
        <v>22.15</v>
      </c>
      <c r="S3858" s="66">
        <f t="shared" si="606"/>
        <v>0.94521229494953318</v>
      </c>
      <c r="T3858" s="69">
        <f t="shared" si="591"/>
        <v>382.13778645860123</v>
      </c>
      <c r="V3858" s="16">
        <f t="shared" si="592"/>
        <v>1.7989200000000004E-2</v>
      </c>
      <c r="W3858" s="16">
        <f t="shared" si="593"/>
        <v>0.25854364593768325</v>
      </c>
      <c r="X3858" s="16"/>
      <c r="Z3858" s="15">
        <f t="shared" si="594"/>
        <v>2.8175911814001402E-5</v>
      </c>
      <c r="AA3858" s="16">
        <f t="shared" si="595"/>
        <v>0.2793024362140189</v>
      </c>
      <c r="AB3858" s="3">
        <f t="shared" si="596"/>
        <v>0.15041454306801841</v>
      </c>
      <c r="AC3858" s="69">
        <f t="shared" si="597"/>
        <v>41.28280276289474</v>
      </c>
      <c r="AD3858" s="3">
        <f t="shared" si="605"/>
        <v>51.492028759477797</v>
      </c>
      <c r="AF3858" s="29"/>
      <c r="AG3858" s="30"/>
      <c r="AH3858" s="29"/>
      <c r="AI3858" s="29"/>
      <c r="AJ3858" s="31"/>
      <c r="AK3858" s="29"/>
      <c r="AL3858" s="30"/>
      <c r="AN3858" s="17">
        <f t="shared" si="598"/>
        <v>35846.769335436751</v>
      </c>
      <c r="AO3858" s="17">
        <f t="shared" si="599"/>
        <v>358.4676933543675</v>
      </c>
      <c r="AP3858" s="2">
        <f t="shared" si="600"/>
        <v>24.519190225438738</v>
      </c>
      <c r="AQ3858" s="6">
        <f t="shared" si="601"/>
        <v>543.10006349346804</v>
      </c>
      <c r="AR3858" s="3">
        <f t="shared" si="602"/>
        <v>9369.709078506532</v>
      </c>
    </row>
    <row r="3859" spans="1:44">
      <c r="A3859" s="32">
        <v>43672</v>
      </c>
      <c r="B3859" s="9">
        <v>12.5</v>
      </c>
      <c r="C3859" s="33">
        <v>9872.5147199999992</v>
      </c>
      <c r="D3859" s="34">
        <f t="shared" si="586"/>
        <v>64524184.803786159</v>
      </c>
      <c r="E3859" s="34">
        <v>9013786945891.6797</v>
      </c>
      <c r="F3859" s="3">
        <f>VLOOKUP(A3859,ERCOT_345kv_West_ATC!A:B,2)</f>
        <v>26.3</v>
      </c>
      <c r="G3859" s="3">
        <f>VLOOKUP(A3859,ERCOT_345kv_West_ATC!G:H,2)</f>
        <v>2.4630000000000001</v>
      </c>
      <c r="I3859" s="5">
        <f t="shared" si="587"/>
        <v>6</v>
      </c>
      <c r="J3859" s="4">
        <f t="shared" si="588"/>
        <v>144</v>
      </c>
      <c r="K3859" s="4">
        <f t="shared" si="603"/>
        <v>1800</v>
      </c>
      <c r="L3859" s="6">
        <f t="shared" si="604"/>
        <v>17770526.495999999</v>
      </c>
      <c r="N3859" s="22">
        <f t="shared" si="589"/>
        <v>0.2754087719207769</v>
      </c>
      <c r="O3859" s="14">
        <f t="shared" si="590"/>
        <v>2789.6516716540978</v>
      </c>
      <c r="Q3859" s="22">
        <f t="shared" si="585"/>
        <v>402.64440339294862</v>
      </c>
      <c r="R3859" s="3">
        <f>VLOOKUP(A3859,ERCOT_345kv_West_ATC!D:E,2)</f>
        <v>23.08</v>
      </c>
      <c r="S3859" s="66">
        <f t="shared" si="606"/>
        <v>0.94267894994811152</v>
      </c>
      <c r="T3859" s="69">
        <f t="shared" si="591"/>
        <v>379.56440339294863</v>
      </c>
      <c r="V3859" s="16">
        <f t="shared" si="592"/>
        <v>1.7989200000000004E-2</v>
      </c>
      <c r="W3859" s="16">
        <f t="shared" si="593"/>
        <v>0.25741957192077691</v>
      </c>
      <c r="X3859" s="16"/>
      <c r="Z3859" s="15">
        <f t="shared" si="594"/>
        <v>2.8175911814001402E-5</v>
      </c>
      <c r="AA3859" s="16">
        <f t="shared" si="595"/>
        <v>0.27816710413315071</v>
      </c>
      <c r="AB3859" s="3">
        <f t="shared" si="596"/>
        <v>0.14980312535720619</v>
      </c>
      <c r="AC3859" s="69">
        <f t="shared" si="597"/>
        <v>41.059023880737463</v>
      </c>
      <c r="AD3859" s="3">
        <f t="shared" si="605"/>
        <v>50.391218583700493</v>
      </c>
      <c r="AF3859" s="29"/>
      <c r="AG3859" s="30"/>
      <c r="AH3859" s="29"/>
      <c r="AI3859" s="29"/>
      <c r="AJ3859" s="31"/>
      <c r="AK3859" s="29"/>
      <c r="AL3859" s="30"/>
      <c r="AN3859" s="17">
        <f t="shared" si="598"/>
        <v>35846.769335436751</v>
      </c>
      <c r="AO3859" s="17">
        <f t="shared" si="599"/>
        <v>358.4676933543675</v>
      </c>
      <c r="AP3859" s="2">
        <f t="shared" si="600"/>
        <v>24.519190225438738</v>
      </c>
      <c r="AQ3859" s="6">
        <f t="shared" si="601"/>
        <v>565.90291040312604</v>
      </c>
      <c r="AR3859" s="3">
        <f t="shared" si="602"/>
        <v>9306.6118095968741</v>
      </c>
    </row>
    <row r="3860" spans="1:44">
      <c r="A3860" s="32">
        <v>43673</v>
      </c>
      <c r="B3860" s="9">
        <v>12.5</v>
      </c>
      <c r="C3860" s="33">
        <v>9457.6032639999994</v>
      </c>
      <c r="D3860" s="34">
        <f t="shared" si="586"/>
        <v>64524184.803786159</v>
      </c>
      <c r="E3860" s="34">
        <v>9013786945891.6797</v>
      </c>
      <c r="F3860" s="3">
        <f>VLOOKUP(A3860,ERCOT_345kv_West_ATC!A:B,2)</f>
        <v>26.3</v>
      </c>
      <c r="G3860" s="3">
        <f>VLOOKUP(A3860,ERCOT_345kv_West_ATC!G:H,2)</f>
        <v>2.4630000000000001</v>
      </c>
      <c r="I3860" s="5">
        <f t="shared" si="587"/>
        <v>6</v>
      </c>
      <c r="J3860" s="4">
        <f t="shared" si="588"/>
        <v>144</v>
      </c>
      <c r="K3860" s="4">
        <f t="shared" si="603"/>
        <v>1800</v>
      </c>
      <c r="L3860" s="6">
        <f t="shared" si="604"/>
        <v>17023685.8752</v>
      </c>
      <c r="N3860" s="22">
        <f t="shared" si="589"/>
        <v>0.26383418755258853</v>
      </c>
      <c r="O3860" s="14">
        <f t="shared" si="590"/>
        <v>2789.6516716540978</v>
      </c>
      <c r="Q3860" s="22">
        <f t="shared" si="585"/>
        <v>385.72249642191304</v>
      </c>
      <c r="R3860" s="3">
        <f>VLOOKUP(A3860,ERCOT_345kv_West_ATC!D:E,2)</f>
        <v>22.94</v>
      </c>
      <c r="S3860" s="66">
        <f t="shared" si="606"/>
        <v>0.94052719192476752</v>
      </c>
      <c r="T3860" s="69">
        <f t="shared" si="591"/>
        <v>362.78249642191304</v>
      </c>
      <c r="V3860" s="16">
        <f t="shared" si="592"/>
        <v>1.7989200000000004E-2</v>
      </c>
      <c r="W3860" s="16">
        <f t="shared" si="593"/>
        <v>0.24584498755258852</v>
      </c>
      <c r="X3860" s="16"/>
      <c r="Z3860" s="15">
        <f t="shared" si="594"/>
        <v>2.8175911814001402E-5</v>
      </c>
      <c r="AA3860" s="16">
        <f t="shared" si="595"/>
        <v>0.2664765955382758</v>
      </c>
      <c r="AB3860" s="3">
        <f t="shared" si="596"/>
        <v>0.14350736033500838</v>
      </c>
      <c r="AC3860" s="69">
        <f t="shared" si="597"/>
        <v>38.754773882613065</v>
      </c>
      <c r="AD3860" s="3">
        <f t="shared" si="605"/>
        <v>49.796930740082708</v>
      </c>
      <c r="AF3860" s="29"/>
      <c r="AG3860" s="30"/>
      <c r="AH3860" s="29"/>
      <c r="AI3860" s="29"/>
      <c r="AJ3860" s="31"/>
      <c r="AK3860" s="29"/>
      <c r="AL3860" s="30"/>
      <c r="AN3860" s="17">
        <f t="shared" si="598"/>
        <v>35846.769335436751</v>
      </c>
      <c r="AO3860" s="17">
        <f t="shared" si="599"/>
        <v>358.4676933543675</v>
      </c>
      <c r="AP3860" s="2">
        <f t="shared" si="600"/>
        <v>24.519190225438738</v>
      </c>
      <c r="AQ3860" s="6">
        <f t="shared" si="601"/>
        <v>562.47022377156463</v>
      </c>
      <c r="AR3860" s="3">
        <f t="shared" si="602"/>
        <v>8895.1330402284348</v>
      </c>
    </row>
    <row r="3861" spans="1:44">
      <c r="A3861" s="32">
        <v>43674</v>
      </c>
      <c r="B3861" s="9">
        <v>12.5</v>
      </c>
      <c r="C3861" s="33">
        <v>9555.3675839999996</v>
      </c>
      <c r="D3861" s="34">
        <f t="shared" si="586"/>
        <v>64524184.803786159</v>
      </c>
      <c r="E3861" s="34">
        <v>9013786945891.6797</v>
      </c>
      <c r="F3861" s="3">
        <f>VLOOKUP(A3861,ERCOT_345kv_West_ATC!A:B,2)</f>
        <v>26.3</v>
      </c>
      <c r="G3861" s="3">
        <f>VLOOKUP(A3861,ERCOT_345kv_West_ATC!G:H,2)</f>
        <v>2.4630000000000001</v>
      </c>
      <c r="I3861" s="5">
        <f t="shared" si="587"/>
        <v>6</v>
      </c>
      <c r="J3861" s="4">
        <f t="shared" si="588"/>
        <v>144</v>
      </c>
      <c r="K3861" s="4">
        <f t="shared" si="603"/>
        <v>1800</v>
      </c>
      <c r="L3861" s="6">
        <f t="shared" si="604"/>
        <v>17199661.6512</v>
      </c>
      <c r="N3861" s="22">
        <f t="shared" si="589"/>
        <v>0.26656147153974979</v>
      </c>
      <c r="O3861" s="14">
        <f t="shared" si="590"/>
        <v>2789.6516716540978</v>
      </c>
      <c r="Q3861" s="22">
        <f t="shared" si="585"/>
        <v>389.70975371308447</v>
      </c>
      <c r="R3861" s="3">
        <f>VLOOKUP(A3861,ERCOT_345kv_West_ATC!D:E,2)</f>
        <v>22.26</v>
      </c>
      <c r="S3861" s="66">
        <f t="shared" si="606"/>
        <v>0.94288056742765425</v>
      </c>
      <c r="T3861" s="69">
        <f t="shared" si="591"/>
        <v>367.44975371308448</v>
      </c>
      <c r="V3861" s="16">
        <f t="shared" si="592"/>
        <v>1.7989200000000004E-2</v>
      </c>
      <c r="W3861" s="16">
        <f t="shared" si="593"/>
        <v>0.24857227153974978</v>
      </c>
      <c r="X3861" s="16"/>
      <c r="Z3861" s="15">
        <f t="shared" si="594"/>
        <v>2.8175911814001402E-5</v>
      </c>
      <c r="AA3861" s="16">
        <f t="shared" si="595"/>
        <v>0.26923119439715165</v>
      </c>
      <c r="AB3861" s="3">
        <f t="shared" si="596"/>
        <v>0.14499081223148955</v>
      </c>
      <c r="AC3861" s="69">
        <f t="shared" si="597"/>
        <v>39.297717276725173</v>
      </c>
      <c r="AD3861" s="3">
        <f t="shared" si="605"/>
        <v>48.959773626685951</v>
      </c>
      <c r="AF3861" s="29"/>
      <c r="AG3861" s="30"/>
      <c r="AH3861" s="29"/>
      <c r="AI3861" s="29"/>
      <c r="AJ3861" s="31"/>
      <c r="AK3861" s="29"/>
      <c r="AL3861" s="30"/>
      <c r="AN3861" s="17">
        <f t="shared" si="598"/>
        <v>35846.769335436751</v>
      </c>
      <c r="AO3861" s="17">
        <f t="shared" si="599"/>
        <v>358.4676933543675</v>
      </c>
      <c r="AP3861" s="2">
        <f t="shared" si="600"/>
        <v>24.519190225438738</v>
      </c>
      <c r="AQ3861" s="6">
        <f t="shared" si="601"/>
        <v>545.79717441826631</v>
      </c>
      <c r="AR3861" s="3">
        <f t="shared" si="602"/>
        <v>9009.5704095817327</v>
      </c>
    </row>
    <row r="3862" spans="1:44">
      <c r="A3862" s="32">
        <v>43675</v>
      </c>
      <c r="B3862" s="9">
        <v>12.5</v>
      </c>
      <c r="C3862" s="33">
        <v>9521.4919129999998</v>
      </c>
      <c r="D3862" s="34">
        <f t="shared" si="586"/>
        <v>64524184.803786159</v>
      </c>
      <c r="E3862" s="34">
        <v>9013786945891.6797</v>
      </c>
      <c r="F3862" s="3">
        <f>VLOOKUP(A3862,ERCOT_345kv_West_ATC!A:B,2)</f>
        <v>26.05</v>
      </c>
      <c r="G3862" s="3">
        <f>VLOOKUP(A3862,ERCOT_345kv_West_ATC!G:H,2)</f>
        <v>2.4350000000000001</v>
      </c>
      <c r="I3862" s="5">
        <f t="shared" si="587"/>
        <v>6</v>
      </c>
      <c r="J3862" s="4">
        <f t="shared" si="588"/>
        <v>144</v>
      </c>
      <c r="K3862" s="4">
        <f t="shared" si="603"/>
        <v>1800</v>
      </c>
      <c r="L3862" s="6">
        <f t="shared" si="604"/>
        <v>17138685.443399999</v>
      </c>
      <c r="N3862" s="22">
        <f t="shared" si="589"/>
        <v>0.26561645831741426</v>
      </c>
      <c r="O3862" s="14">
        <f t="shared" si="590"/>
        <v>2789.6516716540978</v>
      </c>
      <c r="Q3862" s="22">
        <f t="shared" si="585"/>
        <v>388.3281554348161</v>
      </c>
      <c r="R3862" s="3">
        <f>VLOOKUP(A3862,ERCOT_345kv_West_ATC!D:E,2)</f>
        <v>30.72</v>
      </c>
      <c r="S3862" s="66">
        <f t="shared" si="606"/>
        <v>0.92089164906005239</v>
      </c>
      <c r="T3862" s="69">
        <f t="shared" si="591"/>
        <v>357.60815543481613</v>
      </c>
      <c r="V3862" s="16">
        <f t="shared" si="592"/>
        <v>1.7818199999999999E-2</v>
      </c>
      <c r="W3862" s="16">
        <f t="shared" si="593"/>
        <v>0.24779825831741426</v>
      </c>
      <c r="X3862" s="16"/>
      <c r="Z3862" s="15">
        <f t="shared" si="594"/>
        <v>2.8175911814001402E-5</v>
      </c>
      <c r="AA3862" s="16">
        <f t="shared" si="595"/>
        <v>0.2682767164784155</v>
      </c>
      <c r="AB3862" s="3">
        <f t="shared" si="596"/>
        <v>0.14447679107950362</v>
      </c>
      <c r="AC3862" s="69">
        <f t="shared" si="597"/>
        <v>39.109585535098326</v>
      </c>
      <c r="AD3862" s="3">
        <f t="shared" si="605"/>
        <v>48.207479777924348</v>
      </c>
      <c r="AF3862" s="29"/>
      <c r="AG3862" s="30"/>
      <c r="AH3862" s="29"/>
      <c r="AI3862" s="29"/>
      <c r="AJ3862" s="31"/>
      <c r="AK3862" s="29"/>
      <c r="AL3862" s="30"/>
      <c r="AN3862" s="17">
        <f t="shared" si="598"/>
        <v>35846.769335436751</v>
      </c>
      <c r="AO3862" s="17">
        <f t="shared" si="599"/>
        <v>358.4676933543675</v>
      </c>
      <c r="AP3862" s="2">
        <f t="shared" si="600"/>
        <v>24.519190225438738</v>
      </c>
      <c r="AQ3862" s="6">
        <f t="shared" si="601"/>
        <v>753.22952372547797</v>
      </c>
      <c r="AR3862" s="3">
        <f t="shared" si="602"/>
        <v>8768.2623892745214</v>
      </c>
    </row>
    <row r="3863" spans="1:44">
      <c r="A3863" s="32">
        <v>43676</v>
      </c>
      <c r="B3863" s="9">
        <v>12.5</v>
      </c>
      <c r="C3863" s="33">
        <v>9604.7420039999997</v>
      </c>
      <c r="D3863" s="34">
        <f t="shared" si="586"/>
        <v>64524184.803786159</v>
      </c>
      <c r="E3863" s="34">
        <v>9013786945891.6797</v>
      </c>
      <c r="F3863" s="3">
        <f>VLOOKUP(A3863,ERCOT_345kv_West_ATC!A:B,2)</f>
        <v>26.05</v>
      </c>
      <c r="G3863" s="3">
        <f>VLOOKUP(A3863,ERCOT_345kv_West_ATC!G:H,2)</f>
        <v>2.448</v>
      </c>
      <c r="I3863" s="5">
        <f t="shared" si="587"/>
        <v>6</v>
      </c>
      <c r="J3863" s="4">
        <f t="shared" si="588"/>
        <v>144</v>
      </c>
      <c r="K3863" s="4">
        <f t="shared" si="603"/>
        <v>1800</v>
      </c>
      <c r="L3863" s="6">
        <f t="shared" si="604"/>
        <v>17288535.6072</v>
      </c>
      <c r="N3863" s="22">
        <f t="shared" si="589"/>
        <v>0.26793884587264932</v>
      </c>
      <c r="O3863" s="14">
        <f t="shared" si="590"/>
        <v>2789.6516716540978</v>
      </c>
      <c r="Q3863" s="22">
        <f t="shared" si="585"/>
        <v>391.7234588781422</v>
      </c>
      <c r="R3863" s="3">
        <f>VLOOKUP(A3863,ERCOT_345kv_West_ATC!D:E,2)</f>
        <v>34.93</v>
      </c>
      <c r="S3863" s="66">
        <f t="shared" si="606"/>
        <v>0.91082995105772802</v>
      </c>
      <c r="T3863" s="69">
        <f t="shared" si="591"/>
        <v>356.79345887814219</v>
      </c>
      <c r="V3863" s="16">
        <f t="shared" si="592"/>
        <v>1.7818199999999999E-2</v>
      </c>
      <c r="W3863" s="16">
        <f t="shared" si="593"/>
        <v>0.25012064587264932</v>
      </c>
      <c r="X3863" s="16"/>
      <c r="Z3863" s="15">
        <f t="shared" si="594"/>
        <v>2.8175911814001402E-5</v>
      </c>
      <c r="AA3863" s="16">
        <f t="shared" si="595"/>
        <v>0.27062236370093912</v>
      </c>
      <c r="AB3863" s="3">
        <f t="shared" si="596"/>
        <v>0.14574000761265371</v>
      </c>
      <c r="AC3863" s="69">
        <f t="shared" si="597"/>
        <v>39.571922786231255</v>
      </c>
      <c r="AD3863" s="3">
        <f t="shared" si="605"/>
        <v>47.710627031562872</v>
      </c>
      <c r="AF3863" s="29"/>
      <c r="AG3863" s="30"/>
      <c r="AH3863" s="29"/>
      <c r="AI3863" s="29"/>
      <c r="AJ3863" s="31"/>
      <c r="AK3863" s="29"/>
      <c r="AL3863" s="30"/>
      <c r="AN3863" s="17">
        <f t="shared" si="598"/>
        <v>35846.769335436751</v>
      </c>
      <c r="AO3863" s="17">
        <f t="shared" si="599"/>
        <v>358.4676933543675</v>
      </c>
      <c r="AP3863" s="2">
        <f t="shared" si="600"/>
        <v>24.519190225438738</v>
      </c>
      <c r="AQ3863" s="6">
        <f t="shared" si="601"/>
        <v>856.45531457457514</v>
      </c>
      <c r="AR3863" s="3">
        <f t="shared" si="602"/>
        <v>8748.2866894254239</v>
      </c>
    </row>
    <row r="3864" spans="1:44">
      <c r="A3864" s="32">
        <v>43677</v>
      </c>
      <c r="B3864" s="9">
        <v>12.5</v>
      </c>
      <c r="C3864" s="33">
        <v>10085.62775</v>
      </c>
      <c r="D3864" s="34">
        <f t="shared" si="586"/>
        <v>64524184.803786159</v>
      </c>
      <c r="E3864" s="34">
        <v>9013786945891.6797</v>
      </c>
      <c r="F3864" s="3">
        <f>VLOOKUP(A3864,ERCOT_345kv_West_ATC!A:B,2)</f>
        <v>26.4</v>
      </c>
      <c r="G3864" s="3">
        <f>VLOOKUP(A3864,ERCOT_345kv_West_ATC!G:H,2)</f>
        <v>2.488</v>
      </c>
      <c r="I3864" s="5">
        <f t="shared" si="587"/>
        <v>6</v>
      </c>
      <c r="J3864" s="4">
        <f t="shared" si="588"/>
        <v>144</v>
      </c>
      <c r="K3864" s="4">
        <f t="shared" si="603"/>
        <v>1800</v>
      </c>
      <c r="L3864" s="6">
        <f t="shared" si="604"/>
        <v>18154129.949999999</v>
      </c>
      <c r="N3864" s="22">
        <f t="shared" si="589"/>
        <v>0.28135388312468457</v>
      </c>
      <c r="O3864" s="14">
        <f t="shared" si="590"/>
        <v>2789.6516716540978</v>
      </c>
      <c r="Q3864" s="22">
        <f t="shared" ref="Q3864:Q3927" si="607">((I3864*B3864)*C3864)/((D3864*($AL$2*$Y$2)/$Y$2)/1000000)</f>
        <v>411.3360864395973</v>
      </c>
      <c r="R3864" s="3">
        <f>VLOOKUP(A3864,ERCOT_345kv_West_ATC!D:E,2)</f>
        <v>48.62</v>
      </c>
      <c r="S3864" s="66">
        <f t="shared" si="606"/>
        <v>0.88179981868150625</v>
      </c>
      <c r="T3864" s="69">
        <f t="shared" si="591"/>
        <v>362.71608643959729</v>
      </c>
      <c r="V3864" s="16">
        <f t="shared" si="592"/>
        <v>1.80576E-2</v>
      </c>
      <c r="W3864" s="16">
        <f t="shared" si="593"/>
        <v>0.26329628312468456</v>
      </c>
      <c r="X3864" s="16"/>
      <c r="Z3864" s="15">
        <f t="shared" si="594"/>
        <v>2.8175911814001402E-5</v>
      </c>
      <c r="AA3864" s="16">
        <f t="shared" si="595"/>
        <v>0.28417175807284539</v>
      </c>
      <c r="AB3864" s="3">
        <f t="shared" si="596"/>
        <v>0.15303685038611595</v>
      </c>
      <c r="AC3864" s="69">
        <f t="shared" si="597"/>
        <v>42.242567241318433</v>
      </c>
      <c r="AD3864" s="3">
        <f t="shared" si="605"/>
        <v>47.350493026521924</v>
      </c>
      <c r="AF3864" s="29"/>
      <c r="AG3864" s="30"/>
      <c r="AH3864" s="29"/>
      <c r="AI3864" s="29"/>
      <c r="AJ3864" s="31"/>
      <c r="AK3864" s="29"/>
      <c r="AL3864" s="30"/>
      <c r="AN3864" s="17">
        <f t="shared" si="598"/>
        <v>35846.769335436751</v>
      </c>
      <c r="AO3864" s="17">
        <f t="shared" si="599"/>
        <v>358.4676933543675</v>
      </c>
      <c r="AP3864" s="2">
        <f t="shared" si="600"/>
        <v>24.519190225438738</v>
      </c>
      <c r="AQ3864" s="6">
        <f t="shared" si="601"/>
        <v>1192.1230287608314</v>
      </c>
      <c r="AR3864" s="3">
        <f t="shared" si="602"/>
        <v>8893.5047212391692</v>
      </c>
    </row>
    <row r="3865" spans="1:44">
      <c r="A3865" s="32">
        <v>43678</v>
      </c>
      <c r="B3865" s="9">
        <v>12.5</v>
      </c>
      <c r="C3865" s="33">
        <v>10399.66942</v>
      </c>
      <c r="D3865" s="34">
        <f t="shared" si="586"/>
        <v>64524184.803786159</v>
      </c>
      <c r="E3865" s="34">
        <v>9013786945891.6797</v>
      </c>
      <c r="F3865" s="3">
        <f>VLOOKUP(A3865,ERCOT_345kv_West_ATC!A:B,2)</f>
        <v>26.35</v>
      </c>
      <c r="G3865" s="3">
        <f>VLOOKUP(A3865,ERCOT_345kv_West_ATC!G:H,2)</f>
        <v>2.4769999999999999</v>
      </c>
      <c r="I3865" s="5">
        <f t="shared" si="587"/>
        <v>6</v>
      </c>
      <c r="J3865" s="4">
        <f t="shared" si="588"/>
        <v>144</v>
      </c>
      <c r="K3865" s="4">
        <f t="shared" si="603"/>
        <v>1800</v>
      </c>
      <c r="L3865" s="6">
        <f t="shared" si="604"/>
        <v>18719404.956</v>
      </c>
      <c r="N3865" s="22">
        <f t="shared" si="589"/>
        <v>0.29011455182153001</v>
      </c>
      <c r="O3865" s="14">
        <f t="shared" si="590"/>
        <v>2789.6516716540978</v>
      </c>
      <c r="Q3865" s="22">
        <f t="shared" si="607"/>
        <v>424.144081610424</v>
      </c>
      <c r="R3865" s="3">
        <f>VLOOKUP(A3865,ERCOT_345kv_West_ATC!D:E,2)</f>
        <v>44.82</v>
      </c>
      <c r="S3865" s="66">
        <f t="shared" si="606"/>
        <v>0.89432836165054141</v>
      </c>
      <c r="T3865" s="69">
        <f t="shared" si="591"/>
        <v>379.324081610424</v>
      </c>
      <c r="V3865" s="16">
        <f t="shared" si="592"/>
        <v>1.8023399999999998E-2</v>
      </c>
      <c r="W3865" s="16">
        <f t="shared" si="593"/>
        <v>0.27209115182152999</v>
      </c>
      <c r="X3865" s="16"/>
      <c r="Z3865" s="15">
        <f t="shared" si="594"/>
        <v>2.8175911814001402E-5</v>
      </c>
      <c r="AA3865" s="16">
        <f t="shared" si="595"/>
        <v>0.29302016847268714</v>
      </c>
      <c r="AB3865" s="3">
        <f t="shared" si="596"/>
        <v>0.15780204192977532</v>
      </c>
      <c r="AC3865" s="69">
        <f t="shared" si="597"/>
        <v>43.986627346297766</v>
      </c>
      <c r="AD3865" s="3">
        <f t="shared" si="605"/>
        <v>47.002284422908936</v>
      </c>
      <c r="AF3865" s="29"/>
      <c r="AG3865" s="30"/>
      <c r="AH3865" s="29"/>
      <c r="AI3865" s="29"/>
      <c r="AJ3865" s="31"/>
      <c r="AK3865" s="29"/>
      <c r="AL3865" s="30"/>
      <c r="AN3865" s="17">
        <f t="shared" si="598"/>
        <v>35846.769335436751</v>
      </c>
      <c r="AO3865" s="17">
        <f t="shared" si="599"/>
        <v>358.4676933543675</v>
      </c>
      <c r="AP3865" s="2">
        <f t="shared" si="600"/>
        <v>24.519190225438738</v>
      </c>
      <c r="AQ3865" s="6">
        <f t="shared" si="601"/>
        <v>1098.9501059041643</v>
      </c>
      <c r="AR3865" s="3">
        <f t="shared" si="602"/>
        <v>9300.7193140958352</v>
      </c>
    </row>
    <row r="3866" spans="1:44">
      <c r="A3866" s="32">
        <v>43679</v>
      </c>
      <c r="B3866" s="9">
        <v>12.5</v>
      </c>
      <c r="C3866" s="33">
        <v>10518.17468</v>
      </c>
      <c r="D3866" s="34">
        <f t="shared" si="586"/>
        <v>64524184.803786159</v>
      </c>
      <c r="E3866" s="34">
        <v>9013786945891.6797</v>
      </c>
      <c r="F3866" s="3">
        <f>VLOOKUP(A3866,ERCOT_345kv_West_ATC!A:B,2)</f>
        <v>26.2</v>
      </c>
      <c r="G3866" s="3">
        <f>VLOOKUP(A3866,ERCOT_345kv_West_ATC!G:H,2)</f>
        <v>2.4350000000000001</v>
      </c>
      <c r="I3866" s="5">
        <f t="shared" si="587"/>
        <v>6</v>
      </c>
      <c r="J3866" s="4">
        <f t="shared" si="588"/>
        <v>144</v>
      </c>
      <c r="K3866" s="4">
        <f t="shared" si="603"/>
        <v>1800</v>
      </c>
      <c r="L3866" s="6">
        <f t="shared" si="604"/>
        <v>18932714.423999999</v>
      </c>
      <c r="N3866" s="22">
        <f t="shared" si="589"/>
        <v>0.29342043578811805</v>
      </c>
      <c r="O3866" s="14">
        <f t="shared" si="590"/>
        <v>2789.6516716540978</v>
      </c>
      <c r="Q3866" s="22">
        <f t="shared" si="607"/>
        <v>428.97724530426615</v>
      </c>
      <c r="R3866" s="3">
        <f>VLOOKUP(A3866,ERCOT_345kv_West_ATC!D:E,2)</f>
        <v>61.56</v>
      </c>
      <c r="S3866" s="66">
        <f t="shared" si="606"/>
        <v>0.85649588486602235</v>
      </c>
      <c r="T3866" s="69">
        <f t="shared" si="591"/>
        <v>367.41724530426615</v>
      </c>
      <c r="V3866" s="16">
        <f t="shared" si="592"/>
        <v>1.7920800000000001E-2</v>
      </c>
      <c r="W3866" s="16">
        <f t="shared" si="593"/>
        <v>0.27549963578811804</v>
      </c>
      <c r="X3866" s="16"/>
      <c r="Z3866" s="15">
        <f t="shared" si="594"/>
        <v>2.8175911814001402E-5</v>
      </c>
      <c r="AA3866" s="16">
        <f t="shared" si="595"/>
        <v>0.2963591622279424</v>
      </c>
      <c r="AB3866" s="3">
        <f t="shared" si="596"/>
        <v>0.15960021178039149</v>
      </c>
      <c r="AC3866" s="69">
        <f t="shared" si="597"/>
        <v>44.64475751162329</v>
      </c>
      <c r="AD3866" s="3">
        <f t="shared" si="605"/>
        <v>46.435669157721996</v>
      </c>
      <c r="AF3866" s="29"/>
      <c r="AG3866" s="30"/>
      <c r="AH3866" s="29"/>
      <c r="AI3866" s="29"/>
      <c r="AJ3866" s="31"/>
      <c r="AK3866" s="29"/>
      <c r="AL3866" s="30"/>
      <c r="AN3866" s="17">
        <f t="shared" si="598"/>
        <v>35846.769335436751</v>
      </c>
      <c r="AO3866" s="17">
        <f t="shared" si="599"/>
        <v>358.4676933543675</v>
      </c>
      <c r="AP3866" s="2">
        <f t="shared" si="600"/>
        <v>24.519190225438738</v>
      </c>
      <c r="AQ3866" s="6">
        <f t="shared" si="601"/>
        <v>1509.4013502780087</v>
      </c>
      <c r="AR3866" s="3">
        <f t="shared" si="602"/>
        <v>9008.7733297219911</v>
      </c>
    </row>
    <row r="3867" spans="1:44">
      <c r="A3867" s="32">
        <v>43680</v>
      </c>
      <c r="B3867" s="9">
        <v>12.5</v>
      </c>
      <c r="C3867" s="33">
        <v>10821.72651</v>
      </c>
      <c r="D3867" s="34">
        <f t="shared" si="586"/>
        <v>64524184.803786159</v>
      </c>
      <c r="E3867" s="34">
        <v>9013786945891.6797</v>
      </c>
      <c r="F3867" s="3">
        <f>VLOOKUP(A3867,ERCOT_345kv_West_ATC!A:B,2)</f>
        <v>26.2</v>
      </c>
      <c r="G3867" s="3">
        <f>VLOOKUP(A3867,ERCOT_345kv_West_ATC!G:H,2)</f>
        <v>2.4350000000000001</v>
      </c>
      <c r="I3867" s="5">
        <f t="shared" si="587"/>
        <v>6</v>
      </c>
      <c r="J3867" s="4">
        <f t="shared" si="588"/>
        <v>144</v>
      </c>
      <c r="K3867" s="4">
        <f t="shared" si="603"/>
        <v>1800</v>
      </c>
      <c r="L3867" s="6">
        <f t="shared" si="604"/>
        <v>19479107.718000002</v>
      </c>
      <c r="N3867" s="22">
        <f t="shared" si="589"/>
        <v>0.30188847448804973</v>
      </c>
      <c r="O3867" s="14">
        <f t="shared" si="590"/>
        <v>2789.6516716540978</v>
      </c>
      <c r="Q3867" s="22">
        <f t="shared" si="607"/>
        <v>441.35741884217788</v>
      </c>
      <c r="R3867" s="3">
        <f>VLOOKUP(A3867,ERCOT_345kv_West_ATC!D:E,2)</f>
        <v>28.41</v>
      </c>
      <c r="S3867" s="66">
        <f t="shared" si="606"/>
        <v>0.93563040115077578</v>
      </c>
      <c r="T3867" s="69">
        <f t="shared" si="591"/>
        <v>412.94741884217785</v>
      </c>
      <c r="V3867" s="16">
        <f t="shared" si="592"/>
        <v>1.7920800000000001E-2</v>
      </c>
      <c r="W3867" s="16">
        <f t="shared" si="593"/>
        <v>0.28396767448804972</v>
      </c>
      <c r="X3867" s="16"/>
      <c r="Z3867" s="15">
        <f t="shared" si="594"/>
        <v>2.8175911814001402E-5</v>
      </c>
      <c r="AA3867" s="16">
        <f t="shared" si="595"/>
        <v>0.30491201182100119</v>
      </c>
      <c r="AB3867" s="3">
        <f t="shared" si="596"/>
        <v>0.16420623305577928</v>
      </c>
      <c r="AC3867" s="69">
        <f t="shared" si="597"/>
        <v>46.330561298415212</v>
      </c>
      <c r="AD3867" s="3">
        <f t="shared" si="605"/>
        <v>46.081029221030356</v>
      </c>
      <c r="AF3867" s="29"/>
      <c r="AG3867" s="30"/>
      <c r="AH3867" s="29"/>
      <c r="AI3867" s="29"/>
      <c r="AJ3867" s="31"/>
      <c r="AK3867" s="29"/>
      <c r="AL3867" s="30"/>
      <c r="AN3867" s="17">
        <f t="shared" si="598"/>
        <v>35846.769335436751</v>
      </c>
      <c r="AO3867" s="17">
        <f t="shared" si="599"/>
        <v>358.4676933543675</v>
      </c>
      <c r="AP3867" s="2">
        <f t="shared" si="600"/>
        <v>24.519190225438738</v>
      </c>
      <c r="AQ3867" s="6">
        <f t="shared" si="601"/>
        <v>696.5901943047146</v>
      </c>
      <c r="AR3867" s="3">
        <f t="shared" si="602"/>
        <v>10125.136315695287</v>
      </c>
    </row>
    <row r="3868" spans="1:44">
      <c r="A3868" s="32">
        <v>43681</v>
      </c>
      <c r="B3868" s="9">
        <v>12.5</v>
      </c>
      <c r="C3868" s="33">
        <v>10970.184219999999</v>
      </c>
      <c r="D3868" s="34">
        <f t="shared" si="586"/>
        <v>64524184.803786159</v>
      </c>
      <c r="E3868" s="34">
        <v>9013786945891.6797</v>
      </c>
      <c r="F3868" s="3">
        <f>VLOOKUP(A3868,ERCOT_345kv_West_ATC!A:B,2)</f>
        <v>26.2</v>
      </c>
      <c r="G3868" s="3">
        <f>VLOOKUP(A3868,ERCOT_345kv_West_ATC!G:H,2)</f>
        <v>2.4350000000000001</v>
      </c>
      <c r="I3868" s="5">
        <f t="shared" si="587"/>
        <v>6</v>
      </c>
      <c r="J3868" s="4">
        <f t="shared" si="588"/>
        <v>144</v>
      </c>
      <c r="K3868" s="4">
        <f t="shared" si="603"/>
        <v>1800</v>
      </c>
      <c r="L3868" s="6">
        <f t="shared" si="604"/>
        <v>19746331.595999997</v>
      </c>
      <c r="N3868" s="22">
        <f t="shared" si="589"/>
        <v>0.306029927476764</v>
      </c>
      <c r="O3868" s="14">
        <f t="shared" si="590"/>
        <v>2789.6516716540978</v>
      </c>
      <c r="Q3868" s="22">
        <f t="shared" si="607"/>
        <v>447.41217467363163</v>
      </c>
      <c r="R3868" s="3">
        <f>VLOOKUP(A3868,ERCOT_345kv_West_ATC!D:E,2)</f>
        <v>25.78</v>
      </c>
      <c r="S3868" s="66">
        <f t="shared" si="606"/>
        <v>0.94237975303464772</v>
      </c>
      <c r="T3868" s="69">
        <f t="shared" si="591"/>
        <v>421.63217467363165</v>
      </c>
      <c r="V3868" s="16">
        <f t="shared" si="592"/>
        <v>1.7920800000000001E-2</v>
      </c>
      <c r="W3868" s="16">
        <f t="shared" si="593"/>
        <v>0.28810912747676398</v>
      </c>
      <c r="X3868" s="16"/>
      <c r="Z3868" s="15">
        <f t="shared" si="594"/>
        <v>2.8175911814001402E-5</v>
      </c>
      <c r="AA3868" s="16">
        <f t="shared" si="595"/>
        <v>0.30909494316606972</v>
      </c>
      <c r="AB3868" s="3">
        <f t="shared" si="596"/>
        <v>0.16645889406182676</v>
      </c>
      <c r="AC3868" s="69">
        <f t="shared" si="597"/>
        <v>47.155035226628591</v>
      </c>
      <c r="AD3868" s="3">
        <f t="shared" si="605"/>
        <v>45.801925088020376</v>
      </c>
      <c r="AF3868" s="29"/>
      <c r="AG3868" s="30"/>
      <c r="AH3868" s="29"/>
      <c r="AI3868" s="29"/>
      <c r="AJ3868" s="31"/>
      <c r="AK3868" s="29"/>
      <c r="AL3868" s="30"/>
      <c r="AN3868" s="17">
        <f t="shared" si="598"/>
        <v>35846.769335436751</v>
      </c>
      <c r="AO3868" s="17">
        <f t="shared" si="599"/>
        <v>358.4676933543675</v>
      </c>
      <c r="AP3868" s="2">
        <f t="shared" si="600"/>
        <v>24.519190225438738</v>
      </c>
      <c r="AQ3868" s="6">
        <f t="shared" si="601"/>
        <v>632.10472401181073</v>
      </c>
      <c r="AR3868" s="3">
        <f t="shared" si="602"/>
        <v>10338.079495988188</v>
      </c>
    </row>
    <row r="3869" spans="1:44">
      <c r="A3869" s="32">
        <v>43682</v>
      </c>
      <c r="B3869" s="9">
        <v>12.5</v>
      </c>
      <c r="C3869" s="33">
        <v>11805.65373</v>
      </c>
      <c r="D3869" s="34">
        <f t="shared" si="586"/>
        <v>71478995.905911788</v>
      </c>
      <c r="E3869" s="34">
        <v>9985348008059.5508</v>
      </c>
      <c r="F3869" s="3">
        <f>VLOOKUP(A3869,ERCOT_345kv_West_ATC!A:B,2)</f>
        <v>25.9</v>
      </c>
      <c r="G3869" s="3">
        <f>VLOOKUP(A3869,ERCOT_345kv_West_ATC!G:H,2)</f>
        <v>2.391</v>
      </c>
      <c r="I3869" s="5">
        <f t="shared" si="587"/>
        <v>6</v>
      </c>
      <c r="J3869" s="4">
        <f t="shared" si="588"/>
        <v>144</v>
      </c>
      <c r="K3869" s="4">
        <f t="shared" si="603"/>
        <v>1800</v>
      </c>
      <c r="L3869" s="6">
        <f t="shared" si="604"/>
        <v>21250176.714000002</v>
      </c>
      <c r="N3869" s="22">
        <f t="shared" si="589"/>
        <v>0.29729260245865419</v>
      </c>
      <c r="O3869" s="14">
        <f t="shared" si="590"/>
        <v>2518.2222794082759</v>
      </c>
      <c r="Q3869" s="22">
        <f t="shared" si="607"/>
        <v>434.63830768809083</v>
      </c>
      <c r="R3869" s="3">
        <f>VLOOKUP(A3869,ERCOT_345kv_West_ATC!D:E,2)</f>
        <v>44.74</v>
      </c>
      <c r="S3869" s="66">
        <f t="shared" si="606"/>
        <v>0.89706383627807895</v>
      </c>
      <c r="T3869" s="69">
        <f t="shared" si="591"/>
        <v>389.89830768809082</v>
      </c>
      <c r="V3869" s="16">
        <f t="shared" si="592"/>
        <v>1.7715600000000001E-2</v>
      </c>
      <c r="W3869" s="16">
        <f t="shared" si="593"/>
        <v>0.27957700245865419</v>
      </c>
      <c r="X3869" s="16"/>
      <c r="Z3869" s="15">
        <f t="shared" si="594"/>
        <v>2.5434433120673499E-5</v>
      </c>
      <c r="AA3869" s="16">
        <f t="shared" si="595"/>
        <v>0.30027011024151462</v>
      </c>
      <c r="AB3869" s="3">
        <f t="shared" si="596"/>
        <v>0.16170639984805829</v>
      </c>
      <c r="AC3869" s="69">
        <f t="shared" si="597"/>
        <v>45.415622344389334</v>
      </c>
      <c r="AD3869" s="3">
        <f t="shared" si="605"/>
        <v>45.417502004170679</v>
      </c>
      <c r="AF3869" s="29"/>
      <c r="AG3869" s="30"/>
      <c r="AH3869" s="29"/>
      <c r="AI3869" s="29"/>
      <c r="AJ3869" s="31"/>
      <c r="AK3869" s="29"/>
      <c r="AL3869" s="30"/>
      <c r="AN3869" s="17">
        <f t="shared" si="598"/>
        <v>39710.553281062108</v>
      </c>
      <c r="AO3869" s="17">
        <f t="shared" si="599"/>
        <v>397.10553281062107</v>
      </c>
      <c r="AP3869" s="2">
        <f t="shared" si="600"/>
        <v>27.162018444246485</v>
      </c>
      <c r="AQ3869" s="6">
        <f t="shared" si="601"/>
        <v>1215.2287051955877</v>
      </c>
      <c r="AR3869" s="3">
        <f t="shared" si="602"/>
        <v>10590.425024804412</v>
      </c>
    </row>
    <row r="3870" spans="1:44">
      <c r="A3870" s="32">
        <v>43683</v>
      </c>
      <c r="B3870" s="9">
        <v>12.5</v>
      </c>
      <c r="C3870" s="33">
        <v>11478.16935</v>
      </c>
      <c r="D3870" s="34">
        <f t="shared" si="586"/>
        <v>71478995.905911788</v>
      </c>
      <c r="E3870" s="34">
        <v>9985348008059.5508</v>
      </c>
      <c r="F3870" s="3">
        <f>VLOOKUP(A3870,ERCOT_345kv_West_ATC!A:B,2)</f>
        <v>25.75</v>
      </c>
      <c r="G3870" s="3">
        <f>VLOOKUP(A3870,ERCOT_345kv_West_ATC!G:H,2)</f>
        <v>2.4</v>
      </c>
      <c r="I3870" s="5">
        <f t="shared" si="587"/>
        <v>6</v>
      </c>
      <c r="J3870" s="4">
        <f t="shared" si="588"/>
        <v>144</v>
      </c>
      <c r="K3870" s="4">
        <f t="shared" si="603"/>
        <v>1800</v>
      </c>
      <c r="L3870" s="6">
        <f t="shared" si="604"/>
        <v>20660704.830000002</v>
      </c>
      <c r="N3870" s="22">
        <f t="shared" si="589"/>
        <v>0.28904581783991212</v>
      </c>
      <c r="O3870" s="14">
        <f t="shared" si="590"/>
        <v>2518.2222794082759</v>
      </c>
      <c r="Q3870" s="22">
        <f t="shared" si="607"/>
        <v>422.58160502911124</v>
      </c>
      <c r="R3870" s="3">
        <f>VLOOKUP(A3870,ERCOT_345kv_West_ATC!D:E,2)</f>
        <v>82.22</v>
      </c>
      <c r="S3870" s="66">
        <f t="shared" si="606"/>
        <v>0.80543402973175815</v>
      </c>
      <c r="T3870" s="69">
        <f t="shared" si="591"/>
        <v>340.36160502911127</v>
      </c>
      <c r="V3870" s="16">
        <f t="shared" si="592"/>
        <v>1.7612999999999997E-2</v>
      </c>
      <c r="W3870" s="16">
        <f t="shared" si="593"/>
        <v>0.27143281783991213</v>
      </c>
      <c r="X3870" s="16"/>
      <c r="Z3870" s="15">
        <f t="shared" si="594"/>
        <v>2.5434433120673499E-5</v>
      </c>
      <c r="AA3870" s="16">
        <f t="shared" si="595"/>
        <v>0.29194073068033943</v>
      </c>
      <c r="AB3870" s="3">
        <f t="shared" si="596"/>
        <v>0.15722072533079684</v>
      </c>
      <c r="AC3870" s="69">
        <f t="shared" si="597"/>
        <v>43.773865471071645</v>
      </c>
      <c r="AD3870" s="3">
        <f t="shared" si="605"/>
        <v>44.927433002466508</v>
      </c>
      <c r="AF3870" s="29"/>
      <c r="AG3870" s="30"/>
      <c r="AH3870" s="29"/>
      <c r="AI3870" s="29"/>
      <c r="AJ3870" s="31"/>
      <c r="AK3870" s="29"/>
      <c r="AL3870" s="30"/>
      <c r="AN3870" s="17">
        <f t="shared" si="598"/>
        <v>39710.553281062108</v>
      </c>
      <c r="AO3870" s="17">
        <f t="shared" si="599"/>
        <v>397.10553281062107</v>
      </c>
      <c r="AP3870" s="2">
        <f t="shared" si="600"/>
        <v>27.162018444246485</v>
      </c>
      <c r="AQ3870" s="6">
        <f t="shared" si="601"/>
        <v>2233.2611564859458</v>
      </c>
      <c r="AR3870" s="3">
        <f t="shared" si="602"/>
        <v>9244.9081935140548</v>
      </c>
    </row>
    <row r="3871" spans="1:44">
      <c r="A3871" s="32">
        <v>43684</v>
      </c>
      <c r="B3871" s="9">
        <v>12.5</v>
      </c>
      <c r="C3871" s="33">
        <v>11941.968339999999</v>
      </c>
      <c r="D3871" s="34">
        <f t="shared" si="586"/>
        <v>71478995.905911788</v>
      </c>
      <c r="E3871" s="34">
        <v>9985348008059.5508</v>
      </c>
      <c r="F3871" s="3">
        <f>VLOOKUP(A3871,ERCOT_345kv_West_ATC!A:B,2)</f>
        <v>26.65</v>
      </c>
      <c r="G3871" s="3">
        <f>VLOOKUP(A3871,ERCOT_345kv_West_ATC!G:H,2)</f>
        <v>2.3849999999999998</v>
      </c>
      <c r="I3871" s="5">
        <f t="shared" si="587"/>
        <v>6</v>
      </c>
      <c r="J3871" s="4">
        <f t="shared" si="588"/>
        <v>144</v>
      </c>
      <c r="K3871" s="4">
        <f t="shared" si="603"/>
        <v>1800</v>
      </c>
      <c r="L3871" s="6">
        <f t="shared" si="604"/>
        <v>21495543.011999998</v>
      </c>
      <c r="N3871" s="22">
        <f t="shared" si="589"/>
        <v>0.30072530733776259</v>
      </c>
      <c r="O3871" s="14">
        <f t="shared" si="590"/>
        <v>2518.2222794082759</v>
      </c>
      <c r="Q3871" s="22">
        <f t="shared" si="607"/>
        <v>439.65688207275235</v>
      </c>
      <c r="R3871" s="3">
        <f>VLOOKUP(A3871,ERCOT_345kv_West_ATC!D:E,2)</f>
        <v>144.19</v>
      </c>
      <c r="S3871" s="66">
        <f t="shared" si="606"/>
        <v>0.67203970669077318</v>
      </c>
      <c r="T3871" s="69">
        <f t="shared" si="591"/>
        <v>295.46688207275236</v>
      </c>
      <c r="V3871" s="16">
        <f t="shared" si="592"/>
        <v>1.8228599999999998E-2</v>
      </c>
      <c r="W3871" s="16">
        <f t="shared" si="593"/>
        <v>0.28249670733776261</v>
      </c>
      <c r="X3871" s="16"/>
      <c r="Z3871" s="15">
        <f t="shared" si="594"/>
        <v>2.5434433120673499E-5</v>
      </c>
      <c r="AA3871" s="16">
        <f t="shared" si="595"/>
        <v>0.30373719507293029</v>
      </c>
      <c r="AB3871" s="3">
        <f t="shared" si="596"/>
        <v>0.16357355141237848</v>
      </c>
      <c r="AC3871" s="69">
        <f t="shared" si="597"/>
        <v>46.098999816930515</v>
      </c>
      <c r="AD3871" s="3">
        <f t="shared" si="605"/>
        <v>44.339402111695328</v>
      </c>
      <c r="AF3871" s="29"/>
      <c r="AG3871" s="30"/>
      <c r="AH3871" s="29"/>
      <c r="AI3871" s="29"/>
      <c r="AJ3871" s="31"/>
      <c r="AK3871" s="29"/>
      <c r="AL3871" s="30"/>
      <c r="AN3871" s="17">
        <f t="shared" si="598"/>
        <v>39710.553281062108</v>
      </c>
      <c r="AO3871" s="17">
        <f t="shared" si="599"/>
        <v>397.10553281062107</v>
      </c>
      <c r="AP3871" s="2">
        <f t="shared" si="600"/>
        <v>27.162018444246485</v>
      </c>
      <c r="AQ3871" s="6">
        <f t="shared" si="601"/>
        <v>3916.4914394759007</v>
      </c>
      <c r="AR3871" s="3">
        <f t="shared" si="602"/>
        <v>8025.4769005240987</v>
      </c>
    </row>
    <row r="3872" spans="1:44">
      <c r="A3872" s="32">
        <v>43685</v>
      </c>
      <c r="B3872" s="9">
        <v>12.5</v>
      </c>
      <c r="C3872" s="33">
        <v>11966.40741</v>
      </c>
      <c r="D3872" s="34">
        <f t="shared" si="586"/>
        <v>71478995.905911788</v>
      </c>
      <c r="E3872" s="34">
        <v>9985348008059.5508</v>
      </c>
      <c r="F3872" s="3">
        <f>VLOOKUP(A3872,ERCOT_345kv_West_ATC!A:B,2)</f>
        <v>27.1</v>
      </c>
      <c r="G3872" s="3">
        <f>VLOOKUP(A3872,ERCOT_345kv_West_ATC!G:H,2)</f>
        <v>2.399</v>
      </c>
      <c r="I3872" s="5">
        <f t="shared" si="587"/>
        <v>6</v>
      </c>
      <c r="J3872" s="4">
        <f t="shared" si="588"/>
        <v>144</v>
      </c>
      <c r="K3872" s="4">
        <f t="shared" si="603"/>
        <v>1800</v>
      </c>
      <c r="L3872" s="6">
        <f t="shared" si="604"/>
        <v>21539533.338</v>
      </c>
      <c r="N3872" s="22">
        <f t="shared" si="589"/>
        <v>0.3013407374433828</v>
      </c>
      <c r="O3872" s="14">
        <f t="shared" si="590"/>
        <v>2518.2222794082759</v>
      </c>
      <c r="Q3872" s="22">
        <f t="shared" si="607"/>
        <v>440.55663368915611</v>
      </c>
      <c r="R3872" s="3">
        <f>VLOOKUP(A3872,ERCOT_345kv_West_ATC!D:E,2)</f>
        <v>42.09</v>
      </c>
      <c r="S3872" s="66">
        <f t="shared" si="606"/>
        <v>0.90446177226400026</v>
      </c>
      <c r="T3872" s="69">
        <f t="shared" si="591"/>
        <v>398.46663368915608</v>
      </c>
      <c r="V3872" s="16">
        <f t="shared" si="592"/>
        <v>1.8536400000000001E-2</v>
      </c>
      <c r="W3872" s="16">
        <f t="shared" si="593"/>
        <v>0.28280433744338279</v>
      </c>
      <c r="X3872" s="16"/>
      <c r="Z3872" s="15">
        <f t="shared" si="594"/>
        <v>2.5434433120673499E-5</v>
      </c>
      <c r="AA3872" s="16">
        <f t="shared" si="595"/>
        <v>0.30435878896437679</v>
      </c>
      <c r="AB3872" s="3">
        <f t="shared" si="596"/>
        <v>0.16390830238133941</v>
      </c>
      <c r="AC3872" s="69">
        <f t="shared" si="597"/>
        <v>46.22151867157023</v>
      </c>
      <c r="AD3872" s="3">
        <f t="shared" si="605"/>
        <v>44.026784479970949</v>
      </c>
      <c r="AF3872" s="29"/>
      <c r="AG3872" s="30"/>
      <c r="AH3872" s="29"/>
      <c r="AI3872" s="29"/>
      <c r="AJ3872" s="31"/>
      <c r="AK3872" s="29"/>
      <c r="AL3872" s="30"/>
      <c r="AN3872" s="17">
        <f t="shared" si="598"/>
        <v>39710.553281062108</v>
      </c>
      <c r="AO3872" s="17">
        <f t="shared" si="599"/>
        <v>397.10553281062107</v>
      </c>
      <c r="AP3872" s="2">
        <f t="shared" si="600"/>
        <v>27.162018444246485</v>
      </c>
      <c r="AQ3872" s="6">
        <f t="shared" si="601"/>
        <v>1143.2493563183345</v>
      </c>
      <c r="AR3872" s="3">
        <f t="shared" si="602"/>
        <v>10823.158053681665</v>
      </c>
    </row>
    <row r="3873" spans="1:44">
      <c r="A3873" s="32">
        <v>43686</v>
      </c>
      <c r="B3873" s="9">
        <v>12.5</v>
      </c>
      <c r="C3873" s="33">
        <v>11862.936760000001</v>
      </c>
      <c r="D3873" s="34">
        <f t="shared" si="586"/>
        <v>71478995.905911788</v>
      </c>
      <c r="E3873" s="34">
        <v>9985348008059.5508</v>
      </c>
      <c r="F3873" s="3">
        <f>VLOOKUP(A3873,ERCOT_345kv_West_ATC!A:B,2)</f>
        <v>27.05</v>
      </c>
      <c r="G3873" s="3">
        <f>VLOOKUP(A3873,ERCOT_345kv_West_ATC!G:H,2)</f>
        <v>2.3889999999999998</v>
      </c>
      <c r="I3873" s="5">
        <f t="shared" si="587"/>
        <v>6</v>
      </c>
      <c r="J3873" s="4">
        <f t="shared" si="588"/>
        <v>144</v>
      </c>
      <c r="K3873" s="4">
        <f t="shared" si="603"/>
        <v>1800</v>
      </c>
      <c r="L3873" s="6">
        <f t="shared" si="604"/>
        <v>21353286.168000001</v>
      </c>
      <c r="N3873" s="22">
        <f t="shared" si="589"/>
        <v>0.29873511648243428</v>
      </c>
      <c r="O3873" s="14">
        <f t="shared" si="590"/>
        <v>2518.2222794082759</v>
      </c>
      <c r="Q3873" s="22">
        <f t="shared" si="607"/>
        <v>436.74724631934833</v>
      </c>
      <c r="R3873" s="3">
        <f>VLOOKUP(A3873,ERCOT_345kv_West_ATC!D:E,2)</f>
        <v>59.62</v>
      </c>
      <c r="S3873" s="66">
        <f t="shared" si="606"/>
        <v>0.86349083937576554</v>
      </c>
      <c r="T3873" s="69">
        <f t="shared" si="591"/>
        <v>377.12724631934833</v>
      </c>
      <c r="V3873" s="16">
        <f t="shared" si="592"/>
        <v>1.85022E-2</v>
      </c>
      <c r="W3873" s="16">
        <f t="shared" si="593"/>
        <v>0.28023291648243426</v>
      </c>
      <c r="X3873" s="16"/>
      <c r="Z3873" s="15">
        <f t="shared" si="594"/>
        <v>2.5434433120673499E-5</v>
      </c>
      <c r="AA3873" s="16">
        <f t="shared" si="595"/>
        <v>0.30172707163699919</v>
      </c>
      <c r="AB3873" s="3">
        <f t="shared" si="596"/>
        <v>0.16249102666886278</v>
      </c>
      <c r="AC3873" s="69">
        <f t="shared" si="597"/>
        <v>45.702795760803781</v>
      </c>
      <c r="AD3873" s="3">
        <f t="shared" si="605"/>
        <v>43.771992260738585</v>
      </c>
      <c r="AF3873" s="29"/>
      <c r="AG3873" s="30"/>
      <c r="AH3873" s="29"/>
      <c r="AI3873" s="29"/>
      <c r="AJ3873" s="31"/>
      <c r="AK3873" s="29"/>
      <c r="AL3873" s="30"/>
      <c r="AN3873" s="17">
        <f t="shared" si="598"/>
        <v>39710.553281062108</v>
      </c>
      <c r="AO3873" s="17">
        <f t="shared" si="599"/>
        <v>397.10553281062107</v>
      </c>
      <c r="AP3873" s="2">
        <f t="shared" si="600"/>
        <v>27.162018444246485</v>
      </c>
      <c r="AQ3873" s="6">
        <f t="shared" si="601"/>
        <v>1619.3995396459754</v>
      </c>
      <c r="AR3873" s="3">
        <f t="shared" si="602"/>
        <v>10243.537220354025</v>
      </c>
    </row>
    <row r="3874" spans="1:44">
      <c r="A3874" s="32">
        <v>43687</v>
      </c>
      <c r="B3874" s="9">
        <v>12.5</v>
      </c>
      <c r="C3874" s="33">
        <v>11354.024219999999</v>
      </c>
      <c r="D3874" s="34">
        <f t="shared" si="586"/>
        <v>71478995.905911788</v>
      </c>
      <c r="E3874" s="34">
        <v>9985348008059.5508</v>
      </c>
      <c r="F3874" s="3">
        <f>VLOOKUP(A3874,ERCOT_345kv_West_ATC!A:B,2)</f>
        <v>27.05</v>
      </c>
      <c r="G3874" s="3">
        <f>VLOOKUP(A3874,ERCOT_345kv_West_ATC!G:H,2)</f>
        <v>2.3889999999999998</v>
      </c>
      <c r="I3874" s="5">
        <f t="shared" si="587"/>
        <v>6</v>
      </c>
      <c r="J3874" s="4">
        <f t="shared" si="588"/>
        <v>144</v>
      </c>
      <c r="K3874" s="4">
        <f t="shared" si="603"/>
        <v>1800</v>
      </c>
      <c r="L3874" s="6">
        <f t="shared" si="604"/>
        <v>20437243.595999997</v>
      </c>
      <c r="N3874" s="22">
        <f t="shared" si="589"/>
        <v>0.28591956751745168</v>
      </c>
      <c r="O3874" s="14">
        <f t="shared" si="590"/>
        <v>2518.2222794082759</v>
      </c>
      <c r="Q3874" s="22">
        <f t="shared" si="607"/>
        <v>418.01106362200539</v>
      </c>
      <c r="R3874" s="3">
        <f>VLOOKUP(A3874,ERCOT_345kv_West_ATC!D:E,2)</f>
        <v>58.06</v>
      </c>
      <c r="S3874" s="66">
        <f t="shared" si="606"/>
        <v>0.86110415476346847</v>
      </c>
      <c r="T3874" s="69">
        <f t="shared" si="591"/>
        <v>359.95106362200539</v>
      </c>
      <c r="V3874" s="16">
        <f t="shared" si="592"/>
        <v>1.85022E-2</v>
      </c>
      <c r="W3874" s="16">
        <f t="shared" si="593"/>
        <v>0.26741736751745165</v>
      </c>
      <c r="X3874" s="16"/>
      <c r="Z3874" s="15">
        <f t="shared" si="594"/>
        <v>2.5434433120673499E-5</v>
      </c>
      <c r="AA3874" s="16">
        <f t="shared" si="595"/>
        <v>0.28878316967409706</v>
      </c>
      <c r="AB3874" s="3">
        <f t="shared" si="596"/>
        <v>0.15552026362913304</v>
      </c>
      <c r="AC3874" s="69">
        <f t="shared" si="597"/>
        <v>43.151496488262694</v>
      </c>
      <c r="AD3874" s="3">
        <f t="shared" si="605"/>
        <v>43.58069101431915</v>
      </c>
      <c r="AF3874" s="29"/>
      <c r="AG3874" s="30"/>
      <c r="AH3874" s="29"/>
      <c r="AI3874" s="29"/>
      <c r="AJ3874" s="31"/>
      <c r="AK3874" s="29"/>
      <c r="AL3874" s="30"/>
      <c r="AN3874" s="17">
        <f t="shared" si="598"/>
        <v>39710.553281062108</v>
      </c>
      <c r="AO3874" s="17">
        <f t="shared" si="599"/>
        <v>397.10553281062107</v>
      </c>
      <c r="AP3874" s="2">
        <f t="shared" si="600"/>
        <v>27.162018444246485</v>
      </c>
      <c r="AQ3874" s="6">
        <f t="shared" si="601"/>
        <v>1577.0267908729509</v>
      </c>
      <c r="AR3874" s="3">
        <f t="shared" si="602"/>
        <v>9776.9974291270482</v>
      </c>
    </row>
    <row r="3875" spans="1:44">
      <c r="A3875" s="32">
        <v>43688</v>
      </c>
      <c r="B3875" s="9">
        <v>12.5</v>
      </c>
      <c r="C3875" s="33">
        <v>11523.579379999999</v>
      </c>
      <c r="D3875" s="34">
        <f t="shared" ref="D3875:D3938" si="608">((2^256)/(2^208*65535)/600)*E3875/(10^12)</f>
        <v>71478995.905911788</v>
      </c>
      <c r="E3875" s="34">
        <v>9985348008059.5508</v>
      </c>
      <c r="F3875" s="3">
        <f>VLOOKUP(A3875,ERCOT_345kv_West_ATC!A:B,2)</f>
        <v>27.05</v>
      </c>
      <c r="G3875" s="3">
        <f>VLOOKUP(A3875,ERCOT_345kv_West_ATC!G:H,2)</f>
        <v>2.3889999999999998</v>
      </c>
      <c r="I3875" s="5">
        <f t="shared" si="587"/>
        <v>6</v>
      </c>
      <c r="J3875" s="4">
        <f t="shared" si="588"/>
        <v>144</v>
      </c>
      <c r="K3875" s="4">
        <f t="shared" si="603"/>
        <v>1800</v>
      </c>
      <c r="L3875" s="6">
        <f t="shared" si="604"/>
        <v>20742442.884</v>
      </c>
      <c r="N3875" s="22">
        <f t="shared" si="589"/>
        <v>0.29018934333245805</v>
      </c>
      <c r="O3875" s="14">
        <f t="shared" si="590"/>
        <v>2518.2222794082759</v>
      </c>
      <c r="Q3875" s="22">
        <f t="shared" si="607"/>
        <v>424.25342592464625</v>
      </c>
      <c r="R3875" s="3">
        <f>VLOOKUP(A3875,ERCOT_345kv_West_ATC!D:E,2)</f>
        <v>73.78</v>
      </c>
      <c r="S3875" s="66">
        <f t="shared" si="606"/>
        <v>0.8260945098105007</v>
      </c>
      <c r="T3875" s="69">
        <f t="shared" si="591"/>
        <v>350.47342592464622</v>
      </c>
      <c r="V3875" s="16">
        <f t="shared" si="592"/>
        <v>1.85022E-2</v>
      </c>
      <c r="W3875" s="16">
        <f t="shared" si="593"/>
        <v>0.27168714333245803</v>
      </c>
      <c r="X3875" s="16"/>
      <c r="Z3875" s="15">
        <f t="shared" si="594"/>
        <v>2.5434433120673499E-5</v>
      </c>
      <c r="AA3875" s="16">
        <f t="shared" si="595"/>
        <v>0.29309570905138216</v>
      </c>
      <c r="AB3875" s="3">
        <f t="shared" si="596"/>
        <v>0.15784272328501706</v>
      </c>
      <c r="AC3875" s="69">
        <f t="shared" si="597"/>
        <v>44.001516722316239</v>
      </c>
      <c r="AD3875" s="3">
        <f t="shared" si="605"/>
        <v>43.331073677378818</v>
      </c>
      <c r="AF3875" s="29"/>
      <c r="AG3875" s="30"/>
      <c r="AH3875" s="29"/>
      <c r="AI3875" s="29"/>
      <c r="AJ3875" s="31"/>
      <c r="AK3875" s="29"/>
      <c r="AL3875" s="30"/>
      <c r="AN3875" s="17">
        <f t="shared" si="598"/>
        <v>39710.553281062108</v>
      </c>
      <c r="AO3875" s="17">
        <f t="shared" si="599"/>
        <v>397.10553281062107</v>
      </c>
      <c r="AP3875" s="2">
        <f t="shared" si="600"/>
        <v>27.162018444246485</v>
      </c>
      <c r="AQ3875" s="6">
        <f t="shared" si="601"/>
        <v>2004.0137208165056</v>
      </c>
      <c r="AR3875" s="3">
        <f t="shared" si="602"/>
        <v>9519.5656591834941</v>
      </c>
    </row>
    <row r="3876" spans="1:44">
      <c r="A3876" s="32">
        <v>43689</v>
      </c>
      <c r="B3876" s="9">
        <v>12.5</v>
      </c>
      <c r="C3876" s="33">
        <v>11382.615959999999</v>
      </c>
      <c r="D3876" s="34">
        <f t="shared" si="608"/>
        <v>71478995.905911788</v>
      </c>
      <c r="E3876" s="34">
        <v>9985348008059.5508</v>
      </c>
      <c r="F3876" s="3">
        <f>VLOOKUP(A3876,ERCOT_345kv_West_ATC!A:B,2)</f>
        <v>27.05</v>
      </c>
      <c r="G3876" s="3">
        <f>VLOOKUP(A3876,ERCOT_345kv_West_ATC!G:H,2)</f>
        <v>2.3650000000000002</v>
      </c>
      <c r="I3876" s="5">
        <f t="shared" ref="I3876:I3939" si="609">60/10</f>
        <v>6</v>
      </c>
      <c r="J3876" s="4">
        <f t="shared" ref="J3876:J3939" si="610">I3876*24</f>
        <v>144</v>
      </c>
      <c r="K3876" s="4">
        <f t="shared" si="603"/>
        <v>1800</v>
      </c>
      <c r="L3876" s="6">
        <f t="shared" si="604"/>
        <v>20488708.728</v>
      </c>
      <c r="N3876" s="22">
        <f t="shared" ref="N3876:N3939" si="611">L3876/D3876</f>
        <v>0.28663957108420218</v>
      </c>
      <c r="O3876" s="14">
        <f t="shared" ref="O3876:O3939" si="612">(K3876*100000000)/D3876</f>
        <v>2518.2222794082759</v>
      </c>
      <c r="Q3876" s="22">
        <f t="shared" si="607"/>
        <v>419.06370041550025</v>
      </c>
      <c r="R3876" s="3">
        <f>VLOOKUP(A3876,ERCOT_345kv_West_ATC!D:E,2)</f>
        <v>144.72</v>
      </c>
      <c r="S3876" s="66">
        <f t="shared" si="606"/>
        <v>0.65465870735997755</v>
      </c>
      <c r="T3876" s="69">
        <f t="shared" si="591"/>
        <v>274.34370041550028</v>
      </c>
      <c r="V3876" s="16">
        <f t="shared" si="592"/>
        <v>1.85022E-2</v>
      </c>
      <c r="W3876" s="16">
        <f t="shared" si="593"/>
        <v>0.26813737108420216</v>
      </c>
      <c r="X3876" s="16"/>
      <c r="Z3876" s="15">
        <f t="shared" si="594"/>
        <v>2.5434433120673499E-5</v>
      </c>
      <c r="AA3876" s="16">
        <f t="shared" si="595"/>
        <v>0.28951038437293075</v>
      </c>
      <c r="AB3876" s="3">
        <f t="shared" si="596"/>
        <v>0.15591189525297466</v>
      </c>
      <c r="AC3876" s="69">
        <f t="shared" si="597"/>
        <v>43.294833662588729</v>
      </c>
      <c r="AD3876" s="3">
        <f t="shared" si="605"/>
        <v>43.139523184200314</v>
      </c>
      <c r="AF3876" s="29"/>
      <c r="AG3876" s="30"/>
      <c r="AH3876" s="29"/>
      <c r="AI3876" s="29"/>
      <c r="AJ3876" s="31"/>
      <c r="AK3876" s="29"/>
      <c r="AL3876" s="30"/>
      <c r="AN3876" s="17">
        <f t="shared" si="598"/>
        <v>39710.553281062108</v>
      </c>
      <c r="AO3876" s="17">
        <f t="shared" si="599"/>
        <v>397.10553281062107</v>
      </c>
      <c r="AP3876" s="2">
        <f t="shared" si="600"/>
        <v>27.162018444246485</v>
      </c>
      <c r="AQ3876" s="6">
        <f t="shared" si="601"/>
        <v>3930.8873092513513</v>
      </c>
      <c r="AR3876" s="3">
        <f t="shared" si="602"/>
        <v>7451.7286507486479</v>
      </c>
    </row>
    <row r="3877" spans="1:44">
      <c r="A3877" s="32">
        <v>43690</v>
      </c>
      <c r="B3877" s="9">
        <v>12.5</v>
      </c>
      <c r="C3877" s="33">
        <v>10895.83044</v>
      </c>
      <c r="D3877" s="34">
        <f t="shared" si="608"/>
        <v>71478995.905911788</v>
      </c>
      <c r="E3877" s="34">
        <v>9985348008059.5508</v>
      </c>
      <c r="F3877" s="3">
        <f>VLOOKUP(A3877,ERCOT_345kv_West_ATC!A:B,2)</f>
        <v>27.25</v>
      </c>
      <c r="G3877" s="3">
        <f>VLOOKUP(A3877,ERCOT_345kv_West_ATC!G:H,2)</f>
        <v>2.3839999999999999</v>
      </c>
      <c r="I3877" s="5">
        <f t="shared" si="609"/>
        <v>6</v>
      </c>
      <c r="J3877" s="4">
        <f t="shared" si="610"/>
        <v>144</v>
      </c>
      <c r="K3877" s="4">
        <f t="shared" si="603"/>
        <v>1800</v>
      </c>
      <c r="L3877" s="6">
        <f t="shared" si="604"/>
        <v>19612494.791999999</v>
      </c>
      <c r="N3877" s="22">
        <f t="shared" si="611"/>
        <v>0.27438122966662876</v>
      </c>
      <c r="O3877" s="14">
        <f t="shared" si="612"/>
        <v>2518.2222794082759</v>
      </c>
      <c r="Q3877" s="22">
        <f t="shared" si="607"/>
        <v>401.14214863542213</v>
      </c>
      <c r="R3877" s="3">
        <f>VLOOKUP(A3877,ERCOT_345kv_West_ATC!D:E,2)</f>
        <v>403.92</v>
      </c>
      <c r="S3877" s="66">
        <f t="shared" si="606"/>
        <v>-6.9248553761488011E-3</v>
      </c>
      <c r="T3877" s="69">
        <f t="shared" si="591"/>
        <v>-2.7778513645778844</v>
      </c>
      <c r="V3877" s="16">
        <f t="shared" si="592"/>
        <v>1.8639000000000003E-2</v>
      </c>
      <c r="W3877" s="16">
        <f t="shared" si="593"/>
        <v>0.25574222966662874</v>
      </c>
      <c r="X3877" s="16"/>
      <c r="Z3877" s="15">
        <f t="shared" si="594"/>
        <v>2.5434433120673499E-5</v>
      </c>
      <c r="AA3877" s="16">
        <f t="shared" si="595"/>
        <v>0.27712927062037851</v>
      </c>
      <c r="AB3877" s="3">
        <f t="shared" si="596"/>
        <v>0.14924421417934344</v>
      </c>
      <c r="AC3877" s="69">
        <f t="shared" si="597"/>
        <v>40.8544623896397</v>
      </c>
      <c r="AD3877" s="3">
        <f t="shared" si="605"/>
        <v>43.071833469263908</v>
      </c>
      <c r="AF3877" s="29"/>
      <c r="AG3877" s="30"/>
      <c r="AH3877" s="29"/>
      <c r="AI3877" s="29"/>
      <c r="AJ3877" s="31"/>
      <c r="AK3877" s="29"/>
      <c r="AL3877" s="30"/>
      <c r="AN3877" s="17">
        <f t="shared" si="598"/>
        <v>39710.553281062108</v>
      </c>
      <c r="AO3877" s="17">
        <f t="shared" si="599"/>
        <v>397.10553281062107</v>
      </c>
      <c r="AP3877" s="2">
        <f t="shared" si="600"/>
        <v>27.162018444246485</v>
      </c>
      <c r="AQ3877" s="6">
        <f t="shared" si="601"/>
        <v>10971.282490000041</v>
      </c>
      <c r="AR3877" s="3">
        <f t="shared" si="602"/>
        <v>-75.452050000041709</v>
      </c>
    </row>
    <row r="3878" spans="1:44">
      <c r="A3878" s="32">
        <v>43691</v>
      </c>
      <c r="B3878" s="9">
        <v>12.5</v>
      </c>
      <c r="C3878" s="33">
        <v>10038.421710000001</v>
      </c>
      <c r="D3878" s="34">
        <f t="shared" si="608"/>
        <v>71478995.905911788</v>
      </c>
      <c r="E3878" s="34">
        <v>9985348008059.5508</v>
      </c>
      <c r="F3878" s="3">
        <f>VLOOKUP(A3878,ERCOT_345kv_West_ATC!A:B,2)</f>
        <v>27.7</v>
      </c>
      <c r="G3878" s="3">
        <f>VLOOKUP(A3878,ERCOT_345kv_West_ATC!G:H,2)</f>
        <v>2.3820000000000001</v>
      </c>
      <c r="I3878" s="5">
        <f t="shared" si="609"/>
        <v>6</v>
      </c>
      <c r="J3878" s="4">
        <f t="shared" si="610"/>
        <v>144</v>
      </c>
      <c r="K3878" s="4">
        <f t="shared" si="603"/>
        <v>1800</v>
      </c>
      <c r="L3878" s="6">
        <f t="shared" si="604"/>
        <v>18069159.078000002</v>
      </c>
      <c r="N3878" s="22">
        <f t="shared" si="611"/>
        <v>0.25278977200217723</v>
      </c>
      <c r="O3878" s="14">
        <f t="shared" si="612"/>
        <v>2518.2222794082759</v>
      </c>
      <c r="Q3878" s="22">
        <f t="shared" si="607"/>
        <v>369.57569006166261</v>
      </c>
      <c r="R3878" s="3">
        <f>VLOOKUP(A3878,ERCOT_345kv_West_ATC!D:E,2)</f>
        <v>218.01</v>
      </c>
      <c r="S3878" s="66">
        <f t="shared" si="606"/>
        <v>0.41010730450472632</v>
      </c>
      <c r="T3878" s="69">
        <f t="shared" si="591"/>
        <v>151.56569006166262</v>
      </c>
      <c r="V3878" s="16">
        <f t="shared" si="592"/>
        <v>1.89468E-2</v>
      </c>
      <c r="W3878" s="16">
        <f t="shared" si="593"/>
        <v>0.23384297200217724</v>
      </c>
      <c r="X3878" s="16"/>
      <c r="Z3878" s="15">
        <f t="shared" si="594"/>
        <v>2.5434433120673499E-5</v>
      </c>
      <c r="AA3878" s="16">
        <f t="shared" si="595"/>
        <v>0.25532156562011193</v>
      </c>
      <c r="AB3878" s="3">
        <f t="shared" si="596"/>
        <v>0.13749997009955406</v>
      </c>
      <c r="AC3878" s="69">
        <f t="shared" si="597"/>
        <v>36.556069056436783</v>
      </c>
      <c r="AD3878" s="3">
        <f t="shared" si="605"/>
        <v>42.742281639904384</v>
      </c>
      <c r="AF3878" s="29"/>
      <c r="AG3878" s="30"/>
      <c r="AH3878" s="29"/>
      <c r="AI3878" s="29"/>
      <c r="AJ3878" s="31"/>
      <c r="AK3878" s="29"/>
      <c r="AL3878" s="30"/>
      <c r="AN3878" s="17">
        <f t="shared" si="598"/>
        <v>39710.553281062108</v>
      </c>
      <c r="AO3878" s="17">
        <f t="shared" si="599"/>
        <v>397.10553281062107</v>
      </c>
      <c r="AP3878" s="2">
        <f t="shared" si="600"/>
        <v>27.162018444246485</v>
      </c>
      <c r="AQ3878" s="6">
        <f t="shared" si="601"/>
        <v>5921.5916410301761</v>
      </c>
      <c r="AR3878" s="3">
        <f t="shared" si="602"/>
        <v>4116.8300689698244</v>
      </c>
    </row>
    <row r="3879" spans="1:44">
      <c r="A3879" s="32">
        <v>43692</v>
      </c>
      <c r="B3879" s="9">
        <v>12.5</v>
      </c>
      <c r="C3879" s="33">
        <v>10311.54543</v>
      </c>
      <c r="D3879" s="34">
        <f t="shared" si="608"/>
        <v>71478995.905911788</v>
      </c>
      <c r="E3879" s="34">
        <v>9985348008059.5508</v>
      </c>
      <c r="F3879" s="3">
        <f>VLOOKUP(A3879,ERCOT_345kv_West_ATC!A:B,2)</f>
        <v>28.2</v>
      </c>
      <c r="G3879" s="3">
        <f>VLOOKUP(A3879,ERCOT_345kv_West_ATC!G:H,2)</f>
        <v>2.407</v>
      </c>
      <c r="I3879" s="5">
        <f t="shared" si="609"/>
        <v>6</v>
      </c>
      <c r="J3879" s="4">
        <f t="shared" si="610"/>
        <v>144</v>
      </c>
      <c r="K3879" s="4">
        <f t="shared" si="603"/>
        <v>1800</v>
      </c>
      <c r="L3879" s="6">
        <f t="shared" si="604"/>
        <v>18560781.774</v>
      </c>
      <c r="N3879" s="22">
        <f t="shared" si="611"/>
        <v>0.25966763436956591</v>
      </c>
      <c r="O3879" s="14">
        <f t="shared" si="612"/>
        <v>2518.2222794082759</v>
      </c>
      <c r="Q3879" s="22">
        <f t="shared" si="607"/>
        <v>379.63104439995016</v>
      </c>
      <c r="R3879" s="3">
        <f>VLOOKUP(A3879,ERCOT_345kv_West_ATC!D:E,2)</f>
        <v>230.22</v>
      </c>
      <c r="S3879" s="66">
        <f t="shared" si="606"/>
        <v>0.3935690892616836</v>
      </c>
      <c r="T3879" s="69">
        <f t="shared" ref="T3879:T3942" si="613">Q3879-R3879</f>
        <v>149.41104439995016</v>
      </c>
      <c r="V3879" s="16">
        <f t="shared" ref="V3879:V3942" si="614">(F3879/1000000)*($X$2)*24</f>
        <v>1.9288799999999998E-2</v>
      </c>
      <c r="W3879" s="16">
        <f t="shared" ref="W3879:W3942" si="615">N3879-V3879</f>
        <v>0.24037883436956592</v>
      </c>
      <c r="X3879" s="16"/>
      <c r="Z3879" s="15">
        <f t="shared" ref="Z3879:Z3942" si="616">((1*$B3879*(60*60*24))/(($E3879/1000000000000)*2^32))*(1+$AG$1)</f>
        <v>2.5434433120673499E-5</v>
      </c>
      <c r="AA3879" s="16">
        <f t="shared" ref="AA3879:AA3942" si="617">Z3879*C3879</f>
        <v>0.26226831261012146</v>
      </c>
      <c r="AB3879" s="3">
        <f t="shared" ref="AB3879:AB3942" si="618">C3879*$AH$2*$AG$2/(E3879/1000000000000)</f>
        <v>0.1412410465773502</v>
      </c>
      <c r="AC3879" s="69">
        <f t="shared" ref="AC3879:AC3942" si="619">((AB3879-$AL$2/1000*$AJ$2*24)*$AJ$1*$AL$1)</f>
        <v>37.925303047310173</v>
      </c>
      <c r="AD3879" s="3">
        <f t="shared" si="605"/>
        <v>42.717787715097295</v>
      </c>
      <c r="AF3879" s="29"/>
      <c r="AG3879" s="30"/>
      <c r="AH3879" s="29"/>
      <c r="AI3879" s="29"/>
      <c r="AJ3879" s="31"/>
      <c r="AK3879" s="29"/>
      <c r="AL3879" s="30"/>
      <c r="AN3879" s="17">
        <f t="shared" si="598"/>
        <v>39710.553281062108</v>
      </c>
      <c r="AO3879" s="17">
        <f t="shared" si="599"/>
        <v>397.10553281062107</v>
      </c>
      <c r="AP3879" s="2">
        <f t="shared" si="600"/>
        <v>27.162018444246485</v>
      </c>
      <c r="AQ3879" s="6">
        <f t="shared" si="601"/>
        <v>6253.2398862344253</v>
      </c>
      <c r="AR3879" s="3">
        <f t="shared" si="602"/>
        <v>4058.3055437655748</v>
      </c>
    </row>
    <row r="3880" spans="1:44">
      <c r="A3880" s="32">
        <v>43693</v>
      </c>
      <c r="B3880" s="9">
        <v>12.5</v>
      </c>
      <c r="C3880" s="33">
        <v>10374.33935</v>
      </c>
      <c r="D3880" s="34">
        <f t="shared" si="608"/>
        <v>71478995.905911788</v>
      </c>
      <c r="E3880" s="34">
        <v>9985348008059.5508</v>
      </c>
      <c r="F3880" s="3">
        <f>VLOOKUP(A3880,ERCOT_345kv_West_ATC!A:B,2)</f>
        <v>29.1</v>
      </c>
      <c r="G3880" s="3">
        <f>VLOOKUP(A3880,ERCOT_345kv_West_ATC!G:H,2)</f>
        <v>2.38</v>
      </c>
      <c r="I3880" s="5">
        <f t="shared" si="609"/>
        <v>6</v>
      </c>
      <c r="J3880" s="4">
        <f t="shared" si="610"/>
        <v>144</v>
      </c>
      <c r="K3880" s="4">
        <f t="shared" si="603"/>
        <v>1800</v>
      </c>
      <c r="L3880" s="6">
        <f t="shared" si="604"/>
        <v>18673810.830000002</v>
      </c>
      <c r="N3880" s="22">
        <f t="shared" si="611"/>
        <v>0.26124892485311974</v>
      </c>
      <c r="O3880" s="14">
        <f t="shared" si="612"/>
        <v>2518.2222794082759</v>
      </c>
      <c r="Q3880" s="22">
        <f t="shared" si="607"/>
        <v>381.94287259228025</v>
      </c>
      <c r="R3880" s="3">
        <f>VLOOKUP(A3880,ERCOT_345kv_West_ATC!D:E,2)</f>
        <v>509.27</v>
      </c>
      <c r="S3880" s="66">
        <f t="shared" si="606"/>
        <v>-0.33336694187677646</v>
      </c>
      <c r="T3880" s="69">
        <f t="shared" si="613"/>
        <v>-127.32712740771973</v>
      </c>
      <c r="V3880" s="16">
        <f t="shared" si="614"/>
        <v>1.9904400000000003E-2</v>
      </c>
      <c r="W3880" s="16">
        <f t="shared" si="615"/>
        <v>0.24134452485311975</v>
      </c>
      <c r="X3880" s="16"/>
      <c r="Z3880" s="15">
        <f t="shared" si="616"/>
        <v>2.5434433120673499E-5</v>
      </c>
      <c r="AA3880" s="16">
        <f t="shared" si="617"/>
        <v>0.26386544036874637</v>
      </c>
      <c r="AB3880" s="3">
        <f t="shared" si="618"/>
        <v>0.14210115809406729</v>
      </c>
      <c r="AC3880" s="69">
        <f t="shared" si="619"/>
        <v>38.240103862428626</v>
      </c>
      <c r="AD3880" s="3">
        <f t="shared" si="605"/>
        <v>42.666760344654186</v>
      </c>
      <c r="AF3880" s="29"/>
      <c r="AG3880" s="30"/>
      <c r="AH3880" s="29"/>
      <c r="AI3880" s="29"/>
      <c r="AJ3880" s="31"/>
      <c r="AK3880" s="29"/>
      <c r="AL3880" s="30"/>
      <c r="AN3880" s="17">
        <f t="shared" si="598"/>
        <v>39710.553281062108</v>
      </c>
      <c r="AO3880" s="17">
        <f t="shared" si="599"/>
        <v>397.10553281062107</v>
      </c>
      <c r="AP3880" s="2">
        <f t="shared" si="600"/>
        <v>27.162018444246485</v>
      </c>
      <c r="AQ3880" s="6">
        <f t="shared" si="601"/>
        <v>13832.801133101406</v>
      </c>
      <c r="AR3880" s="3">
        <f t="shared" si="602"/>
        <v>-3458.4617831014057</v>
      </c>
    </row>
    <row r="3881" spans="1:44">
      <c r="A3881" s="32">
        <v>43694</v>
      </c>
      <c r="B3881" s="9">
        <v>12.5</v>
      </c>
      <c r="C3881" s="33">
        <v>10231.743850000001</v>
      </c>
      <c r="D3881" s="34">
        <f t="shared" si="608"/>
        <v>71478995.905911788</v>
      </c>
      <c r="E3881" s="34">
        <v>9985348008059.5508</v>
      </c>
      <c r="F3881" s="3">
        <f>VLOOKUP(A3881,ERCOT_345kv_West_ATC!A:B,2)</f>
        <v>29.1</v>
      </c>
      <c r="G3881" s="3">
        <f>VLOOKUP(A3881,ERCOT_345kv_West_ATC!G:H,2)</f>
        <v>2.38</v>
      </c>
      <c r="I3881" s="5">
        <f t="shared" si="609"/>
        <v>6</v>
      </c>
      <c r="J3881" s="4">
        <f t="shared" si="610"/>
        <v>144</v>
      </c>
      <c r="K3881" s="4">
        <f t="shared" si="603"/>
        <v>1800</v>
      </c>
      <c r="L3881" s="6">
        <f t="shared" si="604"/>
        <v>18417138.93</v>
      </c>
      <c r="N3881" s="22">
        <f t="shared" si="611"/>
        <v>0.25765805320268609</v>
      </c>
      <c r="O3881" s="14">
        <f t="shared" si="612"/>
        <v>2518.2222794082759</v>
      </c>
      <c r="Q3881" s="22">
        <f t="shared" si="607"/>
        <v>376.69306023784515</v>
      </c>
      <c r="R3881" s="3">
        <f>VLOOKUP(A3881,ERCOT_345kv_West_ATC!D:E,2)</f>
        <v>75.849999999999994</v>
      </c>
      <c r="S3881" s="66">
        <f t="shared" si="606"/>
        <v>0.79864242799666119</v>
      </c>
      <c r="T3881" s="69">
        <f t="shared" si="613"/>
        <v>300.84306023784518</v>
      </c>
      <c r="V3881" s="16">
        <f t="shared" si="614"/>
        <v>1.9904400000000003E-2</v>
      </c>
      <c r="W3881" s="16">
        <f t="shared" si="615"/>
        <v>0.2377536532026861</v>
      </c>
      <c r="X3881" s="16"/>
      <c r="Z3881" s="15">
        <f t="shared" si="616"/>
        <v>2.5434433120673499E-5</v>
      </c>
      <c r="AA3881" s="16">
        <f t="shared" si="617"/>
        <v>0.26023860466068738</v>
      </c>
      <c r="AB3881" s="3">
        <f t="shared" si="618"/>
        <v>0.14014797485941605</v>
      </c>
      <c r="AC3881" s="69">
        <f t="shared" si="619"/>
        <v>37.525238798546276</v>
      </c>
      <c r="AD3881" s="3">
        <f t="shared" si="605"/>
        <v>42.413541776522031</v>
      </c>
      <c r="AF3881" s="29"/>
      <c r="AG3881" s="30"/>
      <c r="AH3881" s="29"/>
      <c r="AI3881" s="29"/>
      <c r="AJ3881" s="31"/>
      <c r="AK3881" s="29"/>
      <c r="AL3881" s="30"/>
      <c r="AN3881" s="17">
        <f t="shared" si="598"/>
        <v>39710.553281062108</v>
      </c>
      <c r="AO3881" s="17">
        <f t="shared" si="599"/>
        <v>397.10553281062107</v>
      </c>
      <c r="AP3881" s="2">
        <f t="shared" si="600"/>
        <v>27.162018444246485</v>
      </c>
      <c r="AQ3881" s="6">
        <f t="shared" si="601"/>
        <v>2060.2390989960959</v>
      </c>
      <c r="AR3881" s="3">
        <f t="shared" si="602"/>
        <v>8171.5047510039049</v>
      </c>
    </row>
    <row r="3882" spans="1:44">
      <c r="A3882" s="32">
        <v>43695</v>
      </c>
      <c r="B3882" s="9">
        <v>12.5</v>
      </c>
      <c r="C3882" s="33">
        <v>10345.810380000001</v>
      </c>
      <c r="D3882" s="34">
        <f t="shared" si="608"/>
        <v>72897361.956230715</v>
      </c>
      <c r="E3882" s="34">
        <v>10183488432890</v>
      </c>
      <c r="F3882" s="3">
        <f>VLOOKUP(A3882,ERCOT_345kv_West_ATC!A:B,2)</f>
        <v>29.1</v>
      </c>
      <c r="G3882" s="3">
        <f>VLOOKUP(A3882,ERCOT_345kv_West_ATC!G:H,2)</f>
        <v>2.38</v>
      </c>
      <c r="I3882" s="5">
        <f t="shared" si="609"/>
        <v>6</v>
      </c>
      <c r="J3882" s="4">
        <f t="shared" si="610"/>
        <v>144</v>
      </c>
      <c r="K3882" s="4">
        <f t="shared" si="603"/>
        <v>1800</v>
      </c>
      <c r="L3882" s="6">
        <f t="shared" si="604"/>
        <v>18622458.684</v>
      </c>
      <c r="N3882" s="22">
        <f t="shared" si="611"/>
        <v>0.25546135256830504</v>
      </c>
      <c r="O3882" s="14">
        <f t="shared" si="612"/>
        <v>2469.2251567083622</v>
      </c>
      <c r="Q3882" s="22">
        <f t="shared" si="607"/>
        <v>373.48150960278514</v>
      </c>
      <c r="R3882" s="3">
        <f>VLOOKUP(A3882,ERCOT_345kv_West_ATC!D:E,2)</f>
        <v>57.13</v>
      </c>
      <c r="S3882" s="66">
        <f t="shared" si="606"/>
        <v>0.84703392663063726</v>
      </c>
      <c r="T3882" s="69">
        <f t="shared" si="613"/>
        <v>316.35150960278514</v>
      </c>
      <c r="V3882" s="16">
        <f t="shared" si="614"/>
        <v>1.9904400000000003E-2</v>
      </c>
      <c r="W3882" s="16">
        <f t="shared" si="615"/>
        <v>0.23555695256830506</v>
      </c>
      <c r="X3882" s="16"/>
      <c r="Z3882" s="15">
        <f t="shared" si="616"/>
        <v>2.4939554630157881E-5</v>
      </c>
      <c r="AA3882" s="16">
        <f t="shared" si="617"/>
        <v>0.25801990316526446</v>
      </c>
      <c r="AB3882" s="3">
        <f t="shared" si="618"/>
        <v>0.13895312322775091</v>
      </c>
      <c r="AC3882" s="69">
        <f t="shared" si="619"/>
        <v>37.087923101356836</v>
      </c>
      <c r="AD3882" s="3">
        <f t="shared" si="605"/>
        <v>42.169560979673911</v>
      </c>
      <c r="AF3882" s="29"/>
      <c r="AG3882" s="30"/>
      <c r="AH3882" s="29"/>
      <c r="AI3882" s="29"/>
      <c r="AJ3882" s="31"/>
      <c r="AK3882" s="29"/>
      <c r="AL3882" s="30"/>
      <c r="AN3882" s="17">
        <f t="shared" si="598"/>
        <v>40498.534420128177</v>
      </c>
      <c r="AO3882" s="17">
        <f t="shared" si="599"/>
        <v>404.98534420128175</v>
      </c>
      <c r="AP3882" s="2">
        <f t="shared" si="600"/>
        <v>27.700997543367674</v>
      </c>
      <c r="AQ3882" s="6">
        <f t="shared" si="601"/>
        <v>1582.5579896525953</v>
      </c>
      <c r="AR3882" s="3">
        <f t="shared" si="602"/>
        <v>8763.2523903474048</v>
      </c>
    </row>
    <row r="3883" spans="1:44">
      <c r="A3883" s="32">
        <v>43696</v>
      </c>
      <c r="B3883" s="9">
        <v>12.5</v>
      </c>
      <c r="C3883" s="33">
        <v>10916.05387</v>
      </c>
      <c r="D3883" s="34">
        <f t="shared" si="608"/>
        <v>72897361.956230715</v>
      </c>
      <c r="E3883" s="34">
        <v>10183488432890</v>
      </c>
      <c r="F3883" s="3">
        <f>VLOOKUP(A3883,ERCOT_345kv_West_ATC!A:B,2)</f>
        <v>29.55</v>
      </c>
      <c r="G3883" s="3">
        <f>VLOOKUP(A3883,ERCOT_345kv_West_ATC!G:H,2)</f>
        <v>2.39</v>
      </c>
      <c r="I3883" s="5">
        <f t="shared" si="609"/>
        <v>6</v>
      </c>
      <c r="J3883" s="4">
        <f t="shared" si="610"/>
        <v>144</v>
      </c>
      <c r="K3883" s="4">
        <f t="shared" si="603"/>
        <v>1800</v>
      </c>
      <c r="L3883" s="6">
        <f t="shared" si="604"/>
        <v>19648896.965999998</v>
      </c>
      <c r="N3883" s="22">
        <f t="shared" si="611"/>
        <v>0.26954194827787675</v>
      </c>
      <c r="O3883" s="14">
        <f t="shared" si="612"/>
        <v>2469.2251567083622</v>
      </c>
      <c r="Q3883" s="22">
        <f t="shared" si="607"/>
        <v>394.06717584484903</v>
      </c>
      <c r="R3883" s="3">
        <f>VLOOKUP(A3883,ERCOT_345kv_West_ATC!D:E,2)</f>
        <v>185.61</v>
      </c>
      <c r="S3883" s="66">
        <f t="shared" si="606"/>
        <v>0.52898893544719428</v>
      </c>
      <c r="T3883" s="69">
        <f t="shared" si="613"/>
        <v>208.45717584484902</v>
      </c>
      <c r="V3883" s="16">
        <f t="shared" si="614"/>
        <v>2.02122E-2</v>
      </c>
      <c r="W3883" s="16">
        <f t="shared" si="615"/>
        <v>0.24932974827787674</v>
      </c>
      <c r="X3883" s="16"/>
      <c r="Z3883" s="15">
        <f t="shared" si="616"/>
        <v>2.4939554630157881E-5</v>
      </c>
      <c r="AA3883" s="16">
        <f t="shared" si="617"/>
        <v>0.27224152183661132</v>
      </c>
      <c r="AB3883" s="3">
        <f t="shared" si="618"/>
        <v>0.14661198329046479</v>
      </c>
      <c r="AC3883" s="69">
        <f t="shared" si="619"/>
        <v>39.891065884310116</v>
      </c>
      <c r="AD3883" s="3">
        <f t="shared" si="605"/>
        <v>41.975492164037711</v>
      </c>
      <c r="AF3883" s="29"/>
      <c r="AG3883" s="30"/>
      <c r="AH3883" s="29"/>
      <c r="AI3883" s="29"/>
      <c r="AJ3883" s="31"/>
      <c r="AK3883" s="29"/>
      <c r="AL3883" s="30"/>
      <c r="AN3883" s="17">
        <f t="shared" ref="AN3883:AN3946" si="620">D3883/K3883</f>
        <v>40498.534420128177</v>
      </c>
      <c r="AO3883" s="17">
        <f t="shared" ref="AO3883:AO3946" si="621">AN3883/$Y$2</f>
        <v>404.98534420128175</v>
      </c>
      <c r="AP3883" s="2">
        <f t="shared" ref="AP3883:AP3946" si="622">(AO3883*$AL$2*$Y$2*24)/1000000</f>
        <v>27.700997543367674</v>
      </c>
      <c r="AQ3883" s="6">
        <f t="shared" ref="AQ3883:AQ3946" si="623">AP3883*R3883</f>
        <v>5141.5821540244742</v>
      </c>
      <c r="AR3883" s="3">
        <f t="shared" ref="AR3883:AR3946" si="624">C3883-AQ3883</f>
        <v>5774.4717159755255</v>
      </c>
    </row>
    <row r="3884" spans="1:44">
      <c r="A3884" s="32">
        <v>43697</v>
      </c>
      <c r="B3884" s="9">
        <v>12.5</v>
      </c>
      <c r="C3884" s="33">
        <v>10763.23263</v>
      </c>
      <c r="D3884" s="34">
        <f t="shared" si="608"/>
        <v>72897361.956230715</v>
      </c>
      <c r="E3884" s="34">
        <v>10183488432890</v>
      </c>
      <c r="F3884" s="3">
        <f>VLOOKUP(A3884,ERCOT_345kv_West_ATC!A:B,2)</f>
        <v>29.45</v>
      </c>
      <c r="G3884" s="3">
        <f>VLOOKUP(A3884,ERCOT_345kv_West_ATC!G:H,2)</f>
        <v>2.3919999999999999</v>
      </c>
      <c r="I3884" s="5">
        <f t="shared" si="609"/>
        <v>6</v>
      </c>
      <c r="J3884" s="4">
        <f t="shared" si="610"/>
        <v>144</v>
      </c>
      <c r="K3884" s="4">
        <f t="shared" si="603"/>
        <v>1800</v>
      </c>
      <c r="L3884" s="6">
        <f t="shared" si="604"/>
        <v>19373818.734000001</v>
      </c>
      <c r="N3884" s="22">
        <f t="shared" si="611"/>
        <v>0.26576844777500308</v>
      </c>
      <c r="O3884" s="14">
        <f t="shared" si="612"/>
        <v>2469.2251567083622</v>
      </c>
      <c r="Q3884" s="22">
        <f t="shared" si="607"/>
        <v>388.55036224415659</v>
      </c>
      <c r="R3884" s="3">
        <f>VLOOKUP(A3884,ERCOT_345kv_West_ATC!D:E,2)</f>
        <v>271.06</v>
      </c>
      <c r="S3884" s="66">
        <f t="shared" si="606"/>
        <v>0.3023812963796137</v>
      </c>
      <c r="T3884" s="69">
        <f t="shared" si="613"/>
        <v>117.49036224415659</v>
      </c>
      <c r="V3884" s="16">
        <f t="shared" si="614"/>
        <v>2.01438E-2</v>
      </c>
      <c r="W3884" s="16">
        <f t="shared" si="615"/>
        <v>0.24562464777500309</v>
      </c>
      <c r="X3884" s="16"/>
      <c r="Z3884" s="15">
        <f t="shared" si="616"/>
        <v>2.4939554630157881E-5</v>
      </c>
      <c r="AA3884" s="16">
        <f t="shared" si="617"/>
        <v>0.2684302281729829</v>
      </c>
      <c r="AB3884" s="3">
        <f t="shared" si="618"/>
        <v>0.1445594627228553</v>
      </c>
      <c r="AC3884" s="69">
        <f t="shared" si="619"/>
        <v>39.139843356565038</v>
      </c>
      <c r="AD3884" s="3">
        <f t="shared" si="605"/>
        <v>41.788010220361485</v>
      </c>
      <c r="AF3884" s="29"/>
      <c r="AG3884" s="30"/>
      <c r="AH3884" s="29"/>
      <c r="AI3884" s="29"/>
      <c r="AJ3884" s="31"/>
      <c r="AK3884" s="29"/>
      <c r="AL3884" s="30"/>
      <c r="AN3884" s="17">
        <f t="shared" si="620"/>
        <v>40498.534420128177</v>
      </c>
      <c r="AO3884" s="17">
        <f t="shared" si="621"/>
        <v>404.98534420128175</v>
      </c>
      <c r="AP3884" s="2">
        <f t="shared" si="622"/>
        <v>27.700997543367674</v>
      </c>
      <c r="AQ3884" s="6">
        <f t="shared" si="623"/>
        <v>7508.6323941052415</v>
      </c>
      <c r="AR3884" s="3">
        <f t="shared" si="624"/>
        <v>3254.600235894759</v>
      </c>
    </row>
    <row r="3885" spans="1:44">
      <c r="A3885" s="32">
        <v>43698</v>
      </c>
      <c r="B3885" s="9">
        <v>12.5</v>
      </c>
      <c r="C3885" s="33">
        <v>10138.049360000001</v>
      </c>
      <c r="D3885" s="34">
        <f t="shared" si="608"/>
        <v>72897361.956230715</v>
      </c>
      <c r="E3885" s="34">
        <v>10183488432890</v>
      </c>
      <c r="F3885" s="3">
        <f>VLOOKUP(A3885,ERCOT_345kv_West_ATC!A:B,2)</f>
        <v>29.65</v>
      </c>
      <c r="G3885" s="3">
        <f>VLOOKUP(A3885,ERCOT_345kv_West_ATC!G:H,2)</f>
        <v>2.3809999999999998</v>
      </c>
      <c r="I3885" s="5">
        <f t="shared" si="609"/>
        <v>6</v>
      </c>
      <c r="J3885" s="4">
        <f t="shared" si="610"/>
        <v>144</v>
      </c>
      <c r="K3885" s="4">
        <f t="shared" si="603"/>
        <v>1800</v>
      </c>
      <c r="L3885" s="6">
        <f t="shared" si="604"/>
        <v>18248488.848000001</v>
      </c>
      <c r="N3885" s="22">
        <f t="shared" si="611"/>
        <v>0.25033126519663113</v>
      </c>
      <c r="O3885" s="14">
        <f t="shared" si="612"/>
        <v>2469.2251567083622</v>
      </c>
      <c r="Q3885" s="22">
        <f t="shared" si="607"/>
        <v>365.98138186641978</v>
      </c>
      <c r="R3885" s="3">
        <f>VLOOKUP(A3885,ERCOT_345kv_West_ATC!D:E,2)</f>
        <v>386.95</v>
      </c>
      <c r="S3885" s="66">
        <f t="shared" si="606"/>
        <v>-5.7294220888082177E-2</v>
      </c>
      <c r="T3885" s="69">
        <f t="shared" si="613"/>
        <v>-20.968618133580208</v>
      </c>
      <c r="V3885" s="16">
        <f t="shared" si="614"/>
        <v>2.0280599999999999E-2</v>
      </c>
      <c r="W3885" s="16">
        <f t="shared" si="615"/>
        <v>0.23005066519663112</v>
      </c>
      <c r="X3885" s="16"/>
      <c r="Z3885" s="15">
        <f t="shared" si="616"/>
        <v>2.4939554630157881E-5</v>
      </c>
      <c r="AA3885" s="16">
        <f t="shared" si="617"/>
        <v>0.25283843585695714</v>
      </c>
      <c r="AB3885" s="3">
        <f t="shared" si="618"/>
        <v>0.13616271420674358</v>
      </c>
      <c r="AC3885" s="69">
        <f t="shared" si="619"/>
        <v>36.066633399668149</v>
      </c>
      <c r="AD3885" s="3">
        <f t="shared" si="605"/>
        <v>41.545779622349329</v>
      </c>
      <c r="AF3885" s="29"/>
      <c r="AG3885" s="30"/>
      <c r="AH3885" s="29"/>
      <c r="AI3885" s="29"/>
      <c r="AJ3885" s="31"/>
      <c r="AK3885" s="29"/>
      <c r="AL3885" s="30"/>
      <c r="AN3885" s="17">
        <f t="shared" si="620"/>
        <v>40498.534420128177</v>
      </c>
      <c r="AO3885" s="17">
        <f t="shared" si="621"/>
        <v>404.98534420128175</v>
      </c>
      <c r="AP3885" s="2">
        <f t="shared" si="622"/>
        <v>27.700997543367674</v>
      </c>
      <c r="AQ3885" s="6">
        <f t="shared" si="623"/>
        <v>10718.900999406122</v>
      </c>
      <c r="AR3885" s="3">
        <f t="shared" si="624"/>
        <v>-580.85163940612074</v>
      </c>
    </row>
    <row r="3886" spans="1:44">
      <c r="A3886" s="32">
        <v>43699</v>
      </c>
      <c r="B3886" s="9">
        <v>12.5</v>
      </c>
      <c r="C3886" s="33">
        <v>10131.0561</v>
      </c>
      <c r="D3886" s="34">
        <f t="shared" si="608"/>
        <v>72897361.956230715</v>
      </c>
      <c r="E3886" s="34">
        <v>10183488432890</v>
      </c>
      <c r="F3886" s="3">
        <f>VLOOKUP(A3886,ERCOT_345kv_West_ATC!A:B,2)</f>
        <v>29.8</v>
      </c>
      <c r="G3886" s="3">
        <f>VLOOKUP(A3886,ERCOT_345kv_West_ATC!G:H,2)</f>
        <v>2.371</v>
      </c>
      <c r="I3886" s="5">
        <f t="shared" si="609"/>
        <v>6</v>
      </c>
      <c r="J3886" s="4">
        <f t="shared" si="610"/>
        <v>144</v>
      </c>
      <c r="K3886" s="4">
        <f t="shared" si="603"/>
        <v>1800</v>
      </c>
      <c r="L3886" s="6">
        <f t="shared" si="604"/>
        <v>18235900.98</v>
      </c>
      <c r="N3886" s="22">
        <f t="shared" si="611"/>
        <v>0.25015858586143713</v>
      </c>
      <c r="O3886" s="14">
        <f t="shared" si="612"/>
        <v>2469.2251567083622</v>
      </c>
      <c r="Q3886" s="22">
        <f t="shared" si="607"/>
        <v>365.72892669800746</v>
      </c>
      <c r="R3886" s="3">
        <f>VLOOKUP(A3886,ERCOT_345kv_West_ATC!D:E,2)</f>
        <v>69.53</v>
      </c>
      <c r="S3886" s="66">
        <f t="shared" si="606"/>
        <v>0.80988651724173599</v>
      </c>
      <c r="T3886" s="69">
        <f t="shared" si="613"/>
        <v>296.19892669800743</v>
      </c>
      <c r="V3886" s="16">
        <f t="shared" si="614"/>
        <v>2.0383200000000001E-2</v>
      </c>
      <c r="W3886" s="16">
        <f t="shared" si="615"/>
        <v>0.22977538586143714</v>
      </c>
      <c r="X3886" s="16"/>
      <c r="Z3886" s="15">
        <f t="shared" si="616"/>
        <v>2.4939554630157881E-5</v>
      </c>
      <c r="AA3886" s="16">
        <f t="shared" si="617"/>
        <v>0.25266402706714425</v>
      </c>
      <c r="AB3886" s="3">
        <f t="shared" si="618"/>
        <v>0.13606878871585867</v>
      </c>
      <c r="AC3886" s="69">
        <f t="shared" si="619"/>
        <v>36.032256670004273</v>
      </c>
      <c r="AD3886" s="3">
        <f t="shared" si="605"/>
        <v>41.373112337646248</v>
      </c>
      <c r="AF3886" s="29"/>
      <c r="AG3886" s="30"/>
      <c r="AH3886" s="29"/>
      <c r="AI3886" s="29"/>
      <c r="AJ3886" s="31"/>
      <c r="AK3886" s="29"/>
      <c r="AL3886" s="30"/>
      <c r="AN3886" s="17">
        <f t="shared" si="620"/>
        <v>40498.534420128177</v>
      </c>
      <c r="AO3886" s="17">
        <f t="shared" si="621"/>
        <v>404.98534420128175</v>
      </c>
      <c r="AP3886" s="2">
        <f t="shared" si="622"/>
        <v>27.700997543367674</v>
      </c>
      <c r="AQ3886" s="6">
        <f t="shared" si="623"/>
        <v>1926.0503591903544</v>
      </c>
      <c r="AR3886" s="3">
        <f t="shared" si="624"/>
        <v>8205.0057408096454</v>
      </c>
    </row>
    <row r="3887" spans="1:44">
      <c r="A3887" s="32">
        <v>43700</v>
      </c>
      <c r="B3887" s="9">
        <v>12.5</v>
      </c>
      <c r="C3887" s="33">
        <v>10407.965330000001</v>
      </c>
      <c r="D3887" s="34">
        <f t="shared" si="608"/>
        <v>72897361.956230715</v>
      </c>
      <c r="E3887" s="34">
        <v>10183488432890</v>
      </c>
      <c r="F3887" s="3">
        <f>VLOOKUP(A3887,ERCOT_345kv_West_ATC!A:B,2)</f>
        <v>29.65</v>
      </c>
      <c r="G3887" s="3">
        <f>VLOOKUP(A3887,ERCOT_345kv_West_ATC!G:H,2)</f>
        <v>2.371</v>
      </c>
      <c r="I3887" s="5">
        <f t="shared" si="609"/>
        <v>6</v>
      </c>
      <c r="J3887" s="4">
        <f t="shared" si="610"/>
        <v>144</v>
      </c>
      <c r="K3887" s="4">
        <f t="shared" si="603"/>
        <v>1800</v>
      </c>
      <c r="L3887" s="6">
        <f t="shared" si="604"/>
        <v>18734337.594000001</v>
      </c>
      <c r="N3887" s="22">
        <f t="shared" si="611"/>
        <v>0.25699609822984454</v>
      </c>
      <c r="O3887" s="14">
        <f t="shared" si="612"/>
        <v>2469.2251567083622</v>
      </c>
      <c r="Q3887" s="22">
        <f t="shared" si="607"/>
        <v>375.72528980971424</v>
      </c>
      <c r="R3887" s="3">
        <f>VLOOKUP(A3887,ERCOT_345kv_West_ATC!D:E,2)</f>
        <v>39.44</v>
      </c>
      <c r="S3887" s="66">
        <f t="shared" si="606"/>
        <v>0.89502969038902236</v>
      </c>
      <c r="T3887" s="69">
        <f t="shared" si="613"/>
        <v>336.28528980971424</v>
      </c>
      <c r="V3887" s="16">
        <f t="shared" si="614"/>
        <v>2.0280599999999999E-2</v>
      </c>
      <c r="W3887" s="16">
        <f t="shared" si="615"/>
        <v>0.23671549822984453</v>
      </c>
      <c r="X3887" s="16"/>
      <c r="Z3887" s="15">
        <f t="shared" si="616"/>
        <v>2.4939554630157881E-5</v>
      </c>
      <c r="AA3887" s="16">
        <f t="shared" si="617"/>
        <v>0.25957001993632423</v>
      </c>
      <c r="AB3887" s="3">
        <f t="shared" si="618"/>
        <v>0.13978791761401385</v>
      </c>
      <c r="AC3887" s="69">
        <f t="shared" si="619"/>
        <v>37.393457846729071</v>
      </c>
      <c r="AD3887" s="3">
        <f t="shared" si="605"/>
        <v>41.260279369983714</v>
      </c>
      <c r="AF3887" s="29"/>
      <c r="AG3887" s="30"/>
      <c r="AH3887" s="29"/>
      <c r="AI3887" s="29"/>
      <c r="AJ3887" s="31"/>
      <c r="AK3887" s="29"/>
      <c r="AL3887" s="30"/>
      <c r="AN3887" s="17">
        <f t="shared" si="620"/>
        <v>40498.534420128177</v>
      </c>
      <c r="AO3887" s="17">
        <f t="shared" si="621"/>
        <v>404.98534420128175</v>
      </c>
      <c r="AP3887" s="2">
        <f t="shared" si="622"/>
        <v>27.700997543367674</v>
      </c>
      <c r="AQ3887" s="6">
        <f t="shared" si="623"/>
        <v>1092.527343110421</v>
      </c>
      <c r="AR3887" s="3">
        <f t="shared" si="624"/>
        <v>9315.4379868895794</v>
      </c>
    </row>
    <row r="3888" spans="1:44">
      <c r="A3888" s="32">
        <v>43701</v>
      </c>
      <c r="B3888" s="9">
        <v>12.5</v>
      </c>
      <c r="C3888" s="33">
        <v>10159.96054</v>
      </c>
      <c r="D3888" s="34">
        <f t="shared" si="608"/>
        <v>72897361.956230715</v>
      </c>
      <c r="E3888" s="34">
        <v>10183488432890</v>
      </c>
      <c r="F3888" s="3">
        <f>VLOOKUP(A3888,ERCOT_345kv_West_ATC!A:B,2)</f>
        <v>29.65</v>
      </c>
      <c r="G3888" s="3">
        <f>VLOOKUP(A3888,ERCOT_345kv_West_ATC!G:H,2)</f>
        <v>2.371</v>
      </c>
      <c r="I3888" s="5">
        <f t="shared" si="609"/>
        <v>6</v>
      </c>
      <c r="J3888" s="4">
        <f t="shared" si="610"/>
        <v>144</v>
      </c>
      <c r="K3888" s="4">
        <f t="shared" si="603"/>
        <v>1800</v>
      </c>
      <c r="L3888" s="6">
        <f t="shared" si="604"/>
        <v>18287928.971999999</v>
      </c>
      <c r="N3888" s="22">
        <f t="shared" si="611"/>
        <v>0.25087230156532275</v>
      </c>
      <c r="O3888" s="14">
        <f t="shared" si="612"/>
        <v>2469.2251567083622</v>
      </c>
      <c r="Q3888" s="22">
        <f t="shared" si="607"/>
        <v>366.77237070953623</v>
      </c>
      <c r="R3888" s="3">
        <f>VLOOKUP(A3888,ERCOT_345kv_West_ATC!D:E,2)</f>
        <v>32.659999999999997</v>
      </c>
      <c r="S3888" s="66">
        <f t="shared" si="606"/>
        <v>0.91095294354692558</v>
      </c>
      <c r="T3888" s="69">
        <f t="shared" si="613"/>
        <v>334.11237070953621</v>
      </c>
      <c r="V3888" s="16">
        <f t="shared" si="614"/>
        <v>2.0280599999999999E-2</v>
      </c>
      <c r="W3888" s="16">
        <f t="shared" si="615"/>
        <v>0.23059170156532274</v>
      </c>
      <c r="X3888" s="16"/>
      <c r="Z3888" s="15">
        <f t="shared" si="616"/>
        <v>2.4939554630157881E-5</v>
      </c>
      <c r="AA3888" s="16">
        <f t="shared" si="617"/>
        <v>0.25338489092757838</v>
      </c>
      <c r="AB3888" s="3">
        <f t="shared" si="618"/>
        <v>0.13645700018172058</v>
      </c>
      <c r="AC3888" s="69">
        <f t="shared" si="619"/>
        <v>36.17434206650973</v>
      </c>
      <c r="AD3888" s="3">
        <f t="shared" si="605"/>
        <v>41.089997346770886</v>
      </c>
      <c r="AF3888" s="29"/>
      <c r="AG3888" s="30"/>
      <c r="AH3888" s="29"/>
      <c r="AI3888" s="29"/>
      <c r="AJ3888" s="31"/>
      <c r="AK3888" s="29"/>
      <c r="AL3888" s="30"/>
      <c r="AN3888" s="17">
        <f t="shared" si="620"/>
        <v>40498.534420128177</v>
      </c>
      <c r="AO3888" s="17">
        <f t="shared" si="621"/>
        <v>404.98534420128175</v>
      </c>
      <c r="AP3888" s="2">
        <f t="shared" si="622"/>
        <v>27.700997543367674</v>
      </c>
      <c r="AQ3888" s="6">
        <f t="shared" si="623"/>
        <v>904.71457976638817</v>
      </c>
      <c r="AR3888" s="3">
        <f t="shared" si="624"/>
        <v>9255.2459602336112</v>
      </c>
    </row>
    <row r="3889" spans="1:44">
      <c r="A3889" s="32">
        <v>43702</v>
      </c>
      <c r="B3889" s="9">
        <v>12.5</v>
      </c>
      <c r="C3889" s="33">
        <v>10138.517669999999</v>
      </c>
      <c r="D3889" s="34">
        <f t="shared" si="608"/>
        <v>72897361.956230715</v>
      </c>
      <c r="E3889" s="34">
        <v>10183488432890</v>
      </c>
      <c r="F3889" s="3">
        <f>VLOOKUP(A3889,ERCOT_345kv_West_ATC!A:B,2)</f>
        <v>29.65</v>
      </c>
      <c r="G3889" s="3">
        <f>VLOOKUP(A3889,ERCOT_345kv_West_ATC!G:H,2)</f>
        <v>2.371</v>
      </c>
      <c r="I3889" s="5">
        <f t="shared" si="609"/>
        <v>6</v>
      </c>
      <c r="J3889" s="4">
        <f t="shared" si="610"/>
        <v>144</v>
      </c>
      <c r="K3889" s="4">
        <f t="shared" si="603"/>
        <v>1800</v>
      </c>
      <c r="L3889" s="6">
        <f t="shared" si="604"/>
        <v>18249331.805999998</v>
      </c>
      <c r="N3889" s="22">
        <f t="shared" si="611"/>
        <v>0.2503428288249625</v>
      </c>
      <c r="O3889" s="14">
        <f t="shared" si="612"/>
        <v>2469.2251567083622</v>
      </c>
      <c r="Q3889" s="22">
        <f t="shared" si="607"/>
        <v>365.99828775579311</v>
      </c>
      <c r="R3889" s="3">
        <f>VLOOKUP(A3889,ERCOT_345kv_West_ATC!D:E,2)</f>
        <v>39.479999999999997</v>
      </c>
      <c r="S3889" s="66">
        <f t="shared" si="606"/>
        <v>0.8921306428997765</v>
      </c>
      <c r="T3889" s="69">
        <f t="shared" si="613"/>
        <v>326.5182877557931</v>
      </c>
      <c r="V3889" s="16">
        <f t="shared" si="614"/>
        <v>2.0280599999999999E-2</v>
      </c>
      <c r="W3889" s="16">
        <f t="shared" si="615"/>
        <v>0.23006222882496249</v>
      </c>
      <c r="X3889" s="16"/>
      <c r="Z3889" s="15">
        <f t="shared" si="616"/>
        <v>2.4939554630157881E-5</v>
      </c>
      <c r="AA3889" s="16">
        <f t="shared" si="617"/>
        <v>0.25285011529978596</v>
      </c>
      <c r="AB3889" s="3">
        <f t="shared" si="618"/>
        <v>0.13616900401244739</v>
      </c>
      <c r="AC3889" s="69">
        <f t="shared" si="619"/>
        <v>36.068935468555743</v>
      </c>
      <c r="AD3889" s="3">
        <f t="shared" si="605"/>
        <v>40.923661066364822</v>
      </c>
      <c r="AF3889" s="29"/>
      <c r="AG3889" s="30"/>
      <c r="AH3889" s="29"/>
      <c r="AI3889" s="29"/>
      <c r="AJ3889" s="31"/>
      <c r="AK3889" s="29"/>
      <c r="AL3889" s="30"/>
      <c r="AN3889" s="17">
        <f t="shared" si="620"/>
        <v>40498.534420128177</v>
      </c>
      <c r="AO3889" s="17">
        <f t="shared" si="621"/>
        <v>404.98534420128175</v>
      </c>
      <c r="AP3889" s="2">
        <f t="shared" si="622"/>
        <v>27.700997543367674</v>
      </c>
      <c r="AQ3889" s="6">
        <f t="shared" si="623"/>
        <v>1093.6353830121557</v>
      </c>
      <c r="AR3889" s="3">
        <f t="shared" si="624"/>
        <v>9044.8822869878441</v>
      </c>
    </row>
    <row r="3890" spans="1:44">
      <c r="A3890" s="32">
        <v>43703</v>
      </c>
      <c r="B3890" s="9">
        <v>12.5</v>
      </c>
      <c r="C3890" s="33">
        <v>10372.826300000001</v>
      </c>
      <c r="D3890" s="34">
        <f t="shared" si="608"/>
        <v>72897361.956230715</v>
      </c>
      <c r="E3890" s="34">
        <v>10183488432890</v>
      </c>
      <c r="F3890" s="3">
        <f>VLOOKUP(A3890,ERCOT_345kv_West_ATC!A:B,2)</f>
        <v>30.1</v>
      </c>
      <c r="G3890" s="3">
        <f>VLOOKUP(A3890,ERCOT_345kv_West_ATC!G:H,2)</f>
        <v>2.41</v>
      </c>
      <c r="I3890" s="5">
        <f t="shared" si="609"/>
        <v>6</v>
      </c>
      <c r="J3890" s="4">
        <f t="shared" si="610"/>
        <v>144</v>
      </c>
      <c r="K3890" s="4">
        <f t="shared" si="603"/>
        <v>1800</v>
      </c>
      <c r="L3890" s="6">
        <f t="shared" si="604"/>
        <v>18671087.34</v>
      </c>
      <c r="N3890" s="22">
        <f t="shared" si="611"/>
        <v>0.25612843646126121</v>
      </c>
      <c r="O3890" s="14">
        <f t="shared" si="612"/>
        <v>2469.2251567083622</v>
      </c>
      <c r="Q3890" s="22">
        <f t="shared" si="607"/>
        <v>374.45677845213629</v>
      </c>
      <c r="R3890" s="3">
        <f>VLOOKUP(A3890,ERCOT_345kv_West_ATC!D:E,2)</f>
        <v>395.03</v>
      </c>
      <c r="S3890" s="66">
        <f t="shared" si="606"/>
        <v>-5.4941511895994125E-2</v>
      </c>
      <c r="T3890" s="69">
        <f t="shared" si="613"/>
        <v>-20.573221547863682</v>
      </c>
      <c r="V3890" s="16">
        <f t="shared" si="614"/>
        <v>2.05884E-2</v>
      </c>
      <c r="W3890" s="16">
        <f t="shared" si="615"/>
        <v>0.2355400364612612</v>
      </c>
      <c r="X3890" s="16"/>
      <c r="Z3890" s="15">
        <f t="shared" si="616"/>
        <v>2.4939554630157881E-5</v>
      </c>
      <c r="AA3890" s="16">
        <f t="shared" si="617"/>
        <v>0.25869366817798845</v>
      </c>
      <c r="AB3890" s="3">
        <f t="shared" si="618"/>
        <v>0.13931597024726791</v>
      </c>
      <c r="AC3890" s="69">
        <f t="shared" si="619"/>
        <v>37.220725110500055</v>
      </c>
      <c r="AD3890" s="3">
        <f t="shared" si="605"/>
        <v>40.872526107294398</v>
      </c>
      <c r="AF3890" s="29"/>
      <c r="AG3890" s="30"/>
      <c r="AH3890" s="29"/>
      <c r="AI3890" s="29"/>
      <c r="AJ3890" s="31"/>
      <c r="AK3890" s="29"/>
      <c r="AL3890" s="30"/>
      <c r="AN3890" s="17">
        <f t="shared" si="620"/>
        <v>40498.534420128177</v>
      </c>
      <c r="AO3890" s="17">
        <f t="shared" si="621"/>
        <v>404.98534420128175</v>
      </c>
      <c r="AP3890" s="2">
        <f t="shared" si="622"/>
        <v>27.700997543367674</v>
      </c>
      <c r="AQ3890" s="6">
        <f t="shared" si="623"/>
        <v>10942.725059556531</v>
      </c>
      <c r="AR3890" s="3">
        <f t="shared" si="624"/>
        <v>-569.89875955653042</v>
      </c>
    </row>
    <row r="3891" spans="1:44">
      <c r="A3891" s="32">
        <v>43704</v>
      </c>
      <c r="B3891" s="9">
        <v>12.5</v>
      </c>
      <c r="C3891" s="33">
        <v>10185.499900000001</v>
      </c>
      <c r="D3891" s="34">
        <f t="shared" si="608"/>
        <v>72897361.956230715</v>
      </c>
      <c r="E3891" s="34">
        <v>10183488432890</v>
      </c>
      <c r="F3891" s="3">
        <f>VLOOKUP(A3891,ERCOT_345kv_West_ATC!A:B,2)</f>
        <v>30.05</v>
      </c>
      <c r="G3891" s="3">
        <f>VLOOKUP(A3891,ERCOT_345kv_West_ATC!G:H,2)</f>
        <v>2.3889999999999998</v>
      </c>
      <c r="I3891" s="5">
        <f t="shared" si="609"/>
        <v>6</v>
      </c>
      <c r="J3891" s="4">
        <f t="shared" si="610"/>
        <v>144</v>
      </c>
      <c r="K3891" s="4">
        <f t="shared" si="603"/>
        <v>1800</v>
      </c>
      <c r="L3891" s="6">
        <f t="shared" si="604"/>
        <v>18333899.82</v>
      </c>
      <c r="N3891" s="22">
        <f t="shared" si="611"/>
        <v>0.2515029258673051</v>
      </c>
      <c r="O3891" s="14">
        <f t="shared" si="612"/>
        <v>2469.2251567083622</v>
      </c>
      <c r="Q3891" s="22">
        <f t="shared" si="607"/>
        <v>367.69433606331154</v>
      </c>
      <c r="R3891" s="3">
        <f>VLOOKUP(A3891,ERCOT_345kv_West_ATC!D:E,2)</f>
        <v>44.37</v>
      </c>
      <c r="S3891" s="66">
        <f t="shared" si="606"/>
        <v>0.87932911756258292</v>
      </c>
      <c r="T3891" s="69">
        <f t="shared" si="613"/>
        <v>323.32433606331153</v>
      </c>
      <c r="V3891" s="16">
        <f t="shared" si="614"/>
        <v>2.0554200000000002E-2</v>
      </c>
      <c r="W3891" s="16">
        <f t="shared" si="615"/>
        <v>0.23094872586730511</v>
      </c>
      <c r="X3891" s="16"/>
      <c r="Z3891" s="15">
        <f t="shared" si="616"/>
        <v>2.4939554630157881E-5</v>
      </c>
      <c r="AA3891" s="16">
        <f t="shared" si="617"/>
        <v>0.25402183119151767</v>
      </c>
      <c r="AB3891" s="3">
        <f t="shared" si="618"/>
        <v>0.13680001573167674</v>
      </c>
      <c r="AC3891" s="69">
        <f t="shared" si="619"/>
        <v>36.299885757793689</v>
      </c>
      <c r="AD3891" s="3">
        <f t="shared" si="605"/>
        <v>40.772598389996681</v>
      </c>
      <c r="AF3891" s="29"/>
      <c r="AG3891" s="30"/>
      <c r="AH3891" s="29"/>
      <c r="AI3891" s="29"/>
      <c r="AJ3891" s="31"/>
      <c r="AK3891" s="29"/>
      <c r="AL3891" s="30"/>
      <c r="AN3891" s="17">
        <f t="shared" si="620"/>
        <v>40498.534420128177</v>
      </c>
      <c r="AO3891" s="17">
        <f t="shared" si="621"/>
        <v>404.98534420128175</v>
      </c>
      <c r="AP3891" s="2">
        <f t="shared" si="622"/>
        <v>27.700997543367674</v>
      </c>
      <c r="AQ3891" s="6">
        <f t="shared" si="623"/>
        <v>1229.0932609992235</v>
      </c>
      <c r="AR3891" s="3">
        <f t="shared" si="624"/>
        <v>8956.4066390007774</v>
      </c>
    </row>
    <row r="3892" spans="1:44">
      <c r="A3892" s="32">
        <v>43705</v>
      </c>
      <c r="B3892" s="9">
        <v>12.5</v>
      </c>
      <c r="C3892" s="33">
        <v>9756.7857069999991</v>
      </c>
      <c r="D3892" s="34">
        <f t="shared" si="608"/>
        <v>72897361.956230715</v>
      </c>
      <c r="E3892" s="34">
        <v>10183488432890</v>
      </c>
      <c r="F3892" s="3">
        <f>VLOOKUP(A3892,ERCOT_345kv_West_ATC!A:B,2)</f>
        <v>30.15</v>
      </c>
      <c r="G3892" s="3">
        <f>VLOOKUP(A3892,ERCOT_345kv_West_ATC!G:H,2)</f>
        <v>2.41</v>
      </c>
      <c r="I3892" s="5">
        <f t="shared" si="609"/>
        <v>6</v>
      </c>
      <c r="J3892" s="4">
        <f t="shared" si="610"/>
        <v>144</v>
      </c>
      <c r="K3892" s="4">
        <f t="shared" si="603"/>
        <v>1800</v>
      </c>
      <c r="L3892" s="6">
        <f t="shared" si="604"/>
        <v>17562214.272599999</v>
      </c>
      <c r="N3892" s="22">
        <f t="shared" si="611"/>
        <v>0.24091700716336983</v>
      </c>
      <c r="O3892" s="14">
        <f t="shared" si="612"/>
        <v>2469.2251567083622</v>
      </c>
      <c r="Q3892" s="22">
        <f t="shared" si="607"/>
        <v>352.21784673007284</v>
      </c>
      <c r="R3892" s="3">
        <f>VLOOKUP(A3892,ERCOT_345kv_West_ATC!D:E,2)</f>
        <v>32.340000000000003</v>
      </c>
      <c r="S3892" s="66">
        <f t="shared" si="606"/>
        <v>0.90818182468537945</v>
      </c>
      <c r="T3892" s="69">
        <f t="shared" si="613"/>
        <v>319.87784673007286</v>
      </c>
      <c r="V3892" s="16">
        <f t="shared" si="614"/>
        <v>2.0622599999999998E-2</v>
      </c>
      <c r="W3892" s="16">
        <f t="shared" si="615"/>
        <v>0.22029440716336984</v>
      </c>
      <c r="X3892" s="16"/>
      <c r="Z3892" s="15">
        <f t="shared" si="616"/>
        <v>2.4939554630157881E-5</v>
      </c>
      <c r="AA3892" s="16">
        <f t="shared" si="617"/>
        <v>0.24332989015447007</v>
      </c>
      <c r="AB3892" s="3">
        <f t="shared" si="618"/>
        <v>0.13104201573927643</v>
      </c>
      <c r="AC3892" s="69">
        <f t="shared" si="619"/>
        <v>34.192457760575174</v>
      </c>
      <c r="AD3892" s="3">
        <f t="shared" si="605"/>
        <v>40.608694130845919</v>
      </c>
      <c r="AF3892" s="29"/>
      <c r="AG3892" s="30"/>
      <c r="AH3892" s="29"/>
      <c r="AI3892" s="29"/>
      <c r="AJ3892" s="31"/>
      <c r="AK3892" s="29"/>
      <c r="AL3892" s="30"/>
      <c r="AN3892" s="17">
        <f t="shared" si="620"/>
        <v>40498.534420128177</v>
      </c>
      <c r="AO3892" s="17">
        <f t="shared" si="621"/>
        <v>404.98534420128175</v>
      </c>
      <c r="AP3892" s="2">
        <f t="shared" si="622"/>
        <v>27.700997543367674</v>
      </c>
      <c r="AQ3892" s="6">
        <f t="shared" si="623"/>
        <v>895.85026055251069</v>
      </c>
      <c r="AR3892" s="3">
        <f t="shared" si="624"/>
        <v>8860.9354464474891</v>
      </c>
    </row>
    <row r="3893" spans="1:44">
      <c r="A3893" s="32">
        <v>43706</v>
      </c>
      <c r="B3893" s="9">
        <v>12.5</v>
      </c>
      <c r="C3893" s="33">
        <v>9510.2005439999994</v>
      </c>
      <c r="D3893" s="34">
        <f t="shared" si="608"/>
        <v>72897361.956230715</v>
      </c>
      <c r="E3893" s="34">
        <v>10183488432890</v>
      </c>
      <c r="F3893" s="3">
        <f>VLOOKUP(A3893,ERCOT_345kv_West_ATC!A:B,2)</f>
        <v>30.2</v>
      </c>
      <c r="G3893" s="3">
        <f>VLOOKUP(A3893,ERCOT_345kv_West_ATC!G:H,2)</f>
        <v>2.4329999999999998</v>
      </c>
      <c r="I3893" s="5">
        <f t="shared" si="609"/>
        <v>6</v>
      </c>
      <c r="J3893" s="4">
        <f t="shared" si="610"/>
        <v>144</v>
      </c>
      <c r="K3893" s="4">
        <f t="shared" si="603"/>
        <v>1800</v>
      </c>
      <c r="L3893" s="6">
        <f t="shared" si="604"/>
        <v>17118360.979199998</v>
      </c>
      <c r="N3893" s="22">
        <f t="shared" si="611"/>
        <v>0.23482826428586351</v>
      </c>
      <c r="O3893" s="14">
        <f t="shared" si="612"/>
        <v>2469.2251567083622</v>
      </c>
      <c r="Q3893" s="22">
        <f t="shared" si="607"/>
        <v>343.3161758565256</v>
      </c>
      <c r="R3893" s="3">
        <f>VLOOKUP(A3893,ERCOT_345kv_West_ATC!D:E,2)</f>
        <v>42.07</v>
      </c>
      <c r="S3893" s="66">
        <f t="shared" si="606"/>
        <v>0.87745989569223981</v>
      </c>
      <c r="T3893" s="69">
        <f t="shared" si="613"/>
        <v>301.24617585652561</v>
      </c>
      <c r="V3893" s="16">
        <f t="shared" si="614"/>
        <v>2.0656799999999999E-2</v>
      </c>
      <c r="W3893" s="16">
        <f t="shared" si="615"/>
        <v>0.21417146428586351</v>
      </c>
      <c r="X3893" s="16"/>
      <c r="Z3893" s="15">
        <f t="shared" si="616"/>
        <v>2.4939554630157881E-5</v>
      </c>
      <c r="AA3893" s="16">
        <f t="shared" si="617"/>
        <v>0.23718016601084518</v>
      </c>
      <c r="AB3893" s="3">
        <f t="shared" si="618"/>
        <v>0.12773016511743332</v>
      </c>
      <c r="AC3893" s="69">
        <f t="shared" si="619"/>
        <v>32.980320432980598</v>
      </c>
      <c r="AD3893" s="3">
        <f t="shared" si="605"/>
        <v>40.388974052404222</v>
      </c>
      <c r="AF3893" s="29"/>
      <c r="AG3893" s="30"/>
      <c r="AH3893" s="29"/>
      <c r="AI3893" s="29"/>
      <c r="AJ3893" s="31"/>
      <c r="AK3893" s="29"/>
      <c r="AL3893" s="30"/>
      <c r="AN3893" s="17">
        <f t="shared" si="620"/>
        <v>40498.534420128177</v>
      </c>
      <c r="AO3893" s="17">
        <f t="shared" si="621"/>
        <v>404.98534420128175</v>
      </c>
      <c r="AP3893" s="2">
        <f t="shared" si="622"/>
        <v>27.700997543367674</v>
      </c>
      <c r="AQ3893" s="6">
        <f t="shared" si="623"/>
        <v>1165.3809666494781</v>
      </c>
      <c r="AR3893" s="3">
        <f t="shared" si="624"/>
        <v>8344.8195773505213</v>
      </c>
    </row>
    <row r="3894" spans="1:44">
      <c r="A3894" s="32">
        <v>43707</v>
      </c>
      <c r="B3894" s="9">
        <v>12.5</v>
      </c>
      <c r="C3894" s="33">
        <v>9598.173648</v>
      </c>
      <c r="D3894" s="34">
        <f t="shared" si="608"/>
        <v>72897361.956230715</v>
      </c>
      <c r="E3894" s="34">
        <v>10183488432890</v>
      </c>
      <c r="F3894" s="3">
        <f>VLOOKUP(A3894,ERCOT_345kv_West_ATC!A:B,2)</f>
        <v>30.25</v>
      </c>
      <c r="G3894" s="3">
        <f>VLOOKUP(A3894,ERCOT_345kv_West_ATC!G:H,2)</f>
        <v>2.4009999999999998</v>
      </c>
      <c r="I3894" s="5">
        <f t="shared" si="609"/>
        <v>6</v>
      </c>
      <c r="J3894" s="4">
        <f t="shared" si="610"/>
        <v>144</v>
      </c>
      <c r="K3894" s="4">
        <f t="shared" si="603"/>
        <v>1800</v>
      </c>
      <c r="L3894" s="6">
        <f t="shared" si="604"/>
        <v>17276712.566399999</v>
      </c>
      <c r="N3894" s="22">
        <f t="shared" si="611"/>
        <v>0.23700051830096872</v>
      </c>
      <c r="O3894" s="14">
        <f t="shared" si="612"/>
        <v>2469.2251567083622</v>
      </c>
      <c r="Q3894" s="22">
        <f t="shared" si="607"/>
        <v>346.49198582012968</v>
      </c>
      <c r="R3894" s="3">
        <f>VLOOKUP(A3894,ERCOT_345kv_West_ATC!D:E,2)</f>
        <v>36.86</v>
      </c>
      <c r="S3894" s="66">
        <f t="shared" si="606"/>
        <v>0.89361947315244772</v>
      </c>
      <c r="T3894" s="69">
        <f t="shared" si="613"/>
        <v>309.63198582012967</v>
      </c>
      <c r="V3894" s="16">
        <f t="shared" si="614"/>
        <v>2.0691000000000001E-2</v>
      </c>
      <c r="W3894" s="16">
        <f t="shared" si="615"/>
        <v>0.21630951830096873</v>
      </c>
      <c r="X3894" s="16"/>
      <c r="Z3894" s="15">
        <f t="shared" si="616"/>
        <v>2.4939554630157881E-5</v>
      </c>
      <c r="AA3894" s="16">
        <f t="shared" si="617"/>
        <v>0.23937417604403777</v>
      </c>
      <c r="AB3894" s="3">
        <f t="shared" si="618"/>
        <v>0.12891171949663122</v>
      </c>
      <c r="AC3894" s="69">
        <f t="shared" si="619"/>
        <v>33.412769335767024</v>
      </c>
      <c r="AD3894" s="3">
        <f t="shared" si="605"/>
        <v>40.094647455552504</v>
      </c>
      <c r="AF3894" s="29"/>
      <c r="AG3894" s="30"/>
      <c r="AH3894" s="29"/>
      <c r="AI3894" s="29"/>
      <c r="AJ3894" s="31"/>
      <c r="AK3894" s="29"/>
      <c r="AL3894" s="30"/>
      <c r="AN3894" s="17">
        <f t="shared" si="620"/>
        <v>40498.534420128177</v>
      </c>
      <c r="AO3894" s="17">
        <f t="shared" si="621"/>
        <v>404.98534420128175</v>
      </c>
      <c r="AP3894" s="2">
        <f t="shared" si="622"/>
        <v>27.700997543367674</v>
      </c>
      <c r="AQ3894" s="6">
        <f t="shared" si="623"/>
        <v>1021.0587694485324</v>
      </c>
      <c r="AR3894" s="3">
        <f t="shared" si="624"/>
        <v>8577.114878551467</v>
      </c>
    </row>
    <row r="3895" spans="1:44">
      <c r="A3895" s="32">
        <v>43708</v>
      </c>
      <c r="B3895" s="9">
        <v>12.5</v>
      </c>
      <c r="C3895" s="33">
        <v>9630.5931959999998</v>
      </c>
      <c r="D3895" s="34">
        <f t="shared" si="608"/>
        <v>72897361.956230715</v>
      </c>
      <c r="E3895" s="34">
        <v>10183488432890</v>
      </c>
      <c r="F3895" s="3">
        <f>VLOOKUP(A3895,ERCOT_345kv_West_ATC!A:B,2)</f>
        <v>30.25</v>
      </c>
      <c r="G3895" s="3">
        <f>VLOOKUP(A3895,ERCOT_345kv_West_ATC!G:H,2)</f>
        <v>2.4009999999999998</v>
      </c>
      <c r="I3895" s="5">
        <f t="shared" si="609"/>
        <v>6</v>
      </c>
      <c r="J3895" s="4">
        <f t="shared" si="610"/>
        <v>144</v>
      </c>
      <c r="K3895" s="4">
        <f t="shared" si="603"/>
        <v>1800</v>
      </c>
      <c r="L3895" s="6">
        <f t="shared" si="604"/>
        <v>17335067.752799999</v>
      </c>
      <c r="N3895" s="22">
        <f t="shared" si="611"/>
        <v>0.23780102993587587</v>
      </c>
      <c r="O3895" s="14">
        <f t="shared" si="612"/>
        <v>2469.2251567083622</v>
      </c>
      <c r="Q3895" s="22">
        <f t="shared" si="607"/>
        <v>347.6623244676548</v>
      </c>
      <c r="R3895" s="3">
        <f>VLOOKUP(A3895,ERCOT_345kv_West_ATC!D:E,2)</f>
        <v>37.049999999999997</v>
      </c>
      <c r="S3895" s="66">
        <f t="shared" si="606"/>
        <v>0.89343107552211343</v>
      </c>
      <c r="T3895" s="69">
        <f t="shared" si="613"/>
        <v>310.61232446765479</v>
      </c>
      <c r="V3895" s="16">
        <f t="shared" si="614"/>
        <v>2.0691000000000001E-2</v>
      </c>
      <c r="W3895" s="16">
        <f t="shared" si="615"/>
        <v>0.21711002993587586</v>
      </c>
      <c r="X3895" s="16"/>
      <c r="Z3895" s="15">
        <f t="shared" si="616"/>
        <v>2.4939554630157881E-5</v>
      </c>
      <c r="AA3895" s="16">
        <f t="shared" si="617"/>
        <v>0.24018270513246878</v>
      </c>
      <c r="AB3895" s="3">
        <f t="shared" si="618"/>
        <v>0.12934714188335311</v>
      </c>
      <c r="AC3895" s="69">
        <f t="shared" si="619"/>
        <v>33.572133929307242</v>
      </c>
      <c r="AD3895" s="3">
        <f t="shared" si="605"/>
        <v>39.747497674986157</v>
      </c>
      <c r="AF3895" s="29"/>
      <c r="AG3895" s="30"/>
      <c r="AH3895" s="29"/>
      <c r="AI3895" s="29"/>
      <c r="AJ3895" s="31"/>
      <c r="AK3895" s="29"/>
      <c r="AL3895" s="30"/>
      <c r="AN3895" s="17">
        <f t="shared" si="620"/>
        <v>40498.534420128177</v>
      </c>
      <c r="AO3895" s="17">
        <f t="shared" si="621"/>
        <v>404.98534420128175</v>
      </c>
      <c r="AP3895" s="2">
        <f t="shared" si="622"/>
        <v>27.700997543367674</v>
      </c>
      <c r="AQ3895" s="6">
        <f t="shared" si="623"/>
        <v>1026.3219589817722</v>
      </c>
      <c r="AR3895" s="3">
        <f t="shared" si="624"/>
        <v>8604.2712370182271</v>
      </c>
    </row>
    <row r="3896" spans="1:44">
      <c r="A3896" s="32">
        <v>43709</v>
      </c>
      <c r="B3896" s="9">
        <v>12.5</v>
      </c>
      <c r="C3896" s="33">
        <v>9757.9703179999997</v>
      </c>
      <c r="D3896" s="34">
        <f t="shared" si="608"/>
        <v>77110132.2457899</v>
      </c>
      <c r="E3896" s="34">
        <v>10771996663680.4</v>
      </c>
      <c r="F3896" s="3">
        <f>VLOOKUP(A3896,ERCOT_345kv_West_ATC!A:B,2)</f>
        <v>30.25</v>
      </c>
      <c r="G3896" s="3">
        <f>VLOOKUP(A3896,ERCOT_345kv_West_ATC!G:H,2)</f>
        <v>2.4009999999999998</v>
      </c>
      <c r="I3896" s="5">
        <f t="shared" si="609"/>
        <v>6</v>
      </c>
      <c r="J3896" s="4">
        <f t="shared" si="610"/>
        <v>144</v>
      </c>
      <c r="K3896" s="4">
        <f t="shared" si="603"/>
        <v>1800</v>
      </c>
      <c r="L3896" s="6">
        <f t="shared" si="604"/>
        <v>17564346.5724</v>
      </c>
      <c r="N3896" s="22">
        <f t="shared" si="611"/>
        <v>0.227782602115288</v>
      </c>
      <c r="O3896" s="14">
        <f t="shared" si="612"/>
        <v>2334.3235805412296</v>
      </c>
      <c r="Q3896" s="22">
        <f t="shared" si="607"/>
        <v>333.01550016854975</v>
      </c>
      <c r="R3896" s="3">
        <f>VLOOKUP(A3896,ERCOT_345kv_West_ATC!D:E,2)</f>
        <v>33.07</v>
      </c>
      <c r="S3896" s="66">
        <f t="shared" si="606"/>
        <v>0.90069531303118855</v>
      </c>
      <c r="T3896" s="69">
        <f t="shared" si="613"/>
        <v>299.94550016854976</v>
      </c>
      <c r="V3896" s="16">
        <f t="shared" si="614"/>
        <v>2.0691000000000001E-2</v>
      </c>
      <c r="W3896" s="16">
        <f t="shared" si="615"/>
        <v>0.20709160211528799</v>
      </c>
      <c r="X3896" s="16"/>
      <c r="Z3896" s="15">
        <f t="shared" si="616"/>
        <v>2.357702792036217E-5</v>
      </c>
      <c r="AA3896" s="16">
        <f t="shared" si="617"/>
        <v>0.23006393863355132</v>
      </c>
      <c r="AB3896" s="3">
        <f t="shared" si="618"/>
        <v>0.12389781727316471</v>
      </c>
      <c r="AC3896" s="69">
        <f t="shared" si="619"/>
        <v>31.577681121978284</v>
      </c>
      <c r="AD3896" s="3">
        <f t="shared" si="605"/>
        <v>39.311928461997994</v>
      </c>
      <c r="AF3896" s="29"/>
      <c r="AG3896" s="30"/>
      <c r="AH3896" s="29"/>
      <c r="AI3896" s="29"/>
      <c r="AJ3896" s="31"/>
      <c r="AK3896" s="29"/>
      <c r="AL3896" s="30"/>
      <c r="AN3896" s="17">
        <f t="shared" si="620"/>
        <v>42838.962358772165</v>
      </c>
      <c r="AO3896" s="17">
        <f t="shared" si="621"/>
        <v>428.38962358772164</v>
      </c>
      <c r="AP3896" s="2">
        <f t="shared" si="622"/>
        <v>29.301850253400154</v>
      </c>
      <c r="AQ3896" s="6">
        <f t="shared" si="623"/>
        <v>969.0121878799431</v>
      </c>
      <c r="AR3896" s="3">
        <f t="shared" si="624"/>
        <v>8788.958130120056</v>
      </c>
    </row>
    <row r="3897" spans="1:44">
      <c r="A3897" s="32">
        <v>43710</v>
      </c>
      <c r="B3897" s="9">
        <v>12.5</v>
      </c>
      <c r="C3897" s="33">
        <v>10346.76079</v>
      </c>
      <c r="D3897" s="34">
        <f t="shared" si="608"/>
        <v>77110132.2457899</v>
      </c>
      <c r="E3897" s="34">
        <v>10771996663680.4</v>
      </c>
      <c r="F3897" s="3">
        <f>VLOOKUP(A3897,ERCOT_345kv_West_ATC!A:B,2)</f>
        <v>30.6</v>
      </c>
      <c r="G3897" s="3">
        <f>VLOOKUP(A3897,ERCOT_345kv_West_ATC!G:H,2)</f>
        <v>2.4180000000000001</v>
      </c>
      <c r="I3897" s="5">
        <f t="shared" si="609"/>
        <v>6</v>
      </c>
      <c r="J3897" s="4">
        <f t="shared" si="610"/>
        <v>144</v>
      </c>
      <c r="K3897" s="4">
        <f t="shared" si="603"/>
        <v>1800</v>
      </c>
      <c r="L3897" s="6">
        <f t="shared" si="604"/>
        <v>18624169.422000002</v>
      </c>
      <c r="N3897" s="22">
        <f t="shared" si="611"/>
        <v>0.24152687694316402</v>
      </c>
      <c r="O3897" s="14">
        <f t="shared" si="612"/>
        <v>2334.3235805412296</v>
      </c>
      <c r="Q3897" s="22">
        <f t="shared" si="607"/>
        <v>353.1094692151521</v>
      </c>
      <c r="R3897" s="3">
        <f>VLOOKUP(A3897,ERCOT_345kv_West_ATC!D:E,2)</f>
        <v>42.26</v>
      </c>
      <c r="S3897" s="66">
        <f t="shared" si="606"/>
        <v>0.88032040009028856</v>
      </c>
      <c r="T3897" s="69">
        <f t="shared" si="613"/>
        <v>310.84946921515211</v>
      </c>
      <c r="V3897" s="16">
        <f t="shared" si="614"/>
        <v>2.0930400000000002E-2</v>
      </c>
      <c r="W3897" s="16">
        <f t="shared" si="615"/>
        <v>0.22059647694316403</v>
      </c>
      <c r="X3897" s="16"/>
      <c r="Z3897" s="15">
        <f t="shared" si="616"/>
        <v>2.357702792036217E-5</v>
      </c>
      <c r="AA3897" s="16">
        <f t="shared" si="617"/>
        <v>0.24394586803113855</v>
      </c>
      <c r="AB3897" s="3">
        <f t="shared" si="618"/>
        <v>0.1313737422795638</v>
      </c>
      <c r="AC3897" s="69">
        <f t="shared" si="619"/>
        <v>34.313869674320351</v>
      </c>
      <c r="AD3897" s="3">
        <f t="shared" si="605"/>
        <v>38.911372074528167</v>
      </c>
      <c r="AF3897" s="29"/>
      <c r="AG3897" s="30"/>
      <c r="AH3897" s="29"/>
      <c r="AI3897" s="29"/>
      <c r="AJ3897" s="31"/>
      <c r="AK3897" s="29"/>
      <c r="AL3897" s="30"/>
      <c r="AN3897" s="17">
        <f t="shared" si="620"/>
        <v>42838.962358772165</v>
      </c>
      <c r="AO3897" s="17">
        <f t="shared" si="621"/>
        <v>428.38962358772164</v>
      </c>
      <c r="AP3897" s="2">
        <f t="shared" si="622"/>
        <v>29.301850253400154</v>
      </c>
      <c r="AQ3897" s="6">
        <f t="shared" si="623"/>
        <v>1238.2961917086905</v>
      </c>
      <c r="AR3897" s="3">
        <f t="shared" si="624"/>
        <v>9108.4645982913098</v>
      </c>
    </row>
    <row r="3898" spans="1:44">
      <c r="A3898" s="32">
        <v>43711</v>
      </c>
      <c r="B3898" s="9">
        <v>12.5</v>
      </c>
      <c r="C3898" s="33">
        <v>10623.54012</v>
      </c>
      <c r="D3898" s="34">
        <f t="shared" si="608"/>
        <v>77110132.2457899</v>
      </c>
      <c r="E3898" s="34">
        <v>10771996663680.4</v>
      </c>
      <c r="F3898" s="3">
        <f>VLOOKUP(A3898,ERCOT_345kv_West_ATC!A:B,2)</f>
        <v>30.7</v>
      </c>
      <c r="G3898" s="3">
        <f>VLOOKUP(A3898,ERCOT_345kv_West_ATC!G:H,2)</f>
        <v>2.4409999999999998</v>
      </c>
      <c r="I3898" s="5">
        <f t="shared" si="609"/>
        <v>6</v>
      </c>
      <c r="J3898" s="4">
        <f t="shared" si="610"/>
        <v>144</v>
      </c>
      <c r="K3898" s="4">
        <f t="shared" ref="K3898:K3961" si="625">J3898*B3898</f>
        <v>1800</v>
      </c>
      <c r="L3898" s="6">
        <f t="shared" ref="L3898:L3961" si="626">K3898*C3898</f>
        <v>19122372.215999998</v>
      </c>
      <c r="N3898" s="22">
        <f t="shared" si="611"/>
        <v>0.24798780210941801</v>
      </c>
      <c r="O3898" s="14">
        <f t="shared" si="612"/>
        <v>2334.3235805412296</v>
      </c>
      <c r="Q3898" s="22">
        <f t="shared" si="607"/>
        <v>362.55526624183926</v>
      </c>
      <c r="R3898" s="3">
        <f>VLOOKUP(A3898,ERCOT_345kv_West_ATC!D:E,2)</f>
        <v>81.83</v>
      </c>
      <c r="S3898" s="66">
        <f t="shared" si="606"/>
        <v>0.77429647940787039</v>
      </c>
      <c r="T3898" s="69">
        <f t="shared" si="613"/>
        <v>280.72526624183928</v>
      </c>
      <c r="V3898" s="16">
        <f t="shared" si="614"/>
        <v>2.0998799999999998E-2</v>
      </c>
      <c r="W3898" s="16">
        <f t="shared" si="615"/>
        <v>0.22698900210941803</v>
      </c>
      <c r="X3898" s="16"/>
      <c r="Z3898" s="15">
        <f t="shared" si="616"/>
        <v>2.357702792036217E-5</v>
      </c>
      <c r="AA3898" s="16">
        <f t="shared" si="617"/>
        <v>0.25047150202232765</v>
      </c>
      <c r="AB3898" s="3">
        <f t="shared" si="618"/>
        <v>0.13488803405703229</v>
      </c>
      <c r="AC3898" s="69">
        <f t="shared" si="619"/>
        <v>35.600100464873819</v>
      </c>
      <c r="AD3898" s="3">
        <f t="shared" si="605"/>
        <v>38.526207582469667</v>
      </c>
      <c r="AF3898" s="29"/>
      <c r="AG3898" s="30"/>
      <c r="AH3898" s="29"/>
      <c r="AI3898" s="29"/>
      <c r="AJ3898" s="31"/>
      <c r="AK3898" s="29"/>
      <c r="AL3898" s="30"/>
      <c r="AN3898" s="17">
        <f t="shared" si="620"/>
        <v>42838.962358772165</v>
      </c>
      <c r="AO3898" s="17">
        <f t="shared" si="621"/>
        <v>428.38962358772164</v>
      </c>
      <c r="AP3898" s="2">
        <f t="shared" si="622"/>
        <v>29.301850253400154</v>
      </c>
      <c r="AQ3898" s="6">
        <f t="shared" si="623"/>
        <v>2397.7704062357348</v>
      </c>
      <c r="AR3898" s="3">
        <f t="shared" si="624"/>
        <v>8225.7697137642645</v>
      </c>
    </row>
    <row r="3899" spans="1:44">
      <c r="A3899" s="32">
        <v>43712</v>
      </c>
      <c r="B3899" s="9">
        <v>12.5</v>
      </c>
      <c r="C3899" s="33">
        <v>10594.493350000001</v>
      </c>
      <c r="D3899" s="34">
        <f t="shared" si="608"/>
        <v>77110132.2457899</v>
      </c>
      <c r="E3899" s="34">
        <v>10771996663680.4</v>
      </c>
      <c r="F3899" s="3">
        <f>VLOOKUP(A3899,ERCOT_345kv_West_ATC!A:B,2)</f>
        <v>31.4</v>
      </c>
      <c r="G3899" s="3">
        <f>VLOOKUP(A3899,ERCOT_345kv_West_ATC!G:H,2)</f>
        <v>2.4630000000000001</v>
      </c>
      <c r="I3899" s="5">
        <f t="shared" si="609"/>
        <v>6</v>
      </c>
      <c r="J3899" s="4">
        <f t="shared" si="610"/>
        <v>144</v>
      </c>
      <c r="K3899" s="4">
        <f t="shared" si="625"/>
        <v>1800</v>
      </c>
      <c r="L3899" s="6">
        <f t="shared" si="626"/>
        <v>19070088.030000001</v>
      </c>
      <c r="N3899" s="22">
        <f t="shared" si="611"/>
        <v>0.24730975650792247</v>
      </c>
      <c r="O3899" s="14">
        <f t="shared" si="612"/>
        <v>2334.3235805412296</v>
      </c>
      <c r="Q3899" s="22">
        <f t="shared" si="607"/>
        <v>361.56397150281072</v>
      </c>
      <c r="R3899" s="3">
        <f>VLOOKUP(A3899,ERCOT_345kv_West_ATC!D:E,2)</f>
        <v>91.76</v>
      </c>
      <c r="S3899" s="66">
        <f t="shared" si="606"/>
        <v>0.74621365171256648</v>
      </c>
      <c r="T3899" s="69">
        <f t="shared" si="613"/>
        <v>269.80397150281073</v>
      </c>
      <c r="V3899" s="16">
        <f t="shared" si="614"/>
        <v>2.1477599999999999E-2</v>
      </c>
      <c r="W3899" s="16">
        <f t="shared" si="615"/>
        <v>0.22583215650792249</v>
      </c>
      <c r="X3899" s="16"/>
      <c r="Z3899" s="15">
        <f t="shared" si="616"/>
        <v>2.357702792036217E-5</v>
      </c>
      <c r="AA3899" s="16">
        <f t="shared" si="617"/>
        <v>0.24978666551504136</v>
      </c>
      <c r="AB3899" s="3">
        <f t="shared" si="618"/>
        <v>0.13451922463411398</v>
      </c>
      <c r="AC3899" s="69">
        <f t="shared" si="619"/>
        <v>35.465116216085718</v>
      </c>
      <c r="AD3899" s="3">
        <f t="shared" si="605"/>
        <v>38.194524044859556</v>
      </c>
      <c r="AF3899" s="29"/>
      <c r="AG3899" s="30"/>
      <c r="AH3899" s="29"/>
      <c r="AI3899" s="29"/>
      <c r="AJ3899" s="31"/>
      <c r="AK3899" s="29"/>
      <c r="AL3899" s="30"/>
      <c r="AN3899" s="17">
        <f t="shared" si="620"/>
        <v>42838.962358772165</v>
      </c>
      <c r="AO3899" s="17">
        <f t="shared" si="621"/>
        <v>428.38962358772164</v>
      </c>
      <c r="AP3899" s="2">
        <f t="shared" si="622"/>
        <v>29.301850253400154</v>
      </c>
      <c r="AQ3899" s="6">
        <f t="shared" si="623"/>
        <v>2688.7377792519983</v>
      </c>
      <c r="AR3899" s="3">
        <f t="shared" si="624"/>
        <v>7905.7555707480024</v>
      </c>
    </row>
    <row r="3900" spans="1:44">
      <c r="A3900" s="32">
        <v>43713</v>
      </c>
      <c r="B3900" s="9">
        <v>12.5</v>
      </c>
      <c r="C3900" s="33">
        <v>10575.53328</v>
      </c>
      <c r="D3900" s="34">
        <f t="shared" si="608"/>
        <v>77110132.2457899</v>
      </c>
      <c r="E3900" s="34">
        <v>10771996663680.4</v>
      </c>
      <c r="F3900" s="3">
        <f>VLOOKUP(A3900,ERCOT_345kv_West_ATC!A:B,2)</f>
        <v>31.85</v>
      </c>
      <c r="G3900" s="3">
        <f>VLOOKUP(A3900,ERCOT_345kv_West_ATC!G:H,2)</f>
        <v>2.4750000000000001</v>
      </c>
      <c r="I3900" s="5">
        <f t="shared" si="609"/>
        <v>6</v>
      </c>
      <c r="J3900" s="4">
        <f t="shared" si="610"/>
        <v>144</v>
      </c>
      <c r="K3900" s="4">
        <f t="shared" si="625"/>
        <v>1800</v>
      </c>
      <c r="L3900" s="6">
        <f t="shared" si="626"/>
        <v>19035959.903999999</v>
      </c>
      <c r="N3900" s="22">
        <f t="shared" si="611"/>
        <v>0.24686716712302531</v>
      </c>
      <c r="O3900" s="14">
        <f t="shared" si="612"/>
        <v>2334.3235805412296</v>
      </c>
      <c r="Q3900" s="22">
        <f t="shared" si="607"/>
        <v>360.91691099857508</v>
      </c>
      <c r="R3900" s="3">
        <f>VLOOKUP(A3900,ERCOT_345kv_West_ATC!D:E,2)</f>
        <v>653.96</v>
      </c>
      <c r="S3900" s="66">
        <f t="shared" si="606"/>
        <v>-0.81194058818313974</v>
      </c>
      <c r="T3900" s="69">
        <f t="shared" si="613"/>
        <v>-293.04308900142496</v>
      </c>
      <c r="V3900" s="16">
        <f t="shared" si="614"/>
        <v>2.1785400000000003E-2</v>
      </c>
      <c r="W3900" s="16">
        <f t="shared" si="615"/>
        <v>0.2250817671230253</v>
      </c>
      <c r="X3900" s="16"/>
      <c r="Z3900" s="15">
        <f t="shared" si="616"/>
        <v>2.357702792036217E-5</v>
      </c>
      <c r="AA3900" s="16">
        <f t="shared" si="617"/>
        <v>0.24933964341527931</v>
      </c>
      <c r="AB3900" s="3">
        <f t="shared" si="618"/>
        <v>0.13427848693848751</v>
      </c>
      <c r="AC3900" s="69">
        <f t="shared" si="619"/>
        <v>35.377006219486432</v>
      </c>
      <c r="AD3900" s="3">
        <f t="shared" si="605"/>
        <v>37.914628736473375</v>
      </c>
      <c r="AF3900" s="29"/>
      <c r="AG3900" s="30"/>
      <c r="AH3900" s="29"/>
      <c r="AI3900" s="29"/>
      <c r="AJ3900" s="31"/>
      <c r="AK3900" s="29"/>
      <c r="AL3900" s="30"/>
      <c r="AN3900" s="17">
        <f t="shared" si="620"/>
        <v>42838.962358772165</v>
      </c>
      <c r="AO3900" s="17">
        <f t="shared" si="621"/>
        <v>428.38962358772164</v>
      </c>
      <c r="AP3900" s="2">
        <f t="shared" si="622"/>
        <v>29.301850253400154</v>
      </c>
      <c r="AQ3900" s="6">
        <f t="shared" si="623"/>
        <v>19162.237991713566</v>
      </c>
      <c r="AR3900" s="3">
        <f t="shared" si="624"/>
        <v>-8586.7047117135662</v>
      </c>
    </row>
    <row r="3901" spans="1:44">
      <c r="A3901" s="32">
        <v>43714</v>
      </c>
      <c r="B3901" s="9">
        <v>12.5</v>
      </c>
      <c r="C3901" s="33">
        <v>10353.30256</v>
      </c>
      <c r="D3901" s="34">
        <f t="shared" si="608"/>
        <v>77110132.2457899</v>
      </c>
      <c r="E3901" s="34">
        <v>10771996663680.4</v>
      </c>
      <c r="F3901" s="3">
        <f>VLOOKUP(A3901,ERCOT_345kv_West_ATC!A:B,2)</f>
        <v>32.15</v>
      </c>
      <c r="G3901" s="3">
        <f>VLOOKUP(A3901,ERCOT_345kv_West_ATC!G:H,2)</f>
        <v>2.4990000000000001</v>
      </c>
      <c r="I3901" s="5">
        <f t="shared" si="609"/>
        <v>6</v>
      </c>
      <c r="J3901" s="4">
        <f t="shared" si="610"/>
        <v>144</v>
      </c>
      <c r="K3901" s="4">
        <f t="shared" si="625"/>
        <v>1800</v>
      </c>
      <c r="L3901" s="6">
        <f t="shared" si="626"/>
        <v>18635944.607999999</v>
      </c>
      <c r="N3901" s="22">
        <f t="shared" si="611"/>
        <v>0.24167958302285877</v>
      </c>
      <c r="O3901" s="14">
        <f t="shared" si="612"/>
        <v>2334.3235805412296</v>
      </c>
      <c r="Q3901" s="22">
        <f t="shared" si="607"/>
        <v>353.33272371762985</v>
      </c>
      <c r="R3901" s="3">
        <f>VLOOKUP(A3901,ERCOT_345kv_West_ATC!D:E,2)</f>
        <v>569.16999999999996</v>
      </c>
      <c r="S3901" s="66">
        <f t="shared" si="606"/>
        <v>-0.61086126982922506</v>
      </c>
      <c r="T3901" s="69">
        <f t="shared" si="613"/>
        <v>-215.83727628237011</v>
      </c>
      <c r="V3901" s="16">
        <f t="shared" si="614"/>
        <v>2.1990599999999996E-2</v>
      </c>
      <c r="W3901" s="16">
        <f t="shared" si="615"/>
        <v>0.21968898302285877</v>
      </c>
      <c r="X3901" s="16"/>
      <c r="Z3901" s="15">
        <f t="shared" si="616"/>
        <v>2.357702792036217E-5</v>
      </c>
      <c r="AA3901" s="16">
        <f t="shared" si="617"/>
        <v>0.24410010352507713</v>
      </c>
      <c r="AB3901" s="3">
        <f t="shared" si="618"/>
        <v>0.13145680371526092</v>
      </c>
      <c r="AC3901" s="69">
        <f t="shared" si="619"/>
        <v>34.344270159785495</v>
      </c>
      <c r="AD3901" s="3">
        <f t="shared" ref="AD3901:AD3964" si="627">AVERAGE(AC3872:AC3901)</f>
        <v>37.522804414568547</v>
      </c>
      <c r="AF3901" s="29"/>
      <c r="AG3901" s="30"/>
      <c r="AH3901" s="29"/>
      <c r="AI3901" s="29"/>
      <c r="AJ3901" s="31"/>
      <c r="AK3901" s="29"/>
      <c r="AL3901" s="30"/>
      <c r="AN3901" s="17">
        <f t="shared" si="620"/>
        <v>42838.962358772165</v>
      </c>
      <c r="AO3901" s="17">
        <f t="shared" si="621"/>
        <v>428.38962358772164</v>
      </c>
      <c r="AP3901" s="2">
        <f t="shared" si="622"/>
        <v>29.301850253400154</v>
      </c>
      <c r="AQ3901" s="6">
        <f t="shared" si="623"/>
        <v>16677.734108727764</v>
      </c>
      <c r="AR3901" s="3">
        <f t="shared" si="624"/>
        <v>-6324.4315487277636</v>
      </c>
    </row>
    <row r="3902" spans="1:44">
      <c r="A3902" s="32">
        <v>43715</v>
      </c>
      <c r="B3902" s="9">
        <v>12.5</v>
      </c>
      <c r="C3902" s="33">
        <v>10517.254779999999</v>
      </c>
      <c r="D3902" s="34">
        <f t="shared" si="608"/>
        <v>77110132.2457899</v>
      </c>
      <c r="E3902" s="34">
        <v>10771996663680.4</v>
      </c>
      <c r="F3902" s="3">
        <f>VLOOKUP(A3902,ERCOT_345kv_West_ATC!A:B,2)</f>
        <v>32.15</v>
      </c>
      <c r="G3902" s="3">
        <f>VLOOKUP(A3902,ERCOT_345kv_West_ATC!G:H,2)</f>
        <v>2.4990000000000001</v>
      </c>
      <c r="I3902" s="5">
        <f t="shared" si="609"/>
        <v>6</v>
      </c>
      <c r="J3902" s="4">
        <f t="shared" si="610"/>
        <v>144</v>
      </c>
      <c r="K3902" s="4">
        <f t="shared" si="625"/>
        <v>1800</v>
      </c>
      <c r="L3902" s="6">
        <f t="shared" si="626"/>
        <v>18931058.603999998</v>
      </c>
      <c r="N3902" s="22">
        <f t="shared" si="611"/>
        <v>0.2455067583551396</v>
      </c>
      <c r="O3902" s="14">
        <f t="shared" si="612"/>
        <v>2334.3235805412296</v>
      </c>
      <c r="Q3902" s="22">
        <f t="shared" si="607"/>
        <v>358.9280092911398</v>
      </c>
      <c r="R3902" s="3">
        <f>VLOOKUP(A3902,ERCOT_345kv_West_ATC!D:E,2)</f>
        <v>31.23</v>
      </c>
      <c r="S3902" s="66">
        <f t="shared" si="606"/>
        <v>0.91299090850647935</v>
      </c>
      <c r="T3902" s="69">
        <f t="shared" si="613"/>
        <v>327.69800929113978</v>
      </c>
      <c r="V3902" s="16">
        <f t="shared" si="614"/>
        <v>2.1990599999999996E-2</v>
      </c>
      <c r="W3902" s="16">
        <f t="shared" si="615"/>
        <v>0.2235161583551396</v>
      </c>
      <c r="X3902" s="16"/>
      <c r="Z3902" s="15">
        <f t="shared" si="616"/>
        <v>2.357702792036217E-5</v>
      </c>
      <c r="AA3902" s="16">
        <f t="shared" si="617"/>
        <v>0.24796560959362249</v>
      </c>
      <c r="AB3902" s="3">
        <f t="shared" si="618"/>
        <v>0.13353851963907543</v>
      </c>
      <c r="AC3902" s="69">
        <f t="shared" si="619"/>
        <v>35.106178187901605</v>
      </c>
      <c r="AD3902" s="3">
        <f t="shared" si="627"/>
        <v>37.152293065112922</v>
      </c>
      <c r="AF3902" s="29"/>
      <c r="AG3902" s="30"/>
      <c r="AH3902" s="29"/>
      <c r="AI3902" s="29"/>
      <c r="AJ3902" s="31"/>
      <c r="AK3902" s="29"/>
      <c r="AL3902" s="30"/>
      <c r="AN3902" s="17">
        <f t="shared" si="620"/>
        <v>42838.962358772165</v>
      </c>
      <c r="AO3902" s="17">
        <f t="shared" si="621"/>
        <v>428.38962358772164</v>
      </c>
      <c r="AP3902" s="2">
        <f t="shared" si="622"/>
        <v>29.301850253400154</v>
      </c>
      <c r="AQ3902" s="6">
        <f t="shared" si="623"/>
        <v>915.09678341368681</v>
      </c>
      <c r="AR3902" s="3">
        <f t="shared" si="624"/>
        <v>9602.1579965863129</v>
      </c>
    </row>
    <row r="3903" spans="1:44">
      <c r="A3903" s="32">
        <v>43716</v>
      </c>
      <c r="B3903" s="9">
        <v>12.5</v>
      </c>
      <c r="C3903" s="33">
        <v>10441.27598</v>
      </c>
      <c r="D3903" s="34">
        <f t="shared" si="608"/>
        <v>77110132.2457899</v>
      </c>
      <c r="E3903" s="34">
        <v>10771996663680.4</v>
      </c>
      <c r="F3903" s="3">
        <f>VLOOKUP(A3903,ERCOT_345kv_West_ATC!A:B,2)</f>
        <v>32.15</v>
      </c>
      <c r="G3903" s="3">
        <f>VLOOKUP(A3903,ERCOT_345kv_West_ATC!G:H,2)</f>
        <v>2.4990000000000001</v>
      </c>
      <c r="I3903" s="5">
        <f t="shared" si="609"/>
        <v>6</v>
      </c>
      <c r="J3903" s="4">
        <f t="shared" si="610"/>
        <v>144</v>
      </c>
      <c r="K3903" s="4">
        <f t="shared" si="625"/>
        <v>1800</v>
      </c>
      <c r="L3903" s="6">
        <f t="shared" si="626"/>
        <v>18794296.764000002</v>
      </c>
      <c r="N3903" s="22">
        <f t="shared" si="611"/>
        <v>0.24373316731052738</v>
      </c>
      <c r="O3903" s="14">
        <f t="shared" si="612"/>
        <v>2334.3235805412296</v>
      </c>
      <c r="Q3903" s="22">
        <f t="shared" si="607"/>
        <v>356.33503992767163</v>
      </c>
      <c r="R3903" s="3">
        <f>VLOOKUP(A3903,ERCOT_345kv_West_ATC!D:E,2)</f>
        <v>22.04</v>
      </c>
      <c r="S3903" s="66">
        <f t="shared" si="606"/>
        <v>0.93814809791236453</v>
      </c>
      <c r="T3903" s="69">
        <f t="shared" si="613"/>
        <v>334.29503992767161</v>
      </c>
      <c r="V3903" s="16">
        <f t="shared" si="614"/>
        <v>2.1990599999999996E-2</v>
      </c>
      <c r="W3903" s="16">
        <f t="shared" si="615"/>
        <v>0.22174256731052738</v>
      </c>
      <c r="X3903" s="16"/>
      <c r="Z3903" s="15">
        <f t="shared" si="616"/>
        <v>2.357702792036217E-5</v>
      </c>
      <c r="AA3903" s="16">
        <f t="shared" si="617"/>
        <v>0.24617425530466688</v>
      </c>
      <c r="AB3903" s="3">
        <f t="shared" si="618"/>
        <v>0.13257381005580587</v>
      </c>
      <c r="AC3903" s="69">
        <f t="shared" si="619"/>
        <v>34.753094480424949</v>
      </c>
      <c r="AD3903" s="3">
        <f t="shared" si="627"/>
        <v>36.787303022433633</v>
      </c>
      <c r="AF3903" s="29"/>
      <c r="AG3903" s="30"/>
      <c r="AH3903" s="29"/>
      <c r="AI3903" s="29"/>
      <c r="AJ3903" s="31"/>
      <c r="AK3903" s="29"/>
      <c r="AL3903" s="30"/>
      <c r="AN3903" s="17">
        <f t="shared" si="620"/>
        <v>42838.962358772165</v>
      </c>
      <c r="AO3903" s="17">
        <f t="shared" si="621"/>
        <v>428.38962358772164</v>
      </c>
      <c r="AP3903" s="2">
        <f t="shared" si="622"/>
        <v>29.301850253400154</v>
      </c>
      <c r="AQ3903" s="6">
        <f t="shared" si="623"/>
        <v>645.81277958493934</v>
      </c>
      <c r="AR3903" s="3">
        <f t="shared" si="624"/>
        <v>9795.4632004150608</v>
      </c>
    </row>
    <row r="3904" spans="1:44">
      <c r="A3904" s="32">
        <v>43717</v>
      </c>
      <c r="B3904" s="9">
        <v>12.5</v>
      </c>
      <c r="C3904" s="33">
        <v>10334.97416</v>
      </c>
      <c r="D3904" s="34">
        <f t="shared" si="608"/>
        <v>77110132.2457899</v>
      </c>
      <c r="E3904" s="34">
        <v>10771996663680.4</v>
      </c>
      <c r="F3904" s="3">
        <f>VLOOKUP(A3904,ERCOT_345kv_West_ATC!A:B,2)</f>
        <v>32.65</v>
      </c>
      <c r="G3904" s="3">
        <f>VLOOKUP(A3904,ERCOT_345kv_West_ATC!G:H,2)</f>
        <v>2.536</v>
      </c>
      <c r="I3904" s="5">
        <f t="shared" si="609"/>
        <v>6</v>
      </c>
      <c r="J3904" s="4">
        <f t="shared" si="610"/>
        <v>144</v>
      </c>
      <c r="K3904" s="4">
        <f t="shared" si="625"/>
        <v>1800</v>
      </c>
      <c r="L3904" s="6">
        <f t="shared" si="626"/>
        <v>18602953.487999998</v>
      </c>
      <c r="N3904" s="22">
        <f t="shared" si="611"/>
        <v>0.24125173885972284</v>
      </c>
      <c r="O3904" s="14">
        <f t="shared" si="612"/>
        <v>2334.3235805412296</v>
      </c>
      <c r="Q3904" s="22">
        <f t="shared" si="607"/>
        <v>352.70722055515046</v>
      </c>
      <c r="R3904" s="3">
        <f>VLOOKUP(A3904,ERCOT_345kv_West_ATC!D:E,2)</f>
        <v>23.47</v>
      </c>
      <c r="S3904" s="66">
        <f t="shared" si="606"/>
        <v>0.9334575573387498</v>
      </c>
      <c r="T3904" s="69">
        <f t="shared" si="613"/>
        <v>329.23722055515043</v>
      </c>
      <c r="V3904" s="16">
        <f t="shared" si="614"/>
        <v>2.2332600000000001E-2</v>
      </c>
      <c r="W3904" s="16">
        <f t="shared" si="615"/>
        <v>0.21891913885972283</v>
      </c>
      <c r="X3904" s="16"/>
      <c r="Z3904" s="15">
        <f t="shared" si="616"/>
        <v>2.357702792036217E-5</v>
      </c>
      <c r="AA3904" s="16">
        <f t="shared" si="617"/>
        <v>0.24366797432654155</v>
      </c>
      <c r="AB3904" s="3">
        <f t="shared" si="618"/>
        <v>0.13122408638982283</v>
      </c>
      <c r="AC3904" s="69">
        <f t="shared" si="619"/>
        <v>34.259095618675154</v>
      </c>
      <c r="AD3904" s="3">
        <f t="shared" si="627"/>
        <v>36.490889660114043</v>
      </c>
      <c r="AF3904" s="29"/>
      <c r="AG3904" s="30"/>
      <c r="AH3904" s="29"/>
      <c r="AI3904" s="29"/>
      <c r="AJ3904" s="31"/>
      <c r="AK3904" s="29"/>
      <c r="AL3904" s="30"/>
      <c r="AN3904" s="17">
        <f t="shared" si="620"/>
        <v>42838.962358772165</v>
      </c>
      <c r="AO3904" s="17">
        <f t="shared" si="621"/>
        <v>428.38962358772164</v>
      </c>
      <c r="AP3904" s="2">
        <f t="shared" si="622"/>
        <v>29.301850253400154</v>
      </c>
      <c r="AQ3904" s="6">
        <f t="shared" si="623"/>
        <v>687.71442544730155</v>
      </c>
      <c r="AR3904" s="3">
        <f t="shared" si="624"/>
        <v>9647.2597345526974</v>
      </c>
    </row>
    <row r="3905" spans="1:44">
      <c r="A3905" s="32">
        <v>43718</v>
      </c>
      <c r="B3905" s="9">
        <v>12.5</v>
      </c>
      <c r="C3905" s="33">
        <v>10115.97579</v>
      </c>
      <c r="D3905" s="34">
        <f t="shared" si="608"/>
        <v>77110132.2457899</v>
      </c>
      <c r="E3905" s="34">
        <v>10771996663680.4</v>
      </c>
      <c r="F3905" s="3">
        <f>VLOOKUP(A3905,ERCOT_345kv_West_ATC!A:B,2)</f>
        <v>32.549999999999997</v>
      </c>
      <c r="G3905" s="3">
        <f>VLOOKUP(A3905,ERCOT_345kv_West_ATC!G:H,2)</f>
        <v>2.5390000000000001</v>
      </c>
      <c r="I3905" s="5">
        <f t="shared" si="609"/>
        <v>6</v>
      </c>
      <c r="J3905" s="4">
        <f t="shared" si="610"/>
        <v>144</v>
      </c>
      <c r="K3905" s="4">
        <f t="shared" si="625"/>
        <v>1800</v>
      </c>
      <c r="L3905" s="6">
        <f t="shared" si="626"/>
        <v>18208756.422000002</v>
      </c>
      <c r="N3905" s="22">
        <f t="shared" si="611"/>
        <v>0.23613960826781197</v>
      </c>
      <c r="O3905" s="14">
        <f t="shared" si="612"/>
        <v>2334.3235805412296</v>
      </c>
      <c r="Q3905" s="22">
        <f t="shared" si="607"/>
        <v>345.23334542077771</v>
      </c>
      <c r="R3905" s="3">
        <f>VLOOKUP(A3905,ERCOT_345kv_West_ATC!D:E,2)</f>
        <v>21.91</v>
      </c>
      <c r="S3905" s="66">
        <f t="shared" si="606"/>
        <v>0.93653567857619413</v>
      </c>
      <c r="T3905" s="69">
        <f t="shared" si="613"/>
        <v>323.32334542077768</v>
      </c>
      <c r="V3905" s="16">
        <f t="shared" si="614"/>
        <v>2.2264199999999998E-2</v>
      </c>
      <c r="W3905" s="16">
        <f t="shared" si="615"/>
        <v>0.21387540826781198</v>
      </c>
      <c r="X3905" s="16"/>
      <c r="Z3905" s="15">
        <f t="shared" si="616"/>
        <v>2.357702792036217E-5</v>
      </c>
      <c r="AA3905" s="16">
        <f t="shared" si="617"/>
        <v>0.23850464364253776</v>
      </c>
      <c r="AB3905" s="3">
        <f t="shared" si="618"/>
        <v>0.1284434446021214</v>
      </c>
      <c r="AC3905" s="69">
        <f t="shared" si="619"/>
        <v>33.241380724376434</v>
      </c>
      <c r="AD3905" s="3">
        <f t="shared" si="627"/>
        <v>36.132218460182713</v>
      </c>
      <c r="AF3905" s="29"/>
      <c r="AG3905" s="30"/>
      <c r="AH3905" s="29"/>
      <c r="AI3905" s="29"/>
      <c r="AJ3905" s="31"/>
      <c r="AK3905" s="29"/>
      <c r="AL3905" s="30"/>
      <c r="AN3905" s="17">
        <f t="shared" si="620"/>
        <v>42838.962358772165</v>
      </c>
      <c r="AO3905" s="17">
        <f t="shared" si="621"/>
        <v>428.38962358772164</v>
      </c>
      <c r="AP3905" s="2">
        <f t="shared" si="622"/>
        <v>29.301850253400154</v>
      </c>
      <c r="AQ3905" s="6">
        <f t="shared" si="623"/>
        <v>642.00353905199734</v>
      </c>
      <c r="AR3905" s="3">
        <f t="shared" si="624"/>
        <v>9473.9722509480034</v>
      </c>
    </row>
    <row r="3906" spans="1:44">
      <c r="A3906" s="32">
        <v>43719</v>
      </c>
      <c r="B3906" s="9">
        <v>12.5</v>
      </c>
      <c r="C3906" s="33">
        <v>10178.37189</v>
      </c>
      <c r="D3906" s="34">
        <f t="shared" si="608"/>
        <v>77110132.2457899</v>
      </c>
      <c r="E3906" s="34">
        <v>10771996663680.4</v>
      </c>
      <c r="F3906" s="3">
        <f>VLOOKUP(A3906,ERCOT_345kv_West_ATC!A:B,2)</f>
        <v>32.35</v>
      </c>
      <c r="G3906" s="3">
        <f>VLOOKUP(A3906,ERCOT_345kv_West_ATC!G:H,2)</f>
        <v>2.5299999999999998</v>
      </c>
      <c r="I3906" s="5">
        <f t="shared" si="609"/>
        <v>6</v>
      </c>
      <c r="J3906" s="4">
        <f t="shared" si="610"/>
        <v>144</v>
      </c>
      <c r="K3906" s="4">
        <f t="shared" si="625"/>
        <v>1800</v>
      </c>
      <c r="L3906" s="6">
        <f t="shared" si="626"/>
        <v>18321069.401999999</v>
      </c>
      <c r="N3906" s="22">
        <f t="shared" si="611"/>
        <v>0.23759613514344999</v>
      </c>
      <c r="O3906" s="14">
        <f t="shared" si="612"/>
        <v>2334.3235805412296</v>
      </c>
      <c r="Q3906" s="22">
        <f t="shared" si="607"/>
        <v>347.36277067755856</v>
      </c>
      <c r="R3906" s="3">
        <f>VLOOKUP(A3906,ERCOT_345kv_West_ATC!D:E,2)</f>
        <v>23.05</v>
      </c>
      <c r="S3906" s="66">
        <f t="shared" si="606"/>
        <v>0.93364286001335384</v>
      </c>
      <c r="T3906" s="69">
        <f t="shared" si="613"/>
        <v>324.31277067755855</v>
      </c>
      <c r="V3906" s="16">
        <f t="shared" si="614"/>
        <v>2.2127399999999998E-2</v>
      </c>
      <c r="W3906" s="16">
        <f t="shared" si="615"/>
        <v>0.21546873514345</v>
      </c>
      <c r="X3906" s="16"/>
      <c r="Z3906" s="15">
        <f t="shared" si="616"/>
        <v>2.357702792036217E-5</v>
      </c>
      <c r="AA3906" s="16">
        <f t="shared" si="617"/>
        <v>0.23997575823435949</v>
      </c>
      <c r="AB3906" s="3">
        <f t="shared" si="618"/>
        <v>0.12923569343506749</v>
      </c>
      <c r="AC3906" s="69">
        <f t="shared" si="619"/>
        <v>33.531343797234705</v>
      </c>
      <c r="AD3906" s="3">
        <f t="shared" si="627"/>
        <v>35.806768798004242</v>
      </c>
      <c r="AF3906" s="29"/>
      <c r="AG3906" s="30"/>
      <c r="AH3906" s="29"/>
      <c r="AI3906" s="29"/>
      <c r="AJ3906" s="31"/>
      <c r="AK3906" s="29"/>
      <c r="AL3906" s="30"/>
      <c r="AN3906" s="17">
        <f t="shared" si="620"/>
        <v>42838.962358772165</v>
      </c>
      <c r="AO3906" s="17">
        <f t="shared" si="621"/>
        <v>428.38962358772164</v>
      </c>
      <c r="AP3906" s="2">
        <f t="shared" si="622"/>
        <v>29.301850253400154</v>
      </c>
      <c r="AQ3906" s="6">
        <f t="shared" si="623"/>
        <v>675.40764834087361</v>
      </c>
      <c r="AR3906" s="3">
        <f t="shared" si="624"/>
        <v>9502.9642416591269</v>
      </c>
    </row>
    <row r="3907" spans="1:44">
      <c r="A3907" s="32">
        <v>43720</v>
      </c>
      <c r="B3907" s="9">
        <v>12.5</v>
      </c>
      <c r="C3907" s="33">
        <v>10410.1268</v>
      </c>
      <c r="D3907" s="34">
        <f t="shared" si="608"/>
        <v>77110132.2457899</v>
      </c>
      <c r="E3907" s="34">
        <v>10771996663680.4</v>
      </c>
      <c r="F3907" s="3">
        <f>VLOOKUP(A3907,ERCOT_345kv_West_ATC!A:B,2)</f>
        <v>32.15</v>
      </c>
      <c r="G3907" s="3">
        <f>VLOOKUP(A3907,ERCOT_345kv_West_ATC!G:H,2)</f>
        <v>2.5289999999999999</v>
      </c>
      <c r="I3907" s="5">
        <f t="shared" si="609"/>
        <v>6</v>
      </c>
      <c r="J3907" s="4">
        <f t="shared" si="610"/>
        <v>144</v>
      </c>
      <c r="K3907" s="4">
        <f t="shared" si="625"/>
        <v>1800</v>
      </c>
      <c r="L3907" s="6">
        <f t="shared" si="626"/>
        <v>18738228.239999998</v>
      </c>
      <c r="N3907" s="22">
        <f t="shared" si="611"/>
        <v>0.24300604465664211</v>
      </c>
      <c r="O3907" s="14">
        <f t="shared" si="612"/>
        <v>2334.3235805412296</v>
      </c>
      <c r="Q3907" s="22">
        <f t="shared" si="607"/>
        <v>355.27199511204992</v>
      </c>
      <c r="R3907" s="3">
        <f>VLOOKUP(A3907,ERCOT_345kv_West_ATC!D:E,2)</f>
        <v>30.86</v>
      </c>
      <c r="S3907" s="66">
        <f t="shared" si="606"/>
        <v>0.91313697554385898</v>
      </c>
      <c r="T3907" s="69">
        <f t="shared" si="613"/>
        <v>324.41199511204991</v>
      </c>
      <c r="V3907" s="16">
        <f t="shared" si="614"/>
        <v>2.1990599999999996E-2</v>
      </c>
      <c r="W3907" s="16">
        <f t="shared" si="615"/>
        <v>0.22101544465664211</v>
      </c>
      <c r="X3907" s="16"/>
      <c r="Z3907" s="15">
        <f t="shared" si="616"/>
        <v>2.357702792036217E-5</v>
      </c>
      <c r="AA3907" s="16">
        <f t="shared" si="617"/>
        <v>0.24543985021811049</v>
      </c>
      <c r="AB3907" s="3">
        <f t="shared" si="618"/>
        <v>0.13217830614607068</v>
      </c>
      <c r="AC3907" s="69">
        <f t="shared" si="619"/>
        <v>34.608340049461866</v>
      </c>
      <c r="AD3907" s="3">
        <f t="shared" si="627"/>
        <v>35.598564719998315</v>
      </c>
      <c r="AF3907" s="29"/>
      <c r="AG3907" s="30"/>
      <c r="AH3907" s="29"/>
      <c r="AI3907" s="29"/>
      <c r="AJ3907" s="31"/>
      <c r="AK3907" s="29"/>
      <c r="AL3907" s="30"/>
      <c r="AN3907" s="17">
        <f t="shared" si="620"/>
        <v>42838.962358772165</v>
      </c>
      <c r="AO3907" s="17">
        <f t="shared" si="621"/>
        <v>428.38962358772164</v>
      </c>
      <c r="AP3907" s="2">
        <f t="shared" si="622"/>
        <v>29.301850253400154</v>
      </c>
      <c r="AQ3907" s="6">
        <f t="shared" si="623"/>
        <v>904.25509881992878</v>
      </c>
      <c r="AR3907" s="3">
        <f t="shared" si="624"/>
        <v>9505.8717011800709</v>
      </c>
    </row>
    <row r="3908" spans="1:44">
      <c r="A3908" s="32">
        <v>43721</v>
      </c>
      <c r="B3908" s="9">
        <v>12.5</v>
      </c>
      <c r="C3908" s="33">
        <v>10360.547280000001</v>
      </c>
      <c r="D3908" s="34">
        <f t="shared" si="608"/>
        <v>85117492.919886664</v>
      </c>
      <c r="E3908" s="34">
        <v>11890594958795.699</v>
      </c>
      <c r="F3908" s="3">
        <f>VLOOKUP(A3908,ERCOT_345kv_West_ATC!A:B,2)</f>
        <v>31.95</v>
      </c>
      <c r="G3908" s="3">
        <f>VLOOKUP(A3908,ERCOT_345kv_West_ATC!G:H,2)</f>
        <v>2.5409999999999999</v>
      </c>
      <c r="I3908" s="5">
        <f t="shared" si="609"/>
        <v>6</v>
      </c>
      <c r="J3908" s="4">
        <f t="shared" si="610"/>
        <v>144</v>
      </c>
      <c r="K3908" s="4">
        <f t="shared" si="625"/>
        <v>1800</v>
      </c>
      <c r="L3908" s="6">
        <f t="shared" si="626"/>
        <v>18648985.104000002</v>
      </c>
      <c r="N3908" s="22">
        <f t="shared" si="611"/>
        <v>0.21909697365678513</v>
      </c>
      <c r="O3908" s="14">
        <f t="shared" si="612"/>
        <v>2114.7239401120237</v>
      </c>
      <c r="Q3908" s="22">
        <f t="shared" si="607"/>
        <v>320.31721294851621</v>
      </c>
      <c r="R3908" s="3">
        <f>VLOOKUP(A3908,ERCOT_345kv_West_ATC!D:E,2)</f>
        <v>36.729999999999997</v>
      </c>
      <c r="S3908" s="66">
        <f t="shared" si="606"/>
        <v>0.88533241887970737</v>
      </c>
      <c r="T3908" s="69">
        <f t="shared" si="613"/>
        <v>283.5872129485162</v>
      </c>
      <c r="V3908" s="16">
        <f t="shared" si="614"/>
        <v>2.18538E-2</v>
      </c>
      <c r="W3908" s="16">
        <f t="shared" si="615"/>
        <v>0.19724317365678512</v>
      </c>
      <c r="X3908" s="16"/>
      <c r="Z3908" s="15">
        <f t="shared" si="616"/>
        <v>2.1359037708182412E-5</v>
      </c>
      <c r="AA3908" s="16">
        <f t="shared" si="617"/>
        <v>0.22129132003092675</v>
      </c>
      <c r="AB3908" s="3">
        <f t="shared" si="618"/>
        <v>0.11917344237507865</v>
      </c>
      <c r="AC3908" s="69">
        <f t="shared" si="619"/>
        <v>29.848559909278787</v>
      </c>
      <c r="AD3908" s="3">
        <f t="shared" si="627"/>
        <v>35.374981081759714</v>
      </c>
      <c r="AF3908" s="29"/>
      <c r="AG3908" s="30"/>
      <c r="AH3908" s="29"/>
      <c r="AI3908" s="29"/>
      <c r="AJ3908" s="31"/>
      <c r="AK3908" s="29"/>
      <c r="AL3908" s="30"/>
      <c r="AN3908" s="17">
        <f t="shared" si="620"/>
        <v>47287.4960666037</v>
      </c>
      <c r="AO3908" s="17">
        <f t="shared" si="621"/>
        <v>472.874960666037</v>
      </c>
      <c r="AP3908" s="2">
        <f t="shared" si="622"/>
        <v>32.344647309556933</v>
      </c>
      <c r="AQ3908" s="6">
        <f t="shared" si="623"/>
        <v>1188.0188956800262</v>
      </c>
      <c r="AR3908" s="3">
        <f t="shared" si="624"/>
        <v>9172.5283843199741</v>
      </c>
    </row>
    <row r="3909" spans="1:44">
      <c r="A3909" s="32">
        <v>43722</v>
      </c>
      <c r="B3909" s="9">
        <v>12.5</v>
      </c>
      <c r="C3909" s="33">
        <v>10358.04916</v>
      </c>
      <c r="D3909" s="34">
        <f t="shared" si="608"/>
        <v>85117492.919886664</v>
      </c>
      <c r="E3909" s="34">
        <v>11890594958795.699</v>
      </c>
      <c r="F3909" s="3">
        <f>VLOOKUP(A3909,ERCOT_345kv_West_ATC!A:B,2)</f>
        <v>31.95</v>
      </c>
      <c r="G3909" s="3">
        <f>VLOOKUP(A3909,ERCOT_345kv_West_ATC!G:H,2)</f>
        <v>2.5409999999999999</v>
      </c>
      <c r="I3909" s="5">
        <f t="shared" si="609"/>
        <v>6</v>
      </c>
      <c r="J3909" s="4">
        <f t="shared" si="610"/>
        <v>144</v>
      </c>
      <c r="K3909" s="4">
        <f t="shared" si="625"/>
        <v>1800</v>
      </c>
      <c r="L3909" s="6">
        <f t="shared" si="626"/>
        <v>18644488.488000002</v>
      </c>
      <c r="N3909" s="22">
        <f t="shared" si="611"/>
        <v>0.21904414531509239</v>
      </c>
      <c r="O3909" s="14">
        <f t="shared" si="612"/>
        <v>2114.7239401120237</v>
      </c>
      <c r="Q3909" s="22">
        <f t="shared" si="607"/>
        <v>320.23997853083677</v>
      </c>
      <c r="R3909" s="3">
        <f>VLOOKUP(A3909,ERCOT_345kv_West_ATC!D:E,2)</f>
        <v>33.64</v>
      </c>
      <c r="S3909" s="66">
        <f t="shared" si="606"/>
        <v>0.89495377761911543</v>
      </c>
      <c r="T3909" s="69">
        <f t="shared" si="613"/>
        <v>286.59997853083678</v>
      </c>
      <c r="V3909" s="16">
        <f t="shared" si="614"/>
        <v>2.18538E-2</v>
      </c>
      <c r="W3909" s="16">
        <f t="shared" si="615"/>
        <v>0.19719034531509239</v>
      </c>
      <c r="X3909" s="16"/>
      <c r="Z3909" s="15">
        <f t="shared" si="616"/>
        <v>2.1359037708182412E-5</v>
      </c>
      <c r="AA3909" s="16">
        <f t="shared" si="617"/>
        <v>0.22123796259164716</v>
      </c>
      <c r="AB3909" s="3">
        <f t="shared" si="618"/>
        <v>0.11914470744903467</v>
      </c>
      <c r="AC3909" s="69">
        <f t="shared" si="619"/>
        <v>29.838042926346692</v>
      </c>
      <c r="AD3909" s="3">
        <f t="shared" si="627"/>
        <v>35.105405744394261</v>
      </c>
      <c r="AF3909" s="29"/>
      <c r="AG3909" s="30"/>
      <c r="AH3909" s="29"/>
      <c r="AI3909" s="29"/>
      <c r="AJ3909" s="31"/>
      <c r="AK3909" s="29"/>
      <c r="AL3909" s="30"/>
      <c r="AN3909" s="17">
        <f t="shared" si="620"/>
        <v>47287.4960666037</v>
      </c>
      <c r="AO3909" s="17">
        <f t="shared" si="621"/>
        <v>472.874960666037</v>
      </c>
      <c r="AP3909" s="2">
        <f t="shared" si="622"/>
        <v>32.344647309556933</v>
      </c>
      <c r="AQ3909" s="6">
        <f t="shared" si="623"/>
        <v>1088.0739354934954</v>
      </c>
      <c r="AR3909" s="3">
        <f t="shared" si="624"/>
        <v>9269.9752245065047</v>
      </c>
    </row>
    <row r="3910" spans="1:44">
      <c r="A3910" s="32">
        <v>43723</v>
      </c>
      <c r="B3910" s="9">
        <v>12.5</v>
      </c>
      <c r="C3910" s="33">
        <v>10347.71291</v>
      </c>
      <c r="D3910" s="34">
        <f t="shared" si="608"/>
        <v>85117492.919886664</v>
      </c>
      <c r="E3910" s="34">
        <v>11890594958795.699</v>
      </c>
      <c r="F3910" s="3">
        <f>VLOOKUP(A3910,ERCOT_345kv_West_ATC!A:B,2)</f>
        <v>31.95</v>
      </c>
      <c r="G3910" s="3">
        <f>VLOOKUP(A3910,ERCOT_345kv_West_ATC!G:H,2)</f>
        <v>2.5409999999999999</v>
      </c>
      <c r="I3910" s="5">
        <f t="shared" si="609"/>
        <v>6</v>
      </c>
      <c r="J3910" s="4">
        <f t="shared" si="610"/>
        <v>144</v>
      </c>
      <c r="K3910" s="4">
        <f t="shared" si="625"/>
        <v>1800</v>
      </c>
      <c r="L3910" s="6">
        <f t="shared" si="626"/>
        <v>18625883.238000002</v>
      </c>
      <c r="N3910" s="22">
        <f t="shared" si="611"/>
        <v>0.21882556216183255</v>
      </c>
      <c r="O3910" s="14">
        <f t="shared" si="612"/>
        <v>2114.7239401120237</v>
      </c>
      <c r="Q3910" s="22">
        <f t="shared" si="607"/>
        <v>319.92041251729898</v>
      </c>
      <c r="R3910" s="3">
        <f>VLOOKUP(A3910,ERCOT_345kv_West_ATC!D:E,2)</f>
        <v>33.479999999999997</v>
      </c>
      <c r="S3910" s="66">
        <f t="shared" ref="S3910:S3973" si="628">(Q3910-R3910)/Q3910</f>
        <v>0.89534897215041054</v>
      </c>
      <c r="T3910" s="69">
        <f t="shared" si="613"/>
        <v>286.44041251729897</v>
      </c>
      <c r="V3910" s="16">
        <f t="shared" si="614"/>
        <v>2.18538E-2</v>
      </c>
      <c r="W3910" s="16">
        <f t="shared" si="615"/>
        <v>0.19697176216183254</v>
      </c>
      <c r="X3910" s="16"/>
      <c r="Z3910" s="15">
        <f t="shared" si="616"/>
        <v>2.1359037708182412E-5</v>
      </c>
      <c r="AA3910" s="16">
        <f t="shared" si="617"/>
        <v>0.22101719023813596</v>
      </c>
      <c r="AB3910" s="3">
        <f t="shared" si="618"/>
        <v>0.11902581348904791</v>
      </c>
      <c r="AC3910" s="69">
        <f t="shared" si="619"/>
        <v>29.794527736991533</v>
      </c>
      <c r="AD3910" s="3">
        <f t="shared" si="627"/>
        <v>34.823886540213024</v>
      </c>
      <c r="AF3910" s="29"/>
      <c r="AG3910" s="30"/>
      <c r="AH3910" s="29"/>
      <c r="AI3910" s="29"/>
      <c r="AJ3910" s="31"/>
      <c r="AK3910" s="29"/>
      <c r="AL3910" s="30"/>
      <c r="AN3910" s="17">
        <f t="shared" si="620"/>
        <v>47287.4960666037</v>
      </c>
      <c r="AO3910" s="17">
        <f t="shared" si="621"/>
        <v>472.874960666037</v>
      </c>
      <c r="AP3910" s="2">
        <f t="shared" si="622"/>
        <v>32.344647309556933</v>
      </c>
      <c r="AQ3910" s="6">
        <f t="shared" si="623"/>
        <v>1082.898791923966</v>
      </c>
      <c r="AR3910" s="3">
        <f t="shared" si="624"/>
        <v>9264.814118076034</v>
      </c>
    </row>
    <row r="3911" spans="1:44">
      <c r="A3911" s="32">
        <v>43724</v>
      </c>
      <c r="B3911" s="9">
        <v>12.5</v>
      </c>
      <c r="C3911" s="33">
        <v>10276.79356</v>
      </c>
      <c r="D3911" s="34">
        <f t="shared" si="608"/>
        <v>85117492.919886664</v>
      </c>
      <c r="E3911" s="34">
        <v>11890594958795.699</v>
      </c>
      <c r="F3911" s="3">
        <f>VLOOKUP(A3911,ERCOT_345kv_West_ATC!A:B,2)</f>
        <v>32</v>
      </c>
      <c r="G3911" s="3">
        <f>VLOOKUP(A3911,ERCOT_345kv_West_ATC!G:H,2)</f>
        <v>2.5710000000000002</v>
      </c>
      <c r="I3911" s="5">
        <f t="shared" si="609"/>
        <v>6</v>
      </c>
      <c r="J3911" s="4">
        <f t="shared" si="610"/>
        <v>144</v>
      </c>
      <c r="K3911" s="4">
        <f t="shared" si="625"/>
        <v>1800</v>
      </c>
      <c r="L3911" s="6">
        <f t="shared" si="626"/>
        <v>18498228.408</v>
      </c>
      <c r="N3911" s="22">
        <f t="shared" si="611"/>
        <v>0.2173258136892107</v>
      </c>
      <c r="O3911" s="14">
        <f t="shared" si="612"/>
        <v>2114.7239401120237</v>
      </c>
      <c r="Q3911" s="22">
        <f t="shared" si="607"/>
        <v>317.72779779124369</v>
      </c>
      <c r="R3911" s="3">
        <f>VLOOKUP(A3911,ERCOT_345kv_West_ATC!D:E,2)</f>
        <v>32.159999999999997</v>
      </c>
      <c r="S3911" s="66">
        <f t="shared" si="628"/>
        <v>0.89878128315001882</v>
      </c>
      <c r="T3911" s="69">
        <f t="shared" si="613"/>
        <v>285.56779779124372</v>
      </c>
      <c r="V3911" s="16">
        <f t="shared" si="614"/>
        <v>2.1887999999999998E-2</v>
      </c>
      <c r="W3911" s="16">
        <f t="shared" si="615"/>
        <v>0.1954378136892107</v>
      </c>
      <c r="X3911" s="16"/>
      <c r="Z3911" s="15">
        <f t="shared" si="616"/>
        <v>2.1359037708182412E-5</v>
      </c>
      <c r="AA3911" s="16">
        <f t="shared" si="617"/>
        <v>0.21950242116724616</v>
      </c>
      <c r="AB3911" s="3">
        <f t="shared" si="618"/>
        <v>0.11821005512782522</v>
      </c>
      <c r="AC3911" s="69">
        <f t="shared" si="619"/>
        <v>29.495960176784028</v>
      </c>
      <c r="AD3911" s="3">
        <f t="shared" si="627"/>
        <v>34.556243919487621</v>
      </c>
      <c r="AF3911" s="29"/>
      <c r="AG3911" s="30"/>
      <c r="AH3911" s="29"/>
      <c r="AI3911" s="29"/>
      <c r="AJ3911" s="31"/>
      <c r="AK3911" s="29"/>
      <c r="AL3911" s="30"/>
      <c r="AN3911" s="17">
        <f t="shared" si="620"/>
        <v>47287.4960666037</v>
      </c>
      <c r="AO3911" s="17">
        <f t="shared" si="621"/>
        <v>472.874960666037</v>
      </c>
      <c r="AP3911" s="2">
        <f t="shared" si="622"/>
        <v>32.344647309556933</v>
      </c>
      <c r="AQ3911" s="6">
        <f t="shared" si="623"/>
        <v>1040.2038574753508</v>
      </c>
      <c r="AR3911" s="3">
        <f t="shared" si="624"/>
        <v>9236.5897025246486</v>
      </c>
    </row>
    <row r="3912" spans="1:44">
      <c r="A3912" s="32">
        <v>43725</v>
      </c>
      <c r="B3912" s="9">
        <v>12.5</v>
      </c>
      <c r="C3912" s="33">
        <v>10241.272150000001</v>
      </c>
      <c r="D3912" s="34">
        <f t="shared" si="608"/>
        <v>85117492.919886664</v>
      </c>
      <c r="E3912" s="34">
        <v>11890594958795.699</v>
      </c>
      <c r="F3912" s="3">
        <f>VLOOKUP(A3912,ERCOT_345kv_West_ATC!A:B,2)</f>
        <v>31.4</v>
      </c>
      <c r="G3912" s="3">
        <f>VLOOKUP(A3912,ERCOT_345kv_West_ATC!G:H,2)</f>
        <v>2.5630000000000002</v>
      </c>
      <c r="I3912" s="5">
        <f t="shared" si="609"/>
        <v>6</v>
      </c>
      <c r="J3912" s="4">
        <f t="shared" si="610"/>
        <v>144</v>
      </c>
      <c r="K3912" s="4">
        <f t="shared" si="625"/>
        <v>1800</v>
      </c>
      <c r="L3912" s="6">
        <f t="shared" si="626"/>
        <v>18434289.870000001</v>
      </c>
      <c r="N3912" s="22">
        <f t="shared" si="611"/>
        <v>0.21657463392807536</v>
      </c>
      <c r="O3912" s="14">
        <f t="shared" si="612"/>
        <v>2114.7239401120237</v>
      </c>
      <c r="Q3912" s="22">
        <f t="shared" si="607"/>
        <v>316.62958176619202</v>
      </c>
      <c r="R3912" s="3">
        <f>VLOOKUP(A3912,ERCOT_345kv_West_ATC!D:E,2)</f>
        <v>27.62</v>
      </c>
      <c r="S3912" s="66">
        <f t="shared" si="628"/>
        <v>0.91276873169609474</v>
      </c>
      <c r="T3912" s="69">
        <f t="shared" si="613"/>
        <v>289.00958176619201</v>
      </c>
      <c r="V3912" s="16">
        <f t="shared" si="614"/>
        <v>2.1477599999999999E-2</v>
      </c>
      <c r="W3912" s="16">
        <f t="shared" si="615"/>
        <v>0.19509703392807537</v>
      </c>
      <c r="X3912" s="16"/>
      <c r="Z3912" s="15">
        <f t="shared" si="616"/>
        <v>2.1359037708182412E-5</v>
      </c>
      <c r="AA3912" s="16">
        <f t="shared" si="617"/>
        <v>0.21874371803160839</v>
      </c>
      <c r="AB3912" s="3">
        <f t="shared" si="618"/>
        <v>0.11780146583294421</v>
      </c>
      <c r="AC3912" s="69">
        <f t="shared" si="619"/>
        <v>29.346416494857579</v>
      </c>
      <c r="AD3912" s="3">
        <f t="shared" si="627"/>
        <v>34.298193699270975</v>
      </c>
      <c r="AF3912" s="29"/>
      <c r="AG3912" s="30"/>
      <c r="AH3912" s="29"/>
      <c r="AI3912" s="29"/>
      <c r="AJ3912" s="31"/>
      <c r="AK3912" s="29"/>
      <c r="AL3912" s="30"/>
      <c r="AN3912" s="17">
        <f t="shared" si="620"/>
        <v>47287.4960666037</v>
      </c>
      <c r="AO3912" s="17">
        <f t="shared" si="621"/>
        <v>472.874960666037</v>
      </c>
      <c r="AP3912" s="2">
        <f t="shared" si="622"/>
        <v>32.344647309556933</v>
      </c>
      <c r="AQ3912" s="6">
        <f t="shared" si="623"/>
        <v>893.35915868996256</v>
      </c>
      <c r="AR3912" s="3">
        <f t="shared" si="624"/>
        <v>9347.9129913100387</v>
      </c>
    </row>
    <row r="3913" spans="1:44">
      <c r="A3913" s="32">
        <v>43726</v>
      </c>
      <c r="B3913" s="9">
        <v>12.5</v>
      </c>
      <c r="C3913" s="33">
        <v>10198.24841</v>
      </c>
      <c r="D3913" s="34">
        <f t="shared" si="608"/>
        <v>85117492.919886664</v>
      </c>
      <c r="E3913" s="34">
        <v>11890594958795.699</v>
      </c>
      <c r="F3913" s="3">
        <f>VLOOKUP(A3913,ERCOT_345kv_West_ATC!A:B,2)</f>
        <v>31.7</v>
      </c>
      <c r="G3913" s="3">
        <f>VLOOKUP(A3913,ERCOT_345kv_West_ATC!G:H,2)</f>
        <v>2.5449999999999999</v>
      </c>
      <c r="I3913" s="5">
        <f t="shared" si="609"/>
        <v>6</v>
      </c>
      <c r="J3913" s="4">
        <f t="shared" si="610"/>
        <v>144</v>
      </c>
      <c r="K3913" s="4">
        <f t="shared" si="625"/>
        <v>1800</v>
      </c>
      <c r="L3913" s="6">
        <f t="shared" si="626"/>
        <v>18356847.138</v>
      </c>
      <c r="N3913" s="22">
        <f t="shared" si="611"/>
        <v>0.21566480059836379</v>
      </c>
      <c r="O3913" s="14">
        <f t="shared" si="612"/>
        <v>2114.7239401120237</v>
      </c>
      <c r="Q3913" s="22">
        <f t="shared" si="607"/>
        <v>315.29941607947922</v>
      </c>
      <c r="R3913" s="3">
        <f>VLOOKUP(A3913,ERCOT_345kv_West_ATC!D:E,2)</f>
        <v>25.5</v>
      </c>
      <c r="S3913" s="66">
        <f t="shared" si="628"/>
        <v>0.91912449341938496</v>
      </c>
      <c r="T3913" s="69">
        <f t="shared" si="613"/>
        <v>289.79941607947922</v>
      </c>
      <c r="V3913" s="16">
        <f t="shared" si="614"/>
        <v>2.1682799999999999E-2</v>
      </c>
      <c r="W3913" s="16">
        <f t="shared" si="615"/>
        <v>0.19398200059836379</v>
      </c>
      <c r="X3913" s="16"/>
      <c r="Z3913" s="15">
        <f t="shared" si="616"/>
        <v>2.1359037708182412E-5</v>
      </c>
      <c r="AA3913" s="16">
        <f t="shared" si="617"/>
        <v>0.21782477234660133</v>
      </c>
      <c r="AB3913" s="3">
        <f t="shared" si="618"/>
        <v>0.11730658008404674</v>
      </c>
      <c r="AC3913" s="69">
        <f t="shared" si="619"/>
        <v>29.165288310761106</v>
      </c>
      <c r="AD3913" s="3">
        <f t="shared" si="627"/>
        <v>33.94066778015268</v>
      </c>
      <c r="AF3913" s="29"/>
      <c r="AG3913" s="30"/>
      <c r="AH3913" s="29"/>
      <c r="AI3913" s="29"/>
      <c r="AJ3913" s="31"/>
      <c r="AK3913" s="29"/>
      <c r="AL3913" s="30"/>
      <c r="AN3913" s="17">
        <f t="shared" si="620"/>
        <v>47287.4960666037</v>
      </c>
      <c r="AO3913" s="17">
        <f t="shared" si="621"/>
        <v>472.874960666037</v>
      </c>
      <c r="AP3913" s="2">
        <f t="shared" si="622"/>
        <v>32.344647309556933</v>
      </c>
      <c r="AQ3913" s="6">
        <f t="shared" si="623"/>
        <v>824.78850639370182</v>
      </c>
      <c r="AR3913" s="3">
        <f t="shared" si="624"/>
        <v>9373.4599036062991</v>
      </c>
    </row>
    <row r="3914" spans="1:44">
      <c r="A3914" s="32">
        <v>43727</v>
      </c>
      <c r="B3914" s="9">
        <v>12.5</v>
      </c>
      <c r="C3914" s="33">
        <v>10266.41497</v>
      </c>
      <c r="D3914" s="34">
        <f t="shared" si="608"/>
        <v>85117492.919886664</v>
      </c>
      <c r="E3914" s="34">
        <v>11890594958795.699</v>
      </c>
      <c r="F3914" s="3">
        <f>VLOOKUP(A3914,ERCOT_345kv_West_ATC!A:B,2)</f>
        <v>31.5</v>
      </c>
      <c r="G3914" s="3">
        <f>VLOOKUP(A3914,ERCOT_345kv_West_ATC!G:H,2)</f>
        <v>2.508</v>
      </c>
      <c r="I3914" s="5">
        <f t="shared" si="609"/>
        <v>6</v>
      </c>
      <c r="J3914" s="4">
        <f t="shared" si="610"/>
        <v>144</v>
      </c>
      <c r="K3914" s="4">
        <f t="shared" si="625"/>
        <v>1800</v>
      </c>
      <c r="L3914" s="6">
        <f t="shared" si="626"/>
        <v>18479546.945999999</v>
      </c>
      <c r="N3914" s="22">
        <f t="shared" si="611"/>
        <v>0.21710633516183461</v>
      </c>
      <c r="O3914" s="14">
        <f t="shared" si="612"/>
        <v>2114.7239401120237</v>
      </c>
      <c r="Q3914" s="22">
        <f t="shared" si="607"/>
        <v>317.40692275122018</v>
      </c>
      <c r="R3914" s="3">
        <f>VLOOKUP(A3914,ERCOT_345kv_West_ATC!D:E,2)</f>
        <v>24.94</v>
      </c>
      <c r="S3914" s="66">
        <f t="shared" si="628"/>
        <v>0.92142578434072886</v>
      </c>
      <c r="T3914" s="69">
        <f t="shared" si="613"/>
        <v>292.46692275122018</v>
      </c>
      <c r="V3914" s="16">
        <f t="shared" si="614"/>
        <v>2.1545999999999999E-2</v>
      </c>
      <c r="W3914" s="16">
        <f t="shared" si="615"/>
        <v>0.1955603351618346</v>
      </c>
      <c r="X3914" s="16"/>
      <c r="Z3914" s="15">
        <f t="shared" si="616"/>
        <v>2.1359037708182412E-5</v>
      </c>
      <c r="AA3914" s="16">
        <f t="shared" si="617"/>
        <v>0.2192807444720784</v>
      </c>
      <c r="AB3914" s="3">
        <f t="shared" si="618"/>
        <v>0.1180906741468912</v>
      </c>
      <c r="AC3914" s="69">
        <f t="shared" si="619"/>
        <v>29.45226673776218</v>
      </c>
      <c r="AD3914" s="3">
        <f t="shared" si="627"/>
        <v>33.617748559525914</v>
      </c>
      <c r="AF3914" s="29"/>
      <c r="AG3914" s="30"/>
      <c r="AH3914" s="29"/>
      <c r="AI3914" s="29"/>
      <c r="AJ3914" s="31"/>
      <c r="AK3914" s="29"/>
      <c r="AL3914" s="30"/>
      <c r="AN3914" s="17">
        <f t="shared" si="620"/>
        <v>47287.4960666037</v>
      </c>
      <c r="AO3914" s="17">
        <f t="shared" si="621"/>
        <v>472.874960666037</v>
      </c>
      <c r="AP3914" s="2">
        <f t="shared" si="622"/>
        <v>32.344647309556933</v>
      </c>
      <c r="AQ3914" s="6">
        <f t="shared" si="623"/>
        <v>806.67550390035001</v>
      </c>
      <c r="AR3914" s="3">
        <f t="shared" si="624"/>
        <v>9459.7394660996506</v>
      </c>
    </row>
    <row r="3915" spans="1:44">
      <c r="A3915" s="32">
        <v>43728</v>
      </c>
      <c r="B3915" s="9">
        <v>12.5</v>
      </c>
      <c r="C3915" s="33">
        <v>10181.641310000001</v>
      </c>
      <c r="D3915" s="34">
        <f t="shared" si="608"/>
        <v>85117492.919886664</v>
      </c>
      <c r="E3915" s="34">
        <v>11890594958795.699</v>
      </c>
      <c r="F3915" s="3">
        <f>VLOOKUP(A3915,ERCOT_345kv_West_ATC!A:B,2)</f>
        <v>31.5</v>
      </c>
      <c r="G3915" s="3">
        <f>VLOOKUP(A3915,ERCOT_345kv_West_ATC!G:H,2)</f>
        <v>2.504</v>
      </c>
      <c r="I3915" s="5">
        <f t="shared" si="609"/>
        <v>6</v>
      </c>
      <c r="J3915" s="4">
        <f t="shared" si="610"/>
        <v>144</v>
      </c>
      <c r="K3915" s="4">
        <f t="shared" si="625"/>
        <v>1800</v>
      </c>
      <c r="L3915" s="6">
        <f t="shared" si="626"/>
        <v>18326954.358000003</v>
      </c>
      <c r="N3915" s="22">
        <f t="shared" si="611"/>
        <v>0.2153136062789055</v>
      </c>
      <c r="O3915" s="14">
        <f t="shared" si="612"/>
        <v>2114.7239401120237</v>
      </c>
      <c r="Q3915" s="22">
        <f t="shared" si="607"/>
        <v>314.78597409196703</v>
      </c>
      <c r="R3915" s="3">
        <f>VLOOKUP(A3915,ERCOT_345kv_West_ATC!D:E,2)</f>
        <v>23.31</v>
      </c>
      <c r="S3915" s="66">
        <f t="shared" si="628"/>
        <v>0.92594968671256672</v>
      </c>
      <c r="T3915" s="69">
        <f t="shared" si="613"/>
        <v>291.47597409196703</v>
      </c>
      <c r="V3915" s="16">
        <f t="shared" si="614"/>
        <v>2.1545999999999999E-2</v>
      </c>
      <c r="W3915" s="16">
        <f t="shared" si="615"/>
        <v>0.19376760627890549</v>
      </c>
      <c r="X3915" s="16"/>
      <c r="Z3915" s="15">
        <f t="shared" si="616"/>
        <v>2.1359037708182412E-5</v>
      </c>
      <c r="AA3915" s="16">
        <f t="shared" si="617"/>
        <v>0.21747006067147778</v>
      </c>
      <c r="AB3915" s="3">
        <f t="shared" si="618"/>
        <v>0.11711555491699908</v>
      </c>
      <c r="AC3915" s="69">
        <f t="shared" si="619"/>
        <v>29.095373099621664</v>
      </c>
      <c r="AD3915" s="3">
        <f t="shared" si="627"/>
        <v>33.385373216191027</v>
      </c>
      <c r="AF3915" s="29"/>
      <c r="AG3915" s="30"/>
      <c r="AH3915" s="29"/>
      <c r="AI3915" s="29"/>
      <c r="AJ3915" s="31"/>
      <c r="AK3915" s="29"/>
      <c r="AL3915" s="30"/>
      <c r="AN3915" s="17">
        <f t="shared" si="620"/>
        <v>47287.4960666037</v>
      </c>
      <c r="AO3915" s="17">
        <f t="shared" si="621"/>
        <v>472.874960666037</v>
      </c>
      <c r="AP3915" s="2">
        <f t="shared" si="622"/>
        <v>32.344647309556933</v>
      </c>
      <c r="AQ3915" s="6">
        <f t="shared" si="623"/>
        <v>753.95372878577211</v>
      </c>
      <c r="AR3915" s="3">
        <f t="shared" si="624"/>
        <v>9427.687581214228</v>
      </c>
    </row>
    <row r="3916" spans="1:44">
      <c r="A3916" s="32">
        <v>43729</v>
      </c>
      <c r="B3916" s="9">
        <v>12.5</v>
      </c>
      <c r="C3916" s="33">
        <v>10019.716909999999</v>
      </c>
      <c r="D3916" s="34">
        <f t="shared" si="608"/>
        <v>85117492.919886664</v>
      </c>
      <c r="E3916" s="34">
        <v>11890594958795.699</v>
      </c>
      <c r="F3916" s="3">
        <f>VLOOKUP(A3916,ERCOT_345kv_West_ATC!A:B,2)</f>
        <v>31.5</v>
      </c>
      <c r="G3916" s="3">
        <f>VLOOKUP(A3916,ERCOT_345kv_West_ATC!G:H,2)</f>
        <v>2.504</v>
      </c>
      <c r="I3916" s="5">
        <f t="shared" si="609"/>
        <v>6</v>
      </c>
      <c r="J3916" s="4">
        <f t="shared" si="610"/>
        <v>144</v>
      </c>
      <c r="K3916" s="4">
        <f t="shared" si="625"/>
        <v>1800</v>
      </c>
      <c r="L3916" s="6">
        <f t="shared" si="626"/>
        <v>18035490.437999997</v>
      </c>
      <c r="N3916" s="22">
        <f t="shared" si="611"/>
        <v>0.21188935222722266</v>
      </c>
      <c r="O3916" s="14">
        <f t="shared" si="612"/>
        <v>2114.7239401120237</v>
      </c>
      <c r="Q3916" s="22">
        <f t="shared" si="607"/>
        <v>309.77975471816177</v>
      </c>
      <c r="R3916" s="3">
        <f>VLOOKUP(A3916,ERCOT_345kv_West_ATC!D:E,2)</f>
        <v>20.09</v>
      </c>
      <c r="S3916" s="66">
        <f t="shared" si="628"/>
        <v>0.93514747269950582</v>
      </c>
      <c r="T3916" s="69">
        <f t="shared" si="613"/>
        <v>289.68975471816179</v>
      </c>
      <c r="V3916" s="16">
        <f t="shared" si="614"/>
        <v>2.1545999999999999E-2</v>
      </c>
      <c r="W3916" s="16">
        <f t="shared" si="615"/>
        <v>0.19034335222722265</v>
      </c>
      <c r="X3916" s="16"/>
      <c r="Z3916" s="15">
        <f t="shared" si="616"/>
        <v>2.1359037708182412E-5</v>
      </c>
      <c r="AA3916" s="16">
        <f t="shared" si="617"/>
        <v>0.21401151130600293</v>
      </c>
      <c r="AB3916" s="3">
        <f t="shared" si="618"/>
        <v>0.11525300001222388</v>
      </c>
      <c r="AC3916" s="69">
        <f t="shared" si="619"/>
        <v>28.41367800447394</v>
      </c>
      <c r="AD3916" s="3">
        <f t="shared" si="627"/>
        <v>33.131420594006684</v>
      </c>
      <c r="AF3916" s="29"/>
      <c r="AG3916" s="30"/>
      <c r="AH3916" s="29"/>
      <c r="AI3916" s="29"/>
      <c r="AJ3916" s="31"/>
      <c r="AK3916" s="29"/>
      <c r="AL3916" s="30"/>
      <c r="AN3916" s="17">
        <f t="shared" si="620"/>
        <v>47287.4960666037</v>
      </c>
      <c r="AO3916" s="17">
        <f t="shared" si="621"/>
        <v>472.874960666037</v>
      </c>
      <c r="AP3916" s="2">
        <f t="shared" si="622"/>
        <v>32.344647309556933</v>
      </c>
      <c r="AQ3916" s="6">
        <f t="shared" si="623"/>
        <v>649.80396444899873</v>
      </c>
      <c r="AR3916" s="3">
        <f t="shared" si="624"/>
        <v>9369.912945551001</v>
      </c>
    </row>
    <row r="3917" spans="1:44">
      <c r="A3917" s="32">
        <v>43730</v>
      </c>
      <c r="B3917" s="9">
        <v>12.5</v>
      </c>
      <c r="C3917" s="33">
        <v>10070.392110000001</v>
      </c>
      <c r="D3917" s="34">
        <f t="shared" si="608"/>
        <v>85117492.919886664</v>
      </c>
      <c r="E3917" s="34">
        <v>11890594958795.699</v>
      </c>
      <c r="F3917" s="3">
        <f>VLOOKUP(A3917,ERCOT_345kv_West_ATC!A:B,2)</f>
        <v>31.5</v>
      </c>
      <c r="G3917" s="3">
        <f>VLOOKUP(A3917,ERCOT_345kv_West_ATC!G:H,2)</f>
        <v>2.504</v>
      </c>
      <c r="I3917" s="5">
        <f t="shared" si="609"/>
        <v>6</v>
      </c>
      <c r="J3917" s="4">
        <f t="shared" si="610"/>
        <v>144</v>
      </c>
      <c r="K3917" s="4">
        <f t="shared" si="625"/>
        <v>1800</v>
      </c>
      <c r="L3917" s="6">
        <f t="shared" si="626"/>
        <v>18126705.798</v>
      </c>
      <c r="N3917" s="22">
        <f t="shared" si="611"/>
        <v>0.21296099281332237</v>
      </c>
      <c r="O3917" s="14">
        <f t="shared" si="612"/>
        <v>2114.7239401120237</v>
      </c>
      <c r="Q3917" s="22">
        <f t="shared" si="607"/>
        <v>311.3464807212315</v>
      </c>
      <c r="R3917" s="3">
        <f>VLOOKUP(A3917,ERCOT_345kv_West_ATC!D:E,2)</f>
        <v>28.77</v>
      </c>
      <c r="S3917" s="66">
        <f t="shared" si="628"/>
        <v>0.90759490862606018</v>
      </c>
      <c r="T3917" s="69">
        <f t="shared" si="613"/>
        <v>282.57648072123152</v>
      </c>
      <c r="V3917" s="16">
        <f t="shared" si="614"/>
        <v>2.1545999999999999E-2</v>
      </c>
      <c r="W3917" s="16">
        <f t="shared" si="615"/>
        <v>0.19141499281332236</v>
      </c>
      <c r="X3917" s="16"/>
      <c r="Z3917" s="15">
        <f t="shared" si="616"/>
        <v>2.1359037708182412E-5</v>
      </c>
      <c r="AA3917" s="16">
        <f t="shared" si="617"/>
        <v>0.21509388481367267</v>
      </c>
      <c r="AB3917" s="3">
        <f t="shared" si="618"/>
        <v>0.1158358976009163</v>
      </c>
      <c r="AC3917" s="69">
        <f t="shared" si="619"/>
        <v>28.627018521935366</v>
      </c>
      <c r="AD3917" s="3">
        <f t="shared" si="627"/>
        <v>32.8392059498469</v>
      </c>
      <c r="AF3917" s="29"/>
      <c r="AG3917" s="30"/>
      <c r="AH3917" s="29"/>
      <c r="AI3917" s="29"/>
      <c r="AJ3917" s="31"/>
      <c r="AK3917" s="29"/>
      <c r="AL3917" s="30"/>
      <c r="AN3917" s="17">
        <f t="shared" si="620"/>
        <v>47287.4960666037</v>
      </c>
      <c r="AO3917" s="17">
        <f t="shared" si="621"/>
        <v>472.874960666037</v>
      </c>
      <c r="AP3917" s="2">
        <f t="shared" si="622"/>
        <v>32.344647309556933</v>
      </c>
      <c r="AQ3917" s="6">
        <f t="shared" si="623"/>
        <v>930.55550309595299</v>
      </c>
      <c r="AR3917" s="3">
        <f t="shared" si="624"/>
        <v>9139.8366069040476</v>
      </c>
    </row>
    <row r="3918" spans="1:44">
      <c r="A3918" s="32">
        <v>43731</v>
      </c>
      <c r="B3918" s="9">
        <v>12.5</v>
      </c>
      <c r="C3918" s="33">
        <v>9729.3237640000007</v>
      </c>
      <c r="D3918" s="34">
        <f t="shared" si="608"/>
        <v>85117492.919886664</v>
      </c>
      <c r="E3918" s="34">
        <v>11890594958795.699</v>
      </c>
      <c r="F3918" s="3">
        <f>VLOOKUP(A3918,ERCOT_345kv_West_ATC!A:B,2)</f>
        <v>31.6</v>
      </c>
      <c r="G3918" s="3">
        <f>VLOOKUP(A3918,ERCOT_345kv_West_ATC!G:H,2)</f>
        <v>2.5089999999999999</v>
      </c>
      <c r="I3918" s="5">
        <f t="shared" si="609"/>
        <v>6</v>
      </c>
      <c r="J3918" s="4">
        <f t="shared" si="610"/>
        <v>144</v>
      </c>
      <c r="K3918" s="4">
        <f t="shared" si="625"/>
        <v>1800</v>
      </c>
      <c r="L3918" s="6">
        <f t="shared" si="626"/>
        <v>17512782.775200002</v>
      </c>
      <c r="N3918" s="22">
        <f t="shared" si="611"/>
        <v>0.20574833884831625</v>
      </c>
      <c r="O3918" s="14">
        <f t="shared" si="612"/>
        <v>2114.7239401120237</v>
      </c>
      <c r="Q3918" s="22">
        <f t="shared" si="607"/>
        <v>300.80166498291845</v>
      </c>
      <c r="R3918" s="3">
        <f>VLOOKUP(A3918,ERCOT_345kv_West_ATC!D:E,2)</f>
        <v>47.25</v>
      </c>
      <c r="S3918" s="66">
        <f t="shared" si="628"/>
        <v>0.84291975244657247</v>
      </c>
      <c r="T3918" s="69">
        <f t="shared" si="613"/>
        <v>253.55166498291845</v>
      </c>
      <c r="V3918" s="16">
        <f t="shared" si="614"/>
        <v>2.1614400000000002E-2</v>
      </c>
      <c r="W3918" s="16">
        <f t="shared" si="615"/>
        <v>0.18413393884831625</v>
      </c>
      <c r="X3918" s="16"/>
      <c r="Z3918" s="15">
        <f t="shared" si="616"/>
        <v>2.1359037708182412E-5</v>
      </c>
      <c r="AA3918" s="16">
        <f t="shared" si="617"/>
        <v>0.20780899315039125</v>
      </c>
      <c r="AB3918" s="3">
        <f t="shared" si="618"/>
        <v>0.11191271789047205</v>
      </c>
      <c r="AC3918" s="69">
        <f t="shared" si="619"/>
        <v>27.19113474791277</v>
      </c>
      <c r="AD3918" s="3">
        <f t="shared" si="627"/>
        <v>32.539765705893664</v>
      </c>
      <c r="AF3918" s="29"/>
      <c r="AG3918" s="30"/>
      <c r="AH3918" s="29"/>
      <c r="AI3918" s="29"/>
      <c r="AJ3918" s="31"/>
      <c r="AK3918" s="29"/>
      <c r="AL3918" s="30"/>
      <c r="AN3918" s="17">
        <f t="shared" si="620"/>
        <v>47287.4960666037</v>
      </c>
      <c r="AO3918" s="17">
        <f t="shared" si="621"/>
        <v>472.874960666037</v>
      </c>
      <c r="AP3918" s="2">
        <f t="shared" si="622"/>
        <v>32.344647309556933</v>
      </c>
      <c r="AQ3918" s="6">
        <f t="shared" si="623"/>
        <v>1528.284585376565</v>
      </c>
      <c r="AR3918" s="3">
        <f t="shared" si="624"/>
        <v>8201.0391786234359</v>
      </c>
    </row>
    <row r="3919" spans="1:44">
      <c r="A3919" s="32">
        <v>43732</v>
      </c>
      <c r="B3919" s="9">
        <v>12.5</v>
      </c>
      <c r="C3919" s="33">
        <v>8620.5664269999997</v>
      </c>
      <c r="D3919" s="34">
        <f t="shared" si="608"/>
        <v>85117492.919886664</v>
      </c>
      <c r="E3919" s="34">
        <v>11890594958795.699</v>
      </c>
      <c r="F3919" s="3">
        <f>VLOOKUP(A3919,ERCOT_345kv_West_ATC!A:B,2)</f>
        <v>31.65</v>
      </c>
      <c r="G3919" s="3">
        <f>VLOOKUP(A3919,ERCOT_345kv_West_ATC!G:H,2)</f>
        <v>2.5009999999999999</v>
      </c>
      <c r="I3919" s="5">
        <f t="shared" si="609"/>
        <v>6</v>
      </c>
      <c r="J3919" s="4">
        <f t="shared" si="610"/>
        <v>144</v>
      </c>
      <c r="K3919" s="4">
        <f t="shared" si="625"/>
        <v>1800</v>
      </c>
      <c r="L3919" s="6">
        <f t="shared" si="626"/>
        <v>15517019.568599999</v>
      </c>
      <c r="N3919" s="22">
        <f t="shared" si="611"/>
        <v>0.18230118200502868</v>
      </c>
      <c r="O3919" s="14">
        <f t="shared" si="612"/>
        <v>2114.7239401120237</v>
      </c>
      <c r="Q3919" s="22">
        <f t="shared" si="607"/>
        <v>266.52219591378463</v>
      </c>
      <c r="R3919" s="3">
        <f>VLOOKUP(A3919,ERCOT_345kv_West_ATC!D:E,2)</f>
        <v>70.099999999999994</v>
      </c>
      <c r="S3919" s="66">
        <f t="shared" si="628"/>
        <v>0.73698250624245887</v>
      </c>
      <c r="T3919" s="69">
        <f t="shared" si="613"/>
        <v>196.42219591378463</v>
      </c>
      <c r="V3919" s="16">
        <f t="shared" si="614"/>
        <v>2.1648599999999997E-2</v>
      </c>
      <c r="W3919" s="16">
        <f t="shared" si="615"/>
        <v>0.16065258200502869</v>
      </c>
      <c r="X3919" s="16"/>
      <c r="Z3919" s="15">
        <f t="shared" si="616"/>
        <v>2.1359037708182412E-5</v>
      </c>
      <c r="AA3919" s="16">
        <f t="shared" si="617"/>
        <v>0.18412700338018431</v>
      </c>
      <c r="AB3919" s="3">
        <f t="shared" si="618"/>
        <v>9.9159103140410765E-2</v>
      </c>
      <c r="AC3919" s="69">
        <f t="shared" si="619"/>
        <v>22.523311749390341</v>
      </c>
      <c r="AD3919" s="3">
        <f t="shared" si="627"/>
        <v>32.088244915254819</v>
      </c>
      <c r="AF3919" s="29"/>
      <c r="AG3919" s="30"/>
      <c r="AH3919" s="29"/>
      <c r="AI3919" s="29"/>
      <c r="AJ3919" s="31"/>
      <c r="AK3919" s="29"/>
      <c r="AL3919" s="30"/>
      <c r="AN3919" s="17">
        <f t="shared" si="620"/>
        <v>47287.4960666037</v>
      </c>
      <c r="AO3919" s="17">
        <f t="shared" si="621"/>
        <v>472.874960666037</v>
      </c>
      <c r="AP3919" s="2">
        <f t="shared" si="622"/>
        <v>32.344647309556933</v>
      </c>
      <c r="AQ3919" s="6">
        <f t="shared" si="623"/>
        <v>2267.359776399941</v>
      </c>
      <c r="AR3919" s="3">
        <f t="shared" si="624"/>
        <v>6353.2066506000592</v>
      </c>
    </row>
    <row r="3920" spans="1:44">
      <c r="A3920" s="32">
        <v>43733</v>
      </c>
      <c r="B3920" s="9">
        <v>12.5</v>
      </c>
      <c r="C3920" s="33">
        <v>8486.992972</v>
      </c>
      <c r="D3920" s="34">
        <f t="shared" si="608"/>
        <v>85117492.919886664</v>
      </c>
      <c r="E3920" s="34">
        <v>11890594958795.699</v>
      </c>
      <c r="F3920" s="3">
        <f>VLOOKUP(A3920,ERCOT_345kv_West_ATC!A:B,2)</f>
        <v>31.7</v>
      </c>
      <c r="G3920" s="3">
        <f>VLOOKUP(A3920,ERCOT_345kv_West_ATC!G:H,2)</f>
        <v>2.4889999999999999</v>
      </c>
      <c r="I3920" s="5">
        <f t="shared" si="609"/>
        <v>6</v>
      </c>
      <c r="J3920" s="4">
        <f t="shared" si="610"/>
        <v>144</v>
      </c>
      <c r="K3920" s="4">
        <f t="shared" si="625"/>
        <v>1800</v>
      </c>
      <c r="L3920" s="6">
        <f t="shared" si="626"/>
        <v>15276587.3496</v>
      </c>
      <c r="N3920" s="22">
        <f t="shared" si="611"/>
        <v>0.17947647217450893</v>
      </c>
      <c r="O3920" s="14">
        <f t="shared" si="612"/>
        <v>2114.7239401120237</v>
      </c>
      <c r="Q3920" s="22">
        <f t="shared" si="607"/>
        <v>262.3925031791066</v>
      </c>
      <c r="R3920" s="3">
        <f>VLOOKUP(A3920,ERCOT_345kv_West_ATC!D:E,2)</f>
        <v>101.35</v>
      </c>
      <c r="S3920" s="66">
        <f t="shared" si="628"/>
        <v>0.61374658661333992</v>
      </c>
      <c r="T3920" s="69">
        <f t="shared" si="613"/>
        <v>161.0425031791066</v>
      </c>
      <c r="V3920" s="16">
        <f t="shared" si="614"/>
        <v>2.1682799999999999E-2</v>
      </c>
      <c r="W3920" s="16">
        <f t="shared" si="615"/>
        <v>0.15779367217450893</v>
      </c>
      <c r="X3920" s="16"/>
      <c r="Z3920" s="15">
        <f t="shared" si="616"/>
        <v>2.1359037708182412E-5</v>
      </c>
      <c r="AA3920" s="16">
        <f t="shared" si="617"/>
        <v>0.18127400291802712</v>
      </c>
      <c r="AB3920" s="3">
        <f t="shared" si="618"/>
        <v>9.7622658393615253E-2</v>
      </c>
      <c r="AC3920" s="69">
        <f t="shared" si="619"/>
        <v>21.960972972063182</v>
      </c>
      <c r="AD3920" s="3">
        <f t="shared" si="627"/>
        <v>31.579586510640258</v>
      </c>
      <c r="AF3920" s="29"/>
      <c r="AG3920" s="30"/>
      <c r="AH3920" s="29"/>
      <c r="AI3920" s="29"/>
      <c r="AJ3920" s="31"/>
      <c r="AK3920" s="29"/>
      <c r="AL3920" s="30"/>
      <c r="AN3920" s="17">
        <f t="shared" si="620"/>
        <v>47287.4960666037</v>
      </c>
      <c r="AO3920" s="17">
        <f t="shared" si="621"/>
        <v>472.874960666037</v>
      </c>
      <c r="AP3920" s="2">
        <f t="shared" si="622"/>
        <v>32.344647309556933</v>
      </c>
      <c r="AQ3920" s="6">
        <f t="shared" si="623"/>
        <v>3278.1300048235948</v>
      </c>
      <c r="AR3920" s="3">
        <f t="shared" si="624"/>
        <v>5208.8629671764047</v>
      </c>
    </row>
    <row r="3921" spans="1:44">
      <c r="A3921" s="32">
        <v>43734</v>
      </c>
      <c r="B3921" s="9">
        <v>12.5</v>
      </c>
      <c r="C3921" s="33">
        <v>8118.967568</v>
      </c>
      <c r="D3921" s="34">
        <f t="shared" si="608"/>
        <v>91339738.808476776</v>
      </c>
      <c r="E3921" s="34">
        <v>12759819404408.699</v>
      </c>
      <c r="F3921" s="3">
        <f>VLOOKUP(A3921,ERCOT_345kv_West_ATC!A:B,2)</f>
        <v>31.6</v>
      </c>
      <c r="G3921" s="3">
        <f>VLOOKUP(A3921,ERCOT_345kv_West_ATC!G:H,2)</f>
        <v>2.4649999999999999</v>
      </c>
      <c r="I3921" s="5">
        <f t="shared" si="609"/>
        <v>6</v>
      </c>
      <c r="J3921" s="4">
        <f t="shared" si="610"/>
        <v>144</v>
      </c>
      <c r="K3921" s="4">
        <f t="shared" si="625"/>
        <v>1800</v>
      </c>
      <c r="L3921" s="6">
        <f t="shared" si="626"/>
        <v>14614141.622400001</v>
      </c>
      <c r="N3921" s="22">
        <f t="shared" si="611"/>
        <v>0.15999762877626858</v>
      </c>
      <c r="O3921" s="14">
        <f t="shared" si="612"/>
        <v>1970.6647111990112</v>
      </c>
      <c r="Q3921" s="22">
        <f t="shared" si="607"/>
        <v>233.914661953609</v>
      </c>
      <c r="R3921" s="3">
        <f>VLOOKUP(A3921,ERCOT_345kv_West_ATC!D:E,2)</f>
        <v>162.44</v>
      </c>
      <c r="S3921" s="66">
        <f t="shared" si="628"/>
        <v>0.30555870827705606</v>
      </c>
      <c r="T3921" s="69">
        <f t="shared" si="613"/>
        <v>71.474661953609001</v>
      </c>
      <c r="V3921" s="16">
        <f t="shared" si="614"/>
        <v>2.1614400000000002E-2</v>
      </c>
      <c r="W3921" s="16">
        <f t="shared" si="615"/>
        <v>0.13838322877626857</v>
      </c>
      <c r="X3921" s="16"/>
      <c r="Z3921" s="15">
        <f t="shared" si="616"/>
        <v>1.9904017294311407E-5</v>
      </c>
      <c r="AA3921" s="16">
        <f t="shared" si="617"/>
        <v>0.16160007088542544</v>
      </c>
      <c r="AB3921" s="3">
        <f t="shared" si="618"/>
        <v>8.7027528837468171E-2</v>
      </c>
      <c r="AC3921" s="69">
        <f t="shared" si="619"/>
        <v>18.08315555451335</v>
      </c>
      <c r="AD3921" s="3">
        <f t="shared" si="627"/>
        <v>30.972362170530911</v>
      </c>
      <c r="AF3921" s="29"/>
      <c r="AG3921" s="30"/>
      <c r="AH3921" s="29"/>
      <c r="AI3921" s="29"/>
      <c r="AJ3921" s="31"/>
      <c r="AK3921" s="29"/>
      <c r="AL3921" s="30"/>
      <c r="AN3921" s="17">
        <f t="shared" si="620"/>
        <v>50744.299338042656</v>
      </c>
      <c r="AO3921" s="17">
        <f t="shared" si="621"/>
        <v>507.44299338042657</v>
      </c>
      <c r="AP3921" s="2">
        <f t="shared" si="622"/>
        <v>34.709100747221171</v>
      </c>
      <c r="AQ3921" s="6">
        <f t="shared" si="623"/>
        <v>5638.1463253786069</v>
      </c>
      <c r="AR3921" s="3">
        <f t="shared" si="624"/>
        <v>2480.8212426213931</v>
      </c>
    </row>
    <row r="3922" spans="1:44">
      <c r="A3922" s="32">
        <v>43735</v>
      </c>
      <c r="B3922" s="9">
        <v>12.5</v>
      </c>
      <c r="C3922" s="33">
        <v>8251.8455570000006</v>
      </c>
      <c r="D3922" s="34">
        <f t="shared" si="608"/>
        <v>91339738.808476776</v>
      </c>
      <c r="E3922" s="34">
        <v>12759819404408.699</v>
      </c>
      <c r="F3922" s="3">
        <f>VLOOKUP(A3922,ERCOT_345kv_West_ATC!A:B,2)</f>
        <v>31.5</v>
      </c>
      <c r="G3922" s="3">
        <f>VLOOKUP(A3922,ERCOT_345kv_West_ATC!G:H,2)</f>
        <v>2.448</v>
      </c>
      <c r="I3922" s="5">
        <f t="shared" si="609"/>
        <v>6</v>
      </c>
      <c r="J3922" s="4">
        <f t="shared" si="610"/>
        <v>144</v>
      </c>
      <c r="K3922" s="4">
        <f t="shared" si="625"/>
        <v>1800</v>
      </c>
      <c r="L3922" s="6">
        <f t="shared" si="626"/>
        <v>14853322.002600001</v>
      </c>
      <c r="N3922" s="22">
        <f t="shared" si="611"/>
        <v>0.16261620841444249</v>
      </c>
      <c r="O3922" s="14">
        <f t="shared" si="612"/>
        <v>1970.6647111990112</v>
      </c>
      <c r="Q3922" s="22">
        <f t="shared" si="607"/>
        <v>237.74299475795686</v>
      </c>
      <c r="R3922" s="3">
        <f>VLOOKUP(A3922,ERCOT_345kv_West_ATC!D:E,2)</f>
        <v>28.88</v>
      </c>
      <c r="S3922" s="66">
        <f t="shared" si="628"/>
        <v>0.87852428615445699</v>
      </c>
      <c r="T3922" s="69">
        <f t="shared" si="613"/>
        <v>208.86299475795687</v>
      </c>
      <c r="V3922" s="16">
        <f t="shared" si="614"/>
        <v>2.1545999999999999E-2</v>
      </c>
      <c r="W3922" s="16">
        <f t="shared" si="615"/>
        <v>0.14107020841444248</v>
      </c>
      <c r="X3922" s="16"/>
      <c r="Z3922" s="15">
        <f t="shared" si="616"/>
        <v>1.9904017294311407E-5</v>
      </c>
      <c r="AA3922" s="16">
        <f t="shared" si="617"/>
        <v>0.16424487667651474</v>
      </c>
      <c r="AB3922" s="3">
        <f t="shared" si="618"/>
        <v>8.84518531647559E-2</v>
      </c>
      <c r="AC3922" s="69">
        <f t="shared" si="619"/>
        <v>18.60445825830066</v>
      </c>
      <c r="AD3922" s="3">
        <f t="shared" si="627"/>
        <v>30.452762187121763</v>
      </c>
      <c r="AF3922" s="29"/>
      <c r="AG3922" s="30"/>
      <c r="AH3922" s="29"/>
      <c r="AI3922" s="29"/>
      <c r="AJ3922" s="31"/>
      <c r="AK3922" s="29"/>
      <c r="AL3922" s="30"/>
      <c r="AN3922" s="17">
        <f t="shared" si="620"/>
        <v>50744.299338042656</v>
      </c>
      <c r="AO3922" s="17">
        <f t="shared" si="621"/>
        <v>507.44299338042657</v>
      </c>
      <c r="AP3922" s="2">
        <f t="shared" si="622"/>
        <v>34.709100747221171</v>
      </c>
      <c r="AQ3922" s="6">
        <f t="shared" si="623"/>
        <v>1002.3988295797474</v>
      </c>
      <c r="AR3922" s="3">
        <f t="shared" si="624"/>
        <v>7249.4467274202534</v>
      </c>
    </row>
    <row r="3923" spans="1:44">
      <c r="A3923" s="32">
        <v>43736</v>
      </c>
      <c r="B3923" s="9">
        <v>12.5</v>
      </c>
      <c r="C3923" s="33">
        <v>8245.9151550000006</v>
      </c>
      <c r="D3923" s="34">
        <f t="shared" si="608"/>
        <v>91339738.808476776</v>
      </c>
      <c r="E3923" s="34">
        <v>12759819404408.699</v>
      </c>
      <c r="F3923" s="3">
        <f>VLOOKUP(A3923,ERCOT_345kv_West_ATC!A:B,2)</f>
        <v>31.5</v>
      </c>
      <c r="G3923" s="3">
        <f>VLOOKUP(A3923,ERCOT_345kv_West_ATC!G:H,2)</f>
        <v>2.448</v>
      </c>
      <c r="I3923" s="5">
        <f t="shared" si="609"/>
        <v>6</v>
      </c>
      <c r="J3923" s="4">
        <f t="shared" si="610"/>
        <v>144</v>
      </c>
      <c r="K3923" s="4">
        <f t="shared" si="625"/>
        <v>1800</v>
      </c>
      <c r="L3923" s="6">
        <f t="shared" si="626"/>
        <v>14842647.279000001</v>
      </c>
      <c r="N3923" s="22">
        <f t="shared" si="611"/>
        <v>0.16249934007499625</v>
      </c>
      <c r="O3923" s="14">
        <f t="shared" si="612"/>
        <v>1970.6647111990112</v>
      </c>
      <c r="Q3923" s="22">
        <f t="shared" si="607"/>
        <v>237.57213461256762</v>
      </c>
      <c r="R3923" s="3">
        <f>VLOOKUP(A3923,ERCOT_345kv_West_ATC!D:E,2)</f>
        <v>20.64</v>
      </c>
      <c r="S3923" s="66">
        <f t="shared" si="628"/>
        <v>0.91312112410127688</v>
      </c>
      <c r="T3923" s="69">
        <f t="shared" si="613"/>
        <v>216.93213461256761</v>
      </c>
      <c r="V3923" s="16">
        <f t="shared" si="614"/>
        <v>2.1545999999999999E-2</v>
      </c>
      <c r="W3923" s="16">
        <f t="shared" si="615"/>
        <v>0.14095334007499624</v>
      </c>
      <c r="X3923" s="16"/>
      <c r="Z3923" s="15">
        <f t="shared" si="616"/>
        <v>1.9904017294311407E-5</v>
      </c>
      <c r="AA3923" s="16">
        <f t="shared" si="617"/>
        <v>0.16412683785254453</v>
      </c>
      <c r="AB3923" s="3">
        <f t="shared" si="618"/>
        <v>8.8388284955282184E-2</v>
      </c>
      <c r="AC3923" s="69">
        <f t="shared" si="619"/>
        <v>18.581192293633279</v>
      </c>
      <c r="AD3923" s="3">
        <f t="shared" si="627"/>
        <v>29.972791249143516</v>
      </c>
      <c r="AF3923" s="29"/>
      <c r="AG3923" s="30"/>
      <c r="AH3923" s="29"/>
      <c r="AI3923" s="29"/>
      <c r="AJ3923" s="31"/>
      <c r="AK3923" s="29"/>
      <c r="AL3923" s="30"/>
      <c r="AN3923" s="17">
        <f t="shared" si="620"/>
        <v>50744.299338042656</v>
      </c>
      <c r="AO3923" s="17">
        <f t="shared" si="621"/>
        <v>507.44299338042657</v>
      </c>
      <c r="AP3923" s="2">
        <f t="shared" si="622"/>
        <v>34.709100747221171</v>
      </c>
      <c r="AQ3923" s="6">
        <f t="shared" si="623"/>
        <v>716.39583942264505</v>
      </c>
      <c r="AR3923" s="3">
        <f t="shared" si="624"/>
        <v>7529.5193155773559</v>
      </c>
    </row>
    <row r="3924" spans="1:44">
      <c r="A3924" s="32">
        <v>43737</v>
      </c>
      <c r="B3924" s="9">
        <v>12.5</v>
      </c>
      <c r="C3924" s="33">
        <v>8104.1856760000001</v>
      </c>
      <c r="D3924" s="34">
        <f t="shared" si="608"/>
        <v>91339738.808476776</v>
      </c>
      <c r="E3924" s="34">
        <v>12759819404408.699</v>
      </c>
      <c r="F3924" s="3">
        <f>VLOOKUP(A3924,ERCOT_345kv_West_ATC!A:B,2)</f>
        <v>31.5</v>
      </c>
      <c r="G3924" s="3">
        <f>VLOOKUP(A3924,ERCOT_345kv_West_ATC!G:H,2)</f>
        <v>2.448</v>
      </c>
      <c r="I3924" s="5">
        <f t="shared" si="609"/>
        <v>6</v>
      </c>
      <c r="J3924" s="4">
        <f t="shared" si="610"/>
        <v>144</v>
      </c>
      <c r="K3924" s="4">
        <f t="shared" si="625"/>
        <v>1800</v>
      </c>
      <c r="L3924" s="6">
        <f t="shared" si="626"/>
        <v>14587534.216800001</v>
      </c>
      <c r="N3924" s="22">
        <f t="shared" si="611"/>
        <v>0.15970632724697703</v>
      </c>
      <c r="O3924" s="14">
        <f t="shared" si="612"/>
        <v>1970.6647111990112</v>
      </c>
      <c r="Q3924" s="22">
        <f t="shared" si="607"/>
        <v>233.48878252482021</v>
      </c>
      <c r="R3924" s="3">
        <f>VLOOKUP(A3924,ERCOT_345kv_West_ATC!D:E,2)</f>
        <v>18.79</v>
      </c>
      <c r="S3924" s="66">
        <f t="shared" si="628"/>
        <v>0.91952504185933392</v>
      </c>
      <c r="T3924" s="69">
        <f t="shared" si="613"/>
        <v>214.69878252482022</v>
      </c>
      <c r="V3924" s="16">
        <f t="shared" si="614"/>
        <v>2.1545999999999999E-2</v>
      </c>
      <c r="W3924" s="16">
        <f t="shared" si="615"/>
        <v>0.13816032724697702</v>
      </c>
      <c r="X3924" s="16"/>
      <c r="Z3924" s="15">
        <f t="shared" si="616"/>
        <v>1.9904017294311407E-5</v>
      </c>
      <c r="AA3924" s="16">
        <f t="shared" si="617"/>
        <v>0.16130585185141477</v>
      </c>
      <c r="AB3924" s="3">
        <f t="shared" si="618"/>
        <v>8.6869081162745027E-2</v>
      </c>
      <c r="AC3924" s="69">
        <f t="shared" si="619"/>
        <v>18.02516370556468</v>
      </c>
      <c r="AD3924" s="3">
        <f t="shared" si="627"/>
        <v>29.4598710614701</v>
      </c>
      <c r="AF3924" s="29"/>
      <c r="AG3924" s="30"/>
      <c r="AH3924" s="29"/>
      <c r="AI3924" s="29"/>
      <c r="AJ3924" s="31"/>
      <c r="AK3924" s="29"/>
      <c r="AL3924" s="30"/>
      <c r="AN3924" s="17">
        <f t="shared" si="620"/>
        <v>50744.299338042656</v>
      </c>
      <c r="AO3924" s="17">
        <f t="shared" si="621"/>
        <v>507.44299338042657</v>
      </c>
      <c r="AP3924" s="2">
        <f t="shared" si="622"/>
        <v>34.709100747221171</v>
      </c>
      <c r="AQ3924" s="6">
        <f t="shared" si="623"/>
        <v>652.1840030402858</v>
      </c>
      <c r="AR3924" s="3">
        <f t="shared" si="624"/>
        <v>7452.0016729597146</v>
      </c>
    </row>
    <row r="3925" spans="1:44">
      <c r="A3925" s="32">
        <v>43738</v>
      </c>
      <c r="B3925" s="9">
        <v>12.5</v>
      </c>
      <c r="C3925" s="33">
        <v>8293.867741</v>
      </c>
      <c r="D3925" s="34">
        <f t="shared" si="608"/>
        <v>91339738.808476776</v>
      </c>
      <c r="E3925" s="34">
        <v>12759819404408.699</v>
      </c>
      <c r="F3925" s="3">
        <f>VLOOKUP(A3925,ERCOT_345kv_West_ATC!A:B,2)</f>
        <v>31.3</v>
      </c>
      <c r="G3925" s="3">
        <f>VLOOKUP(A3925,ERCOT_345kv_West_ATC!G:H,2)</f>
        <v>2.4129999999999998</v>
      </c>
      <c r="I3925" s="5">
        <f t="shared" si="609"/>
        <v>6</v>
      </c>
      <c r="J3925" s="4">
        <f t="shared" si="610"/>
        <v>144</v>
      </c>
      <c r="K3925" s="4">
        <f t="shared" si="625"/>
        <v>1800</v>
      </c>
      <c r="L3925" s="6">
        <f t="shared" si="626"/>
        <v>14928961.933800001</v>
      </c>
      <c r="N3925" s="22">
        <f t="shared" si="611"/>
        <v>0.1634443247654056</v>
      </c>
      <c r="O3925" s="14">
        <f t="shared" si="612"/>
        <v>1970.6647111990112</v>
      </c>
      <c r="Q3925" s="22">
        <f t="shared" si="607"/>
        <v>238.95369117749357</v>
      </c>
      <c r="R3925" s="3">
        <f>VLOOKUP(A3925,ERCOT_345kv_West_ATC!D:E,2)</f>
        <v>21.84</v>
      </c>
      <c r="S3925" s="66">
        <f t="shared" si="628"/>
        <v>0.90860153742602212</v>
      </c>
      <c r="T3925" s="69">
        <f t="shared" si="613"/>
        <v>217.11369117749356</v>
      </c>
      <c r="V3925" s="16">
        <f t="shared" si="614"/>
        <v>2.14092E-2</v>
      </c>
      <c r="W3925" s="16">
        <f t="shared" si="615"/>
        <v>0.14203512476540561</v>
      </c>
      <c r="X3925" s="16"/>
      <c r="Z3925" s="15">
        <f t="shared" si="616"/>
        <v>1.9904017294311407E-5</v>
      </c>
      <c r="AA3925" s="16">
        <f t="shared" si="617"/>
        <v>0.16508128695359547</v>
      </c>
      <c r="AB3925" s="3">
        <f t="shared" si="618"/>
        <v>8.8902290587894187E-2</v>
      </c>
      <c r="AC3925" s="69">
        <f t="shared" si="619"/>
        <v>18.769318355169272</v>
      </c>
      <c r="AD3925" s="3">
        <f t="shared" si="627"/>
        <v>28.966443875665501</v>
      </c>
      <c r="AF3925" s="29"/>
      <c r="AG3925" s="30"/>
      <c r="AH3925" s="29"/>
      <c r="AI3925" s="29"/>
      <c r="AJ3925" s="31"/>
      <c r="AK3925" s="29"/>
      <c r="AL3925" s="30"/>
      <c r="AN3925" s="17">
        <f t="shared" si="620"/>
        <v>50744.299338042656</v>
      </c>
      <c r="AO3925" s="17">
        <f t="shared" si="621"/>
        <v>507.44299338042657</v>
      </c>
      <c r="AP3925" s="2">
        <f t="shared" si="622"/>
        <v>34.709100747221171</v>
      </c>
      <c r="AQ3925" s="6">
        <f t="shared" si="623"/>
        <v>758.04676031931035</v>
      </c>
      <c r="AR3925" s="3">
        <f t="shared" si="624"/>
        <v>7535.8209806806899</v>
      </c>
    </row>
    <row r="3926" spans="1:44">
      <c r="A3926" s="32">
        <v>43739</v>
      </c>
      <c r="B3926" s="9">
        <v>12.5</v>
      </c>
      <c r="C3926" s="33">
        <v>8343.2766809999994</v>
      </c>
      <c r="D3926" s="34">
        <f t="shared" si="608"/>
        <v>91339738.808476776</v>
      </c>
      <c r="E3926" s="34">
        <v>12759819404408.699</v>
      </c>
      <c r="F3926" s="3">
        <f>VLOOKUP(A3926,ERCOT_345kv_West_ATC!A:B,2)</f>
        <v>31.4</v>
      </c>
      <c r="G3926" s="3">
        <f>VLOOKUP(A3926,ERCOT_345kv_West_ATC!G:H,2)</f>
        <v>2.4350000000000001</v>
      </c>
      <c r="I3926" s="5">
        <f t="shared" si="609"/>
        <v>6</v>
      </c>
      <c r="J3926" s="4">
        <f t="shared" si="610"/>
        <v>144</v>
      </c>
      <c r="K3926" s="4">
        <f t="shared" si="625"/>
        <v>1800</v>
      </c>
      <c r="L3926" s="6">
        <f t="shared" si="626"/>
        <v>15017898.025799999</v>
      </c>
      <c r="N3926" s="22">
        <f t="shared" si="611"/>
        <v>0.16441800931016309</v>
      </c>
      <c r="O3926" s="14">
        <f t="shared" si="612"/>
        <v>1970.6647111990112</v>
      </c>
      <c r="Q3926" s="22">
        <f t="shared" si="607"/>
        <v>240.37720659380565</v>
      </c>
      <c r="R3926" s="3">
        <f>VLOOKUP(A3926,ERCOT_345kv_West_ATC!D:E,2)</f>
        <v>23.71</v>
      </c>
      <c r="S3926" s="66">
        <f t="shared" si="628"/>
        <v>0.90136335996255401</v>
      </c>
      <c r="T3926" s="69">
        <f t="shared" si="613"/>
        <v>216.66720659380564</v>
      </c>
      <c r="V3926" s="16">
        <f t="shared" si="614"/>
        <v>2.1477599999999999E-2</v>
      </c>
      <c r="W3926" s="16">
        <f t="shared" si="615"/>
        <v>0.14294040931016311</v>
      </c>
      <c r="X3926" s="16"/>
      <c r="Z3926" s="15">
        <f t="shared" si="616"/>
        <v>1.9904017294311407E-5</v>
      </c>
      <c r="AA3926" s="16">
        <f t="shared" si="617"/>
        <v>0.16606472334984906</v>
      </c>
      <c r="AB3926" s="3">
        <f t="shared" si="618"/>
        <v>8.9431906935621253E-2</v>
      </c>
      <c r="AC3926" s="69">
        <f t="shared" si="619"/>
        <v>18.963157938437377</v>
      </c>
      <c r="AD3926" s="3">
        <f t="shared" si="627"/>
        <v>28.545959769547473</v>
      </c>
      <c r="AF3926" s="29"/>
      <c r="AG3926" s="30"/>
      <c r="AH3926" s="29"/>
      <c r="AI3926" s="29"/>
      <c r="AJ3926" s="31"/>
      <c r="AK3926" s="29"/>
      <c r="AL3926" s="30"/>
      <c r="AN3926" s="17">
        <f t="shared" si="620"/>
        <v>50744.299338042656</v>
      </c>
      <c r="AO3926" s="17">
        <f t="shared" si="621"/>
        <v>507.44299338042657</v>
      </c>
      <c r="AP3926" s="2">
        <f t="shared" si="622"/>
        <v>34.709100747221171</v>
      </c>
      <c r="AQ3926" s="6">
        <f t="shared" si="623"/>
        <v>822.95277871661403</v>
      </c>
      <c r="AR3926" s="3">
        <f t="shared" si="624"/>
        <v>7520.323902283385</v>
      </c>
    </row>
    <row r="3927" spans="1:44">
      <c r="A3927" s="32">
        <v>43740</v>
      </c>
      <c r="B3927" s="9">
        <v>12.5</v>
      </c>
      <c r="C3927" s="33">
        <v>8393.0416449999993</v>
      </c>
      <c r="D3927" s="34">
        <f t="shared" si="608"/>
        <v>91339738.808476776</v>
      </c>
      <c r="E3927" s="34">
        <v>12759819404408.699</v>
      </c>
      <c r="F3927" s="3">
        <f>VLOOKUP(A3927,ERCOT_345kv_West_ATC!A:B,2)</f>
        <v>31.55</v>
      </c>
      <c r="G3927" s="3">
        <f>VLOOKUP(A3927,ERCOT_345kv_West_ATC!G:H,2)</f>
        <v>2.4159999999999999</v>
      </c>
      <c r="I3927" s="5">
        <f t="shared" si="609"/>
        <v>6</v>
      </c>
      <c r="J3927" s="4">
        <f t="shared" si="610"/>
        <v>144</v>
      </c>
      <c r="K3927" s="4">
        <f t="shared" si="625"/>
        <v>1800</v>
      </c>
      <c r="L3927" s="6">
        <f t="shared" si="626"/>
        <v>15107474.960999999</v>
      </c>
      <c r="N3927" s="22">
        <f t="shared" si="611"/>
        <v>0.16539870989425198</v>
      </c>
      <c r="O3927" s="14">
        <f t="shared" si="612"/>
        <v>1970.6647111990112</v>
      </c>
      <c r="Q3927" s="22">
        <f t="shared" si="607"/>
        <v>241.81097937756135</v>
      </c>
      <c r="R3927" s="3">
        <f>VLOOKUP(A3927,ERCOT_345kv_West_ATC!D:E,2)</f>
        <v>106.41</v>
      </c>
      <c r="S3927" s="66">
        <f t="shared" si="628"/>
        <v>0.55994553980176209</v>
      </c>
      <c r="T3927" s="69">
        <f t="shared" si="613"/>
        <v>135.40097937756136</v>
      </c>
      <c r="V3927" s="16">
        <f t="shared" si="614"/>
        <v>2.1580200000000001E-2</v>
      </c>
      <c r="W3927" s="16">
        <f t="shared" si="615"/>
        <v>0.14381850989425199</v>
      </c>
      <c r="X3927" s="16"/>
      <c r="Z3927" s="15">
        <f t="shared" si="616"/>
        <v>1.9904017294311407E-5</v>
      </c>
      <c r="AA3927" s="16">
        <f t="shared" si="617"/>
        <v>0.16705524605395586</v>
      </c>
      <c r="AB3927" s="3">
        <f t="shared" si="618"/>
        <v>8.9965339518438242E-2</v>
      </c>
      <c r="AC3927" s="69">
        <f t="shared" si="619"/>
        <v>19.158394263748395</v>
      </c>
      <c r="AD3927" s="3">
        <f t="shared" si="627"/>
        <v>28.040777255861737</v>
      </c>
      <c r="AF3927" s="29"/>
      <c r="AG3927" s="30"/>
      <c r="AH3927" s="29"/>
      <c r="AI3927" s="29"/>
      <c r="AJ3927" s="31"/>
      <c r="AK3927" s="29"/>
      <c r="AL3927" s="30"/>
      <c r="AN3927" s="17">
        <f t="shared" si="620"/>
        <v>50744.299338042656</v>
      </c>
      <c r="AO3927" s="17">
        <f t="shared" si="621"/>
        <v>507.44299338042657</v>
      </c>
      <c r="AP3927" s="2">
        <f t="shared" si="622"/>
        <v>34.709100747221171</v>
      </c>
      <c r="AQ3927" s="6">
        <f t="shared" si="623"/>
        <v>3693.3954105118046</v>
      </c>
      <c r="AR3927" s="3">
        <f t="shared" si="624"/>
        <v>4699.6462344881948</v>
      </c>
    </row>
    <row r="3928" spans="1:44">
      <c r="A3928" s="32">
        <v>43741</v>
      </c>
      <c r="B3928" s="9">
        <v>12.5</v>
      </c>
      <c r="C3928" s="33">
        <v>8259.9919790000004</v>
      </c>
      <c r="D3928" s="34">
        <f t="shared" si="608"/>
        <v>91339738.808476776</v>
      </c>
      <c r="E3928" s="34">
        <v>12759819404408.699</v>
      </c>
      <c r="F3928" s="3">
        <f>VLOOKUP(A3928,ERCOT_345kv_West_ATC!A:B,2)</f>
        <v>31.6</v>
      </c>
      <c r="G3928" s="3">
        <f>VLOOKUP(A3928,ERCOT_345kv_West_ATC!G:H,2)</f>
        <v>2.4289999999999998</v>
      </c>
      <c r="I3928" s="5">
        <f t="shared" si="609"/>
        <v>6</v>
      </c>
      <c r="J3928" s="4">
        <f t="shared" si="610"/>
        <v>144</v>
      </c>
      <c r="K3928" s="4">
        <f t="shared" si="625"/>
        <v>1800</v>
      </c>
      <c r="L3928" s="6">
        <f t="shared" si="626"/>
        <v>14867985.562200001</v>
      </c>
      <c r="N3928" s="22">
        <f t="shared" si="611"/>
        <v>0.16277674707802184</v>
      </c>
      <c r="O3928" s="14">
        <f t="shared" si="612"/>
        <v>1970.6647111990112</v>
      </c>
      <c r="Q3928" s="22">
        <f t="shared" ref="Q3928:Q3991" si="629">((I3928*B3928)*C3928)/((D3928*($AL$2*$Y$2)/$Y$2)/1000000)</f>
        <v>237.97770040646466</v>
      </c>
      <c r="R3928" s="3">
        <f>VLOOKUP(A3928,ERCOT_345kv_West_ATC!D:E,2)</f>
        <v>81.510000000000005</v>
      </c>
      <c r="S3928" s="66">
        <f t="shared" si="628"/>
        <v>0.65748891656326891</v>
      </c>
      <c r="T3928" s="69">
        <f t="shared" si="613"/>
        <v>156.46770040646464</v>
      </c>
      <c r="V3928" s="16">
        <f t="shared" si="614"/>
        <v>2.1614400000000002E-2</v>
      </c>
      <c r="W3928" s="16">
        <f t="shared" si="615"/>
        <v>0.14116234707802183</v>
      </c>
      <c r="X3928" s="16"/>
      <c r="Z3928" s="15">
        <f t="shared" si="616"/>
        <v>1.9904017294311407E-5</v>
      </c>
      <c r="AA3928" s="16">
        <f t="shared" si="617"/>
        <v>0.16440702320088951</v>
      </c>
      <c r="AB3928" s="3">
        <f t="shared" si="618"/>
        <v>8.8539174978716759E-2</v>
      </c>
      <c r="AC3928" s="69">
        <f t="shared" si="619"/>
        <v>18.636418042210334</v>
      </c>
      <c r="AD3928" s="3">
        <f t="shared" si="627"/>
        <v>27.475321175106291</v>
      </c>
      <c r="AF3928" s="29"/>
      <c r="AG3928" s="30"/>
      <c r="AH3928" s="29"/>
      <c r="AI3928" s="29"/>
      <c r="AJ3928" s="31"/>
      <c r="AK3928" s="29"/>
      <c r="AL3928" s="30"/>
      <c r="AN3928" s="17">
        <f t="shared" si="620"/>
        <v>50744.299338042656</v>
      </c>
      <c r="AO3928" s="17">
        <f t="shared" si="621"/>
        <v>507.44299338042657</v>
      </c>
      <c r="AP3928" s="2">
        <f t="shared" si="622"/>
        <v>34.709100747221171</v>
      </c>
      <c r="AQ3928" s="6">
        <f t="shared" si="623"/>
        <v>2829.1388019059978</v>
      </c>
      <c r="AR3928" s="3">
        <f t="shared" si="624"/>
        <v>5430.8531770940026</v>
      </c>
    </row>
    <row r="3929" spans="1:44">
      <c r="A3929" s="32">
        <v>43742</v>
      </c>
      <c r="B3929" s="9">
        <v>12.5</v>
      </c>
      <c r="C3929" s="33">
        <v>8205.939241</v>
      </c>
      <c r="D3929" s="34">
        <f t="shared" si="608"/>
        <v>91339738.808476776</v>
      </c>
      <c r="E3929" s="34">
        <v>12759819404408.699</v>
      </c>
      <c r="F3929" s="3">
        <f>VLOOKUP(A3929,ERCOT_345kv_West_ATC!A:B,2)</f>
        <v>31.75</v>
      </c>
      <c r="G3929" s="3">
        <f>VLOOKUP(A3929,ERCOT_345kv_West_ATC!G:H,2)</f>
        <v>2.448</v>
      </c>
      <c r="I3929" s="5">
        <f t="shared" si="609"/>
        <v>6</v>
      </c>
      <c r="J3929" s="4">
        <f t="shared" si="610"/>
        <v>144</v>
      </c>
      <c r="K3929" s="4">
        <f t="shared" si="625"/>
        <v>1800</v>
      </c>
      <c r="L3929" s="6">
        <f t="shared" si="626"/>
        <v>14770690.6338</v>
      </c>
      <c r="N3929" s="22">
        <f t="shared" si="611"/>
        <v>0.16171154884481898</v>
      </c>
      <c r="O3929" s="14">
        <f t="shared" si="612"/>
        <v>1970.6647111990112</v>
      </c>
      <c r="Q3929" s="22">
        <f t="shared" si="629"/>
        <v>236.42039304798095</v>
      </c>
      <c r="R3929" s="3">
        <f>VLOOKUP(A3929,ERCOT_345kv_West_ATC!D:E,2)</f>
        <v>34.72</v>
      </c>
      <c r="S3929" s="66">
        <f t="shared" si="628"/>
        <v>0.85314295627216197</v>
      </c>
      <c r="T3929" s="69">
        <f t="shared" si="613"/>
        <v>201.70039304798095</v>
      </c>
      <c r="V3929" s="16">
        <f t="shared" si="614"/>
        <v>2.1717E-2</v>
      </c>
      <c r="W3929" s="16">
        <f t="shared" si="615"/>
        <v>0.13999454884481899</v>
      </c>
      <c r="X3929" s="16"/>
      <c r="Z3929" s="15">
        <f t="shared" si="616"/>
        <v>1.9904017294311407E-5</v>
      </c>
      <c r="AA3929" s="16">
        <f t="shared" si="617"/>
        <v>0.16333115656893263</v>
      </c>
      <c r="AB3929" s="3">
        <f t="shared" si="618"/>
        <v>8.7959781579785123E-2</v>
      </c>
      <c r="AC3929" s="69">
        <f t="shared" si="619"/>
        <v>18.424360058201355</v>
      </c>
      <c r="AD3929" s="3">
        <f t="shared" si="627"/>
        <v>26.907295969843481</v>
      </c>
      <c r="AF3929" s="29"/>
      <c r="AG3929" s="30"/>
      <c r="AH3929" s="29"/>
      <c r="AI3929" s="29"/>
      <c r="AJ3929" s="31"/>
      <c r="AK3929" s="29"/>
      <c r="AL3929" s="30"/>
      <c r="AN3929" s="17">
        <f t="shared" si="620"/>
        <v>50744.299338042656</v>
      </c>
      <c r="AO3929" s="17">
        <f t="shared" si="621"/>
        <v>507.44299338042657</v>
      </c>
      <c r="AP3929" s="2">
        <f t="shared" si="622"/>
        <v>34.709100747221171</v>
      </c>
      <c r="AQ3929" s="6">
        <f t="shared" si="623"/>
        <v>1205.099977943519</v>
      </c>
      <c r="AR3929" s="3">
        <f t="shared" si="624"/>
        <v>7000.8392630564813</v>
      </c>
    </row>
    <row r="3930" spans="1:44">
      <c r="A3930" s="32">
        <v>43743</v>
      </c>
      <c r="B3930" s="9">
        <v>12.5</v>
      </c>
      <c r="C3930" s="33">
        <v>8151.5005289999999</v>
      </c>
      <c r="D3930" s="34">
        <f t="shared" si="608"/>
        <v>91339738.808476776</v>
      </c>
      <c r="E3930" s="34">
        <v>12759819404408.699</v>
      </c>
      <c r="F3930" s="3">
        <f>VLOOKUP(A3930,ERCOT_345kv_West_ATC!A:B,2)</f>
        <v>31.75</v>
      </c>
      <c r="G3930" s="3">
        <f>VLOOKUP(A3930,ERCOT_345kv_West_ATC!G:H,2)</f>
        <v>2.448</v>
      </c>
      <c r="I3930" s="5">
        <f t="shared" si="609"/>
        <v>6</v>
      </c>
      <c r="J3930" s="4">
        <f t="shared" si="610"/>
        <v>144</v>
      </c>
      <c r="K3930" s="4">
        <f t="shared" si="625"/>
        <v>1800</v>
      </c>
      <c r="L3930" s="6">
        <f t="shared" si="626"/>
        <v>14672700.952199999</v>
      </c>
      <c r="N3930" s="22">
        <f t="shared" si="611"/>
        <v>0.16063874435820372</v>
      </c>
      <c r="O3930" s="14">
        <f t="shared" si="612"/>
        <v>1970.6647111990112</v>
      </c>
      <c r="Q3930" s="22">
        <f t="shared" si="629"/>
        <v>234.85196543597036</v>
      </c>
      <c r="R3930" s="3">
        <f>VLOOKUP(A3930,ERCOT_345kv_West_ATC!D:E,2)</f>
        <v>65.040000000000006</v>
      </c>
      <c r="S3930" s="66">
        <f t="shared" si="628"/>
        <v>0.72305958828463635</v>
      </c>
      <c r="T3930" s="69">
        <f t="shared" si="613"/>
        <v>169.81196543597036</v>
      </c>
      <c r="V3930" s="16">
        <f t="shared" si="614"/>
        <v>2.1717E-2</v>
      </c>
      <c r="W3930" s="16">
        <f t="shared" si="615"/>
        <v>0.1389217443582037</v>
      </c>
      <c r="X3930" s="16"/>
      <c r="Z3930" s="15">
        <f t="shared" si="616"/>
        <v>1.9904017294311407E-5</v>
      </c>
      <c r="AA3930" s="16">
        <f t="shared" si="617"/>
        <v>0.16224760750380457</v>
      </c>
      <c r="AB3930" s="3">
        <f t="shared" si="618"/>
        <v>8.7376250910549833E-2</v>
      </c>
      <c r="AC3930" s="69">
        <f t="shared" si="619"/>
        <v>18.210787833261239</v>
      </c>
      <c r="AD3930" s="3">
        <f t="shared" si="627"/>
        <v>26.335088690302644</v>
      </c>
      <c r="AF3930" s="29"/>
      <c r="AG3930" s="30"/>
      <c r="AH3930" s="29"/>
      <c r="AI3930" s="29"/>
      <c r="AJ3930" s="31"/>
      <c r="AK3930" s="29"/>
      <c r="AL3930" s="30"/>
      <c r="AN3930" s="17">
        <f t="shared" si="620"/>
        <v>50744.299338042656</v>
      </c>
      <c r="AO3930" s="17">
        <f t="shared" si="621"/>
        <v>507.44299338042657</v>
      </c>
      <c r="AP3930" s="2">
        <f t="shared" si="622"/>
        <v>34.709100747221171</v>
      </c>
      <c r="AQ3930" s="6">
        <f t="shared" si="623"/>
        <v>2257.4799125992654</v>
      </c>
      <c r="AR3930" s="3">
        <f t="shared" si="624"/>
        <v>5894.0206164007341</v>
      </c>
    </row>
    <row r="3931" spans="1:44">
      <c r="A3931" s="32">
        <v>43744</v>
      </c>
      <c r="B3931" s="9">
        <v>12.5</v>
      </c>
      <c r="C3931" s="33">
        <v>7988.1559589999997</v>
      </c>
      <c r="D3931" s="34">
        <f t="shared" si="608"/>
        <v>91339738.808476776</v>
      </c>
      <c r="E3931" s="34">
        <v>12759819404408.699</v>
      </c>
      <c r="F3931" s="3">
        <f>VLOOKUP(A3931,ERCOT_345kv_West_ATC!A:B,2)</f>
        <v>31.75</v>
      </c>
      <c r="G3931" s="3">
        <f>VLOOKUP(A3931,ERCOT_345kv_West_ATC!G:H,2)</f>
        <v>2.448</v>
      </c>
      <c r="I3931" s="5">
        <f t="shared" si="609"/>
        <v>6</v>
      </c>
      <c r="J3931" s="4">
        <f t="shared" si="610"/>
        <v>144</v>
      </c>
      <c r="K3931" s="4">
        <f t="shared" si="625"/>
        <v>1800</v>
      </c>
      <c r="L3931" s="6">
        <f t="shared" si="626"/>
        <v>14378680.726199999</v>
      </c>
      <c r="N3931" s="22">
        <f t="shared" si="611"/>
        <v>0.15741977055955395</v>
      </c>
      <c r="O3931" s="14">
        <f t="shared" si="612"/>
        <v>1970.6647111990112</v>
      </c>
      <c r="Q3931" s="22">
        <f t="shared" si="629"/>
        <v>230.14586339116073</v>
      </c>
      <c r="R3931" s="3">
        <f>VLOOKUP(A3931,ERCOT_345kv_West_ATC!D:E,2)</f>
        <v>32.79</v>
      </c>
      <c r="S3931" s="66">
        <f t="shared" si="628"/>
        <v>0.85752513854976653</v>
      </c>
      <c r="T3931" s="69">
        <f t="shared" si="613"/>
        <v>197.35586339116074</v>
      </c>
      <c r="V3931" s="16">
        <f t="shared" si="614"/>
        <v>2.1717E-2</v>
      </c>
      <c r="W3931" s="16">
        <f t="shared" si="615"/>
        <v>0.13570277055955393</v>
      </c>
      <c r="X3931" s="16"/>
      <c r="Z3931" s="15">
        <f t="shared" si="616"/>
        <v>1.9904017294311407E-5</v>
      </c>
      <c r="AA3931" s="16">
        <f t="shared" si="617"/>
        <v>0.15899639435759272</v>
      </c>
      <c r="AB3931" s="3">
        <f t="shared" si="618"/>
        <v>8.5625354117693134E-2</v>
      </c>
      <c r="AC3931" s="69">
        <f t="shared" si="619"/>
        <v>17.569959607075688</v>
      </c>
      <c r="AD3931" s="3">
        <f t="shared" si="627"/>
        <v>25.775945005212318</v>
      </c>
      <c r="AF3931" s="29"/>
      <c r="AG3931" s="30"/>
      <c r="AH3931" s="29"/>
      <c r="AI3931" s="29"/>
      <c r="AJ3931" s="31"/>
      <c r="AK3931" s="29"/>
      <c r="AL3931" s="30"/>
      <c r="AN3931" s="17">
        <f t="shared" si="620"/>
        <v>50744.299338042656</v>
      </c>
      <c r="AO3931" s="17">
        <f t="shared" si="621"/>
        <v>507.44299338042657</v>
      </c>
      <c r="AP3931" s="2">
        <f t="shared" si="622"/>
        <v>34.709100747221171</v>
      </c>
      <c r="AQ3931" s="6">
        <f t="shared" si="623"/>
        <v>1138.1114135013822</v>
      </c>
      <c r="AR3931" s="3">
        <f t="shared" si="624"/>
        <v>6850.0445454986175</v>
      </c>
    </row>
    <row r="3932" spans="1:44">
      <c r="A3932" s="32">
        <v>43745</v>
      </c>
      <c r="B3932" s="9">
        <v>12.5</v>
      </c>
      <c r="C3932" s="33">
        <v>8245.6229330000006</v>
      </c>
      <c r="D3932" s="34">
        <f t="shared" si="608"/>
        <v>91339738.808476776</v>
      </c>
      <c r="E3932" s="34">
        <v>12759819404408.699</v>
      </c>
      <c r="F3932" s="3">
        <f>VLOOKUP(A3932,ERCOT_345kv_West_ATC!A:B,2)</f>
        <v>31.75</v>
      </c>
      <c r="G3932" s="3">
        <f>VLOOKUP(A3932,ERCOT_345kv_West_ATC!G:H,2)</f>
        <v>2.4319999999999999</v>
      </c>
      <c r="I3932" s="5">
        <f t="shared" si="609"/>
        <v>6</v>
      </c>
      <c r="J3932" s="4">
        <f t="shared" si="610"/>
        <v>144</v>
      </c>
      <c r="K3932" s="4">
        <f t="shared" si="625"/>
        <v>1800</v>
      </c>
      <c r="L3932" s="6">
        <f t="shared" si="626"/>
        <v>14842121.2794</v>
      </c>
      <c r="N3932" s="22">
        <f t="shared" si="611"/>
        <v>0.16249358135916389</v>
      </c>
      <c r="O3932" s="14">
        <f t="shared" si="612"/>
        <v>1970.6647111990112</v>
      </c>
      <c r="Q3932" s="22">
        <f t="shared" si="629"/>
        <v>237.5637154373741</v>
      </c>
      <c r="R3932" s="3">
        <f>VLOOKUP(A3932,ERCOT_345kv_West_ATC!D:E,2)</f>
        <v>21.44</v>
      </c>
      <c r="S3932" s="66">
        <f t="shared" si="628"/>
        <v>0.90975052751415675</v>
      </c>
      <c r="T3932" s="69">
        <f t="shared" si="613"/>
        <v>216.1237154373741</v>
      </c>
      <c r="V3932" s="16">
        <f t="shared" si="614"/>
        <v>2.1717E-2</v>
      </c>
      <c r="W3932" s="16">
        <f t="shared" si="615"/>
        <v>0.14077658135916388</v>
      </c>
      <c r="X3932" s="16"/>
      <c r="Z3932" s="15">
        <f t="shared" si="616"/>
        <v>1.9904017294311407E-5</v>
      </c>
      <c r="AA3932" s="16">
        <f t="shared" si="617"/>
        <v>0.16412102146080276</v>
      </c>
      <c r="AB3932" s="3">
        <f t="shared" si="618"/>
        <v>8.8385152616309415E-2</v>
      </c>
      <c r="AC3932" s="69">
        <f t="shared" si="619"/>
        <v>18.580045857569246</v>
      </c>
      <c r="AD3932" s="3">
        <f t="shared" si="627"/>
        <v>25.225073927534574</v>
      </c>
      <c r="AF3932" s="29"/>
      <c r="AG3932" s="30"/>
      <c r="AH3932" s="29"/>
      <c r="AI3932" s="29"/>
      <c r="AJ3932" s="31"/>
      <c r="AK3932" s="29"/>
      <c r="AL3932" s="30"/>
      <c r="AN3932" s="17">
        <f t="shared" si="620"/>
        <v>50744.299338042656</v>
      </c>
      <c r="AO3932" s="17">
        <f t="shared" si="621"/>
        <v>507.44299338042657</v>
      </c>
      <c r="AP3932" s="2">
        <f t="shared" si="622"/>
        <v>34.709100747221171</v>
      </c>
      <c r="AQ3932" s="6">
        <f t="shared" si="623"/>
        <v>744.16312002042196</v>
      </c>
      <c r="AR3932" s="3">
        <f t="shared" si="624"/>
        <v>7501.4598129795786</v>
      </c>
    </row>
    <row r="3933" spans="1:44">
      <c r="A3933" s="32">
        <v>43746</v>
      </c>
      <c r="B3933" s="9">
        <v>12.5</v>
      </c>
      <c r="C3933" s="33">
        <v>8228.7831530000003</v>
      </c>
      <c r="D3933" s="34">
        <f t="shared" si="608"/>
        <v>91339738.808476776</v>
      </c>
      <c r="E3933" s="34">
        <v>12759819404408.699</v>
      </c>
      <c r="F3933" s="3">
        <f>VLOOKUP(A3933,ERCOT_345kv_West_ATC!A:B,2)</f>
        <v>31.7</v>
      </c>
      <c r="G3933" s="3">
        <f>VLOOKUP(A3933,ERCOT_345kv_West_ATC!G:H,2)</f>
        <v>2.423</v>
      </c>
      <c r="I3933" s="5">
        <f t="shared" si="609"/>
        <v>6</v>
      </c>
      <c r="J3933" s="4">
        <f t="shared" si="610"/>
        <v>144</v>
      </c>
      <c r="K3933" s="4">
        <f t="shared" si="625"/>
        <v>1800</v>
      </c>
      <c r="L3933" s="6">
        <f t="shared" si="626"/>
        <v>14811809.6754</v>
      </c>
      <c r="N3933" s="22">
        <f t="shared" si="611"/>
        <v>0.16216172575726034</v>
      </c>
      <c r="O3933" s="14">
        <f t="shared" si="612"/>
        <v>1970.6647111990112</v>
      </c>
      <c r="Q3933" s="22">
        <f t="shared" si="629"/>
        <v>237.07854642874318</v>
      </c>
      <c r="R3933" s="3">
        <f>VLOOKUP(A3933,ERCOT_345kv_West_ATC!D:E,2)</f>
        <v>18.989999999999998</v>
      </c>
      <c r="S3933" s="66">
        <f t="shared" si="628"/>
        <v>0.91989996443770305</v>
      </c>
      <c r="T3933" s="69">
        <f t="shared" si="613"/>
        <v>218.08854642874317</v>
      </c>
      <c r="V3933" s="16">
        <f t="shared" si="614"/>
        <v>2.1682799999999999E-2</v>
      </c>
      <c r="W3933" s="16">
        <f t="shared" si="615"/>
        <v>0.14047892575726034</v>
      </c>
      <c r="X3933" s="16"/>
      <c r="Z3933" s="15">
        <f t="shared" si="616"/>
        <v>1.9904017294311407E-5</v>
      </c>
      <c r="AA3933" s="16">
        <f t="shared" si="617"/>
        <v>0.16378584218845035</v>
      </c>
      <c r="AB3933" s="3">
        <f t="shared" si="618"/>
        <v>8.8204646360151559E-2</v>
      </c>
      <c r="AC3933" s="69">
        <f t="shared" si="619"/>
        <v>18.513980567815469</v>
      </c>
      <c r="AD3933" s="3">
        <f t="shared" si="627"/>
        <v>24.683770130447595</v>
      </c>
      <c r="AF3933" s="29"/>
      <c r="AG3933" s="30"/>
      <c r="AH3933" s="29"/>
      <c r="AI3933" s="29"/>
      <c r="AJ3933" s="31"/>
      <c r="AK3933" s="29"/>
      <c r="AL3933" s="30"/>
      <c r="AN3933" s="17">
        <f t="shared" si="620"/>
        <v>50744.299338042656</v>
      </c>
      <c r="AO3933" s="17">
        <f t="shared" si="621"/>
        <v>507.44299338042657</v>
      </c>
      <c r="AP3933" s="2">
        <f t="shared" si="622"/>
        <v>34.709100747221171</v>
      </c>
      <c r="AQ3933" s="6">
        <f t="shared" si="623"/>
        <v>659.12582318973</v>
      </c>
      <c r="AR3933" s="3">
        <f t="shared" si="624"/>
        <v>7569.6573298102703</v>
      </c>
    </row>
    <row r="3934" spans="1:44">
      <c r="A3934" s="32">
        <v>43747</v>
      </c>
      <c r="B3934" s="9">
        <v>12.5</v>
      </c>
      <c r="C3934" s="33">
        <v>8595.7398169999997</v>
      </c>
      <c r="D3934" s="34">
        <f t="shared" si="608"/>
        <v>91339738.808476776</v>
      </c>
      <c r="E3934" s="34">
        <v>12759819404408.699</v>
      </c>
      <c r="F3934" s="3">
        <f>VLOOKUP(A3934,ERCOT_345kv_West_ATC!A:B,2)</f>
        <v>31.75</v>
      </c>
      <c r="G3934" s="3">
        <f>VLOOKUP(A3934,ERCOT_345kv_West_ATC!G:H,2)</f>
        <v>2.3959999999999999</v>
      </c>
      <c r="I3934" s="5">
        <f t="shared" si="609"/>
        <v>6</v>
      </c>
      <c r="J3934" s="4">
        <f t="shared" si="610"/>
        <v>144</v>
      </c>
      <c r="K3934" s="4">
        <f t="shared" si="625"/>
        <v>1800</v>
      </c>
      <c r="L3934" s="6">
        <f t="shared" si="626"/>
        <v>15472331.670599999</v>
      </c>
      <c r="N3934" s="22">
        <f t="shared" si="611"/>
        <v>0.16939321124010145</v>
      </c>
      <c r="O3934" s="14">
        <f t="shared" si="612"/>
        <v>1970.6647111990112</v>
      </c>
      <c r="Q3934" s="22">
        <f t="shared" si="629"/>
        <v>247.65089362587935</v>
      </c>
      <c r="R3934" s="3">
        <f>VLOOKUP(A3934,ERCOT_345kv_West_ATC!D:E,2)</f>
        <v>19.54</v>
      </c>
      <c r="S3934" s="66">
        <f t="shared" si="628"/>
        <v>0.9210986089575004</v>
      </c>
      <c r="T3934" s="69">
        <f t="shared" si="613"/>
        <v>228.11089362587936</v>
      </c>
      <c r="V3934" s="16">
        <f t="shared" si="614"/>
        <v>2.1717E-2</v>
      </c>
      <c r="W3934" s="16">
        <f t="shared" si="615"/>
        <v>0.14767621124010144</v>
      </c>
      <c r="X3934" s="16"/>
      <c r="Z3934" s="15">
        <f t="shared" si="616"/>
        <v>1.9904017294311407E-5</v>
      </c>
      <c r="AA3934" s="16">
        <f t="shared" si="617"/>
        <v>0.17108975397496917</v>
      </c>
      <c r="AB3934" s="3">
        <f t="shared" si="618"/>
        <v>9.2138069100283049E-2</v>
      </c>
      <c r="AC3934" s="69">
        <f t="shared" si="619"/>
        <v>19.953613290703597</v>
      </c>
      <c r="AD3934" s="3">
        <f t="shared" si="627"/>
        <v>24.206920719515207</v>
      </c>
      <c r="AF3934" s="29"/>
      <c r="AG3934" s="30"/>
      <c r="AH3934" s="29"/>
      <c r="AI3934" s="29"/>
      <c r="AJ3934" s="31"/>
      <c r="AK3934" s="29"/>
      <c r="AL3934" s="30"/>
      <c r="AN3934" s="17">
        <f t="shared" si="620"/>
        <v>50744.299338042656</v>
      </c>
      <c r="AO3934" s="17">
        <f t="shared" si="621"/>
        <v>507.44299338042657</v>
      </c>
      <c r="AP3934" s="2">
        <f t="shared" si="622"/>
        <v>34.709100747221171</v>
      </c>
      <c r="AQ3934" s="6">
        <f t="shared" si="623"/>
        <v>678.21582860070168</v>
      </c>
      <c r="AR3934" s="3">
        <f t="shared" si="624"/>
        <v>7917.5239883992981</v>
      </c>
    </row>
    <row r="3935" spans="1:44">
      <c r="A3935" s="32">
        <v>43748</v>
      </c>
      <c r="B3935" s="9">
        <v>12.5</v>
      </c>
      <c r="C3935" s="33">
        <v>8583.1788410000008</v>
      </c>
      <c r="D3935" s="34">
        <f t="shared" si="608"/>
        <v>93116968.007197037</v>
      </c>
      <c r="E3935" s="34">
        <v>13008091666971.9</v>
      </c>
      <c r="F3935" s="3">
        <f>VLOOKUP(A3935,ERCOT_345kv_West_ATC!A:B,2)</f>
        <v>31.9</v>
      </c>
      <c r="G3935" s="3">
        <f>VLOOKUP(A3935,ERCOT_345kv_West_ATC!G:H,2)</f>
        <v>2.383</v>
      </c>
      <c r="I3935" s="5">
        <f t="shared" si="609"/>
        <v>6</v>
      </c>
      <c r="J3935" s="4">
        <f t="shared" si="610"/>
        <v>144</v>
      </c>
      <c r="K3935" s="4">
        <f t="shared" si="625"/>
        <v>1800</v>
      </c>
      <c r="L3935" s="6">
        <f t="shared" si="626"/>
        <v>15449721.913800001</v>
      </c>
      <c r="N3935" s="22">
        <f t="shared" si="611"/>
        <v>0.16591736441210037</v>
      </c>
      <c r="O3935" s="14">
        <f t="shared" si="612"/>
        <v>1933.0526310316263</v>
      </c>
      <c r="Q3935" s="22">
        <f t="shared" si="629"/>
        <v>242.56924621652098</v>
      </c>
      <c r="R3935" s="3">
        <f>VLOOKUP(A3935,ERCOT_345kv_West_ATC!D:E,2)</f>
        <v>42.27</v>
      </c>
      <c r="S3935" s="66">
        <f t="shared" si="628"/>
        <v>0.82574048170035053</v>
      </c>
      <c r="T3935" s="69">
        <f t="shared" si="613"/>
        <v>200.29924621652097</v>
      </c>
      <c r="V3935" s="16">
        <f t="shared" si="614"/>
        <v>2.1819599999999995E-2</v>
      </c>
      <c r="W3935" s="16">
        <f t="shared" si="615"/>
        <v>0.14409776441210037</v>
      </c>
      <c r="X3935" s="16"/>
      <c r="Z3935" s="15">
        <f t="shared" si="616"/>
        <v>1.9524129487992914E-5</v>
      </c>
      <c r="AA3935" s="16">
        <f t="shared" si="617"/>
        <v>0.16757909511028496</v>
      </c>
      <c r="AB3935" s="3">
        <f t="shared" si="618"/>
        <v>9.0247451330681738E-2</v>
      </c>
      <c r="AC3935" s="69">
        <f t="shared" si="619"/>
        <v>19.261647187029517</v>
      </c>
      <c r="AD3935" s="3">
        <f t="shared" si="627"/>
        <v>23.740929601603639</v>
      </c>
      <c r="AF3935" s="29"/>
      <c r="AG3935" s="30"/>
      <c r="AH3935" s="29"/>
      <c r="AI3935" s="29"/>
      <c r="AJ3935" s="31"/>
      <c r="AK3935" s="29"/>
      <c r="AL3935" s="30"/>
      <c r="AN3935" s="17">
        <f t="shared" si="620"/>
        <v>51731.648892887242</v>
      </c>
      <c r="AO3935" s="17">
        <f t="shared" si="621"/>
        <v>517.31648892887245</v>
      </c>
      <c r="AP3935" s="2">
        <f t="shared" si="622"/>
        <v>35.384447842734872</v>
      </c>
      <c r="AQ3935" s="6">
        <f t="shared" si="623"/>
        <v>1495.7006103124031</v>
      </c>
      <c r="AR3935" s="3">
        <f t="shared" si="624"/>
        <v>7087.4782306875977</v>
      </c>
    </row>
    <row r="3936" spans="1:44">
      <c r="A3936" s="32">
        <v>43749</v>
      </c>
      <c r="B3936" s="9">
        <v>12.5</v>
      </c>
      <c r="C3936" s="33">
        <v>8321.1187310000005</v>
      </c>
      <c r="D3936" s="34">
        <f t="shared" si="608"/>
        <v>93116968.007197037</v>
      </c>
      <c r="E3936" s="34">
        <v>13008091666971.9</v>
      </c>
      <c r="F3936" s="3">
        <f>VLOOKUP(A3936,ERCOT_345kv_West_ATC!A:B,2)</f>
        <v>31.9</v>
      </c>
      <c r="G3936" s="3">
        <f>VLOOKUP(A3936,ERCOT_345kv_West_ATC!G:H,2)</f>
        <v>2.3879999999999999</v>
      </c>
      <c r="I3936" s="5">
        <f t="shared" si="609"/>
        <v>6</v>
      </c>
      <c r="J3936" s="4">
        <f t="shared" si="610"/>
        <v>144</v>
      </c>
      <c r="K3936" s="4">
        <f t="shared" si="625"/>
        <v>1800</v>
      </c>
      <c r="L3936" s="6">
        <f t="shared" si="626"/>
        <v>14978013.7158</v>
      </c>
      <c r="N3936" s="22">
        <f t="shared" si="611"/>
        <v>0.16085160456086098</v>
      </c>
      <c r="O3936" s="14">
        <f t="shared" si="612"/>
        <v>1933.0526310316263</v>
      </c>
      <c r="Q3936" s="22">
        <f t="shared" si="629"/>
        <v>235.16316456266227</v>
      </c>
      <c r="R3936" s="3">
        <f>VLOOKUP(A3936,ERCOT_345kv_West_ATC!D:E,2)</f>
        <v>15.47</v>
      </c>
      <c r="S3936" s="66">
        <f t="shared" si="628"/>
        <v>0.93421588781232012</v>
      </c>
      <c r="T3936" s="69">
        <f t="shared" si="613"/>
        <v>219.69316456266228</v>
      </c>
      <c r="V3936" s="16">
        <f t="shared" si="614"/>
        <v>2.1819599999999995E-2</v>
      </c>
      <c r="W3936" s="16">
        <f t="shared" si="615"/>
        <v>0.13903200456086098</v>
      </c>
      <c r="X3936" s="16"/>
      <c r="Z3936" s="15">
        <f t="shared" si="616"/>
        <v>1.9524129487992914E-5</v>
      </c>
      <c r="AA3936" s="16">
        <f t="shared" si="617"/>
        <v>0.16246259958900727</v>
      </c>
      <c r="AB3936" s="3">
        <f t="shared" si="618"/>
        <v>8.7492031985349453E-2</v>
      </c>
      <c r="AC3936" s="69">
        <f t="shared" si="619"/>
        <v>18.253163706637899</v>
      </c>
      <c r="AD3936" s="3">
        <f t="shared" si="627"/>
        <v>23.231656931917087</v>
      </c>
      <c r="AF3936" s="29"/>
      <c r="AG3936" s="30"/>
      <c r="AH3936" s="29"/>
      <c r="AI3936" s="29"/>
      <c r="AJ3936" s="31"/>
      <c r="AK3936" s="29"/>
      <c r="AL3936" s="30"/>
      <c r="AN3936" s="17">
        <f t="shared" si="620"/>
        <v>51731.648892887242</v>
      </c>
      <c r="AO3936" s="17">
        <f t="shared" si="621"/>
        <v>517.31648892887245</v>
      </c>
      <c r="AP3936" s="2">
        <f t="shared" si="622"/>
        <v>35.384447842734872</v>
      </c>
      <c r="AQ3936" s="6">
        <f t="shared" si="623"/>
        <v>547.39740812710852</v>
      </c>
      <c r="AR3936" s="3">
        <f t="shared" si="624"/>
        <v>7773.7213228728924</v>
      </c>
    </row>
    <row r="3937" spans="1:44">
      <c r="A3937" s="32">
        <v>43750</v>
      </c>
      <c r="B3937" s="9">
        <v>12.5</v>
      </c>
      <c r="C3937" s="33">
        <v>8342.6955469999994</v>
      </c>
      <c r="D3937" s="34">
        <f t="shared" si="608"/>
        <v>93116968.007197037</v>
      </c>
      <c r="E3937" s="34">
        <v>13008091666971.9</v>
      </c>
      <c r="F3937" s="3">
        <f>VLOOKUP(A3937,ERCOT_345kv_West_ATC!A:B,2)</f>
        <v>31.9</v>
      </c>
      <c r="G3937" s="3">
        <f>VLOOKUP(A3937,ERCOT_345kv_West_ATC!G:H,2)</f>
        <v>2.3879999999999999</v>
      </c>
      <c r="I3937" s="5">
        <f t="shared" si="609"/>
        <v>6</v>
      </c>
      <c r="J3937" s="4">
        <f t="shared" si="610"/>
        <v>144</v>
      </c>
      <c r="K3937" s="4">
        <f t="shared" si="625"/>
        <v>1800</v>
      </c>
      <c r="L3937" s="6">
        <f t="shared" si="626"/>
        <v>15016851.984599998</v>
      </c>
      <c r="N3937" s="22">
        <f t="shared" si="611"/>
        <v>0.1612686957702418</v>
      </c>
      <c r="O3937" s="14">
        <f t="shared" si="612"/>
        <v>1933.0526310316263</v>
      </c>
      <c r="Q3937" s="22">
        <f t="shared" si="629"/>
        <v>235.77294703251727</v>
      </c>
      <c r="R3937" s="3">
        <f>VLOOKUP(A3937,ERCOT_345kv_West_ATC!D:E,2)</f>
        <v>17</v>
      </c>
      <c r="S3937" s="66">
        <f t="shared" si="628"/>
        <v>0.92789673194501232</v>
      </c>
      <c r="T3937" s="69">
        <f t="shared" si="613"/>
        <v>218.77294703251727</v>
      </c>
      <c r="V3937" s="16">
        <f t="shared" si="614"/>
        <v>2.1819599999999995E-2</v>
      </c>
      <c r="W3937" s="16">
        <f t="shared" si="615"/>
        <v>0.13944909577024181</v>
      </c>
      <c r="X3937" s="16"/>
      <c r="Z3937" s="15">
        <f t="shared" si="616"/>
        <v>1.9524129487992914E-5</v>
      </c>
      <c r="AA3937" s="16">
        <f t="shared" si="617"/>
        <v>0.16288386813852987</v>
      </c>
      <c r="AB3937" s="3">
        <f t="shared" si="618"/>
        <v>8.7718900455400359E-2</v>
      </c>
      <c r="AC3937" s="69">
        <f t="shared" si="619"/>
        <v>18.336197566676532</v>
      </c>
      <c r="AD3937" s="3">
        <f t="shared" si="627"/>
        <v>22.689252182490915</v>
      </c>
      <c r="AF3937" s="29"/>
      <c r="AG3937" s="30"/>
      <c r="AH3937" s="29"/>
      <c r="AI3937" s="29"/>
      <c r="AJ3937" s="31"/>
      <c r="AK3937" s="29"/>
      <c r="AL3937" s="30"/>
      <c r="AN3937" s="17">
        <f t="shared" si="620"/>
        <v>51731.648892887242</v>
      </c>
      <c r="AO3937" s="17">
        <f t="shared" si="621"/>
        <v>517.31648892887245</v>
      </c>
      <c r="AP3937" s="2">
        <f t="shared" si="622"/>
        <v>35.384447842734872</v>
      </c>
      <c r="AQ3937" s="6">
        <f t="shared" si="623"/>
        <v>601.53561332649281</v>
      </c>
      <c r="AR3937" s="3">
        <f t="shared" si="624"/>
        <v>7741.1599336735062</v>
      </c>
    </row>
    <row r="3938" spans="1:44">
      <c r="A3938" s="32">
        <v>43751</v>
      </c>
      <c r="B3938" s="9">
        <v>12.5</v>
      </c>
      <c r="C3938" s="33">
        <v>8323.0826120000002</v>
      </c>
      <c r="D3938" s="34">
        <f t="shared" si="608"/>
        <v>93116968.007197037</v>
      </c>
      <c r="E3938" s="34">
        <v>13008091666971.9</v>
      </c>
      <c r="F3938" s="3">
        <f>VLOOKUP(A3938,ERCOT_345kv_West_ATC!A:B,2)</f>
        <v>31.9</v>
      </c>
      <c r="G3938" s="3">
        <f>VLOOKUP(A3938,ERCOT_345kv_West_ATC!G:H,2)</f>
        <v>2.3879999999999999</v>
      </c>
      <c r="I3938" s="5">
        <f t="shared" si="609"/>
        <v>6</v>
      </c>
      <c r="J3938" s="4">
        <f t="shared" si="610"/>
        <v>144</v>
      </c>
      <c r="K3938" s="4">
        <f t="shared" si="625"/>
        <v>1800</v>
      </c>
      <c r="L3938" s="6">
        <f t="shared" si="626"/>
        <v>14981548.7016</v>
      </c>
      <c r="N3938" s="22">
        <f t="shared" si="611"/>
        <v>0.1608895674142018</v>
      </c>
      <c r="O3938" s="14">
        <f t="shared" si="612"/>
        <v>1933.0526310316263</v>
      </c>
      <c r="Q3938" s="22">
        <f t="shared" si="629"/>
        <v>235.21866581023656</v>
      </c>
      <c r="R3938" s="3">
        <f>VLOOKUP(A3938,ERCOT_345kv_West_ATC!D:E,2)</f>
        <v>18.8</v>
      </c>
      <c r="S3938" s="66">
        <f t="shared" si="628"/>
        <v>0.9200743702238029</v>
      </c>
      <c r="T3938" s="69">
        <f t="shared" si="613"/>
        <v>216.41866581023655</v>
      </c>
      <c r="V3938" s="16">
        <f t="shared" si="614"/>
        <v>2.1819599999999995E-2</v>
      </c>
      <c r="W3938" s="16">
        <f t="shared" si="615"/>
        <v>0.1390699674142018</v>
      </c>
      <c r="X3938" s="16"/>
      <c r="Z3938" s="15">
        <f t="shared" si="616"/>
        <v>1.9524129487992914E-5</v>
      </c>
      <c r="AA3938" s="16">
        <f t="shared" si="617"/>
        <v>0.16250094265595028</v>
      </c>
      <c r="AB3938" s="3">
        <f t="shared" si="618"/>
        <v>8.7512681124584449E-2</v>
      </c>
      <c r="AC3938" s="69">
        <f t="shared" si="619"/>
        <v>18.260721291597907</v>
      </c>
      <c r="AD3938" s="3">
        <f t="shared" si="627"/>
        <v>22.302990895234878</v>
      </c>
      <c r="AF3938" s="29"/>
      <c r="AG3938" s="30"/>
      <c r="AH3938" s="29"/>
      <c r="AI3938" s="29"/>
      <c r="AJ3938" s="31"/>
      <c r="AK3938" s="29"/>
      <c r="AL3938" s="30"/>
      <c r="AN3938" s="17">
        <f t="shared" si="620"/>
        <v>51731.648892887242</v>
      </c>
      <c r="AO3938" s="17">
        <f t="shared" si="621"/>
        <v>517.31648892887245</v>
      </c>
      <c r="AP3938" s="2">
        <f t="shared" si="622"/>
        <v>35.384447842734872</v>
      </c>
      <c r="AQ3938" s="6">
        <f t="shared" si="623"/>
        <v>665.22761944341562</v>
      </c>
      <c r="AR3938" s="3">
        <f t="shared" si="624"/>
        <v>7657.8549925565849</v>
      </c>
    </row>
    <row r="3939" spans="1:44">
      <c r="A3939" s="32">
        <v>43752</v>
      </c>
      <c r="B3939" s="9">
        <v>12.5</v>
      </c>
      <c r="C3939" s="33">
        <v>8371.9891360000001</v>
      </c>
      <c r="D3939" s="34">
        <f t="shared" ref="D3939:D4002" si="630">((2^256)/(2^208*65535)/600)*E3939/(10^12)</f>
        <v>93116968.007197037</v>
      </c>
      <c r="E3939" s="34">
        <v>13008091666971.9</v>
      </c>
      <c r="F3939" s="3">
        <f>VLOOKUP(A3939,ERCOT_345kv_West_ATC!A:B,2)</f>
        <v>32</v>
      </c>
      <c r="G3939" s="3">
        <f>VLOOKUP(A3939,ERCOT_345kv_West_ATC!G:H,2)</f>
        <v>2.3969999999999998</v>
      </c>
      <c r="I3939" s="5">
        <f t="shared" si="609"/>
        <v>6</v>
      </c>
      <c r="J3939" s="4">
        <f t="shared" si="610"/>
        <v>144</v>
      </c>
      <c r="K3939" s="4">
        <f t="shared" si="625"/>
        <v>1800</v>
      </c>
      <c r="L3939" s="6">
        <f t="shared" si="626"/>
        <v>15069580.444800001</v>
      </c>
      <c r="N3939" s="22">
        <f t="shared" si="611"/>
        <v>0.16183495626312991</v>
      </c>
      <c r="O3939" s="14">
        <f t="shared" si="612"/>
        <v>1933.0526310316263</v>
      </c>
      <c r="Q3939" s="22">
        <f t="shared" si="629"/>
        <v>236.60081325018996</v>
      </c>
      <c r="R3939" s="3">
        <f>VLOOKUP(A3939,ERCOT_345kv_West_ATC!D:E,2)</f>
        <v>21.21</v>
      </c>
      <c r="S3939" s="66">
        <f t="shared" si="628"/>
        <v>0.91035533771571697</v>
      </c>
      <c r="T3939" s="69">
        <f t="shared" si="613"/>
        <v>215.39081325018995</v>
      </c>
      <c r="V3939" s="16">
        <f t="shared" si="614"/>
        <v>2.1887999999999998E-2</v>
      </c>
      <c r="W3939" s="16">
        <f t="shared" si="615"/>
        <v>0.13994695626312992</v>
      </c>
      <c r="X3939" s="16"/>
      <c r="Z3939" s="15">
        <f t="shared" si="616"/>
        <v>1.9524129487992914E-5</v>
      </c>
      <c r="AA3939" s="16">
        <f t="shared" si="617"/>
        <v>0.16345579996333393</v>
      </c>
      <c r="AB3939" s="3">
        <f t="shared" si="618"/>
        <v>8.8026906591186574E-2</v>
      </c>
      <c r="AC3939" s="69">
        <f t="shared" si="619"/>
        <v>18.448927812374286</v>
      </c>
      <c r="AD3939" s="3">
        <f t="shared" si="627"/>
        <v>21.923353724769129</v>
      </c>
      <c r="AF3939" s="29"/>
      <c r="AG3939" s="30"/>
      <c r="AH3939" s="29"/>
      <c r="AI3939" s="29"/>
      <c r="AJ3939" s="31"/>
      <c r="AK3939" s="29"/>
      <c r="AL3939" s="30"/>
      <c r="AN3939" s="17">
        <f t="shared" si="620"/>
        <v>51731.648892887242</v>
      </c>
      <c r="AO3939" s="17">
        <f t="shared" si="621"/>
        <v>517.31648892887245</v>
      </c>
      <c r="AP3939" s="2">
        <f t="shared" si="622"/>
        <v>35.384447842734872</v>
      </c>
      <c r="AQ3939" s="6">
        <f t="shared" si="623"/>
        <v>750.50413874440665</v>
      </c>
      <c r="AR3939" s="3">
        <f t="shared" si="624"/>
        <v>7621.484997255593</v>
      </c>
    </row>
    <row r="3940" spans="1:44">
      <c r="A3940" s="32">
        <v>43753</v>
      </c>
      <c r="B3940" s="9">
        <v>12.5</v>
      </c>
      <c r="C3940" s="33">
        <v>8208.0334810000004</v>
      </c>
      <c r="D3940" s="34">
        <f t="shared" si="630"/>
        <v>93116968.007197037</v>
      </c>
      <c r="E3940" s="34">
        <v>13008091666971.9</v>
      </c>
      <c r="F3940" s="3">
        <f>VLOOKUP(A3940,ERCOT_345kv_West_ATC!A:B,2)</f>
        <v>32.25</v>
      </c>
      <c r="G3940" s="3">
        <f>VLOOKUP(A3940,ERCOT_345kv_West_ATC!G:H,2)</f>
        <v>2.4159999999999999</v>
      </c>
      <c r="I3940" s="5">
        <f t="shared" ref="I3940:I4003" si="631">60/10</f>
        <v>6</v>
      </c>
      <c r="J3940" s="4">
        <f t="shared" ref="J3940:J4003" si="632">I3940*24</f>
        <v>144</v>
      </c>
      <c r="K3940" s="4">
        <f t="shared" si="625"/>
        <v>1800</v>
      </c>
      <c r="L3940" s="6">
        <f t="shared" si="626"/>
        <v>14774460.265800001</v>
      </c>
      <c r="N3940" s="22">
        <f t="shared" ref="N3940:N4003" si="633">L3940/D3940</f>
        <v>0.1586656071604273</v>
      </c>
      <c r="O3940" s="14">
        <f t="shared" ref="O3940:O4003" si="634">(K3940*100000000)/D3940</f>
        <v>1933.0526310316263</v>
      </c>
      <c r="Q3940" s="22">
        <f t="shared" si="629"/>
        <v>231.96726193044924</v>
      </c>
      <c r="R3940" s="3">
        <f>VLOOKUP(A3940,ERCOT_345kv_West_ATC!D:E,2)</f>
        <v>25.39</v>
      </c>
      <c r="S3940" s="66">
        <f t="shared" si="628"/>
        <v>0.89054489935906267</v>
      </c>
      <c r="T3940" s="69">
        <f t="shared" si="613"/>
        <v>206.57726193044925</v>
      </c>
      <c r="V3940" s="16">
        <f t="shared" si="614"/>
        <v>2.2058999999999999E-2</v>
      </c>
      <c r="W3940" s="16">
        <f t="shared" si="615"/>
        <v>0.1366066071604273</v>
      </c>
      <c r="X3940" s="16"/>
      <c r="Z3940" s="15">
        <f t="shared" si="616"/>
        <v>1.9524129487992914E-5</v>
      </c>
      <c r="AA3940" s="16">
        <f t="shared" si="617"/>
        <v>0.16025470852482523</v>
      </c>
      <c r="AB3940" s="3">
        <f t="shared" si="618"/>
        <v>8.630300216497068E-2</v>
      </c>
      <c r="AC3940" s="69">
        <f t="shared" si="619"/>
        <v>17.817978792379268</v>
      </c>
      <c r="AD3940" s="3">
        <f t="shared" si="627"/>
        <v>21.524135426615384</v>
      </c>
      <c r="AF3940" s="29"/>
      <c r="AG3940" s="30"/>
      <c r="AH3940" s="29"/>
      <c r="AI3940" s="29"/>
      <c r="AJ3940" s="31"/>
      <c r="AK3940" s="29"/>
      <c r="AL3940" s="30"/>
      <c r="AN3940" s="17">
        <f t="shared" si="620"/>
        <v>51731.648892887242</v>
      </c>
      <c r="AO3940" s="17">
        <f t="shared" si="621"/>
        <v>517.31648892887245</v>
      </c>
      <c r="AP3940" s="2">
        <f t="shared" si="622"/>
        <v>35.384447842734872</v>
      </c>
      <c r="AQ3940" s="6">
        <f t="shared" si="623"/>
        <v>898.41113072703843</v>
      </c>
      <c r="AR3940" s="3">
        <f t="shared" si="624"/>
        <v>7309.6223502729617</v>
      </c>
    </row>
    <row r="3941" spans="1:44">
      <c r="A3941" s="32">
        <v>43754</v>
      </c>
      <c r="B3941" s="9">
        <v>12.5</v>
      </c>
      <c r="C3941" s="33">
        <v>8057.2956480000003</v>
      </c>
      <c r="D3941" s="34">
        <f t="shared" si="630"/>
        <v>93116968.007197037</v>
      </c>
      <c r="E3941" s="34">
        <v>13008091666971.9</v>
      </c>
      <c r="F3941" s="3">
        <f>VLOOKUP(A3941,ERCOT_345kv_West_ATC!A:B,2)</f>
        <v>32.1</v>
      </c>
      <c r="G3941" s="3">
        <f>VLOOKUP(A3941,ERCOT_345kv_West_ATC!G:H,2)</f>
        <v>2.3959999999999999</v>
      </c>
      <c r="I3941" s="5">
        <f t="shared" si="631"/>
        <v>6</v>
      </c>
      <c r="J3941" s="4">
        <f t="shared" si="632"/>
        <v>144</v>
      </c>
      <c r="K3941" s="4">
        <f t="shared" si="625"/>
        <v>1800</v>
      </c>
      <c r="L3941" s="6">
        <f t="shared" si="626"/>
        <v>14503132.1664</v>
      </c>
      <c r="N3941" s="22">
        <f t="shared" si="633"/>
        <v>0.15575176551366071</v>
      </c>
      <c r="O3941" s="14">
        <f t="shared" si="634"/>
        <v>1933.0526310316263</v>
      </c>
      <c r="Q3941" s="22">
        <f t="shared" si="629"/>
        <v>227.70725952289578</v>
      </c>
      <c r="R3941" s="3">
        <f>VLOOKUP(A3941,ERCOT_345kv_West_ATC!D:E,2)</f>
        <v>18.72</v>
      </c>
      <c r="S3941" s="66">
        <f t="shared" si="628"/>
        <v>0.91778918230704143</v>
      </c>
      <c r="T3941" s="69">
        <f t="shared" si="613"/>
        <v>208.98725952289578</v>
      </c>
      <c r="V3941" s="16">
        <f t="shared" si="614"/>
        <v>2.1956400000000001E-2</v>
      </c>
      <c r="W3941" s="16">
        <f t="shared" si="615"/>
        <v>0.13379536551366072</v>
      </c>
      <c r="X3941" s="16"/>
      <c r="Z3941" s="15">
        <f t="shared" si="616"/>
        <v>1.9524129487992914E-5</v>
      </c>
      <c r="AA3941" s="16">
        <f t="shared" si="617"/>
        <v>0.15731168355459377</v>
      </c>
      <c r="AB3941" s="3">
        <f t="shared" si="618"/>
        <v>8.4718075938992735E-2</v>
      </c>
      <c r="AC3941" s="69">
        <f t="shared" si="619"/>
        <v>17.237895793671342</v>
      </c>
      <c r="AD3941" s="3">
        <f t="shared" si="627"/>
        <v>21.115533280511624</v>
      </c>
      <c r="AF3941" s="29"/>
      <c r="AG3941" s="30"/>
      <c r="AH3941" s="29"/>
      <c r="AI3941" s="29"/>
      <c r="AJ3941" s="31"/>
      <c r="AK3941" s="29"/>
      <c r="AL3941" s="30"/>
      <c r="AN3941" s="17">
        <f t="shared" si="620"/>
        <v>51731.648892887242</v>
      </c>
      <c r="AO3941" s="17">
        <f t="shared" si="621"/>
        <v>517.31648892887245</v>
      </c>
      <c r="AP3941" s="2">
        <f t="shared" si="622"/>
        <v>35.384447842734872</v>
      </c>
      <c r="AQ3941" s="6">
        <f t="shared" si="623"/>
        <v>662.39686361599672</v>
      </c>
      <c r="AR3941" s="3">
        <f t="shared" si="624"/>
        <v>7394.8987843840032</v>
      </c>
    </row>
    <row r="3942" spans="1:44">
      <c r="A3942" s="32">
        <v>43755</v>
      </c>
      <c r="B3942" s="9">
        <v>12.5</v>
      </c>
      <c r="C3942" s="33">
        <v>8102.9528970000001</v>
      </c>
      <c r="D3942" s="34">
        <f t="shared" si="630"/>
        <v>93116968.007197037</v>
      </c>
      <c r="E3942" s="34">
        <v>13008091666971.9</v>
      </c>
      <c r="F3942" s="3">
        <f>VLOOKUP(A3942,ERCOT_345kv_West_ATC!A:B,2)</f>
        <v>32.450000000000003</v>
      </c>
      <c r="G3942" s="3">
        <f>VLOOKUP(A3942,ERCOT_345kv_West_ATC!G:H,2)</f>
        <v>2.42</v>
      </c>
      <c r="I3942" s="5">
        <f t="shared" si="631"/>
        <v>6</v>
      </c>
      <c r="J3942" s="4">
        <f t="shared" si="632"/>
        <v>144</v>
      </c>
      <c r="K3942" s="4">
        <f t="shared" si="625"/>
        <v>1800</v>
      </c>
      <c r="L3942" s="6">
        <f t="shared" si="626"/>
        <v>14585315.214600001</v>
      </c>
      <c r="N3942" s="22">
        <f t="shared" si="633"/>
        <v>0.15663434416671188</v>
      </c>
      <c r="O3942" s="14">
        <f t="shared" si="634"/>
        <v>1933.0526310316263</v>
      </c>
      <c r="Q3942" s="22">
        <f t="shared" si="629"/>
        <v>228.99757919109925</v>
      </c>
      <c r="R3942" s="3">
        <f>VLOOKUP(A3942,ERCOT_345kv_West_ATC!D:E,2)</f>
        <v>16.940000000000001</v>
      </c>
      <c r="S3942" s="66">
        <f t="shared" si="628"/>
        <v>0.92602541887194578</v>
      </c>
      <c r="T3942" s="69">
        <f t="shared" si="613"/>
        <v>212.05757919109925</v>
      </c>
      <c r="V3942" s="16">
        <f t="shared" si="614"/>
        <v>2.2195800000000002E-2</v>
      </c>
      <c r="W3942" s="16">
        <f t="shared" si="615"/>
        <v>0.13443854416671186</v>
      </c>
      <c r="X3942" s="16"/>
      <c r="Z3942" s="15">
        <f t="shared" si="616"/>
        <v>1.9524129487992914E-5</v>
      </c>
      <c r="AA3942" s="16">
        <f t="shared" si="617"/>
        <v>0.15820310159613532</v>
      </c>
      <c r="AB3942" s="3">
        <f t="shared" si="618"/>
        <v>8.5198137048442979E-2</v>
      </c>
      <c r="AC3942" s="69">
        <f t="shared" si="619"/>
        <v>17.413598159730132</v>
      </c>
      <c r="AD3942" s="3">
        <f t="shared" si="627"/>
        <v>20.717772669340711</v>
      </c>
      <c r="AF3942" s="29"/>
      <c r="AG3942" s="30"/>
      <c r="AH3942" s="29"/>
      <c r="AI3942" s="29"/>
      <c r="AJ3942" s="31"/>
      <c r="AK3942" s="29"/>
      <c r="AL3942" s="30"/>
      <c r="AN3942" s="17">
        <f t="shared" si="620"/>
        <v>51731.648892887242</v>
      </c>
      <c r="AO3942" s="17">
        <f t="shared" si="621"/>
        <v>517.31648892887245</v>
      </c>
      <c r="AP3942" s="2">
        <f t="shared" si="622"/>
        <v>35.384447842734872</v>
      </c>
      <c r="AQ3942" s="6">
        <f t="shared" si="623"/>
        <v>599.4125464559288</v>
      </c>
      <c r="AR3942" s="3">
        <f t="shared" si="624"/>
        <v>7503.5403505440718</v>
      </c>
    </row>
    <row r="3943" spans="1:44">
      <c r="A3943" s="32">
        <v>43756</v>
      </c>
      <c r="B3943" s="9">
        <v>12.5</v>
      </c>
      <c r="C3943" s="33">
        <v>7977.4188359999998</v>
      </c>
      <c r="D3943" s="34">
        <f t="shared" si="630"/>
        <v>93116968.007197037</v>
      </c>
      <c r="E3943" s="34">
        <v>13008091666971.9</v>
      </c>
      <c r="F3943" s="3">
        <f>VLOOKUP(A3943,ERCOT_345kv_West_ATC!A:B,2)</f>
        <v>32.450000000000003</v>
      </c>
      <c r="G3943" s="3">
        <f>VLOOKUP(A3943,ERCOT_345kv_West_ATC!G:H,2)</f>
        <v>2.4340000000000002</v>
      </c>
      <c r="I3943" s="5">
        <f t="shared" si="631"/>
        <v>6</v>
      </c>
      <c r="J3943" s="4">
        <f t="shared" si="632"/>
        <v>144</v>
      </c>
      <c r="K3943" s="4">
        <f t="shared" si="625"/>
        <v>1800</v>
      </c>
      <c r="L3943" s="6">
        <f t="shared" si="626"/>
        <v>14359353.9048</v>
      </c>
      <c r="N3943" s="22">
        <f t="shared" si="633"/>
        <v>0.15420770469771053</v>
      </c>
      <c r="O3943" s="14">
        <f t="shared" si="634"/>
        <v>1933.0526310316263</v>
      </c>
      <c r="Q3943" s="22">
        <f t="shared" si="629"/>
        <v>225.44986066916744</v>
      </c>
      <c r="R3943" s="3">
        <f>VLOOKUP(A3943,ERCOT_345kv_West_ATC!D:E,2)</f>
        <v>14.34</v>
      </c>
      <c r="S3943" s="66">
        <f t="shared" si="628"/>
        <v>0.93639383959947087</v>
      </c>
      <c r="T3943" s="69">
        <f t="shared" ref="T3943:T4006" si="635">Q3943-R3943</f>
        <v>211.10986066916743</v>
      </c>
      <c r="V3943" s="16">
        <f t="shared" ref="V3943:V4006" si="636">(F3943/1000000)*($X$2)*24</f>
        <v>2.2195800000000002E-2</v>
      </c>
      <c r="W3943" s="16">
        <f t="shared" ref="W3943:W4006" si="637">N3943-V3943</f>
        <v>0.13201190469771051</v>
      </c>
      <c r="X3943" s="16"/>
      <c r="Z3943" s="15">
        <f t="shared" ref="Z3943:Z4006" si="638">((1*$B3943*(60*60*24))/(($E3943/1000000000000)*2^32))*(1+$AG$1)</f>
        <v>1.9524129487992914E-5</v>
      </c>
      <c r="AA3943" s="16">
        <f t="shared" ref="AA3943:AA4006" si="639">Z3943*C3943</f>
        <v>0.1557521583340177</v>
      </c>
      <c r="AB3943" s="3">
        <f t="shared" ref="AB3943:AB4006" si="640">C3943*$AH$2*$AG$2/(E3943/1000000000000)</f>
        <v>8.3878214759707304E-2</v>
      </c>
      <c r="AC3943" s="69">
        <f t="shared" ref="AC3943:AC4006" si="641">((AB3943-$AL$2/1000*$AJ$2*24)*$AJ$1*$AL$1)</f>
        <v>16.930506602052873</v>
      </c>
      <c r="AD3943" s="3">
        <f t="shared" si="627"/>
        <v>20.309946612383769</v>
      </c>
      <c r="AF3943" s="29"/>
      <c r="AG3943" s="30"/>
      <c r="AH3943" s="29"/>
      <c r="AI3943" s="29"/>
      <c r="AJ3943" s="31"/>
      <c r="AK3943" s="29"/>
      <c r="AL3943" s="30"/>
      <c r="AN3943" s="17">
        <f t="shared" si="620"/>
        <v>51731.648892887242</v>
      </c>
      <c r="AO3943" s="17">
        <f t="shared" si="621"/>
        <v>517.31648892887245</v>
      </c>
      <c r="AP3943" s="2">
        <f t="shared" si="622"/>
        <v>35.384447842734872</v>
      </c>
      <c r="AQ3943" s="6">
        <f t="shared" si="623"/>
        <v>507.41298206481804</v>
      </c>
      <c r="AR3943" s="3">
        <f t="shared" si="624"/>
        <v>7470.0058539351821</v>
      </c>
    </row>
    <row r="3944" spans="1:44">
      <c r="A3944" s="32">
        <v>43757</v>
      </c>
      <c r="B3944" s="9">
        <v>12.5</v>
      </c>
      <c r="C3944" s="33">
        <v>7990.3125540000001</v>
      </c>
      <c r="D3944" s="34">
        <f t="shared" si="630"/>
        <v>93116968.007197037</v>
      </c>
      <c r="E3944" s="34">
        <v>13008091666971.9</v>
      </c>
      <c r="F3944" s="3">
        <f>VLOOKUP(A3944,ERCOT_345kv_West_ATC!A:B,2)</f>
        <v>32.450000000000003</v>
      </c>
      <c r="G3944" s="3">
        <f>VLOOKUP(A3944,ERCOT_345kv_West_ATC!G:H,2)</f>
        <v>2.4340000000000002</v>
      </c>
      <c r="I3944" s="5">
        <f t="shared" si="631"/>
        <v>6</v>
      </c>
      <c r="J3944" s="4">
        <f t="shared" si="632"/>
        <v>144</v>
      </c>
      <c r="K3944" s="4">
        <f t="shared" si="625"/>
        <v>1800</v>
      </c>
      <c r="L3944" s="6">
        <f t="shared" si="626"/>
        <v>14382562.597200001</v>
      </c>
      <c r="N3944" s="22">
        <f t="shared" si="633"/>
        <v>0.15445694705274735</v>
      </c>
      <c r="O3944" s="14">
        <f t="shared" si="634"/>
        <v>1933.0526310316263</v>
      </c>
      <c r="Q3944" s="22">
        <f t="shared" si="629"/>
        <v>225.81425007711599</v>
      </c>
      <c r="R3944" s="3">
        <f>VLOOKUP(A3944,ERCOT_345kv_West_ATC!D:E,2)</f>
        <v>30.93</v>
      </c>
      <c r="S3944" s="66">
        <f t="shared" si="628"/>
        <v>0.86302901615182681</v>
      </c>
      <c r="T3944" s="69">
        <f t="shared" si="635"/>
        <v>194.88425007711598</v>
      </c>
      <c r="V3944" s="16">
        <f t="shared" si="636"/>
        <v>2.2195800000000002E-2</v>
      </c>
      <c r="W3944" s="16">
        <f t="shared" si="637"/>
        <v>0.13226114705274733</v>
      </c>
      <c r="X3944" s="16"/>
      <c r="Z3944" s="15">
        <f t="shared" si="638"/>
        <v>1.9524129487992914E-5</v>
      </c>
      <c r="AA3944" s="16">
        <f t="shared" si="639"/>
        <v>0.15600389695383138</v>
      </c>
      <c r="AB3944" s="3">
        <f t="shared" si="640"/>
        <v>8.4013785182884118E-2</v>
      </c>
      <c r="AC3944" s="69">
        <f t="shared" si="641"/>
        <v>16.980125376935586</v>
      </c>
      <c r="AD3944" s="3">
        <f t="shared" si="627"/>
        <v>19.894208567022879</v>
      </c>
      <c r="AF3944" s="29"/>
      <c r="AG3944" s="30"/>
      <c r="AH3944" s="29"/>
      <c r="AI3944" s="29"/>
      <c r="AJ3944" s="31"/>
      <c r="AK3944" s="29"/>
      <c r="AL3944" s="30"/>
      <c r="AN3944" s="17">
        <f t="shared" si="620"/>
        <v>51731.648892887242</v>
      </c>
      <c r="AO3944" s="17">
        <f t="shared" si="621"/>
        <v>517.31648892887245</v>
      </c>
      <c r="AP3944" s="2">
        <f t="shared" si="622"/>
        <v>35.384447842734872</v>
      </c>
      <c r="AQ3944" s="6">
        <f t="shared" si="623"/>
        <v>1094.4409717757896</v>
      </c>
      <c r="AR3944" s="3">
        <f t="shared" si="624"/>
        <v>6895.8715822242102</v>
      </c>
    </row>
    <row r="3945" spans="1:44">
      <c r="A3945" s="32">
        <v>43758</v>
      </c>
      <c r="B3945" s="9">
        <v>12.5</v>
      </c>
      <c r="C3945" s="33">
        <v>8218.0728679999993</v>
      </c>
      <c r="D3945" s="34">
        <f t="shared" si="630"/>
        <v>93116968.007197037</v>
      </c>
      <c r="E3945" s="34">
        <v>13008091666971.9</v>
      </c>
      <c r="F3945" s="3">
        <f>VLOOKUP(A3945,ERCOT_345kv_West_ATC!A:B,2)</f>
        <v>32.450000000000003</v>
      </c>
      <c r="G3945" s="3">
        <f>VLOOKUP(A3945,ERCOT_345kv_West_ATC!G:H,2)</f>
        <v>2.4340000000000002</v>
      </c>
      <c r="I3945" s="5">
        <f t="shared" si="631"/>
        <v>6</v>
      </c>
      <c r="J3945" s="4">
        <f t="shared" si="632"/>
        <v>144</v>
      </c>
      <c r="K3945" s="4">
        <f t="shared" si="625"/>
        <v>1800</v>
      </c>
      <c r="L3945" s="6">
        <f t="shared" si="626"/>
        <v>14792531.162399998</v>
      </c>
      <c r="N3945" s="22">
        <f t="shared" si="633"/>
        <v>0.15885967379497021</v>
      </c>
      <c r="O3945" s="14">
        <f t="shared" si="634"/>
        <v>1933.0526310316263</v>
      </c>
      <c r="Q3945" s="22">
        <f t="shared" si="629"/>
        <v>232.25098508036578</v>
      </c>
      <c r="R3945" s="3">
        <f>VLOOKUP(A3945,ERCOT_345kv_West_ATC!D:E,2)</f>
        <v>18.77</v>
      </c>
      <c r="S3945" s="66">
        <f t="shared" si="628"/>
        <v>0.91918225882441351</v>
      </c>
      <c r="T3945" s="69">
        <f t="shared" si="635"/>
        <v>213.48098508036577</v>
      </c>
      <c r="V3945" s="16">
        <f t="shared" si="636"/>
        <v>2.2195800000000002E-2</v>
      </c>
      <c r="W3945" s="16">
        <f t="shared" si="637"/>
        <v>0.13666387379497019</v>
      </c>
      <c r="X3945" s="16"/>
      <c r="Z3945" s="15">
        <f t="shared" si="638"/>
        <v>1.9524129487992914E-5</v>
      </c>
      <c r="AA3945" s="16">
        <f t="shared" si="639"/>
        <v>0.16045071881659329</v>
      </c>
      <c r="AB3945" s="3">
        <f t="shared" si="640"/>
        <v>8.6408560852079055E-2</v>
      </c>
      <c r="AC3945" s="69">
        <f t="shared" si="641"/>
        <v>17.856613271860933</v>
      </c>
      <c r="AD3945" s="3">
        <f t="shared" si="627"/>
        <v>19.519583239430862</v>
      </c>
      <c r="AF3945" s="29"/>
      <c r="AG3945" s="30"/>
      <c r="AH3945" s="29"/>
      <c r="AI3945" s="29"/>
      <c r="AJ3945" s="31"/>
      <c r="AK3945" s="29"/>
      <c r="AL3945" s="30"/>
      <c r="AN3945" s="17">
        <f t="shared" si="620"/>
        <v>51731.648892887242</v>
      </c>
      <c r="AO3945" s="17">
        <f t="shared" si="621"/>
        <v>517.31648892887245</v>
      </c>
      <c r="AP3945" s="2">
        <f t="shared" si="622"/>
        <v>35.384447842734872</v>
      </c>
      <c r="AQ3945" s="6">
        <f t="shared" si="623"/>
        <v>664.16608600813356</v>
      </c>
      <c r="AR3945" s="3">
        <f t="shared" si="624"/>
        <v>7553.9067819918655</v>
      </c>
    </row>
    <row r="3946" spans="1:44">
      <c r="A3946" s="32">
        <v>43759</v>
      </c>
      <c r="B3946" s="9">
        <v>12.5</v>
      </c>
      <c r="C3946" s="33">
        <v>8236.2773720000005</v>
      </c>
      <c r="D3946" s="34">
        <f t="shared" si="630"/>
        <v>93116968.007197037</v>
      </c>
      <c r="E3946" s="34">
        <v>13008091666971.9</v>
      </c>
      <c r="F3946" s="3">
        <f>VLOOKUP(A3946,ERCOT_345kv_West_ATC!A:B,2)</f>
        <v>32.049999999999997</v>
      </c>
      <c r="G3946" s="3">
        <f>VLOOKUP(A3946,ERCOT_345kv_West_ATC!G:H,2)</f>
        <v>2.3959999999999999</v>
      </c>
      <c r="I3946" s="5">
        <f t="shared" si="631"/>
        <v>6</v>
      </c>
      <c r="J3946" s="4">
        <f t="shared" si="632"/>
        <v>144</v>
      </c>
      <c r="K3946" s="4">
        <f t="shared" si="625"/>
        <v>1800</v>
      </c>
      <c r="L3946" s="6">
        <f t="shared" si="626"/>
        <v>14825299.2696</v>
      </c>
      <c r="N3946" s="22">
        <f t="shared" si="633"/>
        <v>0.15921157643850847</v>
      </c>
      <c r="O3946" s="14">
        <f t="shared" si="634"/>
        <v>1933.0526310316263</v>
      </c>
      <c r="Q3946" s="22">
        <f t="shared" si="629"/>
        <v>232.76546262939837</v>
      </c>
      <c r="R3946" s="3">
        <f>VLOOKUP(A3946,ERCOT_345kv_West_ATC!D:E,2)</f>
        <v>23.95</v>
      </c>
      <c r="S3946" s="66">
        <f t="shared" si="628"/>
        <v>0.89710672825146576</v>
      </c>
      <c r="T3946" s="69">
        <f t="shared" si="635"/>
        <v>208.81546262939838</v>
      </c>
      <c r="V3946" s="16">
        <f t="shared" si="636"/>
        <v>2.1922200000000003E-2</v>
      </c>
      <c r="W3946" s="16">
        <f t="shared" si="637"/>
        <v>0.13728937643850847</v>
      </c>
      <c r="X3946" s="16"/>
      <c r="Z3946" s="15">
        <f t="shared" si="638"/>
        <v>1.9524129487992914E-5</v>
      </c>
      <c r="AA3946" s="16">
        <f t="shared" si="639"/>
        <v>0.16080614590995398</v>
      </c>
      <c r="AB3946" s="3">
        <f t="shared" si="640"/>
        <v>8.6599971297925932E-2</v>
      </c>
      <c r="AC3946" s="69">
        <f t="shared" si="641"/>
        <v>17.92666949504089</v>
      </c>
      <c r="AD3946" s="3">
        <f t="shared" si="627"/>
        <v>19.170016289116425</v>
      </c>
      <c r="AF3946" s="29"/>
      <c r="AG3946" s="30"/>
      <c r="AH3946" s="29"/>
      <c r="AI3946" s="29"/>
      <c r="AJ3946" s="31"/>
      <c r="AK3946" s="29"/>
      <c r="AL3946" s="30"/>
      <c r="AN3946" s="17">
        <f t="shared" si="620"/>
        <v>51731.648892887242</v>
      </c>
      <c r="AO3946" s="17">
        <f t="shared" si="621"/>
        <v>517.31648892887245</v>
      </c>
      <c r="AP3946" s="2">
        <f t="shared" si="622"/>
        <v>35.384447842734872</v>
      </c>
      <c r="AQ3946" s="6">
        <f t="shared" si="623"/>
        <v>847.4575258335002</v>
      </c>
      <c r="AR3946" s="3">
        <f t="shared" si="624"/>
        <v>7388.8198461665006</v>
      </c>
    </row>
    <row r="3947" spans="1:44">
      <c r="A3947" s="32">
        <v>43760</v>
      </c>
      <c r="B3947" s="9">
        <v>12.5</v>
      </c>
      <c r="C3947" s="33">
        <v>8080.615667</v>
      </c>
      <c r="D3947" s="34">
        <f t="shared" si="630"/>
        <v>93116968.007197037</v>
      </c>
      <c r="E3947" s="34">
        <v>13008091666971.9</v>
      </c>
      <c r="F3947" s="3">
        <f>VLOOKUP(A3947,ERCOT_345kv_West_ATC!A:B,2)</f>
        <v>32.1</v>
      </c>
      <c r="G3947" s="3">
        <f>VLOOKUP(A3947,ERCOT_345kv_West_ATC!G:H,2)</f>
        <v>2.39</v>
      </c>
      <c r="I3947" s="5">
        <f t="shared" si="631"/>
        <v>6</v>
      </c>
      <c r="J3947" s="4">
        <f t="shared" si="632"/>
        <v>144</v>
      </c>
      <c r="K3947" s="4">
        <f t="shared" si="625"/>
        <v>1800</v>
      </c>
      <c r="L3947" s="6">
        <f t="shared" si="626"/>
        <v>14545108.2006</v>
      </c>
      <c r="N3947" s="22">
        <f t="shared" si="633"/>
        <v>0.15620255375449729</v>
      </c>
      <c r="O3947" s="14">
        <f t="shared" si="634"/>
        <v>1933.0526310316263</v>
      </c>
      <c r="Q3947" s="22">
        <f t="shared" si="629"/>
        <v>228.36630665862177</v>
      </c>
      <c r="R3947" s="3">
        <f>VLOOKUP(A3947,ERCOT_345kv_West_ATC!D:E,2)</f>
        <v>19.97</v>
      </c>
      <c r="S3947" s="66">
        <f t="shared" si="628"/>
        <v>0.91255277412769753</v>
      </c>
      <c r="T3947" s="69">
        <f t="shared" si="635"/>
        <v>208.39630665862177</v>
      </c>
      <c r="V3947" s="16">
        <f t="shared" si="636"/>
        <v>2.1956400000000001E-2</v>
      </c>
      <c r="W3947" s="16">
        <f t="shared" si="637"/>
        <v>0.13424615375449728</v>
      </c>
      <c r="X3947" s="16"/>
      <c r="Z3947" s="15">
        <f t="shared" si="638"/>
        <v>1.9524129487992914E-5</v>
      </c>
      <c r="AA3947" s="16">
        <f t="shared" si="639"/>
        <v>0.15776698662521224</v>
      </c>
      <c r="AB3947" s="3">
        <f t="shared" si="640"/>
        <v>8.4963273239284334E-2</v>
      </c>
      <c r="AC3947" s="69">
        <f t="shared" si="641"/>
        <v>17.327638005578066</v>
      </c>
      <c r="AD3947" s="3">
        <f t="shared" si="627"/>
        <v>18.793370271904514</v>
      </c>
      <c r="AF3947" s="29"/>
      <c r="AG3947" s="30"/>
      <c r="AH3947" s="29"/>
      <c r="AI3947" s="29"/>
      <c r="AJ3947" s="31"/>
      <c r="AK3947" s="29"/>
      <c r="AL3947" s="30"/>
      <c r="AN3947" s="17">
        <f t="shared" ref="AN3947:AN4010" si="642">D3947/K3947</f>
        <v>51731.648892887242</v>
      </c>
      <c r="AO3947" s="17">
        <f t="shared" ref="AO3947:AO4010" si="643">AN3947/$Y$2</f>
        <v>517.31648892887245</v>
      </c>
      <c r="AP3947" s="2">
        <f t="shared" ref="AP3947:AP4010" si="644">(AO3947*$AL$2*$Y$2*24)/1000000</f>
        <v>35.384447842734872</v>
      </c>
      <c r="AQ3947" s="6">
        <f t="shared" ref="AQ3947:AQ4010" si="645">AP3947*R3947</f>
        <v>706.62742341941532</v>
      </c>
      <c r="AR3947" s="3">
        <f t="shared" ref="AR3947:AR4010" si="646">C3947-AQ3947</f>
        <v>7373.9882435805848</v>
      </c>
    </row>
    <row r="3948" spans="1:44">
      <c r="A3948" s="32">
        <v>43761</v>
      </c>
      <c r="B3948" s="9">
        <v>12.5</v>
      </c>
      <c r="C3948" s="33">
        <v>7506.1600420000004</v>
      </c>
      <c r="D3948" s="34">
        <f t="shared" si="630"/>
        <v>98008927.164261281</v>
      </c>
      <c r="E3948" s="34">
        <v>13691480038694.4</v>
      </c>
      <c r="F3948" s="3">
        <f>VLOOKUP(A3948,ERCOT_345kv_West_ATC!A:B,2)</f>
        <v>32.200000000000003</v>
      </c>
      <c r="G3948" s="3">
        <f>VLOOKUP(A3948,ERCOT_345kv_West_ATC!G:H,2)</f>
        <v>2.3719999999999999</v>
      </c>
      <c r="I3948" s="5">
        <f t="shared" si="631"/>
        <v>6</v>
      </c>
      <c r="J3948" s="4">
        <f t="shared" si="632"/>
        <v>144</v>
      </c>
      <c r="K3948" s="4">
        <f t="shared" si="625"/>
        <v>1800</v>
      </c>
      <c r="L3948" s="6">
        <f t="shared" si="626"/>
        <v>13511088.0756</v>
      </c>
      <c r="N3948" s="22">
        <f t="shared" si="633"/>
        <v>0.13785568791050684</v>
      </c>
      <c r="O3948" s="14">
        <f t="shared" si="634"/>
        <v>1836.567394501963</v>
      </c>
      <c r="Q3948" s="22">
        <f t="shared" si="629"/>
        <v>201.54340337793397</v>
      </c>
      <c r="R3948" s="3">
        <f>VLOOKUP(A3948,ERCOT_345kv_West_ATC!D:E,2)</f>
        <v>14.17</v>
      </c>
      <c r="S3948" s="66">
        <f t="shared" si="628"/>
        <v>0.92969256367360031</v>
      </c>
      <c r="T3948" s="69">
        <f t="shared" si="635"/>
        <v>187.37340337793398</v>
      </c>
      <c r="V3948" s="16">
        <f t="shared" si="636"/>
        <v>2.2024800000000004E-2</v>
      </c>
      <c r="W3948" s="16">
        <f t="shared" si="637"/>
        <v>0.11583088791050683</v>
      </c>
      <c r="X3948" s="16"/>
      <c r="Z3948" s="15">
        <f t="shared" si="638"/>
        <v>1.8549613729112908E-5</v>
      </c>
      <c r="AA3948" s="16">
        <f t="shared" si="639"/>
        <v>0.13923636936800193</v>
      </c>
      <c r="AB3948" s="3">
        <f t="shared" si="640"/>
        <v>7.4983860365936392E-2</v>
      </c>
      <c r="AC3948" s="69">
        <f t="shared" si="641"/>
        <v>13.67517289393272</v>
      </c>
      <c r="AD3948" s="3">
        <f t="shared" si="627"/>
        <v>18.342838210105182</v>
      </c>
      <c r="AF3948" s="29"/>
      <c r="AG3948" s="30"/>
      <c r="AH3948" s="29"/>
      <c r="AI3948" s="29"/>
      <c r="AJ3948" s="31"/>
      <c r="AK3948" s="29"/>
      <c r="AL3948" s="30"/>
      <c r="AN3948" s="17">
        <f t="shared" si="642"/>
        <v>54449.403980145158</v>
      </c>
      <c r="AO3948" s="17">
        <f t="shared" si="643"/>
        <v>544.49403980145155</v>
      </c>
      <c r="AP3948" s="2">
        <f t="shared" si="644"/>
        <v>37.243392322419282</v>
      </c>
      <c r="AQ3948" s="6">
        <f t="shared" si="645"/>
        <v>527.73886920868119</v>
      </c>
      <c r="AR3948" s="3">
        <f t="shared" si="646"/>
        <v>6978.4211727913189</v>
      </c>
    </row>
    <row r="3949" spans="1:44">
      <c r="A3949" s="32">
        <v>43762</v>
      </c>
      <c r="B3949" s="9">
        <v>12.5</v>
      </c>
      <c r="C3949" s="33">
        <v>7497.3100690000001</v>
      </c>
      <c r="D3949" s="34">
        <f t="shared" si="630"/>
        <v>98008927.164261281</v>
      </c>
      <c r="E3949" s="34">
        <v>13691480038694.4</v>
      </c>
      <c r="F3949" s="3">
        <f>VLOOKUP(A3949,ERCOT_345kv_West_ATC!A:B,2)</f>
        <v>32.25</v>
      </c>
      <c r="G3949" s="3">
        <f>VLOOKUP(A3949,ERCOT_345kv_West_ATC!G:H,2)</f>
        <v>2.391</v>
      </c>
      <c r="I3949" s="5">
        <f t="shared" si="631"/>
        <v>6</v>
      </c>
      <c r="J3949" s="4">
        <f t="shared" si="632"/>
        <v>144</v>
      </c>
      <c r="K3949" s="4">
        <f t="shared" si="625"/>
        <v>1800</v>
      </c>
      <c r="L3949" s="6">
        <f t="shared" si="626"/>
        <v>13495158.124199999</v>
      </c>
      <c r="N3949" s="22">
        <f t="shared" si="633"/>
        <v>0.13769315219196662</v>
      </c>
      <c r="O3949" s="14">
        <f t="shared" si="634"/>
        <v>1836.567394501963</v>
      </c>
      <c r="Q3949" s="22">
        <f t="shared" si="629"/>
        <v>201.30577805843075</v>
      </c>
      <c r="R3949" s="3">
        <f>VLOOKUP(A3949,ERCOT_345kv_West_ATC!D:E,2)</f>
        <v>14.27</v>
      </c>
      <c r="S3949" s="66">
        <f t="shared" si="628"/>
        <v>0.92911281465622897</v>
      </c>
      <c r="T3949" s="69">
        <f t="shared" si="635"/>
        <v>187.03577805843074</v>
      </c>
      <c r="V3949" s="16">
        <f t="shared" si="636"/>
        <v>2.2058999999999999E-2</v>
      </c>
      <c r="W3949" s="16">
        <f t="shared" si="637"/>
        <v>0.11563415219196663</v>
      </c>
      <c r="X3949" s="16"/>
      <c r="Z3949" s="15">
        <f t="shared" si="638"/>
        <v>1.8549613729112908E-5</v>
      </c>
      <c r="AA3949" s="16">
        <f t="shared" si="639"/>
        <v>0.13907220578733884</v>
      </c>
      <c r="AB3949" s="3">
        <f t="shared" si="640"/>
        <v>7.4895452293638268E-2</v>
      </c>
      <c r="AC3949" s="69">
        <f t="shared" si="641"/>
        <v>13.642815539471606</v>
      </c>
      <c r="AD3949" s="3">
        <f t="shared" si="627"/>
        <v>18.046821669774555</v>
      </c>
      <c r="AF3949" s="29"/>
      <c r="AG3949" s="30"/>
      <c r="AH3949" s="29"/>
      <c r="AI3949" s="29"/>
      <c r="AJ3949" s="31"/>
      <c r="AK3949" s="29"/>
      <c r="AL3949" s="30"/>
      <c r="AN3949" s="17">
        <f t="shared" si="642"/>
        <v>54449.403980145158</v>
      </c>
      <c r="AO3949" s="17">
        <f t="shared" si="643"/>
        <v>544.49403980145155</v>
      </c>
      <c r="AP3949" s="2">
        <f t="shared" si="644"/>
        <v>37.243392322419282</v>
      </c>
      <c r="AQ3949" s="6">
        <f t="shared" si="645"/>
        <v>531.46320844092315</v>
      </c>
      <c r="AR3949" s="3">
        <f t="shared" si="646"/>
        <v>6965.846860559077</v>
      </c>
    </row>
    <row r="3950" spans="1:44">
      <c r="A3950" s="32">
        <v>43763</v>
      </c>
      <c r="B3950" s="9">
        <v>12.5</v>
      </c>
      <c r="C3950" s="33">
        <v>8656.1721980000002</v>
      </c>
      <c r="D3950" s="34">
        <f t="shared" si="630"/>
        <v>98008927.164261281</v>
      </c>
      <c r="E3950" s="34">
        <v>13691480038694.4</v>
      </c>
      <c r="F3950" s="3">
        <f>VLOOKUP(A3950,ERCOT_345kv_West_ATC!A:B,2)</f>
        <v>32.200000000000003</v>
      </c>
      <c r="G3950" s="3">
        <f>VLOOKUP(A3950,ERCOT_345kv_West_ATC!G:H,2)</f>
        <v>2.383</v>
      </c>
      <c r="I3950" s="5">
        <f t="shared" si="631"/>
        <v>6</v>
      </c>
      <c r="J3950" s="4">
        <f t="shared" si="632"/>
        <v>144</v>
      </c>
      <c r="K3950" s="4">
        <f t="shared" si="625"/>
        <v>1800</v>
      </c>
      <c r="L3950" s="6">
        <f t="shared" si="626"/>
        <v>15581109.9564</v>
      </c>
      <c r="N3950" s="22">
        <f t="shared" si="633"/>
        <v>0.15897643620041188</v>
      </c>
      <c r="O3950" s="14">
        <f t="shared" si="634"/>
        <v>1836.567394501963</v>
      </c>
      <c r="Q3950" s="22">
        <f t="shared" si="629"/>
        <v>232.42169035147938</v>
      </c>
      <c r="R3950" s="3">
        <f>VLOOKUP(A3950,ERCOT_345kv_West_ATC!D:E,2)</f>
        <v>17.350000000000001</v>
      </c>
      <c r="S3950" s="66">
        <f t="shared" si="628"/>
        <v>0.92535120119915448</v>
      </c>
      <c r="T3950" s="69">
        <f t="shared" si="635"/>
        <v>215.07169035147939</v>
      </c>
      <c r="V3950" s="16">
        <f t="shared" si="636"/>
        <v>2.2024800000000004E-2</v>
      </c>
      <c r="W3950" s="16">
        <f t="shared" si="637"/>
        <v>0.13695163620041187</v>
      </c>
      <c r="X3950" s="16"/>
      <c r="Z3950" s="15">
        <f t="shared" si="638"/>
        <v>1.8549613729112908E-5</v>
      </c>
      <c r="AA3950" s="16">
        <f t="shared" si="639"/>
        <v>0.16056865064558626</v>
      </c>
      <c r="AB3950" s="3">
        <f t="shared" si="640"/>
        <v>8.647207144085732E-2</v>
      </c>
      <c r="AC3950" s="69">
        <f t="shared" si="641"/>
        <v>17.879858147353779</v>
      </c>
      <c r="AD3950" s="3">
        <f t="shared" si="627"/>
        <v>17.910784508950908</v>
      </c>
      <c r="AF3950" s="29"/>
      <c r="AG3950" s="30"/>
      <c r="AH3950" s="29"/>
      <c r="AI3950" s="29"/>
      <c r="AJ3950" s="31"/>
      <c r="AK3950" s="29"/>
      <c r="AL3950" s="30"/>
      <c r="AN3950" s="17">
        <f t="shared" si="642"/>
        <v>54449.403980145158</v>
      </c>
      <c r="AO3950" s="17">
        <f t="shared" si="643"/>
        <v>544.49403980145155</v>
      </c>
      <c r="AP3950" s="2">
        <f t="shared" si="644"/>
        <v>37.243392322419282</v>
      </c>
      <c r="AQ3950" s="6">
        <f t="shared" si="645"/>
        <v>646.17285679397457</v>
      </c>
      <c r="AR3950" s="3">
        <f t="shared" si="646"/>
        <v>8009.9993412060257</v>
      </c>
    </row>
    <row r="3951" spans="1:44">
      <c r="A3951" s="32">
        <v>43764</v>
      </c>
      <c r="B3951" s="9">
        <v>12.5</v>
      </c>
      <c r="C3951" s="33">
        <v>9248.6050969999997</v>
      </c>
      <c r="D3951" s="34">
        <f t="shared" si="630"/>
        <v>98008927.164261281</v>
      </c>
      <c r="E3951" s="34">
        <v>13691480038694.4</v>
      </c>
      <c r="F3951" s="3">
        <f>VLOOKUP(A3951,ERCOT_345kv_West_ATC!A:B,2)</f>
        <v>32.200000000000003</v>
      </c>
      <c r="G3951" s="3">
        <f>VLOOKUP(A3951,ERCOT_345kv_West_ATC!G:H,2)</f>
        <v>2.383</v>
      </c>
      <c r="I3951" s="5">
        <f t="shared" si="631"/>
        <v>6</v>
      </c>
      <c r="J3951" s="4">
        <f t="shared" si="632"/>
        <v>144</v>
      </c>
      <c r="K3951" s="4">
        <f t="shared" si="625"/>
        <v>1800</v>
      </c>
      <c r="L3951" s="6">
        <f t="shared" si="626"/>
        <v>16647489.1746</v>
      </c>
      <c r="N3951" s="22">
        <f t="shared" si="633"/>
        <v>0.16985686565774863</v>
      </c>
      <c r="O3951" s="14">
        <f t="shared" si="634"/>
        <v>1836.567394501963</v>
      </c>
      <c r="Q3951" s="22">
        <f t="shared" si="629"/>
        <v>248.32875096162081</v>
      </c>
      <c r="R3951" s="3">
        <f>VLOOKUP(A3951,ERCOT_345kv_West_ATC!D:E,2)</f>
        <v>20.46</v>
      </c>
      <c r="S3951" s="66">
        <f t="shared" si="628"/>
        <v>0.91760921793883587</v>
      </c>
      <c r="T3951" s="69">
        <f t="shared" si="635"/>
        <v>227.8687509616208</v>
      </c>
      <c r="V3951" s="16">
        <f t="shared" si="636"/>
        <v>2.2024800000000004E-2</v>
      </c>
      <c r="W3951" s="16">
        <f t="shared" si="637"/>
        <v>0.14783206565774862</v>
      </c>
      <c r="X3951" s="16"/>
      <c r="Z3951" s="15">
        <f t="shared" si="638"/>
        <v>1.8549613729112908E-5</v>
      </c>
      <c r="AA3951" s="16">
        <f t="shared" si="639"/>
        <v>0.17155805208245481</v>
      </c>
      <c r="AB3951" s="3">
        <f t="shared" si="640"/>
        <v>9.23902647016243E-2</v>
      </c>
      <c r="AC3951" s="69">
        <f t="shared" si="641"/>
        <v>20.045916880794493</v>
      </c>
      <c r="AD3951" s="3">
        <f t="shared" si="627"/>
        <v>17.976209886493614</v>
      </c>
      <c r="AF3951" s="29"/>
      <c r="AG3951" s="30"/>
      <c r="AH3951" s="29"/>
      <c r="AI3951" s="29"/>
      <c r="AJ3951" s="31"/>
      <c r="AK3951" s="29"/>
      <c r="AL3951" s="30"/>
      <c r="AN3951" s="17">
        <f t="shared" si="642"/>
        <v>54449.403980145158</v>
      </c>
      <c r="AO3951" s="17">
        <f t="shared" si="643"/>
        <v>544.49403980145155</v>
      </c>
      <c r="AP3951" s="2">
        <f t="shared" si="644"/>
        <v>37.243392322419282</v>
      </c>
      <c r="AQ3951" s="6">
        <f t="shared" si="645"/>
        <v>761.9998069166985</v>
      </c>
      <c r="AR3951" s="3">
        <f t="shared" si="646"/>
        <v>8486.605290083302</v>
      </c>
    </row>
    <row r="3952" spans="1:44">
      <c r="A3952" s="32">
        <v>43765</v>
      </c>
      <c r="B3952" s="9">
        <v>12.5</v>
      </c>
      <c r="C3952" s="33">
        <v>9559.529047</v>
      </c>
      <c r="D3952" s="34">
        <f t="shared" si="630"/>
        <v>98008927.164261281</v>
      </c>
      <c r="E3952" s="34">
        <v>13691480038694.4</v>
      </c>
      <c r="F3952" s="3">
        <f>VLOOKUP(A3952,ERCOT_345kv_West_ATC!A:B,2)</f>
        <v>32.200000000000003</v>
      </c>
      <c r="G3952" s="3">
        <f>VLOOKUP(A3952,ERCOT_345kv_West_ATC!G:H,2)</f>
        <v>2.383</v>
      </c>
      <c r="I3952" s="5">
        <f t="shared" si="631"/>
        <v>6</v>
      </c>
      <c r="J3952" s="4">
        <f t="shared" si="632"/>
        <v>144</v>
      </c>
      <c r="K3952" s="4">
        <f t="shared" si="625"/>
        <v>1800</v>
      </c>
      <c r="L3952" s="6">
        <f t="shared" si="626"/>
        <v>17207152.284600001</v>
      </c>
      <c r="N3952" s="22">
        <f t="shared" si="633"/>
        <v>0.17556719354514624</v>
      </c>
      <c r="O3952" s="14">
        <f t="shared" si="634"/>
        <v>1836.567394501963</v>
      </c>
      <c r="Q3952" s="22">
        <f t="shared" si="629"/>
        <v>256.6771835455354</v>
      </c>
      <c r="R3952" s="3">
        <f>VLOOKUP(A3952,ERCOT_345kv_West_ATC!D:E,2)</f>
        <v>15.31</v>
      </c>
      <c r="S3952" s="66">
        <f t="shared" si="628"/>
        <v>0.94035309337386441</v>
      </c>
      <c r="T3952" s="69">
        <f t="shared" si="635"/>
        <v>241.3671835455354</v>
      </c>
      <c r="V3952" s="16">
        <f t="shared" si="636"/>
        <v>2.2024800000000004E-2</v>
      </c>
      <c r="W3952" s="16">
        <f t="shared" si="637"/>
        <v>0.15354239354514623</v>
      </c>
      <c r="X3952" s="16"/>
      <c r="Z3952" s="15">
        <f t="shared" si="638"/>
        <v>1.8549613729112908E-5</v>
      </c>
      <c r="AA3952" s="16">
        <f t="shared" si="639"/>
        <v>0.17732557125408482</v>
      </c>
      <c r="AB3952" s="3">
        <f t="shared" si="640"/>
        <v>9.5496284013865521E-2</v>
      </c>
      <c r="AC3952" s="69">
        <f t="shared" si="641"/>
        <v>21.18271994907478</v>
      </c>
      <c r="AD3952" s="3">
        <f t="shared" si="627"/>
        <v>18.062151942852754</v>
      </c>
      <c r="AF3952" s="29"/>
      <c r="AG3952" s="30"/>
      <c r="AH3952" s="29"/>
      <c r="AI3952" s="29"/>
      <c r="AJ3952" s="31"/>
      <c r="AK3952" s="29"/>
      <c r="AL3952" s="30"/>
      <c r="AN3952" s="17">
        <f t="shared" si="642"/>
        <v>54449.403980145158</v>
      </c>
      <c r="AO3952" s="17">
        <f t="shared" si="643"/>
        <v>544.49403980145155</v>
      </c>
      <c r="AP3952" s="2">
        <f t="shared" si="644"/>
        <v>37.243392322419282</v>
      </c>
      <c r="AQ3952" s="6">
        <f t="shared" si="645"/>
        <v>570.19633645623924</v>
      </c>
      <c r="AR3952" s="3">
        <f t="shared" si="646"/>
        <v>8989.3327105437602</v>
      </c>
    </row>
    <row r="3953" spans="1:44">
      <c r="A3953" s="32">
        <v>43766</v>
      </c>
      <c r="B3953" s="9">
        <v>12.5</v>
      </c>
      <c r="C3953" s="33">
        <v>9266.5414830000009</v>
      </c>
      <c r="D3953" s="34">
        <f t="shared" si="630"/>
        <v>98008927.164261281</v>
      </c>
      <c r="E3953" s="34">
        <v>13691480038694.4</v>
      </c>
      <c r="F3953" s="3">
        <f>VLOOKUP(A3953,ERCOT_345kv_West_ATC!A:B,2)</f>
        <v>32.700000000000003</v>
      </c>
      <c r="G3953" s="3">
        <f>VLOOKUP(A3953,ERCOT_345kv_West_ATC!G:H,2)</f>
        <v>2.4209999999999998</v>
      </c>
      <c r="I3953" s="5">
        <f t="shared" si="631"/>
        <v>6</v>
      </c>
      <c r="J3953" s="4">
        <f t="shared" si="632"/>
        <v>144</v>
      </c>
      <c r="K3953" s="4">
        <f t="shared" si="625"/>
        <v>1800</v>
      </c>
      <c r="L3953" s="6">
        <f t="shared" si="626"/>
        <v>16679774.669400001</v>
      </c>
      <c r="N3953" s="22">
        <f t="shared" si="633"/>
        <v>0.17018627947477666</v>
      </c>
      <c r="O3953" s="14">
        <f t="shared" si="634"/>
        <v>1836.567394501963</v>
      </c>
      <c r="Q3953" s="22">
        <f t="shared" si="629"/>
        <v>248.81035010932263</v>
      </c>
      <c r="R3953" s="3">
        <f>VLOOKUP(A3953,ERCOT_345kv_West_ATC!D:E,2)</f>
        <v>21.73</v>
      </c>
      <c r="S3953" s="66">
        <f t="shared" si="628"/>
        <v>0.91266440487523037</v>
      </c>
      <c r="T3953" s="69">
        <f t="shared" si="635"/>
        <v>227.08035010932264</v>
      </c>
      <c r="V3953" s="16">
        <f t="shared" si="636"/>
        <v>2.2366800000000003E-2</v>
      </c>
      <c r="W3953" s="16">
        <f t="shared" si="637"/>
        <v>0.14781947947477667</v>
      </c>
      <c r="X3953" s="16"/>
      <c r="Z3953" s="15">
        <f t="shared" si="638"/>
        <v>1.8549613729112908E-5</v>
      </c>
      <c r="AA3953" s="16">
        <f t="shared" si="639"/>
        <v>0.17189076511445112</v>
      </c>
      <c r="AB3953" s="3">
        <f t="shared" si="640"/>
        <v>9.2569442797450677E-2</v>
      </c>
      <c r="AC3953" s="69">
        <f t="shared" si="641"/>
        <v>20.111496063866948</v>
      </c>
      <c r="AD3953" s="3">
        <f t="shared" si="627"/>
        <v>18.11316206852721</v>
      </c>
      <c r="AF3953" s="29"/>
      <c r="AG3953" s="30"/>
      <c r="AH3953" s="29"/>
      <c r="AI3953" s="29"/>
      <c r="AJ3953" s="31"/>
      <c r="AK3953" s="29"/>
      <c r="AL3953" s="30"/>
      <c r="AN3953" s="17">
        <f t="shared" si="642"/>
        <v>54449.403980145158</v>
      </c>
      <c r="AO3953" s="17">
        <f t="shared" si="643"/>
        <v>544.49403980145155</v>
      </c>
      <c r="AP3953" s="2">
        <f t="shared" si="644"/>
        <v>37.243392322419282</v>
      </c>
      <c r="AQ3953" s="6">
        <f t="shared" si="645"/>
        <v>809.29891516617101</v>
      </c>
      <c r="AR3953" s="3">
        <f t="shared" si="646"/>
        <v>8457.2425678338295</v>
      </c>
    </row>
    <row r="3954" spans="1:44">
      <c r="A3954" s="32">
        <v>43767</v>
      </c>
      <c r="B3954" s="9">
        <v>12.5</v>
      </c>
      <c r="C3954" s="33">
        <v>9429.5642239999997</v>
      </c>
      <c r="D3954" s="34">
        <f t="shared" si="630"/>
        <v>98008927.164261281</v>
      </c>
      <c r="E3954" s="34">
        <v>13691480038694.4</v>
      </c>
      <c r="F3954" s="3">
        <f>VLOOKUP(A3954,ERCOT_345kv_West_ATC!A:B,2)</f>
        <v>33.1</v>
      </c>
      <c r="G3954" s="3">
        <f>VLOOKUP(A3954,ERCOT_345kv_West_ATC!G:H,2)</f>
        <v>2.4580000000000002</v>
      </c>
      <c r="I3954" s="5">
        <f t="shared" si="631"/>
        <v>6</v>
      </c>
      <c r="J3954" s="4">
        <f t="shared" si="632"/>
        <v>144</v>
      </c>
      <c r="K3954" s="4">
        <f t="shared" si="625"/>
        <v>1800</v>
      </c>
      <c r="L3954" s="6">
        <f t="shared" si="626"/>
        <v>16973215.6032</v>
      </c>
      <c r="N3954" s="22">
        <f t="shared" si="633"/>
        <v>0.17318030198160603</v>
      </c>
      <c r="O3954" s="14">
        <f t="shared" si="634"/>
        <v>1836.567394501963</v>
      </c>
      <c r="Q3954" s="22">
        <f t="shared" si="629"/>
        <v>253.18757599650004</v>
      </c>
      <c r="R3954" s="3">
        <f>VLOOKUP(A3954,ERCOT_345kv_West_ATC!D:E,2)</f>
        <v>25.03</v>
      </c>
      <c r="S3954" s="66">
        <f t="shared" si="628"/>
        <v>0.9011404888194593</v>
      </c>
      <c r="T3954" s="69">
        <f t="shared" si="635"/>
        <v>228.15757599650004</v>
      </c>
      <c r="V3954" s="16">
        <f t="shared" si="636"/>
        <v>2.2640399999999998E-2</v>
      </c>
      <c r="W3954" s="16">
        <f t="shared" si="637"/>
        <v>0.15053990198160602</v>
      </c>
      <c r="X3954" s="16"/>
      <c r="Z3954" s="15">
        <f t="shared" si="638"/>
        <v>1.8549613729112908E-5</v>
      </c>
      <c r="AA3954" s="16">
        <f t="shared" si="639"/>
        <v>0.1749147739890623</v>
      </c>
      <c r="AB3954" s="3">
        <f t="shared" si="640"/>
        <v>9.4197981807972384E-2</v>
      </c>
      <c r="AC3954" s="69">
        <f t="shared" si="641"/>
        <v>20.707541341717892</v>
      </c>
      <c r="AD3954" s="3">
        <f t="shared" si="627"/>
        <v>18.202574656398983</v>
      </c>
      <c r="AF3954" s="29"/>
      <c r="AG3954" s="30"/>
      <c r="AH3954" s="29"/>
      <c r="AI3954" s="29"/>
      <c r="AJ3954" s="31"/>
      <c r="AK3954" s="29"/>
      <c r="AL3954" s="30"/>
      <c r="AN3954" s="17">
        <f t="shared" si="642"/>
        <v>54449.403980145158</v>
      </c>
      <c r="AO3954" s="17">
        <f t="shared" si="643"/>
        <v>544.49403980145155</v>
      </c>
      <c r="AP3954" s="2">
        <f t="shared" si="644"/>
        <v>37.243392322419282</v>
      </c>
      <c r="AQ3954" s="6">
        <f t="shared" si="645"/>
        <v>932.20210983015465</v>
      </c>
      <c r="AR3954" s="3">
        <f t="shared" si="646"/>
        <v>8497.3621141698459</v>
      </c>
    </row>
    <row r="3955" spans="1:44">
      <c r="A3955" s="32">
        <v>43768</v>
      </c>
      <c r="B3955" s="9">
        <v>12.5</v>
      </c>
      <c r="C3955" s="33">
        <v>9209.1400859999994</v>
      </c>
      <c r="D3955" s="34">
        <f t="shared" si="630"/>
        <v>98008927.164261281</v>
      </c>
      <c r="E3955" s="34">
        <v>13691480038694.4</v>
      </c>
      <c r="F3955" s="3">
        <f>VLOOKUP(A3955,ERCOT_345kv_West_ATC!A:B,2)</f>
        <v>33.4</v>
      </c>
      <c r="G3955" s="3">
        <f>VLOOKUP(A3955,ERCOT_345kv_West_ATC!G:H,2)</f>
        <v>2.4910000000000001</v>
      </c>
      <c r="I3955" s="5">
        <f t="shared" si="631"/>
        <v>6</v>
      </c>
      <c r="J3955" s="4">
        <f t="shared" si="632"/>
        <v>144</v>
      </c>
      <c r="K3955" s="4">
        <f t="shared" si="625"/>
        <v>1800</v>
      </c>
      <c r="L3955" s="6">
        <f t="shared" si="626"/>
        <v>16576452.1548</v>
      </c>
      <c r="N3955" s="22">
        <f t="shared" si="633"/>
        <v>0.16913206413348603</v>
      </c>
      <c r="O3955" s="14">
        <f t="shared" si="634"/>
        <v>1836.567394501963</v>
      </c>
      <c r="Q3955" s="22">
        <f t="shared" si="629"/>
        <v>247.26909961035966</v>
      </c>
      <c r="R3955" s="3">
        <f>VLOOKUP(A3955,ERCOT_345kv_West_ATC!D:E,2)</f>
        <v>19.84</v>
      </c>
      <c r="S3955" s="66">
        <f t="shared" si="628"/>
        <v>0.91976352875768397</v>
      </c>
      <c r="T3955" s="69">
        <f t="shared" si="635"/>
        <v>227.42909961035966</v>
      </c>
      <c r="V3955" s="16">
        <f t="shared" si="636"/>
        <v>2.2845600000000001E-2</v>
      </c>
      <c r="W3955" s="16">
        <f t="shared" si="637"/>
        <v>0.14628646413348603</v>
      </c>
      <c r="X3955" s="16"/>
      <c r="Z3955" s="15">
        <f t="shared" si="638"/>
        <v>1.8549613729112908E-5</v>
      </c>
      <c r="AA3955" s="16">
        <f t="shared" si="639"/>
        <v>0.17082599137258961</v>
      </c>
      <c r="AB3955" s="3">
        <f t="shared" si="640"/>
        <v>9.199602332419482E-2</v>
      </c>
      <c r="AC3955" s="69">
        <f t="shared" si="641"/>
        <v>19.901624536655305</v>
      </c>
      <c r="AD3955" s="3">
        <f t="shared" si="627"/>
        <v>18.24031819578185</v>
      </c>
      <c r="AF3955" s="29"/>
      <c r="AG3955" s="30"/>
      <c r="AH3955" s="29"/>
      <c r="AI3955" s="29"/>
      <c r="AJ3955" s="31"/>
      <c r="AK3955" s="29"/>
      <c r="AL3955" s="30"/>
      <c r="AN3955" s="17">
        <f t="shared" si="642"/>
        <v>54449.403980145158</v>
      </c>
      <c r="AO3955" s="17">
        <f t="shared" si="643"/>
        <v>544.49403980145155</v>
      </c>
      <c r="AP3955" s="2">
        <f t="shared" si="644"/>
        <v>37.243392322419282</v>
      </c>
      <c r="AQ3955" s="6">
        <f t="shared" si="645"/>
        <v>738.90890367679856</v>
      </c>
      <c r="AR3955" s="3">
        <f t="shared" si="646"/>
        <v>8470.2311823232012</v>
      </c>
    </row>
    <row r="3956" spans="1:44">
      <c r="A3956" s="32">
        <v>43769</v>
      </c>
      <c r="B3956" s="9">
        <v>12.5</v>
      </c>
      <c r="C3956" s="33">
        <v>9190.1593580000008</v>
      </c>
      <c r="D3956" s="34">
        <f t="shared" si="630"/>
        <v>98008927.164261281</v>
      </c>
      <c r="E3956" s="34">
        <v>13691480038694.4</v>
      </c>
      <c r="F3956" s="3">
        <f>VLOOKUP(A3956,ERCOT_345kv_West_ATC!A:B,2)</f>
        <v>33.25</v>
      </c>
      <c r="G3956" s="3">
        <f>VLOOKUP(A3956,ERCOT_345kv_West_ATC!G:H,2)</f>
        <v>2.4820000000000002</v>
      </c>
      <c r="I3956" s="5">
        <f t="shared" si="631"/>
        <v>6</v>
      </c>
      <c r="J3956" s="4">
        <f t="shared" si="632"/>
        <v>144</v>
      </c>
      <c r="K3956" s="4">
        <f t="shared" si="625"/>
        <v>1800</v>
      </c>
      <c r="L3956" s="6">
        <f t="shared" si="626"/>
        <v>16542286.844400002</v>
      </c>
      <c r="N3956" s="22">
        <f t="shared" si="633"/>
        <v>0.16878347027179894</v>
      </c>
      <c r="O3956" s="14">
        <f t="shared" si="634"/>
        <v>1836.567394501963</v>
      </c>
      <c r="Q3956" s="22">
        <f t="shared" si="629"/>
        <v>246.75945946169435</v>
      </c>
      <c r="R3956" s="3">
        <f>VLOOKUP(A3956,ERCOT_345kv_West_ATC!D:E,2)</f>
        <v>36.03</v>
      </c>
      <c r="S3956" s="66">
        <f t="shared" si="628"/>
        <v>0.85398736049025459</v>
      </c>
      <c r="T3956" s="69">
        <f t="shared" si="635"/>
        <v>210.72945946169435</v>
      </c>
      <c r="V3956" s="16">
        <f t="shared" si="636"/>
        <v>2.2742999999999999E-2</v>
      </c>
      <c r="W3956" s="16">
        <f t="shared" si="637"/>
        <v>0.14604047027179895</v>
      </c>
      <c r="X3956" s="16"/>
      <c r="Z3956" s="15">
        <f t="shared" si="638"/>
        <v>1.8549613729112908E-5</v>
      </c>
      <c r="AA3956" s="16">
        <f t="shared" si="639"/>
        <v>0.17047390619989228</v>
      </c>
      <c r="AB3956" s="3">
        <f t="shared" si="640"/>
        <v>9.1806412624445277E-2</v>
      </c>
      <c r="AC3956" s="69">
        <f t="shared" si="641"/>
        <v>19.83222702054697</v>
      </c>
      <c r="AD3956" s="3">
        <f t="shared" si="627"/>
        <v>18.269287165185499</v>
      </c>
      <c r="AF3956" s="29"/>
      <c r="AG3956" s="30"/>
      <c r="AH3956" s="29"/>
      <c r="AI3956" s="29"/>
      <c r="AJ3956" s="31"/>
      <c r="AK3956" s="29"/>
      <c r="AL3956" s="30"/>
      <c r="AN3956" s="17">
        <f t="shared" si="642"/>
        <v>54449.403980145158</v>
      </c>
      <c r="AO3956" s="17">
        <f t="shared" si="643"/>
        <v>544.49403980145155</v>
      </c>
      <c r="AP3956" s="2">
        <f t="shared" si="644"/>
        <v>37.243392322419282</v>
      </c>
      <c r="AQ3956" s="6">
        <f t="shared" si="645"/>
        <v>1341.8794253767667</v>
      </c>
      <c r="AR3956" s="3">
        <f t="shared" si="646"/>
        <v>7848.2799326232343</v>
      </c>
    </row>
    <row r="3957" spans="1:44">
      <c r="A3957" s="32">
        <v>43770</v>
      </c>
      <c r="B3957" s="9">
        <v>12.5</v>
      </c>
      <c r="C3957" s="33">
        <v>9260.4172550000003</v>
      </c>
      <c r="D3957" s="34">
        <f t="shared" si="630"/>
        <v>98008927.164261281</v>
      </c>
      <c r="E3957" s="34">
        <v>13691480038694.4</v>
      </c>
      <c r="F3957" s="3">
        <f>VLOOKUP(A3957,ERCOT_345kv_West_ATC!A:B,2)</f>
        <v>33.35</v>
      </c>
      <c r="G3957" s="3">
        <f>VLOOKUP(A3957,ERCOT_345kv_West_ATC!G:H,2)</f>
        <v>2.5070000000000001</v>
      </c>
      <c r="I3957" s="5">
        <f t="shared" si="631"/>
        <v>6</v>
      </c>
      <c r="J3957" s="4">
        <f t="shared" si="632"/>
        <v>144</v>
      </c>
      <c r="K3957" s="4">
        <f t="shared" si="625"/>
        <v>1800</v>
      </c>
      <c r="L3957" s="6">
        <f t="shared" si="626"/>
        <v>16668751.059</v>
      </c>
      <c r="N3957" s="22">
        <f t="shared" si="633"/>
        <v>0.17007380390016369</v>
      </c>
      <c r="O3957" s="14">
        <f t="shared" si="634"/>
        <v>1836.567394501963</v>
      </c>
      <c r="Q3957" s="22">
        <f t="shared" si="629"/>
        <v>248.64591213474225</v>
      </c>
      <c r="R3957" s="3">
        <f>VLOOKUP(A3957,ERCOT_345kv_West_ATC!D:E,2)</f>
        <v>21.51</v>
      </c>
      <c r="S3957" s="66">
        <f t="shared" si="628"/>
        <v>0.91349143923048437</v>
      </c>
      <c r="T3957" s="69">
        <f t="shared" si="635"/>
        <v>227.13591213474226</v>
      </c>
      <c r="V3957" s="16">
        <f t="shared" si="636"/>
        <v>2.2811400000000003E-2</v>
      </c>
      <c r="W3957" s="16">
        <f t="shared" si="637"/>
        <v>0.14726240390016368</v>
      </c>
      <c r="X3957" s="16"/>
      <c r="Z3957" s="15">
        <f t="shared" si="638"/>
        <v>1.8549613729112908E-5</v>
      </c>
      <c r="AA3957" s="16">
        <f t="shared" si="639"/>
        <v>0.17177716305066207</v>
      </c>
      <c r="AB3957" s="3">
        <f t="shared" si="640"/>
        <v>9.2508263945063882E-2</v>
      </c>
      <c r="AC3957" s="69">
        <f t="shared" si="641"/>
        <v>20.089104603893379</v>
      </c>
      <c r="AD3957" s="3">
        <f t="shared" si="627"/>
        <v>18.300310843190331</v>
      </c>
      <c r="AF3957" s="29"/>
      <c r="AG3957" s="30"/>
      <c r="AH3957" s="29"/>
      <c r="AI3957" s="29"/>
      <c r="AJ3957" s="31"/>
      <c r="AK3957" s="29"/>
      <c r="AL3957" s="30"/>
      <c r="AN3957" s="17">
        <f t="shared" si="642"/>
        <v>54449.403980145158</v>
      </c>
      <c r="AO3957" s="17">
        <f t="shared" si="643"/>
        <v>544.49403980145155</v>
      </c>
      <c r="AP3957" s="2">
        <f t="shared" si="644"/>
        <v>37.243392322419282</v>
      </c>
      <c r="AQ3957" s="6">
        <f t="shared" si="645"/>
        <v>801.10536885523879</v>
      </c>
      <c r="AR3957" s="3">
        <f t="shared" si="646"/>
        <v>8459.311886144762</v>
      </c>
    </row>
    <row r="3958" spans="1:44">
      <c r="A3958" s="32">
        <v>43771</v>
      </c>
      <c r="B3958" s="9">
        <v>12.5</v>
      </c>
      <c r="C3958" s="33">
        <v>9324.9296680000007</v>
      </c>
      <c r="D3958" s="34">
        <f t="shared" si="630"/>
        <v>98008927.164261281</v>
      </c>
      <c r="E3958" s="34">
        <v>13691480038694.4</v>
      </c>
      <c r="F3958" s="3">
        <f>VLOOKUP(A3958,ERCOT_345kv_West_ATC!A:B,2)</f>
        <v>33.35</v>
      </c>
      <c r="G3958" s="3">
        <f>VLOOKUP(A3958,ERCOT_345kv_West_ATC!G:H,2)</f>
        <v>2.5070000000000001</v>
      </c>
      <c r="I3958" s="5">
        <f t="shared" si="631"/>
        <v>6</v>
      </c>
      <c r="J3958" s="4">
        <f t="shared" si="632"/>
        <v>144</v>
      </c>
      <c r="K3958" s="4">
        <f t="shared" si="625"/>
        <v>1800</v>
      </c>
      <c r="L3958" s="6">
        <f t="shared" si="626"/>
        <v>16784873.402400002</v>
      </c>
      <c r="N3958" s="22">
        <f t="shared" si="633"/>
        <v>0.17125861784272817</v>
      </c>
      <c r="O3958" s="14">
        <f t="shared" si="634"/>
        <v>1836.567394501963</v>
      </c>
      <c r="Q3958" s="22">
        <f t="shared" si="629"/>
        <v>250.37809626129845</v>
      </c>
      <c r="R3958" s="3">
        <f>VLOOKUP(A3958,ERCOT_345kv_West_ATC!D:E,2)</f>
        <v>25.23</v>
      </c>
      <c r="S3958" s="66">
        <f t="shared" si="628"/>
        <v>0.89923239941216915</v>
      </c>
      <c r="T3958" s="69">
        <f t="shared" si="635"/>
        <v>225.14809626129846</v>
      </c>
      <c r="V3958" s="16">
        <f t="shared" si="636"/>
        <v>2.2811400000000003E-2</v>
      </c>
      <c r="W3958" s="16">
        <f t="shared" si="637"/>
        <v>0.14844721784272816</v>
      </c>
      <c r="X3958" s="16"/>
      <c r="Z3958" s="15">
        <f t="shared" si="638"/>
        <v>1.8549613729112908E-5</v>
      </c>
      <c r="AA3958" s="16">
        <f t="shared" si="639"/>
        <v>0.1729738433925451</v>
      </c>
      <c r="AB3958" s="3">
        <f t="shared" si="640"/>
        <v>9.3152719930706937E-2</v>
      </c>
      <c r="AC3958" s="69">
        <f t="shared" si="641"/>
        <v>20.324975494638739</v>
      </c>
      <c r="AD3958" s="3">
        <f t="shared" si="627"/>
        <v>18.356596091604612</v>
      </c>
      <c r="AF3958" s="29"/>
      <c r="AG3958" s="30"/>
      <c r="AH3958" s="29"/>
      <c r="AI3958" s="29"/>
      <c r="AJ3958" s="31"/>
      <c r="AK3958" s="29"/>
      <c r="AL3958" s="30"/>
      <c r="AN3958" s="17">
        <f t="shared" si="642"/>
        <v>54449.403980145158</v>
      </c>
      <c r="AO3958" s="17">
        <f t="shared" si="643"/>
        <v>544.49403980145155</v>
      </c>
      <c r="AP3958" s="2">
        <f t="shared" si="644"/>
        <v>37.243392322419282</v>
      </c>
      <c r="AQ3958" s="6">
        <f t="shared" si="645"/>
        <v>939.65078829463846</v>
      </c>
      <c r="AR3958" s="3">
        <f t="shared" si="646"/>
        <v>8385.2788797053618</v>
      </c>
    </row>
    <row r="3959" spans="1:44">
      <c r="A3959" s="32">
        <v>43772</v>
      </c>
      <c r="B3959" s="9">
        <v>12.5</v>
      </c>
      <c r="C3959" s="33">
        <v>9235.2052949999998</v>
      </c>
      <c r="D3959" s="34">
        <f t="shared" si="630"/>
        <v>98008927.164261281</v>
      </c>
      <c r="E3959" s="34">
        <v>13691480038694.4</v>
      </c>
      <c r="F3959" s="3">
        <f>VLOOKUP(A3959,ERCOT_345kv_West_ATC!A:B,2)</f>
        <v>33.35</v>
      </c>
      <c r="G3959" s="3">
        <f>VLOOKUP(A3959,ERCOT_345kv_West_ATC!G:H,2)</f>
        <v>2.5070000000000001</v>
      </c>
      <c r="I3959" s="5">
        <f t="shared" si="631"/>
        <v>6</v>
      </c>
      <c r="J3959" s="4">
        <f t="shared" si="632"/>
        <v>144</v>
      </c>
      <c r="K3959" s="4">
        <f t="shared" si="625"/>
        <v>1800</v>
      </c>
      <c r="L3959" s="6">
        <f t="shared" si="626"/>
        <v>16623369.530999999</v>
      </c>
      <c r="N3959" s="22">
        <f t="shared" si="633"/>
        <v>0.1696107692632888</v>
      </c>
      <c r="O3959" s="14">
        <f t="shared" si="634"/>
        <v>1836.567394501963</v>
      </c>
      <c r="Q3959" s="22">
        <f t="shared" si="629"/>
        <v>247.96896091124097</v>
      </c>
      <c r="R3959" s="3">
        <f>VLOOKUP(A3959,ERCOT_345kv_West_ATC!D:E,2)</f>
        <v>17.96</v>
      </c>
      <c r="S3959" s="66">
        <f t="shared" si="628"/>
        <v>0.92757158019293917</v>
      </c>
      <c r="T3959" s="69">
        <f t="shared" si="635"/>
        <v>230.00896091124096</v>
      </c>
      <c r="V3959" s="16">
        <f t="shared" si="636"/>
        <v>2.2811400000000003E-2</v>
      </c>
      <c r="W3959" s="16">
        <f t="shared" si="637"/>
        <v>0.14679936926328879</v>
      </c>
      <c r="X3959" s="16"/>
      <c r="Z3959" s="15">
        <f t="shared" si="638"/>
        <v>1.8549613729112908E-5</v>
      </c>
      <c r="AA3959" s="16">
        <f t="shared" si="639"/>
        <v>0.17130949093130823</v>
      </c>
      <c r="AB3959" s="3">
        <f t="shared" si="640"/>
        <v>9.2256405461150187E-2</v>
      </c>
      <c r="AC3959" s="69">
        <f t="shared" si="641"/>
        <v>19.996924398780969</v>
      </c>
      <c r="AD3959" s="3">
        <f t="shared" si="627"/>
        <v>18.409014902957264</v>
      </c>
      <c r="AF3959" s="29"/>
      <c r="AG3959" s="30"/>
      <c r="AH3959" s="29"/>
      <c r="AI3959" s="29"/>
      <c r="AJ3959" s="31"/>
      <c r="AK3959" s="29"/>
      <c r="AL3959" s="30"/>
      <c r="AN3959" s="17">
        <f t="shared" si="642"/>
        <v>54449.403980145158</v>
      </c>
      <c r="AO3959" s="17">
        <f t="shared" si="643"/>
        <v>544.49403980145155</v>
      </c>
      <c r="AP3959" s="2">
        <f t="shared" si="644"/>
        <v>37.243392322419282</v>
      </c>
      <c r="AQ3959" s="6">
        <f t="shared" si="645"/>
        <v>668.89132611065031</v>
      </c>
      <c r="AR3959" s="3">
        <f t="shared" si="646"/>
        <v>8566.3139688893498</v>
      </c>
    </row>
    <row r="3960" spans="1:44">
      <c r="A3960" s="32">
        <v>43773</v>
      </c>
      <c r="B3960" s="9">
        <v>12.5</v>
      </c>
      <c r="C3960" s="33">
        <v>9414.2706330000001</v>
      </c>
      <c r="D3960" s="34">
        <f t="shared" si="630"/>
        <v>98008927.164261281</v>
      </c>
      <c r="E3960" s="34">
        <v>13691480038694.4</v>
      </c>
      <c r="F3960" s="3">
        <f>VLOOKUP(A3960,ERCOT_345kv_West_ATC!A:B,2)</f>
        <v>33.799999999999997</v>
      </c>
      <c r="G3960" s="3">
        <f>VLOOKUP(A3960,ERCOT_345kv_West_ATC!G:H,2)</f>
        <v>2.5539999999999998</v>
      </c>
      <c r="I3960" s="5">
        <f t="shared" si="631"/>
        <v>6</v>
      </c>
      <c r="J3960" s="4">
        <f t="shared" si="632"/>
        <v>144</v>
      </c>
      <c r="K3960" s="4">
        <f t="shared" si="625"/>
        <v>1800</v>
      </c>
      <c r="L3960" s="6">
        <f t="shared" si="626"/>
        <v>16945687.139400002</v>
      </c>
      <c r="N3960" s="22">
        <f t="shared" si="633"/>
        <v>0.17289942487585158</v>
      </c>
      <c r="O3960" s="14">
        <f t="shared" si="634"/>
        <v>1836.567394501963</v>
      </c>
      <c r="Q3960" s="22">
        <f t="shared" si="629"/>
        <v>252.77693695299934</v>
      </c>
      <c r="R3960" s="3">
        <f>VLOOKUP(A3960,ERCOT_345kv_West_ATC!D:E,2)</f>
        <v>23.02</v>
      </c>
      <c r="S3960" s="66">
        <f t="shared" si="628"/>
        <v>0.90893156520731044</v>
      </c>
      <c r="T3960" s="69">
        <f t="shared" si="635"/>
        <v>229.75693695299933</v>
      </c>
      <c r="V3960" s="16">
        <f t="shared" si="636"/>
        <v>2.3119199999999996E-2</v>
      </c>
      <c r="W3960" s="16">
        <f t="shared" si="637"/>
        <v>0.14978022487585158</v>
      </c>
      <c r="X3960" s="16"/>
      <c r="Z3960" s="15">
        <f t="shared" si="638"/>
        <v>1.8549613729112908E-5</v>
      </c>
      <c r="AA3960" s="16">
        <f t="shared" si="639"/>
        <v>0.17463108378348127</v>
      </c>
      <c r="AB3960" s="3">
        <f t="shared" si="640"/>
        <v>9.4045204291156717E-2</v>
      </c>
      <c r="AC3960" s="69">
        <f t="shared" si="641"/>
        <v>20.651624770563359</v>
      </c>
      <c r="AD3960" s="3">
        <f t="shared" si="627"/>
        <v>18.49037613420067</v>
      </c>
      <c r="AF3960" s="29"/>
      <c r="AG3960" s="30"/>
      <c r="AH3960" s="29"/>
      <c r="AI3960" s="29"/>
      <c r="AJ3960" s="31"/>
      <c r="AK3960" s="29"/>
      <c r="AL3960" s="30"/>
      <c r="AN3960" s="17">
        <f t="shared" si="642"/>
        <v>54449.403980145158</v>
      </c>
      <c r="AO3960" s="17">
        <f t="shared" si="643"/>
        <v>544.49403980145155</v>
      </c>
      <c r="AP3960" s="2">
        <f t="shared" si="644"/>
        <v>37.243392322419282</v>
      </c>
      <c r="AQ3960" s="6">
        <f t="shared" si="645"/>
        <v>857.34289126209183</v>
      </c>
      <c r="AR3960" s="3">
        <f t="shared" si="646"/>
        <v>8556.9277417379089</v>
      </c>
    </row>
    <row r="3961" spans="1:44">
      <c r="A3961" s="32">
        <v>43774</v>
      </c>
      <c r="B3961" s="9">
        <v>12.5</v>
      </c>
      <c r="C3961" s="33">
        <v>9348.1292740000008</v>
      </c>
      <c r="D3961" s="34">
        <f t="shared" si="630"/>
        <v>98008927.164261281</v>
      </c>
      <c r="E3961" s="34">
        <v>13691480038694.4</v>
      </c>
      <c r="F3961" s="3">
        <f>VLOOKUP(A3961,ERCOT_345kv_West_ATC!A:B,2)</f>
        <v>34.1</v>
      </c>
      <c r="G3961" s="3">
        <f>VLOOKUP(A3961,ERCOT_345kv_West_ATC!G:H,2)</f>
        <v>2.577</v>
      </c>
      <c r="I3961" s="5">
        <f t="shared" si="631"/>
        <v>6</v>
      </c>
      <c r="J3961" s="4">
        <f t="shared" si="632"/>
        <v>144</v>
      </c>
      <c r="K3961" s="4">
        <f t="shared" si="625"/>
        <v>1800</v>
      </c>
      <c r="L3961" s="6">
        <f t="shared" si="626"/>
        <v>16826632.6932</v>
      </c>
      <c r="N3961" s="22">
        <f t="shared" si="633"/>
        <v>0.17168469424217705</v>
      </c>
      <c r="O3961" s="14">
        <f t="shared" si="634"/>
        <v>1836.567394501963</v>
      </c>
      <c r="Q3961" s="22">
        <f t="shared" si="629"/>
        <v>251.00101497394309</v>
      </c>
      <c r="R3961" s="3">
        <f>VLOOKUP(A3961,ERCOT_345kv_West_ATC!D:E,2)</f>
        <v>27.69</v>
      </c>
      <c r="S3961" s="66">
        <f t="shared" si="628"/>
        <v>0.8896817209967276</v>
      </c>
      <c r="T3961" s="69">
        <f t="shared" si="635"/>
        <v>223.31101497394309</v>
      </c>
      <c r="V3961" s="16">
        <f t="shared" si="636"/>
        <v>2.3324400000000002E-2</v>
      </c>
      <c r="W3961" s="16">
        <f t="shared" si="637"/>
        <v>0.14836029424217706</v>
      </c>
      <c r="X3961" s="16"/>
      <c r="Z3961" s="15">
        <f t="shared" si="638"/>
        <v>1.8549613729112908E-5</v>
      </c>
      <c r="AA3961" s="16">
        <f t="shared" si="639"/>
        <v>0.17340418712251271</v>
      </c>
      <c r="AB3961" s="3">
        <f t="shared" si="640"/>
        <v>9.3384475716237092E-2</v>
      </c>
      <c r="AC3961" s="69">
        <f t="shared" si="641"/>
        <v>20.409798112142777</v>
      </c>
      <c r="AD3961" s="3">
        <f t="shared" si="627"/>
        <v>18.585037417702907</v>
      </c>
      <c r="AF3961" s="29"/>
      <c r="AG3961" s="30"/>
      <c r="AH3961" s="29"/>
      <c r="AI3961" s="29"/>
      <c r="AJ3961" s="31"/>
      <c r="AK3961" s="29"/>
      <c r="AL3961" s="30"/>
      <c r="AN3961" s="17">
        <f t="shared" si="642"/>
        <v>54449.403980145158</v>
      </c>
      <c r="AO3961" s="17">
        <f t="shared" si="643"/>
        <v>544.49403980145155</v>
      </c>
      <c r="AP3961" s="2">
        <f t="shared" si="644"/>
        <v>37.243392322419282</v>
      </c>
      <c r="AQ3961" s="6">
        <f t="shared" si="645"/>
        <v>1031.26953340779</v>
      </c>
      <c r="AR3961" s="3">
        <f t="shared" si="646"/>
        <v>8316.8597405922101</v>
      </c>
    </row>
    <row r="3962" spans="1:44">
      <c r="A3962" s="32">
        <v>43775</v>
      </c>
      <c r="B3962" s="9">
        <v>12.5</v>
      </c>
      <c r="C3962" s="33">
        <v>9357.0143810000009</v>
      </c>
      <c r="D3962" s="34">
        <f t="shared" si="630"/>
        <v>98008927.164261281</v>
      </c>
      <c r="E3962" s="34">
        <v>13691480038694.4</v>
      </c>
      <c r="F3962" s="3">
        <f>VLOOKUP(A3962,ERCOT_345kv_West_ATC!A:B,2)</f>
        <v>33.85</v>
      </c>
      <c r="G3962" s="3">
        <f>VLOOKUP(A3962,ERCOT_345kv_West_ATC!G:H,2)</f>
        <v>2.5590000000000002</v>
      </c>
      <c r="I3962" s="5">
        <f t="shared" si="631"/>
        <v>6</v>
      </c>
      <c r="J3962" s="4">
        <f t="shared" si="632"/>
        <v>144</v>
      </c>
      <c r="K3962" s="4">
        <f t="shared" ref="K3962:K4025" si="647">J3962*B3962</f>
        <v>1800</v>
      </c>
      <c r="L3962" s="6">
        <f t="shared" ref="L3962:L4025" si="648">K3962*C3962</f>
        <v>16842625.8858</v>
      </c>
      <c r="N3962" s="22">
        <f t="shared" si="633"/>
        <v>0.17184787522030567</v>
      </c>
      <c r="O3962" s="14">
        <f t="shared" si="634"/>
        <v>1836.567394501963</v>
      </c>
      <c r="Q3962" s="22">
        <f t="shared" si="629"/>
        <v>251.23958365541765</v>
      </c>
      <c r="R3962" s="3">
        <f>VLOOKUP(A3962,ERCOT_345kv_West_ATC!D:E,2)</f>
        <v>22.9</v>
      </c>
      <c r="S3962" s="66">
        <f t="shared" si="628"/>
        <v>0.90885194256885882</v>
      </c>
      <c r="T3962" s="69">
        <f t="shared" si="635"/>
        <v>228.33958365541764</v>
      </c>
      <c r="V3962" s="16">
        <f t="shared" si="636"/>
        <v>2.3153400000000001E-2</v>
      </c>
      <c r="W3962" s="16">
        <f t="shared" si="637"/>
        <v>0.14869447522030568</v>
      </c>
      <c r="X3962" s="16"/>
      <c r="Z3962" s="15">
        <f t="shared" si="638"/>
        <v>1.8549613729112908E-5</v>
      </c>
      <c r="AA3962" s="16">
        <f t="shared" si="639"/>
        <v>0.17356900242530454</v>
      </c>
      <c r="AB3962" s="3">
        <f t="shared" si="640"/>
        <v>9.3473234764658186E-2</v>
      </c>
      <c r="AC3962" s="69">
        <f t="shared" si="641"/>
        <v>20.442283923864895</v>
      </c>
      <c r="AD3962" s="3">
        <f t="shared" si="627"/>
        <v>18.647112019912765</v>
      </c>
      <c r="AF3962" s="29"/>
      <c r="AG3962" s="30"/>
      <c r="AH3962" s="29"/>
      <c r="AI3962" s="29"/>
      <c r="AJ3962" s="31"/>
      <c r="AK3962" s="29"/>
      <c r="AL3962" s="30"/>
      <c r="AN3962" s="17">
        <f t="shared" si="642"/>
        <v>54449.403980145158</v>
      </c>
      <c r="AO3962" s="17">
        <f t="shared" si="643"/>
        <v>544.49403980145155</v>
      </c>
      <c r="AP3962" s="2">
        <f t="shared" si="644"/>
        <v>37.243392322419282</v>
      </c>
      <c r="AQ3962" s="6">
        <f t="shared" si="645"/>
        <v>852.87368418340156</v>
      </c>
      <c r="AR3962" s="3">
        <f t="shared" si="646"/>
        <v>8504.1406968165993</v>
      </c>
    </row>
    <row r="3963" spans="1:44">
      <c r="A3963" s="32">
        <v>43776</v>
      </c>
      <c r="B3963" s="9">
        <v>12.5</v>
      </c>
      <c r="C3963" s="33">
        <v>9267.4794469999997</v>
      </c>
      <c r="D3963" s="34">
        <f t="shared" si="630"/>
        <v>91054733.765625566</v>
      </c>
      <c r="E3963" s="34">
        <v>12720005267390.5</v>
      </c>
      <c r="F3963" s="3">
        <f>VLOOKUP(A3963,ERCOT_345kv_West_ATC!A:B,2)</f>
        <v>33.85</v>
      </c>
      <c r="G3963" s="3">
        <f>VLOOKUP(A3963,ERCOT_345kv_West_ATC!G:H,2)</f>
        <v>2.5459999999999998</v>
      </c>
      <c r="I3963" s="5">
        <f t="shared" si="631"/>
        <v>6</v>
      </c>
      <c r="J3963" s="4">
        <f t="shared" si="632"/>
        <v>144</v>
      </c>
      <c r="K3963" s="4">
        <f t="shared" si="647"/>
        <v>1800</v>
      </c>
      <c r="L3963" s="6">
        <f t="shared" si="648"/>
        <v>16681463.0046</v>
      </c>
      <c r="N3963" s="22">
        <f t="shared" si="633"/>
        <v>0.18320258941767928</v>
      </c>
      <c r="O3963" s="14">
        <f t="shared" si="634"/>
        <v>1976.8329723891029</v>
      </c>
      <c r="Q3963" s="22">
        <f t="shared" si="629"/>
        <v>267.84004300830304</v>
      </c>
      <c r="R3963" s="3">
        <f>VLOOKUP(A3963,ERCOT_345kv_West_ATC!D:E,2)</f>
        <v>20.13</v>
      </c>
      <c r="S3963" s="66">
        <f t="shared" si="628"/>
        <v>0.92484320203243109</v>
      </c>
      <c r="T3963" s="69">
        <f t="shared" si="635"/>
        <v>247.71004300830305</v>
      </c>
      <c r="V3963" s="16">
        <f t="shared" si="636"/>
        <v>2.3153400000000001E-2</v>
      </c>
      <c r="W3963" s="16">
        <f t="shared" si="637"/>
        <v>0.16004918941767929</v>
      </c>
      <c r="X3963" s="16"/>
      <c r="Z3963" s="15">
        <f t="shared" si="638"/>
        <v>1.9966317682959818E-5</v>
      </c>
      <c r="AA3963" s="16">
        <f t="shared" si="639"/>
        <v>0.18503743875910278</v>
      </c>
      <c r="AB3963" s="3">
        <f t="shared" si="640"/>
        <v>9.9649405779260819E-2</v>
      </c>
      <c r="AC3963" s="69">
        <f t="shared" si="641"/>
        <v>22.702762515209461</v>
      </c>
      <c r="AD3963" s="3">
        <f t="shared" si="627"/>
        <v>18.786738084825895</v>
      </c>
      <c r="AF3963" s="29"/>
      <c r="AG3963" s="30"/>
      <c r="AH3963" s="29"/>
      <c r="AI3963" s="29"/>
      <c r="AJ3963" s="31"/>
      <c r="AK3963" s="29"/>
      <c r="AL3963" s="30"/>
      <c r="AN3963" s="17">
        <f t="shared" si="642"/>
        <v>50585.963203125313</v>
      </c>
      <c r="AO3963" s="17">
        <f t="shared" si="643"/>
        <v>505.85963203125311</v>
      </c>
      <c r="AP3963" s="2">
        <f t="shared" si="644"/>
        <v>34.600798830937713</v>
      </c>
      <c r="AQ3963" s="6">
        <f t="shared" si="645"/>
        <v>696.51408046677614</v>
      </c>
      <c r="AR3963" s="3">
        <f t="shared" si="646"/>
        <v>8570.9653665332244</v>
      </c>
    </row>
    <row r="3964" spans="1:44">
      <c r="A3964" s="32">
        <v>43777</v>
      </c>
      <c r="B3964" s="9">
        <v>12.5</v>
      </c>
      <c r="C3964" s="33">
        <v>8816.9508740000001</v>
      </c>
      <c r="D3964" s="34">
        <f t="shared" si="630"/>
        <v>91054733.765625566</v>
      </c>
      <c r="E3964" s="34">
        <v>12720005267390.5</v>
      </c>
      <c r="F3964" s="3">
        <f>VLOOKUP(A3964,ERCOT_345kv_West_ATC!A:B,2)</f>
        <v>34</v>
      </c>
      <c r="G3964" s="3">
        <f>VLOOKUP(A3964,ERCOT_345kv_West_ATC!G:H,2)</f>
        <v>2.5619999999999998</v>
      </c>
      <c r="I3964" s="5">
        <f t="shared" si="631"/>
        <v>6</v>
      </c>
      <c r="J3964" s="4">
        <f t="shared" si="632"/>
        <v>144</v>
      </c>
      <c r="K3964" s="4">
        <f t="shared" si="647"/>
        <v>1800</v>
      </c>
      <c r="L3964" s="6">
        <f t="shared" si="648"/>
        <v>15870511.5732</v>
      </c>
      <c r="N3964" s="22">
        <f t="shared" si="633"/>
        <v>0.1742963920365812</v>
      </c>
      <c r="O3964" s="14">
        <f t="shared" si="634"/>
        <v>1976.8329723891029</v>
      </c>
      <c r="Q3964" s="22">
        <f t="shared" si="629"/>
        <v>254.81928660318889</v>
      </c>
      <c r="R3964" s="3">
        <f>VLOOKUP(A3964,ERCOT_345kv_West_ATC!D:E,2)</f>
        <v>32.729999999999997</v>
      </c>
      <c r="S3964" s="66">
        <f t="shared" si="628"/>
        <v>0.87155603315471175</v>
      </c>
      <c r="T3964" s="69">
        <f t="shared" si="635"/>
        <v>222.0892866031889</v>
      </c>
      <c r="V3964" s="16">
        <f t="shared" si="636"/>
        <v>2.3255999999999999E-2</v>
      </c>
      <c r="W3964" s="16">
        <f t="shared" si="637"/>
        <v>0.15104039203658121</v>
      </c>
      <c r="X3964" s="16"/>
      <c r="Z3964" s="15">
        <f t="shared" si="638"/>
        <v>1.9966317682959818E-5</v>
      </c>
      <c r="AA3964" s="16">
        <f t="shared" si="639"/>
        <v>0.17604204214533423</v>
      </c>
      <c r="AB3964" s="3">
        <f t="shared" si="640"/>
        <v>9.4805056801442356E-2</v>
      </c>
      <c r="AC3964" s="69">
        <f t="shared" si="641"/>
        <v>20.929730789327902</v>
      </c>
      <c r="AD3964" s="3">
        <f t="shared" si="627"/>
        <v>18.819275334780038</v>
      </c>
      <c r="AF3964" s="29"/>
      <c r="AG3964" s="30"/>
      <c r="AH3964" s="29"/>
      <c r="AI3964" s="29"/>
      <c r="AJ3964" s="31"/>
      <c r="AK3964" s="29"/>
      <c r="AL3964" s="30"/>
      <c r="AN3964" s="17">
        <f t="shared" si="642"/>
        <v>50585.963203125313</v>
      </c>
      <c r="AO3964" s="17">
        <f t="shared" si="643"/>
        <v>505.85963203125311</v>
      </c>
      <c r="AP3964" s="2">
        <f t="shared" si="644"/>
        <v>34.600798830937713</v>
      </c>
      <c r="AQ3964" s="6">
        <f t="shared" si="645"/>
        <v>1132.4841457365912</v>
      </c>
      <c r="AR3964" s="3">
        <f t="shared" si="646"/>
        <v>7684.4667282634091</v>
      </c>
    </row>
    <row r="3965" spans="1:44">
      <c r="A3965" s="32">
        <v>43778</v>
      </c>
      <c r="B3965" s="9">
        <v>12.5</v>
      </c>
      <c r="C3965" s="33">
        <v>8814.8826879999997</v>
      </c>
      <c r="D3965" s="34">
        <f t="shared" si="630"/>
        <v>91054733.765625566</v>
      </c>
      <c r="E3965" s="34">
        <v>12720005267390.5</v>
      </c>
      <c r="F3965" s="3">
        <f>VLOOKUP(A3965,ERCOT_345kv_West_ATC!A:B,2)</f>
        <v>34</v>
      </c>
      <c r="G3965" s="3">
        <f>VLOOKUP(A3965,ERCOT_345kv_West_ATC!G:H,2)</f>
        <v>2.5619999999999998</v>
      </c>
      <c r="I3965" s="5">
        <f t="shared" si="631"/>
        <v>6</v>
      </c>
      <c r="J3965" s="4">
        <f t="shared" si="632"/>
        <v>144</v>
      </c>
      <c r="K3965" s="4">
        <f t="shared" si="647"/>
        <v>1800</v>
      </c>
      <c r="L3965" s="6">
        <f t="shared" si="648"/>
        <v>15866788.838399999</v>
      </c>
      <c r="N3965" s="22">
        <f t="shared" si="633"/>
        <v>0.17425550745380283</v>
      </c>
      <c r="O3965" s="14">
        <f t="shared" si="634"/>
        <v>1976.8329723891029</v>
      </c>
      <c r="Q3965" s="22">
        <f t="shared" si="629"/>
        <v>254.7595138213492</v>
      </c>
      <c r="R3965" s="3">
        <f>VLOOKUP(A3965,ERCOT_345kv_West_ATC!D:E,2)</f>
        <v>27.01</v>
      </c>
      <c r="S3965" s="66">
        <f t="shared" si="628"/>
        <v>0.89397844424000261</v>
      </c>
      <c r="T3965" s="69">
        <f t="shared" si="635"/>
        <v>227.74951382134921</v>
      </c>
      <c r="V3965" s="16">
        <f t="shared" si="636"/>
        <v>2.3255999999999999E-2</v>
      </c>
      <c r="W3965" s="16">
        <f t="shared" si="637"/>
        <v>0.15099950745380283</v>
      </c>
      <c r="X3965" s="16"/>
      <c r="Z3965" s="15">
        <f t="shared" si="638"/>
        <v>1.9966317682959818E-5</v>
      </c>
      <c r="AA3965" s="16">
        <f t="shared" si="639"/>
        <v>0.17600074808663077</v>
      </c>
      <c r="AB3965" s="3">
        <f t="shared" si="640"/>
        <v>9.4782818445574429E-2</v>
      </c>
      <c r="AC3965" s="69">
        <f t="shared" si="641"/>
        <v>20.92159155108024</v>
      </c>
      <c r="AD3965" s="3">
        <f t="shared" ref="AD3965:AD4028" si="649">AVERAGE(AC3936:AC3965)</f>
        <v>18.874606813581732</v>
      </c>
      <c r="AF3965" s="29"/>
      <c r="AG3965" s="30"/>
      <c r="AH3965" s="29"/>
      <c r="AI3965" s="29"/>
      <c r="AJ3965" s="31"/>
      <c r="AK3965" s="29"/>
      <c r="AL3965" s="30"/>
      <c r="AN3965" s="17">
        <f t="shared" si="642"/>
        <v>50585.963203125313</v>
      </c>
      <c r="AO3965" s="17">
        <f t="shared" si="643"/>
        <v>505.85963203125311</v>
      </c>
      <c r="AP3965" s="2">
        <f t="shared" si="644"/>
        <v>34.600798830937713</v>
      </c>
      <c r="AQ3965" s="6">
        <f t="shared" si="645"/>
        <v>934.56757642362766</v>
      </c>
      <c r="AR3965" s="3">
        <f t="shared" si="646"/>
        <v>7880.3151115763721</v>
      </c>
    </row>
    <row r="3966" spans="1:44">
      <c r="A3966" s="32">
        <v>43779</v>
      </c>
      <c r="B3966" s="9">
        <v>12.5</v>
      </c>
      <c r="C3966" s="33">
        <v>9058.2260389999992</v>
      </c>
      <c r="D3966" s="34">
        <f t="shared" si="630"/>
        <v>91054733.765625566</v>
      </c>
      <c r="E3966" s="34">
        <v>12720005267390.5</v>
      </c>
      <c r="F3966" s="3">
        <f>VLOOKUP(A3966,ERCOT_345kv_West_ATC!A:B,2)</f>
        <v>34</v>
      </c>
      <c r="G3966" s="3">
        <f>VLOOKUP(A3966,ERCOT_345kv_West_ATC!G:H,2)</f>
        <v>2.5619999999999998</v>
      </c>
      <c r="I3966" s="5">
        <f t="shared" si="631"/>
        <v>6</v>
      </c>
      <c r="J3966" s="4">
        <f t="shared" si="632"/>
        <v>144</v>
      </c>
      <c r="K3966" s="4">
        <f t="shared" si="647"/>
        <v>1800</v>
      </c>
      <c r="L3966" s="6">
        <f t="shared" si="648"/>
        <v>16304806.870199999</v>
      </c>
      <c r="N3966" s="22">
        <f t="shared" si="633"/>
        <v>0.17906599905248738</v>
      </c>
      <c r="O3966" s="14">
        <f t="shared" si="634"/>
        <v>1976.8329723891029</v>
      </c>
      <c r="Q3966" s="22">
        <f t="shared" si="629"/>
        <v>261.79239627556638</v>
      </c>
      <c r="R3966" s="3">
        <f>VLOOKUP(A3966,ERCOT_345kv_West_ATC!D:E,2)</f>
        <v>18.059999999999999</v>
      </c>
      <c r="S3966" s="66">
        <f t="shared" si="628"/>
        <v>0.93101403915112269</v>
      </c>
      <c r="T3966" s="69">
        <f t="shared" si="635"/>
        <v>243.73239627556637</v>
      </c>
      <c r="V3966" s="16">
        <f t="shared" si="636"/>
        <v>2.3255999999999999E-2</v>
      </c>
      <c r="W3966" s="16">
        <f t="shared" si="637"/>
        <v>0.15580999905248738</v>
      </c>
      <c r="X3966" s="16"/>
      <c r="Z3966" s="15">
        <f t="shared" si="638"/>
        <v>1.9966317682959818E-5</v>
      </c>
      <c r="AA3966" s="16">
        <f t="shared" si="639"/>
        <v>0.18085941873873276</v>
      </c>
      <c r="AB3966" s="3">
        <f t="shared" si="640"/>
        <v>9.7399389700591754E-2</v>
      </c>
      <c r="AC3966" s="69">
        <f t="shared" si="641"/>
        <v>21.879256630416581</v>
      </c>
      <c r="AD3966" s="3">
        <f t="shared" si="649"/>
        <v>18.995476577707688</v>
      </c>
      <c r="AF3966" s="29"/>
      <c r="AG3966" s="30"/>
      <c r="AH3966" s="29"/>
      <c r="AI3966" s="29"/>
      <c r="AJ3966" s="31"/>
      <c r="AK3966" s="29"/>
      <c r="AL3966" s="30"/>
      <c r="AN3966" s="17">
        <f t="shared" si="642"/>
        <v>50585.963203125313</v>
      </c>
      <c r="AO3966" s="17">
        <f t="shared" si="643"/>
        <v>505.85963203125311</v>
      </c>
      <c r="AP3966" s="2">
        <f t="shared" si="644"/>
        <v>34.600798830937713</v>
      </c>
      <c r="AQ3966" s="6">
        <f t="shared" si="645"/>
        <v>624.8904268867351</v>
      </c>
      <c r="AR3966" s="3">
        <f t="shared" si="646"/>
        <v>8433.3356121132638</v>
      </c>
    </row>
    <row r="3967" spans="1:44">
      <c r="A3967" s="32">
        <v>43780</v>
      </c>
      <c r="B3967" s="9">
        <v>12.5</v>
      </c>
      <c r="C3967" s="33">
        <v>8756.3173139999999</v>
      </c>
      <c r="D3967" s="34">
        <f t="shared" si="630"/>
        <v>91054733.765625566</v>
      </c>
      <c r="E3967" s="34">
        <v>12720005267390.5</v>
      </c>
      <c r="F3967" s="3">
        <f>VLOOKUP(A3967,ERCOT_345kv_West_ATC!A:B,2)</f>
        <v>33.450000000000003</v>
      </c>
      <c r="G3967" s="3">
        <f>VLOOKUP(A3967,ERCOT_345kv_West_ATC!G:H,2)</f>
        <v>2.5089999999999999</v>
      </c>
      <c r="I3967" s="5">
        <f t="shared" si="631"/>
        <v>6</v>
      </c>
      <c r="J3967" s="4">
        <f t="shared" si="632"/>
        <v>144</v>
      </c>
      <c r="K3967" s="4">
        <f t="shared" si="647"/>
        <v>1800</v>
      </c>
      <c r="L3967" s="6">
        <f t="shared" si="648"/>
        <v>15761371.165200001</v>
      </c>
      <c r="N3967" s="22">
        <f t="shared" si="633"/>
        <v>0.17309776783016786</v>
      </c>
      <c r="O3967" s="14">
        <f t="shared" si="634"/>
        <v>1976.8329723891029</v>
      </c>
      <c r="Q3967" s="22">
        <f t="shared" si="629"/>
        <v>253.06691203240911</v>
      </c>
      <c r="R3967" s="3">
        <f>VLOOKUP(A3967,ERCOT_345kv_West_ATC!D:E,2)</f>
        <v>15.99</v>
      </c>
      <c r="S3967" s="66">
        <f t="shared" si="628"/>
        <v>0.93681512975527892</v>
      </c>
      <c r="T3967" s="69">
        <f t="shared" si="635"/>
        <v>237.0769120324091</v>
      </c>
      <c r="V3967" s="16">
        <f t="shared" si="636"/>
        <v>2.2879799999999999E-2</v>
      </c>
      <c r="W3967" s="16">
        <f t="shared" si="637"/>
        <v>0.15021796783016786</v>
      </c>
      <c r="X3967" s="16"/>
      <c r="Z3967" s="15">
        <f t="shared" si="638"/>
        <v>1.9966317682959818E-5</v>
      </c>
      <c r="AA3967" s="16">
        <f t="shared" si="639"/>
        <v>0.1748314132241254</v>
      </c>
      <c r="AB3967" s="3">
        <f t="shared" si="640"/>
        <v>9.4153088997376996E-2</v>
      </c>
      <c r="AC3967" s="69">
        <f t="shared" si="641"/>
        <v>20.691110573039982</v>
      </c>
      <c r="AD3967" s="3">
        <f t="shared" si="649"/>
        <v>19.073973677919799</v>
      </c>
      <c r="AF3967" s="29"/>
      <c r="AG3967" s="30"/>
      <c r="AH3967" s="29"/>
      <c r="AI3967" s="29"/>
      <c r="AJ3967" s="31"/>
      <c r="AK3967" s="29"/>
      <c r="AL3967" s="30"/>
      <c r="AN3967" s="17">
        <f t="shared" si="642"/>
        <v>50585.963203125313</v>
      </c>
      <c r="AO3967" s="17">
        <f t="shared" si="643"/>
        <v>505.85963203125311</v>
      </c>
      <c r="AP3967" s="2">
        <f t="shared" si="644"/>
        <v>34.600798830937713</v>
      </c>
      <c r="AQ3967" s="6">
        <f t="shared" si="645"/>
        <v>553.26677330669406</v>
      </c>
      <c r="AR3967" s="3">
        <f t="shared" si="646"/>
        <v>8203.0505406933062</v>
      </c>
    </row>
    <row r="3968" spans="1:44">
      <c r="A3968" s="32">
        <v>43781</v>
      </c>
      <c r="B3968" s="9">
        <v>12.5</v>
      </c>
      <c r="C3968" s="33">
        <v>8812.7186629999997</v>
      </c>
      <c r="D3968" s="34">
        <f t="shared" si="630"/>
        <v>91054733.765625566</v>
      </c>
      <c r="E3968" s="34">
        <v>12720005267390.5</v>
      </c>
      <c r="F3968" s="3">
        <f>VLOOKUP(A3968,ERCOT_345kv_West_ATC!A:B,2)</f>
        <v>33.35</v>
      </c>
      <c r="G3968" s="3">
        <f>VLOOKUP(A3968,ERCOT_345kv_West_ATC!G:H,2)</f>
        <v>2.5059999999999998</v>
      </c>
      <c r="I3968" s="5">
        <f t="shared" si="631"/>
        <v>6</v>
      </c>
      <c r="J3968" s="4">
        <f t="shared" si="632"/>
        <v>144</v>
      </c>
      <c r="K3968" s="4">
        <f t="shared" si="647"/>
        <v>1800</v>
      </c>
      <c r="L3968" s="6">
        <f t="shared" si="648"/>
        <v>15862893.5934</v>
      </c>
      <c r="N3968" s="22">
        <f t="shared" si="633"/>
        <v>0.17421272829407211</v>
      </c>
      <c r="O3968" s="14">
        <f t="shared" si="634"/>
        <v>1976.8329723891029</v>
      </c>
      <c r="Q3968" s="22">
        <f t="shared" si="629"/>
        <v>254.69697119016391</v>
      </c>
      <c r="R3968" s="3">
        <f>VLOOKUP(A3968,ERCOT_345kv_West_ATC!D:E,2)</f>
        <v>53.35</v>
      </c>
      <c r="S3968" s="66">
        <f t="shared" si="628"/>
        <v>0.79053539682587204</v>
      </c>
      <c r="T3968" s="69">
        <f t="shared" si="635"/>
        <v>201.34697119016391</v>
      </c>
      <c r="V3968" s="16">
        <f t="shared" si="636"/>
        <v>2.2811400000000003E-2</v>
      </c>
      <c r="W3968" s="16">
        <f t="shared" si="637"/>
        <v>0.1514013282940721</v>
      </c>
      <c r="X3968" s="16"/>
      <c r="Z3968" s="15">
        <f t="shared" si="638"/>
        <v>1.9966317682959818E-5</v>
      </c>
      <c r="AA3968" s="16">
        <f t="shared" si="639"/>
        <v>0.1759575404760069</v>
      </c>
      <c r="AB3968" s="3">
        <f t="shared" si="640"/>
        <v>9.4759549572244334E-2</v>
      </c>
      <c r="AC3968" s="69">
        <f t="shared" si="641"/>
        <v>20.913075143441425</v>
      </c>
      <c r="AD3968" s="3">
        <f t="shared" si="649"/>
        <v>19.162385472981253</v>
      </c>
      <c r="AF3968" s="29"/>
      <c r="AG3968" s="30"/>
      <c r="AH3968" s="29"/>
      <c r="AI3968" s="29"/>
      <c r="AJ3968" s="31"/>
      <c r="AK3968" s="29"/>
      <c r="AL3968" s="30"/>
      <c r="AN3968" s="17">
        <f t="shared" si="642"/>
        <v>50585.963203125313</v>
      </c>
      <c r="AO3968" s="17">
        <f t="shared" si="643"/>
        <v>505.85963203125311</v>
      </c>
      <c r="AP3968" s="2">
        <f t="shared" si="644"/>
        <v>34.600798830937713</v>
      </c>
      <c r="AQ3968" s="6">
        <f t="shared" si="645"/>
        <v>1845.9526176305269</v>
      </c>
      <c r="AR3968" s="3">
        <f t="shared" si="646"/>
        <v>6966.7660453694725</v>
      </c>
    </row>
    <row r="3969" spans="1:44">
      <c r="A3969" s="32">
        <v>43782</v>
      </c>
      <c r="B3969" s="9">
        <v>12.5</v>
      </c>
      <c r="C3969" s="33">
        <v>8817.2615189999997</v>
      </c>
      <c r="D3969" s="34">
        <f t="shared" si="630"/>
        <v>91054733.765625566</v>
      </c>
      <c r="E3969" s="34">
        <v>12720005267390.5</v>
      </c>
      <c r="F3969" s="3">
        <f>VLOOKUP(A3969,ERCOT_345kv_West_ATC!A:B,2)</f>
        <v>33.1</v>
      </c>
      <c r="G3969" s="3">
        <f>VLOOKUP(A3969,ERCOT_345kv_West_ATC!G:H,2)</f>
        <v>2.52</v>
      </c>
      <c r="I3969" s="5">
        <f t="shared" si="631"/>
        <v>6</v>
      </c>
      <c r="J3969" s="4">
        <f t="shared" si="632"/>
        <v>144</v>
      </c>
      <c r="K3969" s="4">
        <f t="shared" si="647"/>
        <v>1800</v>
      </c>
      <c r="L3969" s="6">
        <f t="shared" si="648"/>
        <v>15871070.734199999</v>
      </c>
      <c r="N3969" s="22">
        <f t="shared" si="633"/>
        <v>0.17430253296936826</v>
      </c>
      <c r="O3969" s="14">
        <f t="shared" si="634"/>
        <v>1976.8329723891029</v>
      </c>
      <c r="Q3969" s="22">
        <f t="shared" si="629"/>
        <v>254.82826457509978</v>
      </c>
      <c r="R3969" s="3">
        <f>VLOOKUP(A3969,ERCOT_345kv_West_ATC!D:E,2)</f>
        <v>32.25</v>
      </c>
      <c r="S3969" s="66">
        <f t="shared" si="628"/>
        <v>0.87344417993124268</v>
      </c>
      <c r="T3969" s="69">
        <f t="shared" si="635"/>
        <v>222.57826457509978</v>
      </c>
      <c r="V3969" s="16">
        <f t="shared" si="636"/>
        <v>2.2640399999999998E-2</v>
      </c>
      <c r="W3969" s="16">
        <f t="shared" si="637"/>
        <v>0.15166213296936826</v>
      </c>
      <c r="X3969" s="16"/>
      <c r="Z3969" s="15">
        <f t="shared" si="638"/>
        <v>1.9966317682959818E-5</v>
      </c>
      <c r="AA3969" s="16">
        <f t="shared" si="639"/>
        <v>0.17604824458209084</v>
      </c>
      <c r="AB3969" s="3">
        <f t="shared" si="640"/>
        <v>9.4808397039727765E-2</v>
      </c>
      <c r="AC3969" s="69">
        <f t="shared" si="641"/>
        <v>20.930953316540361</v>
      </c>
      <c r="AD3969" s="3">
        <f t="shared" si="649"/>
        <v>19.245119656453451</v>
      </c>
      <c r="AF3969" s="29"/>
      <c r="AG3969" s="30"/>
      <c r="AH3969" s="29"/>
      <c r="AI3969" s="29"/>
      <c r="AJ3969" s="31"/>
      <c r="AK3969" s="29"/>
      <c r="AL3969" s="30"/>
      <c r="AN3969" s="17">
        <f t="shared" si="642"/>
        <v>50585.963203125313</v>
      </c>
      <c r="AO3969" s="17">
        <f t="shared" si="643"/>
        <v>505.85963203125311</v>
      </c>
      <c r="AP3969" s="2">
        <f t="shared" si="644"/>
        <v>34.600798830937713</v>
      </c>
      <c r="AQ3969" s="6">
        <f t="shared" si="645"/>
        <v>1115.8757622977412</v>
      </c>
      <c r="AR3969" s="3">
        <f t="shared" si="646"/>
        <v>7701.3857567022587</v>
      </c>
    </row>
    <row r="3970" spans="1:44">
      <c r="A3970" s="32">
        <v>43783</v>
      </c>
      <c r="B3970" s="9">
        <v>12.5</v>
      </c>
      <c r="C3970" s="33">
        <v>8710.2850780000008</v>
      </c>
      <c r="D3970" s="34">
        <f t="shared" si="630"/>
        <v>91054733.765625566</v>
      </c>
      <c r="E3970" s="34">
        <v>12720005267390.5</v>
      </c>
      <c r="F3970" s="3">
        <f>VLOOKUP(A3970,ERCOT_345kv_West_ATC!A:B,2)</f>
        <v>32.85</v>
      </c>
      <c r="G3970" s="3">
        <f>VLOOKUP(A3970,ERCOT_345kv_West_ATC!G:H,2)</f>
        <v>2.4990000000000001</v>
      </c>
      <c r="I3970" s="5">
        <f t="shared" si="631"/>
        <v>6</v>
      </c>
      <c r="J3970" s="4">
        <f t="shared" si="632"/>
        <v>144</v>
      </c>
      <c r="K3970" s="4">
        <f t="shared" si="647"/>
        <v>1800</v>
      </c>
      <c r="L3970" s="6">
        <f t="shared" si="648"/>
        <v>15678513.140400002</v>
      </c>
      <c r="N3970" s="22">
        <f t="shared" si="633"/>
        <v>0.17218778741099192</v>
      </c>
      <c r="O3970" s="14">
        <f t="shared" si="634"/>
        <v>1976.8329723891029</v>
      </c>
      <c r="Q3970" s="22">
        <f t="shared" si="629"/>
        <v>251.73653130261974</v>
      </c>
      <c r="R3970" s="3">
        <f>VLOOKUP(A3970,ERCOT_345kv_West_ATC!D:E,2)</f>
        <v>27.9</v>
      </c>
      <c r="S3970" s="66">
        <f t="shared" si="628"/>
        <v>0.88916984016729539</v>
      </c>
      <c r="T3970" s="69">
        <f t="shared" si="635"/>
        <v>223.83653130261973</v>
      </c>
      <c r="V3970" s="16">
        <f t="shared" si="636"/>
        <v>2.24694E-2</v>
      </c>
      <c r="W3970" s="16">
        <f t="shared" si="637"/>
        <v>0.14971838741099192</v>
      </c>
      <c r="X3970" s="16"/>
      <c r="Z3970" s="15">
        <f t="shared" si="638"/>
        <v>1.9966317682959818E-5</v>
      </c>
      <c r="AA3970" s="16">
        <f t="shared" si="639"/>
        <v>0.17391231897649245</v>
      </c>
      <c r="AB3970" s="3">
        <f t="shared" si="640"/>
        <v>9.3658123242090066E-2</v>
      </c>
      <c r="AC3970" s="69">
        <f t="shared" si="641"/>
        <v>20.509953106604964</v>
      </c>
      <c r="AD3970" s="3">
        <f t="shared" si="649"/>
        <v>19.334852133594314</v>
      </c>
      <c r="AF3970" s="29"/>
      <c r="AG3970" s="30"/>
      <c r="AH3970" s="29"/>
      <c r="AI3970" s="29"/>
      <c r="AJ3970" s="31"/>
      <c r="AK3970" s="29"/>
      <c r="AL3970" s="30"/>
      <c r="AN3970" s="17">
        <f t="shared" si="642"/>
        <v>50585.963203125313</v>
      </c>
      <c r="AO3970" s="17">
        <f t="shared" si="643"/>
        <v>505.85963203125311</v>
      </c>
      <c r="AP3970" s="2">
        <f t="shared" si="644"/>
        <v>34.600798830937713</v>
      </c>
      <c r="AQ3970" s="6">
        <f t="shared" si="645"/>
        <v>965.36228738316208</v>
      </c>
      <c r="AR3970" s="3">
        <f t="shared" si="646"/>
        <v>7744.9227906168389</v>
      </c>
    </row>
    <row r="3971" spans="1:44">
      <c r="A3971" s="32">
        <v>43784</v>
      </c>
      <c r="B3971" s="9">
        <v>12.5</v>
      </c>
      <c r="C3971" s="33">
        <v>8491.5573339999992</v>
      </c>
      <c r="D3971" s="34">
        <f t="shared" si="630"/>
        <v>91054733.765625566</v>
      </c>
      <c r="E3971" s="34">
        <v>12720005267390.5</v>
      </c>
      <c r="F3971" s="3">
        <f>VLOOKUP(A3971,ERCOT_345kv_West_ATC!A:B,2)</f>
        <v>33.25</v>
      </c>
      <c r="G3971" s="3">
        <f>VLOOKUP(A3971,ERCOT_345kv_West_ATC!G:H,2)</f>
        <v>2.504</v>
      </c>
      <c r="I3971" s="5">
        <f t="shared" si="631"/>
        <v>6</v>
      </c>
      <c r="J3971" s="4">
        <f t="shared" si="632"/>
        <v>144</v>
      </c>
      <c r="K3971" s="4">
        <f t="shared" si="647"/>
        <v>1800</v>
      </c>
      <c r="L3971" s="6">
        <f t="shared" si="648"/>
        <v>15284803.201199999</v>
      </c>
      <c r="N3971" s="22">
        <f t="shared" si="633"/>
        <v>0.16786390524783706</v>
      </c>
      <c r="O3971" s="14">
        <f t="shared" si="634"/>
        <v>1976.8329723891029</v>
      </c>
      <c r="Q3971" s="22">
        <f t="shared" si="629"/>
        <v>245.41506615180853</v>
      </c>
      <c r="R3971" s="3">
        <f>VLOOKUP(A3971,ERCOT_345kv_West_ATC!D:E,2)</f>
        <v>27.91</v>
      </c>
      <c r="S3971" s="66">
        <f t="shared" si="628"/>
        <v>0.88627430076874147</v>
      </c>
      <c r="T3971" s="69">
        <f t="shared" si="635"/>
        <v>217.50506615180853</v>
      </c>
      <c r="V3971" s="16">
        <f t="shared" si="636"/>
        <v>2.2742999999999999E-2</v>
      </c>
      <c r="W3971" s="16">
        <f t="shared" si="637"/>
        <v>0.14512090524783705</v>
      </c>
      <c r="X3971" s="16"/>
      <c r="Z3971" s="15">
        <f t="shared" si="638"/>
        <v>1.9966317682959818E-5</v>
      </c>
      <c r="AA3971" s="16">
        <f t="shared" si="639"/>
        <v>0.16954513135371133</v>
      </c>
      <c r="AB3971" s="3">
        <f t="shared" si="640"/>
        <v>9.1306233513961874E-2</v>
      </c>
      <c r="AC3971" s="69">
        <f t="shared" si="641"/>
        <v>19.649161466110044</v>
      </c>
      <c r="AD3971" s="3">
        <f t="shared" si="649"/>
        <v>19.415227656008934</v>
      </c>
      <c r="AF3971" s="29"/>
      <c r="AG3971" s="30"/>
      <c r="AH3971" s="29"/>
      <c r="AI3971" s="29"/>
      <c r="AJ3971" s="31"/>
      <c r="AK3971" s="29"/>
      <c r="AL3971" s="30"/>
      <c r="AN3971" s="17">
        <f t="shared" si="642"/>
        <v>50585.963203125313</v>
      </c>
      <c r="AO3971" s="17">
        <f t="shared" si="643"/>
        <v>505.85963203125311</v>
      </c>
      <c r="AP3971" s="2">
        <f t="shared" si="644"/>
        <v>34.600798830937713</v>
      </c>
      <c r="AQ3971" s="6">
        <f t="shared" si="645"/>
        <v>965.70829537147154</v>
      </c>
      <c r="AR3971" s="3">
        <f t="shared" si="646"/>
        <v>7525.8490386285275</v>
      </c>
    </row>
    <row r="3972" spans="1:44">
      <c r="A3972" s="32">
        <v>43785</v>
      </c>
      <c r="B3972" s="9">
        <v>12.5</v>
      </c>
      <c r="C3972" s="33">
        <v>8546.7319709999992</v>
      </c>
      <c r="D3972" s="34">
        <f t="shared" si="630"/>
        <v>91054733.765625566</v>
      </c>
      <c r="E3972" s="34">
        <v>12720005267390.5</v>
      </c>
      <c r="F3972" s="3">
        <f>VLOOKUP(A3972,ERCOT_345kv_West_ATC!A:B,2)</f>
        <v>33.25</v>
      </c>
      <c r="G3972" s="3">
        <f>VLOOKUP(A3972,ERCOT_345kv_West_ATC!G:H,2)</f>
        <v>2.504</v>
      </c>
      <c r="I3972" s="5">
        <f t="shared" si="631"/>
        <v>6</v>
      </c>
      <c r="J3972" s="4">
        <f t="shared" si="632"/>
        <v>144</v>
      </c>
      <c r="K3972" s="4">
        <f t="shared" si="647"/>
        <v>1800</v>
      </c>
      <c r="L3972" s="6">
        <f t="shared" si="648"/>
        <v>15384117.547799999</v>
      </c>
      <c r="N3972" s="22">
        <f t="shared" si="633"/>
        <v>0.16895461566444905</v>
      </c>
      <c r="O3972" s="14">
        <f t="shared" si="634"/>
        <v>1976.8329723891029</v>
      </c>
      <c r="Q3972" s="22">
        <f t="shared" si="629"/>
        <v>247.00967202404831</v>
      </c>
      <c r="R3972" s="3">
        <f>VLOOKUP(A3972,ERCOT_345kv_West_ATC!D:E,2)</f>
        <v>20.16</v>
      </c>
      <c r="S3972" s="66">
        <f t="shared" si="628"/>
        <v>0.91838376272959354</v>
      </c>
      <c r="T3972" s="69">
        <f t="shared" si="635"/>
        <v>226.84967202404832</v>
      </c>
      <c r="V3972" s="16">
        <f t="shared" si="636"/>
        <v>2.2742999999999999E-2</v>
      </c>
      <c r="W3972" s="16">
        <f t="shared" si="637"/>
        <v>0.14621161566444907</v>
      </c>
      <c r="X3972" s="16"/>
      <c r="Z3972" s="15">
        <f t="shared" si="638"/>
        <v>1.9966317682959818E-5</v>
      </c>
      <c r="AA3972" s="16">
        <f t="shared" si="639"/>
        <v>0.17064676568409531</v>
      </c>
      <c r="AB3972" s="3">
        <f t="shared" si="640"/>
        <v>9.1899503757783788E-2</v>
      </c>
      <c r="AC3972" s="69">
        <f t="shared" si="641"/>
        <v>19.866298375348865</v>
      </c>
      <c r="AD3972" s="3">
        <f t="shared" si="649"/>
        <v>19.49698432986289</v>
      </c>
      <c r="AF3972" s="29"/>
      <c r="AG3972" s="30"/>
      <c r="AH3972" s="29"/>
      <c r="AI3972" s="29"/>
      <c r="AJ3972" s="31"/>
      <c r="AK3972" s="29"/>
      <c r="AL3972" s="30"/>
      <c r="AN3972" s="17">
        <f t="shared" si="642"/>
        <v>50585.963203125313</v>
      </c>
      <c r="AO3972" s="17">
        <f t="shared" si="643"/>
        <v>505.85963203125311</v>
      </c>
      <c r="AP3972" s="2">
        <f t="shared" si="644"/>
        <v>34.600798830937713</v>
      </c>
      <c r="AQ3972" s="6">
        <f t="shared" si="645"/>
        <v>697.55210443170427</v>
      </c>
      <c r="AR3972" s="3">
        <f t="shared" si="646"/>
        <v>7849.1798665682945</v>
      </c>
    </row>
    <row r="3973" spans="1:44">
      <c r="A3973" s="32">
        <v>43786</v>
      </c>
      <c r="B3973" s="9">
        <v>12.5</v>
      </c>
      <c r="C3973" s="33">
        <v>8572.1850379999996</v>
      </c>
      <c r="D3973" s="34">
        <f t="shared" si="630"/>
        <v>91054733.765625566</v>
      </c>
      <c r="E3973" s="34">
        <v>12720005267390.5</v>
      </c>
      <c r="F3973" s="3">
        <f>VLOOKUP(A3973,ERCOT_345kv_West_ATC!A:B,2)</f>
        <v>33.25</v>
      </c>
      <c r="G3973" s="3">
        <f>VLOOKUP(A3973,ERCOT_345kv_West_ATC!G:H,2)</f>
        <v>2.504</v>
      </c>
      <c r="I3973" s="5">
        <f t="shared" si="631"/>
        <v>6</v>
      </c>
      <c r="J3973" s="4">
        <f t="shared" si="632"/>
        <v>144</v>
      </c>
      <c r="K3973" s="4">
        <f t="shared" si="647"/>
        <v>1800</v>
      </c>
      <c r="L3973" s="6">
        <f t="shared" si="648"/>
        <v>15429933.068399999</v>
      </c>
      <c r="N3973" s="22">
        <f t="shared" si="633"/>
        <v>0.16945778028538935</v>
      </c>
      <c r="O3973" s="14">
        <f t="shared" si="634"/>
        <v>1976.8329723891029</v>
      </c>
      <c r="Q3973" s="22">
        <f t="shared" si="629"/>
        <v>247.74529281489669</v>
      </c>
      <c r="R3973" s="3">
        <f>VLOOKUP(A3973,ERCOT_345kv_West_ATC!D:E,2)</f>
        <v>23.81</v>
      </c>
      <c r="S3973" s="66">
        <f t="shared" si="628"/>
        <v>0.90389322949603046</v>
      </c>
      <c r="T3973" s="69">
        <f t="shared" si="635"/>
        <v>223.93529281489668</v>
      </c>
      <c r="V3973" s="16">
        <f t="shared" si="636"/>
        <v>2.2742999999999999E-2</v>
      </c>
      <c r="W3973" s="16">
        <f t="shared" si="637"/>
        <v>0.14671478028538937</v>
      </c>
      <c r="X3973" s="16"/>
      <c r="Z3973" s="15">
        <f t="shared" si="638"/>
        <v>1.9966317682959818E-5</v>
      </c>
      <c r="AA3973" s="16">
        <f t="shared" si="639"/>
        <v>0.17115496970582297</v>
      </c>
      <c r="AB3973" s="3">
        <f t="shared" si="640"/>
        <v>9.2173190148599676E-2</v>
      </c>
      <c r="AC3973" s="69">
        <f t="shared" si="641"/>
        <v>19.966467594387481</v>
      </c>
      <c r="AD3973" s="3">
        <f t="shared" si="649"/>
        <v>19.598183029607377</v>
      </c>
      <c r="AF3973" s="29"/>
      <c r="AG3973" s="30"/>
      <c r="AH3973" s="29"/>
      <c r="AI3973" s="29"/>
      <c r="AJ3973" s="31"/>
      <c r="AK3973" s="29"/>
      <c r="AL3973" s="30"/>
      <c r="AN3973" s="17">
        <f t="shared" si="642"/>
        <v>50585.963203125313</v>
      </c>
      <c r="AO3973" s="17">
        <f t="shared" si="643"/>
        <v>505.85963203125311</v>
      </c>
      <c r="AP3973" s="2">
        <f t="shared" si="644"/>
        <v>34.600798830937713</v>
      </c>
      <c r="AQ3973" s="6">
        <f t="shared" si="645"/>
        <v>823.84502016462693</v>
      </c>
      <c r="AR3973" s="3">
        <f t="shared" si="646"/>
        <v>7748.3400178353731</v>
      </c>
    </row>
    <row r="3974" spans="1:44">
      <c r="A3974" s="32">
        <v>43787</v>
      </c>
      <c r="B3974" s="9">
        <v>12.5</v>
      </c>
      <c r="C3974" s="33">
        <v>8311.8108890000003</v>
      </c>
      <c r="D3974" s="34">
        <f t="shared" si="630"/>
        <v>91054733.765625566</v>
      </c>
      <c r="E3974" s="34">
        <v>12720005267390.5</v>
      </c>
      <c r="F3974" s="3">
        <f>VLOOKUP(A3974,ERCOT_345kv_West_ATC!A:B,2)</f>
        <v>32.75</v>
      </c>
      <c r="G3974" s="3">
        <f>VLOOKUP(A3974,ERCOT_345kv_West_ATC!G:H,2)</f>
        <v>2.448</v>
      </c>
      <c r="I3974" s="5">
        <f t="shared" si="631"/>
        <v>6</v>
      </c>
      <c r="J3974" s="4">
        <f t="shared" si="632"/>
        <v>144</v>
      </c>
      <c r="K3974" s="4">
        <f t="shared" si="647"/>
        <v>1800</v>
      </c>
      <c r="L3974" s="6">
        <f t="shared" si="648"/>
        <v>14961259.600200001</v>
      </c>
      <c r="N3974" s="22">
        <f t="shared" si="633"/>
        <v>0.16431061825637983</v>
      </c>
      <c r="O3974" s="14">
        <f t="shared" si="634"/>
        <v>1976.8329723891029</v>
      </c>
      <c r="Q3974" s="22">
        <f t="shared" si="629"/>
        <v>240.22020212921026</v>
      </c>
      <c r="R3974" s="3">
        <f>VLOOKUP(A3974,ERCOT_345kv_West_ATC!D:E,2)</f>
        <v>26.78</v>
      </c>
      <c r="S3974" s="66">
        <f t="shared" ref="S3974:S4037" si="650">(Q3974-R3974)/Q3974</f>
        <v>0.88851895151767668</v>
      </c>
      <c r="T3974" s="69">
        <f t="shared" si="635"/>
        <v>213.44020212921026</v>
      </c>
      <c r="V3974" s="16">
        <f t="shared" si="636"/>
        <v>2.2401000000000001E-2</v>
      </c>
      <c r="W3974" s="16">
        <f t="shared" si="637"/>
        <v>0.14190961825637982</v>
      </c>
      <c r="X3974" s="16"/>
      <c r="Z3974" s="15">
        <f t="shared" si="638"/>
        <v>1.9966317682959818E-5</v>
      </c>
      <c r="AA3974" s="16">
        <f t="shared" si="639"/>
        <v>0.16595625673045866</v>
      </c>
      <c r="AB3974" s="3">
        <f t="shared" si="640"/>
        <v>8.9373493707241E-2</v>
      </c>
      <c r="AC3974" s="69">
        <f t="shared" si="641"/>
        <v>18.941778696850207</v>
      </c>
      <c r="AD3974" s="3">
        <f t="shared" si="649"/>
        <v>19.663571473604531</v>
      </c>
      <c r="AF3974" s="29"/>
      <c r="AG3974" s="30"/>
      <c r="AH3974" s="29"/>
      <c r="AI3974" s="29"/>
      <c r="AJ3974" s="31"/>
      <c r="AK3974" s="29"/>
      <c r="AL3974" s="30"/>
      <c r="AN3974" s="17">
        <f t="shared" si="642"/>
        <v>50585.963203125313</v>
      </c>
      <c r="AO3974" s="17">
        <f t="shared" si="643"/>
        <v>505.85963203125311</v>
      </c>
      <c r="AP3974" s="2">
        <f t="shared" si="644"/>
        <v>34.600798830937713</v>
      </c>
      <c r="AQ3974" s="6">
        <f t="shared" si="645"/>
        <v>926.60939269251196</v>
      </c>
      <c r="AR3974" s="3">
        <f t="shared" si="646"/>
        <v>7385.201496307488</v>
      </c>
    </row>
    <row r="3975" spans="1:44">
      <c r="A3975" s="32">
        <v>43788</v>
      </c>
      <c r="B3975" s="9">
        <v>12.5</v>
      </c>
      <c r="C3975" s="33">
        <v>8203.937398</v>
      </c>
      <c r="D3975" s="34">
        <f t="shared" si="630"/>
        <v>91054733.765625566</v>
      </c>
      <c r="E3975" s="34">
        <v>12720005267390.5</v>
      </c>
      <c r="F3975" s="3">
        <f>VLOOKUP(A3975,ERCOT_345kv_West_ATC!A:B,2)</f>
        <v>32.5</v>
      </c>
      <c r="G3975" s="3">
        <f>VLOOKUP(A3975,ERCOT_345kv_West_ATC!G:H,2)</f>
        <v>2.4209999999999998</v>
      </c>
      <c r="I3975" s="5">
        <f t="shared" si="631"/>
        <v>6</v>
      </c>
      <c r="J3975" s="4">
        <f t="shared" si="632"/>
        <v>144</v>
      </c>
      <c r="K3975" s="4">
        <f t="shared" si="647"/>
        <v>1800</v>
      </c>
      <c r="L3975" s="6">
        <f t="shared" si="648"/>
        <v>14767087.316400001</v>
      </c>
      <c r="N3975" s="22">
        <f t="shared" si="633"/>
        <v>0.16217813951782464</v>
      </c>
      <c r="O3975" s="14">
        <f t="shared" si="634"/>
        <v>1976.8329723891029</v>
      </c>
      <c r="Q3975" s="22">
        <f t="shared" si="629"/>
        <v>237.10254315471434</v>
      </c>
      <c r="R3975" s="3">
        <f>VLOOKUP(A3975,ERCOT_345kv_West_ATC!D:E,2)</f>
        <v>20.239999999999998</v>
      </c>
      <c r="S3975" s="66">
        <f t="shared" si="650"/>
        <v>0.91463609065216567</v>
      </c>
      <c r="T3975" s="69">
        <f t="shared" si="635"/>
        <v>216.86254315471433</v>
      </c>
      <c r="V3975" s="16">
        <f t="shared" si="636"/>
        <v>2.2229999999999996E-2</v>
      </c>
      <c r="W3975" s="16">
        <f t="shared" si="637"/>
        <v>0.13994813951782464</v>
      </c>
      <c r="X3975" s="16"/>
      <c r="Z3975" s="15">
        <f t="shared" si="638"/>
        <v>1.9966317682959818E-5</v>
      </c>
      <c r="AA3975" s="16">
        <f t="shared" si="639"/>
        <v>0.16380242033958275</v>
      </c>
      <c r="AB3975" s="3">
        <f t="shared" si="640"/>
        <v>8.8213574298845202E-2</v>
      </c>
      <c r="AC3975" s="69">
        <f t="shared" si="641"/>
        <v>18.517248193377345</v>
      </c>
      <c r="AD3975" s="3">
        <f t="shared" si="649"/>
        <v>19.685592637655077</v>
      </c>
      <c r="AF3975" s="29"/>
      <c r="AG3975" s="30"/>
      <c r="AH3975" s="29"/>
      <c r="AI3975" s="29"/>
      <c r="AJ3975" s="31"/>
      <c r="AK3975" s="29"/>
      <c r="AL3975" s="30"/>
      <c r="AN3975" s="17">
        <f t="shared" si="642"/>
        <v>50585.963203125313</v>
      </c>
      <c r="AO3975" s="17">
        <f t="shared" si="643"/>
        <v>505.85963203125311</v>
      </c>
      <c r="AP3975" s="2">
        <f t="shared" si="644"/>
        <v>34.600798830937713</v>
      </c>
      <c r="AQ3975" s="6">
        <f t="shared" si="645"/>
        <v>700.3201683381792</v>
      </c>
      <c r="AR3975" s="3">
        <f t="shared" si="646"/>
        <v>7503.6172296618206</v>
      </c>
    </row>
    <row r="3976" spans="1:44">
      <c r="A3976" s="32">
        <v>43789</v>
      </c>
      <c r="B3976" s="9">
        <v>12.5</v>
      </c>
      <c r="C3976" s="33">
        <v>8027.7793940000001</v>
      </c>
      <c r="D3976" s="34">
        <f t="shared" si="630"/>
        <v>91054733.765625566</v>
      </c>
      <c r="E3976" s="34">
        <v>12720005267390.5</v>
      </c>
      <c r="F3976" s="3">
        <f>VLOOKUP(A3976,ERCOT_345kv_West_ATC!A:B,2)</f>
        <v>32.6</v>
      </c>
      <c r="G3976" s="3">
        <f>VLOOKUP(A3976,ERCOT_345kv_West_ATC!G:H,2)</f>
        <v>2.4319999999999999</v>
      </c>
      <c r="I3976" s="5">
        <f t="shared" si="631"/>
        <v>6</v>
      </c>
      <c r="J3976" s="4">
        <f t="shared" si="632"/>
        <v>144</v>
      </c>
      <c r="K3976" s="4">
        <f t="shared" si="647"/>
        <v>1800</v>
      </c>
      <c r="L3976" s="6">
        <f t="shared" si="648"/>
        <v>14450002.9092</v>
      </c>
      <c r="N3976" s="22">
        <f t="shared" si="633"/>
        <v>0.15869579001125012</v>
      </c>
      <c r="O3976" s="14">
        <f t="shared" si="634"/>
        <v>1976.8329723891029</v>
      </c>
      <c r="Q3976" s="22">
        <f t="shared" si="629"/>
        <v>232.01138890533642</v>
      </c>
      <c r="R3976" s="3">
        <f>VLOOKUP(A3976,ERCOT_345kv_West_ATC!D:E,2)</f>
        <v>15.83</v>
      </c>
      <c r="S3976" s="66">
        <f t="shared" si="650"/>
        <v>0.93177059076846069</v>
      </c>
      <c r="T3976" s="69">
        <f t="shared" si="635"/>
        <v>216.18138890533641</v>
      </c>
      <c r="V3976" s="16">
        <f t="shared" si="636"/>
        <v>2.2298399999999999E-2</v>
      </c>
      <c r="W3976" s="16">
        <f t="shared" si="637"/>
        <v>0.13639739001125012</v>
      </c>
      <c r="X3976" s="16"/>
      <c r="Z3976" s="15">
        <f t="shared" si="638"/>
        <v>1.9966317682959818E-5</v>
      </c>
      <c r="AA3976" s="16">
        <f t="shared" si="639"/>
        <v>0.16028519366932265</v>
      </c>
      <c r="AB3976" s="3">
        <f t="shared" si="640"/>
        <v>8.63194195265308E-2</v>
      </c>
      <c r="AC3976" s="69">
        <f t="shared" si="641"/>
        <v>17.823987546710271</v>
      </c>
      <c r="AD3976" s="3">
        <f t="shared" si="649"/>
        <v>19.682169906044056</v>
      </c>
      <c r="AF3976" s="29"/>
      <c r="AG3976" s="30"/>
      <c r="AH3976" s="29"/>
      <c r="AI3976" s="29"/>
      <c r="AJ3976" s="31"/>
      <c r="AK3976" s="29"/>
      <c r="AL3976" s="30"/>
      <c r="AN3976" s="17">
        <f t="shared" si="642"/>
        <v>50585.963203125313</v>
      </c>
      <c r="AO3976" s="17">
        <f t="shared" si="643"/>
        <v>505.85963203125311</v>
      </c>
      <c r="AP3976" s="2">
        <f t="shared" si="644"/>
        <v>34.600798830937713</v>
      </c>
      <c r="AQ3976" s="6">
        <f t="shared" si="645"/>
        <v>547.73064549374396</v>
      </c>
      <c r="AR3976" s="3">
        <f t="shared" si="646"/>
        <v>7480.0487485062558</v>
      </c>
    </row>
    <row r="3977" spans="1:44">
      <c r="A3977" s="32">
        <v>43790</v>
      </c>
      <c r="B3977" s="9">
        <v>12.5</v>
      </c>
      <c r="C3977" s="33">
        <v>7640.6367680000003</v>
      </c>
      <c r="D3977" s="34">
        <f t="shared" si="630"/>
        <v>92867457.393752456</v>
      </c>
      <c r="E3977" s="34">
        <v>12973235968799.699</v>
      </c>
      <c r="F3977" s="3">
        <f>VLOOKUP(A3977,ERCOT_345kv_West_ATC!A:B,2)</f>
        <v>32.25</v>
      </c>
      <c r="G3977" s="3">
        <f>VLOOKUP(A3977,ERCOT_345kv_West_ATC!G:H,2)</f>
        <v>2.4340000000000002</v>
      </c>
      <c r="I3977" s="5">
        <f t="shared" si="631"/>
        <v>6</v>
      </c>
      <c r="J3977" s="4">
        <f t="shared" si="632"/>
        <v>144</v>
      </c>
      <c r="K3977" s="4">
        <f t="shared" si="647"/>
        <v>1800</v>
      </c>
      <c r="L3977" s="6">
        <f t="shared" si="648"/>
        <v>13753146.182400001</v>
      </c>
      <c r="N3977" s="22">
        <f t="shared" si="633"/>
        <v>0.14809435477583374</v>
      </c>
      <c r="O3977" s="14">
        <f t="shared" si="634"/>
        <v>1938.2462387961241</v>
      </c>
      <c r="Q3977" s="22">
        <f t="shared" si="629"/>
        <v>216.51221458455225</v>
      </c>
      <c r="R3977" s="3">
        <f>VLOOKUP(A3977,ERCOT_345kv_West_ATC!D:E,2)</f>
        <v>20.86</v>
      </c>
      <c r="S3977" s="66">
        <f t="shared" si="650"/>
        <v>0.90365439640425571</v>
      </c>
      <c r="T3977" s="69">
        <f t="shared" si="635"/>
        <v>195.65221458455227</v>
      </c>
      <c r="V3977" s="16">
        <f t="shared" si="636"/>
        <v>2.2058999999999999E-2</v>
      </c>
      <c r="W3977" s="16">
        <f t="shared" si="637"/>
        <v>0.12603535477583375</v>
      </c>
      <c r="X3977" s="16"/>
      <c r="Z3977" s="15">
        <f t="shared" si="638"/>
        <v>1.9576585726833023E-5</v>
      </c>
      <c r="AA3977" s="16">
        <f t="shared" si="639"/>
        <v>0.14957758069634441</v>
      </c>
      <c r="AB3977" s="3">
        <f t="shared" si="640"/>
        <v>8.0552979625356472E-2</v>
      </c>
      <c r="AC3977" s="69">
        <f t="shared" si="641"/>
        <v>15.713470542880469</v>
      </c>
      <c r="AD3977" s="3">
        <f t="shared" si="649"/>
        <v>19.628364323954141</v>
      </c>
      <c r="AF3977" s="29"/>
      <c r="AG3977" s="30"/>
      <c r="AH3977" s="29"/>
      <c r="AI3977" s="29"/>
      <c r="AJ3977" s="31"/>
      <c r="AK3977" s="29"/>
      <c r="AL3977" s="30"/>
      <c r="AN3977" s="17">
        <f t="shared" si="642"/>
        <v>51593.03188541803</v>
      </c>
      <c r="AO3977" s="17">
        <f t="shared" si="643"/>
        <v>515.93031885418031</v>
      </c>
      <c r="AP3977" s="2">
        <f t="shared" si="644"/>
        <v>35.28963380962594</v>
      </c>
      <c r="AQ3977" s="6">
        <f t="shared" si="645"/>
        <v>736.14176126879704</v>
      </c>
      <c r="AR3977" s="3">
        <f t="shared" si="646"/>
        <v>6904.4950067312029</v>
      </c>
    </row>
    <row r="3978" spans="1:44">
      <c r="A3978" s="32">
        <v>43791</v>
      </c>
      <c r="B3978" s="9">
        <v>12.5</v>
      </c>
      <c r="C3978" s="33">
        <v>7304.9623629999996</v>
      </c>
      <c r="D3978" s="34">
        <f t="shared" si="630"/>
        <v>92867457.393752456</v>
      </c>
      <c r="E3978" s="34">
        <v>12973235968799.699</v>
      </c>
      <c r="F3978" s="3">
        <f>VLOOKUP(A3978,ERCOT_345kv_West_ATC!A:B,2)</f>
        <v>32.6</v>
      </c>
      <c r="G3978" s="3">
        <f>VLOOKUP(A3978,ERCOT_345kv_West_ATC!G:H,2)</f>
        <v>2.4660000000000002</v>
      </c>
      <c r="I3978" s="5">
        <f t="shared" si="631"/>
        <v>6</v>
      </c>
      <c r="J3978" s="4">
        <f t="shared" si="632"/>
        <v>144</v>
      </c>
      <c r="K3978" s="4">
        <f t="shared" si="647"/>
        <v>1800</v>
      </c>
      <c r="L3978" s="6">
        <f t="shared" si="648"/>
        <v>13148932.2534</v>
      </c>
      <c r="N3978" s="22">
        <f t="shared" si="633"/>
        <v>0.14158815824631996</v>
      </c>
      <c r="O3978" s="14">
        <f t="shared" si="634"/>
        <v>1938.2462387961241</v>
      </c>
      <c r="Q3978" s="22">
        <f t="shared" si="629"/>
        <v>207.00023135426895</v>
      </c>
      <c r="R3978" s="3">
        <f>VLOOKUP(A3978,ERCOT_345kv_West_ATC!D:E,2)</f>
        <v>23.79</v>
      </c>
      <c r="S3978" s="66">
        <f t="shared" si="650"/>
        <v>0.88507259221713241</v>
      </c>
      <c r="T3978" s="69">
        <f t="shared" si="635"/>
        <v>183.21023135426896</v>
      </c>
      <c r="V3978" s="16">
        <f t="shared" si="636"/>
        <v>2.2298399999999999E-2</v>
      </c>
      <c r="W3978" s="16">
        <f t="shared" si="637"/>
        <v>0.11928975824631996</v>
      </c>
      <c r="X3978" s="16"/>
      <c r="Z3978" s="15">
        <f t="shared" si="638"/>
        <v>1.9576585726833023E-5</v>
      </c>
      <c r="AA3978" s="16">
        <f t="shared" si="639"/>
        <v>0.14300622193055823</v>
      </c>
      <c r="AB3978" s="3">
        <f t="shared" si="640"/>
        <v>7.7014063390002385E-2</v>
      </c>
      <c r="AC3978" s="69">
        <f t="shared" si="641"/>
        <v>14.418227200740873</v>
      </c>
      <c r="AD3978" s="3">
        <f t="shared" si="649"/>
        <v>19.653132800847743</v>
      </c>
      <c r="AF3978" s="29"/>
      <c r="AG3978" s="30"/>
      <c r="AH3978" s="29"/>
      <c r="AI3978" s="29"/>
      <c r="AJ3978" s="31"/>
      <c r="AK3978" s="29"/>
      <c r="AL3978" s="30"/>
      <c r="AN3978" s="17">
        <f t="shared" si="642"/>
        <v>51593.03188541803</v>
      </c>
      <c r="AO3978" s="17">
        <f t="shared" si="643"/>
        <v>515.93031885418031</v>
      </c>
      <c r="AP3978" s="2">
        <f t="shared" si="644"/>
        <v>35.28963380962594</v>
      </c>
      <c r="AQ3978" s="6">
        <f t="shared" si="645"/>
        <v>839.54038833100105</v>
      </c>
      <c r="AR3978" s="3">
        <f t="shared" si="646"/>
        <v>6465.4219746689987</v>
      </c>
    </row>
    <row r="3979" spans="1:44">
      <c r="A3979" s="32">
        <v>43792</v>
      </c>
      <c r="B3979" s="9">
        <v>12.5</v>
      </c>
      <c r="C3979" s="33">
        <v>7384.6978550000003</v>
      </c>
      <c r="D3979" s="34">
        <f t="shared" si="630"/>
        <v>92867457.393752456</v>
      </c>
      <c r="E3979" s="34">
        <v>12973235968799.699</v>
      </c>
      <c r="F3979" s="3">
        <f>VLOOKUP(A3979,ERCOT_345kv_West_ATC!A:B,2)</f>
        <v>32.6</v>
      </c>
      <c r="G3979" s="3">
        <f>VLOOKUP(A3979,ERCOT_345kv_West_ATC!G:H,2)</f>
        <v>2.4660000000000002</v>
      </c>
      <c r="I3979" s="5">
        <f t="shared" si="631"/>
        <v>6</v>
      </c>
      <c r="J3979" s="4">
        <f t="shared" si="632"/>
        <v>144</v>
      </c>
      <c r="K3979" s="4">
        <f t="shared" si="647"/>
        <v>1800</v>
      </c>
      <c r="L3979" s="6">
        <f t="shared" si="648"/>
        <v>13292456.139</v>
      </c>
      <c r="N3979" s="22">
        <f t="shared" si="633"/>
        <v>0.14313362842099556</v>
      </c>
      <c r="O3979" s="14">
        <f t="shared" si="634"/>
        <v>1938.2462387961241</v>
      </c>
      <c r="Q3979" s="22">
        <f t="shared" si="629"/>
        <v>209.25969067397014</v>
      </c>
      <c r="R3979" s="3">
        <f>VLOOKUP(A3979,ERCOT_345kv_West_ATC!D:E,2)</f>
        <v>23.23</v>
      </c>
      <c r="S3979" s="66">
        <f t="shared" si="650"/>
        <v>0.88898960939308325</v>
      </c>
      <c r="T3979" s="69">
        <f t="shared" si="635"/>
        <v>186.02969067397015</v>
      </c>
      <c r="V3979" s="16">
        <f t="shared" si="636"/>
        <v>2.2298399999999999E-2</v>
      </c>
      <c r="W3979" s="16">
        <f t="shared" si="637"/>
        <v>0.12083522842099556</v>
      </c>
      <c r="X3979" s="16"/>
      <c r="Z3979" s="15">
        <f t="shared" si="638"/>
        <v>1.9576585726833023E-5</v>
      </c>
      <c r="AA3979" s="16">
        <f t="shared" si="639"/>
        <v>0.14456717062516744</v>
      </c>
      <c r="AB3979" s="3">
        <f t="shared" si="640"/>
        <v>7.7854691161943324E-2</v>
      </c>
      <c r="AC3979" s="69">
        <f t="shared" si="641"/>
        <v>14.725896965271255</v>
      </c>
      <c r="AD3979" s="3">
        <f t="shared" si="649"/>
        <v>19.689235515041066</v>
      </c>
      <c r="AF3979" s="29"/>
      <c r="AG3979" s="30"/>
      <c r="AH3979" s="29"/>
      <c r="AI3979" s="29"/>
      <c r="AJ3979" s="31"/>
      <c r="AK3979" s="29"/>
      <c r="AL3979" s="30"/>
      <c r="AN3979" s="17">
        <f t="shared" si="642"/>
        <v>51593.03188541803</v>
      </c>
      <c r="AO3979" s="17">
        <f t="shared" si="643"/>
        <v>515.93031885418031</v>
      </c>
      <c r="AP3979" s="2">
        <f t="shared" si="644"/>
        <v>35.28963380962594</v>
      </c>
      <c r="AQ3979" s="6">
        <f t="shared" si="645"/>
        <v>819.77819339761061</v>
      </c>
      <c r="AR3979" s="3">
        <f t="shared" si="646"/>
        <v>6564.9196616023901</v>
      </c>
    </row>
    <row r="3980" spans="1:44">
      <c r="A3980" s="32">
        <v>43793</v>
      </c>
      <c r="B3980" s="9">
        <v>12.5</v>
      </c>
      <c r="C3980" s="33">
        <v>7046.1417460000002</v>
      </c>
      <c r="D3980" s="34">
        <f t="shared" si="630"/>
        <v>92867457.393752456</v>
      </c>
      <c r="E3980" s="34">
        <v>12973235968799.699</v>
      </c>
      <c r="F3980" s="3">
        <f>VLOOKUP(A3980,ERCOT_345kv_West_ATC!A:B,2)</f>
        <v>32.6</v>
      </c>
      <c r="G3980" s="3">
        <f>VLOOKUP(A3980,ERCOT_345kv_West_ATC!G:H,2)</f>
        <v>2.4660000000000002</v>
      </c>
      <c r="I3980" s="5">
        <f t="shared" si="631"/>
        <v>6</v>
      </c>
      <c r="J3980" s="4">
        <f t="shared" si="632"/>
        <v>144</v>
      </c>
      <c r="K3980" s="4">
        <f t="shared" si="647"/>
        <v>1800</v>
      </c>
      <c r="L3980" s="6">
        <f t="shared" si="648"/>
        <v>12683055.1428</v>
      </c>
      <c r="N3980" s="22">
        <f t="shared" si="633"/>
        <v>0.13657157737208855</v>
      </c>
      <c r="O3980" s="14">
        <f t="shared" si="634"/>
        <v>1938.2462387961241</v>
      </c>
      <c r="Q3980" s="22">
        <f t="shared" si="629"/>
        <v>199.66604878960314</v>
      </c>
      <c r="R3980" s="3">
        <f>VLOOKUP(A3980,ERCOT_345kv_West_ATC!D:E,2)</f>
        <v>19.23</v>
      </c>
      <c r="S3980" s="66">
        <f t="shared" si="650"/>
        <v>0.90368918443283519</v>
      </c>
      <c r="T3980" s="69">
        <f t="shared" si="635"/>
        <v>180.43604878960315</v>
      </c>
      <c r="V3980" s="16">
        <f t="shared" si="636"/>
        <v>2.2298399999999999E-2</v>
      </c>
      <c r="W3980" s="16">
        <f t="shared" si="637"/>
        <v>0.11427317737208856</v>
      </c>
      <c r="X3980" s="16"/>
      <c r="Z3980" s="15">
        <f t="shared" si="638"/>
        <v>1.9576585726833023E-5</v>
      </c>
      <c r="AA3980" s="16">
        <f t="shared" si="639"/>
        <v>0.13793939793398591</v>
      </c>
      <c r="AB3980" s="3">
        <f t="shared" si="640"/>
        <v>7.4285393971356459E-2</v>
      </c>
      <c r="AC3980" s="69">
        <f t="shared" si="641"/>
        <v>13.419534193516464</v>
      </c>
      <c r="AD3980" s="3">
        <f t="shared" si="649"/>
        <v>19.540558049913155</v>
      </c>
      <c r="AF3980" s="29"/>
      <c r="AG3980" s="30"/>
      <c r="AH3980" s="29"/>
      <c r="AI3980" s="29"/>
      <c r="AJ3980" s="31"/>
      <c r="AK3980" s="29"/>
      <c r="AL3980" s="30"/>
      <c r="AN3980" s="17">
        <f t="shared" si="642"/>
        <v>51593.03188541803</v>
      </c>
      <c r="AO3980" s="17">
        <f t="shared" si="643"/>
        <v>515.93031885418031</v>
      </c>
      <c r="AP3980" s="2">
        <f t="shared" si="644"/>
        <v>35.28963380962594</v>
      </c>
      <c r="AQ3980" s="6">
        <f t="shared" si="645"/>
        <v>678.61965815910685</v>
      </c>
      <c r="AR3980" s="3">
        <f t="shared" si="646"/>
        <v>6367.5220878408936</v>
      </c>
    </row>
    <row r="3981" spans="1:44">
      <c r="A3981" s="32">
        <v>43794</v>
      </c>
      <c r="B3981" s="9">
        <v>12.5</v>
      </c>
      <c r="C3981" s="33">
        <v>7150.1287140000004</v>
      </c>
      <c r="D3981" s="34">
        <f t="shared" si="630"/>
        <v>92867457.393752456</v>
      </c>
      <c r="E3981" s="34">
        <v>12973235968799.699</v>
      </c>
      <c r="F3981" s="3">
        <f>VLOOKUP(A3981,ERCOT_345kv_West_ATC!A:B,2)</f>
        <v>32.200000000000003</v>
      </c>
      <c r="G3981" s="3">
        <f>VLOOKUP(A3981,ERCOT_345kv_West_ATC!G:H,2)</f>
        <v>2.4239999999999999</v>
      </c>
      <c r="I3981" s="5">
        <f t="shared" si="631"/>
        <v>6</v>
      </c>
      <c r="J3981" s="4">
        <f t="shared" si="632"/>
        <v>144</v>
      </c>
      <c r="K3981" s="4">
        <f t="shared" si="647"/>
        <v>1800</v>
      </c>
      <c r="L3981" s="6">
        <f t="shared" si="648"/>
        <v>12870231.6852</v>
      </c>
      <c r="N3981" s="22">
        <f t="shared" si="633"/>
        <v>0.13858710086818668</v>
      </c>
      <c r="O3981" s="14">
        <f t="shared" si="634"/>
        <v>1938.2462387961241</v>
      </c>
      <c r="Q3981" s="22">
        <f t="shared" si="629"/>
        <v>202.61272056752441</v>
      </c>
      <c r="R3981" s="3">
        <f>VLOOKUP(A3981,ERCOT_345kv_West_ATC!D:E,2)</f>
        <v>16.82</v>
      </c>
      <c r="S3981" s="66">
        <f t="shared" si="650"/>
        <v>0.9169844817596513</v>
      </c>
      <c r="T3981" s="69">
        <f t="shared" si="635"/>
        <v>185.79272056752441</v>
      </c>
      <c r="V3981" s="16">
        <f t="shared" si="636"/>
        <v>2.2024800000000004E-2</v>
      </c>
      <c r="W3981" s="16">
        <f t="shared" si="637"/>
        <v>0.11656230086818667</v>
      </c>
      <c r="X3981" s="16"/>
      <c r="Z3981" s="15">
        <f t="shared" si="638"/>
        <v>1.9576585726833023E-5</v>
      </c>
      <c r="AA3981" s="16">
        <f t="shared" si="639"/>
        <v>0.13997510772751137</v>
      </c>
      <c r="AB3981" s="3">
        <f t="shared" si="640"/>
        <v>7.5381697901113792E-2</v>
      </c>
      <c r="AC3981" s="69">
        <f t="shared" si="641"/>
        <v>13.820781431807648</v>
      </c>
      <c r="AD3981" s="3">
        <f t="shared" si="649"/>
        <v>19.333053534946924</v>
      </c>
      <c r="AF3981" s="29"/>
      <c r="AG3981" s="30"/>
      <c r="AH3981" s="29"/>
      <c r="AI3981" s="29"/>
      <c r="AJ3981" s="31"/>
      <c r="AK3981" s="29"/>
      <c r="AL3981" s="30"/>
      <c r="AN3981" s="17">
        <f t="shared" si="642"/>
        <v>51593.03188541803</v>
      </c>
      <c r="AO3981" s="17">
        <f t="shared" si="643"/>
        <v>515.93031885418031</v>
      </c>
      <c r="AP3981" s="2">
        <f t="shared" si="644"/>
        <v>35.28963380962594</v>
      </c>
      <c r="AQ3981" s="6">
        <f t="shared" si="645"/>
        <v>593.57164067790836</v>
      </c>
      <c r="AR3981" s="3">
        <f t="shared" si="646"/>
        <v>6556.557073322092</v>
      </c>
    </row>
    <row r="3982" spans="1:44">
      <c r="A3982" s="32">
        <v>43795</v>
      </c>
      <c r="B3982" s="9">
        <v>12.5</v>
      </c>
      <c r="C3982" s="33">
        <v>7223.0358260000003</v>
      </c>
      <c r="D3982" s="34">
        <f t="shared" si="630"/>
        <v>92867457.393752456</v>
      </c>
      <c r="E3982" s="34">
        <v>12973235968799.699</v>
      </c>
      <c r="F3982" s="3">
        <f>VLOOKUP(A3982,ERCOT_345kv_West_ATC!A:B,2)</f>
        <v>32.15</v>
      </c>
      <c r="G3982" s="3">
        <f>VLOOKUP(A3982,ERCOT_345kv_West_ATC!G:H,2)</f>
        <v>2.4159999999999999</v>
      </c>
      <c r="I3982" s="5">
        <f t="shared" si="631"/>
        <v>6</v>
      </c>
      <c r="J3982" s="4">
        <f t="shared" si="632"/>
        <v>144</v>
      </c>
      <c r="K3982" s="4">
        <f t="shared" si="647"/>
        <v>1800</v>
      </c>
      <c r="L3982" s="6">
        <f t="shared" si="648"/>
        <v>13001464.4868</v>
      </c>
      <c r="N3982" s="22">
        <f t="shared" si="633"/>
        <v>0.14000022022434155</v>
      </c>
      <c r="O3982" s="14">
        <f t="shared" si="634"/>
        <v>1938.2462387961241</v>
      </c>
      <c r="Q3982" s="22">
        <f t="shared" si="629"/>
        <v>204.67868453851105</v>
      </c>
      <c r="R3982" s="3">
        <f>VLOOKUP(A3982,ERCOT_345kv_West_ATC!D:E,2)</f>
        <v>14.22</v>
      </c>
      <c r="S3982" s="66">
        <f t="shared" si="650"/>
        <v>0.93052525214307569</v>
      </c>
      <c r="T3982" s="69">
        <f t="shared" si="635"/>
        <v>190.45868453851105</v>
      </c>
      <c r="V3982" s="16">
        <f t="shared" si="636"/>
        <v>2.1990599999999996E-2</v>
      </c>
      <c r="W3982" s="16">
        <f t="shared" si="637"/>
        <v>0.11800962022434155</v>
      </c>
      <c r="X3982" s="16"/>
      <c r="Z3982" s="15">
        <f t="shared" si="638"/>
        <v>1.9576585726833023E-5</v>
      </c>
      <c r="AA3982" s="16">
        <f t="shared" si="639"/>
        <v>0.14140238005567518</v>
      </c>
      <c r="AB3982" s="3">
        <f t="shared" si="640"/>
        <v>7.6150336076936512E-2</v>
      </c>
      <c r="AC3982" s="69">
        <f t="shared" si="641"/>
        <v>14.102103004158764</v>
      </c>
      <c r="AD3982" s="3">
        <f t="shared" si="649"/>
        <v>19.097032970116391</v>
      </c>
      <c r="AF3982" s="29"/>
      <c r="AG3982" s="30"/>
      <c r="AH3982" s="29"/>
      <c r="AI3982" s="29"/>
      <c r="AJ3982" s="31"/>
      <c r="AK3982" s="29"/>
      <c r="AL3982" s="30"/>
      <c r="AN3982" s="17">
        <f t="shared" si="642"/>
        <v>51593.03188541803</v>
      </c>
      <c r="AO3982" s="17">
        <f t="shared" si="643"/>
        <v>515.93031885418031</v>
      </c>
      <c r="AP3982" s="2">
        <f t="shared" si="644"/>
        <v>35.28963380962594</v>
      </c>
      <c r="AQ3982" s="6">
        <f t="shared" si="645"/>
        <v>501.81859277288089</v>
      </c>
      <c r="AR3982" s="3">
        <f t="shared" si="646"/>
        <v>6721.2172332271193</v>
      </c>
    </row>
    <row r="3983" spans="1:44">
      <c r="A3983" s="32">
        <v>43796</v>
      </c>
      <c r="B3983" s="9">
        <v>12.5</v>
      </c>
      <c r="C3983" s="33">
        <v>7539.3465100000003</v>
      </c>
      <c r="D3983" s="34">
        <f t="shared" si="630"/>
        <v>92867457.393752456</v>
      </c>
      <c r="E3983" s="34">
        <v>12973235968799.699</v>
      </c>
      <c r="F3983" s="3">
        <f>VLOOKUP(A3983,ERCOT_345kv_West_ATC!A:B,2)</f>
        <v>32.049999999999997</v>
      </c>
      <c r="G3983" s="3">
        <f>VLOOKUP(A3983,ERCOT_345kv_West_ATC!G:H,2)</f>
        <v>2.3959999999999999</v>
      </c>
      <c r="I3983" s="5">
        <f t="shared" si="631"/>
        <v>6</v>
      </c>
      <c r="J3983" s="4">
        <f t="shared" si="632"/>
        <v>144</v>
      </c>
      <c r="K3983" s="4">
        <f t="shared" si="647"/>
        <v>1800</v>
      </c>
      <c r="L3983" s="6">
        <f t="shared" si="648"/>
        <v>13570823.718</v>
      </c>
      <c r="N3983" s="22">
        <f t="shared" si="633"/>
        <v>0.14613110015988184</v>
      </c>
      <c r="O3983" s="14">
        <f t="shared" si="634"/>
        <v>1938.2462387961241</v>
      </c>
      <c r="Q3983" s="22">
        <f t="shared" si="629"/>
        <v>213.64195929807289</v>
      </c>
      <c r="R3983" s="3">
        <f>VLOOKUP(A3983,ERCOT_345kv_West_ATC!D:E,2)</f>
        <v>21.64</v>
      </c>
      <c r="S3983" s="66">
        <f t="shared" si="650"/>
        <v>0.89870903603815067</v>
      </c>
      <c r="T3983" s="69">
        <f t="shared" si="635"/>
        <v>192.0019592980729</v>
      </c>
      <c r="V3983" s="16">
        <f t="shared" si="636"/>
        <v>2.1922200000000003E-2</v>
      </c>
      <c r="W3983" s="16">
        <f t="shared" si="637"/>
        <v>0.12420890015988184</v>
      </c>
      <c r="X3983" s="16"/>
      <c r="Z3983" s="15">
        <f t="shared" si="638"/>
        <v>1.9576585726833023E-5</v>
      </c>
      <c r="AA3983" s="16">
        <f t="shared" si="639"/>
        <v>0.14759466327731438</v>
      </c>
      <c r="AB3983" s="3">
        <f t="shared" si="640"/>
        <v>7.9485106313659085E-2</v>
      </c>
      <c r="AC3983" s="69">
        <f t="shared" si="641"/>
        <v>15.322628910799224</v>
      </c>
      <c r="AD3983" s="3">
        <f t="shared" si="649"/>
        <v>18.937404065014132</v>
      </c>
      <c r="AF3983" s="29"/>
      <c r="AG3983" s="30"/>
      <c r="AH3983" s="29"/>
      <c r="AI3983" s="29"/>
      <c r="AJ3983" s="31"/>
      <c r="AK3983" s="29"/>
      <c r="AL3983" s="30"/>
      <c r="AN3983" s="17">
        <f t="shared" si="642"/>
        <v>51593.03188541803</v>
      </c>
      <c r="AO3983" s="17">
        <f t="shared" si="643"/>
        <v>515.93031885418031</v>
      </c>
      <c r="AP3983" s="2">
        <f t="shared" si="644"/>
        <v>35.28963380962594</v>
      </c>
      <c r="AQ3983" s="6">
        <f t="shared" si="645"/>
        <v>763.66767564030533</v>
      </c>
      <c r="AR3983" s="3">
        <f t="shared" si="646"/>
        <v>6775.6788343596945</v>
      </c>
    </row>
    <row r="3984" spans="1:44">
      <c r="A3984" s="32">
        <v>43797</v>
      </c>
      <c r="B3984" s="9">
        <v>12.5</v>
      </c>
      <c r="C3984" s="33">
        <v>7465.225891</v>
      </c>
      <c r="D3984" s="34">
        <f t="shared" si="630"/>
        <v>92867457.393752456</v>
      </c>
      <c r="E3984" s="34">
        <v>12973235968799.699</v>
      </c>
      <c r="F3984" s="3">
        <f>VLOOKUP(A3984,ERCOT_345kv_West_ATC!A:B,2)</f>
        <v>32</v>
      </c>
      <c r="G3984" s="3">
        <f>VLOOKUP(A3984,ERCOT_345kv_West_ATC!G:H,2)</f>
        <v>2.379</v>
      </c>
      <c r="I3984" s="5">
        <f t="shared" si="631"/>
        <v>6</v>
      </c>
      <c r="J3984" s="4">
        <f t="shared" si="632"/>
        <v>144</v>
      </c>
      <c r="K3984" s="4">
        <f t="shared" si="647"/>
        <v>1800</v>
      </c>
      <c r="L3984" s="6">
        <f t="shared" si="648"/>
        <v>13437406.603800001</v>
      </c>
      <c r="N3984" s="22">
        <f t="shared" si="633"/>
        <v>0.14469446004994194</v>
      </c>
      <c r="O3984" s="14">
        <f t="shared" si="634"/>
        <v>1938.2462387961241</v>
      </c>
      <c r="Q3984" s="22">
        <f t="shared" si="629"/>
        <v>211.54160826014905</v>
      </c>
      <c r="R3984" s="3">
        <f>VLOOKUP(A3984,ERCOT_345kv_West_ATC!D:E,2)</f>
        <v>22.32</v>
      </c>
      <c r="S3984" s="66">
        <f t="shared" si="650"/>
        <v>0.89448884224917413</v>
      </c>
      <c r="T3984" s="69">
        <f t="shared" si="635"/>
        <v>189.22160826014905</v>
      </c>
      <c r="V3984" s="16">
        <f t="shared" si="636"/>
        <v>2.1887999999999998E-2</v>
      </c>
      <c r="W3984" s="16">
        <f t="shared" si="637"/>
        <v>0.12280646004994195</v>
      </c>
      <c r="X3984" s="16"/>
      <c r="Z3984" s="15">
        <f t="shared" si="638"/>
        <v>1.9576585726833023E-5</v>
      </c>
      <c r="AA3984" s="16">
        <f t="shared" si="639"/>
        <v>0.14614363462533494</v>
      </c>
      <c r="AB3984" s="3">
        <f t="shared" si="640"/>
        <v>7.8703674491493195E-2</v>
      </c>
      <c r="AC3984" s="69">
        <f t="shared" si="641"/>
        <v>15.036624863886509</v>
      </c>
      <c r="AD3984" s="3">
        <f t="shared" si="649"/>
        <v>18.748373515753091</v>
      </c>
      <c r="AF3984" s="29"/>
      <c r="AG3984" s="30"/>
      <c r="AH3984" s="29"/>
      <c r="AI3984" s="29"/>
      <c r="AJ3984" s="31"/>
      <c r="AK3984" s="29"/>
      <c r="AL3984" s="30"/>
      <c r="AN3984" s="17">
        <f t="shared" si="642"/>
        <v>51593.03188541803</v>
      </c>
      <c r="AO3984" s="17">
        <f t="shared" si="643"/>
        <v>515.93031885418031</v>
      </c>
      <c r="AP3984" s="2">
        <f t="shared" si="644"/>
        <v>35.28963380962594</v>
      </c>
      <c r="AQ3984" s="6">
        <f t="shared" si="645"/>
        <v>787.66462663085099</v>
      </c>
      <c r="AR3984" s="3">
        <f t="shared" si="646"/>
        <v>6677.5612643691493</v>
      </c>
    </row>
    <row r="3985" spans="1:44">
      <c r="A3985" s="32">
        <v>43798</v>
      </c>
      <c r="B3985" s="9">
        <v>12.5</v>
      </c>
      <c r="C3985" s="33">
        <v>7762.1795949999996</v>
      </c>
      <c r="D3985" s="34">
        <f t="shared" si="630"/>
        <v>92867457.393752456</v>
      </c>
      <c r="E3985" s="34">
        <v>12973235968799.699</v>
      </c>
      <c r="F3985" s="3">
        <f>VLOOKUP(A3985,ERCOT_345kv_West_ATC!A:B,2)</f>
        <v>31.25</v>
      </c>
      <c r="G3985" s="3">
        <f>VLOOKUP(A3985,ERCOT_345kv_West_ATC!G:H,2)</f>
        <v>2.2890000000000001</v>
      </c>
      <c r="I3985" s="5">
        <f t="shared" si="631"/>
        <v>6</v>
      </c>
      <c r="J3985" s="4">
        <f t="shared" si="632"/>
        <v>144</v>
      </c>
      <c r="K3985" s="4">
        <f t="shared" si="647"/>
        <v>1800</v>
      </c>
      <c r="L3985" s="6">
        <f t="shared" si="648"/>
        <v>13971923.271</v>
      </c>
      <c r="N3985" s="22">
        <f t="shared" si="633"/>
        <v>0.15045015404868772</v>
      </c>
      <c r="O3985" s="14">
        <f t="shared" si="634"/>
        <v>1938.2462387961241</v>
      </c>
      <c r="Q3985" s="22">
        <f t="shared" si="629"/>
        <v>219.9563655682569</v>
      </c>
      <c r="R3985" s="3">
        <f>VLOOKUP(A3985,ERCOT_345kv_West_ATC!D:E,2)</f>
        <v>17.7</v>
      </c>
      <c r="S3985" s="66">
        <f t="shared" si="650"/>
        <v>0.9195294941600255</v>
      </c>
      <c r="T3985" s="69">
        <f t="shared" si="635"/>
        <v>202.25636556825691</v>
      </c>
      <c r="V3985" s="16">
        <f t="shared" si="636"/>
        <v>2.1375000000000002E-2</v>
      </c>
      <c r="W3985" s="16">
        <f t="shared" si="637"/>
        <v>0.12907515404868772</v>
      </c>
      <c r="X3985" s="16"/>
      <c r="Z3985" s="15">
        <f t="shared" si="638"/>
        <v>1.9576585726833023E-5</v>
      </c>
      <c r="AA3985" s="16">
        <f t="shared" si="639"/>
        <v>0.15195697426859153</v>
      </c>
      <c r="AB3985" s="3">
        <f t="shared" si="640"/>
        <v>8.1834369797958814E-2</v>
      </c>
      <c r="AC3985" s="69">
        <f t="shared" si="641"/>
        <v>16.182459346052926</v>
      </c>
      <c r="AD3985" s="3">
        <f t="shared" si="649"/>
        <v>18.624401342733012</v>
      </c>
      <c r="AF3985" s="29"/>
      <c r="AG3985" s="30"/>
      <c r="AH3985" s="29"/>
      <c r="AI3985" s="29"/>
      <c r="AJ3985" s="31"/>
      <c r="AK3985" s="29"/>
      <c r="AL3985" s="30"/>
      <c r="AN3985" s="17">
        <f t="shared" si="642"/>
        <v>51593.03188541803</v>
      </c>
      <c r="AO3985" s="17">
        <f t="shared" si="643"/>
        <v>515.93031885418031</v>
      </c>
      <c r="AP3985" s="2">
        <f t="shared" si="644"/>
        <v>35.28963380962594</v>
      </c>
      <c r="AQ3985" s="6">
        <f t="shared" si="645"/>
        <v>624.62651843037906</v>
      </c>
      <c r="AR3985" s="3">
        <f t="shared" si="646"/>
        <v>7137.5530765696203</v>
      </c>
    </row>
    <row r="3986" spans="1:44">
      <c r="A3986" s="32">
        <v>43799</v>
      </c>
      <c r="B3986" s="9">
        <v>12.5</v>
      </c>
      <c r="C3986" s="33">
        <v>7567.9749769999999</v>
      </c>
      <c r="D3986" s="34">
        <f t="shared" si="630"/>
        <v>92867457.393752456</v>
      </c>
      <c r="E3986" s="34">
        <v>12973235968799.699</v>
      </c>
      <c r="F3986" s="3">
        <f>VLOOKUP(A3986,ERCOT_345kv_West_ATC!A:B,2)</f>
        <v>31.25</v>
      </c>
      <c r="G3986" s="3">
        <f>VLOOKUP(A3986,ERCOT_345kv_West_ATC!G:H,2)</f>
        <v>2.2890000000000001</v>
      </c>
      <c r="I3986" s="5">
        <f t="shared" si="631"/>
        <v>6</v>
      </c>
      <c r="J3986" s="4">
        <f t="shared" si="632"/>
        <v>144</v>
      </c>
      <c r="K3986" s="4">
        <f t="shared" si="647"/>
        <v>1800</v>
      </c>
      <c r="L3986" s="6">
        <f t="shared" si="648"/>
        <v>13622354.9586</v>
      </c>
      <c r="N3986" s="22">
        <f t="shared" si="633"/>
        <v>0.14668599034473434</v>
      </c>
      <c r="O3986" s="14">
        <f t="shared" si="634"/>
        <v>1938.2462387961241</v>
      </c>
      <c r="Q3986" s="22">
        <f t="shared" si="629"/>
        <v>214.45320225838356</v>
      </c>
      <c r="R3986" s="3">
        <f>VLOOKUP(A3986,ERCOT_345kv_West_ATC!D:E,2)</f>
        <v>17.37</v>
      </c>
      <c r="S3986" s="66">
        <f t="shared" si="650"/>
        <v>0.91900330786820428</v>
      </c>
      <c r="T3986" s="69">
        <f t="shared" si="635"/>
        <v>197.08320225838355</v>
      </c>
      <c r="V3986" s="16">
        <f t="shared" si="636"/>
        <v>2.1375000000000002E-2</v>
      </c>
      <c r="W3986" s="16">
        <f t="shared" si="637"/>
        <v>0.12531099034473434</v>
      </c>
      <c r="X3986" s="16"/>
      <c r="Z3986" s="15">
        <f t="shared" si="638"/>
        <v>1.9576585726833023E-5</v>
      </c>
      <c r="AA3986" s="16">
        <f t="shared" si="639"/>
        <v>0.14815511091576766</v>
      </c>
      <c r="AB3986" s="3">
        <f t="shared" si="640"/>
        <v>7.9786927796472465E-2</v>
      </c>
      <c r="AC3986" s="69">
        <f t="shared" si="641"/>
        <v>15.433095573508922</v>
      </c>
      <c r="AD3986" s="3">
        <f t="shared" si="649"/>
        <v>18.477763627831745</v>
      </c>
      <c r="AF3986" s="29"/>
      <c r="AG3986" s="30"/>
      <c r="AH3986" s="29"/>
      <c r="AI3986" s="29"/>
      <c r="AJ3986" s="31"/>
      <c r="AK3986" s="29"/>
      <c r="AL3986" s="30"/>
      <c r="AN3986" s="17">
        <f t="shared" si="642"/>
        <v>51593.03188541803</v>
      </c>
      <c r="AO3986" s="17">
        <f t="shared" si="643"/>
        <v>515.93031885418031</v>
      </c>
      <c r="AP3986" s="2">
        <f t="shared" si="644"/>
        <v>35.28963380962594</v>
      </c>
      <c r="AQ3986" s="6">
        <f t="shared" si="645"/>
        <v>612.98093927320258</v>
      </c>
      <c r="AR3986" s="3">
        <f t="shared" si="646"/>
        <v>6954.9940377267976</v>
      </c>
    </row>
    <row r="3987" spans="1:44">
      <c r="A3987" s="32">
        <v>43800</v>
      </c>
      <c r="B3987" s="9">
        <v>12.5</v>
      </c>
      <c r="C3987" s="33">
        <v>7425.8576640000001</v>
      </c>
      <c r="D3987" s="34">
        <f t="shared" si="630"/>
        <v>92867457.393752456</v>
      </c>
      <c r="E3987" s="34">
        <v>12973235968799.699</v>
      </c>
      <c r="F3987" s="3">
        <f>VLOOKUP(A3987,ERCOT_345kv_West_ATC!A:B,2)</f>
        <v>31.25</v>
      </c>
      <c r="G3987" s="3">
        <f>VLOOKUP(A3987,ERCOT_345kv_West_ATC!G:H,2)</f>
        <v>2.2890000000000001</v>
      </c>
      <c r="I3987" s="5">
        <f t="shared" si="631"/>
        <v>6</v>
      </c>
      <c r="J3987" s="4">
        <f t="shared" si="632"/>
        <v>144</v>
      </c>
      <c r="K3987" s="4">
        <f t="shared" si="647"/>
        <v>1800</v>
      </c>
      <c r="L3987" s="6">
        <f t="shared" si="648"/>
        <v>13366543.7952</v>
      </c>
      <c r="N3987" s="22">
        <f t="shared" si="633"/>
        <v>0.14393140687083372</v>
      </c>
      <c r="O3987" s="14">
        <f t="shared" si="634"/>
        <v>1938.2462387961241</v>
      </c>
      <c r="Q3987" s="22">
        <f t="shared" si="629"/>
        <v>210.42603343689143</v>
      </c>
      <c r="R3987" s="3">
        <f>VLOOKUP(A3987,ERCOT_345kv_West_ATC!D:E,2)</f>
        <v>22.11</v>
      </c>
      <c r="S3987" s="66">
        <f t="shared" si="650"/>
        <v>0.89492744961791526</v>
      </c>
      <c r="T3987" s="69">
        <f t="shared" si="635"/>
        <v>188.31603343689142</v>
      </c>
      <c r="V3987" s="16">
        <f t="shared" si="636"/>
        <v>2.1375000000000002E-2</v>
      </c>
      <c r="W3987" s="16">
        <f t="shared" si="637"/>
        <v>0.12255640687083372</v>
      </c>
      <c r="X3987" s="16"/>
      <c r="Z3987" s="15">
        <f t="shared" si="638"/>
        <v>1.9576585726833023E-5</v>
      </c>
      <c r="AA3987" s="16">
        <f t="shared" si="639"/>
        <v>0.14537293915455601</v>
      </c>
      <c r="AB3987" s="3">
        <f t="shared" si="640"/>
        <v>7.8288626886992632E-2</v>
      </c>
      <c r="AC3987" s="69">
        <f t="shared" si="641"/>
        <v>14.884717440639303</v>
      </c>
      <c r="AD3987" s="3">
        <f t="shared" si="649"/>
        <v>18.304284055723276</v>
      </c>
      <c r="AF3987" s="29"/>
      <c r="AG3987" s="30"/>
      <c r="AH3987" s="29"/>
      <c r="AI3987" s="29"/>
      <c r="AJ3987" s="31"/>
      <c r="AK3987" s="29"/>
      <c r="AL3987" s="30"/>
      <c r="AN3987" s="17">
        <f t="shared" si="642"/>
        <v>51593.03188541803</v>
      </c>
      <c r="AO3987" s="17">
        <f t="shared" si="643"/>
        <v>515.93031885418031</v>
      </c>
      <c r="AP3987" s="2">
        <f t="shared" si="644"/>
        <v>35.28963380962594</v>
      </c>
      <c r="AQ3987" s="6">
        <f t="shared" si="645"/>
        <v>780.25380353082949</v>
      </c>
      <c r="AR3987" s="3">
        <f t="shared" si="646"/>
        <v>6645.6038604691703</v>
      </c>
    </row>
    <row r="3988" spans="1:44">
      <c r="A3988" s="32">
        <v>43801</v>
      </c>
      <c r="B3988" s="9">
        <v>12.5</v>
      </c>
      <c r="C3988" s="33">
        <v>7325.3348729999998</v>
      </c>
      <c r="D3988" s="34">
        <f t="shared" si="630"/>
        <v>92867457.393752456</v>
      </c>
      <c r="E3988" s="34">
        <v>12973235968799.699</v>
      </c>
      <c r="F3988" s="3">
        <f>VLOOKUP(A3988,ERCOT_345kv_West_ATC!A:B,2)</f>
        <v>32.25</v>
      </c>
      <c r="G3988" s="3">
        <f>VLOOKUP(A3988,ERCOT_345kv_West_ATC!G:H,2)</f>
        <v>2.298</v>
      </c>
      <c r="I3988" s="5">
        <f t="shared" si="631"/>
        <v>6</v>
      </c>
      <c r="J3988" s="4">
        <f t="shared" si="632"/>
        <v>144</v>
      </c>
      <c r="K3988" s="4">
        <f t="shared" si="647"/>
        <v>1800</v>
      </c>
      <c r="L3988" s="6">
        <f t="shared" si="648"/>
        <v>13185602.771399999</v>
      </c>
      <c r="N3988" s="22">
        <f t="shared" si="633"/>
        <v>0.14198302765514331</v>
      </c>
      <c r="O3988" s="14">
        <f t="shared" si="634"/>
        <v>1938.2462387961241</v>
      </c>
      <c r="Q3988" s="22">
        <f t="shared" si="629"/>
        <v>207.57752581161307</v>
      </c>
      <c r="R3988" s="3">
        <f>VLOOKUP(A3988,ERCOT_345kv_West_ATC!D:E,2)</f>
        <v>23.13</v>
      </c>
      <c r="S3988" s="66">
        <f t="shared" si="650"/>
        <v>0.88857175212218487</v>
      </c>
      <c r="T3988" s="69">
        <f t="shared" si="635"/>
        <v>184.44752581161308</v>
      </c>
      <c r="V3988" s="16">
        <f t="shared" si="636"/>
        <v>2.2058999999999999E-2</v>
      </c>
      <c r="W3988" s="16">
        <f t="shared" si="637"/>
        <v>0.11992402765514332</v>
      </c>
      <c r="X3988" s="16"/>
      <c r="Z3988" s="15">
        <f t="shared" si="638"/>
        <v>1.9576585726833023E-5</v>
      </c>
      <c r="AA3988" s="16">
        <f t="shared" si="639"/>
        <v>0.14340504611904398</v>
      </c>
      <c r="AB3988" s="3">
        <f t="shared" si="640"/>
        <v>7.7228844753490358E-2</v>
      </c>
      <c r="AC3988" s="69">
        <f t="shared" si="641"/>
        <v>14.49683717977747</v>
      </c>
      <c r="AD3988" s="3">
        <f t="shared" si="649"/>
        <v>18.110012778561234</v>
      </c>
      <c r="AF3988" s="29"/>
      <c r="AG3988" s="30"/>
      <c r="AH3988" s="29"/>
      <c r="AI3988" s="29"/>
      <c r="AJ3988" s="31"/>
      <c r="AK3988" s="29"/>
      <c r="AL3988" s="30"/>
      <c r="AN3988" s="17">
        <f t="shared" si="642"/>
        <v>51593.03188541803</v>
      </c>
      <c r="AO3988" s="17">
        <f t="shared" si="643"/>
        <v>515.93031885418031</v>
      </c>
      <c r="AP3988" s="2">
        <f t="shared" si="644"/>
        <v>35.28963380962594</v>
      </c>
      <c r="AQ3988" s="6">
        <f t="shared" si="645"/>
        <v>816.24923001664797</v>
      </c>
      <c r="AR3988" s="3">
        <f t="shared" si="646"/>
        <v>6509.085642983352</v>
      </c>
    </row>
    <row r="3989" spans="1:44">
      <c r="A3989" s="32">
        <v>43802</v>
      </c>
      <c r="B3989" s="9">
        <v>12.5</v>
      </c>
      <c r="C3989" s="33">
        <v>7323.8121000000001</v>
      </c>
      <c r="D3989" s="34">
        <f t="shared" si="630"/>
        <v>92867457.393752456</v>
      </c>
      <c r="E3989" s="34">
        <v>12973235968799.699</v>
      </c>
      <c r="F3989" s="3">
        <f>VLOOKUP(A3989,ERCOT_345kv_West_ATC!A:B,2)</f>
        <v>32</v>
      </c>
      <c r="G3989" s="3">
        <f>VLOOKUP(A3989,ERCOT_345kv_West_ATC!G:H,2)</f>
        <v>2.3279999999999998</v>
      </c>
      <c r="I3989" s="5">
        <f t="shared" si="631"/>
        <v>6</v>
      </c>
      <c r="J3989" s="4">
        <f t="shared" si="632"/>
        <v>144</v>
      </c>
      <c r="K3989" s="4">
        <f t="shared" si="647"/>
        <v>1800</v>
      </c>
      <c r="L3989" s="6">
        <f t="shared" si="648"/>
        <v>13182861.779999999</v>
      </c>
      <c r="N3989" s="22">
        <f t="shared" si="633"/>
        <v>0.14195351256474542</v>
      </c>
      <c r="O3989" s="14">
        <f t="shared" si="634"/>
        <v>1938.2462387961241</v>
      </c>
      <c r="Q3989" s="22">
        <f t="shared" si="629"/>
        <v>207.53437509465707</v>
      </c>
      <c r="R3989" s="3">
        <f>VLOOKUP(A3989,ERCOT_345kv_West_ATC!D:E,2)</f>
        <v>20.07</v>
      </c>
      <c r="S3989" s="66">
        <f t="shared" si="650"/>
        <v>0.90329312919439975</v>
      </c>
      <c r="T3989" s="69">
        <f t="shared" si="635"/>
        <v>187.46437509465707</v>
      </c>
      <c r="V3989" s="16">
        <f t="shared" si="636"/>
        <v>2.1887999999999998E-2</v>
      </c>
      <c r="W3989" s="16">
        <f t="shared" si="637"/>
        <v>0.12006551256474543</v>
      </c>
      <c r="X3989" s="16"/>
      <c r="Z3989" s="15">
        <f t="shared" si="638"/>
        <v>1.9576585726833023E-5</v>
      </c>
      <c r="AA3989" s="16">
        <f t="shared" si="639"/>
        <v>0.14337523542286698</v>
      </c>
      <c r="AB3989" s="3">
        <f t="shared" si="640"/>
        <v>7.7212790606935866E-2</v>
      </c>
      <c r="AC3989" s="69">
        <f t="shared" si="641"/>
        <v>14.490961362138528</v>
      </c>
      <c r="AD3989" s="3">
        <f t="shared" si="649"/>
        <v>17.926480677339821</v>
      </c>
      <c r="AF3989" s="29"/>
      <c r="AG3989" s="30"/>
      <c r="AH3989" s="29"/>
      <c r="AI3989" s="29"/>
      <c r="AJ3989" s="31"/>
      <c r="AK3989" s="29"/>
      <c r="AL3989" s="30"/>
      <c r="AN3989" s="17">
        <f t="shared" si="642"/>
        <v>51593.03188541803</v>
      </c>
      <c r="AO3989" s="17">
        <f t="shared" si="643"/>
        <v>515.93031885418031</v>
      </c>
      <c r="AP3989" s="2">
        <f t="shared" si="644"/>
        <v>35.28963380962594</v>
      </c>
      <c r="AQ3989" s="6">
        <f t="shared" si="645"/>
        <v>708.26295055919263</v>
      </c>
      <c r="AR3989" s="3">
        <f t="shared" si="646"/>
        <v>6615.549149440807</v>
      </c>
    </row>
    <row r="3990" spans="1:44">
      <c r="A3990" s="32">
        <v>43803</v>
      </c>
      <c r="B3990" s="9">
        <v>12.5</v>
      </c>
      <c r="C3990" s="33">
        <v>7260.1000340000001</v>
      </c>
      <c r="D3990" s="34">
        <f t="shared" si="630"/>
        <v>92867457.393752456</v>
      </c>
      <c r="E3990" s="34">
        <v>12973235968799.699</v>
      </c>
      <c r="F3990" s="3">
        <f>VLOOKUP(A3990,ERCOT_345kv_West_ATC!A:B,2)</f>
        <v>32.049999999999997</v>
      </c>
      <c r="G3990" s="3">
        <f>VLOOKUP(A3990,ERCOT_345kv_West_ATC!G:H,2)</f>
        <v>2.33</v>
      </c>
      <c r="I3990" s="5">
        <f t="shared" si="631"/>
        <v>6</v>
      </c>
      <c r="J3990" s="4">
        <f t="shared" si="632"/>
        <v>144</v>
      </c>
      <c r="K3990" s="4">
        <f t="shared" si="647"/>
        <v>1800</v>
      </c>
      <c r="L3990" s="6">
        <f t="shared" si="648"/>
        <v>13068180.0612</v>
      </c>
      <c r="N3990" s="22">
        <f t="shared" si="633"/>
        <v>0.14071861584184112</v>
      </c>
      <c r="O3990" s="14">
        <f t="shared" si="634"/>
        <v>1938.2462387961241</v>
      </c>
      <c r="Q3990" s="22">
        <f t="shared" si="629"/>
        <v>205.72897052900748</v>
      </c>
      <c r="R3990" s="3">
        <f>VLOOKUP(A3990,ERCOT_345kv_West_ATC!D:E,2)</f>
        <v>21.02</v>
      </c>
      <c r="S3990" s="66">
        <f t="shared" si="650"/>
        <v>0.89782673803329893</v>
      </c>
      <c r="T3990" s="69">
        <f t="shared" si="635"/>
        <v>184.70897052900747</v>
      </c>
      <c r="V3990" s="16">
        <f t="shared" si="636"/>
        <v>2.1922200000000003E-2</v>
      </c>
      <c r="W3990" s="16">
        <f t="shared" si="637"/>
        <v>0.11879641584184111</v>
      </c>
      <c r="X3990" s="16"/>
      <c r="Z3990" s="15">
        <f t="shared" si="638"/>
        <v>1.9576585726833023E-5</v>
      </c>
      <c r="AA3990" s="16">
        <f t="shared" si="639"/>
        <v>0.14212797070098435</v>
      </c>
      <c r="AB3990" s="3">
        <f t="shared" si="640"/>
        <v>7.654109308875498E-2</v>
      </c>
      <c r="AC3990" s="69">
        <f t="shared" si="641"/>
        <v>14.245120070484322</v>
      </c>
      <c r="AD3990" s="3">
        <f t="shared" si="649"/>
        <v>17.712930520670515</v>
      </c>
      <c r="AF3990" s="29"/>
      <c r="AG3990" s="30"/>
      <c r="AH3990" s="29"/>
      <c r="AI3990" s="29"/>
      <c r="AJ3990" s="31"/>
      <c r="AK3990" s="29"/>
      <c r="AL3990" s="30"/>
      <c r="AN3990" s="17">
        <f t="shared" si="642"/>
        <v>51593.03188541803</v>
      </c>
      <c r="AO3990" s="17">
        <f t="shared" si="643"/>
        <v>515.93031885418031</v>
      </c>
      <c r="AP3990" s="2">
        <f t="shared" si="644"/>
        <v>35.28963380962594</v>
      </c>
      <c r="AQ3990" s="6">
        <f t="shared" si="645"/>
        <v>741.78810267833728</v>
      </c>
      <c r="AR3990" s="3">
        <f t="shared" si="646"/>
        <v>6518.311931321663</v>
      </c>
    </row>
    <row r="3991" spans="1:44">
      <c r="A3991" s="32">
        <v>43804</v>
      </c>
      <c r="B3991" s="9">
        <v>12.5</v>
      </c>
      <c r="C3991" s="33">
        <v>7447.6673280000005</v>
      </c>
      <c r="D3991" s="34">
        <f t="shared" si="630"/>
        <v>92177432.600904077</v>
      </c>
      <c r="E3991" s="34">
        <v>12876842089682.4</v>
      </c>
      <c r="F3991" s="3">
        <f>VLOOKUP(A3991,ERCOT_345kv_West_ATC!A:B,2)</f>
        <v>32.15</v>
      </c>
      <c r="G3991" s="3">
        <f>VLOOKUP(A3991,ERCOT_345kv_West_ATC!G:H,2)</f>
        <v>2.3450000000000002</v>
      </c>
      <c r="I3991" s="5">
        <f t="shared" si="631"/>
        <v>6</v>
      </c>
      <c r="J3991" s="4">
        <f t="shared" si="632"/>
        <v>144</v>
      </c>
      <c r="K3991" s="4">
        <f t="shared" si="647"/>
        <v>1800</v>
      </c>
      <c r="L3991" s="6">
        <f t="shared" si="648"/>
        <v>13405801.190400001</v>
      </c>
      <c r="N3991" s="22">
        <f t="shared" si="633"/>
        <v>0.14543474267115264</v>
      </c>
      <c r="O3991" s="14">
        <f t="shared" si="634"/>
        <v>1952.7556248972219</v>
      </c>
      <c r="Q3991" s="22">
        <f t="shared" si="629"/>
        <v>212.62389279408279</v>
      </c>
      <c r="R3991" s="3">
        <f>VLOOKUP(A3991,ERCOT_345kv_West_ATC!D:E,2)</f>
        <v>17.28</v>
      </c>
      <c r="S3991" s="66">
        <f t="shared" si="650"/>
        <v>0.91872973553007542</v>
      </c>
      <c r="T3991" s="69">
        <f t="shared" si="635"/>
        <v>195.34389279408279</v>
      </c>
      <c r="V3991" s="16">
        <f t="shared" si="636"/>
        <v>2.1990599999999996E-2</v>
      </c>
      <c r="W3991" s="16">
        <f t="shared" si="637"/>
        <v>0.12344414267115264</v>
      </c>
      <c r="X3991" s="16"/>
      <c r="Z3991" s="15">
        <f t="shared" si="638"/>
        <v>1.9723132762584422E-5</v>
      </c>
      <c r="AA3991" s="16">
        <f t="shared" si="639"/>
        <v>0.14689133148170638</v>
      </c>
      <c r="AB3991" s="3">
        <f t="shared" si="640"/>
        <v>7.9106336503787025E-2</v>
      </c>
      <c r="AC3991" s="69">
        <f t="shared" si="641"/>
        <v>15.183999160386051</v>
      </c>
      <c r="AD3991" s="3">
        <f t="shared" si="649"/>
        <v>17.538737222278623</v>
      </c>
      <c r="AF3991" s="29"/>
      <c r="AG3991" s="30"/>
      <c r="AH3991" s="29"/>
      <c r="AI3991" s="29"/>
      <c r="AJ3991" s="31"/>
      <c r="AK3991" s="29"/>
      <c r="AL3991" s="30"/>
      <c r="AN3991" s="17">
        <f t="shared" si="642"/>
        <v>51209.68477828004</v>
      </c>
      <c r="AO3991" s="17">
        <f t="shared" si="643"/>
        <v>512.09684778280041</v>
      </c>
      <c r="AP3991" s="2">
        <f t="shared" si="644"/>
        <v>35.027424388343547</v>
      </c>
      <c r="AQ3991" s="6">
        <f t="shared" si="645"/>
        <v>605.27389343057655</v>
      </c>
      <c r="AR3991" s="3">
        <f t="shared" si="646"/>
        <v>6842.3934345694242</v>
      </c>
    </row>
    <row r="3992" spans="1:44">
      <c r="A3992" s="32">
        <v>43805</v>
      </c>
      <c r="B3992" s="9">
        <v>12.5</v>
      </c>
      <c r="C3992" s="33">
        <v>7544.3790339999996</v>
      </c>
      <c r="D3992" s="34">
        <f t="shared" si="630"/>
        <v>92177432.600904077</v>
      </c>
      <c r="E3992" s="34">
        <v>12876842089682.4</v>
      </c>
      <c r="F3992" s="3">
        <f>VLOOKUP(A3992,ERCOT_345kv_West_ATC!A:B,2)</f>
        <v>31.7</v>
      </c>
      <c r="G3992" s="3">
        <f>VLOOKUP(A3992,ERCOT_345kv_West_ATC!G:H,2)</f>
        <v>2.3140000000000001</v>
      </c>
      <c r="I3992" s="5">
        <f t="shared" si="631"/>
        <v>6</v>
      </c>
      <c r="J3992" s="4">
        <f t="shared" si="632"/>
        <v>144</v>
      </c>
      <c r="K3992" s="4">
        <f t="shared" si="647"/>
        <v>1800</v>
      </c>
      <c r="L3992" s="6">
        <f t="shared" si="648"/>
        <v>13579882.2612</v>
      </c>
      <c r="N3992" s="22">
        <f t="shared" si="633"/>
        <v>0.14732328595000169</v>
      </c>
      <c r="O3992" s="14">
        <f t="shared" si="634"/>
        <v>1952.7556248972219</v>
      </c>
      <c r="Q3992" s="22">
        <f t="shared" ref="Q3992:Q4055" si="651">((I3992*B3992)*C3992)/((D3992*($AL$2*$Y$2)/$Y$2)/1000000)</f>
        <v>215.38492097953463</v>
      </c>
      <c r="R3992" s="3">
        <f>VLOOKUP(A3992,ERCOT_345kv_West_ATC!D:E,2)</f>
        <v>20.95</v>
      </c>
      <c r="S3992" s="66">
        <f t="shared" si="650"/>
        <v>0.90273228086384649</v>
      </c>
      <c r="T3992" s="69">
        <f t="shared" si="635"/>
        <v>194.43492097953464</v>
      </c>
      <c r="V3992" s="16">
        <f t="shared" si="636"/>
        <v>2.1682799999999999E-2</v>
      </c>
      <c r="W3992" s="16">
        <f t="shared" si="637"/>
        <v>0.12564048595000168</v>
      </c>
      <c r="X3992" s="16"/>
      <c r="Z3992" s="15">
        <f t="shared" si="638"/>
        <v>1.9723132762584422E-5</v>
      </c>
      <c r="AA3992" s="16">
        <f t="shared" si="639"/>
        <v>0.14879878929884041</v>
      </c>
      <c r="AB3992" s="3">
        <f t="shared" si="640"/>
        <v>8.0133572069200729E-2</v>
      </c>
      <c r="AC3992" s="69">
        <f t="shared" si="641"/>
        <v>15.559967377327466</v>
      </c>
      <c r="AD3992" s="3">
        <f t="shared" si="649"/>
        <v>17.375993337394046</v>
      </c>
      <c r="AF3992" s="29"/>
      <c r="AG3992" s="30"/>
      <c r="AH3992" s="29"/>
      <c r="AI3992" s="29"/>
      <c r="AJ3992" s="31"/>
      <c r="AK3992" s="29"/>
      <c r="AL3992" s="30"/>
      <c r="AN3992" s="17">
        <f t="shared" si="642"/>
        <v>51209.68477828004</v>
      </c>
      <c r="AO3992" s="17">
        <f t="shared" si="643"/>
        <v>512.09684778280041</v>
      </c>
      <c r="AP3992" s="2">
        <f t="shared" si="644"/>
        <v>35.027424388343547</v>
      </c>
      <c r="AQ3992" s="6">
        <f t="shared" si="645"/>
        <v>733.82454093579724</v>
      </c>
      <c r="AR3992" s="3">
        <f t="shared" si="646"/>
        <v>6810.5544930642027</v>
      </c>
    </row>
    <row r="3993" spans="1:44">
      <c r="A3993" s="32">
        <v>43806</v>
      </c>
      <c r="B3993" s="9">
        <v>12.5</v>
      </c>
      <c r="C3993" s="33">
        <v>7552.2996350000003</v>
      </c>
      <c r="D3993" s="34">
        <f t="shared" si="630"/>
        <v>92177432.600904077</v>
      </c>
      <c r="E3993" s="34">
        <v>12876842089682.4</v>
      </c>
      <c r="F3993" s="3">
        <f>VLOOKUP(A3993,ERCOT_345kv_West_ATC!A:B,2)</f>
        <v>31.7</v>
      </c>
      <c r="G3993" s="3">
        <f>VLOOKUP(A3993,ERCOT_345kv_West_ATC!G:H,2)</f>
        <v>2.3140000000000001</v>
      </c>
      <c r="I3993" s="5">
        <f t="shared" si="631"/>
        <v>6</v>
      </c>
      <c r="J3993" s="4">
        <f t="shared" si="632"/>
        <v>144</v>
      </c>
      <c r="K3993" s="4">
        <f t="shared" si="647"/>
        <v>1800</v>
      </c>
      <c r="L3993" s="6">
        <f t="shared" si="648"/>
        <v>13594139.343</v>
      </c>
      <c r="N3993" s="22">
        <f t="shared" si="633"/>
        <v>0.14747795593155485</v>
      </c>
      <c r="O3993" s="14">
        <f t="shared" si="634"/>
        <v>1952.7556248972219</v>
      </c>
      <c r="Q3993" s="22">
        <f t="shared" si="651"/>
        <v>215.61104668355975</v>
      </c>
      <c r="R3993" s="3">
        <f>VLOOKUP(A3993,ERCOT_345kv_West_ATC!D:E,2)</f>
        <v>20.58</v>
      </c>
      <c r="S3993" s="66">
        <f t="shared" si="650"/>
        <v>0.90455034509338417</v>
      </c>
      <c r="T3993" s="69">
        <f t="shared" si="635"/>
        <v>195.03104668355974</v>
      </c>
      <c r="V3993" s="16">
        <f t="shared" si="636"/>
        <v>2.1682799999999999E-2</v>
      </c>
      <c r="W3993" s="16">
        <f t="shared" si="637"/>
        <v>0.12579515593155485</v>
      </c>
      <c r="X3993" s="16"/>
      <c r="Z3993" s="15">
        <f t="shared" si="638"/>
        <v>1.9723132762584422E-5</v>
      </c>
      <c r="AA3993" s="16">
        <f t="shared" si="639"/>
        <v>0.14895500836392286</v>
      </c>
      <c r="AB3993" s="3">
        <f t="shared" si="640"/>
        <v>8.0217701730264226E-2</v>
      </c>
      <c r="AC3993" s="69">
        <f t="shared" si="641"/>
        <v>15.590758833276707</v>
      </c>
      <c r="AD3993" s="3">
        <f t="shared" si="649"/>
        <v>17.138926547996284</v>
      </c>
      <c r="AF3993" s="29"/>
      <c r="AG3993" s="30"/>
      <c r="AH3993" s="29"/>
      <c r="AI3993" s="29"/>
      <c r="AJ3993" s="31"/>
      <c r="AK3993" s="29"/>
      <c r="AL3993" s="30"/>
      <c r="AN3993" s="17">
        <f t="shared" si="642"/>
        <v>51209.68477828004</v>
      </c>
      <c r="AO3993" s="17">
        <f t="shared" si="643"/>
        <v>512.09684778280041</v>
      </c>
      <c r="AP3993" s="2">
        <f t="shared" si="644"/>
        <v>35.027424388343547</v>
      </c>
      <c r="AQ3993" s="6">
        <f t="shared" si="645"/>
        <v>720.86439391211013</v>
      </c>
      <c r="AR3993" s="3">
        <f t="shared" si="646"/>
        <v>6831.4352410878901</v>
      </c>
    </row>
    <row r="3994" spans="1:44">
      <c r="A3994" s="32">
        <v>43807</v>
      </c>
      <c r="B3994" s="9">
        <v>12.5</v>
      </c>
      <c r="C3994" s="33">
        <v>7566.1817309999997</v>
      </c>
      <c r="D3994" s="34">
        <f t="shared" si="630"/>
        <v>92177432.600904077</v>
      </c>
      <c r="E3994" s="34">
        <v>12876842089682.4</v>
      </c>
      <c r="F3994" s="3">
        <f>VLOOKUP(A3994,ERCOT_345kv_West_ATC!A:B,2)</f>
        <v>31.7</v>
      </c>
      <c r="G3994" s="3">
        <f>VLOOKUP(A3994,ERCOT_345kv_West_ATC!G:H,2)</f>
        <v>2.3140000000000001</v>
      </c>
      <c r="I3994" s="5">
        <f t="shared" si="631"/>
        <v>6</v>
      </c>
      <c r="J3994" s="4">
        <f t="shared" si="632"/>
        <v>144</v>
      </c>
      <c r="K3994" s="4">
        <f t="shared" si="647"/>
        <v>1800</v>
      </c>
      <c r="L3994" s="6">
        <f t="shared" si="648"/>
        <v>13619127.115799999</v>
      </c>
      <c r="N3994" s="22">
        <f t="shared" si="633"/>
        <v>0.14774903934204847</v>
      </c>
      <c r="O3994" s="14">
        <f t="shared" si="634"/>
        <v>1952.7556248972219</v>
      </c>
      <c r="Q3994" s="22">
        <f t="shared" si="651"/>
        <v>216.0073674591352</v>
      </c>
      <c r="R3994" s="3">
        <f>VLOOKUP(A3994,ERCOT_345kv_West_ATC!D:E,2)</f>
        <v>15.47</v>
      </c>
      <c r="S3994" s="66">
        <f t="shared" si="650"/>
        <v>0.92838207241738335</v>
      </c>
      <c r="T3994" s="69">
        <f t="shared" si="635"/>
        <v>200.5373674591352</v>
      </c>
      <c r="V3994" s="16">
        <f t="shared" si="636"/>
        <v>2.1682799999999999E-2</v>
      </c>
      <c r="W3994" s="16">
        <f t="shared" si="637"/>
        <v>0.12606623934204847</v>
      </c>
      <c r="X3994" s="16"/>
      <c r="Z3994" s="15">
        <f t="shared" si="638"/>
        <v>1.9723132762584422E-5</v>
      </c>
      <c r="AA3994" s="16">
        <f t="shared" si="639"/>
        <v>0.14922880678635381</v>
      </c>
      <c r="AB3994" s="3">
        <f t="shared" si="640"/>
        <v>8.0365152161277084E-2</v>
      </c>
      <c r="AC3994" s="69">
        <f t="shared" si="641"/>
        <v>15.644725691027412</v>
      </c>
      <c r="AD3994" s="3">
        <f t="shared" si="649"/>
        <v>16.962759711386273</v>
      </c>
      <c r="AF3994" s="29"/>
      <c r="AG3994" s="30"/>
      <c r="AH3994" s="29"/>
      <c r="AI3994" s="29"/>
      <c r="AJ3994" s="31"/>
      <c r="AK3994" s="29"/>
      <c r="AL3994" s="30"/>
      <c r="AN3994" s="17">
        <f t="shared" si="642"/>
        <v>51209.68477828004</v>
      </c>
      <c r="AO3994" s="17">
        <f t="shared" si="643"/>
        <v>512.09684778280041</v>
      </c>
      <c r="AP3994" s="2">
        <f t="shared" si="644"/>
        <v>35.027424388343547</v>
      </c>
      <c r="AQ3994" s="6">
        <f t="shared" si="645"/>
        <v>541.87425528767471</v>
      </c>
      <c r="AR3994" s="3">
        <f t="shared" si="646"/>
        <v>7024.307475712325</v>
      </c>
    </row>
    <row r="3995" spans="1:44">
      <c r="A3995" s="32">
        <v>43808</v>
      </c>
      <c r="B3995" s="9">
        <v>12.5</v>
      </c>
      <c r="C3995" s="33">
        <v>7401.0115809999998</v>
      </c>
      <c r="D3995" s="34">
        <f t="shared" si="630"/>
        <v>92177432.600904077</v>
      </c>
      <c r="E3995" s="34">
        <v>12876842089682.4</v>
      </c>
      <c r="F3995" s="3">
        <f>VLOOKUP(A3995,ERCOT_345kv_West_ATC!A:B,2)</f>
        <v>31.35</v>
      </c>
      <c r="G3995" s="3">
        <f>VLOOKUP(A3995,ERCOT_345kv_West_ATC!G:H,2)</f>
        <v>2.2759999999999998</v>
      </c>
      <c r="I3995" s="5">
        <f t="shared" si="631"/>
        <v>6</v>
      </c>
      <c r="J3995" s="4">
        <f t="shared" si="632"/>
        <v>144</v>
      </c>
      <c r="K3995" s="4">
        <f t="shared" si="647"/>
        <v>1800</v>
      </c>
      <c r="L3995" s="6">
        <f t="shared" si="648"/>
        <v>13321820.845799999</v>
      </c>
      <c r="N3995" s="22">
        <f t="shared" si="633"/>
        <v>0.14452366994727231</v>
      </c>
      <c r="O3995" s="14">
        <f t="shared" si="634"/>
        <v>1952.7556248972219</v>
      </c>
      <c r="Q3995" s="22">
        <f t="shared" si="651"/>
        <v>211.29191512759107</v>
      </c>
      <c r="R3995" s="3">
        <f>VLOOKUP(A3995,ERCOT_345kv_West_ATC!D:E,2)</f>
        <v>17.2</v>
      </c>
      <c r="S3995" s="66">
        <f t="shared" si="650"/>
        <v>0.91859603340897555</v>
      </c>
      <c r="T3995" s="69">
        <f t="shared" si="635"/>
        <v>194.09191512759108</v>
      </c>
      <c r="V3995" s="16">
        <f t="shared" si="636"/>
        <v>2.1443400000000001E-2</v>
      </c>
      <c r="W3995" s="16">
        <f t="shared" si="637"/>
        <v>0.12308026994727231</v>
      </c>
      <c r="X3995" s="16"/>
      <c r="Z3995" s="15">
        <f t="shared" si="638"/>
        <v>1.9723132762584422E-5</v>
      </c>
      <c r="AA3995" s="16">
        <f t="shared" si="639"/>
        <v>0.14597113398948783</v>
      </c>
      <c r="AB3995" s="3">
        <f t="shared" si="640"/>
        <v>7.8610776611075128E-2</v>
      </c>
      <c r="AC3995" s="69">
        <f t="shared" si="641"/>
        <v>15.002624239653496</v>
      </c>
      <c r="AD3995" s="3">
        <f t="shared" si="649"/>
        <v>16.765460801005378</v>
      </c>
      <c r="AF3995" s="29"/>
      <c r="AG3995" s="30"/>
      <c r="AH3995" s="29"/>
      <c r="AI3995" s="29"/>
      <c r="AJ3995" s="31"/>
      <c r="AK3995" s="29"/>
      <c r="AL3995" s="30"/>
      <c r="AN3995" s="17">
        <f t="shared" si="642"/>
        <v>51209.68477828004</v>
      </c>
      <c r="AO3995" s="17">
        <f t="shared" si="643"/>
        <v>512.09684778280041</v>
      </c>
      <c r="AP3995" s="2">
        <f t="shared" si="644"/>
        <v>35.027424388343547</v>
      </c>
      <c r="AQ3995" s="6">
        <f t="shared" si="645"/>
        <v>602.47169947950897</v>
      </c>
      <c r="AR3995" s="3">
        <f t="shared" si="646"/>
        <v>6798.5398815204908</v>
      </c>
    </row>
    <row r="3996" spans="1:44">
      <c r="A3996" s="32">
        <v>43809</v>
      </c>
      <c r="B3996" s="9">
        <v>12.5</v>
      </c>
      <c r="C3996" s="33">
        <v>7274.4626179999996</v>
      </c>
      <c r="D3996" s="34">
        <f t="shared" si="630"/>
        <v>92177432.600904077</v>
      </c>
      <c r="E3996" s="34">
        <v>12876842089682.4</v>
      </c>
      <c r="F3996" s="3">
        <f>VLOOKUP(A3996,ERCOT_345kv_West_ATC!A:B,2)</f>
        <v>31.5</v>
      </c>
      <c r="G3996" s="3">
        <f>VLOOKUP(A3996,ERCOT_345kv_West_ATC!G:H,2)</f>
        <v>2.29</v>
      </c>
      <c r="I3996" s="5">
        <f t="shared" si="631"/>
        <v>6</v>
      </c>
      <c r="J3996" s="4">
        <f t="shared" si="632"/>
        <v>144</v>
      </c>
      <c r="K3996" s="4">
        <f t="shared" si="647"/>
        <v>1800</v>
      </c>
      <c r="L3996" s="6">
        <f t="shared" si="648"/>
        <v>13094032.712399999</v>
      </c>
      <c r="N3996" s="22">
        <f t="shared" si="633"/>
        <v>0.14205247795404069</v>
      </c>
      <c r="O3996" s="14">
        <f t="shared" si="634"/>
        <v>1952.7556248972219</v>
      </c>
      <c r="Q3996" s="22">
        <f t="shared" si="651"/>
        <v>207.67906133631681</v>
      </c>
      <c r="R3996" s="3">
        <f>VLOOKUP(A3996,ERCOT_345kv_West_ATC!D:E,2)</f>
        <v>23.54</v>
      </c>
      <c r="S3996" s="66">
        <f t="shared" si="650"/>
        <v>0.88665203006730098</v>
      </c>
      <c r="T3996" s="69">
        <f t="shared" si="635"/>
        <v>184.13906133631681</v>
      </c>
      <c r="V3996" s="16">
        <f t="shared" si="636"/>
        <v>2.1545999999999999E-2</v>
      </c>
      <c r="W3996" s="16">
        <f t="shared" si="637"/>
        <v>0.12050647795404069</v>
      </c>
      <c r="X3996" s="16"/>
      <c r="Z3996" s="15">
        <f t="shared" si="638"/>
        <v>1.9723132762584422E-5</v>
      </c>
      <c r="AA3996" s="16">
        <f t="shared" si="639"/>
        <v>0.14347519199127143</v>
      </c>
      <c r="AB3996" s="3">
        <f t="shared" si="640"/>
        <v>7.7266620862650806E-2</v>
      </c>
      <c r="AC3996" s="69">
        <f t="shared" si="641"/>
        <v>14.510663235730195</v>
      </c>
      <c r="AD3996" s="3">
        <f t="shared" si="649"/>
        <v>16.519841021182497</v>
      </c>
      <c r="AF3996" s="29"/>
      <c r="AG3996" s="30"/>
      <c r="AH3996" s="29"/>
      <c r="AI3996" s="29"/>
      <c r="AJ3996" s="31"/>
      <c r="AK3996" s="29"/>
      <c r="AL3996" s="30"/>
      <c r="AN3996" s="17">
        <f t="shared" si="642"/>
        <v>51209.68477828004</v>
      </c>
      <c r="AO3996" s="17">
        <f t="shared" si="643"/>
        <v>512.09684778280041</v>
      </c>
      <c r="AP3996" s="2">
        <f t="shared" si="644"/>
        <v>35.027424388343547</v>
      </c>
      <c r="AQ3996" s="6">
        <f t="shared" si="645"/>
        <v>824.54557010160704</v>
      </c>
      <c r="AR3996" s="3">
        <f t="shared" si="646"/>
        <v>6449.9170478983924</v>
      </c>
    </row>
    <row r="3997" spans="1:44">
      <c r="A3997" s="32">
        <v>43810</v>
      </c>
      <c r="B3997" s="9">
        <v>12.5</v>
      </c>
      <c r="C3997" s="33">
        <v>7218.2564849999999</v>
      </c>
      <c r="D3997" s="34">
        <f t="shared" si="630"/>
        <v>92177432.600904077</v>
      </c>
      <c r="E3997" s="34">
        <v>12876842089682.4</v>
      </c>
      <c r="F3997" s="3">
        <f>VLOOKUP(A3997,ERCOT_345kv_West_ATC!A:B,2)</f>
        <v>31.3</v>
      </c>
      <c r="G3997" s="3">
        <f>VLOOKUP(A3997,ERCOT_345kv_West_ATC!G:H,2)</f>
        <v>2.2759999999999998</v>
      </c>
      <c r="I3997" s="5">
        <f t="shared" si="631"/>
        <v>6</v>
      </c>
      <c r="J3997" s="4">
        <f t="shared" si="632"/>
        <v>144</v>
      </c>
      <c r="K3997" s="4">
        <f t="shared" si="647"/>
        <v>1800</v>
      </c>
      <c r="L3997" s="6">
        <f t="shared" si="648"/>
        <v>12992861.673</v>
      </c>
      <c r="N3997" s="22">
        <f t="shared" si="633"/>
        <v>0.14095490953034601</v>
      </c>
      <c r="O3997" s="14">
        <f t="shared" si="634"/>
        <v>1952.7556248972219</v>
      </c>
      <c r="Q3997" s="22">
        <f t="shared" si="651"/>
        <v>206.07442913793273</v>
      </c>
      <c r="R3997" s="3">
        <f>VLOOKUP(A3997,ERCOT_345kv_West_ATC!D:E,2)</f>
        <v>20.47</v>
      </c>
      <c r="S3997" s="66">
        <f t="shared" si="650"/>
        <v>0.90066695763452187</v>
      </c>
      <c r="T3997" s="69">
        <f t="shared" si="635"/>
        <v>185.60442913793273</v>
      </c>
      <c r="V3997" s="16">
        <f t="shared" si="636"/>
        <v>2.14092E-2</v>
      </c>
      <c r="W3997" s="16">
        <f t="shared" si="637"/>
        <v>0.119545709530346</v>
      </c>
      <c r="X3997" s="16"/>
      <c r="Z3997" s="15">
        <f t="shared" si="638"/>
        <v>1.9723132762584422E-5</v>
      </c>
      <c r="AA3997" s="16">
        <f t="shared" si="639"/>
        <v>0.14236663096804097</v>
      </c>
      <c r="AB3997" s="3">
        <f t="shared" si="640"/>
        <v>7.6669620342238384E-2</v>
      </c>
      <c r="AC3997" s="69">
        <f t="shared" si="641"/>
        <v>14.292161045259249</v>
      </c>
      <c r="AD3997" s="3">
        <f t="shared" si="649"/>
        <v>16.306542703589809</v>
      </c>
      <c r="AF3997" s="29"/>
      <c r="AG3997" s="30"/>
      <c r="AH3997" s="29"/>
      <c r="AI3997" s="29"/>
      <c r="AJ3997" s="31"/>
      <c r="AK3997" s="29"/>
      <c r="AL3997" s="30"/>
      <c r="AN3997" s="17">
        <f t="shared" si="642"/>
        <v>51209.68477828004</v>
      </c>
      <c r="AO3997" s="17">
        <f t="shared" si="643"/>
        <v>512.09684778280041</v>
      </c>
      <c r="AP3997" s="2">
        <f t="shared" si="644"/>
        <v>35.027424388343547</v>
      </c>
      <c r="AQ3997" s="6">
        <f t="shared" si="645"/>
        <v>717.01137722939234</v>
      </c>
      <c r="AR3997" s="3">
        <f t="shared" si="646"/>
        <v>6501.2451077706073</v>
      </c>
    </row>
    <row r="3998" spans="1:44">
      <c r="A3998" s="32">
        <v>43811</v>
      </c>
      <c r="B3998" s="9">
        <v>12.5</v>
      </c>
      <c r="C3998" s="33">
        <v>7244.4894000000004</v>
      </c>
      <c r="D3998" s="34">
        <f t="shared" si="630"/>
        <v>92177432.600904077</v>
      </c>
      <c r="E3998" s="34">
        <v>12876842089682.4</v>
      </c>
      <c r="F3998" s="3">
        <f>VLOOKUP(A3998,ERCOT_345kv_West_ATC!A:B,2)</f>
        <v>31.4</v>
      </c>
      <c r="G3998" s="3">
        <f>VLOOKUP(A3998,ERCOT_345kv_West_ATC!G:H,2)</f>
        <v>2.3210000000000002</v>
      </c>
      <c r="I3998" s="5">
        <f t="shared" si="631"/>
        <v>6</v>
      </c>
      <c r="J3998" s="4">
        <f t="shared" si="632"/>
        <v>144</v>
      </c>
      <c r="K3998" s="4">
        <f t="shared" si="647"/>
        <v>1800</v>
      </c>
      <c r="L3998" s="6">
        <f t="shared" si="648"/>
        <v>13040080.92</v>
      </c>
      <c r="N3998" s="22">
        <f t="shared" si="633"/>
        <v>0.14146717425358302</v>
      </c>
      <c r="O3998" s="14">
        <f t="shared" si="634"/>
        <v>1952.7556248972219</v>
      </c>
      <c r="Q3998" s="22">
        <f t="shared" si="651"/>
        <v>206.82335417190498</v>
      </c>
      <c r="R3998" s="3">
        <f>VLOOKUP(A3998,ERCOT_345kv_West_ATC!D:E,2)</f>
        <v>20.059999999999999</v>
      </c>
      <c r="S3998" s="66">
        <f t="shared" si="650"/>
        <v>0.903009019071769</v>
      </c>
      <c r="T3998" s="69">
        <f t="shared" si="635"/>
        <v>186.76335417190498</v>
      </c>
      <c r="V3998" s="16">
        <f t="shared" si="636"/>
        <v>2.1477599999999999E-2</v>
      </c>
      <c r="W3998" s="16">
        <f t="shared" si="637"/>
        <v>0.11998957425358302</v>
      </c>
      <c r="X3998" s="16"/>
      <c r="Z3998" s="15">
        <f t="shared" si="638"/>
        <v>1.9723132762584422E-5</v>
      </c>
      <c r="AA3998" s="16">
        <f t="shared" si="639"/>
        <v>0.14288402623333557</v>
      </c>
      <c r="AB3998" s="3">
        <f t="shared" si="640"/>
        <v>7.6948256552755376E-2</v>
      </c>
      <c r="AC3998" s="69">
        <f t="shared" si="641"/>
        <v>14.394141898308467</v>
      </c>
      <c r="AD3998" s="3">
        <f t="shared" si="649"/>
        <v>16.089244928752045</v>
      </c>
      <c r="AF3998" s="29"/>
      <c r="AG3998" s="30"/>
      <c r="AH3998" s="29"/>
      <c r="AI3998" s="29"/>
      <c r="AJ3998" s="31"/>
      <c r="AK3998" s="29"/>
      <c r="AL3998" s="30"/>
      <c r="AN3998" s="17">
        <f t="shared" si="642"/>
        <v>51209.68477828004</v>
      </c>
      <c r="AO3998" s="17">
        <f t="shared" si="643"/>
        <v>512.09684778280041</v>
      </c>
      <c r="AP3998" s="2">
        <f t="shared" si="644"/>
        <v>35.027424388343547</v>
      </c>
      <c r="AQ3998" s="6">
        <f t="shared" si="645"/>
        <v>702.65013323017149</v>
      </c>
      <c r="AR3998" s="3">
        <f t="shared" si="646"/>
        <v>6541.839266769829</v>
      </c>
    </row>
    <row r="3999" spans="1:44">
      <c r="A3999" s="32">
        <v>43812</v>
      </c>
      <c r="B3999" s="9">
        <v>12.5</v>
      </c>
      <c r="C3999" s="33">
        <v>7267.3591550000001</v>
      </c>
      <c r="D3999" s="34">
        <f t="shared" si="630"/>
        <v>92177432.600904077</v>
      </c>
      <c r="E3999" s="34">
        <v>12876842089682.4</v>
      </c>
      <c r="F3999" s="3">
        <f>VLOOKUP(A3999,ERCOT_345kv_West_ATC!A:B,2)</f>
        <v>31.15</v>
      </c>
      <c r="G3999" s="3">
        <f>VLOOKUP(A3999,ERCOT_345kv_West_ATC!G:H,2)</f>
        <v>2.3029999999999999</v>
      </c>
      <c r="I3999" s="5">
        <f t="shared" si="631"/>
        <v>6</v>
      </c>
      <c r="J3999" s="4">
        <f t="shared" si="632"/>
        <v>144</v>
      </c>
      <c r="K3999" s="4">
        <f t="shared" si="647"/>
        <v>1800</v>
      </c>
      <c r="L3999" s="6">
        <f t="shared" si="648"/>
        <v>13081246.479</v>
      </c>
      <c r="N3999" s="22">
        <f t="shared" si="633"/>
        <v>0.14191376468074574</v>
      </c>
      <c r="O3999" s="14">
        <f t="shared" si="634"/>
        <v>1952.7556248972219</v>
      </c>
      <c r="Q3999" s="22">
        <f t="shared" si="651"/>
        <v>207.47626415313698</v>
      </c>
      <c r="R3999" s="3">
        <f>VLOOKUP(A3999,ERCOT_345kv_West_ATC!D:E,2)</f>
        <v>19.23</v>
      </c>
      <c r="S3999" s="66">
        <f t="shared" si="650"/>
        <v>0.90731469896813621</v>
      </c>
      <c r="T3999" s="69">
        <f t="shared" si="635"/>
        <v>188.24626415313699</v>
      </c>
      <c r="V3999" s="16">
        <f t="shared" si="636"/>
        <v>2.1306599999999998E-2</v>
      </c>
      <c r="W3999" s="16">
        <f t="shared" si="637"/>
        <v>0.12060716468074574</v>
      </c>
      <c r="X3999" s="16"/>
      <c r="Z3999" s="15">
        <f t="shared" si="638"/>
        <v>1.9723132762584422E-5</v>
      </c>
      <c r="AA3999" s="16">
        <f t="shared" si="639"/>
        <v>0.14333508944744833</v>
      </c>
      <c r="AB3999" s="3">
        <f t="shared" si="640"/>
        <v>7.7191170535766893E-2</v>
      </c>
      <c r="AC3999" s="69">
        <f t="shared" si="641"/>
        <v>14.483048416090682</v>
      </c>
      <c r="AD3999" s="3">
        <f t="shared" si="649"/>
        <v>15.874314765403719</v>
      </c>
      <c r="AF3999" s="29"/>
      <c r="AG3999" s="30"/>
      <c r="AH3999" s="29"/>
      <c r="AI3999" s="29"/>
      <c r="AJ3999" s="31"/>
      <c r="AK3999" s="29"/>
      <c r="AL3999" s="30"/>
      <c r="AN3999" s="17">
        <f t="shared" si="642"/>
        <v>51209.68477828004</v>
      </c>
      <c r="AO3999" s="17">
        <f t="shared" si="643"/>
        <v>512.09684778280041</v>
      </c>
      <c r="AP3999" s="2">
        <f t="shared" si="644"/>
        <v>35.027424388343547</v>
      </c>
      <c r="AQ3999" s="6">
        <f t="shared" si="645"/>
        <v>673.57737098784639</v>
      </c>
      <c r="AR3999" s="3">
        <f t="shared" si="646"/>
        <v>6593.7817840121534</v>
      </c>
    </row>
    <row r="4000" spans="1:44">
      <c r="A4000" s="32">
        <v>43813</v>
      </c>
      <c r="B4000" s="9">
        <v>12.5</v>
      </c>
      <c r="C4000" s="33">
        <v>7130.3579959999997</v>
      </c>
      <c r="D4000" s="34">
        <f t="shared" si="630"/>
        <v>92177432.600904077</v>
      </c>
      <c r="E4000" s="34">
        <v>12876842089682.4</v>
      </c>
      <c r="F4000" s="3">
        <f>VLOOKUP(A4000,ERCOT_345kv_West_ATC!A:B,2)</f>
        <v>31.15</v>
      </c>
      <c r="G4000" s="3">
        <f>VLOOKUP(A4000,ERCOT_345kv_West_ATC!G:H,2)</f>
        <v>2.3029999999999999</v>
      </c>
      <c r="I4000" s="5">
        <f t="shared" si="631"/>
        <v>6</v>
      </c>
      <c r="J4000" s="4">
        <f t="shared" si="632"/>
        <v>144</v>
      </c>
      <c r="K4000" s="4">
        <f t="shared" si="647"/>
        <v>1800</v>
      </c>
      <c r="L4000" s="6">
        <f t="shared" si="648"/>
        <v>12834644.3928</v>
      </c>
      <c r="N4000" s="22">
        <f t="shared" si="633"/>
        <v>0.13923846684219882</v>
      </c>
      <c r="O4000" s="14">
        <f t="shared" si="634"/>
        <v>1952.7556248972219</v>
      </c>
      <c r="Q4000" s="22">
        <f t="shared" si="651"/>
        <v>203.56501000321467</v>
      </c>
      <c r="R4000" s="3">
        <f>VLOOKUP(A4000,ERCOT_345kv_West_ATC!D:E,2)</f>
        <v>17.73</v>
      </c>
      <c r="S4000" s="66">
        <f t="shared" si="650"/>
        <v>0.91290251699091118</v>
      </c>
      <c r="T4000" s="69">
        <f t="shared" si="635"/>
        <v>185.83501000321468</v>
      </c>
      <c r="V4000" s="16">
        <f t="shared" si="636"/>
        <v>2.1306599999999998E-2</v>
      </c>
      <c r="W4000" s="16">
        <f t="shared" si="637"/>
        <v>0.11793186684219882</v>
      </c>
      <c r="X4000" s="16"/>
      <c r="Z4000" s="15">
        <f t="shared" si="638"/>
        <v>1.9723132762584422E-5</v>
      </c>
      <c r="AA4000" s="16">
        <f t="shared" si="639"/>
        <v>0.1406329973998634</v>
      </c>
      <c r="AB4000" s="3">
        <f t="shared" si="640"/>
        <v>7.5735995471150619E-2</v>
      </c>
      <c r="AC4000" s="69">
        <f t="shared" si="641"/>
        <v>13.950454342441127</v>
      </c>
      <c r="AD4000" s="3">
        <f t="shared" si="649"/>
        <v>15.655664806598258</v>
      </c>
      <c r="AF4000" s="29"/>
      <c r="AG4000" s="30"/>
      <c r="AH4000" s="29"/>
      <c r="AI4000" s="29"/>
      <c r="AJ4000" s="31"/>
      <c r="AK4000" s="29"/>
      <c r="AL4000" s="30"/>
      <c r="AN4000" s="17">
        <f t="shared" si="642"/>
        <v>51209.68477828004</v>
      </c>
      <c r="AO4000" s="17">
        <f t="shared" si="643"/>
        <v>512.09684778280041</v>
      </c>
      <c r="AP4000" s="2">
        <f t="shared" si="644"/>
        <v>35.027424388343547</v>
      </c>
      <c r="AQ4000" s="6">
        <f t="shared" si="645"/>
        <v>621.03623440533113</v>
      </c>
      <c r="AR4000" s="3">
        <f t="shared" si="646"/>
        <v>6509.3217615946687</v>
      </c>
    </row>
    <row r="4001" spans="1:44">
      <c r="A4001" s="32">
        <v>43814</v>
      </c>
      <c r="B4001" s="9">
        <v>12.5</v>
      </c>
      <c r="C4001" s="33">
        <v>7157.8299809999999</v>
      </c>
      <c r="D4001" s="34">
        <f t="shared" si="630"/>
        <v>92177432.600904077</v>
      </c>
      <c r="E4001" s="34">
        <v>12876842089682.4</v>
      </c>
      <c r="F4001" s="3">
        <f>VLOOKUP(A4001,ERCOT_345kv_West_ATC!A:B,2)</f>
        <v>31.15</v>
      </c>
      <c r="G4001" s="3">
        <f>VLOOKUP(A4001,ERCOT_345kv_West_ATC!G:H,2)</f>
        <v>2.3029999999999999</v>
      </c>
      <c r="I4001" s="5">
        <f t="shared" si="631"/>
        <v>6</v>
      </c>
      <c r="J4001" s="4">
        <f t="shared" si="632"/>
        <v>144</v>
      </c>
      <c r="K4001" s="4">
        <f t="shared" si="647"/>
        <v>1800</v>
      </c>
      <c r="L4001" s="6">
        <f t="shared" si="648"/>
        <v>12884093.9658</v>
      </c>
      <c r="N4001" s="22">
        <f t="shared" si="633"/>
        <v>0.13977492757455726</v>
      </c>
      <c r="O4001" s="14">
        <f t="shared" si="634"/>
        <v>1952.7556248972219</v>
      </c>
      <c r="Q4001" s="22">
        <f t="shared" si="651"/>
        <v>204.34930931952812</v>
      </c>
      <c r="R4001" s="3">
        <f>VLOOKUP(A4001,ERCOT_345kv_West_ATC!D:E,2)</f>
        <v>15.39</v>
      </c>
      <c r="S4001" s="66">
        <f t="shared" si="650"/>
        <v>0.92468778068666913</v>
      </c>
      <c r="T4001" s="69">
        <f t="shared" si="635"/>
        <v>188.95930931952813</v>
      </c>
      <c r="V4001" s="16">
        <f t="shared" si="636"/>
        <v>2.1306599999999998E-2</v>
      </c>
      <c r="W4001" s="16">
        <f t="shared" si="637"/>
        <v>0.11846832757455726</v>
      </c>
      <c r="X4001" s="16"/>
      <c r="Z4001" s="15">
        <f t="shared" si="638"/>
        <v>1.9723132762584422E-5</v>
      </c>
      <c r="AA4001" s="16">
        <f t="shared" si="639"/>
        <v>0.14117483100727013</v>
      </c>
      <c r="AB4001" s="3">
        <f t="shared" si="640"/>
        <v>7.6027792619724477E-2</v>
      </c>
      <c r="AC4001" s="69">
        <f t="shared" si="641"/>
        <v>14.057252098819159</v>
      </c>
      <c r="AD4001" s="3">
        <f t="shared" si="649"/>
        <v>15.469267827688562</v>
      </c>
      <c r="AF4001" s="29"/>
      <c r="AG4001" s="30"/>
      <c r="AH4001" s="29"/>
      <c r="AI4001" s="29"/>
      <c r="AJ4001" s="31"/>
      <c r="AK4001" s="29"/>
      <c r="AL4001" s="30"/>
      <c r="AN4001" s="17">
        <f t="shared" si="642"/>
        <v>51209.68477828004</v>
      </c>
      <c r="AO4001" s="17">
        <f t="shared" si="643"/>
        <v>512.09684778280041</v>
      </c>
      <c r="AP4001" s="2">
        <f t="shared" si="644"/>
        <v>35.027424388343547</v>
      </c>
      <c r="AQ4001" s="6">
        <f t="shared" si="645"/>
        <v>539.07206133660725</v>
      </c>
      <c r="AR4001" s="3">
        <f t="shared" si="646"/>
        <v>6618.7579196633924</v>
      </c>
    </row>
    <row r="4002" spans="1:44">
      <c r="A4002" s="32">
        <v>43815</v>
      </c>
      <c r="B4002" s="9">
        <v>12.5</v>
      </c>
      <c r="C4002" s="33">
        <v>6930.5058580000004</v>
      </c>
      <c r="D4002" s="34">
        <f t="shared" si="630"/>
        <v>92177432.600904077</v>
      </c>
      <c r="E4002" s="34">
        <v>12876842089682.4</v>
      </c>
      <c r="F4002" s="3">
        <f>VLOOKUP(A4002,ERCOT_345kv_West_ATC!A:B,2)</f>
        <v>31.4</v>
      </c>
      <c r="G4002" s="3">
        <f>VLOOKUP(A4002,ERCOT_345kv_West_ATC!G:H,2)</f>
        <v>2.331</v>
      </c>
      <c r="I4002" s="5">
        <f t="shared" si="631"/>
        <v>6</v>
      </c>
      <c r="J4002" s="4">
        <f t="shared" si="632"/>
        <v>144</v>
      </c>
      <c r="K4002" s="4">
        <f t="shared" si="647"/>
        <v>1800</v>
      </c>
      <c r="L4002" s="6">
        <f t="shared" si="648"/>
        <v>12474910.544400001</v>
      </c>
      <c r="N4002" s="22">
        <f t="shared" si="633"/>
        <v>0.13533584297592649</v>
      </c>
      <c r="O4002" s="14">
        <f t="shared" si="634"/>
        <v>1952.7556248972219</v>
      </c>
      <c r="Q4002" s="22">
        <f t="shared" si="651"/>
        <v>197.85941955544806</v>
      </c>
      <c r="R4002" s="3">
        <f>VLOOKUP(A4002,ERCOT_345kv_West_ATC!D:E,2)</f>
        <v>17.45</v>
      </c>
      <c r="S4002" s="66">
        <f t="shared" si="650"/>
        <v>0.91180606897964844</v>
      </c>
      <c r="T4002" s="69">
        <f t="shared" si="635"/>
        <v>180.40941955544807</v>
      </c>
      <c r="V4002" s="16">
        <f t="shared" si="636"/>
        <v>2.1477599999999999E-2</v>
      </c>
      <c r="W4002" s="16">
        <f t="shared" si="637"/>
        <v>0.11385824297592649</v>
      </c>
      <c r="X4002" s="16"/>
      <c r="Z4002" s="15">
        <f t="shared" si="638"/>
        <v>1.9723132762584422E-5</v>
      </c>
      <c r="AA4002" s="16">
        <f t="shared" si="639"/>
        <v>0.13669128714920306</v>
      </c>
      <c r="AB4002" s="3">
        <f t="shared" si="640"/>
        <v>7.361324081746301E-2</v>
      </c>
      <c r="AC4002" s="69">
        <f t="shared" si="641"/>
        <v>13.173526139191461</v>
      </c>
      <c r="AD4002" s="3">
        <f t="shared" si="649"/>
        <v>15.246175419816646</v>
      </c>
      <c r="AF4002" s="29"/>
      <c r="AG4002" s="30"/>
      <c r="AH4002" s="29"/>
      <c r="AI4002" s="29"/>
      <c r="AJ4002" s="31"/>
      <c r="AK4002" s="29"/>
      <c r="AL4002" s="30"/>
      <c r="AN4002" s="17">
        <f t="shared" si="642"/>
        <v>51209.68477828004</v>
      </c>
      <c r="AO4002" s="17">
        <f t="shared" si="643"/>
        <v>512.09684778280041</v>
      </c>
      <c r="AP4002" s="2">
        <f t="shared" si="644"/>
        <v>35.027424388343547</v>
      </c>
      <c r="AQ4002" s="6">
        <f t="shared" si="645"/>
        <v>611.22855557659489</v>
      </c>
      <c r="AR4002" s="3">
        <f t="shared" si="646"/>
        <v>6319.2773024234057</v>
      </c>
    </row>
    <row r="4003" spans="1:44">
      <c r="A4003" s="32">
        <v>43816</v>
      </c>
      <c r="B4003" s="9">
        <v>12.5</v>
      </c>
      <c r="C4003" s="33">
        <v>6611.5104680000004</v>
      </c>
      <c r="D4003" s="34">
        <f t="shared" ref="D4003:D4066" si="652">((2^256)/(2^208*65535)/600)*E4003/(10^12)</f>
        <v>92177432.600904077</v>
      </c>
      <c r="E4003" s="34">
        <v>12876842089682.4</v>
      </c>
      <c r="F4003" s="3">
        <f>VLOOKUP(A4003,ERCOT_345kv_West_ATC!A:B,2)</f>
        <v>31.2</v>
      </c>
      <c r="G4003" s="3">
        <f>VLOOKUP(A4003,ERCOT_345kv_West_ATC!G:H,2)</f>
        <v>2.31</v>
      </c>
      <c r="I4003" s="5">
        <f t="shared" si="631"/>
        <v>6</v>
      </c>
      <c r="J4003" s="4">
        <f t="shared" si="632"/>
        <v>144</v>
      </c>
      <c r="K4003" s="4">
        <f t="shared" si="647"/>
        <v>1800</v>
      </c>
      <c r="L4003" s="6">
        <f t="shared" si="648"/>
        <v>11900718.842400001</v>
      </c>
      <c r="N4003" s="22">
        <f t="shared" si="633"/>
        <v>0.12910664255453866</v>
      </c>
      <c r="O4003" s="14">
        <f t="shared" si="634"/>
        <v>1952.7556248972219</v>
      </c>
      <c r="Q4003" s="22">
        <f t="shared" si="651"/>
        <v>188.75240139552434</v>
      </c>
      <c r="R4003" s="3">
        <f>VLOOKUP(A4003,ERCOT_345kv_West_ATC!D:E,2)</f>
        <v>23.04</v>
      </c>
      <c r="S4003" s="66">
        <f t="shared" si="650"/>
        <v>0.87793532781752304</v>
      </c>
      <c r="T4003" s="69">
        <f t="shared" si="635"/>
        <v>165.71240139552435</v>
      </c>
      <c r="V4003" s="16">
        <f t="shared" si="636"/>
        <v>2.13408E-2</v>
      </c>
      <c r="W4003" s="16">
        <f t="shared" si="637"/>
        <v>0.10776584255453867</v>
      </c>
      <c r="X4003" s="16"/>
      <c r="Z4003" s="15">
        <f t="shared" si="638"/>
        <v>1.9723132762584422E-5</v>
      </c>
      <c r="AA4003" s="16">
        <f t="shared" si="639"/>
        <v>0.13039969872158066</v>
      </c>
      <c r="AB4003" s="3">
        <f t="shared" si="640"/>
        <v>7.0224991107432883E-2</v>
      </c>
      <c r="AC4003" s="69">
        <f t="shared" si="641"/>
        <v>11.933426745320435</v>
      </c>
      <c r="AD4003" s="3">
        <f t="shared" si="649"/>
        <v>14.978407391514413</v>
      </c>
      <c r="AF4003" s="29"/>
      <c r="AG4003" s="30"/>
      <c r="AH4003" s="29"/>
      <c r="AI4003" s="29"/>
      <c r="AJ4003" s="31"/>
      <c r="AK4003" s="29"/>
      <c r="AL4003" s="30"/>
      <c r="AN4003" s="17">
        <f t="shared" si="642"/>
        <v>51209.68477828004</v>
      </c>
      <c r="AO4003" s="17">
        <f t="shared" si="643"/>
        <v>512.09684778280041</v>
      </c>
      <c r="AP4003" s="2">
        <f t="shared" si="644"/>
        <v>35.027424388343547</v>
      </c>
      <c r="AQ4003" s="6">
        <f t="shared" si="645"/>
        <v>807.03185790743532</v>
      </c>
      <c r="AR4003" s="3">
        <f t="shared" si="646"/>
        <v>5804.4786100925648</v>
      </c>
    </row>
    <row r="4004" spans="1:44">
      <c r="A4004" s="32">
        <v>43817</v>
      </c>
      <c r="B4004" s="9">
        <v>12.5</v>
      </c>
      <c r="C4004" s="33">
        <v>7270.4696700000004</v>
      </c>
      <c r="D4004" s="34">
        <f t="shared" si="652"/>
        <v>92177432.600904077</v>
      </c>
      <c r="E4004" s="34">
        <v>12876842089682.4</v>
      </c>
      <c r="F4004" s="3">
        <f>VLOOKUP(A4004,ERCOT_345kv_West_ATC!A:B,2)</f>
        <v>31.1</v>
      </c>
      <c r="G4004" s="3">
        <f>VLOOKUP(A4004,ERCOT_345kv_West_ATC!G:H,2)</f>
        <v>2.294</v>
      </c>
      <c r="I4004" s="5">
        <f t="shared" ref="I4004:I4067" si="653">60/10</f>
        <v>6</v>
      </c>
      <c r="J4004" s="4">
        <f t="shared" ref="J4004:J4067" si="654">I4004*24</f>
        <v>144</v>
      </c>
      <c r="K4004" s="4">
        <f t="shared" si="647"/>
        <v>1800</v>
      </c>
      <c r="L4004" s="6">
        <f t="shared" si="648"/>
        <v>13086845.406000001</v>
      </c>
      <c r="N4004" s="22">
        <f t="shared" ref="N4004:N4067" si="655">L4004/D4004</f>
        <v>0.1419745054373715</v>
      </c>
      <c r="O4004" s="14">
        <f t="shared" ref="O4004:O4067" si="656">(K4004*100000000)/D4004</f>
        <v>1952.7556248972219</v>
      </c>
      <c r="Q4004" s="22">
        <f t="shared" si="651"/>
        <v>207.56506642890568</v>
      </c>
      <c r="R4004" s="3">
        <f>VLOOKUP(A4004,ERCOT_345kv_West_ATC!D:E,2)</f>
        <v>22.92</v>
      </c>
      <c r="S4004" s="66">
        <f t="shared" si="650"/>
        <v>0.88957679442725279</v>
      </c>
      <c r="T4004" s="69">
        <f t="shared" si="635"/>
        <v>184.64506642890569</v>
      </c>
      <c r="V4004" s="16">
        <f t="shared" si="636"/>
        <v>2.1272400000000004E-2</v>
      </c>
      <c r="W4004" s="16">
        <f t="shared" si="637"/>
        <v>0.1207021054373715</v>
      </c>
      <c r="X4004" s="16"/>
      <c r="Z4004" s="15">
        <f t="shared" si="638"/>
        <v>1.9723132762584422E-5</v>
      </c>
      <c r="AA4004" s="16">
        <f t="shared" si="639"/>
        <v>0.14339643854775336</v>
      </c>
      <c r="AB4004" s="3">
        <f t="shared" si="640"/>
        <v>7.7224209262586094E-2</v>
      </c>
      <c r="AC4004" s="69">
        <f t="shared" si="641"/>
        <v>14.49514059010651</v>
      </c>
      <c r="AD4004" s="3">
        <f t="shared" si="649"/>
        <v>14.830186121289623</v>
      </c>
      <c r="AF4004" s="29"/>
      <c r="AG4004" s="30"/>
      <c r="AH4004" s="29"/>
      <c r="AI4004" s="29"/>
      <c r="AJ4004" s="31"/>
      <c r="AK4004" s="29"/>
      <c r="AL4004" s="30"/>
      <c r="AN4004" s="17">
        <f t="shared" si="642"/>
        <v>51209.68477828004</v>
      </c>
      <c r="AO4004" s="17">
        <f t="shared" si="643"/>
        <v>512.09684778280041</v>
      </c>
      <c r="AP4004" s="2">
        <f t="shared" si="644"/>
        <v>35.027424388343547</v>
      </c>
      <c r="AQ4004" s="6">
        <f t="shared" si="645"/>
        <v>802.82856698083413</v>
      </c>
      <c r="AR4004" s="3">
        <f t="shared" si="646"/>
        <v>6467.6411030191666</v>
      </c>
    </row>
    <row r="4005" spans="1:44">
      <c r="A4005" s="32">
        <v>43818</v>
      </c>
      <c r="B4005" s="9">
        <v>12.5</v>
      </c>
      <c r="C4005" s="33">
        <v>7204.0210379999999</v>
      </c>
      <c r="D4005" s="34">
        <f t="shared" si="652"/>
        <v>92691056.473553926</v>
      </c>
      <c r="E4005" s="34">
        <v>12948593420946.301</v>
      </c>
      <c r="F4005" s="3">
        <f>VLOOKUP(A4005,ERCOT_345kv_West_ATC!A:B,2)</f>
        <v>30.95</v>
      </c>
      <c r="G4005" s="3">
        <f>VLOOKUP(A4005,ERCOT_345kv_West_ATC!G:H,2)</f>
        <v>2.3010000000000002</v>
      </c>
      <c r="I4005" s="5">
        <f t="shared" si="653"/>
        <v>6</v>
      </c>
      <c r="J4005" s="4">
        <f t="shared" si="654"/>
        <v>144</v>
      </c>
      <c r="K4005" s="4">
        <f t="shared" si="647"/>
        <v>1800</v>
      </c>
      <c r="L4005" s="6">
        <f t="shared" si="648"/>
        <v>12967237.8684</v>
      </c>
      <c r="N4005" s="22">
        <f t="shared" si="655"/>
        <v>0.13989740069582374</v>
      </c>
      <c r="O4005" s="14">
        <f t="shared" si="656"/>
        <v>1941.9349271453882</v>
      </c>
      <c r="Q4005" s="22">
        <f t="shared" si="651"/>
        <v>204.52836359038557</v>
      </c>
      <c r="R4005" s="3">
        <f>VLOOKUP(A4005,ERCOT_345kv_West_ATC!D:E,2)</f>
        <v>18.04</v>
      </c>
      <c r="S4005" s="66">
        <f t="shared" si="650"/>
        <v>0.911797074580183</v>
      </c>
      <c r="T4005" s="69">
        <f t="shared" si="635"/>
        <v>186.48836359038557</v>
      </c>
      <c r="V4005" s="16">
        <f t="shared" si="636"/>
        <v>2.1169799999999999E-2</v>
      </c>
      <c r="W4005" s="16">
        <f t="shared" si="637"/>
        <v>0.11872760069582373</v>
      </c>
      <c r="X4005" s="16"/>
      <c r="Z4005" s="15">
        <f t="shared" si="638"/>
        <v>1.9613842047646935E-5</v>
      </c>
      <c r="AA4005" s="16">
        <f t="shared" si="639"/>
        <v>0.14129853074725751</v>
      </c>
      <c r="AB4005" s="3">
        <f t="shared" si="640"/>
        <v>7.6094409438825825E-2</v>
      </c>
      <c r="AC4005" s="69">
        <f t="shared" si="641"/>
        <v>14.081633854610251</v>
      </c>
      <c r="AD4005" s="3">
        <f t="shared" si="649"/>
        <v>14.682332309997385</v>
      </c>
      <c r="AF4005" s="29"/>
      <c r="AG4005" s="30"/>
      <c r="AH4005" s="29"/>
      <c r="AI4005" s="29"/>
      <c r="AJ4005" s="31"/>
      <c r="AK4005" s="29"/>
      <c r="AL4005" s="30"/>
      <c r="AN4005" s="17">
        <f t="shared" si="642"/>
        <v>51495.031374196624</v>
      </c>
      <c r="AO4005" s="17">
        <f t="shared" si="643"/>
        <v>514.95031374196628</v>
      </c>
      <c r="AP4005" s="2">
        <f t="shared" si="644"/>
        <v>35.222601459950489</v>
      </c>
      <c r="AQ4005" s="6">
        <f t="shared" si="645"/>
        <v>635.41573033750683</v>
      </c>
      <c r="AR4005" s="3">
        <f t="shared" si="646"/>
        <v>6568.605307662493</v>
      </c>
    </row>
    <row r="4006" spans="1:44">
      <c r="A4006" s="32">
        <v>43819</v>
      </c>
      <c r="B4006" s="9">
        <v>12.5</v>
      </c>
      <c r="C4006" s="33">
        <v>7217.2697230000003</v>
      </c>
      <c r="D4006" s="34">
        <f t="shared" si="652"/>
        <v>92691056.473553926</v>
      </c>
      <c r="E4006" s="34">
        <v>12948593420946.301</v>
      </c>
      <c r="F4006" s="3">
        <f>VLOOKUP(A4006,ERCOT_345kv_West_ATC!A:B,2)</f>
        <v>31.15</v>
      </c>
      <c r="G4006" s="3">
        <f>VLOOKUP(A4006,ERCOT_345kv_West_ATC!G:H,2)</f>
        <v>2.323</v>
      </c>
      <c r="I4006" s="5">
        <f t="shared" si="653"/>
        <v>6</v>
      </c>
      <c r="J4006" s="4">
        <f t="shared" si="654"/>
        <v>144</v>
      </c>
      <c r="K4006" s="4">
        <f t="shared" si="647"/>
        <v>1800</v>
      </c>
      <c r="L4006" s="6">
        <f t="shared" si="648"/>
        <v>12991085.501400001</v>
      </c>
      <c r="N4006" s="22">
        <f t="shared" si="655"/>
        <v>0.14015468153722621</v>
      </c>
      <c r="O4006" s="14">
        <f t="shared" si="656"/>
        <v>1941.9349271453882</v>
      </c>
      <c r="Q4006" s="22">
        <f t="shared" si="651"/>
        <v>204.90450517138333</v>
      </c>
      <c r="R4006" s="3">
        <f>VLOOKUP(A4006,ERCOT_345kv_West_ATC!D:E,2)</f>
        <v>19.11</v>
      </c>
      <c r="S4006" s="66">
        <f t="shared" si="650"/>
        <v>0.90673704326795401</v>
      </c>
      <c r="T4006" s="69">
        <f t="shared" si="635"/>
        <v>185.79450517138332</v>
      </c>
      <c r="V4006" s="16">
        <f t="shared" si="636"/>
        <v>2.1306599999999998E-2</v>
      </c>
      <c r="W4006" s="16">
        <f t="shared" si="637"/>
        <v>0.11884808153722622</v>
      </c>
      <c r="X4006" s="16"/>
      <c r="Z4006" s="15">
        <f t="shared" si="638"/>
        <v>1.9613842047646935E-5</v>
      </c>
      <c r="AA4006" s="16">
        <f t="shared" si="639"/>
        <v>0.14155838836218657</v>
      </c>
      <c r="AB4006" s="3">
        <f t="shared" si="640"/>
        <v>7.6234352236826855E-2</v>
      </c>
      <c r="AC4006" s="69">
        <f t="shared" si="641"/>
        <v>14.132852918678628</v>
      </c>
      <c r="AD4006" s="3">
        <f t="shared" si="649"/>
        <v>14.559294489062998</v>
      </c>
      <c r="AF4006" s="29"/>
      <c r="AG4006" s="30"/>
      <c r="AH4006" s="29"/>
      <c r="AI4006" s="29"/>
      <c r="AJ4006" s="31"/>
      <c r="AK4006" s="29"/>
      <c r="AL4006" s="30"/>
      <c r="AN4006" s="17">
        <f t="shared" si="642"/>
        <v>51495.031374196624</v>
      </c>
      <c r="AO4006" s="17">
        <f t="shared" si="643"/>
        <v>514.95031374196628</v>
      </c>
      <c r="AP4006" s="2">
        <f t="shared" si="644"/>
        <v>35.222601459950489</v>
      </c>
      <c r="AQ4006" s="6">
        <f t="shared" si="645"/>
        <v>673.10391389965378</v>
      </c>
      <c r="AR4006" s="3">
        <f t="shared" si="646"/>
        <v>6544.1658091003465</v>
      </c>
    </row>
    <row r="4007" spans="1:44">
      <c r="A4007" s="32">
        <v>43820</v>
      </c>
      <c r="B4007" s="9">
        <v>12.5</v>
      </c>
      <c r="C4007" s="33">
        <v>7189.9063679999999</v>
      </c>
      <c r="D4007" s="34">
        <f t="shared" si="652"/>
        <v>92691056.473553926</v>
      </c>
      <c r="E4007" s="34">
        <v>12948593420946.301</v>
      </c>
      <c r="F4007" s="3">
        <f>VLOOKUP(A4007,ERCOT_345kv_West_ATC!A:B,2)</f>
        <v>31.15</v>
      </c>
      <c r="G4007" s="3">
        <f>VLOOKUP(A4007,ERCOT_345kv_West_ATC!G:H,2)</f>
        <v>2.323</v>
      </c>
      <c r="I4007" s="5">
        <f t="shared" si="653"/>
        <v>6</v>
      </c>
      <c r="J4007" s="4">
        <f t="shared" si="654"/>
        <v>144</v>
      </c>
      <c r="K4007" s="4">
        <f t="shared" si="647"/>
        <v>1800</v>
      </c>
      <c r="L4007" s="6">
        <f t="shared" si="648"/>
        <v>12941831.462400001</v>
      </c>
      <c r="N4007" s="22">
        <f t="shared" si="655"/>
        <v>0.13962330298924241</v>
      </c>
      <c r="O4007" s="14">
        <f t="shared" si="656"/>
        <v>1941.9349271453882</v>
      </c>
      <c r="Q4007" s="22">
        <f t="shared" si="651"/>
        <v>204.12763594918482</v>
      </c>
      <c r="R4007" s="3">
        <f>VLOOKUP(A4007,ERCOT_345kv_West_ATC!D:E,2)</f>
        <v>19.510000000000002</v>
      </c>
      <c r="S4007" s="66">
        <f t="shared" si="650"/>
        <v>0.90442254470209626</v>
      </c>
      <c r="T4007" s="69">
        <f t="shared" ref="T4007:T4070" si="657">Q4007-R4007</f>
        <v>184.61763594918483</v>
      </c>
      <c r="V4007" s="16">
        <f t="shared" ref="V4007:V4070" si="658">(F4007/1000000)*($X$2)*24</f>
        <v>2.1306599999999998E-2</v>
      </c>
      <c r="W4007" s="16">
        <f t="shared" ref="W4007:W4070" si="659">N4007-V4007</f>
        <v>0.11831670298924242</v>
      </c>
      <c r="X4007" s="16"/>
      <c r="Z4007" s="15">
        <f t="shared" ref="Z4007:Z4070" si="660">((1*$B4007*(60*60*24))/(($E4007/1000000000000)*2^32))*(1+$AG$1)</f>
        <v>1.9613842047646935E-5</v>
      </c>
      <c r="AA4007" s="16">
        <f t="shared" ref="AA4007:AA4070" si="661">Z4007*C4007</f>
        <v>0.14102168783932287</v>
      </c>
      <c r="AB4007" s="3">
        <f t="shared" ref="AB4007:AB4070" si="662">C4007*$AH$2*$AG$2/(E4007/1000000000000)</f>
        <v>7.5945319441391268E-2</v>
      </c>
      <c r="AC4007" s="69">
        <f t="shared" ref="AC4007:AC4070" si="663">((AB4007-$AL$2/1000*$AJ$2*24)*$AJ$1*$AL$1)</f>
        <v>14.027066915549204</v>
      </c>
      <c r="AD4007" s="3">
        <f t="shared" si="649"/>
        <v>14.503081034818623</v>
      </c>
      <c r="AF4007" s="29"/>
      <c r="AG4007" s="30"/>
      <c r="AH4007" s="29"/>
      <c r="AI4007" s="29"/>
      <c r="AJ4007" s="31"/>
      <c r="AK4007" s="29"/>
      <c r="AL4007" s="30"/>
      <c r="AN4007" s="17">
        <f t="shared" si="642"/>
        <v>51495.031374196624</v>
      </c>
      <c r="AO4007" s="17">
        <f t="shared" si="643"/>
        <v>514.95031374196628</v>
      </c>
      <c r="AP4007" s="2">
        <f t="shared" si="644"/>
        <v>35.222601459950489</v>
      </c>
      <c r="AQ4007" s="6">
        <f t="shared" si="645"/>
        <v>687.19295448363414</v>
      </c>
      <c r="AR4007" s="3">
        <f t="shared" si="646"/>
        <v>6502.713413516366</v>
      </c>
    </row>
    <row r="4008" spans="1:44">
      <c r="A4008" s="32">
        <v>43821</v>
      </c>
      <c r="B4008" s="9">
        <v>12.5</v>
      </c>
      <c r="C4008" s="33">
        <v>7512.8006349999996</v>
      </c>
      <c r="D4008" s="34">
        <f t="shared" si="652"/>
        <v>92691056.473553926</v>
      </c>
      <c r="E4008" s="34">
        <v>12948593420946.301</v>
      </c>
      <c r="F4008" s="3">
        <f>VLOOKUP(A4008,ERCOT_345kv_West_ATC!A:B,2)</f>
        <v>31.15</v>
      </c>
      <c r="G4008" s="3">
        <f>VLOOKUP(A4008,ERCOT_345kv_West_ATC!G:H,2)</f>
        <v>2.323</v>
      </c>
      <c r="I4008" s="5">
        <f t="shared" si="653"/>
        <v>6</v>
      </c>
      <c r="J4008" s="4">
        <f t="shared" si="654"/>
        <v>144</v>
      </c>
      <c r="K4008" s="4">
        <f t="shared" si="647"/>
        <v>1800</v>
      </c>
      <c r="L4008" s="6">
        <f t="shared" si="648"/>
        <v>13523041.142999999</v>
      </c>
      <c r="N4008" s="22">
        <f t="shared" si="655"/>
        <v>0.14589369953786549</v>
      </c>
      <c r="O4008" s="14">
        <f t="shared" si="656"/>
        <v>1941.9349271453882</v>
      </c>
      <c r="Q4008" s="22">
        <f t="shared" si="651"/>
        <v>213.29488236530045</v>
      </c>
      <c r="R4008" s="3">
        <f>VLOOKUP(A4008,ERCOT_345kv_West_ATC!D:E,2)</f>
        <v>18.91</v>
      </c>
      <c r="S4008" s="66">
        <f t="shared" si="650"/>
        <v>0.91134339563002875</v>
      </c>
      <c r="T4008" s="69">
        <f t="shared" si="657"/>
        <v>194.38488236530046</v>
      </c>
      <c r="V4008" s="16">
        <f t="shared" si="658"/>
        <v>2.1306599999999998E-2</v>
      </c>
      <c r="W4008" s="16">
        <f t="shared" si="659"/>
        <v>0.12458709953786549</v>
      </c>
      <c r="X4008" s="16"/>
      <c r="Z4008" s="15">
        <f t="shared" si="660"/>
        <v>1.9613842047646935E-5</v>
      </c>
      <c r="AA4008" s="16">
        <f t="shared" si="661"/>
        <v>0.1473548849903516</v>
      </c>
      <c r="AB4008" s="3">
        <f t="shared" si="662"/>
        <v>7.9355976965701985E-2</v>
      </c>
      <c r="AC4008" s="69">
        <f t="shared" si="663"/>
        <v>15.275367569446926</v>
      </c>
      <c r="AD4008" s="3">
        <f t="shared" si="649"/>
        <v>14.531652380442159</v>
      </c>
      <c r="AF4008" s="29"/>
      <c r="AG4008" s="30"/>
      <c r="AH4008" s="29"/>
      <c r="AI4008" s="29"/>
      <c r="AJ4008" s="31"/>
      <c r="AK4008" s="29"/>
      <c r="AL4008" s="30"/>
      <c r="AN4008" s="17">
        <f t="shared" si="642"/>
        <v>51495.031374196624</v>
      </c>
      <c r="AO4008" s="17">
        <f t="shared" si="643"/>
        <v>514.95031374196628</v>
      </c>
      <c r="AP4008" s="2">
        <f t="shared" si="644"/>
        <v>35.222601459950489</v>
      </c>
      <c r="AQ4008" s="6">
        <f t="shared" si="645"/>
        <v>666.05939360766376</v>
      </c>
      <c r="AR4008" s="3">
        <f t="shared" si="646"/>
        <v>6846.7412413923357</v>
      </c>
    </row>
    <row r="4009" spans="1:44">
      <c r="A4009" s="32">
        <v>43822</v>
      </c>
      <c r="B4009" s="9">
        <v>12.5</v>
      </c>
      <c r="C4009" s="33">
        <v>7355.1683069999999</v>
      </c>
      <c r="D4009" s="34">
        <f t="shared" si="652"/>
        <v>92691056.473553926</v>
      </c>
      <c r="E4009" s="34">
        <v>12948593420946.301</v>
      </c>
      <c r="F4009" s="3">
        <f>VLOOKUP(A4009,ERCOT_345kv_West_ATC!A:B,2)</f>
        <v>30.65</v>
      </c>
      <c r="G4009" s="3">
        <f>VLOOKUP(A4009,ERCOT_345kv_West_ATC!G:H,2)</f>
        <v>2.2639999999999998</v>
      </c>
      <c r="I4009" s="5">
        <f t="shared" si="653"/>
        <v>6</v>
      </c>
      <c r="J4009" s="4">
        <f t="shared" si="654"/>
        <v>144</v>
      </c>
      <c r="K4009" s="4">
        <f t="shared" si="647"/>
        <v>1800</v>
      </c>
      <c r="L4009" s="6">
        <f t="shared" si="648"/>
        <v>13239302.9526</v>
      </c>
      <c r="N4009" s="22">
        <f t="shared" si="655"/>
        <v>0.14283258230396112</v>
      </c>
      <c r="O4009" s="14">
        <f t="shared" si="656"/>
        <v>1941.9349271453882</v>
      </c>
      <c r="Q4009" s="22">
        <f t="shared" si="651"/>
        <v>208.81956477187299</v>
      </c>
      <c r="R4009" s="3">
        <f>VLOOKUP(A4009,ERCOT_345kv_West_ATC!D:E,2)</f>
        <v>17.96</v>
      </c>
      <c r="S4009" s="66">
        <f t="shared" si="650"/>
        <v>0.91399273329766495</v>
      </c>
      <c r="T4009" s="69">
        <f t="shared" si="657"/>
        <v>190.85956477187298</v>
      </c>
      <c r="V4009" s="16">
        <f t="shared" si="658"/>
        <v>2.09646E-2</v>
      </c>
      <c r="W4009" s="16">
        <f t="shared" si="659"/>
        <v>0.12186798230396112</v>
      </c>
      <c r="X4009" s="16"/>
      <c r="Z4009" s="15">
        <f t="shared" si="660"/>
        <v>1.9613842047646935E-5</v>
      </c>
      <c r="AA4009" s="16">
        <f t="shared" si="661"/>
        <v>0.1442631094073567</v>
      </c>
      <c r="AB4009" s="3">
        <f t="shared" si="662"/>
        <v>7.7690943112475305E-2</v>
      </c>
      <c r="AC4009" s="69">
        <f t="shared" si="663"/>
        <v>14.665965179165962</v>
      </c>
      <c r="AD4009" s="3">
        <f t="shared" si="649"/>
        <v>14.529654654238648</v>
      </c>
      <c r="AF4009" s="29"/>
      <c r="AG4009" s="30"/>
      <c r="AH4009" s="29"/>
      <c r="AI4009" s="29"/>
      <c r="AJ4009" s="31"/>
      <c r="AK4009" s="29"/>
      <c r="AL4009" s="30"/>
      <c r="AN4009" s="17">
        <f t="shared" si="642"/>
        <v>51495.031374196624</v>
      </c>
      <c r="AO4009" s="17">
        <f t="shared" si="643"/>
        <v>514.95031374196628</v>
      </c>
      <c r="AP4009" s="2">
        <f t="shared" si="644"/>
        <v>35.222601459950489</v>
      </c>
      <c r="AQ4009" s="6">
        <f t="shared" si="645"/>
        <v>632.59792222071087</v>
      </c>
      <c r="AR4009" s="3">
        <f t="shared" si="646"/>
        <v>6722.5703847792893</v>
      </c>
    </row>
    <row r="4010" spans="1:44">
      <c r="A4010" s="32">
        <v>43823</v>
      </c>
      <c r="B4010" s="9">
        <v>12.5</v>
      </c>
      <c r="C4010" s="33">
        <v>7309.2139319999997</v>
      </c>
      <c r="D4010" s="34">
        <f t="shared" si="652"/>
        <v>92691056.473553926</v>
      </c>
      <c r="E4010" s="34">
        <v>12948593420946.301</v>
      </c>
      <c r="F4010" s="3">
        <f>VLOOKUP(A4010,ERCOT_345kv_West_ATC!A:B,2)</f>
        <v>30.5</v>
      </c>
      <c r="G4010" s="3">
        <f>VLOOKUP(A4010,ERCOT_345kv_West_ATC!G:H,2)</f>
        <v>2.2480000000000002</v>
      </c>
      <c r="I4010" s="5">
        <f t="shared" si="653"/>
        <v>6</v>
      </c>
      <c r="J4010" s="4">
        <f t="shared" si="654"/>
        <v>144</v>
      </c>
      <c r="K4010" s="4">
        <f t="shared" si="647"/>
        <v>1800</v>
      </c>
      <c r="L4010" s="6">
        <f t="shared" si="648"/>
        <v>13156585.077599999</v>
      </c>
      <c r="N4010" s="22">
        <f t="shared" si="655"/>
        <v>0.14194017824528474</v>
      </c>
      <c r="O4010" s="14">
        <f t="shared" si="656"/>
        <v>1941.9349271453882</v>
      </c>
      <c r="Q4010" s="22">
        <f t="shared" si="651"/>
        <v>207.51488047556251</v>
      </c>
      <c r="R4010" s="3">
        <f>VLOOKUP(A4010,ERCOT_345kv_West_ATC!D:E,2)</f>
        <v>14.38</v>
      </c>
      <c r="S4010" s="66">
        <f t="shared" si="650"/>
        <v>0.93070376463102167</v>
      </c>
      <c r="T4010" s="69">
        <f t="shared" si="657"/>
        <v>193.13488047556251</v>
      </c>
      <c r="V4010" s="16">
        <f t="shared" si="658"/>
        <v>2.0861999999999999E-2</v>
      </c>
      <c r="W4010" s="16">
        <f t="shared" si="659"/>
        <v>0.12107817824528475</v>
      </c>
      <c r="X4010" s="16"/>
      <c r="Z4010" s="15">
        <f t="shared" si="660"/>
        <v>1.9613842047646935E-5</v>
      </c>
      <c r="AA4010" s="16">
        <f t="shared" si="661"/>
        <v>0.14336176755470836</v>
      </c>
      <c r="AB4010" s="3">
        <f t="shared" si="662"/>
        <v>7.7205537669000068E-2</v>
      </c>
      <c r="AC4010" s="69">
        <f t="shared" si="663"/>
        <v>14.488306786854025</v>
      </c>
      <c r="AD4010" s="3">
        <f t="shared" si="649"/>
        <v>14.565280407349899</v>
      </c>
      <c r="AF4010" s="29"/>
      <c r="AG4010" s="30"/>
      <c r="AH4010" s="29"/>
      <c r="AI4010" s="29"/>
      <c r="AJ4010" s="31"/>
      <c r="AK4010" s="29"/>
      <c r="AL4010" s="30"/>
      <c r="AN4010" s="17">
        <f t="shared" si="642"/>
        <v>51495.031374196624</v>
      </c>
      <c r="AO4010" s="17">
        <f t="shared" si="643"/>
        <v>514.95031374196628</v>
      </c>
      <c r="AP4010" s="2">
        <f t="shared" si="644"/>
        <v>35.222601459950489</v>
      </c>
      <c r="AQ4010" s="6">
        <f t="shared" si="645"/>
        <v>506.50100899408807</v>
      </c>
      <c r="AR4010" s="3">
        <f t="shared" si="646"/>
        <v>6802.7129230059118</v>
      </c>
    </row>
    <row r="4011" spans="1:44">
      <c r="A4011" s="32">
        <v>43824</v>
      </c>
      <c r="B4011" s="9">
        <v>12.5</v>
      </c>
      <c r="C4011" s="33">
        <v>7280.4524000000001</v>
      </c>
      <c r="D4011" s="34">
        <f t="shared" si="652"/>
        <v>92691056.473553926</v>
      </c>
      <c r="E4011" s="34">
        <v>12948593420946.301</v>
      </c>
      <c r="F4011" s="3">
        <f>VLOOKUP(A4011,ERCOT_345kv_West_ATC!A:B,2)</f>
        <v>30.5</v>
      </c>
      <c r="G4011" s="3">
        <f>VLOOKUP(A4011,ERCOT_345kv_West_ATC!G:H,2)</f>
        <v>2.2639999999999998</v>
      </c>
      <c r="I4011" s="5">
        <f t="shared" si="653"/>
        <v>6</v>
      </c>
      <c r="J4011" s="4">
        <f t="shared" si="654"/>
        <v>144</v>
      </c>
      <c r="K4011" s="4">
        <f t="shared" si="647"/>
        <v>1800</v>
      </c>
      <c r="L4011" s="6">
        <f t="shared" si="648"/>
        <v>13104814.32</v>
      </c>
      <c r="N4011" s="22">
        <f t="shared" si="655"/>
        <v>0.14138164800979466</v>
      </c>
      <c r="O4011" s="14">
        <f t="shared" si="656"/>
        <v>1941.9349271453882</v>
      </c>
      <c r="Q4011" s="22">
        <f t="shared" si="651"/>
        <v>206.69831580379338</v>
      </c>
      <c r="R4011" s="3">
        <f>VLOOKUP(A4011,ERCOT_345kv_West_ATC!D:E,2)</f>
        <v>14.68</v>
      </c>
      <c r="S4011" s="66">
        <f t="shared" si="650"/>
        <v>0.92897861821992356</v>
      </c>
      <c r="T4011" s="69">
        <f t="shared" si="657"/>
        <v>192.01831580379337</v>
      </c>
      <c r="V4011" s="16">
        <f t="shared" si="658"/>
        <v>2.0861999999999999E-2</v>
      </c>
      <c r="W4011" s="16">
        <f t="shared" si="659"/>
        <v>0.12051964800979467</v>
      </c>
      <c r="X4011" s="16"/>
      <c r="Z4011" s="15">
        <f t="shared" si="660"/>
        <v>1.9613842047646935E-5</v>
      </c>
      <c r="AA4011" s="16">
        <f t="shared" si="661"/>
        <v>0.14279764340901205</v>
      </c>
      <c r="AB4011" s="3">
        <f t="shared" si="662"/>
        <v>7.6901736253019812E-2</v>
      </c>
      <c r="AC4011" s="69">
        <f t="shared" si="663"/>
        <v>14.37711546860525</v>
      </c>
      <c r="AD4011" s="3">
        <f t="shared" si="649"/>
        <v>14.583824875243154</v>
      </c>
      <c r="AF4011" s="29"/>
      <c r="AG4011" s="30"/>
      <c r="AH4011" s="29"/>
      <c r="AI4011" s="29"/>
      <c r="AJ4011" s="31"/>
      <c r="AK4011" s="29"/>
      <c r="AL4011" s="30"/>
      <c r="AN4011" s="17">
        <f t="shared" ref="AN4011:AN4074" si="664">D4011/K4011</f>
        <v>51495.031374196624</v>
      </c>
      <c r="AO4011" s="17">
        <f t="shared" ref="AO4011:AO4074" si="665">AN4011/$Y$2</f>
        <v>514.95031374196628</v>
      </c>
      <c r="AP4011" s="2">
        <f t="shared" ref="AP4011:AP4074" si="666">(AO4011*$AL$2*$Y$2*24)/1000000</f>
        <v>35.222601459950489</v>
      </c>
      <c r="AQ4011" s="6">
        <f t="shared" ref="AQ4011:AQ4074" si="667">AP4011*R4011</f>
        <v>517.06778943207314</v>
      </c>
      <c r="AR4011" s="3">
        <f t="shared" ref="AR4011:AR4074" si="668">C4011-AQ4011</f>
        <v>6763.3846105679268</v>
      </c>
    </row>
    <row r="4012" spans="1:44">
      <c r="A4012" s="32">
        <v>43825</v>
      </c>
      <c r="B4012" s="9">
        <v>12.5</v>
      </c>
      <c r="C4012" s="33">
        <v>7240.0270060000003</v>
      </c>
      <c r="D4012" s="34">
        <f t="shared" si="652"/>
        <v>92691056.473553926</v>
      </c>
      <c r="E4012" s="34">
        <v>12948593420946.301</v>
      </c>
      <c r="F4012" s="3">
        <f>VLOOKUP(A4012,ERCOT_345kv_West_ATC!A:B,2)</f>
        <v>30.95</v>
      </c>
      <c r="G4012" s="3">
        <f>VLOOKUP(A4012,ERCOT_345kv_West_ATC!G:H,2)</f>
        <v>2.302</v>
      </c>
      <c r="I4012" s="5">
        <f t="shared" si="653"/>
        <v>6</v>
      </c>
      <c r="J4012" s="4">
        <f t="shared" si="654"/>
        <v>144</v>
      </c>
      <c r="K4012" s="4">
        <f t="shared" si="647"/>
        <v>1800</v>
      </c>
      <c r="L4012" s="6">
        <f t="shared" si="648"/>
        <v>13032048.6108</v>
      </c>
      <c r="N4012" s="22">
        <f t="shared" si="655"/>
        <v>0.14059661316427252</v>
      </c>
      <c r="O4012" s="14">
        <f t="shared" si="656"/>
        <v>1941.9349271453882</v>
      </c>
      <c r="Q4012" s="22">
        <f t="shared" si="651"/>
        <v>205.55060404133414</v>
      </c>
      <c r="R4012" s="3">
        <f>VLOOKUP(A4012,ERCOT_345kv_West_ATC!D:E,2)</f>
        <v>17.54</v>
      </c>
      <c r="S4012" s="66">
        <f t="shared" si="650"/>
        <v>0.91466821476003601</v>
      </c>
      <c r="T4012" s="69">
        <f t="shared" si="657"/>
        <v>188.01060404133415</v>
      </c>
      <c r="V4012" s="16">
        <f t="shared" si="658"/>
        <v>2.1169799999999999E-2</v>
      </c>
      <c r="W4012" s="16">
        <f t="shared" si="659"/>
        <v>0.11942681316427252</v>
      </c>
      <c r="X4012" s="16"/>
      <c r="Z4012" s="15">
        <f t="shared" si="660"/>
        <v>1.9613842047646935E-5</v>
      </c>
      <c r="AA4012" s="16">
        <f t="shared" si="661"/>
        <v>0.14200474611638214</v>
      </c>
      <c r="AB4012" s="3">
        <f t="shared" si="662"/>
        <v>7.6474732158148956E-2</v>
      </c>
      <c r="AC4012" s="69">
        <f t="shared" si="663"/>
        <v>14.220831969882518</v>
      </c>
      <c r="AD4012" s="3">
        <f t="shared" si="649"/>
        <v>14.587782507433946</v>
      </c>
      <c r="AF4012" s="29"/>
      <c r="AG4012" s="30"/>
      <c r="AH4012" s="29"/>
      <c r="AI4012" s="29"/>
      <c r="AJ4012" s="31"/>
      <c r="AK4012" s="29"/>
      <c r="AL4012" s="30"/>
      <c r="AN4012" s="17">
        <f t="shared" si="664"/>
        <v>51495.031374196624</v>
      </c>
      <c r="AO4012" s="17">
        <f t="shared" si="665"/>
        <v>514.95031374196628</v>
      </c>
      <c r="AP4012" s="2">
        <f t="shared" si="666"/>
        <v>35.222601459950489</v>
      </c>
      <c r="AQ4012" s="6">
        <f t="shared" si="667"/>
        <v>617.80442960753157</v>
      </c>
      <c r="AR4012" s="3">
        <f t="shared" si="668"/>
        <v>6622.2225763924689</v>
      </c>
    </row>
    <row r="4013" spans="1:44">
      <c r="A4013" s="32">
        <v>43826</v>
      </c>
      <c r="B4013" s="9">
        <v>12.5</v>
      </c>
      <c r="C4013" s="33">
        <v>7295.6072329999997</v>
      </c>
      <c r="D4013" s="34">
        <f t="shared" si="652"/>
        <v>92691056.473553926</v>
      </c>
      <c r="E4013" s="34">
        <v>12948593420946.301</v>
      </c>
      <c r="F4013" s="3">
        <f>VLOOKUP(A4013,ERCOT_345kv_West_ATC!A:B,2)</f>
        <v>30.95</v>
      </c>
      <c r="G4013" s="3">
        <f>VLOOKUP(A4013,ERCOT_345kv_West_ATC!G:H,2)</f>
        <v>2.2999999999999998</v>
      </c>
      <c r="I4013" s="5">
        <f t="shared" si="653"/>
        <v>6</v>
      </c>
      <c r="J4013" s="4">
        <f t="shared" si="654"/>
        <v>144</v>
      </c>
      <c r="K4013" s="4">
        <f t="shared" si="647"/>
        <v>1800</v>
      </c>
      <c r="L4013" s="6">
        <f t="shared" si="648"/>
        <v>13132093.019399999</v>
      </c>
      <c r="N4013" s="22">
        <f t="shared" si="655"/>
        <v>0.14167594500497221</v>
      </c>
      <c r="O4013" s="14">
        <f t="shared" si="656"/>
        <v>1941.9349271453882</v>
      </c>
      <c r="Q4013" s="22">
        <f t="shared" si="651"/>
        <v>207.12857456867283</v>
      </c>
      <c r="R4013" s="3">
        <f>VLOOKUP(A4013,ERCOT_345kv_West_ATC!D:E,2)</f>
        <v>13.64</v>
      </c>
      <c r="S4013" s="66">
        <f t="shared" si="650"/>
        <v>0.9341471835626538</v>
      </c>
      <c r="T4013" s="69">
        <f t="shared" si="657"/>
        <v>193.48857456867285</v>
      </c>
      <c r="V4013" s="16">
        <f t="shared" si="658"/>
        <v>2.1169799999999999E-2</v>
      </c>
      <c r="W4013" s="16">
        <f t="shared" si="659"/>
        <v>0.12050614500497221</v>
      </c>
      <c r="X4013" s="16"/>
      <c r="Z4013" s="15">
        <f t="shared" si="660"/>
        <v>1.9613842047646935E-5</v>
      </c>
      <c r="AA4013" s="16">
        <f t="shared" si="661"/>
        <v>0.14309488790973252</v>
      </c>
      <c r="AB4013" s="3">
        <f t="shared" si="662"/>
        <v>7.7061813251850894E-2</v>
      </c>
      <c r="AC4013" s="69">
        <f t="shared" si="663"/>
        <v>14.435703650177427</v>
      </c>
      <c r="AD4013" s="3">
        <f t="shared" si="649"/>
        <v>14.558218332079885</v>
      </c>
      <c r="AF4013" s="29"/>
      <c r="AG4013" s="30"/>
      <c r="AH4013" s="29"/>
      <c r="AI4013" s="29"/>
      <c r="AJ4013" s="31"/>
      <c r="AK4013" s="29"/>
      <c r="AL4013" s="30"/>
      <c r="AN4013" s="17">
        <f t="shared" si="664"/>
        <v>51495.031374196624</v>
      </c>
      <c r="AO4013" s="17">
        <f t="shared" si="665"/>
        <v>514.95031374196628</v>
      </c>
      <c r="AP4013" s="2">
        <f t="shared" si="666"/>
        <v>35.222601459950489</v>
      </c>
      <c r="AQ4013" s="6">
        <f t="shared" si="667"/>
        <v>480.43628391372471</v>
      </c>
      <c r="AR4013" s="3">
        <f t="shared" si="668"/>
        <v>6815.170949086275</v>
      </c>
    </row>
    <row r="4014" spans="1:44">
      <c r="A4014" s="32">
        <v>43827</v>
      </c>
      <c r="B4014" s="9">
        <v>12.5</v>
      </c>
      <c r="C4014" s="33">
        <v>7319.8908490000003</v>
      </c>
      <c r="D4014" s="34">
        <f t="shared" si="652"/>
        <v>92691056.473553926</v>
      </c>
      <c r="E4014" s="34">
        <v>12948593420946.301</v>
      </c>
      <c r="F4014" s="3">
        <f>VLOOKUP(A4014,ERCOT_345kv_West_ATC!A:B,2)</f>
        <v>30.95</v>
      </c>
      <c r="G4014" s="3">
        <f>VLOOKUP(A4014,ERCOT_345kv_West_ATC!G:H,2)</f>
        <v>2.2999999999999998</v>
      </c>
      <c r="I4014" s="5">
        <f t="shared" si="653"/>
        <v>6</v>
      </c>
      <c r="J4014" s="4">
        <f t="shared" si="654"/>
        <v>144</v>
      </c>
      <c r="K4014" s="4">
        <f t="shared" si="647"/>
        <v>1800</v>
      </c>
      <c r="L4014" s="6">
        <f t="shared" si="648"/>
        <v>13175803.528200001</v>
      </c>
      <c r="N4014" s="22">
        <f t="shared" si="655"/>
        <v>0.14214751702565009</v>
      </c>
      <c r="O4014" s="14">
        <f t="shared" si="656"/>
        <v>1941.9349271453882</v>
      </c>
      <c r="Q4014" s="22">
        <f t="shared" si="651"/>
        <v>207.81800734744164</v>
      </c>
      <c r="R4014" s="3">
        <f>VLOOKUP(A4014,ERCOT_345kv_West_ATC!D:E,2)</f>
        <v>12.3</v>
      </c>
      <c r="S4014" s="66">
        <f t="shared" si="650"/>
        <v>0.94081359860487834</v>
      </c>
      <c r="T4014" s="69">
        <f t="shared" si="657"/>
        <v>195.51800734744162</v>
      </c>
      <c r="V4014" s="16">
        <f t="shared" si="658"/>
        <v>2.1169799999999999E-2</v>
      </c>
      <c r="W4014" s="16">
        <f t="shared" si="659"/>
        <v>0.12097771702565009</v>
      </c>
      <c r="X4014" s="16"/>
      <c r="Z4014" s="15">
        <f t="shared" si="660"/>
        <v>1.9613842047646935E-5</v>
      </c>
      <c r="AA4014" s="16">
        <f t="shared" si="661"/>
        <v>0.14357118291830223</v>
      </c>
      <c r="AB4014" s="3">
        <f t="shared" si="662"/>
        <v>7.7318315475929947E-2</v>
      </c>
      <c r="AC4014" s="69">
        <f t="shared" si="663"/>
        <v>14.52958346419036</v>
      </c>
      <c r="AD4014" s="3">
        <f t="shared" si="649"/>
        <v>14.541316952090016</v>
      </c>
      <c r="AF4014" s="29"/>
      <c r="AG4014" s="30"/>
      <c r="AH4014" s="29"/>
      <c r="AI4014" s="29"/>
      <c r="AJ4014" s="31"/>
      <c r="AK4014" s="29"/>
      <c r="AL4014" s="30"/>
      <c r="AN4014" s="17">
        <f t="shared" si="664"/>
        <v>51495.031374196624</v>
      </c>
      <c r="AO4014" s="17">
        <f t="shared" si="665"/>
        <v>514.95031374196628</v>
      </c>
      <c r="AP4014" s="2">
        <f t="shared" si="666"/>
        <v>35.222601459950489</v>
      </c>
      <c r="AQ4014" s="6">
        <f t="shared" si="667"/>
        <v>433.23799795739103</v>
      </c>
      <c r="AR4014" s="3">
        <f t="shared" si="668"/>
        <v>6886.6528510426097</v>
      </c>
    </row>
    <row r="4015" spans="1:44">
      <c r="A4015" s="32">
        <v>43828</v>
      </c>
      <c r="B4015" s="9">
        <v>12.5</v>
      </c>
      <c r="C4015" s="33">
        <v>7419.1794149999996</v>
      </c>
      <c r="D4015" s="34">
        <f t="shared" si="652"/>
        <v>92691056.473553926</v>
      </c>
      <c r="E4015" s="34">
        <v>12948593420946.301</v>
      </c>
      <c r="F4015" s="3">
        <f>VLOOKUP(A4015,ERCOT_345kv_West_ATC!A:B,2)</f>
        <v>30.95</v>
      </c>
      <c r="G4015" s="3">
        <f>VLOOKUP(A4015,ERCOT_345kv_West_ATC!G:H,2)</f>
        <v>2.2999999999999998</v>
      </c>
      <c r="I4015" s="5">
        <f t="shared" si="653"/>
        <v>6</v>
      </c>
      <c r="J4015" s="4">
        <f t="shared" si="654"/>
        <v>144</v>
      </c>
      <c r="K4015" s="4">
        <f t="shared" si="647"/>
        <v>1800</v>
      </c>
      <c r="L4015" s="6">
        <f t="shared" si="648"/>
        <v>13354522.946999999</v>
      </c>
      <c r="N4015" s="22">
        <f t="shared" si="655"/>
        <v>0.14407563636746587</v>
      </c>
      <c r="O4015" s="14">
        <f t="shared" si="656"/>
        <v>1941.9349271453882</v>
      </c>
      <c r="Q4015" s="22">
        <f t="shared" si="651"/>
        <v>210.63689527407294</v>
      </c>
      <c r="R4015" s="3">
        <f>VLOOKUP(A4015,ERCOT_345kv_West_ATC!D:E,2)</f>
        <v>14.61</v>
      </c>
      <c r="S4015" s="66">
        <f t="shared" si="650"/>
        <v>0.93063893207792492</v>
      </c>
      <c r="T4015" s="69">
        <f t="shared" si="657"/>
        <v>196.02689527407296</v>
      </c>
      <c r="V4015" s="16">
        <f t="shared" si="658"/>
        <v>2.1169799999999999E-2</v>
      </c>
      <c r="W4015" s="16">
        <f t="shared" si="659"/>
        <v>0.12290583636746587</v>
      </c>
      <c r="X4015" s="16"/>
      <c r="Z4015" s="15">
        <f t="shared" si="660"/>
        <v>1.9613842047646935E-5</v>
      </c>
      <c r="AA4015" s="16">
        <f t="shared" si="661"/>
        <v>0.14551861316896358</v>
      </c>
      <c r="AB4015" s="3">
        <f t="shared" si="662"/>
        <v>7.8367077653878195E-2</v>
      </c>
      <c r="AC4015" s="69">
        <f t="shared" si="663"/>
        <v>14.913430421319418</v>
      </c>
      <c r="AD4015" s="3">
        <f t="shared" si="649"/>
        <v>14.499015987932232</v>
      </c>
      <c r="AF4015" s="29"/>
      <c r="AG4015" s="30"/>
      <c r="AH4015" s="29"/>
      <c r="AI4015" s="29"/>
      <c r="AJ4015" s="31"/>
      <c r="AK4015" s="29"/>
      <c r="AL4015" s="30"/>
      <c r="AN4015" s="17">
        <f t="shared" si="664"/>
        <v>51495.031374196624</v>
      </c>
      <c r="AO4015" s="17">
        <f t="shared" si="665"/>
        <v>514.95031374196628</v>
      </c>
      <c r="AP4015" s="2">
        <f t="shared" si="666"/>
        <v>35.222601459950489</v>
      </c>
      <c r="AQ4015" s="6">
        <f t="shared" si="667"/>
        <v>514.60220732987659</v>
      </c>
      <c r="AR4015" s="3">
        <f t="shared" si="668"/>
        <v>6904.5772076701232</v>
      </c>
    </row>
    <row r="4016" spans="1:44">
      <c r="A4016" s="32">
        <v>43829</v>
      </c>
      <c r="B4016" s="9">
        <v>12.5</v>
      </c>
      <c r="C4016" s="33">
        <v>7300.6742649999997</v>
      </c>
      <c r="D4016" s="34">
        <f t="shared" si="652"/>
        <v>92691056.473553926</v>
      </c>
      <c r="E4016" s="34">
        <v>12948593420946.301</v>
      </c>
      <c r="F4016" s="3">
        <f>VLOOKUP(A4016,ERCOT_345kv_West_ATC!A:B,2)</f>
        <v>30.95</v>
      </c>
      <c r="G4016" s="3">
        <f>VLOOKUP(A4016,ERCOT_345kv_West_ATC!G:H,2)</f>
        <v>2.4129999999999998</v>
      </c>
      <c r="I4016" s="5">
        <f t="shared" si="653"/>
        <v>6</v>
      </c>
      <c r="J4016" s="4">
        <f t="shared" si="654"/>
        <v>144</v>
      </c>
      <c r="K4016" s="4">
        <f t="shared" si="647"/>
        <v>1800</v>
      </c>
      <c r="L4016" s="6">
        <f t="shared" si="648"/>
        <v>13141213.676999999</v>
      </c>
      <c r="N4016" s="22">
        <f t="shared" si="655"/>
        <v>0.14177434346914985</v>
      </c>
      <c r="O4016" s="14">
        <f t="shared" si="656"/>
        <v>1941.9349271453882</v>
      </c>
      <c r="Q4016" s="22">
        <f t="shared" si="651"/>
        <v>207.27243197244127</v>
      </c>
      <c r="R4016" s="3">
        <f>VLOOKUP(A4016,ERCOT_345kv_West_ATC!D:E,2)</f>
        <v>20</v>
      </c>
      <c r="S4016" s="66">
        <f t="shared" si="650"/>
        <v>0.90350863445912011</v>
      </c>
      <c r="T4016" s="69">
        <f t="shared" si="657"/>
        <v>187.27243197244127</v>
      </c>
      <c r="V4016" s="16">
        <f t="shared" si="658"/>
        <v>2.1169799999999999E-2</v>
      </c>
      <c r="W4016" s="16">
        <f t="shared" si="659"/>
        <v>0.12060454346914985</v>
      </c>
      <c r="X4016" s="16"/>
      <c r="Z4016" s="15">
        <f t="shared" si="660"/>
        <v>1.9613842047646935E-5</v>
      </c>
      <c r="AA4016" s="16">
        <f t="shared" si="661"/>
        <v>0.14319427187503087</v>
      </c>
      <c r="AB4016" s="3">
        <f t="shared" si="662"/>
        <v>7.711533513992061E-2</v>
      </c>
      <c r="AC4016" s="69">
        <f t="shared" si="663"/>
        <v>14.455292661210944</v>
      </c>
      <c r="AD4016" s="3">
        <f t="shared" si="649"/>
        <v>14.466422557522298</v>
      </c>
      <c r="AF4016" s="29"/>
      <c r="AG4016" s="30"/>
      <c r="AH4016" s="29"/>
      <c r="AI4016" s="29"/>
      <c r="AJ4016" s="31"/>
      <c r="AK4016" s="29"/>
      <c r="AL4016" s="30"/>
      <c r="AN4016" s="17">
        <f t="shared" si="664"/>
        <v>51495.031374196624</v>
      </c>
      <c r="AO4016" s="17">
        <f t="shared" si="665"/>
        <v>514.95031374196628</v>
      </c>
      <c r="AP4016" s="2">
        <f t="shared" si="666"/>
        <v>35.222601459950489</v>
      </c>
      <c r="AQ4016" s="6">
        <f t="shared" si="667"/>
        <v>704.45202919900976</v>
      </c>
      <c r="AR4016" s="3">
        <f t="shared" si="668"/>
        <v>6596.2222358009894</v>
      </c>
    </row>
    <row r="4017" spans="1:44">
      <c r="A4017" s="32">
        <v>43830</v>
      </c>
      <c r="B4017" s="9">
        <v>12.5</v>
      </c>
      <c r="C4017" s="33">
        <v>7197.5271089999997</v>
      </c>
      <c r="D4017" s="34">
        <f t="shared" si="652"/>
        <v>92691056.473553926</v>
      </c>
      <c r="E4017" s="34">
        <v>12948593420946.301</v>
      </c>
      <c r="F4017" s="3">
        <f>VLOOKUP(A4017,ERCOT_345kv_West_ATC!A:B,2)</f>
        <v>30.9</v>
      </c>
      <c r="G4017" s="3">
        <f>VLOOKUP(A4017,ERCOT_345kv_West_ATC!G:H,2)</f>
        <v>2.4260000000000002</v>
      </c>
      <c r="I4017" s="5">
        <f t="shared" si="653"/>
        <v>6</v>
      </c>
      <c r="J4017" s="4">
        <f t="shared" si="654"/>
        <v>144</v>
      </c>
      <c r="K4017" s="4">
        <f t="shared" si="647"/>
        <v>1800</v>
      </c>
      <c r="L4017" s="6">
        <f t="shared" si="648"/>
        <v>12955548.7962</v>
      </c>
      <c r="N4017" s="22">
        <f t="shared" si="655"/>
        <v>0.13977129282042872</v>
      </c>
      <c r="O4017" s="14">
        <f t="shared" si="656"/>
        <v>1941.9349271453882</v>
      </c>
      <c r="Q4017" s="22">
        <f t="shared" si="651"/>
        <v>204.34399535150396</v>
      </c>
      <c r="R4017" s="3">
        <f>VLOOKUP(A4017,ERCOT_345kv_West_ATC!D:E,2)</f>
        <v>19.02</v>
      </c>
      <c r="S4017" s="66">
        <f t="shared" si="650"/>
        <v>0.90692165939457825</v>
      </c>
      <c r="T4017" s="69">
        <f t="shared" si="657"/>
        <v>185.32399535150395</v>
      </c>
      <c r="V4017" s="16">
        <f t="shared" si="658"/>
        <v>2.1135599999999997E-2</v>
      </c>
      <c r="W4017" s="16">
        <f t="shared" si="659"/>
        <v>0.11863569282042871</v>
      </c>
      <c r="X4017" s="16"/>
      <c r="Z4017" s="15">
        <f t="shared" si="660"/>
        <v>1.9613842047646935E-5</v>
      </c>
      <c r="AA4017" s="16">
        <f t="shared" si="661"/>
        <v>0.14117115984958287</v>
      </c>
      <c r="AB4017" s="3">
        <f t="shared" si="662"/>
        <v>7.6025815567488386E-2</v>
      </c>
      <c r="AC4017" s="69">
        <f t="shared" si="663"/>
        <v>14.056528497700748</v>
      </c>
      <c r="AD4017" s="3">
        <f t="shared" si="649"/>
        <v>14.438816259424348</v>
      </c>
      <c r="AF4017" s="29"/>
      <c r="AG4017" s="30"/>
      <c r="AH4017" s="29"/>
      <c r="AI4017" s="29"/>
      <c r="AJ4017" s="31"/>
      <c r="AK4017" s="29"/>
      <c r="AL4017" s="30"/>
      <c r="AN4017" s="17">
        <f t="shared" si="664"/>
        <v>51495.031374196624</v>
      </c>
      <c r="AO4017" s="17">
        <f t="shared" si="665"/>
        <v>514.95031374196628</v>
      </c>
      <c r="AP4017" s="2">
        <f t="shared" si="666"/>
        <v>35.222601459950489</v>
      </c>
      <c r="AQ4017" s="6">
        <f t="shared" si="667"/>
        <v>669.93387976825829</v>
      </c>
      <c r="AR4017" s="3">
        <f t="shared" si="668"/>
        <v>6527.5932292317411</v>
      </c>
    </row>
    <row r="4018" spans="1:44">
      <c r="A4018" s="32">
        <v>43831</v>
      </c>
      <c r="B4018" s="9">
        <v>12.5</v>
      </c>
      <c r="C4018" s="33">
        <v>7199.6611009999997</v>
      </c>
      <c r="D4018" s="34">
        <f t="shared" si="652"/>
        <v>98777049.324420944</v>
      </c>
      <c r="E4018" s="34">
        <v>13798783827516.4</v>
      </c>
      <c r="F4018" s="3">
        <f>VLOOKUP(A4018,ERCOT_345kv_West_ATC!A:B,2)</f>
        <v>30.9</v>
      </c>
      <c r="G4018" s="3">
        <f>VLOOKUP(A4018,ERCOT_345kv_West_ATC!G:H,2)</f>
        <v>2.4220000000000002</v>
      </c>
      <c r="I4018" s="5">
        <f t="shared" si="653"/>
        <v>6</v>
      </c>
      <c r="J4018" s="4">
        <f t="shared" si="654"/>
        <v>144</v>
      </c>
      <c r="K4018" s="4">
        <f t="shared" si="647"/>
        <v>1800</v>
      </c>
      <c r="L4018" s="6">
        <f t="shared" si="648"/>
        <v>12959389.981799999</v>
      </c>
      <c r="N4018" s="22">
        <f t="shared" si="655"/>
        <v>0.13119839143237103</v>
      </c>
      <c r="O4018" s="14">
        <f t="shared" si="656"/>
        <v>1822.2856547254451</v>
      </c>
      <c r="Q4018" s="22">
        <f t="shared" si="651"/>
        <v>191.81051379001616</v>
      </c>
      <c r="R4018" s="3">
        <f>VLOOKUP(A4018,ERCOT_345kv_West_ATC!D:E,2)</f>
        <v>12.66</v>
      </c>
      <c r="S4018" s="66">
        <f t="shared" si="650"/>
        <v>0.93399736151137425</v>
      </c>
      <c r="T4018" s="69">
        <f t="shared" si="657"/>
        <v>179.15051379001616</v>
      </c>
      <c r="V4018" s="16">
        <f t="shared" si="658"/>
        <v>2.1135599999999997E-2</v>
      </c>
      <c r="W4018" s="16">
        <f t="shared" si="659"/>
        <v>0.11006279143237102</v>
      </c>
      <c r="X4018" s="16"/>
      <c r="Z4018" s="15">
        <f t="shared" si="660"/>
        <v>1.8405365956323744E-5</v>
      </c>
      <c r="AA4018" s="16">
        <f t="shared" si="661"/>
        <v>0.13251239732541373</v>
      </c>
      <c r="AB4018" s="3">
        <f t="shared" si="662"/>
        <v>7.1362756317946432E-2</v>
      </c>
      <c r="AC4018" s="69">
        <f t="shared" si="663"/>
        <v>12.349848812368394</v>
      </c>
      <c r="AD4018" s="3">
        <f t="shared" si="649"/>
        <v>14.367249980510712</v>
      </c>
      <c r="AF4018" s="29"/>
      <c r="AG4018" s="30"/>
      <c r="AH4018" s="29"/>
      <c r="AI4018" s="29"/>
      <c r="AJ4018" s="31"/>
      <c r="AK4018" s="29"/>
      <c r="AL4018" s="30"/>
      <c r="AN4018" s="17">
        <f t="shared" si="664"/>
        <v>54876.138513567188</v>
      </c>
      <c r="AO4018" s="17">
        <f t="shared" si="665"/>
        <v>548.76138513567184</v>
      </c>
      <c r="AP4018" s="2">
        <f t="shared" si="666"/>
        <v>37.535278743279953</v>
      </c>
      <c r="AQ4018" s="6">
        <f t="shared" si="667"/>
        <v>475.19662888992423</v>
      </c>
      <c r="AR4018" s="3">
        <f t="shared" si="668"/>
        <v>6724.4644721100758</v>
      </c>
    </row>
    <row r="4019" spans="1:44">
      <c r="A4019" s="32">
        <v>43832</v>
      </c>
      <c r="B4019" s="9">
        <v>12.5</v>
      </c>
      <c r="C4019" s="33">
        <v>6985.6590230000002</v>
      </c>
      <c r="D4019" s="34">
        <f t="shared" si="652"/>
        <v>98777049.324420944</v>
      </c>
      <c r="E4019" s="34">
        <v>13798783827516.4</v>
      </c>
      <c r="F4019" s="3">
        <f>VLOOKUP(A4019,ERCOT_345kv_West_ATC!A:B,2)</f>
        <v>27.25</v>
      </c>
      <c r="G4019" s="3">
        <f>VLOOKUP(A4019,ERCOT_345kv_West_ATC!G:H,2)</f>
        <v>2.419</v>
      </c>
      <c r="I4019" s="5">
        <f t="shared" si="653"/>
        <v>6</v>
      </c>
      <c r="J4019" s="4">
        <f t="shared" si="654"/>
        <v>144</v>
      </c>
      <c r="K4019" s="4">
        <f t="shared" si="647"/>
        <v>1800</v>
      </c>
      <c r="L4019" s="6">
        <f t="shared" si="648"/>
        <v>12574186.2414</v>
      </c>
      <c r="N4019" s="22">
        <f t="shared" si="655"/>
        <v>0.12729866226416267</v>
      </c>
      <c r="O4019" s="14">
        <f t="shared" si="656"/>
        <v>1822.2856547254451</v>
      </c>
      <c r="Q4019" s="22">
        <f t="shared" si="651"/>
        <v>186.10915535696302</v>
      </c>
      <c r="R4019" s="3">
        <f>VLOOKUP(A4019,ERCOT_345kv_West_ATC!D:E,2)</f>
        <v>15.65</v>
      </c>
      <c r="S4019" s="66">
        <f t="shared" si="650"/>
        <v>0.91590956409434654</v>
      </c>
      <c r="T4019" s="69">
        <f t="shared" si="657"/>
        <v>170.45915535696301</v>
      </c>
      <c r="V4019" s="16">
        <f t="shared" si="658"/>
        <v>1.8639000000000003E-2</v>
      </c>
      <c r="W4019" s="16">
        <f t="shared" si="659"/>
        <v>0.10865966226416267</v>
      </c>
      <c r="X4019" s="16"/>
      <c r="Z4019" s="15">
        <f t="shared" si="660"/>
        <v>1.8405365956323744E-5</v>
      </c>
      <c r="AA4019" s="16">
        <f t="shared" si="661"/>
        <v>0.12857361076440998</v>
      </c>
      <c r="AB4019" s="3">
        <f t="shared" si="662"/>
        <v>6.9241576177713593E-2</v>
      </c>
      <c r="AC4019" s="69">
        <f t="shared" si="663"/>
        <v>11.573496881043175</v>
      </c>
      <c r="AD4019" s="3">
        <f t="shared" si="649"/>
        <v>14.270001164474198</v>
      </c>
      <c r="AF4019" s="29"/>
      <c r="AG4019" s="30"/>
      <c r="AH4019" s="29"/>
      <c r="AI4019" s="29"/>
      <c r="AJ4019" s="31"/>
      <c r="AK4019" s="29"/>
      <c r="AL4019" s="30"/>
      <c r="AN4019" s="17">
        <f t="shared" si="664"/>
        <v>54876.138513567188</v>
      </c>
      <c r="AO4019" s="17">
        <f t="shared" si="665"/>
        <v>548.76138513567184</v>
      </c>
      <c r="AP4019" s="2">
        <f t="shared" si="666"/>
        <v>37.535278743279953</v>
      </c>
      <c r="AQ4019" s="6">
        <f t="shared" si="667"/>
        <v>587.42711233233126</v>
      </c>
      <c r="AR4019" s="3">
        <f t="shared" si="668"/>
        <v>6398.2319106676687</v>
      </c>
    </row>
    <row r="4020" spans="1:44">
      <c r="A4020" s="32">
        <v>43833</v>
      </c>
      <c r="B4020" s="9">
        <v>12.5</v>
      </c>
      <c r="C4020" s="33">
        <v>7347.5973780000004</v>
      </c>
      <c r="D4020" s="34">
        <f t="shared" si="652"/>
        <v>98777049.324420944</v>
      </c>
      <c r="E4020" s="34">
        <v>13798783827516.4</v>
      </c>
      <c r="F4020" s="3">
        <f>VLOOKUP(A4020,ERCOT_345kv_West_ATC!A:B,2)</f>
        <v>27.25</v>
      </c>
      <c r="G4020" s="3">
        <f>VLOOKUP(A4020,ERCOT_345kv_West_ATC!G:H,2)</f>
        <v>2.423</v>
      </c>
      <c r="I4020" s="5">
        <f t="shared" si="653"/>
        <v>6</v>
      </c>
      <c r="J4020" s="4">
        <f t="shared" si="654"/>
        <v>144</v>
      </c>
      <c r="K4020" s="4">
        <f t="shared" si="647"/>
        <v>1800</v>
      </c>
      <c r="L4020" s="6">
        <f t="shared" si="648"/>
        <v>13225675.280400001</v>
      </c>
      <c r="N4020" s="22">
        <f t="shared" si="655"/>
        <v>0.13389421298627693</v>
      </c>
      <c r="O4020" s="14">
        <f t="shared" si="656"/>
        <v>1822.2856547254451</v>
      </c>
      <c r="Q4020" s="22">
        <f t="shared" si="651"/>
        <v>195.75177337174995</v>
      </c>
      <c r="R4020" s="3">
        <f>VLOOKUP(A4020,ERCOT_345kv_West_ATC!D:E,2)</f>
        <v>16.34</v>
      </c>
      <c r="S4020" s="66">
        <f t="shared" si="650"/>
        <v>0.91652693756715609</v>
      </c>
      <c r="T4020" s="69">
        <f t="shared" si="657"/>
        <v>179.41177337174994</v>
      </c>
      <c r="V4020" s="16">
        <f t="shared" si="658"/>
        <v>1.8639000000000003E-2</v>
      </c>
      <c r="W4020" s="16">
        <f t="shared" si="659"/>
        <v>0.11525521298627693</v>
      </c>
      <c r="X4020" s="16"/>
      <c r="Z4020" s="15">
        <f t="shared" si="660"/>
        <v>1.8405365956323744E-5</v>
      </c>
      <c r="AA4020" s="16">
        <f t="shared" si="661"/>
        <v>0.13523521864181481</v>
      </c>
      <c r="AB4020" s="3">
        <f t="shared" si="662"/>
        <v>7.2829094849446052E-2</v>
      </c>
      <c r="AC4020" s="69">
        <f t="shared" si="663"/>
        <v>12.886528714897254</v>
      </c>
      <c r="AD4020" s="3">
        <f t="shared" si="649"/>
        <v>14.224714785954632</v>
      </c>
      <c r="AF4020" s="29"/>
      <c r="AG4020" s="30"/>
      <c r="AH4020" s="29"/>
      <c r="AI4020" s="29"/>
      <c r="AJ4020" s="31"/>
      <c r="AK4020" s="29"/>
      <c r="AL4020" s="30"/>
      <c r="AN4020" s="17">
        <f t="shared" si="664"/>
        <v>54876.138513567188</v>
      </c>
      <c r="AO4020" s="17">
        <f t="shared" si="665"/>
        <v>548.76138513567184</v>
      </c>
      <c r="AP4020" s="2">
        <f t="shared" si="666"/>
        <v>37.535278743279953</v>
      </c>
      <c r="AQ4020" s="6">
        <f t="shared" si="667"/>
        <v>613.32645466519443</v>
      </c>
      <c r="AR4020" s="3">
        <f t="shared" si="668"/>
        <v>6734.270923334806</v>
      </c>
    </row>
    <row r="4021" spans="1:44">
      <c r="A4021" s="32">
        <v>43834</v>
      </c>
      <c r="B4021" s="9">
        <v>12.5</v>
      </c>
      <c r="C4021" s="33">
        <v>7415.2024449999999</v>
      </c>
      <c r="D4021" s="34">
        <f t="shared" si="652"/>
        <v>98777049.324420944</v>
      </c>
      <c r="E4021" s="34">
        <v>13798783827516.4</v>
      </c>
      <c r="F4021" s="3">
        <f>VLOOKUP(A4021,ERCOT_345kv_West_ATC!A:B,2)</f>
        <v>27.25</v>
      </c>
      <c r="G4021" s="3">
        <f>VLOOKUP(A4021,ERCOT_345kv_West_ATC!G:H,2)</f>
        <v>2.423</v>
      </c>
      <c r="I4021" s="5">
        <f t="shared" si="653"/>
        <v>6</v>
      </c>
      <c r="J4021" s="4">
        <f t="shared" si="654"/>
        <v>144</v>
      </c>
      <c r="K4021" s="4">
        <f t="shared" si="647"/>
        <v>1800</v>
      </c>
      <c r="L4021" s="6">
        <f t="shared" si="648"/>
        <v>13347364.401000001</v>
      </c>
      <c r="N4021" s="22">
        <f t="shared" si="655"/>
        <v>0.13512617042408548</v>
      </c>
      <c r="O4021" s="14">
        <f t="shared" si="656"/>
        <v>1822.2856547254451</v>
      </c>
      <c r="Q4021" s="22">
        <f t="shared" si="651"/>
        <v>197.55288073696707</v>
      </c>
      <c r="R4021" s="3">
        <f>VLOOKUP(A4021,ERCOT_345kv_West_ATC!D:E,2)</f>
        <v>17.68</v>
      </c>
      <c r="S4021" s="66">
        <f t="shared" si="650"/>
        <v>0.91050497500190775</v>
      </c>
      <c r="T4021" s="69">
        <f t="shared" si="657"/>
        <v>179.87288073696706</v>
      </c>
      <c r="V4021" s="16">
        <f t="shared" si="658"/>
        <v>1.8639000000000003E-2</v>
      </c>
      <c r="W4021" s="16">
        <f t="shared" si="659"/>
        <v>0.11648717042408548</v>
      </c>
      <c r="X4021" s="16"/>
      <c r="Z4021" s="15">
        <f t="shared" si="660"/>
        <v>1.8405365956323744E-5</v>
      </c>
      <c r="AA4021" s="16">
        <f t="shared" si="661"/>
        <v>0.13647951464045158</v>
      </c>
      <c r="AB4021" s="3">
        <f t="shared" si="662"/>
        <v>7.3499193601942792E-2</v>
      </c>
      <c r="AC4021" s="69">
        <f t="shared" si="663"/>
        <v>13.131784858311061</v>
      </c>
      <c r="AD4021" s="3">
        <f t="shared" si="649"/>
        <v>14.156307642552131</v>
      </c>
      <c r="AF4021" s="29"/>
      <c r="AG4021" s="30"/>
      <c r="AH4021" s="29"/>
      <c r="AI4021" s="29"/>
      <c r="AJ4021" s="31"/>
      <c r="AK4021" s="29"/>
      <c r="AL4021" s="30"/>
      <c r="AN4021" s="17">
        <f t="shared" si="664"/>
        <v>54876.138513567188</v>
      </c>
      <c r="AO4021" s="17">
        <f t="shared" si="665"/>
        <v>548.76138513567184</v>
      </c>
      <c r="AP4021" s="2">
        <f t="shared" si="666"/>
        <v>37.535278743279953</v>
      </c>
      <c r="AQ4021" s="6">
        <f t="shared" si="667"/>
        <v>663.62372818118956</v>
      </c>
      <c r="AR4021" s="3">
        <f t="shared" si="668"/>
        <v>6751.5787168188108</v>
      </c>
    </row>
    <row r="4022" spans="1:44">
      <c r="A4022" s="32">
        <v>43835</v>
      </c>
      <c r="B4022" s="9">
        <v>12.5</v>
      </c>
      <c r="C4022" s="33">
        <v>7410.8125410000002</v>
      </c>
      <c r="D4022" s="34">
        <f t="shared" si="652"/>
        <v>98777049.324420944</v>
      </c>
      <c r="E4022" s="34">
        <v>13798783827516.4</v>
      </c>
      <c r="F4022" s="3">
        <f>VLOOKUP(A4022,ERCOT_345kv_West_ATC!A:B,2)</f>
        <v>27.25</v>
      </c>
      <c r="G4022" s="3">
        <f>VLOOKUP(A4022,ERCOT_345kv_West_ATC!G:H,2)</f>
        <v>2.423</v>
      </c>
      <c r="I4022" s="5">
        <f t="shared" si="653"/>
        <v>6</v>
      </c>
      <c r="J4022" s="4">
        <f t="shared" si="654"/>
        <v>144</v>
      </c>
      <c r="K4022" s="4">
        <f t="shared" si="647"/>
        <v>1800</v>
      </c>
      <c r="L4022" s="6">
        <f t="shared" si="648"/>
        <v>13339462.573800001</v>
      </c>
      <c r="N4022" s="22">
        <f t="shared" si="655"/>
        <v>0.13504617383323725</v>
      </c>
      <c r="O4022" s="14">
        <f t="shared" si="656"/>
        <v>1822.2856547254451</v>
      </c>
      <c r="Q4022" s="22">
        <f t="shared" si="651"/>
        <v>197.43592665677963</v>
      </c>
      <c r="R4022" s="3">
        <f>VLOOKUP(A4022,ERCOT_345kv_West_ATC!D:E,2)</f>
        <v>15.02</v>
      </c>
      <c r="S4022" s="66">
        <f t="shared" si="650"/>
        <v>0.92392468658396398</v>
      </c>
      <c r="T4022" s="69">
        <f t="shared" si="657"/>
        <v>182.41592665677962</v>
      </c>
      <c r="V4022" s="16">
        <f t="shared" si="658"/>
        <v>1.8639000000000003E-2</v>
      </c>
      <c r="W4022" s="16">
        <f t="shared" si="659"/>
        <v>0.11640717383323725</v>
      </c>
      <c r="X4022" s="16"/>
      <c r="Z4022" s="15">
        <f t="shared" si="660"/>
        <v>1.8405365956323744E-5</v>
      </c>
      <c r="AA4022" s="16">
        <f t="shared" si="661"/>
        <v>0.13639871685081847</v>
      </c>
      <c r="AB4022" s="3">
        <f t="shared" si="662"/>
        <v>7.3455681046974378E-2</v>
      </c>
      <c r="AC4022" s="69">
        <f t="shared" si="663"/>
        <v>13.115859263192622</v>
      </c>
      <c r="AD4022" s="3">
        <f t="shared" si="649"/>
        <v>14.074837372080971</v>
      </c>
      <c r="AF4022" s="29"/>
      <c r="AG4022" s="30"/>
      <c r="AH4022" s="29"/>
      <c r="AI4022" s="29"/>
      <c r="AJ4022" s="31"/>
      <c r="AK4022" s="29"/>
      <c r="AL4022" s="30"/>
      <c r="AN4022" s="17">
        <f t="shared" si="664"/>
        <v>54876.138513567188</v>
      </c>
      <c r="AO4022" s="17">
        <f t="shared" si="665"/>
        <v>548.76138513567184</v>
      </c>
      <c r="AP4022" s="2">
        <f t="shared" si="666"/>
        <v>37.535278743279953</v>
      </c>
      <c r="AQ4022" s="6">
        <f t="shared" si="667"/>
        <v>563.77988672406491</v>
      </c>
      <c r="AR4022" s="3">
        <f t="shared" si="668"/>
        <v>6847.0326542759358</v>
      </c>
    </row>
    <row r="4023" spans="1:44">
      <c r="A4023" s="32">
        <v>43836</v>
      </c>
      <c r="B4023" s="9">
        <v>12.5</v>
      </c>
      <c r="C4023" s="33">
        <v>7770.5284350000002</v>
      </c>
      <c r="D4023" s="34">
        <f t="shared" si="652"/>
        <v>98777049.324420944</v>
      </c>
      <c r="E4023" s="34">
        <v>13798783827516.4</v>
      </c>
      <c r="F4023" s="3">
        <f>VLOOKUP(A4023,ERCOT_345kv_West_ATC!A:B,2)</f>
        <v>27.25</v>
      </c>
      <c r="G4023" s="3">
        <f>VLOOKUP(A4023,ERCOT_345kv_West_ATC!G:H,2)</f>
        <v>2.4249999999999998</v>
      </c>
      <c r="I4023" s="5">
        <f t="shared" si="653"/>
        <v>6</v>
      </c>
      <c r="J4023" s="4">
        <f t="shared" si="654"/>
        <v>144</v>
      </c>
      <c r="K4023" s="4">
        <f t="shared" si="647"/>
        <v>1800</v>
      </c>
      <c r="L4023" s="6">
        <f t="shared" si="648"/>
        <v>13986951.183</v>
      </c>
      <c r="N4023" s="22">
        <f t="shared" si="655"/>
        <v>0.14160122496736663</v>
      </c>
      <c r="O4023" s="14">
        <f t="shared" si="656"/>
        <v>1822.2856547254451</v>
      </c>
      <c r="Q4023" s="22">
        <f t="shared" si="651"/>
        <v>207.01933474761205</v>
      </c>
      <c r="R4023" s="3">
        <f>VLOOKUP(A4023,ERCOT_345kv_West_ATC!D:E,2)</f>
        <v>18.23</v>
      </c>
      <c r="S4023" s="66">
        <f t="shared" si="650"/>
        <v>0.91194059230155911</v>
      </c>
      <c r="T4023" s="69">
        <f t="shared" si="657"/>
        <v>188.78933474761206</v>
      </c>
      <c r="V4023" s="16">
        <f t="shared" si="658"/>
        <v>1.8639000000000003E-2</v>
      </c>
      <c r="W4023" s="16">
        <f t="shared" si="659"/>
        <v>0.12296222496736663</v>
      </c>
      <c r="X4023" s="16"/>
      <c r="Z4023" s="15">
        <f t="shared" si="660"/>
        <v>1.8405365956323744E-5</v>
      </c>
      <c r="AA4023" s="16">
        <f t="shared" si="661"/>
        <v>0.14301941952019462</v>
      </c>
      <c r="AB4023" s="3">
        <f t="shared" si="662"/>
        <v>7.7021170773101735E-2</v>
      </c>
      <c r="AC4023" s="69">
        <f t="shared" si="663"/>
        <v>14.420828502955235</v>
      </c>
      <c r="AD4023" s="3">
        <f t="shared" si="649"/>
        <v>14.03583969440359</v>
      </c>
      <c r="AF4023" s="29"/>
      <c r="AG4023" s="30"/>
      <c r="AH4023" s="29"/>
      <c r="AI4023" s="29"/>
      <c r="AJ4023" s="31"/>
      <c r="AK4023" s="29"/>
      <c r="AL4023" s="30"/>
      <c r="AN4023" s="17">
        <f t="shared" si="664"/>
        <v>54876.138513567188</v>
      </c>
      <c r="AO4023" s="17">
        <f t="shared" si="665"/>
        <v>548.76138513567184</v>
      </c>
      <c r="AP4023" s="2">
        <f t="shared" si="666"/>
        <v>37.535278743279953</v>
      </c>
      <c r="AQ4023" s="6">
        <f t="shared" si="667"/>
        <v>684.26813148999361</v>
      </c>
      <c r="AR4023" s="3">
        <f t="shared" si="668"/>
        <v>7086.2603035100065</v>
      </c>
    </row>
    <row r="4024" spans="1:44">
      <c r="A4024" s="32">
        <v>43837</v>
      </c>
      <c r="B4024" s="9">
        <v>12.5</v>
      </c>
      <c r="C4024" s="33">
        <v>8166.9630999999999</v>
      </c>
      <c r="D4024" s="34">
        <f t="shared" si="652"/>
        <v>98777049.324420944</v>
      </c>
      <c r="E4024" s="34">
        <v>13798783827516.4</v>
      </c>
      <c r="F4024" s="3">
        <f>VLOOKUP(A4024,ERCOT_345kv_West_ATC!A:B,2)</f>
        <v>27.2</v>
      </c>
      <c r="G4024" s="3">
        <f>VLOOKUP(A4024,ERCOT_345kv_West_ATC!G:H,2)</f>
        <v>2.4220000000000002</v>
      </c>
      <c r="I4024" s="5">
        <f t="shared" si="653"/>
        <v>6</v>
      </c>
      <c r="J4024" s="4">
        <f t="shared" si="654"/>
        <v>144</v>
      </c>
      <c r="K4024" s="4">
        <f t="shared" si="647"/>
        <v>1800</v>
      </c>
      <c r="L4024" s="6">
        <f t="shared" si="648"/>
        <v>14700533.58</v>
      </c>
      <c r="N4024" s="22">
        <f t="shared" si="655"/>
        <v>0.1488253969980205</v>
      </c>
      <c r="O4024" s="14">
        <f t="shared" si="656"/>
        <v>1822.2856547254451</v>
      </c>
      <c r="Q4024" s="22">
        <f t="shared" si="651"/>
        <v>217.58098976318792</v>
      </c>
      <c r="R4024" s="3">
        <f>VLOOKUP(A4024,ERCOT_345kv_West_ATC!D:E,2)</f>
        <v>17.62</v>
      </c>
      <c r="S4024" s="66">
        <f t="shared" si="650"/>
        <v>0.91901866050348713</v>
      </c>
      <c r="T4024" s="69">
        <f t="shared" si="657"/>
        <v>199.96098976318791</v>
      </c>
      <c r="V4024" s="16">
        <f t="shared" si="658"/>
        <v>1.8604799999999998E-2</v>
      </c>
      <c r="W4024" s="16">
        <f t="shared" si="659"/>
        <v>0.13022059699802049</v>
      </c>
      <c r="X4024" s="16"/>
      <c r="Z4024" s="15">
        <f t="shared" si="660"/>
        <v>1.8405365956323744E-5</v>
      </c>
      <c r="AA4024" s="16">
        <f t="shared" si="661"/>
        <v>0.15031594460729222</v>
      </c>
      <c r="AB4024" s="3">
        <f t="shared" si="662"/>
        <v>8.0950615506334006E-2</v>
      </c>
      <c r="AC4024" s="69">
        <f t="shared" si="663"/>
        <v>15.859005275318246</v>
      </c>
      <c r="AD4024" s="3">
        <f t="shared" si="649"/>
        <v>14.042982347213281</v>
      </c>
      <c r="AF4024" s="29"/>
      <c r="AG4024" s="30"/>
      <c r="AH4024" s="29"/>
      <c r="AI4024" s="29"/>
      <c r="AJ4024" s="31"/>
      <c r="AK4024" s="29"/>
      <c r="AL4024" s="30"/>
      <c r="AN4024" s="17">
        <f t="shared" si="664"/>
        <v>54876.138513567188</v>
      </c>
      <c r="AO4024" s="17">
        <f t="shared" si="665"/>
        <v>548.76138513567184</v>
      </c>
      <c r="AP4024" s="2">
        <f t="shared" si="666"/>
        <v>37.535278743279953</v>
      </c>
      <c r="AQ4024" s="6">
        <f t="shared" si="667"/>
        <v>661.37161145659286</v>
      </c>
      <c r="AR4024" s="3">
        <f t="shared" si="668"/>
        <v>7505.5914885434067</v>
      </c>
    </row>
    <row r="4025" spans="1:44">
      <c r="A4025" s="32">
        <v>43838</v>
      </c>
      <c r="B4025" s="9">
        <v>12.5</v>
      </c>
      <c r="C4025" s="33">
        <v>8082.9505470000004</v>
      </c>
      <c r="D4025" s="34">
        <f t="shared" si="652"/>
        <v>98777049.324420944</v>
      </c>
      <c r="E4025" s="34">
        <v>13798783827516.4</v>
      </c>
      <c r="F4025" s="3">
        <f>VLOOKUP(A4025,ERCOT_345kv_West_ATC!A:B,2)</f>
        <v>27.15</v>
      </c>
      <c r="G4025" s="3">
        <f>VLOOKUP(A4025,ERCOT_345kv_West_ATC!G:H,2)</f>
        <v>2.42</v>
      </c>
      <c r="I4025" s="5">
        <f t="shared" si="653"/>
        <v>6</v>
      </c>
      <c r="J4025" s="4">
        <f t="shared" si="654"/>
        <v>144</v>
      </c>
      <c r="K4025" s="4">
        <f t="shared" si="647"/>
        <v>1800</v>
      </c>
      <c r="L4025" s="6">
        <f t="shared" si="648"/>
        <v>14549310.9846</v>
      </c>
      <c r="N4025" s="22">
        <f t="shared" si="655"/>
        <v>0.1472944482965329</v>
      </c>
      <c r="O4025" s="14">
        <f t="shared" si="656"/>
        <v>1822.2856547254451</v>
      </c>
      <c r="Q4025" s="22">
        <f t="shared" si="651"/>
        <v>215.34276066744579</v>
      </c>
      <c r="R4025" s="3">
        <f>VLOOKUP(A4025,ERCOT_345kv_West_ATC!D:E,2)</f>
        <v>13.45</v>
      </c>
      <c r="S4025" s="66">
        <f t="shared" si="650"/>
        <v>0.9375414341382442</v>
      </c>
      <c r="T4025" s="69">
        <f t="shared" si="657"/>
        <v>201.8927606674458</v>
      </c>
      <c r="V4025" s="16">
        <f t="shared" si="658"/>
        <v>1.85706E-2</v>
      </c>
      <c r="W4025" s="16">
        <f t="shared" si="659"/>
        <v>0.12872384829653291</v>
      </c>
      <c r="X4025" s="16"/>
      <c r="Z4025" s="15">
        <f t="shared" si="660"/>
        <v>1.8405365956323744E-5</v>
      </c>
      <c r="AA4025" s="16">
        <f t="shared" si="661"/>
        <v>0.14876966282440218</v>
      </c>
      <c r="AB4025" s="3">
        <f t="shared" si="662"/>
        <v>8.0117886400993932E-2</v>
      </c>
      <c r="AC4025" s="69">
        <f t="shared" si="663"/>
        <v>15.554226422763779</v>
      </c>
      <c r="AD4025" s="3">
        <f t="shared" si="649"/>
        <v>14.061369086650295</v>
      </c>
      <c r="AF4025" s="29"/>
      <c r="AG4025" s="30"/>
      <c r="AH4025" s="29"/>
      <c r="AI4025" s="29"/>
      <c r="AJ4025" s="31"/>
      <c r="AK4025" s="29"/>
      <c r="AL4025" s="30"/>
      <c r="AN4025" s="17">
        <f t="shared" si="664"/>
        <v>54876.138513567188</v>
      </c>
      <c r="AO4025" s="17">
        <f t="shared" si="665"/>
        <v>548.76138513567184</v>
      </c>
      <c r="AP4025" s="2">
        <f t="shared" si="666"/>
        <v>37.535278743279953</v>
      </c>
      <c r="AQ4025" s="6">
        <f t="shared" si="667"/>
        <v>504.84949909711537</v>
      </c>
      <c r="AR4025" s="3">
        <f t="shared" si="668"/>
        <v>7578.1010479028846</v>
      </c>
    </row>
    <row r="4026" spans="1:44">
      <c r="A4026" s="32">
        <v>43839</v>
      </c>
      <c r="B4026" s="9">
        <v>12.5</v>
      </c>
      <c r="C4026" s="33">
        <v>7880.2882490000002</v>
      </c>
      <c r="D4026" s="34">
        <f t="shared" si="652"/>
        <v>98777049.324420944</v>
      </c>
      <c r="E4026" s="34">
        <v>13798783827516.4</v>
      </c>
      <c r="F4026" s="3">
        <f>VLOOKUP(A4026,ERCOT_345kv_West_ATC!A:B,2)</f>
        <v>28.15</v>
      </c>
      <c r="G4026" s="3">
        <f>VLOOKUP(A4026,ERCOT_345kv_West_ATC!G:H,2)</f>
        <v>2.4279999999999999</v>
      </c>
      <c r="I4026" s="5">
        <f t="shared" si="653"/>
        <v>6</v>
      </c>
      <c r="J4026" s="4">
        <f t="shared" si="654"/>
        <v>144</v>
      </c>
      <c r="K4026" s="4">
        <f t="shared" ref="K4026:K4089" si="669">J4026*B4026</f>
        <v>1800</v>
      </c>
      <c r="L4026" s="6">
        <f t="shared" ref="L4026:L4089" si="670">K4026*C4026</f>
        <v>14184518.848200001</v>
      </c>
      <c r="N4026" s="22">
        <f t="shared" si="655"/>
        <v>0.14360136231254197</v>
      </c>
      <c r="O4026" s="14">
        <f t="shared" si="656"/>
        <v>1822.2856547254451</v>
      </c>
      <c r="Q4026" s="22">
        <f t="shared" si="651"/>
        <v>209.94351215283916</v>
      </c>
      <c r="R4026" s="3">
        <f>VLOOKUP(A4026,ERCOT_345kv_West_ATC!D:E,2)</f>
        <v>15.16</v>
      </c>
      <c r="S4026" s="66">
        <f t="shared" si="650"/>
        <v>0.92779010008671525</v>
      </c>
      <c r="T4026" s="69">
        <f t="shared" si="657"/>
        <v>194.78351215283917</v>
      </c>
      <c r="V4026" s="16">
        <f t="shared" si="658"/>
        <v>1.92546E-2</v>
      </c>
      <c r="W4026" s="16">
        <f t="shared" si="659"/>
        <v>0.12434676231254198</v>
      </c>
      <c r="X4026" s="16"/>
      <c r="Z4026" s="15">
        <f t="shared" si="660"/>
        <v>1.8405365956323744E-5</v>
      </c>
      <c r="AA4026" s="16">
        <f t="shared" si="661"/>
        <v>0.14503958906416264</v>
      </c>
      <c r="AB4026" s="3">
        <f t="shared" si="662"/>
        <v>7.8109105711997279E-2</v>
      </c>
      <c r="AC4026" s="69">
        <f t="shared" si="663"/>
        <v>14.819012690591004</v>
      </c>
      <c r="AD4026" s="3">
        <f t="shared" si="649"/>
        <v>14.071647401812321</v>
      </c>
      <c r="AF4026" s="29"/>
      <c r="AG4026" s="30"/>
      <c r="AH4026" s="29"/>
      <c r="AI4026" s="29"/>
      <c r="AJ4026" s="31"/>
      <c r="AK4026" s="29"/>
      <c r="AL4026" s="30"/>
      <c r="AN4026" s="17">
        <f t="shared" si="664"/>
        <v>54876.138513567188</v>
      </c>
      <c r="AO4026" s="17">
        <f t="shared" si="665"/>
        <v>548.76138513567184</v>
      </c>
      <c r="AP4026" s="2">
        <f t="shared" si="666"/>
        <v>37.535278743279953</v>
      </c>
      <c r="AQ4026" s="6">
        <f t="shared" si="667"/>
        <v>569.03482574812415</v>
      </c>
      <c r="AR4026" s="3">
        <f t="shared" si="668"/>
        <v>7311.2534232518756</v>
      </c>
    </row>
    <row r="4027" spans="1:44">
      <c r="A4027" s="32">
        <v>43840</v>
      </c>
      <c r="B4027" s="9">
        <v>12.5</v>
      </c>
      <c r="C4027" s="33">
        <v>8164.6557149999999</v>
      </c>
      <c r="D4027" s="34">
        <f t="shared" si="652"/>
        <v>98777049.324420944</v>
      </c>
      <c r="E4027" s="34">
        <v>13798783827516.4</v>
      </c>
      <c r="F4027" s="3">
        <f>VLOOKUP(A4027,ERCOT_345kv_West_ATC!A:B,2)</f>
        <v>28.35</v>
      </c>
      <c r="G4027" s="3">
        <f>VLOOKUP(A4027,ERCOT_345kv_West_ATC!G:H,2)</f>
        <v>2.4300000000000002</v>
      </c>
      <c r="I4027" s="5">
        <f t="shared" si="653"/>
        <v>6</v>
      </c>
      <c r="J4027" s="4">
        <f t="shared" si="654"/>
        <v>144</v>
      </c>
      <c r="K4027" s="4">
        <f t="shared" si="669"/>
        <v>1800</v>
      </c>
      <c r="L4027" s="6">
        <f t="shared" si="670"/>
        <v>14696380.287</v>
      </c>
      <c r="N4027" s="22">
        <f t="shared" si="655"/>
        <v>0.14878334985216624</v>
      </c>
      <c r="O4027" s="14">
        <f t="shared" si="656"/>
        <v>1822.2856547254451</v>
      </c>
      <c r="Q4027" s="22">
        <f t="shared" si="651"/>
        <v>217.51951732772841</v>
      </c>
      <c r="R4027" s="3">
        <f>VLOOKUP(A4027,ERCOT_345kv_West_ATC!D:E,2)</f>
        <v>16.71</v>
      </c>
      <c r="S4027" s="66">
        <f t="shared" si="650"/>
        <v>0.92317930728568287</v>
      </c>
      <c r="T4027" s="69">
        <f t="shared" si="657"/>
        <v>200.8095173277284</v>
      </c>
      <c r="V4027" s="16">
        <f t="shared" si="658"/>
        <v>1.9391400000000003E-2</v>
      </c>
      <c r="W4027" s="16">
        <f t="shared" si="659"/>
        <v>0.12939194985216623</v>
      </c>
      <c r="X4027" s="16"/>
      <c r="Z4027" s="15">
        <f t="shared" si="660"/>
        <v>1.8405365956323744E-5</v>
      </c>
      <c r="AA4027" s="16">
        <f t="shared" si="661"/>
        <v>0.15027347634196508</v>
      </c>
      <c r="AB4027" s="3">
        <f t="shared" si="662"/>
        <v>8.0927744797396922E-2</v>
      </c>
      <c r="AC4027" s="69">
        <f t="shared" si="663"/>
        <v>15.850634595847273</v>
      </c>
      <c r="AD4027" s="3">
        <f t="shared" si="649"/>
        <v>14.123596520165256</v>
      </c>
      <c r="AF4027" s="29"/>
      <c r="AG4027" s="30"/>
      <c r="AH4027" s="29"/>
      <c r="AI4027" s="29"/>
      <c r="AJ4027" s="31"/>
      <c r="AK4027" s="29"/>
      <c r="AL4027" s="30"/>
      <c r="AN4027" s="17">
        <f t="shared" si="664"/>
        <v>54876.138513567188</v>
      </c>
      <c r="AO4027" s="17">
        <f t="shared" si="665"/>
        <v>548.76138513567184</v>
      </c>
      <c r="AP4027" s="2">
        <f t="shared" si="666"/>
        <v>37.535278743279953</v>
      </c>
      <c r="AQ4027" s="6">
        <f t="shared" si="667"/>
        <v>627.21450780020803</v>
      </c>
      <c r="AR4027" s="3">
        <f t="shared" si="668"/>
        <v>7537.4412071997922</v>
      </c>
    </row>
    <row r="4028" spans="1:44">
      <c r="A4028" s="32">
        <v>43841</v>
      </c>
      <c r="B4028" s="9">
        <v>12.5</v>
      </c>
      <c r="C4028" s="33">
        <v>8029.642108</v>
      </c>
      <c r="D4028" s="34">
        <f t="shared" si="652"/>
        <v>98777049.324420944</v>
      </c>
      <c r="E4028" s="34">
        <v>13798783827516.4</v>
      </c>
      <c r="F4028" s="3">
        <f>VLOOKUP(A4028,ERCOT_345kv_West_ATC!A:B,2)</f>
        <v>28.35</v>
      </c>
      <c r="G4028" s="3">
        <f>VLOOKUP(A4028,ERCOT_345kv_West_ATC!G:H,2)</f>
        <v>2.4300000000000002</v>
      </c>
      <c r="I4028" s="5">
        <f t="shared" si="653"/>
        <v>6</v>
      </c>
      <c r="J4028" s="4">
        <f t="shared" si="654"/>
        <v>144</v>
      </c>
      <c r="K4028" s="4">
        <f t="shared" si="669"/>
        <v>1800</v>
      </c>
      <c r="L4028" s="6">
        <f t="shared" si="670"/>
        <v>14453355.794399999</v>
      </c>
      <c r="N4028" s="22">
        <f t="shared" si="655"/>
        <v>0.14632301625987781</v>
      </c>
      <c r="O4028" s="14">
        <f t="shared" si="656"/>
        <v>1822.2856547254451</v>
      </c>
      <c r="Q4028" s="22">
        <f t="shared" si="651"/>
        <v>213.92253839163428</v>
      </c>
      <c r="R4028" s="3">
        <f>VLOOKUP(A4028,ERCOT_345kv_West_ATC!D:E,2)</f>
        <v>16.3</v>
      </c>
      <c r="S4028" s="66">
        <f t="shared" si="650"/>
        <v>0.9238041950953334</v>
      </c>
      <c r="T4028" s="69">
        <f t="shared" si="657"/>
        <v>197.62253839163427</v>
      </c>
      <c r="V4028" s="16">
        <f t="shared" si="658"/>
        <v>1.9391400000000003E-2</v>
      </c>
      <c r="W4028" s="16">
        <f t="shared" si="659"/>
        <v>0.12693161625987781</v>
      </c>
      <c r="X4028" s="16"/>
      <c r="Z4028" s="15">
        <f t="shared" si="660"/>
        <v>1.8405365956323744E-5</v>
      </c>
      <c r="AA4028" s="16">
        <f t="shared" si="661"/>
        <v>0.14778850149604683</v>
      </c>
      <c r="AB4028" s="3">
        <f t="shared" si="662"/>
        <v>7.9589495260261101E-2</v>
      </c>
      <c r="AC4028" s="69">
        <f t="shared" si="663"/>
        <v>15.360835265255563</v>
      </c>
      <c r="AD4028" s="3">
        <f t="shared" si="649"/>
        <v>14.155819632396824</v>
      </c>
      <c r="AF4028" s="29"/>
      <c r="AG4028" s="30"/>
      <c r="AH4028" s="29"/>
      <c r="AI4028" s="29"/>
      <c r="AJ4028" s="31"/>
      <c r="AK4028" s="29"/>
      <c r="AL4028" s="30"/>
      <c r="AN4028" s="17">
        <f t="shared" si="664"/>
        <v>54876.138513567188</v>
      </c>
      <c r="AO4028" s="17">
        <f t="shared" si="665"/>
        <v>548.76138513567184</v>
      </c>
      <c r="AP4028" s="2">
        <f t="shared" si="666"/>
        <v>37.535278743279953</v>
      </c>
      <c r="AQ4028" s="6">
        <f t="shared" si="667"/>
        <v>611.82504351546322</v>
      </c>
      <c r="AR4028" s="3">
        <f t="shared" si="668"/>
        <v>7417.8170644845368</v>
      </c>
    </row>
    <row r="4029" spans="1:44">
      <c r="A4029" s="32">
        <v>43842</v>
      </c>
      <c r="B4029" s="9">
        <v>12.5</v>
      </c>
      <c r="C4029" s="33">
        <v>8185.6403700000001</v>
      </c>
      <c r="D4029" s="34">
        <f t="shared" si="652"/>
        <v>98777049.324420944</v>
      </c>
      <c r="E4029" s="34">
        <v>13798783827516.4</v>
      </c>
      <c r="F4029" s="3">
        <f>VLOOKUP(A4029,ERCOT_345kv_West_ATC!A:B,2)</f>
        <v>28.35</v>
      </c>
      <c r="G4029" s="3">
        <f>VLOOKUP(A4029,ERCOT_345kv_West_ATC!G:H,2)</f>
        <v>2.4300000000000002</v>
      </c>
      <c r="I4029" s="5">
        <f t="shared" si="653"/>
        <v>6</v>
      </c>
      <c r="J4029" s="4">
        <f t="shared" si="654"/>
        <v>144</v>
      </c>
      <c r="K4029" s="4">
        <f t="shared" si="669"/>
        <v>1800</v>
      </c>
      <c r="L4029" s="6">
        <f t="shared" si="670"/>
        <v>14734152.665999999</v>
      </c>
      <c r="N4029" s="22">
        <f t="shared" si="655"/>
        <v>0.14916575020992484</v>
      </c>
      <c r="O4029" s="14">
        <f t="shared" si="656"/>
        <v>1822.2856547254451</v>
      </c>
      <c r="Q4029" s="22">
        <f t="shared" si="651"/>
        <v>218.07858217825273</v>
      </c>
      <c r="R4029" s="3">
        <f>VLOOKUP(A4029,ERCOT_345kv_West_ATC!D:E,2)</f>
        <v>15.86</v>
      </c>
      <c r="S4029" s="66">
        <f t="shared" si="650"/>
        <v>0.92727392189739954</v>
      </c>
      <c r="T4029" s="69">
        <f t="shared" si="657"/>
        <v>202.21858217825275</v>
      </c>
      <c r="V4029" s="16">
        <f t="shared" si="658"/>
        <v>1.9391400000000003E-2</v>
      </c>
      <c r="W4029" s="16">
        <f t="shared" si="659"/>
        <v>0.12977435020992484</v>
      </c>
      <c r="X4029" s="16"/>
      <c r="Z4029" s="15">
        <f t="shared" si="660"/>
        <v>1.8405365956323744E-5</v>
      </c>
      <c r="AA4029" s="16">
        <f t="shared" si="661"/>
        <v>0.1506597065967073</v>
      </c>
      <c r="AB4029" s="3">
        <f t="shared" si="662"/>
        <v>8.1135743868488361E-2</v>
      </c>
      <c r="AC4029" s="69">
        <f t="shared" si="663"/>
        <v>15.926762255866739</v>
      </c>
      <c r="AD4029" s="3">
        <f t="shared" ref="AD4029:AD4092" si="671">AVERAGE(AC4000:AC4029)</f>
        <v>14.203943427056025</v>
      </c>
      <c r="AF4029" s="29"/>
      <c r="AG4029" s="30"/>
      <c r="AH4029" s="29"/>
      <c r="AI4029" s="29"/>
      <c r="AJ4029" s="31"/>
      <c r="AK4029" s="29"/>
      <c r="AL4029" s="30"/>
      <c r="AN4029" s="17">
        <f t="shared" si="664"/>
        <v>54876.138513567188</v>
      </c>
      <c r="AO4029" s="17">
        <f t="shared" si="665"/>
        <v>548.76138513567184</v>
      </c>
      <c r="AP4029" s="2">
        <f t="shared" si="666"/>
        <v>37.535278743279953</v>
      </c>
      <c r="AQ4029" s="6">
        <f t="shared" si="667"/>
        <v>595.30952086842001</v>
      </c>
      <c r="AR4029" s="3">
        <f t="shared" si="668"/>
        <v>7590.3308491315802</v>
      </c>
    </row>
    <row r="4030" spans="1:44">
      <c r="A4030" s="32">
        <v>43843</v>
      </c>
      <c r="B4030" s="9">
        <v>12.5</v>
      </c>
      <c r="C4030" s="33">
        <v>8148.3188609999997</v>
      </c>
      <c r="D4030" s="34">
        <f t="shared" si="652"/>
        <v>98777049.324420944</v>
      </c>
      <c r="E4030" s="34">
        <v>13798783827516.4</v>
      </c>
      <c r="F4030" s="3">
        <f>VLOOKUP(A4030,ERCOT_345kv_West_ATC!A:B,2)</f>
        <v>28.5</v>
      </c>
      <c r="G4030" s="3">
        <f>VLOOKUP(A4030,ERCOT_345kv_West_ATC!G:H,2)</f>
        <v>2.4359999999999999</v>
      </c>
      <c r="I4030" s="5">
        <f t="shared" si="653"/>
        <v>6</v>
      </c>
      <c r="J4030" s="4">
        <f t="shared" si="654"/>
        <v>144</v>
      </c>
      <c r="K4030" s="4">
        <f t="shared" si="669"/>
        <v>1800</v>
      </c>
      <c r="L4030" s="6">
        <f t="shared" si="670"/>
        <v>14666973.9498</v>
      </c>
      <c r="N4030" s="22">
        <f t="shared" si="655"/>
        <v>0.14848564570529077</v>
      </c>
      <c r="O4030" s="14">
        <f t="shared" si="656"/>
        <v>1822.2856547254451</v>
      </c>
      <c r="Q4030" s="22">
        <f t="shared" si="651"/>
        <v>217.08427734691634</v>
      </c>
      <c r="R4030" s="3">
        <f>VLOOKUP(A4030,ERCOT_345kv_West_ATC!D:E,2)</f>
        <v>14.83</v>
      </c>
      <c r="S4030" s="66">
        <f t="shared" si="650"/>
        <v>0.93168551780329723</v>
      </c>
      <c r="T4030" s="69">
        <f t="shared" si="657"/>
        <v>202.25427734691633</v>
      </c>
      <c r="V4030" s="16">
        <f t="shared" si="658"/>
        <v>1.9494000000000001E-2</v>
      </c>
      <c r="W4030" s="16">
        <f t="shared" si="659"/>
        <v>0.12899164570529076</v>
      </c>
      <c r="X4030" s="16"/>
      <c r="Z4030" s="15">
        <f t="shared" si="660"/>
        <v>1.8405365956323744E-5</v>
      </c>
      <c r="AA4030" s="16">
        <f t="shared" si="661"/>
        <v>0.14997279056552007</v>
      </c>
      <c r="AB4030" s="3">
        <f t="shared" si="662"/>
        <v>8.0765814546146356E-2</v>
      </c>
      <c r="AC4030" s="69">
        <f t="shared" si="663"/>
        <v>15.791368123889566</v>
      </c>
      <c r="AD4030" s="3">
        <f t="shared" si="671"/>
        <v>14.265307219770973</v>
      </c>
      <c r="AF4030" s="29"/>
      <c r="AG4030" s="30"/>
      <c r="AH4030" s="29"/>
      <c r="AI4030" s="29"/>
      <c r="AJ4030" s="31"/>
      <c r="AK4030" s="29"/>
      <c r="AL4030" s="30"/>
      <c r="AN4030" s="17">
        <f t="shared" si="664"/>
        <v>54876.138513567188</v>
      </c>
      <c r="AO4030" s="17">
        <f t="shared" si="665"/>
        <v>548.76138513567184</v>
      </c>
      <c r="AP4030" s="2">
        <f t="shared" si="666"/>
        <v>37.535278743279953</v>
      </c>
      <c r="AQ4030" s="6">
        <f t="shared" si="667"/>
        <v>556.64818376284165</v>
      </c>
      <c r="AR4030" s="3">
        <f t="shared" si="668"/>
        <v>7591.6706772371581</v>
      </c>
    </row>
    <row r="4031" spans="1:44">
      <c r="A4031" s="32">
        <v>43844</v>
      </c>
      <c r="B4031" s="9">
        <v>12.5</v>
      </c>
      <c r="C4031" s="33">
        <v>8827.7644259999997</v>
      </c>
      <c r="D4031" s="34">
        <f t="shared" si="652"/>
        <v>105774972.86376344</v>
      </c>
      <c r="E4031" s="34">
        <v>14776367535688.6</v>
      </c>
      <c r="F4031" s="3">
        <f>VLOOKUP(A4031,ERCOT_345kv_West_ATC!A:B,2)</f>
        <v>28.25</v>
      </c>
      <c r="G4031" s="3">
        <f>VLOOKUP(A4031,ERCOT_345kv_West_ATC!G:H,2)</f>
        <v>2.4359999999999999</v>
      </c>
      <c r="I4031" s="5">
        <f t="shared" si="653"/>
        <v>6</v>
      </c>
      <c r="J4031" s="4">
        <f t="shared" si="654"/>
        <v>144</v>
      </c>
      <c r="K4031" s="4">
        <f t="shared" si="669"/>
        <v>1800</v>
      </c>
      <c r="L4031" s="6">
        <f t="shared" si="670"/>
        <v>15889975.966799999</v>
      </c>
      <c r="N4031" s="22">
        <f t="shared" si="655"/>
        <v>0.15022434453626424</v>
      </c>
      <c r="O4031" s="14">
        <f t="shared" si="656"/>
        <v>1701.7257970071737</v>
      </c>
      <c r="Q4031" s="22">
        <f t="shared" si="651"/>
        <v>219.62623470214075</v>
      </c>
      <c r="R4031" s="3">
        <f>VLOOKUP(A4031,ERCOT_345kv_West_ATC!D:E,2)</f>
        <v>16.260000000000002</v>
      </c>
      <c r="S4031" s="66">
        <f t="shared" si="650"/>
        <v>0.92596512879232318</v>
      </c>
      <c r="T4031" s="69">
        <f t="shared" si="657"/>
        <v>203.36623470214076</v>
      </c>
      <c r="V4031" s="16">
        <f t="shared" si="658"/>
        <v>1.9323E-2</v>
      </c>
      <c r="W4031" s="16">
        <f t="shared" si="659"/>
        <v>0.13090134453626423</v>
      </c>
      <c r="X4031" s="16"/>
      <c r="Z4031" s="15">
        <f t="shared" si="660"/>
        <v>1.7187692813151561E-5</v>
      </c>
      <c r="AA4031" s="16">
        <f t="shared" si="661"/>
        <v>0.15172890318095522</v>
      </c>
      <c r="AB4031" s="3">
        <f t="shared" si="662"/>
        <v>8.1711545203591307E-2</v>
      </c>
      <c r="AC4031" s="69">
        <f t="shared" si="663"/>
        <v>16.137505544514418</v>
      </c>
      <c r="AD4031" s="3">
        <f t="shared" si="671"/>
        <v>14.334649001294148</v>
      </c>
      <c r="AF4031" s="29"/>
      <c r="AG4031" s="30"/>
      <c r="AH4031" s="29"/>
      <c r="AI4031" s="29"/>
      <c r="AJ4031" s="31"/>
      <c r="AK4031" s="29"/>
      <c r="AL4031" s="30"/>
      <c r="AN4031" s="17">
        <f t="shared" si="664"/>
        <v>58763.873813201906</v>
      </c>
      <c r="AO4031" s="17">
        <f t="shared" si="665"/>
        <v>587.63873813201906</v>
      </c>
      <c r="AP4031" s="2">
        <f t="shared" si="666"/>
        <v>40.194489688230099</v>
      </c>
      <c r="AQ4031" s="6">
        <f t="shared" si="667"/>
        <v>653.56240233062147</v>
      </c>
      <c r="AR4031" s="3">
        <f t="shared" si="668"/>
        <v>8174.2020236693779</v>
      </c>
    </row>
    <row r="4032" spans="1:44">
      <c r="A4032" s="32">
        <v>43845</v>
      </c>
      <c r="B4032" s="9">
        <v>12.5</v>
      </c>
      <c r="C4032" s="33">
        <v>8807.0102750000005</v>
      </c>
      <c r="D4032" s="34">
        <f t="shared" si="652"/>
        <v>105774972.86376344</v>
      </c>
      <c r="E4032" s="34">
        <v>14776367535688.6</v>
      </c>
      <c r="F4032" s="3">
        <f>VLOOKUP(A4032,ERCOT_345kv_West_ATC!A:B,2)</f>
        <v>27.95</v>
      </c>
      <c r="G4032" s="3">
        <f>VLOOKUP(A4032,ERCOT_345kv_West_ATC!G:H,2)</f>
        <v>2.4260000000000002</v>
      </c>
      <c r="I4032" s="5">
        <f t="shared" si="653"/>
        <v>6</v>
      </c>
      <c r="J4032" s="4">
        <f t="shared" si="654"/>
        <v>144</v>
      </c>
      <c r="K4032" s="4">
        <f t="shared" si="669"/>
        <v>1800</v>
      </c>
      <c r="L4032" s="6">
        <f t="shared" si="670"/>
        <v>15852618.495000001</v>
      </c>
      <c r="N4032" s="22">
        <f t="shared" si="655"/>
        <v>0.14987116579474744</v>
      </c>
      <c r="O4032" s="14">
        <f t="shared" si="656"/>
        <v>1701.7257970071737</v>
      </c>
      <c r="Q4032" s="22">
        <f t="shared" si="651"/>
        <v>219.10989151278866</v>
      </c>
      <c r="R4032" s="3">
        <f>VLOOKUP(A4032,ERCOT_345kv_West_ATC!D:E,2)</f>
        <v>16.34</v>
      </c>
      <c r="S4032" s="66">
        <f t="shared" si="650"/>
        <v>0.92542554839863855</v>
      </c>
      <c r="T4032" s="69">
        <f t="shared" si="657"/>
        <v>202.76989151278866</v>
      </c>
      <c r="V4032" s="16">
        <f t="shared" si="658"/>
        <v>1.9117800000000001E-2</v>
      </c>
      <c r="W4032" s="16">
        <f t="shared" si="659"/>
        <v>0.13075336579474744</v>
      </c>
      <c r="X4032" s="16"/>
      <c r="Z4032" s="15">
        <f t="shared" si="660"/>
        <v>1.7187692813151561E-5</v>
      </c>
      <c r="AA4032" s="16">
        <f t="shared" si="661"/>
        <v>0.15137218720896947</v>
      </c>
      <c r="AB4032" s="3">
        <f t="shared" si="662"/>
        <v>8.1519440649622479E-2</v>
      </c>
      <c r="AC4032" s="69">
        <f t="shared" si="663"/>
        <v>16.067195277761826</v>
      </c>
      <c r="AD4032" s="3">
        <f t="shared" si="671"/>
        <v>14.431104639246493</v>
      </c>
      <c r="AF4032" s="29"/>
      <c r="AG4032" s="30"/>
      <c r="AH4032" s="29"/>
      <c r="AI4032" s="29"/>
      <c r="AJ4032" s="31"/>
      <c r="AK4032" s="29"/>
      <c r="AL4032" s="30"/>
      <c r="AN4032" s="17">
        <f t="shared" si="664"/>
        <v>58763.873813201906</v>
      </c>
      <c r="AO4032" s="17">
        <f t="shared" si="665"/>
        <v>587.63873813201906</v>
      </c>
      <c r="AP4032" s="2">
        <f t="shared" si="666"/>
        <v>40.194489688230099</v>
      </c>
      <c r="AQ4032" s="6">
        <f t="shared" si="667"/>
        <v>656.77796150567985</v>
      </c>
      <c r="AR4032" s="3">
        <f t="shared" si="668"/>
        <v>8150.2323134943208</v>
      </c>
    </row>
    <row r="4033" spans="1:44">
      <c r="A4033" s="32">
        <v>43846</v>
      </c>
      <c r="B4033" s="9">
        <v>12.5</v>
      </c>
      <c r="C4033" s="33">
        <v>8723.7857660000009</v>
      </c>
      <c r="D4033" s="34">
        <f t="shared" si="652"/>
        <v>105774972.86376344</v>
      </c>
      <c r="E4033" s="34">
        <v>14776367535688.6</v>
      </c>
      <c r="F4033" s="3">
        <f>VLOOKUP(A4033,ERCOT_345kv_West_ATC!A:B,2)</f>
        <v>27.9</v>
      </c>
      <c r="G4033" s="3">
        <f>VLOOKUP(A4033,ERCOT_345kv_West_ATC!G:H,2)</f>
        <v>2.4220000000000002</v>
      </c>
      <c r="I4033" s="5">
        <f t="shared" si="653"/>
        <v>6</v>
      </c>
      <c r="J4033" s="4">
        <f t="shared" si="654"/>
        <v>144</v>
      </c>
      <c r="K4033" s="4">
        <f t="shared" si="669"/>
        <v>1800</v>
      </c>
      <c r="L4033" s="6">
        <f t="shared" si="670"/>
        <v>15702814.378800001</v>
      </c>
      <c r="N4033" s="22">
        <f t="shared" si="655"/>
        <v>0.14845491285566187</v>
      </c>
      <c r="O4033" s="14">
        <f t="shared" si="656"/>
        <v>1701.7257970071737</v>
      </c>
      <c r="Q4033" s="22">
        <f t="shared" si="651"/>
        <v>217.03934628020747</v>
      </c>
      <c r="R4033" s="3">
        <f>VLOOKUP(A4033,ERCOT_345kv_West_ATC!D:E,2)</f>
        <v>16.66</v>
      </c>
      <c r="S4033" s="66">
        <f t="shared" si="650"/>
        <v>0.92323972456823011</v>
      </c>
      <c r="T4033" s="69">
        <f t="shared" si="657"/>
        <v>200.37934628020747</v>
      </c>
      <c r="V4033" s="16">
        <f t="shared" si="658"/>
        <v>1.9083599999999999E-2</v>
      </c>
      <c r="W4033" s="16">
        <f t="shared" si="659"/>
        <v>0.12937131285566186</v>
      </c>
      <c r="X4033" s="16"/>
      <c r="Z4033" s="15">
        <f t="shared" si="660"/>
        <v>1.7187692813151561E-5</v>
      </c>
      <c r="AA4033" s="16">
        <f t="shared" si="661"/>
        <v>0.14994174991375211</v>
      </c>
      <c r="AB4033" s="3">
        <f t="shared" si="662"/>
        <v>8.0749098023671653E-2</v>
      </c>
      <c r="AC4033" s="69">
        <f t="shared" si="663"/>
        <v>15.785249876663825</v>
      </c>
      <c r="AD4033" s="3">
        <f t="shared" si="671"/>
        <v>14.559498743624607</v>
      </c>
      <c r="AF4033" s="29"/>
      <c r="AG4033" s="30"/>
      <c r="AH4033" s="29"/>
      <c r="AI4033" s="29"/>
      <c r="AJ4033" s="31"/>
      <c r="AK4033" s="29"/>
      <c r="AL4033" s="30"/>
      <c r="AN4033" s="17">
        <f t="shared" si="664"/>
        <v>58763.873813201906</v>
      </c>
      <c r="AO4033" s="17">
        <f t="shared" si="665"/>
        <v>587.63873813201906</v>
      </c>
      <c r="AP4033" s="2">
        <f t="shared" si="666"/>
        <v>40.194489688230099</v>
      </c>
      <c r="AQ4033" s="6">
        <f t="shared" si="667"/>
        <v>669.64019820591341</v>
      </c>
      <c r="AR4033" s="3">
        <f t="shared" si="668"/>
        <v>8054.1455677940876</v>
      </c>
    </row>
    <row r="4034" spans="1:44">
      <c r="A4034" s="32">
        <v>43847</v>
      </c>
      <c r="B4034" s="9">
        <v>12.5</v>
      </c>
      <c r="C4034" s="33">
        <v>8929.0376780000006</v>
      </c>
      <c r="D4034" s="34">
        <f t="shared" si="652"/>
        <v>105774972.86376344</v>
      </c>
      <c r="E4034" s="34">
        <v>14776367535688.6</v>
      </c>
      <c r="F4034" s="3">
        <f>VLOOKUP(A4034,ERCOT_345kv_West_ATC!A:B,2)</f>
        <v>27.75</v>
      </c>
      <c r="G4034" s="3">
        <f>VLOOKUP(A4034,ERCOT_345kv_West_ATC!G:H,2)</f>
        <v>2.4119999999999999</v>
      </c>
      <c r="I4034" s="5">
        <f t="shared" si="653"/>
        <v>6</v>
      </c>
      <c r="J4034" s="4">
        <f t="shared" si="654"/>
        <v>144</v>
      </c>
      <c r="K4034" s="4">
        <f t="shared" si="669"/>
        <v>1800</v>
      </c>
      <c r="L4034" s="6">
        <f t="shared" si="670"/>
        <v>16072267.820400001</v>
      </c>
      <c r="N4034" s="22">
        <f t="shared" si="655"/>
        <v>0.15194773759101635</v>
      </c>
      <c r="O4034" s="14">
        <f t="shared" si="656"/>
        <v>1701.7257970071737</v>
      </c>
      <c r="Q4034" s="22">
        <f t="shared" si="651"/>
        <v>222.14581519154439</v>
      </c>
      <c r="R4034" s="3">
        <f>VLOOKUP(A4034,ERCOT_345kv_West_ATC!D:E,2)</f>
        <v>17.48</v>
      </c>
      <c r="S4034" s="66">
        <f t="shared" si="650"/>
        <v>0.92131294490095195</v>
      </c>
      <c r="T4034" s="69">
        <f t="shared" si="657"/>
        <v>204.6658151915444</v>
      </c>
      <c r="V4034" s="16">
        <f t="shared" si="658"/>
        <v>1.8981000000000001E-2</v>
      </c>
      <c r="W4034" s="16">
        <f t="shared" si="659"/>
        <v>0.13296673759101635</v>
      </c>
      <c r="X4034" s="16"/>
      <c r="Z4034" s="15">
        <f t="shared" si="660"/>
        <v>1.7187692813151561E-5</v>
      </c>
      <c r="AA4034" s="16">
        <f t="shared" si="661"/>
        <v>0.1534695567265201</v>
      </c>
      <c r="AB4034" s="3">
        <f t="shared" si="662"/>
        <v>8.2648950588395206E-2</v>
      </c>
      <c r="AC4034" s="69">
        <f t="shared" si="663"/>
        <v>16.480595915352644</v>
      </c>
      <c r="AD4034" s="3">
        <f t="shared" si="671"/>
        <v>14.625680587799478</v>
      </c>
      <c r="AF4034" s="29"/>
      <c r="AG4034" s="30"/>
      <c r="AH4034" s="29"/>
      <c r="AI4034" s="29"/>
      <c r="AJ4034" s="31"/>
      <c r="AK4034" s="29"/>
      <c r="AL4034" s="30"/>
      <c r="AN4034" s="17">
        <f t="shared" si="664"/>
        <v>58763.873813201906</v>
      </c>
      <c r="AO4034" s="17">
        <f t="shared" si="665"/>
        <v>587.63873813201906</v>
      </c>
      <c r="AP4034" s="2">
        <f t="shared" si="666"/>
        <v>40.194489688230099</v>
      </c>
      <c r="AQ4034" s="6">
        <f t="shared" si="667"/>
        <v>702.59967975026211</v>
      </c>
      <c r="AR4034" s="3">
        <f t="shared" si="668"/>
        <v>8226.4379982497376</v>
      </c>
    </row>
    <row r="4035" spans="1:44">
      <c r="A4035" s="32">
        <v>43848</v>
      </c>
      <c r="B4035" s="9">
        <v>12.5</v>
      </c>
      <c r="C4035" s="33">
        <v>8942.8089029999992</v>
      </c>
      <c r="D4035" s="34">
        <f t="shared" si="652"/>
        <v>105774972.86376344</v>
      </c>
      <c r="E4035" s="34">
        <v>14776367535688.6</v>
      </c>
      <c r="F4035" s="3">
        <f>VLOOKUP(A4035,ERCOT_345kv_West_ATC!A:B,2)</f>
        <v>27.75</v>
      </c>
      <c r="G4035" s="3">
        <f>VLOOKUP(A4035,ERCOT_345kv_West_ATC!G:H,2)</f>
        <v>2.4119999999999999</v>
      </c>
      <c r="I4035" s="5">
        <f t="shared" si="653"/>
        <v>6</v>
      </c>
      <c r="J4035" s="4">
        <f t="shared" si="654"/>
        <v>144</v>
      </c>
      <c r="K4035" s="4">
        <f t="shared" si="669"/>
        <v>1800</v>
      </c>
      <c r="L4035" s="6">
        <f t="shared" si="670"/>
        <v>16097056.025399998</v>
      </c>
      <c r="N4035" s="22">
        <f t="shared" si="655"/>
        <v>0.15218208607940523</v>
      </c>
      <c r="O4035" s="14">
        <f t="shared" si="656"/>
        <v>1701.7257970071737</v>
      </c>
      <c r="Q4035" s="22">
        <f t="shared" si="651"/>
        <v>222.48842994065092</v>
      </c>
      <c r="R4035" s="3">
        <f>VLOOKUP(A4035,ERCOT_345kv_West_ATC!D:E,2)</f>
        <v>15.43</v>
      </c>
      <c r="S4035" s="66">
        <f t="shared" si="650"/>
        <v>0.93064807907487157</v>
      </c>
      <c r="T4035" s="69">
        <f t="shared" si="657"/>
        <v>207.05842994065091</v>
      </c>
      <c r="V4035" s="16">
        <f t="shared" si="658"/>
        <v>1.8981000000000001E-2</v>
      </c>
      <c r="W4035" s="16">
        <f t="shared" si="659"/>
        <v>0.13320108607940523</v>
      </c>
      <c r="X4035" s="16"/>
      <c r="Z4035" s="15">
        <f t="shared" si="660"/>
        <v>1.7187692813151561E-5</v>
      </c>
      <c r="AA4035" s="16">
        <f t="shared" si="661"/>
        <v>0.15370625231148088</v>
      </c>
      <c r="AB4035" s="3">
        <f t="shared" si="662"/>
        <v>8.2776419788953171E-2</v>
      </c>
      <c r="AC4035" s="69">
        <f t="shared" si="663"/>
        <v>16.52724964275686</v>
      </c>
      <c r="AD4035" s="3">
        <f t="shared" si="671"/>
        <v>14.707201114071031</v>
      </c>
      <c r="AF4035" s="29"/>
      <c r="AG4035" s="30"/>
      <c r="AH4035" s="29"/>
      <c r="AI4035" s="29"/>
      <c r="AJ4035" s="31"/>
      <c r="AK4035" s="29"/>
      <c r="AL4035" s="30"/>
      <c r="AN4035" s="17">
        <f t="shared" si="664"/>
        <v>58763.873813201906</v>
      </c>
      <c r="AO4035" s="17">
        <f t="shared" si="665"/>
        <v>587.63873813201906</v>
      </c>
      <c r="AP4035" s="2">
        <f t="shared" si="666"/>
        <v>40.194489688230099</v>
      </c>
      <c r="AQ4035" s="6">
        <f t="shared" si="667"/>
        <v>620.20097588939041</v>
      </c>
      <c r="AR4035" s="3">
        <f t="shared" si="668"/>
        <v>8322.6079271106082</v>
      </c>
    </row>
    <row r="4036" spans="1:44">
      <c r="A4036" s="32">
        <v>43849</v>
      </c>
      <c r="B4036" s="9">
        <v>12.5</v>
      </c>
      <c r="C4036" s="33">
        <v>8706.2451299999993</v>
      </c>
      <c r="D4036" s="34">
        <f t="shared" si="652"/>
        <v>105774972.86376344</v>
      </c>
      <c r="E4036" s="34">
        <v>14776367535688.6</v>
      </c>
      <c r="F4036" s="3">
        <f>VLOOKUP(A4036,ERCOT_345kv_West_ATC!A:B,2)</f>
        <v>27.75</v>
      </c>
      <c r="G4036" s="3">
        <f>VLOOKUP(A4036,ERCOT_345kv_West_ATC!G:H,2)</f>
        <v>2.4119999999999999</v>
      </c>
      <c r="I4036" s="5">
        <f t="shared" si="653"/>
        <v>6</v>
      </c>
      <c r="J4036" s="4">
        <f t="shared" si="654"/>
        <v>144</v>
      </c>
      <c r="K4036" s="4">
        <f t="shared" si="669"/>
        <v>1800</v>
      </c>
      <c r="L4036" s="6">
        <f t="shared" si="670"/>
        <v>15671241.233999999</v>
      </c>
      <c r="N4036" s="22">
        <f t="shared" si="655"/>
        <v>0.14815641932789073</v>
      </c>
      <c r="O4036" s="14">
        <f t="shared" si="656"/>
        <v>1701.7257970071737</v>
      </c>
      <c r="Q4036" s="22">
        <f t="shared" si="651"/>
        <v>216.6029522337584</v>
      </c>
      <c r="R4036" s="3">
        <f>VLOOKUP(A4036,ERCOT_345kv_West_ATC!D:E,2)</f>
        <v>18.73</v>
      </c>
      <c r="S4036" s="66">
        <f t="shared" si="650"/>
        <v>0.91352841774849625</v>
      </c>
      <c r="T4036" s="69">
        <f t="shared" si="657"/>
        <v>197.87295223375841</v>
      </c>
      <c r="V4036" s="16">
        <f t="shared" si="658"/>
        <v>1.8981000000000001E-2</v>
      </c>
      <c r="W4036" s="16">
        <f t="shared" si="659"/>
        <v>0.12917541932789073</v>
      </c>
      <c r="X4036" s="16"/>
      <c r="Z4036" s="15">
        <f t="shared" si="660"/>
        <v>1.7187692813151561E-5</v>
      </c>
      <c r="AA4036" s="16">
        <f t="shared" si="661"/>
        <v>0.14964026685043677</v>
      </c>
      <c r="AB4036" s="3">
        <f t="shared" si="662"/>
        <v>8.0586738404378633E-2</v>
      </c>
      <c r="AC4036" s="69">
        <f t="shared" si="663"/>
        <v>15.725826256002579</v>
      </c>
      <c r="AD4036" s="3">
        <f t="shared" si="671"/>
        <v>14.760300225315161</v>
      </c>
      <c r="AF4036" s="29"/>
      <c r="AG4036" s="30"/>
      <c r="AH4036" s="29"/>
      <c r="AI4036" s="29"/>
      <c r="AJ4036" s="31"/>
      <c r="AK4036" s="29"/>
      <c r="AL4036" s="30"/>
      <c r="AN4036" s="17">
        <f t="shared" si="664"/>
        <v>58763.873813201906</v>
      </c>
      <c r="AO4036" s="17">
        <f t="shared" si="665"/>
        <v>587.63873813201906</v>
      </c>
      <c r="AP4036" s="2">
        <f t="shared" si="666"/>
        <v>40.194489688230099</v>
      </c>
      <c r="AQ4036" s="6">
        <f t="shared" si="667"/>
        <v>752.84279186054982</v>
      </c>
      <c r="AR4036" s="3">
        <f t="shared" si="668"/>
        <v>7953.4023381394491</v>
      </c>
    </row>
    <row r="4037" spans="1:44">
      <c r="A4037" s="32">
        <v>43850</v>
      </c>
      <c r="B4037" s="9">
        <v>12.5</v>
      </c>
      <c r="C4037" s="33">
        <v>8657.6429389999994</v>
      </c>
      <c r="D4037" s="34">
        <f t="shared" si="652"/>
        <v>105774972.86376344</v>
      </c>
      <c r="E4037" s="34">
        <v>14776367535688.6</v>
      </c>
      <c r="F4037" s="3">
        <f>VLOOKUP(A4037,ERCOT_345kv_West_ATC!A:B,2)</f>
        <v>27.55</v>
      </c>
      <c r="G4037" s="3">
        <f>VLOOKUP(A4037,ERCOT_345kv_West_ATC!G:H,2)</f>
        <v>2.3879999999999999</v>
      </c>
      <c r="I4037" s="5">
        <f t="shared" si="653"/>
        <v>6</v>
      </c>
      <c r="J4037" s="4">
        <f t="shared" si="654"/>
        <v>144</v>
      </c>
      <c r="K4037" s="4">
        <f t="shared" si="669"/>
        <v>1800</v>
      </c>
      <c r="L4037" s="6">
        <f t="shared" si="670"/>
        <v>15583757.290199999</v>
      </c>
      <c r="N4037" s="22">
        <f t="shared" si="655"/>
        <v>0.14732934330573302</v>
      </c>
      <c r="O4037" s="14">
        <f t="shared" si="656"/>
        <v>1701.7257970071737</v>
      </c>
      <c r="Q4037" s="22">
        <f t="shared" si="651"/>
        <v>215.3937767627676</v>
      </c>
      <c r="R4037" s="3">
        <f>VLOOKUP(A4037,ERCOT_345kv_West_ATC!D:E,2)</f>
        <v>19.91</v>
      </c>
      <c r="S4037" s="66">
        <f t="shared" si="650"/>
        <v>0.90756464602072207</v>
      </c>
      <c r="T4037" s="69">
        <f t="shared" si="657"/>
        <v>195.4837767627676</v>
      </c>
      <c r="V4037" s="16">
        <f t="shared" si="658"/>
        <v>1.8844200000000002E-2</v>
      </c>
      <c r="W4037" s="16">
        <f t="shared" si="659"/>
        <v>0.12848514330573302</v>
      </c>
      <c r="X4037" s="16"/>
      <c r="Z4037" s="15">
        <f t="shared" si="660"/>
        <v>1.7187692813151561E-5</v>
      </c>
      <c r="AA4037" s="16">
        <f t="shared" si="661"/>
        <v>0.14880490732148266</v>
      </c>
      <c r="AB4037" s="3">
        <f t="shared" si="662"/>
        <v>8.0136866847408506E-2</v>
      </c>
      <c r="AC4037" s="69">
        <f t="shared" si="663"/>
        <v>15.561173266151513</v>
      </c>
      <c r="AD4037" s="3">
        <f t="shared" si="671"/>
        <v>14.81143710366857</v>
      </c>
      <c r="AF4037" s="29"/>
      <c r="AG4037" s="30"/>
      <c r="AH4037" s="29"/>
      <c r="AI4037" s="29"/>
      <c r="AJ4037" s="31"/>
      <c r="AK4037" s="29"/>
      <c r="AL4037" s="30"/>
      <c r="AN4037" s="17">
        <f t="shared" si="664"/>
        <v>58763.873813201906</v>
      </c>
      <c r="AO4037" s="17">
        <f t="shared" si="665"/>
        <v>587.63873813201906</v>
      </c>
      <c r="AP4037" s="2">
        <f t="shared" si="666"/>
        <v>40.194489688230099</v>
      </c>
      <c r="AQ4037" s="6">
        <f t="shared" si="667"/>
        <v>800.27228969266127</v>
      </c>
      <c r="AR4037" s="3">
        <f t="shared" si="668"/>
        <v>7857.3706493073378</v>
      </c>
    </row>
    <row r="4038" spans="1:44">
      <c r="A4038" s="32">
        <v>43851</v>
      </c>
      <c r="B4038" s="9">
        <v>12.5</v>
      </c>
      <c r="C4038" s="33">
        <v>8745.8947879999996</v>
      </c>
      <c r="D4038" s="34">
        <f t="shared" si="652"/>
        <v>105774972.86376344</v>
      </c>
      <c r="E4038" s="34">
        <v>14776367535688.6</v>
      </c>
      <c r="F4038" s="3">
        <f>VLOOKUP(A4038,ERCOT_345kv_West_ATC!A:B,2)</f>
        <v>27.5</v>
      </c>
      <c r="G4038" s="3">
        <f>VLOOKUP(A4038,ERCOT_345kv_West_ATC!G:H,2)</f>
        <v>2.395</v>
      </c>
      <c r="I4038" s="5">
        <f t="shared" si="653"/>
        <v>6</v>
      </c>
      <c r="J4038" s="4">
        <f t="shared" si="654"/>
        <v>144</v>
      </c>
      <c r="K4038" s="4">
        <f t="shared" si="669"/>
        <v>1800</v>
      </c>
      <c r="L4038" s="6">
        <f t="shared" si="670"/>
        <v>15742610.6184</v>
      </c>
      <c r="N4038" s="22">
        <f t="shared" si="655"/>
        <v>0.14883114778650186</v>
      </c>
      <c r="O4038" s="14">
        <f t="shared" si="656"/>
        <v>1701.7257970071737</v>
      </c>
      <c r="Q4038" s="22">
        <f t="shared" si="651"/>
        <v>217.58939734868696</v>
      </c>
      <c r="R4038" s="3">
        <f>VLOOKUP(A4038,ERCOT_345kv_West_ATC!D:E,2)</f>
        <v>15.92</v>
      </c>
      <c r="S4038" s="66">
        <f t="shared" ref="S4038:S4101" si="672">(Q4038-R4038)/Q4038</f>
        <v>0.92683467028272437</v>
      </c>
      <c r="T4038" s="69">
        <f t="shared" si="657"/>
        <v>201.66939734868697</v>
      </c>
      <c r="V4038" s="16">
        <f t="shared" si="658"/>
        <v>1.881E-2</v>
      </c>
      <c r="W4038" s="16">
        <f t="shared" si="659"/>
        <v>0.13002114778650187</v>
      </c>
      <c r="X4038" s="16"/>
      <c r="Z4038" s="15">
        <f t="shared" si="660"/>
        <v>1.7187692813151561E-5</v>
      </c>
      <c r="AA4038" s="16">
        <f t="shared" si="661"/>
        <v>0.15032175299228728</v>
      </c>
      <c r="AB4038" s="3">
        <f t="shared" si="662"/>
        <v>8.0953743533381819E-2</v>
      </c>
      <c r="AC4038" s="69">
        <f t="shared" si="663"/>
        <v>15.860150133217745</v>
      </c>
      <c r="AD4038" s="3">
        <f t="shared" si="671"/>
        <v>14.830929855794265</v>
      </c>
      <c r="AF4038" s="29"/>
      <c r="AG4038" s="30"/>
      <c r="AH4038" s="29"/>
      <c r="AI4038" s="29"/>
      <c r="AJ4038" s="31"/>
      <c r="AK4038" s="29"/>
      <c r="AL4038" s="30"/>
      <c r="AN4038" s="17">
        <f t="shared" si="664"/>
        <v>58763.873813201906</v>
      </c>
      <c r="AO4038" s="17">
        <f t="shared" si="665"/>
        <v>587.63873813201906</v>
      </c>
      <c r="AP4038" s="2">
        <f t="shared" si="666"/>
        <v>40.194489688230099</v>
      </c>
      <c r="AQ4038" s="6">
        <f t="shared" si="667"/>
        <v>639.8962758366232</v>
      </c>
      <c r="AR4038" s="3">
        <f t="shared" si="668"/>
        <v>8105.9985121633763</v>
      </c>
    </row>
    <row r="4039" spans="1:44">
      <c r="A4039" s="32">
        <v>43852</v>
      </c>
      <c r="B4039" s="9">
        <v>12.5</v>
      </c>
      <c r="C4039" s="33">
        <v>8680.8760419999999</v>
      </c>
      <c r="D4039" s="34">
        <f t="shared" si="652"/>
        <v>105774972.86376344</v>
      </c>
      <c r="E4039" s="34">
        <v>14776367535688.6</v>
      </c>
      <c r="F4039" s="3">
        <f>VLOOKUP(A4039,ERCOT_345kv_West_ATC!A:B,2)</f>
        <v>27.25</v>
      </c>
      <c r="G4039" s="3">
        <f>VLOOKUP(A4039,ERCOT_345kv_West_ATC!G:H,2)</f>
        <v>2.3860000000000001</v>
      </c>
      <c r="I4039" s="5">
        <f t="shared" si="653"/>
        <v>6</v>
      </c>
      <c r="J4039" s="4">
        <f t="shared" si="654"/>
        <v>144</v>
      </c>
      <c r="K4039" s="4">
        <f t="shared" si="669"/>
        <v>1800</v>
      </c>
      <c r="L4039" s="6">
        <f t="shared" si="670"/>
        <v>15625576.875599999</v>
      </c>
      <c r="N4039" s="22">
        <f t="shared" si="655"/>
        <v>0.14772470701292928</v>
      </c>
      <c r="O4039" s="14">
        <f t="shared" si="656"/>
        <v>1701.7257970071737</v>
      </c>
      <c r="Q4039" s="22">
        <f t="shared" si="651"/>
        <v>215.97179387855161</v>
      </c>
      <c r="R4039" s="3">
        <f>VLOOKUP(A4039,ERCOT_345kv_West_ATC!D:E,2)</f>
        <v>16.059999999999999</v>
      </c>
      <c r="S4039" s="66">
        <f t="shared" si="672"/>
        <v>0.9256384377256639</v>
      </c>
      <c r="T4039" s="69">
        <f t="shared" si="657"/>
        <v>199.91179387855161</v>
      </c>
      <c r="V4039" s="16">
        <f t="shared" si="658"/>
        <v>1.8639000000000003E-2</v>
      </c>
      <c r="W4039" s="16">
        <f t="shared" si="659"/>
        <v>0.12908570701292926</v>
      </c>
      <c r="X4039" s="16"/>
      <c r="Z4039" s="15">
        <f t="shared" si="660"/>
        <v>1.7187692813151561E-5</v>
      </c>
      <c r="AA4039" s="16">
        <f t="shared" si="661"/>
        <v>0.14920423075894296</v>
      </c>
      <c r="AB4039" s="3">
        <f t="shared" si="662"/>
        <v>8.0351917074667961E-2</v>
      </c>
      <c r="AC4039" s="69">
        <f t="shared" si="663"/>
        <v>15.639881649328473</v>
      </c>
      <c r="AD4039" s="3">
        <f t="shared" si="671"/>
        <v>14.863393738133016</v>
      </c>
      <c r="AF4039" s="29"/>
      <c r="AG4039" s="30"/>
      <c r="AH4039" s="29"/>
      <c r="AI4039" s="29"/>
      <c r="AJ4039" s="31"/>
      <c r="AK4039" s="29"/>
      <c r="AL4039" s="30"/>
      <c r="AN4039" s="17">
        <f t="shared" si="664"/>
        <v>58763.873813201906</v>
      </c>
      <c r="AO4039" s="17">
        <f t="shared" si="665"/>
        <v>587.63873813201906</v>
      </c>
      <c r="AP4039" s="2">
        <f t="shared" si="666"/>
        <v>40.194489688230099</v>
      </c>
      <c r="AQ4039" s="6">
        <f t="shared" si="667"/>
        <v>645.52350439297538</v>
      </c>
      <c r="AR4039" s="3">
        <f t="shared" si="668"/>
        <v>8035.3525376070247</v>
      </c>
    </row>
    <row r="4040" spans="1:44">
      <c r="A4040" s="32">
        <v>43853</v>
      </c>
      <c r="B4040" s="9">
        <v>12.5</v>
      </c>
      <c r="C4040" s="33">
        <v>8406.5160680000008</v>
      </c>
      <c r="D4040" s="34">
        <f t="shared" si="652"/>
        <v>105774972.86376344</v>
      </c>
      <c r="E4040" s="34">
        <v>14776367535688.6</v>
      </c>
      <c r="F4040" s="3">
        <f>VLOOKUP(A4040,ERCOT_345kv_West_ATC!A:B,2)</f>
        <v>27.3</v>
      </c>
      <c r="G4040" s="3">
        <f>VLOOKUP(A4040,ERCOT_345kv_West_ATC!G:H,2)</f>
        <v>2.3769999999999998</v>
      </c>
      <c r="I4040" s="5">
        <f t="shared" si="653"/>
        <v>6</v>
      </c>
      <c r="J4040" s="4">
        <f t="shared" si="654"/>
        <v>144</v>
      </c>
      <c r="K4040" s="4">
        <f t="shared" si="669"/>
        <v>1800</v>
      </c>
      <c r="L4040" s="6">
        <f t="shared" si="670"/>
        <v>15131728.922400001</v>
      </c>
      <c r="N4040" s="22">
        <f t="shared" si="655"/>
        <v>0.14305585255870912</v>
      </c>
      <c r="O4040" s="14">
        <f t="shared" si="656"/>
        <v>1701.7257970071737</v>
      </c>
      <c r="Q4040" s="22">
        <f t="shared" si="651"/>
        <v>209.14598327296656</v>
      </c>
      <c r="R4040" s="3">
        <f>VLOOKUP(A4040,ERCOT_345kv_West_ATC!D:E,2)</f>
        <v>17.47</v>
      </c>
      <c r="S4040" s="66">
        <f t="shared" si="672"/>
        <v>0.91646982778914254</v>
      </c>
      <c r="T4040" s="69">
        <f t="shared" si="657"/>
        <v>191.67598327296656</v>
      </c>
      <c r="V4040" s="16">
        <f t="shared" si="658"/>
        <v>1.8673200000000001E-2</v>
      </c>
      <c r="W4040" s="16">
        <f t="shared" si="659"/>
        <v>0.12438265255870912</v>
      </c>
      <c r="X4040" s="16"/>
      <c r="Z4040" s="15">
        <f t="shared" si="660"/>
        <v>1.7187692813151561E-5</v>
      </c>
      <c r="AA4040" s="16">
        <f t="shared" si="661"/>
        <v>0.14448861580560673</v>
      </c>
      <c r="AB4040" s="3">
        <f t="shared" si="662"/>
        <v>7.7812386528119934E-2</v>
      </c>
      <c r="AC4040" s="69">
        <f t="shared" si="663"/>
        <v>14.710413469291895</v>
      </c>
      <c r="AD4040" s="3">
        <f t="shared" si="671"/>
        <v>14.870797294214277</v>
      </c>
      <c r="AF4040" s="29"/>
      <c r="AG4040" s="30"/>
      <c r="AH4040" s="29"/>
      <c r="AI4040" s="29"/>
      <c r="AJ4040" s="31"/>
      <c r="AK4040" s="29"/>
      <c r="AL4040" s="30"/>
      <c r="AN4040" s="17">
        <f t="shared" si="664"/>
        <v>58763.873813201906</v>
      </c>
      <c r="AO4040" s="17">
        <f t="shared" si="665"/>
        <v>587.63873813201906</v>
      </c>
      <c r="AP4040" s="2">
        <f t="shared" si="666"/>
        <v>40.194489688230099</v>
      </c>
      <c r="AQ4040" s="6">
        <f t="shared" si="667"/>
        <v>702.19773485337976</v>
      </c>
      <c r="AR4040" s="3">
        <f t="shared" si="668"/>
        <v>7704.3183331466207</v>
      </c>
    </row>
    <row r="4041" spans="1:44">
      <c r="A4041" s="32">
        <v>43854</v>
      </c>
      <c r="B4041" s="9">
        <v>12.5</v>
      </c>
      <c r="C4041" s="33">
        <v>8445.4342820000002</v>
      </c>
      <c r="D4041" s="34">
        <f t="shared" si="652"/>
        <v>105774972.86376344</v>
      </c>
      <c r="E4041" s="34">
        <v>14776367535688.6</v>
      </c>
      <c r="F4041" s="3">
        <f>VLOOKUP(A4041,ERCOT_345kv_West_ATC!A:B,2)</f>
        <v>27.2</v>
      </c>
      <c r="G4041" s="3">
        <f>VLOOKUP(A4041,ERCOT_345kv_West_ATC!G:H,2)</f>
        <v>2.36</v>
      </c>
      <c r="I4041" s="5">
        <f t="shared" si="653"/>
        <v>6</v>
      </c>
      <c r="J4041" s="4">
        <f t="shared" si="654"/>
        <v>144</v>
      </c>
      <c r="K4041" s="4">
        <f t="shared" si="669"/>
        <v>1800</v>
      </c>
      <c r="L4041" s="6">
        <f t="shared" si="670"/>
        <v>15201781.707599999</v>
      </c>
      <c r="N4041" s="22">
        <f t="shared" si="655"/>
        <v>0.14371813384608156</v>
      </c>
      <c r="O4041" s="14">
        <f t="shared" si="656"/>
        <v>1701.7257970071737</v>
      </c>
      <c r="Q4041" s="22">
        <f t="shared" si="651"/>
        <v>210.11423076912513</v>
      </c>
      <c r="R4041" s="3">
        <f>VLOOKUP(A4041,ERCOT_345kv_West_ATC!D:E,2)</f>
        <v>18.059999999999999</v>
      </c>
      <c r="S4041" s="66">
        <f t="shared" si="672"/>
        <v>0.91404675478718789</v>
      </c>
      <c r="T4041" s="69">
        <f t="shared" si="657"/>
        <v>192.05423076912513</v>
      </c>
      <c r="V4041" s="16">
        <f t="shared" si="658"/>
        <v>1.8604799999999998E-2</v>
      </c>
      <c r="W4041" s="16">
        <f t="shared" si="659"/>
        <v>0.12511333384608156</v>
      </c>
      <c r="X4041" s="16"/>
      <c r="Z4041" s="15">
        <f t="shared" si="660"/>
        <v>1.7187692813151561E-5</v>
      </c>
      <c r="AA4041" s="16">
        <f t="shared" si="661"/>
        <v>0.14515753011267521</v>
      </c>
      <c r="AB4041" s="3">
        <f t="shared" si="662"/>
        <v>7.8172621265822917E-2</v>
      </c>
      <c r="AC4041" s="69">
        <f t="shared" si="663"/>
        <v>14.842259383291188</v>
      </c>
      <c r="AD4041" s="3">
        <f t="shared" si="671"/>
        <v>14.886302091370476</v>
      </c>
      <c r="AF4041" s="29"/>
      <c r="AG4041" s="30"/>
      <c r="AH4041" s="29"/>
      <c r="AI4041" s="29"/>
      <c r="AJ4041" s="31"/>
      <c r="AK4041" s="29"/>
      <c r="AL4041" s="30"/>
      <c r="AN4041" s="17">
        <f t="shared" si="664"/>
        <v>58763.873813201906</v>
      </c>
      <c r="AO4041" s="17">
        <f t="shared" si="665"/>
        <v>587.63873813201906</v>
      </c>
      <c r="AP4041" s="2">
        <f t="shared" si="666"/>
        <v>40.194489688230099</v>
      </c>
      <c r="AQ4041" s="6">
        <f t="shared" si="667"/>
        <v>725.91248376943554</v>
      </c>
      <c r="AR4041" s="3">
        <f t="shared" si="668"/>
        <v>7719.5217982305649</v>
      </c>
    </row>
    <row r="4042" spans="1:44">
      <c r="A4042" s="32">
        <v>43855</v>
      </c>
      <c r="B4042" s="9">
        <v>12.5</v>
      </c>
      <c r="C4042" s="33">
        <v>8367.8477729999995</v>
      </c>
      <c r="D4042" s="34">
        <f t="shared" si="652"/>
        <v>105774972.86376344</v>
      </c>
      <c r="E4042" s="34">
        <v>14776367535688.6</v>
      </c>
      <c r="F4042" s="3">
        <f>VLOOKUP(A4042,ERCOT_345kv_West_ATC!A:B,2)</f>
        <v>27.2</v>
      </c>
      <c r="G4042" s="3">
        <f>VLOOKUP(A4042,ERCOT_345kv_West_ATC!G:H,2)</f>
        <v>2.36</v>
      </c>
      <c r="I4042" s="5">
        <f t="shared" si="653"/>
        <v>6</v>
      </c>
      <c r="J4042" s="4">
        <f t="shared" si="654"/>
        <v>144</v>
      </c>
      <c r="K4042" s="4">
        <f t="shared" si="669"/>
        <v>1800</v>
      </c>
      <c r="L4042" s="6">
        <f t="shared" si="670"/>
        <v>15062125.9914</v>
      </c>
      <c r="N4042" s="22">
        <f t="shared" si="655"/>
        <v>0.14239782420743127</v>
      </c>
      <c r="O4042" s="14">
        <f t="shared" si="656"/>
        <v>1701.7257970071737</v>
      </c>
      <c r="Q4042" s="22">
        <f t="shared" si="651"/>
        <v>208.18395351963636</v>
      </c>
      <c r="R4042" s="3">
        <f>VLOOKUP(A4042,ERCOT_345kv_West_ATC!D:E,2)</f>
        <v>14.41</v>
      </c>
      <c r="S4042" s="66">
        <f t="shared" si="672"/>
        <v>0.93078236935950587</v>
      </c>
      <c r="T4042" s="69">
        <f t="shared" si="657"/>
        <v>193.77395351963636</v>
      </c>
      <c r="V4042" s="16">
        <f t="shared" si="658"/>
        <v>1.8604799999999998E-2</v>
      </c>
      <c r="W4042" s="16">
        <f t="shared" si="659"/>
        <v>0.12379302420743127</v>
      </c>
      <c r="X4042" s="16"/>
      <c r="Z4042" s="15">
        <f t="shared" si="660"/>
        <v>1.7187692813151561E-5</v>
      </c>
      <c r="AA4042" s="16">
        <f t="shared" si="661"/>
        <v>0.14382399702953838</v>
      </c>
      <c r="AB4042" s="3">
        <f t="shared" si="662"/>
        <v>7.7454465090441724E-2</v>
      </c>
      <c r="AC4042" s="69">
        <f t="shared" si="663"/>
        <v>14.57941422310167</v>
      </c>
      <c r="AD4042" s="3">
        <f t="shared" si="671"/>
        <v>14.898254833144447</v>
      </c>
      <c r="AF4042" s="29"/>
      <c r="AG4042" s="30"/>
      <c r="AH4042" s="29"/>
      <c r="AI4042" s="29"/>
      <c r="AJ4042" s="31"/>
      <c r="AK4042" s="29"/>
      <c r="AL4042" s="30"/>
      <c r="AN4042" s="17">
        <f t="shared" si="664"/>
        <v>58763.873813201906</v>
      </c>
      <c r="AO4042" s="17">
        <f t="shared" si="665"/>
        <v>587.63873813201906</v>
      </c>
      <c r="AP4042" s="2">
        <f t="shared" si="666"/>
        <v>40.194489688230099</v>
      </c>
      <c r="AQ4042" s="6">
        <f t="shared" si="667"/>
        <v>579.20259640739573</v>
      </c>
      <c r="AR4042" s="3">
        <f t="shared" si="668"/>
        <v>7788.645176592604</v>
      </c>
    </row>
    <row r="4043" spans="1:44">
      <c r="A4043" s="32">
        <v>43856</v>
      </c>
      <c r="B4043" s="9">
        <v>12.5</v>
      </c>
      <c r="C4043" s="33">
        <v>8596.8298329999998</v>
      </c>
      <c r="D4043" s="34">
        <f t="shared" si="652"/>
        <v>105774972.86376344</v>
      </c>
      <c r="E4043" s="34">
        <v>14776367535688.6</v>
      </c>
      <c r="F4043" s="3">
        <f>VLOOKUP(A4043,ERCOT_345kv_West_ATC!A:B,2)</f>
        <v>27.2</v>
      </c>
      <c r="G4043" s="3">
        <f>VLOOKUP(A4043,ERCOT_345kv_West_ATC!G:H,2)</f>
        <v>2.36</v>
      </c>
      <c r="I4043" s="5">
        <f t="shared" si="653"/>
        <v>6</v>
      </c>
      <c r="J4043" s="4">
        <f t="shared" si="654"/>
        <v>144</v>
      </c>
      <c r="K4043" s="4">
        <f t="shared" si="669"/>
        <v>1800</v>
      </c>
      <c r="L4043" s="6">
        <f t="shared" si="670"/>
        <v>15474293.6994</v>
      </c>
      <c r="N4043" s="22">
        <f t="shared" si="655"/>
        <v>0.14629447099296972</v>
      </c>
      <c r="O4043" s="14">
        <f t="shared" si="656"/>
        <v>1701.7257970071737</v>
      </c>
      <c r="Q4043" s="22">
        <f t="shared" si="651"/>
        <v>213.88080554527738</v>
      </c>
      <c r="R4043" s="3">
        <f>VLOOKUP(A4043,ERCOT_345kv_West_ATC!D:E,2)</f>
        <v>17.38</v>
      </c>
      <c r="S4043" s="66">
        <f t="shared" si="672"/>
        <v>0.91873978613606466</v>
      </c>
      <c r="T4043" s="69">
        <f t="shared" si="657"/>
        <v>196.50080554527739</v>
      </c>
      <c r="V4043" s="16">
        <f t="shared" si="658"/>
        <v>1.8604799999999998E-2</v>
      </c>
      <c r="W4043" s="16">
        <f t="shared" si="659"/>
        <v>0.12768967099296971</v>
      </c>
      <c r="X4043" s="16"/>
      <c r="Z4043" s="15">
        <f t="shared" si="660"/>
        <v>1.7187692813151561E-5</v>
      </c>
      <c r="AA4043" s="16">
        <f t="shared" si="661"/>
        <v>0.14775967033654103</v>
      </c>
      <c r="AB4043" s="3">
        <f t="shared" si="662"/>
        <v>7.9573968629910258E-2</v>
      </c>
      <c r="AC4043" s="69">
        <f t="shared" si="663"/>
        <v>15.355152518547154</v>
      </c>
      <c r="AD4043" s="3">
        <f t="shared" si="671"/>
        <v>14.928903128756771</v>
      </c>
      <c r="AF4043" s="29"/>
      <c r="AG4043" s="30"/>
      <c r="AH4043" s="29"/>
      <c r="AI4043" s="29"/>
      <c r="AJ4043" s="31"/>
      <c r="AK4043" s="29"/>
      <c r="AL4043" s="30"/>
      <c r="AN4043" s="17">
        <f t="shared" si="664"/>
        <v>58763.873813201906</v>
      </c>
      <c r="AO4043" s="17">
        <f t="shared" si="665"/>
        <v>587.63873813201906</v>
      </c>
      <c r="AP4043" s="2">
        <f t="shared" si="666"/>
        <v>40.194489688230099</v>
      </c>
      <c r="AQ4043" s="6">
        <f t="shared" si="667"/>
        <v>698.58023078143913</v>
      </c>
      <c r="AR4043" s="3">
        <f t="shared" si="668"/>
        <v>7898.2496022185605</v>
      </c>
    </row>
    <row r="4044" spans="1:44">
      <c r="A4044" s="32">
        <v>43857</v>
      </c>
      <c r="B4044" s="9">
        <v>12.5</v>
      </c>
      <c r="C4044" s="33">
        <v>8909.8191779999997</v>
      </c>
      <c r="D4044" s="34">
        <f t="shared" si="652"/>
        <v>105774972.86376344</v>
      </c>
      <c r="E4044" s="34">
        <v>14776367535688.6</v>
      </c>
      <c r="F4044" s="3">
        <f>VLOOKUP(A4044,ERCOT_345kv_West_ATC!A:B,2)</f>
        <v>27.05</v>
      </c>
      <c r="G4044" s="3">
        <f>VLOOKUP(A4044,ERCOT_345kv_West_ATC!G:H,2)</f>
        <v>2.347</v>
      </c>
      <c r="I4044" s="5">
        <f t="shared" si="653"/>
        <v>6</v>
      </c>
      <c r="J4044" s="4">
        <f t="shared" si="654"/>
        <v>144</v>
      </c>
      <c r="K4044" s="4">
        <f t="shared" si="669"/>
        <v>1800</v>
      </c>
      <c r="L4044" s="6">
        <f t="shared" si="670"/>
        <v>16037674.520399999</v>
      </c>
      <c r="N4044" s="22">
        <f t="shared" si="655"/>
        <v>0.15162069141871851</v>
      </c>
      <c r="O4044" s="14">
        <f t="shared" si="656"/>
        <v>1701.7257970071737</v>
      </c>
      <c r="Q4044" s="22">
        <f t="shared" si="651"/>
        <v>221.66767751274637</v>
      </c>
      <c r="R4044" s="3">
        <f>VLOOKUP(A4044,ERCOT_345kv_West_ATC!D:E,2)</f>
        <v>15.97</v>
      </c>
      <c r="S4044" s="66">
        <f t="shared" si="672"/>
        <v>0.92795521575723783</v>
      </c>
      <c r="T4044" s="69">
        <f t="shared" si="657"/>
        <v>205.69767751274637</v>
      </c>
      <c r="V4044" s="16">
        <f t="shared" si="658"/>
        <v>1.85022E-2</v>
      </c>
      <c r="W4044" s="16">
        <f t="shared" si="659"/>
        <v>0.13311849141871851</v>
      </c>
      <c r="X4044" s="16"/>
      <c r="Z4044" s="15">
        <f t="shared" si="660"/>
        <v>1.7187692813151561E-5</v>
      </c>
      <c r="AA4044" s="16">
        <f t="shared" si="661"/>
        <v>0.15313923505219054</v>
      </c>
      <c r="AB4044" s="3">
        <f t="shared" si="662"/>
        <v>8.2471060325842421E-2</v>
      </c>
      <c r="AC4044" s="69">
        <f t="shared" si="663"/>
        <v>16.415488079258324</v>
      </c>
      <c r="AD4044" s="3">
        <f t="shared" si="671"/>
        <v>14.991766615925705</v>
      </c>
      <c r="AF4044" s="29"/>
      <c r="AG4044" s="30"/>
      <c r="AH4044" s="29"/>
      <c r="AI4044" s="29"/>
      <c r="AJ4044" s="31"/>
      <c r="AK4044" s="29"/>
      <c r="AL4044" s="30"/>
      <c r="AN4044" s="17">
        <f t="shared" si="664"/>
        <v>58763.873813201906</v>
      </c>
      <c r="AO4044" s="17">
        <f t="shared" si="665"/>
        <v>587.63873813201906</v>
      </c>
      <c r="AP4044" s="2">
        <f t="shared" si="666"/>
        <v>40.194489688230099</v>
      </c>
      <c r="AQ4044" s="6">
        <f t="shared" si="667"/>
        <v>641.90600032103475</v>
      </c>
      <c r="AR4044" s="3">
        <f t="shared" si="668"/>
        <v>8267.9131776789654</v>
      </c>
    </row>
    <row r="4045" spans="1:44">
      <c r="A4045" s="32">
        <v>43858</v>
      </c>
      <c r="B4045" s="9">
        <v>12.5</v>
      </c>
      <c r="C4045" s="33">
        <v>9358.5903170000001</v>
      </c>
      <c r="D4045" s="34">
        <f t="shared" si="652"/>
        <v>110712337.87772267</v>
      </c>
      <c r="E4045" s="34">
        <v>15466098935554.6</v>
      </c>
      <c r="F4045" s="3">
        <f>VLOOKUP(A4045,ERCOT_345kv_West_ATC!A:B,2)</f>
        <v>27.2</v>
      </c>
      <c r="G4045" s="3">
        <f>VLOOKUP(A4045,ERCOT_345kv_West_ATC!G:H,2)</f>
        <v>2.359</v>
      </c>
      <c r="I4045" s="5">
        <f t="shared" si="653"/>
        <v>6</v>
      </c>
      <c r="J4045" s="4">
        <f t="shared" si="654"/>
        <v>144</v>
      </c>
      <c r="K4045" s="4">
        <f t="shared" si="669"/>
        <v>1800</v>
      </c>
      <c r="L4045" s="6">
        <f t="shared" si="670"/>
        <v>16845462.570599999</v>
      </c>
      <c r="N4045" s="22">
        <f t="shared" si="655"/>
        <v>0.15215524207613731</v>
      </c>
      <c r="O4045" s="14">
        <f t="shared" si="656"/>
        <v>1625.8350555184081</v>
      </c>
      <c r="Q4045" s="22">
        <f t="shared" si="651"/>
        <v>222.44918432183823</v>
      </c>
      <c r="R4045" s="3">
        <f>VLOOKUP(A4045,ERCOT_345kv_West_ATC!D:E,2)</f>
        <v>13.92</v>
      </c>
      <c r="S4045" s="66">
        <f t="shared" si="672"/>
        <v>0.93742391080265497</v>
      </c>
      <c r="T4045" s="69">
        <f t="shared" si="657"/>
        <v>208.52918432183824</v>
      </c>
      <c r="V4045" s="16">
        <f t="shared" si="658"/>
        <v>1.8604799999999998E-2</v>
      </c>
      <c r="W4045" s="16">
        <f t="shared" si="659"/>
        <v>0.13355044207613731</v>
      </c>
      <c r="X4045" s="16"/>
      <c r="Z4045" s="15">
        <f t="shared" si="660"/>
        <v>1.6421184628128321E-5</v>
      </c>
      <c r="AA4045" s="16">
        <f t="shared" si="661"/>
        <v>0.15367913945447095</v>
      </c>
      <c r="AB4045" s="3">
        <f t="shared" si="662"/>
        <v>8.2761818527132117E-2</v>
      </c>
      <c r="AC4045" s="69">
        <f t="shared" si="663"/>
        <v>16.521905580930355</v>
      </c>
      <c r="AD4045" s="3">
        <f t="shared" si="671"/>
        <v>15.045382454579403</v>
      </c>
      <c r="AF4045" s="29"/>
      <c r="AG4045" s="30"/>
      <c r="AH4045" s="29"/>
      <c r="AI4045" s="29"/>
      <c r="AJ4045" s="31"/>
      <c r="AK4045" s="29"/>
      <c r="AL4045" s="30"/>
      <c r="AN4045" s="17">
        <f t="shared" si="664"/>
        <v>61506.854376512594</v>
      </c>
      <c r="AO4045" s="17">
        <f t="shared" si="665"/>
        <v>615.06854376512592</v>
      </c>
      <c r="AP4045" s="2">
        <f t="shared" si="666"/>
        <v>42.07068839353461</v>
      </c>
      <c r="AQ4045" s="6">
        <f t="shared" si="667"/>
        <v>585.6239824380018</v>
      </c>
      <c r="AR4045" s="3">
        <f t="shared" si="668"/>
        <v>8772.9663345619992</v>
      </c>
    </row>
    <row r="4046" spans="1:44">
      <c r="A4046" s="32">
        <v>43859</v>
      </c>
      <c r="B4046" s="9">
        <v>12.5</v>
      </c>
      <c r="C4046" s="33">
        <v>9316.6295040000005</v>
      </c>
      <c r="D4046" s="34">
        <f t="shared" si="652"/>
        <v>110712337.87772267</v>
      </c>
      <c r="E4046" s="34">
        <v>15466098935554.6</v>
      </c>
      <c r="F4046" s="3">
        <f>VLOOKUP(A4046,ERCOT_345kv_West_ATC!A:B,2)</f>
        <v>26.95</v>
      </c>
      <c r="G4046" s="3">
        <f>VLOOKUP(A4046,ERCOT_345kv_West_ATC!G:H,2)</f>
        <v>2.3490000000000002</v>
      </c>
      <c r="I4046" s="5">
        <f t="shared" si="653"/>
        <v>6</v>
      </c>
      <c r="J4046" s="4">
        <f t="shared" si="654"/>
        <v>144</v>
      </c>
      <c r="K4046" s="4">
        <f t="shared" si="669"/>
        <v>1800</v>
      </c>
      <c r="L4046" s="6">
        <f t="shared" si="670"/>
        <v>16769933.1072</v>
      </c>
      <c r="N4046" s="22">
        <f t="shared" si="655"/>
        <v>0.15147302846880281</v>
      </c>
      <c r="O4046" s="14">
        <f t="shared" si="656"/>
        <v>1625.8350555184081</v>
      </c>
      <c r="Q4046" s="22">
        <f t="shared" si="651"/>
        <v>221.45179600702167</v>
      </c>
      <c r="R4046" s="3">
        <f>VLOOKUP(A4046,ERCOT_345kv_West_ATC!D:E,2)</f>
        <v>19.12</v>
      </c>
      <c r="S4046" s="66">
        <f t="shared" si="672"/>
        <v>0.91366066862066109</v>
      </c>
      <c r="T4046" s="69">
        <f t="shared" si="657"/>
        <v>202.33179600702167</v>
      </c>
      <c r="V4046" s="16">
        <f t="shared" si="658"/>
        <v>1.8433799999999997E-2</v>
      </c>
      <c r="W4046" s="16">
        <f t="shared" si="659"/>
        <v>0.13303922846880281</v>
      </c>
      <c r="X4046" s="16"/>
      <c r="Z4046" s="15">
        <f t="shared" si="660"/>
        <v>1.6421184628128321E-5</v>
      </c>
      <c r="AA4046" s="16">
        <f t="shared" si="661"/>
        <v>0.15299009319705159</v>
      </c>
      <c r="AB4046" s="3">
        <f t="shared" si="662"/>
        <v>8.239074200031285E-2</v>
      </c>
      <c r="AC4046" s="69">
        <f t="shared" si="663"/>
        <v>16.386091572114502</v>
      </c>
      <c r="AD4046" s="3">
        <f t="shared" si="671"/>
        <v>15.109742418276186</v>
      </c>
      <c r="AF4046" s="29"/>
      <c r="AG4046" s="30"/>
      <c r="AH4046" s="29"/>
      <c r="AI4046" s="29"/>
      <c r="AJ4046" s="31"/>
      <c r="AK4046" s="29"/>
      <c r="AL4046" s="30"/>
      <c r="AN4046" s="17">
        <f t="shared" si="664"/>
        <v>61506.854376512594</v>
      </c>
      <c r="AO4046" s="17">
        <f t="shared" si="665"/>
        <v>615.06854376512592</v>
      </c>
      <c r="AP4046" s="2">
        <f t="shared" si="666"/>
        <v>42.07068839353461</v>
      </c>
      <c r="AQ4046" s="6">
        <f t="shared" si="667"/>
        <v>804.3915620843818</v>
      </c>
      <c r="AR4046" s="3">
        <f t="shared" si="668"/>
        <v>8512.2379419156186</v>
      </c>
    </row>
    <row r="4047" spans="1:44">
      <c r="A4047" s="32">
        <v>43860</v>
      </c>
      <c r="B4047" s="9">
        <v>12.5</v>
      </c>
      <c r="C4047" s="33">
        <v>9508.9935949999999</v>
      </c>
      <c r="D4047" s="34">
        <f t="shared" si="652"/>
        <v>110712337.87772267</v>
      </c>
      <c r="E4047" s="34">
        <v>15466098935554.6</v>
      </c>
      <c r="F4047" s="3">
        <f>VLOOKUP(A4047,ERCOT_345kv_West_ATC!A:B,2)</f>
        <v>26.95</v>
      </c>
      <c r="G4047" s="3">
        <f>VLOOKUP(A4047,ERCOT_345kv_West_ATC!G:H,2)</f>
        <v>2.3359999999999999</v>
      </c>
      <c r="I4047" s="5">
        <f t="shared" si="653"/>
        <v>6</v>
      </c>
      <c r="J4047" s="4">
        <f t="shared" si="654"/>
        <v>144</v>
      </c>
      <c r="K4047" s="4">
        <f t="shared" si="669"/>
        <v>1800</v>
      </c>
      <c r="L4047" s="6">
        <f t="shared" si="670"/>
        <v>17116188.471000001</v>
      </c>
      <c r="N4047" s="22">
        <f t="shared" si="655"/>
        <v>0.15460055129451014</v>
      </c>
      <c r="O4047" s="14">
        <f t="shared" si="656"/>
        <v>1625.8350555184081</v>
      </c>
      <c r="Q4047" s="22">
        <f t="shared" si="651"/>
        <v>226.02419779899145</v>
      </c>
      <c r="R4047" s="3">
        <f>VLOOKUP(A4047,ERCOT_345kv_West_ATC!D:E,2)</f>
        <v>20.71</v>
      </c>
      <c r="S4047" s="66">
        <f t="shared" si="672"/>
        <v>0.90837264239106874</v>
      </c>
      <c r="T4047" s="69">
        <f t="shared" si="657"/>
        <v>205.31419779899144</v>
      </c>
      <c r="V4047" s="16">
        <f t="shared" si="658"/>
        <v>1.8433799999999997E-2</v>
      </c>
      <c r="W4047" s="16">
        <f t="shared" si="659"/>
        <v>0.13616675129451014</v>
      </c>
      <c r="X4047" s="16"/>
      <c r="Z4047" s="15">
        <f t="shared" si="660"/>
        <v>1.6421184628128321E-5</v>
      </c>
      <c r="AA4047" s="16">
        <f t="shared" si="661"/>
        <v>0.15614893945118466</v>
      </c>
      <c r="AB4047" s="3">
        <f t="shared" si="662"/>
        <v>8.4091895854815815E-2</v>
      </c>
      <c r="AC4047" s="69">
        <f t="shared" si="663"/>
        <v>17.008713882862587</v>
      </c>
      <c r="AD4047" s="3">
        <f t="shared" si="671"/>
        <v>15.208148597781578</v>
      </c>
      <c r="AF4047" s="29"/>
      <c r="AG4047" s="30"/>
      <c r="AH4047" s="29"/>
      <c r="AI4047" s="29"/>
      <c r="AJ4047" s="31"/>
      <c r="AK4047" s="29"/>
      <c r="AL4047" s="30"/>
      <c r="AN4047" s="17">
        <f t="shared" si="664"/>
        <v>61506.854376512594</v>
      </c>
      <c r="AO4047" s="17">
        <f t="shared" si="665"/>
        <v>615.06854376512592</v>
      </c>
      <c r="AP4047" s="2">
        <f t="shared" si="666"/>
        <v>42.07068839353461</v>
      </c>
      <c r="AQ4047" s="6">
        <f t="shared" si="667"/>
        <v>871.28395663010178</v>
      </c>
      <c r="AR4047" s="3">
        <f t="shared" si="668"/>
        <v>8637.709638369899</v>
      </c>
    </row>
    <row r="4048" spans="1:44">
      <c r="A4048" s="32">
        <v>43861</v>
      </c>
      <c r="B4048" s="9">
        <v>12.5</v>
      </c>
      <c r="C4048" s="33">
        <v>9350.5293650000003</v>
      </c>
      <c r="D4048" s="34">
        <f t="shared" si="652"/>
        <v>110712337.87772267</v>
      </c>
      <c r="E4048" s="34">
        <v>15466098935554.6</v>
      </c>
      <c r="F4048" s="3">
        <f>VLOOKUP(A4048,ERCOT_345kv_West_ATC!A:B,2)</f>
        <v>27.05</v>
      </c>
      <c r="G4048" s="3">
        <f>VLOOKUP(A4048,ERCOT_345kv_West_ATC!G:H,2)</f>
        <v>2.339</v>
      </c>
      <c r="I4048" s="5">
        <f t="shared" si="653"/>
        <v>6</v>
      </c>
      <c r="J4048" s="4">
        <f t="shared" si="654"/>
        <v>144</v>
      </c>
      <c r="K4048" s="4">
        <f t="shared" si="669"/>
        <v>1800</v>
      </c>
      <c r="L4048" s="6">
        <f t="shared" si="670"/>
        <v>16830952.857000001</v>
      </c>
      <c r="N4048" s="22">
        <f t="shared" si="655"/>
        <v>0.15202418429271283</v>
      </c>
      <c r="O4048" s="14">
        <f t="shared" si="656"/>
        <v>1625.8350555184081</v>
      </c>
      <c r="Q4048" s="22">
        <f t="shared" si="651"/>
        <v>222.25757937531117</v>
      </c>
      <c r="R4048" s="3">
        <f>VLOOKUP(A4048,ERCOT_345kv_West_ATC!D:E,2)</f>
        <v>18.7</v>
      </c>
      <c r="S4048" s="66">
        <f t="shared" si="672"/>
        <v>0.91586338674001944</v>
      </c>
      <c r="T4048" s="69">
        <f t="shared" si="657"/>
        <v>203.55757937531118</v>
      </c>
      <c r="V4048" s="16">
        <f t="shared" si="658"/>
        <v>1.85022E-2</v>
      </c>
      <c r="W4048" s="16">
        <f t="shared" si="659"/>
        <v>0.13352198429271284</v>
      </c>
      <c r="X4048" s="16"/>
      <c r="Z4048" s="15">
        <f t="shared" si="660"/>
        <v>1.6421184628128321E-5</v>
      </c>
      <c r="AA4048" s="16">
        <f t="shared" si="661"/>
        <v>0.15354676907340048</v>
      </c>
      <c r="AB4048" s="3">
        <f t="shared" si="662"/>
        <v>8.2690532251744261E-2</v>
      </c>
      <c r="AC4048" s="69">
        <f t="shared" si="663"/>
        <v>16.495814804138398</v>
      </c>
      <c r="AD4048" s="3">
        <f t="shared" si="671"/>
        <v>15.346347464173911</v>
      </c>
      <c r="AF4048" s="29"/>
      <c r="AG4048" s="30"/>
      <c r="AH4048" s="29"/>
      <c r="AI4048" s="29"/>
      <c r="AJ4048" s="31"/>
      <c r="AK4048" s="29"/>
      <c r="AL4048" s="30"/>
      <c r="AN4048" s="17">
        <f t="shared" si="664"/>
        <v>61506.854376512594</v>
      </c>
      <c r="AO4048" s="17">
        <f t="shared" si="665"/>
        <v>615.06854376512592</v>
      </c>
      <c r="AP4048" s="2">
        <f t="shared" si="666"/>
        <v>42.07068839353461</v>
      </c>
      <c r="AQ4048" s="6">
        <f t="shared" si="667"/>
        <v>786.72187295909714</v>
      </c>
      <c r="AR4048" s="3">
        <f t="shared" si="668"/>
        <v>8563.8074920409035</v>
      </c>
    </row>
    <row r="4049" spans="1:44">
      <c r="A4049" s="32">
        <v>43862</v>
      </c>
      <c r="B4049" s="9">
        <v>12.5</v>
      </c>
      <c r="C4049" s="33">
        <v>9392.8753680000009</v>
      </c>
      <c r="D4049" s="34">
        <f t="shared" si="652"/>
        <v>110712337.87772267</v>
      </c>
      <c r="E4049" s="34">
        <v>15466098935554.6</v>
      </c>
      <c r="F4049" s="3">
        <f>VLOOKUP(A4049,ERCOT_345kv_West_ATC!A:B,2)</f>
        <v>27.05</v>
      </c>
      <c r="G4049" s="3">
        <f>VLOOKUP(A4049,ERCOT_345kv_West_ATC!G:H,2)</f>
        <v>2.339</v>
      </c>
      <c r="I4049" s="5">
        <f t="shared" si="653"/>
        <v>6</v>
      </c>
      <c r="J4049" s="4">
        <f t="shared" si="654"/>
        <v>144</v>
      </c>
      <c r="K4049" s="4">
        <f t="shared" si="669"/>
        <v>1800</v>
      </c>
      <c r="L4049" s="6">
        <f t="shared" si="670"/>
        <v>16907175.6624</v>
      </c>
      <c r="N4049" s="22">
        <f t="shared" si="655"/>
        <v>0.15271266045409768</v>
      </c>
      <c r="O4049" s="14">
        <f t="shared" si="656"/>
        <v>1625.8350555184081</v>
      </c>
      <c r="Q4049" s="22">
        <f t="shared" si="651"/>
        <v>223.26412347090309</v>
      </c>
      <c r="R4049" s="3">
        <f>VLOOKUP(A4049,ERCOT_345kv_West_ATC!D:E,2)</f>
        <v>15.07</v>
      </c>
      <c r="S4049" s="66">
        <f t="shared" si="672"/>
        <v>0.93250147060925359</v>
      </c>
      <c r="T4049" s="69">
        <f t="shared" si="657"/>
        <v>208.19412347090309</v>
      </c>
      <c r="V4049" s="16">
        <f t="shared" si="658"/>
        <v>1.85022E-2</v>
      </c>
      <c r="W4049" s="16">
        <f t="shared" si="659"/>
        <v>0.13421046045409768</v>
      </c>
      <c r="X4049" s="16"/>
      <c r="Z4049" s="15">
        <f t="shared" si="660"/>
        <v>1.6421184628128321E-5</v>
      </c>
      <c r="AA4049" s="16">
        <f t="shared" si="661"/>
        <v>0.15424214060692676</v>
      </c>
      <c r="AB4049" s="3">
        <f t="shared" si="662"/>
        <v>8.3065015170316864E-2</v>
      </c>
      <c r="AC4049" s="69">
        <f t="shared" si="663"/>
        <v>16.632875552335971</v>
      </c>
      <c r="AD4049" s="3">
        <f t="shared" si="671"/>
        <v>15.514993419883671</v>
      </c>
      <c r="AF4049" s="29"/>
      <c r="AG4049" s="30"/>
      <c r="AH4049" s="29"/>
      <c r="AI4049" s="29"/>
      <c r="AJ4049" s="31"/>
      <c r="AK4049" s="29"/>
      <c r="AL4049" s="30"/>
      <c r="AN4049" s="17">
        <f t="shared" si="664"/>
        <v>61506.854376512594</v>
      </c>
      <c r="AO4049" s="17">
        <f t="shared" si="665"/>
        <v>615.06854376512592</v>
      </c>
      <c r="AP4049" s="2">
        <f t="shared" si="666"/>
        <v>42.07068839353461</v>
      </c>
      <c r="AQ4049" s="6">
        <f t="shared" si="667"/>
        <v>634.00527409056656</v>
      </c>
      <c r="AR4049" s="3">
        <f t="shared" si="668"/>
        <v>8758.8700939094342</v>
      </c>
    </row>
    <row r="4050" spans="1:44">
      <c r="A4050" s="32">
        <v>43863</v>
      </c>
      <c r="B4050" s="9">
        <v>12.5</v>
      </c>
      <c r="C4050" s="33">
        <v>9344.3652930000007</v>
      </c>
      <c r="D4050" s="34">
        <f t="shared" si="652"/>
        <v>110712337.87772267</v>
      </c>
      <c r="E4050" s="34">
        <v>15466098935554.6</v>
      </c>
      <c r="F4050" s="3">
        <f>VLOOKUP(A4050,ERCOT_345kv_West_ATC!A:B,2)</f>
        <v>27.05</v>
      </c>
      <c r="G4050" s="3">
        <f>VLOOKUP(A4050,ERCOT_345kv_West_ATC!G:H,2)</f>
        <v>2.339</v>
      </c>
      <c r="I4050" s="5">
        <f t="shared" si="653"/>
        <v>6</v>
      </c>
      <c r="J4050" s="4">
        <f t="shared" si="654"/>
        <v>144</v>
      </c>
      <c r="K4050" s="4">
        <f t="shared" si="669"/>
        <v>1800</v>
      </c>
      <c r="L4050" s="6">
        <f t="shared" si="670"/>
        <v>16819857.527400002</v>
      </c>
      <c r="N4050" s="22">
        <f t="shared" si="655"/>
        <v>0.15192396664928945</v>
      </c>
      <c r="O4050" s="14">
        <f t="shared" si="656"/>
        <v>1625.8350555184081</v>
      </c>
      <c r="Q4050" s="22">
        <f t="shared" si="651"/>
        <v>222.11106235276236</v>
      </c>
      <c r="R4050" s="3">
        <f>VLOOKUP(A4050,ERCOT_345kv_West_ATC!D:E,2)</f>
        <v>9.7100000000000009</v>
      </c>
      <c r="S4050" s="66">
        <f t="shared" si="672"/>
        <v>0.95628313197395665</v>
      </c>
      <c r="T4050" s="69">
        <f t="shared" si="657"/>
        <v>212.40106235276235</v>
      </c>
      <c r="V4050" s="16">
        <f t="shared" si="658"/>
        <v>1.85022E-2</v>
      </c>
      <c r="W4050" s="16">
        <f t="shared" si="659"/>
        <v>0.13342176664928945</v>
      </c>
      <c r="X4050" s="16"/>
      <c r="Z4050" s="15">
        <f t="shared" si="660"/>
        <v>1.6421184628128321E-5</v>
      </c>
      <c r="AA4050" s="16">
        <f t="shared" si="661"/>
        <v>0.15344554770902741</v>
      </c>
      <c r="AB4050" s="3">
        <f t="shared" si="662"/>
        <v>8.2636020857295725E-2</v>
      </c>
      <c r="AC4050" s="69">
        <f t="shared" si="663"/>
        <v>16.475863633770235</v>
      </c>
      <c r="AD4050" s="3">
        <f t="shared" si="671"/>
        <v>15.634637917179438</v>
      </c>
      <c r="AF4050" s="29"/>
      <c r="AG4050" s="30"/>
      <c r="AH4050" s="29"/>
      <c r="AI4050" s="29"/>
      <c r="AJ4050" s="31"/>
      <c r="AK4050" s="29"/>
      <c r="AL4050" s="30"/>
      <c r="AN4050" s="17">
        <f t="shared" si="664"/>
        <v>61506.854376512594</v>
      </c>
      <c r="AO4050" s="17">
        <f t="shared" si="665"/>
        <v>615.06854376512592</v>
      </c>
      <c r="AP4050" s="2">
        <f t="shared" si="666"/>
        <v>42.07068839353461</v>
      </c>
      <c r="AQ4050" s="6">
        <f t="shared" si="667"/>
        <v>408.50638430122109</v>
      </c>
      <c r="AR4050" s="3">
        <f t="shared" si="668"/>
        <v>8935.8589086987795</v>
      </c>
    </row>
    <row r="4051" spans="1:44">
      <c r="A4051" s="32">
        <v>43864</v>
      </c>
      <c r="B4051" s="9">
        <v>12.5</v>
      </c>
      <c r="C4051" s="33">
        <v>9293.5210889999998</v>
      </c>
      <c r="D4051" s="34">
        <f t="shared" si="652"/>
        <v>110712337.87772267</v>
      </c>
      <c r="E4051" s="34">
        <v>15466098935554.6</v>
      </c>
      <c r="F4051" s="3">
        <f>VLOOKUP(A4051,ERCOT_345kv_West_ATC!A:B,2)</f>
        <v>26.65</v>
      </c>
      <c r="G4051" s="3">
        <f>VLOOKUP(A4051,ERCOT_345kv_West_ATC!G:H,2)</f>
        <v>2.3199999999999998</v>
      </c>
      <c r="I4051" s="5">
        <f t="shared" si="653"/>
        <v>6</v>
      </c>
      <c r="J4051" s="4">
        <f t="shared" si="654"/>
        <v>144</v>
      </c>
      <c r="K4051" s="4">
        <f t="shared" si="669"/>
        <v>1800</v>
      </c>
      <c r="L4051" s="6">
        <f t="shared" si="670"/>
        <v>16728337.960200001</v>
      </c>
      <c r="N4051" s="22">
        <f t="shared" si="655"/>
        <v>0.15109732375695814</v>
      </c>
      <c r="O4051" s="14">
        <f t="shared" si="656"/>
        <v>1625.8350555184081</v>
      </c>
      <c r="Q4051" s="22">
        <f t="shared" si="651"/>
        <v>220.90252011251192</v>
      </c>
      <c r="R4051" s="3">
        <f>VLOOKUP(A4051,ERCOT_345kv_West_ATC!D:E,2)</f>
        <v>10.58</v>
      </c>
      <c r="S4051" s="66">
        <f t="shared" si="672"/>
        <v>0.95210557129628348</v>
      </c>
      <c r="T4051" s="69">
        <f t="shared" si="657"/>
        <v>210.32252011251191</v>
      </c>
      <c r="V4051" s="16">
        <f t="shared" si="658"/>
        <v>1.8228599999999998E-2</v>
      </c>
      <c r="W4051" s="16">
        <f t="shared" si="659"/>
        <v>0.13286872375695813</v>
      </c>
      <c r="X4051" s="16"/>
      <c r="Z4051" s="15">
        <f t="shared" si="660"/>
        <v>1.6421184628128321E-5</v>
      </c>
      <c r="AA4051" s="16">
        <f t="shared" si="661"/>
        <v>0.15261062564787317</v>
      </c>
      <c r="AB4051" s="3">
        <f t="shared" si="662"/>
        <v>8.2186384892682485E-2</v>
      </c>
      <c r="AC4051" s="69">
        <f t="shared" si="663"/>
        <v>16.31129687072179</v>
      </c>
      <c r="AD4051" s="3">
        <f t="shared" si="671"/>
        <v>15.740621650926464</v>
      </c>
      <c r="AF4051" s="29"/>
      <c r="AG4051" s="30"/>
      <c r="AH4051" s="29"/>
      <c r="AI4051" s="29"/>
      <c r="AJ4051" s="31"/>
      <c r="AK4051" s="29"/>
      <c r="AL4051" s="30"/>
      <c r="AN4051" s="17">
        <f t="shared" si="664"/>
        <v>61506.854376512594</v>
      </c>
      <c r="AO4051" s="17">
        <f t="shared" si="665"/>
        <v>615.06854376512592</v>
      </c>
      <c r="AP4051" s="2">
        <f t="shared" si="666"/>
        <v>42.07068839353461</v>
      </c>
      <c r="AQ4051" s="6">
        <f t="shared" si="667"/>
        <v>445.1078832035962</v>
      </c>
      <c r="AR4051" s="3">
        <f t="shared" si="668"/>
        <v>8848.4132057964034</v>
      </c>
    </row>
    <row r="4052" spans="1:44">
      <c r="A4052" s="32">
        <v>43865</v>
      </c>
      <c r="B4052" s="9">
        <v>12.5</v>
      </c>
      <c r="C4052" s="33">
        <v>9180.9629669999995</v>
      </c>
      <c r="D4052" s="34">
        <f t="shared" si="652"/>
        <v>110712337.87772267</v>
      </c>
      <c r="E4052" s="34">
        <v>15466098935554.6</v>
      </c>
      <c r="F4052" s="3">
        <f>VLOOKUP(A4052,ERCOT_345kv_West_ATC!A:B,2)</f>
        <v>27</v>
      </c>
      <c r="G4052" s="3">
        <f>VLOOKUP(A4052,ERCOT_345kv_West_ATC!G:H,2)</f>
        <v>2.33</v>
      </c>
      <c r="I4052" s="5">
        <f t="shared" si="653"/>
        <v>6</v>
      </c>
      <c r="J4052" s="4">
        <f t="shared" si="654"/>
        <v>144</v>
      </c>
      <c r="K4052" s="4">
        <f t="shared" si="669"/>
        <v>1800</v>
      </c>
      <c r="L4052" s="6">
        <f t="shared" si="670"/>
        <v>16525733.340599999</v>
      </c>
      <c r="N4052" s="22">
        <f t="shared" si="655"/>
        <v>0.14926731435164894</v>
      </c>
      <c r="O4052" s="14">
        <f t="shared" si="656"/>
        <v>1625.8350555184081</v>
      </c>
      <c r="Q4052" s="22">
        <f t="shared" si="651"/>
        <v>218.22706776556868</v>
      </c>
      <c r="R4052" s="3">
        <f>VLOOKUP(A4052,ERCOT_345kv_West_ATC!D:E,2)</f>
        <v>13.89</v>
      </c>
      <c r="S4052" s="66">
        <f t="shared" si="672"/>
        <v>0.93635070047808466</v>
      </c>
      <c r="T4052" s="69">
        <f t="shared" si="657"/>
        <v>204.33706776556869</v>
      </c>
      <c r="V4052" s="16">
        <f t="shared" si="658"/>
        <v>1.8467999999999998E-2</v>
      </c>
      <c r="W4052" s="16">
        <f t="shared" si="659"/>
        <v>0.13079931435164893</v>
      </c>
      <c r="X4052" s="16"/>
      <c r="Z4052" s="15">
        <f t="shared" si="660"/>
        <v>1.6421184628128321E-5</v>
      </c>
      <c r="AA4052" s="16">
        <f t="shared" si="661"/>
        <v>0.15076228794511579</v>
      </c>
      <c r="AB4052" s="3">
        <f t="shared" si="662"/>
        <v>8.1190987663914263E-2</v>
      </c>
      <c r="AC4052" s="69">
        <f t="shared" si="663"/>
        <v>15.946981484992619</v>
      </c>
      <c r="AD4052" s="3">
        <f t="shared" si="671"/>
        <v>15.834992391653135</v>
      </c>
      <c r="AF4052" s="29"/>
      <c r="AG4052" s="30"/>
      <c r="AH4052" s="29"/>
      <c r="AI4052" s="29"/>
      <c r="AJ4052" s="31"/>
      <c r="AK4052" s="29"/>
      <c r="AL4052" s="30"/>
      <c r="AN4052" s="17">
        <f t="shared" si="664"/>
        <v>61506.854376512594</v>
      </c>
      <c r="AO4052" s="17">
        <f t="shared" si="665"/>
        <v>615.06854376512592</v>
      </c>
      <c r="AP4052" s="2">
        <f t="shared" si="666"/>
        <v>42.07068839353461</v>
      </c>
      <c r="AQ4052" s="6">
        <f t="shared" si="667"/>
        <v>584.36186178619573</v>
      </c>
      <c r="AR4052" s="3">
        <f t="shared" si="668"/>
        <v>8596.6011052138037</v>
      </c>
    </row>
    <row r="4053" spans="1:44">
      <c r="A4053" s="32">
        <v>43866</v>
      </c>
      <c r="B4053" s="9">
        <v>12.5</v>
      </c>
      <c r="C4053" s="33">
        <v>9613.4242890000005</v>
      </c>
      <c r="D4053" s="34">
        <f t="shared" si="652"/>
        <v>110712337.87772267</v>
      </c>
      <c r="E4053" s="34">
        <v>15466098935554.6</v>
      </c>
      <c r="F4053" s="3">
        <f>VLOOKUP(A4053,ERCOT_345kv_West_ATC!A:B,2)</f>
        <v>26.95</v>
      </c>
      <c r="G4053" s="3">
        <f>VLOOKUP(A4053,ERCOT_345kv_West_ATC!G:H,2)</f>
        <v>2.3210000000000002</v>
      </c>
      <c r="I4053" s="5">
        <f t="shared" si="653"/>
        <v>6</v>
      </c>
      <c r="J4053" s="4">
        <f t="shared" si="654"/>
        <v>144</v>
      </c>
      <c r="K4053" s="4">
        <f t="shared" si="669"/>
        <v>1800</v>
      </c>
      <c r="L4053" s="6">
        <f t="shared" si="670"/>
        <v>17304163.720200002</v>
      </c>
      <c r="N4053" s="22">
        <f t="shared" si="655"/>
        <v>0.15629842212628331</v>
      </c>
      <c r="O4053" s="14">
        <f t="shared" si="656"/>
        <v>1625.8350555184081</v>
      </c>
      <c r="Q4053" s="22">
        <f t="shared" si="651"/>
        <v>228.50646509690543</v>
      </c>
      <c r="R4053" s="3">
        <f>VLOOKUP(A4053,ERCOT_345kv_West_ATC!D:E,2)</f>
        <v>21.36</v>
      </c>
      <c r="S4053" s="66">
        <f t="shared" si="672"/>
        <v>0.90652343253858658</v>
      </c>
      <c r="T4053" s="69">
        <f t="shared" si="657"/>
        <v>207.14646509690544</v>
      </c>
      <c r="V4053" s="16">
        <f t="shared" si="658"/>
        <v>1.8433799999999997E-2</v>
      </c>
      <c r="W4053" s="16">
        <f t="shared" si="659"/>
        <v>0.13786462212628331</v>
      </c>
      <c r="X4053" s="16"/>
      <c r="Z4053" s="15">
        <f t="shared" si="660"/>
        <v>1.6421184628128321E-5</v>
      </c>
      <c r="AA4053" s="16">
        <f t="shared" si="661"/>
        <v>0.15786381515820225</v>
      </c>
      <c r="AB4053" s="3">
        <f t="shared" si="662"/>
        <v>8.5015418933905046E-2</v>
      </c>
      <c r="AC4053" s="69">
        <f t="shared" si="663"/>
        <v>17.346723329809247</v>
      </c>
      <c r="AD4053" s="3">
        <f t="shared" si="671"/>
        <v>15.932522219214935</v>
      </c>
      <c r="AF4053" s="29"/>
      <c r="AG4053" s="30"/>
      <c r="AH4053" s="29"/>
      <c r="AI4053" s="29"/>
      <c r="AJ4053" s="31"/>
      <c r="AK4053" s="29"/>
      <c r="AL4053" s="30"/>
      <c r="AN4053" s="17">
        <f t="shared" si="664"/>
        <v>61506.854376512594</v>
      </c>
      <c r="AO4053" s="17">
        <f t="shared" si="665"/>
        <v>615.06854376512592</v>
      </c>
      <c r="AP4053" s="2">
        <f t="shared" si="666"/>
        <v>42.07068839353461</v>
      </c>
      <c r="AQ4053" s="6">
        <f t="shared" si="667"/>
        <v>898.62990408589928</v>
      </c>
      <c r="AR4053" s="3">
        <f t="shared" si="668"/>
        <v>8714.7943849141011</v>
      </c>
    </row>
    <row r="4054" spans="1:44">
      <c r="A4054" s="32">
        <v>43867</v>
      </c>
      <c r="B4054" s="9">
        <v>12.5</v>
      </c>
      <c r="C4054" s="33">
        <v>9729.8022309999997</v>
      </c>
      <c r="D4054" s="34">
        <f t="shared" si="652"/>
        <v>110712337.87772267</v>
      </c>
      <c r="E4054" s="34">
        <v>15466098935554.6</v>
      </c>
      <c r="F4054" s="3">
        <f>VLOOKUP(A4054,ERCOT_345kv_West_ATC!A:B,2)</f>
        <v>27.05</v>
      </c>
      <c r="G4054" s="3">
        <f>VLOOKUP(A4054,ERCOT_345kv_West_ATC!G:H,2)</f>
        <v>2.3239999999999998</v>
      </c>
      <c r="I4054" s="5">
        <f t="shared" si="653"/>
        <v>6</v>
      </c>
      <c r="J4054" s="4">
        <f t="shared" si="654"/>
        <v>144</v>
      </c>
      <c r="K4054" s="4">
        <f t="shared" si="669"/>
        <v>1800</v>
      </c>
      <c r="L4054" s="6">
        <f t="shared" si="670"/>
        <v>17513644.015799999</v>
      </c>
      <c r="N4054" s="22">
        <f t="shared" si="655"/>
        <v>0.15819053550421017</v>
      </c>
      <c r="O4054" s="14">
        <f t="shared" si="656"/>
        <v>1625.8350555184081</v>
      </c>
      <c r="Q4054" s="22">
        <f t="shared" si="651"/>
        <v>231.27271272545349</v>
      </c>
      <c r="R4054" s="3">
        <f>VLOOKUP(A4054,ERCOT_345kv_West_ATC!D:E,2)</f>
        <v>22.02</v>
      </c>
      <c r="S4054" s="66">
        <f t="shared" si="672"/>
        <v>0.90478772986011446</v>
      </c>
      <c r="T4054" s="69">
        <f t="shared" si="657"/>
        <v>209.25271272545348</v>
      </c>
      <c r="V4054" s="16">
        <f t="shared" si="658"/>
        <v>1.85022E-2</v>
      </c>
      <c r="W4054" s="16">
        <f t="shared" si="659"/>
        <v>0.13968833550421017</v>
      </c>
      <c r="X4054" s="16"/>
      <c r="Z4054" s="15">
        <f t="shared" si="660"/>
        <v>1.6421184628128321E-5</v>
      </c>
      <c r="AA4054" s="16">
        <f t="shared" si="661"/>
        <v>0.15977487883042585</v>
      </c>
      <c r="AB4054" s="3">
        <f t="shared" si="662"/>
        <v>8.6044596383725566E-2</v>
      </c>
      <c r="AC4054" s="69">
        <f t="shared" si="663"/>
        <v>17.723402276443558</v>
      </c>
      <c r="AD4054" s="3">
        <f t="shared" si="671"/>
        <v>15.99466878591911</v>
      </c>
      <c r="AF4054" s="29"/>
      <c r="AG4054" s="30"/>
      <c r="AH4054" s="29"/>
      <c r="AI4054" s="29"/>
      <c r="AJ4054" s="31"/>
      <c r="AK4054" s="29"/>
      <c r="AL4054" s="30"/>
      <c r="AN4054" s="17">
        <f t="shared" si="664"/>
        <v>61506.854376512594</v>
      </c>
      <c r="AO4054" s="17">
        <f t="shared" si="665"/>
        <v>615.06854376512592</v>
      </c>
      <c r="AP4054" s="2">
        <f t="shared" si="666"/>
        <v>42.07068839353461</v>
      </c>
      <c r="AQ4054" s="6">
        <f t="shared" si="667"/>
        <v>926.39655842563207</v>
      </c>
      <c r="AR4054" s="3">
        <f t="shared" si="668"/>
        <v>8803.4056725743685</v>
      </c>
    </row>
    <row r="4055" spans="1:44">
      <c r="A4055" s="32">
        <v>43868</v>
      </c>
      <c r="B4055" s="9">
        <v>12.5</v>
      </c>
      <c r="C4055" s="33">
        <v>9790.3338459999995</v>
      </c>
      <c r="D4055" s="34">
        <f t="shared" si="652"/>
        <v>110712337.87772267</v>
      </c>
      <c r="E4055" s="34">
        <v>15466098935554.6</v>
      </c>
      <c r="F4055" s="3">
        <f>VLOOKUP(A4055,ERCOT_345kv_West_ATC!A:B,2)</f>
        <v>27.25</v>
      </c>
      <c r="G4055" s="3">
        <f>VLOOKUP(A4055,ERCOT_345kv_West_ATC!G:H,2)</f>
        <v>2.3479999999999999</v>
      </c>
      <c r="I4055" s="5">
        <f t="shared" si="653"/>
        <v>6</v>
      </c>
      <c r="J4055" s="4">
        <f t="shared" si="654"/>
        <v>144</v>
      </c>
      <c r="K4055" s="4">
        <f t="shared" si="669"/>
        <v>1800</v>
      </c>
      <c r="L4055" s="6">
        <f t="shared" si="670"/>
        <v>17622600.922800001</v>
      </c>
      <c r="N4055" s="22">
        <f t="shared" si="655"/>
        <v>0.15917467972055163</v>
      </c>
      <c r="O4055" s="14">
        <f t="shared" si="656"/>
        <v>1625.8350555184081</v>
      </c>
      <c r="Q4055" s="22">
        <f t="shared" si="651"/>
        <v>232.71152005928602</v>
      </c>
      <c r="R4055" s="3">
        <f>VLOOKUP(A4055,ERCOT_345kv_West_ATC!D:E,2)</f>
        <v>17.89</v>
      </c>
      <c r="S4055" s="66">
        <f t="shared" si="672"/>
        <v>0.9231237027052106</v>
      </c>
      <c r="T4055" s="69">
        <f t="shared" si="657"/>
        <v>214.821520059286</v>
      </c>
      <c r="V4055" s="16">
        <f t="shared" si="658"/>
        <v>1.8639000000000003E-2</v>
      </c>
      <c r="W4055" s="16">
        <f t="shared" si="659"/>
        <v>0.14053567972055164</v>
      </c>
      <c r="X4055" s="16"/>
      <c r="Z4055" s="15">
        <f t="shared" si="660"/>
        <v>1.6421184628128321E-5</v>
      </c>
      <c r="AA4055" s="16">
        <f t="shared" si="661"/>
        <v>0.16076887965617961</v>
      </c>
      <c r="AB4055" s="3">
        <f t="shared" si="662"/>
        <v>8.6579902061834371E-2</v>
      </c>
      <c r="AC4055" s="69">
        <f t="shared" si="663"/>
        <v>17.919324154631379</v>
      </c>
      <c r="AD4055" s="3">
        <f t="shared" si="671"/>
        <v>16.073505376981363</v>
      </c>
      <c r="AF4055" s="29"/>
      <c r="AG4055" s="30"/>
      <c r="AH4055" s="29"/>
      <c r="AI4055" s="29"/>
      <c r="AJ4055" s="31"/>
      <c r="AK4055" s="29"/>
      <c r="AL4055" s="30"/>
      <c r="AN4055" s="17">
        <f t="shared" si="664"/>
        <v>61506.854376512594</v>
      </c>
      <c r="AO4055" s="17">
        <f t="shared" si="665"/>
        <v>615.06854376512592</v>
      </c>
      <c r="AP4055" s="2">
        <f t="shared" si="666"/>
        <v>42.07068839353461</v>
      </c>
      <c r="AQ4055" s="6">
        <f t="shared" si="667"/>
        <v>752.64461536033423</v>
      </c>
      <c r="AR4055" s="3">
        <f t="shared" si="668"/>
        <v>9037.6892306396658</v>
      </c>
    </row>
    <row r="4056" spans="1:44">
      <c r="A4056" s="32">
        <v>43869</v>
      </c>
      <c r="B4056" s="9">
        <v>12.5</v>
      </c>
      <c r="C4056" s="33">
        <v>9866.5072440000004</v>
      </c>
      <c r="D4056" s="34">
        <f t="shared" si="652"/>
        <v>110712337.87772267</v>
      </c>
      <c r="E4056" s="34">
        <v>15466098935554.6</v>
      </c>
      <c r="F4056" s="3">
        <f>VLOOKUP(A4056,ERCOT_345kv_West_ATC!A:B,2)</f>
        <v>27.25</v>
      </c>
      <c r="G4056" s="3">
        <f>VLOOKUP(A4056,ERCOT_345kv_West_ATC!G:H,2)</f>
        <v>2.3479999999999999</v>
      </c>
      <c r="I4056" s="5">
        <f t="shared" si="653"/>
        <v>6</v>
      </c>
      <c r="J4056" s="4">
        <f t="shared" si="654"/>
        <v>144</v>
      </c>
      <c r="K4056" s="4">
        <f t="shared" si="669"/>
        <v>1800</v>
      </c>
      <c r="L4056" s="6">
        <f t="shared" si="670"/>
        <v>17759713.0392</v>
      </c>
      <c r="N4056" s="22">
        <f t="shared" si="655"/>
        <v>0.16041313352821518</v>
      </c>
      <c r="O4056" s="14">
        <f t="shared" si="656"/>
        <v>1625.8350555184081</v>
      </c>
      <c r="Q4056" s="22">
        <f t="shared" ref="Q4056:Q4119" si="673">((I4056*B4056)*C4056)/((D4056*($AL$2*$Y$2)/$Y$2)/1000000)</f>
        <v>234.52212504125029</v>
      </c>
      <c r="R4056" s="3">
        <f>VLOOKUP(A4056,ERCOT_345kv_West_ATC!D:E,2)</f>
        <v>15.58</v>
      </c>
      <c r="S4056" s="66">
        <f t="shared" si="672"/>
        <v>0.93356703553125475</v>
      </c>
      <c r="T4056" s="69">
        <f t="shared" si="657"/>
        <v>218.94212504125028</v>
      </c>
      <c r="V4056" s="16">
        <f t="shared" si="658"/>
        <v>1.8639000000000003E-2</v>
      </c>
      <c r="W4056" s="16">
        <f t="shared" si="659"/>
        <v>0.14177413352821516</v>
      </c>
      <c r="X4056" s="16"/>
      <c r="Z4056" s="15">
        <f t="shared" si="660"/>
        <v>1.6421184628128321E-5</v>
      </c>
      <c r="AA4056" s="16">
        <f t="shared" si="661"/>
        <v>0.16201973708848955</v>
      </c>
      <c r="AB4056" s="3">
        <f t="shared" si="662"/>
        <v>8.7253534385542286E-2</v>
      </c>
      <c r="AC4056" s="69">
        <f t="shared" si="663"/>
        <v>18.165873585108475</v>
      </c>
      <c r="AD4056" s="3">
        <f t="shared" si="671"/>
        <v>16.185067406798613</v>
      </c>
      <c r="AF4056" s="29"/>
      <c r="AG4056" s="30"/>
      <c r="AH4056" s="29"/>
      <c r="AI4056" s="29"/>
      <c r="AJ4056" s="31"/>
      <c r="AK4056" s="29"/>
      <c r="AL4056" s="30"/>
      <c r="AN4056" s="17">
        <f t="shared" si="664"/>
        <v>61506.854376512594</v>
      </c>
      <c r="AO4056" s="17">
        <f t="shared" si="665"/>
        <v>615.06854376512592</v>
      </c>
      <c r="AP4056" s="2">
        <f t="shared" si="666"/>
        <v>42.07068839353461</v>
      </c>
      <c r="AQ4056" s="6">
        <f t="shared" si="667"/>
        <v>655.46132517126921</v>
      </c>
      <c r="AR4056" s="3">
        <f t="shared" si="668"/>
        <v>9211.0459188287314</v>
      </c>
    </row>
    <row r="4057" spans="1:44">
      <c r="A4057" s="32">
        <v>43870</v>
      </c>
      <c r="B4057" s="9">
        <v>12.5</v>
      </c>
      <c r="C4057" s="33">
        <v>10119.124820000001</v>
      </c>
      <c r="D4057" s="34">
        <f t="shared" si="652"/>
        <v>110712337.87772267</v>
      </c>
      <c r="E4057" s="34">
        <v>15466098935554.6</v>
      </c>
      <c r="F4057" s="3">
        <f>VLOOKUP(A4057,ERCOT_345kv_West_ATC!A:B,2)</f>
        <v>27.25</v>
      </c>
      <c r="G4057" s="3">
        <f>VLOOKUP(A4057,ERCOT_345kv_West_ATC!G:H,2)</f>
        <v>2.3479999999999999</v>
      </c>
      <c r="I4057" s="5">
        <f t="shared" si="653"/>
        <v>6</v>
      </c>
      <c r="J4057" s="4">
        <f t="shared" si="654"/>
        <v>144</v>
      </c>
      <c r="K4057" s="4">
        <f t="shared" si="669"/>
        <v>1800</v>
      </c>
      <c r="L4057" s="6">
        <f t="shared" si="670"/>
        <v>18214424.676000003</v>
      </c>
      <c r="N4057" s="22">
        <f t="shared" si="655"/>
        <v>0.16452027863522406</v>
      </c>
      <c r="O4057" s="14">
        <f t="shared" si="656"/>
        <v>1625.8350555184081</v>
      </c>
      <c r="Q4057" s="22">
        <f t="shared" si="673"/>
        <v>240.52672315091237</v>
      </c>
      <c r="R4057" s="3">
        <f>VLOOKUP(A4057,ERCOT_345kv_West_ATC!D:E,2)</f>
        <v>11.64</v>
      </c>
      <c r="S4057" s="66">
        <f t="shared" si="672"/>
        <v>0.95160620887560676</v>
      </c>
      <c r="T4057" s="69">
        <f t="shared" si="657"/>
        <v>228.88672315091236</v>
      </c>
      <c r="V4057" s="16">
        <f t="shared" si="658"/>
        <v>1.8639000000000003E-2</v>
      </c>
      <c r="W4057" s="16">
        <f t="shared" si="659"/>
        <v>0.14588127863522404</v>
      </c>
      <c r="X4057" s="16"/>
      <c r="Z4057" s="15">
        <f t="shared" si="660"/>
        <v>1.6421184628128321E-5</v>
      </c>
      <c r="AA4057" s="16">
        <f t="shared" si="661"/>
        <v>0.16616801694429578</v>
      </c>
      <c r="AB4057" s="3">
        <f t="shared" si="662"/>
        <v>8.9487534301501637E-2</v>
      </c>
      <c r="AC4057" s="69">
        <f t="shared" si="663"/>
        <v>18.9835175543496</v>
      </c>
      <c r="AD4057" s="3">
        <f t="shared" si="671"/>
        <v>16.28949683874869</v>
      </c>
      <c r="AF4057" s="29"/>
      <c r="AG4057" s="30"/>
      <c r="AH4057" s="29"/>
      <c r="AI4057" s="29"/>
      <c r="AJ4057" s="31"/>
      <c r="AK4057" s="29"/>
      <c r="AL4057" s="30"/>
      <c r="AN4057" s="17">
        <f t="shared" si="664"/>
        <v>61506.854376512594</v>
      </c>
      <c r="AO4057" s="17">
        <f t="shared" si="665"/>
        <v>615.06854376512592</v>
      </c>
      <c r="AP4057" s="2">
        <f t="shared" si="666"/>
        <v>42.07068839353461</v>
      </c>
      <c r="AQ4057" s="6">
        <f t="shared" si="667"/>
        <v>489.70281290074286</v>
      </c>
      <c r="AR4057" s="3">
        <f t="shared" si="668"/>
        <v>9629.4220070992578</v>
      </c>
    </row>
    <row r="4058" spans="1:44">
      <c r="A4058" s="32">
        <v>43871</v>
      </c>
      <c r="B4058" s="9">
        <v>12.5</v>
      </c>
      <c r="C4058" s="33">
        <v>9865.5926089999994</v>
      </c>
      <c r="D4058" s="34">
        <f t="shared" si="652"/>
        <v>110712337.87772267</v>
      </c>
      <c r="E4058" s="34">
        <v>15466098935554.6</v>
      </c>
      <c r="F4058" s="3">
        <f>VLOOKUP(A4058,ERCOT_345kv_West_ATC!A:B,2)</f>
        <v>27.15</v>
      </c>
      <c r="G4058" s="3">
        <f>VLOOKUP(A4058,ERCOT_345kv_West_ATC!G:H,2)</f>
        <v>2.3380000000000001</v>
      </c>
      <c r="I4058" s="5">
        <f t="shared" si="653"/>
        <v>6</v>
      </c>
      <c r="J4058" s="4">
        <f t="shared" si="654"/>
        <v>144</v>
      </c>
      <c r="K4058" s="4">
        <f t="shared" si="669"/>
        <v>1800</v>
      </c>
      <c r="L4058" s="6">
        <f t="shared" si="670"/>
        <v>17758066.696199998</v>
      </c>
      <c r="N4058" s="22">
        <f t="shared" si="655"/>
        <v>0.16039826307175511</v>
      </c>
      <c r="O4058" s="14">
        <f t="shared" si="656"/>
        <v>1625.8350555184081</v>
      </c>
      <c r="Q4058" s="22">
        <f t="shared" si="673"/>
        <v>234.50038460782915</v>
      </c>
      <c r="R4058" s="3">
        <f>VLOOKUP(A4058,ERCOT_345kv_West_ATC!D:E,2)</f>
        <v>18.8</v>
      </c>
      <c r="S4058" s="66">
        <f t="shared" si="672"/>
        <v>0.91982955579607883</v>
      </c>
      <c r="T4058" s="69">
        <f t="shared" si="657"/>
        <v>215.70038460782914</v>
      </c>
      <c r="V4058" s="16">
        <f t="shared" si="658"/>
        <v>1.85706E-2</v>
      </c>
      <c r="W4058" s="16">
        <f t="shared" si="659"/>
        <v>0.14182766307175512</v>
      </c>
      <c r="X4058" s="16"/>
      <c r="Z4058" s="15">
        <f t="shared" si="660"/>
        <v>1.6421184628128321E-5</v>
      </c>
      <c r="AA4058" s="16">
        <f t="shared" si="661"/>
        <v>0.16200471769828717</v>
      </c>
      <c r="AB4058" s="3">
        <f t="shared" si="662"/>
        <v>8.7245445896429658E-2</v>
      </c>
      <c r="AC4058" s="69">
        <f t="shared" si="663"/>
        <v>18.162913198093253</v>
      </c>
      <c r="AD4058" s="3">
        <f t="shared" si="671"/>
        <v>16.382899436509948</v>
      </c>
      <c r="AF4058" s="29"/>
      <c r="AG4058" s="30"/>
      <c r="AH4058" s="29"/>
      <c r="AI4058" s="29"/>
      <c r="AJ4058" s="31"/>
      <c r="AK4058" s="29"/>
      <c r="AL4058" s="30"/>
      <c r="AN4058" s="17">
        <f t="shared" si="664"/>
        <v>61506.854376512594</v>
      </c>
      <c r="AO4058" s="17">
        <f t="shared" si="665"/>
        <v>615.06854376512592</v>
      </c>
      <c r="AP4058" s="2">
        <f t="shared" si="666"/>
        <v>42.07068839353461</v>
      </c>
      <c r="AQ4058" s="6">
        <f t="shared" si="667"/>
        <v>790.92894179845075</v>
      </c>
      <c r="AR4058" s="3">
        <f t="shared" si="668"/>
        <v>9074.6636672015484</v>
      </c>
    </row>
    <row r="4059" spans="1:44">
      <c r="A4059" s="32">
        <v>43872</v>
      </c>
      <c r="B4059" s="9">
        <v>12.5</v>
      </c>
      <c r="C4059" s="33">
        <v>10205.13236</v>
      </c>
      <c r="D4059" s="34">
        <f t="shared" si="652"/>
        <v>111289639.18208718</v>
      </c>
      <c r="E4059" s="34">
        <v>15546745765529.301</v>
      </c>
      <c r="F4059" s="3">
        <f>VLOOKUP(A4059,ERCOT_345kv_West_ATC!A:B,2)</f>
        <v>27.15</v>
      </c>
      <c r="G4059" s="3">
        <f>VLOOKUP(A4059,ERCOT_345kv_West_ATC!G:H,2)</f>
        <v>2.355</v>
      </c>
      <c r="I4059" s="5">
        <f t="shared" si="653"/>
        <v>6</v>
      </c>
      <c r="J4059" s="4">
        <f t="shared" si="654"/>
        <v>144</v>
      </c>
      <c r="K4059" s="4">
        <f t="shared" si="669"/>
        <v>1800</v>
      </c>
      <c r="L4059" s="6">
        <f t="shared" si="670"/>
        <v>18369238.248</v>
      </c>
      <c r="N4059" s="22">
        <f t="shared" si="655"/>
        <v>0.16505793695624321</v>
      </c>
      <c r="O4059" s="14">
        <f t="shared" si="656"/>
        <v>1617.4012362956084</v>
      </c>
      <c r="Q4059" s="22">
        <f t="shared" si="673"/>
        <v>241.31277332784092</v>
      </c>
      <c r="R4059" s="3">
        <f>VLOOKUP(A4059,ERCOT_345kv_West_ATC!D:E,2)</f>
        <v>19.95</v>
      </c>
      <c r="S4059" s="66">
        <f t="shared" si="672"/>
        <v>0.91732721096824632</v>
      </c>
      <c r="T4059" s="69">
        <f t="shared" si="657"/>
        <v>221.36277332784093</v>
      </c>
      <c r="V4059" s="16">
        <f t="shared" si="658"/>
        <v>1.85706E-2</v>
      </c>
      <c r="W4059" s="16">
        <f t="shared" si="659"/>
        <v>0.14648733695624322</v>
      </c>
      <c r="X4059" s="16"/>
      <c r="Z4059" s="15">
        <f t="shared" si="660"/>
        <v>1.633600175419054E-5</v>
      </c>
      <c r="AA4059" s="16">
        <f t="shared" si="661"/>
        <v>0.16671106013470663</v>
      </c>
      <c r="AB4059" s="3">
        <f t="shared" si="662"/>
        <v>8.9779982854615067E-2</v>
      </c>
      <c r="AC4059" s="69">
        <f t="shared" si="663"/>
        <v>19.090553724789114</v>
      </c>
      <c r="AD4059" s="3">
        <f t="shared" si="671"/>
        <v>16.488359152140692</v>
      </c>
      <c r="AF4059" s="29"/>
      <c r="AG4059" s="30"/>
      <c r="AH4059" s="29"/>
      <c r="AI4059" s="29"/>
      <c r="AJ4059" s="31"/>
      <c r="AK4059" s="29"/>
      <c r="AL4059" s="30"/>
      <c r="AN4059" s="17">
        <f t="shared" si="664"/>
        <v>61827.577323381767</v>
      </c>
      <c r="AO4059" s="17">
        <f t="shared" si="665"/>
        <v>618.27577323381763</v>
      </c>
      <c r="AP4059" s="2">
        <f t="shared" si="666"/>
        <v>42.290062889193123</v>
      </c>
      <c r="AQ4059" s="6">
        <f t="shared" si="667"/>
        <v>843.68675463940281</v>
      </c>
      <c r="AR4059" s="3">
        <f t="shared" si="668"/>
        <v>9361.4456053605973</v>
      </c>
    </row>
    <row r="4060" spans="1:44">
      <c r="A4060" s="32">
        <v>43873</v>
      </c>
      <c r="B4060" s="9">
        <v>12.5</v>
      </c>
      <c r="C4060" s="33">
        <v>10322.716490000001</v>
      </c>
      <c r="D4060" s="34">
        <f t="shared" si="652"/>
        <v>111289639.18208718</v>
      </c>
      <c r="E4060" s="34">
        <v>15546745765529.301</v>
      </c>
      <c r="F4060" s="3">
        <f>VLOOKUP(A4060,ERCOT_345kv_West_ATC!A:B,2)</f>
        <v>27.35</v>
      </c>
      <c r="G4060" s="3">
        <f>VLOOKUP(A4060,ERCOT_345kv_West_ATC!G:H,2)</f>
        <v>2.3679999999999999</v>
      </c>
      <c r="I4060" s="5">
        <f t="shared" si="653"/>
        <v>6</v>
      </c>
      <c r="J4060" s="4">
        <f t="shared" si="654"/>
        <v>144</v>
      </c>
      <c r="K4060" s="4">
        <f t="shared" si="669"/>
        <v>1800</v>
      </c>
      <c r="L4060" s="6">
        <f t="shared" si="670"/>
        <v>18580889.682</v>
      </c>
      <c r="N4060" s="22">
        <f t="shared" si="655"/>
        <v>0.16695974412855064</v>
      </c>
      <c r="O4060" s="14">
        <f t="shared" si="656"/>
        <v>1617.4012362956084</v>
      </c>
      <c r="Q4060" s="22">
        <f t="shared" si="673"/>
        <v>244.09319317039566</v>
      </c>
      <c r="R4060" s="3">
        <f>VLOOKUP(A4060,ERCOT_345kv_West_ATC!D:E,2)</f>
        <v>20.05</v>
      </c>
      <c r="S4060" s="66">
        <f t="shared" si="672"/>
        <v>0.91785924162988197</v>
      </c>
      <c r="T4060" s="69">
        <f t="shared" si="657"/>
        <v>224.04319317039565</v>
      </c>
      <c r="V4060" s="16">
        <f t="shared" si="658"/>
        <v>1.8707400000000002E-2</v>
      </c>
      <c r="W4060" s="16">
        <f t="shared" si="659"/>
        <v>0.14825234412855062</v>
      </c>
      <c r="X4060" s="16"/>
      <c r="Z4060" s="15">
        <f t="shared" si="660"/>
        <v>1.633600175419054E-5</v>
      </c>
      <c r="AA4060" s="16">
        <f t="shared" si="661"/>
        <v>0.16863191468865163</v>
      </c>
      <c r="AB4060" s="3">
        <f t="shared" si="662"/>
        <v>9.0814433051140994E-2</v>
      </c>
      <c r="AC4060" s="69">
        <f t="shared" si="663"/>
        <v>19.469162496717605</v>
      </c>
      <c r="AD4060" s="3">
        <f t="shared" si="671"/>
        <v>16.610952297901626</v>
      </c>
      <c r="AF4060" s="29"/>
      <c r="AG4060" s="30"/>
      <c r="AH4060" s="29"/>
      <c r="AI4060" s="29"/>
      <c r="AJ4060" s="31"/>
      <c r="AK4060" s="29"/>
      <c r="AL4060" s="30"/>
      <c r="AN4060" s="17">
        <f t="shared" si="664"/>
        <v>61827.577323381767</v>
      </c>
      <c r="AO4060" s="17">
        <f t="shared" si="665"/>
        <v>618.27577323381763</v>
      </c>
      <c r="AP4060" s="2">
        <f t="shared" si="666"/>
        <v>42.290062889193123</v>
      </c>
      <c r="AQ4060" s="6">
        <f t="shared" si="667"/>
        <v>847.91576092832213</v>
      </c>
      <c r="AR4060" s="3">
        <f t="shared" si="668"/>
        <v>9474.8007290716778</v>
      </c>
    </row>
    <row r="4061" spans="1:44">
      <c r="A4061" s="32">
        <v>43874</v>
      </c>
      <c r="B4061" s="9">
        <v>12.5</v>
      </c>
      <c r="C4061" s="33">
        <v>10205.619210000001</v>
      </c>
      <c r="D4061" s="34">
        <f t="shared" si="652"/>
        <v>111289639.18208718</v>
      </c>
      <c r="E4061" s="34">
        <v>15546745765529.301</v>
      </c>
      <c r="F4061" s="3">
        <f>VLOOKUP(A4061,ERCOT_345kv_West_ATC!A:B,2)</f>
        <v>27.15</v>
      </c>
      <c r="G4061" s="3">
        <f>VLOOKUP(A4061,ERCOT_345kv_West_ATC!G:H,2)</f>
        <v>2.355</v>
      </c>
      <c r="I4061" s="5">
        <f t="shared" si="653"/>
        <v>6</v>
      </c>
      <c r="J4061" s="4">
        <f t="shared" si="654"/>
        <v>144</v>
      </c>
      <c r="K4061" s="4">
        <f t="shared" si="669"/>
        <v>1800</v>
      </c>
      <c r="L4061" s="6">
        <f t="shared" si="670"/>
        <v>18370114.578000002</v>
      </c>
      <c r="N4061" s="22">
        <f t="shared" si="655"/>
        <v>0.16506581127416212</v>
      </c>
      <c r="O4061" s="14">
        <f t="shared" si="656"/>
        <v>1617.4012362956084</v>
      </c>
      <c r="Q4061" s="22">
        <f t="shared" si="673"/>
        <v>241.32428548854108</v>
      </c>
      <c r="R4061" s="3">
        <f>VLOOKUP(A4061,ERCOT_345kv_West_ATC!D:E,2)</f>
        <v>20.57</v>
      </c>
      <c r="S4061" s="66">
        <f t="shared" si="672"/>
        <v>0.91476199770629085</v>
      </c>
      <c r="T4061" s="69">
        <f t="shared" si="657"/>
        <v>220.75428548854109</v>
      </c>
      <c r="V4061" s="16">
        <f t="shared" si="658"/>
        <v>1.85706E-2</v>
      </c>
      <c r="W4061" s="16">
        <f t="shared" si="659"/>
        <v>0.14649521127416212</v>
      </c>
      <c r="X4061" s="16"/>
      <c r="Z4061" s="15">
        <f t="shared" si="660"/>
        <v>1.633600175419054E-5</v>
      </c>
      <c r="AA4061" s="16">
        <f t="shared" si="661"/>
        <v>0.16671901331716069</v>
      </c>
      <c r="AB4061" s="3">
        <f t="shared" si="662"/>
        <v>8.9784265933276958E-2</v>
      </c>
      <c r="AC4061" s="69">
        <f t="shared" si="663"/>
        <v>19.092121331579367</v>
      </c>
      <c r="AD4061" s="3">
        <f t="shared" si="671"/>
        <v>16.709439490803796</v>
      </c>
      <c r="AF4061" s="29"/>
      <c r="AG4061" s="30"/>
      <c r="AH4061" s="29"/>
      <c r="AI4061" s="29"/>
      <c r="AJ4061" s="31"/>
      <c r="AK4061" s="29"/>
      <c r="AL4061" s="30"/>
      <c r="AN4061" s="17">
        <f t="shared" si="664"/>
        <v>61827.577323381767</v>
      </c>
      <c r="AO4061" s="17">
        <f t="shared" si="665"/>
        <v>618.27577323381763</v>
      </c>
      <c r="AP4061" s="2">
        <f t="shared" si="666"/>
        <v>42.290062889193123</v>
      </c>
      <c r="AQ4061" s="6">
        <f t="shared" si="667"/>
        <v>869.90659363070256</v>
      </c>
      <c r="AR4061" s="3">
        <f t="shared" si="668"/>
        <v>9335.7126163692974</v>
      </c>
    </row>
    <row r="4062" spans="1:44">
      <c r="A4062" s="32">
        <v>43875</v>
      </c>
      <c r="B4062" s="9">
        <v>12.5</v>
      </c>
      <c r="C4062" s="33">
        <v>10300.05063</v>
      </c>
      <c r="D4062" s="34">
        <f t="shared" si="652"/>
        <v>111289639.18208718</v>
      </c>
      <c r="E4062" s="34">
        <v>15546745765529.301</v>
      </c>
      <c r="F4062" s="3">
        <f>VLOOKUP(A4062,ERCOT_345kv_West_ATC!A:B,2)</f>
        <v>27.15</v>
      </c>
      <c r="G4062" s="3">
        <f>VLOOKUP(A4062,ERCOT_345kv_West_ATC!G:H,2)</f>
        <v>2.3519999999999999</v>
      </c>
      <c r="I4062" s="5">
        <f t="shared" si="653"/>
        <v>6</v>
      </c>
      <c r="J4062" s="4">
        <f t="shared" si="654"/>
        <v>144</v>
      </c>
      <c r="K4062" s="4">
        <f t="shared" si="669"/>
        <v>1800</v>
      </c>
      <c r="L4062" s="6">
        <f t="shared" si="670"/>
        <v>18540091.134</v>
      </c>
      <c r="N4062" s="22">
        <f t="shared" si="655"/>
        <v>0.16659314622869362</v>
      </c>
      <c r="O4062" s="14">
        <f t="shared" si="656"/>
        <v>1617.4012362956084</v>
      </c>
      <c r="Q4062" s="22">
        <f t="shared" si="673"/>
        <v>243.55723132849937</v>
      </c>
      <c r="R4062" s="3">
        <f>VLOOKUP(A4062,ERCOT_345kv_West_ATC!D:E,2)</f>
        <v>20.36</v>
      </c>
      <c r="S4062" s="66">
        <f t="shared" si="672"/>
        <v>0.91640568465594296</v>
      </c>
      <c r="T4062" s="69">
        <f t="shared" si="657"/>
        <v>223.19723132849936</v>
      </c>
      <c r="V4062" s="16">
        <f t="shared" si="658"/>
        <v>1.85706E-2</v>
      </c>
      <c r="W4062" s="16">
        <f t="shared" si="659"/>
        <v>0.14802254622869362</v>
      </c>
      <c r="X4062" s="16"/>
      <c r="Z4062" s="15">
        <f t="shared" si="660"/>
        <v>1.633600175419054E-5</v>
      </c>
      <c r="AA4062" s="16">
        <f t="shared" si="661"/>
        <v>0.16826164515993136</v>
      </c>
      <c r="AB4062" s="3">
        <f t="shared" si="662"/>
        <v>9.0615029412814713E-2</v>
      </c>
      <c r="AC4062" s="69">
        <f t="shared" si="663"/>
        <v>19.396180765090186</v>
      </c>
      <c r="AD4062" s="3">
        <f t="shared" si="671"/>
        <v>16.820405673714742</v>
      </c>
      <c r="AF4062" s="29"/>
      <c r="AG4062" s="30"/>
      <c r="AH4062" s="29"/>
      <c r="AI4062" s="29"/>
      <c r="AJ4062" s="31"/>
      <c r="AK4062" s="29"/>
      <c r="AL4062" s="30"/>
      <c r="AN4062" s="17">
        <f t="shared" si="664"/>
        <v>61827.577323381767</v>
      </c>
      <c r="AO4062" s="17">
        <f t="shared" si="665"/>
        <v>618.27577323381763</v>
      </c>
      <c r="AP4062" s="2">
        <f t="shared" si="666"/>
        <v>42.290062889193123</v>
      </c>
      <c r="AQ4062" s="6">
        <f t="shared" si="667"/>
        <v>861.02568042397195</v>
      </c>
      <c r="AR4062" s="3">
        <f t="shared" si="668"/>
        <v>9439.0249495760272</v>
      </c>
    </row>
    <row r="4063" spans="1:44">
      <c r="A4063" s="32">
        <v>43876</v>
      </c>
      <c r="B4063" s="9">
        <v>12.5</v>
      </c>
      <c r="C4063" s="33">
        <v>9891.8365090000007</v>
      </c>
      <c r="D4063" s="34">
        <f t="shared" si="652"/>
        <v>111289639.18208718</v>
      </c>
      <c r="E4063" s="34">
        <v>15546745765529.301</v>
      </c>
      <c r="F4063" s="3">
        <f>VLOOKUP(A4063,ERCOT_345kv_West_ATC!A:B,2)</f>
        <v>27.15</v>
      </c>
      <c r="G4063" s="3">
        <f>VLOOKUP(A4063,ERCOT_345kv_West_ATC!G:H,2)</f>
        <v>2.3519999999999999</v>
      </c>
      <c r="I4063" s="5">
        <f t="shared" si="653"/>
        <v>6</v>
      </c>
      <c r="J4063" s="4">
        <f t="shared" si="654"/>
        <v>144</v>
      </c>
      <c r="K4063" s="4">
        <f t="shared" si="669"/>
        <v>1800</v>
      </c>
      <c r="L4063" s="6">
        <f t="shared" si="670"/>
        <v>17805305.716200002</v>
      </c>
      <c r="N4063" s="22">
        <f t="shared" si="655"/>
        <v>0.15999068598890637</v>
      </c>
      <c r="O4063" s="14">
        <f t="shared" si="656"/>
        <v>1617.4012362956084</v>
      </c>
      <c r="Q4063" s="22">
        <f t="shared" si="673"/>
        <v>233.90451167968766</v>
      </c>
      <c r="R4063" s="3">
        <f>VLOOKUP(A4063,ERCOT_345kv_West_ATC!D:E,2)</f>
        <v>17.71</v>
      </c>
      <c r="S4063" s="66">
        <f t="shared" si="672"/>
        <v>0.92428534245524796</v>
      </c>
      <c r="T4063" s="69">
        <f t="shared" si="657"/>
        <v>216.19451167968765</v>
      </c>
      <c r="V4063" s="16">
        <f t="shared" si="658"/>
        <v>1.85706E-2</v>
      </c>
      <c r="W4063" s="16">
        <f t="shared" si="659"/>
        <v>0.14142008598890637</v>
      </c>
      <c r="X4063" s="16"/>
      <c r="Z4063" s="15">
        <f t="shared" si="660"/>
        <v>1.633600175419054E-5</v>
      </c>
      <c r="AA4063" s="16">
        <f t="shared" si="661"/>
        <v>0.16159305856319003</v>
      </c>
      <c r="AB4063" s="3">
        <f t="shared" si="662"/>
        <v>8.7023752446330399E-2</v>
      </c>
      <c r="AC4063" s="69">
        <f t="shared" si="663"/>
        <v>18.081773395356926</v>
      </c>
      <c r="AD4063" s="3">
        <f t="shared" si="671"/>
        <v>16.89695645767118</v>
      </c>
      <c r="AF4063" s="29"/>
      <c r="AG4063" s="30"/>
      <c r="AH4063" s="29"/>
      <c r="AI4063" s="29"/>
      <c r="AJ4063" s="31"/>
      <c r="AK4063" s="29"/>
      <c r="AL4063" s="30"/>
      <c r="AN4063" s="17">
        <f t="shared" si="664"/>
        <v>61827.577323381767</v>
      </c>
      <c r="AO4063" s="17">
        <f t="shared" si="665"/>
        <v>618.27577323381763</v>
      </c>
      <c r="AP4063" s="2">
        <f t="shared" si="666"/>
        <v>42.290062889193123</v>
      </c>
      <c r="AQ4063" s="6">
        <f t="shared" si="667"/>
        <v>748.95701376761031</v>
      </c>
      <c r="AR4063" s="3">
        <f t="shared" si="668"/>
        <v>9142.8794952323897</v>
      </c>
    </row>
    <row r="4064" spans="1:44">
      <c r="A4064" s="32">
        <v>43877</v>
      </c>
      <c r="B4064" s="9">
        <v>12.5</v>
      </c>
      <c r="C4064" s="33">
        <v>9943.2599809999992</v>
      </c>
      <c r="D4064" s="34">
        <f t="shared" si="652"/>
        <v>111289639.18208718</v>
      </c>
      <c r="E4064" s="34">
        <v>15546745765529.301</v>
      </c>
      <c r="F4064" s="3">
        <f>VLOOKUP(A4064,ERCOT_345kv_West_ATC!A:B,2)</f>
        <v>27.15</v>
      </c>
      <c r="G4064" s="3">
        <f>VLOOKUP(A4064,ERCOT_345kv_West_ATC!G:H,2)</f>
        <v>2.3519999999999999</v>
      </c>
      <c r="I4064" s="5">
        <f t="shared" si="653"/>
        <v>6</v>
      </c>
      <c r="J4064" s="4">
        <f t="shared" si="654"/>
        <v>144</v>
      </c>
      <c r="K4064" s="4">
        <f t="shared" si="669"/>
        <v>1800</v>
      </c>
      <c r="L4064" s="6">
        <f t="shared" si="670"/>
        <v>17897867.965799998</v>
      </c>
      <c r="N4064" s="22">
        <f t="shared" si="655"/>
        <v>0.16082240986078047</v>
      </c>
      <c r="O4064" s="14">
        <f t="shared" si="656"/>
        <v>1617.4012362956084</v>
      </c>
      <c r="Q4064" s="22">
        <f t="shared" si="673"/>
        <v>235.12048225260301</v>
      </c>
      <c r="R4064" s="3">
        <f>VLOOKUP(A4064,ERCOT_345kv_West_ATC!D:E,2)</f>
        <v>17.36</v>
      </c>
      <c r="S4064" s="66">
        <f t="shared" si="672"/>
        <v>0.92616551380942991</v>
      </c>
      <c r="T4064" s="69">
        <f t="shared" si="657"/>
        <v>217.76048225260303</v>
      </c>
      <c r="V4064" s="16">
        <f t="shared" si="658"/>
        <v>1.85706E-2</v>
      </c>
      <c r="W4064" s="16">
        <f t="shared" si="659"/>
        <v>0.14225180986078048</v>
      </c>
      <c r="X4064" s="16"/>
      <c r="Z4064" s="15">
        <f t="shared" si="660"/>
        <v>1.633600175419054E-5</v>
      </c>
      <c r="AA4064" s="16">
        <f t="shared" si="661"/>
        <v>0.16243311249198858</v>
      </c>
      <c r="AB4064" s="3">
        <f t="shared" si="662"/>
        <v>8.747615210873759E-2</v>
      </c>
      <c r="AC4064" s="69">
        <f t="shared" si="663"/>
        <v>18.247351671797958</v>
      </c>
      <c r="AD4064" s="3">
        <f t="shared" si="671"/>
        <v>16.955848316219356</v>
      </c>
      <c r="AF4064" s="29"/>
      <c r="AG4064" s="30"/>
      <c r="AH4064" s="29"/>
      <c r="AI4064" s="29"/>
      <c r="AJ4064" s="31"/>
      <c r="AK4064" s="29"/>
      <c r="AL4064" s="30"/>
      <c r="AN4064" s="17">
        <f t="shared" si="664"/>
        <v>61827.577323381767</v>
      </c>
      <c r="AO4064" s="17">
        <f t="shared" si="665"/>
        <v>618.27577323381763</v>
      </c>
      <c r="AP4064" s="2">
        <f t="shared" si="666"/>
        <v>42.290062889193123</v>
      </c>
      <c r="AQ4064" s="6">
        <f t="shared" si="667"/>
        <v>734.15549175639262</v>
      </c>
      <c r="AR4064" s="3">
        <f t="shared" si="668"/>
        <v>9209.1044892436075</v>
      </c>
    </row>
    <row r="4065" spans="1:44">
      <c r="A4065" s="32">
        <v>43878</v>
      </c>
      <c r="B4065" s="9">
        <v>12.5</v>
      </c>
      <c r="C4065" s="33">
        <v>9686.0492099999992</v>
      </c>
      <c r="D4065" s="34">
        <f t="shared" si="652"/>
        <v>111289639.18208718</v>
      </c>
      <c r="E4065" s="34">
        <v>15546745765529.301</v>
      </c>
      <c r="F4065" s="3">
        <f>VLOOKUP(A4065,ERCOT_345kv_West_ATC!A:B,2)</f>
        <v>27.35</v>
      </c>
      <c r="G4065" s="3">
        <f>VLOOKUP(A4065,ERCOT_345kv_West_ATC!G:H,2)</f>
        <v>2.3639999999999999</v>
      </c>
      <c r="I4065" s="5">
        <f t="shared" si="653"/>
        <v>6</v>
      </c>
      <c r="J4065" s="4">
        <f t="shared" si="654"/>
        <v>144</v>
      </c>
      <c r="K4065" s="4">
        <f t="shared" si="669"/>
        <v>1800</v>
      </c>
      <c r="L4065" s="6">
        <f t="shared" si="670"/>
        <v>17434888.577999998</v>
      </c>
      <c r="N4065" s="22">
        <f t="shared" si="655"/>
        <v>0.15666227967074101</v>
      </c>
      <c r="O4065" s="14">
        <f t="shared" si="656"/>
        <v>1617.4012362956084</v>
      </c>
      <c r="Q4065" s="22">
        <f t="shared" si="673"/>
        <v>229.03842057125874</v>
      </c>
      <c r="R4065" s="3">
        <f>VLOOKUP(A4065,ERCOT_345kv_West_ATC!D:E,2)</f>
        <v>15.92</v>
      </c>
      <c r="S4065" s="66">
        <f t="shared" si="672"/>
        <v>0.93049201107703705</v>
      </c>
      <c r="T4065" s="69">
        <f t="shared" si="657"/>
        <v>213.11842057125875</v>
      </c>
      <c r="V4065" s="16">
        <f t="shared" si="658"/>
        <v>1.8707400000000002E-2</v>
      </c>
      <c r="W4065" s="16">
        <f t="shared" si="659"/>
        <v>0.13795487967074099</v>
      </c>
      <c r="X4065" s="16"/>
      <c r="Z4065" s="15">
        <f t="shared" si="660"/>
        <v>1.633600175419054E-5</v>
      </c>
      <c r="AA4065" s="16">
        <f t="shared" si="661"/>
        <v>0.15823131688573588</v>
      </c>
      <c r="AB4065" s="3">
        <f t="shared" si="662"/>
        <v>8.5213332010400086E-2</v>
      </c>
      <c r="AC4065" s="69">
        <f t="shared" si="663"/>
        <v>17.419159515806431</v>
      </c>
      <c r="AD4065" s="3">
        <f t="shared" si="671"/>
        <v>16.985578645321006</v>
      </c>
      <c r="AF4065" s="29"/>
      <c r="AG4065" s="30"/>
      <c r="AH4065" s="29"/>
      <c r="AI4065" s="29"/>
      <c r="AJ4065" s="31"/>
      <c r="AK4065" s="29"/>
      <c r="AL4065" s="30"/>
      <c r="AN4065" s="17">
        <f t="shared" si="664"/>
        <v>61827.577323381767</v>
      </c>
      <c r="AO4065" s="17">
        <f t="shared" si="665"/>
        <v>618.27577323381763</v>
      </c>
      <c r="AP4065" s="2">
        <f t="shared" si="666"/>
        <v>42.290062889193123</v>
      </c>
      <c r="AQ4065" s="6">
        <f t="shared" si="667"/>
        <v>673.25780119595447</v>
      </c>
      <c r="AR4065" s="3">
        <f t="shared" si="668"/>
        <v>9012.7914088040452</v>
      </c>
    </row>
    <row r="4066" spans="1:44">
      <c r="A4066" s="32">
        <v>43879</v>
      </c>
      <c r="B4066" s="9">
        <v>12.5</v>
      </c>
      <c r="C4066" s="33">
        <v>10147.07264</v>
      </c>
      <c r="D4066" s="34">
        <f t="shared" si="652"/>
        <v>111289639.18208718</v>
      </c>
      <c r="E4066" s="34">
        <v>15546745765529.301</v>
      </c>
      <c r="F4066" s="3">
        <f>VLOOKUP(A4066,ERCOT_345kv_West_ATC!A:B,2)</f>
        <v>27.3</v>
      </c>
      <c r="G4066" s="3">
        <f>VLOOKUP(A4066,ERCOT_345kv_West_ATC!G:H,2)</f>
        <v>2.3559999999999999</v>
      </c>
      <c r="I4066" s="5">
        <f t="shared" si="653"/>
        <v>6</v>
      </c>
      <c r="J4066" s="4">
        <f t="shared" si="654"/>
        <v>144</v>
      </c>
      <c r="K4066" s="4">
        <f t="shared" si="669"/>
        <v>1800</v>
      </c>
      <c r="L4066" s="6">
        <f t="shared" si="670"/>
        <v>18264730.752</v>
      </c>
      <c r="N4066" s="22">
        <f t="shared" si="655"/>
        <v>0.16411887832717345</v>
      </c>
      <c r="O4066" s="14">
        <f t="shared" si="656"/>
        <v>1617.4012362956084</v>
      </c>
      <c r="Q4066" s="22">
        <f t="shared" si="673"/>
        <v>239.93988059528277</v>
      </c>
      <c r="R4066" s="3">
        <f>VLOOKUP(A4066,ERCOT_345kv_West_ATC!D:E,2)</f>
        <v>16.079999999999998</v>
      </c>
      <c r="S4066" s="66">
        <f t="shared" si="672"/>
        <v>0.93298321246094629</v>
      </c>
      <c r="T4066" s="69">
        <f t="shared" si="657"/>
        <v>223.85988059528279</v>
      </c>
      <c r="V4066" s="16">
        <f t="shared" si="658"/>
        <v>1.8673200000000001E-2</v>
      </c>
      <c r="W4066" s="16">
        <f t="shared" si="659"/>
        <v>0.14544567832717345</v>
      </c>
      <c r="X4066" s="16"/>
      <c r="Z4066" s="15">
        <f t="shared" si="660"/>
        <v>1.633600175419054E-5</v>
      </c>
      <c r="AA4066" s="16">
        <f t="shared" si="661"/>
        <v>0.16576259644693883</v>
      </c>
      <c r="AB4066" s="3">
        <f t="shared" si="662"/>
        <v>8.9269200585237074E-2</v>
      </c>
      <c r="AC4066" s="69">
        <f t="shared" si="663"/>
        <v>18.90360741419677</v>
      </c>
      <c r="AD4066" s="3">
        <f t="shared" si="671"/>
        <v>17.091504683927482</v>
      </c>
      <c r="AF4066" s="29"/>
      <c r="AG4066" s="30"/>
      <c r="AH4066" s="29"/>
      <c r="AI4066" s="29"/>
      <c r="AJ4066" s="31"/>
      <c r="AK4066" s="29"/>
      <c r="AL4066" s="30"/>
      <c r="AN4066" s="17">
        <f t="shared" si="664"/>
        <v>61827.577323381767</v>
      </c>
      <c r="AO4066" s="17">
        <f t="shared" si="665"/>
        <v>618.27577323381763</v>
      </c>
      <c r="AP4066" s="2">
        <f t="shared" si="666"/>
        <v>42.290062889193123</v>
      </c>
      <c r="AQ4066" s="6">
        <f t="shared" si="667"/>
        <v>680.02421125822536</v>
      </c>
      <c r="AR4066" s="3">
        <f t="shared" si="668"/>
        <v>9467.0484287417748</v>
      </c>
    </row>
    <row r="4067" spans="1:44">
      <c r="A4067" s="32">
        <v>43880</v>
      </c>
      <c r="B4067" s="9">
        <v>12.5</v>
      </c>
      <c r="C4067" s="33">
        <v>9635.0500869999996</v>
      </c>
      <c r="D4067" s="34">
        <f t="shared" ref="D4067:D4130" si="674">((2^256)/(2^208*65535)/600)*E4067/(10^12)</f>
        <v>111289639.18208718</v>
      </c>
      <c r="E4067" s="34">
        <v>15546745765529.301</v>
      </c>
      <c r="F4067" s="3">
        <f>VLOOKUP(A4067,ERCOT_345kv_West_ATC!A:B,2)</f>
        <v>27.35</v>
      </c>
      <c r="G4067" s="3">
        <f>VLOOKUP(A4067,ERCOT_345kv_West_ATC!G:H,2)</f>
        <v>2.3530000000000002</v>
      </c>
      <c r="I4067" s="5">
        <f t="shared" si="653"/>
        <v>6</v>
      </c>
      <c r="J4067" s="4">
        <f t="shared" si="654"/>
        <v>144</v>
      </c>
      <c r="K4067" s="4">
        <f t="shared" si="669"/>
        <v>1800</v>
      </c>
      <c r="L4067" s="6">
        <f t="shared" si="670"/>
        <v>17343090.156599998</v>
      </c>
      <c r="N4067" s="22">
        <f t="shared" si="655"/>
        <v>0.1558374192248391</v>
      </c>
      <c r="O4067" s="14">
        <f t="shared" si="656"/>
        <v>1617.4012362956084</v>
      </c>
      <c r="Q4067" s="22">
        <f t="shared" si="673"/>
        <v>227.83248424684075</v>
      </c>
      <c r="R4067" s="3">
        <f>VLOOKUP(A4067,ERCOT_345kv_West_ATC!D:E,2)</f>
        <v>23.65</v>
      </c>
      <c r="S4067" s="66">
        <f t="shared" si="672"/>
        <v>0.89619566288722519</v>
      </c>
      <c r="T4067" s="69">
        <f t="shared" si="657"/>
        <v>204.18248424684074</v>
      </c>
      <c r="V4067" s="16">
        <f t="shared" si="658"/>
        <v>1.8707400000000002E-2</v>
      </c>
      <c r="W4067" s="16">
        <f t="shared" si="659"/>
        <v>0.13713001922483908</v>
      </c>
      <c r="X4067" s="16"/>
      <c r="Z4067" s="15">
        <f t="shared" si="660"/>
        <v>1.633600175419054E-5</v>
      </c>
      <c r="AA4067" s="16">
        <f t="shared" si="661"/>
        <v>0.1573981951229457</v>
      </c>
      <c r="AB4067" s="3">
        <f t="shared" si="662"/>
        <v>8.476466557208058E-2</v>
      </c>
      <c r="AC4067" s="69">
        <f t="shared" si="663"/>
        <v>17.254947599381492</v>
      </c>
      <c r="AD4067" s="3">
        <f t="shared" si="671"/>
        <v>17.147963828368479</v>
      </c>
      <c r="AF4067" s="29"/>
      <c r="AG4067" s="30"/>
      <c r="AH4067" s="29"/>
      <c r="AI4067" s="29"/>
      <c r="AJ4067" s="31"/>
      <c r="AK4067" s="29"/>
      <c r="AL4067" s="30"/>
      <c r="AN4067" s="17">
        <f t="shared" si="664"/>
        <v>61827.577323381767</v>
      </c>
      <c r="AO4067" s="17">
        <f t="shared" si="665"/>
        <v>618.27577323381763</v>
      </c>
      <c r="AP4067" s="2">
        <f t="shared" si="666"/>
        <v>42.290062889193123</v>
      </c>
      <c r="AQ4067" s="6">
        <f t="shared" si="667"/>
        <v>1000.1599873294173</v>
      </c>
      <c r="AR4067" s="3">
        <f t="shared" si="668"/>
        <v>8634.8900996705815</v>
      </c>
    </row>
    <row r="4068" spans="1:44">
      <c r="A4068" s="32">
        <v>43881</v>
      </c>
      <c r="B4068" s="9">
        <v>12.5</v>
      </c>
      <c r="C4068" s="33">
        <v>9618.2590650000002</v>
      </c>
      <c r="D4068" s="34">
        <f t="shared" si="674"/>
        <v>111289639.18208718</v>
      </c>
      <c r="E4068" s="34">
        <v>15546745765529.301</v>
      </c>
      <c r="F4068" s="3">
        <f>VLOOKUP(A4068,ERCOT_345kv_West_ATC!A:B,2)</f>
        <v>27.15</v>
      </c>
      <c r="G4068" s="3">
        <f>VLOOKUP(A4068,ERCOT_345kv_West_ATC!G:H,2)</f>
        <v>2.3340000000000001</v>
      </c>
      <c r="I4068" s="5">
        <f t="shared" ref="I4068:I4131" si="675">60/10</f>
        <v>6</v>
      </c>
      <c r="J4068" s="4">
        <f t="shared" ref="J4068:J4131" si="676">I4068*24</f>
        <v>144</v>
      </c>
      <c r="K4068" s="4">
        <f t="shared" si="669"/>
        <v>1800</v>
      </c>
      <c r="L4068" s="6">
        <f t="shared" si="670"/>
        <v>17312866.317000002</v>
      </c>
      <c r="N4068" s="22">
        <f t="shared" ref="N4068:N4131" si="677">L4068/D4068</f>
        <v>0.15556584102742443</v>
      </c>
      <c r="O4068" s="14">
        <f t="shared" ref="O4068:O4131" si="678">(K4068*100000000)/D4068</f>
        <v>1617.4012362956084</v>
      </c>
      <c r="Q4068" s="22">
        <f t="shared" si="673"/>
        <v>227.43544009857371</v>
      </c>
      <c r="R4068" s="3">
        <f>VLOOKUP(A4068,ERCOT_345kv_West_ATC!D:E,2)</f>
        <v>19</v>
      </c>
      <c r="S4068" s="66">
        <f t="shared" si="672"/>
        <v>0.91645980946608352</v>
      </c>
      <c r="T4068" s="69">
        <f t="shared" si="657"/>
        <v>208.43544009857371</v>
      </c>
      <c r="V4068" s="16">
        <f t="shared" si="658"/>
        <v>1.85706E-2</v>
      </c>
      <c r="W4068" s="16">
        <f t="shared" si="659"/>
        <v>0.13699524102742444</v>
      </c>
      <c r="X4068" s="16"/>
      <c r="Z4068" s="15">
        <f t="shared" si="660"/>
        <v>1.633600175419054E-5</v>
      </c>
      <c r="AA4068" s="16">
        <f t="shared" si="661"/>
        <v>0.15712389695809906</v>
      </c>
      <c r="AB4068" s="3">
        <f t="shared" si="662"/>
        <v>8.4616946011560223E-2</v>
      </c>
      <c r="AC4068" s="69">
        <f t="shared" si="663"/>
        <v>17.200882240231042</v>
      </c>
      <c r="AD4068" s="3">
        <f t="shared" si="671"/>
        <v>17.192654898602253</v>
      </c>
      <c r="AF4068" s="29"/>
      <c r="AG4068" s="30"/>
      <c r="AH4068" s="29"/>
      <c r="AI4068" s="29"/>
      <c r="AJ4068" s="31"/>
      <c r="AK4068" s="29"/>
      <c r="AL4068" s="30"/>
      <c r="AN4068" s="17">
        <f t="shared" si="664"/>
        <v>61827.577323381767</v>
      </c>
      <c r="AO4068" s="17">
        <f t="shared" si="665"/>
        <v>618.27577323381763</v>
      </c>
      <c r="AP4068" s="2">
        <f t="shared" si="666"/>
        <v>42.290062889193123</v>
      </c>
      <c r="AQ4068" s="6">
        <f t="shared" si="667"/>
        <v>803.5111948946693</v>
      </c>
      <c r="AR4068" s="3">
        <f t="shared" si="668"/>
        <v>8814.7478701053315</v>
      </c>
    </row>
    <row r="4069" spans="1:44">
      <c r="A4069" s="32">
        <v>43882</v>
      </c>
      <c r="B4069" s="9">
        <v>12.5</v>
      </c>
      <c r="C4069" s="33">
        <v>9690.9552870000007</v>
      </c>
      <c r="D4069" s="34">
        <f t="shared" si="674"/>
        <v>111289639.18208718</v>
      </c>
      <c r="E4069" s="34">
        <v>15546745765529.301</v>
      </c>
      <c r="F4069" s="3">
        <f>VLOOKUP(A4069,ERCOT_345kv_West_ATC!A:B,2)</f>
        <v>27.45</v>
      </c>
      <c r="G4069" s="3">
        <f>VLOOKUP(A4069,ERCOT_345kv_West_ATC!G:H,2)</f>
        <v>2.331</v>
      </c>
      <c r="I4069" s="5">
        <f t="shared" si="675"/>
        <v>6</v>
      </c>
      <c r="J4069" s="4">
        <f t="shared" si="676"/>
        <v>144</v>
      </c>
      <c r="K4069" s="4">
        <f t="shared" si="669"/>
        <v>1800</v>
      </c>
      <c r="L4069" s="6">
        <f t="shared" si="670"/>
        <v>17443719.516600002</v>
      </c>
      <c r="N4069" s="22">
        <f t="shared" si="677"/>
        <v>0.15674163062079266</v>
      </c>
      <c r="O4069" s="14">
        <f t="shared" si="678"/>
        <v>1617.4012362956084</v>
      </c>
      <c r="Q4069" s="22">
        <f t="shared" si="673"/>
        <v>229.15443073215297</v>
      </c>
      <c r="R4069" s="3">
        <f>VLOOKUP(A4069,ERCOT_345kv_West_ATC!D:E,2)</f>
        <v>27.21</v>
      </c>
      <c r="S4069" s="66">
        <f t="shared" si="672"/>
        <v>0.88125911459331807</v>
      </c>
      <c r="T4069" s="69">
        <f t="shared" si="657"/>
        <v>201.94443073215297</v>
      </c>
      <c r="V4069" s="16">
        <f t="shared" si="658"/>
        <v>1.8775799999999999E-2</v>
      </c>
      <c r="W4069" s="16">
        <f t="shared" si="659"/>
        <v>0.13796583062079265</v>
      </c>
      <c r="X4069" s="16"/>
      <c r="Z4069" s="15">
        <f t="shared" si="660"/>
        <v>1.633600175419054E-5</v>
      </c>
      <c r="AA4069" s="16">
        <f t="shared" si="661"/>
        <v>0.1583114625682141</v>
      </c>
      <c r="AB4069" s="3">
        <f t="shared" si="662"/>
        <v>8.5256493381894893E-2</v>
      </c>
      <c r="AC4069" s="69">
        <f t="shared" si="663"/>
        <v>17.43495657777353</v>
      </c>
      <c r="AD4069" s="3">
        <f t="shared" si="671"/>
        <v>17.252490729550424</v>
      </c>
      <c r="AF4069" s="29"/>
      <c r="AG4069" s="30"/>
      <c r="AH4069" s="29"/>
      <c r="AI4069" s="29"/>
      <c r="AJ4069" s="31"/>
      <c r="AK4069" s="29"/>
      <c r="AL4069" s="30"/>
      <c r="AN4069" s="17">
        <f t="shared" si="664"/>
        <v>61827.577323381767</v>
      </c>
      <c r="AO4069" s="17">
        <f t="shared" si="665"/>
        <v>618.27577323381763</v>
      </c>
      <c r="AP4069" s="2">
        <f t="shared" si="666"/>
        <v>42.290062889193123</v>
      </c>
      <c r="AQ4069" s="6">
        <f t="shared" si="667"/>
        <v>1150.7126112149449</v>
      </c>
      <c r="AR4069" s="3">
        <f t="shared" si="668"/>
        <v>8540.2426757850553</v>
      </c>
    </row>
    <row r="4070" spans="1:44">
      <c r="A4070" s="32">
        <v>43883</v>
      </c>
      <c r="B4070" s="9">
        <v>12.5</v>
      </c>
      <c r="C4070" s="33">
        <v>9660.9148879999993</v>
      </c>
      <c r="D4070" s="34">
        <f t="shared" si="674"/>
        <v>111289639.18208718</v>
      </c>
      <c r="E4070" s="34">
        <v>15546745765529.301</v>
      </c>
      <c r="F4070" s="3">
        <f>VLOOKUP(A4070,ERCOT_345kv_West_ATC!A:B,2)</f>
        <v>27.45</v>
      </c>
      <c r="G4070" s="3">
        <f>VLOOKUP(A4070,ERCOT_345kv_West_ATC!G:H,2)</f>
        <v>2.331</v>
      </c>
      <c r="I4070" s="5">
        <f t="shared" si="675"/>
        <v>6</v>
      </c>
      <c r="J4070" s="4">
        <f t="shared" si="676"/>
        <v>144</v>
      </c>
      <c r="K4070" s="4">
        <f t="shared" si="669"/>
        <v>1800</v>
      </c>
      <c r="L4070" s="6">
        <f t="shared" si="670"/>
        <v>17389646.7984</v>
      </c>
      <c r="N4070" s="22">
        <f t="shared" si="677"/>
        <v>0.1562557568359785</v>
      </c>
      <c r="O4070" s="14">
        <f t="shared" si="678"/>
        <v>1617.4012362956084</v>
      </c>
      <c r="Q4070" s="22">
        <f t="shared" si="673"/>
        <v>228.44408894148899</v>
      </c>
      <c r="R4070" s="3">
        <f>VLOOKUP(A4070,ERCOT_345kv_West_ATC!D:E,2)</f>
        <v>18</v>
      </c>
      <c r="S4070" s="66">
        <f t="shared" si="672"/>
        <v>0.92120610306266093</v>
      </c>
      <c r="T4070" s="69">
        <f t="shared" si="657"/>
        <v>210.44408894148899</v>
      </c>
      <c r="V4070" s="16">
        <f t="shared" si="658"/>
        <v>1.8775799999999999E-2</v>
      </c>
      <c r="W4070" s="16">
        <f t="shared" si="659"/>
        <v>0.1374799568359785</v>
      </c>
      <c r="X4070" s="16"/>
      <c r="Z4070" s="15">
        <f t="shared" si="660"/>
        <v>1.633600175419054E-5</v>
      </c>
      <c r="AA4070" s="16">
        <f t="shared" si="661"/>
        <v>0.1578207225574535</v>
      </c>
      <c r="AB4070" s="3">
        <f t="shared" si="662"/>
        <v>8.4992211997585054E-2</v>
      </c>
      <c r="AC4070" s="69">
        <f t="shared" si="663"/>
        <v>17.338229591116129</v>
      </c>
      <c r="AD4070" s="3">
        <f t="shared" si="671"/>
        <v>17.340084600277898</v>
      </c>
      <c r="AF4070" s="29"/>
      <c r="AG4070" s="30"/>
      <c r="AH4070" s="29"/>
      <c r="AI4070" s="29"/>
      <c r="AJ4070" s="31"/>
      <c r="AK4070" s="29"/>
      <c r="AL4070" s="30"/>
      <c r="AN4070" s="17">
        <f t="shared" si="664"/>
        <v>61827.577323381767</v>
      </c>
      <c r="AO4070" s="17">
        <f t="shared" si="665"/>
        <v>618.27577323381763</v>
      </c>
      <c r="AP4070" s="2">
        <f t="shared" si="666"/>
        <v>42.290062889193123</v>
      </c>
      <c r="AQ4070" s="6">
        <f t="shared" si="667"/>
        <v>761.22113200547619</v>
      </c>
      <c r="AR4070" s="3">
        <f t="shared" si="668"/>
        <v>8899.6937559945236</v>
      </c>
    </row>
    <row r="4071" spans="1:44">
      <c r="A4071" s="32">
        <v>43884</v>
      </c>
      <c r="B4071" s="9">
        <v>12.5</v>
      </c>
      <c r="C4071" s="33">
        <v>9920.8679670000001</v>
      </c>
      <c r="D4071" s="34">
        <f t="shared" si="674"/>
        <v>111289639.18208718</v>
      </c>
      <c r="E4071" s="34">
        <v>15546745765529.301</v>
      </c>
      <c r="F4071" s="3">
        <f>VLOOKUP(A4071,ERCOT_345kv_West_ATC!A:B,2)</f>
        <v>27.45</v>
      </c>
      <c r="G4071" s="3">
        <f>VLOOKUP(A4071,ERCOT_345kv_West_ATC!G:H,2)</f>
        <v>2.331</v>
      </c>
      <c r="I4071" s="5">
        <f t="shared" si="675"/>
        <v>6</v>
      </c>
      <c r="J4071" s="4">
        <f t="shared" si="676"/>
        <v>144</v>
      </c>
      <c r="K4071" s="4">
        <f t="shared" si="669"/>
        <v>1800</v>
      </c>
      <c r="L4071" s="6">
        <f t="shared" si="670"/>
        <v>17857562.340599999</v>
      </c>
      <c r="N4071" s="22">
        <f t="shared" si="677"/>
        <v>0.16046024114951299</v>
      </c>
      <c r="O4071" s="14">
        <f t="shared" si="678"/>
        <v>1617.4012362956084</v>
      </c>
      <c r="Q4071" s="22">
        <f t="shared" si="673"/>
        <v>234.5909958326213</v>
      </c>
      <c r="R4071" s="3">
        <f>VLOOKUP(A4071,ERCOT_345kv_West_ATC!D:E,2)</f>
        <v>14.01</v>
      </c>
      <c r="S4071" s="66">
        <f t="shared" si="672"/>
        <v>0.94027903777689747</v>
      </c>
      <c r="T4071" s="69">
        <f t="shared" ref="T4071:T4134" si="679">Q4071-R4071</f>
        <v>220.58099583262131</v>
      </c>
      <c r="V4071" s="16">
        <f t="shared" ref="V4071:V4134" si="680">(F4071/1000000)*($X$2)*24</f>
        <v>1.8775799999999999E-2</v>
      </c>
      <c r="W4071" s="16">
        <f t="shared" ref="W4071:W4134" si="681">N4071-V4071</f>
        <v>0.14168444114951298</v>
      </c>
      <c r="X4071" s="16"/>
      <c r="Z4071" s="15">
        <f t="shared" ref="Z4071:Z4134" si="682">((1*$B4071*(60*60*24))/(($E4071/1000000000000)*2^32))*(1+$AG$1)</f>
        <v>1.633600175419054E-5</v>
      </c>
      <c r="AA4071" s="16">
        <f t="shared" ref="AA4071:AA4134" si="683">Z4071*C4071</f>
        <v>0.16206731651200473</v>
      </c>
      <c r="AB4071" s="3">
        <f t="shared" ref="AB4071:AB4134" si="684">C4071*$AH$2*$AG$2/(E4071/1000000000000)</f>
        <v>8.7279157639476218E-2</v>
      </c>
      <c r="AC4071" s="69">
        <f t="shared" ref="AC4071:AC4134" si="685">((AB4071-$AL$2/1000*$AJ$2*24)*$AJ$1*$AL$1)</f>
        <v>18.175251696048296</v>
      </c>
      <c r="AD4071" s="3">
        <f t="shared" si="671"/>
        <v>17.451184344036466</v>
      </c>
      <c r="AF4071" s="29"/>
      <c r="AG4071" s="30"/>
      <c r="AH4071" s="29"/>
      <c r="AI4071" s="29"/>
      <c r="AJ4071" s="31"/>
      <c r="AK4071" s="29"/>
      <c r="AL4071" s="30"/>
      <c r="AN4071" s="17">
        <f t="shared" si="664"/>
        <v>61827.577323381767</v>
      </c>
      <c r="AO4071" s="17">
        <f t="shared" si="665"/>
        <v>618.27577323381763</v>
      </c>
      <c r="AP4071" s="2">
        <f t="shared" si="666"/>
        <v>42.290062889193123</v>
      </c>
      <c r="AQ4071" s="6">
        <f t="shared" si="667"/>
        <v>592.48378107759561</v>
      </c>
      <c r="AR4071" s="3">
        <f t="shared" si="668"/>
        <v>9328.3841859224049</v>
      </c>
    </row>
    <row r="4072" spans="1:44">
      <c r="A4072" s="32">
        <v>43885</v>
      </c>
      <c r="B4072" s="9">
        <v>12.5</v>
      </c>
      <c r="C4072" s="33">
        <v>9645.39833</v>
      </c>
      <c r="D4072" s="34">
        <f t="shared" si="674"/>
        <v>111289639.18208718</v>
      </c>
      <c r="E4072" s="34">
        <v>15546745765529.301</v>
      </c>
      <c r="F4072" s="3">
        <f>VLOOKUP(A4072,ERCOT_345kv_West_ATC!A:B,2)</f>
        <v>27.35</v>
      </c>
      <c r="G4072" s="3">
        <f>VLOOKUP(A4072,ERCOT_345kv_West_ATC!G:H,2)</f>
        <v>2.3170000000000002</v>
      </c>
      <c r="I4072" s="5">
        <f t="shared" si="675"/>
        <v>6</v>
      </c>
      <c r="J4072" s="4">
        <f t="shared" si="676"/>
        <v>144</v>
      </c>
      <c r="K4072" s="4">
        <f t="shared" si="669"/>
        <v>1800</v>
      </c>
      <c r="L4072" s="6">
        <f t="shared" si="670"/>
        <v>17361716.993999999</v>
      </c>
      <c r="N4072" s="22">
        <f t="shared" si="677"/>
        <v>0.15600479183505597</v>
      </c>
      <c r="O4072" s="14">
        <f t="shared" si="678"/>
        <v>1617.4012362956084</v>
      </c>
      <c r="Q4072" s="22">
        <f t="shared" si="673"/>
        <v>228.07718104540342</v>
      </c>
      <c r="R4072" s="3">
        <f>VLOOKUP(A4072,ERCOT_345kv_West_ATC!D:E,2)</f>
        <v>16.989999999999998</v>
      </c>
      <c r="S4072" s="66">
        <f t="shared" si="672"/>
        <v>0.92550767278810853</v>
      </c>
      <c r="T4072" s="69">
        <f t="shared" si="679"/>
        <v>211.08718104540341</v>
      </c>
      <c r="V4072" s="16">
        <f t="shared" si="680"/>
        <v>1.8707400000000002E-2</v>
      </c>
      <c r="W4072" s="16">
        <f t="shared" si="681"/>
        <v>0.13729739183505596</v>
      </c>
      <c r="X4072" s="16"/>
      <c r="Z4072" s="15">
        <f t="shared" si="682"/>
        <v>1.633600175419054E-5</v>
      </c>
      <c r="AA4072" s="16">
        <f t="shared" si="683"/>
        <v>0.1575672440387465</v>
      </c>
      <c r="AB4072" s="3">
        <f t="shared" si="684"/>
        <v>8.4855704575431193E-2</v>
      </c>
      <c r="AC4072" s="69">
        <f t="shared" si="685"/>
        <v>17.288267874607815</v>
      </c>
      <c r="AD4072" s="3">
        <f t="shared" si="671"/>
        <v>17.541479465753341</v>
      </c>
      <c r="AF4072" s="29"/>
      <c r="AG4072" s="30"/>
      <c r="AH4072" s="29"/>
      <c r="AI4072" s="29"/>
      <c r="AJ4072" s="31"/>
      <c r="AK4072" s="29"/>
      <c r="AL4072" s="30"/>
      <c r="AN4072" s="17">
        <f t="shared" si="664"/>
        <v>61827.577323381767</v>
      </c>
      <c r="AO4072" s="17">
        <f t="shared" si="665"/>
        <v>618.27577323381763</v>
      </c>
      <c r="AP4072" s="2">
        <f t="shared" si="666"/>
        <v>42.290062889193123</v>
      </c>
      <c r="AQ4072" s="6">
        <f t="shared" si="667"/>
        <v>718.50816848739112</v>
      </c>
      <c r="AR4072" s="3">
        <f t="shared" si="668"/>
        <v>8926.8901615126088</v>
      </c>
    </row>
    <row r="4073" spans="1:44">
      <c r="A4073" s="32">
        <v>43886</v>
      </c>
      <c r="B4073" s="9">
        <v>12.5</v>
      </c>
      <c r="C4073" s="33">
        <v>9346.5334669999993</v>
      </c>
      <c r="D4073" s="34">
        <f t="shared" si="674"/>
        <v>110861336.17981134</v>
      </c>
      <c r="E4073" s="34">
        <v>15486913440292.801</v>
      </c>
      <c r="F4073" s="3">
        <f>VLOOKUP(A4073,ERCOT_345kv_West_ATC!A:B,2)</f>
        <v>27.45</v>
      </c>
      <c r="G4073" s="3">
        <f>VLOOKUP(A4073,ERCOT_345kv_West_ATC!G:H,2)</f>
        <v>2.3239999999999998</v>
      </c>
      <c r="I4073" s="5">
        <f t="shared" si="675"/>
        <v>6</v>
      </c>
      <c r="J4073" s="4">
        <f t="shared" si="676"/>
        <v>144</v>
      </c>
      <c r="K4073" s="4">
        <f t="shared" si="669"/>
        <v>1800</v>
      </c>
      <c r="L4073" s="6">
        <f t="shared" si="670"/>
        <v>16823760.240599997</v>
      </c>
      <c r="N4073" s="22">
        <f t="shared" si="677"/>
        <v>0.15175498348055927</v>
      </c>
      <c r="O4073" s="14">
        <f t="shared" si="678"/>
        <v>1623.6499234327225</v>
      </c>
      <c r="Q4073" s="22">
        <f t="shared" si="673"/>
        <v>221.86401093649016</v>
      </c>
      <c r="R4073" s="3">
        <f>VLOOKUP(A4073,ERCOT_345kv_West_ATC!D:E,2)</f>
        <v>16.04</v>
      </c>
      <c r="S4073" s="66">
        <f t="shared" si="672"/>
        <v>0.92770346153801608</v>
      </c>
      <c r="T4073" s="69">
        <f t="shared" si="679"/>
        <v>205.82401093649017</v>
      </c>
      <c r="V4073" s="16">
        <f t="shared" si="680"/>
        <v>1.8775799999999999E-2</v>
      </c>
      <c r="W4073" s="16">
        <f t="shared" si="681"/>
        <v>0.13297918348055926</v>
      </c>
      <c r="X4073" s="16"/>
      <c r="Z4073" s="15">
        <f t="shared" si="682"/>
        <v>1.6399114457298813E-5</v>
      </c>
      <c r="AA4073" s="16">
        <f t="shared" si="683"/>
        <v>0.15327487210430688</v>
      </c>
      <c r="AB4073" s="3">
        <f t="shared" si="684"/>
        <v>8.2544105822665595E-2</v>
      </c>
      <c r="AC4073" s="69">
        <f t="shared" si="685"/>
        <v>16.442222731095608</v>
      </c>
      <c r="AD4073" s="3">
        <f t="shared" si="671"/>
        <v>17.577715139504953</v>
      </c>
      <c r="AF4073" s="29"/>
      <c r="AG4073" s="30"/>
      <c r="AH4073" s="29"/>
      <c r="AI4073" s="29"/>
      <c r="AJ4073" s="31"/>
      <c r="AK4073" s="29"/>
      <c r="AL4073" s="30"/>
      <c r="AN4073" s="17">
        <f t="shared" si="664"/>
        <v>61589.631211006301</v>
      </c>
      <c r="AO4073" s="17">
        <f t="shared" si="665"/>
        <v>615.89631211006304</v>
      </c>
      <c r="AP4073" s="2">
        <f t="shared" si="666"/>
        <v>42.127307748328313</v>
      </c>
      <c r="AQ4073" s="6">
        <f t="shared" si="667"/>
        <v>675.72201628318612</v>
      </c>
      <c r="AR4073" s="3">
        <f t="shared" si="668"/>
        <v>8670.8114507168139</v>
      </c>
    </row>
    <row r="4074" spans="1:44">
      <c r="A4074" s="32">
        <v>43887</v>
      </c>
      <c r="B4074" s="9">
        <v>12.5</v>
      </c>
      <c r="C4074" s="33">
        <v>8824.3312270000006</v>
      </c>
      <c r="D4074" s="34">
        <f t="shared" si="674"/>
        <v>110861336.17981134</v>
      </c>
      <c r="E4074" s="34">
        <v>15486913440292.801</v>
      </c>
      <c r="F4074" s="3">
        <f>VLOOKUP(A4074,ERCOT_345kv_West_ATC!A:B,2)</f>
        <v>27.4</v>
      </c>
      <c r="G4074" s="3">
        <f>VLOOKUP(A4074,ERCOT_345kv_West_ATC!G:H,2)</f>
        <v>2.3279999999999998</v>
      </c>
      <c r="I4074" s="5">
        <f t="shared" si="675"/>
        <v>6</v>
      </c>
      <c r="J4074" s="4">
        <f t="shared" si="676"/>
        <v>144</v>
      </c>
      <c r="K4074" s="4">
        <f t="shared" si="669"/>
        <v>1800</v>
      </c>
      <c r="L4074" s="6">
        <f t="shared" si="670"/>
        <v>15883796.208600001</v>
      </c>
      <c r="N4074" s="22">
        <f t="shared" si="677"/>
        <v>0.14327624721063534</v>
      </c>
      <c r="O4074" s="14">
        <f t="shared" si="678"/>
        <v>1623.6499234327225</v>
      </c>
      <c r="Q4074" s="22">
        <f t="shared" si="673"/>
        <v>209.46819767636742</v>
      </c>
      <c r="R4074" s="3">
        <f>VLOOKUP(A4074,ERCOT_345kv_West_ATC!D:E,2)</f>
        <v>21.74</v>
      </c>
      <c r="S4074" s="66">
        <f t="shared" si="672"/>
        <v>0.89621336202267443</v>
      </c>
      <c r="T4074" s="69">
        <f t="shared" si="679"/>
        <v>187.72819767636742</v>
      </c>
      <c r="V4074" s="16">
        <f t="shared" si="680"/>
        <v>1.8741599999999997E-2</v>
      </c>
      <c r="W4074" s="16">
        <f t="shared" si="681"/>
        <v>0.12453464721063534</v>
      </c>
      <c r="X4074" s="16"/>
      <c r="Z4074" s="15">
        <f t="shared" si="682"/>
        <v>1.6399114457298813E-5</v>
      </c>
      <c r="AA4074" s="16">
        <f t="shared" si="683"/>
        <v>0.14471121780068907</v>
      </c>
      <c r="AB4074" s="3">
        <f t="shared" si="684"/>
        <v>7.7932265816787097E-2</v>
      </c>
      <c r="AC4074" s="69">
        <f t="shared" si="685"/>
        <v>14.754289288944078</v>
      </c>
      <c r="AD4074" s="3">
        <f t="shared" si="671"/>
        <v>17.522341846494481</v>
      </c>
      <c r="AF4074" s="29"/>
      <c r="AG4074" s="30"/>
      <c r="AH4074" s="29"/>
      <c r="AI4074" s="29"/>
      <c r="AJ4074" s="31"/>
      <c r="AK4074" s="29"/>
      <c r="AL4074" s="30"/>
      <c r="AN4074" s="17">
        <f t="shared" si="664"/>
        <v>61589.631211006301</v>
      </c>
      <c r="AO4074" s="17">
        <f t="shared" si="665"/>
        <v>615.89631211006304</v>
      </c>
      <c r="AP4074" s="2">
        <f t="shared" si="666"/>
        <v>42.127307748328313</v>
      </c>
      <c r="AQ4074" s="6">
        <f t="shared" si="667"/>
        <v>915.84767044865748</v>
      </c>
      <c r="AR4074" s="3">
        <f t="shared" si="668"/>
        <v>7908.4835565513431</v>
      </c>
    </row>
    <row r="4075" spans="1:44">
      <c r="A4075" s="32">
        <v>43888</v>
      </c>
      <c r="B4075" s="9">
        <v>12.5</v>
      </c>
      <c r="C4075" s="33">
        <v>8786.8789400000005</v>
      </c>
      <c r="D4075" s="34">
        <f t="shared" si="674"/>
        <v>110861336.17981134</v>
      </c>
      <c r="E4075" s="34">
        <v>15486913440292.801</v>
      </c>
      <c r="F4075" s="3">
        <f>VLOOKUP(A4075,ERCOT_345kv_West_ATC!A:B,2)</f>
        <v>27.1</v>
      </c>
      <c r="G4075" s="3">
        <f>VLOOKUP(A4075,ERCOT_345kv_West_ATC!G:H,2)</f>
        <v>2.3079999999999998</v>
      </c>
      <c r="I4075" s="5">
        <f t="shared" si="675"/>
        <v>6</v>
      </c>
      <c r="J4075" s="4">
        <f t="shared" si="676"/>
        <v>144</v>
      </c>
      <c r="K4075" s="4">
        <f t="shared" si="669"/>
        <v>1800</v>
      </c>
      <c r="L4075" s="6">
        <f t="shared" si="670"/>
        <v>15816382.092</v>
      </c>
      <c r="N4075" s="22">
        <f t="shared" si="677"/>
        <v>0.14266815318143602</v>
      </c>
      <c r="O4075" s="14">
        <f t="shared" si="678"/>
        <v>1623.6499234327225</v>
      </c>
      <c r="Q4075" s="22">
        <f t="shared" si="673"/>
        <v>208.57917131788892</v>
      </c>
      <c r="R4075" s="3">
        <f>VLOOKUP(A4075,ERCOT_345kv_West_ATC!D:E,2)</f>
        <v>20.7</v>
      </c>
      <c r="S4075" s="66">
        <f t="shared" si="672"/>
        <v>0.90075710882726745</v>
      </c>
      <c r="T4075" s="69">
        <f t="shared" si="679"/>
        <v>187.87917131788893</v>
      </c>
      <c r="V4075" s="16">
        <f t="shared" si="680"/>
        <v>1.8536400000000001E-2</v>
      </c>
      <c r="W4075" s="16">
        <f t="shared" si="681"/>
        <v>0.12413175318143602</v>
      </c>
      <c r="X4075" s="16"/>
      <c r="Z4075" s="15">
        <f t="shared" si="682"/>
        <v>1.6399114457298813E-5</v>
      </c>
      <c r="AA4075" s="16">
        <f t="shared" si="683"/>
        <v>0.14409703345948846</v>
      </c>
      <c r="AB4075" s="3">
        <f t="shared" si="684"/>
        <v>7.7601505160727391E-2</v>
      </c>
      <c r="AC4075" s="69">
        <f t="shared" si="685"/>
        <v>14.633230888826224</v>
      </c>
      <c r="AD4075" s="3">
        <f t="shared" si="671"/>
        <v>17.459386023424337</v>
      </c>
      <c r="AF4075" s="29"/>
      <c r="AG4075" s="30"/>
      <c r="AH4075" s="29"/>
      <c r="AI4075" s="29"/>
      <c r="AJ4075" s="31"/>
      <c r="AK4075" s="29"/>
      <c r="AL4075" s="30"/>
      <c r="AN4075" s="17">
        <f t="shared" ref="AN4075:AN4138" si="686">D4075/K4075</f>
        <v>61589.631211006301</v>
      </c>
      <c r="AO4075" s="17">
        <f t="shared" ref="AO4075:AO4138" si="687">AN4075/$Y$2</f>
        <v>615.89631211006304</v>
      </c>
      <c r="AP4075" s="2">
        <f t="shared" ref="AP4075:AP4138" si="688">(AO4075*$AL$2*$Y$2*24)/1000000</f>
        <v>42.127307748328313</v>
      </c>
      <c r="AQ4075" s="6">
        <f t="shared" ref="AQ4075:AQ4138" si="689">AP4075*R4075</f>
        <v>872.03527039039602</v>
      </c>
      <c r="AR4075" s="3">
        <f t="shared" ref="AR4075:AR4138" si="690">C4075-AQ4075</f>
        <v>7914.8436696096041</v>
      </c>
    </row>
    <row r="4076" spans="1:44">
      <c r="A4076" s="32">
        <v>43889</v>
      </c>
      <c r="B4076" s="9">
        <v>12.5</v>
      </c>
      <c r="C4076" s="33">
        <v>8689.1152459999994</v>
      </c>
      <c r="D4076" s="34">
        <f t="shared" si="674"/>
        <v>110861336.17981134</v>
      </c>
      <c r="E4076" s="34">
        <v>15486913440292.801</v>
      </c>
      <c r="F4076" s="3">
        <f>VLOOKUP(A4076,ERCOT_345kv_West_ATC!A:B,2)</f>
        <v>26.8</v>
      </c>
      <c r="G4076" s="3">
        <f>VLOOKUP(A4076,ERCOT_345kv_West_ATC!G:H,2)</f>
        <v>2.2789999999999999</v>
      </c>
      <c r="I4076" s="5">
        <f t="shared" si="675"/>
        <v>6</v>
      </c>
      <c r="J4076" s="4">
        <f t="shared" si="676"/>
        <v>144</v>
      </c>
      <c r="K4076" s="4">
        <f t="shared" si="669"/>
        <v>1800</v>
      </c>
      <c r="L4076" s="6">
        <f t="shared" si="670"/>
        <v>15640407.442799998</v>
      </c>
      <c r="N4076" s="22">
        <f t="shared" si="677"/>
        <v>0.14108081303866002</v>
      </c>
      <c r="O4076" s="14">
        <f t="shared" si="678"/>
        <v>1623.6499234327225</v>
      </c>
      <c r="Q4076" s="22">
        <f t="shared" si="673"/>
        <v>206.25849859453217</v>
      </c>
      <c r="R4076" s="3">
        <f>VLOOKUP(A4076,ERCOT_345kv_West_ATC!D:E,2)</f>
        <v>20.49</v>
      </c>
      <c r="S4076" s="66">
        <f t="shared" si="672"/>
        <v>0.90065863884581199</v>
      </c>
      <c r="T4076" s="69">
        <f t="shared" si="679"/>
        <v>185.76849859453216</v>
      </c>
      <c r="V4076" s="16">
        <f t="shared" si="680"/>
        <v>1.8331199999999999E-2</v>
      </c>
      <c r="W4076" s="16">
        <f t="shared" si="681"/>
        <v>0.12274961303866003</v>
      </c>
      <c r="X4076" s="16"/>
      <c r="Z4076" s="15">
        <f t="shared" si="682"/>
        <v>1.6399114457298813E-5</v>
      </c>
      <c r="AA4076" s="16">
        <f t="shared" si="683"/>
        <v>0.14249379545181412</v>
      </c>
      <c r="AB4076" s="3">
        <f t="shared" si="684"/>
        <v>7.6738103052165635E-2</v>
      </c>
      <c r="AC4076" s="69">
        <f t="shared" si="685"/>
        <v>14.317225717092622</v>
      </c>
      <c r="AD4076" s="3">
        <f t="shared" si="671"/>
        <v>17.390423828256942</v>
      </c>
      <c r="AF4076" s="29"/>
      <c r="AG4076" s="30"/>
      <c r="AH4076" s="29"/>
      <c r="AI4076" s="29"/>
      <c r="AJ4076" s="31"/>
      <c r="AK4076" s="29"/>
      <c r="AL4076" s="30"/>
      <c r="AN4076" s="17">
        <f t="shared" si="686"/>
        <v>61589.631211006301</v>
      </c>
      <c r="AO4076" s="17">
        <f t="shared" si="687"/>
        <v>615.89631211006304</v>
      </c>
      <c r="AP4076" s="2">
        <f t="shared" si="688"/>
        <v>42.127307748328313</v>
      </c>
      <c r="AQ4076" s="6">
        <f t="shared" si="689"/>
        <v>863.18853576324705</v>
      </c>
      <c r="AR4076" s="3">
        <f t="shared" si="690"/>
        <v>7825.9267102367521</v>
      </c>
    </row>
    <row r="4077" spans="1:44">
      <c r="A4077" s="32">
        <v>43890</v>
      </c>
      <c r="B4077" s="9">
        <v>12.5</v>
      </c>
      <c r="C4077" s="33">
        <v>8615.2277240000003</v>
      </c>
      <c r="D4077" s="34">
        <f t="shared" si="674"/>
        <v>110861336.17981134</v>
      </c>
      <c r="E4077" s="34">
        <v>15486913440292.801</v>
      </c>
      <c r="F4077" s="3">
        <f>VLOOKUP(A4077,ERCOT_345kv_West_ATC!A:B,2)</f>
        <v>26.8</v>
      </c>
      <c r="G4077" s="3">
        <f>VLOOKUP(A4077,ERCOT_345kv_West_ATC!G:H,2)</f>
        <v>2.2789999999999999</v>
      </c>
      <c r="I4077" s="5">
        <f t="shared" si="675"/>
        <v>6</v>
      </c>
      <c r="J4077" s="4">
        <f t="shared" si="676"/>
        <v>144</v>
      </c>
      <c r="K4077" s="4">
        <f t="shared" si="669"/>
        <v>1800</v>
      </c>
      <c r="L4077" s="6">
        <f t="shared" si="670"/>
        <v>15507409.903200001</v>
      </c>
      <c r="N4077" s="22">
        <f t="shared" si="677"/>
        <v>0.13988113834428068</v>
      </c>
      <c r="O4077" s="14">
        <f t="shared" si="678"/>
        <v>1623.6499234327225</v>
      </c>
      <c r="Q4077" s="22">
        <f t="shared" si="673"/>
        <v>204.50458822263258</v>
      </c>
      <c r="R4077" s="3">
        <f>VLOOKUP(A4077,ERCOT_345kv_West_ATC!D:E,2)</f>
        <v>12</v>
      </c>
      <c r="S4077" s="66">
        <f t="shared" si="672"/>
        <v>0.94132160992429037</v>
      </c>
      <c r="T4077" s="69">
        <f t="shared" si="679"/>
        <v>192.50458822263258</v>
      </c>
      <c r="V4077" s="16">
        <f t="shared" si="680"/>
        <v>1.8331199999999999E-2</v>
      </c>
      <c r="W4077" s="16">
        <f t="shared" si="681"/>
        <v>0.12154993834428068</v>
      </c>
      <c r="X4077" s="16"/>
      <c r="Z4077" s="15">
        <f t="shared" si="682"/>
        <v>1.6399114457298813E-5</v>
      </c>
      <c r="AA4077" s="16">
        <f t="shared" si="683"/>
        <v>0.14128210552156995</v>
      </c>
      <c r="AB4077" s="3">
        <f t="shared" si="684"/>
        <v>7.6085563856058733E-2</v>
      </c>
      <c r="AC4077" s="69">
        <f t="shared" si="685"/>
        <v>14.078396371317496</v>
      </c>
      <c r="AD4077" s="3">
        <f t="shared" si="671"/>
        <v>17.292746577872105</v>
      </c>
      <c r="AF4077" s="29"/>
      <c r="AG4077" s="30"/>
      <c r="AH4077" s="29"/>
      <c r="AI4077" s="29"/>
      <c r="AJ4077" s="31"/>
      <c r="AK4077" s="29"/>
      <c r="AL4077" s="30"/>
      <c r="AN4077" s="17">
        <f t="shared" si="686"/>
        <v>61589.631211006301</v>
      </c>
      <c r="AO4077" s="17">
        <f t="shared" si="687"/>
        <v>615.89631211006304</v>
      </c>
      <c r="AP4077" s="2">
        <f t="shared" si="688"/>
        <v>42.127307748328313</v>
      </c>
      <c r="AQ4077" s="6">
        <f t="shared" si="689"/>
        <v>505.52769297993973</v>
      </c>
      <c r="AR4077" s="3">
        <f t="shared" si="690"/>
        <v>8109.7000310200601</v>
      </c>
    </row>
    <row r="4078" spans="1:44">
      <c r="A4078" s="32">
        <v>43891</v>
      </c>
      <c r="B4078" s="9">
        <v>12.5</v>
      </c>
      <c r="C4078" s="33">
        <v>8563.4116859999995</v>
      </c>
      <c r="D4078" s="34">
        <f t="shared" si="674"/>
        <v>110861336.17981134</v>
      </c>
      <c r="E4078" s="34">
        <v>15486913440292.801</v>
      </c>
      <c r="F4078" s="3">
        <f>VLOOKUP(A4078,ERCOT_345kv_West_ATC!A:B,2)</f>
        <v>26.8</v>
      </c>
      <c r="G4078" s="3">
        <f>VLOOKUP(A4078,ERCOT_345kv_West_ATC!G:H,2)</f>
        <v>2.2789999999999999</v>
      </c>
      <c r="I4078" s="5">
        <f t="shared" si="675"/>
        <v>6</v>
      </c>
      <c r="J4078" s="4">
        <f t="shared" si="676"/>
        <v>144</v>
      </c>
      <c r="K4078" s="4">
        <f t="shared" si="669"/>
        <v>1800</v>
      </c>
      <c r="L4078" s="6">
        <f t="shared" si="670"/>
        <v>15414141.034799999</v>
      </c>
      <c r="N4078" s="22">
        <f t="shared" si="677"/>
        <v>0.13903982728296779</v>
      </c>
      <c r="O4078" s="14">
        <f t="shared" si="678"/>
        <v>1623.6499234327225</v>
      </c>
      <c r="Q4078" s="22">
        <f t="shared" si="673"/>
        <v>203.2746012908886</v>
      </c>
      <c r="R4078" s="3">
        <f>VLOOKUP(A4078,ERCOT_345kv_West_ATC!D:E,2)</f>
        <v>13.45</v>
      </c>
      <c r="S4078" s="66">
        <f t="shared" si="672"/>
        <v>0.9338333470360477</v>
      </c>
      <c r="T4078" s="69">
        <f t="shared" si="679"/>
        <v>189.82460129088861</v>
      </c>
      <c r="V4078" s="16">
        <f t="shared" si="680"/>
        <v>1.8331199999999999E-2</v>
      </c>
      <c r="W4078" s="16">
        <f t="shared" si="681"/>
        <v>0.1207086272829678</v>
      </c>
      <c r="X4078" s="16"/>
      <c r="Z4078" s="15">
        <f t="shared" si="682"/>
        <v>1.6399114457298813E-5</v>
      </c>
      <c r="AA4078" s="16">
        <f t="shared" si="683"/>
        <v>0.1404323683836842</v>
      </c>
      <c r="AB4078" s="3">
        <f t="shared" si="684"/>
        <v>7.5627949432584551E-2</v>
      </c>
      <c r="AC4078" s="69">
        <f t="shared" si="685"/>
        <v>13.910909492325946</v>
      </c>
      <c r="AD4078" s="3">
        <f t="shared" si="671"/>
        <v>17.206583067478356</v>
      </c>
      <c r="AF4078" s="29"/>
      <c r="AG4078" s="30"/>
      <c r="AH4078" s="29"/>
      <c r="AI4078" s="29"/>
      <c r="AJ4078" s="31"/>
      <c r="AK4078" s="29"/>
      <c r="AL4078" s="30"/>
      <c r="AN4078" s="17">
        <f t="shared" si="686"/>
        <v>61589.631211006301</v>
      </c>
      <c r="AO4078" s="17">
        <f t="shared" si="687"/>
        <v>615.89631211006304</v>
      </c>
      <c r="AP4078" s="2">
        <f t="shared" si="688"/>
        <v>42.127307748328313</v>
      </c>
      <c r="AQ4078" s="6">
        <f t="shared" si="689"/>
        <v>566.61228921501583</v>
      </c>
      <c r="AR4078" s="3">
        <f t="shared" si="690"/>
        <v>7996.7993967849834</v>
      </c>
    </row>
    <row r="4079" spans="1:44">
      <c r="A4079" s="32">
        <v>43892</v>
      </c>
      <c r="B4079" s="9">
        <v>12.5</v>
      </c>
      <c r="C4079" s="33">
        <v>8865.8395569999993</v>
      </c>
      <c r="D4079" s="34">
        <f t="shared" si="674"/>
        <v>110861336.17981134</v>
      </c>
      <c r="E4079" s="34">
        <v>15486913440292.801</v>
      </c>
      <c r="F4079" s="3">
        <f>VLOOKUP(A4079,ERCOT_345kv_West_ATC!A:B,2)</f>
        <v>26.85</v>
      </c>
      <c r="G4079" s="3">
        <f>VLOOKUP(A4079,ERCOT_345kv_West_ATC!G:H,2)</f>
        <v>2.302</v>
      </c>
      <c r="I4079" s="5">
        <f t="shared" si="675"/>
        <v>6</v>
      </c>
      <c r="J4079" s="4">
        <f t="shared" si="676"/>
        <v>144</v>
      </c>
      <c r="K4079" s="4">
        <f t="shared" si="669"/>
        <v>1800</v>
      </c>
      <c r="L4079" s="6">
        <f t="shared" si="670"/>
        <v>15958511.202599999</v>
      </c>
      <c r="N4079" s="22">
        <f t="shared" si="677"/>
        <v>0.14395019717889851</v>
      </c>
      <c r="O4079" s="14">
        <f t="shared" si="678"/>
        <v>1623.6499234327225</v>
      </c>
      <c r="Q4079" s="22">
        <f t="shared" si="673"/>
        <v>210.45350464751246</v>
      </c>
      <c r="R4079" s="3">
        <f>VLOOKUP(A4079,ERCOT_345kv_West_ATC!D:E,2)</f>
        <v>19.75</v>
      </c>
      <c r="S4079" s="66">
        <f t="shared" si="672"/>
        <v>0.90615504344734399</v>
      </c>
      <c r="T4079" s="69">
        <f t="shared" si="679"/>
        <v>190.70350464751246</v>
      </c>
      <c r="V4079" s="16">
        <f t="shared" si="680"/>
        <v>1.83654E-2</v>
      </c>
      <c r="W4079" s="16">
        <f t="shared" si="681"/>
        <v>0.12558479717889851</v>
      </c>
      <c r="X4079" s="16"/>
      <c r="Z4079" s="15">
        <f t="shared" si="682"/>
        <v>1.6399114457298813E-5</v>
      </c>
      <c r="AA4079" s="16">
        <f t="shared" si="683"/>
        <v>0.14539191765529039</v>
      </c>
      <c r="AB4079" s="3">
        <f t="shared" si="684"/>
        <v>7.8298847501444738E-2</v>
      </c>
      <c r="AC4079" s="69">
        <f t="shared" si="685"/>
        <v>14.888458185528775</v>
      </c>
      <c r="AD4079" s="3">
        <f t="shared" si="671"/>
        <v>17.14843582191812</v>
      </c>
      <c r="AF4079" s="29"/>
      <c r="AG4079" s="30"/>
      <c r="AH4079" s="29"/>
      <c r="AI4079" s="29"/>
      <c r="AJ4079" s="31"/>
      <c r="AK4079" s="29"/>
      <c r="AL4079" s="30"/>
      <c r="AN4079" s="17">
        <f t="shared" si="686"/>
        <v>61589.631211006301</v>
      </c>
      <c r="AO4079" s="17">
        <f t="shared" si="687"/>
        <v>615.89631211006304</v>
      </c>
      <c r="AP4079" s="2">
        <f t="shared" si="688"/>
        <v>42.127307748328313</v>
      </c>
      <c r="AQ4079" s="6">
        <f t="shared" si="689"/>
        <v>832.0143280294842</v>
      </c>
      <c r="AR4079" s="3">
        <f t="shared" si="690"/>
        <v>8033.8252289705151</v>
      </c>
    </row>
    <row r="4080" spans="1:44">
      <c r="A4080" s="32">
        <v>43893</v>
      </c>
      <c r="B4080" s="9">
        <v>12.5</v>
      </c>
      <c r="C4080" s="33">
        <v>8792.3517109999993</v>
      </c>
      <c r="D4080" s="34">
        <f t="shared" si="674"/>
        <v>110861336.17981134</v>
      </c>
      <c r="E4080" s="34">
        <v>15486913440292.801</v>
      </c>
      <c r="F4080" s="3">
        <f>VLOOKUP(A4080,ERCOT_345kv_West_ATC!A:B,2)</f>
        <v>27.05</v>
      </c>
      <c r="G4080" s="3">
        <f>VLOOKUP(A4080,ERCOT_345kv_West_ATC!G:H,2)</f>
        <v>2.3029999999999999</v>
      </c>
      <c r="I4080" s="5">
        <f t="shared" si="675"/>
        <v>6</v>
      </c>
      <c r="J4080" s="4">
        <f t="shared" si="676"/>
        <v>144</v>
      </c>
      <c r="K4080" s="4">
        <f t="shared" si="669"/>
        <v>1800</v>
      </c>
      <c r="L4080" s="6">
        <f t="shared" si="670"/>
        <v>15826233.079799999</v>
      </c>
      <c r="N4080" s="22">
        <f t="shared" si="677"/>
        <v>0.14275701182358716</v>
      </c>
      <c r="O4080" s="14">
        <f t="shared" si="678"/>
        <v>1623.6499234327225</v>
      </c>
      <c r="Q4080" s="22">
        <f t="shared" si="673"/>
        <v>208.70908161343149</v>
      </c>
      <c r="R4080" s="3">
        <f>VLOOKUP(A4080,ERCOT_345kv_West_ATC!D:E,2)</f>
        <v>18.239999999999998</v>
      </c>
      <c r="S4080" s="66">
        <f t="shared" si="672"/>
        <v>0.91260562377547172</v>
      </c>
      <c r="T4080" s="69">
        <f t="shared" si="679"/>
        <v>190.46908161343148</v>
      </c>
      <c r="V4080" s="16">
        <f t="shared" si="680"/>
        <v>1.85022E-2</v>
      </c>
      <c r="W4080" s="16">
        <f t="shared" si="681"/>
        <v>0.12425481182358716</v>
      </c>
      <c r="X4080" s="16"/>
      <c r="Z4080" s="15">
        <f t="shared" si="682"/>
        <v>1.6399114457298813E-5</v>
      </c>
      <c r="AA4080" s="16">
        <f t="shared" si="683"/>
        <v>0.14418678205751603</v>
      </c>
      <c r="AB4080" s="3">
        <f t="shared" si="684"/>
        <v>7.7649838052292169E-2</v>
      </c>
      <c r="AC4080" s="69">
        <f t="shared" si="685"/>
        <v>14.650920727138933</v>
      </c>
      <c r="AD4080" s="3">
        <f t="shared" si="671"/>
        <v>17.087604391697077</v>
      </c>
      <c r="AF4080" s="29"/>
      <c r="AG4080" s="30"/>
      <c r="AH4080" s="29"/>
      <c r="AI4080" s="29"/>
      <c r="AJ4080" s="31"/>
      <c r="AK4080" s="29"/>
      <c r="AL4080" s="30"/>
      <c r="AN4080" s="17">
        <f t="shared" si="686"/>
        <v>61589.631211006301</v>
      </c>
      <c r="AO4080" s="17">
        <f t="shared" si="687"/>
        <v>615.89631211006304</v>
      </c>
      <c r="AP4080" s="2">
        <f t="shared" si="688"/>
        <v>42.127307748328313</v>
      </c>
      <c r="AQ4080" s="6">
        <f t="shared" si="689"/>
        <v>768.40209332950838</v>
      </c>
      <c r="AR4080" s="3">
        <f t="shared" si="690"/>
        <v>8023.9496176704906</v>
      </c>
    </row>
    <row r="4081" spans="1:44">
      <c r="A4081" s="32">
        <v>43894</v>
      </c>
      <c r="B4081" s="9">
        <v>12.5</v>
      </c>
      <c r="C4081" s="33">
        <v>8742.6116610000008</v>
      </c>
      <c r="D4081" s="34">
        <f t="shared" si="674"/>
        <v>110861336.17981134</v>
      </c>
      <c r="E4081" s="34">
        <v>15486913440292.801</v>
      </c>
      <c r="F4081" s="3">
        <f>VLOOKUP(A4081,ERCOT_345kv_West_ATC!A:B,2)</f>
        <v>27.05</v>
      </c>
      <c r="G4081" s="3">
        <f>VLOOKUP(A4081,ERCOT_345kv_West_ATC!G:H,2)</f>
        <v>2.3180000000000001</v>
      </c>
      <c r="I4081" s="5">
        <f t="shared" si="675"/>
        <v>6</v>
      </c>
      <c r="J4081" s="4">
        <f t="shared" si="676"/>
        <v>144</v>
      </c>
      <c r="K4081" s="4">
        <f t="shared" si="669"/>
        <v>1800</v>
      </c>
      <c r="L4081" s="6">
        <f t="shared" si="670"/>
        <v>15736700.989800001</v>
      </c>
      <c r="N4081" s="22">
        <f t="shared" si="677"/>
        <v>0.14194940753984678</v>
      </c>
      <c r="O4081" s="14">
        <f t="shared" si="678"/>
        <v>1623.6499234327225</v>
      </c>
      <c r="Q4081" s="22">
        <f t="shared" si="673"/>
        <v>207.52837359626722</v>
      </c>
      <c r="R4081" s="3">
        <f>VLOOKUP(A4081,ERCOT_345kv_West_ATC!D:E,2)</f>
        <v>15.19</v>
      </c>
      <c r="S4081" s="66">
        <f t="shared" si="672"/>
        <v>0.92680518939761392</v>
      </c>
      <c r="T4081" s="69">
        <f t="shared" si="679"/>
        <v>192.33837359626722</v>
      </c>
      <c r="V4081" s="16">
        <f t="shared" si="680"/>
        <v>1.85022E-2</v>
      </c>
      <c r="W4081" s="16">
        <f t="shared" si="681"/>
        <v>0.12344720753984678</v>
      </c>
      <c r="X4081" s="16"/>
      <c r="Z4081" s="15">
        <f t="shared" si="682"/>
        <v>1.6399114457298813E-5</v>
      </c>
      <c r="AA4081" s="16">
        <f t="shared" si="683"/>
        <v>0.1433710892844543</v>
      </c>
      <c r="AB4081" s="3">
        <f t="shared" si="684"/>
        <v>7.72105577602651E-2</v>
      </c>
      <c r="AC4081" s="69">
        <f t="shared" si="685"/>
        <v>14.490144140257026</v>
      </c>
      <c r="AD4081" s="3">
        <f t="shared" si="671"/>
        <v>17.026899300681585</v>
      </c>
      <c r="AF4081" s="29"/>
      <c r="AG4081" s="30"/>
      <c r="AH4081" s="29"/>
      <c r="AI4081" s="29"/>
      <c r="AJ4081" s="31"/>
      <c r="AK4081" s="29"/>
      <c r="AL4081" s="30"/>
      <c r="AN4081" s="17">
        <f t="shared" si="686"/>
        <v>61589.631211006301</v>
      </c>
      <c r="AO4081" s="17">
        <f t="shared" si="687"/>
        <v>615.89631211006304</v>
      </c>
      <c r="AP4081" s="2">
        <f t="shared" si="688"/>
        <v>42.127307748328313</v>
      </c>
      <c r="AQ4081" s="6">
        <f t="shared" si="689"/>
        <v>639.91380469710703</v>
      </c>
      <c r="AR4081" s="3">
        <f t="shared" si="690"/>
        <v>8102.6978563028933</v>
      </c>
    </row>
    <row r="4082" spans="1:44">
      <c r="A4082" s="32">
        <v>43895</v>
      </c>
      <c r="B4082" s="9">
        <v>12.5</v>
      </c>
      <c r="C4082" s="33">
        <v>9077.8794639999996</v>
      </c>
      <c r="D4082" s="34">
        <f t="shared" si="674"/>
        <v>110861336.17981134</v>
      </c>
      <c r="E4082" s="34">
        <v>15486913440292.801</v>
      </c>
      <c r="F4082" s="3">
        <f>VLOOKUP(A4082,ERCOT_345kv_West_ATC!A:B,2)</f>
        <v>27.1</v>
      </c>
      <c r="G4082" s="3">
        <f>VLOOKUP(A4082,ERCOT_345kv_West_ATC!G:H,2)</f>
        <v>2.2879999999999998</v>
      </c>
      <c r="I4082" s="5">
        <f t="shared" si="675"/>
        <v>6</v>
      </c>
      <c r="J4082" s="4">
        <f t="shared" si="676"/>
        <v>144</v>
      </c>
      <c r="K4082" s="4">
        <f t="shared" si="669"/>
        <v>1800</v>
      </c>
      <c r="L4082" s="6">
        <f t="shared" si="670"/>
        <v>16340183.0352</v>
      </c>
      <c r="N4082" s="22">
        <f t="shared" si="677"/>
        <v>0.14739298296655085</v>
      </c>
      <c r="O4082" s="14">
        <f t="shared" si="678"/>
        <v>1623.6499234327225</v>
      </c>
      <c r="Q4082" s="22">
        <f t="shared" si="673"/>
        <v>215.48681720255968</v>
      </c>
      <c r="R4082" s="3">
        <f>VLOOKUP(A4082,ERCOT_345kv_West_ATC!D:E,2)</f>
        <v>16.190000000000001</v>
      </c>
      <c r="S4082" s="66">
        <f t="shared" si="672"/>
        <v>0.92486779372317129</v>
      </c>
      <c r="T4082" s="69">
        <f t="shared" si="679"/>
        <v>199.29681720255968</v>
      </c>
      <c r="V4082" s="16">
        <f t="shared" si="680"/>
        <v>1.8536400000000001E-2</v>
      </c>
      <c r="W4082" s="16">
        <f t="shared" si="681"/>
        <v>0.12885658296655084</v>
      </c>
      <c r="X4082" s="16"/>
      <c r="Z4082" s="15">
        <f t="shared" si="682"/>
        <v>1.6399114457298813E-5</v>
      </c>
      <c r="AA4082" s="16">
        <f t="shared" si="683"/>
        <v>0.1488691843596984</v>
      </c>
      <c r="AB4082" s="3">
        <f t="shared" si="684"/>
        <v>8.0171482375522199E-2</v>
      </c>
      <c r="AC4082" s="69">
        <f t="shared" si="685"/>
        <v>15.573842549441125</v>
      </c>
      <c r="AD4082" s="3">
        <f t="shared" si="671"/>
        <v>17.014461336163201</v>
      </c>
      <c r="AF4082" s="29"/>
      <c r="AG4082" s="30"/>
      <c r="AH4082" s="29"/>
      <c r="AI4082" s="29"/>
      <c r="AJ4082" s="31"/>
      <c r="AK4082" s="29"/>
      <c r="AL4082" s="30"/>
      <c r="AN4082" s="17">
        <f t="shared" si="686"/>
        <v>61589.631211006301</v>
      </c>
      <c r="AO4082" s="17">
        <f t="shared" si="687"/>
        <v>615.89631211006304</v>
      </c>
      <c r="AP4082" s="2">
        <f t="shared" si="688"/>
        <v>42.127307748328313</v>
      </c>
      <c r="AQ4082" s="6">
        <f t="shared" si="689"/>
        <v>682.04111244543549</v>
      </c>
      <c r="AR4082" s="3">
        <f t="shared" si="690"/>
        <v>8395.8383515545647</v>
      </c>
    </row>
    <row r="4083" spans="1:44">
      <c r="A4083" s="32">
        <v>43896</v>
      </c>
      <c r="B4083" s="9">
        <v>12.5</v>
      </c>
      <c r="C4083" s="33">
        <v>9120.7484540000005</v>
      </c>
      <c r="D4083" s="34">
        <f t="shared" si="674"/>
        <v>110861336.17981134</v>
      </c>
      <c r="E4083" s="34">
        <v>15486913440292.801</v>
      </c>
      <c r="F4083" s="3">
        <f>VLOOKUP(A4083,ERCOT_345kv_West_ATC!A:B,2)</f>
        <v>26.95</v>
      </c>
      <c r="G4083" s="3">
        <f>VLOOKUP(A4083,ERCOT_345kv_West_ATC!G:H,2)</f>
        <v>2.2759999999999998</v>
      </c>
      <c r="I4083" s="5">
        <f t="shared" si="675"/>
        <v>6</v>
      </c>
      <c r="J4083" s="4">
        <f t="shared" si="676"/>
        <v>144</v>
      </c>
      <c r="K4083" s="4">
        <f t="shared" si="669"/>
        <v>1800</v>
      </c>
      <c r="L4083" s="6">
        <f t="shared" si="670"/>
        <v>16417347.217200002</v>
      </c>
      <c r="N4083" s="22">
        <f t="shared" si="677"/>
        <v>0.14808902528986223</v>
      </c>
      <c r="O4083" s="14">
        <f t="shared" si="678"/>
        <v>1623.6499234327225</v>
      </c>
      <c r="Q4083" s="22">
        <f t="shared" si="673"/>
        <v>216.50442293839507</v>
      </c>
      <c r="R4083" s="3">
        <f>VLOOKUP(A4083,ERCOT_345kv_West_ATC!D:E,2)</f>
        <v>15.68</v>
      </c>
      <c r="S4083" s="66">
        <f t="shared" si="672"/>
        <v>0.92757653729567613</v>
      </c>
      <c r="T4083" s="69">
        <f t="shared" si="679"/>
        <v>200.82442293839506</v>
      </c>
      <c r="V4083" s="16">
        <f t="shared" si="680"/>
        <v>1.8433799999999997E-2</v>
      </c>
      <c r="W4083" s="16">
        <f t="shared" si="681"/>
        <v>0.12965522528986223</v>
      </c>
      <c r="X4083" s="16"/>
      <c r="Z4083" s="15">
        <f t="shared" si="682"/>
        <v>1.6399114457298813E-5</v>
      </c>
      <c r="AA4083" s="16">
        <f t="shared" si="683"/>
        <v>0.14957219783337719</v>
      </c>
      <c r="AB4083" s="3">
        <f t="shared" si="684"/>
        <v>8.0550080757431877E-2</v>
      </c>
      <c r="AC4083" s="69">
        <f t="shared" si="685"/>
        <v>15.712409557220067</v>
      </c>
      <c r="AD4083" s="3">
        <f t="shared" si="671"/>
        <v>16.959984210410227</v>
      </c>
      <c r="AF4083" s="29"/>
      <c r="AG4083" s="30"/>
      <c r="AH4083" s="29"/>
      <c r="AI4083" s="29"/>
      <c r="AJ4083" s="31"/>
      <c r="AK4083" s="29"/>
      <c r="AL4083" s="30"/>
      <c r="AN4083" s="17">
        <f t="shared" si="686"/>
        <v>61589.631211006301</v>
      </c>
      <c r="AO4083" s="17">
        <f t="shared" si="687"/>
        <v>615.89631211006304</v>
      </c>
      <c r="AP4083" s="2">
        <f t="shared" si="688"/>
        <v>42.127307748328313</v>
      </c>
      <c r="AQ4083" s="6">
        <f t="shared" si="689"/>
        <v>660.55618549378789</v>
      </c>
      <c r="AR4083" s="3">
        <f t="shared" si="690"/>
        <v>8460.1922685062127</v>
      </c>
    </row>
    <row r="4084" spans="1:44">
      <c r="A4084" s="32">
        <v>43897</v>
      </c>
      <c r="B4084" s="9">
        <v>12.5</v>
      </c>
      <c r="C4084" s="33">
        <v>8909.7582810000004</v>
      </c>
      <c r="D4084" s="34">
        <f t="shared" si="674"/>
        <v>110861336.17981134</v>
      </c>
      <c r="E4084" s="34">
        <v>15486913440292.801</v>
      </c>
      <c r="F4084" s="3">
        <f>VLOOKUP(A4084,ERCOT_345kv_West_ATC!A:B,2)</f>
        <v>26.95</v>
      </c>
      <c r="G4084" s="3">
        <f>VLOOKUP(A4084,ERCOT_345kv_West_ATC!G:H,2)</f>
        <v>2.2759999999999998</v>
      </c>
      <c r="I4084" s="5">
        <f t="shared" si="675"/>
        <v>6</v>
      </c>
      <c r="J4084" s="4">
        <f t="shared" si="676"/>
        <v>144</v>
      </c>
      <c r="K4084" s="4">
        <f t="shared" si="669"/>
        <v>1800</v>
      </c>
      <c r="L4084" s="6">
        <f t="shared" si="670"/>
        <v>16037564.9058</v>
      </c>
      <c r="N4084" s="22">
        <f t="shared" si="677"/>
        <v>0.14466328350749716</v>
      </c>
      <c r="O4084" s="14">
        <f t="shared" si="678"/>
        <v>1623.6499234327225</v>
      </c>
      <c r="Q4084" s="22">
        <f t="shared" si="673"/>
        <v>211.49602851973268</v>
      </c>
      <c r="R4084" s="3">
        <f>VLOOKUP(A4084,ERCOT_345kv_West_ATC!D:E,2)</f>
        <v>12.65</v>
      </c>
      <c r="S4084" s="66">
        <f t="shared" si="672"/>
        <v>0.94018800216468479</v>
      </c>
      <c r="T4084" s="69">
        <f t="shared" si="679"/>
        <v>198.84602851973267</v>
      </c>
      <c r="V4084" s="16">
        <f t="shared" si="680"/>
        <v>1.8433799999999997E-2</v>
      </c>
      <c r="W4084" s="16">
        <f t="shared" si="681"/>
        <v>0.12622948350749716</v>
      </c>
      <c r="X4084" s="16"/>
      <c r="Z4084" s="15">
        <f t="shared" si="682"/>
        <v>1.6399114457298813E-5</v>
      </c>
      <c r="AA4084" s="16">
        <f t="shared" si="683"/>
        <v>0.14611214583698492</v>
      </c>
      <c r="AB4084" s="3">
        <f t="shared" si="684"/>
        <v>7.8686716631133538E-2</v>
      </c>
      <c r="AC4084" s="69">
        <f t="shared" si="685"/>
        <v>15.030418286994875</v>
      </c>
      <c r="AD4084" s="3">
        <f t="shared" si="671"/>
        <v>16.8702180774286</v>
      </c>
      <c r="AF4084" s="29"/>
      <c r="AG4084" s="30"/>
      <c r="AH4084" s="29"/>
      <c r="AI4084" s="29"/>
      <c r="AJ4084" s="31"/>
      <c r="AK4084" s="29"/>
      <c r="AL4084" s="30"/>
      <c r="AN4084" s="17">
        <f t="shared" si="686"/>
        <v>61589.631211006301</v>
      </c>
      <c r="AO4084" s="17">
        <f t="shared" si="687"/>
        <v>615.89631211006304</v>
      </c>
      <c r="AP4084" s="2">
        <f t="shared" si="688"/>
        <v>42.127307748328313</v>
      </c>
      <c r="AQ4084" s="6">
        <f t="shared" si="689"/>
        <v>532.91044301635316</v>
      </c>
      <c r="AR4084" s="3">
        <f t="shared" si="690"/>
        <v>8376.847837983647</v>
      </c>
    </row>
    <row r="4085" spans="1:44">
      <c r="A4085" s="32">
        <v>43898</v>
      </c>
      <c r="B4085" s="9">
        <v>12.5</v>
      </c>
      <c r="C4085" s="33">
        <v>8110.2560780000003</v>
      </c>
      <c r="D4085" s="34">
        <f t="shared" si="674"/>
        <v>110861336.17981134</v>
      </c>
      <c r="E4085" s="34">
        <v>15486913440292.801</v>
      </c>
      <c r="F4085" s="3">
        <f>VLOOKUP(A4085,ERCOT_345kv_West_ATC!A:B,2)</f>
        <v>26.95</v>
      </c>
      <c r="G4085" s="3">
        <f>VLOOKUP(A4085,ERCOT_345kv_West_ATC!G:H,2)</f>
        <v>2.2759999999999998</v>
      </c>
      <c r="I4085" s="5">
        <f t="shared" si="675"/>
        <v>6</v>
      </c>
      <c r="J4085" s="4">
        <f t="shared" si="676"/>
        <v>144</v>
      </c>
      <c r="K4085" s="4">
        <f t="shared" si="669"/>
        <v>1800</v>
      </c>
      <c r="L4085" s="6">
        <f t="shared" si="670"/>
        <v>14598460.940400001</v>
      </c>
      <c r="N4085" s="22">
        <f t="shared" si="677"/>
        <v>0.13168216660064472</v>
      </c>
      <c r="O4085" s="14">
        <f t="shared" si="678"/>
        <v>1623.6499234327225</v>
      </c>
      <c r="Q4085" s="22">
        <f t="shared" si="673"/>
        <v>192.51778742784316</v>
      </c>
      <c r="R4085" s="3">
        <f>VLOOKUP(A4085,ERCOT_345kv_West_ATC!D:E,2)</f>
        <v>12.37</v>
      </c>
      <c r="S4085" s="66">
        <f t="shared" si="672"/>
        <v>0.93574619693447103</v>
      </c>
      <c r="T4085" s="69">
        <f t="shared" si="679"/>
        <v>180.14778742784316</v>
      </c>
      <c r="V4085" s="16">
        <f t="shared" si="680"/>
        <v>1.8433799999999997E-2</v>
      </c>
      <c r="W4085" s="16">
        <f t="shared" si="681"/>
        <v>0.11324836660064472</v>
      </c>
      <c r="X4085" s="16"/>
      <c r="Z4085" s="15">
        <f t="shared" si="682"/>
        <v>1.6399114457298813E-5</v>
      </c>
      <c r="AA4085" s="16">
        <f t="shared" si="683"/>
        <v>0.13300101770112538</v>
      </c>
      <c r="AB4085" s="3">
        <f t="shared" si="684"/>
        <v>7.1625896201517228E-2</v>
      </c>
      <c r="AC4085" s="69">
        <f t="shared" si="685"/>
        <v>12.446158009755305</v>
      </c>
      <c r="AD4085" s="3">
        <f t="shared" si="671"/>
        <v>16.687779205932735</v>
      </c>
      <c r="AF4085" s="29"/>
      <c r="AG4085" s="30"/>
      <c r="AH4085" s="29"/>
      <c r="AI4085" s="29"/>
      <c r="AJ4085" s="31"/>
      <c r="AK4085" s="29"/>
      <c r="AL4085" s="30"/>
      <c r="AN4085" s="17">
        <f t="shared" si="686"/>
        <v>61589.631211006301</v>
      </c>
      <c r="AO4085" s="17">
        <f t="shared" si="687"/>
        <v>615.89631211006304</v>
      </c>
      <c r="AP4085" s="2">
        <f t="shared" si="688"/>
        <v>42.127307748328313</v>
      </c>
      <c r="AQ4085" s="6">
        <f t="shared" si="689"/>
        <v>521.11479684682115</v>
      </c>
      <c r="AR4085" s="3">
        <f t="shared" si="690"/>
        <v>7589.1412811531791</v>
      </c>
    </row>
    <row r="4086" spans="1:44">
      <c r="A4086" s="32">
        <v>43899</v>
      </c>
      <c r="B4086" s="9">
        <v>12.5</v>
      </c>
      <c r="C4086" s="33">
        <v>7916.6221409999998</v>
      </c>
      <c r="D4086" s="34">
        <f t="shared" si="674"/>
        <v>118492253.20311025</v>
      </c>
      <c r="E4086" s="34">
        <v>16552923967337.199</v>
      </c>
      <c r="F4086" s="3">
        <f>VLOOKUP(A4086,ERCOT_345kv_West_ATC!A:B,2)</f>
        <v>27.6</v>
      </c>
      <c r="G4086" s="3">
        <f>VLOOKUP(A4086,ERCOT_345kv_West_ATC!G:H,2)</f>
        <v>2.3620000000000001</v>
      </c>
      <c r="I4086" s="5">
        <f t="shared" si="675"/>
        <v>6</v>
      </c>
      <c r="J4086" s="4">
        <f t="shared" si="676"/>
        <v>144</v>
      </c>
      <c r="K4086" s="4">
        <f t="shared" si="669"/>
        <v>1800</v>
      </c>
      <c r="L4086" s="6">
        <f t="shared" si="670"/>
        <v>14249919.853799999</v>
      </c>
      <c r="N4086" s="22">
        <f t="shared" si="677"/>
        <v>0.12026035009540995</v>
      </c>
      <c r="O4086" s="14">
        <f t="shared" si="678"/>
        <v>1519.0866502593881</v>
      </c>
      <c r="Q4086" s="22">
        <f t="shared" si="673"/>
        <v>175.81922528568705</v>
      </c>
      <c r="R4086" s="3">
        <f>VLOOKUP(A4086,ERCOT_345kv_West_ATC!D:E,2)</f>
        <v>17.04</v>
      </c>
      <c r="S4086" s="66">
        <f t="shared" si="672"/>
        <v>0.90308227116623996</v>
      </c>
      <c r="T4086" s="69">
        <f t="shared" si="679"/>
        <v>158.77922528568706</v>
      </c>
      <c r="V4086" s="16">
        <f t="shared" si="680"/>
        <v>1.88784E-2</v>
      </c>
      <c r="W4086" s="16">
        <f t="shared" si="681"/>
        <v>0.10138195009540994</v>
      </c>
      <c r="X4086" s="16"/>
      <c r="Z4086" s="15">
        <f t="shared" si="682"/>
        <v>1.5343009283362059E-5</v>
      </c>
      <c r="AA4086" s="16">
        <f t="shared" si="683"/>
        <v>0.12146480700223261</v>
      </c>
      <c r="AB4086" s="3">
        <f t="shared" si="684"/>
        <v>6.5413226220791695E-2</v>
      </c>
      <c r="AC4086" s="69">
        <f t="shared" si="685"/>
        <v>10.17232079680976</v>
      </c>
      <c r="AD4086" s="3">
        <f t="shared" si="671"/>
        <v>16.421327446322778</v>
      </c>
      <c r="AF4086" s="29"/>
      <c r="AG4086" s="30"/>
      <c r="AH4086" s="29"/>
      <c r="AI4086" s="29"/>
      <c r="AJ4086" s="31"/>
      <c r="AK4086" s="29"/>
      <c r="AL4086" s="30"/>
      <c r="AN4086" s="17">
        <f t="shared" si="686"/>
        <v>65829.029557283473</v>
      </c>
      <c r="AO4086" s="17">
        <f t="shared" si="687"/>
        <v>658.29029557283468</v>
      </c>
      <c r="AP4086" s="2">
        <f t="shared" si="688"/>
        <v>45.027056217181894</v>
      </c>
      <c r="AQ4086" s="6">
        <f t="shared" si="689"/>
        <v>767.26103794077949</v>
      </c>
      <c r="AR4086" s="3">
        <f t="shared" si="690"/>
        <v>7149.3611030592201</v>
      </c>
    </row>
    <row r="4087" spans="1:44">
      <c r="A4087" s="32">
        <v>43900</v>
      </c>
      <c r="B4087" s="9">
        <v>12.5</v>
      </c>
      <c r="C4087" s="33">
        <v>7915.6175480000002</v>
      </c>
      <c r="D4087" s="34">
        <f t="shared" si="674"/>
        <v>118492253.20311025</v>
      </c>
      <c r="E4087" s="34">
        <v>16552923967337.199</v>
      </c>
      <c r="F4087" s="3">
        <f>VLOOKUP(A4087,ERCOT_345kv_West_ATC!A:B,2)</f>
        <v>27.35</v>
      </c>
      <c r="G4087" s="3">
        <f>VLOOKUP(A4087,ERCOT_345kv_West_ATC!G:H,2)</f>
        <v>2.3730000000000002</v>
      </c>
      <c r="I4087" s="5">
        <f t="shared" si="675"/>
        <v>6</v>
      </c>
      <c r="J4087" s="4">
        <f t="shared" si="676"/>
        <v>144</v>
      </c>
      <c r="K4087" s="4">
        <f t="shared" si="669"/>
        <v>1800</v>
      </c>
      <c r="L4087" s="6">
        <f t="shared" si="670"/>
        <v>14248111.5864</v>
      </c>
      <c r="N4087" s="22">
        <f t="shared" si="677"/>
        <v>0.12024508945725752</v>
      </c>
      <c r="O4087" s="14">
        <f t="shared" si="678"/>
        <v>1519.0866502593881</v>
      </c>
      <c r="Q4087" s="22">
        <f t="shared" si="673"/>
        <v>175.79691441119522</v>
      </c>
      <c r="R4087" s="3">
        <f>VLOOKUP(A4087,ERCOT_345kv_West_ATC!D:E,2)</f>
        <v>20.149999999999999</v>
      </c>
      <c r="S4087" s="66">
        <f t="shared" si="672"/>
        <v>0.88537910311173929</v>
      </c>
      <c r="T4087" s="69">
        <f t="shared" si="679"/>
        <v>155.64691441119521</v>
      </c>
      <c r="V4087" s="16">
        <f t="shared" si="680"/>
        <v>1.8707400000000002E-2</v>
      </c>
      <c r="W4087" s="16">
        <f t="shared" si="681"/>
        <v>0.10153768945725752</v>
      </c>
      <c r="X4087" s="16"/>
      <c r="Z4087" s="15">
        <f t="shared" si="682"/>
        <v>1.5343009283362059E-5</v>
      </c>
      <c r="AA4087" s="16">
        <f t="shared" si="683"/>
        <v>0.12144939352250762</v>
      </c>
      <c r="AB4087" s="3">
        <f t="shared" si="684"/>
        <v>6.5404925500105737E-2</v>
      </c>
      <c r="AC4087" s="69">
        <f t="shared" si="685"/>
        <v>10.169282733038699</v>
      </c>
      <c r="AD4087" s="3">
        <f t="shared" si="671"/>
        <v>16.127519618945747</v>
      </c>
      <c r="AF4087" s="29"/>
      <c r="AG4087" s="30"/>
      <c r="AH4087" s="29"/>
      <c r="AI4087" s="29"/>
      <c r="AJ4087" s="31"/>
      <c r="AK4087" s="29"/>
      <c r="AL4087" s="30"/>
      <c r="AN4087" s="17">
        <f t="shared" si="686"/>
        <v>65829.029557283473</v>
      </c>
      <c r="AO4087" s="17">
        <f t="shared" si="687"/>
        <v>658.29029557283468</v>
      </c>
      <c r="AP4087" s="2">
        <f t="shared" si="688"/>
        <v>45.027056217181894</v>
      </c>
      <c r="AQ4087" s="6">
        <f t="shared" si="689"/>
        <v>907.29518277621514</v>
      </c>
      <c r="AR4087" s="3">
        <f t="shared" si="690"/>
        <v>7008.3223652237848</v>
      </c>
    </row>
    <row r="4088" spans="1:44">
      <c r="A4088" s="32">
        <v>43901</v>
      </c>
      <c r="B4088" s="9">
        <v>12.5</v>
      </c>
      <c r="C4088" s="33">
        <v>7912.8153050000001</v>
      </c>
      <c r="D4088" s="34">
        <f t="shared" si="674"/>
        <v>118492253.20311025</v>
      </c>
      <c r="E4088" s="34">
        <v>16552923967337.199</v>
      </c>
      <c r="F4088" s="3">
        <f>VLOOKUP(A4088,ERCOT_345kv_West_ATC!A:B,2)</f>
        <v>26.9</v>
      </c>
      <c r="G4088" s="3">
        <f>VLOOKUP(A4088,ERCOT_345kv_West_ATC!G:H,2)</f>
        <v>2.355</v>
      </c>
      <c r="I4088" s="5">
        <f t="shared" si="675"/>
        <v>6</v>
      </c>
      <c r="J4088" s="4">
        <f t="shared" si="676"/>
        <v>144</v>
      </c>
      <c r="K4088" s="4">
        <f t="shared" si="669"/>
        <v>1800</v>
      </c>
      <c r="L4088" s="6">
        <f t="shared" si="670"/>
        <v>14243067.549000001</v>
      </c>
      <c r="N4088" s="22">
        <f t="shared" si="677"/>
        <v>0.1202025209579367</v>
      </c>
      <c r="O4088" s="14">
        <f t="shared" si="678"/>
        <v>1519.0866502593881</v>
      </c>
      <c r="Q4088" s="22">
        <f t="shared" si="673"/>
        <v>175.73467976306534</v>
      </c>
      <c r="R4088" s="3">
        <f>VLOOKUP(A4088,ERCOT_345kv_West_ATC!D:E,2)</f>
        <v>21.09</v>
      </c>
      <c r="S4088" s="66">
        <f t="shared" si="672"/>
        <v>0.87998953861335372</v>
      </c>
      <c r="T4088" s="69">
        <f t="shared" si="679"/>
        <v>154.64467976306534</v>
      </c>
      <c r="V4088" s="16">
        <f t="shared" si="680"/>
        <v>1.8399600000000002E-2</v>
      </c>
      <c r="W4088" s="16">
        <f t="shared" si="681"/>
        <v>0.10180292095793669</v>
      </c>
      <c r="X4088" s="16"/>
      <c r="Z4088" s="15">
        <f t="shared" si="682"/>
        <v>1.5343009283362059E-5</v>
      </c>
      <c r="AA4088" s="16">
        <f t="shared" si="683"/>
        <v>0.12140639868214438</v>
      </c>
      <c r="AB4088" s="3">
        <f t="shared" si="684"/>
        <v>6.5381771211316914E-2</v>
      </c>
      <c r="AC4088" s="69">
        <f t="shared" si="685"/>
        <v>10.160808263341989</v>
      </c>
      <c r="AD4088" s="3">
        <f t="shared" si="671"/>
        <v>15.860782787787373</v>
      </c>
      <c r="AF4088" s="29"/>
      <c r="AG4088" s="30"/>
      <c r="AH4088" s="29"/>
      <c r="AI4088" s="29"/>
      <c r="AJ4088" s="31"/>
      <c r="AK4088" s="29"/>
      <c r="AL4088" s="30"/>
      <c r="AN4088" s="17">
        <f t="shared" si="686"/>
        <v>65829.029557283473</v>
      </c>
      <c r="AO4088" s="17">
        <f t="shared" si="687"/>
        <v>658.29029557283468</v>
      </c>
      <c r="AP4088" s="2">
        <f t="shared" si="688"/>
        <v>45.027056217181894</v>
      </c>
      <c r="AQ4088" s="6">
        <f t="shared" si="689"/>
        <v>949.62061562036615</v>
      </c>
      <c r="AR4088" s="3">
        <f t="shared" si="690"/>
        <v>6963.1946893796339</v>
      </c>
    </row>
    <row r="4089" spans="1:44">
      <c r="A4089" s="32">
        <v>43902</v>
      </c>
      <c r="B4089" s="9">
        <v>12.5</v>
      </c>
      <c r="C4089" s="33">
        <v>4860.35383</v>
      </c>
      <c r="D4089" s="34">
        <f t="shared" si="674"/>
        <v>118492253.20311025</v>
      </c>
      <c r="E4089" s="34">
        <v>16552923967337.199</v>
      </c>
      <c r="F4089" s="3">
        <f>VLOOKUP(A4089,ERCOT_345kv_West_ATC!A:B,2)</f>
        <v>26.85</v>
      </c>
      <c r="G4089" s="3">
        <f>VLOOKUP(A4089,ERCOT_345kv_West_ATC!G:H,2)</f>
        <v>2.3319999999999999</v>
      </c>
      <c r="I4089" s="5">
        <f t="shared" si="675"/>
        <v>6</v>
      </c>
      <c r="J4089" s="4">
        <f t="shared" si="676"/>
        <v>144</v>
      </c>
      <c r="K4089" s="4">
        <f t="shared" si="669"/>
        <v>1800</v>
      </c>
      <c r="L4089" s="6">
        <f t="shared" si="670"/>
        <v>8748636.8939999994</v>
      </c>
      <c r="N4089" s="22">
        <f t="shared" si="677"/>
        <v>7.3832986186900873E-2</v>
      </c>
      <c r="O4089" s="14">
        <f t="shared" si="678"/>
        <v>1519.0866502593881</v>
      </c>
      <c r="Q4089" s="22">
        <f t="shared" si="673"/>
        <v>107.94296226155099</v>
      </c>
      <c r="R4089" s="3">
        <f>VLOOKUP(A4089,ERCOT_345kv_West_ATC!D:E,2)</f>
        <v>23.26</v>
      </c>
      <c r="S4089" s="66">
        <f t="shared" si="672"/>
        <v>0.78451582657478025</v>
      </c>
      <c r="T4089" s="69">
        <f t="shared" si="679"/>
        <v>84.682962261550983</v>
      </c>
      <c r="V4089" s="16">
        <f t="shared" si="680"/>
        <v>1.83654E-2</v>
      </c>
      <c r="W4089" s="16">
        <f t="shared" si="681"/>
        <v>5.5467586186900869E-2</v>
      </c>
      <c r="X4089" s="16"/>
      <c r="Z4089" s="15">
        <f t="shared" si="682"/>
        <v>1.5343009283362059E-5</v>
      </c>
      <c r="AA4089" s="16">
        <f t="shared" si="683"/>
        <v>7.4572453934114338E-2</v>
      </c>
      <c r="AB4089" s="3">
        <f t="shared" si="684"/>
        <v>4.0159984767786497E-2</v>
      </c>
      <c r="AC4089" s="69">
        <f t="shared" si="685"/>
        <v>0.9296344250098576</v>
      </c>
      <c r="AD4089" s="3">
        <f t="shared" si="671"/>
        <v>15.255418811128063</v>
      </c>
      <c r="AF4089" s="29"/>
      <c r="AG4089" s="30"/>
      <c r="AH4089" s="29"/>
      <c r="AI4089" s="29"/>
      <c r="AJ4089" s="31"/>
      <c r="AK4089" s="29"/>
      <c r="AL4089" s="30"/>
      <c r="AN4089" s="17">
        <f t="shared" si="686"/>
        <v>65829.029557283473</v>
      </c>
      <c r="AO4089" s="17">
        <f t="shared" si="687"/>
        <v>658.29029557283468</v>
      </c>
      <c r="AP4089" s="2">
        <f t="shared" si="688"/>
        <v>45.027056217181894</v>
      </c>
      <c r="AQ4089" s="6">
        <f t="shared" si="689"/>
        <v>1047.329327611651</v>
      </c>
      <c r="AR4089" s="3">
        <f t="shared" si="690"/>
        <v>3813.024502388349</v>
      </c>
    </row>
    <row r="4090" spans="1:44">
      <c r="A4090" s="32">
        <v>43903</v>
      </c>
      <c r="B4090" s="9">
        <v>12.5</v>
      </c>
      <c r="C4090" s="33">
        <v>5547.0651610000004</v>
      </c>
      <c r="D4090" s="34">
        <f t="shared" si="674"/>
        <v>118492253.20311025</v>
      </c>
      <c r="E4090" s="34">
        <v>16552923967337.199</v>
      </c>
      <c r="F4090" s="3">
        <f>VLOOKUP(A4090,ERCOT_345kv_West_ATC!A:B,2)</f>
        <v>27.3</v>
      </c>
      <c r="G4090" s="3">
        <f>VLOOKUP(A4090,ERCOT_345kv_West_ATC!G:H,2)</f>
        <v>2.3559999999999999</v>
      </c>
      <c r="I4090" s="5">
        <f t="shared" si="675"/>
        <v>6</v>
      </c>
      <c r="J4090" s="4">
        <f t="shared" si="676"/>
        <v>144</v>
      </c>
      <c r="K4090" s="4">
        <f t="shared" ref="K4090:K4153" si="691">J4090*B4090</f>
        <v>1800</v>
      </c>
      <c r="L4090" s="6">
        <f t="shared" ref="L4090:L4153" si="692">K4090*C4090</f>
        <v>9984717.2898000013</v>
      </c>
      <c r="N4090" s="22">
        <f t="shared" si="677"/>
        <v>8.4264726341940446E-2</v>
      </c>
      <c r="O4090" s="14">
        <f t="shared" si="678"/>
        <v>1519.0866502593881</v>
      </c>
      <c r="Q4090" s="22">
        <f t="shared" si="673"/>
        <v>123.19404435956204</v>
      </c>
      <c r="R4090" s="3">
        <f>VLOOKUP(A4090,ERCOT_345kv_West_ATC!D:E,2)</f>
        <v>19.18</v>
      </c>
      <c r="S4090" s="66">
        <f t="shared" si="672"/>
        <v>0.84431065560263585</v>
      </c>
      <c r="T4090" s="69">
        <f t="shared" si="679"/>
        <v>104.01404435956204</v>
      </c>
      <c r="V4090" s="16">
        <f t="shared" si="680"/>
        <v>1.8673200000000001E-2</v>
      </c>
      <c r="W4090" s="16">
        <f t="shared" si="681"/>
        <v>6.5591526341940445E-2</v>
      </c>
      <c r="X4090" s="16"/>
      <c r="Z4090" s="15">
        <f t="shared" si="682"/>
        <v>1.5343009283362059E-5</v>
      </c>
      <c r="AA4090" s="16">
        <f t="shared" si="683"/>
        <v>8.5108672260637258E-2</v>
      </c>
      <c r="AB4090" s="3">
        <f t="shared" si="684"/>
        <v>4.5834122404145868E-2</v>
      </c>
      <c r="AC4090" s="69">
        <f t="shared" si="685"/>
        <v>3.0063687999173871</v>
      </c>
      <c r="AD4090" s="3">
        <f t="shared" si="671"/>
        <v>14.706659021234723</v>
      </c>
      <c r="AF4090" s="29"/>
      <c r="AG4090" s="30"/>
      <c r="AH4090" s="29"/>
      <c r="AI4090" s="29"/>
      <c r="AJ4090" s="31"/>
      <c r="AK4090" s="29"/>
      <c r="AL4090" s="30"/>
      <c r="AN4090" s="17">
        <f t="shared" si="686"/>
        <v>65829.029557283473</v>
      </c>
      <c r="AO4090" s="17">
        <f t="shared" si="687"/>
        <v>658.29029557283468</v>
      </c>
      <c r="AP4090" s="2">
        <f t="shared" si="688"/>
        <v>45.027056217181894</v>
      </c>
      <c r="AQ4090" s="6">
        <f t="shared" si="689"/>
        <v>863.61893824554875</v>
      </c>
      <c r="AR4090" s="3">
        <f t="shared" si="690"/>
        <v>4683.4462227544518</v>
      </c>
    </row>
    <row r="4091" spans="1:44">
      <c r="A4091" s="32">
        <v>43904</v>
      </c>
      <c r="B4091" s="9">
        <v>12.5</v>
      </c>
      <c r="C4091" s="33">
        <v>5195.8551749999997</v>
      </c>
      <c r="D4091" s="34">
        <f t="shared" si="674"/>
        <v>118492253.20311025</v>
      </c>
      <c r="E4091" s="34">
        <v>16552923967337.199</v>
      </c>
      <c r="F4091" s="3">
        <f>VLOOKUP(A4091,ERCOT_345kv_West_ATC!A:B,2)</f>
        <v>27.3</v>
      </c>
      <c r="G4091" s="3">
        <f>VLOOKUP(A4091,ERCOT_345kv_West_ATC!G:H,2)</f>
        <v>2.3559999999999999</v>
      </c>
      <c r="I4091" s="5">
        <f t="shared" si="675"/>
        <v>6</v>
      </c>
      <c r="J4091" s="4">
        <f t="shared" si="676"/>
        <v>144</v>
      </c>
      <c r="K4091" s="4">
        <f t="shared" si="691"/>
        <v>1800</v>
      </c>
      <c r="L4091" s="6">
        <f t="shared" si="692"/>
        <v>9352539.3149999995</v>
      </c>
      <c r="N4091" s="22">
        <f t="shared" si="677"/>
        <v>7.8929542330236566E-2</v>
      </c>
      <c r="O4091" s="14">
        <f t="shared" si="678"/>
        <v>1519.0866502593881</v>
      </c>
      <c r="Q4091" s="22">
        <f t="shared" si="673"/>
        <v>115.39406773426398</v>
      </c>
      <c r="R4091" s="3">
        <f>VLOOKUP(A4091,ERCOT_345kv_West_ATC!D:E,2)</f>
        <v>30.16</v>
      </c>
      <c r="S4091" s="66">
        <f t="shared" si="672"/>
        <v>0.73863474447010435</v>
      </c>
      <c r="T4091" s="69">
        <f t="shared" si="679"/>
        <v>85.234067734263988</v>
      </c>
      <c r="V4091" s="16">
        <f t="shared" si="680"/>
        <v>1.8673200000000001E-2</v>
      </c>
      <c r="W4091" s="16">
        <f t="shared" si="681"/>
        <v>6.0256342330236565E-2</v>
      </c>
      <c r="X4091" s="16"/>
      <c r="Z4091" s="15">
        <f t="shared" si="682"/>
        <v>1.5343009283362059E-5</v>
      </c>
      <c r="AA4091" s="16">
        <f t="shared" si="683"/>
        <v>7.9720054185029782E-2</v>
      </c>
      <c r="AB4091" s="3">
        <f t="shared" si="684"/>
        <v>4.2932155143862158E-2</v>
      </c>
      <c r="AC4091" s="69">
        <f t="shared" si="685"/>
        <v>1.9442487826535495</v>
      </c>
      <c r="AD4091" s="3">
        <f t="shared" si="671"/>
        <v>14.135063269603863</v>
      </c>
      <c r="AF4091" s="29"/>
      <c r="AG4091" s="30"/>
      <c r="AH4091" s="29"/>
      <c r="AI4091" s="29"/>
      <c r="AJ4091" s="31"/>
      <c r="AK4091" s="29"/>
      <c r="AL4091" s="30"/>
      <c r="AN4091" s="17">
        <f t="shared" si="686"/>
        <v>65829.029557283473</v>
      </c>
      <c r="AO4091" s="17">
        <f t="shared" si="687"/>
        <v>658.29029557283468</v>
      </c>
      <c r="AP4091" s="2">
        <f t="shared" si="688"/>
        <v>45.027056217181894</v>
      </c>
      <c r="AQ4091" s="6">
        <f t="shared" si="689"/>
        <v>1358.016015510206</v>
      </c>
      <c r="AR4091" s="3">
        <f t="shared" si="690"/>
        <v>3837.8391594897939</v>
      </c>
    </row>
    <row r="4092" spans="1:44">
      <c r="A4092" s="32">
        <v>43905</v>
      </c>
      <c r="B4092" s="9">
        <v>12.5</v>
      </c>
      <c r="C4092" s="33">
        <v>5391.0602490000001</v>
      </c>
      <c r="D4092" s="34">
        <f t="shared" si="674"/>
        <v>118492253.20311025</v>
      </c>
      <c r="E4092" s="34">
        <v>16552923967337.199</v>
      </c>
      <c r="F4092" s="3">
        <f>VLOOKUP(A4092,ERCOT_345kv_West_ATC!A:B,2)</f>
        <v>27.3</v>
      </c>
      <c r="G4092" s="3">
        <f>VLOOKUP(A4092,ERCOT_345kv_West_ATC!G:H,2)</f>
        <v>2.3559999999999999</v>
      </c>
      <c r="I4092" s="5">
        <f t="shared" si="675"/>
        <v>6</v>
      </c>
      <c r="J4092" s="4">
        <f t="shared" si="676"/>
        <v>144</v>
      </c>
      <c r="K4092" s="4">
        <f t="shared" si="691"/>
        <v>1800</v>
      </c>
      <c r="L4092" s="6">
        <f t="shared" si="692"/>
        <v>9703908.4482000005</v>
      </c>
      <c r="N4092" s="22">
        <f t="shared" si="677"/>
        <v>8.1894876549999537E-2</v>
      </c>
      <c r="O4092" s="14">
        <f t="shared" si="678"/>
        <v>1519.0866502593881</v>
      </c>
      <c r="Q4092" s="22">
        <f t="shared" si="673"/>
        <v>119.72935168128586</v>
      </c>
      <c r="R4092" s="3">
        <f>VLOOKUP(A4092,ERCOT_345kv_West_ATC!D:E,2)</f>
        <v>24.67</v>
      </c>
      <c r="S4092" s="66">
        <f t="shared" si="672"/>
        <v>0.79395194533692603</v>
      </c>
      <c r="T4092" s="69">
        <f t="shared" si="679"/>
        <v>95.059351681285861</v>
      </c>
      <c r="V4092" s="16">
        <f t="shared" si="680"/>
        <v>1.8673200000000001E-2</v>
      </c>
      <c r="W4092" s="16">
        <f t="shared" si="681"/>
        <v>6.3221676549999536E-2</v>
      </c>
      <c r="X4092" s="16"/>
      <c r="Z4092" s="15">
        <f t="shared" si="682"/>
        <v>1.5343009283362059E-5</v>
      </c>
      <c r="AA4092" s="16">
        <f t="shared" si="683"/>
        <v>8.2715087447571167E-2</v>
      </c>
      <c r="AB4092" s="3">
        <f t="shared" si="684"/>
        <v>4.4545089731061679E-2</v>
      </c>
      <c r="AC4092" s="69">
        <f t="shared" si="685"/>
        <v>2.5345828415685743</v>
      </c>
      <c r="AD4092" s="3">
        <f t="shared" si="671"/>
        <v>13.573010005486475</v>
      </c>
      <c r="AF4092" s="29"/>
      <c r="AG4092" s="30"/>
      <c r="AH4092" s="29"/>
      <c r="AI4092" s="29"/>
      <c r="AJ4092" s="31"/>
      <c r="AK4092" s="29"/>
      <c r="AL4092" s="30"/>
      <c r="AN4092" s="17">
        <f t="shared" si="686"/>
        <v>65829.029557283473</v>
      </c>
      <c r="AO4092" s="17">
        <f t="shared" si="687"/>
        <v>658.29029557283468</v>
      </c>
      <c r="AP4092" s="2">
        <f t="shared" si="688"/>
        <v>45.027056217181894</v>
      </c>
      <c r="AQ4092" s="6">
        <f t="shared" si="689"/>
        <v>1110.8174768778774</v>
      </c>
      <c r="AR4092" s="3">
        <f t="shared" si="690"/>
        <v>4280.2427721221229</v>
      </c>
    </row>
    <row r="4093" spans="1:44">
      <c r="A4093" s="32">
        <v>43906</v>
      </c>
      <c r="B4093" s="9">
        <v>12.5</v>
      </c>
      <c r="C4093" s="33">
        <v>5014.8683039999996</v>
      </c>
      <c r="D4093" s="34">
        <f t="shared" si="674"/>
        <v>118492253.20311025</v>
      </c>
      <c r="E4093" s="34">
        <v>16552923967337.199</v>
      </c>
      <c r="F4093" s="3">
        <f>VLOOKUP(A4093,ERCOT_345kv_West_ATC!A:B,2)</f>
        <v>27.05</v>
      </c>
      <c r="G4093" s="3">
        <f>VLOOKUP(A4093,ERCOT_345kv_West_ATC!G:H,2)</f>
        <v>2.347</v>
      </c>
      <c r="I4093" s="5">
        <f t="shared" si="675"/>
        <v>6</v>
      </c>
      <c r="J4093" s="4">
        <f t="shared" si="676"/>
        <v>144</v>
      </c>
      <c r="K4093" s="4">
        <f t="shared" si="691"/>
        <v>1800</v>
      </c>
      <c r="L4093" s="6">
        <f t="shared" si="692"/>
        <v>9026762.9471999984</v>
      </c>
      <c r="N4093" s="22">
        <f t="shared" si="677"/>
        <v>7.6180194934153372E-2</v>
      </c>
      <c r="O4093" s="14">
        <f t="shared" si="678"/>
        <v>1519.0866502593881</v>
      </c>
      <c r="Q4093" s="22">
        <f t="shared" si="673"/>
        <v>111.37455399730025</v>
      </c>
      <c r="R4093" s="3">
        <f>VLOOKUP(A4093,ERCOT_345kv_West_ATC!D:E,2)</f>
        <v>29.65</v>
      </c>
      <c r="S4093" s="66">
        <f t="shared" si="672"/>
        <v>0.7337812010388054</v>
      </c>
      <c r="T4093" s="69">
        <f t="shared" si="679"/>
        <v>81.724553997300262</v>
      </c>
      <c r="V4093" s="16">
        <f t="shared" si="680"/>
        <v>1.85022E-2</v>
      </c>
      <c r="W4093" s="16">
        <f t="shared" si="681"/>
        <v>5.7677994934153376E-2</v>
      </c>
      <c r="X4093" s="16"/>
      <c r="Z4093" s="15">
        <f t="shared" si="682"/>
        <v>1.5343009283362059E-5</v>
      </c>
      <c r="AA4093" s="16">
        <f t="shared" si="683"/>
        <v>7.6943170943110137E-2</v>
      </c>
      <c r="AB4093" s="3">
        <f t="shared" si="684"/>
        <v>4.143670229479883E-2</v>
      </c>
      <c r="AC4093" s="69">
        <f t="shared" si="685"/>
        <v>1.3969130398963716</v>
      </c>
      <c r="AD4093" s="3">
        <f t="shared" ref="AD4093:AD4156" si="693">AVERAGE(AC4064:AC4093)</f>
        <v>13.016847993637789</v>
      </c>
      <c r="AF4093" s="29"/>
      <c r="AG4093" s="30"/>
      <c r="AH4093" s="29"/>
      <c r="AI4093" s="29"/>
      <c r="AJ4093" s="31"/>
      <c r="AK4093" s="29"/>
      <c r="AL4093" s="30"/>
      <c r="AN4093" s="17">
        <f t="shared" si="686"/>
        <v>65829.029557283473</v>
      </c>
      <c r="AO4093" s="17">
        <f t="shared" si="687"/>
        <v>658.29029557283468</v>
      </c>
      <c r="AP4093" s="2">
        <f t="shared" si="688"/>
        <v>45.027056217181894</v>
      </c>
      <c r="AQ4093" s="6">
        <f t="shared" si="689"/>
        <v>1335.0522168394432</v>
      </c>
      <c r="AR4093" s="3">
        <f t="shared" si="690"/>
        <v>3679.8160871605564</v>
      </c>
    </row>
    <row r="4094" spans="1:44">
      <c r="A4094" s="32">
        <v>43907</v>
      </c>
      <c r="B4094" s="9">
        <v>12.5</v>
      </c>
      <c r="C4094" s="33">
        <v>5237.762095</v>
      </c>
      <c r="D4094" s="34">
        <f t="shared" si="674"/>
        <v>118492253.20311025</v>
      </c>
      <c r="E4094" s="34">
        <v>16552923967337.199</v>
      </c>
      <c r="F4094" s="3">
        <f>VLOOKUP(A4094,ERCOT_345kv_West_ATC!A:B,2)</f>
        <v>27.55</v>
      </c>
      <c r="G4094" s="3">
        <f>VLOOKUP(A4094,ERCOT_345kv_West_ATC!G:H,2)</f>
        <v>2.383</v>
      </c>
      <c r="I4094" s="5">
        <f t="shared" si="675"/>
        <v>6</v>
      </c>
      <c r="J4094" s="4">
        <f t="shared" si="676"/>
        <v>144</v>
      </c>
      <c r="K4094" s="4">
        <f t="shared" si="691"/>
        <v>1800</v>
      </c>
      <c r="L4094" s="6">
        <f t="shared" si="692"/>
        <v>9427971.7709999997</v>
      </c>
      <c r="N4094" s="22">
        <f t="shared" si="677"/>
        <v>7.956614475749145E-2</v>
      </c>
      <c r="O4094" s="14">
        <f t="shared" si="678"/>
        <v>1519.0866502593881</v>
      </c>
      <c r="Q4094" s="22">
        <f t="shared" si="673"/>
        <v>116.3247730372682</v>
      </c>
      <c r="R4094" s="3">
        <f>VLOOKUP(A4094,ERCOT_345kv_West_ATC!D:E,2)</f>
        <v>24.9</v>
      </c>
      <c r="S4094" s="66">
        <f t="shared" si="672"/>
        <v>0.7859441342557143</v>
      </c>
      <c r="T4094" s="69">
        <f t="shared" si="679"/>
        <v>91.42477303726821</v>
      </c>
      <c r="V4094" s="16">
        <f t="shared" si="680"/>
        <v>1.8844200000000002E-2</v>
      </c>
      <c r="W4094" s="16">
        <f t="shared" si="681"/>
        <v>6.0721944757491444E-2</v>
      </c>
      <c r="X4094" s="16"/>
      <c r="Z4094" s="15">
        <f t="shared" si="682"/>
        <v>1.5343009283362059E-5</v>
      </c>
      <c r="AA4094" s="16">
        <f t="shared" si="683"/>
        <v>8.0363032447626909E-2</v>
      </c>
      <c r="AB4094" s="3">
        <f t="shared" si="684"/>
        <v>4.3278422376193441E-2</v>
      </c>
      <c r="AC4094" s="69">
        <f t="shared" si="685"/>
        <v>2.0709825896867993</v>
      </c>
      <c r="AD4094" s="3">
        <f t="shared" si="693"/>
        <v>12.477635690900751</v>
      </c>
      <c r="AF4094" s="29"/>
      <c r="AG4094" s="30"/>
      <c r="AH4094" s="29"/>
      <c r="AI4094" s="29"/>
      <c r="AJ4094" s="31"/>
      <c r="AK4094" s="29"/>
      <c r="AL4094" s="30"/>
      <c r="AN4094" s="17">
        <f t="shared" si="686"/>
        <v>65829.029557283473</v>
      </c>
      <c r="AO4094" s="17">
        <f t="shared" si="687"/>
        <v>658.29029557283468</v>
      </c>
      <c r="AP4094" s="2">
        <f t="shared" si="688"/>
        <v>45.027056217181894</v>
      </c>
      <c r="AQ4094" s="6">
        <f t="shared" si="689"/>
        <v>1121.1736998078291</v>
      </c>
      <c r="AR4094" s="3">
        <f t="shared" si="690"/>
        <v>4116.5883951921714</v>
      </c>
    </row>
    <row r="4095" spans="1:44">
      <c r="A4095" s="32">
        <v>43908</v>
      </c>
      <c r="B4095" s="9">
        <v>12.5</v>
      </c>
      <c r="C4095" s="33">
        <v>5237.913861</v>
      </c>
      <c r="D4095" s="34">
        <f t="shared" si="674"/>
        <v>118492253.20311025</v>
      </c>
      <c r="E4095" s="34">
        <v>16552923967337.199</v>
      </c>
      <c r="F4095" s="3">
        <f>VLOOKUP(A4095,ERCOT_345kv_West_ATC!A:B,2)</f>
        <v>27.15</v>
      </c>
      <c r="G4095" s="3">
        <f>VLOOKUP(A4095,ERCOT_345kv_West_ATC!G:H,2)</f>
        <v>2.3610000000000002</v>
      </c>
      <c r="I4095" s="5">
        <f t="shared" si="675"/>
        <v>6</v>
      </c>
      <c r="J4095" s="4">
        <f t="shared" si="676"/>
        <v>144</v>
      </c>
      <c r="K4095" s="4">
        <f t="shared" si="691"/>
        <v>1800</v>
      </c>
      <c r="L4095" s="6">
        <f t="shared" si="692"/>
        <v>9428244.9497999996</v>
      </c>
      <c r="N4095" s="22">
        <f t="shared" si="677"/>
        <v>7.9568450214537081E-2</v>
      </c>
      <c r="O4095" s="14">
        <f t="shared" si="678"/>
        <v>1519.0866502593881</v>
      </c>
      <c r="Q4095" s="22">
        <f t="shared" si="673"/>
        <v>116.3281435885045</v>
      </c>
      <c r="R4095" s="3">
        <f>VLOOKUP(A4095,ERCOT_345kv_West_ATC!D:E,2)</f>
        <v>21.64</v>
      </c>
      <c r="S4095" s="66">
        <f t="shared" si="672"/>
        <v>0.81397450924216019</v>
      </c>
      <c r="T4095" s="69">
        <f t="shared" si="679"/>
        <v>94.688143588504502</v>
      </c>
      <c r="V4095" s="16">
        <f t="shared" si="680"/>
        <v>1.85706E-2</v>
      </c>
      <c r="W4095" s="16">
        <f t="shared" si="681"/>
        <v>6.0997850214537082E-2</v>
      </c>
      <c r="X4095" s="16"/>
      <c r="Z4095" s="15">
        <f t="shared" si="682"/>
        <v>1.5343009283362059E-5</v>
      </c>
      <c r="AA4095" s="16">
        <f t="shared" si="683"/>
        <v>8.0365360994773802E-2</v>
      </c>
      <c r="AB4095" s="3">
        <f t="shared" si="684"/>
        <v>4.3279676383712537E-2</v>
      </c>
      <c r="AC4095" s="69">
        <f t="shared" si="685"/>
        <v>2.0714415564387885</v>
      </c>
      <c r="AD4095" s="3">
        <f t="shared" si="693"/>
        <v>11.966045092255165</v>
      </c>
      <c r="AF4095" s="29"/>
      <c r="AG4095" s="30"/>
      <c r="AH4095" s="29"/>
      <c r="AI4095" s="29"/>
      <c r="AJ4095" s="31"/>
      <c r="AK4095" s="29"/>
      <c r="AL4095" s="30"/>
      <c r="AN4095" s="17">
        <f t="shared" si="686"/>
        <v>65829.029557283473</v>
      </c>
      <c r="AO4095" s="17">
        <f t="shared" si="687"/>
        <v>658.29029557283468</v>
      </c>
      <c r="AP4095" s="2">
        <f t="shared" si="688"/>
        <v>45.027056217181894</v>
      </c>
      <c r="AQ4095" s="6">
        <f t="shared" si="689"/>
        <v>974.38549653981624</v>
      </c>
      <c r="AR4095" s="3">
        <f t="shared" si="690"/>
        <v>4263.5283644601841</v>
      </c>
    </row>
    <row r="4096" spans="1:44">
      <c r="A4096" s="32">
        <v>43909</v>
      </c>
      <c r="B4096" s="9">
        <v>12.5</v>
      </c>
      <c r="C4096" s="33">
        <v>6193.2957699999997</v>
      </c>
      <c r="D4096" s="34">
        <f t="shared" si="674"/>
        <v>118492253.20311025</v>
      </c>
      <c r="E4096" s="34">
        <v>16552923967337.199</v>
      </c>
      <c r="F4096" s="3">
        <f>VLOOKUP(A4096,ERCOT_345kv_West_ATC!A:B,2)</f>
        <v>27.35</v>
      </c>
      <c r="G4096" s="3">
        <f>VLOOKUP(A4096,ERCOT_345kv_West_ATC!G:H,2)</f>
        <v>2.379</v>
      </c>
      <c r="I4096" s="5">
        <f t="shared" si="675"/>
        <v>6</v>
      </c>
      <c r="J4096" s="4">
        <f t="shared" si="676"/>
        <v>144</v>
      </c>
      <c r="K4096" s="4">
        <f t="shared" si="691"/>
        <v>1800</v>
      </c>
      <c r="L4096" s="6">
        <f t="shared" si="692"/>
        <v>11147932.386</v>
      </c>
      <c r="N4096" s="22">
        <f t="shared" si="677"/>
        <v>9.4081529253149374E-2</v>
      </c>
      <c r="O4096" s="14">
        <f t="shared" si="678"/>
        <v>1519.0866502593881</v>
      </c>
      <c r="Q4096" s="22">
        <f t="shared" si="673"/>
        <v>137.5460953993412</v>
      </c>
      <c r="R4096" s="3">
        <f>VLOOKUP(A4096,ERCOT_345kv_West_ATC!D:E,2)</f>
        <v>20.69</v>
      </c>
      <c r="S4096" s="66">
        <f t="shared" si="672"/>
        <v>0.84957770018894263</v>
      </c>
      <c r="T4096" s="69">
        <f t="shared" si="679"/>
        <v>116.8560953993412</v>
      </c>
      <c r="V4096" s="16">
        <f t="shared" si="680"/>
        <v>1.8707400000000002E-2</v>
      </c>
      <c r="W4096" s="16">
        <f t="shared" si="681"/>
        <v>7.5374129253149375E-2</v>
      </c>
      <c r="X4096" s="16"/>
      <c r="Z4096" s="15">
        <f t="shared" si="682"/>
        <v>1.5343009283362059E-5</v>
      </c>
      <c r="AA4096" s="16">
        <f t="shared" si="683"/>
        <v>9.5023794493716965E-2</v>
      </c>
      <c r="AB4096" s="3">
        <f t="shared" si="684"/>
        <v>5.117377715391485E-2</v>
      </c>
      <c r="AC4096" s="69">
        <f t="shared" si="685"/>
        <v>4.9606824383328352</v>
      </c>
      <c r="AD4096" s="3">
        <f t="shared" si="693"/>
        <v>11.501280926393033</v>
      </c>
      <c r="AF4096" s="29"/>
      <c r="AG4096" s="30"/>
      <c r="AH4096" s="29"/>
      <c r="AI4096" s="29"/>
      <c r="AJ4096" s="31"/>
      <c r="AK4096" s="29"/>
      <c r="AL4096" s="30"/>
      <c r="AN4096" s="17">
        <f t="shared" si="686"/>
        <v>65829.029557283473</v>
      </c>
      <c r="AO4096" s="17">
        <f t="shared" si="687"/>
        <v>658.29029557283468</v>
      </c>
      <c r="AP4096" s="2">
        <f t="shared" si="688"/>
        <v>45.027056217181894</v>
      </c>
      <c r="AQ4096" s="6">
        <f t="shared" si="689"/>
        <v>931.60979313349344</v>
      </c>
      <c r="AR4096" s="3">
        <f t="shared" si="690"/>
        <v>5261.6859768665063</v>
      </c>
    </row>
    <row r="4097" spans="1:44">
      <c r="A4097" s="32">
        <v>43910</v>
      </c>
      <c r="B4097" s="9">
        <v>12.5</v>
      </c>
      <c r="C4097" s="33">
        <v>6186.2187199999998</v>
      </c>
      <c r="D4097" s="34">
        <f t="shared" si="674"/>
        <v>118492253.20311025</v>
      </c>
      <c r="E4097" s="34">
        <v>16552923967337.199</v>
      </c>
      <c r="F4097" s="3">
        <f>VLOOKUP(A4097,ERCOT_345kv_West_ATC!A:B,2)</f>
        <v>27.65</v>
      </c>
      <c r="G4097" s="3">
        <f>VLOOKUP(A4097,ERCOT_345kv_West_ATC!G:H,2)</f>
        <v>2.379</v>
      </c>
      <c r="I4097" s="5">
        <f t="shared" si="675"/>
        <v>6</v>
      </c>
      <c r="J4097" s="4">
        <f t="shared" si="676"/>
        <v>144</v>
      </c>
      <c r="K4097" s="4">
        <f t="shared" si="691"/>
        <v>1800</v>
      </c>
      <c r="L4097" s="6">
        <f t="shared" si="692"/>
        <v>11135193.696</v>
      </c>
      <c r="N4097" s="22">
        <f t="shared" si="677"/>
        <v>9.3974022731367207E-2</v>
      </c>
      <c r="O4097" s="14">
        <f t="shared" si="678"/>
        <v>1519.0866502593881</v>
      </c>
      <c r="Q4097" s="22">
        <f t="shared" si="673"/>
        <v>137.38892212188185</v>
      </c>
      <c r="R4097" s="3">
        <f>VLOOKUP(A4097,ERCOT_345kv_West_ATC!D:E,2)</f>
        <v>19.47</v>
      </c>
      <c r="S4097" s="66">
        <f t="shared" si="672"/>
        <v>0.85828551749807325</v>
      </c>
      <c r="T4097" s="69">
        <f t="shared" si="679"/>
        <v>117.91892212188185</v>
      </c>
      <c r="V4097" s="16">
        <f t="shared" si="680"/>
        <v>1.8912599999999998E-2</v>
      </c>
      <c r="W4097" s="16">
        <f t="shared" si="681"/>
        <v>7.5061422731367206E-2</v>
      </c>
      <c r="X4097" s="16"/>
      <c r="Z4097" s="15">
        <f t="shared" si="682"/>
        <v>1.5343009283362059E-5</v>
      </c>
      <c r="AA4097" s="16">
        <f t="shared" si="683"/>
        <v>9.4915211249868153E-2</v>
      </c>
      <c r="AB4097" s="3">
        <f t="shared" si="684"/>
        <v>5.1115301119012503E-2</v>
      </c>
      <c r="AC4097" s="69">
        <f t="shared" si="685"/>
        <v>4.9392802095585759</v>
      </c>
      <c r="AD4097" s="3">
        <f t="shared" si="693"/>
        <v>11.090758680065607</v>
      </c>
      <c r="AF4097" s="29"/>
      <c r="AG4097" s="30"/>
      <c r="AH4097" s="29"/>
      <c r="AI4097" s="29"/>
      <c r="AJ4097" s="31"/>
      <c r="AK4097" s="29"/>
      <c r="AL4097" s="30"/>
      <c r="AN4097" s="17">
        <f t="shared" si="686"/>
        <v>65829.029557283473</v>
      </c>
      <c r="AO4097" s="17">
        <f t="shared" si="687"/>
        <v>658.29029557283468</v>
      </c>
      <c r="AP4097" s="2">
        <f t="shared" si="688"/>
        <v>45.027056217181894</v>
      </c>
      <c r="AQ4097" s="6">
        <f t="shared" si="689"/>
        <v>876.67678454853137</v>
      </c>
      <c r="AR4097" s="3">
        <f t="shared" si="690"/>
        <v>5309.5419354514688</v>
      </c>
    </row>
    <row r="4098" spans="1:44">
      <c r="A4098" s="32">
        <v>43911</v>
      </c>
      <c r="B4098" s="9">
        <v>12.5</v>
      </c>
      <c r="C4098" s="33">
        <v>6172.9672780000001</v>
      </c>
      <c r="D4098" s="34">
        <f t="shared" si="674"/>
        <v>118492253.20311025</v>
      </c>
      <c r="E4098" s="34">
        <v>16552923967337.199</v>
      </c>
      <c r="F4098" s="3">
        <f>VLOOKUP(A4098,ERCOT_345kv_West_ATC!A:B,2)</f>
        <v>27.65</v>
      </c>
      <c r="G4098" s="3">
        <f>VLOOKUP(A4098,ERCOT_345kv_West_ATC!G:H,2)</f>
        <v>2.379</v>
      </c>
      <c r="I4098" s="5">
        <f t="shared" si="675"/>
        <v>6</v>
      </c>
      <c r="J4098" s="4">
        <f t="shared" si="676"/>
        <v>144</v>
      </c>
      <c r="K4098" s="4">
        <f t="shared" si="691"/>
        <v>1800</v>
      </c>
      <c r="L4098" s="6">
        <f t="shared" si="692"/>
        <v>11111341.100400001</v>
      </c>
      <c r="N4098" s="22">
        <f t="shared" si="677"/>
        <v>9.3772721844978341E-2</v>
      </c>
      <c r="O4098" s="14">
        <f t="shared" si="678"/>
        <v>1519.0866502593881</v>
      </c>
      <c r="Q4098" s="22">
        <f t="shared" si="673"/>
        <v>137.09462258037766</v>
      </c>
      <c r="R4098" s="3">
        <f>VLOOKUP(A4098,ERCOT_345kv_West_ATC!D:E,2)</f>
        <v>26.7</v>
      </c>
      <c r="S4098" s="66">
        <f t="shared" si="672"/>
        <v>0.80524400229960902</v>
      </c>
      <c r="T4098" s="69">
        <f t="shared" si="679"/>
        <v>110.39462258037766</v>
      </c>
      <c r="V4098" s="16">
        <f t="shared" si="680"/>
        <v>1.8912599999999998E-2</v>
      </c>
      <c r="W4098" s="16">
        <f t="shared" si="681"/>
        <v>7.4860121844978339E-2</v>
      </c>
      <c r="X4098" s="16"/>
      <c r="Z4098" s="15">
        <f t="shared" si="682"/>
        <v>1.5343009283362059E-5</v>
      </c>
      <c r="AA4098" s="16">
        <f t="shared" si="683"/>
        <v>9.4711894252244216E-2</v>
      </c>
      <c r="AB4098" s="3">
        <f t="shared" si="684"/>
        <v>5.1005807504455804E-2</v>
      </c>
      <c r="AC4098" s="69">
        <f t="shared" si="685"/>
        <v>4.8992055466308235</v>
      </c>
      <c r="AD4098" s="3">
        <f t="shared" si="693"/>
        <v>10.68070279027893</v>
      </c>
      <c r="AF4098" s="29"/>
      <c r="AG4098" s="30"/>
      <c r="AH4098" s="29"/>
      <c r="AI4098" s="29"/>
      <c r="AJ4098" s="31"/>
      <c r="AK4098" s="29"/>
      <c r="AL4098" s="30"/>
      <c r="AN4098" s="17">
        <f t="shared" si="686"/>
        <v>65829.029557283473</v>
      </c>
      <c r="AO4098" s="17">
        <f t="shared" si="687"/>
        <v>658.29029557283468</v>
      </c>
      <c r="AP4098" s="2">
        <f t="shared" si="688"/>
        <v>45.027056217181894</v>
      </c>
      <c r="AQ4098" s="6">
        <f t="shared" si="689"/>
        <v>1202.2224009987565</v>
      </c>
      <c r="AR4098" s="3">
        <f t="shared" si="690"/>
        <v>4970.7448770012434</v>
      </c>
    </row>
    <row r="4099" spans="1:44">
      <c r="A4099" s="32">
        <v>43912</v>
      </c>
      <c r="B4099" s="9">
        <v>12.5</v>
      </c>
      <c r="C4099" s="33">
        <v>5833.5106100000003</v>
      </c>
      <c r="D4099" s="34">
        <f t="shared" si="674"/>
        <v>118492253.20311025</v>
      </c>
      <c r="E4099" s="34">
        <v>16552923967337.199</v>
      </c>
      <c r="F4099" s="3">
        <f>VLOOKUP(A4099,ERCOT_345kv_West_ATC!A:B,2)</f>
        <v>27.65</v>
      </c>
      <c r="G4099" s="3">
        <f>VLOOKUP(A4099,ERCOT_345kv_West_ATC!G:H,2)</f>
        <v>2.379</v>
      </c>
      <c r="I4099" s="5">
        <f t="shared" si="675"/>
        <v>6</v>
      </c>
      <c r="J4099" s="4">
        <f t="shared" si="676"/>
        <v>144</v>
      </c>
      <c r="K4099" s="4">
        <f t="shared" si="691"/>
        <v>1800</v>
      </c>
      <c r="L4099" s="6">
        <f t="shared" si="692"/>
        <v>10500319.098000001</v>
      </c>
      <c r="N4099" s="22">
        <f t="shared" si="677"/>
        <v>8.8616080917975015E-2</v>
      </c>
      <c r="O4099" s="14">
        <f t="shared" si="678"/>
        <v>1519.0866502593881</v>
      </c>
      <c r="Q4099" s="22">
        <f t="shared" si="673"/>
        <v>129.5556738566886</v>
      </c>
      <c r="R4099" s="3">
        <f>VLOOKUP(A4099,ERCOT_345kv_West_ATC!D:E,2)</f>
        <v>22</v>
      </c>
      <c r="S4099" s="66">
        <f t="shared" si="672"/>
        <v>0.83018883430504264</v>
      </c>
      <c r="T4099" s="69">
        <f t="shared" si="679"/>
        <v>107.5556738566886</v>
      </c>
      <c r="V4099" s="16">
        <f t="shared" si="680"/>
        <v>1.8912599999999998E-2</v>
      </c>
      <c r="W4099" s="16">
        <f t="shared" si="681"/>
        <v>6.9703480917975014E-2</v>
      </c>
      <c r="X4099" s="16"/>
      <c r="Z4099" s="15">
        <f t="shared" si="682"/>
        <v>1.5343009283362059E-5</v>
      </c>
      <c r="AA4099" s="16">
        <f t="shared" si="683"/>
        <v>8.9503607443821062E-2</v>
      </c>
      <c r="AB4099" s="3">
        <f t="shared" si="684"/>
        <v>4.8200955205008382E-2</v>
      </c>
      <c r="AC4099" s="69">
        <f t="shared" si="685"/>
        <v>3.8726296050330675</v>
      </c>
      <c r="AD4099" s="3">
        <f t="shared" si="693"/>
        <v>10.228625224520917</v>
      </c>
      <c r="AF4099" s="29"/>
      <c r="AG4099" s="30"/>
      <c r="AH4099" s="29"/>
      <c r="AI4099" s="29"/>
      <c r="AJ4099" s="31"/>
      <c r="AK4099" s="29"/>
      <c r="AL4099" s="30"/>
      <c r="AN4099" s="17">
        <f t="shared" si="686"/>
        <v>65829.029557283473</v>
      </c>
      <c r="AO4099" s="17">
        <f t="shared" si="687"/>
        <v>658.29029557283468</v>
      </c>
      <c r="AP4099" s="2">
        <f t="shared" si="688"/>
        <v>45.027056217181894</v>
      </c>
      <c r="AQ4099" s="6">
        <f t="shared" si="689"/>
        <v>990.59523677800166</v>
      </c>
      <c r="AR4099" s="3">
        <f t="shared" si="690"/>
        <v>4842.9153732219984</v>
      </c>
    </row>
    <row r="4100" spans="1:44">
      <c r="A4100" s="32">
        <v>43913</v>
      </c>
      <c r="B4100" s="9">
        <v>12.5</v>
      </c>
      <c r="C4100" s="33">
        <v>6431.8100379999996</v>
      </c>
      <c r="D4100" s="34">
        <f t="shared" si="674"/>
        <v>118492253.20311025</v>
      </c>
      <c r="E4100" s="34">
        <v>16552923967337.199</v>
      </c>
      <c r="F4100" s="3">
        <f>VLOOKUP(A4100,ERCOT_345kv_West_ATC!A:B,2)</f>
        <v>27.85</v>
      </c>
      <c r="G4100" s="3">
        <f>VLOOKUP(A4100,ERCOT_345kv_West_ATC!G:H,2)</f>
        <v>2.3980000000000001</v>
      </c>
      <c r="I4100" s="5">
        <f t="shared" si="675"/>
        <v>6</v>
      </c>
      <c r="J4100" s="4">
        <f t="shared" si="676"/>
        <v>144</v>
      </c>
      <c r="K4100" s="4">
        <f t="shared" si="691"/>
        <v>1800</v>
      </c>
      <c r="L4100" s="6">
        <f t="shared" si="692"/>
        <v>11577258.068399999</v>
      </c>
      <c r="N4100" s="22">
        <f t="shared" si="677"/>
        <v>9.7704767657301267E-2</v>
      </c>
      <c r="O4100" s="14">
        <f t="shared" si="678"/>
        <v>1519.0866502593881</v>
      </c>
      <c r="Q4100" s="22">
        <f t="shared" si="673"/>
        <v>142.8432275691539</v>
      </c>
      <c r="R4100" s="3">
        <f>VLOOKUP(A4100,ERCOT_345kv_West_ATC!D:E,2)</f>
        <v>22.69</v>
      </c>
      <c r="S4100" s="66">
        <f t="shared" si="672"/>
        <v>0.84115452733651508</v>
      </c>
      <c r="T4100" s="69">
        <f t="shared" si="679"/>
        <v>120.1532275691539</v>
      </c>
      <c r="V4100" s="16">
        <f t="shared" si="680"/>
        <v>1.9049400000000001E-2</v>
      </c>
      <c r="W4100" s="16">
        <f t="shared" si="681"/>
        <v>7.8655367657301273E-2</v>
      </c>
      <c r="X4100" s="16"/>
      <c r="Z4100" s="15">
        <f t="shared" si="682"/>
        <v>1.5343009283362059E-5</v>
      </c>
      <c r="AA4100" s="16">
        <f t="shared" si="683"/>
        <v>9.8683321121855266E-2</v>
      </c>
      <c r="AB4100" s="3">
        <f t="shared" si="684"/>
        <v>5.3144565640682227E-2</v>
      </c>
      <c r="AC4100" s="69">
        <f t="shared" si="685"/>
        <v>5.6819910244896947</v>
      </c>
      <c r="AD4100" s="3">
        <f t="shared" si="693"/>
        <v>9.8400839389667016</v>
      </c>
      <c r="AF4100" s="29"/>
      <c r="AG4100" s="30"/>
      <c r="AH4100" s="29"/>
      <c r="AI4100" s="29"/>
      <c r="AJ4100" s="31"/>
      <c r="AK4100" s="29"/>
      <c r="AL4100" s="30"/>
      <c r="AN4100" s="17">
        <f t="shared" si="686"/>
        <v>65829.029557283473</v>
      </c>
      <c r="AO4100" s="17">
        <f t="shared" si="687"/>
        <v>658.29029557283468</v>
      </c>
      <c r="AP4100" s="2">
        <f t="shared" si="688"/>
        <v>45.027056217181894</v>
      </c>
      <c r="AQ4100" s="6">
        <f t="shared" si="689"/>
        <v>1021.6639055678572</v>
      </c>
      <c r="AR4100" s="3">
        <f t="shared" si="690"/>
        <v>5410.1461324321426</v>
      </c>
    </row>
    <row r="4101" spans="1:44">
      <c r="A4101" s="32">
        <v>43914</v>
      </c>
      <c r="B4101" s="9">
        <v>12.5</v>
      </c>
      <c r="C4101" s="33">
        <v>6732.6522150000001</v>
      </c>
      <c r="D4101" s="34">
        <f t="shared" si="674"/>
        <v>118492253.20311025</v>
      </c>
      <c r="E4101" s="34">
        <v>16552923967337.199</v>
      </c>
      <c r="F4101" s="3">
        <f>VLOOKUP(A4101,ERCOT_345kv_West_ATC!A:B,2)</f>
        <v>28.15</v>
      </c>
      <c r="G4101" s="3">
        <f>VLOOKUP(A4101,ERCOT_345kv_West_ATC!G:H,2)</f>
        <v>2.4409999999999998</v>
      </c>
      <c r="I4101" s="5">
        <f t="shared" si="675"/>
        <v>6</v>
      </c>
      <c r="J4101" s="4">
        <f t="shared" si="676"/>
        <v>144</v>
      </c>
      <c r="K4101" s="4">
        <f t="shared" si="691"/>
        <v>1800</v>
      </c>
      <c r="L4101" s="6">
        <f t="shared" si="692"/>
        <v>12118773.987</v>
      </c>
      <c r="N4101" s="22">
        <f t="shared" si="677"/>
        <v>0.102274821006458</v>
      </c>
      <c r="O4101" s="14">
        <f t="shared" si="678"/>
        <v>1519.0866502593881</v>
      </c>
      <c r="Q4101" s="22">
        <f t="shared" si="673"/>
        <v>149.52459211470466</v>
      </c>
      <c r="R4101" s="3">
        <f>VLOOKUP(A4101,ERCOT_345kv_West_ATC!D:E,2)</f>
        <v>57.66</v>
      </c>
      <c r="S4101" s="66">
        <f t="shared" si="672"/>
        <v>0.61437781448173201</v>
      </c>
      <c r="T4101" s="69">
        <f t="shared" si="679"/>
        <v>91.864592114704664</v>
      </c>
      <c r="V4101" s="16">
        <f t="shared" si="680"/>
        <v>1.92546E-2</v>
      </c>
      <c r="W4101" s="16">
        <f t="shared" si="681"/>
        <v>8.3020221006458006E-2</v>
      </c>
      <c r="X4101" s="16"/>
      <c r="Z4101" s="15">
        <f t="shared" si="682"/>
        <v>1.5343009283362059E-5</v>
      </c>
      <c r="AA4101" s="16">
        <f t="shared" si="683"/>
        <v>0.10329914543639312</v>
      </c>
      <c r="AB4101" s="3">
        <f t="shared" si="684"/>
        <v>5.5630355290656699E-2</v>
      </c>
      <c r="AC4101" s="69">
        <f t="shared" si="685"/>
        <v>6.5917900363803517</v>
      </c>
      <c r="AD4101" s="3">
        <f t="shared" si="693"/>
        <v>9.4539685503111013</v>
      </c>
      <c r="AF4101" s="29"/>
      <c r="AG4101" s="30"/>
      <c r="AH4101" s="29"/>
      <c r="AI4101" s="29"/>
      <c r="AJ4101" s="31"/>
      <c r="AK4101" s="29"/>
      <c r="AL4101" s="30"/>
      <c r="AN4101" s="17">
        <f t="shared" si="686"/>
        <v>65829.029557283473</v>
      </c>
      <c r="AO4101" s="17">
        <f t="shared" si="687"/>
        <v>658.29029557283468</v>
      </c>
      <c r="AP4101" s="2">
        <f t="shared" si="688"/>
        <v>45.027056217181894</v>
      </c>
      <c r="AQ4101" s="6">
        <f t="shared" si="689"/>
        <v>2596.2600614827079</v>
      </c>
      <c r="AR4101" s="3">
        <f t="shared" si="690"/>
        <v>4136.3921535172922</v>
      </c>
    </row>
    <row r="4102" spans="1:44">
      <c r="A4102" s="32">
        <v>43915</v>
      </c>
      <c r="B4102" s="9">
        <v>12.5</v>
      </c>
      <c r="C4102" s="33">
        <v>6677.0743249999996</v>
      </c>
      <c r="D4102" s="34">
        <f t="shared" si="674"/>
        <v>118492253.20311025</v>
      </c>
      <c r="E4102" s="34">
        <v>16552923967337.199</v>
      </c>
      <c r="F4102" s="3">
        <f>VLOOKUP(A4102,ERCOT_345kv_West_ATC!A:B,2)</f>
        <v>28.35</v>
      </c>
      <c r="G4102" s="3">
        <f>VLOOKUP(A4102,ERCOT_345kv_West_ATC!G:H,2)</f>
        <v>2.4430000000000001</v>
      </c>
      <c r="I4102" s="5">
        <f t="shared" si="675"/>
        <v>6</v>
      </c>
      <c r="J4102" s="4">
        <f t="shared" si="676"/>
        <v>144</v>
      </c>
      <c r="K4102" s="4">
        <f t="shared" si="691"/>
        <v>1800</v>
      </c>
      <c r="L4102" s="6">
        <f t="shared" si="692"/>
        <v>12018733.785</v>
      </c>
      <c r="N4102" s="22">
        <f t="shared" si="677"/>
        <v>0.10143054469897216</v>
      </c>
      <c r="O4102" s="14">
        <f t="shared" si="678"/>
        <v>1519.0866502593881</v>
      </c>
      <c r="Q4102" s="22">
        <f t="shared" si="673"/>
        <v>148.29027002773705</v>
      </c>
      <c r="R4102" s="3">
        <f>VLOOKUP(A4102,ERCOT_345kv_West_ATC!D:E,2)</f>
        <v>35.520000000000003</v>
      </c>
      <c r="S4102" s="66">
        <f t="shared" ref="S4102:S4165" si="694">(Q4102-R4102)/Q4102</f>
        <v>0.76046978676782939</v>
      </c>
      <c r="T4102" s="69">
        <f t="shared" si="679"/>
        <v>112.77027002773704</v>
      </c>
      <c r="V4102" s="16">
        <f t="shared" si="680"/>
        <v>1.9391400000000003E-2</v>
      </c>
      <c r="W4102" s="16">
        <f t="shared" si="681"/>
        <v>8.2039144698972152E-2</v>
      </c>
      <c r="X4102" s="16"/>
      <c r="Z4102" s="15">
        <f t="shared" si="682"/>
        <v>1.5343009283362059E-5</v>
      </c>
      <c r="AA4102" s="16">
        <f t="shared" si="683"/>
        <v>0.10244641335417344</v>
      </c>
      <c r="AB4102" s="3">
        <f t="shared" si="684"/>
        <v>5.5171127980486623E-2</v>
      </c>
      <c r="AC4102" s="69">
        <f t="shared" si="685"/>
        <v>6.4237128408581041</v>
      </c>
      <c r="AD4102" s="3">
        <f t="shared" si="693"/>
        <v>9.0918167158527776</v>
      </c>
      <c r="AF4102" s="29"/>
      <c r="AG4102" s="30"/>
      <c r="AH4102" s="29"/>
      <c r="AI4102" s="29"/>
      <c r="AJ4102" s="31"/>
      <c r="AK4102" s="29"/>
      <c r="AL4102" s="30"/>
      <c r="AN4102" s="17">
        <f t="shared" si="686"/>
        <v>65829.029557283473</v>
      </c>
      <c r="AO4102" s="17">
        <f t="shared" si="687"/>
        <v>658.29029557283468</v>
      </c>
      <c r="AP4102" s="2">
        <f t="shared" si="688"/>
        <v>45.027056217181894</v>
      </c>
      <c r="AQ4102" s="6">
        <f t="shared" si="689"/>
        <v>1599.3610368343011</v>
      </c>
      <c r="AR4102" s="3">
        <f t="shared" si="690"/>
        <v>5077.713288165698</v>
      </c>
    </row>
    <row r="4103" spans="1:44">
      <c r="A4103" s="32">
        <v>43916</v>
      </c>
      <c r="B4103" s="9">
        <v>12.5</v>
      </c>
      <c r="C4103" s="33">
        <v>6718.9673149999999</v>
      </c>
      <c r="D4103" s="34">
        <f t="shared" si="674"/>
        <v>99591245.966874942</v>
      </c>
      <c r="E4103" s="34">
        <v>13912524048945.9</v>
      </c>
      <c r="F4103" s="3">
        <f>VLOOKUP(A4103,ERCOT_345kv_West_ATC!A:B,2)</f>
        <v>28.5</v>
      </c>
      <c r="G4103" s="3">
        <f>VLOOKUP(A4103,ERCOT_345kv_West_ATC!G:H,2)</f>
        <v>2.448</v>
      </c>
      <c r="I4103" s="5">
        <f t="shared" si="675"/>
        <v>6</v>
      </c>
      <c r="J4103" s="4">
        <f t="shared" si="676"/>
        <v>144</v>
      </c>
      <c r="K4103" s="4">
        <f t="shared" si="691"/>
        <v>1800</v>
      </c>
      <c r="L4103" s="6">
        <f t="shared" si="692"/>
        <v>12094141.166999999</v>
      </c>
      <c r="N4103" s="22">
        <f t="shared" si="677"/>
        <v>0.12143779354886908</v>
      </c>
      <c r="O4103" s="14">
        <f t="shared" si="678"/>
        <v>1807.3877704057425</v>
      </c>
      <c r="Q4103" s="22">
        <f t="shared" si="673"/>
        <v>177.54063384337584</v>
      </c>
      <c r="R4103" s="3">
        <f>VLOOKUP(A4103,ERCOT_345kv_West_ATC!D:E,2)</f>
        <v>28.43</v>
      </c>
      <c r="S4103" s="66">
        <f t="shared" si="694"/>
        <v>0.83986764390465907</v>
      </c>
      <c r="T4103" s="69">
        <f t="shared" si="679"/>
        <v>149.11063384337584</v>
      </c>
      <c r="V4103" s="16">
        <f t="shared" si="680"/>
        <v>1.9494000000000001E-2</v>
      </c>
      <c r="W4103" s="16">
        <f t="shared" si="681"/>
        <v>0.10194379354886908</v>
      </c>
      <c r="X4103" s="16"/>
      <c r="Z4103" s="15">
        <f t="shared" si="682"/>
        <v>1.8254895028690602E-5</v>
      </c>
      <c r="AA4103" s="16">
        <f t="shared" si="683"/>
        <v>0.12265404303652813</v>
      </c>
      <c r="AB4103" s="3">
        <f t="shared" si="684"/>
        <v>6.6053673175438074E-2</v>
      </c>
      <c r="AC4103" s="69">
        <f t="shared" si="685"/>
        <v>10.406724382210335</v>
      </c>
      <c r="AD4103" s="3">
        <f t="shared" si="693"/>
        <v>8.8906334375566001</v>
      </c>
      <c r="AF4103" s="29"/>
      <c r="AG4103" s="30"/>
      <c r="AH4103" s="29"/>
      <c r="AI4103" s="29"/>
      <c r="AJ4103" s="31"/>
      <c r="AK4103" s="29"/>
      <c r="AL4103" s="30"/>
      <c r="AN4103" s="17">
        <f t="shared" si="686"/>
        <v>55328.469981597191</v>
      </c>
      <c r="AO4103" s="17">
        <f t="shared" si="687"/>
        <v>553.28469981597186</v>
      </c>
      <c r="AP4103" s="2">
        <f t="shared" si="688"/>
        <v>37.84467346741247</v>
      </c>
      <c r="AQ4103" s="6">
        <f t="shared" si="689"/>
        <v>1075.9240666785365</v>
      </c>
      <c r="AR4103" s="3">
        <f t="shared" si="690"/>
        <v>5643.0432483214636</v>
      </c>
    </row>
    <row r="4104" spans="1:44">
      <c r="A4104" s="32">
        <v>43917</v>
      </c>
      <c r="B4104" s="9">
        <v>12.5</v>
      </c>
      <c r="C4104" s="33">
        <v>6470.8933589999997</v>
      </c>
      <c r="D4104" s="34">
        <f t="shared" si="674"/>
        <v>99591245.966874942</v>
      </c>
      <c r="E4104" s="34">
        <v>13912524048945.9</v>
      </c>
      <c r="F4104" s="3">
        <f>VLOOKUP(A4104,ERCOT_345kv_West_ATC!A:B,2)</f>
        <v>28.4</v>
      </c>
      <c r="G4104" s="3">
        <f>VLOOKUP(A4104,ERCOT_345kv_West_ATC!G:H,2)</f>
        <v>2.448</v>
      </c>
      <c r="I4104" s="5">
        <f t="shared" si="675"/>
        <v>6</v>
      </c>
      <c r="J4104" s="4">
        <f t="shared" si="676"/>
        <v>144</v>
      </c>
      <c r="K4104" s="4">
        <f t="shared" si="691"/>
        <v>1800</v>
      </c>
      <c r="L4104" s="6">
        <f t="shared" si="692"/>
        <v>11647608.0462</v>
      </c>
      <c r="N4104" s="22">
        <f t="shared" si="677"/>
        <v>0.11695413520656336</v>
      </c>
      <c r="O4104" s="14">
        <f t="shared" si="678"/>
        <v>1807.3877704057425</v>
      </c>
      <c r="Q4104" s="22">
        <f t="shared" si="673"/>
        <v>170.98557778737333</v>
      </c>
      <c r="R4104" s="3">
        <f>VLOOKUP(A4104,ERCOT_345kv_West_ATC!D:E,2)</f>
        <v>22.38</v>
      </c>
      <c r="S4104" s="66">
        <f t="shared" si="694"/>
        <v>0.86911176784845368</v>
      </c>
      <c r="T4104" s="69">
        <f t="shared" si="679"/>
        <v>148.60557778737333</v>
      </c>
      <c r="V4104" s="16">
        <f t="shared" si="680"/>
        <v>1.9425599999999998E-2</v>
      </c>
      <c r="W4104" s="16">
        <f t="shared" si="681"/>
        <v>9.7528535206563363E-2</v>
      </c>
      <c r="X4104" s="16"/>
      <c r="Z4104" s="15">
        <f t="shared" si="682"/>
        <v>1.8254895028690602E-5</v>
      </c>
      <c r="AA4104" s="16">
        <f t="shared" si="683"/>
        <v>0.11812547901039612</v>
      </c>
      <c r="AB4104" s="3">
        <f t="shared" si="684"/>
        <v>6.3614876371592938E-2</v>
      </c>
      <c r="AC4104" s="69">
        <f t="shared" si="685"/>
        <v>9.5141247520030152</v>
      </c>
      <c r="AD4104" s="3">
        <f t="shared" si="693"/>
        <v>8.7159612863252338</v>
      </c>
      <c r="AF4104" s="29"/>
      <c r="AG4104" s="30"/>
      <c r="AH4104" s="29"/>
      <c r="AI4104" s="29"/>
      <c r="AJ4104" s="31"/>
      <c r="AK4104" s="29"/>
      <c r="AL4104" s="30"/>
      <c r="AN4104" s="17">
        <f t="shared" si="686"/>
        <v>55328.469981597191</v>
      </c>
      <c r="AO4104" s="17">
        <f t="shared" si="687"/>
        <v>553.28469981597186</v>
      </c>
      <c r="AP4104" s="2">
        <f t="shared" si="688"/>
        <v>37.84467346741247</v>
      </c>
      <c r="AQ4104" s="6">
        <f t="shared" si="689"/>
        <v>846.96379220069105</v>
      </c>
      <c r="AR4104" s="3">
        <f t="shared" si="690"/>
        <v>5623.9295667993083</v>
      </c>
    </row>
    <row r="4105" spans="1:44">
      <c r="A4105" s="32">
        <v>43918</v>
      </c>
      <c r="B4105" s="9">
        <v>12.5</v>
      </c>
      <c r="C4105" s="33">
        <v>6241.5651250000001</v>
      </c>
      <c r="D4105" s="34">
        <f t="shared" si="674"/>
        <v>99591245.966874942</v>
      </c>
      <c r="E4105" s="34">
        <v>13912524048945.9</v>
      </c>
      <c r="F4105" s="3">
        <f>VLOOKUP(A4105,ERCOT_345kv_West_ATC!A:B,2)</f>
        <v>28.4</v>
      </c>
      <c r="G4105" s="3">
        <f>VLOOKUP(A4105,ERCOT_345kv_West_ATC!G:H,2)</f>
        <v>2.448</v>
      </c>
      <c r="I4105" s="5">
        <f t="shared" si="675"/>
        <v>6</v>
      </c>
      <c r="J4105" s="4">
        <f t="shared" si="676"/>
        <v>144</v>
      </c>
      <c r="K4105" s="4">
        <f t="shared" si="691"/>
        <v>1800</v>
      </c>
      <c r="L4105" s="6">
        <f t="shared" si="692"/>
        <v>11234817.225</v>
      </c>
      <c r="N4105" s="22">
        <f t="shared" si="677"/>
        <v>0.11280928475115989</v>
      </c>
      <c r="O4105" s="14">
        <f t="shared" si="678"/>
        <v>1807.3877704057425</v>
      </c>
      <c r="Q4105" s="22">
        <f t="shared" si="673"/>
        <v>164.92585489935658</v>
      </c>
      <c r="R4105" s="3">
        <f>VLOOKUP(A4105,ERCOT_345kv_West_ATC!D:E,2)</f>
        <v>18.829999999999998</v>
      </c>
      <c r="S4105" s="66">
        <f t="shared" si="694"/>
        <v>0.88582748283165968</v>
      </c>
      <c r="T4105" s="69">
        <f t="shared" si="679"/>
        <v>146.0958548993566</v>
      </c>
      <c r="V4105" s="16">
        <f t="shared" si="680"/>
        <v>1.9425599999999998E-2</v>
      </c>
      <c r="W4105" s="16">
        <f t="shared" si="681"/>
        <v>9.3383684751159893E-2</v>
      </c>
      <c r="X4105" s="16"/>
      <c r="Z4105" s="15">
        <f t="shared" si="682"/>
        <v>1.8254895028690602E-5</v>
      </c>
      <c r="AA4105" s="16">
        <f t="shared" si="683"/>
        <v>0.11393911617161114</v>
      </c>
      <c r="AB4105" s="3">
        <f t="shared" si="684"/>
        <v>6.1360367381093933E-2</v>
      </c>
      <c r="AC4105" s="69">
        <f t="shared" si="685"/>
        <v>8.6889744614803792</v>
      </c>
      <c r="AD4105" s="3">
        <f t="shared" si="693"/>
        <v>8.5178194054137055</v>
      </c>
      <c r="AF4105" s="29"/>
      <c r="AG4105" s="30"/>
      <c r="AH4105" s="29"/>
      <c r="AI4105" s="29"/>
      <c r="AJ4105" s="31"/>
      <c r="AK4105" s="29"/>
      <c r="AL4105" s="30"/>
      <c r="AN4105" s="17">
        <f t="shared" si="686"/>
        <v>55328.469981597191</v>
      </c>
      <c r="AO4105" s="17">
        <f t="shared" si="687"/>
        <v>553.28469981597186</v>
      </c>
      <c r="AP4105" s="2">
        <f t="shared" si="688"/>
        <v>37.84467346741247</v>
      </c>
      <c r="AQ4105" s="6">
        <f t="shared" si="689"/>
        <v>712.61520139137679</v>
      </c>
      <c r="AR4105" s="3">
        <f t="shared" si="690"/>
        <v>5528.9499236086231</v>
      </c>
    </row>
    <row r="4106" spans="1:44">
      <c r="A4106" s="32">
        <v>43919</v>
      </c>
      <c r="B4106" s="9">
        <v>12.5</v>
      </c>
      <c r="C4106" s="33">
        <v>5929.6778839999997</v>
      </c>
      <c r="D4106" s="34">
        <f t="shared" si="674"/>
        <v>99591245.966874942</v>
      </c>
      <c r="E4106" s="34">
        <v>13912524048945.9</v>
      </c>
      <c r="F4106" s="3">
        <f>VLOOKUP(A4106,ERCOT_345kv_West_ATC!A:B,2)</f>
        <v>28.4</v>
      </c>
      <c r="G4106" s="3">
        <f>VLOOKUP(A4106,ERCOT_345kv_West_ATC!G:H,2)</f>
        <v>2.448</v>
      </c>
      <c r="I4106" s="5">
        <f t="shared" si="675"/>
        <v>6</v>
      </c>
      <c r="J4106" s="4">
        <f t="shared" si="676"/>
        <v>144</v>
      </c>
      <c r="K4106" s="4">
        <f t="shared" si="691"/>
        <v>1800</v>
      </c>
      <c r="L4106" s="6">
        <f t="shared" si="692"/>
        <v>10673420.191199999</v>
      </c>
      <c r="N4106" s="22">
        <f t="shared" si="677"/>
        <v>0.10717227289987001</v>
      </c>
      <c r="O4106" s="14">
        <f t="shared" si="678"/>
        <v>1807.3877704057425</v>
      </c>
      <c r="Q4106" s="22">
        <f t="shared" si="673"/>
        <v>156.68460950273391</v>
      </c>
      <c r="R4106" s="3">
        <f>VLOOKUP(A4106,ERCOT_345kv_West_ATC!D:E,2)</f>
        <v>19.71</v>
      </c>
      <c r="S4106" s="66">
        <f t="shared" si="694"/>
        <v>0.87420589640199409</v>
      </c>
      <c r="T4106" s="69">
        <f t="shared" si="679"/>
        <v>136.9746095027339</v>
      </c>
      <c r="V4106" s="16">
        <f t="shared" si="680"/>
        <v>1.9425599999999998E-2</v>
      </c>
      <c r="W4106" s="16">
        <f t="shared" si="681"/>
        <v>8.774667289987001E-2</v>
      </c>
      <c r="X4106" s="16"/>
      <c r="Z4106" s="15">
        <f t="shared" si="682"/>
        <v>1.8254895028690602E-5</v>
      </c>
      <c r="AA4106" s="16">
        <f t="shared" si="683"/>
        <v>0.1082456473263682</v>
      </c>
      <c r="AB4106" s="3">
        <f t="shared" si="684"/>
        <v>5.8294226868903773E-2</v>
      </c>
      <c r="AC4106" s="69">
        <f t="shared" si="685"/>
        <v>7.5667670340187803</v>
      </c>
      <c r="AD4106" s="3">
        <f t="shared" si="693"/>
        <v>8.2928041159779085</v>
      </c>
      <c r="AF4106" s="29"/>
      <c r="AG4106" s="30"/>
      <c r="AH4106" s="29"/>
      <c r="AI4106" s="29"/>
      <c r="AJ4106" s="31"/>
      <c r="AK4106" s="29"/>
      <c r="AL4106" s="30"/>
      <c r="AN4106" s="17">
        <f t="shared" si="686"/>
        <v>55328.469981597191</v>
      </c>
      <c r="AO4106" s="17">
        <f t="shared" si="687"/>
        <v>553.28469981597186</v>
      </c>
      <c r="AP4106" s="2">
        <f t="shared" si="688"/>
        <v>37.84467346741247</v>
      </c>
      <c r="AQ4106" s="6">
        <f t="shared" si="689"/>
        <v>745.91851404269983</v>
      </c>
      <c r="AR4106" s="3">
        <f t="shared" si="690"/>
        <v>5183.7593699572999</v>
      </c>
    </row>
    <row r="4107" spans="1:44">
      <c r="A4107" s="32">
        <v>43920</v>
      </c>
      <c r="B4107" s="9">
        <v>12.5</v>
      </c>
      <c r="C4107" s="33">
        <v>6447.7258000000002</v>
      </c>
      <c r="D4107" s="34">
        <f t="shared" si="674"/>
        <v>99591245.966874942</v>
      </c>
      <c r="E4107" s="34">
        <v>13912524048945.9</v>
      </c>
      <c r="F4107" s="3">
        <f>VLOOKUP(A4107,ERCOT_345kv_West_ATC!A:B,2)</f>
        <v>28.3</v>
      </c>
      <c r="G4107" s="3">
        <f>VLOOKUP(A4107,ERCOT_345kv_West_ATC!G:H,2)</f>
        <v>2.4769999999999999</v>
      </c>
      <c r="I4107" s="5">
        <f t="shared" si="675"/>
        <v>6</v>
      </c>
      <c r="J4107" s="4">
        <f t="shared" si="676"/>
        <v>144</v>
      </c>
      <c r="K4107" s="4">
        <f t="shared" si="691"/>
        <v>1800</v>
      </c>
      <c r="L4107" s="6">
        <f t="shared" si="692"/>
        <v>11605906.439999999</v>
      </c>
      <c r="N4107" s="22">
        <f t="shared" si="677"/>
        <v>0.11653540757849581</v>
      </c>
      <c r="O4107" s="14">
        <f t="shared" si="678"/>
        <v>1807.3877704057425</v>
      </c>
      <c r="Q4107" s="22">
        <f t="shared" si="673"/>
        <v>170.37340289253774</v>
      </c>
      <c r="R4107" s="3">
        <f>VLOOKUP(A4107,ERCOT_345kv_West_ATC!D:E,2)</f>
        <v>16.47</v>
      </c>
      <c r="S4107" s="66">
        <f t="shared" si="694"/>
        <v>0.90332998155593347</v>
      </c>
      <c r="T4107" s="69">
        <f t="shared" si="679"/>
        <v>153.90340289253774</v>
      </c>
      <c r="V4107" s="16">
        <f t="shared" si="680"/>
        <v>1.9357199999999998E-2</v>
      </c>
      <c r="W4107" s="16">
        <f t="shared" si="681"/>
        <v>9.7178207578495823E-2</v>
      </c>
      <c r="X4107" s="16"/>
      <c r="Z4107" s="15">
        <f t="shared" si="682"/>
        <v>1.8254895028690602E-5</v>
      </c>
      <c r="AA4107" s="16">
        <f t="shared" si="683"/>
        <v>0.11770255765278013</v>
      </c>
      <c r="AB4107" s="3">
        <f t="shared" si="684"/>
        <v>6.3387117804135362E-2</v>
      </c>
      <c r="AC4107" s="69">
        <f t="shared" si="685"/>
        <v>9.4307651163135429</v>
      </c>
      <c r="AD4107" s="3">
        <f t="shared" si="693"/>
        <v>8.1378830741444439</v>
      </c>
      <c r="AF4107" s="29"/>
      <c r="AG4107" s="30"/>
      <c r="AH4107" s="29"/>
      <c r="AI4107" s="29"/>
      <c r="AJ4107" s="31"/>
      <c r="AK4107" s="29"/>
      <c r="AL4107" s="30"/>
      <c r="AN4107" s="17">
        <f t="shared" si="686"/>
        <v>55328.469981597191</v>
      </c>
      <c r="AO4107" s="17">
        <f t="shared" si="687"/>
        <v>553.28469981597186</v>
      </c>
      <c r="AP4107" s="2">
        <f t="shared" si="688"/>
        <v>37.84467346741247</v>
      </c>
      <c r="AQ4107" s="6">
        <f t="shared" si="689"/>
        <v>623.30177200828336</v>
      </c>
      <c r="AR4107" s="3">
        <f t="shared" si="690"/>
        <v>5824.4240279917167</v>
      </c>
    </row>
    <row r="4108" spans="1:44">
      <c r="A4108" s="32">
        <v>43921</v>
      </c>
      <c r="B4108" s="9">
        <v>12.5</v>
      </c>
      <c r="C4108" s="33">
        <v>6443.31405</v>
      </c>
      <c r="D4108" s="34">
        <f t="shared" si="674"/>
        <v>99591245.966874942</v>
      </c>
      <c r="E4108" s="34">
        <v>13912524048945.9</v>
      </c>
      <c r="F4108" s="3">
        <f>VLOOKUP(A4108,ERCOT_345kv_West_ATC!A:B,2)</f>
        <v>28.65</v>
      </c>
      <c r="G4108" s="3">
        <f>VLOOKUP(A4108,ERCOT_345kv_West_ATC!G:H,2)</f>
        <v>2.492</v>
      </c>
      <c r="I4108" s="5">
        <f t="shared" si="675"/>
        <v>6</v>
      </c>
      <c r="J4108" s="4">
        <f t="shared" si="676"/>
        <v>144</v>
      </c>
      <c r="K4108" s="4">
        <f t="shared" si="691"/>
        <v>1800</v>
      </c>
      <c r="L4108" s="6">
        <f t="shared" si="692"/>
        <v>11597965.289999999</v>
      </c>
      <c r="N4108" s="22">
        <f t="shared" si="677"/>
        <v>0.11645567014853495</v>
      </c>
      <c r="O4108" s="14">
        <f t="shared" si="678"/>
        <v>1807.3877704057425</v>
      </c>
      <c r="Q4108" s="22">
        <f t="shared" si="673"/>
        <v>170.25682770253647</v>
      </c>
      <c r="R4108" s="3">
        <f>VLOOKUP(A4108,ERCOT_345kv_West_ATC!D:E,2)</f>
        <v>32.19</v>
      </c>
      <c r="S4108" s="66">
        <f t="shared" si="694"/>
        <v>0.81093269248361288</v>
      </c>
      <c r="T4108" s="69">
        <f t="shared" si="679"/>
        <v>138.06682770253647</v>
      </c>
      <c r="V4108" s="16">
        <f t="shared" si="680"/>
        <v>1.9596599999999999E-2</v>
      </c>
      <c r="W4108" s="16">
        <f t="shared" si="681"/>
        <v>9.6859070148534954E-2</v>
      </c>
      <c r="X4108" s="16"/>
      <c r="Z4108" s="15">
        <f t="shared" si="682"/>
        <v>1.8254895028690602E-5</v>
      </c>
      <c r="AA4108" s="16">
        <f t="shared" si="683"/>
        <v>0.11762202161963731</v>
      </c>
      <c r="AB4108" s="3">
        <f t="shared" si="684"/>
        <v>6.3343746214578556E-2</v>
      </c>
      <c r="AC4108" s="69">
        <f t="shared" si="685"/>
        <v>9.4148911145357506</v>
      </c>
      <c r="AD4108" s="3">
        <f t="shared" si="693"/>
        <v>7.9880157948847712</v>
      </c>
      <c r="AF4108" s="29"/>
      <c r="AG4108" s="30"/>
      <c r="AH4108" s="29"/>
      <c r="AI4108" s="29"/>
      <c r="AJ4108" s="31"/>
      <c r="AK4108" s="29"/>
      <c r="AL4108" s="30"/>
      <c r="AN4108" s="17">
        <f t="shared" si="686"/>
        <v>55328.469981597191</v>
      </c>
      <c r="AO4108" s="17">
        <f t="shared" si="687"/>
        <v>553.28469981597186</v>
      </c>
      <c r="AP4108" s="2">
        <f t="shared" si="688"/>
        <v>37.84467346741247</v>
      </c>
      <c r="AQ4108" s="6">
        <f t="shared" si="689"/>
        <v>1218.2200389160073</v>
      </c>
      <c r="AR4108" s="3">
        <f t="shared" si="690"/>
        <v>5225.0940110839929</v>
      </c>
    </row>
    <row r="4109" spans="1:44">
      <c r="A4109" s="32">
        <v>43922</v>
      </c>
      <c r="B4109" s="9">
        <v>12.5</v>
      </c>
      <c r="C4109" s="33">
        <v>6589.2491920000002</v>
      </c>
      <c r="D4109" s="34">
        <f t="shared" si="674"/>
        <v>99591245.966874942</v>
      </c>
      <c r="E4109" s="34">
        <v>13912524048945.9</v>
      </c>
      <c r="F4109" s="3">
        <f>VLOOKUP(A4109,ERCOT_345kv_West_ATC!A:B,2)</f>
        <v>28.55</v>
      </c>
      <c r="G4109" s="3">
        <f>VLOOKUP(A4109,ERCOT_345kv_West_ATC!G:H,2)</f>
        <v>2.4929999999999999</v>
      </c>
      <c r="I4109" s="5">
        <f t="shared" si="675"/>
        <v>6</v>
      </c>
      <c r="J4109" s="4">
        <f t="shared" si="676"/>
        <v>144</v>
      </c>
      <c r="K4109" s="4">
        <f t="shared" si="691"/>
        <v>1800</v>
      </c>
      <c r="L4109" s="6">
        <f t="shared" si="692"/>
        <v>11860648.545600001</v>
      </c>
      <c r="N4109" s="22">
        <f t="shared" si="677"/>
        <v>0.11909328405776722</v>
      </c>
      <c r="O4109" s="14">
        <f t="shared" si="678"/>
        <v>1807.3877704057425</v>
      </c>
      <c r="Q4109" s="22">
        <f t="shared" si="673"/>
        <v>174.11298838854856</v>
      </c>
      <c r="R4109" s="3">
        <f>VLOOKUP(A4109,ERCOT_345kv_West_ATC!D:E,2)</f>
        <v>13.86</v>
      </c>
      <c r="S4109" s="66">
        <f t="shared" si="694"/>
        <v>0.92039651878772999</v>
      </c>
      <c r="T4109" s="69">
        <f t="shared" si="679"/>
        <v>160.25298838854854</v>
      </c>
      <c r="V4109" s="16">
        <f t="shared" si="680"/>
        <v>1.9528200000000003E-2</v>
      </c>
      <c r="W4109" s="16">
        <f t="shared" si="681"/>
        <v>9.9565084057767206E-2</v>
      </c>
      <c r="X4109" s="16"/>
      <c r="Z4109" s="15">
        <f t="shared" si="682"/>
        <v>1.8254895028690602E-5</v>
      </c>
      <c r="AA4109" s="16">
        <f t="shared" si="683"/>
        <v>0.12028605231784437</v>
      </c>
      <c r="AB4109" s="3">
        <f t="shared" si="684"/>
        <v>6.4778423855137837E-2</v>
      </c>
      <c r="AC4109" s="69">
        <f t="shared" si="685"/>
        <v>9.9399831309804476</v>
      </c>
      <c r="AD4109" s="3">
        <f t="shared" si="693"/>
        <v>7.8230666263998261</v>
      </c>
      <c r="AF4109" s="29"/>
      <c r="AG4109" s="30"/>
      <c r="AH4109" s="29"/>
      <c r="AI4109" s="29"/>
      <c r="AJ4109" s="31"/>
      <c r="AK4109" s="29"/>
      <c r="AL4109" s="30"/>
      <c r="AN4109" s="17">
        <f t="shared" si="686"/>
        <v>55328.469981597191</v>
      </c>
      <c r="AO4109" s="17">
        <f t="shared" si="687"/>
        <v>553.28469981597186</v>
      </c>
      <c r="AP4109" s="2">
        <f t="shared" si="688"/>
        <v>37.84467346741247</v>
      </c>
      <c r="AQ4109" s="6">
        <f t="shared" si="689"/>
        <v>524.5271742583368</v>
      </c>
      <c r="AR4109" s="3">
        <f t="shared" si="690"/>
        <v>6064.7220177416639</v>
      </c>
    </row>
    <row r="4110" spans="1:44">
      <c r="A4110" s="32">
        <v>43923</v>
      </c>
      <c r="B4110" s="9">
        <v>12.5</v>
      </c>
      <c r="C4110" s="33">
        <v>6795.0429919999997</v>
      </c>
      <c r="D4110" s="34">
        <f t="shared" si="674"/>
        <v>99591245.966874942</v>
      </c>
      <c r="E4110" s="34">
        <v>13912524048945.9</v>
      </c>
      <c r="F4110" s="3">
        <f>VLOOKUP(A4110,ERCOT_345kv_West_ATC!A:B,2)</f>
        <v>28.5</v>
      </c>
      <c r="G4110" s="3">
        <f>VLOOKUP(A4110,ERCOT_345kv_West_ATC!G:H,2)</f>
        <v>2.4929999999999999</v>
      </c>
      <c r="I4110" s="5">
        <f t="shared" si="675"/>
        <v>6</v>
      </c>
      <c r="J4110" s="4">
        <f t="shared" si="676"/>
        <v>144</v>
      </c>
      <c r="K4110" s="4">
        <f t="shared" si="691"/>
        <v>1800</v>
      </c>
      <c r="L4110" s="6">
        <f t="shared" si="692"/>
        <v>12231077.385599999</v>
      </c>
      <c r="N4110" s="22">
        <f t="shared" si="677"/>
        <v>0.12281277603122044</v>
      </c>
      <c r="O4110" s="14">
        <f t="shared" si="678"/>
        <v>1807.3877704057425</v>
      </c>
      <c r="Q4110" s="22">
        <f t="shared" si="673"/>
        <v>179.55084215090707</v>
      </c>
      <c r="R4110" s="3">
        <f>VLOOKUP(A4110,ERCOT_345kv_West_ATC!D:E,2)</f>
        <v>13.58</v>
      </c>
      <c r="S4110" s="66">
        <f t="shared" si="694"/>
        <v>0.92436682648034352</v>
      </c>
      <c r="T4110" s="69">
        <f t="shared" si="679"/>
        <v>165.97084215090706</v>
      </c>
      <c r="V4110" s="16">
        <f t="shared" si="680"/>
        <v>1.9494000000000001E-2</v>
      </c>
      <c r="W4110" s="16">
        <f t="shared" si="681"/>
        <v>0.10331877603122044</v>
      </c>
      <c r="X4110" s="16"/>
      <c r="Z4110" s="15">
        <f t="shared" si="682"/>
        <v>1.8254895028690602E-5</v>
      </c>
      <c r="AA4110" s="16">
        <f t="shared" si="683"/>
        <v>0.1240427965343997</v>
      </c>
      <c r="AB4110" s="3">
        <f t="shared" si="684"/>
        <v>6.6801567557055297E-2</v>
      </c>
      <c r="AC4110" s="69">
        <f t="shared" si="685"/>
        <v>10.680453725882238</v>
      </c>
      <c r="AD4110" s="3">
        <f t="shared" si="693"/>
        <v>7.6907177263579367</v>
      </c>
      <c r="AF4110" s="29"/>
      <c r="AG4110" s="30"/>
      <c r="AH4110" s="29"/>
      <c r="AI4110" s="29"/>
      <c r="AJ4110" s="31"/>
      <c r="AK4110" s="29"/>
      <c r="AL4110" s="30"/>
      <c r="AN4110" s="17">
        <f t="shared" si="686"/>
        <v>55328.469981597191</v>
      </c>
      <c r="AO4110" s="17">
        <f t="shared" si="687"/>
        <v>553.28469981597186</v>
      </c>
      <c r="AP4110" s="2">
        <f t="shared" si="688"/>
        <v>37.84467346741247</v>
      </c>
      <c r="AQ4110" s="6">
        <f t="shared" si="689"/>
        <v>513.93066568746133</v>
      </c>
      <c r="AR4110" s="3">
        <f t="shared" si="690"/>
        <v>6281.1123263125382</v>
      </c>
    </row>
    <row r="4111" spans="1:44">
      <c r="A4111" s="32">
        <v>43924</v>
      </c>
      <c r="B4111" s="9">
        <v>12.5</v>
      </c>
      <c r="C4111" s="33">
        <v>6736.3638140000003</v>
      </c>
      <c r="D4111" s="34">
        <f t="shared" si="674"/>
        <v>99591245.966874942</v>
      </c>
      <c r="E4111" s="34">
        <v>13912524048945.9</v>
      </c>
      <c r="F4111" s="3">
        <f>VLOOKUP(A4111,ERCOT_345kv_West_ATC!A:B,2)</f>
        <v>28.6</v>
      </c>
      <c r="G4111" s="3">
        <f>VLOOKUP(A4111,ERCOT_345kv_West_ATC!G:H,2)</f>
        <v>2.5129999999999999</v>
      </c>
      <c r="I4111" s="5">
        <f t="shared" si="675"/>
        <v>6</v>
      </c>
      <c r="J4111" s="4">
        <f t="shared" si="676"/>
        <v>144</v>
      </c>
      <c r="K4111" s="4">
        <f t="shared" si="691"/>
        <v>1800</v>
      </c>
      <c r="L4111" s="6">
        <f t="shared" si="692"/>
        <v>12125454.8652</v>
      </c>
      <c r="N4111" s="22">
        <f t="shared" si="677"/>
        <v>0.12175221574427383</v>
      </c>
      <c r="O4111" s="14">
        <f t="shared" si="678"/>
        <v>1807.3877704057425</v>
      </c>
      <c r="Q4111" s="22">
        <f t="shared" si="673"/>
        <v>178.00031541560503</v>
      </c>
      <c r="R4111" s="3">
        <f>VLOOKUP(A4111,ERCOT_345kv_West_ATC!D:E,2)</f>
        <v>15.63</v>
      </c>
      <c r="S4111" s="66">
        <f t="shared" si="694"/>
        <v>0.9121911668330126</v>
      </c>
      <c r="T4111" s="69">
        <f t="shared" si="679"/>
        <v>162.37031541560503</v>
      </c>
      <c r="V4111" s="16">
        <f t="shared" si="680"/>
        <v>1.9562400000000001E-2</v>
      </c>
      <c r="W4111" s="16">
        <f t="shared" si="681"/>
        <v>0.10218981574427383</v>
      </c>
      <c r="X4111" s="16"/>
      <c r="Z4111" s="15">
        <f t="shared" si="682"/>
        <v>1.8254895028690602E-5</v>
      </c>
      <c r="AA4111" s="16">
        <f t="shared" si="683"/>
        <v>0.12297161429963986</v>
      </c>
      <c r="AB4111" s="3">
        <f t="shared" si="684"/>
        <v>6.6224696876770489E-2</v>
      </c>
      <c r="AC4111" s="69">
        <f t="shared" si="685"/>
        <v>10.469319056897998</v>
      </c>
      <c r="AD4111" s="3">
        <f t="shared" si="693"/>
        <v>7.5566902235793032</v>
      </c>
      <c r="AF4111" s="29"/>
      <c r="AG4111" s="30"/>
      <c r="AH4111" s="29"/>
      <c r="AI4111" s="29"/>
      <c r="AJ4111" s="31"/>
      <c r="AK4111" s="29"/>
      <c r="AL4111" s="30"/>
      <c r="AN4111" s="17">
        <f t="shared" si="686"/>
        <v>55328.469981597191</v>
      </c>
      <c r="AO4111" s="17">
        <f t="shared" si="687"/>
        <v>553.28469981597186</v>
      </c>
      <c r="AP4111" s="2">
        <f t="shared" si="688"/>
        <v>37.84467346741247</v>
      </c>
      <c r="AQ4111" s="6">
        <f t="shared" si="689"/>
        <v>591.51224629565695</v>
      </c>
      <c r="AR4111" s="3">
        <f t="shared" si="690"/>
        <v>6144.8515677043433</v>
      </c>
    </row>
    <row r="4112" spans="1:44">
      <c r="A4112" s="32">
        <v>43925</v>
      </c>
      <c r="B4112" s="9">
        <v>12.5</v>
      </c>
      <c r="C4112" s="33">
        <v>6858.6970099999999</v>
      </c>
      <c r="D4112" s="34">
        <f t="shared" si="674"/>
        <v>99591245.966874942</v>
      </c>
      <c r="E4112" s="34">
        <v>13912524048945.9</v>
      </c>
      <c r="F4112" s="3">
        <f>VLOOKUP(A4112,ERCOT_345kv_West_ATC!A:B,2)</f>
        <v>28.6</v>
      </c>
      <c r="G4112" s="3">
        <f>VLOOKUP(A4112,ERCOT_345kv_West_ATC!G:H,2)</f>
        <v>2.5129999999999999</v>
      </c>
      <c r="I4112" s="5">
        <f t="shared" si="675"/>
        <v>6</v>
      </c>
      <c r="J4112" s="4">
        <f t="shared" si="676"/>
        <v>144</v>
      </c>
      <c r="K4112" s="4">
        <f t="shared" si="691"/>
        <v>1800</v>
      </c>
      <c r="L4112" s="6">
        <f t="shared" si="692"/>
        <v>12345654.617999999</v>
      </c>
      <c r="N4112" s="22">
        <f t="shared" si="677"/>
        <v>0.12396325096792432</v>
      </c>
      <c r="O4112" s="14">
        <f t="shared" si="678"/>
        <v>1807.3877704057425</v>
      </c>
      <c r="Q4112" s="22">
        <f t="shared" si="673"/>
        <v>181.23282305252093</v>
      </c>
      <c r="R4112" s="3">
        <f>VLOOKUP(A4112,ERCOT_345kv_West_ATC!D:E,2)</f>
        <v>21.92</v>
      </c>
      <c r="S4112" s="66">
        <f t="shared" si="694"/>
        <v>0.8790506066682654</v>
      </c>
      <c r="T4112" s="69">
        <f t="shared" si="679"/>
        <v>159.31282305252091</v>
      </c>
      <c r="V4112" s="16">
        <f t="shared" si="680"/>
        <v>1.9562400000000001E-2</v>
      </c>
      <c r="W4112" s="16">
        <f t="shared" si="681"/>
        <v>0.10440085096792431</v>
      </c>
      <c r="X4112" s="16"/>
      <c r="Z4112" s="15">
        <f t="shared" si="682"/>
        <v>1.8254895028690602E-5</v>
      </c>
      <c r="AA4112" s="16">
        <f t="shared" si="683"/>
        <v>0.12520479395114409</v>
      </c>
      <c r="AB4112" s="3">
        <f t="shared" si="684"/>
        <v>6.7427345523244933E-2</v>
      </c>
      <c r="AC4112" s="69">
        <f t="shared" si="685"/>
        <v>10.909488461507646</v>
      </c>
      <c r="AD4112" s="3">
        <f t="shared" si="693"/>
        <v>7.401211753981519</v>
      </c>
      <c r="AF4112" s="29"/>
      <c r="AG4112" s="30"/>
      <c r="AH4112" s="29"/>
      <c r="AI4112" s="29"/>
      <c r="AJ4112" s="31"/>
      <c r="AK4112" s="29"/>
      <c r="AL4112" s="30"/>
      <c r="AN4112" s="17">
        <f t="shared" si="686"/>
        <v>55328.469981597191</v>
      </c>
      <c r="AO4112" s="17">
        <f t="shared" si="687"/>
        <v>553.28469981597186</v>
      </c>
      <c r="AP4112" s="2">
        <f t="shared" si="688"/>
        <v>37.84467346741247</v>
      </c>
      <c r="AQ4112" s="6">
        <f t="shared" si="689"/>
        <v>829.55524240568138</v>
      </c>
      <c r="AR4112" s="3">
        <f t="shared" si="690"/>
        <v>6029.1417675943185</v>
      </c>
    </row>
    <row r="4113" spans="1:44">
      <c r="A4113" s="32">
        <v>43926</v>
      </c>
      <c r="B4113" s="9">
        <v>12.5</v>
      </c>
      <c r="C4113" s="33">
        <v>6794.4745240000002</v>
      </c>
      <c r="D4113" s="34">
        <f t="shared" si="674"/>
        <v>99591245.966874942</v>
      </c>
      <c r="E4113" s="34">
        <v>13912524048945.9</v>
      </c>
      <c r="F4113" s="3">
        <f>VLOOKUP(A4113,ERCOT_345kv_West_ATC!A:B,2)</f>
        <v>28.6</v>
      </c>
      <c r="G4113" s="3">
        <f>VLOOKUP(A4113,ERCOT_345kv_West_ATC!G:H,2)</f>
        <v>2.5129999999999999</v>
      </c>
      <c r="I4113" s="5">
        <f t="shared" si="675"/>
        <v>6</v>
      </c>
      <c r="J4113" s="4">
        <f t="shared" si="676"/>
        <v>144</v>
      </c>
      <c r="K4113" s="4">
        <f t="shared" si="691"/>
        <v>1800</v>
      </c>
      <c r="L4113" s="6">
        <f t="shared" si="692"/>
        <v>12230054.143200001</v>
      </c>
      <c r="N4113" s="22">
        <f t="shared" si="677"/>
        <v>0.12280250161010979</v>
      </c>
      <c r="O4113" s="14">
        <f t="shared" si="678"/>
        <v>1807.3877704057425</v>
      </c>
      <c r="Q4113" s="22">
        <f t="shared" si="673"/>
        <v>179.53582106741197</v>
      </c>
      <c r="R4113" s="3">
        <f>VLOOKUP(A4113,ERCOT_345kv_West_ATC!D:E,2)</f>
        <v>15.81</v>
      </c>
      <c r="S4113" s="66">
        <f t="shared" si="694"/>
        <v>0.91193957893191868</v>
      </c>
      <c r="T4113" s="69">
        <f t="shared" si="679"/>
        <v>163.72582106741197</v>
      </c>
      <c r="V4113" s="16">
        <f t="shared" si="680"/>
        <v>1.9562400000000001E-2</v>
      </c>
      <c r="W4113" s="16">
        <f t="shared" si="681"/>
        <v>0.1032401016101098</v>
      </c>
      <c r="X4113" s="16"/>
      <c r="Z4113" s="15">
        <f t="shared" si="682"/>
        <v>1.8254895028690602E-5</v>
      </c>
      <c r="AA4113" s="16">
        <f t="shared" si="683"/>
        <v>0.12403241921073255</v>
      </c>
      <c r="AB4113" s="3">
        <f t="shared" si="684"/>
        <v>6.6795978989985058E-2</v>
      </c>
      <c r="AC4113" s="69">
        <f t="shared" si="685"/>
        <v>10.678408310334531</v>
      </c>
      <c r="AD4113" s="3">
        <f t="shared" si="693"/>
        <v>7.2334117124186683</v>
      </c>
      <c r="AF4113" s="29"/>
      <c r="AG4113" s="30"/>
      <c r="AH4113" s="29"/>
      <c r="AI4113" s="29"/>
      <c r="AJ4113" s="31"/>
      <c r="AK4113" s="29"/>
      <c r="AL4113" s="30"/>
      <c r="AN4113" s="17">
        <f t="shared" si="686"/>
        <v>55328.469981597191</v>
      </c>
      <c r="AO4113" s="17">
        <f t="shared" si="687"/>
        <v>553.28469981597186</v>
      </c>
      <c r="AP4113" s="2">
        <f t="shared" si="688"/>
        <v>37.84467346741247</v>
      </c>
      <c r="AQ4113" s="6">
        <f t="shared" si="689"/>
        <v>598.32428751979114</v>
      </c>
      <c r="AR4113" s="3">
        <f t="shared" si="690"/>
        <v>6196.1502364802091</v>
      </c>
    </row>
    <row r="4114" spans="1:44">
      <c r="A4114" s="32">
        <v>43927</v>
      </c>
      <c r="B4114" s="9">
        <v>12.5</v>
      </c>
      <c r="C4114" s="33">
        <v>7248.7241020000001</v>
      </c>
      <c r="D4114" s="34">
        <f t="shared" si="674"/>
        <v>99591245.966874942</v>
      </c>
      <c r="E4114" s="34">
        <v>13912524048945.9</v>
      </c>
      <c r="F4114" s="3">
        <f>VLOOKUP(A4114,ERCOT_345kv_West_ATC!A:B,2)</f>
        <v>28.4</v>
      </c>
      <c r="G4114" s="3">
        <f>VLOOKUP(A4114,ERCOT_345kv_West_ATC!G:H,2)</f>
        <v>2.5259999999999998</v>
      </c>
      <c r="I4114" s="5">
        <f t="shared" si="675"/>
        <v>6</v>
      </c>
      <c r="J4114" s="4">
        <f t="shared" si="676"/>
        <v>144</v>
      </c>
      <c r="K4114" s="4">
        <f t="shared" si="691"/>
        <v>1800</v>
      </c>
      <c r="L4114" s="6">
        <f t="shared" si="692"/>
        <v>13047703.3836</v>
      </c>
      <c r="N4114" s="22">
        <f t="shared" si="677"/>
        <v>0.1310125529300015</v>
      </c>
      <c r="O4114" s="14">
        <f t="shared" si="678"/>
        <v>1807.3877704057425</v>
      </c>
      <c r="Q4114" s="22">
        <f t="shared" si="673"/>
        <v>191.53882007310156</v>
      </c>
      <c r="R4114" s="3">
        <f>VLOOKUP(A4114,ERCOT_345kv_West_ATC!D:E,2)</f>
        <v>15.86</v>
      </c>
      <c r="S4114" s="66">
        <f t="shared" si="694"/>
        <v>0.91719694214495551</v>
      </c>
      <c r="T4114" s="69">
        <f t="shared" si="679"/>
        <v>175.67882007310158</v>
      </c>
      <c r="V4114" s="16">
        <f t="shared" si="680"/>
        <v>1.9425599999999998E-2</v>
      </c>
      <c r="W4114" s="16">
        <f t="shared" si="681"/>
        <v>0.1115869529300015</v>
      </c>
      <c r="X4114" s="16"/>
      <c r="Z4114" s="15">
        <f t="shared" si="682"/>
        <v>1.8254895028690602E-5</v>
      </c>
      <c r="AA4114" s="16">
        <f t="shared" si="683"/>
        <v>0.13232469757394955</v>
      </c>
      <c r="AB4114" s="3">
        <f t="shared" si="684"/>
        <v>7.1261673159728547E-2</v>
      </c>
      <c r="AC4114" s="69">
        <f t="shared" si="685"/>
        <v>12.312852376460649</v>
      </c>
      <c r="AD4114" s="3">
        <f t="shared" si="693"/>
        <v>7.1428261820675276</v>
      </c>
      <c r="AF4114" s="29"/>
      <c r="AG4114" s="30"/>
      <c r="AH4114" s="29"/>
      <c r="AI4114" s="29"/>
      <c r="AJ4114" s="31"/>
      <c r="AK4114" s="29"/>
      <c r="AL4114" s="30"/>
      <c r="AN4114" s="17">
        <f t="shared" si="686"/>
        <v>55328.469981597191</v>
      </c>
      <c r="AO4114" s="17">
        <f t="shared" si="687"/>
        <v>553.28469981597186</v>
      </c>
      <c r="AP4114" s="2">
        <f t="shared" si="688"/>
        <v>37.84467346741247</v>
      </c>
      <c r="AQ4114" s="6">
        <f t="shared" si="689"/>
        <v>600.21652119316173</v>
      </c>
      <c r="AR4114" s="3">
        <f t="shared" si="690"/>
        <v>6648.5075808068386</v>
      </c>
    </row>
    <row r="4115" spans="1:44">
      <c r="A4115" s="32">
        <v>43928</v>
      </c>
      <c r="B4115" s="9">
        <v>12.5</v>
      </c>
      <c r="C4115" s="33">
        <v>7172.8782890000002</v>
      </c>
      <c r="D4115" s="34">
        <f t="shared" si="674"/>
        <v>99591245.966874942</v>
      </c>
      <c r="E4115" s="34">
        <v>13912524048945.9</v>
      </c>
      <c r="F4115" s="3">
        <f>VLOOKUP(A4115,ERCOT_345kv_West_ATC!A:B,2)</f>
        <v>28.95</v>
      </c>
      <c r="G4115" s="3">
        <f>VLOOKUP(A4115,ERCOT_345kv_West_ATC!G:H,2)</f>
        <v>2.5449999999999999</v>
      </c>
      <c r="I4115" s="5">
        <f t="shared" si="675"/>
        <v>6</v>
      </c>
      <c r="J4115" s="4">
        <f t="shared" si="676"/>
        <v>144</v>
      </c>
      <c r="K4115" s="4">
        <f t="shared" si="691"/>
        <v>1800</v>
      </c>
      <c r="L4115" s="6">
        <f t="shared" si="692"/>
        <v>12911180.9202</v>
      </c>
      <c r="N4115" s="22">
        <f t="shared" si="677"/>
        <v>0.12964172498147467</v>
      </c>
      <c r="O4115" s="14">
        <f t="shared" si="678"/>
        <v>1807.3877704057425</v>
      </c>
      <c r="Q4115" s="22">
        <f t="shared" si="673"/>
        <v>189.53468564543081</v>
      </c>
      <c r="R4115" s="3">
        <f>VLOOKUP(A4115,ERCOT_345kv_West_ATC!D:E,2)</f>
        <v>23.65</v>
      </c>
      <c r="S4115" s="66">
        <f t="shared" si="694"/>
        <v>0.87522072849376553</v>
      </c>
      <c r="T4115" s="69">
        <f t="shared" si="679"/>
        <v>165.88468564543081</v>
      </c>
      <c r="V4115" s="16">
        <f t="shared" si="680"/>
        <v>1.9801800000000001E-2</v>
      </c>
      <c r="W4115" s="16">
        <f t="shared" si="681"/>
        <v>0.10983992498147466</v>
      </c>
      <c r="X4115" s="16"/>
      <c r="Z4115" s="15">
        <f t="shared" si="682"/>
        <v>1.8254895028690602E-5</v>
      </c>
      <c r="AA4115" s="16">
        <f t="shared" si="683"/>
        <v>0.13094014021926886</v>
      </c>
      <c r="AB4115" s="3">
        <f t="shared" si="684"/>
        <v>7.0516038554177957E-2</v>
      </c>
      <c r="AC4115" s="69">
        <f t="shared" si="685"/>
        <v>12.039950110829132</v>
      </c>
      <c r="AD4115" s="3">
        <f t="shared" si="693"/>
        <v>7.1292859187699884</v>
      </c>
      <c r="AF4115" s="29"/>
      <c r="AG4115" s="30"/>
      <c r="AH4115" s="29"/>
      <c r="AI4115" s="29"/>
      <c r="AJ4115" s="31"/>
      <c r="AK4115" s="29"/>
      <c r="AL4115" s="30"/>
      <c r="AN4115" s="17">
        <f t="shared" si="686"/>
        <v>55328.469981597191</v>
      </c>
      <c r="AO4115" s="17">
        <f t="shared" si="687"/>
        <v>553.28469981597186</v>
      </c>
      <c r="AP4115" s="2">
        <f t="shared" si="688"/>
        <v>37.84467346741247</v>
      </c>
      <c r="AQ4115" s="6">
        <f t="shared" si="689"/>
        <v>895.02652750430491</v>
      </c>
      <c r="AR4115" s="3">
        <f t="shared" si="690"/>
        <v>6277.8517614956954</v>
      </c>
    </row>
    <row r="4116" spans="1:44">
      <c r="A4116" s="32">
        <v>43929</v>
      </c>
      <c r="B4116" s="9">
        <v>12.5</v>
      </c>
      <c r="C4116" s="33">
        <v>7335.3697990000001</v>
      </c>
      <c r="D4116" s="34">
        <f t="shared" si="674"/>
        <v>105337212.55857192</v>
      </c>
      <c r="E4116" s="34">
        <v>14715214060656.5</v>
      </c>
      <c r="F4116" s="3">
        <f>VLOOKUP(A4116,ERCOT_345kv_West_ATC!A:B,2)</f>
        <v>29.2</v>
      </c>
      <c r="G4116" s="3">
        <f>VLOOKUP(A4116,ERCOT_345kv_West_ATC!G:H,2)</f>
        <v>2.57</v>
      </c>
      <c r="I4116" s="5">
        <f t="shared" si="675"/>
        <v>6</v>
      </c>
      <c r="J4116" s="4">
        <f t="shared" si="676"/>
        <v>144</v>
      </c>
      <c r="K4116" s="4">
        <f t="shared" si="691"/>
        <v>1800</v>
      </c>
      <c r="L4116" s="6">
        <f t="shared" si="692"/>
        <v>13203665.6382</v>
      </c>
      <c r="N4116" s="22">
        <f t="shared" si="677"/>
        <v>0.12534663978181695</v>
      </c>
      <c r="O4116" s="14">
        <f t="shared" si="678"/>
        <v>1708.7978277373957</v>
      </c>
      <c r="Q4116" s="22">
        <f t="shared" si="673"/>
        <v>183.25532131844582</v>
      </c>
      <c r="R4116" s="3">
        <f>VLOOKUP(A4116,ERCOT_345kv_West_ATC!D:E,2)</f>
        <v>67.459999999999994</v>
      </c>
      <c r="S4116" s="66">
        <f t="shared" si="694"/>
        <v>0.63187972106537837</v>
      </c>
      <c r="T4116" s="69">
        <f t="shared" si="679"/>
        <v>115.79532131844583</v>
      </c>
      <c r="V4116" s="16">
        <f t="shared" si="680"/>
        <v>1.9972799999999999E-2</v>
      </c>
      <c r="W4116" s="16">
        <f t="shared" si="681"/>
        <v>0.10537383978181696</v>
      </c>
      <c r="X4116" s="16"/>
      <c r="Z4116" s="15">
        <f t="shared" si="682"/>
        <v>1.7259121413440749E-5</v>
      </c>
      <c r="AA4116" s="16">
        <f t="shared" si="683"/>
        <v>0.12660203797342745</v>
      </c>
      <c r="AB4116" s="3">
        <f t="shared" si="684"/>
        <v>6.8179812361755548E-2</v>
      </c>
      <c r="AC4116" s="69">
        <f t="shared" si="685"/>
        <v>11.18489132440253</v>
      </c>
      <c r="AD4116" s="3">
        <f t="shared" si="693"/>
        <v>7.1630382696897481</v>
      </c>
      <c r="AF4116" s="29"/>
      <c r="AG4116" s="30"/>
      <c r="AH4116" s="29"/>
      <c r="AI4116" s="29"/>
      <c r="AJ4116" s="31"/>
      <c r="AK4116" s="29"/>
      <c r="AL4116" s="30"/>
      <c r="AN4116" s="17">
        <f t="shared" si="686"/>
        <v>58520.673643651069</v>
      </c>
      <c r="AO4116" s="17">
        <f t="shared" si="687"/>
        <v>585.20673643651071</v>
      </c>
      <c r="AP4116" s="2">
        <f t="shared" si="688"/>
        <v>40.028140772257331</v>
      </c>
      <c r="AQ4116" s="6">
        <f t="shared" si="689"/>
        <v>2700.2983764964792</v>
      </c>
      <c r="AR4116" s="3">
        <f t="shared" si="690"/>
        <v>4635.0714225035208</v>
      </c>
    </row>
    <row r="4117" spans="1:44">
      <c r="A4117" s="32">
        <v>43930</v>
      </c>
      <c r="B4117" s="9">
        <v>12.5</v>
      </c>
      <c r="C4117" s="33">
        <v>7301.0127750000001</v>
      </c>
      <c r="D4117" s="34">
        <f t="shared" si="674"/>
        <v>105337212.55857192</v>
      </c>
      <c r="E4117" s="34">
        <v>14715214060656.5</v>
      </c>
      <c r="F4117" s="3">
        <f>VLOOKUP(A4117,ERCOT_345kv_West_ATC!A:B,2)</f>
        <v>29.15</v>
      </c>
      <c r="G4117" s="3">
        <f>VLOOKUP(A4117,ERCOT_345kv_West_ATC!G:H,2)</f>
        <v>2.5910000000000002</v>
      </c>
      <c r="I4117" s="5">
        <f t="shared" si="675"/>
        <v>6</v>
      </c>
      <c r="J4117" s="4">
        <f t="shared" si="676"/>
        <v>144</v>
      </c>
      <c r="K4117" s="4">
        <f t="shared" si="691"/>
        <v>1800</v>
      </c>
      <c r="L4117" s="6">
        <f t="shared" si="692"/>
        <v>13141822.995000001</v>
      </c>
      <c r="N4117" s="22">
        <f t="shared" si="677"/>
        <v>0.12475954770202975</v>
      </c>
      <c r="O4117" s="14">
        <f t="shared" si="678"/>
        <v>1708.7978277373957</v>
      </c>
      <c r="Q4117" s="22">
        <f t="shared" si="673"/>
        <v>182.39699956437096</v>
      </c>
      <c r="R4117" s="3">
        <f>VLOOKUP(A4117,ERCOT_345kv_West_ATC!D:E,2)</f>
        <v>20.64</v>
      </c>
      <c r="S4117" s="66">
        <f t="shared" si="694"/>
        <v>0.88684024381269611</v>
      </c>
      <c r="T4117" s="69">
        <f t="shared" si="679"/>
        <v>161.75699956437097</v>
      </c>
      <c r="V4117" s="16">
        <f t="shared" si="680"/>
        <v>1.9938600000000001E-2</v>
      </c>
      <c r="W4117" s="16">
        <f t="shared" si="681"/>
        <v>0.10482094770202975</v>
      </c>
      <c r="X4117" s="16"/>
      <c r="Z4117" s="15">
        <f t="shared" si="682"/>
        <v>1.7259121413440749E-5</v>
      </c>
      <c r="AA4117" s="16">
        <f t="shared" si="683"/>
        <v>0.12600906592480696</v>
      </c>
      <c r="AB4117" s="3">
        <f t="shared" si="684"/>
        <v>6.7860475298483339E-2</v>
      </c>
      <c r="AC4117" s="69">
        <f t="shared" si="685"/>
        <v>11.068013959244901</v>
      </c>
      <c r="AD4117" s="3">
        <f t="shared" si="693"/>
        <v>7.1929959772299545</v>
      </c>
      <c r="AF4117" s="29"/>
      <c r="AG4117" s="30"/>
      <c r="AH4117" s="29"/>
      <c r="AI4117" s="29"/>
      <c r="AJ4117" s="31"/>
      <c r="AK4117" s="29"/>
      <c r="AL4117" s="30"/>
      <c r="AN4117" s="17">
        <f t="shared" si="686"/>
        <v>58520.673643651069</v>
      </c>
      <c r="AO4117" s="17">
        <f t="shared" si="687"/>
        <v>585.20673643651071</v>
      </c>
      <c r="AP4117" s="2">
        <f t="shared" si="688"/>
        <v>40.028140772257331</v>
      </c>
      <c r="AQ4117" s="6">
        <f t="shared" si="689"/>
        <v>826.18082553939132</v>
      </c>
      <c r="AR4117" s="3">
        <f t="shared" si="690"/>
        <v>6474.8319494606085</v>
      </c>
    </row>
    <row r="4118" spans="1:44">
      <c r="A4118" s="32">
        <v>43931</v>
      </c>
      <c r="B4118" s="9">
        <v>12.5</v>
      </c>
      <c r="C4118" s="33">
        <v>6862.7879970000004</v>
      </c>
      <c r="D4118" s="34">
        <f t="shared" si="674"/>
        <v>105337212.55857192</v>
      </c>
      <c r="E4118" s="34">
        <v>14715214060656.5</v>
      </c>
      <c r="F4118" s="3">
        <f>VLOOKUP(A4118,ERCOT_345kv_West_ATC!A:B,2)</f>
        <v>29.05</v>
      </c>
      <c r="G4118" s="3">
        <f>VLOOKUP(A4118,ERCOT_345kv_West_ATC!G:H,2)</f>
        <v>2.5779999999999998</v>
      </c>
      <c r="I4118" s="5">
        <f t="shared" si="675"/>
        <v>6</v>
      </c>
      <c r="J4118" s="4">
        <f t="shared" si="676"/>
        <v>144</v>
      </c>
      <c r="K4118" s="4">
        <f t="shared" si="691"/>
        <v>1800</v>
      </c>
      <c r="L4118" s="6">
        <f t="shared" si="692"/>
        <v>12353018.3946</v>
      </c>
      <c r="N4118" s="22">
        <f t="shared" si="677"/>
        <v>0.11727117221495872</v>
      </c>
      <c r="O4118" s="14">
        <f t="shared" si="678"/>
        <v>1708.7978277373957</v>
      </c>
      <c r="Q4118" s="22">
        <f t="shared" si="673"/>
        <v>171.44908218561216</v>
      </c>
      <c r="R4118" s="3">
        <f>VLOOKUP(A4118,ERCOT_345kv_West_ATC!D:E,2)</f>
        <v>14.39</v>
      </c>
      <c r="S4118" s="66">
        <f t="shared" si="694"/>
        <v>0.91606837542343178</v>
      </c>
      <c r="T4118" s="69">
        <f t="shared" si="679"/>
        <v>157.05908218561217</v>
      </c>
      <c r="V4118" s="16">
        <f t="shared" si="680"/>
        <v>1.9870200000000001E-2</v>
      </c>
      <c r="W4118" s="16">
        <f t="shared" si="681"/>
        <v>9.740097221495872E-2</v>
      </c>
      <c r="X4118" s="16"/>
      <c r="Z4118" s="15">
        <f t="shared" si="682"/>
        <v>1.7259121413440749E-5</v>
      </c>
      <c r="AA4118" s="16">
        <f t="shared" si="683"/>
        <v>0.11844569127492685</v>
      </c>
      <c r="AB4118" s="3">
        <f t="shared" si="684"/>
        <v>6.3787322348459588E-2</v>
      </c>
      <c r="AC4118" s="69">
        <f t="shared" si="685"/>
        <v>9.5772399795362091</v>
      </c>
      <c r="AD4118" s="3">
        <f t="shared" si="693"/>
        <v>7.173543701103096</v>
      </c>
      <c r="AF4118" s="29"/>
      <c r="AG4118" s="30"/>
      <c r="AH4118" s="29"/>
      <c r="AI4118" s="29"/>
      <c r="AJ4118" s="31"/>
      <c r="AK4118" s="29"/>
      <c r="AL4118" s="30"/>
      <c r="AN4118" s="17">
        <f t="shared" si="686"/>
        <v>58520.673643651069</v>
      </c>
      <c r="AO4118" s="17">
        <f t="shared" si="687"/>
        <v>585.20673643651071</v>
      </c>
      <c r="AP4118" s="2">
        <f t="shared" si="688"/>
        <v>40.028140772257331</v>
      </c>
      <c r="AQ4118" s="6">
        <f t="shared" si="689"/>
        <v>576.00494571278296</v>
      </c>
      <c r="AR4118" s="3">
        <f t="shared" si="690"/>
        <v>6286.7830512872169</v>
      </c>
    </row>
    <row r="4119" spans="1:44">
      <c r="A4119" s="32">
        <v>43932</v>
      </c>
      <c r="B4119" s="9">
        <v>12.5</v>
      </c>
      <c r="C4119" s="33">
        <v>6852.501921</v>
      </c>
      <c r="D4119" s="34">
        <f t="shared" si="674"/>
        <v>105337212.55857192</v>
      </c>
      <c r="E4119" s="34">
        <v>14715214060656.5</v>
      </c>
      <c r="F4119" s="3">
        <f>VLOOKUP(A4119,ERCOT_345kv_West_ATC!A:B,2)</f>
        <v>29.05</v>
      </c>
      <c r="G4119" s="3">
        <f>VLOOKUP(A4119,ERCOT_345kv_West_ATC!G:H,2)</f>
        <v>2.5779999999999998</v>
      </c>
      <c r="I4119" s="5">
        <f t="shared" si="675"/>
        <v>6</v>
      </c>
      <c r="J4119" s="4">
        <f t="shared" si="676"/>
        <v>144</v>
      </c>
      <c r="K4119" s="4">
        <f t="shared" si="691"/>
        <v>1800</v>
      </c>
      <c r="L4119" s="6">
        <f t="shared" si="692"/>
        <v>12334503.457800001</v>
      </c>
      <c r="N4119" s="22">
        <f t="shared" si="677"/>
        <v>0.11709540397171131</v>
      </c>
      <c r="O4119" s="14">
        <f t="shared" si="678"/>
        <v>1708.7978277373957</v>
      </c>
      <c r="Q4119" s="22">
        <f t="shared" si="673"/>
        <v>171.19211106975337</v>
      </c>
      <c r="R4119" s="3">
        <f>VLOOKUP(A4119,ERCOT_345kv_West_ATC!D:E,2)</f>
        <v>12.95</v>
      </c>
      <c r="S4119" s="66">
        <f t="shared" si="694"/>
        <v>0.92435399085228043</v>
      </c>
      <c r="T4119" s="69">
        <f t="shared" si="679"/>
        <v>158.24211106975338</v>
      </c>
      <c r="V4119" s="16">
        <f t="shared" si="680"/>
        <v>1.9870200000000001E-2</v>
      </c>
      <c r="W4119" s="16">
        <f t="shared" si="681"/>
        <v>9.7225203971711305E-2</v>
      </c>
      <c r="X4119" s="16"/>
      <c r="Z4119" s="15">
        <f t="shared" si="682"/>
        <v>1.7259121413440749E-5</v>
      </c>
      <c r="AA4119" s="16">
        <f t="shared" si="683"/>
        <v>0.11826816264037497</v>
      </c>
      <c r="AB4119" s="3">
        <f t="shared" si="684"/>
        <v>6.3691716707457768E-2</v>
      </c>
      <c r="AC4119" s="69">
        <f t="shared" si="685"/>
        <v>9.5422483149295427</v>
      </c>
      <c r="AD4119" s="3">
        <f t="shared" si="693"/>
        <v>7.4606308307670854</v>
      </c>
      <c r="AF4119" s="29"/>
      <c r="AG4119" s="30"/>
      <c r="AH4119" s="29"/>
      <c r="AI4119" s="29"/>
      <c r="AJ4119" s="31"/>
      <c r="AK4119" s="29"/>
      <c r="AL4119" s="30"/>
      <c r="AN4119" s="17">
        <f t="shared" si="686"/>
        <v>58520.673643651069</v>
      </c>
      <c r="AO4119" s="17">
        <f t="shared" si="687"/>
        <v>585.20673643651071</v>
      </c>
      <c r="AP4119" s="2">
        <f t="shared" si="688"/>
        <v>40.028140772257331</v>
      </c>
      <c r="AQ4119" s="6">
        <f t="shared" si="689"/>
        <v>518.36442300073236</v>
      </c>
      <c r="AR4119" s="3">
        <f t="shared" si="690"/>
        <v>6334.1374979992679</v>
      </c>
    </row>
    <row r="4120" spans="1:44">
      <c r="A4120" s="32">
        <v>43933</v>
      </c>
      <c r="B4120" s="9">
        <v>12.5</v>
      </c>
      <c r="C4120" s="33">
        <v>6998.3940060000004</v>
      </c>
      <c r="D4120" s="34">
        <f t="shared" si="674"/>
        <v>105337212.55857192</v>
      </c>
      <c r="E4120" s="34">
        <v>14715214060656.5</v>
      </c>
      <c r="F4120" s="3">
        <f>VLOOKUP(A4120,ERCOT_345kv_West_ATC!A:B,2)</f>
        <v>29.05</v>
      </c>
      <c r="G4120" s="3">
        <f>VLOOKUP(A4120,ERCOT_345kv_West_ATC!G:H,2)</f>
        <v>2.5779999999999998</v>
      </c>
      <c r="I4120" s="5">
        <f t="shared" si="675"/>
        <v>6</v>
      </c>
      <c r="J4120" s="4">
        <f t="shared" si="676"/>
        <v>144</v>
      </c>
      <c r="K4120" s="4">
        <f t="shared" si="691"/>
        <v>1800</v>
      </c>
      <c r="L4120" s="6">
        <f t="shared" si="692"/>
        <v>12597109.210800001</v>
      </c>
      <c r="N4120" s="22">
        <f t="shared" si="677"/>
        <v>0.11958840475103211</v>
      </c>
      <c r="O4120" s="14">
        <f t="shared" si="678"/>
        <v>1708.7978277373957</v>
      </c>
      <c r="Q4120" s="22">
        <f t="shared" ref="Q4120:Q4183" si="695">((I4120*B4120)*C4120)/((D4120*($AL$2*$Y$2)/$Y$2)/1000000)</f>
        <v>174.83684905121649</v>
      </c>
      <c r="R4120" s="3">
        <f>VLOOKUP(A4120,ERCOT_345kv_West_ATC!D:E,2)</f>
        <v>12.02</v>
      </c>
      <c r="S4120" s="66">
        <f t="shared" si="694"/>
        <v>0.93125019087664473</v>
      </c>
      <c r="T4120" s="69">
        <f t="shared" si="679"/>
        <v>162.81684905121648</v>
      </c>
      <c r="V4120" s="16">
        <f t="shared" si="680"/>
        <v>1.9870200000000001E-2</v>
      </c>
      <c r="W4120" s="16">
        <f t="shared" si="681"/>
        <v>9.9718204751032102E-2</v>
      </c>
      <c r="X4120" s="16"/>
      <c r="Z4120" s="15">
        <f t="shared" si="682"/>
        <v>1.7259121413440749E-5</v>
      </c>
      <c r="AA4120" s="16">
        <f t="shared" si="683"/>
        <v>0.12078613184864999</v>
      </c>
      <c r="AB4120" s="3">
        <f t="shared" si="684"/>
        <v>6.5047734911437255E-2</v>
      </c>
      <c r="AC4120" s="69">
        <f t="shared" si="685"/>
        <v>10.038550977586034</v>
      </c>
      <c r="AD4120" s="3">
        <f t="shared" si="693"/>
        <v>7.6950369033560397</v>
      </c>
      <c r="AF4120" s="29"/>
      <c r="AG4120" s="30"/>
      <c r="AH4120" s="29"/>
      <c r="AI4120" s="29"/>
      <c r="AJ4120" s="31"/>
      <c r="AK4120" s="29"/>
      <c r="AL4120" s="30"/>
      <c r="AN4120" s="17">
        <f t="shared" si="686"/>
        <v>58520.673643651069</v>
      </c>
      <c r="AO4120" s="17">
        <f t="shared" si="687"/>
        <v>585.20673643651071</v>
      </c>
      <c r="AP4120" s="2">
        <f t="shared" si="688"/>
        <v>40.028140772257331</v>
      </c>
      <c r="AQ4120" s="6">
        <f t="shared" si="689"/>
        <v>481.13825208253309</v>
      </c>
      <c r="AR4120" s="3">
        <f t="shared" si="690"/>
        <v>6517.2557539174677</v>
      </c>
    </row>
    <row r="4121" spans="1:44">
      <c r="A4121" s="32">
        <v>43934</v>
      </c>
      <c r="B4121" s="9">
        <v>12.5</v>
      </c>
      <c r="C4121" s="33">
        <v>6845.0952690000004</v>
      </c>
      <c r="D4121" s="34">
        <f t="shared" si="674"/>
        <v>105337212.55857192</v>
      </c>
      <c r="E4121" s="34">
        <v>14715214060656.5</v>
      </c>
      <c r="F4121" s="3">
        <f>VLOOKUP(A4121,ERCOT_345kv_West_ATC!A:B,2)</f>
        <v>29.5</v>
      </c>
      <c r="G4121" s="3">
        <f>VLOOKUP(A4121,ERCOT_345kv_West_ATC!G:H,2)</f>
        <v>2.6230000000000002</v>
      </c>
      <c r="I4121" s="5">
        <f t="shared" si="675"/>
        <v>6</v>
      </c>
      <c r="J4121" s="4">
        <f t="shared" si="676"/>
        <v>144</v>
      </c>
      <c r="K4121" s="4">
        <f t="shared" si="691"/>
        <v>1800</v>
      </c>
      <c r="L4121" s="6">
        <f t="shared" si="692"/>
        <v>12321171.484200001</v>
      </c>
      <c r="N4121" s="22">
        <f t="shared" si="677"/>
        <v>0.11696883926322724</v>
      </c>
      <c r="O4121" s="14">
        <f t="shared" si="678"/>
        <v>1708.7978277373957</v>
      </c>
      <c r="Q4121" s="22">
        <f t="shared" si="695"/>
        <v>171.00707494623865</v>
      </c>
      <c r="R4121" s="3">
        <f>VLOOKUP(A4121,ERCOT_345kv_West_ATC!D:E,2)</f>
        <v>17.89</v>
      </c>
      <c r="S4121" s="66">
        <f t="shared" si="694"/>
        <v>0.89538444531827532</v>
      </c>
      <c r="T4121" s="69">
        <f t="shared" si="679"/>
        <v>153.11707494623863</v>
      </c>
      <c r="V4121" s="16">
        <f t="shared" si="680"/>
        <v>2.0177999999999998E-2</v>
      </c>
      <c r="W4121" s="16">
        <f t="shared" si="681"/>
        <v>9.6790839263227235E-2</v>
      </c>
      <c r="X4121" s="16"/>
      <c r="Z4121" s="15">
        <f t="shared" si="682"/>
        <v>1.7259121413440749E-5</v>
      </c>
      <c r="AA4121" s="16">
        <f t="shared" si="683"/>
        <v>0.11814033033423987</v>
      </c>
      <c r="AB4121" s="3">
        <f t="shared" si="684"/>
        <v>6.3622874350845057E-2</v>
      </c>
      <c r="AC4121" s="69">
        <f t="shared" si="685"/>
        <v>9.517052012409291</v>
      </c>
      <c r="AD4121" s="3">
        <f t="shared" si="693"/>
        <v>7.9474636776812311</v>
      </c>
      <c r="AF4121" s="29"/>
      <c r="AG4121" s="30"/>
      <c r="AH4121" s="29"/>
      <c r="AI4121" s="29"/>
      <c r="AJ4121" s="31"/>
      <c r="AK4121" s="29"/>
      <c r="AL4121" s="30"/>
      <c r="AN4121" s="17">
        <f t="shared" si="686"/>
        <v>58520.673643651069</v>
      </c>
      <c r="AO4121" s="17">
        <f t="shared" si="687"/>
        <v>585.20673643651071</v>
      </c>
      <c r="AP4121" s="2">
        <f t="shared" si="688"/>
        <v>40.028140772257331</v>
      </c>
      <c r="AQ4121" s="6">
        <f t="shared" si="689"/>
        <v>716.10343841568363</v>
      </c>
      <c r="AR4121" s="3">
        <f t="shared" si="690"/>
        <v>6128.9918305843166</v>
      </c>
    </row>
    <row r="4122" spans="1:44">
      <c r="A4122" s="32">
        <v>43935</v>
      </c>
      <c r="B4122" s="9">
        <v>12.5</v>
      </c>
      <c r="C4122" s="33">
        <v>6841.2730460000002</v>
      </c>
      <c r="D4122" s="34">
        <f t="shared" si="674"/>
        <v>105337212.55857192</v>
      </c>
      <c r="E4122" s="34">
        <v>14715214060656.5</v>
      </c>
      <c r="F4122" s="3">
        <f>VLOOKUP(A4122,ERCOT_345kv_West_ATC!A:B,2)</f>
        <v>29.3</v>
      </c>
      <c r="G4122" s="3">
        <f>VLOOKUP(A4122,ERCOT_345kv_West_ATC!G:H,2)</f>
        <v>2.609</v>
      </c>
      <c r="I4122" s="5">
        <f t="shared" si="675"/>
        <v>6</v>
      </c>
      <c r="J4122" s="4">
        <f t="shared" si="676"/>
        <v>144</v>
      </c>
      <c r="K4122" s="4">
        <f t="shared" si="691"/>
        <v>1800</v>
      </c>
      <c r="L4122" s="6">
        <f t="shared" si="692"/>
        <v>12314291.482800001</v>
      </c>
      <c r="N4122" s="22">
        <f t="shared" si="677"/>
        <v>0.11690352519963197</v>
      </c>
      <c r="O4122" s="14">
        <f t="shared" si="678"/>
        <v>1708.7978277373957</v>
      </c>
      <c r="Q4122" s="22">
        <f t="shared" si="695"/>
        <v>170.9115865491695</v>
      </c>
      <c r="R4122" s="3">
        <f>VLOOKUP(A4122,ERCOT_345kv_West_ATC!D:E,2)</f>
        <v>21.15</v>
      </c>
      <c r="S4122" s="66">
        <f t="shared" si="694"/>
        <v>0.87625180698960181</v>
      </c>
      <c r="T4122" s="69">
        <f t="shared" si="679"/>
        <v>149.76158654916949</v>
      </c>
      <c r="V4122" s="16">
        <f t="shared" si="680"/>
        <v>2.0041200000000002E-2</v>
      </c>
      <c r="W4122" s="16">
        <f t="shared" si="681"/>
        <v>9.6862325199631977E-2</v>
      </c>
      <c r="X4122" s="16"/>
      <c r="Z4122" s="15">
        <f t="shared" si="682"/>
        <v>1.7259121413440749E-5</v>
      </c>
      <c r="AA4122" s="16">
        <f t="shared" si="683"/>
        <v>0.11807436212341361</v>
      </c>
      <c r="AB4122" s="3">
        <f t="shared" si="684"/>
        <v>6.35873480646338E-2</v>
      </c>
      <c r="AC4122" s="69">
        <f t="shared" si="685"/>
        <v>9.5040493916559701</v>
      </c>
      <c r="AD4122" s="3">
        <f t="shared" si="693"/>
        <v>8.1797792293508103</v>
      </c>
      <c r="AF4122" s="29"/>
      <c r="AG4122" s="30"/>
      <c r="AH4122" s="29"/>
      <c r="AI4122" s="29"/>
      <c r="AJ4122" s="31"/>
      <c r="AK4122" s="29"/>
      <c r="AL4122" s="30"/>
      <c r="AN4122" s="17">
        <f t="shared" si="686"/>
        <v>58520.673643651069</v>
      </c>
      <c r="AO4122" s="17">
        <f t="shared" si="687"/>
        <v>585.20673643651071</v>
      </c>
      <c r="AP4122" s="2">
        <f t="shared" si="688"/>
        <v>40.028140772257331</v>
      </c>
      <c r="AQ4122" s="6">
        <f t="shared" si="689"/>
        <v>846.59517733324253</v>
      </c>
      <c r="AR4122" s="3">
        <f t="shared" si="690"/>
        <v>5994.6778686667576</v>
      </c>
    </row>
    <row r="4123" spans="1:44">
      <c r="A4123" s="32">
        <v>43936</v>
      </c>
      <c r="B4123" s="9">
        <v>12.5</v>
      </c>
      <c r="C4123" s="33">
        <v>6643.9796159999996</v>
      </c>
      <c r="D4123" s="34">
        <f t="shared" si="674"/>
        <v>105337212.55857192</v>
      </c>
      <c r="E4123" s="34">
        <v>14715214060656.5</v>
      </c>
      <c r="F4123" s="3">
        <f>VLOOKUP(A4123,ERCOT_345kv_West_ATC!A:B,2)</f>
        <v>29.25</v>
      </c>
      <c r="G4123" s="3">
        <f>VLOOKUP(A4123,ERCOT_345kv_West_ATC!G:H,2)</f>
        <v>2.5910000000000002</v>
      </c>
      <c r="I4123" s="5">
        <f t="shared" si="675"/>
        <v>6</v>
      </c>
      <c r="J4123" s="4">
        <f t="shared" si="676"/>
        <v>144</v>
      </c>
      <c r="K4123" s="4">
        <f t="shared" si="691"/>
        <v>1800</v>
      </c>
      <c r="L4123" s="6">
        <f t="shared" si="692"/>
        <v>11959163.308799999</v>
      </c>
      <c r="N4123" s="22">
        <f t="shared" si="677"/>
        <v>0.11353217935352335</v>
      </c>
      <c r="O4123" s="14">
        <f t="shared" si="678"/>
        <v>1708.7978277373957</v>
      </c>
      <c r="Q4123" s="22">
        <f t="shared" si="695"/>
        <v>165.9827183531043</v>
      </c>
      <c r="R4123" s="3">
        <f>VLOOKUP(A4123,ERCOT_345kv_West_ATC!D:E,2)</f>
        <v>17.989999999999998</v>
      </c>
      <c r="S4123" s="66">
        <f t="shared" si="694"/>
        <v>0.89161522248521752</v>
      </c>
      <c r="T4123" s="69">
        <f t="shared" si="679"/>
        <v>147.99271835310429</v>
      </c>
      <c r="V4123" s="16">
        <f t="shared" si="680"/>
        <v>2.0006999999999997E-2</v>
      </c>
      <c r="W4123" s="16">
        <f t="shared" si="681"/>
        <v>9.3525179353523349E-2</v>
      </c>
      <c r="X4123" s="16"/>
      <c r="Z4123" s="15">
        <f t="shared" si="682"/>
        <v>1.7259121413440749E-5</v>
      </c>
      <c r="AA4123" s="16">
        <f t="shared" si="683"/>
        <v>0.11466925086096943</v>
      </c>
      <c r="AB4123" s="3">
        <f t="shared" si="684"/>
        <v>6.1753571526272907E-2</v>
      </c>
      <c r="AC4123" s="69">
        <f t="shared" si="685"/>
        <v>8.8328871786158842</v>
      </c>
      <c r="AD4123" s="3">
        <f t="shared" si="693"/>
        <v>8.4276450339747946</v>
      </c>
      <c r="AF4123" s="29"/>
      <c r="AG4123" s="30"/>
      <c r="AH4123" s="29"/>
      <c r="AI4123" s="29"/>
      <c r="AJ4123" s="31"/>
      <c r="AK4123" s="29"/>
      <c r="AL4123" s="30"/>
      <c r="AN4123" s="17">
        <f t="shared" si="686"/>
        <v>58520.673643651069</v>
      </c>
      <c r="AO4123" s="17">
        <f t="shared" si="687"/>
        <v>585.20673643651071</v>
      </c>
      <c r="AP4123" s="2">
        <f t="shared" si="688"/>
        <v>40.028140772257331</v>
      </c>
      <c r="AQ4123" s="6">
        <f t="shared" si="689"/>
        <v>720.10625249290933</v>
      </c>
      <c r="AR4123" s="3">
        <f t="shared" si="690"/>
        <v>5923.8733635070903</v>
      </c>
    </row>
    <row r="4124" spans="1:44">
      <c r="A4124" s="32">
        <v>43937</v>
      </c>
      <c r="B4124" s="9">
        <v>12.5</v>
      </c>
      <c r="C4124" s="33">
        <v>7106.0948470000003</v>
      </c>
      <c r="D4124" s="34">
        <f t="shared" si="674"/>
        <v>105337212.55857192</v>
      </c>
      <c r="E4124" s="34">
        <v>14715214060656.5</v>
      </c>
      <c r="F4124" s="3">
        <f>VLOOKUP(A4124,ERCOT_345kv_West_ATC!A:B,2)</f>
        <v>29.1</v>
      </c>
      <c r="G4124" s="3">
        <f>VLOOKUP(A4124,ERCOT_345kv_West_ATC!G:H,2)</f>
        <v>2.5920000000000001</v>
      </c>
      <c r="I4124" s="5">
        <f t="shared" si="675"/>
        <v>6</v>
      </c>
      <c r="J4124" s="4">
        <f t="shared" si="676"/>
        <v>144</v>
      </c>
      <c r="K4124" s="4">
        <f t="shared" si="691"/>
        <v>1800</v>
      </c>
      <c r="L4124" s="6">
        <f t="shared" si="692"/>
        <v>12790970.7246</v>
      </c>
      <c r="N4124" s="22">
        <f t="shared" si="677"/>
        <v>0.121428794382495</v>
      </c>
      <c r="O4124" s="14">
        <f t="shared" si="678"/>
        <v>1708.7978277373957</v>
      </c>
      <c r="Q4124" s="22">
        <f t="shared" si="695"/>
        <v>177.52747716739037</v>
      </c>
      <c r="R4124" s="3">
        <f>VLOOKUP(A4124,ERCOT_345kv_West_ATC!D:E,2)</f>
        <v>9.41</v>
      </c>
      <c r="S4124" s="66">
        <f t="shared" si="694"/>
        <v>0.94699412085303658</v>
      </c>
      <c r="T4124" s="69">
        <f t="shared" si="679"/>
        <v>168.11747716739038</v>
      </c>
      <c r="V4124" s="16">
        <f t="shared" si="680"/>
        <v>1.9904400000000003E-2</v>
      </c>
      <c r="W4124" s="16">
        <f t="shared" si="681"/>
        <v>0.101524394382495</v>
      </c>
      <c r="X4124" s="16"/>
      <c r="Z4124" s="15">
        <f t="shared" si="682"/>
        <v>1.7259121413440749E-5</v>
      </c>
      <c r="AA4124" s="16">
        <f t="shared" si="683"/>
        <v>0.12264495373979867</v>
      </c>
      <c r="AB4124" s="3">
        <f t="shared" si="684"/>
        <v>6.6048778257825083E-2</v>
      </c>
      <c r="AC4124" s="69">
        <f t="shared" si="685"/>
        <v>10.40493284236398</v>
      </c>
      <c r="AD4124" s="3">
        <f t="shared" si="693"/>
        <v>8.7054433757307006</v>
      </c>
      <c r="AF4124" s="29"/>
      <c r="AG4124" s="30"/>
      <c r="AH4124" s="29"/>
      <c r="AI4124" s="29"/>
      <c r="AJ4124" s="31"/>
      <c r="AK4124" s="29"/>
      <c r="AL4124" s="30"/>
      <c r="AN4124" s="17">
        <f t="shared" si="686"/>
        <v>58520.673643651069</v>
      </c>
      <c r="AO4124" s="17">
        <f t="shared" si="687"/>
        <v>585.20673643651071</v>
      </c>
      <c r="AP4124" s="2">
        <f t="shared" si="688"/>
        <v>40.028140772257331</v>
      </c>
      <c r="AQ4124" s="6">
        <f t="shared" si="689"/>
        <v>376.66480466694151</v>
      </c>
      <c r="AR4124" s="3">
        <f t="shared" si="690"/>
        <v>6729.4300423330587</v>
      </c>
    </row>
    <row r="4125" spans="1:44">
      <c r="A4125" s="32">
        <v>43938</v>
      </c>
      <c r="B4125" s="9">
        <v>12.5</v>
      </c>
      <c r="C4125" s="33">
        <v>7098.686275</v>
      </c>
      <c r="D4125" s="34">
        <f t="shared" si="674"/>
        <v>105337212.55857192</v>
      </c>
      <c r="E4125" s="34">
        <v>14715214060656.5</v>
      </c>
      <c r="F4125" s="3">
        <f>VLOOKUP(A4125,ERCOT_345kv_West_ATC!A:B,2)</f>
        <v>29.3</v>
      </c>
      <c r="G4125" s="3">
        <f>VLOOKUP(A4125,ERCOT_345kv_West_ATC!G:H,2)</f>
        <v>2.6280000000000001</v>
      </c>
      <c r="I4125" s="5">
        <f t="shared" si="675"/>
        <v>6</v>
      </c>
      <c r="J4125" s="4">
        <f t="shared" si="676"/>
        <v>144</v>
      </c>
      <c r="K4125" s="4">
        <f t="shared" si="691"/>
        <v>1800</v>
      </c>
      <c r="L4125" s="6">
        <f t="shared" si="692"/>
        <v>12777635.295</v>
      </c>
      <c r="N4125" s="22">
        <f t="shared" si="677"/>
        <v>0.12130219686509264</v>
      </c>
      <c r="O4125" s="14">
        <f t="shared" si="678"/>
        <v>1708.7978277373957</v>
      </c>
      <c r="Q4125" s="22">
        <f t="shared" si="695"/>
        <v>177.34239307762078</v>
      </c>
      <c r="R4125" s="3">
        <f>VLOOKUP(A4125,ERCOT_345kv_West_ATC!D:E,2)</f>
        <v>16.45</v>
      </c>
      <c r="S4125" s="66">
        <f t="shared" si="694"/>
        <v>0.90724158102005537</v>
      </c>
      <c r="T4125" s="69">
        <f t="shared" si="679"/>
        <v>160.8923930776208</v>
      </c>
      <c r="V4125" s="16">
        <f t="shared" si="680"/>
        <v>2.0041200000000002E-2</v>
      </c>
      <c r="W4125" s="16">
        <f t="shared" si="681"/>
        <v>0.10126099686509263</v>
      </c>
      <c r="X4125" s="16"/>
      <c r="Z4125" s="15">
        <f t="shared" si="682"/>
        <v>1.7259121413440749E-5</v>
      </c>
      <c r="AA4125" s="16">
        <f t="shared" si="683"/>
        <v>0.12251708829615045</v>
      </c>
      <c r="AB4125" s="3">
        <f t="shared" si="684"/>
        <v>6.597991805545364E-2</v>
      </c>
      <c r="AC4125" s="69">
        <f t="shared" si="685"/>
        <v>10.379730008296033</v>
      </c>
      <c r="AD4125" s="3">
        <f t="shared" si="693"/>
        <v>8.9823863241259421</v>
      </c>
      <c r="AF4125" s="29"/>
      <c r="AG4125" s="30"/>
      <c r="AH4125" s="29"/>
      <c r="AI4125" s="29"/>
      <c r="AJ4125" s="31"/>
      <c r="AK4125" s="29"/>
      <c r="AL4125" s="30"/>
      <c r="AN4125" s="17">
        <f t="shared" si="686"/>
        <v>58520.673643651069</v>
      </c>
      <c r="AO4125" s="17">
        <f t="shared" si="687"/>
        <v>585.20673643651071</v>
      </c>
      <c r="AP4125" s="2">
        <f t="shared" si="688"/>
        <v>40.028140772257331</v>
      </c>
      <c r="AQ4125" s="6">
        <f t="shared" si="689"/>
        <v>658.46291570363303</v>
      </c>
      <c r="AR4125" s="3">
        <f t="shared" si="690"/>
        <v>6440.2233592963667</v>
      </c>
    </row>
    <row r="4126" spans="1:44">
      <c r="A4126" s="32">
        <v>43939</v>
      </c>
      <c r="B4126" s="9">
        <v>12.5</v>
      </c>
      <c r="C4126" s="33">
        <v>7259.9029289999999</v>
      </c>
      <c r="D4126" s="34">
        <f t="shared" si="674"/>
        <v>105337212.55857192</v>
      </c>
      <c r="E4126" s="34">
        <v>14715214060656.5</v>
      </c>
      <c r="F4126" s="3">
        <f>VLOOKUP(A4126,ERCOT_345kv_West_ATC!A:B,2)</f>
        <v>29.3</v>
      </c>
      <c r="G4126" s="3">
        <f>VLOOKUP(A4126,ERCOT_345kv_West_ATC!G:H,2)</f>
        <v>2.6280000000000001</v>
      </c>
      <c r="I4126" s="5">
        <f t="shared" si="675"/>
        <v>6</v>
      </c>
      <c r="J4126" s="4">
        <f t="shared" si="676"/>
        <v>144</v>
      </c>
      <c r="K4126" s="4">
        <f t="shared" si="691"/>
        <v>1800</v>
      </c>
      <c r="L4126" s="6">
        <f t="shared" si="692"/>
        <v>13067825.2722</v>
      </c>
      <c r="N4126" s="22">
        <f t="shared" si="677"/>
        <v>0.12405706354659556</v>
      </c>
      <c r="O4126" s="14">
        <f t="shared" si="678"/>
        <v>1708.7978277373957</v>
      </c>
      <c r="Q4126" s="22">
        <f t="shared" si="695"/>
        <v>181.3699759453151</v>
      </c>
      <c r="R4126" s="3">
        <f>VLOOKUP(A4126,ERCOT_345kv_West_ATC!D:E,2)</f>
        <v>14.55</v>
      </c>
      <c r="S4126" s="66">
        <f t="shared" si="694"/>
        <v>0.91977724028376684</v>
      </c>
      <c r="T4126" s="69">
        <f t="shared" si="679"/>
        <v>166.81997594531509</v>
      </c>
      <c r="V4126" s="16">
        <f t="shared" si="680"/>
        <v>2.0041200000000002E-2</v>
      </c>
      <c r="W4126" s="16">
        <f t="shared" si="681"/>
        <v>0.10401586354659556</v>
      </c>
      <c r="X4126" s="16"/>
      <c r="Z4126" s="15">
        <f t="shared" si="682"/>
        <v>1.7259121413440749E-5</v>
      </c>
      <c r="AA4126" s="16">
        <f t="shared" si="683"/>
        <v>0.12529954610140512</v>
      </c>
      <c r="AB4126" s="3">
        <f t="shared" si="684"/>
        <v>6.7478373010077544E-2</v>
      </c>
      <c r="AC4126" s="69">
        <f t="shared" si="685"/>
        <v>10.92816452168838</v>
      </c>
      <c r="AD4126" s="3">
        <f t="shared" si="693"/>
        <v>9.1813023935711264</v>
      </c>
      <c r="AF4126" s="29"/>
      <c r="AG4126" s="30"/>
      <c r="AH4126" s="29"/>
      <c r="AI4126" s="29"/>
      <c r="AJ4126" s="31"/>
      <c r="AK4126" s="29"/>
      <c r="AL4126" s="30"/>
      <c r="AN4126" s="17">
        <f t="shared" si="686"/>
        <v>58520.673643651069</v>
      </c>
      <c r="AO4126" s="17">
        <f t="shared" si="687"/>
        <v>585.20673643651071</v>
      </c>
      <c r="AP4126" s="2">
        <f t="shared" si="688"/>
        <v>40.028140772257331</v>
      </c>
      <c r="AQ4126" s="6">
        <f t="shared" si="689"/>
        <v>582.40944823634413</v>
      </c>
      <c r="AR4126" s="3">
        <f t="shared" si="690"/>
        <v>6677.4934807636555</v>
      </c>
    </row>
    <row r="4127" spans="1:44">
      <c r="A4127" s="32">
        <v>43940</v>
      </c>
      <c r="B4127" s="9">
        <v>12.5</v>
      </c>
      <c r="C4127" s="33">
        <v>7191.1131150000001</v>
      </c>
      <c r="D4127" s="34">
        <f t="shared" si="674"/>
        <v>105337212.55857192</v>
      </c>
      <c r="E4127" s="34">
        <v>14715214060656.5</v>
      </c>
      <c r="F4127" s="3">
        <f>VLOOKUP(A4127,ERCOT_345kv_West_ATC!A:B,2)</f>
        <v>29.3</v>
      </c>
      <c r="G4127" s="3">
        <f>VLOOKUP(A4127,ERCOT_345kv_West_ATC!G:H,2)</f>
        <v>2.6280000000000001</v>
      </c>
      <c r="I4127" s="5">
        <f t="shared" si="675"/>
        <v>6</v>
      </c>
      <c r="J4127" s="4">
        <f t="shared" si="676"/>
        <v>144</v>
      </c>
      <c r="K4127" s="4">
        <f t="shared" si="691"/>
        <v>1800</v>
      </c>
      <c r="L4127" s="6">
        <f t="shared" si="692"/>
        <v>12944003.607000001</v>
      </c>
      <c r="N4127" s="22">
        <f t="shared" si="677"/>
        <v>0.12288158469925897</v>
      </c>
      <c r="O4127" s="14">
        <f t="shared" si="678"/>
        <v>1708.7978277373957</v>
      </c>
      <c r="Q4127" s="22">
        <f t="shared" si="695"/>
        <v>179.65143961879963</v>
      </c>
      <c r="R4127" s="3">
        <f>VLOOKUP(A4127,ERCOT_345kv_West_ATC!D:E,2)</f>
        <v>20.96</v>
      </c>
      <c r="S4127" s="66">
        <f t="shared" si="694"/>
        <v>0.88332962961791572</v>
      </c>
      <c r="T4127" s="69">
        <f t="shared" si="679"/>
        <v>158.69143961879962</v>
      </c>
      <c r="V4127" s="16">
        <f t="shared" si="680"/>
        <v>2.0041200000000002E-2</v>
      </c>
      <c r="W4127" s="16">
        <f t="shared" si="681"/>
        <v>0.10284038469925896</v>
      </c>
      <c r="X4127" s="16"/>
      <c r="Z4127" s="15">
        <f t="shared" si="682"/>
        <v>1.7259121413440749E-5</v>
      </c>
      <c r="AA4127" s="16">
        <f t="shared" si="683"/>
        <v>0.12411229434957111</v>
      </c>
      <c r="AB4127" s="3">
        <f t="shared" si="684"/>
        <v>6.6838994663867987E-2</v>
      </c>
      <c r="AC4127" s="69">
        <f t="shared" si="685"/>
        <v>10.694152046975683</v>
      </c>
      <c r="AD4127" s="3">
        <f t="shared" si="693"/>
        <v>9.3731314548183615</v>
      </c>
      <c r="AF4127" s="29"/>
      <c r="AG4127" s="30"/>
      <c r="AH4127" s="29"/>
      <c r="AI4127" s="29"/>
      <c r="AJ4127" s="31"/>
      <c r="AK4127" s="29"/>
      <c r="AL4127" s="30"/>
      <c r="AN4127" s="17">
        <f t="shared" si="686"/>
        <v>58520.673643651069</v>
      </c>
      <c r="AO4127" s="17">
        <f t="shared" si="687"/>
        <v>585.20673643651071</v>
      </c>
      <c r="AP4127" s="2">
        <f t="shared" si="688"/>
        <v>40.028140772257331</v>
      </c>
      <c r="AQ4127" s="6">
        <f t="shared" si="689"/>
        <v>838.98983058651368</v>
      </c>
      <c r="AR4127" s="3">
        <f t="shared" si="690"/>
        <v>6352.1232844134865</v>
      </c>
    </row>
    <row r="4128" spans="1:44">
      <c r="A4128" s="32">
        <v>43941</v>
      </c>
      <c r="B4128" s="9">
        <v>12.5</v>
      </c>
      <c r="C4128" s="33">
        <v>6882.3401860000004</v>
      </c>
      <c r="D4128" s="34">
        <f t="shared" si="674"/>
        <v>105337212.55857192</v>
      </c>
      <c r="E4128" s="34">
        <v>14715214060656.5</v>
      </c>
      <c r="F4128" s="3">
        <f>VLOOKUP(A4128,ERCOT_345kv_West_ATC!A:B,2)</f>
        <v>29.8</v>
      </c>
      <c r="G4128" s="3">
        <f>VLOOKUP(A4128,ERCOT_345kv_West_ATC!G:H,2)</f>
        <v>2.6829999999999998</v>
      </c>
      <c r="I4128" s="5">
        <f t="shared" si="675"/>
        <v>6</v>
      </c>
      <c r="J4128" s="4">
        <f t="shared" si="676"/>
        <v>144</v>
      </c>
      <c r="K4128" s="4">
        <f t="shared" si="691"/>
        <v>1800</v>
      </c>
      <c r="L4128" s="6">
        <f t="shared" si="692"/>
        <v>12388212.334800001</v>
      </c>
      <c r="N4128" s="22">
        <f t="shared" si="677"/>
        <v>0.11760527959586584</v>
      </c>
      <c r="O4128" s="14">
        <f t="shared" si="678"/>
        <v>1708.7978277373957</v>
      </c>
      <c r="Q4128" s="22">
        <f t="shared" si="695"/>
        <v>171.93754326880969</v>
      </c>
      <c r="R4128" s="3">
        <f>VLOOKUP(A4128,ERCOT_345kv_West_ATC!D:E,2)</f>
        <v>31.7</v>
      </c>
      <c r="S4128" s="66">
        <f t="shared" si="694"/>
        <v>0.8156307261501361</v>
      </c>
      <c r="T4128" s="69">
        <f t="shared" si="679"/>
        <v>140.2375432688097</v>
      </c>
      <c r="V4128" s="16">
        <f t="shared" si="680"/>
        <v>2.0383200000000001E-2</v>
      </c>
      <c r="W4128" s="16">
        <f t="shared" si="681"/>
        <v>9.7222079595865832E-2</v>
      </c>
      <c r="X4128" s="16"/>
      <c r="Z4128" s="15">
        <f t="shared" si="682"/>
        <v>1.7259121413440749E-5</v>
      </c>
      <c r="AA4128" s="16">
        <f t="shared" si="683"/>
        <v>0.11878314487877639</v>
      </c>
      <c r="AB4128" s="3">
        <f t="shared" si="684"/>
        <v>6.3969053415032853E-2</v>
      </c>
      <c r="AC4128" s="69">
        <f t="shared" si="685"/>
        <v>9.6437535499020246</v>
      </c>
      <c r="AD4128" s="3">
        <f t="shared" si="693"/>
        <v>9.5312830549274032</v>
      </c>
      <c r="AF4128" s="29"/>
      <c r="AG4128" s="30"/>
      <c r="AH4128" s="29"/>
      <c r="AI4128" s="29"/>
      <c r="AJ4128" s="31"/>
      <c r="AK4128" s="29"/>
      <c r="AL4128" s="30"/>
      <c r="AN4128" s="17">
        <f t="shared" si="686"/>
        <v>58520.673643651069</v>
      </c>
      <c r="AO4128" s="17">
        <f t="shared" si="687"/>
        <v>585.20673643651071</v>
      </c>
      <c r="AP4128" s="2">
        <f t="shared" si="688"/>
        <v>40.028140772257331</v>
      </c>
      <c r="AQ4128" s="6">
        <f t="shared" si="689"/>
        <v>1268.8920624805573</v>
      </c>
      <c r="AR4128" s="3">
        <f t="shared" si="690"/>
        <v>5613.4481235194435</v>
      </c>
    </row>
    <row r="4129" spans="1:44">
      <c r="A4129" s="32">
        <v>43942</v>
      </c>
      <c r="B4129" s="9">
        <v>12.5</v>
      </c>
      <c r="C4129" s="33">
        <v>6878.0377390000003</v>
      </c>
      <c r="D4129" s="34">
        <f t="shared" si="674"/>
        <v>114238226.20279397</v>
      </c>
      <c r="E4129" s="34">
        <v>15958652328578.4</v>
      </c>
      <c r="F4129" s="3">
        <f>VLOOKUP(A4129,ERCOT_345kv_West_ATC!A:B,2)</f>
        <v>29.9</v>
      </c>
      <c r="G4129" s="3">
        <f>VLOOKUP(A4129,ERCOT_345kv_West_ATC!G:H,2)</f>
        <v>2.726</v>
      </c>
      <c r="I4129" s="5">
        <f t="shared" si="675"/>
        <v>6</v>
      </c>
      <c r="J4129" s="4">
        <f t="shared" si="676"/>
        <v>144</v>
      </c>
      <c r="K4129" s="4">
        <f t="shared" si="691"/>
        <v>1800</v>
      </c>
      <c r="L4129" s="6">
        <f t="shared" si="692"/>
        <v>12380467.930200001</v>
      </c>
      <c r="N4129" s="22">
        <f t="shared" si="677"/>
        <v>0.10837412608475189</v>
      </c>
      <c r="O4129" s="14">
        <f t="shared" si="678"/>
        <v>1575.654717191308</v>
      </c>
      <c r="Q4129" s="22">
        <f t="shared" si="695"/>
        <v>158.44170480226884</v>
      </c>
      <c r="R4129" s="3">
        <f>VLOOKUP(A4129,ERCOT_345kv_West_ATC!D:E,2)</f>
        <v>20.09</v>
      </c>
      <c r="S4129" s="66">
        <f t="shared" si="694"/>
        <v>0.87320257614577046</v>
      </c>
      <c r="T4129" s="69">
        <f t="shared" si="679"/>
        <v>138.35170480226884</v>
      </c>
      <c r="V4129" s="16">
        <f t="shared" si="680"/>
        <v>2.04516E-2</v>
      </c>
      <c r="W4129" s="16">
        <f t="shared" si="681"/>
        <v>8.7922526084751887E-2</v>
      </c>
      <c r="X4129" s="16"/>
      <c r="Z4129" s="15">
        <f t="shared" si="682"/>
        <v>1.5914355477425508E-5</v>
      </c>
      <c r="AA4129" s="16">
        <f t="shared" si="683"/>
        <v>0.10945953756559401</v>
      </c>
      <c r="AB4129" s="3">
        <f t="shared" si="684"/>
        <v>5.8947951011603217E-2</v>
      </c>
      <c r="AC4129" s="69">
        <f t="shared" si="685"/>
        <v>7.8060300702467771</v>
      </c>
      <c r="AD4129" s="3">
        <f t="shared" si="693"/>
        <v>9.6623964037678611</v>
      </c>
      <c r="AF4129" s="29"/>
      <c r="AG4129" s="30"/>
      <c r="AH4129" s="29"/>
      <c r="AI4129" s="29"/>
      <c r="AJ4129" s="31"/>
      <c r="AK4129" s="29"/>
      <c r="AL4129" s="30"/>
      <c r="AN4129" s="17">
        <f t="shared" si="686"/>
        <v>63465.681223774431</v>
      </c>
      <c r="AO4129" s="17">
        <f t="shared" si="687"/>
        <v>634.65681223774436</v>
      </c>
      <c r="AP4129" s="2">
        <f t="shared" si="688"/>
        <v>43.410525957061722</v>
      </c>
      <c r="AQ4129" s="6">
        <f t="shared" si="689"/>
        <v>872.11746647737004</v>
      </c>
      <c r="AR4129" s="3">
        <f t="shared" si="690"/>
        <v>6005.9202725226305</v>
      </c>
    </row>
    <row r="4130" spans="1:44">
      <c r="A4130" s="32">
        <v>43943</v>
      </c>
      <c r="B4130" s="9">
        <v>12.5</v>
      </c>
      <c r="C4130" s="33">
        <v>7118.6833569999999</v>
      </c>
      <c r="D4130" s="34">
        <f t="shared" si="674"/>
        <v>114238226.20279397</v>
      </c>
      <c r="E4130" s="34">
        <v>15958652328578.4</v>
      </c>
      <c r="F4130" s="3">
        <f>VLOOKUP(A4130,ERCOT_345kv_West_ATC!A:B,2)</f>
        <v>29.4</v>
      </c>
      <c r="G4130" s="3">
        <f>VLOOKUP(A4130,ERCOT_345kv_West_ATC!G:H,2)</f>
        <v>2.7389999999999999</v>
      </c>
      <c r="I4130" s="5">
        <f t="shared" si="675"/>
        <v>6</v>
      </c>
      <c r="J4130" s="4">
        <f t="shared" si="676"/>
        <v>144</v>
      </c>
      <c r="K4130" s="4">
        <f t="shared" si="691"/>
        <v>1800</v>
      </c>
      <c r="L4130" s="6">
        <f t="shared" si="692"/>
        <v>12813630.0426</v>
      </c>
      <c r="N4130" s="22">
        <f t="shared" si="677"/>
        <v>0.11216587011648306</v>
      </c>
      <c r="O4130" s="14">
        <f t="shared" si="678"/>
        <v>1575.654717191308</v>
      </c>
      <c r="Q4130" s="22">
        <f t="shared" si="695"/>
        <v>163.98519022877639</v>
      </c>
      <c r="R4130" s="3">
        <f>VLOOKUP(A4130,ERCOT_345kv_West_ATC!D:E,2)</f>
        <v>14.84</v>
      </c>
      <c r="S4130" s="66">
        <f t="shared" si="694"/>
        <v>0.90950402302002598</v>
      </c>
      <c r="T4130" s="69">
        <f t="shared" si="679"/>
        <v>149.14519022877639</v>
      </c>
      <c r="V4130" s="16">
        <f t="shared" si="680"/>
        <v>2.0109600000000002E-2</v>
      </c>
      <c r="W4130" s="16">
        <f t="shared" si="681"/>
        <v>9.2056270116483055E-2</v>
      </c>
      <c r="X4130" s="16"/>
      <c r="Z4130" s="15">
        <f t="shared" si="682"/>
        <v>1.5914355477425508E-5</v>
      </c>
      <c r="AA4130" s="16">
        <f t="shared" si="683"/>
        <v>0.11328925747453075</v>
      </c>
      <c r="AB4130" s="3">
        <f t="shared" si="684"/>
        <v>6.1010394783986968E-2</v>
      </c>
      <c r="AC4130" s="69">
        <f t="shared" si="685"/>
        <v>8.5608844909392303</v>
      </c>
      <c r="AD4130" s="3">
        <f t="shared" si="693"/>
        <v>9.7583595193161798</v>
      </c>
      <c r="AF4130" s="29"/>
      <c r="AG4130" s="30"/>
      <c r="AH4130" s="29"/>
      <c r="AI4130" s="29"/>
      <c r="AJ4130" s="31"/>
      <c r="AK4130" s="29"/>
      <c r="AL4130" s="30"/>
      <c r="AN4130" s="17">
        <f t="shared" si="686"/>
        <v>63465.681223774431</v>
      </c>
      <c r="AO4130" s="17">
        <f t="shared" si="687"/>
        <v>634.65681223774436</v>
      </c>
      <c r="AP4130" s="2">
        <f t="shared" si="688"/>
        <v>43.410525957061722</v>
      </c>
      <c r="AQ4130" s="6">
        <f t="shared" si="689"/>
        <v>644.21220520279599</v>
      </c>
      <c r="AR4130" s="3">
        <f t="shared" si="690"/>
        <v>6474.4711517972037</v>
      </c>
    </row>
    <row r="4131" spans="1:44">
      <c r="A4131" s="32">
        <v>43944</v>
      </c>
      <c r="B4131" s="9">
        <v>12.5</v>
      </c>
      <c r="C4131" s="33">
        <v>7430.1650399999999</v>
      </c>
      <c r="D4131" s="34">
        <f t="shared" ref="D4131:D4194" si="696">((2^256)/(2^208*65535)/600)*E4131/(10^12)</f>
        <v>114238226.20279397</v>
      </c>
      <c r="E4131" s="34">
        <v>15958652328578.4</v>
      </c>
      <c r="F4131" s="3">
        <f>VLOOKUP(A4131,ERCOT_345kv_West_ATC!A:B,2)</f>
        <v>29.4</v>
      </c>
      <c r="G4131" s="3">
        <f>VLOOKUP(A4131,ERCOT_345kv_West_ATC!G:H,2)</f>
        <v>2.7120000000000002</v>
      </c>
      <c r="I4131" s="5">
        <f t="shared" si="675"/>
        <v>6</v>
      </c>
      <c r="J4131" s="4">
        <f t="shared" si="676"/>
        <v>144</v>
      </c>
      <c r="K4131" s="4">
        <f t="shared" si="691"/>
        <v>1800</v>
      </c>
      <c r="L4131" s="6">
        <f t="shared" si="692"/>
        <v>13374297.072000001</v>
      </c>
      <c r="N4131" s="22">
        <f t="shared" si="677"/>
        <v>0.11707374594785944</v>
      </c>
      <c r="O4131" s="14">
        <f t="shared" si="678"/>
        <v>1575.654717191308</v>
      </c>
      <c r="Q4131" s="22">
        <f t="shared" si="695"/>
        <v>171.16044729219217</v>
      </c>
      <c r="R4131" s="3">
        <f>VLOOKUP(A4131,ERCOT_345kv_West_ATC!D:E,2)</f>
        <v>32.020000000000003</v>
      </c>
      <c r="S4131" s="66">
        <f t="shared" si="694"/>
        <v>0.81292406916103765</v>
      </c>
      <c r="T4131" s="69">
        <f t="shared" si="679"/>
        <v>139.14044729219216</v>
      </c>
      <c r="V4131" s="16">
        <f t="shared" si="680"/>
        <v>2.0109600000000002E-2</v>
      </c>
      <c r="W4131" s="16">
        <f t="shared" si="681"/>
        <v>9.6964145947859431E-2</v>
      </c>
      <c r="X4131" s="16"/>
      <c r="Z4131" s="15">
        <f t="shared" si="682"/>
        <v>1.5914355477425508E-5</v>
      </c>
      <c r="AA4131" s="16">
        <f t="shared" si="683"/>
        <v>0.11824628770249951</v>
      </c>
      <c r="AB4131" s="3">
        <f t="shared" si="684"/>
        <v>6.3679936256023917E-2</v>
      </c>
      <c r="AC4131" s="69">
        <f t="shared" si="685"/>
        <v>9.5379366697047541</v>
      </c>
      <c r="AD4131" s="3">
        <f t="shared" si="693"/>
        <v>9.8565644070936624</v>
      </c>
      <c r="AF4131" s="29"/>
      <c r="AG4131" s="30"/>
      <c r="AH4131" s="29"/>
      <c r="AI4131" s="29"/>
      <c r="AJ4131" s="31"/>
      <c r="AK4131" s="29"/>
      <c r="AL4131" s="30"/>
      <c r="AN4131" s="17">
        <f t="shared" si="686"/>
        <v>63465.681223774431</v>
      </c>
      <c r="AO4131" s="17">
        <f t="shared" si="687"/>
        <v>634.65681223774436</v>
      </c>
      <c r="AP4131" s="2">
        <f t="shared" si="688"/>
        <v>43.410525957061722</v>
      </c>
      <c r="AQ4131" s="6">
        <f t="shared" si="689"/>
        <v>1390.0050411451164</v>
      </c>
      <c r="AR4131" s="3">
        <f t="shared" si="690"/>
        <v>6040.1599988548833</v>
      </c>
    </row>
    <row r="4132" spans="1:44">
      <c r="A4132" s="32">
        <v>43945</v>
      </c>
      <c r="B4132" s="9">
        <v>12.5</v>
      </c>
      <c r="C4132" s="33">
        <v>7549.1333880000002</v>
      </c>
      <c r="D4132" s="34">
        <f t="shared" si="696"/>
        <v>114238226.20279397</v>
      </c>
      <c r="E4132" s="34">
        <v>15958652328578.4</v>
      </c>
      <c r="F4132" s="3">
        <f>VLOOKUP(A4132,ERCOT_345kv_West_ATC!A:B,2)</f>
        <v>29.05</v>
      </c>
      <c r="G4132" s="3">
        <f>VLOOKUP(A4132,ERCOT_345kv_West_ATC!G:H,2)</f>
        <v>2.6949999999999998</v>
      </c>
      <c r="I4132" s="5">
        <f t="shared" ref="I4132:I4195" si="697">60/10</f>
        <v>6</v>
      </c>
      <c r="J4132" s="4">
        <f t="shared" ref="J4132:J4195" si="698">I4132*24</f>
        <v>144</v>
      </c>
      <c r="K4132" s="4">
        <f t="shared" si="691"/>
        <v>1800</v>
      </c>
      <c r="L4132" s="6">
        <f t="shared" si="692"/>
        <v>13588440.0984</v>
      </c>
      <c r="N4132" s="22">
        <f t="shared" ref="N4132:N4195" si="699">L4132/D4132</f>
        <v>0.11894827633508601</v>
      </c>
      <c r="O4132" s="14">
        <f t="shared" ref="O4132:O4195" si="700">(K4132*100000000)/D4132</f>
        <v>1575.654717191308</v>
      </c>
      <c r="Q4132" s="22">
        <f t="shared" si="695"/>
        <v>173.90098879398539</v>
      </c>
      <c r="R4132" s="3">
        <f>VLOOKUP(A4132,ERCOT_345kv_West_ATC!D:E,2)</f>
        <v>19.91</v>
      </c>
      <c r="S4132" s="66">
        <f t="shared" si="694"/>
        <v>0.88550956416017446</v>
      </c>
      <c r="T4132" s="69">
        <f t="shared" si="679"/>
        <v>153.99098879398539</v>
      </c>
      <c r="V4132" s="16">
        <f t="shared" si="680"/>
        <v>1.9870200000000001E-2</v>
      </c>
      <c r="W4132" s="16">
        <f t="shared" si="681"/>
        <v>9.9078076335086002E-2</v>
      </c>
      <c r="X4132" s="16"/>
      <c r="Z4132" s="15">
        <f t="shared" si="682"/>
        <v>1.5914355477425508E-5</v>
      </c>
      <c r="AA4132" s="16">
        <f t="shared" si="683"/>
        <v>0.12013959228313359</v>
      </c>
      <c r="AB4132" s="3">
        <f t="shared" si="684"/>
        <v>6.4699549787666871E-2</v>
      </c>
      <c r="AC4132" s="69">
        <f t="shared" si="685"/>
        <v>9.9111152222860746</v>
      </c>
      <c r="AD4132" s="3">
        <f t="shared" si="693"/>
        <v>9.9728111531412615</v>
      </c>
      <c r="AF4132" s="29"/>
      <c r="AG4132" s="30"/>
      <c r="AH4132" s="29"/>
      <c r="AI4132" s="29"/>
      <c r="AJ4132" s="31"/>
      <c r="AK4132" s="29"/>
      <c r="AL4132" s="30"/>
      <c r="AN4132" s="17">
        <f t="shared" si="686"/>
        <v>63465.681223774431</v>
      </c>
      <c r="AO4132" s="17">
        <f t="shared" si="687"/>
        <v>634.65681223774436</v>
      </c>
      <c r="AP4132" s="2">
        <f t="shared" si="688"/>
        <v>43.410525957061722</v>
      </c>
      <c r="AQ4132" s="6">
        <f t="shared" si="689"/>
        <v>864.30357180509884</v>
      </c>
      <c r="AR4132" s="3">
        <f t="shared" si="690"/>
        <v>6684.8298161949015</v>
      </c>
    </row>
    <row r="4133" spans="1:44">
      <c r="A4133" s="32">
        <v>43946</v>
      </c>
      <c r="B4133" s="9">
        <v>12.5</v>
      </c>
      <c r="C4133" s="33">
        <v>7569.2379179999998</v>
      </c>
      <c r="D4133" s="34">
        <f t="shared" si="696"/>
        <v>114238226.20279397</v>
      </c>
      <c r="E4133" s="34">
        <v>15958652328578.4</v>
      </c>
      <c r="F4133" s="3">
        <f>VLOOKUP(A4133,ERCOT_345kv_West_ATC!A:B,2)</f>
        <v>29.05</v>
      </c>
      <c r="G4133" s="3">
        <f>VLOOKUP(A4133,ERCOT_345kv_West_ATC!G:H,2)</f>
        <v>2.6949999999999998</v>
      </c>
      <c r="I4133" s="5">
        <f t="shared" si="697"/>
        <v>6</v>
      </c>
      <c r="J4133" s="4">
        <f t="shared" si="698"/>
        <v>144</v>
      </c>
      <c r="K4133" s="4">
        <f t="shared" si="691"/>
        <v>1800</v>
      </c>
      <c r="L4133" s="6">
        <f t="shared" si="692"/>
        <v>13624628.2524</v>
      </c>
      <c r="N4133" s="22">
        <f t="shared" si="699"/>
        <v>0.11926505431040015</v>
      </c>
      <c r="O4133" s="14">
        <f t="shared" si="700"/>
        <v>1575.654717191308</v>
      </c>
      <c r="Q4133" s="22">
        <f t="shared" si="695"/>
        <v>174.36411448888907</v>
      </c>
      <c r="R4133" s="3">
        <f>VLOOKUP(A4133,ERCOT_345kv_West_ATC!D:E,2)</f>
        <v>19.82</v>
      </c>
      <c r="S4133" s="66">
        <f t="shared" si="694"/>
        <v>0.88632982160292517</v>
      </c>
      <c r="T4133" s="69">
        <f t="shared" si="679"/>
        <v>154.54411448888908</v>
      </c>
      <c r="V4133" s="16">
        <f t="shared" si="680"/>
        <v>1.9870200000000001E-2</v>
      </c>
      <c r="W4133" s="16">
        <f t="shared" si="681"/>
        <v>9.9394854310400141E-2</v>
      </c>
      <c r="X4133" s="16"/>
      <c r="Z4133" s="15">
        <f t="shared" si="682"/>
        <v>1.5914355477425508E-5</v>
      </c>
      <c r="AA4133" s="16">
        <f t="shared" si="683"/>
        <v>0.12045954292026015</v>
      </c>
      <c r="AB4133" s="3">
        <f t="shared" si="684"/>
        <v>6.4871854868639514E-2</v>
      </c>
      <c r="AC4133" s="69">
        <f t="shared" si="685"/>
        <v>9.9741788819220627</v>
      </c>
      <c r="AD4133" s="3">
        <f t="shared" si="693"/>
        <v>9.9583929697983162</v>
      </c>
      <c r="AF4133" s="29"/>
      <c r="AG4133" s="30"/>
      <c r="AH4133" s="29"/>
      <c r="AI4133" s="29"/>
      <c r="AJ4133" s="31"/>
      <c r="AK4133" s="29"/>
      <c r="AL4133" s="30"/>
      <c r="AN4133" s="17">
        <f t="shared" si="686"/>
        <v>63465.681223774431</v>
      </c>
      <c r="AO4133" s="17">
        <f t="shared" si="687"/>
        <v>634.65681223774436</v>
      </c>
      <c r="AP4133" s="2">
        <f t="shared" si="688"/>
        <v>43.410525957061722</v>
      </c>
      <c r="AQ4133" s="6">
        <f t="shared" si="689"/>
        <v>860.3966244689633</v>
      </c>
      <c r="AR4133" s="3">
        <f t="shared" si="690"/>
        <v>6708.8412935310362</v>
      </c>
    </row>
    <row r="4134" spans="1:44">
      <c r="A4134" s="32">
        <v>43947</v>
      </c>
      <c r="B4134" s="9">
        <v>12.5</v>
      </c>
      <c r="C4134" s="33">
        <v>7680.4828699999998</v>
      </c>
      <c r="D4134" s="34">
        <f t="shared" si="696"/>
        <v>114238226.20279397</v>
      </c>
      <c r="E4134" s="34">
        <v>15958652328578.4</v>
      </c>
      <c r="F4134" s="3">
        <f>VLOOKUP(A4134,ERCOT_345kv_West_ATC!A:B,2)</f>
        <v>29.05</v>
      </c>
      <c r="G4134" s="3">
        <f>VLOOKUP(A4134,ERCOT_345kv_West_ATC!G:H,2)</f>
        <v>2.6949999999999998</v>
      </c>
      <c r="I4134" s="5">
        <f t="shared" si="697"/>
        <v>6</v>
      </c>
      <c r="J4134" s="4">
        <f t="shared" si="698"/>
        <v>144</v>
      </c>
      <c r="K4134" s="4">
        <f t="shared" si="691"/>
        <v>1800</v>
      </c>
      <c r="L4134" s="6">
        <f t="shared" si="692"/>
        <v>13824869.165999999</v>
      </c>
      <c r="N4134" s="22">
        <f t="shared" si="699"/>
        <v>0.12101789064422534</v>
      </c>
      <c r="O4134" s="14">
        <f t="shared" si="700"/>
        <v>1575.654717191308</v>
      </c>
      <c r="Q4134" s="22">
        <f t="shared" si="695"/>
        <v>176.9267407079318</v>
      </c>
      <c r="R4134" s="3">
        <f>VLOOKUP(A4134,ERCOT_345kv_West_ATC!D:E,2)</f>
        <v>14.31</v>
      </c>
      <c r="S4134" s="66">
        <f t="shared" si="694"/>
        <v>0.91911906621496664</v>
      </c>
      <c r="T4134" s="69">
        <f t="shared" si="679"/>
        <v>162.6167407079318</v>
      </c>
      <c r="V4134" s="16">
        <f t="shared" si="680"/>
        <v>1.9870200000000001E-2</v>
      </c>
      <c r="W4134" s="16">
        <f t="shared" si="681"/>
        <v>0.10114769064422534</v>
      </c>
      <c r="X4134" s="16"/>
      <c r="Z4134" s="15">
        <f t="shared" si="682"/>
        <v>1.5914355477425508E-5</v>
      </c>
      <c r="AA4134" s="16">
        <f t="shared" si="683"/>
        <v>0.12222993463145727</v>
      </c>
      <c r="AB4134" s="3">
        <f t="shared" si="684"/>
        <v>6.5825275339655653E-2</v>
      </c>
      <c r="AC4134" s="69">
        <f t="shared" si="685"/>
        <v>10.323130774313968</v>
      </c>
      <c r="AD4134" s="3">
        <f t="shared" si="693"/>
        <v>9.9853598372086818</v>
      </c>
      <c r="AF4134" s="29"/>
      <c r="AG4134" s="30"/>
      <c r="AH4134" s="29"/>
      <c r="AI4134" s="29"/>
      <c r="AJ4134" s="31"/>
      <c r="AK4134" s="29"/>
      <c r="AL4134" s="30"/>
      <c r="AN4134" s="17">
        <f t="shared" si="686"/>
        <v>63465.681223774431</v>
      </c>
      <c r="AO4134" s="17">
        <f t="shared" si="687"/>
        <v>634.65681223774436</v>
      </c>
      <c r="AP4134" s="2">
        <f t="shared" si="688"/>
        <v>43.410525957061722</v>
      </c>
      <c r="AQ4134" s="6">
        <f t="shared" si="689"/>
        <v>621.20462644555323</v>
      </c>
      <c r="AR4134" s="3">
        <f t="shared" si="690"/>
        <v>7059.2782435544468</v>
      </c>
    </row>
    <row r="4135" spans="1:44">
      <c r="A4135" s="32">
        <v>43948</v>
      </c>
      <c r="B4135" s="9">
        <v>12.5</v>
      </c>
      <c r="C4135" s="33">
        <v>7794.7139120000002</v>
      </c>
      <c r="D4135" s="34">
        <f t="shared" si="696"/>
        <v>114238226.20279397</v>
      </c>
      <c r="E4135" s="34">
        <v>15958652328578.4</v>
      </c>
      <c r="F4135" s="3">
        <f>VLOOKUP(A4135,ERCOT_345kv_West_ATC!A:B,2)</f>
        <v>29.3</v>
      </c>
      <c r="G4135" s="3">
        <f>VLOOKUP(A4135,ERCOT_345kv_West_ATC!G:H,2)</f>
        <v>2.7330000000000001</v>
      </c>
      <c r="I4135" s="5">
        <f t="shared" si="697"/>
        <v>6</v>
      </c>
      <c r="J4135" s="4">
        <f t="shared" si="698"/>
        <v>144</v>
      </c>
      <c r="K4135" s="4">
        <f t="shared" si="691"/>
        <v>1800</v>
      </c>
      <c r="L4135" s="6">
        <f t="shared" si="692"/>
        <v>14030485.0416</v>
      </c>
      <c r="N4135" s="22">
        <f t="shared" si="699"/>
        <v>0.12281777744599513</v>
      </c>
      <c r="O4135" s="14">
        <f t="shared" si="700"/>
        <v>1575.654717191308</v>
      </c>
      <c r="Q4135" s="22">
        <f t="shared" si="695"/>
        <v>179.5581541608116</v>
      </c>
      <c r="R4135" s="3">
        <f>VLOOKUP(A4135,ERCOT_345kv_West_ATC!D:E,2)</f>
        <v>15.37</v>
      </c>
      <c r="S4135" s="66">
        <f t="shared" si="694"/>
        <v>0.91440099130093144</v>
      </c>
      <c r="T4135" s="69">
        <f t="shared" ref="T4135:T4198" si="701">Q4135-R4135</f>
        <v>164.18815416081159</v>
      </c>
      <c r="V4135" s="16">
        <f t="shared" ref="V4135:V4198" si="702">(F4135/1000000)*($X$2)*24</f>
        <v>2.0041200000000002E-2</v>
      </c>
      <c r="W4135" s="16">
        <f t="shared" ref="W4135:W4198" si="703">N4135-V4135</f>
        <v>0.10277657744599514</v>
      </c>
      <c r="X4135" s="16"/>
      <c r="Z4135" s="15">
        <f t="shared" ref="Z4135:Z4198" si="704">((1*$B4135*(60*60*24))/(($E4135/1000000000000)*2^32))*(1+$AG$1)</f>
        <v>1.5914355477425508E-5</v>
      </c>
      <c r="AA4135" s="16">
        <f t="shared" ref="AA4135:AA4198" si="705">Z4135*C4135</f>
        <v>0.124047848040402</v>
      </c>
      <c r="AB4135" s="3">
        <f t="shared" ref="AB4135:AB4198" si="706">C4135*$AH$2*$AG$2/(E4135/1000000000000)</f>
        <v>6.680428797717565E-2</v>
      </c>
      <c r="AC4135" s="69">
        <f t="shared" ref="AC4135:AC4198" si="707">((AB4135-$AL$2/1000*$AJ$2*24)*$AJ$1*$AL$1)</f>
        <v>10.681449399646288</v>
      </c>
      <c r="AD4135" s="3">
        <f t="shared" si="693"/>
        <v>10.051775668480879</v>
      </c>
      <c r="AF4135" s="29"/>
      <c r="AG4135" s="30"/>
      <c r="AH4135" s="29"/>
      <c r="AI4135" s="29"/>
      <c r="AJ4135" s="31"/>
      <c r="AK4135" s="29"/>
      <c r="AL4135" s="30"/>
      <c r="AN4135" s="17">
        <f t="shared" si="686"/>
        <v>63465.681223774431</v>
      </c>
      <c r="AO4135" s="17">
        <f t="shared" si="687"/>
        <v>634.65681223774436</v>
      </c>
      <c r="AP4135" s="2">
        <f t="shared" si="688"/>
        <v>43.410525957061722</v>
      </c>
      <c r="AQ4135" s="6">
        <f t="shared" si="689"/>
        <v>667.21978396003863</v>
      </c>
      <c r="AR4135" s="3">
        <f t="shared" si="690"/>
        <v>7127.4941280399617</v>
      </c>
    </row>
    <row r="4136" spans="1:44">
      <c r="A4136" s="32">
        <v>43949</v>
      </c>
      <c r="B4136" s="9">
        <v>12.5</v>
      </c>
      <c r="C4136" s="33">
        <v>7807.2968380000002</v>
      </c>
      <c r="D4136" s="34">
        <f t="shared" si="696"/>
        <v>114238226.20279397</v>
      </c>
      <c r="E4136" s="34">
        <v>15958652328578.4</v>
      </c>
      <c r="F4136" s="3">
        <f>VLOOKUP(A4136,ERCOT_345kv_West_ATC!A:B,2)</f>
        <v>29.3</v>
      </c>
      <c r="G4136" s="3">
        <f>VLOOKUP(A4136,ERCOT_345kv_West_ATC!G:H,2)</f>
        <v>2.7589999999999999</v>
      </c>
      <c r="I4136" s="5">
        <f t="shared" si="697"/>
        <v>6</v>
      </c>
      <c r="J4136" s="4">
        <f t="shared" si="698"/>
        <v>144</v>
      </c>
      <c r="K4136" s="4">
        <f t="shared" si="691"/>
        <v>1800</v>
      </c>
      <c r="L4136" s="6">
        <f t="shared" si="692"/>
        <v>14053134.3084</v>
      </c>
      <c r="N4136" s="22">
        <f t="shared" si="699"/>
        <v>0.12301604091307482</v>
      </c>
      <c r="O4136" s="14">
        <f t="shared" si="700"/>
        <v>1575.654717191308</v>
      </c>
      <c r="Q4136" s="22">
        <f t="shared" si="695"/>
        <v>179.84801303081116</v>
      </c>
      <c r="R4136" s="3">
        <f>VLOOKUP(A4136,ERCOT_345kv_West_ATC!D:E,2)</f>
        <v>22.59</v>
      </c>
      <c r="S4136" s="66">
        <f t="shared" si="694"/>
        <v>0.87439394175497542</v>
      </c>
      <c r="T4136" s="69">
        <f t="shared" si="701"/>
        <v>157.25801303081116</v>
      </c>
      <c r="V4136" s="16">
        <f t="shared" si="702"/>
        <v>2.0041200000000002E-2</v>
      </c>
      <c r="W4136" s="16">
        <f t="shared" si="703"/>
        <v>0.10297484091307482</v>
      </c>
      <c r="X4136" s="16"/>
      <c r="Z4136" s="15">
        <f t="shared" si="704"/>
        <v>1.5914355477425508E-5</v>
      </c>
      <c r="AA4136" s="16">
        <f t="shared" si="705"/>
        <v>0.12424809719771215</v>
      </c>
      <c r="AB4136" s="3">
        <f t="shared" si="706"/>
        <v>6.691212944789407E-2</v>
      </c>
      <c r="AC4136" s="69">
        <f t="shared" si="707"/>
        <v>10.72091937792923</v>
      </c>
      <c r="AD4136" s="3">
        <f t="shared" si="693"/>
        <v>10.156914079944562</v>
      </c>
      <c r="AF4136" s="29"/>
      <c r="AG4136" s="30"/>
      <c r="AH4136" s="29"/>
      <c r="AI4136" s="29"/>
      <c r="AJ4136" s="31"/>
      <c r="AK4136" s="29"/>
      <c r="AL4136" s="30"/>
      <c r="AN4136" s="17">
        <f t="shared" si="686"/>
        <v>63465.681223774431</v>
      </c>
      <c r="AO4136" s="17">
        <f t="shared" si="687"/>
        <v>634.65681223774436</v>
      </c>
      <c r="AP4136" s="2">
        <f t="shared" si="688"/>
        <v>43.410525957061722</v>
      </c>
      <c r="AQ4136" s="6">
        <f t="shared" si="689"/>
        <v>980.64378137002427</v>
      </c>
      <c r="AR4136" s="3">
        <f t="shared" si="690"/>
        <v>6826.6530566299762</v>
      </c>
    </row>
    <row r="4137" spans="1:44">
      <c r="A4137" s="32">
        <v>43950</v>
      </c>
      <c r="B4137" s="9">
        <v>12.5</v>
      </c>
      <c r="C4137" s="33">
        <v>8801.0377669999998</v>
      </c>
      <c r="D4137" s="34">
        <f t="shared" si="696"/>
        <v>114238226.20279397</v>
      </c>
      <c r="E4137" s="34">
        <v>15958652328578.4</v>
      </c>
      <c r="F4137" s="3">
        <f>VLOOKUP(A4137,ERCOT_345kv_West_ATC!A:B,2)</f>
        <v>29.05</v>
      </c>
      <c r="G4137" s="3">
        <f>VLOOKUP(A4137,ERCOT_345kv_West_ATC!G:H,2)</f>
        <v>2.74</v>
      </c>
      <c r="I4137" s="5">
        <f t="shared" si="697"/>
        <v>6</v>
      </c>
      <c r="J4137" s="4">
        <f t="shared" si="698"/>
        <v>144</v>
      </c>
      <c r="K4137" s="4">
        <f t="shared" si="691"/>
        <v>1800</v>
      </c>
      <c r="L4137" s="6">
        <f t="shared" si="692"/>
        <v>15841867.980599999</v>
      </c>
      <c r="N4137" s="22">
        <f t="shared" si="699"/>
        <v>0.13867396673752405</v>
      </c>
      <c r="O4137" s="14">
        <f t="shared" si="700"/>
        <v>1575.654717191308</v>
      </c>
      <c r="Q4137" s="22">
        <f t="shared" si="695"/>
        <v>202.73971745252055</v>
      </c>
      <c r="R4137" s="3">
        <f>VLOOKUP(A4137,ERCOT_345kv_West_ATC!D:E,2)</f>
        <v>17.52</v>
      </c>
      <c r="S4137" s="66">
        <f t="shared" si="694"/>
        <v>0.9135837801288097</v>
      </c>
      <c r="T4137" s="69">
        <f t="shared" si="701"/>
        <v>185.21971745252054</v>
      </c>
      <c r="V4137" s="16">
        <f t="shared" si="702"/>
        <v>1.9870200000000001E-2</v>
      </c>
      <c r="W4137" s="16">
        <f t="shared" si="703"/>
        <v>0.11880376673752405</v>
      </c>
      <c r="X4137" s="16"/>
      <c r="Z4137" s="15">
        <f t="shared" si="704"/>
        <v>1.5914355477425508E-5</v>
      </c>
      <c r="AA4137" s="16">
        <f t="shared" si="705"/>
        <v>0.1400628435942852</v>
      </c>
      <c r="AB4137" s="3">
        <f t="shared" si="706"/>
        <v>7.5428946863530091E-2</v>
      </c>
      <c r="AC4137" s="69">
        <f t="shared" si="707"/>
        <v>13.838074552052014</v>
      </c>
      <c r="AD4137" s="3">
        <f t="shared" si="693"/>
        <v>10.30382439446918</v>
      </c>
      <c r="AF4137" s="29"/>
      <c r="AG4137" s="30"/>
      <c r="AH4137" s="29"/>
      <c r="AI4137" s="29"/>
      <c r="AJ4137" s="31"/>
      <c r="AK4137" s="29"/>
      <c r="AL4137" s="30"/>
      <c r="AN4137" s="17">
        <f t="shared" si="686"/>
        <v>63465.681223774431</v>
      </c>
      <c r="AO4137" s="17">
        <f t="shared" si="687"/>
        <v>634.65681223774436</v>
      </c>
      <c r="AP4137" s="2">
        <f t="shared" si="688"/>
        <v>43.410525957061722</v>
      </c>
      <c r="AQ4137" s="6">
        <f t="shared" si="689"/>
        <v>760.5524147677213</v>
      </c>
      <c r="AR4137" s="3">
        <f t="shared" si="690"/>
        <v>8040.4853522322783</v>
      </c>
    </row>
    <row r="4138" spans="1:44">
      <c r="A4138" s="32">
        <v>43951</v>
      </c>
      <c r="B4138" s="9">
        <v>12.5</v>
      </c>
      <c r="C4138" s="33">
        <v>8657.1939920000004</v>
      </c>
      <c r="D4138" s="34">
        <f t="shared" si="696"/>
        <v>114238226.20279397</v>
      </c>
      <c r="E4138" s="34">
        <v>15958652328578.4</v>
      </c>
      <c r="F4138" s="3">
        <f>VLOOKUP(A4138,ERCOT_345kv_West_ATC!A:B,2)</f>
        <v>29.1</v>
      </c>
      <c r="G4138" s="3">
        <f>VLOOKUP(A4138,ERCOT_345kv_West_ATC!G:H,2)</f>
        <v>2.7490000000000001</v>
      </c>
      <c r="I4138" s="5">
        <f t="shared" si="697"/>
        <v>6</v>
      </c>
      <c r="J4138" s="4">
        <f t="shared" si="698"/>
        <v>144</v>
      </c>
      <c r="K4138" s="4">
        <f t="shared" si="691"/>
        <v>1800</v>
      </c>
      <c r="L4138" s="6">
        <f t="shared" si="692"/>
        <v>15582949.185600001</v>
      </c>
      <c r="N4138" s="22">
        <f t="shared" si="699"/>
        <v>0.13640748551135051</v>
      </c>
      <c r="O4138" s="14">
        <f t="shared" si="700"/>
        <v>1575.654717191308</v>
      </c>
      <c r="Q4138" s="22">
        <f t="shared" si="695"/>
        <v>199.42614840840719</v>
      </c>
      <c r="R4138" s="3">
        <f>VLOOKUP(A4138,ERCOT_345kv_West_ATC!D:E,2)</f>
        <v>17.77</v>
      </c>
      <c r="S4138" s="66">
        <f t="shared" si="694"/>
        <v>0.91089433285544574</v>
      </c>
      <c r="T4138" s="69">
        <f t="shared" si="701"/>
        <v>181.65614840840718</v>
      </c>
      <c r="V4138" s="16">
        <f t="shared" si="702"/>
        <v>1.9904400000000003E-2</v>
      </c>
      <c r="W4138" s="16">
        <f t="shared" si="703"/>
        <v>0.11650308551135051</v>
      </c>
      <c r="X4138" s="16"/>
      <c r="Z4138" s="15">
        <f t="shared" si="704"/>
        <v>1.5914355477425508E-5</v>
      </c>
      <c r="AA4138" s="16">
        <f t="shared" si="705"/>
        <v>0.13777366262572041</v>
      </c>
      <c r="AB4138" s="3">
        <f t="shared" si="706"/>
        <v>7.4196139466451635E-2</v>
      </c>
      <c r="AC4138" s="69">
        <f t="shared" si="707"/>
        <v>13.386867044721299</v>
      </c>
      <c r="AD4138" s="3">
        <f t="shared" si="693"/>
        <v>10.436223592142028</v>
      </c>
      <c r="AF4138" s="29"/>
      <c r="AG4138" s="30"/>
      <c r="AH4138" s="29"/>
      <c r="AI4138" s="29"/>
      <c r="AJ4138" s="31"/>
      <c r="AK4138" s="29"/>
      <c r="AL4138" s="30"/>
      <c r="AN4138" s="17">
        <f t="shared" si="686"/>
        <v>63465.681223774431</v>
      </c>
      <c r="AO4138" s="17">
        <f t="shared" si="687"/>
        <v>634.65681223774436</v>
      </c>
      <c r="AP4138" s="2">
        <f t="shared" si="688"/>
        <v>43.410525957061722</v>
      </c>
      <c r="AQ4138" s="6">
        <f t="shared" si="689"/>
        <v>771.40504625698679</v>
      </c>
      <c r="AR4138" s="3">
        <f t="shared" si="690"/>
        <v>7885.7889457430138</v>
      </c>
    </row>
    <row r="4139" spans="1:44">
      <c r="A4139" s="32">
        <v>43952</v>
      </c>
      <c r="B4139" s="9">
        <v>12.5</v>
      </c>
      <c r="C4139" s="33">
        <v>8855.3202299999994</v>
      </c>
      <c r="D4139" s="34">
        <f t="shared" si="696"/>
        <v>114238226.20279397</v>
      </c>
      <c r="E4139" s="34">
        <v>15958652328578.4</v>
      </c>
      <c r="F4139" s="3">
        <f>VLOOKUP(A4139,ERCOT_345kv_West_ATC!A:B,2)</f>
        <v>29</v>
      </c>
      <c r="G4139" s="3">
        <f>VLOOKUP(A4139,ERCOT_345kv_West_ATC!G:H,2)</f>
        <v>2.74</v>
      </c>
      <c r="I4139" s="5">
        <f t="shared" si="697"/>
        <v>6</v>
      </c>
      <c r="J4139" s="4">
        <f t="shared" si="698"/>
        <v>144</v>
      </c>
      <c r="K4139" s="4">
        <f t="shared" si="691"/>
        <v>1800</v>
      </c>
      <c r="L4139" s="6">
        <f t="shared" si="692"/>
        <v>15939576.413999999</v>
      </c>
      <c r="N4139" s="22">
        <f t="shared" si="699"/>
        <v>0.13952927092639117</v>
      </c>
      <c r="O4139" s="14">
        <f t="shared" si="700"/>
        <v>1575.654717191308</v>
      </c>
      <c r="Q4139" s="22">
        <f t="shared" si="695"/>
        <v>203.9901621730865</v>
      </c>
      <c r="R4139" s="3">
        <f>VLOOKUP(A4139,ERCOT_345kv_West_ATC!D:E,2)</f>
        <v>13.52</v>
      </c>
      <c r="S4139" s="66">
        <f t="shared" si="694"/>
        <v>0.93372229397745055</v>
      </c>
      <c r="T4139" s="69">
        <f t="shared" si="701"/>
        <v>190.47016217308649</v>
      </c>
      <c r="V4139" s="16">
        <f t="shared" si="702"/>
        <v>1.9835999999999999E-2</v>
      </c>
      <c r="W4139" s="16">
        <f t="shared" si="703"/>
        <v>0.11969327092639118</v>
      </c>
      <c r="X4139" s="16"/>
      <c r="Z4139" s="15">
        <f t="shared" si="704"/>
        <v>1.5914355477425508E-5</v>
      </c>
      <c r="AA4139" s="16">
        <f t="shared" si="705"/>
        <v>0.14092671400665741</v>
      </c>
      <c r="AB4139" s="3">
        <f t="shared" si="706"/>
        <v>7.5894172570503085E-2</v>
      </c>
      <c r="AC4139" s="69">
        <f t="shared" si="707"/>
        <v>14.00834716080413</v>
      </c>
      <c r="AD4139" s="3">
        <f t="shared" si="693"/>
        <v>10.571835726469486</v>
      </c>
      <c r="AF4139" s="29"/>
      <c r="AG4139" s="30"/>
      <c r="AH4139" s="29"/>
      <c r="AI4139" s="29"/>
      <c r="AJ4139" s="31"/>
      <c r="AK4139" s="29"/>
      <c r="AL4139" s="30"/>
      <c r="AN4139" s="17">
        <f t="shared" ref="AN4139:AN4202" si="708">D4139/K4139</f>
        <v>63465.681223774431</v>
      </c>
      <c r="AO4139" s="17">
        <f t="shared" ref="AO4139:AO4202" si="709">AN4139/$Y$2</f>
        <v>634.65681223774436</v>
      </c>
      <c r="AP4139" s="2">
        <f t="shared" ref="AP4139:AP4202" si="710">(AO4139*$AL$2*$Y$2*24)/1000000</f>
        <v>43.410525957061722</v>
      </c>
      <c r="AQ4139" s="6">
        <f t="shared" ref="AQ4139:AQ4202" si="711">AP4139*R4139</f>
        <v>586.91031093947447</v>
      </c>
      <c r="AR4139" s="3">
        <f t="shared" ref="AR4139:AR4202" si="712">C4139-AQ4139</f>
        <v>8268.4099190605248</v>
      </c>
    </row>
    <row r="4140" spans="1:44">
      <c r="A4140" s="32">
        <v>43953</v>
      </c>
      <c r="B4140" s="9">
        <v>12.5</v>
      </c>
      <c r="C4140" s="33">
        <v>8985.1708159999998</v>
      </c>
      <c r="D4140" s="34">
        <f t="shared" si="696"/>
        <v>114238226.20279397</v>
      </c>
      <c r="E4140" s="34">
        <v>15958652328578.4</v>
      </c>
      <c r="F4140" s="3">
        <f>VLOOKUP(A4140,ERCOT_345kv_West_ATC!A:B,2)</f>
        <v>29</v>
      </c>
      <c r="G4140" s="3">
        <f>VLOOKUP(A4140,ERCOT_345kv_West_ATC!G:H,2)</f>
        <v>2.74</v>
      </c>
      <c r="I4140" s="5">
        <f t="shared" si="697"/>
        <v>6</v>
      </c>
      <c r="J4140" s="4">
        <f t="shared" si="698"/>
        <v>144</v>
      </c>
      <c r="K4140" s="4">
        <f t="shared" si="691"/>
        <v>1800</v>
      </c>
      <c r="L4140" s="6">
        <f t="shared" si="692"/>
        <v>16173307.468799999</v>
      </c>
      <c r="N4140" s="22">
        <f t="shared" si="699"/>
        <v>0.14157526781000074</v>
      </c>
      <c r="O4140" s="14">
        <f t="shared" si="700"/>
        <v>1575.654717191308</v>
      </c>
      <c r="Q4140" s="22">
        <f t="shared" si="695"/>
        <v>206.98138568713557</v>
      </c>
      <c r="R4140" s="3">
        <f>VLOOKUP(A4140,ERCOT_345kv_West_ATC!D:E,2)</f>
        <v>14.3</v>
      </c>
      <c r="S4140" s="66">
        <f t="shared" si="694"/>
        <v>0.93091166168142625</v>
      </c>
      <c r="T4140" s="69">
        <f t="shared" si="701"/>
        <v>192.68138568713556</v>
      </c>
      <c r="V4140" s="16">
        <f t="shared" si="702"/>
        <v>1.9835999999999999E-2</v>
      </c>
      <c r="W4140" s="16">
        <f t="shared" si="703"/>
        <v>0.12173926781000075</v>
      </c>
      <c r="X4140" s="16"/>
      <c r="Z4140" s="15">
        <f t="shared" si="704"/>
        <v>1.5914355477425508E-5</v>
      </c>
      <c r="AA4140" s="16">
        <f t="shared" si="705"/>
        <v>0.14299320239121341</v>
      </c>
      <c r="AB4140" s="3">
        <f t="shared" si="706"/>
        <v>7.7007051893475342E-2</v>
      </c>
      <c r="AC4140" s="69">
        <f t="shared" si="707"/>
        <v>14.415660993011976</v>
      </c>
      <c r="AD4140" s="3">
        <f t="shared" si="693"/>
        <v>10.696342635373806</v>
      </c>
      <c r="AF4140" s="29"/>
      <c r="AG4140" s="30"/>
      <c r="AH4140" s="29"/>
      <c r="AI4140" s="29"/>
      <c r="AJ4140" s="31"/>
      <c r="AK4140" s="29"/>
      <c r="AL4140" s="30"/>
      <c r="AN4140" s="17">
        <f t="shared" si="708"/>
        <v>63465.681223774431</v>
      </c>
      <c r="AO4140" s="17">
        <f t="shared" si="709"/>
        <v>634.65681223774436</v>
      </c>
      <c r="AP4140" s="2">
        <f t="shared" si="710"/>
        <v>43.410525957061722</v>
      </c>
      <c r="AQ4140" s="6">
        <f t="shared" si="711"/>
        <v>620.7705211859826</v>
      </c>
      <c r="AR4140" s="3">
        <f t="shared" si="712"/>
        <v>8364.4002948140169</v>
      </c>
    </row>
    <row r="4141" spans="1:44">
      <c r="A4141" s="32">
        <v>43954</v>
      </c>
      <c r="B4141" s="9">
        <v>12.5</v>
      </c>
      <c r="C4141" s="33">
        <v>8898.1224129999991</v>
      </c>
      <c r="D4141" s="34">
        <f t="shared" si="696"/>
        <v>114238226.20279397</v>
      </c>
      <c r="E4141" s="34">
        <v>15958652328578.4</v>
      </c>
      <c r="F4141" s="3">
        <f>VLOOKUP(A4141,ERCOT_345kv_West_ATC!A:B,2)</f>
        <v>29</v>
      </c>
      <c r="G4141" s="3">
        <f>VLOOKUP(A4141,ERCOT_345kv_West_ATC!G:H,2)</f>
        <v>2.74</v>
      </c>
      <c r="I4141" s="5">
        <f t="shared" si="697"/>
        <v>6</v>
      </c>
      <c r="J4141" s="4">
        <f t="shared" si="698"/>
        <v>144</v>
      </c>
      <c r="K4141" s="4">
        <f t="shared" si="691"/>
        <v>1800</v>
      </c>
      <c r="L4141" s="6">
        <f t="shared" si="692"/>
        <v>16016620.343399998</v>
      </c>
      <c r="N4141" s="22">
        <f t="shared" si="699"/>
        <v>0.14020368554189153</v>
      </c>
      <c r="O4141" s="14">
        <f t="shared" si="700"/>
        <v>1575.654717191308</v>
      </c>
      <c r="Q4141" s="22">
        <f t="shared" si="695"/>
        <v>204.97614845305776</v>
      </c>
      <c r="R4141" s="3">
        <f>VLOOKUP(A4141,ERCOT_345kv_West_ATC!D:E,2)</f>
        <v>28.36</v>
      </c>
      <c r="S4141" s="66">
        <f t="shared" si="694"/>
        <v>0.86164243882016922</v>
      </c>
      <c r="T4141" s="69">
        <f t="shared" si="701"/>
        <v>176.61614845305775</v>
      </c>
      <c r="V4141" s="16">
        <f t="shared" si="702"/>
        <v>1.9835999999999999E-2</v>
      </c>
      <c r="W4141" s="16">
        <f t="shared" si="703"/>
        <v>0.12036768554189153</v>
      </c>
      <c r="X4141" s="16"/>
      <c r="Z4141" s="15">
        <f t="shared" si="704"/>
        <v>1.5914355477425508E-5</v>
      </c>
      <c r="AA4141" s="16">
        <f t="shared" si="705"/>
        <v>0.14160788316212922</v>
      </c>
      <c r="AB4141" s="3">
        <f t="shared" si="706"/>
        <v>7.6261006990786515E-2</v>
      </c>
      <c r="AC4141" s="69">
        <f t="shared" si="707"/>
        <v>14.142608558627865</v>
      </c>
      <c r="AD4141" s="3">
        <f t="shared" si="693"/>
        <v>10.818785618764799</v>
      </c>
      <c r="AF4141" s="29"/>
      <c r="AG4141" s="30"/>
      <c r="AH4141" s="29"/>
      <c r="AI4141" s="29"/>
      <c r="AJ4141" s="31"/>
      <c r="AK4141" s="29"/>
      <c r="AL4141" s="30"/>
      <c r="AN4141" s="17">
        <f t="shared" si="708"/>
        <v>63465.681223774431</v>
      </c>
      <c r="AO4141" s="17">
        <f t="shared" si="709"/>
        <v>634.65681223774436</v>
      </c>
      <c r="AP4141" s="2">
        <f t="shared" si="710"/>
        <v>43.410525957061722</v>
      </c>
      <c r="AQ4141" s="6">
        <f t="shared" si="711"/>
        <v>1231.1225161422703</v>
      </c>
      <c r="AR4141" s="3">
        <f t="shared" si="712"/>
        <v>7666.9998968577293</v>
      </c>
    </row>
    <row r="4142" spans="1:44">
      <c r="A4142" s="32">
        <v>43955</v>
      </c>
      <c r="B4142" s="9">
        <v>12.5</v>
      </c>
      <c r="C4142" s="33">
        <v>8915.3626650000006</v>
      </c>
      <c r="D4142" s="34">
        <f t="shared" si="696"/>
        <v>114238226.20279397</v>
      </c>
      <c r="E4142" s="34">
        <v>15958652328578.4</v>
      </c>
      <c r="F4142" s="3">
        <f>VLOOKUP(A4142,ERCOT_345kv_West_ATC!A:B,2)</f>
        <v>29.2</v>
      </c>
      <c r="G4142" s="3">
        <f>VLOOKUP(A4142,ERCOT_345kv_West_ATC!G:H,2)</f>
        <v>2.7610000000000001</v>
      </c>
      <c r="I4142" s="5">
        <f t="shared" si="697"/>
        <v>6</v>
      </c>
      <c r="J4142" s="4">
        <f t="shared" si="698"/>
        <v>144</v>
      </c>
      <c r="K4142" s="4">
        <f t="shared" si="691"/>
        <v>1800</v>
      </c>
      <c r="L4142" s="6">
        <f t="shared" si="692"/>
        <v>16047652.797</v>
      </c>
      <c r="N4142" s="22">
        <f t="shared" si="699"/>
        <v>0.14047533238578522</v>
      </c>
      <c r="O4142" s="14">
        <f t="shared" si="700"/>
        <v>1575.654717191308</v>
      </c>
      <c r="Q4142" s="22">
        <f t="shared" si="695"/>
        <v>205.37329296167428</v>
      </c>
      <c r="R4142" s="3">
        <f>VLOOKUP(A4142,ERCOT_345kv_West_ATC!D:E,2)</f>
        <v>26.67</v>
      </c>
      <c r="S4142" s="66">
        <f t="shared" si="694"/>
        <v>0.87013890844620656</v>
      </c>
      <c r="T4142" s="69">
        <f t="shared" si="701"/>
        <v>178.70329296167426</v>
      </c>
      <c r="V4142" s="16">
        <f t="shared" si="702"/>
        <v>1.9972799999999999E-2</v>
      </c>
      <c r="W4142" s="16">
        <f t="shared" si="703"/>
        <v>0.12050253238578522</v>
      </c>
      <c r="X4142" s="16"/>
      <c r="Z4142" s="15">
        <f t="shared" si="704"/>
        <v>1.5914355477425508E-5</v>
      </c>
      <c r="AA4142" s="16">
        <f t="shared" si="705"/>
        <v>0.14188225066097762</v>
      </c>
      <c r="AB4142" s="3">
        <f t="shared" si="706"/>
        <v>7.6408763890194228E-2</v>
      </c>
      <c r="AC4142" s="69">
        <f t="shared" si="707"/>
        <v>14.196687583811087</v>
      </c>
      <c r="AD4142" s="3">
        <f t="shared" si="693"/>
        <v>10.92835892284158</v>
      </c>
      <c r="AF4142" s="29"/>
      <c r="AG4142" s="30"/>
      <c r="AH4142" s="29"/>
      <c r="AI4142" s="29"/>
      <c r="AJ4142" s="31"/>
      <c r="AK4142" s="29"/>
      <c r="AL4142" s="30"/>
      <c r="AN4142" s="17">
        <f t="shared" si="708"/>
        <v>63465.681223774431</v>
      </c>
      <c r="AO4142" s="17">
        <f t="shared" si="709"/>
        <v>634.65681223774436</v>
      </c>
      <c r="AP4142" s="2">
        <f t="shared" si="710"/>
        <v>43.410525957061722</v>
      </c>
      <c r="AQ4142" s="6">
        <f t="shared" si="711"/>
        <v>1157.7587272748362</v>
      </c>
      <c r="AR4142" s="3">
        <f t="shared" si="712"/>
        <v>7757.6039377251645</v>
      </c>
    </row>
    <row r="4143" spans="1:44">
      <c r="A4143" s="32">
        <v>43956</v>
      </c>
      <c r="B4143" s="9">
        <v>12.5</v>
      </c>
      <c r="C4143" s="33">
        <v>8987.6101899999994</v>
      </c>
      <c r="D4143" s="34">
        <f t="shared" si="696"/>
        <v>115284461.53248794</v>
      </c>
      <c r="E4143" s="34">
        <v>16104807485529.301</v>
      </c>
      <c r="F4143" s="3">
        <f>VLOOKUP(A4143,ERCOT_345kv_West_ATC!A:B,2)</f>
        <v>28.6</v>
      </c>
      <c r="G4143" s="3">
        <f>VLOOKUP(A4143,ERCOT_345kv_West_ATC!G:H,2)</f>
        <v>2.7189999999999999</v>
      </c>
      <c r="I4143" s="5">
        <f t="shared" si="697"/>
        <v>6</v>
      </c>
      <c r="J4143" s="4">
        <f t="shared" si="698"/>
        <v>144</v>
      </c>
      <c r="K4143" s="4">
        <f t="shared" si="691"/>
        <v>1800</v>
      </c>
      <c r="L4143" s="6">
        <f t="shared" si="692"/>
        <v>16177698.341999998</v>
      </c>
      <c r="N4143" s="22">
        <f t="shared" si="699"/>
        <v>0.14032852413020996</v>
      </c>
      <c r="O4143" s="14">
        <f t="shared" si="700"/>
        <v>1561.355256443426</v>
      </c>
      <c r="Q4143" s="22">
        <f t="shared" si="695"/>
        <v>205.15866100907894</v>
      </c>
      <c r="R4143" s="3">
        <f>VLOOKUP(A4143,ERCOT_345kv_West_ATC!D:E,2)</f>
        <v>17.739999999999998</v>
      </c>
      <c r="S4143" s="66">
        <f t="shared" si="694"/>
        <v>0.9135303383598562</v>
      </c>
      <c r="T4143" s="69">
        <f t="shared" si="701"/>
        <v>187.41866100907893</v>
      </c>
      <c r="V4143" s="16">
        <f t="shared" si="702"/>
        <v>1.9562400000000001E-2</v>
      </c>
      <c r="W4143" s="16">
        <f t="shared" si="703"/>
        <v>0.12076612413020996</v>
      </c>
      <c r="X4143" s="16"/>
      <c r="Z4143" s="15">
        <f t="shared" si="704"/>
        <v>1.5769928720094475E-5</v>
      </c>
      <c r="AA4143" s="16">
        <f t="shared" si="705"/>
        <v>0.14173397206029476</v>
      </c>
      <c r="AB4143" s="3">
        <f t="shared" si="706"/>
        <v>7.6328910458656696E-2</v>
      </c>
      <c r="AC4143" s="69">
        <f t="shared" si="707"/>
        <v>14.167461227868351</v>
      </c>
      <c r="AD4143" s="3">
        <f t="shared" si="693"/>
        <v>11.044660686759375</v>
      </c>
      <c r="AF4143" s="29"/>
      <c r="AG4143" s="30"/>
      <c r="AH4143" s="29"/>
      <c r="AI4143" s="29"/>
      <c r="AJ4143" s="31"/>
      <c r="AK4143" s="29"/>
      <c r="AL4143" s="30"/>
      <c r="AN4143" s="17">
        <f t="shared" si="708"/>
        <v>64046.923073604412</v>
      </c>
      <c r="AO4143" s="17">
        <f t="shared" si="709"/>
        <v>640.4692307360441</v>
      </c>
      <c r="AP4143" s="2">
        <f t="shared" si="710"/>
        <v>43.808095382345407</v>
      </c>
      <c r="AQ4143" s="6">
        <f t="shared" si="711"/>
        <v>777.15561208280747</v>
      </c>
      <c r="AR4143" s="3">
        <f t="shared" si="712"/>
        <v>8210.4545779171913</v>
      </c>
    </row>
    <row r="4144" spans="1:44">
      <c r="A4144" s="32">
        <v>43957</v>
      </c>
      <c r="B4144" s="9">
        <v>12.5</v>
      </c>
      <c r="C4144" s="33">
        <v>9253.0762080000004</v>
      </c>
      <c r="D4144" s="34">
        <f t="shared" si="696"/>
        <v>115284461.53248794</v>
      </c>
      <c r="E4144" s="34">
        <v>16104807485529.301</v>
      </c>
      <c r="F4144" s="3">
        <f>VLOOKUP(A4144,ERCOT_345kv_West_ATC!A:B,2)</f>
        <v>28.45</v>
      </c>
      <c r="G4144" s="3">
        <f>VLOOKUP(A4144,ERCOT_345kv_West_ATC!G:H,2)</f>
        <v>2.71</v>
      </c>
      <c r="I4144" s="5">
        <f t="shared" si="697"/>
        <v>6</v>
      </c>
      <c r="J4144" s="4">
        <f t="shared" si="698"/>
        <v>144</v>
      </c>
      <c r="K4144" s="4">
        <f t="shared" si="691"/>
        <v>1800</v>
      </c>
      <c r="L4144" s="6">
        <f t="shared" si="692"/>
        <v>16655537.1744</v>
      </c>
      <c r="N4144" s="22">
        <f t="shared" si="699"/>
        <v>0.14447339175632404</v>
      </c>
      <c r="O4144" s="14">
        <f t="shared" si="700"/>
        <v>1561.355256443426</v>
      </c>
      <c r="Q4144" s="22">
        <f t="shared" si="695"/>
        <v>211.21840900047374</v>
      </c>
      <c r="R4144" s="3">
        <f>VLOOKUP(A4144,ERCOT_345kv_West_ATC!D:E,2)</f>
        <v>19.690000000000001</v>
      </c>
      <c r="S4144" s="66">
        <f t="shared" si="694"/>
        <v>0.90677895883613135</v>
      </c>
      <c r="T4144" s="69">
        <f t="shared" si="701"/>
        <v>191.52840900047374</v>
      </c>
      <c r="V4144" s="16">
        <f t="shared" si="702"/>
        <v>1.9459799999999999E-2</v>
      </c>
      <c r="W4144" s="16">
        <f t="shared" si="703"/>
        <v>0.12501359175632404</v>
      </c>
      <c r="X4144" s="16"/>
      <c r="Z4144" s="15">
        <f t="shared" si="704"/>
        <v>1.5769928720094475E-5</v>
      </c>
      <c r="AA4144" s="16">
        <f t="shared" si="705"/>
        <v>0.14592035224176209</v>
      </c>
      <c r="AB4144" s="3">
        <f t="shared" si="706"/>
        <v>7.858342878882231E-2</v>
      </c>
      <c r="AC4144" s="69">
        <f t="shared" si="707"/>
        <v>14.992614936708964</v>
      </c>
      <c r="AD4144" s="3">
        <f t="shared" si="693"/>
        <v>11.133986105434316</v>
      </c>
      <c r="AF4144" s="29"/>
      <c r="AG4144" s="30"/>
      <c r="AH4144" s="29"/>
      <c r="AI4144" s="29"/>
      <c r="AJ4144" s="31"/>
      <c r="AK4144" s="29"/>
      <c r="AL4144" s="30"/>
      <c r="AN4144" s="17">
        <f t="shared" si="708"/>
        <v>64046.923073604412</v>
      </c>
      <c r="AO4144" s="17">
        <f t="shared" si="709"/>
        <v>640.4692307360441</v>
      </c>
      <c r="AP4144" s="2">
        <f t="shared" si="710"/>
        <v>43.808095382345407</v>
      </c>
      <c r="AQ4144" s="6">
        <f t="shared" si="711"/>
        <v>862.58139807838108</v>
      </c>
      <c r="AR4144" s="3">
        <f t="shared" si="712"/>
        <v>8390.4948099216199</v>
      </c>
    </row>
    <row r="4145" spans="1:44">
      <c r="A4145" s="32">
        <v>43958</v>
      </c>
      <c r="B4145" s="9">
        <v>12.5</v>
      </c>
      <c r="C4145" s="33">
        <v>9982.3230000000003</v>
      </c>
      <c r="D4145" s="34">
        <f t="shared" si="696"/>
        <v>115284461.53248794</v>
      </c>
      <c r="E4145" s="34">
        <v>16104807485529.301</v>
      </c>
      <c r="F4145" s="3">
        <f>VLOOKUP(A4145,ERCOT_345kv_West_ATC!A:B,2)</f>
        <v>28.15</v>
      </c>
      <c r="G4145" s="3">
        <f>VLOOKUP(A4145,ERCOT_345kv_West_ATC!G:H,2)</f>
        <v>2.6909999999999998</v>
      </c>
      <c r="I4145" s="5">
        <f t="shared" si="697"/>
        <v>6</v>
      </c>
      <c r="J4145" s="4">
        <f t="shared" si="698"/>
        <v>144</v>
      </c>
      <c r="K4145" s="4">
        <f t="shared" si="691"/>
        <v>1800</v>
      </c>
      <c r="L4145" s="6">
        <f t="shared" si="692"/>
        <v>17968181.400000002</v>
      </c>
      <c r="N4145" s="22">
        <f t="shared" si="699"/>
        <v>0.15585952487566113</v>
      </c>
      <c r="O4145" s="14">
        <f t="shared" si="700"/>
        <v>1561.355256443426</v>
      </c>
      <c r="Q4145" s="22">
        <f t="shared" si="695"/>
        <v>227.86480244979694</v>
      </c>
      <c r="R4145" s="3">
        <f>VLOOKUP(A4145,ERCOT_345kv_West_ATC!D:E,2)</f>
        <v>14.38</v>
      </c>
      <c r="S4145" s="66">
        <f t="shared" si="694"/>
        <v>0.93689240354192838</v>
      </c>
      <c r="T4145" s="69">
        <f t="shared" si="701"/>
        <v>213.48480244979694</v>
      </c>
      <c r="V4145" s="16">
        <f t="shared" si="702"/>
        <v>1.92546E-2</v>
      </c>
      <c r="W4145" s="16">
        <f t="shared" si="703"/>
        <v>0.13660492487566112</v>
      </c>
      <c r="X4145" s="16"/>
      <c r="Z4145" s="15">
        <f t="shared" si="704"/>
        <v>1.5769928720094475E-5</v>
      </c>
      <c r="AA4145" s="16">
        <f t="shared" si="705"/>
        <v>0.15742052217095964</v>
      </c>
      <c r="AB4145" s="3">
        <f t="shared" si="706"/>
        <v>8.4776689501304389E-2</v>
      </c>
      <c r="AC4145" s="69">
        <f t="shared" si="707"/>
        <v>17.259348357477407</v>
      </c>
      <c r="AD4145" s="3">
        <f t="shared" si="693"/>
        <v>11.307966046989261</v>
      </c>
      <c r="AF4145" s="29"/>
      <c r="AG4145" s="30"/>
      <c r="AH4145" s="29"/>
      <c r="AI4145" s="29"/>
      <c r="AJ4145" s="31"/>
      <c r="AK4145" s="29"/>
      <c r="AL4145" s="30"/>
      <c r="AN4145" s="17">
        <f t="shared" si="708"/>
        <v>64046.923073604412</v>
      </c>
      <c r="AO4145" s="17">
        <f t="shared" si="709"/>
        <v>640.4692307360441</v>
      </c>
      <c r="AP4145" s="2">
        <f t="shared" si="710"/>
        <v>43.808095382345407</v>
      </c>
      <c r="AQ4145" s="6">
        <f t="shared" si="711"/>
        <v>629.96041159812694</v>
      </c>
      <c r="AR4145" s="3">
        <f t="shared" si="712"/>
        <v>9352.3625884018729</v>
      </c>
    </row>
    <row r="4146" spans="1:44">
      <c r="A4146" s="32">
        <v>43959</v>
      </c>
      <c r="B4146" s="9">
        <v>12.5</v>
      </c>
      <c r="C4146" s="33">
        <v>9854.1592060000003</v>
      </c>
      <c r="D4146" s="34">
        <f t="shared" si="696"/>
        <v>115284461.53248794</v>
      </c>
      <c r="E4146" s="34">
        <v>16104807485529.301</v>
      </c>
      <c r="F4146" s="3">
        <f>VLOOKUP(A4146,ERCOT_345kv_West_ATC!A:B,2)</f>
        <v>28.05</v>
      </c>
      <c r="G4146" s="3">
        <f>VLOOKUP(A4146,ERCOT_345kv_West_ATC!G:H,2)</f>
        <v>2.6909999999999998</v>
      </c>
      <c r="I4146" s="5">
        <f t="shared" si="697"/>
        <v>6</v>
      </c>
      <c r="J4146" s="4">
        <f t="shared" si="698"/>
        <v>144</v>
      </c>
      <c r="K4146" s="4">
        <f t="shared" si="691"/>
        <v>1800</v>
      </c>
      <c r="L4146" s="6">
        <f t="shared" si="692"/>
        <v>17737486.570799999</v>
      </c>
      <c r="N4146" s="22">
        <f t="shared" si="699"/>
        <v>0.15385843274118477</v>
      </c>
      <c r="O4146" s="14">
        <f t="shared" si="700"/>
        <v>1561.355256443426</v>
      </c>
      <c r="Q4146" s="22">
        <f t="shared" si="695"/>
        <v>224.93922915377891</v>
      </c>
      <c r="R4146" s="3">
        <f>VLOOKUP(A4146,ERCOT_345kv_West_ATC!D:E,2)</f>
        <v>16.22</v>
      </c>
      <c r="S4146" s="66">
        <f t="shared" si="694"/>
        <v>0.92789163517177675</v>
      </c>
      <c r="T4146" s="69">
        <f t="shared" si="701"/>
        <v>208.71922915377891</v>
      </c>
      <c r="V4146" s="16">
        <f t="shared" si="702"/>
        <v>1.91862E-2</v>
      </c>
      <c r="W4146" s="16">
        <f t="shared" si="703"/>
        <v>0.13467223274118478</v>
      </c>
      <c r="X4146" s="16"/>
      <c r="Z4146" s="15">
        <f t="shared" si="704"/>
        <v>1.5769928720094475E-5</v>
      </c>
      <c r="AA4146" s="16">
        <f t="shared" si="705"/>
        <v>0.15539938827508276</v>
      </c>
      <c r="AB4146" s="3">
        <f t="shared" si="706"/>
        <v>8.3688235223753252E-2</v>
      </c>
      <c r="AC4146" s="69">
        <f t="shared" si="707"/>
        <v>16.860974091893691</v>
      </c>
      <c r="AD4146" s="3">
        <f t="shared" si="693"/>
        <v>11.497168805905632</v>
      </c>
      <c r="AF4146" s="29"/>
      <c r="AG4146" s="30"/>
      <c r="AH4146" s="29"/>
      <c r="AI4146" s="29"/>
      <c r="AJ4146" s="31"/>
      <c r="AK4146" s="29"/>
      <c r="AL4146" s="30"/>
      <c r="AN4146" s="17">
        <f t="shared" si="708"/>
        <v>64046.923073604412</v>
      </c>
      <c r="AO4146" s="17">
        <f t="shared" si="709"/>
        <v>640.4692307360441</v>
      </c>
      <c r="AP4146" s="2">
        <f t="shared" si="710"/>
        <v>43.808095382345407</v>
      </c>
      <c r="AQ4146" s="6">
        <f t="shared" si="711"/>
        <v>710.56730710164243</v>
      </c>
      <c r="AR4146" s="3">
        <f t="shared" si="712"/>
        <v>9143.5918988983576</v>
      </c>
    </row>
    <row r="4147" spans="1:44">
      <c r="A4147" s="32">
        <v>43960</v>
      </c>
      <c r="B4147" s="9">
        <v>12.5</v>
      </c>
      <c r="C4147" s="33">
        <v>9590.0633309999994</v>
      </c>
      <c r="D4147" s="34">
        <f t="shared" si="696"/>
        <v>115284461.53248794</v>
      </c>
      <c r="E4147" s="34">
        <v>16104807485529.301</v>
      </c>
      <c r="F4147" s="3">
        <f>VLOOKUP(A4147,ERCOT_345kv_West_ATC!A:B,2)</f>
        <v>28.05</v>
      </c>
      <c r="G4147" s="3">
        <f>VLOOKUP(A4147,ERCOT_345kv_West_ATC!G:H,2)</f>
        <v>2.6909999999999998</v>
      </c>
      <c r="I4147" s="5">
        <f t="shared" si="697"/>
        <v>6</v>
      </c>
      <c r="J4147" s="4">
        <f t="shared" si="698"/>
        <v>144</v>
      </c>
      <c r="K4147" s="4">
        <f t="shared" si="691"/>
        <v>1800</v>
      </c>
      <c r="L4147" s="6">
        <f t="shared" si="692"/>
        <v>17262113.9958</v>
      </c>
      <c r="N4147" s="22">
        <f t="shared" si="699"/>
        <v>0.14973495791482203</v>
      </c>
      <c r="O4147" s="14">
        <f t="shared" si="700"/>
        <v>1561.355256443426</v>
      </c>
      <c r="Q4147" s="22">
        <f t="shared" si="695"/>
        <v>218.91075718541228</v>
      </c>
      <c r="R4147" s="3">
        <f>VLOOKUP(A4147,ERCOT_345kv_West_ATC!D:E,2)</f>
        <v>17.96</v>
      </c>
      <c r="S4147" s="66">
        <f t="shared" si="694"/>
        <v>0.91795743511686678</v>
      </c>
      <c r="T4147" s="69">
        <f t="shared" si="701"/>
        <v>200.95075718541227</v>
      </c>
      <c r="V4147" s="16">
        <f t="shared" si="702"/>
        <v>1.91862E-2</v>
      </c>
      <c r="W4147" s="16">
        <f t="shared" si="703"/>
        <v>0.13054875791482201</v>
      </c>
      <c r="X4147" s="16"/>
      <c r="Z4147" s="15">
        <f t="shared" si="704"/>
        <v>1.5769928720094475E-5</v>
      </c>
      <c r="AA4147" s="16">
        <f t="shared" si="705"/>
        <v>0.15123461515106179</v>
      </c>
      <c r="AB4147" s="3">
        <f t="shared" si="706"/>
        <v>8.1445353081645605E-2</v>
      </c>
      <c r="AC4147" s="69">
        <f t="shared" si="707"/>
        <v>16.040079227882291</v>
      </c>
      <c r="AD4147" s="3">
        <f t="shared" si="693"/>
        <v>11.662904314860214</v>
      </c>
      <c r="AF4147" s="29"/>
      <c r="AG4147" s="30"/>
      <c r="AH4147" s="29"/>
      <c r="AI4147" s="29"/>
      <c r="AJ4147" s="31"/>
      <c r="AK4147" s="29"/>
      <c r="AL4147" s="30"/>
      <c r="AN4147" s="17">
        <f t="shared" si="708"/>
        <v>64046.923073604412</v>
      </c>
      <c r="AO4147" s="17">
        <f t="shared" si="709"/>
        <v>640.4692307360441</v>
      </c>
      <c r="AP4147" s="2">
        <f t="shared" si="710"/>
        <v>43.808095382345407</v>
      </c>
      <c r="AQ4147" s="6">
        <f t="shared" si="711"/>
        <v>786.7933930669235</v>
      </c>
      <c r="AR4147" s="3">
        <f t="shared" si="712"/>
        <v>8803.2699379330752</v>
      </c>
    </row>
    <row r="4148" spans="1:44">
      <c r="A4148" s="32">
        <v>43961</v>
      </c>
      <c r="B4148" s="9">
        <v>12.5</v>
      </c>
      <c r="C4148" s="33">
        <v>8761.2997469999991</v>
      </c>
      <c r="D4148" s="34">
        <f t="shared" si="696"/>
        <v>115284461.53248794</v>
      </c>
      <c r="E4148" s="34">
        <v>16104807485529.301</v>
      </c>
      <c r="F4148" s="3">
        <f>VLOOKUP(A4148,ERCOT_345kv_West_ATC!A:B,2)</f>
        <v>28.05</v>
      </c>
      <c r="G4148" s="3">
        <f>VLOOKUP(A4148,ERCOT_345kv_West_ATC!G:H,2)</f>
        <v>2.6909999999999998</v>
      </c>
      <c r="I4148" s="5">
        <f t="shared" si="697"/>
        <v>6</v>
      </c>
      <c r="J4148" s="4">
        <f t="shared" si="698"/>
        <v>144</v>
      </c>
      <c r="K4148" s="4">
        <f t="shared" si="691"/>
        <v>1800</v>
      </c>
      <c r="L4148" s="6">
        <f t="shared" si="692"/>
        <v>15770339.544599999</v>
      </c>
      <c r="N4148" s="22">
        <f t="shared" si="699"/>
        <v>0.13679501413254908</v>
      </c>
      <c r="O4148" s="14">
        <f t="shared" si="700"/>
        <v>1561.355256443426</v>
      </c>
      <c r="Q4148" s="22">
        <f t="shared" si="695"/>
        <v>199.992710720101</v>
      </c>
      <c r="R4148" s="3">
        <f>VLOOKUP(A4148,ERCOT_345kv_West_ATC!D:E,2)</f>
        <v>15.95</v>
      </c>
      <c r="S4148" s="66">
        <f t="shared" si="694"/>
        <v>0.92024709329370136</v>
      </c>
      <c r="T4148" s="69">
        <f t="shared" si="701"/>
        <v>184.04271072010101</v>
      </c>
      <c r="V4148" s="16">
        <f t="shared" si="702"/>
        <v>1.91862E-2</v>
      </c>
      <c r="W4148" s="16">
        <f t="shared" si="703"/>
        <v>0.11760881413254907</v>
      </c>
      <c r="X4148" s="16"/>
      <c r="Z4148" s="15">
        <f t="shared" si="704"/>
        <v>1.5769928720094475E-5</v>
      </c>
      <c r="AA4148" s="16">
        <f t="shared" si="705"/>
        <v>0.13816507250557175</v>
      </c>
      <c r="AB4148" s="3">
        <f t="shared" si="706"/>
        <v>7.4406927954472679E-2</v>
      </c>
      <c r="AC4148" s="69">
        <f t="shared" si="707"/>
        <v>13.464015631337</v>
      </c>
      <c r="AD4148" s="3">
        <f t="shared" si="693"/>
        <v>11.792463503253575</v>
      </c>
      <c r="AF4148" s="29"/>
      <c r="AG4148" s="30"/>
      <c r="AH4148" s="29"/>
      <c r="AI4148" s="29"/>
      <c r="AJ4148" s="31"/>
      <c r="AK4148" s="29"/>
      <c r="AL4148" s="30"/>
      <c r="AN4148" s="17">
        <f t="shared" si="708"/>
        <v>64046.923073604412</v>
      </c>
      <c r="AO4148" s="17">
        <f t="shared" si="709"/>
        <v>640.4692307360441</v>
      </c>
      <c r="AP4148" s="2">
        <f t="shared" si="710"/>
        <v>43.808095382345407</v>
      </c>
      <c r="AQ4148" s="6">
        <f t="shared" si="711"/>
        <v>698.73912134840918</v>
      </c>
      <c r="AR4148" s="3">
        <f t="shared" si="712"/>
        <v>8062.5606256515903</v>
      </c>
    </row>
    <row r="4149" spans="1:44">
      <c r="A4149" s="32">
        <v>43962</v>
      </c>
      <c r="B4149" s="9">
        <v>12.5</v>
      </c>
      <c r="C4149" s="33">
        <v>8599.7819469999995</v>
      </c>
      <c r="D4149" s="34">
        <f t="shared" si="696"/>
        <v>115284461.53248794</v>
      </c>
      <c r="E4149" s="34">
        <v>16104807485529.301</v>
      </c>
      <c r="F4149" s="3">
        <f>VLOOKUP(A4149,ERCOT_345kv_West_ATC!A:B,2)</f>
        <v>28.15</v>
      </c>
      <c r="G4149" s="3">
        <f>VLOOKUP(A4149,ERCOT_345kv_West_ATC!G:H,2)</f>
        <v>2.702</v>
      </c>
      <c r="I4149" s="5">
        <f t="shared" si="697"/>
        <v>6</v>
      </c>
      <c r="J4149" s="4">
        <f t="shared" si="698"/>
        <v>144</v>
      </c>
      <c r="K4149" s="4">
        <f t="shared" si="691"/>
        <v>1800</v>
      </c>
      <c r="L4149" s="6">
        <f t="shared" si="692"/>
        <v>15479607.5046</v>
      </c>
      <c r="N4149" s="22">
        <f t="shared" si="699"/>
        <v>0.13427314747215729</v>
      </c>
      <c r="O4149" s="14">
        <f t="shared" si="700"/>
        <v>1561.355256443426</v>
      </c>
      <c r="Q4149" s="22">
        <f t="shared" si="695"/>
        <v>196.30577115812468</v>
      </c>
      <c r="R4149" s="3">
        <f>VLOOKUP(A4149,ERCOT_345kv_West_ATC!D:E,2)</f>
        <v>15.45</v>
      </c>
      <c r="S4149" s="66">
        <f t="shared" si="694"/>
        <v>0.9212962517156208</v>
      </c>
      <c r="T4149" s="69">
        <f t="shared" si="701"/>
        <v>180.8557711581247</v>
      </c>
      <c r="V4149" s="16">
        <f t="shared" si="702"/>
        <v>1.92546E-2</v>
      </c>
      <c r="W4149" s="16">
        <f t="shared" si="703"/>
        <v>0.1150185474721573</v>
      </c>
      <c r="X4149" s="16"/>
      <c r="Z4149" s="15">
        <f t="shared" si="704"/>
        <v>1.5769928720094475E-5</v>
      </c>
      <c r="AA4149" s="16">
        <f t="shared" si="705"/>
        <v>0.13561794831254528</v>
      </c>
      <c r="AB4149" s="3">
        <f t="shared" si="706"/>
        <v>7.3035208728443463E-2</v>
      </c>
      <c r="AC4149" s="69">
        <f t="shared" si="707"/>
        <v>12.961966394610307</v>
      </c>
      <c r="AD4149" s="3">
        <f t="shared" si="693"/>
        <v>11.906454105909603</v>
      </c>
      <c r="AF4149" s="29"/>
      <c r="AG4149" s="30"/>
      <c r="AH4149" s="29"/>
      <c r="AI4149" s="29"/>
      <c r="AJ4149" s="31"/>
      <c r="AK4149" s="29"/>
      <c r="AL4149" s="30"/>
      <c r="AN4149" s="17">
        <f t="shared" si="708"/>
        <v>64046.923073604412</v>
      </c>
      <c r="AO4149" s="17">
        <f t="shared" si="709"/>
        <v>640.4692307360441</v>
      </c>
      <c r="AP4149" s="2">
        <f t="shared" si="710"/>
        <v>43.808095382345407</v>
      </c>
      <c r="AQ4149" s="6">
        <f t="shared" si="711"/>
        <v>676.83507365723653</v>
      </c>
      <c r="AR4149" s="3">
        <f t="shared" si="712"/>
        <v>7922.946873342763</v>
      </c>
    </row>
    <row r="4150" spans="1:44">
      <c r="A4150" s="32">
        <v>43963</v>
      </c>
      <c r="B4150" s="9">
        <v>6.25</v>
      </c>
      <c r="C4150" s="33">
        <v>8800.729722</v>
      </c>
      <c r="D4150" s="34">
        <f t="shared" si="696"/>
        <v>115284461.53248794</v>
      </c>
      <c r="E4150" s="34">
        <v>16104807485529.301</v>
      </c>
      <c r="F4150" s="3">
        <f>VLOOKUP(A4150,ERCOT_345kv_West_ATC!A:B,2)</f>
        <v>28.1</v>
      </c>
      <c r="G4150" s="3">
        <f>VLOOKUP(A4150,ERCOT_345kv_West_ATC!G:H,2)</f>
        <v>2.665</v>
      </c>
      <c r="I4150" s="5">
        <f t="shared" si="697"/>
        <v>6</v>
      </c>
      <c r="J4150" s="4">
        <f t="shared" si="698"/>
        <v>144</v>
      </c>
      <c r="K4150" s="4">
        <f t="shared" si="691"/>
        <v>900</v>
      </c>
      <c r="L4150" s="6">
        <f t="shared" si="692"/>
        <v>7920656.7498000003</v>
      </c>
      <c r="N4150" s="22">
        <f t="shared" si="699"/>
        <v>6.870532805991296E-2</v>
      </c>
      <c r="O4150" s="14">
        <f t="shared" si="700"/>
        <v>780.67762822171301</v>
      </c>
      <c r="Q4150" s="22">
        <f t="shared" si="695"/>
        <v>100.44638605250434</v>
      </c>
      <c r="R4150" s="3">
        <f>VLOOKUP(A4150,ERCOT_345kv_West_ATC!D:E,2)</f>
        <v>18.21</v>
      </c>
      <c r="S4150" s="66">
        <f t="shared" si="694"/>
        <v>0.81870925659305016</v>
      </c>
      <c r="T4150" s="69">
        <f t="shared" si="701"/>
        <v>82.236386052504344</v>
      </c>
      <c r="V4150" s="16">
        <f t="shared" si="702"/>
        <v>1.9220400000000002E-2</v>
      </c>
      <c r="W4150" s="16">
        <f t="shared" si="703"/>
        <v>4.9484928059912961E-2</v>
      </c>
      <c r="X4150" s="16"/>
      <c r="Z4150" s="15">
        <f t="shared" si="704"/>
        <v>7.8849643600472375E-6</v>
      </c>
      <c r="AA4150" s="16">
        <f t="shared" si="705"/>
        <v>6.9393440200378437E-2</v>
      </c>
      <c r="AB4150" s="3">
        <f t="shared" si="706"/>
        <v>7.4741794172247772E-2</v>
      </c>
      <c r="AC4150" s="69">
        <f t="shared" si="707"/>
        <v>13.586576667042685</v>
      </c>
      <c r="AD4150" s="3">
        <f t="shared" si="693"/>
        <v>12.024721628891491</v>
      </c>
      <c r="AF4150" s="29"/>
      <c r="AG4150" s="30"/>
      <c r="AH4150" s="29"/>
      <c r="AI4150" s="29"/>
      <c r="AJ4150" s="31"/>
      <c r="AK4150" s="29"/>
      <c r="AL4150" s="30"/>
      <c r="AN4150" s="17">
        <f t="shared" si="708"/>
        <v>128093.84614720882</v>
      </c>
      <c r="AO4150" s="17">
        <f t="shared" si="709"/>
        <v>1280.9384614720882</v>
      </c>
      <c r="AP4150" s="2">
        <f t="shared" si="710"/>
        <v>87.616190764690813</v>
      </c>
      <c r="AQ4150" s="6">
        <f t="shared" si="711"/>
        <v>1595.4908338250198</v>
      </c>
      <c r="AR4150" s="3">
        <f t="shared" si="712"/>
        <v>7205.2388881749803</v>
      </c>
    </row>
    <row r="4151" spans="1:44">
      <c r="A4151" s="32">
        <v>43964</v>
      </c>
      <c r="B4151" s="9">
        <v>6.25</v>
      </c>
      <c r="C4151" s="33">
        <v>9274.8562029999994</v>
      </c>
      <c r="D4151" s="34">
        <f t="shared" si="696"/>
        <v>115284461.53248794</v>
      </c>
      <c r="E4151" s="34">
        <v>16104807485529.301</v>
      </c>
      <c r="F4151" s="3">
        <f>VLOOKUP(A4151,ERCOT_345kv_West_ATC!A:B,2)</f>
        <v>28.15</v>
      </c>
      <c r="G4151" s="3">
        <f>VLOOKUP(A4151,ERCOT_345kv_West_ATC!G:H,2)</f>
        <v>2.665</v>
      </c>
      <c r="I4151" s="5">
        <f t="shared" si="697"/>
        <v>6</v>
      </c>
      <c r="J4151" s="4">
        <f t="shared" si="698"/>
        <v>144</v>
      </c>
      <c r="K4151" s="4">
        <f t="shared" si="691"/>
        <v>900</v>
      </c>
      <c r="L4151" s="6">
        <f t="shared" si="692"/>
        <v>8347370.5826999992</v>
      </c>
      <c r="N4151" s="22">
        <f t="shared" si="699"/>
        <v>7.2406727426554823E-2</v>
      </c>
      <c r="O4151" s="14">
        <f t="shared" si="700"/>
        <v>780.67762822171301</v>
      </c>
      <c r="Q4151" s="22">
        <f t="shared" si="695"/>
        <v>105.85778863531407</v>
      </c>
      <c r="R4151" s="3">
        <f>VLOOKUP(A4151,ERCOT_345kv_West_ATC!D:E,2)</f>
        <v>17.850000000000001</v>
      </c>
      <c r="S4151" s="66">
        <f t="shared" si="694"/>
        <v>0.83137754689459609</v>
      </c>
      <c r="T4151" s="69">
        <f t="shared" si="701"/>
        <v>88.007788635314057</v>
      </c>
      <c r="V4151" s="16">
        <f t="shared" si="702"/>
        <v>1.92546E-2</v>
      </c>
      <c r="W4151" s="16">
        <f t="shared" si="703"/>
        <v>5.3152127426554827E-2</v>
      </c>
      <c r="X4151" s="16"/>
      <c r="Z4151" s="15">
        <f t="shared" si="704"/>
        <v>7.8849643600472375E-6</v>
      </c>
      <c r="AA4151" s="16">
        <f t="shared" si="705"/>
        <v>7.3131910605218037E-2</v>
      </c>
      <c r="AB4151" s="3">
        <f t="shared" si="706"/>
        <v>7.8768399348626353E-2</v>
      </c>
      <c r="AC4151" s="69">
        <f t="shared" si="707"/>
        <v>15.060314161597244</v>
      </c>
      <c r="AD4151" s="3">
        <f t="shared" si="693"/>
        <v>12.209497033864421</v>
      </c>
      <c r="AF4151" s="29"/>
      <c r="AG4151" s="30"/>
      <c r="AH4151" s="29"/>
      <c r="AI4151" s="29"/>
      <c r="AJ4151" s="31"/>
      <c r="AK4151" s="29"/>
      <c r="AL4151" s="30"/>
      <c r="AN4151" s="17">
        <f t="shared" si="708"/>
        <v>128093.84614720882</v>
      </c>
      <c r="AO4151" s="17">
        <f t="shared" si="709"/>
        <v>1280.9384614720882</v>
      </c>
      <c r="AP4151" s="2">
        <f t="shared" si="710"/>
        <v>87.616190764690813</v>
      </c>
      <c r="AQ4151" s="6">
        <f t="shared" si="711"/>
        <v>1563.9490051497312</v>
      </c>
      <c r="AR4151" s="3">
        <f t="shared" si="712"/>
        <v>7710.9071978502679</v>
      </c>
    </row>
    <row r="4152" spans="1:44">
      <c r="A4152" s="32">
        <v>43965</v>
      </c>
      <c r="B4152" s="9">
        <v>6.25</v>
      </c>
      <c r="C4152" s="33">
        <v>9742.7328529999995</v>
      </c>
      <c r="D4152" s="34">
        <f t="shared" si="696"/>
        <v>115284461.53248794</v>
      </c>
      <c r="E4152" s="34">
        <v>16104807485529.301</v>
      </c>
      <c r="F4152" s="3">
        <f>VLOOKUP(A4152,ERCOT_345kv_West_ATC!A:B,2)</f>
        <v>28.15</v>
      </c>
      <c r="G4152" s="3">
        <f>VLOOKUP(A4152,ERCOT_345kv_West_ATC!G:H,2)</f>
        <v>2.6789999999999998</v>
      </c>
      <c r="I4152" s="5">
        <f t="shared" si="697"/>
        <v>6</v>
      </c>
      <c r="J4152" s="4">
        <f t="shared" si="698"/>
        <v>144</v>
      </c>
      <c r="K4152" s="4">
        <f t="shared" si="691"/>
        <v>900</v>
      </c>
      <c r="L4152" s="6">
        <f t="shared" si="692"/>
        <v>8768459.5677000005</v>
      </c>
      <c r="N4152" s="22">
        <f t="shared" si="699"/>
        <v>7.6059335760778043E-2</v>
      </c>
      <c r="O4152" s="14">
        <f t="shared" si="700"/>
        <v>780.67762822171301</v>
      </c>
      <c r="Q4152" s="22">
        <f t="shared" si="695"/>
        <v>111.19785929938308</v>
      </c>
      <c r="R4152" s="3">
        <f>VLOOKUP(A4152,ERCOT_345kv_West_ATC!D:E,2)</f>
        <v>18.87</v>
      </c>
      <c r="S4152" s="66">
        <f t="shared" si="694"/>
        <v>0.83030248856504119</v>
      </c>
      <c r="T4152" s="69">
        <f t="shared" si="701"/>
        <v>92.327859299383078</v>
      </c>
      <c r="V4152" s="16">
        <f t="shared" si="702"/>
        <v>1.92546E-2</v>
      </c>
      <c r="W4152" s="16">
        <f t="shared" si="703"/>
        <v>5.6804735760778047E-2</v>
      </c>
      <c r="X4152" s="16"/>
      <c r="Z4152" s="15">
        <f t="shared" si="704"/>
        <v>7.8849643600472375E-6</v>
      </c>
      <c r="AA4152" s="16">
        <f t="shared" si="705"/>
        <v>7.6821101315366333E-2</v>
      </c>
      <c r="AB4152" s="3">
        <f t="shared" si="706"/>
        <v>8.2741926701123417E-2</v>
      </c>
      <c r="AC4152" s="69">
        <f t="shared" si="707"/>
        <v>16.514625172611169</v>
      </c>
      <c r="AD4152" s="3">
        <f t="shared" si="693"/>
        <v>12.443182893229595</v>
      </c>
      <c r="AF4152" s="29"/>
      <c r="AG4152" s="30"/>
      <c r="AH4152" s="29"/>
      <c r="AI4152" s="29"/>
      <c r="AJ4152" s="31"/>
      <c r="AK4152" s="29"/>
      <c r="AL4152" s="30"/>
      <c r="AN4152" s="17">
        <f t="shared" si="708"/>
        <v>128093.84614720882</v>
      </c>
      <c r="AO4152" s="17">
        <f t="shared" si="709"/>
        <v>1280.9384614720882</v>
      </c>
      <c r="AP4152" s="2">
        <f t="shared" si="710"/>
        <v>87.616190764690813</v>
      </c>
      <c r="AQ4152" s="6">
        <f t="shared" si="711"/>
        <v>1653.3175197297157</v>
      </c>
      <c r="AR4152" s="3">
        <f t="shared" si="712"/>
        <v>8089.4153332702836</v>
      </c>
    </row>
    <row r="4153" spans="1:44">
      <c r="A4153" s="32">
        <v>43966</v>
      </c>
      <c r="B4153" s="9">
        <v>6.25</v>
      </c>
      <c r="C4153" s="33">
        <v>9324.7495589999999</v>
      </c>
      <c r="D4153" s="34">
        <f t="shared" si="696"/>
        <v>115284461.53248794</v>
      </c>
      <c r="E4153" s="34">
        <v>16104807485529.301</v>
      </c>
      <c r="F4153" s="3">
        <f>VLOOKUP(A4153,ERCOT_345kv_West_ATC!A:B,2)</f>
        <v>28.15</v>
      </c>
      <c r="G4153" s="3">
        <f>VLOOKUP(A4153,ERCOT_345kv_West_ATC!G:H,2)</f>
        <v>2.653</v>
      </c>
      <c r="I4153" s="5">
        <f t="shared" si="697"/>
        <v>6</v>
      </c>
      <c r="J4153" s="4">
        <f t="shared" si="698"/>
        <v>144</v>
      </c>
      <c r="K4153" s="4">
        <f t="shared" si="691"/>
        <v>900</v>
      </c>
      <c r="L4153" s="6">
        <f t="shared" si="692"/>
        <v>8392274.6030999999</v>
      </c>
      <c r="N4153" s="22">
        <f t="shared" si="699"/>
        <v>7.2796233694815846E-2</v>
      </c>
      <c r="O4153" s="14">
        <f t="shared" si="700"/>
        <v>780.67762822171301</v>
      </c>
      <c r="Q4153" s="22">
        <f t="shared" si="695"/>
        <v>106.42724224388282</v>
      </c>
      <c r="R4153" s="3">
        <f>VLOOKUP(A4153,ERCOT_345kv_West_ATC!D:E,2)</f>
        <v>17.809999999999999</v>
      </c>
      <c r="S4153" s="66">
        <f t="shared" si="694"/>
        <v>0.8326556281596813</v>
      </c>
      <c r="T4153" s="69">
        <f t="shared" si="701"/>
        <v>88.617242243882814</v>
      </c>
      <c r="V4153" s="16">
        <f t="shared" si="702"/>
        <v>1.92546E-2</v>
      </c>
      <c r="W4153" s="16">
        <f t="shared" si="703"/>
        <v>5.3541633694815849E-2</v>
      </c>
      <c r="X4153" s="16"/>
      <c r="Z4153" s="15">
        <f t="shared" si="704"/>
        <v>7.8849643600472375E-6</v>
      </c>
      <c r="AA4153" s="16">
        <f t="shared" si="705"/>
        <v>7.3525317939081195E-2</v>
      </c>
      <c r="AB4153" s="3">
        <f t="shared" si="706"/>
        <v>7.9192127728262049E-2</v>
      </c>
      <c r="AC4153" s="69">
        <f t="shared" si="707"/>
        <v>15.21539874854391</v>
      </c>
      <c r="AD4153" s="3">
        <f t="shared" si="693"/>
        <v>12.655933278893864</v>
      </c>
      <c r="AF4153" s="29"/>
      <c r="AG4153" s="30"/>
      <c r="AH4153" s="29"/>
      <c r="AI4153" s="29"/>
      <c r="AJ4153" s="31"/>
      <c r="AK4153" s="29"/>
      <c r="AL4153" s="30"/>
      <c r="AN4153" s="17">
        <f t="shared" si="708"/>
        <v>128093.84614720882</v>
      </c>
      <c r="AO4153" s="17">
        <f t="shared" si="709"/>
        <v>1280.9384614720882</v>
      </c>
      <c r="AP4153" s="2">
        <f t="shared" si="710"/>
        <v>87.616190764690813</v>
      </c>
      <c r="AQ4153" s="6">
        <f t="shared" si="711"/>
        <v>1560.4443575191433</v>
      </c>
      <c r="AR4153" s="3">
        <f t="shared" si="712"/>
        <v>7764.3052014808563</v>
      </c>
    </row>
    <row r="4154" spans="1:44">
      <c r="A4154" s="32">
        <v>43967</v>
      </c>
      <c r="B4154" s="9">
        <v>6.25</v>
      </c>
      <c r="C4154" s="33">
        <v>9378.124855</v>
      </c>
      <c r="D4154" s="34">
        <f t="shared" si="696"/>
        <v>115284461.53248794</v>
      </c>
      <c r="E4154" s="34">
        <v>16104807485529.301</v>
      </c>
      <c r="F4154" s="3">
        <f>VLOOKUP(A4154,ERCOT_345kv_West_ATC!A:B,2)</f>
        <v>28.15</v>
      </c>
      <c r="G4154" s="3">
        <f>VLOOKUP(A4154,ERCOT_345kv_West_ATC!G:H,2)</f>
        <v>2.653</v>
      </c>
      <c r="I4154" s="5">
        <f t="shared" si="697"/>
        <v>6</v>
      </c>
      <c r="J4154" s="4">
        <f t="shared" si="698"/>
        <v>144</v>
      </c>
      <c r="K4154" s="4">
        <f t="shared" ref="K4154:K4217" si="713">J4154*B4154</f>
        <v>900</v>
      </c>
      <c r="L4154" s="6">
        <f t="shared" ref="L4154:L4217" si="714">K4154*C4154</f>
        <v>8440312.3695</v>
      </c>
      <c r="N4154" s="22">
        <f t="shared" si="699"/>
        <v>7.3212922689684962E-2</v>
      </c>
      <c r="O4154" s="14">
        <f t="shared" si="700"/>
        <v>780.67762822171301</v>
      </c>
      <c r="Q4154" s="22">
        <f t="shared" si="695"/>
        <v>107.03643668082597</v>
      </c>
      <c r="R4154" s="3">
        <f>VLOOKUP(A4154,ERCOT_345kv_West_ATC!D:E,2)</f>
        <v>18.88</v>
      </c>
      <c r="S4154" s="66">
        <f t="shared" si="694"/>
        <v>0.82361146740806934</v>
      </c>
      <c r="T4154" s="69">
        <f t="shared" si="701"/>
        <v>88.156436680825976</v>
      </c>
      <c r="V4154" s="16">
        <f t="shared" si="702"/>
        <v>1.92546E-2</v>
      </c>
      <c r="W4154" s="16">
        <f t="shared" si="703"/>
        <v>5.3958322689684965E-2</v>
      </c>
      <c r="X4154" s="16"/>
      <c r="Z4154" s="15">
        <f t="shared" si="704"/>
        <v>7.8849643600472375E-6</v>
      </c>
      <c r="AA4154" s="16">
        <f t="shared" si="705"/>
        <v>7.3946180245748172E-2</v>
      </c>
      <c r="AB4154" s="3">
        <f t="shared" si="706"/>
        <v>7.9645427115191542E-2</v>
      </c>
      <c r="AC4154" s="69">
        <f t="shared" si="707"/>
        <v>15.381306324160104</v>
      </c>
      <c r="AD4154" s="3">
        <f t="shared" si="693"/>
        <v>12.821812394953735</v>
      </c>
      <c r="AF4154" s="29"/>
      <c r="AG4154" s="30"/>
      <c r="AH4154" s="29"/>
      <c r="AI4154" s="29"/>
      <c r="AJ4154" s="31"/>
      <c r="AK4154" s="29"/>
      <c r="AL4154" s="30"/>
      <c r="AN4154" s="17">
        <f t="shared" si="708"/>
        <v>128093.84614720882</v>
      </c>
      <c r="AO4154" s="17">
        <f t="shared" si="709"/>
        <v>1280.9384614720882</v>
      </c>
      <c r="AP4154" s="2">
        <f t="shared" si="710"/>
        <v>87.616190764690813</v>
      </c>
      <c r="AQ4154" s="6">
        <f t="shared" si="711"/>
        <v>1654.1936816373625</v>
      </c>
      <c r="AR4154" s="3">
        <f t="shared" si="712"/>
        <v>7723.9311733626373</v>
      </c>
    </row>
    <row r="4155" spans="1:44">
      <c r="A4155" s="32">
        <v>43968</v>
      </c>
      <c r="B4155" s="9">
        <v>6.25</v>
      </c>
      <c r="C4155" s="33">
        <v>9670.0267230000009</v>
      </c>
      <c r="D4155" s="34">
        <f t="shared" si="696"/>
        <v>115284461.53248794</v>
      </c>
      <c r="E4155" s="34">
        <v>16104807485529.301</v>
      </c>
      <c r="F4155" s="3">
        <f>VLOOKUP(A4155,ERCOT_345kv_West_ATC!A:B,2)</f>
        <v>28.15</v>
      </c>
      <c r="G4155" s="3">
        <f>VLOOKUP(A4155,ERCOT_345kv_West_ATC!G:H,2)</f>
        <v>2.653</v>
      </c>
      <c r="I4155" s="5">
        <f t="shared" si="697"/>
        <v>6</v>
      </c>
      <c r="J4155" s="4">
        <f t="shared" si="698"/>
        <v>144</v>
      </c>
      <c r="K4155" s="4">
        <f t="shared" si="713"/>
        <v>900</v>
      </c>
      <c r="L4155" s="6">
        <f t="shared" si="714"/>
        <v>8703024.0507000014</v>
      </c>
      <c r="N4155" s="22">
        <f t="shared" si="699"/>
        <v>7.5491735269522256E-2</v>
      </c>
      <c r="O4155" s="14">
        <f t="shared" si="700"/>
        <v>780.67762822171301</v>
      </c>
      <c r="Q4155" s="22">
        <f t="shared" si="695"/>
        <v>110.36803401976937</v>
      </c>
      <c r="R4155" s="3">
        <f>VLOOKUP(A4155,ERCOT_345kv_West_ATC!D:E,2)</f>
        <v>21.44</v>
      </c>
      <c r="S4155" s="66">
        <f t="shared" si="694"/>
        <v>0.80574085431149733</v>
      </c>
      <c r="T4155" s="69">
        <f t="shared" si="701"/>
        <v>88.92803401976937</v>
      </c>
      <c r="V4155" s="16">
        <f t="shared" si="702"/>
        <v>1.92546E-2</v>
      </c>
      <c r="W4155" s="16">
        <f t="shared" si="703"/>
        <v>5.6237135269522259E-2</v>
      </c>
      <c r="X4155" s="16"/>
      <c r="Z4155" s="15">
        <f t="shared" si="704"/>
        <v>7.8849643600472375E-6</v>
      </c>
      <c r="AA4155" s="16">
        <f t="shared" si="705"/>
        <v>7.6247816071559393E-2</v>
      </c>
      <c r="AB4155" s="3">
        <f t="shared" si="706"/>
        <v>8.2124456698614845E-2</v>
      </c>
      <c r="AC4155" s="69">
        <f t="shared" si="707"/>
        <v>16.288631151693032</v>
      </c>
      <c r="AD4155" s="3">
        <f t="shared" si="693"/>
        <v>13.018775766400303</v>
      </c>
      <c r="AF4155" s="29"/>
      <c r="AG4155" s="30"/>
      <c r="AH4155" s="29"/>
      <c r="AI4155" s="29"/>
      <c r="AJ4155" s="31"/>
      <c r="AK4155" s="29"/>
      <c r="AL4155" s="30"/>
      <c r="AN4155" s="17">
        <f t="shared" si="708"/>
        <v>128093.84614720882</v>
      </c>
      <c r="AO4155" s="17">
        <f t="shared" si="709"/>
        <v>1280.9384614720882</v>
      </c>
      <c r="AP4155" s="2">
        <f t="shared" si="710"/>
        <v>87.616190764690813</v>
      </c>
      <c r="AQ4155" s="6">
        <f t="shared" si="711"/>
        <v>1878.4911299949711</v>
      </c>
      <c r="AR4155" s="3">
        <f t="shared" si="712"/>
        <v>7791.53559300503</v>
      </c>
    </row>
    <row r="4156" spans="1:44">
      <c r="A4156" s="32">
        <v>43969</v>
      </c>
      <c r="B4156" s="9">
        <v>6.25</v>
      </c>
      <c r="C4156" s="33">
        <v>9729.4652760000008</v>
      </c>
      <c r="D4156" s="34">
        <f t="shared" si="696"/>
        <v>115284461.53248794</v>
      </c>
      <c r="E4156" s="34">
        <v>16104807485529.301</v>
      </c>
      <c r="F4156" s="3">
        <f>VLOOKUP(A4156,ERCOT_345kv_West_ATC!A:B,2)</f>
        <v>28.2</v>
      </c>
      <c r="G4156" s="3">
        <f>VLOOKUP(A4156,ERCOT_345kv_West_ATC!G:H,2)</f>
        <v>2.6709999999999998</v>
      </c>
      <c r="I4156" s="5">
        <f t="shared" si="697"/>
        <v>6</v>
      </c>
      <c r="J4156" s="4">
        <f t="shared" si="698"/>
        <v>144</v>
      </c>
      <c r="K4156" s="4">
        <f t="shared" si="713"/>
        <v>900</v>
      </c>
      <c r="L4156" s="6">
        <f t="shared" si="714"/>
        <v>8756518.7484000009</v>
      </c>
      <c r="N4156" s="22">
        <f t="shared" si="699"/>
        <v>7.5955758755331948E-2</v>
      </c>
      <c r="O4156" s="14">
        <f t="shared" si="700"/>
        <v>780.67762822171301</v>
      </c>
      <c r="Q4156" s="22">
        <f t="shared" si="695"/>
        <v>111.0464309288479</v>
      </c>
      <c r="R4156" s="3">
        <f>VLOOKUP(A4156,ERCOT_345kv_West_ATC!D:E,2)</f>
        <v>19.989999999999998</v>
      </c>
      <c r="S4156" s="66">
        <f t="shared" si="694"/>
        <v>0.81998520949486053</v>
      </c>
      <c r="T4156" s="69">
        <f t="shared" si="701"/>
        <v>91.056430928847902</v>
      </c>
      <c r="V4156" s="16">
        <f t="shared" si="702"/>
        <v>1.9288799999999998E-2</v>
      </c>
      <c r="W4156" s="16">
        <f t="shared" si="703"/>
        <v>5.6666958755331953E-2</v>
      </c>
      <c r="X4156" s="16"/>
      <c r="Z4156" s="15">
        <f t="shared" si="704"/>
        <v>7.8849643600472375E-6</v>
      </c>
      <c r="AA4156" s="16">
        <f t="shared" si="705"/>
        <v>7.6716486943577161E-2</v>
      </c>
      <c r="AB4156" s="3">
        <f t="shared" si="706"/>
        <v>8.2629249395874571E-2</v>
      </c>
      <c r="AC4156" s="69">
        <f t="shared" si="707"/>
        <v>16.473385278890092</v>
      </c>
      <c r="AD4156" s="3">
        <f t="shared" si="693"/>
        <v>13.203616458307026</v>
      </c>
      <c r="AF4156" s="29"/>
      <c r="AG4156" s="30"/>
      <c r="AH4156" s="29"/>
      <c r="AI4156" s="29"/>
      <c r="AJ4156" s="31"/>
      <c r="AK4156" s="29"/>
      <c r="AL4156" s="30"/>
      <c r="AN4156" s="17">
        <f t="shared" si="708"/>
        <v>128093.84614720882</v>
      </c>
      <c r="AO4156" s="17">
        <f t="shared" si="709"/>
        <v>1280.9384614720882</v>
      </c>
      <c r="AP4156" s="2">
        <f t="shared" si="710"/>
        <v>87.616190764690813</v>
      </c>
      <c r="AQ4156" s="6">
        <f t="shared" si="711"/>
        <v>1751.4476533861691</v>
      </c>
      <c r="AR4156" s="3">
        <f t="shared" si="712"/>
        <v>7978.0176226138319</v>
      </c>
    </row>
    <row r="4157" spans="1:44">
      <c r="A4157" s="32">
        <v>43970</v>
      </c>
      <c r="B4157" s="9">
        <v>6.25</v>
      </c>
      <c r="C4157" s="33">
        <v>9723.3113790000007</v>
      </c>
      <c r="D4157" s="34">
        <f t="shared" si="696"/>
        <v>115284461.53248794</v>
      </c>
      <c r="E4157" s="34">
        <v>16104807485529.301</v>
      </c>
      <c r="F4157" s="3">
        <f>VLOOKUP(A4157,ERCOT_345kv_West_ATC!A:B,2)</f>
        <v>27.9</v>
      </c>
      <c r="G4157" s="3">
        <f>VLOOKUP(A4157,ERCOT_345kv_West_ATC!G:H,2)</f>
        <v>2.6560000000000001</v>
      </c>
      <c r="I4157" s="5">
        <f t="shared" si="697"/>
        <v>6</v>
      </c>
      <c r="J4157" s="4">
        <f t="shared" si="698"/>
        <v>144</v>
      </c>
      <c r="K4157" s="4">
        <f t="shared" si="713"/>
        <v>900</v>
      </c>
      <c r="L4157" s="6">
        <f t="shared" si="714"/>
        <v>8750980.2411000002</v>
      </c>
      <c r="N4157" s="22">
        <f t="shared" si="699"/>
        <v>7.5907716658189142E-2</v>
      </c>
      <c r="O4157" s="14">
        <f t="shared" si="700"/>
        <v>780.67762822171301</v>
      </c>
      <c r="Q4157" s="22">
        <f t="shared" si="695"/>
        <v>110.97619394472098</v>
      </c>
      <c r="R4157" s="3">
        <f>VLOOKUP(A4157,ERCOT_345kv_West_ATC!D:E,2)</f>
        <v>28.84</v>
      </c>
      <c r="S4157" s="66">
        <f t="shared" si="694"/>
        <v>0.74012444493847329</v>
      </c>
      <c r="T4157" s="69">
        <f t="shared" si="701"/>
        <v>82.136193944720972</v>
      </c>
      <c r="V4157" s="16">
        <f t="shared" si="702"/>
        <v>1.9083599999999999E-2</v>
      </c>
      <c r="W4157" s="16">
        <f t="shared" si="703"/>
        <v>5.6824116658189143E-2</v>
      </c>
      <c r="X4157" s="16"/>
      <c r="Z4157" s="15">
        <f t="shared" si="704"/>
        <v>7.8849643600472375E-6</v>
      </c>
      <c r="AA4157" s="16">
        <f t="shared" si="705"/>
        <v>7.6667963685056767E-2</v>
      </c>
      <c r="AB4157" s="3">
        <f t="shared" si="706"/>
        <v>8.2576986308896524E-2</v>
      </c>
      <c r="AC4157" s="69">
        <f t="shared" si="707"/>
        <v>16.454256989056127</v>
      </c>
      <c r="AD4157" s="3">
        <f t="shared" ref="AD4157:AD4220" si="715">AVERAGE(AC4128:AC4157)</f>
        <v>13.395619956376375</v>
      </c>
      <c r="AF4157" s="29"/>
      <c r="AG4157" s="30"/>
      <c r="AH4157" s="29"/>
      <c r="AI4157" s="29"/>
      <c r="AJ4157" s="31"/>
      <c r="AK4157" s="29"/>
      <c r="AL4157" s="30"/>
      <c r="AN4157" s="17">
        <f t="shared" si="708"/>
        <v>128093.84614720882</v>
      </c>
      <c r="AO4157" s="17">
        <f t="shared" si="709"/>
        <v>1280.9384614720882</v>
      </c>
      <c r="AP4157" s="2">
        <f t="shared" si="710"/>
        <v>87.616190764690813</v>
      </c>
      <c r="AQ4157" s="6">
        <f t="shared" si="711"/>
        <v>2526.8509416536831</v>
      </c>
      <c r="AR4157" s="3">
        <f t="shared" si="712"/>
        <v>7196.4604373463171</v>
      </c>
    </row>
    <row r="4158" spans="1:44">
      <c r="A4158" s="32">
        <v>43971</v>
      </c>
      <c r="B4158" s="9">
        <v>6.25</v>
      </c>
      <c r="C4158" s="33">
        <v>9522.4676139999992</v>
      </c>
      <c r="D4158" s="34">
        <f t="shared" si="696"/>
        <v>108363987.95599133</v>
      </c>
      <c r="E4158" s="34">
        <v>15138043247082.801</v>
      </c>
      <c r="F4158" s="3">
        <f>VLOOKUP(A4158,ERCOT_345kv_West_ATC!A:B,2)</f>
        <v>27.85</v>
      </c>
      <c r="G4158" s="3">
        <f>VLOOKUP(A4158,ERCOT_345kv_West_ATC!G:H,2)</f>
        <v>2.649</v>
      </c>
      <c r="I4158" s="5">
        <f t="shared" si="697"/>
        <v>6</v>
      </c>
      <c r="J4158" s="4">
        <f t="shared" si="698"/>
        <v>144</v>
      </c>
      <c r="K4158" s="4">
        <f t="shared" si="713"/>
        <v>900</v>
      </c>
      <c r="L4158" s="6">
        <f t="shared" si="714"/>
        <v>8570220.8525999989</v>
      </c>
      <c r="N4158" s="22">
        <f t="shared" si="699"/>
        <v>7.9087351935409833E-2</v>
      </c>
      <c r="O4158" s="14">
        <f t="shared" si="700"/>
        <v>830.53421803330741</v>
      </c>
      <c r="Q4158" s="22">
        <f t="shared" si="695"/>
        <v>115.62478353130095</v>
      </c>
      <c r="R4158" s="3">
        <f>VLOOKUP(A4158,ERCOT_345kv_West_ATC!D:E,2)</f>
        <v>19.989999999999998</v>
      </c>
      <c r="S4158" s="66">
        <f t="shared" si="694"/>
        <v>0.82711318984144544</v>
      </c>
      <c r="T4158" s="69">
        <f t="shared" si="701"/>
        <v>95.634783531300954</v>
      </c>
      <c r="V4158" s="16">
        <f t="shared" si="702"/>
        <v>1.9049400000000001E-2</v>
      </c>
      <c r="W4158" s="16">
        <f t="shared" si="703"/>
        <v>6.0037951935409832E-2</v>
      </c>
      <c r="X4158" s="16"/>
      <c r="Z4158" s="15">
        <f t="shared" si="704"/>
        <v>8.3885236008485765E-6</v>
      </c>
      <c r="AA4158" s="16">
        <f t="shared" si="705"/>
        <v>7.9879444318355225E-2</v>
      </c>
      <c r="AB4158" s="3">
        <f t="shared" si="706"/>
        <v>8.6035985081533317E-2</v>
      </c>
      <c r="AC4158" s="69">
        <f t="shared" si="707"/>
        <v>17.720250539841192</v>
      </c>
      <c r="AD4158" s="3">
        <f t="shared" si="715"/>
        <v>13.664836522707679</v>
      </c>
      <c r="AF4158" s="29"/>
      <c r="AG4158" s="30"/>
      <c r="AH4158" s="29"/>
      <c r="AI4158" s="29"/>
      <c r="AJ4158" s="31"/>
      <c r="AK4158" s="29"/>
      <c r="AL4158" s="30"/>
      <c r="AN4158" s="17">
        <f t="shared" si="708"/>
        <v>120404.43106221259</v>
      </c>
      <c r="AO4158" s="17">
        <f t="shared" si="709"/>
        <v>1204.044310622126</v>
      </c>
      <c r="AP4158" s="2">
        <f t="shared" si="710"/>
        <v>82.356630846553415</v>
      </c>
      <c r="AQ4158" s="6">
        <f t="shared" si="711"/>
        <v>1646.3090506226026</v>
      </c>
      <c r="AR4158" s="3">
        <f t="shared" si="712"/>
        <v>7876.1585633773966</v>
      </c>
    </row>
    <row r="4159" spans="1:44">
      <c r="A4159" s="32">
        <v>43972</v>
      </c>
      <c r="B4159" s="9">
        <v>6.25</v>
      </c>
      <c r="C4159" s="33">
        <v>9083.1273870000005</v>
      </c>
      <c r="D4159" s="34">
        <f t="shared" si="696"/>
        <v>108363987.95599133</v>
      </c>
      <c r="E4159" s="34">
        <v>15138043247082.801</v>
      </c>
      <c r="F4159" s="3">
        <f>VLOOKUP(A4159,ERCOT_345kv_West_ATC!A:B,2)</f>
        <v>27.7</v>
      </c>
      <c r="G4159" s="3">
        <f>VLOOKUP(A4159,ERCOT_345kv_West_ATC!G:H,2)</f>
        <v>2.6389999999999998</v>
      </c>
      <c r="I4159" s="5">
        <f t="shared" si="697"/>
        <v>6</v>
      </c>
      <c r="J4159" s="4">
        <f t="shared" si="698"/>
        <v>144</v>
      </c>
      <c r="K4159" s="4">
        <f t="shared" si="713"/>
        <v>900</v>
      </c>
      <c r="L4159" s="6">
        <f t="shared" si="714"/>
        <v>8174814.6483000005</v>
      </c>
      <c r="N4159" s="22">
        <f t="shared" si="699"/>
        <v>7.5438481016589648E-2</v>
      </c>
      <c r="O4159" s="14">
        <f t="shared" si="700"/>
        <v>830.53421803330741</v>
      </c>
      <c r="Q4159" s="22">
        <f t="shared" si="695"/>
        <v>110.29017692483869</v>
      </c>
      <c r="R4159" s="3">
        <f>VLOOKUP(A4159,ERCOT_345kv_West_ATC!D:E,2)</f>
        <v>18.34</v>
      </c>
      <c r="S4159" s="66">
        <f t="shared" si="694"/>
        <v>0.833711391971939</v>
      </c>
      <c r="T4159" s="69">
        <f t="shared" si="701"/>
        <v>91.950176924838686</v>
      </c>
      <c r="V4159" s="16">
        <f t="shared" si="702"/>
        <v>1.89468E-2</v>
      </c>
      <c r="W4159" s="16">
        <f t="shared" si="703"/>
        <v>5.6491681016589648E-2</v>
      </c>
      <c r="X4159" s="16"/>
      <c r="Z4159" s="15">
        <f t="shared" si="704"/>
        <v>8.3885236008485765E-6</v>
      </c>
      <c r="AA4159" s="16">
        <f t="shared" si="705"/>
        <v>7.6194028455363563E-2</v>
      </c>
      <c r="AB4159" s="3">
        <f t="shared" si="706"/>
        <v>8.2066523514626344E-2</v>
      </c>
      <c r="AC4159" s="69">
        <f t="shared" si="707"/>
        <v>16.267427606353241</v>
      </c>
      <c r="AD4159" s="3">
        <f t="shared" si="715"/>
        <v>13.94688310724456</v>
      </c>
      <c r="AF4159" s="29"/>
      <c r="AG4159" s="30"/>
      <c r="AH4159" s="29"/>
      <c r="AI4159" s="29"/>
      <c r="AJ4159" s="31"/>
      <c r="AK4159" s="29"/>
      <c r="AL4159" s="30"/>
      <c r="AN4159" s="17">
        <f t="shared" si="708"/>
        <v>120404.43106221259</v>
      </c>
      <c r="AO4159" s="17">
        <f t="shared" si="709"/>
        <v>1204.044310622126</v>
      </c>
      <c r="AP4159" s="2">
        <f t="shared" si="710"/>
        <v>82.356630846553415</v>
      </c>
      <c r="AQ4159" s="6">
        <f t="shared" si="711"/>
        <v>1510.4206097257895</v>
      </c>
      <c r="AR4159" s="3">
        <f t="shared" si="712"/>
        <v>7572.7067772742112</v>
      </c>
    </row>
    <row r="4160" spans="1:44">
      <c r="A4160" s="32">
        <v>43973</v>
      </c>
      <c r="B4160" s="9">
        <v>6.25</v>
      </c>
      <c r="C4160" s="33">
        <v>9182.6397990000005</v>
      </c>
      <c r="D4160" s="34">
        <f t="shared" si="696"/>
        <v>108363987.95599133</v>
      </c>
      <c r="E4160" s="34">
        <v>15138043247082.801</v>
      </c>
      <c r="F4160" s="3">
        <f>VLOOKUP(A4160,ERCOT_345kv_West_ATC!A:B,2)</f>
        <v>27.85</v>
      </c>
      <c r="G4160" s="3">
        <f>VLOOKUP(A4160,ERCOT_345kv_West_ATC!G:H,2)</f>
        <v>2.657</v>
      </c>
      <c r="I4160" s="5">
        <f t="shared" si="697"/>
        <v>6</v>
      </c>
      <c r="J4160" s="4">
        <f t="shared" si="698"/>
        <v>144</v>
      </c>
      <c r="K4160" s="4">
        <f t="shared" si="713"/>
        <v>900</v>
      </c>
      <c r="L4160" s="6">
        <f t="shared" si="714"/>
        <v>8264375.8191000009</v>
      </c>
      <c r="N4160" s="22">
        <f t="shared" si="699"/>
        <v>7.6264965649439936E-2</v>
      </c>
      <c r="O4160" s="14">
        <f t="shared" si="700"/>
        <v>830.53421803330741</v>
      </c>
      <c r="Q4160" s="22">
        <f t="shared" si="695"/>
        <v>111.49848779157885</v>
      </c>
      <c r="R4160" s="3">
        <f>VLOOKUP(A4160,ERCOT_345kv_West_ATC!D:E,2)</f>
        <v>17.899999999999999</v>
      </c>
      <c r="S4160" s="66">
        <f t="shared" si="694"/>
        <v>0.83945970609520748</v>
      </c>
      <c r="T4160" s="69">
        <f t="shared" si="701"/>
        <v>93.598487791578862</v>
      </c>
      <c r="V4160" s="16">
        <f t="shared" si="702"/>
        <v>1.9049400000000001E-2</v>
      </c>
      <c r="W4160" s="16">
        <f t="shared" si="703"/>
        <v>5.7215565649439935E-2</v>
      </c>
      <c r="X4160" s="16"/>
      <c r="Z4160" s="15">
        <f t="shared" si="704"/>
        <v>8.3885236008485765E-6</v>
      </c>
      <c r="AA4160" s="16">
        <f t="shared" si="705"/>
        <v>7.7028790672002939E-2</v>
      </c>
      <c r="AB4160" s="3">
        <f t="shared" si="706"/>
        <v>8.2965623279656994E-2</v>
      </c>
      <c r="AC4160" s="69">
        <f t="shared" si="707"/>
        <v>16.596498120354461</v>
      </c>
      <c r="AD4160" s="3">
        <f t="shared" si="715"/>
        <v>14.214736894891734</v>
      </c>
      <c r="AF4160" s="29"/>
      <c r="AG4160" s="30"/>
      <c r="AH4160" s="29"/>
      <c r="AI4160" s="29"/>
      <c r="AJ4160" s="31"/>
      <c r="AK4160" s="29"/>
      <c r="AL4160" s="30"/>
      <c r="AN4160" s="17">
        <f t="shared" si="708"/>
        <v>120404.43106221259</v>
      </c>
      <c r="AO4160" s="17">
        <f t="shared" si="709"/>
        <v>1204.044310622126</v>
      </c>
      <c r="AP4160" s="2">
        <f t="shared" si="710"/>
        <v>82.356630846553415</v>
      </c>
      <c r="AQ4160" s="6">
        <f t="shared" si="711"/>
        <v>1474.1836921533061</v>
      </c>
      <c r="AR4160" s="3">
        <f t="shared" si="712"/>
        <v>7708.4561068466946</v>
      </c>
    </row>
    <row r="4161" spans="1:44">
      <c r="A4161" s="32">
        <v>43974</v>
      </c>
      <c r="B4161" s="9">
        <v>6.25</v>
      </c>
      <c r="C4161" s="33">
        <v>9212.3836219999994</v>
      </c>
      <c r="D4161" s="34">
        <f t="shared" si="696"/>
        <v>108363987.95599133</v>
      </c>
      <c r="E4161" s="34">
        <v>15138043247082.801</v>
      </c>
      <c r="F4161" s="3">
        <f>VLOOKUP(A4161,ERCOT_345kv_West_ATC!A:B,2)</f>
        <v>27.85</v>
      </c>
      <c r="G4161" s="3">
        <f>VLOOKUP(A4161,ERCOT_345kv_West_ATC!G:H,2)</f>
        <v>2.657</v>
      </c>
      <c r="I4161" s="5">
        <f t="shared" si="697"/>
        <v>6</v>
      </c>
      <c r="J4161" s="4">
        <f t="shared" si="698"/>
        <v>144</v>
      </c>
      <c r="K4161" s="4">
        <f t="shared" si="713"/>
        <v>900</v>
      </c>
      <c r="L4161" s="6">
        <f t="shared" si="714"/>
        <v>8291145.2597999992</v>
      </c>
      <c r="N4161" s="22">
        <f t="shared" si="699"/>
        <v>7.6511998277206172E-2</v>
      </c>
      <c r="O4161" s="14">
        <f t="shared" si="700"/>
        <v>830.53421803330741</v>
      </c>
      <c r="Q4161" s="22">
        <f t="shared" si="695"/>
        <v>111.85964660410264</v>
      </c>
      <c r="R4161" s="3">
        <f>VLOOKUP(A4161,ERCOT_345kv_West_ATC!D:E,2)</f>
        <v>15.01</v>
      </c>
      <c r="S4161" s="66">
        <f t="shared" si="694"/>
        <v>0.86581398694093958</v>
      </c>
      <c r="T4161" s="69">
        <f t="shared" si="701"/>
        <v>96.849646604102631</v>
      </c>
      <c r="V4161" s="16">
        <f t="shared" si="702"/>
        <v>1.9049400000000001E-2</v>
      </c>
      <c r="W4161" s="16">
        <f t="shared" si="703"/>
        <v>5.7462598277206171E-2</v>
      </c>
      <c r="X4161" s="16"/>
      <c r="Z4161" s="15">
        <f t="shared" si="704"/>
        <v>8.3885236008485765E-6</v>
      </c>
      <c r="AA4161" s="16">
        <f t="shared" si="705"/>
        <v>7.7278297433217888E-2</v>
      </c>
      <c r="AB4161" s="3">
        <f t="shared" si="706"/>
        <v>8.3234360251587827E-2</v>
      </c>
      <c r="AC4161" s="69">
        <f t="shared" si="707"/>
        <v>16.694855852081144</v>
      </c>
      <c r="AD4161" s="3">
        <f t="shared" si="715"/>
        <v>14.453300867637614</v>
      </c>
      <c r="AF4161" s="29"/>
      <c r="AG4161" s="30"/>
      <c r="AH4161" s="29"/>
      <c r="AI4161" s="29"/>
      <c r="AJ4161" s="31"/>
      <c r="AK4161" s="29"/>
      <c r="AL4161" s="30"/>
      <c r="AN4161" s="17">
        <f t="shared" si="708"/>
        <v>120404.43106221259</v>
      </c>
      <c r="AO4161" s="17">
        <f t="shared" si="709"/>
        <v>1204.044310622126</v>
      </c>
      <c r="AP4161" s="2">
        <f t="shared" si="710"/>
        <v>82.356630846553415</v>
      </c>
      <c r="AQ4161" s="6">
        <f t="shared" si="711"/>
        <v>1236.1730290067667</v>
      </c>
      <c r="AR4161" s="3">
        <f t="shared" si="712"/>
        <v>7976.2105929932331</v>
      </c>
    </row>
    <row r="4162" spans="1:44">
      <c r="A4162" s="32">
        <v>43975</v>
      </c>
      <c r="B4162" s="9">
        <v>6.25</v>
      </c>
      <c r="C4162" s="33">
        <v>8792.9574420000008</v>
      </c>
      <c r="D4162" s="34">
        <f t="shared" si="696"/>
        <v>108363987.95599133</v>
      </c>
      <c r="E4162" s="34">
        <v>15138043247082.801</v>
      </c>
      <c r="F4162" s="3">
        <f>VLOOKUP(A4162,ERCOT_345kv_West_ATC!A:B,2)</f>
        <v>27.85</v>
      </c>
      <c r="G4162" s="3">
        <f>VLOOKUP(A4162,ERCOT_345kv_West_ATC!G:H,2)</f>
        <v>2.657</v>
      </c>
      <c r="I4162" s="5">
        <f t="shared" si="697"/>
        <v>6</v>
      </c>
      <c r="J4162" s="4">
        <f t="shared" si="698"/>
        <v>144</v>
      </c>
      <c r="K4162" s="4">
        <f t="shared" si="713"/>
        <v>900</v>
      </c>
      <c r="L4162" s="6">
        <f t="shared" si="714"/>
        <v>7913661.6978000011</v>
      </c>
      <c r="N4162" s="22">
        <f t="shared" si="699"/>
        <v>7.3028520332916222E-2</v>
      </c>
      <c r="O4162" s="14">
        <f t="shared" si="700"/>
        <v>830.53421803330741</v>
      </c>
      <c r="Q4162" s="22">
        <f t="shared" si="695"/>
        <v>106.76684259198279</v>
      </c>
      <c r="R4162" s="3">
        <f>VLOOKUP(A4162,ERCOT_345kv_West_ATC!D:E,2)</f>
        <v>13.68</v>
      </c>
      <c r="S4162" s="66">
        <f t="shared" si="694"/>
        <v>0.87187033288715754</v>
      </c>
      <c r="T4162" s="69">
        <f t="shared" si="701"/>
        <v>93.086842591982787</v>
      </c>
      <c r="V4162" s="16">
        <f t="shared" si="702"/>
        <v>1.9049400000000001E-2</v>
      </c>
      <c r="W4162" s="16">
        <f t="shared" si="703"/>
        <v>5.3979120332916221E-2</v>
      </c>
      <c r="X4162" s="16"/>
      <c r="Z4162" s="15">
        <f t="shared" si="704"/>
        <v>8.3885236008485765E-6</v>
      </c>
      <c r="AA4162" s="16">
        <f t="shared" si="705"/>
        <v>7.375993102347414E-2</v>
      </c>
      <c r="AB4162" s="3">
        <f t="shared" si="706"/>
        <v>7.9444823124443287E-2</v>
      </c>
      <c r="AC4162" s="69">
        <f t="shared" si="707"/>
        <v>15.307885263546243</v>
      </c>
      <c r="AD4162" s="3">
        <f t="shared" si="715"/>
        <v>14.633193202346288</v>
      </c>
      <c r="AF4162" s="29"/>
      <c r="AG4162" s="30"/>
      <c r="AH4162" s="29"/>
      <c r="AI4162" s="29"/>
      <c r="AJ4162" s="31"/>
      <c r="AK4162" s="29"/>
      <c r="AL4162" s="30"/>
      <c r="AN4162" s="17">
        <f t="shared" si="708"/>
        <v>120404.43106221259</v>
      </c>
      <c r="AO4162" s="17">
        <f t="shared" si="709"/>
        <v>1204.044310622126</v>
      </c>
      <c r="AP4162" s="2">
        <f t="shared" si="710"/>
        <v>82.356630846553415</v>
      </c>
      <c r="AQ4162" s="6">
        <f t="shared" si="711"/>
        <v>1126.6387099808508</v>
      </c>
      <c r="AR4162" s="3">
        <f t="shared" si="712"/>
        <v>7666.31873201915</v>
      </c>
    </row>
    <row r="4163" spans="1:44">
      <c r="A4163" s="32">
        <v>43976</v>
      </c>
      <c r="B4163" s="9">
        <v>6.25</v>
      </c>
      <c r="C4163" s="33">
        <v>8910.1406499999994</v>
      </c>
      <c r="D4163" s="34">
        <f t="shared" si="696"/>
        <v>108363987.95599133</v>
      </c>
      <c r="E4163" s="34">
        <v>15138043247082.801</v>
      </c>
      <c r="F4163" s="3">
        <f>VLOOKUP(A4163,ERCOT_345kv_West_ATC!A:B,2)</f>
        <v>28.35</v>
      </c>
      <c r="G4163" s="3">
        <f>VLOOKUP(A4163,ERCOT_345kv_West_ATC!G:H,2)</f>
        <v>2.661</v>
      </c>
      <c r="I4163" s="5">
        <f t="shared" si="697"/>
        <v>6</v>
      </c>
      <c r="J4163" s="4">
        <f t="shared" si="698"/>
        <v>144</v>
      </c>
      <c r="K4163" s="4">
        <f t="shared" si="713"/>
        <v>900</v>
      </c>
      <c r="L4163" s="6">
        <f t="shared" si="714"/>
        <v>8019126.584999999</v>
      </c>
      <c r="N4163" s="22">
        <f t="shared" si="699"/>
        <v>7.4001766973145339E-2</v>
      </c>
      <c r="O4163" s="14">
        <f t="shared" si="700"/>
        <v>830.53421803330741</v>
      </c>
      <c r="Q4163" s="22">
        <f t="shared" si="695"/>
        <v>108.18971779699615</v>
      </c>
      <c r="R4163" s="3">
        <f>VLOOKUP(A4163,ERCOT_345kv_West_ATC!D:E,2)</f>
        <v>15.93</v>
      </c>
      <c r="S4163" s="66">
        <f t="shared" si="694"/>
        <v>0.85275865096634629</v>
      </c>
      <c r="T4163" s="69">
        <f t="shared" si="701"/>
        <v>92.259717796996142</v>
      </c>
      <c r="V4163" s="16">
        <f t="shared" si="702"/>
        <v>1.9391400000000003E-2</v>
      </c>
      <c r="W4163" s="16">
        <f t="shared" si="703"/>
        <v>5.4610366973145336E-2</v>
      </c>
      <c r="X4163" s="16"/>
      <c r="Z4163" s="15">
        <f t="shared" si="704"/>
        <v>8.3885236008485765E-6</v>
      </c>
      <c r="AA4163" s="16">
        <f t="shared" si="705"/>
        <v>7.4742925129405266E-2</v>
      </c>
      <c r="AB4163" s="3">
        <f t="shared" si="706"/>
        <v>8.0503579440975304E-2</v>
      </c>
      <c r="AC4163" s="69">
        <f t="shared" si="707"/>
        <v>15.695390075396961</v>
      </c>
      <c r="AD4163" s="3">
        <f t="shared" si="715"/>
        <v>14.823900242128783</v>
      </c>
      <c r="AF4163" s="29"/>
      <c r="AG4163" s="30"/>
      <c r="AH4163" s="29"/>
      <c r="AI4163" s="29"/>
      <c r="AJ4163" s="31"/>
      <c r="AK4163" s="29"/>
      <c r="AL4163" s="30"/>
      <c r="AN4163" s="17">
        <f t="shared" si="708"/>
        <v>120404.43106221259</v>
      </c>
      <c r="AO4163" s="17">
        <f t="shared" si="709"/>
        <v>1204.044310622126</v>
      </c>
      <c r="AP4163" s="2">
        <f t="shared" si="710"/>
        <v>82.356630846553415</v>
      </c>
      <c r="AQ4163" s="6">
        <f t="shared" si="711"/>
        <v>1311.9411293855958</v>
      </c>
      <c r="AR4163" s="3">
        <f t="shared" si="712"/>
        <v>7598.1995206144038</v>
      </c>
    </row>
    <row r="4164" spans="1:44">
      <c r="A4164" s="32">
        <v>43977</v>
      </c>
      <c r="B4164" s="9">
        <v>6.25</v>
      </c>
      <c r="C4164" s="33">
        <v>8830.0083680000007</v>
      </c>
      <c r="D4164" s="34">
        <f t="shared" si="696"/>
        <v>108363987.95599133</v>
      </c>
      <c r="E4164" s="34">
        <v>15138043247082.801</v>
      </c>
      <c r="F4164" s="3">
        <f>VLOOKUP(A4164,ERCOT_345kv_West_ATC!A:B,2)</f>
        <v>28.3</v>
      </c>
      <c r="G4164" s="3">
        <f>VLOOKUP(A4164,ERCOT_345kv_West_ATC!G:H,2)</f>
        <v>2.657</v>
      </c>
      <c r="I4164" s="5">
        <f t="shared" si="697"/>
        <v>6</v>
      </c>
      <c r="J4164" s="4">
        <f t="shared" si="698"/>
        <v>144</v>
      </c>
      <c r="K4164" s="4">
        <f t="shared" si="713"/>
        <v>900</v>
      </c>
      <c r="L4164" s="6">
        <f t="shared" si="714"/>
        <v>7947007.531200001</v>
      </c>
      <c r="N4164" s="22">
        <f t="shared" si="699"/>
        <v>7.333624095144442E-2</v>
      </c>
      <c r="O4164" s="14">
        <f t="shared" si="700"/>
        <v>830.53421803330741</v>
      </c>
      <c r="Q4164" s="22">
        <f t="shared" si="695"/>
        <v>107.21672653719945</v>
      </c>
      <c r="R4164" s="3">
        <f>VLOOKUP(A4164,ERCOT_345kv_West_ATC!D:E,2)</f>
        <v>17.68</v>
      </c>
      <c r="S4164" s="66">
        <f t="shared" si="694"/>
        <v>0.83510035634350566</v>
      </c>
      <c r="T4164" s="69">
        <f t="shared" si="701"/>
        <v>89.536726537199456</v>
      </c>
      <c r="V4164" s="16">
        <f t="shared" si="702"/>
        <v>1.9357199999999998E-2</v>
      </c>
      <c r="W4164" s="16">
        <f t="shared" si="703"/>
        <v>5.3979040951444422E-2</v>
      </c>
      <c r="X4164" s="16"/>
      <c r="Z4164" s="15">
        <f t="shared" si="704"/>
        <v>8.3885236008485765E-6</v>
      </c>
      <c r="AA4164" s="16">
        <f t="shared" si="705"/>
        <v>7.4070733590658425E-2</v>
      </c>
      <c r="AB4164" s="3">
        <f t="shared" si="706"/>
        <v>7.9779580148127596E-2</v>
      </c>
      <c r="AC4164" s="69">
        <f t="shared" si="707"/>
        <v>15.4304063342147</v>
      </c>
      <c r="AD4164" s="3">
        <f t="shared" si="715"/>
        <v>14.99414276079214</v>
      </c>
      <c r="AF4164" s="29"/>
      <c r="AG4164" s="30"/>
      <c r="AH4164" s="29"/>
      <c r="AI4164" s="29"/>
      <c r="AJ4164" s="31"/>
      <c r="AK4164" s="29"/>
      <c r="AL4164" s="30"/>
      <c r="AN4164" s="17">
        <f t="shared" si="708"/>
        <v>120404.43106221259</v>
      </c>
      <c r="AO4164" s="17">
        <f t="shared" si="709"/>
        <v>1204.044310622126</v>
      </c>
      <c r="AP4164" s="2">
        <f t="shared" si="710"/>
        <v>82.356630846553415</v>
      </c>
      <c r="AQ4164" s="6">
        <f t="shared" si="711"/>
        <v>1456.0652333670644</v>
      </c>
      <c r="AR4164" s="3">
        <f t="shared" si="712"/>
        <v>7373.9431346329366</v>
      </c>
    </row>
    <row r="4165" spans="1:44">
      <c r="A4165" s="32">
        <v>43978</v>
      </c>
      <c r="B4165" s="9">
        <v>6.25</v>
      </c>
      <c r="C4165" s="33">
        <v>9178.8408249999993</v>
      </c>
      <c r="D4165" s="34">
        <f t="shared" si="696"/>
        <v>108363987.95599133</v>
      </c>
      <c r="E4165" s="34">
        <v>15138043247082.801</v>
      </c>
      <c r="F4165" s="3">
        <f>VLOOKUP(A4165,ERCOT_345kv_West_ATC!A:B,2)</f>
        <v>28.2</v>
      </c>
      <c r="G4165" s="3">
        <f>VLOOKUP(A4165,ERCOT_345kv_West_ATC!G:H,2)</f>
        <v>2.6520000000000001</v>
      </c>
      <c r="I4165" s="5">
        <f t="shared" si="697"/>
        <v>6</v>
      </c>
      <c r="J4165" s="4">
        <f t="shared" si="698"/>
        <v>144</v>
      </c>
      <c r="K4165" s="4">
        <f t="shared" si="713"/>
        <v>900</v>
      </c>
      <c r="L4165" s="6">
        <f t="shared" si="714"/>
        <v>8260956.7424999997</v>
      </c>
      <c r="N4165" s="22">
        <f t="shared" si="699"/>
        <v>7.6233413870435723E-2</v>
      </c>
      <c r="O4165" s="14">
        <f t="shared" si="700"/>
        <v>830.53421803330741</v>
      </c>
      <c r="Q4165" s="22">
        <f t="shared" si="695"/>
        <v>111.45235945970137</v>
      </c>
      <c r="R4165" s="3">
        <f>VLOOKUP(A4165,ERCOT_345kv_West_ATC!D:E,2)</f>
        <v>19.22</v>
      </c>
      <c r="S4165" s="66">
        <f t="shared" si="694"/>
        <v>0.82754963561853068</v>
      </c>
      <c r="T4165" s="69">
        <f t="shared" si="701"/>
        <v>92.232359459701371</v>
      </c>
      <c r="V4165" s="16">
        <f t="shared" si="702"/>
        <v>1.9288799999999998E-2</v>
      </c>
      <c r="W4165" s="16">
        <f t="shared" si="703"/>
        <v>5.6944613870435729E-2</v>
      </c>
      <c r="X4165" s="16"/>
      <c r="Z4165" s="15">
        <f t="shared" si="704"/>
        <v>8.3885236008485765E-6</v>
      </c>
      <c r="AA4165" s="16">
        <f t="shared" si="705"/>
        <v>7.6996922888944913E-2</v>
      </c>
      <c r="AB4165" s="3">
        <f t="shared" si="706"/>
        <v>8.293129935400681E-2</v>
      </c>
      <c r="AC4165" s="69">
        <f t="shared" si="707"/>
        <v>16.583935563566492</v>
      </c>
      <c r="AD4165" s="3">
        <f t="shared" si="715"/>
        <v>15.190892299589482</v>
      </c>
      <c r="AF4165" s="29"/>
      <c r="AG4165" s="30"/>
      <c r="AH4165" s="29"/>
      <c r="AI4165" s="29"/>
      <c r="AJ4165" s="31"/>
      <c r="AK4165" s="29"/>
      <c r="AL4165" s="30"/>
      <c r="AN4165" s="17">
        <f t="shared" si="708"/>
        <v>120404.43106221259</v>
      </c>
      <c r="AO4165" s="17">
        <f t="shared" si="709"/>
        <v>1204.044310622126</v>
      </c>
      <c r="AP4165" s="2">
        <f t="shared" si="710"/>
        <v>82.356630846553415</v>
      </c>
      <c r="AQ4165" s="6">
        <f t="shared" si="711"/>
        <v>1582.8944448707566</v>
      </c>
      <c r="AR4165" s="3">
        <f t="shared" si="712"/>
        <v>7595.9463801292422</v>
      </c>
    </row>
    <row r="4166" spans="1:44">
      <c r="A4166" s="32">
        <v>43979</v>
      </c>
      <c r="B4166" s="9">
        <v>6.25</v>
      </c>
      <c r="C4166" s="33">
        <v>9521.7710260000003</v>
      </c>
      <c r="D4166" s="34">
        <f t="shared" si="696"/>
        <v>108363987.95599133</v>
      </c>
      <c r="E4166" s="34">
        <v>15138043247082.801</v>
      </c>
      <c r="F4166" s="3">
        <f>VLOOKUP(A4166,ERCOT_345kv_West_ATC!A:B,2)</f>
        <v>28.35</v>
      </c>
      <c r="G4166" s="3">
        <f>VLOOKUP(A4166,ERCOT_345kv_West_ATC!G:H,2)</f>
        <v>2.6480000000000001</v>
      </c>
      <c r="I4166" s="5">
        <f t="shared" si="697"/>
        <v>6</v>
      </c>
      <c r="J4166" s="4">
        <f t="shared" si="698"/>
        <v>144</v>
      </c>
      <c r="K4166" s="4">
        <f t="shared" si="713"/>
        <v>900</v>
      </c>
      <c r="L4166" s="6">
        <f t="shared" si="714"/>
        <v>8569593.9233999997</v>
      </c>
      <c r="N4166" s="22">
        <f t="shared" si="699"/>
        <v>7.9081566533711137E-2</v>
      </c>
      <c r="O4166" s="14">
        <f t="shared" si="700"/>
        <v>830.53421803330741</v>
      </c>
      <c r="Q4166" s="22">
        <f t="shared" si="695"/>
        <v>115.61632534168297</v>
      </c>
      <c r="R4166" s="3">
        <f>VLOOKUP(A4166,ERCOT_345kv_West_ATC!D:E,2)</f>
        <v>18.260000000000002</v>
      </c>
      <c r="S4166" s="66">
        <f t="shared" ref="S4166:S4229" si="716">(Q4166-R4166)/Q4166</f>
        <v>0.84206382666084656</v>
      </c>
      <c r="T4166" s="69">
        <f t="shared" si="701"/>
        <v>97.356325341682961</v>
      </c>
      <c r="V4166" s="16">
        <f t="shared" si="702"/>
        <v>1.9391400000000003E-2</v>
      </c>
      <c r="W4166" s="16">
        <f t="shared" si="703"/>
        <v>5.9690166533711134E-2</v>
      </c>
      <c r="X4166" s="16"/>
      <c r="Z4166" s="15">
        <f t="shared" si="704"/>
        <v>8.3885236008485765E-6</v>
      </c>
      <c r="AA4166" s="16">
        <f t="shared" si="705"/>
        <v>7.9873600973477163E-2</v>
      </c>
      <c r="AB4166" s="3">
        <f t="shared" si="706"/>
        <v>8.6029691373095005E-2</v>
      </c>
      <c r="AC4166" s="69">
        <f t="shared" si="707"/>
        <v>17.717947042552773</v>
      </c>
      <c r="AD4166" s="3">
        <f t="shared" si="715"/>
        <v>15.424126555076933</v>
      </c>
      <c r="AF4166" s="29"/>
      <c r="AG4166" s="30"/>
      <c r="AH4166" s="29"/>
      <c r="AI4166" s="29"/>
      <c r="AJ4166" s="31"/>
      <c r="AK4166" s="29"/>
      <c r="AL4166" s="30"/>
      <c r="AN4166" s="17">
        <f t="shared" si="708"/>
        <v>120404.43106221259</v>
      </c>
      <c r="AO4166" s="17">
        <f t="shared" si="709"/>
        <v>1204.044310622126</v>
      </c>
      <c r="AP4166" s="2">
        <f t="shared" si="710"/>
        <v>82.356630846553415</v>
      </c>
      <c r="AQ4166" s="6">
        <f t="shared" si="711"/>
        <v>1503.8320792580655</v>
      </c>
      <c r="AR4166" s="3">
        <f t="shared" si="712"/>
        <v>8017.9389467419351</v>
      </c>
    </row>
    <row r="4167" spans="1:44">
      <c r="A4167" s="32">
        <v>43980</v>
      </c>
      <c r="B4167" s="9">
        <v>6.25</v>
      </c>
      <c r="C4167" s="33">
        <v>9440.8814349999993</v>
      </c>
      <c r="D4167" s="34">
        <f t="shared" si="696"/>
        <v>108363987.95599133</v>
      </c>
      <c r="E4167" s="34">
        <v>15138043247082.801</v>
      </c>
      <c r="F4167" s="3">
        <f>VLOOKUP(A4167,ERCOT_345kv_West_ATC!A:B,2)</f>
        <v>28.3</v>
      </c>
      <c r="G4167" s="3">
        <f>VLOOKUP(A4167,ERCOT_345kv_West_ATC!G:H,2)</f>
        <v>2.6429999999999998</v>
      </c>
      <c r="I4167" s="5">
        <f t="shared" si="697"/>
        <v>6</v>
      </c>
      <c r="J4167" s="4">
        <f t="shared" si="698"/>
        <v>144</v>
      </c>
      <c r="K4167" s="4">
        <f t="shared" si="713"/>
        <v>900</v>
      </c>
      <c r="L4167" s="6">
        <f t="shared" si="714"/>
        <v>8496793.2915000003</v>
      </c>
      <c r="N4167" s="22">
        <f t="shared" si="699"/>
        <v>7.8409750801628944E-2</v>
      </c>
      <c r="O4167" s="14">
        <f t="shared" si="700"/>
        <v>830.53421803330741</v>
      </c>
      <c r="Q4167" s="22">
        <f t="shared" si="695"/>
        <v>114.63413859887274</v>
      </c>
      <c r="R4167" s="3">
        <f>VLOOKUP(A4167,ERCOT_345kv_West_ATC!D:E,2)</f>
        <v>19.7</v>
      </c>
      <c r="S4167" s="66">
        <f t="shared" si="716"/>
        <v>0.82814892456309064</v>
      </c>
      <c r="T4167" s="69">
        <f t="shared" si="701"/>
        <v>94.934138598872735</v>
      </c>
      <c r="V4167" s="16">
        <f t="shared" si="702"/>
        <v>1.9357199999999998E-2</v>
      </c>
      <c r="W4167" s="16">
        <f t="shared" si="703"/>
        <v>5.9052550801628946E-2</v>
      </c>
      <c r="X4167" s="16"/>
      <c r="Z4167" s="15">
        <f t="shared" si="704"/>
        <v>8.3885236008485765E-6</v>
      </c>
      <c r="AA4167" s="16">
        <f t="shared" si="705"/>
        <v>7.9195056730310673E-2</v>
      </c>
      <c r="AB4167" s="3">
        <f t="shared" si="706"/>
        <v>8.5298849754448194E-2</v>
      </c>
      <c r="AC4167" s="69">
        <f t="shared" si="707"/>
        <v>17.450459010128039</v>
      </c>
      <c r="AD4167" s="3">
        <f t="shared" si="715"/>
        <v>15.544539370346136</v>
      </c>
      <c r="AF4167" s="29"/>
      <c r="AG4167" s="30"/>
      <c r="AH4167" s="29"/>
      <c r="AI4167" s="29"/>
      <c r="AJ4167" s="31"/>
      <c r="AK4167" s="29"/>
      <c r="AL4167" s="30"/>
      <c r="AN4167" s="17">
        <f t="shared" si="708"/>
        <v>120404.43106221259</v>
      </c>
      <c r="AO4167" s="17">
        <f t="shared" si="709"/>
        <v>1204.044310622126</v>
      </c>
      <c r="AP4167" s="2">
        <f t="shared" si="710"/>
        <v>82.356630846553415</v>
      </c>
      <c r="AQ4167" s="6">
        <f t="shared" si="711"/>
        <v>1622.4256276771023</v>
      </c>
      <c r="AR4167" s="3">
        <f t="shared" si="712"/>
        <v>7818.4558073228973</v>
      </c>
    </row>
    <row r="4168" spans="1:44">
      <c r="A4168" s="32">
        <v>43981</v>
      </c>
      <c r="B4168" s="9">
        <v>6.25</v>
      </c>
      <c r="C4168" s="33">
        <v>9696.8079039999993</v>
      </c>
      <c r="D4168" s="34">
        <f t="shared" si="696"/>
        <v>108363987.95599133</v>
      </c>
      <c r="E4168" s="34">
        <v>15138043247082.801</v>
      </c>
      <c r="F4168" s="3">
        <f>VLOOKUP(A4168,ERCOT_345kv_West_ATC!A:B,2)</f>
        <v>28.3</v>
      </c>
      <c r="G4168" s="3">
        <f>VLOOKUP(A4168,ERCOT_345kv_West_ATC!G:H,2)</f>
        <v>2.6429999999999998</v>
      </c>
      <c r="I4168" s="5">
        <f t="shared" si="697"/>
        <v>6</v>
      </c>
      <c r="J4168" s="4">
        <f t="shared" si="698"/>
        <v>144</v>
      </c>
      <c r="K4168" s="4">
        <f t="shared" si="713"/>
        <v>900</v>
      </c>
      <c r="L4168" s="6">
        <f t="shared" si="714"/>
        <v>8727127.1135999989</v>
      </c>
      <c r="N4168" s="22">
        <f t="shared" si="699"/>
        <v>8.053530769967833E-2</v>
      </c>
      <c r="O4168" s="14">
        <f t="shared" si="700"/>
        <v>830.53421803330741</v>
      </c>
      <c r="Q4168" s="22">
        <f t="shared" si="695"/>
        <v>117.74167792350637</v>
      </c>
      <c r="R4168" s="3">
        <f>VLOOKUP(A4168,ERCOT_345kv_West_ATC!D:E,2)</f>
        <v>16.91</v>
      </c>
      <c r="S4168" s="66">
        <f t="shared" si="716"/>
        <v>0.85638050775031449</v>
      </c>
      <c r="T4168" s="69">
        <f t="shared" si="701"/>
        <v>100.83167792350638</v>
      </c>
      <c r="V4168" s="16">
        <f t="shared" si="702"/>
        <v>1.9357199999999998E-2</v>
      </c>
      <c r="W4168" s="16">
        <f t="shared" si="703"/>
        <v>6.1178107699678332E-2</v>
      </c>
      <c r="X4168" s="16"/>
      <c r="Z4168" s="15">
        <f t="shared" si="704"/>
        <v>8.3885236008485765E-6</v>
      </c>
      <c r="AA4168" s="16">
        <f t="shared" si="705"/>
        <v>8.1341901955599011E-2</v>
      </c>
      <c r="AB4168" s="3">
        <f t="shared" si="706"/>
        <v>8.7611158576216333E-2</v>
      </c>
      <c r="AC4168" s="69">
        <f t="shared" si="707"/>
        <v>18.296764038895176</v>
      </c>
      <c r="AD4168" s="3">
        <f t="shared" si="715"/>
        <v>15.708202603485265</v>
      </c>
      <c r="AF4168" s="29"/>
      <c r="AG4168" s="30"/>
      <c r="AH4168" s="29"/>
      <c r="AI4168" s="29"/>
      <c r="AJ4168" s="31"/>
      <c r="AK4168" s="29"/>
      <c r="AL4168" s="30"/>
      <c r="AN4168" s="17">
        <f t="shared" si="708"/>
        <v>120404.43106221259</v>
      </c>
      <c r="AO4168" s="17">
        <f t="shared" si="709"/>
        <v>1204.044310622126</v>
      </c>
      <c r="AP4168" s="2">
        <f t="shared" si="710"/>
        <v>82.356630846553415</v>
      </c>
      <c r="AQ4168" s="6">
        <f t="shared" si="711"/>
        <v>1392.6506276152184</v>
      </c>
      <c r="AR4168" s="3">
        <f t="shared" si="712"/>
        <v>8304.1572763847817</v>
      </c>
    </row>
    <row r="4169" spans="1:44">
      <c r="A4169" s="32">
        <v>43982</v>
      </c>
      <c r="B4169" s="9">
        <v>6.25</v>
      </c>
      <c r="C4169" s="33">
        <v>9452.4540849999994</v>
      </c>
      <c r="D4169" s="34">
        <f t="shared" si="696"/>
        <v>108363987.95599133</v>
      </c>
      <c r="E4169" s="34">
        <v>15138043247082.801</v>
      </c>
      <c r="F4169" s="3">
        <f>VLOOKUP(A4169,ERCOT_345kv_West_ATC!A:B,2)</f>
        <v>28.3</v>
      </c>
      <c r="G4169" s="3">
        <f>VLOOKUP(A4169,ERCOT_345kv_West_ATC!G:H,2)</f>
        <v>2.6429999999999998</v>
      </c>
      <c r="I4169" s="5">
        <f t="shared" si="697"/>
        <v>6</v>
      </c>
      <c r="J4169" s="4">
        <f t="shared" si="698"/>
        <v>144</v>
      </c>
      <c r="K4169" s="4">
        <f t="shared" si="713"/>
        <v>900</v>
      </c>
      <c r="L4169" s="6">
        <f t="shared" si="714"/>
        <v>8507208.6765000001</v>
      </c>
      <c r="N4169" s="22">
        <f t="shared" si="699"/>
        <v>7.8505865619812168E-2</v>
      </c>
      <c r="O4169" s="14">
        <f t="shared" si="700"/>
        <v>830.53421803330741</v>
      </c>
      <c r="Q4169" s="22">
        <f t="shared" si="695"/>
        <v>114.77465733890669</v>
      </c>
      <c r="R4169" s="3">
        <f>VLOOKUP(A4169,ERCOT_345kv_West_ATC!D:E,2)</f>
        <v>17.13</v>
      </c>
      <c r="S4169" s="66">
        <f t="shared" si="716"/>
        <v>0.85075102468466957</v>
      </c>
      <c r="T4169" s="69">
        <f t="shared" si="701"/>
        <v>97.644657338906697</v>
      </c>
      <c r="V4169" s="16">
        <f t="shared" si="702"/>
        <v>1.9357199999999998E-2</v>
      </c>
      <c r="W4169" s="16">
        <f t="shared" si="703"/>
        <v>5.914866561981217E-2</v>
      </c>
      <c r="X4169" s="16"/>
      <c r="Z4169" s="15">
        <f t="shared" si="704"/>
        <v>8.3885236008485765E-6</v>
      </c>
      <c r="AA4169" s="16">
        <f t="shared" si="705"/>
        <v>7.9292134177960036E-2</v>
      </c>
      <c r="AB4169" s="3">
        <f t="shared" si="706"/>
        <v>8.5403409242924694E-2</v>
      </c>
      <c r="AC4169" s="69">
        <f t="shared" si="707"/>
        <v>17.488727782910438</v>
      </c>
      <c r="AD4169" s="3">
        <f t="shared" si="715"/>
        <v>15.824215290888809</v>
      </c>
      <c r="AF4169" s="29"/>
      <c r="AG4169" s="30"/>
      <c r="AH4169" s="29"/>
      <c r="AI4169" s="29"/>
      <c r="AJ4169" s="31"/>
      <c r="AK4169" s="29"/>
      <c r="AL4169" s="30"/>
      <c r="AN4169" s="17">
        <f t="shared" si="708"/>
        <v>120404.43106221259</v>
      </c>
      <c r="AO4169" s="17">
        <f t="shared" si="709"/>
        <v>1204.044310622126</v>
      </c>
      <c r="AP4169" s="2">
        <f t="shared" si="710"/>
        <v>82.356630846553415</v>
      </c>
      <c r="AQ4169" s="6">
        <f t="shared" si="711"/>
        <v>1410.7690864014598</v>
      </c>
      <c r="AR4169" s="3">
        <f t="shared" si="712"/>
        <v>8041.6849985985391</v>
      </c>
    </row>
    <row r="4170" spans="1:44">
      <c r="A4170" s="32">
        <v>43983</v>
      </c>
      <c r="B4170" s="9">
        <v>6.25</v>
      </c>
      <c r="C4170" s="33">
        <v>10170.40991</v>
      </c>
      <c r="D4170" s="34">
        <f t="shared" si="696"/>
        <v>108363987.95599133</v>
      </c>
      <c r="E4170" s="34">
        <v>15138043247082.801</v>
      </c>
      <c r="F4170" s="3">
        <f>VLOOKUP(A4170,ERCOT_345kv_West_ATC!A:B,2)</f>
        <v>28.35</v>
      </c>
      <c r="G4170" s="3">
        <f>VLOOKUP(A4170,ERCOT_345kv_West_ATC!G:H,2)</f>
        <v>2.6389999999999998</v>
      </c>
      <c r="I4170" s="5">
        <f t="shared" si="697"/>
        <v>6</v>
      </c>
      <c r="J4170" s="4">
        <f t="shared" si="698"/>
        <v>144</v>
      </c>
      <c r="K4170" s="4">
        <f t="shared" si="713"/>
        <v>900</v>
      </c>
      <c r="L4170" s="6">
        <f t="shared" si="714"/>
        <v>9153368.9189999998</v>
      </c>
      <c r="N4170" s="22">
        <f t="shared" si="699"/>
        <v>8.4468734416800501E-2</v>
      </c>
      <c r="O4170" s="14">
        <f t="shared" si="700"/>
        <v>830.53421803330741</v>
      </c>
      <c r="Q4170" s="22">
        <f t="shared" si="695"/>
        <v>123.49230177894815</v>
      </c>
      <c r="R4170" s="3">
        <f>VLOOKUP(A4170,ERCOT_345kv_West_ATC!D:E,2)</f>
        <v>19.27</v>
      </c>
      <c r="S4170" s="66">
        <f t="shared" si="716"/>
        <v>0.84395788464212618</v>
      </c>
      <c r="T4170" s="69">
        <f t="shared" si="701"/>
        <v>104.22230177894815</v>
      </c>
      <c r="V4170" s="16">
        <f t="shared" si="702"/>
        <v>1.9391400000000003E-2</v>
      </c>
      <c r="W4170" s="16">
        <f t="shared" si="703"/>
        <v>6.5077334416800497E-2</v>
      </c>
      <c r="X4170" s="16"/>
      <c r="Z4170" s="15">
        <f t="shared" si="704"/>
        <v>8.3885236008485765E-6</v>
      </c>
      <c r="AA4170" s="16">
        <f t="shared" si="705"/>
        <v>8.5314723560339256E-2</v>
      </c>
      <c r="AB4170" s="3">
        <f t="shared" si="706"/>
        <v>9.1890177080085442E-2</v>
      </c>
      <c r="AC4170" s="69">
        <f t="shared" si="707"/>
        <v>19.862884811311272</v>
      </c>
      <c r="AD4170" s="3">
        <f t="shared" si="715"/>
        <v>16.005789418165453</v>
      </c>
      <c r="AF4170" s="29"/>
      <c r="AG4170" s="30"/>
      <c r="AH4170" s="29"/>
      <c r="AI4170" s="29"/>
      <c r="AJ4170" s="31"/>
      <c r="AK4170" s="29"/>
      <c r="AL4170" s="30"/>
      <c r="AN4170" s="17">
        <f t="shared" si="708"/>
        <v>120404.43106221259</v>
      </c>
      <c r="AO4170" s="17">
        <f t="shared" si="709"/>
        <v>1204.044310622126</v>
      </c>
      <c r="AP4170" s="2">
        <f t="shared" si="710"/>
        <v>82.356630846553415</v>
      </c>
      <c r="AQ4170" s="6">
        <f t="shared" si="711"/>
        <v>1587.0122764130842</v>
      </c>
      <c r="AR4170" s="3">
        <f t="shared" si="712"/>
        <v>8583.3976335869156</v>
      </c>
    </row>
    <row r="4171" spans="1:44">
      <c r="A4171" s="32">
        <v>43984</v>
      </c>
      <c r="B4171" s="9">
        <v>6.25</v>
      </c>
      <c r="C4171" s="33">
        <v>9532.1893490000002</v>
      </c>
      <c r="D4171" s="34">
        <f t="shared" si="696"/>
        <v>108363987.95599133</v>
      </c>
      <c r="E4171" s="34">
        <v>15138043247082.801</v>
      </c>
      <c r="F4171" s="3">
        <f>VLOOKUP(A4171,ERCOT_345kv_West_ATC!A:B,2)</f>
        <v>28.3</v>
      </c>
      <c r="G4171" s="3">
        <f>VLOOKUP(A4171,ERCOT_345kv_West_ATC!G:H,2)</f>
        <v>2.65</v>
      </c>
      <c r="I4171" s="5">
        <f t="shared" si="697"/>
        <v>6</v>
      </c>
      <c r="J4171" s="4">
        <f t="shared" si="698"/>
        <v>144</v>
      </c>
      <c r="K4171" s="4">
        <f t="shared" si="713"/>
        <v>900</v>
      </c>
      <c r="L4171" s="6">
        <f t="shared" si="714"/>
        <v>8578970.4141000006</v>
      </c>
      <c r="N4171" s="22">
        <f t="shared" si="699"/>
        <v>7.9168094271171371E-2</v>
      </c>
      <c r="O4171" s="14">
        <f t="shared" si="700"/>
        <v>830.53421803330741</v>
      </c>
      <c r="Q4171" s="22">
        <f t="shared" si="695"/>
        <v>115.74282788182951</v>
      </c>
      <c r="R4171" s="3">
        <f>VLOOKUP(A4171,ERCOT_345kv_West_ATC!D:E,2)</f>
        <v>18.850000000000001</v>
      </c>
      <c r="S4171" s="66">
        <f t="shared" si="716"/>
        <v>0.83713893685710372</v>
      </c>
      <c r="T4171" s="69">
        <f t="shared" si="701"/>
        <v>96.892827881829504</v>
      </c>
      <c r="V4171" s="16">
        <f t="shared" si="702"/>
        <v>1.9357199999999998E-2</v>
      </c>
      <c r="W4171" s="16">
        <f t="shared" si="703"/>
        <v>5.9810894271171373E-2</v>
      </c>
      <c r="X4171" s="16"/>
      <c r="Z4171" s="15">
        <f t="shared" si="704"/>
        <v>8.3885236008485765E-6</v>
      </c>
      <c r="AA4171" s="16">
        <f t="shared" si="705"/>
        <v>7.9960995321843933E-2</v>
      </c>
      <c r="AB4171" s="3">
        <f t="shared" si="706"/>
        <v>8.6123821457705085E-2</v>
      </c>
      <c r="AC4171" s="69">
        <f t="shared" si="707"/>
        <v>17.752398653520061</v>
      </c>
      <c r="AD4171" s="3">
        <f t="shared" si="715"/>
        <v>16.126115754661857</v>
      </c>
      <c r="AF4171" s="29"/>
      <c r="AG4171" s="30"/>
      <c r="AH4171" s="29"/>
      <c r="AI4171" s="29"/>
      <c r="AJ4171" s="31"/>
      <c r="AK4171" s="29"/>
      <c r="AL4171" s="30"/>
      <c r="AN4171" s="17">
        <f t="shared" si="708"/>
        <v>120404.43106221259</v>
      </c>
      <c r="AO4171" s="17">
        <f t="shared" si="709"/>
        <v>1204.044310622126</v>
      </c>
      <c r="AP4171" s="2">
        <f t="shared" si="710"/>
        <v>82.356630846553415</v>
      </c>
      <c r="AQ4171" s="6">
        <f t="shared" si="711"/>
        <v>1552.422491457532</v>
      </c>
      <c r="AR4171" s="3">
        <f t="shared" si="712"/>
        <v>7979.7668575424686</v>
      </c>
    </row>
    <row r="4172" spans="1:44">
      <c r="A4172" s="32">
        <v>43985</v>
      </c>
      <c r="B4172" s="9">
        <v>6.25</v>
      </c>
      <c r="C4172" s="33">
        <v>9646.2557319999996</v>
      </c>
      <c r="D4172" s="34">
        <f t="shared" si="696"/>
        <v>108363987.95599133</v>
      </c>
      <c r="E4172" s="34">
        <v>15138043247082.801</v>
      </c>
      <c r="F4172" s="3">
        <f>VLOOKUP(A4172,ERCOT_345kv_West_ATC!A:B,2)</f>
        <v>28.7</v>
      </c>
      <c r="G4172" s="3">
        <f>VLOOKUP(A4172,ERCOT_345kv_West_ATC!G:H,2)</f>
        <v>2.649</v>
      </c>
      <c r="I4172" s="5">
        <f t="shared" si="697"/>
        <v>6</v>
      </c>
      <c r="J4172" s="4">
        <f t="shared" si="698"/>
        <v>144</v>
      </c>
      <c r="K4172" s="4">
        <f t="shared" si="713"/>
        <v>900</v>
      </c>
      <c r="L4172" s="6">
        <f t="shared" si="714"/>
        <v>8681630.1588000003</v>
      </c>
      <c r="N4172" s="22">
        <f t="shared" si="699"/>
        <v>8.0115454613259293E-2</v>
      </c>
      <c r="O4172" s="14">
        <f t="shared" si="700"/>
        <v>830.53421803330741</v>
      </c>
      <c r="Q4172" s="22">
        <f t="shared" si="695"/>
        <v>117.12785762172413</v>
      </c>
      <c r="R4172" s="3">
        <f>VLOOKUP(A4172,ERCOT_345kv_West_ATC!D:E,2)</f>
        <v>22.5</v>
      </c>
      <c r="S4172" s="66">
        <f t="shared" si="716"/>
        <v>0.80790223216866175</v>
      </c>
      <c r="T4172" s="69">
        <f t="shared" si="701"/>
        <v>94.627857621724132</v>
      </c>
      <c r="V4172" s="16">
        <f t="shared" si="702"/>
        <v>1.96308E-2</v>
      </c>
      <c r="W4172" s="16">
        <f t="shared" si="703"/>
        <v>6.0484654613259289E-2</v>
      </c>
      <c r="X4172" s="16"/>
      <c r="Z4172" s="15">
        <f t="shared" si="704"/>
        <v>8.3885236008485765E-6</v>
      </c>
      <c r="AA4172" s="16">
        <f t="shared" si="705"/>
        <v>8.0917843867702857E-2</v>
      </c>
      <c r="AB4172" s="3">
        <f t="shared" si="706"/>
        <v>8.7154417099916975E-2</v>
      </c>
      <c r="AC4172" s="69">
        <f t="shared" si="707"/>
        <v>18.129596658569614</v>
      </c>
      <c r="AD4172" s="3">
        <f t="shared" si="715"/>
        <v>16.257212723820476</v>
      </c>
      <c r="AF4172" s="29"/>
      <c r="AG4172" s="30"/>
      <c r="AH4172" s="29"/>
      <c r="AI4172" s="29"/>
      <c r="AJ4172" s="31"/>
      <c r="AK4172" s="29"/>
      <c r="AL4172" s="30"/>
      <c r="AN4172" s="17">
        <f t="shared" si="708"/>
        <v>120404.43106221259</v>
      </c>
      <c r="AO4172" s="17">
        <f t="shared" si="709"/>
        <v>1204.044310622126</v>
      </c>
      <c r="AP4172" s="2">
        <f t="shared" si="710"/>
        <v>82.356630846553415</v>
      </c>
      <c r="AQ4172" s="6">
        <f t="shared" si="711"/>
        <v>1853.0241940474518</v>
      </c>
      <c r="AR4172" s="3">
        <f t="shared" si="712"/>
        <v>7793.231537952548</v>
      </c>
    </row>
    <row r="4173" spans="1:44">
      <c r="A4173" s="32">
        <v>43986</v>
      </c>
      <c r="B4173" s="9">
        <v>6.25</v>
      </c>
      <c r="C4173" s="33">
        <v>9803.7054850000004</v>
      </c>
      <c r="D4173" s="34">
        <f t="shared" si="696"/>
        <v>98301505.282775864</v>
      </c>
      <c r="E4173" s="34">
        <v>13732352106018.301</v>
      </c>
      <c r="F4173" s="3">
        <f>VLOOKUP(A4173,ERCOT_345kv_West_ATC!A:B,2)</f>
        <v>28.55</v>
      </c>
      <c r="G4173" s="3">
        <f>VLOOKUP(A4173,ERCOT_345kv_West_ATC!G:H,2)</f>
        <v>2.6269999999999998</v>
      </c>
      <c r="I4173" s="5">
        <f t="shared" si="697"/>
        <v>6</v>
      </c>
      <c r="J4173" s="4">
        <f t="shared" si="698"/>
        <v>144</v>
      </c>
      <c r="K4173" s="4">
        <f t="shared" si="713"/>
        <v>900</v>
      </c>
      <c r="L4173" s="6">
        <f t="shared" si="714"/>
        <v>8823334.9364999998</v>
      </c>
      <c r="N4173" s="22">
        <f t="shared" si="699"/>
        <v>8.9757882253365673E-2</v>
      </c>
      <c r="O4173" s="14">
        <f t="shared" si="700"/>
        <v>915.55057820431534</v>
      </c>
      <c r="Q4173" s="22">
        <f t="shared" si="695"/>
        <v>131.22497405462821</v>
      </c>
      <c r="R4173" s="3">
        <f>VLOOKUP(A4173,ERCOT_345kv_West_ATC!D:E,2)</f>
        <v>24.64</v>
      </c>
      <c r="S4173" s="66">
        <f t="shared" si="716"/>
        <v>0.81223086399893274</v>
      </c>
      <c r="T4173" s="69">
        <f t="shared" si="701"/>
        <v>106.5849740546282</v>
      </c>
      <c r="V4173" s="16">
        <f t="shared" si="702"/>
        <v>1.9528200000000003E-2</v>
      </c>
      <c r="W4173" s="16">
        <f t="shared" si="703"/>
        <v>7.0229682253365677E-2</v>
      </c>
      <c r="X4173" s="16"/>
      <c r="Z4173" s="15">
        <f t="shared" si="704"/>
        <v>9.2472019409674217E-6</v>
      </c>
      <c r="AA4173" s="16">
        <f t="shared" si="705"/>
        <v>9.0656844389564964E-2</v>
      </c>
      <c r="AB4173" s="3">
        <f t="shared" si="706"/>
        <v>9.7644030676453025E-2</v>
      </c>
      <c r="AC4173" s="69">
        <f t="shared" si="707"/>
        <v>21.968795227581808</v>
      </c>
      <c r="AD4173" s="3">
        <f t="shared" si="715"/>
        <v>16.51725719047759</v>
      </c>
      <c r="AF4173" s="29"/>
      <c r="AG4173" s="30"/>
      <c r="AH4173" s="29"/>
      <c r="AI4173" s="29"/>
      <c r="AJ4173" s="31"/>
      <c r="AK4173" s="29"/>
      <c r="AL4173" s="30"/>
      <c r="AN4173" s="17">
        <f t="shared" si="708"/>
        <v>109223.89475863984</v>
      </c>
      <c r="AO4173" s="17">
        <f t="shared" si="709"/>
        <v>1092.2389475863984</v>
      </c>
      <c r="AP4173" s="2">
        <f t="shared" si="710"/>
        <v>74.70914401490964</v>
      </c>
      <c r="AQ4173" s="6">
        <f t="shared" si="711"/>
        <v>1840.8333085273737</v>
      </c>
      <c r="AR4173" s="3">
        <f t="shared" si="712"/>
        <v>7962.872176472627</v>
      </c>
    </row>
    <row r="4174" spans="1:44">
      <c r="A4174" s="32">
        <v>43987</v>
      </c>
      <c r="B4174" s="9">
        <v>6.25</v>
      </c>
      <c r="C4174" s="33">
        <v>9667.0231380000005</v>
      </c>
      <c r="D4174" s="34">
        <f t="shared" si="696"/>
        <v>98301505.282775864</v>
      </c>
      <c r="E4174" s="34">
        <v>13732352106018.301</v>
      </c>
      <c r="F4174" s="3">
        <f>VLOOKUP(A4174,ERCOT_345kv_West_ATC!A:B,2)</f>
        <v>28.5</v>
      </c>
      <c r="G4174" s="3">
        <f>VLOOKUP(A4174,ERCOT_345kv_West_ATC!G:H,2)</f>
        <v>2.6110000000000002</v>
      </c>
      <c r="I4174" s="5">
        <f t="shared" si="697"/>
        <v>6</v>
      </c>
      <c r="J4174" s="4">
        <f t="shared" si="698"/>
        <v>144</v>
      </c>
      <c r="K4174" s="4">
        <f t="shared" si="713"/>
        <v>900</v>
      </c>
      <c r="L4174" s="6">
        <f t="shared" si="714"/>
        <v>8700320.8242000006</v>
      </c>
      <c r="N4174" s="22">
        <f t="shared" si="699"/>
        <v>8.8506486235103959E-2</v>
      </c>
      <c r="O4174" s="14">
        <f t="shared" si="700"/>
        <v>915.55057820431534</v>
      </c>
      <c r="Q4174" s="22">
        <f t="shared" si="695"/>
        <v>129.39544771214031</v>
      </c>
      <c r="R4174" s="3">
        <f>VLOOKUP(A4174,ERCOT_345kv_West_ATC!D:E,2)</f>
        <v>21.47</v>
      </c>
      <c r="S4174" s="66">
        <f t="shared" si="716"/>
        <v>0.83407453369021722</v>
      </c>
      <c r="T4174" s="69">
        <f t="shared" si="701"/>
        <v>107.92544771214031</v>
      </c>
      <c r="V4174" s="16">
        <f t="shared" si="702"/>
        <v>1.9494000000000001E-2</v>
      </c>
      <c r="W4174" s="16">
        <f t="shared" si="703"/>
        <v>6.9012486235103962E-2</v>
      </c>
      <c r="X4174" s="16"/>
      <c r="Z4174" s="15">
        <f t="shared" si="704"/>
        <v>9.2472019409674217E-6</v>
      </c>
      <c r="AA4174" s="16">
        <f t="shared" si="705"/>
        <v>8.939291512509058E-2</v>
      </c>
      <c r="AB4174" s="3">
        <f t="shared" si="706"/>
        <v>9.6282686712803989E-2</v>
      </c>
      <c r="AC4174" s="69">
        <f t="shared" si="707"/>
        <v>21.470543336886259</v>
      </c>
      <c r="AD4174" s="3">
        <f t="shared" si="715"/>
        <v>16.733188137150165</v>
      </c>
      <c r="AF4174" s="29"/>
      <c r="AG4174" s="30"/>
      <c r="AH4174" s="29"/>
      <c r="AI4174" s="29"/>
      <c r="AJ4174" s="31"/>
      <c r="AK4174" s="29"/>
      <c r="AL4174" s="30"/>
      <c r="AN4174" s="17">
        <f t="shared" si="708"/>
        <v>109223.89475863984</v>
      </c>
      <c r="AO4174" s="17">
        <f t="shared" si="709"/>
        <v>1092.2389475863984</v>
      </c>
      <c r="AP4174" s="2">
        <f t="shared" si="710"/>
        <v>74.70914401490964</v>
      </c>
      <c r="AQ4174" s="6">
        <f t="shared" si="711"/>
        <v>1604.0053220001098</v>
      </c>
      <c r="AR4174" s="3">
        <f t="shared" si="712"/>
        <v>8063.0178159998904</v>
      </c>
    </row>
    <row r="4175" spans="1:44">
      <c r="A4175" s="32">
        <v>43988</v>
      </c>
      <c r="B4175" s="9">
        <v>6.25</v>
      </c>
      <c r="C4175" s="33">
        <v>9650.3797520000007</v>
      </c>
      <c r="D4175" s="34">
        <f t="shared" si="696"/>
        <v>98301505.282775864</v>
      </c>
      <c r="E4175" s="34">
        <v>13732352106018.301</v>
      </c>
      <c r="F4175" s="3">
        <f>VLOOKUP(A4175,ERCOT_345kv_West_ATC!A:B,2)</f>
        <v>28.5</v>
      </c>
      <c r="G4175" s="3">
        <f>VLOOKUP(A4175,ERCOT_345kv_West_ATC!G:H,2)</f>
        <v>2.6110000000000002</v>
      </c>
      <c r="I4175" s="5">
        <f t="shared" si="697"/>
        <v>6</v>
      </c>
      <c r="J4175" s="4">
        <f t="shared" si="698"/>
        <v>144</v>
      </c>
      <c r="K4175" s="4">
        <f t="shared" si="713"/>
        <v>900</v>
      </c>
      <c r="L4175" s="6">
        <f t="shared" si="714"/>
        <v>8685341.776800001</v>
      </c>
      <c r="N4175" s="22">
        <f t="shared" si="699"/>
        <v>8.8354107618348179E-2</v>
      </c>
      <c r="O4175" s="14">
        <f t="shared" si="700"/>
        <v>915.55057820431534</v>
      </c>
      <c r="Q4175" s="22">
        <f t="shared" si="695"/>
        <v>129.1726719566494</v>
      </c>
      <c r="R4175" s="3">
        <f>VLOOKUP(A4175,ERCOT_345kv_West_ATC!D:E,2)</f>
        <v>20.61</v>
      </c>
      <c r="S4175" s="66">
        <f t="shared" si="716"/>
        <v>0.8404461277466122</v>
      </c>
      <c r="T4175" s="69">
        <f t="shared" si="701"/>
        <v>108.5626719566494</v>
      </c>
      <c r="V4175" s="16">
        <f t="shared" si="702"/>
        <v>1.9494000000000001E-2</v>
      </c>
      <c r="W4175" s="16">
        <f t="shared" si="703"/>
        <v>6.8860107618348182E-2</v>
      </c>
      <c r="X4175" s="16"/>
      <c r="Z4175" s="15">
        <f t="shared" si="704"/>
        <v>9.2472019409674217E-6</v>
      </c>
      <c r="AA4175" s="16">
        <f t="shared" si="705"/>
        <v>8.9239010373767108E-2</v>
      </c>
      <c r="AB4175" s="3">
        <f t="shared" si="706"/>
        <v>9.611692007531876E-2</v>
      </c>
      <c r="AC4175" s="69">
        <f t="shared" si="707"/>
        <v>21.409872747566666</v>
      </c>
      <c r="AD4175" s="3">
        <f t="shared" si="715"/>
        <v>16.871538950153138</v>
      </c>
      <c r="AF4175" s="29"/>
      <c r="AG4175" s="30"/>
      <c r="AH4175" s="29"/>
      <c r="AI4175" s="29"/>
      <c r="AJ4175" s="31"/>
      <c r="AK4175" s="29"/>
      <c r="AL4175" s="30"/>
      <c r="AN4175" s="17">
        <f t="shared" si="708"/>
        <v>109223.89475863984</v>
      </c>
      <c r="AO4175" s="17">
        <f t="shared" si="709"/>
        <v>1092.2389475863984</v>
      </c>
      <c r="AP4175" s="2">
        <f t="shared" si="710"/>
        <v>74.70914401490964</v>
      </c>
      <c r="AQ4175" s="6">
        <f t="shared" si="711"/>
        <v>1539.7554581472875</v>
      </c>
      <c r="AR4175" s="3">
        <f t="shared" si="712"/>
        <v>8110.624293852713</v>
      </c>
    </row>
    <row r="4176" spans="1:44">
      <c r="A4176" s="32">
        <v>43989</v>
      </c>
      <c r="B4176" s="9">
        <v>6.25</v>
      </c>
      <c r="C4176" s="33">
        <v>9759.6952110000002</v>
      </c>
      <c r="D4176" s="34">
        <f t="shared" si="696"/>
        <v>98301505.282775864</v>
      </c>
      <c r="E4176" s="34">
        <v>13732352106018.301</v>
      </c>
      <c r="F4176" s="3">
        <f>VLOOKUP(A4176,ERCOT_345kv_West_ATC!A:B,2)</f>
        <v>28.5</v>
      </c>
      <c r="G4176" s="3">
        <f>VLOOKUP(A4176,ERCOT_345kv_West_ATC!G:H,2)</f>
        <v>2.6110000000000002</v>
      </c>
      <c r="I4176" s="5">
        <f t="shared" si="697"/>
        <v>6</v>
      </c>
      <c r="J4176" s="4">
        <f t="shared" si="698"/>
        <v>144</v>
      </c>
      <c r="K4176" s="4">
        <f t="shared" si="713"/>
        <v>900</v>
      </c>
      <c r="L4176" s="6">
        <f t="shared" si="714"/>
        <v>8783725.6898999996</v>
      </c>
      <c r="N4176" s="22">
        <f t="shared" si="699"/>
        <v>8.9354945935289365E-2</v>
      </c>
      <c r="O4176" s="14">
        <f t="shared" si="700"/>
        <v>915.55057820431534</v>
      </c>
      <c r="Q4176" s="22">
        <f t="shared" si="695"/>
        <v>130.63588587030611</v>
      </c>
      <c r="R4176" s="3">
        <f>VLOOKUP(A4176,ERCOT_345kv_West_ATC!D:E,2)</f>
        <v>22.11</v>
      </c>
      <c r="S4176" s="66">
        <f t="shared" si="716"/>
        <v>0.83075094678080597</v>
      </c>
      <c r="T4176" s="69">
        <f t="shared" si="701"/>
        <v>108.52588587030611</v>
      </c>
      <c r="V4176" s="16">
        <f t="shared" si="702"/>
        <v>1.9494000000000001E-2</v>
      </c>
      <c r="W4176" s="16">
        <f t="shared" si="703"/>
        <v>6.9860945935289367E-2</v>
      </c>
      <c r="X4176" s="16"/>
      <c r="Z4176" s="15">
        <f t="shared" si="704"/>
        <v>9.2472019409674217E-6</v>
      </c>
      <c r="AA4176" s="16">
        <f t="shared" si="705"/>
        <v>9.0249872498409656E-2</v>
      </c>
      <c r="AB4176" s="3">
        <f t="shared" si="706"/>
        <v>9.7205692279699843E-2</v>
      </c>
      <c r="AC4176" s="69">
        <f t="shared" si="707"/>
        <v>21.808363374370142</v>
      </c>
      <c r="AD4176" s="3">
        <f t="shared" si="715"/>
        <v>17.036451926235685</v>
      </c>
      <c r="AF4176" s="29"/>
      <c r="AG4176" s="30"/>
      <c r="AH4176" s="29"/>
      <c r="AI4176" s="29"/>
      <c r="AJ4176" s="31"/>
      <c r="AK4176" s="29"/>
      <c r="AL4176" s="30"/>
      <c r="AN4176" s="17">
        <f t="shared" si="708"/>
        <v>109223.89475863984</v>
      </c>
      <c r="AO4176" s="17">
        <f t="shared" si="709"/>
        <v>1092.2389475863984</v>
      </c>
      <c r="AP4176" s="2">
        <f t="shared" si="710"/>
        <v>74.70914401490964</v>
      </c>
      <c r="AQ4176" s="6">
        <f t="shared" si="711"/>
        <v>1651.8191741696521</v>
      </c>
      <c r="AR4176" s="3">
        <f t="shared" si="712"/>
        <v>8107.8760368303483</v>
      </c>
    </row>
    <row r="4177" spans="1:44">
      <c r="A4177" s="32">
        <v>43990</v>
      </c>
      <c r="B4177" s="9">
        <v>6.25</v>
      </c>
      <c r="C4177" s="33">
        <v>9770.6585090000008</v>
      </c>
      <c r="D4177" s="34">
        <f t="shared" si="696"/>
        <v>98301505.282775864</v>
      </c>
      <c r="E4177" s="34">
        <v>13732352106018.301</v>
      </c>
      <c r="F4177" s="3">
        <f>VLOOKUP(A4177,ERCOT_345kv_West_ATC!A:B,2)</f>
        <v>28.9</v>
      </c>
      <c r="G4177" s="3">
        <f>VLOOKUP(A4177,ERCOT_345kv_West_ATC!G:H,2)</f>
        <v>2.6320000000000001</v>
      </c>
      <c r="I4177" s="5">
        <f t="shared" si="697"/>
        <v>6</v>
      </c>
      <c r="J4177" s="4">
        <f t="shared" si="698"/>
        <v>144</v>
      </c>
      <c r="K4177" s="4">
        <f t="shared" si="713"/>
        <v>900</v>
      </c>
      <c r="L4177" s="6">
        <f t="shared" si="714"/>
        <v>8793592.6581000015</v>
      </c>
      <c r="N4177" s="22">
        <f t="shared" si="699"/>
        <v>8.9455320473518646E-2</v>
      </c>
      <c r="O4177" s="14">
        <f t="shared" si="700"/>
        <v>915.55057820431534</v>
      </c>
      <c r="Q4177" s="22">
        <f t="shared" si="695"/>
        <v>130.78263227122611</v>
      </c>
      <c r="R4177" s="3">
        <f>VLOOKUP(A4177,ERCOT_345kv_West_ATC!D:E,2)</f>
        <v>50.01</v>
      </c>
      <c r="S4177" s="66">
        <f t="shared" si="716"/>
        <v>0.61760977637851955</v>
      </c>
      <c r="T4177" s="69">
        <f t="shared" si="701"/>
        <v>80.772632271226115</v>
      </c>
      <c r="V4177" s="16">
        <f t="shared" si="702"/>
        <v>1.97676E-2</v>
      </c>
      <c r="W4177" s="16">
        <f t="shared" si="703"/>
        <v>6.968772047351865E-2</v>
      </c>
      <c r="X4177" s="16"/>
      <c r="Z4177" s="15">
        <f t="shared" si="704"/>
        <v>9.2472019409674217E-6</v>
      </c>
      <c r="AA4177" s="16">
        <f t="shared" si="705"/>
        <v>9.0351252328954662E-2</v>
      </c>
      <c r="AB4177" s="3">
        <f t="shared" si="706"/>
        <v>9.731488574821695E-2</v>
      </c>
      <c r="AC4177" s="69">
        <f t="shared" si="707"/>
        <v>21.848328183847403</v>
      </c>
      <c r="AD4177" s="3">
        <f t="shared" si="715"/>
        <v>17.230060224767854</v>
      </c>
      <c r="AF4177" s="29"/>
      <c r="AG4177" s="30"/>
      <c r="AH4177" s="29"/>
      <c r="AI4177" s="29"/>
      <c r="AJ4177" s="31"/>
      <c r="AK4177" s="29"/>
      <c r="AL4177" s="30"/>
      <c r="AN4177" s="17">
        <f t="shared" si="708"/>
        <v>109223.89475863984</v>
      </c>
      <c r="AO4177" s="17">
        <f t="shared" si="709"/>
        <v>1092.2389475863984</v>
      </c>
      <c r="AP4177" s="2">
        <f t="shared" si="710"/>
        <v>74.70914401490964</v>
      </c>
      <c r="AQ4177" s="6">
        <f t="shared" si="711"/>
        <v>3736.2042921856309</v>
      </c>
      <c r="AR4177" s="3">
        <f t="shared" si="712"/>
        <v>6034.4542168143698</v>
      </c>
    </row>
    <row r="4178" spans="1:44">
      <c r="A4178" s="32">
        <v>43991</v>
      </c>
      <c r="B4178" s="9">
        <v>6.25</v>
      </c>
      <c r="C4178" s="33">
        <v>9795.6496150000003</v>
      </c>
      <c r="D4178" s="34">
        <f t="shared" si="696"/>
        <v>98301505.282775864</v>
      </c>
      <c r="E4178" s="34">
        <v>13732352106018.301</v>
      </c>
      <c r="F4178" s="3">
        <f>VLOOKUP(A4178,ERCOT_345kv_West_ATC!A:B,2)</f>
        <v>28.65</v>
      </c>
      <c r="G4178" s="3">
        <f>VLOOKUP(A4178,ERCOT_345kv_West_ATC!G:H,2)</f>
        <v>2.63</v>
      </c>
      <c r="I4178" s="5">
        <f t="shared" si="697"/>
        <v>6</v>
      </c>
      <c r="J4178" s="4">
        <f t="shared" si="698"/>
        <v>144</v>
      </c>
      <c r="K4178" s="4">
        <f t="shared" si="713"/>
        <v>900</v>
      </c>
      <c r="L4178" s="6">
        <f t="shared" si="714"/>
        <v>8816084.6535</v>
      </c>
      <c r="N4178" s="22">
        <f t="shared" si="699"/>
        <v>8.9684126689001289E-2</v>
      </c>
      <c r="O4178" s="14">
        <f t="shared" si="700"/>
        <v>915.55057820431534</v>
      </c>
      <c r="Q4178" s="22">
        <f t="shared" si="695"/>
        <v>131.11714428216564</v>
      </c>
      <c r="R4178" s="3">
        <f>VLOOKUP(A4178,ERCOT_345kv_West_ATC!D:E,2)</f>
        <v>22.12</v>
      </c>
      <c r="S4178" s="66">
        <f t="shared" si="716"/>
        <v>0.83129589863246633</v>
      </c>
      <c r="T4178" s="69">
        <f t="shared" si="701"/>
        <v>108.99714428216564</v>
      </c>
      <c r="V4178" s="16">
        <f t="shared" si="702"/>
        <v>1.9596599999999999E-2</v>
      </c>
      <c r="W4178" s="16">
        <f t="shared" si="703"/>
        <v>7.0087526689001284E-2</v>
      </c>
      <c r="X4178" s="16"/>
      <c r="Z4178" s="15">
        <f t="shared" si="704"/>
        <v>9.2472019409674217E-6</v>
      </c>
      <c r="AA4178" s="16">
        <f t="shared" si="705"/>
        <v>9.0582350132864781E-2</v>
      </c>
      <c r="AB4178" s="3">
        <f t="shared" si="706"/>
        <v>9.7563794931039297E-2</v>
      </c>
      <c r="AC4178" s="69">
        <f t="shared" si="707"/>
        <v>21.939428944760383</v>
      </c>
      <c r="AD4178" s="3">
        <f t="shared" si="715"/>
        <v>17.512574001881969</v>
      </c>
      <c r="AF4178" s="29"/>
      <c r="AG4178" s="30"/>
      <c r="AH4178" s="29"/>
      <c r="AI4178" s="29"/>
      <c r="AJ4178" s="31"/>
      <c r="AK4178" s="29"/>
      <c r="AL4178" s="30"/>
      <c r="AN4178" s="17">
        <f t="shared" si="708"/>
        <v>109223.89475863984</v>
      </c>
      <c r="AO4178" s="17">
        <f t="shared" si="709"/>
        <v>1092.2389475863984</v>
      </c>
      <c r="AP4178" s="2">
        <f t="shared" si="710"/>
        <v>74.70914401490964</v>
      </c>
      <c r="AQ4178" s="6">
        <f t="shared" si="711"/>
        <v>1652.5662656098013</v>
      </c>
      <c r="AR4178" s="3">
        <f t="shared" si="712"/>
        <v>8143.0833493901991</v>
      </c>
    </row>
    <row r="4179" spans="1:44">
      <c r="A4179" s="32">
        <v>43992</v>
      </c>
      <c r="B4179" s="9">
        <v>6.25</v>
      </c>
      <c r="C4179" s="33">
        <v>9870.7899030000008</v>
      </c>
      <c r="D4179" s="34">
        <f t="shared" si="696"/>
        <v>98301505.282775864</v>
      </c>
      <c r="E4179" s="34">
        <v>13732352106018.301</v>
      </c>
      <c r="F4179" s="3">
        <f>VLOOKUP(A4179,ERCOT_345kv_West_ATC!A:B,2)</f>
        <v>28.7</v>
      </c>
      <c r="G4179" s="3">
        <f>VLOOKUP(A4179,ERCOT_345kv_West_ATC!G:H,2)</f>
        <v>2.6509999999999998</v>
      </c>
      <c r="I4179" s="5">
        <f t="shared" si="697"/>
        <v>6</v>
      </c>
      <c r="J4179" s="4">
        <f t="shared" si="698"/>
        <v>144</v>
      </c>
      <c r="K4179" s="4">
        <f t="shared" si="713"/>
        <v>900</v>
      </c>
      <c r="L4179" s="6">
        <f t="shared" si="714"/>
        <v>8883710.9127000012</v>
      </c>
      <c r="N4179" s="22">
        <f t="shared" si="699"/>
        <v>9.0372074030249688E-2</v>
      </c>
      <c r="O4179" s="14">
        <f t="shared" si="700"/>
        <v>915.55057820431534</v>
      </c>
      <c r="Q4179" s="22">
        <f t="shared" si="695"/>
        <v>132.12291524890304</v>
      </c>
      <c r="R4179" s="3">
        <f>VLOOKUP(A4179,ERCOT_345kv_West_ATC!D:E,2)</f>
        <v>19.66</v>
      </c>
      <c r="S4179" s="66">
        <f t="shared" si="716"/>
        <v>0.8511991658452055</v>
      </c>
      <c r="T4179" s="69">
        <f t="shared" si="701"/>
        <v>112.46291524890304</v>
      </c>
      <c r="V4179" s="16">
        <f t="shared" si="702"/>
        <v>1.96308E-2</v>
      </c>
      <c r="W4179" s="16">
        <f t="shared" si="703"/>
        <v>7.0741274030249685E-2</v>
      </c>
      <c r="X4179" s="16"/>
      <c r="Z4179" s="15">
        <f t="shared" si="704"/>
        <v>9.2472019409674217E-6</v>
      </c>
      <c r="AA4179" s="16">
        <f t="shared" si="705"/>
        <v>9.127718754990323E-2</v>
      </c>
      <c r="AB4179" s="3">
        <f t="shared" si="706"/>
        <v>9.8312185485787754E-2</v>
      </c>
      <c r="AC4179" s="69">
        <f t="shared" si="707"/>
        <v>22.213339887798316</v>
      </c>
      <c r="AD4179" s="3">
        <f t="shared" si="715"/>
        <v>17.820953118321565</v>
      </c>
      <c r="AF4179" s="29"/>
      <c r="AG4179" s="30"/>
      <c r="AH4179" s="29"/>
      <c r="AI4179" s="29"/>
      <c r="AJ4179" s="31"/>
      <c r="AK4179" s="29"/>
      <c r="AL4179" s="30"/>
      <c r="AN4179" s="17">
        <f t="shared" si="708"/>
        <v>109223.89475863984</v>
      </c>
      <c r="AO4179" s="17">
        <f t="shared" si="709"/>
        <v>1092.2389475863984</v>
      </c>
      <c r="AP4179" s="2">
        <f t="shared" si="710"/>
        <v>74.70914401490964</v>
      </c>
      <c r="AQ4179" s="6">
        <f t="shared" si="711"/>
        <v>1468.7817713331235</v>
      </c>
      <c r="AR4179" s="3">
        <f t="shared" si="712"/>
        <v>8402.0081316668766</v>
      </c>
    </row>
    <row r="4180" spans="1:44">
      <c r="A4180" s="32">
        <v>43993</v>
      </c>
      <c r="B4180" s="9">
        <v>6.25</v>
      </c>
      <c r="C4180" s="33">
        <v>9324.4758419999998</v>
      </c>
      <c r="D4180" s="34">
        <f t="shared" si="696"/>
        <v>98301505.282775864</v>
      </c>
      <c r="E4180" s="34">
        <v>13732352106018.301</v>
      </c>
      <c r="F4180" s="3">
        <f>VLOOKUP(A4180,ERCOT_345kv_West_ATC!A:B,2)</f>
        <v>28.85</v>
      </c>
      <c r="G4180" s="3">
        <f>VLOOKUP(A4180,ERCOT_345kv_West_ATC!G:H,2)</f>
        <v>2.681</v>
      </c>
      <c r="I4180" s="5">
        <f t="shared" si="697"/>
        <v>6</v>
      </c>
      <c r="J4180" s="4">
        <f t="shared" si="698"/>
        <v>144</v>
      </c>
      <c r="K4180" s="4">
        <f t="shared" si="713"/>
        <v>900</v>
      </c>
      <c r="L4180" s="6">
        <f t="shared" si="714"/>
        <v>8392028.2577999998</v>
      </c>
      <c r="N4180" s="22">
        <f t="shared" si="699"/>
        <v>8.5370292485952695E-2</v>
      </c>
      <c r="O4180" s="14">
        <f t="shared" si="700"/>
        <v>915.55057820431534</v>
      </c>
      <c r="Q4180" s="22">
        <f t="shared" si="695"/>
        <v>124.81036913150979</v>
      </c>
      <c r="R4180" s="3">
        <f>VLOOKUP(A4180,ERCOT_345kv_West_ATC!D:E,2)</f>
        <v>16.010000000000002</v>
      </c>
      <c r="S4180" s="66">
        <f t="shared" si="716"/>
        <v>0.87172540141171573</v>
      </c>
      <c r="T4180" s="69">
        <f t="shared" si="701"/>
        <v>108.80036913150978</v>
      </c>
      <c r="V4180" s="16">
        <f t="shared" si="702"/>
        <v>1.9733399999999998E-2</v>
      </c>
      <c r="W4180" s="16">
        <f t="shared" si="703"/>
        <v>6.5636892485952697E-2</v>
      </c>
      <c r="X4180" s="16"/>
      <c r="Z4180" s="15">
        <f t="shared" si="704"/>
        <v>9.2472019409674217E-6</v>
      </c>
      <c r="AA4180" s="16">
        <f t="shared" si="705"/>
        <v>8.6225311104646235E-2</v>
      </c>
      <c r="AB4180" s="3">
        <f t="shared" si="706"/>
        <v>9.2870946251002451E-2</v>
      </c>
      <c r="AC4180" s="69">
        <f t="shared" si="707"/>
        <v>20.221846327866896</v>
      </c>
      <c r="AD4180" s="3">
        <f t="shared" si="715"/>
        <v>18.042128773682371</v>
      </c>
      <c r="AF4180" s="29"/>
      <c r="AG4180" s="30"/>
      <c r="AH4180" s="29"/>
      <c r="AI4180" s="29"/>
      <c r="AJ4180" s="31"/>
      <c r="AK4180" s="29"/>
      <c r="AL4180" s="30"/>
      <c r="AN4180" s="17">
        <f t="shared" si="708"/>
        <v>109223.89475863984</v>
      </c>
      <c r="AO4180" s="17">
        <f t="shared" si="709"/>
        <v>1092.2389475863984</v>
      </c>
      <c r="AP4180" s="2">
        <f t="shared" si="710"/>
        <v>74.70914401490964</v>
      </c>
      <c r="AQ4180" s="6">
        <f t="shared" si="711"/>
        <v>1196.0933956787035</v>
      </c>
      <c r="AR4180" s="3">
        <f t="shared" si="712"/>
        <v>8128.3824463212968</v>
      </c>
    </row>
    <row r="4181" spans="1:44">
      <c r="A4181" s="32">
        <v>43994</v>
      </c>
      <c r="B4181" s="9">
        <v>6.25</v>
      </c>
      <c r="C4181" s="33">
        <v>9481.7483890000003</v>
      </c>
      <c r="D4181" s="34">
        <f t="shared" si="696"/>
        <v>98301505.282775864</v>
      </c>
      <c r="E4181" s="34">
        <v>13732352106018.301</v>
      </c>
      <c r="F4181" s="3">
        <f>VLOOKUP(A4181,ERCOT_345kv_West_ATC!A:B,2)</f>
        <v>28.55</v>
      </c>
      <c r="G4181" s="3">
        <f>VLOOKUP(A4181,ERCOT_345kv_West_ATC!G:H,2)</f>
        <v>2.6549999999999998</v>
      </c>
      <c r="I4181" s="5">
        <f t="shared" si="697"/>
        <v>6</v>
      </c>
      <c r="J4181" s="4">
        <f t="shared" si="698"/>
        <v>144</v>
      </c>
      <c r="K4181" s="4">
        <f t="shared" si="713"/>
        <v>900</v>
      </c>
      <c r="L4181" s="6">
        <f t="shared" si="714"/>
        <v>8533573.5501000006</v>
      </c>
      <c r="N4181" s="22">
        <f t="shared" si="699"/>
        <v>8.6810202199367859E-2</v>
      </c>
      <c r="O4181" s="14">
        <f t="shared" si="700"/>
        <v>915.55057820431534</v>
      </c>
      <c r="Q4181" s="22">
        <f t="shared" si="695"/>
        <v>126.91550029147348</v>
      </c>
      <c r="R4181" s="3">
        <f>VLOOKUP(A4181,ERCOT_345kv_West_ATC!D:E,2)</f>
        <v>16.829999999999998</v>
      </c>
      <c r="S4181" s="66">
        <f t="shared" si="716"/>
        <v>0.86739208401378631</v>
      </c>
      <c r="T4181" s="69">
        <f t="shared" si="701"/>
        <v>110.08550029147348</v>
      </c>
      <c r="V4181" s="16">
        <f t="shared" si="702"/>
        <v>1.9528200000000003E-2</v>
      </c>
      <c r="W4181" s="16">
        <f t="shared" si="703"/>
        <v>6.7282002199367863E-2</v>
      </c>
      <c r="X4181" s="16"/>
      <c r="Z4181" s="15">
        <f t="shared" si="704"/>
        <v>9.2472019409674217E-6</v>
      </c>
      <c r="AA4181" s="16">
        <f t="shared" si="705"/>
        <v>8.7679642106525527E-2</v>
      </c>
      <c r="AB4181" s="3">
        <f t="shared" si="706"/>
        <v>9.4437366766931694E-2</v>
      </c>
      <c r="AC4181" s="69">
        <f t="shared" si="707"/>
        <v>20.795156236697</v>
      </c>
      <c r="AD4181" s="3">
        <f t="shared" si="715"/>
        <v>18.233290176185701</v>
      </c>
      <c r="AF4181" s="29"/>
      <c r="AG4181" s="30"/>
      <c r="AH4181" s="29"/>
      <c r="AI4181" s="29"/>
      <c r="AJ4181" s="31"/>
      <c r="AK4181" s="29"/>
      <c r="AL4181" s="30"/>
      <c r="AN4181" s="17">
        <f t="shared" si="708"/>
        <v>109223.89475863984</v>
      </c>
      <c r="AO4181" s="17">
        <f t="shared" si="709"/>
        <v>1092.2389475863984</v>
      </c>
      <c r="AP4181" s="2">
        <f t="shared" si="710"/>
        <v>74.70914401490964</v>
      </c>
      <c r="AQ4181" s="6">
        <f t="shared" si="711"/>
        <v>1257.354893770929</v>
      </c>
      <c r="AR4181" s="3">
        <f t="shared" si="712"/>
        <v>8224.393495229071</v>
      </c>
    </row>
    <row r="4182" spans="1:44">
      <c r="A4182" s="32">
        <v>43995</v>
      </c>
      <c r="B4182" s="9">
        <v>6.25</v>
      </c>
      <c r="C4182" s="33">
        <v>9474.7419229999996</v>
      </c>
      <c r="D4182" s="34">
        <f t="shared" si="696"/>
        <v>98301505.282775864</v>
      </c>
      <c r="E4182" s="34">
        <v>13732352106018.301</v>
      </c>
      <c r="F4182" s="3">
        <f>VLOOKUP(A4182,ERCOT_345kv_West_ATC!A:B,2)</f>
        <v>28.55</v>
      </c>
      <c r="G4182" s="3">
        <f>VLOOKUP(A4182,ERCOT_345kv_West_ATC!G:H,2)</f>
        <v>2.6549999999999998</v>
      </c>
      <c r="I4182" s="5">
        <f t="shared" si="697"/>
        <v>6</v>
      </c>
      <c r="J4182" s="4">
        <f t="shared" si="698"/>
        <v>144</v>
      </c>
      <c r="K4182" s="4">
        <f t="shared" si="713"/>
        <v>900</v>
      </c>
      <c r="L4182" s="6">
        <f t="shared" si="714"/>
        <v>8527267.7306999993</v>
      </c>
      <c r="N4182" s="22">
        <f t="shared" si="699"/>
        <v>8.6746054459393152E-2</v>
      </c>
      <c r="O4182" s="14">
        <f t="shared" si="700"/>
        <v>915.55057820431534</v>
      </c>
      <c r="Q4182" s="22">
        <f t="shared" si="695"/>
        <v>126.82171704589643</v>
      </c>
      <c r="R4182" s="3">
        <f>VLOOKUP(A4182,ERCOT_345kv_West_ATC!D:E,2)</f>
        <v>16.09</v>
      </c>
      <c r="S4182" s="66">
        <f t="shared" si="716"/>
        <v>0.87312898472919209</v>
      </c>
      <c r="T4182" s="69">
        <f t="shared" si="701"/>
        <v>110.73171704589643</v>
      </c>
      <c r="V4182" s="16">
        <f t="shared" si="702"/>
        <v>1.9528200000000003E-2</v>
      </c>
      <c r="W4182" s="16">
        <f t="shared" si="703"/>
        <v>6.7217854459393156E-2</v>
      </c>
      <c r="X4182" s="16"/>
      <c r="Z4182" s="15">
        <f t="shared" si="704"/>
        <v>9.2472019409674217E-6</v>
      </c>
      <c r="AA4182" s="16">
        <f t="shared" si="705"/>
        <v>8.7614851900531004E-2</v>
      </c>
      <c r="AB4182" s="3">
        <f t="shared" si="706"/>
        <v>9.4367582991594479E-2</v>
      </c>
      <c r="AC4182" s="69">
        <f t="shared" si="707"/>
        <v>20.769615374923578</v>
      </c>
      <c r="AD4182" s="3">
        <f t="shared" si="715"/>
        <v>18.375123182929446</v>
      </c>
      <c r="AF4182" s="29"/>
      <c r="AG4182" s="30"/>
      <c r="AH4182" s="29"/>
      <c r="AI4182" s="29"/>
      <c r="AJ4182" s="31"/>
      <c r="AK4182" s="29"/>
      <c r="AL4182" s="30"/>
      <c r="AN4182" s="17">
        <f t="shared" si="708"/>
        <v>109223.89475863984</v>
      </c>
      <c r="AO4182" s="17">
        <f t="shared" si="709"/>
        <v>1092.2389475863984</v>
      </c>
      <c r="AP4182" s="2">
        <f t="shared" si="710"/>
        <v>74.70914401490964</v>
      </c>
      <c r="AQ4182" s="6">
        <f t="shared" si="711"/>
        <v>1202.0701271998962</v>
      </c>
      <c r="AR4182" s="3">
        <f t="shared" si="712"/>
        <v>8272.6717958001027</v>
      </c>
    </row>
    <row r="4183" spans="1:44">
      <c r="A4183" s="32">
        <v>43996</v>
      </c>
      <c r="B4183" s="9">
        <v>6.25</v>
      </c>
      <c r="C4183" s="33">
        <v>9386.7878920000003</v>
      </c>
      <c r="D4183" s="34">
        <f t="shared" si="696"/>
        <v>98301505.282775864</v>
      </c>
      <c r="E4183" s="34">
        <v>13732352106018.301</v>
      </c>
      <c r="F4183" s="3">
        <f>VLOOKUP(A4183,ERCOT_345kv_West_ATC!A:B,2)</f>
        <v>28.55</v>
      </c>
      <c r="G4183" s="3">
        <f>VLOOKUP(A4183,ERCOT_345kv_West_ATC!G:H,2)</f>
        <v>2.6549999999999998</v>
      </c>
      <c r="I4183" s="5">
        <f t="shared" si="697"/>
        <v>6</v>
      </c>
      <c r="J4183" s="4">
        <f t="shared" si="698"/>
        <v>144</v>
      </c>
      <c r="K4183" s="4">
        <f t="shared" si="713"/>
        <v>900</v>
      </c>
      <c r="L4183" s="6">
        <f t="shared" si="714"/>
        <v>8448109.1028000005</v>
      </c>
      <c r="N4183" s="22">
        <f t="shared" si="699"/>
        <v>8.5940790820018667E-2</v>
      </c>
      <c r="O4183" s="14">
        <f t="shared" si="700"/>
        <v>915.55057820431534</v>
      </c>
      <c r="Q4183" s="22">
        <f t="shared" si="695"/>
        <v>125.6444310234191</v>
      </c>
      <c r="R4183" s="3">
        <f>VLOOKUP(A4183,ERCOT_345kv_West_ATC!D:E,2)</f>
        <v>16.45</v>
      </c>
      <c r="S4183" s="66">
        <f t="shared" si="716"/>
        <v>0.86907497717161963</v>
      </c>
      <c r="T4183" s="69">
        <f t="shared" si="701"/>
        <v>109.1944310234191</v>
      </c>
      <c r="V4183" s="16">
        <f t="shared" si="702"/>
        <v>1.9528200000000003E-2</v>
      </c>
      <c r="W4183" s="16">
        <f t="shared" si="703"/>
        <v>6.6412590820018658E-2</v>
      </c>
      <c r="X4183" s="16"/>
      <c r="Z4183" s="15">
        <f t="shared" si="704"/>
        <v>9.2472019409674217E-6</v>
      </c>
      <c r="AA4183" s="16">
        <f t="shared" si="705"/>
        <v>8.6801523214351889E-2</v>
      </c>
      <c r="AB4183" s="3">
        <f t="shared" si="706"/>
        <v>9.3491568701464897E-2</v>
      </c>
      <c r="AC4183" s="69">
        <f t="shared" si="707"/>
        <v>20.448994144736151</v>
      </c>
      <c r="AD4183" s="3">
        <f t="shared" si="715"/>
        <v>18.549576362802522</v>
      </c>
      <c r="AF4183" s="29"/>
      <c r="AG4183" s="30"/>
      <c r="AH4183" s="29"/>
      <c r="AI4183" s="29"/>
      <c r="AJ4183" s="31"/>
      <c r="AK4183" s="29"/>
      <c r="AL4183" s="30"/>
      <c r="AN4183" s="17">
        <f t="shared" si="708"/>
        <v>109223.89475863984</v>
      </c>
      <c r="AO4183" s="17">
        <f t="shared" si="709"/>
        <v>1092.2389475863984</v>
      </c>
      <c r="AP4183" s="2">
        <f t="shared" si="710"/>
        <v>74.70914401490964</v>
      </c>
      <c r="AQ4183" s="6">
        <f t="shared" si="711"/>
        <v>1228.9654190452636</v>
      </c>
      <c r="AR4183" s="3">
        <f t="shared" si="712"/>
        <v>8157.8224729547364</v>
      </c>
    </row>
    <row r="4184" spans="1:44">
      <c r="A4184" s="32">
        <v>43997</v>
      </c>
      <c r="B4184" s="9">
        <v>6.25</v>
      </c>
      <c r="C4184" s="33">
        <v>9454.1501580000004</v>
      </c>
      <c r="D4184" s="34">
        <f t="shared" si="696"/>
        <v>98301505.282775864</v>
      </c>
      <c r="E4184" s="34">
        <v>13732352106018.301</v>
      </c>
      <c r="F4184" s="3">
        <f>VLOOKUP(A4184,ERCOT_345kv_West_ATC!A:B,2)</f>
        <v>28.3</v>
      </c>
      <c r="G4184" s="3">
        <f>VLOOKUP(A4184,ERCOT_345kv_West_ATC!G:H,2)</f>
        <v>2.6320000000000001</v>
      </c>
      <c r="I4184" s="5">
        <f t="shared" si="697"/>
        <v>6</v>
      </c>
      <c r="J4184" s="4">
        <f t="shared" si="698"/>
        <v>144</v>
      </c>
      <c r="K4184" s="4">
        <f t="shared" si="713"/>
        <v>900</v>
      </c>
      <c r="L4184" s="6">
        <f t="shared" si="714"/>
        <v>8508735.1422000006</v>
      </c>
      <c r="N4184" s="22">
        <f t="shared" si="699"/>
        <v>8.6557526435873194E-2</v>
      </c>
      <c r="O4184" s="14">
        <f t="shared" si="700"/>
        <v>915.55057820431534</v>
      </c>
      <c r="Q4184" s="22">
        <f t="shared" ref="Q4184:Q4247" si="717">((I4184*B4184)*C4184)/((D4184*($AL$2*$Y$2)/$Y$2)/1000000)</f>
        <v>126.54609128051636</v>
      </c>
      <c r="R4184" s="3">
        <f>VLOOKUP(A4184,ERCOT_345kv_West_ATC!D:E,2)</f>
        <v>18.32</v>
      </c>
      <c r="S4184" s="66">
        <f t="shared" si="716"/>
        <v>0.85523061348935836</v>
      </c>
      <c r="T4184" s="69">
        <f t="shared" si="701"/>
        <v>108.22609128051636</v>
      </c>
      <c r="V4184" s="16">
        <f t="shared" si="702"/>
        <v>1.9357199999999998E-2</v>
      </c>
      <c r="W4184" s="16">
        <f t="shared" si="703"/>
        <v>6.7200326435873203E-2</v>
      </c>
      <c r="X4184" s="16"/>
      <c r="Z4184" s="15">
        <f t="shared" si="704"/>
        <v>9.2472019409674217E-6</v>
      </c>
      <c r="AA4184" s="16">
        <f t="shared" si="705"/>
        <v>8.7424435691255062E-2</v>
      </c>
      <c r="AB4184" s="3">
        <f t="shared" si="706"/>
        <v>9.4162490852054095E-2</v>
      </c>
      <c r="AC4184" s="69">
        <f t="shared" si="707"/>
        <v>20.6945516518518</v>
      </c>
      <c r="AD4184" s="3">
        <f t="shared" si="715"/>
        <v>18.726684540392249</v>
      </c>
      <c r="AF4184" s="29"/>
      <c r="AG4184" s="30"/>
      <c r="AH4184" s="29"/>
      <c r="AI4184" s="29"/>
      <c r="AJ4184" s="31"/>
      <c r="AK4184" s="29"/>
      <c r="AL4184" s="30"/>
      <c r="AN4184" s="17">
        <f t="shared" si="708"/>
        <v>109223.89475863984</v>
      </c>
      <c r="AO4184" s="17">
        <f t="shared" si="709"/>
        <v>1092.2389475863984</v>
      </c>
      <c r="AP4184" s="2">
        <f t="shared" si="710"/>
        <v>74.70914401490964</v>
      </c>
      <c r="AQ4184" s="6">
        <f t="shared" si="711"/>
        <v>1368.6715183531446</v>
      </c>
      <c r="AR4184" s="3">
        <f t="shared" si="712"/>
        <v>8085.4786396468553</v>
      </c>
    </row>
    <row r="4185" spans="1:44">
      <c r="A4185" s="32">
        <v>43998</v>
      </c>
      <c r="B4185" s="9">
        <v>6.25</v>
      </c>
      <c r="C4185" s="33">
        <v>9540.6765140000007</v>
      </c>
      <c r="D4185" s="34">
        <f t="shared" si="696"/>
        <v>112993325.0875591</v>
      </c>
      <c r="E4185" s="34">
        <v>15784744305477.4</v>
      </c>
      <c r="F4185" s="3">
        <f>VLOOKUP(A4185,ERCOT_345kv_West_ATC!A:B,2)</f>
        <v>28.25</v>
      </c>
      <c r="G4185" s="3">
        <f>VLOOKUP(A4185,ERCOT_345kv_West_ATC!G:H,2)</f>
        <v>2.63</v>
      </c>
      <c r="I4185" s="5">
        <f t="shared" si="697"/>
        <v>6</v>
      </c>
      <c r="J4185" s="4">
        <f t="shared" si="698"/>
        <v>144</v>
      </c>
      <c r="K4185" s="4">
        <f t="shared" si="713"/>
        <v>900</v>
      </c>
      <c r="L4185" s="6">
        <f t="shared" si="714"/>
        <v>8586608.8626000006</v>
      </c>
      <c r="N4185" s="22">
        <f t="shared" si="699"/>
        <v>7.5992177909148112E-2</v>
      </c>
      <c r="O4185" s="14">
        <f t="shared" si="700"/>
        <v>796.50722669023628</v>
      </c>
      <c r="Q4185" s="22">
        <f t="shared" si="717"/>
        <v>111.09967530577208</v>
      </c>
      <c r="R4185" s="3">
        <f>VLOOKUP(A4185,ERCOT_345kv_West_ATC!D:E,2)</f>
        <v>17.28</v>
      </c>
      <c r="S4185" s="66">
        <f t="shared" si="716"/>
        <v>0.84446399188439181</v>
      </c>
      <c r="T4185" s="69">
        <f t="shared" si="701"/>
        <v>93.81967530577208</v>
      </c>
      <c r="V4185" s="16">
        <f t="shared" si="702"/>
        <v>1.9323E-2</v>
      </c>
      <c r="W4185" s="16">
        <f t="shared" si="703"/>
        <v>5.6669177909148112E-2</v>
      </c>
      <c r="X4185" s="16"/>
      <c r="Z4185" s="15">
        <f t="shared" si="704"/>
        <v>8.0448457441756386E-6</v>
      </c>
      <c r="AA4185" s="16">
        <f t="shared" si="705"/>
        <v>7.6753270850209374E-2</v>
      </c>
      <c r="AB4185" s="3">
        <f t="shared" si="706"/>
        <v>8.2668868345020435E-2</v>
      </c>
      <c r="AC4185" s="69">
        <f t="shared" si="707"/>
        <v>16.48788581427748</v>
      </c>
      <c r="AD4185" s="3">
        <f t="shared" si="715"/>
        <v>18.733326362478397</v>
      </c>
      <c r="AF4185" s="29"/>
      <c r="AG4185" s="30"/>
      <c r="AH4185" s="29"/>
      <c r="AI4185" s="29"/>
      <c r="AJ4185" s="31"/>
      <c r="AK4185" s="29"/>
      <c r="AL4185" s="30"/>
      <c r="AN4185" s="17">
        <f t="shared" si="708"/>
        <v>125548.13898617678</v>
      </c>
      <c r="AO4185" s="17">
        <f t="shared" si="709"/>
        <v>1255.4813898617679</v>
      </c>
      <c r="AP4185" s="2">
        <f t="shared" si="710"/>
        <v>85.874927066544913</v>
      </c>
      <c r="AQ4185" s="6">
        <f t="shared" si="711"/>
        <v>1483.9187397098963</v>
      </c>
      <c r="AR4185" s="3">
        <f t="shared" si="712"/>
        <v>8056.7577742901049</v>
      </c>
    </row>
    <row r="4186" spans="1:44">
      <c r="A4186" s="32">
        <v>43999</v>
      </c>
      <c r="B4186" s="9">
        <v>6.25</v>
      </c>
      <c r="C4186" s="33">
        <v>9483.1526880000001</v>
      </c>
      <c r="D4186" s="34">
        <f t="shared" si="696"/>
        <v>112993325.0875591</v>
      </c>
      <c r="E4186" s="34">
        <v>15784744305477.4</v>
      </c>
      <c r="F4186" s="3">
        <f>VLOOKUP(A4186,ERCOT_345kv_West_ATC!A:B,2)</f>
        <v>28.55</v>
      </c>
      <c r="G4186" s="3">
        <f>VLOOKUP(A4186,ERCOT_345kv_West_ATC!G:H,2)</f>
        <v>2.6339999999999999</v>
      </c>
      <c r="I4186" s="5">
        <f t="shared" si="697"/>
        <v>6</v>
      </c>
      <c r="J4186" s="4">
        <f t="shared" si="698"/>
        <v>144</v>
      </c>
      <c r="K4186" s="4">
        <f t="shared" si="713"/>
        <v>900</v>
      </c>
      <c r="L4186" s="6">
        <f t="shared" si="714"/>
        <v>8534837.4191999994</v>
      </c>
      <c r="N4186" s="22">
        <f t="shared" si="699"/>
        <v>7.553399647798939E-2</v>
      </c>
      <c r="O4186" s="14">
        <f t="shared" si="700"/>
        <v>796.50722669023628</v>
      </c>
      <c r="Q4186" s="22">
        <f t="shared" si="717"/>
        <v>110.42981941226519</v>
      </c>
      <c r="R4186" s="3">
        <f>VLOOKUP(A4186,ERCOT_345kv_West_ATC!D:E,2)</f>
        <v>14.91</v>
      </c>
      <c r="S4186" s="66">
        <f t="shared" si="716"/>
        <v>0.86498212095831806</v>
      </c>
      <c r="T4186" s="69">
        <f t="shared" si="701"/>
        <v>95.519819412265193</v>
      </c>
      <c r="V4186" s="16">
        <f t="shared" si="702"/>
        <v>1.9528200000000003E-2</v>
      </c>
      <c r="W4186" s="16">
        <f t="shared" si="703"/>
        <v>5.6005796477989388E-2</v>
      </c>
      <c r="X4186" s="16"/>
      <c r="Z4186" s="15">
        <f t="shared" si="704"/>
        <v>8.0448457441756386E-6</v>
      </c>
      <c r="AA4186" s="16">
        <f t="shared" si="705"/>
        <v>7.6290500543424566E-2</v>
      </c>
      <c r="AB4186" s="3">
        <f t="shared" si="706"/>
        <v>8.2170430986692883E-2</v>
      </c>
      <c r="AC4186" s="69">
        <f t="shared" si="707"/>
        <v>16.305457741129594</v>
      </c>
      <c r="AD4186" s="3">
        <f t="shared" si="715"/>
        <v>18.727728777886377</v>
      </c>
      <c r="AF4186" s="29"/>
      <c r="AG4186" s="30"/>
      <c r="AH4186" s="29"/>
      <c r="AI4186" s="29"/>
      <c r="AJ4186" s="31"/>
      <c r="AK4186" s="29"/>
      <c r="AL4186" s="30"/>
      <c r="AN4186" s="17">
        <f t="shared" si="708"/>
        <v>125548.13898617678</v>
      </c>
      <c r="AO4186" s="17">
        <f t="shared" si="709"/>
        <v>1255.4813898617679</v>
      </c>
      <c r="AP4186" s="2">
        <f t="shared" si="710"/>
        <v>85.874927066544913</v>
      </c>
      <c r="AQ4186" s="6">
        <f t="shared" si="711"/>
        <v>1280.3951625621846</v>
      </c>
      <c r="AR4186" s="3">
        <f t="shared" si="712"/>
        <v>8202.7575254378153</v>
      </c>
    </row>
    <row r="4187" spans="1:44">
      <c r="A4187" s="32">
        <v>44000</v>
      </c>
      <c r="B4187" s="9">
        <v>6.25</v>
      </c>
      <c r="C4187" s="33">
        <v>9412.435974</v>
      </c>
      <c r="D4187" s="34">
        <f t="shared" si="696"/>
        <v>112993325.0875591</v>
      </c>
      <c r="E4187" s="34">
        <v>15784744305477.4</v>
      </c>
      <c r="F4187" s="3">
        <f>VLOOKUP(A4187,ERCOT_345kv_West_ATC!A:B,2)</f>
        <v>28.5</v>
      </c>
      <c r="G4187" s="3">
        <f>VLOOKUP(A4187,ERCOT_345kv_West_ATC!G:H,2)</f>
        <v>2.6419999999999999</v>
      </c>
      <c r="I4187" s="5">
        <f t="shared" si="697"/>
        <v>6</v>
      </c>
      <c r="J4187" s="4">
        <f t="shared" si="698"/>
        <v>144</v>
      </c>
      <c r="K4187" s="4">
        <f t="shared" si="713"/>
        <v>900</v>
      </c>
      <c r="L4187" s="6">
        <f t="shared" si="714"/>
        <v>8471192.3765999991</v>
      </c>
      <c r="N4187" s="22">
        <f t="shared" si="699"/>
        <v>7.4970732740501519E-2</v>
      </c>
      <c r="O4187" s="14">
        <f t="shared" si="700"/>
        <v>796.50722669023628</v>
      </c>
      <c r="Q4187" s="22">
        <f t="shared" si="717"/>
        <v>109.60633441593789</v>
      </c>
      <c r="R4187" s="3">
        <f>VLOOKUP(A4187,ERCOT_345kv_West_ATC!D:E,2)</f>
        <v>15.44</v>
      </c>
      <c r="S4187" s="66">
        <f t="shared" si="716"/>
        <v>0.85913222915194154</v>
      </c>
      <c r="T4187" s="69">
        <f t="shared" si="701"/>
        <v>94.166334415937897</v>
      </c>
      <c r="V4187" s="16">
        <f t="shared" si="702"/>
        <v>1.9494000000000001E-2</v>
      </c>
      <c r="W4187" s="16">
        <f t="shared" si="703"/>
        <v>5.5476732740501522E-2</v>
      </c>
      <c r="X4187" s="16"/>
      <c r="Z4187" s="15">
        <f t="shared" si="704"/>
        <v>8.0448457441756386E-6</v>
      </c>
      <c r="AA4187" s="16">
        <f t="shared" si="705"/>
        <v>7.5721595487759585E-2</v>
      </c>
      <c r="AB4187" s="3">
        <f t="shared" si="706"/>
        <v>8.1557678766147515E-2</v>
      </c>
      <c r="AC4187" s="69">
        <f t="shared" si="707"/>
        <v>16.08119042840999</v>
      </c>
      <c r="AD4187" s="3">
        <f t="shared" si="715"/>
        <v>18.715293225864841</v>
      </c>
      <c r="AF4187" s="29"/>
      <c r="AG4187" s="30"/>
      <c r="AH4187" s="29"/>
      <c r="AI4187" s="29"/>
      <c r="AJ4187" s="31"/>
      <c r="AK4187" s="29"/>
      <c r="AL4187" s="30"/>
      <c r="AN4187" s="17">
        <f t="shared" si="708"/>
        <v>125548.13898617678</v>
      </c>
      <c r="AO4187" s="17">
        <f t="shared" si="709"/>
        <v>1255.4813898617679</v>
      </c>
      <c r="AP4187" s="2">
        <f t="shared" si="710"/>
        <v>85.874927066544913</v>
      </c>
      <c r="AQ4187" s="6">
        <f t="shared" si="711"/>
        <v>1325.9088739074534</v>
      </c>
      <c r="AR4187" s="3">
        <f t="shared" si="712"/>
        <v>8086.5271000925468</v>
      </c>
    </row>
    <row r="4188" spans="1:44">
      <c r="A4188" s="32">
        <v>44001</v>
      </c>
      <c r="B4188" s="9">
        <v>6.25</v>
      </c>
      <c r="C4188" s="33">
        <v>9277.045161</v>
      </c>
      <c r="D4188" s="34">
        <f t="shared" si="696"/>
        <v>112993325.0875591</v>
      </c>
      <c r="E4188" s="34">
        <v>15784744305477.4</v>
      </c>
      <c r="F4188" s="3">
        <f>VLOOKUP(A4188,ERCOT_345kv_West_ATC!A:B,2)</f>
        <v>28.4</v>
      </c>
      <c r="G4188" s="3">
        <f>VLOOKUP(A4188,ERCOT_345kv_West_ATC!G:H,2)</f>
        <v>2.6269999999999998</v>
      </c>
      <c r="I4188" s="5">
        <f t="shared" si="697"/>
        <v>6</v>
      </c>
      <c r="J4188" s="4">
        <f t="shared" si="698"/>
        <v>144</v>
      </c>
      <c r="K4188" s="4">
        <f t="shared" si="713"/>
        <v>900</v>
      </c>
      <c r="L4188" s="6">
        <f t="shared" si="714"/>
        <v>8349340.6448999997</v>
      </c>
      <c r="N4188" s="22">
        <f t="shared" si="699"/>
        <v>7.3892335130681858E-2</v>
      </c>
      <c r="O4188" s="14">
        <f t="shared" si="700"/>
        <v>796.50722669023628</v>
      </c>
      <c r="Q4188" s="22">
        <f t="shared" si="717"/>
        <v>108.02972972321909</v>
      </c>
      <c r="R4188" s="3">
        <f>VLOOKUP(A4188,ERCOT_345kv_West_ATC!D:E,2)</f>
        <v>17.260000000000002</v>
      </c>
      <c r="S4188" s="66">
        <f t="shared" si="716"/>
        <v>0.84022916613582643</v>
      </c>
      <c r="T4188" s="69">
        <f t="shared" si="701"/>
        <v>90.769729723219086</v>
      </c>
      <c r="V4188" s="16">
        <f t="shared" si="702"/>
        <v>1.9425599999999998E-2</v>
      </c>
      <c r="W4188" s="16">
        <f t="shared" si="703"/>
        <v>5.4466735130681856E-2</v>
      </c>
      <c r="X4188" s="16"/>
      <c r="Z4188" s="15">
        <f t="shared" si="704"/>
        <v>8.0448457441756386E-6</v>
      </c>
      <c r="AA4188" s="16">
        <f t="shared" si="705"/>
        <v>7.4632397281996055E-2</v>
      </c>
      <c r="AB4188" s="3">
        <f t="shared" si="706"/>
        <v>8.0384532891366184E-2</v>
      </c>
      <c r="AC4188" s="69">
        <f t="shared" si="707"/>
        <v>15.651819038240022</v>
      </c>
      <c r="AD4188" s="3">
        <f t="shared" si="715"/>
        <v>18.646345509144801</v>
      </c>
      <c r="AF4188" s="29"/>
      <c r="AG4188" s="30"/>
      <c r="AH4188" s="29"/>
      <c r="AI4188" s="29"/>
      <c r="AJ4188" s="31"/>
      <c r="AK4188" s="29"/>
      <c r="AL4188" s="30"/>
      <c r="AN4188" s="17">
        <f t="shared" si="708"/>
        <v>125548.13898617678</v>
      </c>
      <c r="AO4188" s="17">
        <f t="shared" si="709"/>
        <v>1255.4813898617679</v>
      </c>
      <c r="AP4188" s="2">
        <f t="shared" si="710"/>
        <v>85.874927066544913</v>
      </c>
      <c r="AQ4188" s="6">
        <f t="shared" si="711"/>
        <v>1482.2012411685653</v>
      </c>
      <c r="AR4188" s="3">
        <f t="shared" si="712"/>
        <v>7794.8439198314345</v>
      </c>
    </row>
    <row r="4189" spans="1:44">
      <c r="A4189" s="32">
        <v>44002</v>
      </c>
      <c r="B4189" s="9">
        <v>6.25</v>
      </c>
      <c r="C4189" s="33">
        <v>9335.1793930000003</v>
      </c>
      <c r="D4189" s="34">
        <f t="shared" si="696"/>
        <v>112993325.0875591</v>
      </c>
      <c r="E4189" s="34">
        <v>15784744305477.4</v>
      </c>
      <c r="F4189" s="3">
        <f>VLOOKUP(A4189,ERCOT_345kv_West_ATC!A:B,2)</f>
        <v>28.4</v>
      </c>
      <c r="G4189" s="3">
        <f>VLOOKUP(A4189,ERCOT_345kv_West_ATC!G:H,2)</f>
        <v>2.6269999999999998</v>
      </c>
      <c r="I4189" s="5">
        <f t="shared" si="697"/>
        <v>6</v>
      </c>
      <c r="J4189" s="4">
        <f t="shared" si="698"/>
        <v>144</v>
      </c>
      <c r="K4189" s="4">
        <f t="shared" si="713"/>
        <v>900</v>
      </c>
      <c r="L4189" s="6">
        <f t="shared" si="714"/>
        <v>8401661.4537000004</v>
      </c>
      <c r="N4189" s="22">
        <f t="shared" si="699"/>
        <v>7.4355378489742732E-2</v>
      </c>
      <c r="O4189" s="14">
        <f t="shared" si="700"/>
        <v>796.50722669023628</v>
      </c>
      <c r="Q4189" s="22">
        <f t="shared" si="717"/>
        <v>108.70669369845429</v>
      </c>
      <c r="R4189" s="3">
        <f>VLOOKUP(A4189,ERCOT_345kv_West_ATC!D:E,2)</f>
        <v>17.16</v>
      </c>
      <c r="S4189" s="66">
        <f t="shared" si="716"/>
        <v>0.84214403532867277</v>
      </c>
      <c r="T4189" s="69">
        <f t="shared" si="701"/>
        <v>91.546693698454291</v>
      </c>
      <c r="V4189" s="16">
        <f t="shared" si="702"/>
        <v>1.9425599999999998E-2</v>
      </c>
      <c r="W4189" s="16">
        <f t="shared" si="703"/>
        <v>5.4929778489742731E-2</v>
      </c>
      <c r="X4189" s="16"/>
      <c r="Z4189" s="15">
        <f t="shared" si="704"/>
        <v>8.0448457441756386E-6</v>
      </c>
      <c r="AA4189" s="16">
        <f t="shared" si="705"/>
        <v>7.5100078210892179E-2</v>
      </c>
      <c r="AB4189" s="3">
        <f t="shared" si="706"/>
        <v>8.0888259347712835E-2</v>
      </c>
      <c r="AC4189" s="69">
        <f t="shared" si="707"/>
        <v>15.836182921262898</v>
      </c>
      <c r="AD4189" s="3">
        <f t="shared" si="715"/>
        <v>18.631970686308456</v>
      </c>
      <c r="AF4189" s="29"/>
      <c r="AG4189" s="30"/>
      <c r="AH4189" s="29"/>
      <c r="AI4189" s="29"/>
      <c r="AJ4189" s="31"/>
      <c r="AK4189" s="29"/>
      <c r="AL4189" s="30"/>
      <c r="AN4189" s="17">
        <f t="shared" si="708"/>
        <v>125548.13898617678</v>
      </c>
      <c r="AO4189" s="17">
        <f t="shared" si="709"/>
        <v>1255.4813898617679</v>
      </c>
      <c r="AP4189" s="2">
        <f t="shared" si="710"/>
        <v>85.874927066544913</v>
      </c>
      <c r="AQ4189" s="6">
        <f t="shared" si="711"/>
        <v>1473.6137484619107</v>
      </c>
      <c r="AR4189" s="3">
        <f t="shared" si="712"/>
        <v>7861.5656445380901</v>
      </c>
    </row>
    <row r="4190" spans="1:44">
      <c r="A4190" s="32">
        <v>44003</v>
      </c>
      <c r="B4190" s="9">
        <v>6.25</v>
      </c>
      <c r="C4190" s="33">
        <v>9301.3700439999993</v>
      </c>
      <c r="D4190" s="34">
        <f t="shared" si="696"/>
        <v>112993325.0875591</v>
      </c>
      <c r="E4190" s="34">
        <v>15784744305477.4</v>
      </c>
      <c r="F4190" s="3">
        <f>VLOOKUP(A4190,ERCOT_345kv_West_ATC!A:B,2)</f>
        <v>28.4</v>
      </c>
      <c r="G4190" s="3">
        <f>VLOOKUP(A4190,ERCOT_345kv_West_ATC!G:H,2)</f>
        <v>2.6269999999999998</v>
      </c>
      <c r="I4190" s="5">
        <f t="shared" si="697"/>
        <v>6</v>
      </c>
      <c r="J4190" s="4">
        <f t="shared" si="698"/>
        <v>144</v>
      </c>
      <c r="K4190" s="4">
        <f t="shared" si="713"/>
        <v>900</v>
      </c>
      <c r="L4190" s="6">
        <f t="shared" si="714"/>
        <v>8371233.0395999998</v>
      </c>
      <c r="N4190" s="22">
        <f t="shared" si="699"/>
        <v>7.4086084581660813E-2</v>
      </c>
      <c r="O4190" s="14">
        <f t="shared" si="700"/>
        <v>796.50722669023628</v>
      </c>
      <c r="Q4190" s="22">
        <f t="shared" si="717"/>
        <v>108.31298915447485</v>
      </c>
      <c r="R4190" s="3">
        <f>VLOOKUP(A4190,ERCOT_345kv_West_ATC!D:E,2)</f>
        <v>15.93</v>
      </c>
      <c r="S4190" s="66">
        <f t="shared" si="716"/>
        <v>0.85292622681402686</v>
      </c>
      <c r="T4190" s="69">
        <f t="shared" si="701"/>
        <v>92.382989154474842</v>
      </c>
      <c r="V4190" s="16">
        <f t="shared" si="702"/>
        <v>1.9425599999999998E-2</v>
      </c>
      <c r="W4190" s="16">
        <f t="shared" si="703"/>
        <v>5.4660484581660812E-2</v>
      </c>
      <c r="X4190" s="16"/>
      <c r="Z4190" s="15">
        <f t="shared" si="704"/>
        <v>8.0448457441756386E-6</v>
      </c>
      <c r="AA4190" s="16">
        <f t="shared" si="705"/>
        <v>7.4828087213476169E-2</v>
      </c>
      <c r="AB4190" s="3">
        <f t="shared" si="706"/>
        <v>8.0595305214197194E-2</v>
      </c>
      <c r="AC4190" s="69">
        <f t="shared" si="707"/>
        <v>15.728961708396172</v>
      </c>
      <c r="AD4190" s="3">
        <f t="shared" si="715"/>
        <v>18.603052805909847</v>
      </c>
      <c r="AF4190" s="29"/>
      <c r="AG4190" s="30"/>
      <c r="AH4190" s="29"/>
      <c r="AI4190" s="29"/>
      <c r="AJ4190" s="31"/>
      <c r="AK4190" s="29"/>
      <c r="AL4190" s="30"/>
      <c r="AN4190" s="17">
        <f t="shared" si="708"/>
        <v>125548.13898617678</v>
      </c>
      <c r="AO4190" s="17">
        <f t="shared" si="709"/>
        <v>1255.4813898617679</v>
      </c>
      <c r="AP4190" s="2">
        <f t="shared" si="710"/>
        <v>85.874927066544913</v>
      </c>
      <c r="AQ4190" s="6">
        <f t="shared" si="711"/>
        <v>1367.9875881700605</v>
      </c>
      <c r="AR4190" s="3">
        <f t="shared" si="712"/>
        <v>7933.3824558299384</v>
      </c>
    </row>
    <row r="4191" spans="1:44">
      <c r="A4191" s="32">
        <v>44004</v>
      </c>
      <c r="B4191" s="9">
        <v>6.25</v>
      </c>
      <c r="C4191" s="33">
        <v>9649.2555240000002</v>
      </c>
      <c r="D4191" s="34">
        <f t="shared" si="696"/>
        <v>112993325.0875591</v>
      </c>
      <c r="E4191" s="34">
        <v>15784744305477.4</v>
      </c>
      <c r="F4191" s="3">
        <f>VLOOKUP(A4191,ERCOT_345kv_West_ATC!A:B,2)</f>
        <v>28.4</v>
      </c>
      <c r="G4191" s="3">
        <f>VLOOKUP(A4191,ERCOT_345kv_West_ATC!G:H,2)</f>
        <v>2.6120000000000001</v>
      </c>
      <c r="I4191" s="5">
        <f t="shared" si="697"/>
        <v>6</v>
      </c>
      <c r="J4191" s="4">
        <f t="shared" si="698"/>
        <v>144</v>
      </c>
      <c r="K4191" s="4">
        <f t="shared" si="713"/>
        <v>900</v>
      </c>
      <c r="L4191" s="6">
        <f t="shared" si="714"/>
        <v>8684329.9715999998</v>
      </c>
      <c r="N4191" s="22">
        <f t="shared" si="699"/>
        <v>7.6857017570466826E-2</v>
      </c>
      <c r="O4191" s="14">
        <f t="shared" si="700"/>
        <v>796.50722669023628</v>
      </c>
      <c r="Q4191" s="22">
        <f t="shared" si="717"/>
        <v>112.36406077553629</v>
      </c>
      <c r="R4191" s="3">
        <f>VLOOKUP(A4191,ERCOT_345kv_West_ATC!D:E,2)</f>
        <v>16.420000000000002</v>
      </c>
      <c r="S4191" s="66">
        <f t="shared" si="716"/>
        <v>0.85386786587571484</v>
      </c>
      <c r="T4191" s="69">
        <f t="shared" si="701"/>
        <v>95.944060775536286</v>
      </c>
      <c r="V4191" s="16">
        <f t="shared" si="702"/>
        <v>1.9425599999999998E-2</v>
      </c>
      <c r="W4191" s="16">
        <f t="shared" si="703"/>
        <v>5.7431417570466825E-2</v>
      </c>
      <c r="X4191" s="16"/>
      <c r="Z4191" s="15">
        <f t="shared" si="704"/>
        <v>8.0448457441756386E-6</v>
      </c>
      <c r="AA4191" s="16">
        <f t="shared" si="705"/>
        <v>7.7626772236714672E-2</v>
      </c>
      <c r="AB4191" s="3">
        <f t="shared" si="706"/>
        <v>8.3609693020246678E-2</v>
      </c>
      <c r="AC4191" s="69">
        <f t="shared" si="707"/>
        <v>16.832227645410285</v>
      </c>
      <c r="AD4191" s="3">
        <f t="shared" si="715"/>
        <v>18.607631865687488</v>
      </c>
      <c r="AF4191" s="29"/>
      <c r="AG4191" s="30"/>
      <c r="AH4191" s="29"/>
      <c r="AI4191" s="29"/>
      <c r="AJ4191" s="31"/>
      <c r="AK4191" s="29"/>
      <c r="AL4191" s="30"/>
      <c r="AN4191" s="17">
        <f t="shared" si="708"/>
        <v>125548.13898617678</v>
      </c>
      <c r="AO4191" s="17">
        <f t="shared" si="709"/>
        <v>1255.4813898617679</v>
      </c>
      <c r="AP4191" s="2">
        <f t="shared" si="710"/>
        <v>85.874927066544913</v>
      </c>
      <c r="AQ4191" s="6">
        <f t="shared" si="711"/>
        <v>1410.0663024326677</v>
      </c>
      <c r="AR4191" s="3">
        <f t="shared" si="712"/>
        <v>8239.1892215673324</v>
      </c>
    </row>
    <row r="4192" spans="1:44">
      <c r="A4192" s="32">
        <v>44005</v>
      </c>
      <c r="B4192" s="9">
        <v>6.25</v>
      </c>
      <c r="C4192" s="33">
        <v>9628.6940379999996</v>
      </c>
      <c r="D4192" s="34">
        <f t="shared" si="696"/>
        <v>112993325.0875591</v>
      </c>
      <c r="E4192" s="34">
        <v>15784744305477.4</v>
      </c>
      <c r="F4192" s="3">
        <f>VLOOKUP(A4192,ERCOT_345kv_West_ATC!A:B,2)</f>
        <v>28</v>
      </c>
      <c r="G4192" s="3">
        <f>VLOOKUP(A4192,ERCOT_345kv_West_ATC!G:H,2)</f>
        <v>2.5910000000000002</v>
      </c>
      <c r="I4192" s="5">
        <f t="shared" si="697"/>
        <v>6</v>
      </c>
      <c r="J4192" s="4">
        <f t="shared" si="698"/>
        <v>144</v>
      </c>
      <c r="K4192" s="4">
        <f t="shared" si="713"/>
        <v>900</v>
      </c>
      <c r="L4192" s="6">
        <f t="shared" si="714"/>
        <v>8665824.6341999993</v>
      </c>
      <c r="N4192" s="22">
        <f t="shared" si="699"/>
        <v>7.6693243848561923E-2</v>
      </c>
      <c r="O4192" s="14">
        <f t="shared" si="700"/>
        <v>796.50722669023628</v>
      </c>
      <c r="Q4192" s="22">
        <f t="shared" si="717"/>
        <v>112.12462550959344</v>
      </c>
      <c r="R4192" s="3">
        <f>VLOOKUP(A4192,ERCOT_345kv_West_ATC!D:E,2)</f>
        <v>17.29</v>
      </c>
      <c r="S4192" s="66">
        <f t="shared" si="716"/>
        <v>0.84579658641962951</v>
      </c>
      <c r="T4192" s="69">
        <f t="shared" si="701"/>
        <v>94.834625509593451</v>
      </c>
      <c r="V4192" s="16">
        <f t="shared" si="702"/>
        <v>1.9151999999999999E-2</v>
      </c>
      <c r="W4192" s="16">
        <f t="shared" si="703"/>
        <v>5.7541243848561921E-2</v>
      </c>
      <c r="X4192" s="16"/>
      <c r="Z4192" s="15">
        <f t="shared" si="704"/>
        <v>8.0448457441756386E-6</v>
      </c>
      <c r="AA4192" s="16">
        <f t="shared" si="705"/>
        <v>7.7461358253573642E-2</v>
      </c>
      <c r="AB4192" s="3">
        <f t="shared" si="706"/>
        <v>8.3431530101022042E-2</v>
      </c>
      <c r="AC4192" s="69">
        <f t="shared" si="707"/>
        <v>16.767020016974065</v>
      </c>
      <c r="AD4192" s="3">
        <f t="shared" si="715"/>
        <v>18.656269690801746</v>
      </c>
      <c r="AF4192" s="29"/>
      <c r="AG4192" s="30"/>
      <c r="AH4192" s="29"/>
      <c r="AI4192" s="29"/>
      <c r="AJ4192" s="31"/>
      <c r="AK4192" s="29"/>
      <c r="AL4192" s="30"/>
      <c r="AN4192" s="17">
        <f t="shared" si="708"/>
        <v>125548.13898617678</v>
      </c>
      <c r="AO4192" s="17">
        <f t="shared" si="709"/>
        <v>1255.4813898617679</v>
      </c>
      <c r="AP4192" s="2">
        <f t="shared" si="710"/>
        <v>85.874927066544913</v>
      </c>
      <c r="AQ4192" s="6">
        <f t="shared" si="711"/>
        <v>1484.7774889805614</v>
      </c>
      <c r="AR4192" s="3">
        <f t="shared" si="712"/>
        <v>8143.9165490194382</v>
      </c>
    </row>
    <row r="4193" spans="1:44">
      <c r="A4193" s="32">
        <v>44006</v>
      </c>
      <c r="B4193" s="9">
        <v>6.25</v>
      </c>
      <c r="C4193" s="33">
        <v>9308.9700219999995</v>
      </c>
      <c r="D4193" s="34">
        <f t="shared" si="696"/>
        <v>112993325.0875591</v>
      </c>
      <c r="E4193" s="34">
        <v>15784744305477.4</v>
      </c>
      <c r="F4193" s="3">
        <f>VLOOKUP(A4193,ERCOT_345kv_West_ATC!A:B,2)</f>
        <v>27.95</v>
      </c>
      <c r="G4193" s="3">
        <f>VLOOKUP(A4193,ERCOT_345kv_West_ATC!G:H,2)</f>
        <v>2.5830000000000002</v>
      </c>
      <c r="I4193" s="5">
        <f t="shared" si="697"/>
        <v>6</v>
      </c>
      <c r="J4193" s="4">
        <f t="shared" si="698"/>
        <v>144</v>
      </c>
      <c r="K4193" s="4">
        <f t="shared" si="713"/>
        <v>900</v>
      </c>
      <c r="L4193" s="6">
        <f t="shared" si="714"/>
        <v>8378073.0197999999</v>
      </c>
      <c r="N4193" s="22">
        <f t="shared" si="699"/>
        <v>7.4146618955657675E-2</v>
      </c>
      <c r="O4193" s="14">
        <f t="shared" si="700"/>
        <v>796.50722669023628</v>
      </c>
      <c r="Q4193" s="22">
        <f t="shared" si="717"/>
        <v>108.40148970125391</v>
      </c>
      <c r="R4193" s="3">
        <f>VLOOKUP(A4193,ERCOT_345kv_West_ATC!D:E,2)</f>
        <v>17.41</v>
      </c>
      <c r="S4193" s="66">
        <f t="shared" si="716"/>
        <v>0.8393933510694308</v>
      </c>
      <c r="T4193" s="69">
        <f t="shared" si="701"/>
        <v>90.991489701253911</v>
      </c>
      <c r="V4193" s="16">
        <f t="shared" si="702"/>
        <v>1.9117800000000001E-2</v>
      </c>
      <c r="W4193" s="16">
        <f t="shared" si="703"/>
        <v>5.5028818955657671E-2</v>
      </c>
      <c r="X4193" s="16"/>
      <c r="Z4193" s="15">
        <f t="shared" si="704"/>
        <v>8.0448457441756386E-6</v>
      </c>
      <c r="AA4193" s="16">
        <f t="shared" si="705"/>
        <v>7.48892278641453E-2</v>
      </c>
      <c r="AB4193" s="3">
        <f t="shared" si="706"/>
        <v>8.0661158152380882E-2</v>
      </c>
      <c r="AC4193" s="69">
        <f t="shared" si="707"/>
        <v>15.753063883771402</v>
      </c>
      <c r="AD4193" s="3">
        <f t="shared" si="715"/>
        <v>18.658192151080893</v>
      </c>
      <c r="AF4193" s="29"/>
      <c r="AG4193" s="30"/>
      <c r="AH4193" s="29"/>
      <c r="AI4193" s="29"/>
      <c r="AJ4193" s="31"/>
      <c r="AK4193" s="29"/>
      <c r="AL4193" s="30"/>
      <c r="AN4193" s="17">
        <f t="shared" si="708"/>
        <v>125548.13898617678</v>
      </c>
      <c r="AO4193" s="17">
        <f t="shared" si="709"/>
        <v>1255.4813898617679</v>
      </c>
      <c r="AP4193" s="2">
        <f t="shared" si="710"/>
        <v>85.874927066544913</v>
      </c>
      <c r="AQ4193" s="6">
        <f t="shared" si="711"/>
        <v>1495.082480228547</v>
      </c>
      <c r="AR4193" s="3">
        <f t="shared" si="712"/>
        <v>7813.8875417714526</v>
      </c>
    </row>
    <row r="4194" spans="1:44">
      <c r="A4194" s="32">
        <v>44007</v>
      </c>
      <c r="B4194" s="9">
        <v>6.25</v>
      </c>
      <c r="C4194" s="33">
        <v>9265.1225539999996</v>
      </c>
      <c r="D4194" s="34">
        <f t="shared" si="696"/>
        <v>112993325.0875591</v>
      </c>
      <c r="E4194" s="34">
        <v>15784744305477.4</v>
      </c>
      <c r="F4194" s="3">
        <f>VLOOKUP(A4194,ERCOT_345kv_West_ATC!A:B,2)</f>
        <v>27.8</v>
      </c>
      <c r="G4194" s="3">
        <f>VLOOKUP(A4194,ERCOT_345kv_West_ATC!G:H,2)</f>
        <v>2.5590000000000002</v>
      </c>
      <c r="I4194" s="5">
        <f t="shared" si="697"/>
        <v>6</v>
      </c>
      <c r="J4194" s="4">
        <f t="shared" si="698"/>
        <v>144</v>
      </c>
      <c r="K4194" s="4">
        <f t="shared" si="713"/>
        <v>900</v>
      </c>
      <c r="L4194" s="6">
        <f t="shared" si="714"/>
        <v>8338610.2985999994</v>
      </c>
      <c r="N4194" s="22">
        <f t="shared" si="699"/>
        <v>7.3797370704316981E-2</v>
      </c>
      <c r="O4194" s="14">
        <f t="shared" si="700"/>
        <v>796.50722669023628</v>
      </c>
      <c r="Q4194" s="22">
        <f t="shared" si="717"/>
        <v>107.89089284256869</v>
      </c>
      <c r="R4194" s="3">
        <f>VLOOKUP(A4194,ERCOT_345kv_West_ATC!D:E,2)</f>
        <v>15.81</v>
      </c>
      <c r="S4194" s="66">
        <f t="shared" si="716"/>
        <v>0.85346307196595816</v>
      </c>
      <c r="T4194" s="69">
        <f t="shared" si="701"/>
        <v>92.080892842568687</v>
      </c>
      <c r="V4194" s="16">
        <f t="shared" si="702"/>
        <v>1.9015199999999999E-2</v>
      </c>
      <c r="W4194" s="16">
        <f t="shared" si="703"/>
        <v>5.4782170704316985E-2</v>
      </c>
      <c r="X4194" s="16"/>
      <c r="Z4194" s="15">
        <f t="shared" si="704"/>
        <v>8.0448457441756386E-6</v>
      </c>
      <c r="AA4194" s="16">
        <f t="shared" si="705"/>
        <v>7.4536481747812619E-2</v>
      </c>
      <c r="AB4194" s="3">
        <f t="shared" si="706"/>
        <v>8.0281224868400919E-2</v>
      </c>
      <c r="AC4194" s="69">
        <f t="shared" si="707"/>
        <v>15.614008301834737</v>
      </c>
      <c r="AD4194" s="3">
        <f t="shared" si="715"/>
        <v>18.664312216668229</v>
      </c>
      <c r="AF4194" s="29"/>
      <c r="AG4194" s="30"/>
      <c r="AH4194" s="29"/>
      <c r="AI4194" s="29"/>
      <c r="AJ4194" s="31"/>
      <c r="AK4194" s="29"/>
      <c r="AL4194" s="30"/>
      <c r="AN4194" s="17">
        <f t="shared" si="708"/>
        <v>125548.13898617678</v>
      </c>
      <c r="AO4194" s="17">
        <f t="shared" si="709"/>
        <v>1255.4813898617679</v>
      </c>
      <c r="AP4194" s="2">
        <f t="shared" si="710"/>
        <v>85.874927066544913</v>
      </c>
      <c r="AQ4194" s="6">
        <f t="shared" si="711"/>
        <v>1357.6825969220752</v>
      </c>
      <c r="AR4194" s="3">
        <f t="shared" si="712"/>
        <v>7907.4399570779242</v>
      </c>
    </row>
    <row r="4195" spans="1:44">
      <c r="A4195" s="32">
        <v>44008</v>
      </c>
      <c r="B4195" s="9">
        <v>6.25</v>
      </c>
      <c r="C4195" s="33">
        <v>9165.4640089999994</v>
      </c>
      <c r="D4195" s="34">
        <f t="shared" ref="D4195:D4258" si="718">((2^256)/(2^208*65535)/600)*E4195/(10^12)</f>
        <v>112993325.0875591</v>
      </c>
      <c r="E4195" s="34">
        <v>15784744305477.4</v>
      </c>
      <c r="F4195" s="3">
        <f>VLOOKUP(A4195,ERCOT_345kv_West_ATC!A:B,2)</f>
        <v>28</v>
      </c>
      <c r="G4195" s="3">
        <f>VLOOKUP(A4195,ERCOT_345kv_West_ATC!G:H,2)</f>
        <v>2.58</v>
      </c>
      <c r="I4195" s="5">
        <f t="shared" si="697"/>
        <v>6</v>
      </c>
      <c r="J4195" s="4">
        <f t="shared" si="698"/>
        <v>144</v>
      </c>
      <c r="K4195" s="4">
        <f t="shared" si="713"/>
        <v>900</v>
      </c>
      <c r="L4195" s="6">
        <f t="shared" si="714"/>
        <v>8248917.6080999998</v>
      </c>
      <c r="N4195" s="22">
        <f t="shared" si="699"/>
        <v>7.3003583191377647E-2</v>
      </c>
      <c r="O4195" s="14">
        <f t="shared" si="700"/>
        <v>796.50722669023628</v>
      </c>
      <c r="Q4195" s="22">
        <f t="shared" si="717"/>
        <v>106.73038478271584</v>
      </c>
      <c r="R4195" s="3">
        <f>VLOOKUP(A4195,ERCOT_345kv_West_ATC!D:E,2)</f>
        <v>14.72</v>
      </c>
      <c r="S4195" s="66">
        <f t="shared" si="716"/>
        <v>0.86208238609869803</v>
      </c>
      <c r="T4195" s="69">
        <f t="shared" si="701"/>
        <v>92.010384782715846</v>
      </c>
      <c r="V4195" s="16">
        <f t="shared" si="702"/>
        <v>1.9151999999999999E-2</v>
      </c>
      <c r="W4195" s="16">
        <f t="shared" si="703"/>
        <v>5.3851583191377644E-2</v>
      </c>
      <c r="X4195" s="16"/>
      <c r="Z4195" s="15">
        <f t="shared" si="704"/>
        <v>8.0448457441756386E-6</v>
      </c>
      <c r="AA4195" s="16">
        <f t="shared" si="705"/>
        <v>7.3734744126198626E-2</v>
      </c>
      <c r="AB4195" s="3">
        <f t="shared" si="706"/>
        <v>7.94176949998458E-2</v>
      </c>
      <c r="AC4195" s="69">
        <f t="shared" si="707"/>
        <v>15.297956369943563</v>
      </c>
      <c r="AD4195" s="3">
        <f t="shared" si="715"/>
        <v>18.621446243547464</v>
      </c>
      <c r="AF4195" s="29"/>
      <c r="AG4195" s="30"/>
      <c r="AH4195" s="29"/>
      <c r="AI4195" s="29"/>
      <c r="AJ4195" s="31"/>
      <c r="AK4195" s="29"/>
      <c r="AL4195" s="30"/>
      <c r="AN4195" s="17">
        <f t="shared" si="708"/>
        <v>125548.13898617678</v>
      </c>
      <c r="AO4195" s="17">
        <f t="shared" si="709"/>
        <v>1255.4813898617679</v>
      </c>
      <c r="AP4195" s="2">
        <f t="shared" si="710"/>
        <v>85.874927066544913</v>
      </c>
      <c r="AQ4195" s="6">
        <f t="shared" si="711"/>
        <v>1264.0789264195412</v>
      </c>
      <c r="AR4195" s="3">
        <f t="shared" si="712"/>
        <v>7901.3850825804584</v>
      </c>
    </row>
    <row r="4196" spans="1:44">
      <c r="A4196" s="32">
        <v>44009</v>
      </c>
      <c r="B4196" s="9">
        <v>6.25</v>
      </c>
      <c r="C4196" s="33">
        <v>9050.0802129999993</v>
      </c>
      <c r="D4196" s="34">
        <f t="shared" si="718"/>
        <v>112993325.0875591</v>
      </c>
      <c r="E4196" s="34">
        <v>15784744305477.4</v>
      </c>
      <c r="F4196" s="3">
        <f>VLOOKUP(A4196,ERCOT_345kv_West_ATC!A:B,2)</f>
        <v>28</v>
      </c>
      <c r="G4196" s="3">
        <f>VLOOKUP(A4196,ERCOT_345kv_West_ATC!G:H,2)</f>
        <v>2.58</v>
      </c>
      <c r="I4196" s="5">
        <f t="shared" ref="I4196:I4259" si="719">60/10</f>
        <v>6</v>
      </c>
      <c r="J4196" s="4">
        <f t="shared" ref="J4196:J4259" si="720">I4196*24</f>
        <v>144</v>
      </c>
      <c r="K4196" s="4">
        <f t="shared" si="713"/>
        <v>900</v>
      </c>
      <c r="L4196" s="6">
        <f t="shared" si="714"/>
        <v>8145072.1916999994</v>
      </c>
      <c r="N4196" s="22">
        <f t="shared" ref="N4196:N4259" si="721">L4196/D4196</f>
        <v>7.2084542917808123E-2</v>
      </c>
      <c r="O4196" s="14">
        <f t="shared" ref="O4196:O4259" si="722">(K4196*100000000)/D4196</f>
        <v>796.50722669023628</v>
      </c>
      <c r="Q4196" s="22">
        <f t="shared" si="717"/>
        <v>105.38675865176626</v>
      </c>
      <c r="R4196" s="3">
        <f>VLOOKUP(A4196,ERCOT_345kv_West_ATC!D:E,2)</f>
        <v>14.09</v>
      </c>
      <c r="S4196" s="66">
        <f t="shared" si="716"/>
        <v>0.866301989165848</v>
      </c>
      <c r="T4196" s="69">
        <f t="shared" si="701"/>
        <v>91.296758651766254</v>
      </c>
      <c r="V4196" s="16">
        <f t="shared" si="702"/>
        <v>1.9151999999999999E-2</v>
      </c>
      <c r="W4196" s="16">
        <f t="shared" si="703"/>
        <v>5.293254291780812E-2</v>
      </c>
      <c r="X4196" s="16"/>
      <c r="Z4196" s="15">
        <f t="shared" si="704"/>
        <v>8.0448457441756386E-6</v>
      </c>
      <c r="AA4196" s="16">
        <f t="shared" si="705"/>
        <v>7.2806499286001206E-2</v>
      </c>
      <c r="AB4196" s="3">
        <f t="shared" si="706"/>
        <v>7.8417907633962933E-2</v>
      </c>
      <c r="AC4196" s="69">
        <f t="shared" si="707"/>
        <v>14.932034194030432</v>
      </c>
      <c r="AD4196" s="3">
        <f t="shared" si="715"/>
        <v>18.528582481930055</v>
      </c>
      <c r="AF4196" s="29"/>
      <c r="AG4196" s="30"/>
      <c r="AH4196" s="29"/>
      <c r="AI4196" s="29"/>
      <c r="AJ4196" s="31"/>
      <c r="AK4196" s="29"/>
      <c r="AL4196" s="30"/>
      <c r="AN4196" s="17">
        <f t="shared" si="708"/>
        <v>125548.13898617678</v>
      </c>
      <c r="AO4196" s="17">
        <f t="shared" si="709"/>
        <v>1255.4813898617679</v>
      </c>
      <c r="AP4196" s="2">
        <f t="shared" si="710"/>
        <v>85.874927066544913</v>
      </c>
      <c r="AQ4196" s="6">
        <f t="shared" si="711"/>
        <v>1209.9777223676178</v>
      </c>
      <c r="AR4196" s="3">
        <f t="shared" si="712"/>
        <v>7840.1024906323819</v>
      </c>
    </row>
    <row r="4197" spans="1:44">
      <c r="A4197" s="32">
        <v>44010</v>
      </c>
      <c r="B4197" s="9">
        <v>6.25</v>
      </c>
      <c r="C4197" s="33">
        <v>9155.7319590000006</v>
      </c>
      <c r="D4197" s="34">
        <f t="shared" si="718"/>
        <v>112993325.0875591</v>
      </c>
      <c r="E4197" s="34">
        <v>15784744305477.4</v>
      </c>
      <c r="F4197" s="3">
        <f>VLOOKUP(A4197,ERCOT_345kv_West_ATC!A:B,2)</f>
        <v>28</v>
      </c>
      <c r="G4197" s="3">
        <f>VLOOKUP(A4197,ERCOT_345kv_West_ATC!G:H,2)</f>
        <v>2.58</v>
      </c>
      <c r="I4197" s="5">
        <f t="shared" si="719"/>
        <v>6</v>
      </c>
      <c r="J4197" s="4">
        <f t="shared" si="720"/>
        <v>144</v>
      </c>
      <c r="K4197" s="4">
        <f t="shared" si="713"/>
        <v>900</v>
      </c>
      <c r="L4197" s="6">
        <f t="shared" si="714"/>
        <v>8240158.763100001</v>
      </c>
      <c r="N4197" s="22">
        <f t="shared" si="721"/>
        <v>7.2926066709822546E-2</v>
      </c>
      <c r="O4197" s="14">
        <f t="shared" si="722"/>
        <v>796.50722669023628</v>
      </c>
      <c r="Q4197" s="22">
        <f t="shared" si="717"/>
        <v>106.61705659330779</v>
      </c>
      <c r="R4197" s="3">
        <f>VLOOKUP(A4197,ERCOT_345kv_West_ATC!D:E,2)</f>
        <v>12.65</v>
      </c>
      <c r="S4197" s="66">
        <f t="shared" si="716"/>
        <v>0.88135106704123711</v>
      </c>
      <c r="T4197" s="69">
        <f t="shared" si="701"/>
        <v>93.967056593307788</v>
      </c>
      <c r="V4197" s="16">
        <f t="shared" si="702"/>
        <v>1.9151999999999999E-2</v>
      </c>
      <c r="W4197" s="16">
        <f t="shared" si="703"/>
        <v>5.3774066709822543E-2</v>
      </c>
      <c r="X4197" s="16"/>
      <c r="Z4197" s="15">
        <f t="shared" si="704"/>
        <v>8.0448457441756386E-6</v>
      </c>
      <c r="AA4197" s="16">
        <f t="shared" si="705"/>
        <v>7.3656451285174035E-2</v>
      </c>
      <c r="AB4197" s="3">
        <f t="shared" si="706"/>
        <v>7.9333367902181776E-2</v>
      </c>
      <c r="AC4197" s="69">
        <f t="shared" si="707"/>
        <v>15.26709265219853</v>
      </c>
      <c r="AD4197" s="3">
        <f t="shared" si="715"/>
        <v>18.455803603332406</v>
      </c>
      <c r="AF4197" s="29"/>
      <c r="AG4197" s="30"/>
      <c r="AH4197" s="29"/>
      <c r="AI4197" s="29"/>
      <c r="AJ4197" s="31"/>
      <c r="AK4197" s="29"/>
      <c r="AL4197" s="30"/>
      <c r="AN4197" s="17">
        <f t="shared" si="708"/>
        <v>125548.13898617678</v>
      </c>
      <c r="AO4197" s="17">
        <f t="shared" si="709"/>
        <v>1255.4813898617679</v>
      </c>
      <c r="AP4197" s="2">
        <f t="shared" si="710"/>
        <v>85.874927066544913</v>
      </c>
      <c r="AQ4197" s="6">
        <f t="shared" si="711"/>
        <v>1086.3178273917931</v>
      </c>
      <c r="AR4197" s="3">
        <f t="shared" si="712"/>
        <v>8069.4141316082078</v>
      </c>
    </row>
    <row r="4198" spans="1:44">
      <c r="A4198" s="32">
        <v>44011</v>
      </c>
      <c r="B4198" s="9">
        <v>6.25</v>
      </c>
      <c r="C4198" s="33">
        <v>9200.4380390000006</v>
      </c>
      <c r="D4198" s="34">
        <f t="shared" si="718"/>
        <v>112993325.0875591</v>
      </c>
      <c r="E4198" s="34">
        <v>15784744305477.4</v>
      </c>
      <c r="F4198" s="3">
        <f>VLOOKUP(A4198,ERCOT_345kv_West_ATC!A:B,2)</f>
        <v>27.9</v>
      </c>
      <c r="G4198" s="3">
        <f>VLOOKUP(A4198,ERCOT_345kv_West_ATC!G:H,2)</f>
        <v>2.589</v>
      </c>
      <c r="I4198" s="5">
        <f t="shared" si="719"/>
        <v>6</v>
      </c>
      <c r="J4198" s="4">
        <f t="shared" si="720"/>
        <v>144</v>
      </c>
      <c r="K4198" s="4">
        <f t="shared" si="713"/>
        <v>900</v>
      </c>
      <c r="L4198" s="6">
        <f t="shared" si="714"/>
        <v>8280394.2351000002</v>
      </c>
      <c r="N4198" s="22">
        <f t="shared" si="721"/>
        <v>7.3282153867792466E-2</v>
      </c>
      <c r="O4198" s="14">
        <f t="shared" si="722"/>
        <v>796.50722669023628</v>
      </c>
      <c r="Q4198" s="22">
        <f t="shared" si="717"/>
        <v>107.13765185349774</v>
      </c>
      <c r="R4198" s="3">
        <f>VLOOKUP(A4198,ERCOT_345kv_West_ATC!D:E,2)</f>
        <v>14.83</v>
      </c>
      <c r="S4198" s="66">
        <f t="shared" si="716"/>
        <v>0.86157994184641218</v>
      </c>
      <c r="T4198" s="69">
        <f t="shared" si="701"/>
        <v>92.307651853497745</v>
      </c>
      <c r="V4198" s="16">
        <f t="shared" si="702"/>
        <v>1.9083599999999999E-2</v>
      </c>
      <c r="W4198" s="16">
        <f t="shared" si="703"/>
        <v>5.4198553867792466E-2</v>
      </c>
      <c r="X4198" s="16"/>
      <c r="Z4198" s="15">
        <f t="shared" si="704"/>
        <v>8.0448457441756386E-6</v>
      </c>
      <c r="AA4198" s="16">
        <f t="shared" si="705"/>
        <v>7.4016104802600818E-2</v>
      </c>
      <c r="AB4198" s="3">
        <f t="shared" si="706"/>
        <v>7.9720740960718933E-2</v>
      </c>
      <c r="AC4198" s="69">
        <f t="shared" si="707"/>
        <v>15.408871191623129</v>
      </c>
      <c r="AD4198" s="3">
        <f t="shared" si="715"/>
        <v>18.35954050842334</v>
      </c>
      <c r="AF4198" s="29"/>
      <c r="AG4198" s="30"/>
      <c r="AH4198" s="29"/>
      <c r="AI4198" s="29"/>
      <c r="AJ4198" s="31"/>
      <c r="AK4198" s="29"/>
      <c r="AL4198" s="30"/>
      <c r="AN4198" s="17">
        <f t="shared" si="708"/>
        <v>125548.13898617678</v>
      </c>
      <c r="AO4198" s="17">
        <f t="shared" si="709"/>
        <v>1255.4813898617679</v>
      </c>
      <c r="AP4198" s="2">
        <f t="shared" si="710"/>
        <v>85.874927066544913</v>
      </c>
      <c r="AQ4198" s="6">
        <f t="shared" si="711"/>
        <v>1273.5251683968611</v>
      </c>
      <c r="AR4198" s="3">
        <f t="shared" si="712"/>
        <v>7926.9128706031397</v>
      </c>
    </row>
    <row r="4199" spans="1:44">
      <c r="A4199" s="32">
        <v>44012</v>
      </c>
      <c r="B4199" s="9">
        <v>6.25</v>
      </c>
      <c r="C4199" s="33">
        <v>9138.2507810000006</v>
      </c>
      <c r="D4199" s="34">
        <f t="shared" si="718"/>
        <v>112989554.34087056</v>
      </c>
      <c r="E4199" s="34">
        <v>15784217546288.1</v>
      </c>
      <c r="F4199" s="3">
        <f>VLOOKUP(A4199,ERCOT_345kv_West_ATC!A:B,2)</f>
        <v>28.1</v>
      </c>
      <c r="G4199" s="3">
        <f>VLOOKUP(A4199,ERCOT_345kv_West_ATC!G:H,2)</f>
        <v>2.6150000000000002</v>
      </c>
      <c r="I4199" s="5">
        <f t="shared" si="719"/>
        <v>6</v>
      </c>
      <c r="J4199" s="4">
        <f t="shared" si="720"/>
        <v>144</v>
      </c>
      <c r="K4199" s="4">
        <f t="shared" si="713"/>
        <v>900</v>
      </c>
      <c r="L4199" s="6">
        <f t="shared" si="714"/>
        <v>8224425.7029000008</v>
      </c>
      <c r="N4199" s="22">
        <f t="shared" si="721"/>
        <v>7.2789256943949762E-2</v>
      </c>
      <c r="O4199" s="14">
        <f t="shared" si="722"/>
        <v>796.53380814730076</v>
      </c>
      <c r="Q4199" s="22">
        <f t="shared" si="717"/>
        <v>106.41704231571602</v>
      </c>
      <c r="R4199" s="3">
        <f>VLOOKUP(A4199,ERCOT_345kv_West_ATC!D:E,2)</f>
        <v>17.36</v>
      </c>
      <c r="S4199" s="66">
        <f t="shared" si="716"/>
        <v>0.83686823442718239</v>
      </c>
      <c r="T4199" s="69">
        <f t="shared" ref="T4199:T4262" si="723">Q4199-R4199</f>
        <v>89.057042315716018</v>
      </c>
      <c r="V4199" s="16">
        <f t="shared" ref="V4199:V4262" si="724">(F4199/1000000)*($X$2)*24</f>
        <v>1.9220400000000002E-2</v>
      </c>
      <c r="W4199" s="16">
        <f t="shared" ref="W4199:W4262" si="725">N4199-V4199</f>
        <v>5.3568856943949764E-2</v>
      </c>
      <c r="X4199" s="16"/>
      <c r="Z4199" s="15">
        <f t="shared" ref="Z4199:Z4262" si="726">((1*$B4199*(60*60*24))/(($E4199/1000000000000)*2^32))*(1+$AG$1)</f>
        <v>8.045114220988621E-6</v>
      </c>
      <c r="AA4199" s="16">
        <f t="shared" ref="AA4199:AA4262" si="727">Z4199*C4199</f>
        <v>7.3518271313183475E-2</v>
      </c>
      <c r="AB4199" s="3">
        <f t="shared" ref="AB4199:AB4262" si="728">C4199*$AH$2*$AG$2/(E4199/1000000000000)</f>
        <v>7.918453799844126E-2</v>
      </c>
      <c r="AC4199" s="69">
        <f t="shared" ref="AC4199:AC4262" si="729">((AB4199-$AL$2/1000*$AJ$2*24)*$AJ$1*$AL$1)</f>
        <v>15.212620907429502</v>
      </c>
      <c r="AD4199" s="3">
        <f t="shared" si="715"/>
        <v>18.283670279240642</v>
      </c>
      <c r="AF4199" s="29"/>
      <c r="AG4199" s="30"/>
      <c r="AH4199" s="29"/>
      <c r="AI4199" s="29"/>
      <c r="AJ4199" s="31"/>
      <c r="AK4199" s="29"/>
      <c r="AL4199" s="30"/>
      <c r="AN4199" s="17">
        <f t="shared" si="708"/>
        <v>125543.94926763396</v>
      </c>
      <c r="AO4199" s="17">
        <f t="shared" si="709"/>
        <v>1255.4394926763396</v>
      </c>
      <c r="AP4199" s="2">
        <f t="shared" si="710"/>
        <v>85.872061299061627</v>
      </c>
      <c r="AQ4199" s="6">
        <f t="shared" si="711"/>
        <v>1490.7389841517097</v>
      </c>
      <c r="AR4199" s="3">
        <f t="shared" si="712"/>
        <v>7647.5117968482909</v>
      </c>
    </row>
    <row r="4200" spans="1:44">
      <c r="A4200" s="32">
        <v>44013</v>
      </c>
      <c r="B4200" s="9">
        <v>6.25</v>
      </c>
      <c r="C4200" s="33">
        <v>9228.1628939999991</v>
      </c>
      <c r="D4200" s="34">
        <f t="shared" si="718"/>
        <v>112989554.34087056</v>
      </c>
      <c r="E4200" s="34">
        <v>15784217546288.1</v>
      </c>
      <c r="F4200" s="3">
        <f>VLOOKUP(A4200,ERCOT_345kv_West_ATC!A:B,2)</f>
        <v>28.15</v>
      </c>
      <c r="G4200" s="3">
        <f>VLOOKUP(A4200,ERCOT_345kv_West_ATC!G:H,2)</f>
        <v>2.6179999999999999</v>
      </c>
      <c r="I4200" s="5">
        <f t="shared" si="719"/>
        <v>6</v>
      </c>
      <c r="J4200" s="4">
        <f t="shared" si="720"/>
        <v>144</v>
      </c>
      <c r="K4200" s="4">
        <f t="shared" si="713"/>
        <v>900</v>
      </c>
      <c r="L4200" s="6">
        <f t="shared" si="714"/>
        <v>8305346.6045999993</v>
      </c>
      <c r="N4200" s="22">
        <f t="shared" si="721"/>
        <v>7.3505437321614353E-2</v>
      </c>
      <c r="O4200" s="14">
        <f t="shared" si="722"/>
        <v>796.53380814730076</v>
      </c>
      <c r="Q4200" s="22">
        <f t="shared" si="717"/>
        <v>107.46408965148298</v>
      </c>
      <c r="R4200" s="3">
        <f>VLOOKUP(A4200,ERCOT_345kv_West_ATC!D:E,2)</f>
        <v>24.42</v>
      </c>
      <c r="S4200" s="66">
        <f t="shared" si="716"/>
        <v>0.77276130027066203</v>
      </c>
      <c r="T4200" s="69">
        <f t="shared" si="723"/>
        <v>83.044089651482977</v>
      </c>
      <c r="V4200" s="16">
        <f t="shared" si="724"/>
        <v>1.92546E-2</v>
      </c>
      <c r="W4200" s="16">
        <f t="shared" si="725"/>
        <v>5.4250837321614356E-2</v>
      </c>
      <c r="X4200" s="16"/>
      <c r="Z4200" s="15">
        <f t="shared" si="726"/>
        <v>8.045114220988621E-6</v>
      </c>
      <c r="AA4200" s="16">
        <f t="shared" si="727"/>
        <v>7.4241624532118897E-2</v>
      </c>
      <c r="AB4200" s="3">
        <f t="shared" si="728"/>
        <v>7.9963642150755784E-2</v>
      </c>
      <c r="AC4200" s="69">
        <f t="shared" si="729"/>
        <v>15.497773027176617</v>
      </c>
      <c r="AD4200" s="3">
        <f t="shared" si="715"/>
        <v>18.138166553102817</v>
      </c>
      <c r="AF4200" s="29"/>
      <c r="AG4200" s="30"/>
      <c r="AH4200" s="29"/>
      <c r="AI4200" s="29"/>
      <c r="AJ4200" s="31"/>
      <c r="AK4200" s="29"/>
      <c r="AL4200" s="30"/>
      <c r="AN4200" s="17">
        <f t="shared" si="708"/>
        <v>125543.94926763396</v>
      </c>
      <c r="AO4200" s="17">
        <f t="shared" si="709"/>
        <v>1255.4394926763396</v>
      </c>
      <c r="AP4200" s="2">
        <f t="shared" si="710"/>
        <v>85.872061299061627</v>
      </c>
      <c r="AQ4200" s="6">
        <f t="shared" si="711"/>
        <v>2096.9957369230851</v>
      </c>
      <c r="AR4200" s="3">
        <f t="shared" si="712"/>
        <v>7131.167157076914</v>
      </c>
    </row>
    <row r="4201" spans="1:44">
      <c r="A4201" s="32">
        <v>44014</v>
      </c>
      <c r="B4201" s="9">
        <v>6.25</v>
      </c>
      <c r="C4201" s="33">
        <v>9123.4101539999992</v>
      </c>
      <c r="D4201" s="34">
        <f t="shared" si="718"/>
        <v>112989554.34087056</v>
      </c>
      <c r="E4201" s="34">
        <v>15784217546288.1</v>
      </c>
      <c r="F4201" s="3">
        <f>VLOOKUP(A4201,ERCOT_345kv_West_ATC!A:B,2)</f>
        <v>28.1</v>
      </c>
      <c r="G4201" s="3">
        <f>VLOOKUP(A4201,ERCOT_345kv_West_ATC!G:H,2)</f>
        <v>2.6139999999999999</v>
      </c>
      <c r="I4201" s="5">
        <f t="shared" si="719"/>
        <v>6</v>
      </c>
      <c r="J4201" s="4">
        <f t="shared" si="720"/>
        <v>144</v>
      </c>
      <c r="K4201" s="4">
        <f t="shared" si="713"/>
        <v>900</v>
      </c>
      <c r="L4201" s="6">
        <f t="shared" si="714"/>
        <v>8211069.1385999992</v>
      </c>
      <c r="N4201" s="22">
        <f t="shared" si="721"/>
        <v>7.267104633255371E-2</v>
      </c>
      <c r="O4201" s="14">
        <f t="shared" si="722"/>
        <v>796.53380814730076</v>
      </c>
      <c r="Q4201" s="22">
        <f t="shared" si="717"/>
        <v>106.24421978443526</v>
      </c>
      <c r="R4201" s="3">
        <f>VLOOKUP(A4201,ERCOT_345kv_West_ATC!D:E,2)</f>
        <v>24.8</v>
      </c>
      <c r="S4201" s="66">
        <f t="shared" si="716"/>
        <v>0.76657553652972288</v>
      </c>
      <c r="T4201" s="69">
        <f t="shared" si="723"/>
        <v>81.444219784435262</v>
      </c>
      <c r="V4201" s="16">
        <f t="shared" si="724"/>
        <v>1.9220400000000002E-2</v>
      </c>
      <c r="W4201" s="16">
        <f t="shared" si="725"/>
        <v>5.3450646332553711E-2</v>
      </c>
      <c r="X4201" s="16"/>
      <c r="Z4201" s="15">
        <f t="shared" si="726"/>
        <v>8.045114220988621E-6</v>
      </c>
      <c r="AA4201" s="16">
        <f t="shared" si="727"/>
        <v>7.3398876773857383E-2</v>
      </c>
      <c r="AB4201" s="3">
        <f t="shared" si="728"/>
        <v>7.9055941375218167E-2</v>
      </c>
      <c r="AC4201" s="69">
        <f t="shared" si="729"/>
        <v>15.165554543329849</v>
      </c>
      <c r="AD4201" s="3">
        <f t="shared" si="715"/>
        <v>18.051938416096483</v>
      </c>
      <c r="AF4201" s="29"/>
      <c r="AG4201" s="30"/>
      <c r="AH4201" s="29"/>
      <c r="AI4201" s="29"/>
      <c r="AJ4201" s="31"/>
      <c r="AK4201" s="29"/>
      <c r="AL4201" s="30"/>
      <c r="AN4201" s="17">
        <f t="shared" si="708"/>
        <v>125543.94926763396</v>
      </c>
      <c r="AO4201" s="17">
        <f t="shared" si="709"/>
        <v>1255.4394926763396</v>
      </c>
      <c r="AP4201" s="2">
        <f t="shared" si="710"/>
        <v>85.872061299061627</v>
      </c>
      <c r="AQ4201" s="6">
        <f t="shared" si="711"/>
        <v>2129.6271202167286</v>
      </c>
      <c r="AR4201" s="3">
        <f t="shared" si="712"/>
        <v>6993.7830337832711</v>
      </c>
    </row>
    <row r="4202" spans="1:44">
      <c r="A4202" s="32">
        <v>44015</v>
      </c>
      <c r="B4202" s="9">
        <v>6.25</v>
      </c>
      <c r="C4202" s="33">
        <v>9087.3039110000009</v>
      </c>
      <c r="D4202" s="34">
        <f t="shared" si="718"/>
        <v>112989554.34087056</v>
      </c>
      <c r="E4202" s="34">
        <v>15784217546288.1</v>
      </c>
      <c r="F4202" s="3">
        <f>VLOOKUP(A4202,ERCOT_345kv_West_ATC!A:B,2)</f>
        <v>28.3</v>
      </c>
      <c r="G4202" s="3">
        <f>VLOOKUP(A4202,ERCOT_345kv_West_ATC!G:H,2)</f>
        <v>2.6389999999999998</v>
      </c>
      <c r="I4202" s="5">
        <f t="shared" si="719"/>
        <v>6</v>
      </c>
      <c r="J4202" s="4">
        <f t="shared" si="720"/>
        <v>144</v>
      </c>
      <c r="K4202" s="4">
        <f t="shared" si="713"/>
        <v>900</v>
      </c>
      <c r="L4202" s="6">
        <f t="shared" si="714"/>
        <v>8178573.5199000007</v>
      </c>
      <c r="N4202" s="22">
        <f t="shared" si="721"/>
        <v>7.2383447900206899E-2</v>
      </c>
      <c r="O4202" s="14">
        <f t="shared" si="722"/>
        <v>796.53380814730076</v>
      </c>
      <c r="Q4202" s="22">
        <f t="shared" si="717"/>
        <v>105.82375424006858</v>
      </c>
      <c r="R4202" s="3">
        <f>VLOOKUP(A4202,ERCOT_345kv_West_ATC!D:E,2)</f>
        <v>24.18</v>
      </c>
      <c r="S4202" s="66">
        <f t="shared" si="716"/>
        <v>0.77150687788730321</v>
      </c>
      <c r="T4202" s="69">
        <f t="shared" si="723"/>
        <v>81.643754240068574</v>
      </c>
      <c r="V4202" s="16">
        <f t="shared" si="724"/>
        <v>1.9357199999999998E-2</v>
      </c>
      <c r="W4202" s="16">
        <f t="shared" si="725"/>
        <v>5.3026247900206901E-2</v>
      </c>
      <c r="X4202" s="16"/>
      <c r="Z4202" s="15">
        <f t="shared" si="726"/>
        <v>8.045114220988621E-6</v>
      </c>
      <c r="AA4202" s="16">
        <f t="shared" si="727"/>
        <v>7.310839792483162E-2</v>
      </c>
      <c r="AB4202" s="3">
        <f t="shared" si="728"/>
        <v>7.8743074477675937E-2</v>
      </c>
      <c r="AC4202" s="69">
        <f t="shared" si="729"/>
        <v>15.051045258829392</v>
      </c>
      <c r="AD4202" s="3">
        <f t="shared" si="715"/>
        <v>17.949320036105135</v>
      </c>
      <c r="AF4202" s="29"/>
      <c r="AG4202" s="30"/>
      <c r="AH4202" s="29"/>
      <c r="AI4202" s="29"/>
      <c r="AJ4202" s="31"/>
      <c r="AK4202" s="29"/>
      <c r="AL4202" s="30"/>
      <c r="AN4202" s="17">
        <f t="shared" si="708"/>
        <v>125543.94926763396</v>
      </c>
      <c r="AO4202" s="17">
        <f t="shared" si="709"/>
        <v>1255.4394926763396</v>
      </c>
      <c r="AP4202" s="2">
        <f t="shared" si="710"/>
        <v>85.872061299061627</v>
      </c>
      <c r="AQ4202" s="6">
        <f t="shared" si="711"/>
        <v>2076.3864422113102</v>
      </c>
      <c r="AR4202" s="3">
        <f t="shared" si="712"/>
        <v>7010.9174687886907</v>
      </c>
    </row>
    <row r="4203" spans="1:44">
      <c r="A4203" s="32">
        <v>44016</v>
      </c>
      <c r="B4203" s="9">
        <v>6.25</v>
      </c>
      <c r="C4203" s="33">
        <v>9116.0938430000006</v>
      </c>
      <c r="D4203" s="34">
        <f t="shared" si="718"/>
        <v>112989554.34087056</v>
      </c>
      <c r="E4203" s="34">
        <v>15784217546288.1</v>
      </c>
      <c r="F4203" s="3">
        <f>VLOOKUP(A4203,ERCOT_345kv_West_ATC!A:B,2)</f>
        <v>28.3</v>
      </c>
      <c r="G4203" s="3">
        <f>VLOOKUP(A4203,ERCOT_345kv_West_ATC!G:H,2)</f>
        <v>2.6389999999999998</v>
      </c>
      <c r="I4203" s="5">
        <f t="shared" si="719"/>
        <v>6</v>
      </c>
      <c r="J4203" s="4">
        <f t="shared" si="720"/>
        <v>144</v>
      </c>
      <c r="K4203" s="4">
        <f t="shared" si="713"/>
        <v>900</v>
      </c>
      <c r="L4203" s="6">
        <f t="shared" si="714"/>
        <v>8204484.4587000003</v>
      </c>
      <c r="N4203" s="22">
        <f t="shared" si="721"/>
        <v>7.2612769441929514E-2</v>
      </c>
      <c r="O4203" s="14">
        <f t="shared" si="722"/>
        <v>796.53380814730076</v>
      </c>
      <c r="Q4203" s="22">
        <f t="shared" si="717"/>
        <v>106.15901965194375</v>
      </c>
      <c r="R4203" s="3">
        <f>VLOOKUP(A4203,ERCOT_345kv_West_ATC!D:E,2)</f>
        <v>23.56</v>
      </c>
      <c r="S4203" s="66">
        <f t="shared" si="716"/>
        <v>0.77806878702116367</v>
      </c>
      <c r="T4203" s="69">
        <f t="shared" si="723"/>
        <v>82.599019651943749</v>
      </c>
      <c r="V4203" s="16">
        <f t="shared" si="724"/>
        <v>1.9357199999999998E-2</v>
      </c>
      <c r="W4203" s="16">
        <f t="shared" si="725"/>
        <v>5.3255569441929516E-2</v>
      </c>
      <c r="X4203" s="16"/>
      <c r="Z4203" s="15">
        <f t="shared" si="726"/>
        <v>8.045114220988621E-6</v>
      </c>
      <c r="AA4203" s="16">
        <f t="shared" si="727"/>
        <v>7.3340016216186119E-2</v>
      </c>
      <c r="AB4203" s="3">
        <f t="shared" si="728"/>
        <v>7.899254426342163E-2</v>
      </c>
      <c r="AC4203" s="69">
        <f t="shared" si="729"/>
        <v>15.142351200412316</v>
      </c>
      <c r="AD4203" s="3">
        <f t="shared" si="715"/>
        <v>17.721771901866155</v>
      </c>
      <c r="AF4203" s="29"/>
      <c r="AG4203" s="30"/>
      <c r="AH4203" s="29"/>
      <c r="AI4203" s="29"/>
      <c r="AJ4203" s="31"/>
      <c r="AK4203" s="29"/>
      <c r="AL4203" s="30"/>
      <c r="AN4203" s="17">
        <f t="shared" ref="AN4203:AN4266" si="730">D4203/K4203</f>
        <v>125543.94926763396</v>
      </c>
      <c r="AO4203" s="17">
        <f t="shared" ref="AO4203:AO4266" si="731">AN4203/$Y$2</f>
        <v>1255.4394926763396</v>
      </c>
      <c r="AP4203" s="2">
        <f t="shared" ref="AP4203:AP4266" si="732">(AO4203*$AL$2*$Y$2*24)/1000000</f>
        <v>85.872061299061627</v>
      </c>
      <c r="AQ4203" s="6">
        <f t="shared" ref="AQ4203:AQ4266" si="733">AP4203*R4203</f>
        <v>2023.1457642058917</v>
      </c>
      <c r="AR4203" s="3">
        <f t="shared" ref="AR4203:AR4266" si="734">C4203-AQ4203</f>
        <v>7092.9480787941084</v>
      </c>
    </row>
    <row r="4204" spans="1:44">
      <c r="A4204" s="32">
        <v>44017</v>
      </c>
      <c r="B4204" s="9">
        <v>6.25</v>
      </c>
      <c r="C4204" s="33">
        <v>9075.6229309999999</v>
      </c>
      <c r="D4204" s="34">
        <f t="shared" si="718"/>
        <v>112989554.34087056</v>
      </c>
      <c r="E4204" s="34">
        <v>15784217546288.1</v>
      </c>
      <c r="F4204" s="3">
        <f>VLOOKUP(A4204,ERCOT_345kv_West_ATC!A:B,2)</f>
        <v>28.3</v>
      </c>
      <c r="G4204" s="3">
        <f>VLOOKUP(A4204,ERCOT_345kv_West_ATC!G:H,2)</f>
        <v>2.6389999999999998</v>
      </c>
      <c r="I4204" s="5">
        <f t="shared" si="719"/>
        <v>6</v>
      </c>
      <c r="J4204" s="4">
        <f t="shared" si="720"/>
        <v>144</v>
      </c>
      <c r="K4204" s="4">
        <f t="shared" si="713"/>
        <v>900</v>
      </c>
      <c r="L4204" s="6">
        <f t="shared" si="714"/>
        <v>8168060.6378999995</v>
      </c>
      <c r="N4204" s="22">
        <f t="shared" si="721"/>
        <v>7.2290404945383968E-2</v>
      </c>
      <c r="O4204" s="14">
        <f t="shared" si="722"/>
        <v>796.53380814730076</v>
      </c>
      <c r="Q4204" s="22">
        <f t="shared" si="717"/>
        <v>105.68772652833916</v>
      </c>
      <c r="R4204" s="3">
        <f>VLOOKUP(A4204,ERCOT_345kv_West_ATC!D:E,2)</f>
        <v>23.88</v>
      </c>
      <c r="S4204" s="66">
        <f t="shared" si="716"/>
        <v>0.77405134177432799</v>
      </c>
      <c r="T4204" s="69">
        <f t="shared" si="723"/>
        <v>81.80772652833916</v>
      </c>
      <c r="V4204" s="16">
        <f t="shared" si="724"/>
        <v>1.9357199999999998E-2</v>
      </c>
      <c r="W4204" s="16">
        <f t="shared" si="725"/>
        <v>5.293320494538397E-2</v>
      </c>
      <c r="X4204" s="16"/>
      <c r="Z4204" s="15">
        <f t="shared" si="726"/>
        <v>8.045114220988621E-6</v>
      </c>
      <c r="AA4204" s="16">
        <f t="shared" si="727"/>
        <v>7.3014423106518525E-2</v>
      </c>
      <c r="AB4204" s="3">
        <f t="shared" si="728"/>
        <v>7.8641856747189459E-2</v>
      </c>
      <c r="AC4204" s="69">
        <f t="shared" si="729"/>
        <v>15.013999569471341</v>
      </c>
      <c r="AD4204" s="3">
        <f t="shared" si="715"/>
        <v>17.506553776285656</v>
      </c>
      <c r="AF4204" s="29"/>
      <c r="AG4204" s="30"/>
      <c r="AH4204" s="29"/>
      <c r="AI4204" s="29"/>
      <c r="AJ4204" s="31"/>
      <c r="AK4204" s="29"/>
      <c r="AL4204" s="30"/>
      <c r="AN4204" s="17">
        <f t="shared" si="730"/>
        <v>125543.94926763396</v>
      </c>
      <c r="AO4204" s="17">
        <f t="shared" si="731"/>
        <v>1255.4394926763396</v>
      </c>
      <c r="AP4204" s="2">
        <f t="shared" si="732"/>
        <v>85.872061299061627</v>
      </c>
      <c r="AQ4204" s="6">
        <f t="shared" si="733"/>
        <v>2050.6248238215917</v>
      </c>
      <c r="AR4204" s="3">
        <f t="shared" si="734"/>
        <v>7024.9981071784077</v>
      </c>
    </row>
    <row r="4205" spans="1:44">
      <c r="A4205" s="32">
        <v>44018</v>
      </c>
      <c r="B4205" s="9">
        <v>6.25</v>
      </c>
      <c r="C4205" s="33">
        <v>9294.8067890000002</v>
      </c>
      <c r="D4205" s="34">
        <f t="shared" si="718"/>
        <v>112989554.34087056</v>
      </c>
      <c r="E4205" s="34">
        <v>15784217546288.1</v>
      </c>
      <c r="F4205" s="3">
        <f>VLOOKUP(A4205,ERCOT_345kv_West_ATC!A:B,2)</f>
        <v>27.95</v>
      </c>
      <c r="G4205" s="3">
        <f>VLOOKUP(A4205,ERCOT_345kv_West_ATC!G:H,2)</f>
        <v>2.597</v>
      </c>
      <c r="I4205" s="5">
        <f t="shared" si="719"/>
        <v>6</v>
      </c>
      <c r="J4205" s="4">
        <f t="shared" si="720"/>
        <v>144</v>
      </c>
      <c r="K4205" s="4">
        <f t="shared" si="713"/>
        <v>900</v>
      </c>
      <c r="L4205" s="6">
        <f t="shared" si="714"/>
        <v>8365326.1101000002</v>
      </c>
      <c r="N4205" s="22">
        <f t="shared" si="721"/>
        <v>7.4036278476355549E-2</v>
      </c>
      <c r="O4205" s="14">
        <f t="shared" si="722"/>
        <v>796.53380814730076</v>
      </c>
      <c r="Q4205" s="22">
        <f t="shared" si="717"/>
        <v>108.24017321104613</v>
      </c>
      <c r="R4205" s="3">
        <f>VLOOKUP(A4205,ERCOT_345kv_West_ATC!D:E,2)</f>
        <v>20.66</v>
      </c>
      <c r="S4205" s="66">
        <f t="shared" si="716"/>
        <v>0.80912816944853516</v>
      </c>
      <c r="T4205" s="69">
        <f t="shared" si="723"/>
        <v>87.58017321104613</v>
      </c>
      <c r="V4205" s="16">
        <f t="shared" si="724"/>
        <v>1.9117800000000001E-2</v>
      </c>
      <c r="W4205" s="16">
        <f t="shared" si="725"/>
        <v>5.4918478476355545E-2</v>
      </c>
      <c r="X4205" s="16"/>
      <c r="Z4205" s="15">
        <f t="shared" si="726"/>
        <v>8.045114220988621E-6</v>
      </c>
      <c r="AA4205" s="16">
        <f t="shared" si="727"/>
        <v>7.4777782279525487E-2</v>
      </c>
      <c r="AB4205" s="3">
        <f t="shared" si="728"/>
        <v>8.0541123132889011E-2</v>
      </c>
      <c r="AC4205" s="69">
        <f t="shared" si="729"/>
        <v>15.709131066637378</v>
      </c>
      <c r="AD4205" s="3">
        <f t="shared" si="715"/>
        <v>17.316529053588013</v>
      </c>
      <c r="AF4205" s="29"/>
      <c r="AG4205" s="30"/>
      <c r="AH4205" s="29"/>
      <c r="AI4205" s="29"/>
      <c r="AJ4205" s="31"/>
      <c r="AK4205" s="29"/>
      <c r="AL4205" s="30"/>
      <c r="AN4205" s="17">
        <f t="shared" si="730"/>
        <v>125543.94926763396</v>
      </c>
      <c r="AO4205" s="17">
        <f t="shared" si="731"/>
        <v>1255.4394926763396</v>
      </c>
      <c r="AP4205" s="2">
        <f t="shared" si="732"/>
        <v>85.872061299061627</v>
      </c>
      <c r="AQ4205" s="6">
        <f t="shared" si="733"/>
        <v>1774.1167864386132</v>
      </c>
      <c r="AR4205" s="3">
        <f t="shared" si="734"/>
        <v>7520.6900025613868</v>
      </c>
    </row>
    <row r="4206" spans="1:44">
      <c r="A4206" s="32">
        <v>44019</v>
      </c>
      <c r="B4206" s="9">
        <v>6.25</v>
      </c>
      <c r="C4206" s="33">
        <v>9254.8004400000009</v>
      </c>
      <c r="D4206" s="34">
        <f t="shared" si="718"/>
        <v>112989554.34087056</v>
      </c>
      <c r="E4206" s="34">
        <v>15784217546288.1</v>
      </c>
      <c r="F4206" s="3">
        <f>VLOOKUP(A4206,ERCOT_345kv_West_ATC!A:B,2)</f>
        <v>28.3</v>
      </c>
      <c r="G4206" s="3">
        <f>VLOOKUP(A4206,ERCOT_345kv_West_ATC!G:H,2)</f>
        <v>2.63</v>
      </c>
      <c r="I4206" s="5">
        <f t="shared" si="719"/>
        <v>6</v>
      </c>
      <c r="J4206" s="4">
        <f t="shared" si="720"/>
        <v>144</v>
      </c>
      <c r="K4206" s="4">
        <f t="shared" si="713"/>
        <v>900</v>
      </c>
      <c r="L4206" s="6">
        <f t="shared" si="714"/>
        <v>8329320.3960000006</v>
      </c>
      <c r="N4206" s="22">
        <f t="shared" si="721"/>
        <v>7.3717614381165156E-2</v>
      </c>
      <c r="O4206" s="14">
        <f t="shared" si="722"/>
        <v>796.53380814730076</v>
      </c>
      <c r="Q4206" s="22">
        <f t="shared" si="717"/>
        <v>107.77429003094321</v>
      </c>
      <c r="R4206" s="3">
        <f>VLOOKUP(A4206,ERCOT_345kv_West_ATC!D:E,2)</f>
        <v>20.22</v>
      </c>
      <c r="S4206" s="66">
        <f t="shared" si="716"/>
        <v>0.81238568127709665</v>
      </c>
      <c r="T4206" s="69">
        <f t="shared" si="723"/>
        <v>87.554290030943207</v>
      </c>
      <c r="V4206" s="16">
        <f t="shared" si="724"/>
        <v>1.9357199999999998E-2</v>
      </c>
      <c r="W4206" s="16">
        <f t="shared" si="725"/>
        <v>5.4360414381165158E-2</v>
      </c>
      <c r="X4206" s="16"/>
      <c r="Z4206" s="15">
        <f t="shared" si="726"/>
        <v>8.045114220988621E-6</v>
      </c>
      <c r="AA4206" s="16">
        <f t="shared" si="727"/>
        <v>7.4455926632255753E-2</v>
      </c>
      <c r="AB4206" s="3">
        <f t="shared" si="728"/>
        <v>8.0194461136136208E-2</v>
      </c>
      <c r="AC4206" s="69">
        <f t="shared" si="729"/>
        <v>15.582252775825852</v>
      </c>
      <c r="AD4206" s="3">
        <f t="shared" si="715"/>
        <v>17.108992033636536</v>
      </c>
      <c r="AF4206" s="29"/>
      <c r="AG4206" s="30"/>
      <c r="AH4206" s="29"/>
      <c r="AI4206" s="29"/>
      <c r="AJ4206" s="31"/>
      <c r="AK4206" s="29"/>
      <c r="AL4206" s="30"/>
      <c r="AN4206" s="17">
        <f t="shared" si="730"/>
        <v>125543.94926763396</v>
      </c>
      <c r="AO4206" s="17">
        <f t="shared" si="731"/>
        <v>1255.4394926763396</v>
      </c>
      <c r="AP4206" s="2">
        <f t="shared" si="732"/>
        <v>85.872061299061627</v>
      </c>
      <c r="AQ4206" s="6">
        <f t="shared" si="733"/>
        <v>1736.333079467026</v>
      </c>
      <c r="AR4206" s="3">
        <f t="shared" si="734"/>
        <v>7518.4673605329754</v>
      </c>
    </row>
    <row r="4207" spans="1:44">
      <c r="A4207" s="32">
        <v>44020</v>
      </c>
      <c r="B4207" s="9">
        <v>6.25</v>
      </c>
      <c r="C4207" s="33">
        <v>9425.3694890000006</v>
      </c>
      <c r="D4207" s="34">
        <f t="shared" si="718"/>
        <v>112989554.34087056</v>
      </c>
      <c r="E4207" s="34">
        <v>15784217546288.1</v>
      </c>
      <c r="F4207" s="3">
        <f>VLOOKUP(A4207,ERCOT_345kv_West_ATC!A:B,2)</f>
        <v>28.05</v>
      </c>
      <c r="G4207" s="3">
        <f>VLOOKUP(A4207,ERCOT_345kv_West_ATC!G:H,2)</f>
        <v>2.625</v>
      </c>
      <c r="I4207" s="5">
        <f t="shared" si="719"/>
        <v>6</v>
      </c>
      <c r="J4207" s="4">
        <f t="shared" si="720"/>
        <v>144</v>
      </c>
      <c r="K4207" s="4">
        <f t="shared" si="713"/>
        <v>900</v>
      </c>
      <c r="L4207" s="6">
        <f t="shared" si="714"/>
        <v>8482832.5401000008</v>
      </c>
      <c r="N4207" s="22">
        <f t="shared" si="721"/>
        <v>7.5076254522685487E-2</v>
      </c>
      <c r="O4207" s="14">
        <f t="shared" si="722"/>
        <v>796.53380814730076</v>
      </c>
      <c r="Q4207" s="22">
        <f t="shared" si="717"/>
        <v>109.76060602731796</v>
      </c>
      <c r="R4207" s="3">
        <f>VLOOKUP(A4207,ERCOT_345kv_West_ATC!D:E,2)</f>
        <v>20.22</v>
      </c>
      <c r="S4207" s="66">
        <f t="shared" si="716"/>
        <v>0.81578090052666519</v>
      </c>
      <c r="T4207" s="69">
        <f t="shared" si="723"/>
        <v>89.540606027317963</v>
      </c>
      <c r="V4207" s="16">
        <f t="shared" si="724"/>
        <v>1.91862E-2</v>
      </c>
      <c r="W4207" s="16">
        <f t="shared" si="725"/>
        <v>5.5890054522685487E-2</v>
      </c>
      <c r="X4207" s="16"/>
      <c r="Z4207" s="15">
        <f t="shared" si="726"/>
        <v>8.045114220988621E-6</v>
      </c>
      <c r="AA4207" s="16">
        <f t="shared" si="727"/>
        <v>7.5828174114026162E-2</v>
      </c>
      <c r="AB4207" s="3">
        <f t="shared" si="728"/>
        <v>8.1672471716671025E-2</v>
      </c>
      <c r="AC4207" s="69">
        <f t="shared" si="729"/>
        <v>16.123204648301595</v>
      </c>
      <c r="AD4207" s="3">
        <f t="shared" si="715"/>
        <v>16.918154582451677</v>
      </c>
      <c r="AF4207" s="29"/>
      <c r="AG4207" s="30"/>
      <c r="AH4207" s="29"/>
      <c r="AI4207" s="29"/>
      <c r="AJ4207" s="31"/>
      <c r="AK4207" s="29"/>
      <c r="AL4207" s="30"/>
      <c r="AN4207" s="17">
        <f t="shared" si="730"/>
        <v>125543.94926763396</v>
      </c>
      <c r="AO4207" s="17">
        <f t="shared" si="731"/>
        <v>1255.4394926763396</v>
      </c>
      <c r="AP4207" s="2">
        <f t="shared" si="732"/>
        <v>85.872061299061627</v>
      </c>
      <c r="AQ4207" s="6">
        <f t="shared" si="733"/>
        <v>1736.333079467026</v>
      </c>
      <c r="AR4207" s="3">
        <f t="shared" si="734"/>
        <v>7689.0364095329751</v>
      </c>
    </row>
    <row r="4208" spans="1:44">
      <c r="A4208" s="32">
        <v>44021</v>
      </c>
      <c r="B4208" s="9">
        <v>6.25</v>
      </c>
      <c r="C4208" s="33">
        <v>9294.7660350000006</v>
      </c>
      <c r="D4208" s="34">
        <f t="shared" si="718"/>
        <v>112989554.34087056</v>
      </c>
      <c r="E4208" s="34">
        <v>15784217546288.1</v>
      </c>
      <c r="F4208" s="3">
        <f>VLOOKUP(A4208,ERCOT_345kv_West_ATC!A:B,2)</f>
        <v>27.75</v>
      </c>
      <c r="G4208" s="3">
        <f>VLOOKUP(A4208,ERCOT_345kv_West_ATC!G:H,2)</f>
        <v>2.6030000000000002</v>
      </c>
      <c r="I4208" s="5">
        <f t="shared" si="719"/>
        <v>6</v>
      </c>
      <c r="J4208" s="4">
        <f t="shared" si="720"/>
        <v>144</v>
      </c>
      <c r="K4208" s="4">
        <f t="shared" si="713"/>
        <v>900</v>
      </c>
      <c r="L4208" s="6">
        <f t="shared" si="714"/>
        <v>8365289.4315000009</v>
      </c>
      <c r="N4208" s="22">
        <f t="shared" si="721"/>
        <v>7.4035953856967374E-2</v>
      </c>
      <c r="O4208" s="14">
        <f t="shared" si="722"/>
        <v>796.53380814730076</v>
      </c>
      <c r="Q4208" s="22">
        <f t="shared" si="717"/>
        <v>108.23969862129734</v>
      </c>
      <c r="R4208" s="3">
        <f>VLOOKUP(A4208,ERCOT_345kv_West_ATC!D:E,2)</f>
        <v>20.22</v>
      </c>
      <c r="S4208" s="66">
        <f t="shared" si="716"/>
        <v>0.81319238451739839</v>
      </c>
      <c r="T4208" s="69">
        <f t="shared" si="723"/>
        <v>88.019698621297337</v>
      </c>
      <c r="V4208" s="16">
        <f t="shared" si="724"/>
        <v>1.8981000000000001E-2</v>
      </c>
      <c r="W4208" s="16">
        <f t="shared" si="725"/>
        <v>5.5054953856967376E-2</v>
      </c>
      <c r="X4208" s="16"/>
      <c r="Z4208" s="15">
        <f t="shared" si="726"/>
        <v>8.045114220988621E-6</v>
      </c>
      <c r="AA4208" s="16">
        <f t="shared" si="727"/>
        <v>7.4777454408940527E-2</v>
      </c>
      <c r="AB4208" s="3">
        <f t="shared" si="728"/>
        <v>8.0540769992365854E-2</v>
      </c>
      <c r="AC4208" s="69">
        <f t="shared" si="729"/>
        <v>15.709001817205902</v>
      </c>
      <c r="AD4208" s="3">
        <f t="shared" si="715"/>
        <v>16.710473678199861</v>
      </c>
      <c r="AF4208" s="29"/>
      <c r="AG4208" s="30"/>
      <c r="AH4208" s="29"/>
      <c r="AI4208" s="29"/>
      <c r="AJ4208" s="31"/>
      <c r="AK4208" s="29"/>
      <c r="AL4208" s="30"/>
      <c r="AN4208" s="17">
        <f t="shared" si="730"/>
        <v>125543.94926763396</v>
      </c>
      <c r="AO4208" s="17">
        <f t="shared" si="731"/>
        <v>1255.4394926763396</v>
      </c>
      <c r="AP4208" s="2">
        <f t="shared" si="732"/>
        <v>85.872061299061627</v>
      </c>
      <c r="AQ4208" s="6">
        <f t="shared" si="733"/>
        <v>1736.333079467026</v>
      </c>
      <c r="AR4208" s="3">
        <f t="shared" si="734"/>
        <v>7558.432955532975</v>
      </c>
    </row>
    <row r="4209" spans="1:44">
      <c r="A4209" s="32">
        <v>44022</v>
      </c>
      <c r="B4209" s="9">
        <v>6.25</v>
      </c>
      <c r="C4209" s="33">
        <v>9278.8078669999995</v>
      </c>
      <c r="D4209" s="34">
        <f t="shared" si="718"/>
        <v>112989554.34087056</v>
      </c>
      <c r="E4209" s="34">
        <v>15784217546288.1</v>
      </c>
      <c r="F4209" s="3">
        <f>VLOOKUP(A4209,ERCOT_345kv_West_ATC!A:B,2)</f>
        <v>27.9</v>
      </c>
      <c r="G4209" s="3">
        <f>VLOOKUP(A4209,ERCOT_345kv_West_ATC!G:H,2)</f>
        <v>2.601</v>
      </c>
      <c r="I4209" s="5">
        <f t="shared" si="719"/>
        <v>6</v>
      </c>
      <c r="J4209" s="4">
        <f t="shared" si="720"/>
        <v>144</v>
      </c>
      <c r="K4209" s="4">
        <f t="shared" si="713"/>
        <v>900</v>
      </c>
      <c r="L4209" s="6">
        <f t="shared" si="714"/>
        <v>8350927.0802999996</v>
      </c>
      <c r="N4209" s="22">
        <f t="shared" si="721"/>
        <v>7.3908841653686427E-2</v>
      </c>
      <c r="O4209" s="14">
        <f t="shared" si="722"/>
        <v>796.53380814730076</v>
      </c>
      <c r="Q4209" s="22">
        <f t="shared" si="717"/>
        <v>108.05386206679302</v>
      </c>
      <c r="R4209" s="3">
        <f>VLOOKUP(A4209,ERCOT_345kv_West_ATC!D:E,2)</f>
        <v>26.57</v>
      </c>
      <c r="S4209" s="66">
        <f t="shared" si="716"/>
        <v>0.75410411537557198</v>
      </c>
      <c r="T4209" s="69">
        <f t="shared" si="723"/>
        <v>81.483862066793023</v>
      </c>
      <c r="V4209" s="16">
        <f t="shared" si="724"/>
        <v>1.9083599999999999E-2</v>
      </c>
      <c r="W4209" s="16">
        <f t="shared" si="725"/>
        <v>5.4825241653686428E-2</v>
      </c>
      <c r="X4209" s="16"/>
      <c r="Z4209" s="15">
        <f t="shared" si="726"/>
        <v>8.045114220988621E-6</v>
      </c>
      <c r="AA4209" s="16">
        <f t="shared" si="727"/>
        <v>7.4649069124622797E-2</v>
      </c>
      <c r="AB4209" s="3">
        <f t="shared" si="728"/>
        <v>8.0402489681323297E-2</v>
      </c>
      <c r="AC4209" s="69">
        <f t="shared" si="729"/>
        <v>15.658391223364326</v>
      </c>
      <c r="AD4209" s="3">
        <f t="shared" si="715"/>
        <v>16.491975389385392</v>
      </c>
      <c r="AF4209" s="29"/>
      <c r="AG4209" s="30"/>
      <c r="AH4209" s="29"/>
      <c r="AI4209" s="29"/>
      <c r="AJ4209" s="31"/>
      <c r="AK4209" s="29"/>
      <c r="AL4209" s="30"/>
      <c r="AN4209" s="17">
        <f t="shared" si="730"/>
        <v>125543.94926763396</v>
      </c>
      <c r="AO4209" s="17">
        <f t="shared" si="731"/>
        <v>1255.4394926763396</v>
      </c>
      <c r="AP4209" s="2">
        <f t="shared" si="732"/>
        <v>85.872061299061627</v>
      </c>
      <c r="AQ4209" s="6">
        <f t="shared" si="733"/>
        <v>2281.6206687160675</v>
      </c>
      <c r="AR4209" s="3">
        <f t="shared" si="734"/>
        <v>6997.187198283932</v>
      </c>
    </row>
    <row r="4210" spans="1:44">
      <c r="A4210" s="32">
        <v>44023</v>
      </c>
      <c r="B4210" s="9">
        <v>6.25</v>
      </c>
      <c r="C4210" s="33">
        <v>9240.3463269999993</v>
      </c>
      <c r="D4210" s="34">
        <f t="shared" si="718"/>
        <v>112989554.34087056</v>
      </c>
      <c r="E4210" s="34">
        <v>15784217546288.1</v>
      </c>
      <c r="F4210" s="3">
        <f>VLOOKUP(A4210,ERCOT_345kv_West_ATC!A:B,2)</f>
        <v>27.9</v>
      </c>
      <c r="G4210" s="3">
        <f>VLOOKUP(A4210,ERCOT_345kv_West_ATC!G:H,2)</f>
        <v>2.601</v>
      </c>
      <c r="I4210" s="5">
        <f t="shared" si="719"/>
        <v>6</v>
      </c>
      <c r="J4210" s="4">
        <f t="shared" si="720"/>
        <v>144</v>
      </c>
      <c r="K4210" s="4">
        <f t="shared" si="713"/>
        <v>900</v>
      </c>
      <c r="L4210" s="6">
        <f t="shared" si="714"/>
        <v>8316311.6942999996</v>
      </c>
      <c r="N4210" s="22">
        <f t="shared" si="721"/>
        <v>7.3602482484452322E-2</v>
      </c>
      <c r="O4210" s="14">
        <f t="shared" si="722"/>
        <v>796.53380814730076</v>
      </c>
      <c r="Q4210" s="22">
        <f t="shared" si="717"/>
        <v>107.60596854452095</v>
      </c>
      <c r="R4210" s="3">
        <f>VLOOKUP(A4210,ERCOT_345kv_West_ATC!D:E,2)</f>
        <v>30.7</v>
      </c>
      <c r="S4210" s="66">
        <f t="shared" si="716"/>
        <v>0.71469984039688128</v>
      </c>
      <c r="T4210" s="69">
        <f t="shared" si="723"/>
        <v>76.905968544520945</v>
      </c>
      <c r="V4210" s="16">
        <f t="shared" si="724"/>
        <v>1.9083599999999999E-2</v>
      </c>
      <c r="W4210" s="16">
        <f t="shared" si="725"/>
        <v>5.4518882484452323E-2</v>
      </c>
      <c r="X4210" s="16"/>
      <c r="Z4210" s="15">
        <f t="shared" si="726"/>
        <v>8.045114220988621E-6</v>
      </c>
      <c r="AA4210" s="16">
        <f t="shared" si="727"/>
        <v>7.433964164220766E-2</v>
      </c>
      <c r="AB4210" s="3">
        <f t="shared" si="728"/>
        <v>8.0069213724184893E-2</v>
      </c>
      <c r="AC4210" s="69">
        <f t="shared" si="729"/>
        <v>15.53641222305167</v>
      </c>
      <c r="AD4210" s="3">
        <f t="shared" si="715"/>
        <v>16.33579425255822</v>
      </c>
      <c r="AF4210" s="29"/>
      <c r="AG4210" s="30"/>
      <c r="AH4210" s="29"/>
      <c r="AI4210" s="29"/>
      <c r="AJ4210" s="31"/>
      <c r="AK4210" s="29"/>
      <c r="AL4210" s="30"/>
      <c r="AN4210" s="17">
        <f t="shared" si="730"/>
        <v>125543.94926763396</v>
      </c>
      <c r="AO4210" s="17">
        <f t="shared" si="731"/>
        <v>1255.4394926763396</v>
      </c>
      <c r="AP4210" s="2">
        <f t="shared" si="732"/>
        <v>85.872061299061627</v>
      </c>
      <c r="AQ4210" s="6">
        <f t="shared" si="733"/>
        <v>2636.2722818811917</v>
      </c>
      <c r="AR4210" s="3">
        <f t="shared" si="734"/>
        <v>6604.0740451188076</v>
      </c>
    </row>
    <row r="4211" spans="1:44">
      <c r="A4211" s="32">
        <v>44024</v>
      </c>
      <c r="B4211" s="9">
        <v>6.25</v>
      </c>
      <c r="C4211" s="33">
        <v>9276.4998500000002</v>
      </c>
      <c r="D4211" s="34">
        <f t="shared" si="718"/>
        <v>112989554.34087056</v>
      </c>
      <c r="E4211" s="34">
        <v>15784217546288.1</v>
      </c>
      <c r="F4211" s="3">
        <f>VLOOKUP(A4211,ERCOT_345kv_West_ATC!A:B,2)</f>
        <v>27.9</v>
      </c>
      <c r="G4211" s="3">
        <f>VLOOKUP(A4211,ERCOT_345kv_West_ATC!G:H,2)</f>
        <v>2.601</v>
      </c>
      <c r="I4211" s="5">
        <f t="shared" si="719"/>
        <v>6</v>
      </c>
      <c r="J4211" s="4">
        <f t="shared" si="720"/>
        <v>144</v>
      </c>
      <c r="K4211" s="4">
        <f t="shared" si="713"/>
        <v>900</v>
      </c>
      <c r="L4211" s="6">
        <f t="shared" si="714"/>
        <v>8348849.8650000002</v>
      </c>
      <c r="N4211" s="22">
        <f t="shared" si="721"/>
        <v>7.3890457517983635E-2</v>
      </c>
      <c r="O4211" s="14">
        <f t="shared" si="722"/>
        <v>796.53380814730076</v>
      </c>
      <c r="Q4211" s="22">
        <f t="shared" si="717"/>
        <v>108.0269846754147</v>
      </c>
      <c r="R4211" s="3">
        <f>VLOOKUP(A4211,ERCOT_345kv_West_ATC!D:E,2)</f>
        <v>37.200000000000003</v>
      </c>
      <c r="S4211" s="66">
        <f t="shared" si="716"/>
        <v>0.65564159629398455</v>
      </c>
      <c r="T4211" s="69">
        <f t="shared" si="723"/>
        <v>70.826984675414693</v>
      </c>
      <c r="V4211" s="16">
        <f t="shared" si="724"/>
        <v>1.9083599999999999E-2</v>
      </c>
      <c r="W4211" s="16">
        <f t="shared" si="725"/>
        <v>5.4806857517983636E-2</v>
      </c>
      <c r="X4211" s="16"/>
      <c r="Z4211" s="15">
        <f t="shared" si="726"/>
        <v>8.045114220988621E-6</v>
      </c>
      <c r="AA4211" s="16">
        <f t="shared" si="727"/>
        <v>7.4630500864233812E-2</v>
      </c>
      <c r="AB4211" s="3">
        <f t="shared" si="728"/>
        <v>8.0382490311179347E-2</v>
      </c>
      <c r="AC4211" s="69">
        <f t="shared" si="729"/>
        <v>15.651071453891641</v>
      </c>
      <c r="AD4211" s="3">
        <f t="shared" si="715"/>
        <v>16.164324759798042</v>
      </c>
      <c r="AF4211" s="29"/>
      <c r="AG4211" s="30"/>
      <c r="AH4211" s="29"/>
      <c r="AI4211" s="29"/>
      <c r="AJ4211" s="31"/>
      <c r="AK4211" s="29"/>
      <c r="AL4211" s="30"/>
      <c r="AN4211" s="17">
        <f t="shared" si="730"/>
        <v>125543.94926763396</v>
      </c>
      <c r="AO4211" s="17">
        <f t="shared" si="731"/>
        <v>1255.4394926763396</v>
      </c>
      <c r="AP4211" s="2">
        <f t="shared" si="732"/>
        <v>85.872061299061627</v>
      </c>
      <c r="AQ4211" s="6">
        <f t="shared" si="733"/>
        <v>3194.4406803250927</v>
      </c>
      <c r="AR4211" s="3">
        <f t="shared" si="734"/>
        <v>6082.059169674907</v>
      </c>
    </row>
    <row r="4212" spans="1:44">
      <c r="A4212" s="32">
        <v>44025</v>
      </c>
      <c r="B4212" s="9">
        <v>6.25</v>
      </c>
      <c r="C4212" s="33">
        <v>9243.6138549999996</v>
      </c>
      <c r="D4212" s="34">
        <f t="shared" si="718"/>
        <v>124169033.2116597</v>
      </c>
      <c r="E4212" s="34">
        <v>17345948872516</v>
      </c>
      <c r="F4212" s="3">
        <f>VLOOKUP(A4212,ERCOT_345kv_West_ATC!A:B,2)</f>
        <v>27.9</v>
      </c>
      <c r="G4212" s="3">
        <f>VLOOKUP(A4212,ERCOT_345kv_West_ATC!G:H,2)</f>
        <v>2.5990000000000002</v>
      </c>
      <c r="I4212" s="5">
        <f t="shared" si="719"/>
        <v>6</v>
      </c>
      <c r="J4212" s="4">
        <f t="shared" si="720"/>
        <v>144</v>
      </c>
      <c r="K4212" s="4">
        <f t="shared" si="713"/>
        <v>900</v>
      </c>
      <c r="L4212" s="6">
        <f t="shared" si="714"/>
        <v>8319252.4694999997</v>
      </c>
      <c r="N4212" s="22">
        <f t="shared" si="721"/>
        <v>6.6999414059372792E-2</v>
      </c>
      <c r="O4212" s="14">
        <f t="shared" si="722"/>
        <v>724.8184001447861</v>
      </c>
      <c r="Q4212" s="22">
        <f t="shared" si="717"/>
        <v>97.952359735925143</v>
      </c>
      <c r="R4212" s="3">
        <f>VLOOKUP(A4212,ERCOT_345kv_West_ATC!D:E,2)</f>
        <v>23.45</v>
      </c>
      <c r="S4212" s="66">
        <f t="shared" si="716"/>
        <v>0.76059790633712065</v>
      </c>
      <c r="T4212" s="69">
        <f t="shared" si="723"/>
        <v>74.50235973592514</v>
      </c>
      <c r="V4212" s="16">
        <f t="shared" si="724"/>
        <v>1.9083599999999999E-2</v>
      </c>
      <c r="W4212" s="16">
        <f t="shared" si="725"/>
        <v>4.7915814059372792E-2</v>
      </c>
      <c r="X4212" s="16"/>
      <c r="Z4212" s="15">
        <f t="shared" si="726"/>
        <v>7.3207775476627129E-6</v>
      </c>
      <c r="AA4212" s="16">
        <f t="shared" si="727"/>
        <v>6.7670440768947973E-2</v>
      </c>
      <c r="AB4212" s="3">
        <f t="shared" si="728"/>
        <v>7.2885998170622635E-2</v>
      </c>
      <c r="AC4212" s="69">
        <f t="shared" si="729"/>
        <v>12.907355330447883</v>
      </c>
      <c r="AD4212" s="3">
        <f t="shared" si="715"/>
        <v>15.902249424982186</v>
      </c>
      <c r="AF4212" s="29"/>
      <c r="AG4212" s="30"/>
      <c r="AH4212" s="29"/>
      <c r="AI4212" s="29"/>
      <c r="AJ4212" s="31"/>
      <c r="AK4212" s="29"/>
      <c r="AL4212" s="30"/>
      <c r="AN4212" s="17">
        <f t="shared" si="730"/>
        <v>137965.59245739967</v>
      </c>
      <c r="AO4212" s="17">
        <f t="shared" si="731"/>
        <v>1379.6559245739968</v>
      </c>
      <c r="AP4212" s="2">
        <f t="shared" si="732"/>
        <v>94.368465240861383</v>
      </c>
      <c r="AQ4212" s="6">
        <f t="shared" si="733"/>
        <v>2212.9405098981993</v>
      </c>
      <c r="AR4212" s="3">
        <f t="shared" si="734"/>
        <v>7030.6733451018008</v>
      </c>
    </row>
    <row r="4213" spans="1:44">
      <c r="A4213" s="32">
        <v>44026</v>
      </c>
      <c r="B4213" s="9">
        <v>6.25</v>
      </c>
      <c r="C4213" s="33">
        <v>9243.2134160000005</v>
      </c>
      <c r="D4213" s="34">
        <f t="shared" si="718"/>
        <v>124169033.2116597</v>
      </c>
      <c r="E4213" s="34">
        <v>17345948872516</v>
      </c>
      <c r="F4213" s="3">
        <f>VLOOKUP(A4213,ERCOT_345kv_West_ATC!A:B,2)</f>
        <v>27.85</v>
      </c>
      <c r="G4213" s="3">
        <f>VLOOKUP(A4213,ERCOT_345kv_West_ATC!G:H,2)</f>
        <v>2.61</v>
      </c>
      <c r="I4213" s="5">
        <f t="shared" si="719"/>
        <v>6</v>
      </c>
      <c r="J4213" s="4">
        <f t="shared" si="720"/>
        <v>144</v>
      </c>
      <c r="K4213" s="4">
        <f t="shared" si="713"/>
        <v>900</v>
      </c>
      <c r="L4213" s="6">
        <f t="shared" si="714"/>
        <v>8318892.0744000003</v>
      </c>
      <c r="N4213" s="22">
        <f t="shared" si="721"/>
        <v>6.6996511603819434E-2</v>
      </c>
      <c r="O4213" s="14">
        <f t="shared" si="722"/>
        <v>724.8184001447861</v>
      </c>
      <c r="Q4213" s="22">
        <f t="shared" si="717"/>
        <v>97.948116379852991</v>
      </c>
      <c r="R4213" s="3">
        <f>VLOOKUP(A4213,ERCOT_345kv_West_ATC!D:E,2)</f>
        <v>19.28</v>
      </c>
      <c r="S4213" s="66">
        <f t="shared" si="716"/>
        <v>0.80316109474499586</v>
      </c>
      <c r="T4213" s="69">
        <f t="shared" si="723"/>
        <v>78.668116379852989</v>
      </c>
      <c r="V4213" s="16">
        <f t="shared" si="724"/>
        <v>1.9049400000000001E-2</v>
      </c>
      <c r="W4213" s="16">
        <f t="shared" si="725"/>
        <v>4.7947111603819433E-2</v>
      </c>
      <c r="X4213" s="16"/>
      <c r="Z4213" s="15">
        <f t="shared" si="726"/>
        <v>7.3207775476627129E-6</v>
      </c>
      <c r="AA4213" s="16">
        <f t="shared" si="727"/>
        <v>6.7667509244107568E-2</v>
      </c>
      <c r="AB4213" s="3">
        <f t="shared" si="728"/>
        <v>7.2882840704648913E-2</v>
      </c>
      <c r="AC4213" s="69">
        <f t="shared" si="729"/>
        <v>12.906199697901503</v>
      </c>
      <c r="AD4213" s="3">
        <f t="shared" si="715"/>
        <v>15.650822943421026</v>
      </c>
      <c r="AF4213" s="29"/>
      <c r="AG4213" s="30"/>
      <c r="AH4213" s="29"/>
      <c r="AI4213" s="29"/>
      <c r="AJ4213" s="31"/>
      <c r="AK4213" s="29"/>
      <c r="AL4213" s="30"/>
      <c r="AN4213" s="17">
        <f t="shared" si="730"/>
        <v>137965.59245739967</v>
      </c>
      <c r="AO4213" s="17">
        <f t="shared" si="731"/>
        <v>1379.6559245739968</v>
      </c>
      <c r="AP4213" s="2">
        <f t="shared" si="732"/>
        <v>94.368465240861383</v>
      </c>
      <c r="AQ4213" s="6">
        <f t="shared" si="733"/>
        <v>1819.4240098438077</v>
      </c>
      <c r="AR4213" s="3">
        <f t="shared" si="734"/>
        <v>7423.7894061561929</v>
      </c>
    </row>
    <row r="4214" spans="1:44">
      <c r="A4214" s="32">
        <v>44027</v>
      </c>
      <c r="B4214" s="9">
        <v>6.25</v>
      </c>
      <c r="C4214" s="33">
        <v>9192.8373680000004</v>
      </c>
      <c r="D4214" s="34">
        <f t="shared" si="718"/>
        <v>124169033.2116597</v>
      </c>
      <c r="E4214" s="34">
        <v>17345948872516</v>
      </c>
      <c r="F4214" s="3">
        <f>VLOOKUP(A4214,ERCOT_345kv_West_ATC!A:B,2)</f>
        <v>27.55</v>
      </c>
      <c r="G4214" s="3">
        <f>VLOOKUP(A4214,ERCOT_345kv_West_ATC!G:H,2)</f>
        <v>2.6110000000000002</v>
      </c>
      <c r="I4214" s="5">
        <f t="shared" si="719"/>
        <v>6</v>
      </c>
      <c r="J4214" s="4">
        <f t="shared" si="720"/>
        <v>144</v>
      </c>
      <c r="K4214" s="4">
        <f t="shared" si="713"/>
        <v>900</v>
      </c>
      <c r="L4214" s="6">
        <f t="shared" si="714"/>
        <v>8273553.6312000006</v>
      </c>
      <c r="N4214" s="22">
        <f t="shared" si="721"/>
        <v>6.6631376738649675E-2</v>
      </c>
      <c r="O4214" s="14">
        <f t="shared" si="722"/>
        <v>724.8184001447861</v>
      </c>
      <c r="Q4214" s="22">
        <f t="shared" si="717"/>
        <v>97.414293477558004</v>
      </c>
      <c r="R4214" s="3">
        <f>VLOOKUP(A4214,ERCOT_345kv_West_ATC!D:E,2)</f>
        <v>19.100000000000001</v>
      </c>
      <c r="S4214" s="66">
        <f t="shared" si="716"/>
        <v>0.80393021066872294</v>
      </c>
      <c r="T4214" s="69">
        <f t="shared" si="723"/>
        <v>78.31429347755801</v>
      </c>
      <c r="V4214" s="16">
        <f t="shared" si="724"/>
        <v>1.8844200000000002E-2</v>
      </c>
      <c r="W4214" s="16">
        <f t="shared" si="725"/>
        <v>4.778717673864967E-2</v>
      </c>
      <c r="X4214" s="16"/>
      <c r="Z4214" s="15">
        <f t="shared" si="726"/>
        <v>7.3207775476627129E-6</v>
      </c>
      <c r="AA4214" s="16">
        <f t="shared" si="727"/>
        <v>6.7298717402969194E-2</v>
      </c>
      <c r="AB4214" s="3">
        <f t="shared" si="728"/>
        <v>7.2485625005251741E-2</v>
      </c>
      <c r="AC4214" s="69">
        <f t="shared" si="729"/>
        <v>12.760818751922137</v>
      </c>
      <c r="AD4214" s="3">
        <f t="shared" si="715"/>
        <v>15.386365180090042</v>
      </c>
      <c r="AF4214" s="29"/>
      <c r="AG4214" s="30"/>
      <c r="AH4214" s="29"/>
      <c r="AI4214" s="29"/>
      <c r="AJ4214" s="31"/>
      <c r="AK4214" s="29"/>
      <c r="AL4214" s="30"/>
      <c r="AN4214" s="17">
        <f t="shared" si="730"/>
        <v>137965.59245739967</v>
      </c>
      <c r="AO4214" s="17">
        <f t="shared" si="731"/>
        <v>1379.6559245739968</v>
      </c>
      <c r="AP4214" s="2">
        <f t="shared" si="732"/>
        <v>94.368465240861383</v>
      </c>
      <c r="AQ4214" s="6">
        <f t="shared" si="733"/>
        <v>1802.4376861004525</v>
      </c>
      <c r="AR4214" s="3">
        <f t="shared" si="734"/>
        <v>7390.3996818995474</v>
      </c>
    </row>
    <row r="4215" spans="1:44">
      <c r="A4215" s="32">
        <v>44028</v>
      </c>
      <c r="B4215" s="9">
        <v>6.25</v>
      </c>
      <c r="C4215" s="33">
        <v>9137.2182560000001</v>
      </c>
      <c r="D4215" s="34">
        <f t="shared" si="718"/>
        <v>124169033.2116597</v>
      </c>
      <c r="E4215" s="34">
        <v>17345948872516</v>
      </c>
      <c r="F4215" s="3">
        <f>VLOOKUP(A4215,ERCOT_345kv_West_ATC!A:B,2)</f>
        <v>27.55</v>
      </c>
      <c r="G4215" s="3">
        <f>VLOOKUP(A4215,ERCOT_345kv_West_ATC!G:H,2)</f>
        <v>2.613</v>
      </c>
      <c r="I4215" s="5">
        <f t="shared" si="719"/>
        <v>6</v>
      </c>
      <c r="J4215" s="4">
        <f t="shared" si="720"/>
        <v>144</v>
      </c>
      <c r="K4215" s="4">
        <f t="shared" si="713"/>
        <v>900</v>
      </c>
      <c r="L4215" s="6">
        <f t="shared" si="714"/>
        <v>8223496.4304</v>
      </c>
      <c r="N4215" s="22">
        <f t="shared" si="721"/>
        <v>6.622823918087653E-2</v>
      </c>
      <c r="O4215" s="14">
        <f t="shared" si="722"/>
        <v>724.8184001447861</v>
      </c>
      <c r="Q4215" s="22">
        <f t="shared" si="717"/>
        <v>96.824911083152813</v>
      </c>
      <c r="R4215" s="3">
        <f>VLOOKUP(A4215,ERCOT_345kv_West_ATC!D:E,2)</f>
        <v>21.24</v>
      </c>
      <c r="S4215" s="66">
        <f t="shared" si="716"/>
        <v>0.78063496508910635</v>
      </c>
      <c r="T4215" s="69">
        <f t="shared" si="723"/>
        <v>75.584911083152818</v>
      </c>
      <c r="V4215" s="16">
        <f t="shared" si="724"/>
        <v>1.8844200000000002E-2</v>
      </c>
      <c r="W4215" s="16">
        <f t="shared" si="725"/>
        <v>4.7384039180876525E-2</v>
      </c>
      <c r="X4215" s="16"/>
      <c r="Z4215" s="15">
        <f t="shared" si="726"/>
        <v>7.3207775476627129E-6</v>
      </c>
      <c r="AA4215" s="16">
        <f t="shared" si="727"/>
        <v>6.6891542256618655E-2</v>
      </c>
      <c r="AB4215" s="3">
        <f t="shared" si="728"/>
        <v>7.2047067687835142E-2</v>
      </c>
      <c r="AC4215" s="69">
        <f t="shared" si="729"/>
        <v>12.600306773747661</v>
      </c>
      <c r="AD4215" s="3">
        <f t="shared" si="715"/>
        <v>15.256779212072383</v>
      </c>
      <c r="AF4215" s="29"/>
      <c r="AG4215" s="30"/>
      <c r="AH4215" s="29"/>
      <c r="AI4215" s="29"/>
      <c r="AJ4215" s="31"/>
      <c r="AK4215" s="29"/>
      <c r="AL4215" s="30"/>
      <c r="AN4215" s="17">
        <f t="shared" si="730"/>
        <v>137965.59245739967</v>
      </c>
      <c r="AO4215" s="17">
        <f t="shared" si="731"/>
        <v>1379.6559245739968</v>
      </c>
      <c r="AP4215" s="2">
        <f t="shared" si="732"/>
        <v>94.368465240861383</v>
      </c>
      <c r="AQ4215" s="6">
        <f t="shared" si="733"/>
        <v>2004.3862017158956</v>
      </c>
      <c r="AR4215" s="3">
        <f t="shared" si="734"/>
        <v>7132.8320542841047</v>
      </c>
    </row>
    <row r="4216" spans="1:44">
      <c r="A4216" s="32">
        <v>44029</v>
      </c>
      <c r="B4216" s="9">
        <v>6.25</v>
      </c>
      <c r="C4216" s="33">
        <v>9149.9429540000001</v>
      </c>
      <c r="D4216" s="34">
        <f t="shared" si="718"/>
        <v>124169033.2116597</v>
      </c>
      <c r="E4216" s="34">
        <v>17345948872516</v>
      </c>
      <c r="F4216" s="3">
        <f>VLOOKUP(A4216,ERCOT_345kv_West_ATC!A:B,2)</f>
        <v>27.2</v>
      </c>
      <c r="G4216" s="3">
        <f>VLOOKUP(A4216,ERCOT_345kv_West_ATC!G:H,2)</f>
        <v>2.605</v>
      </c>
      <c r="I4216" s="5">
        <f t="shared" si="719"/>
        <v>6</v>
      </c>
      <c r="J4216" s="4">
        <f t="shared" si="720"/>
        <v>144</v>
      </c>
      <c r="K4216" s="4">
        <f t="shared" si="713"/>
        <v>900</v>
      </c>
      <c r="L4216" s="6">
        <f t="shared" si="714"/>
        <v>8234948.6585999997</v>
      </c>
      <c r="N4216" s="22">
        <f t="shared" si="721"/>
        <v>6.6320470133343384E-2</v>
      </c>
      <c r="O4216" s="14">
        <f t="shared" si="722"/>
        <v>724.8184001447861</v>
      </c>
      <c r="Q4216" s="22">
        <f t="shared" si="717"/>
        <v>96.959751656934785</v>
      </c>
      <c r="R4216" s="3">
        <f>VLOOKUP(A4216,ERCOT_345kv_West_ATC!D:E,2)</f>
        <v>18.89</v>
      </c>
      <c r="S4216" s="66">
        <f t="shared" si="716"/>
        <v>0.80517689374002288</v>
      </c>
      <c r="T4216" s="69">
        <f t="shared" si="723"/>
        <v>78.069751656934784</v>
      </c>
      <c r="V4216" s="16">
        <f t="shared" si="724"/>
        <v>1.8604799999999998E-2</v>
      </c>
      <c r="W4216" s="16">
        <f t="shared" si="725"/>
        <v>4.7715670133343387E-2</v>
      </c>
      <c r="X4216" s="16"/>
      <c r="Z4216" s="15">
        <f t="shared" si="726"/>
        <v>7.3207775476627129E-6</v>
      </c>
      <c r="AA4216" s="16">
        <f t="shared" si="727"/>
        <v>6.6984696940037836E-2</v>
      </c>
      <c r="AB4216" s="3">
        <f t="shared" si="728"/>
        <v>7.2147402073249572E-2</v>
      </c>
      <c r="AC4216" s="69">
        <f t="shared" si="729"/>
        <v>12.637029158809343</v>
      </c>
      <c r="AD4216" s="3">
        <f t="shared" si="715"/>
        <v>15.134498259328373</v>
      </c>
      <c r="AF4216" s="29"/>
      <c r="AG4216" s="30"/>
      <c r="AH4216" s="29"/>
      <c r="AI4216" s="29"/>
      <c r="AJ4216" s="31"/>
      <c r="AK4216" s="29"/>
      <c r="AL4216" s="30"/>
      <c r="AN4216" s="17">
        <f t="shared" si="730"/>
        <v>137965.59245739967</v>
      </c>
      <c r="AO4216" s="17">
        <f t="shared" si="731"/>
        <v>1379.6559245739968</v>
      </c>
      <c r="AP4216" s="2">
        <f t="shared" si="732"/>
        <v>94.368465240861383</v>
      </c>
      <c r="AQ4216" s="6">
        <f t="shared" si="733"/>
        <v>1782.6203083998716</v>
      </c>
      <c r="AR4216" s="3">
        <f t="shared" si="734"/>
        <v>7367.3226456001285</v>
      </c>
    </row>
    <row r="4217" spans="1:44">
      <c r="A4217" s="32">
        <v>44030</v>
      </c>
      <c r="B4217" s="9">
        <v>6.25</v>
      </c>
      <c r="C4217" s="33">
        <v>9158.5646269999997</v>
      </c>
      <c r="D4217" s="34">
        <f t="shared" si="718"/>
        <v>124169033.2116597</v>
      </c>
      <c r="E4217" s="34">
        <v>17345948872516</v>
      </c>
      <c r="F4217" s="3">
        <f>VLOOKUP(A4217,ERCOT_345kv_West_ATC!A:B,2)</f>
        <v>27.2</v>
      </c>
      <c r="G4217" s="3">
        <f>VLOOKUP(A4217,ERCOT_345kv_West_ATC!G:H,2)</f>
        <v>2.605</v>
      </c>
      <c r="I4217" s="5">
        <f t="shared" si="719"/>
        <v>6</v>
      </c>
      <c r="J4217" s="4">
        <f t="shared" si="720"/>
        <v>144</v>
      </c>
      <c r="K4217" s="4">
        <f t="shared" si="713"/>
        <v>900</v>
      </c>
      <c r="L4217" s="6">
        <f t="shared" si="714"/>
        <v>8242708.1642999994</v>
      </c>
      <c r="N4217" s="22">
        <f t="shared" si="721"/>
        <v>6.6382961605647689E-2</v>
      </c>
      <c r="O4217" s="14">
        <f t="shared" si="722"/>
        <v>724.8184001447861</v>
      </c>
      <c r="Q4217" s="22">
        <f t="shared" si="717"/>
        <v>97.051113458549281</v>
      </c>
      <c r="R4217" s="3">
        <f>VLOOKUP(A4217,ERCOT_345kv_West_ATC!D:E,2)</f>
        <v>20.07</v>
      </c>
      <c r="S4217" s="66">
        <f t="shared" si="716"/>
        <v>0.79320175436655938</v>
      </c>
      <c r="T4217" s="69">
        <f t="shared" si="723"/>
        <v>76.981113458549288</v>
      </c>
      <c r="V4217" s="16">
        <f t="shared" si="724"/>
        <v>1.8604799999999998E-2</v>
      </c>
      <c r="W4217" s="16">
        <f t="shared" si="725"/>
        <v>4.7778161605647691E-2</v>
      </c>
      <c r="X4217" s="16"/>
      <c r="Z4217" s="15">
        <f t="shared" si="726"/>
        <v>7.3207775476627129E-6</v>
      </c>
      <c r="AA4217" s="16">
        <f t="shared" si="727"/>
        <v>6.7047814290159533E-2</v>
      </c>
      <c r="AB4217" s="3">
        <f t="shared" si="728"/>
        <v>7.2215384060853455E-2</v>
      </c>
      <c r="AC4217" s="69">
        <f t="shared" si="729"/>
        <v>12.661910566272365</v>
      </c>
      <c r="AD4217" s="3">
        <f t="shared" si="715"/>
        <v>15.020522263923786</v>
      </c>
      <c r="AF4217" s="29"/>
      <c r="AG4217" s="30"/>
      <c r="AH4217" s="29"/>
      <c r="AI4217" s="29"/>
      <c r="AJ4217" s="31"/>
      <c r="AK4217" s="29"/>
      <c r="AL4217" s="30"/>
      <c r="AN4217" s="17">
        <f t="shared" si="730"/>
        <v>137965.59245739967</v>
      </c>
      <c r="AO4217" s="17">
        <f t="shared" si="731"/>
        <v>1379.6559245739968</v>
      </c>
      <c r="AP4217" s="2">
        <f t="shared" si="732"/>
        <v>94.368465240861383</v>
      </c>
      <c r="AQ4217" s="6">
        <f t="shared" si="733"/>
        <v>1893.975097384088</v>
      </c>
      <c r="AR4217" s="3">
        <f t="shared" si="734"/>
        <v>7264.5895296159115</v>
      </c>
    </row>
    <row r="4218" spans="1:44">
      <c r="A4218" s="32">
        <v>44031</v>
      </c>
      <c r="B4218" s="9">
        <v>6.25</v>
      </c>
      <c r="C4218" s="33">
        <v>9185.4524029999993</v>
      </c>
      <c r="D4218" s="34">
        <f t="shared" si="718"/>
        <v>124169033.2116597</v>
      </c>
      <c r="E4218" s="34">
        <v>17345948872516</v>
      </c>
      <c r="F4218" s="3">
        <f>VLOOKUP(A4218,ERCOT_345kv_West_ATC!A:B,2)</f>
        <v>27.2</v>
      </c>
      <c r="G4218" s="3">
        <f>VLOOKUP(A4218,ERCOT_345kv_West_ATC!G:H,2)</f>
        <v>2.605</v>
      </c>
      <c r="I4218" s="5">
        <f t="shared" si="719"/>
        <v>6</v>
      </c>
      <c r="J4218" s="4">
        <f t="shared" si="720"/>
        <v>144</v>
      </c>
      <c r="K4218" s="4">
        <f t="shared" ref="K4218:K4281" si="735">J4218*B4218</f>
        <v>900</v>
      </c>
      <c r="L4218" s="6">
        <f t="shared" ref="L4218:L4281" si="736">K4218*C4218</f>
        <v>8266907.1626999993</v>
      </c>
      <c r="N4218" s="22">
        <f t="shared" si="721"/>
        <v>6.6577849153485413E-2</v>
      </c>
      <c r="O4218" s="14">
        <f t="shared" si="722"/>
        <v>724.8184001447861</v>
      </c>
      <c r="Q4218" s="22">
        <f t="shared" si="717"/>
        <v>97.336036774101473</v>
      </c>
      <c r="R4218" s="3">
        <f>VLOOKUP(A4218,ERCOT_345kv_West_ATC!D:E,2)</f>
        <v>20.71</v>
      </c>
      <c r="S4218" s="66">
        <f t="shared" si="716"/>
        <v>0.78723193704646099</v>
      </c>
      <c r="T4218" s="69">
        <f t="shared" si="723"/>
        <v>76.626036774101465</v>
      </c>
      <c r="V4218" s="16">
        <f t="shared" si="724"/>
        <v>1.8604799999999998E-2</v>
      </c>
      <c r="W4218" s="16">
        <f t="shared" si="725"/>
        <v>4.7973049153485416E-2</v>
      </c>
      <c r="X4218" s="16"/>
      <c r="Z4218" s="15">
        <f t="shared" si="726"/>
        <v>7.3207775476627129E-6</v>
      </c>
      <c r="AA4218" s="16">
        <f t="shared" si="727"/>
        <v>6.7244653717006914E-2</v>
      </c>
      <c r="AB4218" s="3">
        <f t="shared" si="728"/>
        <v>7.2427394473998111E-2</v>
      </c>
      <c r="AC4218" s="69">
        <f t="shared" si="729"/>
        <v>12.739506377483309</v>
      </c>
      <c r="AD4218" s="3">
        <f t="shared" si="715"/>
        <v>14.923445175231898</v>
      </c>
      <c r="AF4218" s="29"/>
      <c r="AG4218" s="30"/>
      <c r="AH4218" s="29"/>
      <c r="AI4218" s="29"/>
      <c r="AJ4218" s="31"/>
      <c r="AK4218" s="29"/>
      <c r="AL4218" s="30"/>
      <c r="AN4218" s="17">
        <f t="shared" si="730"/>
        <v>137965.59245739967</v>
      </c>
      <c r="AO4218" s="17">
        <f t="shared" si="731"/>
        <v>1379.6559245739968</v>
      </c>
      <c r="AP4218" s="2">
        <f t="shared" si="732"/>
        <v>94.368465240861383</v>
      </c>
      <c r="AQ4218" s="6">
        <f t="shared" si="733"/>
        <v>1954.3709151382393</v>
      </c>
      <c r="AR4218" s="3">
        <f t="shared" si="734"/>
        <v>7231.0814878617603</v>
      </c>
    </row>
    <row r="4219" spans="1:44">
      <c r="A4219" s="32">
        <v>44032</v>
      </c>
      <c r="B4219" s="9">
        <v>6.25</v>
      </c>
      <c r="C4219" s="33">
        <v>9177.8644829999994</v>
      </c>
      <c r="D4219" s="34">
        <f t="shared" si="718"/>
        <v>124169033.2116597</v>
      </c>
      <c r="E4219" s="34">
        <v>17345948872516</v>
      </c>
      <c r="F4219" s="3">
        <f>VLOOKUP(A4219,ERCOT_345kv_West_ATC!A:B,2)</f>
        <v>27.1</v>
      </c>
      <c r="G4219" s="3">
        <f>VLOOKUP(A4219,ERCOT_345kv_West_ATC!G:H,2)</f>
        <v>2.59</v>
      </c>
      <c r="I4219" s="5">
        <f t="shared" si="719"/>
        <v>6</v>
      </c>
      <c r="J4219" s="4">
        <f t="shared" si="720"/>
        <v>144</v>
      </c>
      <c r="K4219" s="4">
        <f t="shared" si="735"/>
        <v>900</v>
      </c>
      <c r="L4219" s="6">
        <f t="shared" si="736"/>
        <v>8260078.0346999997</v>
      </c>
      <c r="N4219" s="22">
        <f t="shared" si="721"/>
        <v>6.6522850513137152E-2</v>
      </c>
      <c r="O4219" s="14">
        <f t="shared" si="722"/>
        <v>724.8184001447861</v>
      </c>
      <c r="Q4219" s="22">
        <f t="shared" si="717"/>
        <v>97.255629405171263</v>
      </c>
      <c r="R4219" s="3">
        <f>VLOOKUP(A4219,ERCOT_345kv_West_ATC!D:E,2)</f>
        <v>20.81</v>
      </c>
      <c r="S4219" s="66">
        <f t="shared" si="716"/>
        <v>0.78602781014038148</v>
      </c>
      <c r="T4219" s="69">
        <f t="shared" si="723"/>
        <v>76.44562940517126</v>
      </c>
      <c r="V4219" s="16">
        <f t="shared" si="724"/>
        <v>1.8536400000000001E-2</v>
      </c>
      <c r="W4219" s="16">
        <f t="shared" si="725"/>
        <v>4.7986450513137151E-2</v>
      </c>
      <c r="X4219" s="16"/>
      <c r="Z4219" s="15">
        <f t="shared" si="726"/>
        <v>7.3207775476627129E-6</v>
      </c>
      <c r="AA4219" s="16">
        <f t="shared" si="727"/>
        <v>6.7189104242637451E-2</v>
      </c>
      <c r="AB4219" s="3">
        <f t="shared" si="728"/>
        <v>7.2367563640309635E-2</v>
      </c>
      <c r="AC4219" s="69">
        <f t="shared" si="729"/>
        <v>12.717608292353326</v>
      </c>
      <c r="AD4219" s="3">
        <f t="shared" si="715"/>
        <v>14.819492687601578</v>
      </c>
      <c r="AF4219" s="29"/>
      <c r="AG4219" s="30"/>
      <c r="AH4219" s="29"/>
      <c r="AI4219" s="29"/>
      <c r="AJ4219" s="31"/>
      <c r="AK4219" s="29"/>
      <c r="AL4219" s="30"/>
      <c r="AN4219" s="17">
        <f t="shared" si="730"/>
        <v>137965.59245739967</v>
      </c>
      <c r="AO4219" s="17">
        <f t="shared" si="731"/>
        <v>1379.6559245739968</v>
      </c>
      <c r="AP4219" s="2">
        <f t="shared" si="732"/>
        <v>94.368465240861383</v>
      </c>
      <c r="AQ4219" s="6">
        <f t="shared" si="733"/>
        <v>1963.8077616623252</v>
      </c>
      <c r="AR4219" s="3">
        <f t="shared" si="734"/>
        <v>7214.0567213376744</v>
      </c>
    </row>
    <row r="4220" spans="1:44">
      <c r="A4220" s="32">
        <v>44033</v>
      </c>
      <c r="B4220" s="9">
        <v>6.25</v>
      </c>
      <c r="C4220" s="33">
        <v>9374.7834590000002</v>
      </c>
      <c r="D4220" s="34">
        <f t="shared" si="718"/>
        <v>124169033.2116597</v>
      </c>
      <c r="E4220" s="34">
        <v>17345948872516</v>
      </c>
      <c r="F4220" s="3">
        <f>VLOOKUP(A4220,ERCOT_345kv_West_ATC!A:B,2)</f>
        <v>26.95</v>
      </c>
      <c r="G4220" s="3">
        <f>VLOOKUP(A4220,ERCOT_345kv_West_ATC!G:H,2)</f>
        <v>2.59</v>
      </c>
      <c r="I4220" s="5">
        <f t="shared" si="719"/>
        <v>6</v>
      </c>
      <c r="J4220" s="4">
        <f t="shared" si="720"/>
        <v>144</v>
      </c>
      <c r="K4220" s="4">
        <f t="shared" si="735"/>
        <v>900</v>
      </c>
      <c r="L4220" s="6">
        <f t="shared" si="736"/>
        <v>8437305.1130999997</v>
      </c>
      <c r="N4220" s="22">
        <f t="shared" si="721"/>
        <v>6.7950155484561847E-2</v>
      </c>
      <c r="O4220" s="14">
        <f t="shared" si="722"/>
        <v>724.8184001447861</v>
      </c>
      <c r="Q4220" s="22">
        <f t="shared" si="717"/>
        <v>99.342332579768794</v>
      </c>
      <c r="R4220" s="3">
        <f>VLOOKUP(A4220,ERCOT_345kv_West_ATC!D:E,2)</f>
        <v>19.28</v>
      </c>
      <c r="S4220" s="66">
        <f t="shared" si="716"/>
        <v>0.80592362289743136</v>
      </c>
      <c r="T4220" s="69">
        <f t="shared" si="723"/>
        <v>80.062332579768793</v>
      </c>
      <c r="V4220" s="16">
        <f t="shared" si="724"/>
        <v>1.8433799999999997E-2</v>
      </c>
      <c r="W4220" s="16">
        <f t="shared" si="725"/>
        <v>4.9516355484561847E-2</v>
      </c>
      <c r="X4220" s="16"/>
      <c r="Z4220" s="15">
        <f t="shared" si="726"/>
        <v>7.3207775476627129E-6</v>
      </c>
      <c r="AA4220" s="16">
        <f t="shared" si="727"/>
        <v>6.8630704260846984E-2</v>
      </c>
      <c r="AB4220" s="3">
        <f t="shared" si="728"/>
        <v>7.3920271958683781E-2</v>
      </c>
      <c r="AC4220" s="69">
        <f t="shared" si="729"/>
        <v>13.285899536878263</v>
      </c>
      <c r="AD4220" s="3">
        <f t="shared" si="715"/>
        <v>14.738057281884313</v>
      </c>
      <c r="AF4220" s="29"/>
      <c r="AG4220" s="30"/>
      <c r="AH4220" s="29"/>
      <c r="AI4220" s="29"/>
      <c r="AJ4220" s="31"/>
      <c r="AK4220" s="29"/>
      <c r="AL4220" s="30"/>
      <c r="AN4220" s="17">
        <f t="shared" si="730"/>
        <v>137965.59245739967</v>
      </c>
      <c r="AO4220" s="17">
        <f t="shared" si="731"/>
        <v>1379.6559245739968</v>
      </c>
      <c r="AP4220" s="2">
        <f t="shared" si="732"/>
        <v>94.368465240861383</v>
      </c>
      <c r="AQ4220" s="6">
        <f t="shared" si="733"/>
        <v>1819.4240098438077</v>
      </c>
      <c r="AR4220" s="3">
        <f t="shared" si="734"/>
        <v>7555.3594491561926</v>
      </c>
    </row>
    <row r="4221" spans="1:44">
      <c r="A4221" s="32">
        <v>44034</v>
      </c>
      <c r="B4221" s="9">
        <v>6.25</v>
      </c>
      <c r="C4221" s="33">
        <v>9525.3634500000007</v>
      </c>
      <c r="D4221" s="34">
        <f t="shared" si="718"/>
        <v>124169033.2116597</v>
      </c>
      <c r="E4221" s="34">
        <v>17345948872516</v>
      </c>
      <c r="F4221" s="3">
        <f>VLOOKUP(A4221,ERCOT_345kv_West_ATC!A:B,2)</f>
        <v>26.9</v>
      </c>
      <c r="G4221" s="3">
        <f>VLOOKUP(A4221,ERCOT_345kv_West_ATC!G:H,2)</f>
        <v>2.5840000000000001</v>
      </c>
      <c r="I4221" s="5">
        <f t="shared" si="719"/>
        <v>6</v>
      </c>
      <c r="J4221" s="4">
        <f t="shared" si="720"/>
        <v>144</v>
      </c>
      <c r="K4221" s="4">
        <f t="shared" si="735"/>
        <v>900</v>
      </c>
      <c r="L4221" s="6">
        <f t="shared" si="736"/>
        <v>8572827.1050000004</v>
      </c>
      <c r="N4221" s="22">
        <f t="shared" si="721"/>
        <v>6.9041586966266208E-2</v>
      </c>
      <c r="O4221" s="14">
        <f t="shared" si="722"/>
        <v>724.8184001447861</v>
      </c>
      <c r="Q4221" s="22">
        <f t="shared" si="717"/>
        <v>100.93799264074008</v>
      </c>
      <c r="R4221" s="3">
        <f>VLOOKUP(A4221,ERCOT_345kv_West_ATC!D:E,2)</f>
        <v>21.67</v>
      </c>
      <c r="S4221" s="66">
        <f t="shared" si="716"/>
        <v>0.78531374130721843</v>
      </c>
      <c r="T4221" s="69">
        <f t="shared" si="723"/>
        <v>79.267992640740076</v>
      </c>
      <c r="V4221" s="16">
        <f t="shared" si="724"/>
        <v>1.8399600000000002E-2</v>
      </c>
      <c r="W4221" s="16">
        <f t="shared" si="725"/>
        <v>5.0641986966266206E-2</v>
      </c>
      <c r="X4221" s="16"/>
      <c r="Z4221" s="15">
        <f t="shared" si="726"/>
        <v>7.3207775476627129E-6</v>
      </c>
      <c r="AA4221" s="16">
        <f t="shared" si="727"/>
        <v>6.9733066878087044E-2</v>
      </c>
      <c r="AB4221" s="3">
        <f t="shared" si="728"/>
        <v>7.5107596864366841E-2</v>
      </c>
      <c r="AC4221" s="69">
        <f t="shared" si="729"/>
        <v>13.720460452358264</v>
      </c>
      <c r="AD4221" s="3">
        <f t="shared" ref="AD4221:AD4284" si="737">AVERAGE(AC4192:AC4221)</f>
        <v>14.634331708782579</v>
      </c>
      <c r="AF4221" s="29"/>
      <c r="AG4221" s="30"/>
      <c r="AH4221" s="29"/>
      <c r="AI4221" s="29"/>
      <c r="AJ4221" s="31"/>
      <c r="AK4221" s="29"/>
      <c r="AL4221" s="30"/>
      <c r="AN4221" s="17">
        <f t="shared" si="730"/>
        <v>137965.59245739967</v>
      </c>
      <c r="AO4221" s="17">
        <f t="shared" si="731"/>
        <v>1379.6559245739968</v>
      </c>
      <c r="AP4221" s="2">
        <f t="shared" si="732"/>
        <v>94.368465240861383</v>
      </c>
      <c r="AQ4221" s="6">
        <f t="shared" si="733"/>
        <v>2044.9646417694664</v>
      </c>
      <c r="AR4221" s="3">
        <f t="shared" si="734"/>
        <v>7480.3988082305341</v>
      </c>
    </row>
    <row r="4222" spans="1:44">
      <c r="A4222" s="32">
        <v>44035</v>
      </c>
      <c r="B4222" s="9">
        <v>6.25</v>
      </c>
      <c r="C4222" s="33">
        <v>9579.9797699999999</v>
      </c>
      <c r="D4222" s="34">
        <f t="shared" si="718"/>
        <v>124169033.2116597</v>
      </c>
      <c r="E4222" s="34">
        <v>17345948872516</v>
      </c>
      <c r="F4222" s="3">
        <f>VLOOKUP(A4222,ERCOT_345kv_West_ATC!A:B,2)</f>
        <v>27</v>
      </c>
      <c r="G4222" s="3">
        <f>VLOOKUP(A4222,ERCOT_345kv_West_ATC!G:H,2)</f>
        <v>2.605</v>
      </c>
      <c r="I4222" s="5">
        <f t="shared" si="719"/>
        <v>6</v>
      </c>
      <c r="J4222" s="4">
        <f t="shared" si="720"/>
        <v>144</v>
      </c>
      <c r="K4222" s="4">
        <f t="shared" si="735"/>
        <v>900</v>
      </c>
      <c r="L4222" s="6">
        <f t="shared" si="736"/>
        <v>8621981.7929999996</v>
      </c>
      <c r="N4222" s="22">
        <f t="shared" si="721"/>
        <v>6.9437456103108156E-2</v>
      </c>
      <c r="O4222" s="14">
        <f t="shared" si="722"/>
        <v>724.8184001447861</v>
      </c>
      <c r="Q4222" s="22">
        <f t="shared" si="717"/>
        <v>101.51674868875462</v>
      </c>
      <c r="R4222" s="3">
        <f>VLOOKUP(A4222,ERCOT_345kv_West_ATC!D:E,2)</f>
        <v>28.12</v>
      </c>
      <c r="S4222" s="66">
        <f t="shared" si="716"/>
        <v>0.72300137304224987</v>
      </c>
      <c r="T4222" s="69">
        <f t="shared" si="723"/>
        <v>73.396748688754613</v>
      </c>
      <c r="V4222" s="16">
        <f t="shared" si="724"/>
        <v>1.8467999999999998E-2</v>
      </c>
      <c r="W4222" s="16">
        <f t="shared" si="725"/>
        <v>5.0969456103108157E-2</v>
      </c>
      <c r="X4222" s="16"/>
      <c r="Z4222" s="15">
        <f t="shared" si="726"/>
        <v>7.3207775476627129E-6</v>
      </c>
      <c r="AA4222" s="16">
        <f t="shared" si="727"/>
        <v>7.0132900807279006E-2</v>
      </c>
      <c r="AB4222" s="3">
        <f t="shared" si="728"/>
        <v>7.5538247155697735E-2</v>
      </c>
      <c r="AC4222" s="69">
        <f t="shared" si="729"/>
        <v>13.878078458985371</v>
      </c>
      <c r="AD4222" s="3">
        <f t="shared" si="737"/>
        <v>14.538033656849624</v>
      </c>
      <c r="AF4222" s="29"/>
      <c r="AG4222" s="30"/>
      <c r="AH4222" s="29"/>
      <c r="AI4222" s="29"/>
      <c r="AJ4222" s="31"/>
      <c r="AK4222" s="29"/>
      <c r="AL4222" s="30"/>
      <c r="AN4222" s="17">
        <f t="shared" si="730"/>
        <v>137965.59245739967</v>
      </c>
      <c r="AO4222" s="17">
        <f t="shared" si="731"/>
        <v>1379.6559245739968</v>
      </c>
      <c r="AP4222" s="2">
        <f t="shared" si="732"/>
        <v>94.368465240861383</v>
      </c>
      <c r="AQ4222" s="6">
        <f t="shared" si="733"/>
        <v>2653.6412425730223</v>
      </c>
      <c r="AR4222" s="3">
        <f t="shared" si="734"/>
        <v>6926.3385274269776</v>
      </c>
    </row>
    <row r="4223" spans="1:44">
      <c r="A4223" s="32">
        <v>44036</v>
      </c>
      <c r="B4223" s="9">
        <v>6.25</v>
      </c>
      <c r="C4223" s="33">
        <v>9537.7970760000007</v>
      </c>
      <c r="D4223" s="34">
        <f t="shared" si="718"/>
        <v>124169033.2116597</v>
      </c>
      <c r="E4223" s="34">
        <v>17345948872516</v>
      </c>
      <c r="F4223" s="3">
        <f>VLOOKUP(A4223,ERCOT_345kv_West_ATC!A:B,2)</f>
        <v>27.25</v>
      </c>
      <c r="G4223" s="3">
        <f>VLOOKUP(A4223,ERCOT_345kv_West_ATC!G:H,2)</f>
        <v>2.629</v>
      </c>
      <c r="I4223" s="5">
        <f t="shared" si="719"/>
        <v>6</v>
      </c>
      <c r="J4223" s="4">
        <f t="shared" si="720"/>
        <v>144</v>
      </c>
      <c r="K4223" s="4">
        <f t="shared" si="735"/>
        <v>900</v>
      </c>
      <c r="L4223" s="6">
        <f t="shared" si="736"/>
        <v>8584017.3684</v>
      </c>
      <c r="N4223" s="22">
        <f t="shared" si="721"/>
        <v>6.9131708175319398E-2</v>
      </c>
      <c r="O4223" s="14">
        <f t="shared" si="722"/>
        <v>724.8184001447861</v>
      </c>
      <c r="Q4223" s="22">
        <f t="shared" si="717"/>
        <v>101.0697487943266</v>
      </c>
      <c r="R4223" s="3">
        <f>VLOOKUP(A4223,ERCOT_345kv_West_ATC!D:E,2)</f>
        <v>33.54</v>
      </c>
      <c r="S4223" s="66">
        <f t="shared" si="716"/>
        <v>0.66814996178280084</v>
      </c>
      <c r="T4223" s="69">
        <f t="shared" si="723"/>
        <v>67.529748794326593</v>
      </c>
      <c r="V4223" s="16">
        <f t="shared" si="724"/>
        <v>1.8639000000000003E-2</v>
      </c>
      <c r="W4223" s="16">
        <f t="shared" si="725"/>
        <v>5.0492708175319395E-2</v>
      </c>
      <c r="X4223" s="16"/>
      <c r="Z4223" s="15">
        <f t="shared" si="726"/>
        <v>7.3207775476627129E-6</v>
      </c>
      <c r="AA4223" s="16">
        <f t="shared" si="727"/>
        <v>6.9824090688143881E-2</v>
      </c>
      <c r="AB4223" s="3">
        <f t="shared" si="728"/>
        <v>7.5205636143820295E-2</v>
      </c>
      <c r="AC4223" s="69">
        <f t="shared" si="729"/>
        <v>13.756342828638228</v>
      </c>
      <c r="AD4223" s="3">
        <f t="shared" si="737"/>
        <v>14.471476288345183</v>
      </c>
      <c r="AF4223" s="29"/>
      <c r="AG4223" s="30"/>
      <c r="AH4223" s="29"/>
      <c r="AI4223" s="29"/>
      <c r="AJ4223" s="31"/>
      <c r="AK4223" s="29"/>
      <c r="AL4223" s="30"/>
      <c r="AN4223" s="17">
        <f t="shared" si="730"/>
        <v>137965.59245739967</v>
      </c>
      <c r="AO4223" s="17">
        <f t="shared" si="731"/>
        <v>1379.6559245739968</v>
      </c>
      <c r="AP4223" s="2">
        <f t="shared" si="732"/>
        <v>94.368465240861383</v>
      </c>
      <c r="AQ4223" s="6">
        <f t="shared" si="733"/>
        <v>3165.1183241784906</v>
      </c>
      <c r="AR4223" s="3">
        <f t="shared" si="734"/>
        <v>6372.6787518215096</v>
      </c>
    </row>
    <row r="4224" spans="1:44">
      <c r="A4224" s="32">
        <v>44037</v>
      </c>
      <c r="B4224" s="9">
        <v>6.25</v>
      </c>
      <c r="C4224" s="33">
        <v>9677.1134970000003</v>
      </c>
      <c r="D4224" s="34">
        <f t="shared" si="718"/>
        <v>124169033.2116597</v>
      </c>
      <c r="E4224" s="34">
        <v>17345948872516</v>
      </c>
      <c r="F4224" s="3">
        <f>VLOOKUP(A4224,ERCOT_345kv_West_ATC!A:B,2)</f>
        <v>27.25</v>
      </c>
      <c r="G4224" s="3">
        <f>VLOOKUP(A4224,ERCOT_345kv_West_ATC!G:H,2)</f>
        <v>2.629</v>
      </c>
      <c r="I4224" s="5">
        <f t="shared" si="719"/>
        <v>6</v>
      </c>
      <c r="J4224" s="4">
        <f t="shared" si="720"/>
        <v>144</v>
      </c>
      <c r="K4224" s="4">
        <f t="shared" si="735"/>
        <v>900</v>
      </c>
      <c r="L4224" s="6">
        <f t="shared" si="736"/>
        <v>8709402.1472999994</v>
      </c>
      <c r="N4224" s="22">
        <f t="shared" si="721"/>
        <v>7.0141499229150556E-2</v>
      </c>
      <c r="O4224" s="14">
        <f t="shared" si="722"/>
        <v>724.8184001447861</v>
      </c>
      <c r="Q4224" s="22">
        <f t="shared" si="717"/>
        <v>102.5460515046061</v>
      </c>
      <c r="R4224" s="3">
        <f>VLOOKUP(A4224,ERCOT_345kv_West_ATC!D:E,2)</f>
        <v>18.25</v>
      </c>
      <c r="S4224" s="66">
        <f t="shared" si="716"/>
        <v>0.82203117787348201</v>
      </c>
      <c r="T4224" s="69">
        <f t="shared" si="723"/>
        <v>84.296051504606098</v>
      </c>
      <c r="V4224" s="16">
        <f t="shared" si="724"/>
        <v>1.8639000000000003E-2</v>
      </c>
      <c r="W4224" s="16">
        <f t="shared" si="725"/>
        <v>5.1502499229150553E-2</v>
      </c>
      <c r="X4224" s="16"/>
      <c r="Z4224" s="15">
        <f t="shared" si="726"/>
        <v>7.3207775476627129E-6</v>
      </c>
      <c r="AA4224" s="16">
        <f t="shared" si="727"/>
        <v>7.0843995215021396E-2</v>
      </c>
      <c r="AB4224" s="3">
        <f t="shared" si="728"/>
        <v>7.6304147674637973E-2</v>
      </c>
      <c r="AC4224" s="69">
        <f t="shared" si="729"/>
        <v>14.158398048917498</v>
      </c>
      <c r="AD4224" s="3">
        <f t="shared" si="737"/>
        <v>14.422955946581277</v>
      </c>
      <c r="AF4224" s="29"/>
      <c r="AG4224" s="30"/>
      <c r="AH4224" s="29"/>
      <c r="AI4224" s="29"/>
      <c r="AJ4224" s="31"/>
      <c r="AK4224" s="29"/>
      <c r="AL4224" s="30"/>
      <c r="AN4224" s="17">
        <f t="shared" si="730"/>
        <v>137965.59245739967</v>
      </c>
      <c r="AO4224" s="17">
        <f t="shared" si="731"/>
        <v>1379.6559245739968</v>
      </c>
      <c r="AP4224" s="2">
        <f t="shared" si="732"/>
        <v>94.368465240861383</v>
      </c>
      <c r="AQ4224" s="6">
        <f t="shared" si="733"/>
        <v>1722.2244906457202</v>
      </c>
      <c r="AR4224" s="3">
        <f t="shared" si="734"/>
        <v>7954.8890063542804</v>
      </c>
    </row>
    <row r="4225" spans="1:44">
      <c r="A4225" s="32">
        <v>44038</v>
      </c>
      <c r="B4225" s="9">
        <v>6.25</v>
      </c>
      <c r="C4225" s="33">
        <v>9906.3451939999995</v>
      </c>
      <c r="D4225" s="34">
        <f t="shared" si="718"/>
        <v>124169033.2116597</v>
      </c>
      <c r="E4225" s="34">
        <v>17345948872516</v>
      </c>
      <c r="F4225" s="3">
        <f>VLOOKUP(A4225,ERCOT_345kv_West_ATC!A:B,2)</f>
        <v>27.25</v>
      </c>
      <c r="G4225" s="3">
        <f>VLOOKUP(A4225,ERCOT_345kv_West_ATC!G:H,2)</f>
        <v>2.629</v>
      </c>
      <c r="I4225" s="5">
        <f t="shared" si="719"/>
        <v>6</v>
      </c>
      <c r="J4225" s="4">
        <f t="shared" si="720"/>
        <v>144</v>
      </c>
      <c r="K4225" s="4">
        <f t="shared" si="735"/>
        <v>900</v>
      </c>
      <c r="L4225" s="6">
        <f t="shared" si="736"/>
        <v>8915710.6745999996</v>
      </c>
      <c r="N4225" s="22">
        <f t="shared" si="721"/>
        <v>7.1803012747970713E-2</v>
      </c>
      <c r="O4225" s="14">
        <f t="shared" si="722"/>
        <v>724.8184001447861</v>
      </c>
      <c r="Q4225" s="22">
        <f t="shared" si="717"/>
        <v>104.97516483621449</v>
      </c>
      <c r="R4225" s="3">
        <f>VLOOKUP(A4225,ERCOT_345kv_West_ATC!D:E,2)</f>
        <v>17.34</v>
      </c>
      <c r="S4225" s="66">
        <f t="shared" si="716"/>
        <v>0.83481807314087664</v>
      </c>
      <c r="T4225" s="69">
        <f t="shared" si="723"/>
        <v>87.635164836214486</v>
      </c>
      <c r="V4225" s="16">
        <f t="shared" si="724"/>
        <v>1.8639000000000003E-2</v>
      </c>
      <c r="W4225" s="16">
        <f t="shared" si="725"/>
        <v>5.316401274797071E-2</v>
      </c>
      <c r="X4225" s="16"/>
      <c r="Z4225" s="15">
        <f t="shared" si="726"/>
        <v>7.3207775476627129E-6</v>
      </c>
      <c r="AA4225" s="16">
        <f t="shared" si="727"/>
        <v>7.2522149475631625E-2</v>
      </c>
      <c r="AB4225" s="3">
        <f t="shared" si="728"/>
        <v>7.8111642157886352E-2</v>
      </c>
      <c r="AC4225" s="69">
        <f t="shared" si="729"/>
        <v>14.819941029786404</v>
      </c>
      <c r="AD4225" s="3">
        <f t="shared" si="737"/>
        <v>14.407022101909371</v>
      </c>
      <c r="AF4225" s="29"/>
      <c r="AG4225" s="30"/>
      <c r="AH4225" s="29"/>
      <c r="AI4225" s="29"/>
      <c r="AJ4225" s="31"/>
      <c r="AK4225" s="29"/>
      <c r="AL4225" s="30"/>
      <c r="AN4225" s="17">
        <f t="shared" si="730"/>
        <v>137965.59245739967</v>
      </c>
      <c r="AO4225" s="17">
        <f t="shared" si="731"/>
        <v>1379.6559245739968</v>
      </c>
      <c r="AP4225" s="2">
        <f t="shared" si="732"/>
        <v>94.368465240861383</v>
      </c>
      <c r="AQ4225" s="6">
        <f t="shared" si="733"/>
        <v>1636.3491872765364</v>
      </c>
      <c r="AR4225" s="3">
        <f t="shared" si="734"/>
        <v>8269.9960067234624</v>
      </c>
    </row>
    <row r="4226" spans="1:44">
      <c r="A4226" s="32">
        <v>44039</v>
      </c>
      <c r="B4226" s="9">
        <v>6.25</v>
      </c>
      <c r="C4226" s="33">
        <v>11023.434649999999</v>
      </c>
      <c r="D4226" s="34">
        <f t="shared" si="718"/>
        <v>120601383.79599793</v>
      </c>
      <c r="E4226" s="34">
        <v>16847561611550.199</v>
      </c>
      <c r="F4226" s="3">
        <f>VLOOKUP(A4226,ERCOT_345kv_West_ATC!A:B,2)</f>
        <v>26.9</v>
      </c>
      <c r="G4226" s="3">
        <f>VLOOKUP(A4226,ERCOT_345kv_West_ATC!G:H,2)</f>
        <v>2.641</v>
      </c>
      <c r="I4226" s="5">
        <f t="shared" si="719"/>
        <v>6</v>
      </c>
      <c r="J4226" s="4">
        <f t="shared" si="720"/>
        <v>144</v>
      </c>
      <c r="K4226" s="4">
        <f t="shared" si="735"/>
        <v>900</v>
      </c>
      <c r="L4226" s="6">
        <f t="shared" si="736"/>
        <v>9921091.1849999987</v>
      </c>
      <c r="N4226" s="22">
        <f t="shared" si="721"/>
        <v>8.2263493773686053E-2</v>
      </c>
      <c r="O4226" s="14">
        <f t="shared" si="722"/>
        <v>746.2600939325755</v>
      </c>
      <c r="Q4226" s="22">
        <f t="shared" si="717"/>
        <v>120.268265751003</v>
      </c>
      <c r="R4226" s="3">
        <f>VLOOKUP(A4226,ERCOT_345kv_West_ATC!D:E,2)</f>
        <v>19.59</v>
      </c>
      <c r="S4226" s="66">
        <f t="shared" si="716"/>
        <v>0.83711413914824306</v>
      </c>
      <c r="T4226" s="69">
        <f t="shared" si="723"/>
        <v>100.678265751003</v>
      </c>
      <c r="V4226" s="16">
        <f t="shared" si="724"/>
        <v>1.8399600000000002E-2</v>
      </c>
      <c r="W4226" s="16">
        <f t="shared" si="725"/>
        <v>6.3863893773686051E-2</v>
      </c>
      <c r="X4226" s="16"/>
      <c r="Z4226" s="15">
        <f t="shared" si="726"/>
        <v>7.5373419594300641E-6</v>
      </c>
      <c r="AA4226" s="16">
        <f t="shared" si="727"/>
        <v>8.3087396524480259E-2</v>
      </c>
      <c r="AB4226" s="3">
        <f t="shared" si="728"/>
        <v>8.9491183480867001E-2</v>
      </c>
      <c r="AC4226" s="69">
        <f t="shared" si="729"/>
        <v>18.984853153997321</v>
      </c>
      <c r="AD4226" s="3">
        <f t="shared" si="737"/>
        <v>14.542116067241599</v>
      </c>
      <c r="AF4226" s="29"/>
      <c r="AG4226" s="30"/>
      <c r="AH4226" s="29"/>
      <c r="AI4226" s="29"/>
      <c r="AJ4226" s="31"/>
      <c r="AK4226" s="29"/>
      <c r="AL4226" s="30"/>
      <c r="AN4226" s="17">
        <f t="shared" si="730"/>
        <v>134001.53755110881</v>
      </c>
      <c r="AO4226" s="17">
        <f t="shared" si="731"/>
        <v>1340.015375511088</v>
      </c>
      <c r="AP4226" s="2">
        <f t="shared" si="732"/>
        <v>91.657051684958418</v>
      </c>
      <c r="AQ4226" s="6">
        <f t="shared" si="733"/>
        <v>1795.5616425083354</v>
      </c>
      <c r="AR4226" s="3">
        <f t="shared" si="734"/>
        <v>9227.8730074916639</v>
      </c>
    </row>
    <row r="4227" spans="1:44">
      <c r="A4227" s="32">
        <v>44040</v>
      </c>
      <c r="B4227" s="9">
        <v>6.25</v>
      </c>
      <c r="C4227" s="33">
        <v>10909.904699999999</v>
      </c>
      <c r="D4227" s="34">
        <f t="shared" si="718"/>
        <v>120601383.79599793</v>
      </c>
      <c r="E4227" s="34">
        <v>16847561611550.199</v>
      </c>
      <c r="F4227" s="3">
        <f>VLOOKUP(A4227,ERCOT_345kv_West_ATC!A:B,2)</f>
        <v>27.2</v>
      </c>
      <c r="G4227" s="3">
        <f>VLOOKUP(A4227,ERCOT_345kv_West_ATC!G:H,2)</f>
        <v>2.6949999999999998</v>
      </c>
      <c r="I4227" s="5">
        <f t="shared" si="719"/>
        <v>6</v>
      </c>
      <c r="J4227" s="4">
        <f t="shared" si="720"/>
        <v>144</v>
      </c>
      <c r="K4227" s="4">
        <f t="shared" si="735"/>
        <v>900</v>
      </c>
      <c r="L4227" s="6">
        <f t="shared" si="736"/>
        <v>9818914.2299999986</v>
      </c>
      <c r="N4227" s="22">
        <f t="shared" si="721"/>
        <v>8.1416265062174448E-2</v>
      </c>
      <c r="O4227" s="14">
        <f t="shared" si="722"/>
        <v>746.2600939325755</v>
      </c>
      <c r="Q4227" s="22">
        <f t="shared" si="717"/>
        <v>119.02962728388077</v>
      </c>
      <c r="R4227" s="3">
        <f>VLOOKUP(A4227,ERCOT_345kv_West_ATC!D:E,2)</f>
        <v>20.72</v>
      </c>
      <c r="S4227" s="66">
        <f t="shared" si="716"/>
        <v>0.82592569200789268</v>
      </c>
      <c r="T4227" s="69">
        <f t="shared" si="723"/>
        <v>98.309627283880772</v>
      </c>
      <c r="V4227" s="16">
        <f t="shared" si="724"/>
        <v>1.8604799999999998E-2</v>
      </c>
      <c r="W4227" s="16">
        <f t="shared" si="725"/>
        <v>6.2811465062174443E-2</v>
      </c>
      <c r="X4227" s="16"/>
      <c r="Z4227" s="15">
        <f t="shared" si="726"/>
        <v>7.5373419594300641E-6</v>
      </c>
      <c r="AA4227" s="16">
        <f t="shared" si="727"/>
        <v>8.2231682468693265E-2</v>
      </c>
      <c r="AB4227" s="3">
        <f t="shared" si="728"/>
        <v>8.8569517057596317E-2</v>
      </c>
      <c r="AC4227" s="69">
        <f t="shared" si="729"/>
        <v>18.647523243080251</v>
      </c>
      <c r="AD4227" s="3">
        <f t="shared" si="737"/>
        <v>14.654797086937657</v>
      </c>
      <c r="AF4227" s="29"/>
      <c r="AG4227" s="30"/>
      <c r="AH4227" s="29"/>
      <c r="AI4227" s="29"/>
      <c r="AJ4227" s="31"/>
      <c r="AK4227" s="29"/>
      <c r="AL4227" s="30"/>
      <c r="AN4227" s="17">
        <f t="shared" si="730"/>
        <v>134001.53755110881</v>
      </c>
      <c r="AO4227" s="17">
        <f t="shared" si="731"/>
        <v>1340.015375511088</v>
      </c>
      <c r="AP4227" s="2">
        <f t="shared" si="732"/>
        <v>91.657051684958418</v>
      </c>
      <c r="AQ4227" s="6">
        <f t="shared" si="733"/>
        <v>1899.1341109123384</v>
      </c>
      <c r="AR4227" s="3">
        <f t="shared" si="734"/>
        <v>9010.7705890876605</v>
      </c>
    </row>
    <row r="4228" spans="1:44">
      <c r="A4228" s="32">
        <v>44041</v>
      </c>
      <c r="B4228" s="9">
        <v>6.25</v>
      </c>
      <c r="C4228" s="33">
        <v>11098.410089999999</v>
      </c>
      <c r="D4228" s="34">
        <f t="shared" si="718"/>
        <v>120601383.79599793</v>
      </c>
      <c r="E4228" s="34">
        <v>16847561611550.199</v>
      </c>
      <c r="F4228" s="3">
        <f>VLOOKUP(A4228,ERCOT_345kv_West_ATC!A:B,2)</f>
        <v>27.4</v>
      </c>
      <c r="G4228" s="3">
        <f>VLOOKUP(A4228,ERCOT_345kv_West_ATC!G:H,2)</f>
        <v>2.7320000000000002</v>
      </c>
      <c r="I4228" s="5">
        <f t="shared" si="719"/>
        <v>6</v>
      </c>
      <c r="J4228" s="4">
        <f t="shared" si="720"/>
        <v>144</v>
      </c>
      <c r="K4228" s="4">
        <f t="shared" si="735"/>
        <v>900</v>
      </c>
      <c r="L4228" s="6">
        <f t="shared" si="736"/>
        <v>9988569.0810000002</v>
      </c>
      <c r="N4228" s="22">
        <f t="shared" si="721"/>
        <v>8.282300556265644E-2</v>
      </c>
      <c r="O4228" s="14">
        <f t="shared" si="722"/>
        <v>746.2600939325755</v>
      </c>
      <c r="Q4228" s="22">
        <f t="shared" si="717"/>
        <v>121.08626544248014</v>
      </c>
      <c r="R4228" s="3">
        <f>VLOOKUP(A4228,ERCOT_345kv_West_ATC!D:E,2)</f>
        <v>19.7</v>
      </c>
      <c r="S4228" s="66">
        <f t="shared" si="716"/>
        <v>0.83730607325272466</v>
      </c>
      <c r="T4228" s="69">
        <f t="shared" si="723"/>
        <v>101.38626544248014</v>
      </c>
      <c r="V4228" s="16">
        <f t="shared" si="724"/>
        <v>1.8741599999999997E-2</v>
      </c>
      <c r="W4228" s="16">
        <f t="shared" si="725"/>
        <v>6.4081405562656443E-2</v>
      </c>
      <c r="X4228" s="16"/>
      <c r="Z4228" s="15">
        <f t="shared" si="726"/>
        <v>7.5373419594300641E-6</v>
      </c>
      <c r="AA4228" s="16">
        <f t="shared" si="727"/>
        <v>8.3652512054318992E-2</v>
      </c>
      <c r="AB4228" s="3">
        <f t="shared" si="728"/>
        <v>9.0099854105824967E-2</v>
      </c>
      <c r="AC4228" s="69">
        <f t="shared" si="729"/>
        <v>19.207626602731938</v>
      </c>
      <c r="AD4228" s="3">
        <f t="shared" si="737"/>
        <v>14.781422267307947</v>
      </c>
      <c r="AF4228" s="29"/>
      <c r="AG4228" s="30"/>
      <c r="AH4228" s="29"/>
      <c r="AI4228" s="29"/>
      <c r="AJ4228" s="31"/>
      <c r="AK4228" s="29"/>
      <c r="AL4228" s="30"/>
      <c r="AN4228" s="17">
        <f t="shared" si="730"/>
        <v>134001.53755110881</v>
      </c>
      <c r="AO4228" s="17">
        <f t="shared" si="731"/>
        <v>1340.015375511088</v>
      </c>
      <c r="AP4228" s="2">
        <f t="shared" si="732"/>
        <v>91.657051684958418</v>
      </c>
      <c r="AQ4228" s="6">
        <f t="shared" si="733"/>
        <v>1805.6439181936807</v>
      </c>
      <c r="AR4228" s="3">
        <f t="shared" si="734"/>
        <v>9292.7661718063191</v>
      </c>
    </row>
    <row r="4229" spans="1:44">
      <c r="A4229" s="32">
        <v>44042</v>
      </c>
      <c r="B4229" s="9">
        <v>6.25</v>
      </c>
      <c r="C4229" s="33">
        <v>11121.15876</v>
      </c>
      <c r="D4229" s="34">
        <f t="shared" si="718"/>
        <v>120601383.79599793</v>
      </c>
      <c r="E4229" s="34">
        <v>16847561611550.199</v>
      </c>
      <c r="F4229" s="3">
        <f>VLOOKUP(A4229,ERCOT_345kv_West_ATC!A:B,2)</f>
        <v>27.1</v>
      </c>
      <c r="G4229" s="3">
        <f>VLOOKUP(A4229,ERCOT_345kv_West_ATC!G:H,2)</f>
        <v>2.698</v>
      </c>
      <c r="I4229" s="5">
        <f t="shared" si="719"/>
        <v>6</v>
      </c>
      <c r="J4229" s="4">
        <f t="shared" si="720"/>
        <v>144</v>
      </c>
      <c r="K4229" s="4">
        <f t="shared" si="735"/>
        <v>900</v>
      </c>
      <c r="L4229" s="6">
        <f t="shared" si="736"/>
        <v>10009042.884</v>
      </c>
      <c r="N4229" s="22">
        <f t="shared" si="721"/>
        <v>8.2992769808766839E-2</v>
      </c>
      <c r="O4229" s="14">
        <f t="shared" si="722"/>
        <v>746.2600939325755</v>
      </c>
      <c r="Q4229" s="22">
        <f t="shared" si="717"/>
        <v>121.33445878474684</v>
      </c>
      <c r="R4229" s="3">
        <f>VLOOKUP(A4229,ERCOT_345kv_West_ATC!D:E,2)</f>
        <v>22.47</v>
      </c>
      <c r="S4229" s="66">
        <f t="shared" si="716"/>
        <v>0.8148094100797626</v>
      </c>
      <c r="T4229" s="69">
        <f t="shared" si="723"/>
        <v>98.864458784746844</v>
      </c>
      <c r="V4229" s="16">
        <f t="shared" si="724"/>
        <v>1.8536400000000001E-2</v>
      </c>
      <c r="W4229" s="16">
        <f t="shared" si="725"/>
        <v>6.4456369808766845E-2</v>
      </c>
      <c r="X4229" s="16"/>
      <c r="Z4229" s="15">
        <f t="shared" si="726"/>
        <v>7.5373419594300641E-6</v>
      </c>
      <c r="AA4229" s="16">
        <f t="shared" si="727"/>
        <v>8.3823976559231225E-2</v>
      </c>
      <c r="AB4229" s="3">
        <f t="shared" si="728"/>
        <v>9.0284533878105894E-2</v>
      </c>
      <c r="AC4229" s="69">
        <f t="shared" si="729"/>
        <v>19.275219399386756</v>
      </c>
      <c r="AD4229" s="3">
        <f t="shared" si="737"/>
        <v>14.916842217039855</v>
      </c>
      <c r="AF4229" s="29"/>
      <c r="AG4229" s="30"/>
      <c r="AH4229" s="29"/>
      <c r="AI4229" s="29"/>
      <c r="AJ4229" s="31"/>
      <c r="AK4229" s="29"/>
      <c r="AL4229" s="30"/>
      <c r="AN4229" s="17">
        <f t="shared" si="730"/>
        <v>134001.53755110881</v>
      </c>
      <c r="AO4229" s="17">
        <f t="shared" si="731"/>
        <v>1340.015375511088</v>
      </c>
      <c r="AP4229" s="2">
        <f t="shared" si="732"/>
        <v>91.657051684958418</v>
      </c>
      <c r="AQ4229" s="6">
        <f t="shared" si="733"/>
        <v>2059.5339513610156</v>
      </c>
      <c r="AR4229" s="3">
        <f t="shared" si="734"/>
        <v>9061.6248086389842</v>
      </c>
    </row>
    <row r="4230" spans="1:44">
      <c r="A4230" s="32">
        <v>44043</v>
      </c>
      <c r="B4230" s="9">
        <v>6.25</v>
      </c>
      <c r="C4230" s="33">
        <v>11332.40128</v>
      </c>
      <c r="D4230" s="34">
        <f t="shared" si="718"/>
        <v>120601383.79599793</v>
      </c>
      <c r="E4230" s="34">
        <v>16847561611550.199</v>
      </c>
      <c r="F4230" s="3">
        <f>VLOOKUP(A4230,ERCOT_345kv_West_ATC!A:B,2)</f>
        <v>27.1</v>
      </c>
      <c r="G4230" s="3">
        <f>VLOOKUP(A4230,ERCOT_345kv_West_ATC!G:H,2)</f>
        <v>2.69</v>
      </c>
      <c r="I4230" s="5">
        <f t="shared" si="719"/>
        <v>6</v>
      </c>
      <c r="J4230" s="4">
        <f t="shared" si="720"/>
        <v>144</v>
      </c>
      <c r="K4230" s="4">
        <f t="shared" si="735"/>
        <v>900</v>
      </c>
      <c r="L4230" s="6">
        <f t="shared" si="736"/>
        <v>10199161.152000001</v>
      </c>
      <c r="N4230" s="22">
        <f t="shared" si="721"/>
        <v>8.4569188436944387E-2</v>
      </c>
      <c r="O4230" s="14">
        <f t="shared" si="722"/>
        <v>746.2600939325755</v>
      </c>
      <c r="Q4230" s="22">
        <f t="shared" si="717"/>
        <v>123.63916438149762</v>
      </c>
      <c r="R4230" s="3">
        <f>VLOOKUP(A4230,ERCOT_345kv_West_ATC!D:E,2)</f>
        <v>23.06</v>
      </c>
      <c r="S4230" s="66">
        <f t="shared" ref="S4230:S4293" si="738">(Q4230-R4230)/Q4230</f>
        <v>0.8134895191555428</v>
      </c>
      <c r="T4230" s="69">
        <f t="shared" si="723"/>
        <v>100.57916438149762</v>
      </c>
      <c r="V4230" s="16">
        <f t="shared" si="724"/>
        <v>1.8536400000000001E-2</v>
      </c>
      <c r="W4230" s="16">
        <f t="shared" si="725"/>
        <v>6.6032788436944378E-2</v>
      </c>
      <c r="X4230" s="16"/>
      <c r="Z4230" s="15">
        <f t="shared" si="726"/>
        <v>7.5373419594300641E-6</v>
      </c>
      <c r="AA4230" s="16">
        <f t="shared" si="727"/>
        <v>8.5416183668842974E-2</v>
      </c>
      <c r="AB4230" s="3">
        <f t="shared" si="728"/>
        <v>9.1999457013816663E-2</v>
      </c>
      <c r="AC4230" s="69">
        <f t="shared" si="729"/>
        <v>19.902881267056898</v>
      </c>
      <c r="AD4230" s="3">
        <f t="shared" si="737"/>
        <v>15.063679158369196</v>
      </c>
      <c r="AF4230" s="29"/>
      <c r="AG4230" s="30"/>
      <c r="AH4230" s="29"/>
      <c r="AI4230" s="29"/>
      <c r="AJ4230" s="31"/>
      <c r="AK4230" s="29"/>
      <c r="AL4230" s="30"/>
      <c r="AN4230" s="17">
        <f t="shared" si="730"/>
        <v>134001.53755110881</v>
      </c>
      <c r="AO4230" s="17">
        <f t="shared" si="731"/>
        <v>1340.015375511088</v>
      </c>
      <c r="AP4230" s="2">
        <f t="shared" si="732"/>
        <v>91.657051684958418</v>
      </c>
      <c r="AQ4230" s="6">
        <f t="shared" si="733"/>
        <v>2113.6116118551408</v>
      </c>
      <c r="AR4230" s="3">
        <f t="shared" si="734"/>
        <v>9218.7896681448583</v>
      </c>
    </row>
    <row r="4231" spans="1:44">
      <c r="A4231" s="32">
        <v>44044</v>
      </c>
      <c r="B4231" s="9">
        <v>6.25</v>
      </c>
      <c r="C4231" s="33">
        <v>11766.959559999999</v>
      </c>
      <c r="D4231" s="34">
        <f t="shared" si="718"/>
        <v>120601383.79599793</v>
      </c>
      <c r="E4231" s="34">
        <v>16847561611550.199</v>
      </c>
      <c r="F4231" s="3">
        <f>VLOOKUP(A4231,ERCOT_345kv_West_ATC!A:B,2)</f>
        <v>27.1</v>
      </c>
      <c r="G4231" s="3">
        <f>VLOOKUP(A4231,ERCOT_345kv_West_ATC!G:H,2)</f>
        <v>2.69</v>
      </c>
      <c r="I4231" s="5">
        <f t="shared" si="719"/>
        <v>6</v>
      </c>
      <c r="J4231" s="4">
        <f t="shared" si="720"/>
        <v>144</v>
      </c>
      <c r="K4231" s="4">
        <f t="shared" si="735"/>
        <v>900</v>
      </c>
      <c r="L4231" s="6">
        <f t="shared" si="736"/>
        <v>10590263.604</v>
      </c>
      <c r="N4231" s="22">
        <f t="shared" si="721"/>
        <v>8.7812123465464173E-2</v>
      </c>
      <c r="O4231" s="14">
        <f t="shared" si="722"/>
        <v>746.2600939325755</v>
      </c>
      <c r="Q4231" s="22">
        <f t="shared" si="717"/>
        <v>128.38029746412889</v>
      </c>
      <c r="R4231" s="3">
        <f>VLOOKUP(A4231,ERCOT_345kv_West_ATC!D:E,2)</f>
        <v>24.53</v>
      </c>
      <c r="S4231" s="66">
        <f t="shared" si="738"/>
        <v>0.80892706681214854</v>
      </c>
      <c r="T4231" s="69">
        <f t="shared" si="723"/>
        <v>103.85029746412889</v>
      </c>
      <c r="V4231" s="16">
        <f t="shared" si="724"/>
        <v>1.8536400000000001E-2</v>
      </c>
      <c r="W4231" s="16">
        <f t="shared" si="725"/>
        <v>6.9275723465464178E-2</v>
      </c>
      <c r="X4231" s="16"/>
      <c r="Z4231" s="15">
        <f t="shared" si="726"/>
        <v>7.5373419594300641E-6</v>
      </c>
      <c r="AA4231" s="16">
        <f t="shared" si="727"/>
        <v>8.8691598026504725E-2</v>
      </c>
      <c r="AB4231" s="3">
        <f t="shared" si="728"/>
        <v>9.5527317068632683E-2</v>
      </c>
      <c r="AC4231" s="69">
        <f t="shared" si="729"/>
        <v>21.194078047119561</v>
      </c>
      <c r="AD4231" s="3">
        <f t="shared" si="737"/>
        <v>15.264629941828854</v>
      </c>
      <c r="AF4231" s="29"/>
      <c r="AG4231" s="30"/>
      <c r="AH4231" s="29"/>
      <c r="AI4231" s="29"/>
      <c r="AJ4231" s="31"/>
      <c r="AK4231" s="29"/>
      <c r="AL4231" s="30"/>
      <c r="AN4231" s="17">
        <f t="shared" si="730"/>
        <v>134001.53755110881</v>
      </c>
      <c r="AO4231" s="17">
        <f t="shared" si="731"/>
        <v>1340.015375511088</v>
      </c>
      <c r="AP4231" s="2">
        <f t="shared" si="732"/>
        <v>91.657051684958418</v>
      </c>
      <c r="AQ4231" s="6">
        <f t="shared" si="733"/>
        <v>2248.3474778320301</v>
      </c>
      <c r="AR4231" s="3">
        <f t="shared" si="734"/>
        <v>9518.6120821679688</v>
      </c>
    </row>
    <row r="4232" spans="1:44">
      <c r="A4232" s="32">
        <v>44045</v>
      </c>
      <c r="B4232" s="9">
        <v>6.25</v>
      </c>
      <c r="C4232" s="33">
        <v>11059.31453</v>
      </c>
      <c r="D4232" s="34">
        <f t="shared" si="718"/>
        <v>120601383.79599793</v>
      </c>
      <c r="E4232" s="34">
        <v>16847561611550.199</v>
      </c>
      <c r="F4232" s="3">
        <f>VLOOKUP(A4232,ERCOT_345kv_West_ATC!A:B,2)</f>
        <v>27.1</v>
      </c>
      <c r="G4232" s="3">
        <f>VLOOKUP(A4232,ERCOT_345kv_West_ATC!G:H,2)</f>
        <v>2.69</v>
      </c>
      <c r="I4232" s="5">
        <f t="shared" si="719"/>
        <v>6</v>
      </c>
      <c r="J4232" s="4">
        <f t="shared" si="720"/>
        <v>144</v>
      </c>
      <c r="K4232" s="4">
        <f t="shared" si="735"/>
        <v>900</v>
      </c>
      <c r="L4232" s="6">
        <f t="shared" si="736"/>
        <v>9953383.0769999996</v>
      </c>
      <c r="N4232" s="22">
        <f t="shared" si="721"/>
        <v>8.2531250999876959E-2</v>
      </c>
      <c r="O4232" s="14">
        <f t="shared" si="722"/>
        <v>746.2600939325755</v>
      </c>
      <c r="Q4232" s="22">
        <f t="shared" si="717"/>
        <v>120.65972368403062</v>
      </c>
      <c r="R4232" s="3">
        <f>VLOOKUP(A4232,ERCOT_345kv_West_ATC!D:E,2)</f>
        <v>23.55</v>
      </c>
      <c r="S4232" s="66">
        <f t="shared" si="738"/>
        <v>0.80482302394732852</v>
      </c>
      <c r="T4232" s="69">
        <f t="shared" si="723"/>
        <v>97.109723684030627</v>
      </c>
      <c r="V4232" s="16">
        <f t="shared" si="724"/>
        <v>1.8536400000000001E-2</v>
      </c>
      <c r="W4232" s="16">
        <f t="shared" si="725"/>
        <v>6.3994850999876951E-2</v>
      </c>
      <c r="X4232" s="16"/>
      <c r="Z4232" s="15">
        <f t="shared" si="726"/>
        <v>7.5373419594300641E-6</v>
      </c>
      <c r="AA4232" s="16">
        <f t="shared" si="727"/>
        <v>8.3357835449503578E-2</v>
      </c>
      <c r="AB4232" s="3">
        <f t="shared" si="728"/>
        <v>8.9782465919263046E-2</v>
      </c>
      <c r="AC4232" s="69">
        <f t="shared" si="729"/>
        <v>19.091462526450275</v>
      </c>
      <c r="AD4232" s="3">
        <f t="shared" si="737"/>
        <v>15.399310517416218</v>
      </c>
      <c r="AF4232" s="29"/>
      <c r="AG4232" s="30"/>
      <c r="AH4232" s="29"/>
      <c r="AI4232" s="29"/>
      <c r="AJ4232" s="31"/>
      <c r="AK4232" s="29"/>
      <c r="AL4232" s="30"/>
      <c r="AN4232" s="17">
        <f t="shared" si="730"/>
        <v>134001.53755110881</v>
      </c>
      <c r="AO4232" s="17">
        <f t="shared" si="731"/>
        <v>1340.015375511088</v>
      </c>
      <c r="AP4232" s="2">
        <f t="shared" si="732"/>
        <v>91.657051684958418</v>
      </c>
      <c r="AQ4232" s="6">
        <f t="shared" si="733"/>
        <v>2158.5235671807709</v>
      </c>
      <c r="AR4232" s="3">
        <f t="shared" si="734"/>
        <v>8900.7909628192283</v>
      </c>
    </row>
    <row r="4233" spans="1:44">
      <c r="A4233" s="32">
        <v>44046</v>
      </c>
      <c r="B4233" s="9">
        <v>6.25</v>
      </c>
      <c r="C4233" s="33">
        <v>11245.52404</v>
      </c>
      <c r="D4233" s="34">
        <f t="shared" si="718"/>
        <v>120601383.79599793</v>
      </c>
      <c r="E4233" s="34">
        <v>16847561611550.199</v>
      </c>
      <c r="F4233" s="3">
        <f>VLOOKUP(A4233,ERCOT_345kv_West_ATC!A:B,2)</f>
        <v>27.5</v>
      </c>
      <c r="G4233" s="3">
        <f>VLOOKUP(A4233,ERCOT_345kv_West_ATC!G:H,2)</f>
        <v>2.738</v>
      </c>
      <c r="I4233" s="5">
        <f t="shared" si="719"/>
        <v>6</v>
      </c>
      <c r="J4233" s="4">
        <f t="shared" si="720"/>
        <v>144</v>
      </c>
      <c r="K4233" s="4">
        <f t="shared" si="735"/>
        <v>900</v>
      </c>
      <c r="L4233" s="6">
        <f t="shared" si="736"/>
        <v>10120971.636</v>
      </c>
      <c r="N4233" s="22">
        <f t="shared" si="721"/>
        <v>8.3920858264114356E-2</v>
      </c>
      <c r="O4233" s="14">
        <f t="shared" si="722"/>
        <v>746.2600939325755</v>
      </c>
      <c r="Q4233" s="22">
        <f t="shared" si="717"/>
        <v>122.69131325162917</v>
      </c>
      <c r="R4233" s="3">
        <f>VLOOKUP(A4233,ERCOT_345kv_West_ATC!D:E,2)</f>
        <v>22.5</v>
      </c>
      <c r="S4233" s="66">
        <f t="shared" si="738"/>
        <v>0.81661293368134003</v>
      </c>
      <c r="T4233" s="69">
        <f t="shared" si="723"/>
        <v>100.19131325162917</v>
      </c>
      <c r="V4233" s="16">
        <f t="shared" si="724"/>
        <v>1.881E-2</v>
      </c>
      <c r="W4233" s="16">
        <f t="shared" si="725"/>
        <v>6.5110858264114363E-2</v>
      </c>
      <c r="X4233" s="16"/>
      <c r="Z4233" s="15">
        <f t="shared" si="726"/>
        <v>7.5373419594300641E-6</v>
      </c>
      <c r="AA4233" s="16">
        <f t="shared" si="727"/>
        <v>8.4761360202471492E-2</v>
      </c>
      <c r="AB4233" s="3">
        <f t="shared" si="728"/>
        <v>9.1294164401123451E-2</v>
      </c>
      <c r="AC4233" s="69">
        <f t="shared" si="729"/>
        <v>19.644744170811183</v>
      </c>
      <c r="AD4233" s="3">
        <f t="shared" si="737"/>
        <v>15.54939028309618</v>
      </c>
      <c r="AF4233" s="29"/>
      <c r="AG4233" s="30"/>
      <c r="AH4233" s="29"/>
      <c r="AI4233" s="29"/>
      <c r="AJ4233" s="31"/>
      <c r="AK4233" s="29"/>
      <c r="AL4233" s="30"/>
      <c r="AN4233" s="17">
        <f t="shared" si="730"/>
        <v>134001.53755110881</v>
      </c>
      <c r="AO4233" s="17">
        <f t="shared" si="731"/>
        <v>1340.015375511088</v>
      </c>
      <c r="AP4233" s="2">
        <f t="shared" si="732"/>
        <v>91.657051684958418</v>
      </c>
      <c r="AQ4233" s="6">
        <f t="shared" si="733"/>
        <v>2062.2836629115645</v>
      </c>
      <c r="AR4233" s="3">
        <f t="shared" si="734"/>
        <v>9183.2403770884357</v>
      </c>
    </row>
    <row r="4234" spans="1:44">
      <c r="A4234" s="32">
        <v>44047</v>
      </c>
      <c r="B4234" s="9">
        <v>6.25</v>
      </c>
      <c r="C4234" s="33">
        <v>11207.648380000001</v>
      </c>
      <c r="D4234" s="34">
        <f t="shared" si="718"/>
        <v>120601383.79599793</v>
      </c>
      <c r="E4234" s="34">
        <v>16847561611550.199</v>
      </c>
      <c r="F4234" s="3">
        <f>VLOOKUP(A4234,ERCOT_345kv_West_ATC!A:B,2)</f>
        <v>27.7</v>
      </c>
      <c r="G4234" s="3">
        <f>VLOOKUP(A4234,ERCOT_345kv_West_ATC!G:H,2)</f>
        <v>2.7519999999999998</v>
      </c>
      <c r="I4234" s="5">
        <f t="shared" si="719"/>
        <v>6</v>
      </c>
      <c r="J4234" s="4">
        <f t="shared" si="720"/>
        <v>144</v>
      </c>
      <c r="K4234" s="4">
        <f t="shared" si="735"/>
        <v>900</v>
      </c>
      <c r="L4234" s="6">
        <f t="shared" si="736"/>
        <v>10086883.542000001</v>
      </c>
      <c r="N4234" s="22">
        <f t="shared" si="721"/>
        <v>8.3638207328220776E-2</v>
      </c>
      <c r="O4234" s="14">
        <f t="shared" si="722"/>
        <v>746.2600939325755</v>
      </c>
      <c r="Q4234" s="22">
        <f t="shared" si="717"/>
        <v>122.27808088921164</v>
      </c>
      <c r="R4234" s="3">
        <f>VLOOKUP(A4234,ERCOT_345kv_West_ATC!D:E,2)</f>
        <v>21.29</v>
      </c>
      <c r="S4234" s="66">
        <f t="shared" si="738"/>
        <v>0.82588866422192608</v>
      </c>
      <c r="T4234" s="69">
        <f t="shared" si="723"/>
        <v>100.98808088921163</v>
      </c>
      <c r="V4234" s="16">
        <f t="shared" si="724"/>
        <v>1.89468E-2</v>
      </c>
      <c r="W4234" s="16">
        <f t="shared" si="725"/>
        <v>6.4691407328220776E-2</v>
      </c>
      <c r="X4234" s="16"/>
      <c r="Z4234" s="15">
        <f t="shared" si="726"/>
        <v>7.5373419594300641E-6</v>
      </c>
      <c r="AA4234" s="16">
        <f t="shared" si="727"/>
        <v>8.4475878401112384E-2</v>
      </c>
      <c r="AB4234" s="3">
        <f t="shared" si="728"/>
        <v>9.0986679688224201E-2</v>
      </c>
      <c r="AC4234" s="69">
        <f t="shared" si="729"/>
        <v>19.532204765890057</v>
      </c>
      <c r="AD4234" s="3">
        <f t="shared" si="737"/>
        <v>15.699997122976805</v>
      </c>
      <c r="AF4234" s="29"/>
      <c r="AG4234" s="30"/>
      <c r="AH4234" s="29"/>
      <c r="AI4234" s="29"/>
      <c r="AJ4234" s="31"/>
      <c r="AK4234" s="29"/>
      <c r="AL4234" s="30"/>
      <c r="AN4234" s="17">
        <f t="shared" si="730"/>
        <v>134001.53755110881</v>
      </c>
      <c r="AO4234" s="17">
        <f t="shared" si="731"/>
        <v>1340.015375511088</v>
      </c>
      <c r="AP4234" s="2">
        <f t="shared" si="732"/>
        <v>91.657051684958418</v>
      </c>
      <c r="AQ4234" s="6">
        <f t="shared" si="733"/>
        <v>1951.3786303727647</v>
      </c>
      <c r="AR4234" s="3">
        <f t="shared" si="734"/>
        <v>9256.2697496272358</v>
      </c>
    </row>
    <row r="4235" spans="1:44">
      <c r="A4235" s="32">
        <v>44048</v>
      </c>
      <c r="B4235" s="9">
        <v>6.25</v>
      </c>
      <c r="C4235" s="33">
        <v>11751.665580000001</v>
      </c>
      <c r="D4235" s="34">
        <f t="shared" si="718"/>
        <v>120601383.79599793</v>
      </c>
      <c r="E4235" s="34">
        <v>16847561611550.199</v>
      </c>
      <c r="F4235" s="3">
        <f>VLOOKUP(A4235,ERCOT_345kv_West_ATC!A:B,2)</f>
        <v>27.7</v>
      </c>
      <c r="G4235" s="3">
        <f>VLOOKUP(A4235,ERCOT_345kv_West_ATC!G:H,2)</f>
        <v>2.7749999999999999</v>
      </c>
      <c r="I4235" s="5">
        <f t="shared" si="719"/>
        <v>6</v>
      </c>
      <c r="J4235" s="4">
        <f t="shared" si="720"/>
        <v>144</v>
      </c>
      <c r="K4235" s="4">
        <f t="shared" si="735"/>
        <v>900</v>
      </c>
      <c r="L4235" s="6">
        <f t="shared" si="736"/>
        <v>10576499.022</v>
      </c>
      <c r="N4235" s="22">
        <f t="shared" si="721"/>
        <v>8.769799059595014E-2</v>
      </c>
      <c r="O4235" s="14">
        <f t="shared" si="722"/>
        <v>746.2600939325755</v>
      </c>
      <c r="Q4235" s="22">
        <f t="shared" si="717"/>
        <v>128.21343654378674</v>
      </c>
      <c r="R4235" s="3">
        <f>VLOOKUP(A4235,ERCOT_345kv_West_ATC!D:E,2)</f>
        <v>20.28</v>
      </c>
      <c r="S4235" s="66">
        <f t="shared" si="738"/>
        <v>0.84182625045640913</v>
      </c>
      <c r="T4235" s="69">
        <f t="shared" si="723"/>
        <v>107.93343654378674</v>
      </c>
      <c r="V4235" s="16">
        <f t="shared" si="724"/>
        <v>1.89468E-2</v>
      </c>
      <c r="W4235" s="16">
        <f t="shared" si="725"/>
        <v>6.875119059595014E-2</v>
      </c>
      <c r="X4235" s="16"/>
      <c r="Z4235" s="15">
        <f t="shared" si="726"/>
        <v>7.5373419594300641E-6</v>
      </c>
      <c r="AA4235" s="16">
        <f t="shared" si="727"/>
        <v>8.8576322069324046E-2</v>
      </c>
      <c r="AB4235" s="3">
        <f t="shared" si="728"/>
        <v>9.5403156458642349E-2</v>
      </c>
      <c r="AC4235" s="69">
        <f t="shared" si="729"/>
        <v>21.148635263863099</v>
      </c>
      <c r="AD4235" s="3">
        <f t="shared" si="737"/>
        <v>15.881313929550997</v>
      </c>
      <c r="AF4235" s="29"/>
      <c r="AG4235" s="30"/>
      <c r="AH4235" s="29"/>
      <c r="AI4235" s="29"/>
      <c r="AJ4235" s="31"/>
      <c r="AK4235" s="29"/>
      <c r="AL4235" s="30"/>
      <c r="AN4235" s="17">
        <f t="shared" si="730"/>
        <v>134001.53755110881</v>
      </c>
      <c r="AO4235" s="17">
        <f t="shared" si="731"/>
        <v>1340.015375511088</v>
      </c>
      <c r="AP4235" s="2">
        <f t="shared" si="732"/>
        <v>91.657051684958418</v>
      </c>
      <c r="AQ4235" s="6">
        <f t="shared" si="733"/>
        <v>1858.8050081709569</v>
      </c>
      <c r="AR4235" s="3">
        <f t="shared" si="734"/>
        <v>9892.8605718290437</v>
      </c>
    </row>
    <row r="4236" spans="1:44">
      <c r="A4236" s="32">
        <v>44049</v>
      </c>
      <c r="B4236" s="9">
        <v>6.25</v>
      </c>
      <c r="C4236" s="33">
        <v>11785.140509999999</v>
      </c>
      <c r="D4236" s="34">
        <f t="shared" si="718"/>
        <v>120601383.79599793</v>
      </c>
      <c r="E4236" s="34">
        <v>16847561611550.199</v>
      </c>
      <c r="F4236" s="3">
        <f>VLOOKUP(A4236,ERCOT_345kv_West_ATC!A:B,2)</f>
        <v>27.65</v>
      </c>
      <c r="G4236" s="3">
        <f>VLOOKUP(A4236,ERCOT_345kv_West_ATC!G:H,2)</f>
        <v>2.766</v>
      </c>
      <c r="I4236" s="5">
        <f t="shared" si="719"/>
        <v>6</v>
      </c>
      <c r="J4236" s="4">
        <f t="shared" si="720"/>
        <v>144</v>
      </c>
      <c r="K4236" s="4">
        <f t="shared" si="735"/>
        <v>900</v>
      </c>
      <c r="L4236" s="6">
        <f t="shared" si="736"/>
        <v>10606626.458999999</v>
      </c>
      <c r="N4236" s="22">
        <f t="shared" si="721"/>
        <v>8.7947800640011994E-2</v>
      </c>
      <c r="O4236" s="14">
        <f t="shared" si="722"/>
        <v>746.2600939325755</v>
      </c>
      <c r="Q4236" s="22">
        <f t="shared" si="717"/>
        <v>128.57865590645028</v>
      </c>
      <c r="R4236" s="3">
        <f>VLOOKUP(A4236,ERCOT_345kv_West_ATC!D:E,2)</f>
        <v>21.6</v>
      </c>
      <c r="S4236" s="66">
        <f t="shared" si="738"/>
        <v>0.83200944318693559</v>
      </c>
      <c r="T4236" s="69">
        <f t="shared" si="723"/>
        <v>106.97865590645029</v>
      </c>
      <c r="V4236" s="16">
        <f t="shared" si="724"/>
        <v>1.8912599999999998E-2</v>
      </c>
      <c r="W4236" s="16">
        <f t="shared" si="725"/>
        <v>6.9035200640011993E-2</v>
      </c>
      <c r="X4236" s="16"/>
      <c r="Z4236" s="15">
        <f t="shared" si="726"/>
        <v>7.5373419594300641E-6</v>
      </c>
      <c r="AA4236" s="16">
        <f t="shared" si="727"/>
        <v>8.8828634063802023E-2</v>
      </c>
      <c r="AB4236" s="3">
        <f t="shared" si="728"/>
        <v>9.567491487131087E-2</v>
      </c>
      <c r="AC4236" s="69">
        <f t="shared" si="729"/>
        <v>21.248098842899779</v>
      </c>
      <c r="AD4236" s="3">
        <f t="shared" si="737"/>
        <v>16.070175465120126</v>
      </c>
      <c r="AF4236" s="29"/>
      <c r="AG4236" s="30"/>
      <c r="AH4236" s="29"/>
      <c r="AI4236" s="29"/>
      <c r="AJ4236" s="31"/>
      <c r="AK4236" s="29"/>
      <c r="AL4236" s="30"/>
      <c r="AN4236" s="17">
        <f t="shared" si="730"/>
        <v>134001.53755110881</v>
      </c>
      <c r="AO4236" s="17">
        <f t="shared" si="731"/>
        <v>1340.015375511088</v>
      </c>
      <c r="AP4236" s="2">
        <f t="shared" si="732"/>
        <v>91.657051684958418</v>
      </c>
      <c r="AQ4236" s="6">
        <f t="shared" si="733"/>
        <v>1979.792316395102</v>
      </c>
      <c r="AR4236" s="3">
        <f t="shared" si="734"/>
        <v>9805.3481936048975</v>
      </c>
    </row>
    <row r="4237" spans="1:44">
      <c r="A4237" s="32">
        <v>44050</v>
      </c>
      <c r="B4237" s="9">
        <v>6.25</v>
      </c>
      <c r="C4237" s="33">
        <v>11595.353059999999</v>
      </c>
      <c r="D4237" s="34">
        <f t="shared" si="718"/>
        <v>120601383.79599793</v>
      </c>
      <c r="E4237" s="34">
        <v>16847561611550.199</v>
      </c>
      <c r="F4237" s="3">
        <f>VLOOKUP(A4237,ERCOT_345kv_West_ATC!A:B,2)</f>
        <v>28.15</v>
      </c>
      <c r="G4237" s="3">
        <f>VLOOKUP(A4237,ERCOT_345kv_West_ATC!G:H,2)</f>
        <v>2.7989999999999999</v>
      </c>
      <c r="I4237" s="5">
        <f t="shared" si="719"/>
        <v>6</v>
      </c>
      <c r="J4237" s="4">
        <f t="shared" si="720"/>
        <v>144</v>
      </c>
      <c r="K4237" s="4">
        <f t="shared" si="735"/>
        <v>900</v>
      </c>
      <c r="L4237" s="6">
        <f t="shared" si="736"/>
        <v>10435817.753999999</v>
      </c>
      <c r="N4237" s="22">
        <f t="shared" si="721"/>
        <v>8.6531492637369756E-2</v>
      </c>
      <c r="O4237" s="14">
        <f t="shared" si="722"/>
        <v>746.2600939325755</v>
      </c>
      <c r="Q4237" s="22">
        <f t="shared" si="717"/>
        <v>126.50803017159321</v>
      </c>
      <c r="R4237" s="3">
        <f>VLOOKUP(A4237,ERCOT_345kv_West_ATC!D:E,2)</f>
        <v>20.34</v>
      </c>
      <c r="S4237" s="66">
        <f t="shared" si="738"/>
        <v>0.83921969243840733</v>
      </c>
      <c r="T4237" s="69">
        <f t="shared" si="723"/>
        <v>106.1680301715932</v>
      </c>
      <c r="V4237" s="16">
        <f t="shared" si="724"/>
        <v>1.92546E-2</v>
      </c>
      <c r="W4237" s="16">
        <f t="shared" si="725"/>
        <v>6.7276892637369759E-2</v>
      </c>
      <c r="X4237" s="16"/>
      <c r="Z4237" s="15">
        <f t="shared" si="726"/>
        <v>7.5373419594300641E-6</v>
      </c>
      <c r="AA4237" s="16">
        <f t="shared" si="727"/>
        <v>8.7398141153543787E-2</v>
      </c>
      <c r="AB4237" s="3">
        <f t="shared" si="728"/>
        <v>9.4134169717955601E-2</v>
      </c>
      <c r="AC4237" s="69">
        <f t="shared" si="729"/>
        <v>20.684186116771748</v>
      </c>
      <c r="AD4237" s="3">
        <f t="shared" si="737"/>
        <v>16.222208180735795</v>
      </c>
      <c r="AF4237" s="29"/>
      <c r="AG4237" s="30"/>
      <c r="AH4237" s="29"/>
      <c r="AI4237" s="29"/>
      <c r="AJ4237" s="31"/>
      <c r="AK4237" s="29"/>
      <c r="AL4237" s="30"/>
      <c r="AN4237" s="17">
        <f t="shared" si="730"/>
        <v>134001.53755110881</v>
      </c>
      <c r="AO4237" s="17">
        <f t="shared" si="731"/>
        <v>1340.015375511088</v>
      </c>
      <c r="AP4237" s="2">
        <f t="shared" si="732"/>
        <v>91.657051684958418</v>
      </c>
      <c r="AQ4237" s="6">
        <f t="shared" si="733"/>
        <v>1864.3044312720542</v>
      </c>
      <c r="AR4237" s="3">
        <f t="shared" si="734"/>
        <v>9731.0486287279455</v>
      </c>
    </row>
    <row r="4238" spans="1:44">
      <c r="A4238" s="32">
        <v>44051</v>
      </c>
      <c r="B4238" s="9">
        <v>6.25</v>
      </c>
      <c r="C4238" s="33">
        <v>11745.840330000001</v>
      </c>
      <c r="D4238" s="34">
        <f t="shared" si="718"/>
        <v>120601383.79599793</v>
      </c>
      <c r="E4238" s="34">
        <v>16847561611550.199</v>
      </c>
      <c r="F4238" s="3">
        <f>VLOOKUP(A4238,ERCOT_345kv_West_ATC!A:B,2)</f>
        <v>28.15</v>
      </c>
      <c r="G4238" s="3">
        <f>VLOOKUP(A4238,ERCOT_345kv_West_ATC!G:H,2)</f>
        <v>2.7989999999999999</v>
      </c>
      <c r="I4238" s="5">
        <f t="shared" si="719"/>
        <v>6</v>
      </c>
      <c r="J4238" s="4">
        <f t="shared" si="720"/>
        <v>144</v>
      </c>
      <c r="K4238" s="4">
        <f t="shared" si="735"/>
        <v>900</v>
      </c>
      <c r="L4238" s="6">
        <f t="shared" si="736"/>
        <v>10571256.297</v>
      </c>
      <c r="N4238" s="22">
        <f t="shared" si="721"/>
        <v>8.7654519079828339E-2</v>
      </c>
      <c r="O4238" s="14">
        <f t="shared" si="722"/>
        <v>746.2600939325755</v>
      </c>
      <c r="Q4238" s="22">
        <f t="shared" si="717"/>
        <v>128.14988169565547</v>
      </c>
      <c r="R4238" s="3">
        <f>VLOOKUP(A4238,ERCOT_345kv_West_ATC!D:E,2)</f>
        <v>20.440000000000001</v>
      </c>
      <c r="S4238" s="66">
        <f t="shared" si="738"/>
        <v>0.84049926750191484</v>
      </c>
      <c r="T4238" s="69">
        <f t="shared" si="723"/>
        <v>107.70988169565547</v>
      </c>
      <c r="V4238" s="16">
        <f t="shared" si="724"/>
        <v>1.92546E-2</v>
      </c>
      <c r="W4238" s="16">
        <f t="shared" si="725"/>
        <v>6.8399919079828342E-2</v>
      </c>
      <c r="X4238" s="16"/>
      <c r="Z4238" s="15">
        <f t="shared" si="726"/>
        <v>7.5373419594300641E-6</v>
      </c>
      <c r="AA4238" s="16">
        <f t="shared" si="727"/>
        <v>8.8532415168074877E-2</v>
      </c>
      <c r="AB4238" s="3">
        <f t="shared" si="728"/>
        <v>9.535586552499746E-2</v>
      </c>
      <c r="AC4238" s="69">
        <f t="shared" si="729"/>
        <v>21.13132678214907</v>
      </c>
      <c r="AD4238" s="3">
        <f t="shared" si="737"/>
        <v>16.402952346233903</v>
      </c>
      <c r="AF4238" s="29"/>
      <c r="AG4238" s="30"/>
      <c r="AH4238" s="29"/>
      <c r="AI4238" s="29"/>
      <c r="AJ4238" s="31"/>
      <c r="AK4238" s="29"/>
      <c r="AL4238" s="30"/>
      <c r="AN4238" s="17">
        <f t="shared" si="730"/>
        <v>134001.53755110881</v>
      </c>
      <c r="AO4238" s="17">
        <f t="shared" si="731"/>
        <v>1340.015375511088</v>
      </c>
      <c r="AP4238" s="2">
        <f t="shared" si="732"/>
        <v>91.657051684958418</v>
      </c>
      <c r="AQ4238" s="6">
        <f t="shared" si="733"/>
        <v>1873.4701364405503</v>
      </c>
      <c r="AR4238" s="3">
        <f t="shared" si="734"/>
        <v>9872.3701935594509</v>
      </c>
    </row>
    <row r="4239" spans="1:44">
      <c r="A4239" s="32">
        <v>44052</v>
      </c>
      <c r="B4239" s="9">
        <v>6.25</v>
      </c>
      <c r="C4239" s="33">
        <v>11672.47861</v>
      </c>
      <c r="D4239" s="34">
        <f t="shared" si="718"/>
        <v>120601383.79599793</v>
      </c>
      <c r="E4239" s="34">
        <v>16847561611550.199</v>
      </c>
      <c r="F4239" s="3">
        <f>VLOOKUP(A4239,ERCOT_345kv_West_ATC!A:B,2)</f>
        <v>28.15</v>
      </c>
      <c r="G4239" s="3">
        <f>VLOOKUP(A4239,ERCOT_345kv_West_ATC!G:H,2)</f>
        <v>2.7989999999999999</v>
      </c>
      <c r="I4239" s="5">
        <f t="shared" si="719"/>
        <v>6</v>
      </c>
      <c r="J4239" s="4">
        <f t="shared" si="720"/>
        <v>144</v>
      </c>
      <c r="K4239" s="4">
        <f t="shared" si="735"/>
        <v>900</v>
      </c>
      <c r="L4239" s="6">
        <f t="shared" si="736"/>
        <v>10505230.749</v>
      </c>
      <c r="N4239" s="22">
        <f t="shared" si="721"/>
        <v>8.7107049839245776E-2</v>
      </c>
      <c r="O4239" s="14">
        <f t="shared" si="722"/>
        <v>746.2600939325755</v>
      </c>
      <c r="Q4239" s="22">
        <f t="shared" si="717"/>
        <v>127.34948806907276</v>
      </c>
      <c r="R4239" s="3">
        <f>VLOOKUP(A4239,ERCOT_345kv_West_ATC!D:E,2)</f>
        <v>19.23</v>
      </c>
      <c r="S4239" s="66">
        <f t="shared" si="738"/>
        <v>0.84899821513558116</v>
      </c>
      <c r="T4239" s="69">
        <f t="shared" si="723"/>
        <v>108.11948806907276</v>
      </c>
      <c r="V4239" s="16">
        <f t="shared" si="724"/>
        <v>1.92546E-2</v>
      </c>
      <c r="W4239" s="16">
        <f t="shared" si="725"/>
        <v>6.7852449839245779E-2</v>
      </c>
      <c r="X4239" s="16"/>
      <c r="Z4239" s="15">
        <f t="shared" si="726"/>
        <v>7.5373419594300641E-6</v>
      </c>
      <c r="AA4239" s="16">
        <f t="shared" si="727"/>
        <v>8.7979462797702912E-2</v>
      </c>
      <c r="AB4239" s="3">
        <f t="shared" si="728"/>
        <v>9.4760295509531189E-2</v>
      </c>
      <c r="AC4239" s="69">
        <f t="shared" si="729"/>
        <v>20.913348156488414</v>
      </c>
      <c r="AD4239" s="3">
        <f t="shared" si="737"/>
        <v>16.578117577338041</v>
      </c>
      <c r="AF4239" s="29"/>
      <c r="AG4239" s="30"/>
      <c r="AH4239" s="29"/>
      <c r="AI4239" s="29"/>
      <c r="AJ4239" s="31"/>
      <c r="AK4239" s="29"/>
      <c r="AL4239" s="30"/>
      <c r="AN4239" s="17">
        <f t="shared" si="730"/>
        <v>134001.53755110881</v>
      </c>
      <c r="AO4239" s="17">
        <f t="shared" si="731"/>
        <v>1340.015375511088</v>
      </c>
      <c r="AP4239" s="2">
        <f t="shared" si="732"/>
        <v>91.657051684958418</v>
      </c>
      <c r="AQ4239" s="6">
        <f t="shared" si="733"/>
        <v>1762.5651039017505</v>
      </c>
      <c r="AR4239" s="3">
        <f t="shared" si="734"/>
        <v>9909.9135060982499</v>
      </c>
    </row>
    <row r="4240" spans="1:44">
      <c r="A4240" s="32">
        <v>44053</v>
      </c>
      <c r="B4240" s="9">
        <v>6.25</v>
      </c>
      <c r="C4240" s="33">
        <v>11872.122729999999</v>
      </c>
      <c r="D4240" s="34">
        <f t="shared" si="718"/>
        <v>121318945.78582491</v>
      </c>
      <c r="E4240" s="34">
        <v>16947802333946.6</v>
      </c>
      <c r="F4240" s="3">
        <f>VLOOKUP(A4240,ERCOT_345kv_West_ATC!A:B,2)</f>
        <v>27.85</v>
      </c>
      <c r="G4240" s="3">
        <f>VLOOKUP(A4240,ERCOT_345kv_West_ATC!G:H,2)</f>
        <v>2.782</v>
      </c>
      <c r="I4240" s="5">
        <f t="shared" si="719"/>
        <v>6</v>
      </c>
      <c r="J4240" s="4">
        <f t="shared" si="720"/>
        <v>144</v>
      </c>
      <c r="K4240" s="4">
        <f t="shared" si="735"/>
        <v>900</v>
      </c>
      <c r="L4240" s="6">
        <f t="shared" si="736"/>
        <v>10684910.456999999</v>
      </c>
      <c r="N4240" s="22">
        <f t="shared" si="721"/>
        <v>8.8072892389479032E-2</v>
      </c>
      <c r="O4240" s="14">
        <f t="shared" si="722"/>
        <v>741.84620890858196</v>
      </c>
      <c r="Q4240" s="22">
        <f t="shared" si="717"/>
        <v>128.7615385811097</v>
      </c>
      <c r="R4240" s="3">
        <f>VLOOKUP(A4240,ERCOT_345kv_West_ATC!D:E,2)</f>
        <v>20.09</v>
      </c>
      <c r="S4240" s="66">
        <f t="shared" si="738"/>
        <v>0.84397514800318363</v>
      </c>
      <c r="T4240" s="69">
        <f t="shared" si="723"/>
        <v>108.6715385811097</v>
      </c>
      <c r="V4240" s="16">
        <f t="shared" si="724"/>
        <v>1.9049400000000001E-2</v>
      </c>
      <c r="W4240" s="16">
        <f t="shared" si="725"/>
        <v>6.9023492389479024E-2</v>
      </c>
      <c r="X4240" s="16"/>
      <c r="Z4240" s="15">
        <f t="shared" si="726"/>
        <v>7.4927610404368901E-6</v>
      </c>
      <c r="AA4240" s="16">
        <f t="shared" si="727"/>
        <v>8.8954978658629238E-2</v>
      </c>
      <c r="AB4240" s="3">
        <f t="shared" si="728"/>
        <v>9.5810997210997215E-2</v>
      </c>
      <c r="AC4240" s="69">
        <f t="shared" si="729"/>
        <v>21.297904979224981</v>
      </c>
      <c r="AD4240" s="3">
        <f t="shared" si="737"/>
        <v>16.770167335877154</v>
      </c>
      <c r="AF4240" s="29"/>
      <c r="AG4240" s="30"/>
      <c r="AH4240" s="29"/>
      <c r="AI4240" s="29"/>
      <c r="AJ4240" s="31"/>
      <c r="AK4240" s="29"/>
      <c r="AL4240" s="30"/>
      <c r="AN4240" s="17">
        <f t="shared" si="730"/>
        <v>134798.82865091658</v>
      </c>
      <c r="AO4240" s="17">
        <f t="shared" si="731"/>
        <v>1347.9882865091658</v>
      </c>
      <c r="AP4240" s="2">
        <f t="shared" si="732"/>
        <v>92.202398797226934</v>
      </c>
      <c r="AQ4240" s="6">
        <f t="shared" si="733"/>
        <v>1852.3461918362891</v>
      </c>
      <c r="AR4240" s="3">
        <f t="shared" si="734"/>
        <v>10019.776538163711</v>
      </c>
    </row>
    <row r="4241" spans="1:44">
      <c r="A4241" s="32">
        <v>44054</v>
      </c>
      <c r="B4241" s="9">
        <v>6.25</v>
      </c>
      <c r="C4241" s="33">
        <v>11412.18255</v>
      </c>
      <c r="D4241" s="34">
        <f t="shared" si="718"/>
        <v>121318945.78582491</v>
      </c>
      <c r="E4241" s="34">
        <v>16947802333946.6</v>
      </c>
      <c r="F4241" s="3">
        <f>VLOOKUP(A4241,ERCOT_345kv_West_ATC!A:B,2)</f>
        <v>28.45</v>
      </c>
      <c r="G4241" s="3">
        <f>VLOOKUP(A4241,ERCOT_345kv_West_ATC!G:H,2)</f>
        <v>2.7890000000000001</v>
      </c>
      <c r="I4241" s="5">
        <f t="shared" si="719"/>
        <v>6</v>
      </c>
      <c r="J4241" s="4">
        <f t="shared" si="720"/>
        <v>144</v>
      </c>
      <c r="K4241" s="4">
        <f t="shared" si="735"/>
        <v>900</v>
      </c>
      <c r="L4241" s="6">
        <f t="shared" si="736"/>
        <v>10270964.295</v>
      </c>
      <c r="N4241" s="22">
        <f t="shared" si="721"/>
        <v>8.4660843600901745E-2</v>
      </c>
      <c r="O4241" s="14">
        <f t="shared" si="722"/>
        <v>741.84620890858196</v>
      </c>
      <c r="Q4241" s="22">
        <f t="shared" si="717"/>
        <v>123.77316315921306</v>
      </c>
      <c r="R4241" s="3">
        <f>VLOOKUP(A4241,ERCOT_345kv_West_ATC!D:E,2)</f>
        <v>21.54</v>
      </c>
      <c r="S4241" s="66">
        <f t="shared" si="738"/>
        <v>0.82597196799202377</v>
      </c>
      <c r="T4241" s="69">
        <f t="shared" si="723"/>
        <v>102.23316315921306</v>
      </c>
      <c r="V4241" s="16">
        <f t="shared" si="724"/>
        <v>1.9459799999999999E-2</v>
      </c>
      <c r="W4241" s="16">
        <f t="shared" si="725"/>
        <v>6.5201043600901745E-2</v>
      </c>
      <c r="X4241" s="16"/>
      <c r="Z4241" s="15">
        <f t="shared" si="726"/>
        <v>7.4927610404368901E-6</v>
      </c>
      <c r="AA4241" s="16">
        <f t="shared" si="727"/>
        <v>8.5508756796993712E-2</v>
      </c>
      <c r="AB4241" s="3">
        <f t="shared" si="728"/>
        <v>9.2099165021809135E-2</v>
      </c>
      <c r="AC4241" s="69">
        <f t="shared" si="729"/>
        <v>19.939374397982142</v>
      </c>
      <c r="AD4241" s="3">
        <f t="shared" si="737"/>
        <v>16.913110767346833</v>
      </c>
      <c r="AF4241" s="29"/>
      <c r="AG4241" s="30"/>
      <c r="AH4241" s="29"/>
      <c r="AI4241" s="29"/>
      <c r="AJ4241" s="31"/>
      <c r="AK4241" s="29"/>
      <c r="AL4241" s="30"/>
      <c r="AN4241" s="17">
        <f t="shared" si="730"/>
        <v>134798.82865091658</v>
      </c>
      <c r="AO4241" s="17">
        <f t="shared" si="731"/>
        <v>1347.9882865091658</v>
      </c>
      <c r="AP4241" s="2">
        <f t="shared" si="732"/>
        <v>92.202398797226934</v>
      </c>
      <c r="AQ4241" s="6">
        <f t="shared" si="733"/>
        <v>1986.0396700922681</v>
      </c>
      <c r="AR4241" s="3">
        <f t="shared" si="734"/>
        <v>9426.1428799077312</v>
      </c>
    </row>
    <row r="4242" spans="1:44">
      <c r="A4242" s="32">
        <v>44055</v>
      </c>
      <c r="B4242" s="9">
        <v>6.25</v>
      </c>
      <c r="C4242" s="33">
        <v>11576.87717</v>
      </c>
      <c r="D4242" s="34">
        <f t="shared" si="718"/>
        <v>121318945.78582491</v>
      </c>
      <c r="E4242" s="34">
        <v>16947802333946.6</v>
      </c>
      <c r="F4242" s="3">
        <f>VLOOKUP(A4242,ERCOT_345kv_West_ATC!A:B,2)</f>
        <v>28.15</v>
      </c>
      <c r="G4242" s="3">
        <f>VLOOKUP(A4242,ERCOT_345kv_West_ATC!G:H,2)</f>
        <v>2.7919999999999998</v>
      </c>
      <c r="I4242" s="5">
        <f t="shared" si="719"/>
        <v>6</v>
      </c>
      <c r="J4242" s="4">
        <f t="shared" si="720"/>
        <v>144</v>
      </c>
      <c r="K4242" s="4">
        <f t="shared" si="735"/>
        <v>900</v>
      </c>
      <c r="L4242" s="6">
        <f t="shared" si="736"/>
        <v>10419189.453</v>
      </c>
      <c r="N4242" s="22">
        <f t="shared" si="721"/>
        <v>8.588262439564813E-2</v>
      </c>
      <c r="O4242" s="14">
        <f t="shared" si="722"/>
        <v>741.84620890858196</v>
      </c>
      <c r="Q4242" s="22">
        <f t="shared" si="717"/>
        <v>125.55939239129845</v>
      </c>
      <c r="R4242" s="3">
        <f>VLOOKUP(A4242,ERCOT_345kv_West_ATC!D:E,2)</f>
        <v>21.49</v>
      </c>
      <c r="S4242" s="66">
        <f t="shared" si="738"/>
        <v>0.82884593823911101</v>
      </c>
      <c r="T4242" s="69">
        <f t="shared" si="723"/>
        <v>104.06939239129845</v>
      </c>
      <c r="V4242" s="16">
        <f t="shared" si="724"/>
        <v>1.92546E-2</v>
      </c>
      <c r="W4242" s="16">
        <f t="shared" si="725"/>
        <v>6.6628024395648133E-2</v>
      </c>
      <c r="X4242" s="16"/>
      <c r="Z4242" s="15">
        <f t="shared" si="726"/>
        <v>7.4927610404368901E-6</v>
      </c>
      <c r="AA4242" s="16">
        <f t="shared" si="727"/>
        <v>8.6742774229299283E-2</v>
      </c>
      <c r="AB4242" s="3">
        <f t="shared" si="728"/>
        <v>9.342829176151278E-2</v>
      </c>
      <c r="AC4242" s="69">
        <f t="shared" si="729"/>
        <v>20.425834784713679</v>
      </c>
      <c r="AD4242" s="3">
        <f t="shared" si="737"/>
        <v>17.163726749155696</v>
      </c>
      <c r="AF4242" s="29"/>
      <c r="AG4242" s="30"/>
      <c r="AH4242" s="29"/>
      <c r="AI4242" s="29"/>
      <c r="AJ4242" s="31"/>
      <c r="AK4242" s="29"/>
      <c r="AL4242" s="30"/>
      <c r="AN4242" s="17">
        <f t="shared" si="730"/>
        <v>134798.82865091658</v>
      </c>
      <c r="AO4242" s="17">
        <f t="shared" si="731"/>
        <v>1347.9882865091658</v>
      </c>
      <c r="AP4242" s="2">
        <f t="shared" si="732"/>
        <v>92.202398797226934</v>
      </c>
      <c r="AQ4242" s="6">
        <f t="shared" si="733"/>
        <v>1981.4295501524066</v>
      </c>
      <c r="AR4242" s="3">
        <f t="shared" si="734"/>
        <v>9595.4476198475932</v>
      </c>
    </row>
    <row r="4243" spans="1:44">
      <c r="A4243" s="32">
        <v>44056</v>
      </c>
      <c r="B4243" s="9">
        <v>6.25</v>
      </c>
      <c r="C4243" s="33">
        <v>11796.396189999999</v>
      </c>
      <c r="D4243" s="34">
        <f t="shared" si="718"/>
        <v>121318945.78582491</v>
      </c>
      <c r="E4243" s="34">
        <v>16947802333946.6</v>
      </c>
      <c r="F4243" s="3">
        <f>VLOOKUP(A4243,ERCOT_345kv_West_ATC!A:B,2)</f>
        <v>28.55</v>
      </c>
      <c r="G4243" s="3">
        <f>VLOOKUP(A4243,ERCOT_345kv_West_ATC!G:H,2)</f>
        <v>2.8130000000000002</v>
      </c>
      <c r="I4243" s="5">
        <f t="shared" si="719"/>
        <v>6</v>
      </c>
      <c r="J4243" s="4">
        <f t="shared" si="720"/>
        <v>144</v>
      </c>
      <c r="K4243" s="4">
        <f t="shared" si="735"/>
        <v>900</v>
      </c>
      <c r="L4243" s="6">
        <f t="shared" si="736"/>
        <v>10616756.570999999</v>
      </c>
      <c r="N4243" s="22">
        <f t="shared" si="721"/>
        <v>8.7511117923351395E-2</v>
      </c>
      <c r="O4243" s="14">
        <f t="shared" si="722"/>
        <v>741.84620890858196</v>
      </c>
      <c r="Q4243" s="22">
        <f t="shared" si="717"/>
        <v>127.94023088209269</v>
      </c>
      <c r="R4243" s="3">
        <f>VLOOKUP(A4243,ERCOT_345kv_West_ATC!D:E,2)</f>
        <v>114.61</v>
      </c>
      <c r="S4243" s="66">
        <f t="shared" si="738"/>
        <v>0.10419108039892144</v>
      </c>
      <c r="T4243" s="69">
        <f t="shared" si="723"/>
        <v>13.330230882092692</v>
      </c>
      <c r="V4243" s="16">
        <f t="shared" si="724"/>
        <v>1.9528200000000003E-2</v>
      </c>
      <c r="W4243" s="16">
        <f t="shared" si="725"/>
        <v>6.7982917923351399E-2</v>
      </c>
      <c r="X4243" s="16"/>
      <c r="Z4243" s="15">
        <f t="shared" si="726"/>
        <v>7.4927610404368901E-6</v>
      </c>
      <c r="AA4243" s="16">
        <f t="shared" si="727"/>
        <v>8.8387577789990165E-2</v>
      </c>
      <c r="AB4243" s="3">
        <f t="shared" si="728"/>
        <v>9.5199865109540385E-2</v>
      </c>
      <c r="AC4243" s="69">
        <f t="shared" si="729"/>
        <v>21.07423063009178</v>
      </c>
      <c r="AD4243" s="3">
        <f t="shared" si="737"/>
        <v>17.435994446895371</v>
      </c>
      <c r="AF4243" s="29"/>
      <c r="AG4243" s="30"/>
      <c r="AH4243" s="29"/>
      <c r="AI4243" s="29"/>
      <c r="AJ4243" s="31"/>
      <c r="AK4243" s="29"/>
      <c r="AL4243" s="30"/>
      <c r="AN4243" s="17">
        <f t="shared" si="730"/>
        <v>134798.82865091658</v>
      </c>
      <c r="AO4243" s="17">
        <f t="shared" si="731"/>
        <v>1347.9882865091658</v>
      </c>
      <c r="AP4243" s="2">
        <f t="shared" si="732"/>
        <v>92.202398797226934</v>
      </c>
      <c r="AQ4243" s="6">
        <f t="shared" si="733"/>
        <v>10567.316926150179</v>
      </c>
      <c r="AR4243" s="3">
        <f t="shared" si="734"/>
        <v>1229.0792638498206</v>
      </c>
    </row>
    <row r="4244" spans="1:44">
      <c r="A4244" s="32">
        <v>44057</v>
      </c>
      <c r="B4244" s="9">
        <v>6.25</v>
      </c>
      <c r="C4244" s="33">
        <v>11772.9733</v>
      </c>
      <c r="D4244" s="34">
        <f t="shared" si="718"/>
        <v>121318945.78582491</v>
      </c>
      <c r="E4244" s="34">
        <v>16947802333946.6</v>
      </c>
      <c r="F4244" s="3">
        <f>VLOOKUP(A4244,ERCOT_345kv_West_ATC!A:B,2)</f>
        <v>28.95</v>
      </c>
      <c r="G4244" s="3">
        <f>VLOOKUP(A4244,ERCOT_345kv_West_ATC!G:H,2)</f>
        <v>2.84</v>
      </c>
      <c r="I4244" s="5">
        <f t="shared" si="719"/>
        <v>6</v>
      </c>
      <c r="J4244" s="4">
        <f t="shared" si="720"/>
        <v>144</v>
      </c>
      <c r="K4244" s="4">
        <f t="shared" si="735"/>
        <v>900</v>
      </c>
      <c r="L4244" s="6">
        <f t="shared" si="736"/>
        <v>10595675.969999999</v>
      </c>
      <c r="N4244" s="22">
        <f t="shared" si="721"/>
        <v>8.7337356101869573E-2</v>
      </c>
      <c r="O4244" s="14">
        <f t="shared" si="722"/>
        <v>741.84620890858196</v>
      </c>
      <c r="Q4244" s="22">
        <f t="shared" si="717"/>
        <v>127.68619313138826</v>
      </c>
      <c r="R4244" s="3">
        <f>VLOOKUP(A4244,ERCOT_345kv_West_ATC!D:E,2)</f>
        <v>228.01</v>
      </c>
      <c r="S4244" s="66">
        <f t="shared" si="738"/>
        <v>-0.78570599066556224</v>
      </c>
      <c r="T4244" s="69">
        <f t="shared" si="723"/>
        <v>-100.32380686861173</v>
      </c>
      <c r="V4244" s="16">
        <f t="shared" si="724"/>
        <v>1.9801800000000001E-2</v>
      </c>
      <c r="W4244" s="16">
        <f t="shared" si="725"/>
        <v>6.7535556101869565E-2</v>
      </c>
      <c r="X4244" s="16"/>
      <c r="Z4244" s="15">
        <f t="shared" si="726"/>
        <v>7.4927610404368901E-6</v>
      </c>
      <c r="AA4244" s="16">
        <f t="shared" si="727"/>
        <v>8.8212075672343723E-2</v>
      </c>
      <c r="AB4244" s="3">
        <f t="shared" si="728"/>
        <v>9.5010836533985607E-2</v>
      </c>
      <c r="AC4244" s="69">
        <f t="shared" si="729"/>
        <v>21.005046171438732</v>
      </c>
      <c r="AD4244" s="3">
        <f t="shared" si="737"/>
        <v>17.710802027545927</v>
      </c>
      <c r="AF4244" s="29"/>
      <c r="AG4244" s="30"/>
      <c r="AH4244" s="29"/>
      <c r="AI4244" s="29"/>
      <c r="AJ4244" s="31"/>
      <c r="AK4244" s="29"/>
      <c r="AL4244" s="30"/>
      <c r="AN4244" s="17">
        <f t="shared" si="730"/>
        <v>134798.82865091658</v>
      </c>
      <c r="AO4244" s="17">
        <f t="shared" si="731"/>
        <v>1347.9882865091658</v>
      </c>
      <c r="AP4244" s="2">
        <f t="shared" si="732"/>
        <v>92.202398797226934</v>
      </c>
      <c r="AQ4244" s="6">
        <f t="shared" si="733"/>
        <v>21023.068949755714</v>
      </c>
      <c r="AR4244" s="3">
        <f t="shared" si="734"/>
        <v>-9250.0956497557145</v>
      </c>
    </row>
    <row r="4245" spans="1:44">
      <c r="A4245" s="32">
        <v>44058</v>
      </c>
      <c r="B4245" s="9">
        <v>6.25</v>
      </c>
      <c r="C4245" s="33">
        <v>11864.506310000001</v>
      </c>
      <c r="D4245" s="34">
        <f t="shared" si="718"/>
        <v>121318945.78582491</v>
      </c>
      <c r="E4245" s="34">
        <v>16947802333946.6</v>
      </c>
      <c r="F4245" s="3">
        <f>VLOOKUP(A4245,ERCOT_345kv_West_ATC!A:B,2)</f>
        <v>28.95</v>
      </c>
      <c r="G4245" s="3">
        <f>VLOOKUP(A4245,ERCOT_345kv_West_ATC!G:H,2)</f>
        <v>2.84</v>
      </c>
      <c r="I4245" s="5">
        <f t="shared" si="719"/>
        <v>6</v>
      </c>
      <c r="J4245" s="4">
        <f t="shared" si="720"/>
        <v>144</v>
      </c>
      <c r="K4245" s="4">
        <f t="shared" si="735"/>
        <v>900</v>
      </c>
      <c r="L4245" s="6">
        <f t="shared" si="736"/>
        <v>10678055.679000001</v>
      </c>
      <c r="N4245" s="22">
        <f t="shared" si="721"/>
        <v>8.8016390266454511E-2</v>
      </c>
      <c r="O4245" s="14">
        <f t="shared" si="722"/>
        <v>741.84620890858196</v>
      </c>
      <c r="Q4245" s="22">
        <f t="shared" si="717"/>
        <v>128.67893313809137</v>
      </c>
      <c r="R4245" s="3">
        <f>VLOOKUP(A4245,ERCOT_345kv_West_ATC!D:E,2)</f>
        <v>100.47</v>
      </c>
      <c r="S4245" s="66">
        <f t="shared" si="738"/>
        <v>0.21921951363879466</v>
      </c>
      <c r="T4245" s="69">
        <f t="shared" si="723"/>
        <v>28.208933138091368</v>
      </c>
      <c r="V4245" s="16">
        <f t="shared" si="724"/>
        <v>1.9801800000000001E-2</v>
      </c>
      <c r="W4245" s="16">
        <f t="shared" si="725"/>
        <v>6.8214590266454517E-2</v>
      </c>
      <c r="X4245" s="16"/>
      <c r="Z4245" s="15">
        <f t="shared" si="726"/>
        <v>7.4927610404368901E-6</v>
      </c>
      <c r="AA4245" s="16">
        <f t="shared" si="727"/>
        <v>8.8897910643585654E-2</v>
      </c>
      <c r="AB4245" s="3">
        <f t="shared" si="728"/>
        <v>9.5749530798294652E-2</v>
      </c>
      <c r="AC4245" s="69">
        <f t="shared" si="729"/>
        <v>21.275408272175842</v>
      </c>
      <c r="AD4245" s="3">
        <f t="shared" si="737"/>
        <v>17.999972077493531</v>
      </c>
      <c r="AF4245" s="29"/>
      <c r="AG4245" s="30"/>
      <c r="AH4245" s="29"/>
      <c r="AI4245" s="29"/>
      <c r="AJ4245" s="31"/>
      <c r="AK4245" s="29"/>
      <c r="AL4245" s="30"/>
      <c r="AN4245" s="17">
        <f t="shared" si="730"/>
        <v>134798.82865091658</v>
      </c>
      <c r="AO4245" s="17">
        <f t="shared" si="731"/>
        <v>1347.9882865091658</v>
      </c>
      <c r="AP4245" s="2">
        <f t="shared" si="732"/>
        <v>92.202398797226934</v>
      </c>
      <c r="AQ4245" s="6">
        <f t="shared" si="733"/>
        <v>9263.5750071573893</v>
      </c>
      <c r="AR4245" s="3">
        <f t="shared" si="734"/>
        <v>2600.9313028426113</v>
      </c>
    </row>
    <row r="4246" spans="1:44">
      <c r="A4246" s="32">
        <v>44059</v>
      </c>
      <c r="B4246" s="9">
        <v>6.25</v>
      </c>
      <c r="C4246" s="33">
        <v>11895.15271</v>
      </c>
      <c r="D4246" s="34">
        <f t="shared" si="718"/>
        <v>121318945.78582491</v>
      </c>
      <c r="E4246" s="34">
        <v>16947802333946.6</v>
      </c>
      <c r="F4246" s="3">
        <f>VLOOKUP(A4246,ERCOT_345kv_West_ATC!A:B,2)</f>
        <v>28.95</v>
      </c>
      <c r="G4246" s="3">
        <f>VLOOKUP(A4246,ERCOT_345kv_West_ATC!G:H,2)</f>
        <v>2.84</v>
      </c>
      <c r="I4246" s="5">
        <f t="shared" si="719"/>
        <v>6</v>
      </c>
      <c r="J4246" s="4">
        <f t="shared" si="720"/>
        <v>144</v>
      </c>
      <c r="K4246" s="4">
        <f t="shared" si="735"/>
        <v>900</v>
      </c>
      <c r="L4246" s="6">
        <f t="shared" si="736"/>
        <v>10705637.439000001</v>
      </c>
      <c r="N4246" s="22">
        <f t="shared" si="721"/>
        <v>8.8243739423021467E-2</v>
      </c>
      <c r="O4246" s="14">
        <f t="shared" si="722"/>
        <v>741.84620890858196</v>
      </c>
      <c r="Q4246" s="22">
        <f t="shared" si="717"/>
        <v>129.01131494593778</v>
      </c>
      <c r="R4246" s="3">
        <f>VLOOKUP(A4246,ERCOT_345kv_West_ATC!D:E,2)</f>
        <v>48.51</v>
      </c>
      <c r="S4246" s="66">
        <f t="shared" si="738"/>
        <v>0.62398646955634773</v>
      </c>
      <c r="T4246" s="69">
        <f t="shared" si="723"/>
        <v>80.501314945937793</v>
      </c>
      <c r="V4246" s="16">
        <f t="shared" si="724"/>
        <v>1.9801800000000001E-2</v>
      </c>
      <c r="W4246" s="16">
        <f t="shared" si="725"/>
        <v>6.8441939423021458E-2</v>
      </c>
      <c r="X4246" s="16"/>
      <c r="Z4246" s="15">
        <f t="shared" si="726"/>
        <v>7.4927610404368901E-6</v>
      </c>
      <c r="AA4246" s="16">
        <f t="shared" si="727"/>
        <v>8.9127536795535298E-2</v>
      </c>
      <c r="AB4246" s="3">
        <f t="shared" si="728"/>
        <v>9.5996854904665918E-2</v>
      </c>
      <c r="AC4246" s="69">
        <f t="shared" si="729"/>
        <v>21.365928895107725</v>
      </c>
      <c r="AD4246" s="3">
        <f t="shared" si="737"/>
        <v>18.290935402036812</v>
      </c>
      <c r="AF4246" s="29"/>
      <c r="AG4246" s="30"/>
      <c r="AH4246" s="29"/>
      <c r="AI4246" s="29"/>
      <c r="AJ4246" s="31"/>
      <c r="AK4246" s="29"/>
      <c r="AL4246" s="30"/>
      <c r="AN4246" s="17">
        <f t="shared" si="730"/>
        <v>134798.82865091658</v>
      </c>
      <c r="AO4246" s="17">
        <f t="shared" si="731"/>
        <v>1347.9882865091658</v>
      </c>
      <c r="AP4246" s="2">
        <f t="shared" si="732"/>
        <v>92.202398797226934</v>
      </c>
      <c r="AQ4246" s="6">
        <f t="shared" si="733"/>
        <v>4472.7383656534785</v>
      </c>
      <c r="AR4246" s="3">
        <f t="shared" si="734"/>
        <v>7422.4143443465218</v>
      </c>
    </row>
    <row r="4247" spans="1:44">
      <c r="A4247" s="32">
        <v>44060</v>
      </c>
      <c r="B4247" s="9">
        <v>6.25</v>
      </c>
      <c r="C4247" s="33">
        <v>12250.136399999999</v>
      </c>
      <c r="D4247" s="34">
        <f t="shared" si="718"/>
        <v>121318945.78582491</v>
      </c>
      <c r="E4247" s="34">
        <v>16947802333946.6</v>
      </c>
      <c r="F4247" s="3">
        <f>VLOOKUP(A4247,ERCOT_345kv_West_ATC!A:B,2)</f>
        <v>29.15</v>
      </c>
      <c r="G4247" s="3">
        <f>VLOOKUP(A4247,ERCOT_345kv_West_ATC!G:H,2)</f>
        <v>2.859</v>
      </c>
      <c r="I4247" s="5">
        <f t="shared" si="719"/>
        <v>6</v>
      </c>
      <c r="J4247" s="4">
        <f t="shared" si="720"/>
        <v>144</v>
      </c>
      <c r="K4247" s="4">
        <f t="shared" si="735"/>
        <v>900</v>
      </c>
      <c r="L4247" s="6">
        <f t="shared" si="736"/>
        <v>11025122.76</v>
      </c>
      <c r="N4247" s="22">
        <f t="shared" si="721"/>
        <v>9.087717246953024E-2</v>
      </c>
      <c r="O4247" s="14">
        <f t="shared" si="722"/>
        <v>741.84620890858196</v>
      </c>
      <c r="Q4247" s="22">
        <f t="shared" si="717"/>
        <v>132.86136325954715</v>
      </c>
      <c r="R4247" s="3">
        <f>VLOOKUP(A4247,ERCOT_345kv_West_ATC!D:E,2)</f>
        <v>33.770000000000003</v>
      </c>
      <c r="S4247" s="66">
        <f t="shared" si="738"/>
        <v>0.74582527853466563</v>
      </c>
      <c r="T4247" s="69">
        <f t="shared" si="723"/>
        <v>99.091363259547137</v>
      </c>
      <c r="V4247" s="16">
        <f t="shared" si="724"/>
        <v>1.9938600000000001E-2</v>
      </c>
      <c r="W4247" s="16">
        <f t="shared" si="725"/>
        <v>7.0938572469530239E-2</v>
      </c>
      <c r="X4247" s="16"/>
      <c r="Z4247" s="15">
        <f t="shared" si="726"/>
        <v>7.4927610404368901E-6</v>
      </c>
      <c r="AA4247" s="16">
        <f t="shared" si="727"/>
        <v>9.1787344757957814E-2</v>
      </c>
      <c r="AB4247" s="3">
        <f t="shared" si="728"/>
        <v>9.8861661991489172E-2</v>
      </c>
      <c r="AC4247" s="69">
        <f t="shared" si="729"/>
        <v>22.414448288885037</v>
      </c>
      <c r="AD4247" s="3">
        <f t="shared" si="737"/>
        <v>18.616019992790566</v>
      </c>
      <c r="AF4247" s="29"/>
      <c r="AG4247" s="30"/>
      <c r="AH4247" s="29"/>
      <c r="AI4247" s="29"/>
      <c r="AJ4247" s="31"/>
      <c r="AK4247" s="29"/>
      <c r="AL4247" s="30"/>
      <c r="AN4247" s="17">
        <f t="shared" si="730"/>
        <v>134798.82865091658</v>
      </c>
      <c r="AO4247" s="17">
        <f t="shared" si="731"/>
        <v>1347.9882865091658</v>
      </c>
      <c r="AP4247" s="2">
        <f t="shared" si="732"/>
        <v>92.202398797226934</v>
      </c>
      <c r="AQ4247" s="6">
        <f t="shared" si="733"/>
        <v>3113.6750073823537</v>
      </c>
      <c r="AR4247" s="3">
        <f t="shared" si="734"/>
        <v>9136.4613926176462</v>
      </c>
    </row>
    <row r="4248" spans="1:44">
      <c r="A4248" s="32">
        <v>44061</v>
      </c>
      <c r="B4248" s="9">
        <v>6.25</v>
      </c>
      <c r="C4248" s="33">
        <v>11988.745629999999</v>
      </c>
      <c r="D4248" s="34">
        <f t="shared" si="718"/>
        <v>121318945.78582491</v>
      </c>
      <c r="E4248" s="34">
        <v>16947802333946.6</v>
      </c>
      <c r="F4248" s="3">
        <f>VLOOKUP(A4248,ERCOT_345kv_West_ATC!A:B,2)</f>
        <v>29.45</v>
      </c>
      <c r="G4248" s="3">
        <f>VLOOKUP(A4248,ERCOT_345kv_West_ATC!G:H,2)</f>
        <v>2.88</v>
      </c>
      <c r="I4248" s="5">
        <f t="shared" si="719"/>
        <v>6</v>
      </c>
      <c r="J4248" s="4">
        <f t="shared" si="720"/>
        <v>144</v>
      </c>
      <c r="K4248" s="4">
        <f t="shared" si="735"/>
        <v>900</v>
      </c>
      <c r="L4248" s="6">
        <f t="shared" si="736"/>
        <v>10789871.067</v>
      </c>
      <c r="N4248" s="22">
        <f t="shared" si="721"/>
        <v>8.8938054951848297E-2</v>
      </c>
      <c r="O4248" s="14">
        <f t="shared" si="722"/>
        <v>741.84620890858196</v>
      </c>
      <c r="Q4248" s="22">
        <f t="shared" ref="Q4248:Q4311" si="739">((I4248*B4248)*C4248)/((D4248*($AL$2*$Y$2)/$Y$2)/1000000)</f>
        <v>130.02639612843316</v>
      </c>
      <c r="R4248" s="3">
        <f>VLOOKUP(A4248,ERCOT_345kv_West_ATC!D:E,2)</f>
        <v>33.659999999999997</v>
      </c>
      <c r="S4248" s="66">
        <f t="shared" si="738"/>
        <v>0.74112948599488648</v>
      </c>
      <c r="T4248" s="69">
        <f t="shared" si="723"/>
        <v>96.366396128433166</v>
      </c>
      <c r="V4248" s="16">
        <f t="shared" si="724"/>
        <v>2.01438E-2</v>
      </c>
      <c r="W4248" s="16">
        <f t="shared" si="725"/>
        <v>6.8794254951848294E-2</v>
      </c>
      <c r="X4248" s="16"/>
      <c r="Z4248" s="15">
        <f t="shared" si="726"/>
        <v>7.4927610404368901E-6</v>
      </c>
      <c r="AA4248" s="16">
        <f t="shared" si="727"/>
        <v>8.9828806180172013E-2</v>
      </c>
      <c r="AB4248" s="3">
        <f t="shared" si="728"/>
        <v>9.6752173157435423E-2</v>
      </c>
      <c r="AC4248" s="69">
        <f t="shared" si="729"/>
        <v>21.642375375621363</v>
      </c>
      <c r="AD4248" s="3">
        <f t="shared" si="737"/>
        <v>18.912782292728497</v>
      </c>
      <c r="AF4248" s="29"/>
      <c r="AG4248" s="30"/>
      <c r="AH4248" s="29"/>
      <c r="AI4248" s="29"/>
      <c r="AJ4248" s="31"/>
      <c r="AK4248" s="29"/>
      <c r="AL4248" s="30"/>
      <c r="AN4248" s="17">
        <f t="shared" si="730"/>
        <v>134798.82865091658</v>
      </c>
      <c r="AO4248" s="17">
        <f t="shared" si="731"/>
        <v>1347.9882865091658</v>
      </c>
      <c r="AP4248" s="2">
        <f t="shared" si="732"/>
        <v>92.202398797226934</v>
      </c>
      <c r="AQ4248" s="6">
        <f t="shared" si="733"/>
        <v>3103.5327435146583</v>
      </c>
      <c r="AR4248" s="3">
        <f t="shared" si="734"/>
        <v>8885.2128864853403</v>
      </c>
    </row>
    <row r="4249" spans="1:44">
      <c r="A4249" s="32">
        <v>44062</v>
      </c>
      <c r="B4249" s="9">
        <v>6.25</v>
      </c>
      <c r="C4249" s="33">
        <v>11758.86457</v>
      </c>
      <c r="D4249" s="34">
        <f t="shared" si="718"/>
        <v>121318945.78582491</v>
      </c>
      <c r="E4249" s="34">
        <v>16947802333946.6</v>
      </c>
      <c r="F4249" s="3">
        <f>VLOOKUP(A4249,ERCOT_345kv_West_ATC!A:B,2)</f>
        <v>29.4681</v>
      </c>
      <c r="G4249" s="3">
        <f>VLOOKUP(A4249,ERCOT_345kv_West_ATC!G:H,2)</f>
        <v>2.8940000000000001</v>
      </c>
      <c r="I4249" s="5">
        <f t="shared" si="719"/>
        <v>6</v>
      </c>
      <c r="J4249" s="4">
        <f t="shared" si="720"/>
        <v>144</v>
      </c>
      <c r="K4249" s="4">
        <f t="shared" si="735"/>
        <v>900</v>
      </c>
      <c r="L4249" s="6">
        <f t="shared" si="736"/>
        <v>10582978.113</v>
      </c>
      <c r="N4249" s="22">
        <f t="shared" si="721"/>
        <v>8.7232691023239425E-2</v>
      </c>
      <c r="O4249" s="14">
        <f t="shared" si="722"/>
        <v>741.84620890858196</v>
      </c>
      <c r="Q4249" s="22">
        <f t="shared" si="739"/>
        <v>127.53317401058395</v>
      </c>
      <c r="R4249" s="3">
        <f>VLOOKUP(A4249,ERCOT_345kv_West_ATC!D:E,2)</f>
        <v>26.25</v>
      </c>
      <c r="S4249" s="66">
        <f t="shared" si="738"/>
        <v>0.79417120130781405</v>
      </c>
      <c r="T4249" s="69">
        <f t="shared" si="723"/>
        <v>101.28317401058395</v>
      </c>
      <c r="V4249" s="16">
        <f t="shared" si="724"/>
        <v>2.0156180400000001E-2</v>
      </c>
      <c r="W4249" s="16">
        <f t="shared" si="725"/>
        <v>6.7076510623239424E-2</v>
      </c>
      <c r="X4249" s="16"/>
      <c r="Z4249" s="15">
        <f t="shared" si="726"/>
        <v>7.4927610404368901E-6</v>
      </c>
      <c r="AA4249" s="16">
        <f t="shared" si="727"/>
        <v>8.8106362329869681E-2</v>
      </c>
      <c r="AB4249" s="3">
        <f t="shared" si="728"/>
        <v>9.4896975557189511E-2</v>
      </c>
      <c r="AC4249" s="69">
        <f t="shared" si="729"/>
        <v>20.96337305393136</v>
      </c>
      <c r="AD4249" s="3">
        <f t="shared" si="737"/>
        <v>19.187641118114431</v>
      </c>
      <c r="AF4249" s="29"/>
      <c r="AG4249" s="30"/>
      <c r="AH4249" s="29"/>
      <c r="AI4249" s="29"/>
      <c r="AJ4249" s="31"/>
      <c r="AK4249" s="29"/>
      <c r="AL4249" s="30"/>
      <c r="AN4249" s="17">
        <f t="shared" si="730"/>
        <v>134798.82865091658</v>
      </c>
      <c r="AO4249" s="17">
        <f t="shared" si="731"/>
        <v>1347.9882865091658</v>
      </c>
      <c r="AP4249" s="2">
        <f t="shared" si="732"/>
        <v>92.202398797226934</v>
      </c>
      <c r="AQ4249" s="6">
        <f t="shared" si="733"/>
        <v>2420.3129684272071</v>
      </c>
      <c r="AR4249" s="3">
        <f t="shared" si="734"/>
        <v>9338.5516015727917</v>
      </c>
    </row>
    <row r="4250" spans="1:44">
      <c r="A4250" s="32">
        <v>44063</v>
      </c>
      <c r="B4250" s="9">
        <v>6.25</v>
      </c>
      <c r="C4250" s="33">
        <v>11881.721219999999</v>
      </c>
      <c r="D4250" s="34">
        <f t="shared" si="718"/>
        <v>121318945.78582491</v>
      </c>
      <c r="E4250" s="34">
        <v>16947802333946.6</v>
      </c>
      <c r="F4250" s="3">
        <f>VLOOKUP(A4250,ERCOT_345kv_West_ATC!A:B,2)</f>
        <v>29.528600000000001</v>
      </c>
      <c r="G4250" s="3">
        <f>VLOOKUP(A4250,ERCOT_345kv_West_ATC!G:H,2)</f>
        <v>2.8839999999999999</v>
      </c>
      <c r="I4250" s="5">
        <f t="shared" si="719"/>
        <v>6</v>
      </c>
      <c r="J4250" s="4">
        <f t="shared" si="720"/>
        <v>144</v>
      </c>
      <c r="K4250" s="4">
        <f t="shared" si="735"/>
        <v>900</v>
      </c>
      <c r="L4250" s="6">
        <f t="shared" si="736"/>
        <v>10693549.097999999</v>
      </c>
      <c r="N4250" s="22">
        <f t="shared" si="721"/>
        <v>8.8144098423656517E-2</v>
      </c>
      <c r="O4250" s="14">
        <f t="shared" si="722"/>
        <v>741.84620890858196</v>
      </c>
      <c r="Q4250" s="22">
        <f t="shared" si="739"/>
        <v>128.86564097025806</v>
      </c>
      <c r="R4250" s="3">
        <f>VLOOKUP(A4250,ERCOT_345kv_West_ATC!D:E,2)</f>
        <v>24.32</v>
      </c>
      <c r="S4250" s="66">
        <f t="shared" si="738"/>
        <v>0.81127630439821419</v>
      </c>
      <c r="T4250" s="69">
        <f t="shared" si="723"/>
        <v>104.54564097025806</v>
      </c>
      <c r="V4250" s="16">
        <f t="shared" si="724"/>
        <v>2.0197562400000001E-2</v>
      </c>
      <c r="W4250" s="16">
        <f t="shared" si="725"/>
        <v>6.7946536023656523E-2</v>
      </c>
      <c r="X4250" s="16"/>
      <c r="Z4250" s="15">
        <f t="shared" si="726"/>
        <v>7.4927610404368901E-6</v>
      </c>
      <c r="AA4250" s="16">
        <f t="shared" si="727"/>
        <v>8.9026897850548264E-2</v>
      </c>
      <c r="AB4250" s="3">
        <f t="shared" si="728"/>
        <v>9.5888459423908459E-2</v>
      </c>
      <c r="AC4250" s="69">
        <f t="shared" si="729"/>
        <v>21.326256149150495</v>
      </c>
      <c r="AD4250" s="3">
        <f t="shared" si="737"/>
        <v>19.455653005190175</v>
      </c>
      <c r="AF4250" s="29"/>
      <c r="AG4250" s="30"/>
      <c r="AH4250" s="29"/>
      <c r="AI4250" s="29"/>
      <c r="AJ4250" s="31"/>
      <c r="AK4250" s="29"/>
      <c r="AL4250" s="30"/>
      <c r="AN4250" s="17">
        <f t="shared" si="730"/>
        <v>134798.82865091658</v>
      </c>
      <c r="AO4250" s="17">
        <f t="shared" si="731"/>
        <v>1347.9882865091658</v>
      </c>
      <c r="AP4250" s="2">
        <f t="shared" si="732"/>
        <v>92.202398797226934</v>
      </c>
      <c r="AQ4250" s="6">
        <f t="shared" si="733"/>
        <v>2242.3623387485591</v>
      </c>
      <c r="AR4250" s="3">
        <f t="shared" si="734"/>
        <v>9639.3588812514408</v>
      </c>
    </row>
    <row r="4251" spans="1:44">
      <c r="A4251" s="32">
        <v>44064</v>
      </c>
      <c r="B4251" s="9">
        <v>6.25</v>
      </c>
      <c r="C4251" s="33">
        <v>11581.888720000001</v>
      </c>
      <c r="D4251" s="34">
        <f t="shared" si="718"/>
        <v>121318945.78582491</v>
      </c>
      <c r="E4251" s="34">
        <v>16947802333946.6</v>
      </c>
      <c r="F4251" s="3">
        <f>VLOOKUP(A4251,ERCOT_345kv_West_ATC!A:B,2)</f>
        <v>29.5061</v>
      </c>
      <c r="G4251" s="3">
        <f>VLOOKUP(A4251,ERCOT_345kv_West_ATC!G:H,2)</f>
        <v>2.911</v>
      </c>
      <c r="I4251" s="5">
        <f t="shared" si="719"/>
        <v>6</v>
      </c>
      <c r="J4251" s="4">
        <f t="shared" si="720"/>
        <v>144</v>
      </c>
      <c r="K4251" s="4">
        <f t="shared" si="735"/>
        <v>900</v>
      </c>
      <c r="L4251" s="6">
        <f t="shared" si="736"/>
        <v>10423699.848000001</v>
      </c>
      <c r="N4251" s="22">
        <f t="shared" si="721"/>
        <v>8.591980238933071E-2</v>
      </c>
      <c r="O4251" s="14">
        <f t="shared" si="722"/>
        <v>741.84620890858196</v>
      </c>
      <c r="Q4251" s="22">
        <f t="shared" si="739"/>
        <v>125.61374618323201</v>
      </c>
      <c r="R4251" s="3">
        <f>VLOOKUP(A4251,ERCOT_345kv_West_ATC!D:E,2)</f>
        <v>23.56</v>
      </c>
      <c r="S4251" s="66">
        <f t="shared" si="738"/>
        <v>0.81244090940785119</v>
      </c>
      <c r="T4251" s="69">
        <f t="shared" si="723"/>
        <v>102.05374618323201</v>
      </c>
      <c r="V4251" s="16">
        <f t="shared" si="724"/>
        <v>2.01821724E-2</v>
      </c>
      <c r="W4251" s="16">
        <f t="shared" si="725"/>
        <v>6.5737629989330706E-2</v>
      </c>
      <c r="X4251" s="16"/>
      <c r="Z4251" s="15">
        <f t="shared" si="726"/>
        <v>7.4927610404368901E-6</v>
      </c>
      <c r="AA4251" s="16">
        <f t="shared" si="727"/>
        <v>8.6780324575891493E-2</v>
      </c>
      <c r="AB4251" s="3">
        <f t="shared" si="728"/>
        <v>9.346873622237227E-2</v>
      </c>
      <c r="AC4251" s="69">
        <f t="shared" si="729"/>
        <v>20.440637457388252</v>
      </c>
      <c r="AD4251" s="3">
        <f t="shared" si="737"/>
        <v>19.67965890535784</v>
      </c>
      <c r="AF4251" s="29"/>
      <c r="AG4251" s="30"/>
      <c r="AH4251" s="29"/>
      <c r="AI4251" s="29"/>
      <c r="AJ4251" s="31"/>
      <c r="AK4251" s="29"/>
      <c r="AL4251" s="30"/>
      <c r="AN4251" s="17">
        <f t="shared" si="730"/>
        <v>134798.82865091658</v>
      </c>
      <c r="AO4251" s="17">
        <f t="shared" si="731"/>
        <v>1347.9882865091658</v>
      </c>
      <c r="AP4251" s="2">
        <f t="shared" si="732"/>
        <v>92.202398797226934</v>
      </c>
      <c r="AQ4251" s="6">
        <f t="shared" si="733"/>
        <v>2172.2885156626667</v>
      </c>
      <c r="AR4251" s="3">
        <f t="shared" si="734"/>
        <v>9409.6002043373337</v>
      </c>
    </row>
    <row r="4252" spans="1:44">
      <c r="A4252" s="32">
        <v>44065</v>
      </c>
      <c r="B4252" s="9">
        <v>6.25</v>
      </c>
      <c r="C4252" s="33">
        <v>11689.40739</v>
      </c>
      <c r="D4252" s="34">
        <f t="shared" si="718"/>
        <v>121318945.78582491</v>
      </c>
      <c r="E4252" s="34">
        <v>16947802333946.6</v>
      </c>
      <c r="F4252" s="3">
        <f>VLOOKUP(A4252,ERCOT_345kv_West_ATC!A:B,2)</f>
        <v>29.5061</v>
      </c>
      <c r="G4252" s="3">
        <f>VLOOKUP(A4252,ERCOT_345kv_West_ATC!G:H,2)</f>
        <v>2.911</v>
      </c>
      <c r="I4252" s="5">
        <f t="shared" si="719"/>
        <v>6</v>
      </c>
      <c r="J4252" s="4">
        <f t="shared" si="720"/>
        <v>144</v>
      </c>
      <c r="K4252" s="4">
        <f t="shared" si="735"/>
        <v>900</v>
      </c>
      <c r="L4252" s="6">
        <f t="shared" si="736"/>
        <v>10520466.651000001</v>
      </c>
      <c r="N4252" s="22">
        <f t="shared" si="721"/>
        <v>8.6717425566594633E-2</v>
      </c>
      <c r="O4252" s="14">
        <f t="shared" si="722"/>
        <v>741.84620890858196</v>
      </c>
      <c r="Q4252" s="22">
        <f t="shared" si="739"/>
        <v>126.77986193946582</v>
      </c>
      <c r="R4252" s="3">
        <f>VLOOKUP(A4252,ERCOT_345kv_West_ATC!D:E,2)</f>
        <v>26.23</v>
      </c>
      <c r="S4252" s="66">
        <f t="shared" si="738"/>
        <v>0.79310594286240688</v>
      </c>
      <c r="T4252" s="69">
        <f t="shared" si="723"/>
        <v>100.54986193946581</v>
      </c>
      <c r="V4252" s="16">
        <f t="shared" si="724"/>
        <v>2.01821724E-2</v>
      </c>
      <c r="W4252" s="16">
        <f t="shared" si="725"/>
        <v>6.653525316659463E-2</v>
      </c>
      <c r="X4252" s="16"/>
      <c r="Z4252" s="15">
        <f t="shared" si="726"/>
        <v>7.4927610404368901E-6</v>
      </c>
      <c r="AA4252" s="16">
        <f t="shared" si="727"/>
        <v>8.7585936277587068E-2</v>
      </c>
      <c r="AB4252" s="3">
        <f t="shared" si="728"/>
        <v>9.4336438757612162E-2</v>
      </c>
      <c r="AC4252" s="69">
        <f t="shared" si="729"/>
        <v>20.75821658528605</v>
      </c>
      <c r="AD4252" s="3">
        <f t="shared" si="737"/>
        <v>19.9089968429012</v>
      </c>
      <c r="AF4252" s="29"/>
      <c r="AG4252" s="30"/>
      <c r="AH4252" s="29"/>
      <c r="AI4252" s="29"/>
      <c r="AJ4252" s="31"/>
      <c r="AK4252" s="29"/>
      <c r="AL4252" s="30"/>
      <c r="AN4252" s="17">
        <f t="shared" si="730"/>
        <v>134798.82865091658</v>
      </c>
      <c r="AO4252" s="17">
        <f t="shared" si="731"/>
        <v>1347.9882865091658</v>
      </c>
      <c r="AP4252" s="2">
        <f t="shared" si="732"/>
        <v>92.202398797226934</v>
      </c>
      <c r="AQ4252" s="6">
        <f t="shared" si="733"/>
        <v>2418.4689204512624</v>
      </c>
      <c r="AR4252" s="3">
        <f t="shared" si="734"/>
        <v>9270.9384695487388</v>
      </c>
    </row>
    <row r="4253" spans="1:44">
      <c r="A4253" s="32">
        <v>44066</v>
      </c>
      <c r="B4253" s="9">
        <v>6.25</v>
      </c>
      <c r="C4253" s="33">
        <v>11667.860559999999</v>
      </c>
      <c r="D4253" s="34">
        <f t="shared" si="718"/>
        <v>121318945.78582491</v>
      </c>
      <c r="E4253" s="34">
        <v>16947802333946.6</v>
      </c>
      <c r="F4253" s="3">
        <f>VLOOKUP(A4253,ERCOT_345kv_West_ATC!A:B,2)</f>
        <v>29.5061</v>
      </c>
      <c r="G4253" s="3">
        <f>VLOOKUP(A4253,ERCOT_345kv_West_ATC!G:H,2)</f>
        <v>2.911</v>
      </c>
      <c r="I4253" s="5">
        <f t="shared" si="719"/>
        <v>6</v>
      </c>
      <c r="J4253" s="4">
        <f t="shared" si="720"/>
        <v>144</v>
      </c>
      <c r="K4253" s="4">
        <f t="shared" si="735"/>
        <v>900</v>
      </c>
      <c r="L4253" s="6">
        <f t="shared" si="736"/>
        <v>10501074.503999999</v>
      </c>
      <c r="N4253" s="22">
        <f t="shared" si="721"/>
        <v>8.6557581225099642E-2</v>
      </c>
      <c r="O4253" s="14">
        <f t="shared" si="722"/>
        <v>741.84620890858196</v>
      </c>
      <c r="Q4253" s="22">
        <f t="shared" si="739"/>
        <v>126.5461713817246</v>
      </c>
      <c r="R4253" s="3">
        <f>VLOOKUP(A4253,ERCOT_345kv_West_ATC!D:E,2)</f>
        <v>23.66</v>
      </c>
      <c r="S4253" s="66">
        <f t="shared" si="738"/>
        <v>0.81303266830072662</v>
      </c>
      <c r="T4253" s="69">
        <f t="shared" si="723"/>
        <v>102.88617138172461</v>
      </c>
      <c r="V4253" s="16">
        <f t="shared" si="724"/>
        <v>2.01821724E-2</v>
      </c>
      <c r="W4253" s="16">
        <f t="shared" si="725"/>
        <v>6.6375408825099638E-2</v>
      </c>
      <c r="X4253" s="16"/>
      <c r="Z4253" s="15">
        <f t="shared" si="726"/>
        <v>7.4927610404368901E-6</v>
      </c>
      <c r="AA4253" s="16">
        <f t="shared" si="727"/>
        <v>8.7424491029218149E-2</v>
      </c>
      <c r="AB4253" s="3">
        <f t="shared" si="728"/>
        <v>9.4162550455074712E-2</v>
      </c>
      <c r="AC4253" s="69">
        <f t="shared" si="729"/>
        <v>20.694573466557344</v>
      </c>
      <c r="AD4253" s="3">
        <f t="shared" si="737"/>
        <v>20.140271197498503</v>
      </c>
      <c r="AF4253" s="29"/>
      <c r="AG4253" s="30"/>
      <c r="AH4253" s="29"/>
      <c r="AI4253" s="29"/>
      <c r="AJ4253" s="31"/>
      <c r="AK4253" s="29"/>
      <c r="AL4253" s="30"/>
      <c r="AN4253" s="17">
        <f t="shared" si="730"/>
        <v>134798.82865091658</v>
      </c>
      <c r="AO4253" s="17">
        <f t="shared" si="731"/>
        <v>1347.9882865091658</v>
      </c>
      <c r="AP4253" s="2">
        <f t="shared" si="732"/>
        <v>92.202398797226934</v>
      </c>
      <c r="AQ4253" s="6">
        <f t="shared" si="733"/>
        <v>2181.5087555423893</v>
      </c>
      <c r="AR4253" s="3">
        <f t="shared" si="734"/>
        <v>9486.3518044576103</v>
      </c>
    </row>
    <row r="4254" spans="1:44">
      <c r="A4254" s="32">
        <v>44067</v>
      </c>
      <c r="B4254" s="9">
        <v>6.25</v>
      </c>
      <c r="C4254" s="33">
        <v>11778.41885</v>
      </c>
      <c r="D4254" s="34">
        <f t="shared" si="718"/>
        <v>125686927.61271526</v>
      </c>
      <c r="E4254" s="34">
        <v>17557993035167.301</v>
      </c>
      <c r="F4254" s="3">
        <f>VLOOKUP(A4254,ERCOT_345kv_West_ATC!A:B,2)</f>
        <v>29.789000000000001</v>
      </c>
      <c r="G4254" s="3">
        <f>VLOOKUP(A4254,ERCOT_345kv_West_ATC!G:H,2)</f>
        <v>2.903</v>
      </c>
      <c r="I4254" s="5">
        <f t="shared" si="719"/>
        <v>6</v>
      </c>
      <c r="J4254" s="4">
        <f t="shared" si="720"/>
        <v>144</v>
      </c>
      <c r="K4254" s="4">
        <f t="shared" si="735"/>
        <v>900</v>
      </c>
      <c r="L4254" s="6">
        <f t="shared" si="736"/>
        <v>10600576.965</v>
      </c>
      <c r="N4254" s="22">
        <f t="shared" si="721"/>
        <v>8.434112573476242E-2</v>
      </c>
      <c r="O4254" s="14">
        <f t="shared" si="722"/>
        <v>716.06492186141281</v>
      </c>
      <c r="Q4254" s="22">
        <f t="shared" si="739"/>
        <v>123.30573937830763</v>
      </c>
      <c r="R4254" s="3">
        <f>VLOOKUP(A4254,ERCOT_345kv_West_ATC!D:E,2)</f>
        <v>28.26</v>
      </c>
      <c r="S4254" s="66">
        <f t="shared" si="738"/>
        <v>0.77081358789555576</v>
      </c>
      <c r="T4254" s="69">
        <f t="shared" si="723"/>
        <v>95.04573937830763</v>
      </c>
      <c r="V4254" s="16">
        <f t="shared" si="724"/>
        <v>2.0375676000000002E-2</v>
      </c>
      <c r="W4254" s="16">
        <f t="shared" si="725"/>
        <v>6.3965449734762425E-2</v>
      </c>
      <c r="X4254" s="16"/>
      <c r="Z4254" s="15">
        <f t="shared" si="726"/>
        <v>7.2323660679485247E-6</v>
      </c>
      <c r="AA4254" s="16">
        <f t="shared" si="727"/>
        <v>8.5185836824825278E-2</v>
      </c>
      <c r="AB4254" s="3">
        <f t="shared" si="728"/>
        <v>9.1751356669546605E-2</v>
      </c>
      <c r="AC4254" s="69">
        <f t="shared" si="729"/>
        <v>19.812076541054058</v>
      </c>
      <c r="AD4254" s="3">
        <f t="shared" si="737"/>
        <v>20.328727147236389</v>
      </c>
      <c r="AF4254" s="29"/>
      <c r="AG4254" s="30"/>
      <c r="AH4254" s="29"/>
      <c r="AI4254" s="29"/>
      <c r="AJ4254" s="31"/>
      <c r="AK4254" s="29"/>
      <c r="AL4254" s="30"/>
      <c r="AN4254" s="17">
        <f t="shared" si="730"/>
        <v>139652.14179190583</v>
      </c>
      <c r="AO4254" s="17">
        <f t="shared" si="731"/>
        <v>1396.5214179190582</v>
      </c>
      <c r="AP4254" s="2">
        <f t="shared" si="732"/>
        <v>95.522064985663576</v>
      </c>
      <c r="AQ4254" s="6">
        <f t="shared" si="733"/>
        <v>2699.4535564948528</v>
      </c>
      <c r="AR4254" s="3">
        <f t="shared" si="734"/>
        <v>9078.9652935051472</v>
      </c>
    </row>
    <row r="4255" spans="1:44">
      <c r="A4255" s="32">
        <v>44068</v>
      </c>
      <c r="B4255" s="9">
        <v>6.25</v>
      </c>
      <c r="C4255" s="33">
        <v>11375.053959999999</v>
      </c>
      <c r="D4255" s="34">
        <f t="shared" si="718"/>
        <v>125686927.61271526</v>
      </c>
      <c r="E4255" s="34">
        <v>17557993035167.301</v>
      </c>
      <c r="F4255" s="3">
        <f>VLOOKUP(A4255,ERCOT_345kv_West_ATC!A:B,2)</f>
        <v>29.616199999999999</v>
      </c>
      <c r="G4255" s="3">
        <f>VLOOKUP(A4255,ERCOT_345kv_West_ATC!G:H,2)</f>
        <v>2.8969999999999998</v>
      </c>
      <c r="I4255" s="5">
        <f t="shared" si="719"/>
        <v>6</v>
      </c>
      <c r="J4255" s="4">
        <f t="shared" si="720"/>
        <v>144</v>
      </c>
      <c r="K4255" s="4">
        <f t="shared" si="735"/>
        <v>900</v>
      </c>
      <c r="L4255" s="6">
        <f t="shared" si="736"/>
        <v>10237548.563999999</v>
      </c>
      <c r="N4255" s="22">
        <f t="shared" si="721"/>
        <v>8.1452771250367539E-2</v>
      </c>
      <c r="O4255" s="14">
        <f t="shared" si="722"/>
        <v>716.06492186141281</v>
      </c>
      <c r="Q4255" s="22">
        <f t="shared" si="739"/>
        <v>119.08299890404611</v>
      </c>
      <c r="R4255" s="3">
        <f>VLOOKUP(A4255,ERCOT_345kv_West_ATC!D:E,2)</f>
        <v>33</v>
      </c>
      <c r="S4255" s="66">
        <f t="shared" si="738"/>
        <v>0.72288235681240676</v>
      </c>
      <c r="T4255" s="69">
        <f t="shared" si="723"/>
        <v>86.082998904046107</v>
      </c>
      <c r="V4255" s="16">
        <f t="shared" si="724"/>
        <v>2.0257480800000002E-2</v>
      </c>
      <c r="W4255" s="16">
        <f t="shared" si="725"/>
        <v>6.1195290450367534E-2</v>
      </c>
      <c r="X4255" s="16"/>
      <c r="Z4255" s="15">
        <f t="shared" si="726"/>
        <v>7.2323660679485247E-6</v>
      </c>
      <c r="AA4255" s="16">
        <f t="shared" si="727"/>
        <v>8.226855428138749E-2</v>
      </c>
      <c r="AB4255" s="3">
        <f t="shared" si="728"/>
        <v>8.8609230687979698E-2</v>
      </c>
      <c r="AC4255" s="69">
        <f t="shared" si="729"/>
        <v>18.66205843180057</v>
      </c>
      <c r="AD4255" s="3">
        <f t="shared" si="737"/>
        <v>20.456797727303528</v>
      </c>
      <c r="AF4255" s="29"/>
      <c r="AG4255" s="30"/>
      <c r="AH4255" s="29"/>
      <c r="AI4255" s="29"/>
      <c r="AJ4255" s="31"/>
      <c r="AK4255" s="29"/>
      <c r="AL4255" s="30"/>
      <c r="AN4255" s="17">
        <f t="shared" si="730"/>
        <v>139652.14179190583</v>
      </c>
      <c r="AO4255" s="17">
        <f t="shared" si="731"/>
        <v>1396.5214179190582</v>
      </c>
      <c r="AP4255" s="2">
        <f t="shared" si="732"/>
        <v>95.522064985663576</v>
      </c>
      <c r="AQ4255" s="6">
        <f t="shared" si="733"/>
        <v>3152.2281445268982</v>
      </c>
      <c r="AR4255" s="3">
        <f t="shared" si="734"/>
        <v>8222.8258154731011</v>
      </c>
    </row>
    <row r="4256" spans="1:44">
      <c r="A4256" s="32">
        <v>44069</v>
      </c>
      <c r="B4256" s="9">
        <v>6.25</v>
      </c>
      <c r="C4256" s="33">
        <v>11487.557479999999</v>
      </c>
      <c r="D4256" s="34">
        <f t="shared" si="718"/>
        <v>125686927.61271526</v>
      </c>
      <c r="E4256" s="34">
        <v>17557993035167.301</v>
      </c>
      <c r="F4256" s="3">
        <f>VLOOKUP(A4256,ERCOT_345kv_West_ATC!A:B,2)</f>
        <v>29.306799999999999</v>
      </c>
      <c r="G4256" s="3">
        <f>VLOOKUP(A4256,ERCOT_345kv_West_ATC!G:H,2)</f>
        <v>2.8719999999999999</v>
      </c>
      <c r="I4256" s="5">
        <f t="shared" si="719"/>
        <v>6</v>
      </c>
      <c r="J4256" s="4">
        <f t="shared" si="720"/>
        <v>144</v>
      </c>
      <c r="K4256" s="4">
        <f t="shared" si="735"/>
        <v>900</v>
      </c>
      <c r="L4256" s="6">
        <f t="shared" si="736"/>
        <v>10338801.731999999</v>
      </c>
      <c r="N4256" s="22">
        <f t="shared" si="721"/>
        <v>8.2258369492946876E-2</v>
      </c>
      <c r="O4256" s="14">
        <f t="shared" si="722"/>
        <v>716.06492186141281</v>
      </c>
      <c r="Q4256" s="22">
        <f t="shared" si="739"/>
        <v>120.26077411249545</v>
      </c>
      <c r="R4256" s="3">
        <f>VLOOKUP(A4256,ERCOT_345kv_West_ATC!D:E,2)</f>
        <v>24.03</v>
      </c>
      <c r="S4256" s="66">
        <f t="shared" si="738"/>
        <v>0.80018422318218541</v>
      </c>
      <c r="T4256" s="69">
        <f t="shared" si="723"/>
        <v>96.230774112495453</v>
      </c>
      <c r="V4256" s="16">
        <f t="shared" si="724"/>
        <v>2.0045851199999999E-2</v>
      </c>
      <c r="W4256" s="16">
        <f t="shared" si="725"/>
        <v>6.2212518292946876E-2</v>
      </c>
      <c r="X4256" s="16"/>
      <c r="Z4256" s="15">
        <f t="shared" si="726"/>
        <v>7.2323660679485247E-6</v>
      </c>
      <c r="AA4256" s="16">
        <f t="shared" si="727"/>
        <v>8.3082220921960256E-2</v>
      </c>
      <c r="AB4256" s="3">
        <f t="shared" si="728"/>
        <v>8.9485608979629538E-2</v>
      </c>
      <c r="AC4256" s="69">
        <f t="shared" si="729"/>
        <v>18.982812886544412</v>
      </c>
      <c r="AD4256" s="3">
        <f t="shared" si="737"/>
        <v>20.456729718388431</v>
      </c>
      <c r="AF4256" s="29"/>
      <c r="AG4256" s="30"/>
      <c r="AH4256" s="29"/>
      <c r="AI4256" s="29"/>
      <c r="AJ4256" s="31"/>
      <c r="AK4256" s="29"/>
      <c r="AL4256" s="30"/>
      <c r="AN4256" s="17">
        <f t="shared" si="730"/>
        <v>139652.14179190583</v>
      </c>
      <c r="AO4256" s="17">
        <f t="shared" si="731"/>
        <v>1396.5214179190582</v>
      </c>
      <c r="AP4256" s="2">
        <f t="shared" si="732"/>
        <v>95.522064985663576</v>
      </c>
      <c r="AQ4256" s="6">
        <f t="shared" si="733"/>
        <v>2295.3952216054959</v>
      </c>
      <c r="AR4256" s="3">
        <f t="shared" si="734"/>
        <v>9192.1622583945027</v>
      </c>
    </row>
    <row r="4257" spans="1:44">
      <c r="A4257" s="32">
        <v>44070</v>
      </c>
      <c r="B4257" s="9">
        <v>6.25</v>
      </c>
      <c r="C4257" s="33">
        <v>11322.853590000001</v>
      </c>
      <c r="D4257" s="34">
        <f t="shared" si="718"/>
        <v>125686927.61271526</v>
      </c>
      <c r="E4257" s="34">
        <v>17557993035167.301</v>
      </c>
      <c r="F4257" s="3">
        <f>VLOOKUP(A4257,ERCOT_345kv_West_ATC!A:B,2)</f>
        <v>29.497699999999998</v>
      </c>
      <c r="G4257" s="3">
        <f>VLOOKUP(A4257,ERCOT_345kv_West_ATC!G:H,2)</f>
        <v>2.9260000000000002</v>
      </c>
      <c r="I4257" s="5">
        <f t="shared" si="719"/>
        <v>6</v>
      </c>
      <c r="J4257" s="4">
        <f t="shared" si="720"/>
        <v>144</v>
      </c>
      <c r="K4257" s="4">
        <f t="shared" si="735"/>
        <v>900</v>
      </c>
      <c r="L4257" s="6">
        <f t="shared" si="736"/>
        <v>10190568.231000001</v>
      </c>
      <c r="N4257" s="22">
        <f t="shared" si="721"/>
        <v>8.107898271171568E-2</v>
      </c>
      <c r="O4257" s="14">
        <f t="shared" si="722"/>
        <v>716.06492186141281</v>
      </c>
      <c r="Q4257" s="22">
        <f t="shared" si="739"/>
        <v>118.53652443233287</v>
      </c>
      <c r="R4257" s="3">
        <f>VLOOKUP(A4257,ERCOT_345kv_West_ATC!D:E,2)</f>
        <v>35.409999999999997</v>
      </c>
      <c r="S4257" s="66">
        <f t="shared" si="738"/>
        <v>0.70127350899161922</v>
      </c>
      <c r="T4257" s="69">
        <f t="shared" si="723"/>
        <v>83.126524432332872</v>
      </c>
      <c r="V4257" s="16">
        <f t="shared" si="724"/>
        <v>2.0176426799999998E-2</v>
      </c>
      <c r="W4257" s="16">
        <f t="shared" si="725"/>
        <v>6.0902555911715686E-2</v>
      </c>
      <c r="X4257" s="16"/>
      <c r="Z4257" s="15">
        <f t="shared" si="726"/>
        <v>7.2323660679485247E-6</v>
      </c>
      <c r="AA4257" s="16">
        <f t="shared" si="727"/>
        <v>8.1891022096665142E-2</v>
      </c>
      <c r="AB4257" s="3">
        <f t="shared" si="728"/>
        <v>8.8202601001334424E-2</v>
      </c>
      <c r="AC4257" s="69">
        <f t="shared" si="729"/>
        <v>18.513231966488398</v>
      </c>
      <c r="AD4257" s="3">
        <f t="shared" si="737"/>
        <v>20.452253342502033</v>
      </c>
      <c r="AF4257" s="29"/>
      <c r="AG4257" s="30"/>
      <c r="AH4257" s="29"/>
      <c r="AI4257" s="29"/>
      <c r="AJ4257" s="31"/>
      <c r="AK4257" s="29"/>
      <c r="AL4257" s="30"/>
      <c r="AN4257" s="17">
        <f t="shared" si="730"/>
        <v>139652.14179190583</v>
      </c>
      <c r="AO4257" s="17">
        <f t="shared" si="731"/>
        <v>1396.5214179190582</v>
      </c>
      <c r="AP4257" s="2">
        <f t="shared" si="732"/>
        <v>95.522064985663576</v>
      </c>
      <c r="AQ4257" s="6">
        <f t="shared" si="733"/>
        <v>3382.436321142347</v>
      </c>
      <c r="AR4257" s="3">
        <f t="shared" si="734"/>
        <v>7940.4172688576537</v>
      </c>
    </row>
    <row r="4258" spans="1:44">
      <c r="A4258" s="32">
        <v>44071</v>
      </c>
      <c r="B4258" s="9">
        <v>6.25</v>
      </c>
      <c r="C4258" s="33">
        <v>11539.834930000001</v>
      </c>
      <c r="D4258" s="34">
        <f t="shared" si="718"/>
        <v>125686927.61271526</v>
      </c>
      <c r="E4258" s="34">
        <v>17557993035167.301</v>
      </c>
      <c r="F4258" s="3">
        <f>VLOOKUP(A4258,ERCOT_345kv_West_ATC!A:B,2)</f>
        <v>29.497699999999998</v>
      </c>
      <c r="G4258" s="3">
        <f>VLOOKUP(A4258,ERCOT_345kv_West_ATC!G:H,2)</f>
        <v>2.9239999999999999</v>
      </c>
      <c r="I4258" s="5">
        <f t="shared" si="719"/>
        <v>6</v>
      </c>
      <c r="J4258" s="4">
        <f t="shared" si="720"/>
        <v>144</v>
      </c>
      <c r="K4258" s="4">
        <f t="shared" si="735"/>
        <v>900</v>
      </c>
      <c r="L4258" s="6">
        <f t="shared" si="736"/>
        <v>10385851.437000001</v>
      </c>
      <c r="N4258" s="22">
        <f t="shared" si="721"/>
        <v>8.2632709974440527E-2</v>
      </c>
      <c r="O4258" s="14">
        <f t="shared" si="722"/>
        <v>716.06492186141281</v>
      </c>
      <c r="Q4258" s="22">
        <f t="shared" si="739"/>
        <v>120.80805551818791</v>
      </c>
      <c r="R4258" s="3">
        <f>VLOOKUP(A4258,ERCOT_345kv_West_ATC!D:E,2)</f>
        <v>38.08</v>
      </c>
      <c r="S4258" s="66">
        <f t="shared" si="738"/>
        <v>0.68478923167282524</v>
      </c>
      <c r="T4258" s="69">
        <f t="shared" si="723"/>
        <v>82.728055518187915</v>
      </c>
      <c r="V4258" s="16">
        <f t="shared" si="724"/>
        <v>2.0176426799999998E-2</v>
      </c>
      <c r="W4258" s="16">
        <f t="shared" si="725"/>
        <v>6.2456283174440533E-2</v>
      </c>
      <c r="X4258" s="16"/>
      <c r="Z4258" s="15">
        <f t="shared" si="726"/>
        <v>7.2323660679485247E-6</v>
      </c>
      <c r="AA4258" s="16">
        <f t="shared" si="727"/>
        <v>8.3460310577459146E-2</v>
      </c>
      <c r="AB4258" s="3">
        <f t="shared" si="728"/>
        <v>8.9892839102943142E-2</v>
      </c>
      <c r="AC4258" s="69">
        <f t="shared" si="729"/>
        <v>19.131859111677191</v>
      </c>
      <c r="AD4258" s="3">
        <f t="shared" si="737"/>
        <v>20.449727759466874</v>
      </c>
      <c r="AF4258" s="29"/>
      <c r="AG4258" s="30"/>
      <c r="AH4258" s="29"/>
      <c r="AI4258" s="29"/>
      <c r="AJ4258" s="31"/>
      <c r="AK4258" s="29"/>
      <c r="AL4258" s="30"/>
      <c r="AN4258" s="17">
        <f t="shared" si="730"/>
        <v>139652.14179190583</v>
      </c>
      <c r="AO4258" s="17">
        <f t="shared" si="731"/>
        <v>1396.5214179190582</v>
      </c>
      <c r="AP4258" s="2">
        <f t="shared" si="732"/>
        <v>95.522064985663576</v>
      </c>
      <c r="AQ4258" s="6">
        <f t="shared" si="733"/>
        <v>3637.4802346540687</v>
      </c>
      <c r="AR4258" s="3">
        <f t="shared" si="734"/>
        <v>7902.3546953459318</v>
      </c>
    </row>
    <row r="4259" spans="1:44">
      <c r="A4259" s="32">
        <v>44072</v>
      </c>
      <c r="B4259" s="9">
        <v>6.25</v>
      </c>
      <c r="C4259" s="33">
        <v>11512.54285</v>
      </c>
      <c r="D4259" s="34">
        <f t="shared" ref="D4259:D4322" si="740">((2^256)/(2^208*65535)/600)*E4259/(10^12)</f>
        <v>125686927.61271526</v>
      </c>
      <c r="E4259" s="34">
        <v>17557993035167.301</v>
      </c>
      <c r="F4259" s="3">
        <f>VLOOKUP(A4259,ERCOT_345kv_West_ATC!A:B,2)</f>
        <v>29.497699999999998</v>
      </c>
      <c r="G4259" s="3">
        <f>VLOOKUP(A4259,ERCOT_345kv_West_ATC!G:H,2)</f>
        <v>2.9239999999999999</v>
      </c>
      <c r="I4259" s="5">
        <f t="shared" si="719"/>
        <v>6</v>
      </c>
      <c r="J4259" s="4">
        <f t="shared" si="720"/>
        <v>144</v>
      </c>
      <c r="K4259" s="4">
        <f t="shared" si="735"/>
        <v>900</v>
      </c>
      <c r="L4259" s="6">
        <f t="shared" si="736"/>
        <v>10361288.564999999</v>
      </c>
      <c r="N4259" s="22">
        <f t="shared" si="721"/>
        <v>8.243728096311416E-2</v>
      </c>
      <c r="O4259" s="14">
        <f t="shared" si="722"/>
        <v>716.06492186141281</v>
      </c>
      <c r="Q4259" s="22">
        <f t="shared" si="739"/>
        <v>120.5223405893482</v>
      </c>
      <c r="R4259" s="3">
        <f>VLOOKUP(A4259,ERCOT_345kv_West_ATC!D:E,2)</f>
        <v>51.66</v>
      </c>
      <c r="S4259" s="66">
        <f t="shared" si="738"/>
        <v>0.57136577544557143</v>
      </c>
      <c r="T4259" s="69">
        <f t="shared" si="723"/>
        <v>68.862340589348207</v>
      </c>
      <c r="V4259" s="16">
        <f t="shared" si="724"/>
        <v>2.0176426799999998E-2</v>
      </c>
      <c r="W4259" s="16">
        <f t="shared" si="725"/>
        <v>6.2260854163114165E-2</v>
      </c>
      <c r="X4259" s="16"/>
      <c r="Z4259" s="15">
        <f t="shared" si="726"/>
        <v>7.2323660679485247E-6</v>
      </c>
      <c r="AA4259" s="16">
        <f t="shared" si="727"/>
        <v>8.3262924264143404E-2</v>
      </c>
      <c r="AB4259" s="3">
        <f t="shared" si="728"/>
        <v>8.9680239653201724E-2</v>
      </c>
      <c r="AC4259" s="69">
        <f t="shared" si="729"/>
        <v>19.054047713071832</v>
      </c>
      <c r="AD4259" s="3">
        <f t="shared" si="737"/>
        <v>20.442355369923042</v>
      </c>
      <c r="AF4259" s="29"/>
      <c r="AG4259" s="30"/>
      <c r="AH4259" s="29"/>
      <c r="AI4259" s="29"/>
      <c r="AJ4259" s="31"/>
      <c r="AK4259" s="29"/>
      <c r="AL4259" s="30"/>
      <c r="AN4259" s="17">
        <f t="shared" si="730"/>
        <v>139652.14179190583</v>
      </c>
      <c r="AO4259" s="17">
        <f t="shared" si="731"/>
        <v>1396.5214179190582</v>
      </c>
      <c r="AP4259" s="2">
        <f t="shared" si="732"/>
        <v>95.522064985663576</v>
      </c>
      <c r="AQ4259" s="6">
        <f t="shared" si="733"/>
        <v>4934.6698771593801</v>
      </c>
      <c r="AR4259" s="3">
        <f t="shared" si="734"/>
        <v>6577.8729728406197</v>
      </c>
    </row>
    <row r="4260" spans="1:44">
      <c r="A4260" s="32">
        <v>44073</v>
      </c>
      <c r="B4260" s="9">
        <v>6.25</v>
      </c>
      <c r="C4260" s="33">
        <v>11711.53983</v>
      </c>
      <c r="D4260" s="34">
        <f t="shared" si="740"/>
        <v>125686927.61271526</v>
      </c>
      <c r="E4260" s="34">
        <v>17557993035167.301</v>
      </c>
      <c r="F4260" s="3">
        <f>VLOOKUP(A4260,ERCOT_345kv_West_ATC!A:B,2)</f>
        <v>29.497699999999998</v>
      </c>
      <c r="G4260" s="3">
        <f>VLOOKUP(A4260,ERCOT_345kv_West_ATC!G:H,2)</f>
        <v>2.9239999999999999</v>
      </c>
      <c r="I4260" s="5">
        <f t="shared" ref="I4260:I4323" si="741">60/10</f>
        <v>6</v>
      </c>
      <c r="J4260" s="4">
        <f t="shared" ref="J4260:J4323" si="742">I4260*24</f>
        <v>144</v>
      </c>
      <c r="K4260" s="4">
        <f t="shared" si="735"/>
        <v>900</v>
      </c>
      <c r="L4260" s="6">
        <f t="shared" si="736"/>
        <v>10540385.846999999</v>
      </c>
      <c r="N4260" s="22">
        <f t="shared" ref="N4260:N4323" si="743">L4260/D4260</f>
        <v>8.3862228532457728E-2</v>
      </c>
      <c r="O4260" s="14">
        <f t="shared" ref="O4260:O4323" si="744">(K4260*100000000)/D4260</f>
        <v>716.06492186141281</v>
      </c>
      <c r="Q4260" s="22">
        <f t="shared" si="739"/>
        <v>122.60559726967507</v>
      </c>
      <c r="R4260" s="3">
        <f>VLOOKUP(A4260,ERCOT_345kv_West_ATC!D:E,2)</f>
        <v>30.12</v>
      </c>
      <c r="S4260" s="66">
        <f t="shared" si="738"/>
        <v>0.75433421743584783</v>
      </c>
      <c r="T4260" s="69">
        <f t="shared" si="723"/>
        <v>92.485597269675068</v>
      </c>
      <c r="V4260" s="16">
        <f t="shared" si="724"/>
        <v>2.0176426799999998E-2</v>
      </c>
      <c r="W4260" s="16">
        <f t="shared" si="725"/>
        <v>6.3685801732457734E-2</v>
      </c>
      <c r="X4260" s="16"/>
      <c r="Z4260" s="15">
        <f t="shared" si="726"/>
        <v>7.2323660679485247E-6</v>
      </c>
      <c r="AA4260" s="16">
        <f t="shared" si="727"/>
        <v>8.4702143269919636E-2</v>
      </c>
      <c r="AB4260" s="3">
        <f t="shared" si="728"/>
        <v>9.1230383447599261E-2</v>
      </c>
      <c r="AC4260" s="69">
        <f t="shared" si="729"/>
        <v>19.621400341821328</v>
      </c>
      <c r="AD4260" s="3">
        <f t="shared" si="737"/>
        <v>20.43297267241519</v>
      </c>
      <c r="AF4260" s="29"/>
      <c r="AG4260" s="30"/>
      <c r="AH4260" s="29"/>
      <c r="AI4260" s="29"/>
      <c r="AJ4260" s="31"/>
      <c r="AK4260" s="29"/>
      <c r="AL4260" s="30"/>
      <c r="AN4260" s="17">
        <f t="shared" si="730"/>
        <v>139652.14179190583</v>
      </c>
      <c r="AO4260" s="17">
        <f t="shared" si="731"/>
        <v>1396.5214179190582</v>
      </c>
      <c r="AP4260" s="2">
        <f t="shared" si="732"/>
        <v>95.522064985663576</v>
      </c>
      <c r="AQ4260" s="6">
        <f t="shared" si="733"/>
        <v>2877.1245973681871</v>
      </c>
      <c r="AR4260" s="3">
        <f t="shared" si="734"/>
        <v>8834.4152326318126</v>
      </c>
    </row>
    <row r="4261" spans="1:44">
      <c r="A4261" s="32">
        <v>44074</v>
      </c>
      <c r="B4261" s="9">
        <v>6.25</v>
      </c>
      <c r="C4261" s="33">
        <v>11685.344810000001</v>
      </c>
      <c r="D4261" s="34">
        <f t="shared" si="740"/>
        <v>125686927.61271526</v>
      </c>
      <c r="E4261" s="34">
        <v>17557993035167.301</v>
      </c>
      <c r="F4261" s="3">
        <f>VLOOKUP(A4261,ERCOT_345kv_West_ATC!A:B,2)</f>
        <v>29.497699999999998</v>
      </c>
      <c r="G4261" s="3">
        <f>VLOOKUP(A4261,ERCOT_345kv_West_ATC!G:H,2)</f>
        <v>2.9550000000000001</v>
      </c>
      <c r="I4261" s="5">
        <f t="shared" si="741"/>
        <v>6</v>
      </c>
      <c r="J4261" s="4">
        <f t="shared" si="742"/>
        <v>144</v>
      </c>
      <c r="K4261" s="4">
        <f t="shared" si="735"/>
        <v>900</v>
      </c>
      <c r="L4261" s="6">
        <f t="shared" si="736"/>
        <v>10516810.329</v>
      </c>
      <c r="N4261" s="22">
        <f t="shared" si="743"/>
        <v>8.3674655182963159E-2</v>
      </c>
      <c r="O4261" s="14">
        <f t="shared" si="744"/>
        <v>716.06492186141281</v>
      </c>
      <c r="Q4261" s="22">
        <f t="shared" si="739"/>
        <v>122.33136722655433</v>
      </c>
      <c r="R4261" s="3">
        <f>VLOOKUP(A4261,ERCOT_345kv_West_ATC!D:E,2)</f>
        <v>34.04</v>
      </c>
      <c r="S4261" s="66">
        <f t="shared" si="738"/>
        <v>0.72173939708399693</v>
      </c>
      <c r="T4261" s="69">
        <f t="shared" si="723"/>
        <v>88.291367226554343</v>
      </c>
      <c r="V4261" s="16">
        <f t="shared" si="724"/>
        <v>2.0176426799999998E-2</v>
      </c>
      <c r="W4261" s="16">
        <f t="shared" si="725"/>
        <v>6.3498228382963165E-2</v>
      </c>
      <c r="X4261" s="16"/>
      <c r="Z4261" s="15">
        <f t="shared" si="726"/>
        <v>7.2323660679485247E-6</v>
      </c>
      <c r="AA4261" s="16">
        <f t="shared" si="727"/>
        <v>8.4512691296122405E-2</v>
      </c>
      <c r="AB4261" s="3">
        <f t="shared" si="728"/>
        <v>9.1026329859966351E-2</v>
      </c>
      <c r="AC4261" s="69">
        <f t="shared" si="729"/>
        <v>19.546716728747683</v>
      </c>
      <c r="AD4261" s="3">
        <f t="shared" si="737"/>
        <v>20.378060628469466</v>
      </c>
      <c r="AF4261" s="29"/>
      <c r="AG4261" s="30"/>
      <c r="AH4261" s="29"/>
      <c r="AI4261" s="29"/>
      <c r="AJ4261" s="31"/>
      <c r="AK4261" s="29"/>
      <c r="AL4261" s="30"/>
      <c r="AN4261" s="17">
        <f t="shared" si="730"/>
        <v>139652.14179190583</v>
      </c>
      <c r="AO4261" s="17">
        <f t="shared" si="731"/>
        <v>1396.5214179190582</v>
      </c>
      <c r="AP4261" s="2">
        <f t="shared" si="732"/>
        <v>95.522064985663576</v>
      </c>
      <c r="AQ4261" s="6">
        <f t="shared" si="733"/>
        <v>3251.571092111988</v>
      </c>
      <c r="AR4261" s="3">
        <f t="shared" si="734"/>
        <v>8433.7737178880125</v>
      </c>
    </row>
    <row r="4262" spans="1:44">
      <c r="A4262" s="32">
        <v>44075</v>
      </c>
      <c r="B4262" s="9">
        <v>6.25</v>
      </c>
      <c r="C4262" s="33">
        <v>11968.967420000001</v>
      </c>
      <c r="D4262" s="34">
        <f t="shared" si="740"/>
        <v>125686927.61271526</v>
      </c>
      <c r="E4262" s="34">
        <v>17557993035167.301</v>
      </c>
      <c r="F4262" s="3">
        <f>VLOOKUP(A4262,ERCOT_345kv_West_ATC!A:B,2)</f>
        <v>29.732800000000001</v>
      </c>
      <c r="G4262" s="3">
        <f>VLOOKUP(A4262,ERCOT_345kv_West_ATC!G:H,2)</f>
        <v>2.9540000000000002</v>
      </c>
      <c r="I4262" s="5">
        <f t="shared" si="741"/>
        <v>6</v>
      </c>
      <c r="J4262" s="4">
        <f t="shared" si="742"/>
        <v>144</v>
      </c>
      <c r="K4262" s="4">
        <f t="shared" si="735"/>
        <v>900</v>
      </c>
      <c r="L4262" s="6">
        <f t="shared" si="736"/>
        <v>10772070.678000001</v>
      </c>
      <c r="N4262" s="22">
        <f t="shared" si="743"/>
        <v>8.570557720364097E-2</v>
      </c>
      <c r="O4262" s="14">
        <f t="shared" si="744"/>
        <v>716.06492186141281</v>
      </c>
      <c r="Q4262" s="22">
        <f t="shared" si="739"/>
        <v>125.30055146731137</v>
      </c>
      <c r="R4262" s="3">
        <f>VLOOKUP(A4262,ERCOT_345kv_West_ATC!D:E,2)</f>
        <v>23.43</v>
      </c>
      <c r="S4262" s="66">
        <f t="shared" si="738"/>
        <v>0.81300960190815719</v>
      </c>
      <c r="T4262" s="69">
        <f t="shared" si="723"/>
        <v>101.87055146731137</v>
      </c>
      <c r="V4262" s="16">
        <f t="shared" si="724"/>
        <v>2.0337235200000001E-2</v>
      </c>
      <c r="W4262" s="16">
        <f t="shared" si="725"/>
        <v>6.5368342003640972E-2</v>
      </c>
      <c r="X4262" s="16"/>
      <c r="Z4262" s="15">
        <f t="shared" si="726"/>
        <v>7.2323660679485247E-6</v>
      </c>
      <c r="AA4262" s="16">
        <f t="shared" si="727"/>
        <v>8.6563953836789401E-2</v>
      </c>
      <c r="AB4262" s="3">
        <f t="shared" si="728"/>
        <v>9.3235689162013718E-2</v>
      </c>
      <c r="AC4262" s="69">
        <f t="shared" si="729"/>
        <v>20.355342233297019</v>
      </c>
      <c r="AD4262" s="3">
        <f t="shared" si="737"/>
        <v>20.420189952031023</v>
      </c>
      <c r="AF4262" s="29"/>
      <c r="AG4262" s="30"/>
      <c r="AH4262" s="29"/>
      <c r="AI4262" s="29"/>
      <c r="AJ4262" s="31"/>
      <c r="AK4262" s="29"/>
      <c r="AL4262" s="30"/>
      <c r="AN4262" s="17">
        <f t="shared" si="730"/>
        <v>139652.14179190583</v>
      </c>
      <c r="AO4262" s="17">
        <f t="shared" si="731"/>
        <v>1396.5214179190582</v>
      </c>
      <c r="AP4262" s="2">
        <f t="shared" si="732"/>
        <v>95.522064985663576</v>
      </c>
      <c r="AQ4262" s="6">
        <f t="shared" si="733"/>
        <v>2238.0819826140973</v>
      </c>
      <c r="AR4262" s="3">
        <f t="shared" si="734"/>
        <v>9730.8854373859031</v>
      </c>
    </row>
    <row r="4263" spans="1:44">
      <c r="A4263" s="32">
        <v>44076</v>
      </c>
      <c r="B4263" s="9">
        <v>6.25</v>
      </c>
      <c r="C4263" s="33">
        <v>11418.017980000001</v>
      </c>
      <c r="D4263" s="34">
        <f t="shared" si="740"/>
        <v>125686927.61271526</v>
      </c>
      <c r="E4263" s="34">
        <v>17557993035167.301</v>
      </c>
      <c r="F4263" s="3">
        <f>VLOOKUP(A4263,ERCOT_345kv_West_ATC!A:B,2)</f>
        <v>29.957999999999998</v>
      </c>
      <c r="G4263" s="3">
        <f>VLOOKUP(A4263,ERCOT_345kv_West_ATC!G:H,2)</f>
        <v>2.9620000000000002</v>
      </c>
      <c r="I4263" s="5">
        <f t="shared" si="741"/>
        <v>6</v>
      </c>
      <c r="J4263" s="4">
        <f t="shared" si="742"/>
        <v>144</v>
      </c>
      <c r="K4263" s="4">
        <f t="shared" si="735"/>
        <v>900</v>
      </c>
      <c r="L4263" s="6">
        <f t="shared" si="736"/>
        <v>10276216.182</v>
      </c>
      <c r="N4263" s="22">
        <f t="shared" si="743"/>
        <v>8.1760421526609062E-2</v>
      </c>
      <c r="O4263" s="14">
        <f t="shared" si="744"/>
        <v>716.06492186141281</v>
      </c>
      <c r="Q4263" s="22">
        <f t="shared" si="739"/>
        <v>119.5327800096624</v>
      </c>
      <c r="R4263" s="3">
        <f>VLOOKUP(A4263,ERCOT_345kv_West_ATC!D:E,2)</f>
        <v>24.65</v>
      </c>
      <c r="S4263" s="66">
        <f t="shared" si="738"/>
        <v>0.79378041740510497</v>
      </c>
      <c r="T4263" s="69">
        <f t="shared" ref="T4263:T4326" si="745">Q4263-R4263</f>
        <v>94.882780009662412</v>
      </c>
      <c r="V4263" s="16">
        <f t="shared" ref="V4263:V4326" si="746">(F4263/1000000)*($X$2)*24</f>
        <v>2.0491271999999998E-2</v>
      </c>
      <c r="W4263" s="16">
        <f t="shared" ref="W4263:W4326" si="747">N4263-V4263</f>
        <v>6.1269149526609064E-2</v>
      </c>
      <c r="X4263" s="16"/>
      <c r="Z4263" s="15">
        <f t="shared" ref="Z4263:Z4326" si="748">((1*$B4263*(60*60*24))/(($E4263/1000000000000)*2^32))*(1+$AG$1)</f>
        <v>7.2323660679485247E-6</v>
      </c>
      <c r="AA4263" s="16">
        <f t="shared" ref="AA4263:AA4326" si="749">Z4263*C4263</f>
        <v>8.257928580177816E-2</v>
      </c>
      <c r="AB4263" s="3">
        <f t="shared" ref="AB4263:AB4326" si="750">C4263*$AH$2*$AG$2/(E4263/1000000000000)</f>
        <v>8.8943911189087663E-2</v>
      </c>
      <c r="AC4263" s="69">
        <f t="shared" ref="AC4263:AC4326" si="751">((AB4263-$AL$2/1000*$AJ$2*24)*$AJ$1*$AL$1)</f>
        <v>18.784551495206085</v>
      </c>
      <c r="AD4263" s="3">
        <f t="shared" si="737"/>
        <v>20.391516862844185</v>
      </c>
      <c r="AF4263" s="29"/>
      <c r="AG4263" s="30"/>
      <c r="AH4263" s="29"/>
      <c r="AI4263" s="29"/>
      <c r="AJ4263" s="31"/>
      <c r="AK4263" s="29"/>
      <c r="AL4263" s="30"/>
      <c r="AN4263" s="17">
        <f t="shared" si="730"/>
        <v>139652.14179190583</v>
      </c>
      <c r="AO4263" s="17">
        <f t="shared" si="731"/>
        <v>1396.5214179190582</v>
      </c>
      <c r="AP4263" s="2">
        <f t="shared" si="732"/>
        <v>95.522064985663576</v>
      </c>
      <c r="AQ4263" s="6">
        <f t="shared" si="733"/>
        <v>2354.618901896607</v>
      </c>
      <c r="AR4263" s="3">
        <f t="shared" si="734"/>
        <v>9063.3990781033935</v>
      </c>
    </row>
    <row r="4264" spans="1:44">
      <c r="A4264" s="32">
        <v>44077</v>
      </c>
      <c r="B4264" s="9">
        <v>6.25</v>
      </c>
      <c r="C4264" s="33">
        <v>10238.457759999999</v>
      </c>
      <c r="D4264" s="34">
        <f t="shared" si="740"/>
        <v>125686927.61271526</v>
      </c>
      <c r="E4264" s="34">
        <v>17557993035167.301</v>
      </c>
      <c r="F4264" s="3">
        <f>VLOOKUP(A4264,ERCOT_345kv_West_ATC!A:B,2)</f>
        <v>29.7666</v>
      </c>
      <c r="G4264" s="3">
        <f>VLOOKUP(A4264,ERCOT_345kv_West_ATC!G:H,2)</f>
        <v>2.976</v>
      </c>
      <c r="I4264" s="5">
        <f t="shared" si="741"/>
        <v>6</v>
      </c>
      <c r="J4264" s="4">
        <f t="shared" si="742"/>
        <v>144</v>
      </c>
      <c r="K4264" s="4">
        <f t="shared" si="735"/>
        <v>900</v>
      </c>
      <c r="L4264" s="6">
        <f t="shared" si="736"/>
        <v>9214611.9839999992</v>
      </c>
      <c r="N4264" s="22">
        <f t="shared" si="743"/>
        <v>7.3314004558957743E-2</v>
      </c>
      <c r="O4264" s="14">
        <f t="shared" si="744"/>
        <v>716.06492186141281</v>
      </c>
      <c r="Q4264" s="22">
        <f t="shared" si="739"/>
        <v>107.18421719145871</v>
      </c>
      <c r="R4264" s="3">
        <f>VLOOKUP(A4264,ERCOT_345kv_West_ATC!D:E,2)</f>
        <v>22.39</v>
      </c>
      <c r="S4264" s="66">
        <f t="shared" si="738"/>
        <v>0.79110730491219916</v>
      </c>
      <c r="T4264" s="69">
        <f t="shared" si="745"/>
        <v>84.794217191458714</v>
      </c>
      <c r="V4264" s="16">
        <f t="shared" si="746"/>
        <v>2.0360354399999999E-2</v>
      </c>
      <c r="W4264" s="16">
        <f t="shared" si="747"/>
        <v>5.2953650158957741E-2</v>
      </c>
      <c r="X4264" s="16"/>
      <c r="Z4264" s="15">
        <f t="shared" si="748"/>
        <v>7.2323660679485247E-6</v>
      </c>
      <c r="AA4264" s="16">
        <f t="shared" si="749"/>
        <v>7.4048274491548258E-2</v>
      </c>
      <c r="AB4264" s="3">
        <f t="shared" si="750"/>
        <v>7.9755390061022252E-2</v>
      </c>
      <c r="AC4264" s="69">
        <f t="shared" si="751"/>
        <v>15.421552762334144</v>
      </c>
      <c r="AD4264" s="3">
        <f t="shared" si="737"/>
        <v>20.254495129392321</v>
      </c>
      <c r="AF4264" s="29"/>
      <c r="AG4264" s="30"/>
      <c r="AH4264" s="29"/>
      <c r="AI4264" s="29"/>
      <c r="AJ4264" s="31"/>
      <c r="AK4264" s="29"/>
      <c r="AL4264" s="30"/>
      <c r="AN4264" s="17">
        <f t="shared" si="730"/>
        <v>139652.14179190583</v>
      </c>
      <c r="AO4264" s="17">
        <f t="shared" si="731"/>
        <v>1396.5214179190582</v>
      </c>
      <c r="AP4264" s="2">
        <f t="shared" si="732"/>
        <v>95.522064985663576</v>
      </c>
      <c r="AQ4264" s="6">
        <f t="shared" si="733"/>
        <v>2138.7390350290075</v>
      </c>
      <c r="AR4264" s="3">
        <f t="shared" si="734"/>
        <v>8099.7187249709914</v>
      </c>
    </row>
    <row r="4265" spans="1:44">
      <c r="A4265" s="32">
        <v>44078</v>
      </c>
      <c r="B4265" s="9">
        <v>6.25</v>
      </c>
      <c r="C4265" s="33">
        <v>10511.81388</v>
      </c>
      <c r="D4265" s="34">
        <f t="shared" si="740"/>
        <v>125686927.61271526</v>
      </c>
      <c r="E4265" s="34">
        <v>17557993035167.301</v>
      </c>
      <c r="F4265" s="3">
        <f>VLOOKUP(A4265,ERCOT_345kv_West_ATC!A:B,2)</f>
        <v>29.7636</v>
      </c>
      <c r="G4265" s="3">
        <f>VLOOKUP(A4265,ERCOT_345kv_West_ATC!G:H,2)</f>
        <v>2.9889999999999999</v>
      </c>
      <c r="I4265" s="5">
        <f t="shared" si="741"/>
        <v>6</v>
      </c>
      <c r="J4265" s="4">
        <f t="shared" si="742"/>
        <v>144</v>
      </c>
      <c r="K4265" s="4">
        <f t="shared" si="735"/>
        <v>900</v>
      </c>
      <c r="L4265" s="6">
        <f t="shared" si="736"/>
        <v>9460632.4920000006</v>
      </c>
      <c r="N4265" s="22">
        <f t="shared" si="743"/>
        <v>7.5271411846039152E-2</v>
      </c>
      <c r="O4265" s="14">
        <f t="shared" si="744"/>
        <v>716.06492186141281</v>
      </c>
      <c r="Q4265" s="22">
        <f t="shared" si="739"/>
        <v>110.04592375151923</v>
      </c>
      <c r="R4265" s="3">
        <f>VLOOKUP(A4265,ERCOT_345kv_West_ATC!D:E,2)</f>
        <v>22.85</v>
      </c>
      <c r="S4265" s="66">
        <f t="shared" si="738"/>
        <v>0.79235941486033867</v>
      </c>
      <c r="T4265" s="69">
        <f t="shared" si="745"/>
        <v>87.195923751519217</v>
      </c>
      <c r="V4265" s="16">
        <f t="shared" si="746"/>
        <v>2.03583024E-2</v>
      </c>
      <c r="W4265" s="16">
        <f t="shared" si="747"/>
        <v>5.4913109446039152E-2</v>
      </c>
      <c r="X4265" s="16"/>
      <c r="Z4265" s="15">
        <f t="shared" si="748"/>
        <v>7.2323660679485247E-6</v>
      </c>
      <c r="AA4265" s="16">
        <f t="shared" si="749"/>
        <v>7.6025286018302329E-2</v>
      </c>
      <c r="AB4265" s="3">
        <f t="shared" si="750"/>
        <v>8.1884775607871219E-2</v>
      </c>
      <c r="AC4265" s="69">
        <f t="shared" si="751"/>
        <v>16.200907872480865</v>
      </c>
      <c r="AD4265" s="3">
        <f t="shared" si="737"/>
        <v>20.089570883012918</v>
      </c>
      <c r="AF4265" s="29"/>
      <c r="AG4265" s="30"/>
      <c r="AH4265" s="29"/>
      <c r="AI4265" s="29"/>
      <c r="AJ4265" s="31"/>
      <c r="AK4265" s="29"/>
      <c r="AL4265" s="30"/>
      <c r="AN4265" s="17">
        <f t="shared" si="730"/>
        <v>139652.14179190583</v>
      </c>
      <c r="AO4265" s="17">
        <f t="shared" si="731"/>
        <v>1396.5214179190582</v>
      </c>
      <c r="AP4265" s="2">
        <f t="shared" si="732"/>
        <v>95.522064985663576</v>
      </c>
      <c r="AQ4265" s="6">
        <f t="shared" si="733"/>
        <v>2182.6791849224128</v>
      </c>
      <c r="AR4265" s="3">
        <f t="shared" si="734"/>
        <v>8329.1346950775878</v>
      </c>
    </row>
    <row r="4266" spans="1:44">
      <c r="A4266" s="32">
        <v>44079</v>
      </c>
      <c r="B4266" s="9">
        <v>6.25</v>
      </c>
      <c r="C4266" s="33">
        <v>10169.567220000001</v>
      </c>
      <c r="D4266" s="34">
        <f t="shared" si="740"/>
        <v>125686927.61271526</v>
      </c>
      <c r="E4266" s="34">
        <v>17557993035167.301</v>
      </c>
      <c r="F4266" s="3">
        <f>VLOOKUP(A4266,ERCOT_345kv_West_ATC!A:B,2)</f>
        <v>29.7636</v>
      </c>
      <c r="G4266" s="3">
        <f>VLOOKUP(A4266,ERCOT_345kv_West_ATC!G:H,2)</f>
        <v>2.9889999999999999</v>
      </c>
      <c r="I4266" s="5">
        <f t="shared" si="741"/>
        <v>6</v>
      </c>
      <c r="J4266" s="4">
        <f t="shared" si="742"/>
        <v>144</v>
      </c>
      <c r="K4266" s="4">
        <f t="shared" si="735"/>
        <v>900</v>
      </c>
      <c r="L4266" s="6">
        <f t="shared" si="736"/>
        <v>9152610.4980000015</v>
      </c>
      <c r="N4266" s="22">
        <f t="shared" si="743"/>
        <v>7.2820703567536865E-2</v>
      </c>
      <c r="O4266" s="14">
        <f t="shared" si="744"/>
        <v>716.06492186141281</v>
      </c>
      <c r="Q4266" s="22">
        <f t="shared" si="739"/>
        <v>106.4630169116036</v>
      </c>
      <c r="R4266" s="3">
        <f>VLOOKUP(A4266,ERCOT_345kv_West_ATC!D:E,2)</f>
        <v>22.02</v>
      </c>
      <c r="S4266" s="66">
        <f t="shared" si="738"/>
        <v>0.79316761220205478</v>
      </c>
      <c r="T4266" s="69">
        <f t="shared" si="745"/>
        <v>84.443016911603607</v>
      </c>
      <c r="V4266" s="16">
        <f t="shared" si="746"/>
        <v>2.03583024E-2</v>
      </c>
      <c r="W4266" s="16">
        <f t="shared" si="747"/>
        <v>5.2462401167536865E-2</v>
      </c>
      <c r="X4266" s="16"/>
      <c r="Z4266" s="15">
        <f t="shared" si="748"/>
        <v>7.2323660679485247E-6</v>
      </c>
      <c r="AA4266" s="16">
        <f t="shared" si="749"/>
        <v>7.3550032887649622E-2</v>
      </c>
      <c r="AB4266" s="3">
        <f t="shared" si="750"/>
        <v>7.9218747529694933E-2</v>
      </c>
      <c r="AC4266" s="69">
        <f t="shared" si="751"/>
        <v>15.225141595868346</v>
      </c>
      <c r="AD4266" s="3">
        <f t="shared" si="737"/>
        <v>19.888805641445199</v>
      </c>
      <c r="AF4266" s="29"/>
      <c r="AG4266" s="30"/>
      <c r="AH4266" s="29"/>
      <c r="AI4266" s="29"/>
      <c r="AJ4266" s="31"/>
      <c r="AK4266" s="29"/>
      <c r="AL4266" s="30"/>
      <c r="AN4266" s="17">
        <f t="shared" si="730"/>
        <v>139652.14179190583</v>
      </c>
      <c r="AO4266" s="17">
        <f t="shared" si="731"/>
        <v>1396.5214179190582</v>
      </c>
      <c r="AP4266" s="2">
        <f t="shared" si="732"/>
        <v>95.522064985663576</v>
      </c>
      <c r="AQ4266" s="6">
        <f t="shared" si="733"/>
        <v>2103.3958709843118</v>
      </c>
      <c r="AR4266" s="3">
        <f t="shared" si="734"/>
        <v>8066.171349015689</v>
      </c>
    </row>
    <row r="4267" spans="1:44">
      <c r="A4267" s="32">
        <v>44080</v>
      </c>
      <c r="B4267" s="9">
        <v>6.25</v>
      </c>
      <c r="C4267" s="33">
        <v>10280.351699999999</v>
      </c>
      <c r="D4267" s="34">
        <f t="shared" si="740"/>
        <v>125686927.61271526</v>
      </c>
      <c r="E4267" s="34">
        <v>17557993035167.301</v>
      </c>
      <c r="F4267" s="3">
        <f>VLOOKUP(A4267,ERCOT_345kv_West_ATC!A:B,2)</f>
        <v>29.7636</v>
      </c>
      <c r="G4267" s="3">
        <f>VLOOKUP(A4267,ERCOT_345kv_West_ATC!G:H,2)</f>
        <v>2.9889999999999999</v>
      </c>
      <c r="I4267" s="5">
        <f t="shared" si="741"/>
        <v>6</v>
      </c>
      <c r="J4267" s="4">
        <f t="shared" si="742"/>
        <v>144</v>
      </c>
      <c r="K4267" s="4">
        <f t="shared" si="735"/>
        <v>900</v>
      </c>
      <c r="L4267" s="6">
        <f t="shared" si="736"/>
        <v>9252316.5299999993</v>
      </c>
      <c r="N4267" s="22">
        <f t="shared" si="743"/>
        <v>7.3613992367683415E-2</v>
      </c>
      <c r="O4267" s="14">
        <f t="shared" si="744"/>
        <v>716.06492186141281</v>
      </c>
      <c r="Q4267" s="22">
        <f t="shared" si="739"/>
        <v>107.6227958591863</v>
      </c>
      <c r="R4267" s="3">
        <f>VLOOKUP(A4267,ERCOT_345kv_West_ATC!D:E,2)</f>
        <v>20.73</v>
      </c>
      <c r="S4267" s="66">
        <f t="shared" si="738"/>
        <v>0.80738281481626673</v>
      </c>
      <c r="T4267" s="69">
        <f t="shared" si="745"/>
        <v>86.892795859186293</v>
      </c>
      <c r="V4267" s="16">
        <f t="shared" si="746"/>
        <v>2.03583024E-2</v>
      </c>
      <c r="W4267" s="16">
        <f t="shared" si="747"/>
        <v>5.3255689967683414E-2</v>
      </c>
      <c r="X4267" s="16"/>
      <c r="Z4267" s="15">
        <f t="shared" si="748"/>
        <v>7.2323660679485247E-6</v>
      </c>
      <c r="AA4267" s="16">
        <f t="shared" si="749"/>
        <v>7.4351266801656921E-2</v>
      </c>
      <c r="AB4267" s="3">
        <f t="shared" si="750"/>
        <v>8.0081734868435242E-2</v>
      </c>
      <c r="AC4267" s="69">
        <f t="shared" si="751"/>
        <v>15.540994961847298</v>
      </c>
      <c r="AD4267" s="3">
        <f t="shared" si="737"/>
        <v>19.717365936281055</v>
      </c>
      <c r="AF4267" s="29"/>
      <c r="AG4267" s="30"/>
      <c r="AH4267" s="29"/>
      <c r="AI4267" s="29"/>
      <c r="AJ4267" s="31"/>
      <c r="AK4267" s="29"/>
      <c r="AL4267" s="30"/>
      <c r="AN4267" s="17">
        <f t="shared" ref="AN4267:AN4330" si="752">D4267/K4267</f>
        <v>139652.14179190583</v>
      </c>
      <c r="AO4267" s="17">
        <f t="shared" ref="AO4267:AO4330" si="753">AN4267/$Y$2</f>
        <v>1396.5214179190582</v>
      </c>
      <c r="AP4267" s="2">
        <f t="shared" ref="AP4267:AP4330" si="754">(AO4267*$AL$2*$Y$2*24)/1000000</f>
        <v>95.522064985663576</v>
      </c>
      <c r="AQ4267" s="6">
        <f t="shared" ref="AQ4267:AQ4330" si="755">AP4267*R4267</f>
        <v>1980.172407152806</v>
      </c>
      <c r="AR4267" s="3">
        <f t="shared" ref="AR4267:AR4330" si="756">C4267-AQ4267</f>
        <v>8300.1792928471932</v>
      </c>
    </row>
    <row r="4268" spans="1:44">
      <c r="A4268" s="32">
        <v>44081</v>
      </c>
      <c r="B4268" s="9">
        <v>6.25</v>
      </c>
      <c r="C4268" s="33">
        <v>10369.56374</v>
      </c>
      <c r="D4268" s="34">
        <f t="shared" si="740"/>
        <v>124169383.49601881</v>
      </c>
      <c r="E4268" s="34">
        <v>17345997805929</v>
      </c>
      <c r="F4268" s="3">
        <f>VLOOKUP(A4268,ERCOT_345kv_West_ATC!A:B,2)</f>
        <v>30.022400000000001</v>
      </c>
      <c r="G4268" s="3">
        <f>VLOOKUP(A4268,ERCOT_345kv_West_ATC!G:H,2)</f>
        <v>3.0059999999999998</v>
      </c>
      <c r="I4268" s="5">
        <f t="shared" si="741"/>
        <v>6</v>
      </c>
      <c r="J4268" s="4">
        <f t="shared" si="742"/>
        <v>144</v>
      </c>
      <c r="K4268" s="4">
        <f t="shared" si="735"/>
        <v>900</v>
      </c>
      <c r="L4268" s="6">
        <f t="shared" si="736"/>
        <v>9332607.3660000004</v>
      </c>
      <c r="N4268" s="22">
        <f t="shared" si="743"/>
        <v>7.5160293972944048E-2</v>
      </c>
      <c r="O4268" s="14">
        <f t="shared" si="744"/>
        <v>724.81635541732101</v>
      </c>
      <c r="Q4268" s="22">
        <f t="shared" si="739"/>
        <v>109.88347072067842</v>
      </c>
      <c r="R4268" s="3">
        <f>VLOOKUP(A4268,ERCOT_345kv_West_ATC!D:E,2)</f>
        <v>19.170000000000002</v>
      </c>
      <c r="S4268" s="66">
        <f t="shared" si="738"/>
        <v>0.82554245989617714</v>
      </c>
      <c r="T4268" s="69">
        <f t="shared" si="745"/>
        <v>90.713470720678416</v>
      </c>
      <c r="V4268" s="16">
        <f t="shared" si="746"/>
        <v>2.0535321600000003E-2</v>
      </c>
      <c r="W4268" s="16">
        <f t="shared" si="747"/>
        <v>5.4624972372944045E-2</v>
      </c>
      <c r="X4268" s="16"/>
      <c r="Z4268" s="15">
        <f t="shared" si="748"/>
        <v>7.3207568956001901E-6</v>
      </c>
      <c r="AA4268" s="16">
        <f t="shared" si="749"/>
        <v>7.5913055253970699E-2</v>
      </c>
      <c r="AB4268" s="3">
        <f t="shared" si="750"/>
        <v>8.17638948925868E-2</v>
      </c>
      <c r="AC4268" s="69">
        <f t="shared" si="751"/>
        <v>16.156665530686769</v>
      </c>
      <c r="AD4268" s="3">
        <f t="shared" si="737"/>
        <v>19.551543894565636</v>
      </c>
      <c r="AF4268" s="29"/>
      <c r="AG4268" s="30"/>
      <c r="AH4268" s="29"/>
      <c r="AI4268" s="29"/>
      <c r="AJ4268" s="31"/>
      <c r="AK4268" s="29"/>
      <c r="AL4268" s="30"/>
      <c r="AN4268" s="17">
        <f t="shared" si="752"/>
        <v>137965.98166224314</v>
      </c>
      <c r="AO4268" s="17">
        <f t="shared" si="753"/>
        <v>1379.6598166224314</v>
      </c>
      <c r="AP4268" s="2">
        <f t="shared" si="754"/>
        <v>94.368731456974317</v>
      </c>
      <c r="AQ4268" s="6">
        <f t="shared" si="755"/>
        <v>1809.0485820301978</v>
      </c>
      <c r="AR4268" s="3">
        <f t="shared" si="756"/>
        <v>8560.5151579698013</v>
      </c>
    </row>
    <row r="4269" spans="1:44">
      <c r="A4269" s="32">
        <v>44082</v>
      </c>
      <c r="B4269" s="9">
        <v>6.25</v>
      </c>
      <c r="C4269" s="33">
        <v>10131.51665</v>
      </c>
      <c r="D4269" s="34">
        <f t="shared" si="740"/>
        <v>124169383.49601881</v>
      </c>
      <c r="E4269" s="34">
        <v>17345997805929</v>
      </c>
      <c r="F4269" s="3">
        <f>VLOOKUP(A4269,ERCOT_345kv_West_ATC!A:B,2)</f>
        <v>29.807600000000001</v>
      </c>
      <c r="G4269" s="3">
        <f>VLOOKUP(A4269,ERCOT_345kv_West_ATC!G:H,2)</f>
        <v>2.9729999999999999</v>
      </c>
      <c r="I4269" s="5">
        <f t="shared" si="741"/>
        <v>6</v>
      </c>
      <c r="J4269" s="4">
        <f t="shared" si="742"/>
        <v>144</v>
      </c>
      <c r="K4269" s="4">
        <f t="shared" si="735"/>
        <v>900</v>
      </c>
      <c r="L4269" s="6">
        <f t="shared" si="736"/>
        <v>9118364.9849999994</v>
      </c>
      <c r="N4269" s="22">
        <f t="shared" si="743"/>
        <v>7.3434889731029046E-2</v>
      </c>
      <c r="O4269" s="14">
        <f t="shared" si="744"/>
        <v>724.81635541732101</v>
      </c>
      <c r="Q4269" s="22">
        <f t="shared" si="739"/>
        <v>107.36094989916526</v>
      </c>
      <c r="R4269" s="3">
        <f>VLOOKUP(A4269,ERCOT_345kv_West_ATC!D:E,2)</f>
        <v>17.46</v>
      </c>
      <c r="S4269" s="66">
        <f t="shared" si="738"/>
        <v>0.83737103652306866</v>
      </c>
      <c r="T4269" s="69">
        <f t="shared" si="745"/>
        <v>89.900949899165255</v>
      </c>
      <c r="V4269" s="16">
        <f t="shared" si="746"/>
        <v>2.03883984E-2</v>
      </c>
      <c r="W4269" s="16">
        <f t="shared" si="747"/>
        <v>5.3046491331029046E-2</v>
      </c>
      <c r="X4269" s="16"/>
      <c r="Z4269" s="15">
        <f t="shared" si="748"/>
        <v>7.3207568956001901E-6</v>
      </c>
      <c r="AA4269" s="16">
        <f t="shared" si="749"/>
        <v>7.4170370378375636E-2</v>
      </c>
      <c r="AB4269" s="3">
        <f t="shared" si="750"/>
        <v>7.9886896232443938E-2</v>
      </c>
      <c r="AC4269" s="69">
        <f t="shared" si="751"/>
        <v>15.469684021074482</v>
      </c>
      <c r="AD4269" s="3">
        <f t="shared" si="737"/>
        <v>19.370088423385177</v>
      </c>
      <c r="AF4269" s="29"/>
      <c r="AG4269" s="30"/>
      <c r="AH4269" s="29"/>
      <c r="AI4269" s="29"/>
      <c r="AJ4269" s="31"/>
      <c r="AK4269" s="29"/>
      <c r="AL4269" s="30"/>
      <c r="AN4269" s="17">
        <f t="shared" si="752"/>
        <v>137965.98166224314</v>
      </c>
      <c r="AO4269" s="17">
        <f t="shared" si="753"/>
        <v>1379.6598166224314</v>
      </c>
      <c r="AP4269" s="2">
        <f t="shared" si="754"/>
        <v>94.368731456974317</v>
      </c>
      <c r="AQ4269" s="6">
        <f t="shared" si="755"/>
        <v>1647.6780512387716</v>
      </c>
      <c r="AR4269" s="3">
        <f t="shared" si="756"/>
        <v>8483.8385987612273</v>
      </c>
    </row>
    <row r="4270" spans="1:44">
      <c r="A4270" s="32">
        <v>44083</v>
      </c>
      <c r="B4270" s="9">
        <v>6.25</v>
      </c>
      <c r="C4270" s="33">
        <v>10242.34778</v>
      </c>
      <c r="D4270" s="34">
        <f t="shared" si="740"/>
        <v>124169383.49601881</v>
      </c>
      <c r="E4270" s="34">
        <v>17345997805929</v>
      </c>
      <c r="F4270" s="3">
        <f>VLOOKUP(A4270,ERCOT_345kv_West_ATC!A:B,2)</f>
        <v>29.8401</v>
      </c>
      <c r="G4270" s="3">
        <f>VLOOKUP(A4270,ERCOT_345kv_West_ATC!G:H,2)</f>
        <v>2.9929999999999999</v>
      </c>
      <c r="I4270" s="5">
        <f t="shared" si="741"/>
        <v>6</v>
      </c>
      <c r="J4270" s="4">
        <f t="shared" si="742"/>
        <v>144</v>
      </c>
      <c r="K4270" s="4">
        <f t="shared" si="735"/>
        <v>900</v>
      </c>
      <c r="L4270" s="6">
        <f t="shared" si="736"/>
        <v>9218113.0020000003</v>
      </c>
      <c r="N4270" s="22">
        <f t="shared" si="743"/>
        <v>7.4238211888162889E-2</v>
      </c>
      <c r="O4270" s="14">
        <f t="shared" si="744"/>
        <v>724.81635541732101</v>
      </c>
      <c r="Q4270" s="22">
        <f t="shared" si="739"/>
        <v>108.53539749731415</v>
      </c>
      <c r="R4270" s="3">
        <f>VLOOKUP(A4270,ERCOT_345kv_West_ATC!D:E,2)</f>
        <v>17.920000000000002</v>
      </c>
      <c r="S4270" s="66">
        <f t="shared" si="738"/>
        <v>0.83489257501965242</v>
      </c>
      <c r="T4270" s="69">
        <f t="shared" si="745"/>
        <v>90.615397497314149</v>
      </c>
      <c r="V4270" s="16">
        <f t="shared" si="746"/>
        <v>2.0410628399999999E-2</v>
      </c>
      <c r="W4270" s="16">
        <f t="shared" si="747"/>
        <v>5.382758348816289E-2</v>
      </c>
      <c r="X4270" s="16"/>
      <c r="Z4270" s="15">
        <f t="shared" si="748"/>
        <v>7.3207568956001901E-6</v>
      </c>
      <c r="AA4270" s="16">
        <f t="shared" si="749"/>
        <v>7.4981738137570295E-2</v>
      </c>
      <c r="AB4270" s="3">
        <f t="shared" si="750"/>
        <v>8.0760798461251365E-2</v>
      </c>
      <c r="AC4270" s="69">
        <f t="shared" si="751"/>
        <v>15.789532236817999</v>
      </c>
      <c r="AD4270" s="3">
        <f t="shared" si="737"/>
        <v>19.186475998638276</v>
      </c>
      <c r="AF4270" s="29"/>
      <c r="AG4270" s="30"/>
      <c r="AH4270" s="29"/>
      <c r="AI4270" s="29"/>
      <c r="AJ4270" s="31"/>
      <c r="AK4270" s="29"/>
      <c r="AL4270" s="30"/>
      <c r="AN4270" s="17">
        <f t="shared" si="752"/>
        <v>137965.98166224314</v>
      </c>
      <c r="AO4270" s="17">
        <f t="shared" si="753"/>
        <v>1379.6598166224314</v>
      </c>
      <c r="AP4270" s="2">
        <f t="shared" si="754"/>
        <v>94.368731456974317</v>
      </c>
      <c r="AQ4270" s="6">
        <f t="shared" si="755"/>
        <v>1691.08766770898</v>
      </c>
      <c r="AR4270" s="3">
        <f t="shared" si="756"/>
        <v>8551.2601122910201</v>
      </c>
    </row>
    <row r="4271" spans="1:44">
      <c r="A4271" s="32">
        <v>44084</v>
      </c>
      <c r="B4271" s="9">
        <v>6.25</v>
      </c>
      <c r="C4271" s="33">
        <v>10363.13904</v>
      </c>
      <c r="D4271" s="34">
        <f t="shared" si="740"/>
        <v>124169383.49601881</v>
      </c>
      <c r="E4271" s="34">
        <v>17345997805929</v>
      </c>
      <c r="F4271" s="3">
        <f>VLOOKUP(A4271,ERCOT_345kv_West_ATC!A:B,2)</f>
        <v>29.647300000000001</v>
      </c>
      <c r="G4271" s="3">
        <f>VLOOKUP(A4271,ERCOT_345kv_West_ATC!G:H,2)</f>
        <v>2.9750000000000001</v>
      </c>
      <c r="I4271" s="5">
        <f t="shared" si="741"/>
        <v>6</v>
      </c>
      <c r="J4271" s="4">
        <f t="shared" si="742"/>
        <v>144</v>
      </c>
      <c r="K4271" s="4">
        <f t="shared" si="735"/>
        <v>900</v>
      </c>
      <c r="L4271" s="6">
        <f t="shared" si="736"/>
        <v>9326825.1359999999</v>
      </c>
      <c r="N4271" s="22">
        <f t="shared" si="743"/>
        <v>7.511372669655754E-2</v>
      </c>
      <c r="O4271" s="14">
        <f t="shared" si="744"/>
        <v>724.81635541732101</v>
      </c>
      <c r="Q4271" s="22">
        <f t="shared" si="739"/>
        <v>109.81538990724786</v>
      </c>
      <c r="R4271" s="3">
        <f>VLOOKUP(A4271,ERCOT_345kv_West_ATC!D:E,2)</f>
        <v>20.190000000000001</v>
      </c>
      <c r="S4271" s="66">
        <f t="shared" si="738"/>
        <v>0.81614598812559103</v>
      </c>
      <c r="T4271" s="69">
        <f t="shared" si="745"/>
        <v>89.625389907247865</v>
      </c>
      <c r="V4271" s="16">
        <f t="shared" si="746"/>
        <v>2.0278753199999999E-2</v>
      </c>
      <c r="W4271" s="16">
        <f t="shared" si="747"/>
        <v>5.483497349655754E-2</v>
      </c>
      <c r="X4271" s="16"/>
      <c r="Z4271" s="15">
        <f t="shared" si="748"/>
        <v>7.3207568956001901E-6</v>
      </c>
      <c r="AA4271" s="16">
        <f t="shared" si="749"/>
        <v>7.5866021587143534E-2</v>
      </c>
      <c r="AB4271" s="3">
        <f t="shared" si="750"/>
        <v>8.171323620445993E-2</v>
      </c>
      <c r="AC4271" s="69">
        <f t="shared" si="751"/>
        <v>16.138124450832333</v>
      </c>
      <c r="AD4271" s="3">
        <f t="shared" si="737"/>
        <v>19.059767667066616</v>
      </c>
      <c r="AF4271" s="29"/>
      <c r="AG4271" s="30"/>
      <c r="AH4271" s="29"/>
      <c r="AI4271" s="29"/>
      <c r="AJ4271" s="31"/>
      <c r="AK4271" s="29"/>
      <c r="AL4271" s="30"/>
      <c r="AN4271" s="17">
        <f t="shared" si="752"/>
        <v>137965.98166224314</v>
      </c>
      <c r="AO4271" s="17">
        <f t="shared" si="753"/>
        <v>1379.6598166224314</v>
      </c>
      <c r="AP4271" s="2">
        <f t="shared" si="754"/>
        <v>94.368731456974317</v>
      </c>
      <c r="AQ4271" s="6">
        <f t="shared" si="755"/>
        <v>1905.3046881163116</v>
      </c>
      <c r="AR4271" s="3">
        <f t="shared" si="756"/>
        <v>8457.8343518836882</v>
      </c>
    </row>
    <row r="4272" spans="1:44">
      <c r="A4272" s="32">
        <v>44085</v>
      </c>
      <c r="B4272" s="9">
        <v>6.25</v>
      </c>
      <c r="C4272" s="33">
        <v>10400.91469</v>
      </c>
      <c r="D4272" s="34">
        <f t="shared" si="740"/>
        <v>124169383.49601881</v>
      </c>
      <c r="E4272" s="34">
        <v>17345997805929</v>
      </c>
      <c r="F4272" s="3">
        <f>VLOOKUP(A4272,ERCOT_345kv_West_ATC!A:B,2)</f>
        <v>29.8459</v>
      </c>
      <c r="G4272" s="3">
        <f>VLOOKUP(A4272,ERCOT_345kv_West_ATC!G:H,2)</f>
        <v>2.96</v>
      </c>
      <c r="I4272" s="5">
        <f t="shared" si="741"/>
        <v>6</v>
      </c>
      <c r="J4272" s="4">
        <f t="shared" si="742"/>
        <v>144</v>
      </c>
      <c r="K4272" s="4">
        <f t="shared" si="735"/>
        <v>900</v>
      </c>
      <c r="L4272" s="6">
        <f t="shared" si="736"/>
        <v>9360823.220999999</v>
      </c>
      <c r="N4272" s="22">
        <f t="shared" si="743"/>
        <v>7.5387530786122744E-2</v>
      </c>
      <c r="O4272" s="14">
        <f t="shared" si="744"/>
        <v>724.81635541732101</v>
      </c>
      <c r="Q4272" s="22">
        <f t="shared" si="739"/>
        <v>110.21568828380518</v>
      </c>
      <c r="R4272" s="3">
        <f>VLOOKUP(A4272,ERCOT_345kv_West_ATC!D:E,2)</f>
        <v>19.97</v>
      </c>
      <c r="S4272" s="66">
        <f t="shared" si="738"/>
        <v>0.81880982361987076</v>
      </c>
      <c r="T4272" s="69">
        <f t="shared" si="745"/>
        <v>90.24568828380518</v>
      </c>
      <c r="V4272" s="16">
        <f t="shared" si="746"/>
        <v>2.0414595600000002E-2</v>
      </c>
      <c r="W4272" s="16">
        <f t="shared" si="747"/>
        <v>5.4972935186122743E-2</v>
      </c>
      <c r="X4272" s="16"/>
      <c r="Z4272" s="15">
        <f t="shared" si="748"/>
        <v>7.3207568956001901E-6</v>
      </c>
      <c r="AA4272" s="16">
        <f t="shared" si="749"/>
        <v>7.6142567937366804E-2</v>
      </c>
      <c r="AB4272" s="3">
        <f t="shared" si="750"/>
        <v>8.2011096785053569E-2</v>
      </c>
      <c r="AC4272" s="69">
        <f t="shared" si="751"/>
        <v>16.247141423329605</v>
      </c>
      <c r="AD4272" s="3">
        <f t="shared" si="737"/>
        <v>18.920477888353812</v>
      </c>
      <c r="AF4272" s="29"/>
      <c r="AG4272" s="30"/>
      <c r="AH4272" s="29"/>
      <c r="AI4272" s="29"/>
      <c r="AJ4272" s="31"/>
      <c r="AK4272" s="29"/>
      <c r="AL4272" s="30"/>
      <c r="AN4272" s="17">
        <f t="shared" si="752"/>
        <v>137965.98166224314</v>
      </c>
      <c r="AO4272" s="17">
        <f t="shared" si="753"/>
        <v>1379.6598166224314</v>
      </c>
      <c r="AP4272" s="2">
        <f t="shared" si="754"/>
        <v>94.368731456974317</v>
      </c>
      <c r="AQ4272" s="6">
        <f t="shared" si="755"/>
        <v>1884.5435671957771</v>
      </c>
      <c r="AR4272" s="3">
        <f t="shared" si="756"/>
        <v>8516.371122804223</v>
      </c>
    </row>
    <row r="4273" spans="1:44">
      <c r="A4273" s="32">
        <v>44086</v>
      </c>
      <c r="B4273" s="9">
        <v>6.25</v>
      </c>
      <c r="C4273" s="33">
        <v>10442.170599999999</v>
      </c>
      <c r="D4273" s="34">
        <f t="shared" si="740"/>
        <v>124169383.49601881</v>
      </c>
      <c r="E4273" s="34">
        <v>17345997805929</v>
      </c>
      <c r="F4273" s="3">
        <f>VLOOKUP(A4273,ERCOT_345kv_West_ATC!A:B,2)</f>
        <v>29.8459</v>
      </c>
      <c r="G4273" s="3">
        <f>VLOOKUP(A4273,ERCOT_345kv_West_ATC!G:H,2)</f>
        <v>2.96</v>
      </c>
      <c r="I4273" s="5">
        <f>60/10</f>
        <v>6</v>
      </c>
      <c r="J4273" s="4">
        <f t="shared" si="742"/>
        <v>144</v>
      </c>
      <c r="K4273" s="4">
        <f t="shared" si="735"/>
        <v>900</v>
      </c>
      <c r="L4273" s="6">
        <f t="shared" si="736"/>
        <v>9397953.5399999991</v>
      </c>
      <c r="N4273" s="22">
        <f t="shared" si="743"/>
        <v>7.5686560369378986E-2</v>
      </c>
      <c r="O4273" s="14">
        <f t="shared" si="744"/>
        <v>724.81635541732101</v>
      </c>
      <c r="Q4273" s="22">
        <f t="shared" si="739"/>
        <v>110.65286603710379</v>
      </c>
      <c r="R4273" s="3">
        <f>VLOOKUP(A4273,ERCOT_345kv_West_ATC!D:E,2)</f>
        <v>21.09</v>
      </c>
      <c r="S4273" s="66">
        <f t="shared" si="738"/>
        <v>0.80940394266039017</v>
      </c>
      <c r="T4273" s="69">
        <f t="shared" si="745"/>
        <v>89.562866037103788</v>
      </c>
      <c r="V4273" s="16">
        <f t="shared" si="746"/>
        <v>2.0414595600000002E-2</v>
      </c>
      <c r="W4273" s="16">
        <f t="shared" si="747"/>
        <v>5.5271964769378984E-2</v>
      </c>
      <c r="X4273" s="16"/>
      <c r="Z4273" s="15">
        <f t="shared" si="748"/>
        <v>7.3207568956001901E-6</v>
      </c>
      <c r="AA4273" s="16">
        <f t="shared" si="749"/>
        <v>7.6444592424983568E-2</v>
      </c>
      <c r="AB4273" s="3">
        <f t="shared" si="750"/>
        <v>8.2336399177084393E-2</v>
      </c>
      <c r="AC4273" s="69">
        <f t="shared" si="751"/>
        <v>16.366202098812888</v>
      </c>
      <c r="AD4273" s="3">
        <f t="shared" si="737"/>
        <v>18.763543603977851</v>
      </c>
      <c r="AF4273" s="29"/>
      <c r="AG4273" s="30"/>
      <c r="AH4273" s="29"/>
      <c r="AI4273" s="29"/>
      <c r="AJ4273" s="31"/>
      <c r="AK4273" s="29"/>
      <c r="AL4273" s="30"/>
      <c r="AN4273" s="17">
        <f t="shared" si="752"/>
        <v>137965.98166224314</v>
      </c>
      <c r="AO4273" s="17">
        <f t="shared" si="753"/>
        <v>1379.6598166224314</v>
      </c>
      <c r="AP4273" s="2">
        <f t="shared" si="754"/>
        <v>94.368731456974317</v>
      </c>
      <c r="AQ4273" s="6">
        <f t="shared" si="755"/>
        <v>1990.2365464275883</v>
      </c>
      <c r="AR4273" s="3">
        <f t="shared" si="756"/>
        <v>8451.9340535724114</v>
      </c>
    </row>
    <row r="4274" spans="1:44">
      <c r="A4274" s="32">
        <v>44087</v>
      </c>
      <c r="B4274" s="9">
        <v>6.25</v>
      </c>
      <c r="C4274" s="33">
        <v>10323.755800000001</v>
      </c>
      <c r="D4274" s="34">
        <f t="shared" si="740"/>
        <v>124169383.49601881</v>
      </c>
      <c r="E4274" s="34">
        <v>17345997805929</v>
      </c>
      <c r="F4274" s="3">
        <f>VLOOKUP(A4274,ERCOT_345kv_West_ATC!A:B,2)</f>
        <v>29.8459</v>
      </c>
      <c r="G4274" s="3">
        <f>VLOOKUP(A4274,ERCOT_345kv_West_ATC!G:H,2)</f>
        <v>2.96</v>
      </c>
      <c r="I4274" s="5">
        <f t="shared" si="741"/>
        <v>6</v>
      </c>
      <c r="J4274" s="4">
        <f t="shared" si="742"/>
        <v>144</v>
      </c>
      <c r="K4274" s="4">
        <f t="shared" si="735"/>
        <v>900</v>
      </c>
      <c r="L4274" s="6">
        <f t="shared" si="736"/>
        <v>9291380.2200000007</v>
      </c>
      <c r="N4274" s="22">
        <f t="shared" si="743"/>
        <v>7.482827053174429E-2</v>
      </c>
      <c r="O4274" s="14">
        <f t="shared" si="744"/>
        <v>724.81635541732101</v>
      </c>
      <c r="Q4274" s="22">
        <f t="shared" si="739"/>
        <v>109.3980563329595</v>
      </c>
      <c r="R4274" s="3">
        <f>VLOOKUP(A4274,ERCOT_345kv_West_ATC!D:E,2)</f>
        <v>20.79</v>
      </c>
      <c r="S4274" s="66">
        <f t="shared" si="738"/>
        <v>0.80996006056337611</v>
      </c>
      <c r="T4274" s="69">
        <f t="shared" si="745"/>
        <v>88.608056332959507</v>
      </c>
      <c r="V4274" s="16">
        <f t="shared" si="746"/>
        <v>2.0414595600000002E-2</v>
      </c>
      <c r="W4274" s="16">
        <f t="shared" si="747"/>
        <v>5.4413674931744288E-2</v>
      </c>
      <c r="X4274" s="16"/>
      <c r="Z4274" s="15">
        <f t="shared" si="748"/>
        <v>7.3207568956001901E-6</v>
      </c>
      <c r="AA4274" s="16">
        <f t="shared" si="749"/>
        <v>7.5577706461342459E-2</v>
      </c>
      <c r="AB4274" s="3">
        <f t="shared" si="750"/>
        <v>8.1402699794575303E-2</v>
      </c>
      <c r="AC4274" s="69">
        <f t="shared" si="751"/>
        <v>16.024468124814561</v>
      </c>
      <c r="AD4274" s="3">
        <f t="shared" si="737"/>
        <v>18.597524335757047</v>
      </c>
      <c r="AF4274" s="29"/>
      <c r="AG4274" s="30"/>
      <c r="AH4274" s="29"/>
      <c r="AI4274" s="29"/>
      <c r="AJ4274" s="31"/>
      <c r="AK4274" s="29"/>
      <c r="AL4274" s="30"/>
      <c r="AN4274" s="17">
        <f t="shared" si="752"/>
        <v>137965.98166224314</v>
      </c>
      <c r="AO4274" s="17">
        <f t="shared" si="753"/>
        <v>1379.6598166224314</v>
      </c>
      <c r="AP4274" s="2">
        <f t="shared" si="754"/>
        <v>94.368731456974317</v>
      </c>
      <c r="AQ4274" s="6">
        <f t="shared" si="755"/>
        <v>1961.925926990496</v>
      </c>
      <c r="AR4274" s="3">
        <f t="shared" si="756"/>
        <v>8361.8298730095048</v>
      </c>
    </row>
    <row r="4275" spans="1:44">
      <c r="A4275" s="32">
        <v>44088</v>
      </c>
      <c r="B4275" s="9">
        <v>6.25</v>
      </c>
      <c r="C4275" s="33">
        <v>10680.83743</v>
      </c>
      <c r="D4275" s="34">
        <f t="shared" si="740"/>
        <v>124169383.49601881</v>
      </c>
      <c r="E4275" s="34">
        <v>17345997805929</v>
      </c>
      <c r="F4275" s="3">
        <f>VLOOKUP(A4275,ERCOT_345kv_West_ATC!A:B,2)</f>
        <v>29.7</v>
      </c>
      <c r="G4275" s="3">
        <f>VLOOKUP(A4275,ERCOT_345kv_West_ATC!G:H,2)</f>
        <v>2.9569999999999999</v>
      </c>
      <c r="I4275" s="5">
        <f t="shared" si="741"/>
        <v>6</v>
      </c>
      <c r="J4275" s="4">
        <f t="shared" si="742"/>
        <v>144</v>
      </c>
      <c r="K4275" s="4">
        <f t="shared" si="735"/>
        <v>900</v>
      </c>
      <c r="L4275" s="6">
        <f t="shared" si="736"/>
        <v>9612753.686999999</v>
      </c>
      <c r="N4275" s="22">
        <f t="shared" si="743"/>
        <v>7.7416456588175045E-2</v>
      </c>
      <c r="O4275" s="14">
        <f t="shared" si="744"/>
        <v>724.81635541732101</v>
      </c>
      <c r="Q4275" s="22">
        <f t="shared" si="739"/>
        <v>113.18195407627931</v>
      </c>
      <c r="R4275" s="3">
        <f>VLOOKUP(A4275,ERCOT_345kv_West_ATC!D:E,2)</f>
        <v>20.82</v>
      </c>
      <c r="S4275" s="66">
        <f t="shared" si="738"/>
        <v>0.8160484136369629</v>
      </c>
      <c r="T4275" s="69">
        <f t="shared" si="745"/>
        <v>92.361954076279318</v>
      </c>
      <c r="V4275" s="16">
        <f t="shared" si="746"/>
        <v>2.0314800000000001E-2</v>
      </c>
      <c r="W4275" s="16">
        <f t="shared" si="747"/>
        <v>5.7101656588175044E-2</v>
      </c>
      <c r="X4275" s="16"/>
      <c r="Z4275" s="15">
        <f t="shared" si="748"/>
        <v>7.3207568956001901E-6</v>
      </c>
      <c r="AA4275" s="16">
        <f t="shared" si="749"/>
        <v>7.8191814266457105E-2</v>
      </c>
      <c r="AB4275" s="3">
        <f t="shared" si="750"/>
        <v>8.4218284480242461E-2</v>
      </c>
      <c r="AC4275" s="69">
        <f t="shared" si="751"/>
        <v>17.054972119768742</v>
      </c>
      <c r="AD4275" s="3">
        <f t="shared" si="737"/>
        <v>18.456843130676809</v>
      </c>
      <c r="AF4275" s="29"/>
      <c r="AG4275" s="30"/>
      <c r="AH4275" s="29"/>
      <c r="AI4275" s="29"/>
      <c r="AJ4275" s="31"/>
      <c r="AK4275" s="29"/>
      <c r="AL4275" s="30"/>
      <c r="AN4275" s="17">
        <f t="shared" si="752"/>
        <v>137965.98166224314</v>
      </c>
      <c r="AO4275" s="17">
        <f t="shared" si="753"/>
        <v>1379.6598166224314</v>
      </c>
      <c r="AP4275" s="2">
        <f t="shared" si="754"/>
        <v>94.368731456974317</v>
      </c>
      <c r="AQ4275" s="6">
        <f t="shared" si="755"/>
        <v>1964.7569889342053</v>
      </c>
      <c r="AR4275" s="3">
        <f t="shared" si="756"/>
        <v>8716.0804410657947</v>
      </c>
    </row>
    <row r="4276" spans="1:44">
      <c r="A4276" s="32">
        <v>44089</v>
      </c>
      <c r="B4276" s="9">
        <v>6.25</v>
      </c>
      <c r="C4276" s="33">
        <v>10796.950989999999</v>
      </c>
      <c r="D4276" s="34">
        <f t="shared" si="740"/>
        <v>124169383.49601881</v>
      </c>
      <c r="E4276" s="34">
        <v>17345997805929</v>
      </c>
      <c r="F4276" s="3">
        <f>VLOOKUP(A4276,ERCOT_345kv_West_ATC!A:B,2)</f>
        <v>29.750599999999999</v>
      </c>
      <c r="G4276" s="3">
        <f>VLOOKUP(A4276,ERCOT_345kv_West_ATC!G:H,2)</f>
        <v>2.9590000000000001</v>
      </c>
      <c r="I4276" s="5">
        <f t="shared" si="741"/>
        <v>6</v>
      </c>
      <c r="J4276" s="4">
        <f t="shared" si="742"/>
        <v>144</v>
      </c>
      <c r="K4276" s="4">
        <f t="shared" si="735"/>
        <v>900</v>
      </c>
      <c r="L4276" s="6">
        <f t="shared" si="736"/>
        <v>9717255.8909999989</v>
      </c>
      <c r="N4276" s="22">
        <f t="shared" si="743"/>
        <v>7.8258066661912346E-2</v>
      </c>
      <c r="O4276" s="14">
        <f t="shared" si="744"/>
        <v>724.81635541732101</v>
      </c>
      <c r="Q4276" s="22">
        <f t="shared" si="739"/>
        <v>114.41237816069057</v>
      </c>
      <c r="R4276" s="3">
        <f>VLOOKUP(A4276,ERCOT_345kv_West_ATC!D:E,2)</f>
        <v>26.47</v>
      </c>
      <c r="S4276" s="66">
        <f t="shared" si="738"/>
        <v>0.7686439140105692</v>
      </c>
      <c r="T4276" s="69">
        <f t="shared" si="745"/>
        <v>87.942378160690566</v>
      </c>
      <c r="V4276" s="16">
        <f t="shared" si="746"/>
        <v>2.03494104E-2</v>
      </c>
      <c r="W4276" s="16">
        <f t="shared" si="747"/>
        <v>5.7908656261912342E-2</v>
      </c>
      <c r="X4276" s="16"/>
      <c r="Z4276" s="15">
        <f t="shared" si="748"/>
        <v>7.3207568956001901E-6</v>
      </c>
      <c r="AA4276" s="16">
        <f t="shared" si="749"/>
        <v>7.9041853411499788E-2</v>
      </c>
      <c r="AB4276" s="3">
        <f t="shared" si="750"/>
        <v>8.5133838610916432E-2</v>
      </c>
      <c r="AC4276" s="69">
        <f t="shared" si="751"/>
        <v>17.390064931595415</v>
      </c>
      <c r="AD4276" s="3">
        <f t="shared" si="737"/>
        <v>18.324314331893063</v>
      </c>
      <c r="AF4276" s="29"/>
      <c r="AG4276" s="30"/>
      <c r="AH4276" s="29"/>
      <c r="AI4276" s="29"/>
      <c r="AJ4276" s="31"/>
      <c r="AK4276" s="29"/>
      <c r="AL4276" s="30"/>
      <c r="AN4276" s="17">
        <f t="shared" si="752"/>
        <v>137965.98166224314</v>
      </c>
      <c r="AO4276" s="17">
        <f t="shared" si="753"/>
        <v>1379.6598166224314</v>
      </c>
      <c r="AP4276" s="2">
        <f t="shared" si="754"/>
        <v>94.368731456974317</v>
      </c>
      <c r="AQ4276" s="6">
        <f t="shared" si="755"/>
        <v>2497.9403216661099</v>
      </c>
      <c r="AR4276" s="3">
        <f t="shared" si="756"/>
        <v>8299.010668333889</v>
      </c>
    </row>
    <row r="4277" spans="1:44">
      <c r="A4277" s="32">
        <v>44090</v>
      </c>
      <c r="B4277" s="9">
        <v>6.25</v>
      </c>
      <c r="C4277" s="33">
        <v>10974.90489</v>
      </c>
      <c r="D4277" s="34">
        <f t="shared" si="740"/>
        <v>124169383.49601881</v>
      </c>
      <c r="E4277" s="34">
        <v>17345997805929</v>
      </c>
      <c r="F4277" s="3">
        <f>VLOOKUP(A4277,ERCOT_345kv_West_ATC!A:B,2)</f>
        <v>29.725200000000001</v>
      </c>
      <c r="G4277" s="3">
        <f>VLOOKUP(A4277,ERCOT_345kv_West_ATC!G:H,2)</f>
        <v>2.944</v>
      </c>
      <c r="I4277" s="5">
        <f t="shared" si="741"/>
        <v>6</v>
      </c>
      <c r="J4277" s="4">
        <f t="shared" si="742"/>
        <v>144</v>
      </c>
      <c r="K4277" s="4">
        <f t="shared" si="735"/>
        <v>900</v>
      </c>
      <c r="L4277" s="6">
        <f t="shared" si="736"/>
        <v>9877414.4010000005</v>
      </c>
      <c r="N4277" s="22">
        <f t="shared" si="743"/>
        <v>7.9547905634215349E-2</v>
      </c>
      <c r="O4277" s="14">
        <f t="shared" si="744"/>
        <v>724.81635541732101</v>
      </c>
      <c r="Q4277" s="22">
        <f t="shared" si="739"/>
        <v>116.29810765236159</v>
      </c>
      <c r="R4277" s="3">
        <f>VLOOKUP(A4277,ERCOT_345kv_West_ATC!D:E,2)</f>
        <v>26.68</v>
      </c>
      <c r="S4277" s="66">
        <f t="shared" si="738"/>
        <v>0.77058956041011539</v>
      </c>
      <c r="T4277" s="69">
        <f t="shared" si="745"/>
        <v>89.618107652361601</v>
      </c>
      <c r="V4277" s="16">
        <f t="shared" si="746"/>
        <v>2.0332036800000002E-2</v>
      </c>
      <c r="W4277" s="16">
        <f t="shared" si="747"/>
        <v>5.9215868834215347E-2</v>
      </c>
      <c r="X4277" s="16"/>
      <c r="Z4277" s="15">
        <f t="shared" si="748"/>
        <v>7.3207568956001901E-6</v>
      </c>
      <c r="AA4277" s="16">
        <f t="shared" si="749"/>
        <v>8.0344610652023737E-2</v>
      </c>
      <c r="AB4277" s="3">
        <f t="shared" si="750"/>
        <v>8.6537003135495172E-2</v>
      </c>
      <c r="AC4277" s="69">
        <f t="shared" si="751"/>
        <v>17.903623147591233</v>
      </c>
      <c r="AD4277" s="3">
        <f t="shared" si="737"/>
        <v>18.173953493849936</v>
      </c>
      <c r="AF4277" s="29"/>
      <c r="AG4277" s="30"/>
      <c r="AH4277" s="29"/>
      <c r="AI4277" s="29"/>
      <c r="AJ4277" s="31"/>
      <c r="AK4277" s="29"/>
      <c r="AL4277" s="30"/>
      <c r="AN4277" s="17">
        <f t="shared" si="752"/>
        <v>137965.98166224314</v>
      </c>
      <c r="AO4277" s="17">
        <f t="shared" si="753"/>
        <v>1379.6598166224314</v>
      </c>
      <c r="AP4277" s="2">
        <f t="shared" si="754"/>
        <v>94.368731456974317</v>
      </c>
      <c r="AQ4277" s="6">
        <f t="shared" si="755"/>
        <v>2517.7577552720745</v>
      </c>
      <c r="AR4277" s="3">
        <f t="shared" si="756"/>
        <v>8457.1471347279257</v>
      </c>
    </row>
    <row r="4278" spans="1:44">
      <c r="A4278" s="32">
        <v>44091</v>
      </c>
      <c r="B4278" s="9">
        <v>6.25</v>
      </c>
      <c r="C4278" s="33">
        <v>10948.98992</v>
      </c>
      <c r="D4278" s="34">
        <f t="shared" si="740"/>
        <v>124169383.49601881</v>
      </c>
      <c r="E4278" s="34">
        <v>17345997805929</v>
      </c>
      <c r="F4278" s="3">
        <f>VLOOKUP(A4278,ERCOT_345kv_West_ATC!A:B,2)</f>
        <v>29.75</v>
      </c>
      <c r="G4278" s="3">
        <f>VLOOKUP(A4278,ERCOT_345kv_West_ATC!G:H,2)</f>
        <v>2.9039999999999999</v>
      </c>
      <c r="I4278" s="5">
        <f t="shared" si="741"/>
        <v>6</v>
      </c>
      <c r="J4278" s="4">
        <f t="shared" si="742"/>
        <v>144</v>
      </c>
      <c r="K4278" s="4">
        <f t="shared" si="735"/>
        <v>900</v>
      </c>
      <c r="L4278" s="6">
        <f t="shared" si="736"/>
        <v>9854090.9279999994</v>
      </c>
      <c r="N4278" s="22">
        <f t="shared" si="743"/>
        <v>7.9360069693153845E-2</v>
      </c>
      <c r="O4278" s="14">
        <f t="shared" si="744"/>
        <v>724.81635541732101</v>
      </c>
      <c r="Q4278" s="22">
        <f t="shared" si="739"/>
        <v>116.02349370344129</v>
      </c>
      <c r="R4278" s="3">
        <f>VLOOKUP(A4278,ERCOT_345kv_West_ATC!D:E,2)</f>
        <v>21.71</v>
      </c>
      <c r="S4278" s="66">
        <f t="shared" si="738"/>
        <v>0.81288272480838009</v>
      </c>
      <c r="T4278" s="69">
        <f t="shared" si="745"/>
        <v>94.313493703441281</v>
      </c>
      <c r="V4278" s="16">
        <f t="shared" si="746"/>
        <v>2.0348999999999999E-2</v>
      </c>
      <c r="W4278" s="16">
        <f t="shared" si="747"/>
        <v>5.9011069693153846E-2</v>
      </c>
      <c r="X4278" s="16"/>
      <c r="Z4278" s="15">
        <f t="shared" si="748"/>
        <v>7.3207568956001901E-6</v>
      </c>
      <c r="AA4278" s="16">
        <f t="shared" si="749"/>
        <v>8.0154893456696977E-2</v>
      </c>
      <c r="AB4278" s="3">
        <f t="shared" si="750"/>
        <v>8.633266388493914E-2</v>
      </c>
      <c r="AC4278" s="69">
        <f t="shared" si="751"/>
        <v>17.828834981887724</v>
      </c>
      <c r="AD4278" s="3">
        <f t="shared" si="737"/>
        <v>18.046835480725484</v>
      </c>
      <c r="AF4278" s="29"/>
      <c r="AG4278" s="30"/>
      <c r="AH4278" s="29"/>
      <c r="AI4278" s="29"/>
      <c r="AJ4278" s="31"/>
      <c r="AK4278" s="29"/>
      <c r="AL4278" s="30"/>
      <c r="AN4278" s="17">
        <f t="shared" si="752"/>
        <v>137965.98166224314</v>
      </c>
      <c r="AO4278" s="17">
        <f t="shared" si="753"/>
        <v>1379.6598166224314</v>
      </c>
      <c r="AP4278" s="2">
        <f t="shared" si="754"/>
        <v>94.368731456974317</v>
      </c>
      <c r="AQ4278" s="6">
        <f t="shared" si="755"/>
        <v>2048.7451599309125</v>
      </c>
      <c r="AR4278" s="3">
        <f t="shared" si="756"/>
        <v>8900.2447600690866</v>
      </c>
    </row>
    <row r="4279" spans="1:44">
      <c r="A4279" s="32">
        <v>44092</v>
      </c>
      <c r="B4279" s="9">
        <v>6.25</v>
      </c>
      <c r="C4279" s="33">
        <v>10944.585800000001</v>
      </c>
      <c r="D4279" s="34">
        <f t="shared" si="740"/>
        <v>124169383.49601881</v>
      </c>
      <c r="E4279" s="34">
        <v>17345997805929</v>
      </c>
      <c r="F4279" s="3">
        <f>VLOOKUP(A4279,ERCOT_345kv_West_ATC!A:B,2)</f>
        <v>29.873799999999999</v>
      </c>
      <c r="G4279" s="3">
        <f>VLOOKUP(A4279,ERCOT_345kv_West_ATC!G:H,2)</f>
        <v>2.931</v>
      </c>
      <c r="I4279" s="5">
        <f t="shared" si="741"/>
        <v>6</v>
      </c>
      <c r="J4279" s="4">
        <f t="shared" si="742"/>
        <v>144</v>
      </c>
      <c r="K4279" s="4">
        <f t="shared" si="735"/>
        <v>900</v>
      </c>
      <c r="L4279" s="6">
        <f t="shared" si="736"/>
        <v>9850127.2200000007</v>
      </c>
      <c r="N4279" s="22">
        <f t="shared" si="743"/>
        <v>7.9328147911081642E-2</v>
      </c>
      <c r="O4279" s="14">
        <f t="shared" si="744"/>
        <v>724.81635541732101</v>
      </c>
      <c r="Q4279" s="22">
        <f t="shared" si="739"/>
        <v>115.97682443140592</v>
      </c>
      <c r="R4279" s="3">
        <f>VLOOKUP(A4279,ERCOT_345kv_West_ATC!D:E,2)</f>
        <v>18.100000000000001</v>
      </c>
      <c r="S4279" s="66">
        <f t="shared" si="738"/>
        <v>0.84393433697863329</v>
      </c>
      <c r="T4279" s="69">
        <f t="shared" si="745"/>
        <v>97.876824431405907</v>
      </c>
      <c r="V4279" s="16">
        <f t="shared" si="746"/>
        <v>2.0433679199999999E-2</v>
      </c>
      <c r="W4279" s="16">
        <f t="shared" si="747"/>
        <v>5.8894468711081643E-2</v>
      </c>
      <c r="X4279" s="16"/>
      <c r="Z4279" s="15">
        <f t="shared" si="748"/>
        <v>7.3207568956001901E-6</v>
      </c>
      <c r="AA4279" s="16">
        <f t="shared" si="749"/>
        <v>8.0122651964837935E-2</v>
      </c>
      <c r="AB4279" s="3">
        <f t="shared" si="750"/>
        <v>8.6297937447665299E-2</v>
      </c>
      <c r="AC4279" s="69">
        <f t="shared" si="751"/>
        <v>17.816125105845501</v>
      </c>
      <c r="AD4279" s="3">
        <f t="shared" si="737"/>
        <v>17.941927215789285</v>
      </c>
      <c r="AF4279" s="29"/>
      <c r="AG4279" s="30"/>
      <c r="AH4279" s="29"/>
      <c r="AI4279" s="29"/>
      <c r="AJ4279" s="31"/>
      <c r="AK4279" s="29"/>
      <c r="AL4279" s="30"/>
      <c r="AN4279" s="17">
        <f t="shared" si="752"/>
        <v>137965.98166224314</v>
      </c>
      <c r="AO4279" s="17">
        <f t="shared" si="753"/>
        <v>1379.6598166224314</v>
      </c>
      <c r="AP4279" s="2">
        <f t="shared" si="754"/>
        <v>94.368731456974317</v>
      </c>
      <c r="AQ4279" s="6">
        <f t="shared" si="755"/>
        <v>1708.0740393712354</v>
      </c>
      <c r="AR4279" s="3">
        <f t="shared" si="756"/>
        <v>9236.5117606287658</v>
      </c>
    </row>
    <row r="4280" spans="1:44">
      <c r="A4280" s="32">
        <v>44093</v>
      </c>
      <c r="B4280" s="9">
        <v>6.25</v>
      </c>
      <c r="C4280" s="33">
        <v>11094.34628</v>
      </c>
      <c r="D4280" s="34">
        <f t="shared" si="740"/>
        <v>124169383.49601881</v>
      </c>
      <c r="E4280" s="34">
        <v>17345997805929</v>
      </c>
      <c r="F4280" s="3">
        <f>VLOOKUP(A4280,ERCOT_345kv_West_ATC!A:B,2)</f>
        <v>29.873799999999999</v>
      </c>
      <c r="G4280" s="3">
        <f>VLOOKUP(A4280,ERCOT_345kv_West_ATC!G:H,2)</f>
        <v>2.931</v>
      </c>
      <c r="I4280" s="5">
        <f t="shared" si="741"/>
        <v>6</v>
      </c>
      <c r="J4280" s="4">
        <f t="shared" si="742"/>
        <v>144</v>
      </c>
      <c r="K4280" s="4">
        <f t="shared" si="735"/>
        <v>900</v>
      </c>
      <c r="L4280" s="6">
        <f t="shared" si="736"/>
        <v>9984911.6520000007</v>
      </c>
      <c r="N4280" s="22">
        <f t="shared" si="743"/>
        <v>8.0413636364073129E-2</v>
      </c>
      <c r="O4280" s="14">
        <f t="shared" si="744"/>
        <v>724.81635541732101</v>
      </c>
      <c r="Q4280" s="22">
        <f t="shared" si="739"/>
        <v>117.56379585390809</v>
      </c>
      <c r="R4280" s="3">
        <f>VLOOKUP(A4280,ERCOT_345kv_West_ATC!D:E,2)</f>
        <v>15.62</v>
      </c>
      <c r="S4280" s="66">
        <f t="shared" si="738"/>
        <v>0.86713596744179333</v>
      </c>
      <c r="T4280" s="69">
        <f t="shared" si="745"/>
        <v>101.94379585390809</v>
      </c>
      <c r="V4280" s="16">
        <f t="shared" si="746"/>
        <v>2.0433679199999999E-2</v>
      </c>
      <c r="W4280" s="16">
        <f t="shared" si="747"/>
        <v>5.997995716407313E-2</v>
      </c>
      <c r="X4280" s="16"/>
      <c r="Z4280" s="15">
        <f t="shared" si="748"/>
        <v>7.3207568956001901E-6</v>
      </c>
      <c r="AA4280" s="16">
        <f t="shared" si="749"/>
        <v>8.1219012031486321E-2</v>
      </c>
      <c r="AB4280" s="3">
        <f t="shared" si="750"/>
        <v>8.7478797168749692E-2</v>
      </c>
      <c r="AC4280" s="69">
        <f t="shared" si="751"/>
        <v>18.248319763762385</v>
      </c>
      <c r="AD4280" s="3">
        <f t="shared" si="737"/>
        <v>17.839329336276354</v>
      </c>
      <c r="AF4280" s="29"/>
      <c r="AG4280" s="30"/>
      <c r="AH4280" s="29"/>
      <c r="AI4280" s="29"/>
      <c r="AJ4280" s="31"/>
      <c r="AK4280" s="29"/>
      <c r="AL4280" s="30"/>
      <c r="AN4280" s="17">
        <f t="shared" si="752"/>
        <v>137965.98166224314</v>
      </c>
      <c r="AO4280" s="17">
        <f t="shared" si="753"/>
        <v>1379.6598166224314</v>
      </c>
      <c r="AP4280" s="2">
        <f t="shared" si="754"/>
        <v>94.368731456974317</v>
      </c>
      <c r="AQ4280" s="6">
        <f t="shared" si="755"/>
        <v>1474.0395853579387</v>
      </c>
      <c r="AR4280" s="3">
        <f t="shared" si="756"/>
        <v>9620.3066946420604</v>
      </c>
    </row>
    <row r="4281" spans="1:44">
      <c r="A4281" s="32">
        <v>44094</v>
      </c>
      <c r="B4281" s="9">
        <v>6.25</v>
      </c>
      <c r="C4281" s="33">
        <v>10938.271290000001</v>
      </c>
      <c r="D4281" s="34">
        <f t="shared" si="740"/>
        <v>138261805.68951771</v>
      </c>
      <c r="E4281" s="34">
        <v>19314656404097</v>
      </c>
      <c r="F4281" s="3">
        <f>VLOOKUP(A4281,ERCOT_345kv_West_ATC!A:B,2)</f>
        <v>29.873799999999999</v>
      </c>
      <c r="G4281" s="3">
        <f>VLOOKUP(A4281,ERCOT_345kv_West_ATC!G:H,2)</f>
        <v>2.931</v>
      </c>
      <c r="I4281" s="5">
        <f t="shared" si="741"/>
        <v>6</v>
      </c>
      <c r="J4281" s="4">
        <f t="shared" si="742"/>
        <v>144</v>
      </c>
      <c r="K4281" s="4">
        <f t="shared" si="735"/>
        <v>900</v>
      </c>
      <c r="L4281" s="6">
        <f t="shared" si="736"/>
        <v>9844444.1610000003</v>
      </c>
      <c r="N4281" s="22">
        <f t="shared" si="743"/>
        <v>7.1201472539037983E-2</v>
      </c>
      <c r="O4281" s="14">
        <f t="shared" si="744"/>
        <v>650.93898890706691</v>
      </c>
      <c r="Q4281" s="22">
        <f t="shared" si="739"/>
        <v>104.09572008631284</v>
      </c>
      <c r="R4281" s="3">
        <f>VLOOKUP(A4281,ERCOT_345kv_West_ATC!D:E,2)</f>
        <v>13.39</v>
      </c>
      <c r="S4281" s="66">
        <f t="shared" si="738"/>
        <v>0.8713683906610431</v>
      </c>
      <c r="T4281" s="69">
        <f t="shared" si="745"/>
        <v>90.705720086312837</v>
      </c>
      <c r="V4281" s="16">
        <f t="shared" si="746"/>
        <v>2.0433679199999999E-2</v>
      </c>
      <c r="W4281" s="16">
        <f t="shared" si="747"/>
        <v>5.0767793339037984E-2</v>
      </c>
      <c r="X4281" s="16"/>
      <c r="Z4281" s="15">
        <f t="shared" si="748"/>
        <v>6.5745841081534553E-6</v>
      </c>
      <c r="AA4281" s="16">
        <f t="shared" si="749"/>
        <v>7.1914584593905193E-2</v>
      </c>
      <c r="AB4281" s="3">
        <f t="shared" si="750"/>
        <v>7.7457250486207344E-2</v>
      </c>
      <c r="AC4281" s="69">
        <f t="shared" si="751"/>
        <v>14.580433677951888</v>
      </c>
      <c r="AD4281" s="3">
        <f t="shared" si="737"/>
        <v>17.643989210295139</v>
      </c>
      <c r="AF4281" s="29"/>
      <c r="AG4281" s="30"/>
      <c r="AH4281" s="29"/>
      <c r="AI4281" s="29"/>
      <c r="AJ4281" s="31"/>
      <c r="AK4281" s="29"/>
      <c r="AL4281" s="30"/>
      <c r="AN4281" s="17">
        <f t="shared" si="752"/>
        <v>153624.22854390857</v>
      </c>
      <c r="AO4281" s="17">
        <f t="shared" si="753"/>
        <v>1536.2422854390857</v>
      </c>
      <c r="AP4281" s="2">
        <f t="shared" si="754"/>
        <v>105.07897232403347</v>
      </c>
      <c r="AQ4281" s="6">
        <f t="shared" si="755"/>
        <v>1407.0074394188082</v>
      </c>
      <c r="AR4281" s="3">
        <f t="shared" si="756"/>
        <v>9531.2638505811919</v>
      </c>
    </row>
    <row r="4282" spans="1:44">
      <c r="A4282" s="32">
        <v>44095</v>
      </c>
      <c r="B4282" s="9">
        <v>6.25</v>
      </c>
      <c r="C4282" s="33">
        <v>10462.259620000001</v>
      </c>
      <c r="D4282" s="34">
        <f t="shared" si="740"/>
        <v>138261805.68951771</v>
      </c>
      <c r="E4282" s="34">
        <v>19314656404097</v>
      </c>
      <c r="F4282" s="3">
        <f>VLOOKUP(A4282,ERCOT_345kv_West_ATC!A:B,2)</f>
        <v>29.729700000000001</v>
      </c>
      <c r="G4282" s="3">
        <f>VLOOKUP(A4282,ERCOT_345kv_West_ATC!G:H,2)</f>
        <v>2.9540000000000002</v>
      </c>
      <c r="I4282" s="5">
        <f t="shared" si="741"/>
        <v>6</v>
      </c>
      <c r="J4282" s="4">
        <f t="shared" si="742"/>
        <v>144</v>
      </c>
      <c r="K4282" s="4">
        <f t="shared" ref="K4282:K4345" si="757">J4282*B4282</f>
        <v>900</v>
      </c>
      <c r="L4282" s="6">
        <f t="shared" ref="L4282:L4345" si="758">K4282*C4282</f>
        <v>9416033.6579999998</v>
      </c>
      <c r="N4282" s="22">
        <f t="shared" si="743"/>
        <v>6.8102926987260337E-2</v>
      </c>
      <c r="O4282" s="14">
        <f t="shared" si="744"/>
        <v>650.93898890706691</v>
      </c>
      <c r="Q4282" s="22">
        <f t="shared" si="739"/>
        <v>99.56568272991278</v>
      </c>
      <c r="R4282" s="3">
        <f>VLOOKUP(A4282,ERCOT_345kv_West_ATC!D:E,2)</f>
        <v>14.22</v>
      </c>
      <c r="S4282" s="66">
        <f t="shared" si="738"/>
        <v>0.8571797068014495</v>
      </c>
      <c r="T4282" s="69">
        <f t="shared" si="745"/>
        <v>85.345682729912781</v>
      </c>
      <c r="V4282" s="16">
        <f t="shared" si="746"/>
        <v>2.0335114800000002E-2</v>
      </c>
      <c r="W4282" s="16">
        <f t="shared" si="747"/>
        <v>4.7767812187260339E-2</v>
      </c>
      <c r="X4282" s="16"/>
      <c r="Z4282" s="15">
        <f t="shared" si="748"/>
        <v>6.5745841081534553E-6</v>
      </c>
      <c r="AA4282" s="16">
        <f t="shared" si="749"/>
        <v>6.8785005833027615E-2</v>
      </c>
      <c r="AB4282" s="3">
        <f t="shared" si="750"/>
        <v>7.4086466001162102E-2</v>
      </c>
      <c r="AC4282" s="69">
        <f t="shared" si="751"/>
        <v>13.346726556425329</v>
      </c>
      <c r="AD4282" s="3">
        <f t="shared" si="737"/>
        <v>17.396939542666448</v>
      </c>
      <c r="AF4282" s="29"/>
      <c r="AG4282" s="30"/>
      <c r="AH4282" s="29"/>
      <c r="AI4282" s="29"/>
      <c r="AJ4282" s="31"/>
      <c r="AK4282" s="29"/>
      <c r="AL4282" s="30"/>
      <c r="AN4282" s="17">
        <f t="shared" si="752"/>
        <v>153624.22854390857</v>
      </c>
      <c r="AO4282" s="17">
        <f t="shared" si="753"/>
        <v>1536.2422854390857</v>
      </c>
      <c r="AP4282" s="2">
        <f t="shared" si="754"/>
        <v>105.07897232403347</v>
      </c>
      <c r="AQ4282" s="6">
        <f t="shared" si="755"/>
        <v>1494.2229864477561</v>
      </c>
      <c r="AR4282" s="3">
        <f t="shared" si="756"/>
        <v>8968.0366335522449</v>
      </c>
    </row>
    <row r="4283" spans="1:44">
      <c r="A4283" s="32">
        <v>44096</v>
      </c>
      <c r="B4283" s="9">
        <v>6.25</v>
      </c>
      <c r="C4283" s="33">
        <v>10538.46032</v>
      </c>
      <c r="D4283" s="34">
        <f t="shared" si="740"/>
        <v>138261805.68951771</v>
      </c>
      <c r="E4283" s="34">
        <v>19314656404097</v>
      </c>
      <c r="F4283" s="3">
        <f>VLOOKUP(A4283,ERCOT_345kv_West_ATC!A:B,2)</f>
        <v>29.4024</v>
      </c>
      <c r="G4283" s="3">
        <f>VLOOKUP(A4283,ERCOT_345kv_West_ATC!G:H,2)</f>
        <v>2.9119999999999999</v>
      </c>
      <c r="I4283" s="5">
        <f t="shared" si="741"/>
        <v>6</v>
      </c>
      <c r="J4283" s="4">
        <f t="shared" si="742"/>
        <v>144</v>
      </c>
      <c r="K4283" s="4">
        <f t="shared" si="757"/>
        <v>900</v>
      </c>
      <c r="L4283" s="6">
        <f t="shared" si="758"/>
        <v>9484614.2880000006</v>
      </c>
      <c r="N4283" s="22">
        <f t="shared" si="743"/>
        <v>6.8598947053380446E-2</v>
      </c>
      <c r="O4283" s="14">
        <f t="shared" si="744"/>
        <v>650.93898890706691</v>
      </c>
      <c r="Q4283" s="22">
        <f t="shared" si="739"/>
        <v>100.29085826517608</v>
      </c>
      <c r="R4283" s="3">
        <f>VLOOKUP(A4283,ERCOT_345kv_West_ATC!D:E,2)</f>
        <v>14.97</v>
      </c>
      <c r="S4283" s="66">
        <f t="shared" si="738"/>
        <v>0.85073415205583081</v>
      </c>
      <c r="T4283" s="69">
        <f t="shared" si="745"/>
        <v>85.320858265176085</v>
      </c>
      <c r="V4283" s="16">
        <f t="shared" si="746"/>
        <v>2.0111241600000003E-2</v>
      </c>
      <c r="W4283" s="16">
        <f t="shared" si="747"/>
        <v>4.8487705453380443E-2</v>
      </c>
      <c r="X4283" s="16"/>
      <c r="Z4283" s="15">
        <f t="shared" si="748"/>
        <v>6.5745841081534553E-6</v>
      </c>
      <c r="AA4283" s="16">
        <f t="shared" si="749"/>
        <v>6.9285993744277782E-2</v>
      </c>
      <c r="AB4283" s="3">
        <f t="shared" si="750"/>
        <v>7.4626066505724481E-2</v>
      </c>
      <c r="AC4283" s="69">
        <f t="shared" si="751"/>
        <v>13.54422034109516</v>
      </c>
      <c r="AD4283" s="3">
        <f t="shared" si="737"/>
        <v>17.158594438484375</v>
      </c>
      <c r="AF4283" s="29"/>
      <c r="AG4283" s="30"/>
      <c r="AH4283" s="29"/>
      <c r="AI4283" s="29"/>
      <c r="AJ4283" s="31"/>
      <c r="AK4283" s="29"/>
      <c r="AL4283" s="30"/>
      <c r="AN4283" s="17">
        <f t="shared" si="752"/>
        <v>153624.22854390857</v>
      </c>
      <c r="AO4283" s="17">
        <f t="shared" si="753"/>
        <v>1536.2422854390857</v>
      </c>
      <c r="AP4283" s="2">
        <f t="shared" si="754"/>
        <v>105.07897232403347</v>
      </c>
      <c r="AQ4283" s="6">
        <f t="shared" si="755"/>
        <v>1573.0322156907812</v>
      </c>
      <c r="AR4283" s="3">
        <f t="shared" si="756"/>
        <v>8965.4281043092196</v>
      </c>
    </row>
    <row r="4284" spans="1:44">
      <c r="A4284" s="32">
        <v>44097</v>
      </c>
      <c r="B4284" s="9">
        <v>6.25</v>
      </c>
      <c r="C4284" s="33">
        <v>10225.86393</v>
      </c>
      <c r="D4284" s="34">
        <f t="shared" si="740"/>
        <v>138261805.68951771</v>
      </c>
      <c r="E4284" s="34">
        <v>19314656404097</v>
      </c>
      <c r="F4284" s="3">
        <f>VLOOKUP(A4284,ERCOT_345kv_West_ATC!A:B,2)</f>
        <v>30.152799999999999</v>
      </c>
      <c r="G4284" s="3">
        <f>VLOOKUP(A4284,ERCOT_345kv_West_ATC!G:H,2)</f>
        <v>2.9750000000000001</v>
      </c>
      <c r="I4284" s="5">
        <f t="shared" si="741"/>
        <v>6</v>
      </c>
      <c r="J4284" s="4">
        <f t="shared" si="742"/>
        <v>144</v>
      </c>
      <c r="K4284" s="4">
        <f t="shared" si="757"/>
        <v>900</v>
      </c>
      <c r="L4284" s="6">
        <f t="shared" si="758"/>
        <v>9203277.5370000005</v>
      </c>
      <c r="N4284" s="22">
        <f t="shared" si="743"/>
        <v>6.6564135272954461E-2</v>
      </c>
      <c r="O4284" s="14">
        <f t="shared" si="744"/>
        <v>650.93898890706691</v>
      </c>
      <c r="Q4284" s="22">
        <f t="shared" si="739"/>
        <v>97.31598724116148</v>
      </c>
      <c r="R4284" s="3">
        <f>VLOOKUP(A4284,ERCOT_345kv_West_ATC!D:E,2)</f>
        <v>15.9</v>
      </c>
      <c r="S4284" s="66">
        <f t="shared" si="738"/>
        <v>0.83661471819015953</v>
      </c>
      <c r="T4284" s="69">
        <f t="shared" si="745"/>
        <v>81.415987241161474</v>
      </c>
      <c r="V4284" s="16">
        <f t="shared" si="746"/>
        <v>2.0624515200000002E-2</v>
      </c>
      <c r="W4284" s="16">
        <f t="shared" si="747"/>
        <v>4.5939620072954462E-2</v>
      </c>
      <c r="X4284" s="16"/>
      <c r="Z4284" s="15">
        <f t="shared" si="748"/>
        <v>6.5745841081534553E-6</v>
      </c>
      <c r="AA4284" s="16">
        <f t="shared" si="749"/>
        <v>6.7230802486317631E-2</v>
      </c>
      <c r="AB4284" s="3">
        <f t="shared" si="750"/>
        <v>7.2412475688732214E-2</v>
      </c>
      <c r="AC4284" s="69">
        <f t="shared" si="751"/>
        <v>12.73404610207599</v>
      </c>
      <c r="AD4284" s="3">
        <f t="shared" si="737"/>
        <v>16.922660090518441</v>
      </c>
      <c r="AF4284" s="29"/>
      <c r="AG4284" s="30"/>
      <c r="AH4284" s="29"/>
      <c r="AI4284" s="29"/>
      <c r="AJ4284" s="31"/>
      <c r="AK4284" s="29"/>
      <c r="AL4284" s="30"/>
      <c r="AN4284" s="17">
        <f t="shared" si="752"/>
        <v>153624.22854390857</v>
      </c>
      <c r="AO4284" s="17">
        <f t="shared" si="753"/>
        <v>1536.2422854390857</v>
      </c>
      <c r="AP4284" s="2">
        <f t="shared" si="754"/>
        <v>105.07897232403347</v>
      </c>
      <c r="AQ4284" s="6">
        <f t="shared" si="755"/>
        <v>1670.7556599521322</v>
      </c>
      <c r="AR4284" s="3">
        <f t="shared" si="756"/>
        <v>8555.1082700478673</v>
      </c>
    </row>
    <row r="4285" spans="1:44">
      <c r="A4285" s="32">
        <v>44098</v>
      </c>
      <c r="B4285" s="9">
        <v>6.25</v>
      </c>
      <c r="C4285" s="33">
        <v>10745.54862</v>
      </c>
      <c r="D4285" s="34">
        <f t="shared" si="740"/>
        <v>138261805.68951771</v>
      </c>
      <c r="E4285" s="34">
        <v>19314656404097</v>
      </c>
      <c r="F4285" s="3">
        <f>VLOOKUP(A4285,ERCOT_345kv_West_ATC!A:B,2)</f>
        <v>29.676400000000001</v>
      </c>
      <c r="G4285" s="3">
        <f>VLOOKUP(A4285,ERCOT_345kv_West_ATC!G:H,2)</f>
        <v>2.99</v>
      </c>
      <c r="I4285" s="5">
        <f t="shared" si="741"/>
        <v>6</v>
      </c>
      <c r="J4285" s="4">
        <f t="shared" si="742"/>
        <v>144</v>
      </c>
      <c r="K4285" s="4">
        <f t="shared" si="757"/>
        <v>900</v>
      </c>
      <c r="L4285" s="6">
        <f t="shared" si="758"/>
        <v>9670993.7579999994</v>
      </c>
      <c r="N4285" s="22">
        <f t="shared" si="743"/>
        <v>6.9946965539545269E-2</v>
      </c>
      <c r="O4285" s="14">
        <f t="shared" si="744"/>
        <v>650.93898890706691</v>
      </c>
      <c r="Q4285" s="22">
        <f t="shared" si="739"/>
        <v>102.26164552565098</v>
      </c>
      <c r="R4285" s="3">
        <f>VLOOKUP(A4285,ERCOT_345kv_West_ATC!D:E,2)</f>
        <v>17.89</v>
      </c>
      <c r="S4285" s="66">
        <f t="shared" si="738"/>
        <v>0.82505659958784316</v>
      </c>
      <c r="T4285" s="69">
        <f t="shared" si="745"/>
        <v>84.371645525650976</v>
      </c>
      <c r="V4285" s="16">
        <f t="shared" si="746"/>
        <v>2.0298657599999999E-2</v>
      </c>
      <c r="W4285" s="16">
        <f t="shared" si="747"/>
        <v>4.9648307939545271E-2</v>
      </c>
      <c r="X4285" s="16"/>
      <c r="Z4285" s="15">
        <f t="shared" si="748"/>
        <v>6.5745841081534553E-6</v>
      </c>
      <c r="AA4285" s="16">
        <f t="shared" si="749"/>
        <v>7.0647513190442296E-2</v>
      </c>
      <c r="AB4285" s="3">
        <f t="shared" si="750"/>
        <v>7.6092522209792388E-2</v>
      </c>
      <c r="AC4285" s="69">
        <f t="shared" si="751"/>
        <v>14.080943128784014</v>
      </c>
      <c r="AD4285" s="3">
        <f t="shared" ref="AD4285:AD4348" si="759">AVERAGE(AC4256:AC4285)</f>
        <v>16.769956247084554</v>
      </c>
      <c r="AF4285" s="29"/>
      <c r="AG4285" s="30"/>
      <c r="AH4285" s="29"/>
      <c r="AI4285" s="29"/>
      <c r="AJ4285" s="31"/>
      <c r="AK4285" s="29"/>
      <c r="AL4285" s="30"/>
      <c r="AN4285" s="17">
        <f t="shared" si="752"/>
        <v>153624.22854390857</v>
      </c>
      <c r="AO4285" s="17">
        <f t="shared" si="753"/>
        <v>1536.2422854390857</v>
      </c>
      <c r="AP4285" s="2">
        <f t="shared" si="754"/>
        <v>105.07897232403347</v>
      </c>
      <c r="AQ4285" s="6">
        <f t="shared" si="755"/>
        <v>1879.862814876959</v>
      </c>
      <c r="AR4285" s="3">
        <f t="shared" si="756"/>
        <v>8865.6858051230411</v>
      </c>
    </row>
    <row r="4286" spans="1:44">
      <c r="A4286" s="32">
        <v>44099</v>
      </c>
      <c r="B4286" s="9">
        <v>6.25</v>
      </c>
      <c r="C4286" s="33">
        <v>10702.290489999999</v>
      </c>
      <c r="D4286" s="34">
        <f t="shared" si="740"/>
        <v>138261805.68951771</v>
      </c>
      <c r="E4286" s="34">
        <v>19314656404097</v>
      </c>
      <c r="F4286" s="3">
        <f>VLOOKUP(A4286,ERCOT_345kv_West_ATC!A:B,2)</f>
        <v>29.598600000000001</v>
      </c>
      <c r="G4286" s="3">
        <f>VLOOKUP(A4286,ERCOT_345kv_West_ATC!G:H,2)</f>
        <v>2.9689999999999999</v>
      </c>
      <c r="I4286" s="5">
        <f t="shared" si="741"/>
        <v>6</v>
      </c>
      <c r="J4286" s="4">
        <f t="shared" si="742"/>
        <v>144</v>
      </c>
      <c r="K4286" s="4">
        <f t="shared" si="757"/>
        <v>900</v>
      </c>
      <c r="L4286" s="6">
        <f t="shared" si="758"/>
        <v>9632061.4409999996</v>
      </c>
      <c r="N4286" s="22">
        <f t="shared" si="743"/>
        <v>6.9665381505503166E-2</v>
      </c>
      <c r="O4286" s="14">
        <f t="shared" si="744"/>
        <v>650.93898890706691</v>
      </c>
      <c r="Q4286" s="22">
        <f t="shared" si="739"/>
        <v>101.84997296126194</v>
      </c>
      <c r="R4286" s="3">
        <f>VLOOKUP(A4286,ERCOT_345kv_West_ATC!D:E,2)</f>
        <v>16.260000000000002</v>
      </c>
      <c r="S4286" s="66">
        <f t="shared" si="738"/>
        <v>0.84035341858967005</v>
      </c>
      <c r="T4286" s="69">
        <f t="shared" si="745"/>
        <v>85.589972961261935</v>
      </c>
      <c r="V4286" s="16">
        <f t="shared" si="746"/>
        <v>2.0245442400000001E-2</v>
      </c>
      <c r="W4286" s="16">
        <f t="shared" si="747"/>
        <v>4.9419939105503165E-2</v>
      </c>
      <c r="X4286" s="16"/>
      <c r="Z4286" s="15">
        <f t="shared" si="748"/>
        <v>6.5745841081534553E-6</v>
      </c>
      <c r="AA4286" s="16">
        <f t="shared" si="749"/>
        <v>7.0363108976395847E-2</v>
      </c>
      <c r="AB4286" s="3">
        <f t="shared" si="750"/>
        <v>7.5786198136989585E-2</v>
      </c>
      <c r="AC4286" s="69">
        <f t="shared" si="751"/>
        <v>13.968828518138189</v>
      </c>
      <c r="AD4286" s="3">
        <f t="shared" si="759"/>
        <v>16.602823434804346</v>
      </c>
      <c r="AF4286" s="29"/>
      <c r="AG4286" s="30"/>
      <c r="AH4286" s="29"/>
      <c r="AI4286" s="29"/>
      <c r="AJ4286" s="31"/>
      <c r="AK4286" s="29"/>
      <c r="AL4286" s="30"/>
      <c r="AN4286" s="17">
        <f t="shared" si="752"/>
        <v>153624.22854390857</v>
      </c>
      <c r="AO4286" s="17">
        <f t="shared" si="753"/>
        <v>1536.2422854390857</v>
      </c>
      <c r="AP4286" s="2">
        <f t="shared" si="754"/>
        <v>105.07897232403347</v>
      </c>
      <c r="AQ4286" s="6">
        <f t="shared" si="755"/>
        <v>1708.5840899887844</v>
      </c>
      <c r="AR4286" s="3">
        <f t="shared" si="756"/>
        <v>8993.706400011215</v>
      </c>
    </row>
    <row r="4287" spans="1:44">
      <c r="A4287" s="32">
        <v>44100</v>
      </c>
      <c r="B4287" s="9">
        <v>6.25</v>
      </c>
      <c r="C4287" s="33">
        <v>10754.43751</v>
      </c>
      <c r="D4287" s="34">
        <f t="shared" si="740"/>
        <v>138261805.68951771</v>
      </c>
      <c r="E4287" s="34">
        <v>19314656404097</v>
      </c>
      <c r="F4287" s="3">
        <f>VLOOKUP(A4287,ERCOT_345kv_West_ATC!A:B,2)</f>
        <v>29.598600000000001</v>
      </c>
      <c r="G4287" s="3">
        <f>VLOOKUP(A4287,ERCOT_345kv_West_ATC!G:H,2)</f>
        <v>2.9689999999999999</v>
      </c>
      <c r="I4287" s="5">
        <f t="shared" si="741"/>
        <v>6</v>
      </c>
      <c r="J4287" s="4">
        <f t="shared" si="742"/>
        <v>144</v>
      </c>
      <c r="K4287" s="4">
        <f t="shared" si="757"/>
        <v>900</v>
      </c>
      <c r="L4287" s="6">
        <f t="shared" si="758"/>
        <v>9678993.7589999996</v>
      </c>
      <c r="N4287" s="22">
        <f t="shared" si="743"/>
        <v>7.0004826790236341E-2</v>
      </c>
      <c r="O4287" s="14">
        <f t="shared" si="744"/>
        <v>650.93898890706691</v>
      </c>
      <c r="Q4287" s="22">
        <f t="shared" si="739"/>
        <v>102.34623799742155</v>
      </c>
      <c r="R4287" s="3">
        <f>VLOOKUP(A4287,ERCOT_345kv_West_ATC!D:E,2)</f>
        <v>14.8</v>
      </c>
      <c r="S4287" s="66">
        <f t="shared" si="738"/>
        <v>0.85539282840691366</v>
      </c>
      <c r="T4287" s="69">
        <f t="shared" si="745"/>
        <v>87.546237997421557</v>
      </c>
      <c r="V4287" s="16">
        <f t="shared" si="746"/>
        <v>2.0245442400000001E-2</v>
      </c>
      <c r="W4287" s="16">
        <f t="shared" si="747"/>
        <v>4.975938439023634E-2</v>
      </c>
      <c r="X4287" s="16"/>
      <c r="Z4287" s="15">
        <f t="shared" si="748"/>
        <v>6.5745841081534553E-6</v>
      </c>
      <c r="AA4287" s="16">
        <f t="shared" si="749"/>
        <v>7.0705953945375419E-2</v>
      </c>
      <c r="AB4287" s="3">
        <f t="shared" si="750"/>
        <v>7.6155467163434562E-2</v>
      </c>
      <c r="AC4287" s="69">
        <f t="shared" si="751"/>
        <v>14.103980981817049</v>
      </c>
      <c r="AD4287" s="3">
        <f t="shared" si="759"/>
        <v>16.455848401981971</v>
      </c>
      <c r="AF4287" s="29"/>
      <c r="AG4287" s="30"/>
      <c r="AH4287" s="29"/>
      <c r="AI4287" s="29"/>
      <c r="AJ4287" s="31"/>
      <c r="AK4287" s="29"/>
      <c r="AL4287" s="30"/>
      <c r="AN4287" s="17">
        <f t="shared" si="752"/>
        <v>153624.22854390857</v>
      </c>
      <c r="AO4287" s="17">
        <f t="shared" si="753"/>
        <v>1536.2422854390857</v>
      </c>
      <c r="AP4287" s="2">
        <f t="shared" si="754"/>
        <v>105.07897232403347</v>
      </c>
      <c r="AQ4287" s="6">
        <f t="shared" si="755"/>
        <v>1555.1687903956954</v>
      </c>
      <c r="AR4287" s="3">
        <f t="shared" si="756"/>
        <v>9199.2687196043044</v>
      </c>
    </row>
    <row r="4288" spans="1:44">
      <c r="A4288" s="32">
        <v>44101</v>
      </c>
      <c r="B4288" s="9">
        <v>6.25</v>
      </c>
      <c r="C4288" s="33">
        <v>10774.42676</v>
      </c>
      <c r="D4288" s="34">
        <f t="shared" si="740"/>
        <v>138261805.68951771</v>
      </c>
      <c r="E4288" s="34">
        <v>19314656404097</v>
      </c>
      <c r="F4288" s="3">
        <f>VLOOKUP(A4288,ERCOT_345kv_West_ATC!A:B,2)</f>
        <v>29.598600000000001</v>
      </c>
      <c r="G4288" s="3">
        <f>VLOOKUP(A4288,ERCOT_345kv_West_ATC!G:H,2)</f>
        <v>2.9689999999999999</v>
      </c>
      <c r="I4288" s="5">
        <f t="shared" si="741"/>
        <v>6</v>
      </c>
      <c r="J4288" s="4">
        <f t="shared" si="742"/>
        <v>144</v>
      </c>
      <c r="K4288" s="4">
        <f t="shared" si="757"/>
        <v>900</v>
      </c>
      <c r="L4288" s="6">
        <f t="shared" si="758"/>
        <v>9696984.0840000007</v>
      </c>
      <c r="N4288" s="22">
        <f t="shared" si="743"/>
        <v>7.013494461207645E-2</v>
      </c>
      <c r="O4288" s="14">
        <f t="shared" si="744"/>
        <v>650.93898890706691</v>
      </c>
      <c r="Q4288" s="22">
        <f t="shared" si="739"/>
        <v>102.53646873110591</v>
      </c>
      <c r="R4288" s="3">
        <f>VLOOKUP(A4288,ERCOT_345kv_West_ATC!D:E,2)</f>
        <v>16.059999999999999</v>
      </c>
      <c r="S4288" s="66">
        <f t="shared" si="738"/>
        <v>0.84337279995358405</v>
      </c>
      <c r="T4288" s="69">
        <f t="shared" si="745"/>
        <v>86.476468731105911</v>
      </c>
      <c r="V4288" s="16">
        <f t="shared" si="746"/>
        <v>2.0245442400000001E-2</v>
      </c>
      <c r="W4288" s="16">
        <f t="shared" si="747"/>
        <v>4.9889502212076449E-2</v>
      </c>
      <c r="X4288" s="16"/>
      <c r="Z4288" s="15">
        <f t="shared" si="748"/>
        <v>6.5745841081534553E-6</v>
      </c>
      <c r="AA4288" s="16">
        <f t="shared" si="749"/>
        <v>7.0837374950759327E-2</v>
      </c>
      <c r="AB4288" s="3">
        <f t="shared" si="750"/>
        <v>7.6297017167382339E-2</v>
      </c>
      <c r="AC4288" s="69">
        <f t="shared" si="751"/>
        <v>14.155788283261936</v>
      </c>
      <c r="AD4288" s="3">
        <f t="shared" si="759"/>
        <v>16.289979374368126</v>
      </c>
      <c r="AF4288" s="29"/>
      <c r="AG4288" s="30"/>
      <c r="AH4288" s="29"/>
      <c r="AI4288" s="29"/>
      <c r="AJ4288" s="31"/>
      <c r="AK4288" s="29"/>
      <c r="AL4288" s="30"/>
      <c r="AN4288" s="17">
        <f t="shared" si="752"/>
        <v>153624.22854390857</v>
      </c>
      <c r="AO4288" s="17">
        <f t="shared" si="753"/>
        <v>1536.2422854390857</v>
      </c>
      <c r="AP4288" s="2">
        <f t="shared" si="754"/>
        <v>105.07897232403347</v>
      </c>
      <c r="AQ4288" s="6">
        <f t="shared" si="755"/>
        <v>1687.5682955239774</v>
      </c>
      <c r="AR4288" s="3">
        <f t="shared" si="756"/>
        <v>9086.8584644760231</v>
      </c>
    </row>
    <row r="4289" spans="1:44">
      <c r="A4289" s="32">
        <v>44102</v>
      </c>
      <c r="B4289" s="9">
        <v>6.25</v>
      </c>
      <c r="C4289" s="33">
        <v>10721.32704</v>
      </c>
      <c r="D4289" s="34">
        <f t="shared" si="740"/>
        <v>138261805.68951771</v>
      </c>
      <c r="E4289" s="34">
        <v>19314656404097</v>
      </c>
      <c r="F4289" s="3">
        <f>VLOOKUP(A4289,ERCOT_345kv_West_ATC!A:B,2)</f>
        <v>30.2654</v>
      </c>
      <c r="G4289" s="3">
        <f>VLOOKUP(A4289,ERCOT_345kv_West_ATC!G:H,2)</f>
        <v>2.972</v>
      </c>
      <c r="I4289" s="5">
        <f t="shared" si="741"/>
        <v>6</v>
      </c>
      <c r="J4289" s="4">
        <f t="shared" si="742"/>
        <v>144</v>
      </c>
      <c r="K4289" s="4">
        <f t="shared" si="757"/>
        <v>900</v>
      </c>
      <c r="L4289" s="6">
        <f t="shared" si="758"/>
        <v>9649194.3359999992</v>
      </c>
      <c r="N4289" s="22">
        <f t="shared" si="743"/>
        <v>6.9789297831595959E-2</v>
      </c>
      <c r="O4289" s="14">
        <f t="shared" si="744"/>
        <v>650.93898890706691</v>
      </c>
      <c r="Q4289" s="22">
        <f t="shared" si="739"/>
        <v>102.03113718069585</v>
      </c>
      <c r="R4289" s="3">
        <f>VLOOKUP(A4289,ERCOT_345kv_West_ATC!D:E,2)</f>
        <v>13.68</v>
      </c>
      <c r="S4289" s="66">
        <f t="shared" si="738"/>
        <v>0.86592328206856206</v>
      </c>
      <c r="T4289" s="69">
        <f t="shared" si="745"/>
        <v>88.351137180695844</v>
      </c>
      <c r="V4289" s="16">
        <f t="shared" si="746"/>
        <v>2.0701533599999999E-2</v>
      </c>
      <c r="W4289" s="16">
        <f t="shared" si="747"/>
        <v>4.9087764231595957E-2</v>
      </c>
      <c r="X4289" s="16"/>
      <c r="Z4289" s="15">
        <f t="shared" si="748"/>
        <v>6.5745841081534553E-6</v>
      </c>
      <c r="AA4289" s="16">
        <f t="shared" si="749"/>
        <v>7.0488266375499931E-2</v>
      </c>
      <c r="AB4289" s="3">
        <f t="shared" si="750"/>
        <v>7.5921001780330497E-2</v>
      </c>
      <c r="AC4289" s="69">
        <f t="shared" si="751"/>
        <v>14.018166651600961</v>
      </c>
      <c r="AD4289" s="3">
        <f t="shared" si="759"/>
        <v>16.122116672319098</v>
      </c>
      <c r="AF4289" s="29"/>
      <c r="AG4289" s="30"/>
      <c r="AH4289" s="29"/>
      <c r="AI4289" s="29"/>
      <c r="AJ4289" s="31"/>
      <c r="AK4289" s="29"/>
      <c r="AL4289" s="30"/>
      <c r="AN4289" s="17">
        <f t="shared" si="752"/>
        <v>153624.22854390857</v>
      </c>
      <c r="AO4289" s="17">
        <f t="shared" si="753"/>
        <v>1536.2422854390857</v>
      </c>
      <c r="AP4289" s="2">
        <f t="shared" si="754"/>
        <v>105.07897232403347</v>
      </c>
      <c r="AQ4289" s="6">
        <f t="shared" si="755"/>
        <v>1437.480341392778</v>
      </c>
      <c r="AR4289" s="3">
        <f t="shared" si="756"/>
        <v>9283.8466986072217</v>
      </c>
    </row>
    <row r="4290" spans="1:44">
      <c r="A4290" s="32">
        <v>44103</v>
      </c>
      <c r="B4290" s="9">
        <v>6.25</v>
      </c>
      <c r="C4290" s="33">
        <v>10848.83049</v>
      </c>
      <c r="D4290" s="34">
        <f t="shared" si="740"/>
        <v>138261805.68951771</v>
      </c>
      <c r="E4290" s="34">
        <v>19314656404097</v>
      </c>
      <c r="F4290" s="3">
        <f>VLOOKUP(A4290,ERCOT_345kv_West_ATC!A:B,2)</f>
        <v>29.1936</v>
      </c>
      <c r="G4290" s="3">
        <f>VLOOKUP(A4290,ERCOT_345kv_West_ATC!G:H,2)</f>
        <v>2.8959999999999999</v>
      </c>
      <c r="I4290" s="5">
        <f t="shared" si="741"/>
        <v>6</v>
      </c>
      <c r="J4290" s="4">
        <f t="shared" si="742"/>
        <v>144</v>
      </c>
      <c r="K4290" s="4">
        <f t="shared" si="757"/>
        <v>900</v>
      </c>
      <c r="L4290" s="6">
        <f t="shared" si="758"/>
        <v>9763947.4409999996</v>
      </c>
      <c r="N4290" s="22">
        <f t="shared" si="743"/>
        <v>7.0619267499847579E-2</v>
      </c>
      <c r="O4290" s="14">
        <f t="shared" si="744"/>
        <v>650.93898890706691</v>
      </c>
      <c r="Q4290" s="22">
        <f t="shared" si="739"/>
        <v>103.24454312843214</v>
      </c>
      <c r="R4290" s="3">
        <f>VLOOKUP(A4290,ERCOT_345kv_West_ATC!D:E,2)</f>
        <v>16.63</v>
      </c>
      <c r="S4290" s="66">
        <f t="shared" si="738"/>
        <v>0.83892611177219378</v>
      </c>
      <c r="T4290" s="69">
        <f t="shared" si="745"/>
        <v>86.614543128432146</v>
      </c>
      <c r="V4290" s="16">
        <f t="shared" si="746"/>
        <v>1.9968422399999998E-2</v>
      </c>
      <c r="W4290" s="16">
        <f t="shared" si="747"/>
        <v>5.0650845099847581E-2</v>
      </c>
      <c r="X4290" s="16"/>
      <c r="Z4290" s="15">
        <f t="shared" si="748"/>
        <v>6.5745841081534553E-6</v>
      </c>
      <c r="AA4290" s="16">
        <f t="shared" si="749"/>
        <v>7.1326548531604667E-2</v>
      </c>
      <c r="AB4290" s="3">
        <f t="shared" si="750"/>
        <v>7.6823892776783878E-2</v>
      </c>
      <c r="AC4290" s="69">
        <f t="shared" si="751"/>
        <v>14.348624756302899</v>
      </c>
      <c r="AD4290" s="3">
        <f t="shared" si="759"/>
        <v>15.946357486135151</v>
      </c>
      <c r="AF4290" s="29"/>
      <c r="AG4290" s="30"/>
      <c r="AH4290" s="29"/>
      <c r="AI4290" s="29"/>
      <c r="AJ4290" s="31"/>
      <c r="AK4290" s="29"/>
      <c r="AL4290" s="30"/>
      <c r="AN4290" s="17">
        <f t="shared" si="752"/>
        <v>153624.22854390857</v>
      </c>
      <c r="AO4290" s="17">
        <f t="shared" si="753"/>
        <v>1536.2422854390857</v>
      </c>
      <c r="AP4290" s="2">
        <f t="shared" si="754"/>
        <v>105.07897232403347</v>
      </c>
      <c r="AQ4290" s="6">
        <f t="shared" si="755"/>
        <v>1747.4633097486765</v>
      </c>
      <c r="AR4290" s="3">
        <f t="shared" si="756"/>
        <v>9101.3671802513236</v>
      </c>
    </row>
    <row r="4291" spans="1:44">
      <c r="A4291" s="32">
        <v>44104</v>
      </c>
      <c r="B4291" s="9">
        <v>6.25</v>
      </c>
      <c r="C4291" s="33">
        <v>10787.61787</v>
      </c>
      <c r="D4291" s="34">
        <f t="shared" si="740"/>
        <v>138261805.68951771</v>
      </c>
      <c r="E4291" s="34">
        <v>19314656404097</v>
      </c>
      <c r="F4291" s="3">
        <f>VLOOKUP(A4291,ERCOT_345kv_West_ATC!A:B,2)</f>
        <v>29.950299999999999</v>
      </c>
      <c r="G4291" s="3">
        <f>VLOOKUP(A4291,ERCOT_345kv_West_ATC!G:H,2)</f>
        <v>2.9209999999999998</v>
      </c>
      <c r="I4291" s="5">
        <f t="shared" si="741"/>
        <v>6</v>
      </c>
      <c r="J4291" s="4">
        <f t="shared" si="742"/>
        <v>144</v>
      </c>
      <c r="K4291" s="4">
        <f t="shared" si="757"/>
        <v>900</v>
      </c>
      <c r="L4291" s="6">
        <f t="shared" si="758"/>
        <v>9708856.0830000006</v>
      </c>
      <c r="N4291" s="22">
        <f t="shared" si="743"/>
        <v>7.0220810690136068E-2</v>
      </c>
      <c r="O4291" s="14">
        <f t="shared" si="744"/>
        <v>650.93898890706691</v>
      </c>
      <c r="Q4291" s="22">
        <f t="shared" si="739"/>
        <v>102.66200393294746</v>
      </c>
      <c r="R4291" s="3">
        <f>VLOOKUP(A4291,ERCOT_345kv_West_ATC!D:E,2)</f>
        <v>16.940000000000001</v>
      </c>
      <c r="S4291" s="66">
        <f t="shared" si="738"/>
        <v>0.83499250598045827</v>
      </c>
      <c r="T4291" s="69">
        <f t="shared" si="745"/>
        <v>85.722003932947459</v>
      </c>
      <c r="V4291" s="16">
        <f t="shared" si="746"/>
        <v>2.0486005199999997E-2</v>
      </c>
      <c r="W4291" s="16">
        <f t="shared" si="747"/>
        <v>4.9734805490136071E-2</v>
      </c>
      <c r="X4291" s="16"/>
      <c r="Z4291" s="15">
        <f t="shared" si="748"/>
        <v>6.5745841081534553E-6</v>
      </c>
      <c r="AA4291" s="16">
        <f t="shared" si="749"/>
        <v>7.0924101012934226E-2</v>
      </c>
      <c r="AB4291" s="3">
        <f t="shared" si="750"/>
        <v>7.6390427459042898E-2</v>
      </c>
      <c r="AC4291" s="69">
        <f t="shared" si="751"/>
        <v>14.1899764500097</v>
      </c>
      <c r="AD4291" s="3">
        <f t="shared" si="759"/>
        <v>15.767799476843884</v>
      </c>
      <c r="AF4291" s="29"/>
      <c r="AG4291" s="30"/>
      <c r="AH4291" s="29"/>
      <c r="AI4291" s="29"/>
      <c r="AJ4291" s="31"/>
      <c r="AK4291" s="29"/>
      <c r="AL4291" s="30"/>
      <c r="AN4291" s="17">
        <f t="shared" si="752"/>
        <v>153624.22854390857</v>
      </c>
      <c r="AO4291" s="17">
        <f t="shared" si="753"/>
        <v>1536.2422854390857</v>
      </c>
      <c r="AP4291" s="2">
        <f t="shared" si="754"/>
        <v>105.07897232403347</v>
      </c>
      <c r="AQ4291" s="6">
        <f t="shared" si="755"/>
        <v>1780.0377911691271</v>
      </c>
      <c r="AR4291" s="3">
        <f t="shared" si="756"/>
        <v>9007.5800788308734</v>
      </c>
    </row>
    <row r="4292" spans="1:44">
      <c r="A4292" s="32">
        <v>44105</v>
      </c>
      <c r="B4292" s="9">
        <v>6.25</v>
      </c>
      <c r="C4292" s="33">
        <v>10623.330120000001</v>
      </c>
      <c r="D4292" s="34">
        <f t="shared" si="740"/>
        <v>138261805.68951771</v>
      </c>
      <c r="E4292" s="34">
        <v>19314656404097</v>
      </c>
      <c r="F4292" s="3">
        <f>VLOOKUP(A4292,ERCOT_345kv_West_ATC!A:B,2)</f>
        <v>29.226199999999999</v>
      </c>
      <c r="G4292" s="3">
        <f>VLOOKUP(A4292,ERCOT_345kv_West_ATC!G:H,2)</f>
        <v>2.859</v>
      </c>
      <c r="I4292" s="5">
        <f t="shared" si="741"/>
        <v>6</v>
      </c>
      <c r="J4292" s="4">
        <f t="shared" si="742"/>
        <v>144</v>
      </c>
      <c r="K4292" s="4">
        <f t="shared" si="757"/>
        <v>900</v>
      </c>
      <c r="L4292" s="6">
        <f t="shared" si="758"/>
        <v>9560997.1080000009</v>
      </c>
      <c r="N4292" s="22">
        <f t="shared" si="743"/>
        <v>6.9151397671387893E-2</v>
      </c>
      <c r="O4292" s="14">
        <f t="shared" si="744"/>
        <v>650.93898890706691</v>
      </c>
      <c r="Q4292" s="22">
        <f t="shared" si="739"/>
        <v>101.09853460729225</v>
      </c>
      <c r="R4292" s="3">
        <f>VLOOKUP(A4292,ERCOT_345kv_West_ATC!D:E,2)</f>
        <v>14.37</v>
      </c>
      <c r="S4292" s="66">
        <f t="shared" si="738"/>
        <v>0.85786144125808628</v>
      </c>
      <c r="T4292" s="69">
        <f t="shared" si="745"/>
        <v>86.728534607292247</v>
      </c>
      <c r="V4292" s="16">
        <f t="shared" si="746"/>
        <v>1.9990720799999997E-2</v>
      </c>
      <c r="W4292" s="16">
        <f t="shared" si="747"/>
        <v>4.9160676871387893E-2</v>
      </c>
      <c r="X4292" s="16"/>
      <c r="Z4292" s="15">
        <f t="shared" si="748"/>
        <v>6.5745841081534553E-6</v>
      </c>
      <c r="AA4292" s="16">
        <f t="shared" si="749"/>
        <v>6.9843977382619937E-2</v>
      </c>
      <c r="AB4292" s="3">
        <f t="shared" si="750"/>
        <v>7.5227055563595477E-2</v>
      </c>
      <c r="AC4292" s="69">
        <f t="shared" si="751"/>
        <v>13.764182336275944</v>
      </c>
      <c r="AD4292" s="3">
        <f t="shared" si="759"/>
        <v>15.54809414694318</v>
      </c>
      <c r="AF4292" s="29"/>
      <c r="AG4292" s="30"/>
      <c r="AH4292" s="29"/>
      <c r="AI4292" s="29"/>
      <c r="AJ4292" s="31"/>
      <c r="AK4292" s="29"/>
      <c r="AL4292" s="30"/>
      <c r="AN4292" s="17">
        <f t="shared" si="752"/>
        <v>153624.22854390857</v>
      </c>
      <c r="AO4292" s="17">
        <f t="shared" si="753"/>
        <v>1536.2422854390857</v>
      </c>
      <c r="AP4292" s="2">
        <f t="shared" si="754"/>
        <v>105.07897232403347</v>
      </c>
      <c r="AQ4292" s="6">
        <f t="shared" si="755"/>
        <v>1509.984832296361</v>
      </c>
      <c r="AR4292" s="3">
        <f t="shared" si="756"/>
        <v>9113.3452877036398</v>
      </c>
    </row>
    <row r="4293" spans="1:44">
      <c r="A4293" s="32">
        <v>44106</v>
      </c>
      <c r="B4293" s="9">
        <v>6.25</v>
      </c>
      <c r="C4293" s="33">
        <v>10575.972669999999</v>
      </c>
      <c r="D4293" s="34">
        <f t="shared" si="740"/>
        <v>138261805.68951771</v>
      </c>
      <c r="E4293" s="34">
        <v>19314656404097</v>
      </c>
      <c r="F4293" s="3">
        <f>VLOOKUP(A4293,ERCOT_345kv_West_ATC!A:B,2)</f>
        <v>28.739799999999999</v>
      </c>
      <c r="G4293" s="3">
        <f>VLOOKUP(A4293,ERCOT_345kv_West_ATC!G:H,2)</f>
        <v>2.843</v>
      </c>
      <c r="I4293" s="5">
        <f t="shared" si="741"/>
        <v>6</v>
      </c>
      <c r="J4293" s="4">
        <f t="shared" si="742"/>
        <v>144</v>
      </c>
      <c r="K4293" s="4">
        <f t="shared" si="757"/>
        <v>900</v>
      </c>
      <c r="L4293" s="6">
        <f t="shared" si="758"/>
        <v>9518375.402999999</v>
      </c>
      <c r="N4293" s="22">
        <f t="shared" si="743"/>
        <v>6.8843129565185721E-2</v>
      </c>
      <c r="O4293" s="14">
        <f t="shared" si="744"/>
        <v>650.93898890706691</v>
      </c>
      <c r="Q4293" s="22">
        <f t="shared" si="739"/>
        <v>100.6478502414996</v>
      </c>
      <c r="R4293" s="3">
        <f>VLOOKUP(A4293,ERCOT_345kv_West_ATC!D:E,2)</f>
        <v>13.24</v>
      </c>
      <c r="S4293" s="66">
        <f t="shared" si="738"/>
        <v>0.86845223252924664</v>
      </c>
      <c r="T4293" s="69">
        <f t="shared" si="745"/>
        <v>87.407850241499602</v>
      </c>
      <c r="V4293" s="16">
        <f t="shared" si="746"/>
        <v>1.9658023199999999E-2</v>
      </c>
      <c r="W4293" s="16">
        <f t="shared" si="747"/>
        <v>4.9185106365185721E-2</v>
      </c>
      <c r="X4293" s="16"/>
      <c r="Z4293" s="15">
        <f t="shared" si="748"/>
        <v>6.5745841081534553E-6</v>
      </c>
      <c r="AA4293" s="16">
        <f t="shared" si="749"/>
        <v>6.9532621844447265E-2</v>
      </c>
      <c r="AB4293" s="3">
        <f t="shared" si="750"/>
        <v>7.4891702949842723E-2</v>
      </c>
      <c r="AC4293" s="69">
        <f t="shared" si="751"/>
        <v>13.641443279642436</v>
      </c>
      <c r="AD4293" s="3">
        <f t="shared" si="759"/>
        <v>15.376657206424392</v>
      </c>
      <c r="AF4293" s="29"/>
      <c r="AG4293" s="30"/>
      <c r="AH4293" s="29"/>
      <c r="AI4293" s="29"/>
      <c r="AJ4293" s="31"/>
      <c r="AK4293" s="29"/>
      <c r="AL4293" s="30"/>
      <c r="AN4293" s="17">
        <f t="shared" si="752"/>
        <v>153624.22854390857</v>
      </c>
      <c r="AO4293" s="17">
        <f t="shared" si="753"/>
        <v>1536.2422854390857</v>
      </c>
      <c r="AP4293" s="2">
        <f t="shared" si="754"/>
        <v>105.07897232403347</v>
      </c>
      <c r="AQ4293" s="6">
        <f t="shared" si="755"/>
        <v>1391.2455935702033</v>
      </c>
      <c r="AR4293" s="3">
        <f t="shared" si="756"/>
        <v>9184.7270764297955</v>
      </c>
    </row>
    <row r="4294" spans="1:44">
      <c r="A4294" s="32">
        <v>44107</v>
      </c>
      <c r="B4294" s="9">
        <v>6.25</v>
      </c>
      <c r="C4294" s="33">
        <v>10549.3289</v>
      </c>
      <c r="D4294" s="34">
        <f t="shared" si="740"/>
        <v>138261805.68951771</v>
      </c>
      <c r="E4294" s="34">
        <v>19314656404097</v>
      </c>
      <c r="F4294" s="3">
        <f>VLOOKUP(A4294,ERCOT_345kv_West_ATC!A:B,2)</f>
        <v>28.739799999999999</v>
      </c>
      <c r="G4294" s="3">
        <f>VLOOKUP(A4294,ERCOT_345kv_West_ATC!G:H,2)</f>
        <v>2.843</v>
      </c>
      <c r="I4294" s="5">
        <f t="shared" si="741"/>
        <v>6</v>
      </c>
      <c r="J4294" s="4">
        <f t="shared" si="742"/>
        <v>144</v>
      </c>
      <c r="K4294" s="4">
        <f t="shared" si="757"/>
        <v>900</v>
      </c>
      <c r="L4294" s="6">
        <f t="shared" si="758"/>
        <v>9494396.0099999998</v>
      </c>
      <c r="N4294" s="22">
        <f t="shared" si="743"/>
        <v>6.8669694878140994E-2</v>
      </c>
      <c r="O4294" s="14">
        <f t="shared" si="744"/>
        <v>650.93898890706691</v>
      </c>
      <c r="Q4294" s="22">
        <f t="shared" si="739"/>
        <v>100.39429075751607</v>
      </c>
      <c r="R4294" s="3">
        <f>VLOOKUP(A4294,ERCOT_345kv_West_ATC!D:E,2)</f>
        <v>12.06</v>
      </c>
      <c r="S4294" s="66">
        <f t="shared" ref="S4294:S4357" si="760">(Q4294-R4294)/Q4294</f>
        <v>0.87987364710679905</v>
      </c>
      <c r="T4294" s="69">
        <f t="shared" si="745"/>
        <v>88.334290757516072</v>
      </c>
      <c r="V4294" s="16">
        <f t="shared" si="746"/>
        <v>1.9658023199999999E-2</v>
      </c>
      <c r="W4294" s="16">
        <f t="shared" si="747"/>
        <v>4.9011671678140994E-2</v>
      </c>
      <c r="X4294" s="16"/>
      <c r="Z4294" s="15">
        <f t="shared" si="748"/>
        <v>6.5745841081534553E-6</v>
      </c>
      <c r="AA4294" s="16">
        <f t="shared" si="749"/>
        <v>6.9357450137623969E-2</v>
      </c>
      <c r="AB4294" s="3">
        <f t="shared" si="750"/>
        <v>7.470303025083283E-2</v>
      </c>
      <c r="AC4294" s="69">
        <f t="shared" si="751"/>
        <v>13.572389071804816</v>
      </c>
      <c r="AD4294" s="3">
        <f t="shared" si="759"/>
        <v>15.315018416740081</v>
      </c>
      <c r="AF4294" s="29"/>
      <c r="AG4294" s="30"/>
      <c r="AH4294" s="29"/>
      <c r="AI4294" s="29"/>
      <c r="AJ4294" s="31"/>
      <c r="AK4294" s="29"/>
      <c r="AL4294" s="30"/>
      <c r="AN4294" s="17">
        <f t="shared" si="752"/>
        <v>153624.22854390857</v>
      </c>
      <c r="AO4294" s="17">
        <f t="shared" si="753"/>
        <v>1536.2422854390857</v>
      </c>
      <c r="AP4294" s="2">
        <f t="shared" si="754"/>
        <v>105.07897232403347</v>
      </c>
      <c r="AQ4294" s="6">
        <f t="shared" si="755"/>
        <v>1267.2524062278437</v>
      </c>
      <c r="AR4294" s="3">
        <f t="shared" si="756"/>
        <v>9282.076493772156</v>
      </c>
    </row>
    <row r="4295" spans="1:44">
      <c r="A4295" s="32">
        <v>44108</v>
      </c>
      <c r="B4295" s="9">
        <v>6.25</v>
      </c>
      <c r="C4295" s="33">
        <v>10668.42729</v>
      </c>
      <c r="D4295" s="34">
        <f t="shared" si="740"/>
        <v>138143196.79849127</v>
      </c>
      <c r="E4295" s="34">
        <v>19298087186262.602</v>
      </c>
      <c r="F4295" s="3">
        <f>VLOOKUP(A4295,ERCOT_345kv_West_ATC!A:B,2)</f>
        <v>28.739799999999999</v>
      </c>
      <c r="G4295" s="3">
        <f>VLOOKUP(A4295,ERCOT_345kv_West_ATC!G:H,2)</f>
        <v>2.843</v>
      </c>
      <c r="I4295" s="5">
        <f t="shared" si="741"/>
        <v>6</v>
      </c>
      <c r="J4295" s="4">
        <f t="shared" si="742"/>
        <v>144</v>
      </c>
      <c r="K4295" s="4">
        <f t="shared" si="757"/>
        <v>900</v>
      </c>
      <c r="L4295" s="6">
        <f t="shared" si="758"/>
        <v>9601584.5609999988</v>
      </c>
      <c r="N4295" s="22">
        <f t="shared" si="743"/>
        <v>6.9504577739038273E-2</v>
      </c>
      <c r="O4295" s="14">
        <f t="shared" si="744"/>
        <v>651.49788108119799</v>
      </c>
      <c r="Q4295" s="22">
        <f t="shared" si="739"/>
        <v>101.61487973543606</v>
      </c>
      <c r="R4295" s="3">
        <f>VLOOKUP(A4295,ERCOT_345kv_West_ATC!D:E,2)</f>
        <v>16.12</v>
      </c>
      <c r="S4295" s="66">
        <f t="shared" si="760"/>
        <v>0.84136181588789016</v>
      </c>
      <c r="T4295" s="69">
        <f t="shared" si="745"/>
        <v>85.494879735436058</v>
      </c>
      <c r="V4295" s="16">
        <f t="shared" si="746"/>
        <v>1.9658023199999999E-2</v>
      </c>
      <c r="W4295" s="16">
        <f t="shared" si="747"/>
        <v>4.9846554539038274E-2</v>
      </c>
      <c r="X4295" s="16"/>
      <c r="Z4295" s="15">
        <f t="shared" si="748"/>
        <v>6.5802290052464741E-6</v>
      </c>
      <c r="AA4295" s="16">
        <f t="shared" si="749"/>
        <v>7.0200694694021029E-2</v>
      </c>
      <c r="AB4295" s="3">
        <f t="shared" si="750"/>
        <v>7.5611266114181105E-2</v>
      </c>
      <c r="AC4295" s="69">
        <f t="shared" si="751"/>
        <v>13.904803397790284</v>
      </c>
      <c r="AD4295" s="3">
        <f t="shared" si="759"/>
        <v>15.238481600917062</v>
      </c>
      <c r="AF4295" s="29"/>
      <c r="AG4295" s="30"/>
      <c r="AH4295" s="29"/>
      <c r="AI4295" s="29"/>
      <c r="AJ4295" s="31"/>
      <c r="AK4295" s="29"/>
      <c r="AL4295" s="30"/>
      <c r="AN4295" s="17">
        <f t="shared" si="752"/>
        <v>153492.44088721252</v>
      </c>
      <c r="AO4295" s="17">
        <f t="shared" si="753"/>
        <v>1534.9244088721252</v>
      </c>
      <c r="AP4295" s="2">
        <f t="shared" si="754"/>
        <v>104.98882956685337</v>
      </c>
      <c r="AQ4295" s="6">
        <f t="shared" si="755"/>
        <v>1692.4199326176763</v>
      </c>
      <c r="AR4295" s="3">
        <f t="shared" si="756"/>
        <v>8976.0073573823229</v>
      </c>
    </row>
    <row r="4296" spans="1:44">
      <c r="A4296" s="32">
        <v>44109</v>
      </c>
      <c r="B4296" s="9">
        <v>6.25</v>
      </c>
      <c r="C4296" s="33">
        <v>10793.33943</v>
      </c>
      <c r="D4296" s="34">
        <f t="shared" si="740"/>
        <v>138143196.79849127</v>
      </c>
      <c r="E4296" s="34">
        <v>19298087186262.602</v>
      </c>
      <c r="F4296" s="3">
        <f>VLOOKUP(A4296,ERCOT_345kv_West_ATC!A:B,2)</f>
        <v>29.3733</v>
      </c>
      <c r="G4296" s="3">
        <f>VLOOKUP(A4296,ERCOT_345kv_West_ATC!G:H,2)</f>
        <v>2.9350000000000001</v>
      </c>
      <c r="I4296" s="5">
        <f t="shared" si="741"/>
        <v>6</v>
      </c>
      <c r="J4296" s="4">
        <f t="shared" si="742"/>
        <v>144</v>
      </c>
      <c r="K4296" s="4">
        <f t="shared" si="757"/>
        <v>900</v>
      </c>
      <c r="L4296" s="6">
        <f t="shared" si="758"/>
        <v>9714005.4869999997</v>
      </c>
      <c r="N4296" s="22">
        <f t="shared" si="743"/>
        <v>7.0318377684351452E-2</v>
      </c>
      <c r="O4296" s="14">
        <f t="shared" si="744"/>
        <v>651.49788108119799</v>
      </c>
      <c r="Q4296" s="22">
        <f t="shared" si="739"/>
        <v>102.80464573735593</v>
      </c>
      <c r="R4296" s="3">
        <f>VLOOKUP(A4296,ERCOT_345kv_West_ATC!D:E,2)</f>
        <v>13.18</v>
      </c>
      <c r="S4296" s="66">
        <f t="shared" si="760"/>
        <v>0.8717956770779397</v>
      </c>
      <c r="T4296" s="69">
        <f t="shared" si="745"/>
        <v>89.624645737355934</v>
      </c>
      <c r="V4296" s="16">
        <f t="shared" si="746"/>
        <v>2.00913372E-2</v>
      </c>
      <c r="W4296" s="16">
        <f t="shared" si="747"/>
        <v>5.0227040484351448E-2</v>
      </c>
      <c r="X4296" s="16"/>
      <c r="Z4296" s="15">
        <f t="shared" si="748"/>
        <v>6.5802290052464741E-6</v>
      </c>
      <c r="AA4296" s="16">
        <f t="shared" si="749"/>
        <v>7.1022645180756447E-2</v>
      </c>
      <c r="AB4296" s="3">
        <f t="shared" si="750"/>
        <v>7.6496566712075678E-2</v>
      </c>
      <c r="AC4296" s="69">
        <f t="shared" si="751"/>
        <v>14.228823416619697</v>
      </c>
      <c r="AD4296" s="3">
        <f t="shared" si="759"/>
        <v>15.20527099494211</v>
      </c>
      <c r="AF4296" s="29"/>
      <c r="AG4296" s="30"/>
      <c r="AH4296" s="29"/>
      <c r="AI4296" s="29"/>
      <c r="AJ4296" s="31"/>
      <c r="AK4296" s="29"/>
      <c r="AL4296" s="30"/>
      <c r="AN4296" s="17">
        <f t="shared" si="752"/>
        <v>153492.44088721252</v>
      </c>
      <c r="AO4296" s="17">
        <f t="shared" si="753"/>
        <v>1534.9244088721252</v>
      </c>
      <c r="AP4296" s="2">
        <f t="shared" si="754"/>
        <v>104.98882956685337</v>
      </c>
      <c r="AQ4296" s="6">
        <f t="shared" si="755"/>
        <v>1383.7527736911275</v>
      </c>
      <c r="AR4296" s="3">
        <f t="shared" si="756"/>
        <v>9409.586656308873</v>
      </c>
    </row>
    <row r="4297" spans="1:44">
      <c r="A4297" s="32">
        <v>44110</v>
      </c>
      <c r="B4297" s="9">
        <v>6.25</v>
      </c>
      <c r="C4297" s="33">
        <v>10604.37298</v>
      </c>
      <c r="D4297" s="34">
        <f t="shared" si="740"/>
        <v>138143196.79849127</v>
      </c>
      <c r="E4297" s="34">
        <v>19298087186262.602</v>
      </c>
      <c r="F4297" s="3">
        <f>VLOOKUP(A4297,ERCOT_345kv_West_ATC!A:B,2)</f>
        <v>28.484300000000001</v>
      </c>
      <c r="G4297" s="3">
        <f>VLOOKUP(A4297,ERCOT_345kv_West_ATC!G:H,2)</f>
        <v>2.9039999999999999</v>
      </c>
      <c r="I4297" s="5">
        <f t="shared" si="741"/>
        <v>6</v>
      </c>
      <c r="J4297" s="4">
        <f t="shared" si="742"/>
        <v>144</v>
      </c>
      <c r="K4297" s="4">
        <f t="shared" si="757"/>
        <v>900</v>
      </c>
      <c r="L4297" s="6">
        <f t="shared" si="758"/>
        <v>9543935.682</v>
      </c>
      <c r="N4297" s="22">
        <f t="shared" si="743"/>
        <v>6.9087265266647088E-2</v>
      </c>
      <c r="O4297" s="14">
        <f t="shared" si="744"/>
        <v>651.49788108119799</v>
      </c>
      <c r="Q4297" s="22">
        <f t="shared" si="739"/>
        <v>101.00477378164778</v>
      </c>
      <c r="R4297" s="3">
        <f>VLOOKUP(A4297,ERCOT_345kv_West_ATC!D:E,2)</f>
        <v>20.11</v>
      </c>
      <c r="S4297" s="66">
        <f t="shared" si="760"/>
        <v>0.80090049957961573</v>
      </c>
      <c r="T4297" s="69">
        <f t="shared" si="745"/>
        <v>80.894773781647785</v>
      </c>
      <c r="V4297" s="16">
        <f t="shared" si="746"/>
        <v>1.9483261200000001E-2</v>
      </c>
      <c r="W4297" s="16">
        <f t="shared" si="747"/>
        <v>4.9604004066647084E-2</v>
      </c>
      <c r="X4297" s="16"/>
      <c r="Z4297" s="15">
        <f t="shared" si="748"/>
        <v>6.5802290052464741E-6</v>
      </c>
      <c r="AA4297" s="16">
        <f t="shared" si="749"/>
        <v>6.9779202665447987E-2</v>
      </c>
      <c r="AB4297" s="3">
        <f t="shared" si="750"/>
        <v>7.5157288470849362E-2</v>
      </c>
      <c r="AC4297" s="69">
        <f t="shared" si="751"/>
        <v>13.738647580330866</v>
      </c>
      <c r="AD4297" s="3">
        <f t="shared" si="759"/>
        <v>15.14519274889156</v>
      </c>
      <c r="AF4297" s="29"/>
      <c r="AG4297" s="30"/>
      <c r="AH4297" s="29"/>
      <c r="AI4297" s="29"/>
      <c r="AJ4297" s="31"/>
      <c r="AK4297" s="29"/>
      <c r="AL4297" s="30"/>
      <c r="AN4297" s="17">
        <f t="shared" si="752"/>
        <v>153492.44088721252</v>
      </c>
      <c r="AO4297" s="17">
        <f t="shared" si="753"/>
        <v>1534.9244088721252</v>
      </c>
      <c r="AP4297" s="2">
        <f t="shared" si="754"/>
        <v>104.98882956685337</v>
      </c>
      <c r="AQ4297" s="6">
        <f t="shared" si="755"/>
        <v>2111.3253625894213</v>
      </c>
      <c r="AR4297" s="3">
        <f t="shared" si="756"/>
        <v>8493.0476174105788</v>
      </c>
    </row>
    <row r="4298" spans="1:44">
      <c r="A4298" s="32">
        <v>44111</v>
      </c>
      <c r="B4298" s="9">
        <v>6.25</v>
      </c>
      <c r="C4298" s="33">
        <v>10669.00289</v>
      </c>
      <c r="D4298" s="34">
        <f t="shared" si="740"/>
        <v>138143196.79849127</v>
      </c>
      <c r="E4298" s="34">
        <v>19298087186262.602</v>
      </c>
      <c r="F4298" s="3">
        <f>VLOOKUP(A4298,ERCOT_345kv_West_ATC!A:B,2)</f>
        <v>28.760200000000001</v>
      </c>
      <c r="G4298" s="3">
        <f>VLOOKUP(A4298,ERCOT_345kv_West_ATC!G:H,2)</f>
        <v>2.9129999999999998</v>
      </c>
      <c r="I4298" s="5">
        <f t="shared" si="741"/>
        <v>6</v>
      </c>
      <c r="J4298" s="4">
        <f t="shared" si="742"/>
        <v>144</v>
      </c>
      <c r="K4298" s="4">
        <f t="shared" si="757"/>
        <v>900</v>
      </c>
      <c r="L4298" s="6">
        <f t="shared" si="758"/>
        <v>9602102.6009999998</v>
      </c>
      <c r="N4298" s="22">
        <f t="shared" si="743"/>
        <v>6.9508327760841773E-2</v>
      </c>
      <c r="O4298" s="14">
        <f t="shared" si="744"/>
        <v>651.49788108119799</v>
      </c>
      <c r="Q4298" s="22">
        <f t="shared" si="739"/>
        <v>101.62036222345289</v>
      </c>
      <c r="R4298" s="3">
        <f>VLOOKUP(A4298,ERCOT_345kv_West_ATC!D:E,2)</f>
        <v>21.66</v>
      </c>
      <c r="S4298" s="66">
        <f t="shared" si="760"/>
        <v>0.78685374145417974</v>
      </c>
      <c r="T4298" s="69">
        <f t="shared" si="745"/>
        <v>79.96036222345289</v>
      </c>
      <c r="V4298" s="16">
        <f t="shared" si="746"/>
        <v>1.9671976799999998E-2</v>
      </c>
      <c r="W4298" s="16">
        <f t="shared" si="747"/>
        <v>4.9836350960841776E-2</v>
      </c>
      <c r="X4298" s="16"/>
      <c r="Z4298" s="15">
        <f t="shared" si="748"/>
        <v>6.5802290052464741E-6</v>
      </c>
      <c r="AA4298" s="16">
        <f t="shared" si="749"/>
        <v>7.0204482273836452E-2</v>
      </c>
      <c r="AB4298" s="3">
        <f t="shared" si="750"/>
        <v>7.561534561377295E-2</v>
      </c>
      <c r="AC4298" s="69">
        <f t="shared" si="751"/>
        <v>13.9062964946409</v>
      </c>
      <c r="AD4298" s="3">
        <f t="shared" si="759"/>
        <v>15.070180447690033</v>
      </c>
      <c r="AF4298" s="29"/>
      <c r="AG4298" s="30"/>
      <c r="AH4298" s="29"/>
      <c r="AI4298" s="29"/>
      <c r="AJ4298" s="31"/>
      <c r="AK4298" s="29"/>
      <c r="AL4298" s="30"/>
      <c r="AN4298" s="17">
        <f t="shared" si="752"/>
        <v>153492.44088721252</v>
      </c>
      <c r="AO4298" s="17">
        <f t="shared" si="753"/>
        <v>1534.9244088721252</v>
      </c>
      <c r="AP4298" s="2">
        <f t="shared" si="754"/>
        <v>104.98882956685337</v>
      </c>
      <c r="AQ4298" s="6">
        <f t="shared" si="755"/>
        <v>2274.0580484180441</v>
      </c>
      <c r="AR4298" s="3">
        <f t="shared" si="756"/>
        <v>8394.9448415819552</v>
      </c>
    </row>
    <row r="4299" spans="1:44">
      <c r="A4299" s="32">
        <v>44112</v>
      </c>
      <c r="B4299" s="9">
        <v>6.25</v>
      </c>
      <c r="C4299" s="33">
        <v>10915.61117</v>
      </c>
      <c r="D4299" s="34">
        <f t="shared" si="740"/>
        <v>138143196.79849127</v>
      </c>
      <c r="E4299" s="34">
        <v>19298087186262.602</v>
      </c>
      <c r="F4299" s="3">
        <f>VLOOKUP(A4299,ERCOT_345kv_West_ATC!A:B,2)</f>
        <v>28.571000000000002</v>
      </c>
      <c r="G4299" s="3">
        <f>VLOOKUP(A4299,ERCOT_345kv_West_ATC!G:H,2)</f>
        <v>2.94</v>
      </c>
      <c r="I4299" s="5">
        <f t="shared" si="741"/>
        <v>6</v>
      </c>
      <c r="J4299" s="4">
        <f t="shared" si="742"/>
        <v>144</v>
      </c>
      <c r="K4299" s="4">
        <f t="shared" si="757"/>
        <v>900</v>
      </c>
      <c r="L4299" s="6">
        <f t="shared" si="758"/>
        <v>9824050.0529999994</v>
      </c>
      <c r="N4299" s="22">
        <f t="shared" si="743"/>
        <v>7.1114975479612569E-2</v>
      </c>
      <c r="O4299" s="14">
        <f t="shared" si="744"/>
        <v>651.49788108119799</v>
      </c>
      <c r="Q4299" s="22">
        <f t="shared" si="739"/>
        <v>103.9692623970944</v>
      </c>
      <c r="R4299" s="3">
        <f>VLOOKUP(A4299,ERCOT_345kv_West_ATC!D:E,2)</f>
        <v>19.59</v>
      </c>
      <c r="S4299" s="66">
        <f t="shared" si="760"/>
        <v>0.81157892680647237</v>
      </c>
      <c r="T4299" s="69">
        <f t="shared" si="745"/>
        <v>84.379262397094394</v>
      </c>
      <c r="V4299" s="16">
        <f t="shared" si="746"/>
        <v>1.9542564000000002E-2</v>
      </c>
      <c r="W4299" s="16">
        <f t="shared" si="747"/>
        <v>5.157241147961257E-2</v>
      </c>
      <c r="X4299" s="16"/>
      <c r="Z4299" s="15">
        <f t="shared" si="748"/>
        <v>6.5802290052464741E-6</v>
      </c>
      <c r="AA4299" s="16">
        <f t="shared" si="749"/>
        <v>7.1827221230826396E-2</v>
      </c>
      <c r="AB4299" s="3">
        <f t="shared" si="750"/>
        <v>7.7363153775011365E-2</v>
      </c>
      <c r="AC4299" s="69">
        <f t="shared" si="751"/>
        <v>14.54599428165416</v>
      </c>
      <c r="AD4299" s="3">
        <f t="shared" si="759"/>
        <v>15.039390789709355</v>
      </c>
      <c r="AF4299" s="29"/>
      <c r="AG4299" s="30"/>
      <c r="AH4299" s="29"/>
      <c r="AI4299" s="29"/>
      <c r="AJ4299" s="31"/>
      <c r="AK4299" s="29"/>
      <c r="AL4299" s="30"/>
      <c r="AN4299" s="17">
        <f t="shared" si="752"/>
        <v>153492.44088721252</v>
      </c>
      <c r="AO4299" s="17">
        <f t="shared" si="753"/>
        <v>1534.9244088721252</v>
      </c>
      <c r="AP4299" s="2">
        <f t="shared" si="754"/>
        <v>104.98882956685337</v>
      </c>
      <c r="AQ4299" s="6">
        <f t="shared" si="755"/>
        <v>2056.7311712146575</v>
      </c>
      <c r="AR4299" s="3">
        <f t="shared" si="756"/>
        <v>8858.8799987853417</v>
      </c>
    </row>
    <row r="4300" spans="1:44">
      <c r="A4300" s="32">
        <v>44113</v>
      </c>
      <c r="B4300" s="9">
        <v>6.25</v>
      </c>
      <c r="C4300" s="33">
        <v>11064.45759</v>
      </c>
      <c r="D4300" s="34">
        <f t="shared" si="740"/>
        <v>138143196.79849127</v>
      </c>
      <c r="E4300" s="34">
        <v>19298087186262.602</v>
      </c>
      <c r="F4300" s="3">
        <f>VLOOKUP(A4300,ERCOT_345kv_West_ATC!A:B,2)</f>
        <v>28.452500000000001</v>
      </c>
      <c r="G4300" s="3">
        <f>VLOOKUP(A4300,ERCOT_345kv_West_ATC!G:H,2)</f>
        <v>2.988</v>
      </c>
      <c r="I4300" s="5">
        <f t="shared" si="741"/>
        <v>6</v>
      </c>
      <c r="J4300" s="4">
        <f t="shared" si="742"/>
        <v>144</v>
      </c>
      <c r="K4300" s="4">
        <f t="shared" si="757"/>
        <v>900</v>
      </c>
      <c r="L4300" s="6">
        <f t="shared" si="758"/>
        <v>9958011.8310000002</v>
      </c>
      <c r="N4300" s="22">
        <f t="shared" si="743"/>
        <v>7.2084706751977784E-2</v>
      </c>
      <c r="O4300" s="14">
        <f t="shared" si="744"/>
        <v>651.49788108119799</v>
      </c>
      <c r="Q4300" s="22">
        <f t="shared" si="739"/>
        <v>105.38699817540611</v>
      </c>
      <c r="R4300" s="3">
        <f>VLOOKUP(A4300,ERCOT_345kv_West_ATC!D:E,2)</f>
        <v>19.37</v>
      </c>
      <c r="S4300" s="66">
        <f t="shared" si="760"/>
        <v>0.81620123605987349</v>
      </c>
      <c r="T4300" s="69">
        <f t="shared" si="745"/>
        <v>86.016998175406101</v>
      </c>
      <c r="V4300" s="16">
        <f t="shared" si="746"/>
        <v>1.9461509999999998E-2</v>
      </c>
      <c r="W4300" s="16">
        <f t="shared" si="747"/>
        <v>5.2623196751977783E-2</v>
      </c>
      <c r="X4300" s="16"/>
      <c r="Z4300" s="15">
        <f t="shared" si="748"/>
        <v>6.5802290052464741E-6</v>
      </c>
      <c r="AA4300" s="16">
        <f t="shared" si="749"/>
        <v>7.2806664761037504E-2</v>
      </c>
      <c r="AB4300" s="3">
        <f t="shared" si="750"/>
        <v>7.841808586264086E-2</v>
      </c>
      <c r="AC4300" s="69">
        <f t="shared" si="751"/>
        <v>14.932099425726555</v>
      </c>
      <c r="AD4300" s="3">
        <f t="shared" si="759"/>
        <v>15.010809696006305</v>
      </c>
      <c r="AF4300" s="29"/>
      <c r="AG4300" s="30"/>
      <c r="AH4300" s="29"/>
      <c r="AI4300" s="29"/>
      <c r="AJ4300" s="31"/>
      <c r="AK4300" s="29"/>
      <c r="AL4300" s="30"/>
      <c r="AN4300" s="17">
        <f t="shared" si="752"/>
        <v>153492.44088721252</v>
      </c>
      <c r="AO4300" s="17">
        <f t="shared" si="753"/>
        <v>1534.9244088721252</v>
      </c>
      <c r="AP4300" s="2">
        <f t="shared" si="754"/>
        <v>104.98882956685337</v>
      </c>
      <c r="AQ4300" s="6">
        <f t="shared" si="755"/>
        <v>2033.6336287099498</v>
      </c>
      <c r="AR4300" s="3">
        <f t="shared" si="756"/>
        <v>9030.8239612900506</v>
      </c>
    </row>
    <row r="4301" spans="1:44">
      <c r="A4301" s="32">
        <v>44114</v>
      </c>
      <c r="B4301" s="9">
        <v>6.25</v>
      </c>
      <c r="C4301" s="33">
        <v>11296.361430000001</v>
      </c>
      <c r="D4301" s="34">
        <f t="shared" si="740"/>
        <v>138143196.79849127</v>
      </c>
      <c r="E4301" s="34">
        <v>19298087186262.602</v>
      </c>
      <c r="F4301" s="3">
        <f>VLOOKUP(A4301,ERCOT_345kv_West_ATC!A:B,2)</f>
        <v>28.452500000000001</v>
      </c>
      <c r="G4301" s="3">
        <f>VLOOKUP(A4301,ERCOT_345kv_West_ATC!G:H,2)</f>
        <v>2.988</v>
      </c>
      <c r="I4301" s="5">
        <f t="shared" si="741"/>
        <v>6</v>
      </c>
      <c r="J4301" s="4">
        <f t="shared" si="742"/>
        <v>144</v>
      </c>
      <c r="K4301" s="4">
        <f t="shared" si="757"/>
        <v>900</v>
      </c>
      <c r="L4301" s="6">
        <f t="shared" si="758"/>
        <v>10166725.287</v>
      </c>
      <c r="N4301" s="22">
        <f t="shared" si="743"/>
        <v>7.3595555355723721E-2</v>
      </c>
      <c r="O4301" s="14">
        <f t="shared" si="744"/>
        <v>651.49788108119799</v>
      </c>
      <c r="Q4301" s="22">
        <f t="shared" si="739"/>
        <v>107.59584116333878</v>
      </c>
      <c r="R4301" s="3">
        <f>VLOOKUP(A4301,ERCOT_345kv_West_ATC!D:E,2)</f>
        <v>35.56</v>
      </c>
      <c r="S4301" s="66">
        <f t="shared" si="760"/>
        <v>0.6695039546554854</v>
      </c>
      <c r="T4301" s="69">
        <f t="shared" si="745"/>
        <v>72.035841163338773</v>
      </c>
      <c r="V4301" s="16">
        <f t="shared" si="746"/>
        <v>1.9461509999999998E-2</v>
      </c>
      <c r="W4301" s="16">
        <f t="shared" si="747"/>
        <v>5.413404535572372E-2</v>
      </c>
      <c r="X4301" s="16"/>
      <c r="Z4301" s="15">
        <f t="shared" si="748"/>
        <v>6.5802290052464741E-6</v>
      </c>
      <c r="AA4301" s="16">
        <f t="shared" si="749"/>
        <v>7.4332645135433542E-2</v>
      </c>
      <c r="AB4301" s="3">
        <f t="shared" si="750"/>
        <v>8.0061677976314111E-2</v>
      </c>
      <c r="AC4301" s="69">
        <f t="shared" si="751"/>
        <v>15.533654139330965</v>
      </c>
      <c r="AD4301" s="3">
        <f t="shared" si="759"/>
        <v>14.990660685622926</v>
      </c>
      <c r="AF4301" s="29"/>
      <c r="AG4301" s="30"/>
      <c r="AH4301" s="29"/>
      <c r="AI4301" s="29"/>
      <c r="AJ4301" s="31"/>
      <c r="AK4301" s="29"/>
      <c r="AL4301" s="30"/>
      <c r="AN4301" s="17">
        <f t="shared" si="752"/>
        <v>153492.44088721252</v>
      </c>
      <c r="AO4301" s="17">
        <f t="shared" si="753"/>
        <v>1534.9244088721252</v>
      </c>
      <c r="AP4301" s="2">
        <f t="shared" si="754"/>
        <v>104.98882956685337</v>
      </c>
      <c r="AQ4301" s="6">
        <f t="shared" si="755"/>
        <v>3733.4027793973059</v>
      </c>
      <c r="AR4301" s="3">
        <f t="shared" si="756"/>
        <v>7562.9586506026953</v>
      </c>
    </row>
    <row r="4302" spans="1:44">
      <c r="A4302" s="32">
        <v>44115</v>
      </c>
      <c r="B4302" s="9">
        <v>6.25</v>
      </c>
      <c r="C4302" s="33">
        <v>11384.21012</v>
      </c>
      <c r="D4302" s="34">
        <f t="shared" si="740"/>
        <v>138143196.79849127</v>
      </c>
      <c r="E4302" s="34">
        <v>19298087186262.602</v>
      </c>
      <c r="F4302" s="3">
        <f>VLOOKUP(A4302,ERCOT_345kv_West_ATC!A:B,2)</f>
        <v>28.452500000000001</v>
      </c>
      <c r="G4302" s="3">
        <f>VLOOKUP(A4302,ERCOT_345kv_West_ATC!G:H,2)</f>
        <v>2.988</v>
      </c>
      <c r="I4302" s="5">
        <f t="shared" si="741"/>
        <v>6</v>
      </c>
      <c r="J4302" s="4">
        <f t="shared" si="742"/>
        <v>144</v>
      </c>
      <c r="K4302" s="4">
        <f t="shared" si="757"/>
        <v>900</v>
      </c>
      <c r="L4302" s="6">
        <f t="shared" si="758"/>
        <v>10245789.107999999</v>
      </c>
      <c r="N4302" s="22">
        <f>L4302/D4302</f>
        <v>7.41678877096313E-2</v>
      </c>
      <c r="O4302" s="14">
        <f t="shared" si="744"/>
        <v>651.49788108119799</v>
      </c>
      <c r="Q4302" s="22">
        <f t="shared" si="739"/>
        <v>108.432584370806</v>
      </c>
      <c r="R4302" s="3">
        <f>VLOOKUP(A4302,ERCOT_345kv_West_ATC!D:E,2)</f>
        <v>23.32</v>
      </c>
      <c r="S4302" s="66">
        <f t="shared" si="760"/>
        <v>0.78493549577078414</v>
      </c>
      <c r="T4302" s="69">
        <f t="shared" si="745"/>
        <v>85.11258437080599</v>
      </c>
      <c r="V4302" s="16">
        <f t="shared" si="746"/>
        <v>1.9461509999999998E-2</v>
      </c>
      <c r="W4302" s="16">
        <f t="shared" si="747"/>
        <v>5.4706377709631299E-2</v>
      </c>
      <c r="X4302" s="16"/>
      <c r="Z4302" s="15">
        <f t="shared" si="748"/>
        <v>6.5802290052464741E-6</v>
      </c>
      <c r="AA4302" s="16">
        <f t="shared" si="749"/>
        <v>7.4910709633444442E-2</v>
      </c>
      <c r="AB4302" s="3">
        <f t="shared" si="750"/>
        <v>8.0684295584028259E-2</v>
      </c>
      <c r="AC4302" s="69">
        <f t="shared" si="751"/>
        <v>15.761532183754342</v>
      </c>
      <c r="AD4302" s="3">
        <f t="shared" si="759"/>
        <v>14.974473710970416</v>
      </c>
      <c r="AF4302" s="29"/>
      <c r="AG4302" s="30"/>
      <c r="AH4302" s="29"/>
      <c r="AI4302" s="29"/>
      <c r="AJ4302" s="31"/>
      <c r="AK4302" s="29"/>
      <c r="AL4302" s="30"/>
      <c r="AN4302" s="17">
        <f t="shared" si="752"/>
        <v>153492.44088721252</v>
      </c>
      <c r="AO4302" s="17">
        <f t="shared" si="753"/>
        <v>1534.9244088721252</v>
      </c>
      <c r="AP4302" s="2">
        <f t="shared" si="754"/>
        <v>104.98882956685337</v>
      </c>
      <c r="AQ4302" s="6">
        <f t="shared" si="755"/>
        <v>2448.3395054990206</v>
      </c>
      <c r="AR4302" s="3">
        <f t="shared" si="756"/>
        <v>8935.8706145009783</v>
      </c>
    </row>
    <row r="4303" spans="1:44">
      <c r="A4303" s="32">
        <v>44116</v>
      </c>
      <c r="B4303" s="9">
        <v>6.25</v>
      </c>
      <c r="C4303" s="33">
        <v>11555.35238</v>
      </c>
      <c r="D4303" s="34">
        <f t="shared" si="740"/>
        <v>138143196.79849127</v>
      </c>
      <c r="E4303" s="34">
        <v>19298087186262.602</v>
      </c>
      <c r="F4303" s="3">
        <f>VLOOKUP(A4303,ERCOT_345kv_West_ATC!A:B,2)</f>
        <v>28.526900000000001</v>
      </c>
      <c r="G4303" s="3">
        <f>VLOOKUP(A4303,ERCOT_345kv_West_ATC!G:H,2)</f>
        <v>3.0089999999999999</v>
      </c>
      <c r="I4303" s="5">
        <f t="shared" si="741"/>
        <v>6</v>
      </c>
      <c r="J4303" s="4">
        <f t="shared" si="742"/>
        <v>144</v>
      </c>
      <c r="K4303" s="4">
        <f t="shared" si="757"/>
        <v>900</v>
      </c>
      <c r="L4303" s="6">
        <f t="shared" si="758"/>
        <v>10399817.142000001</v>
      </c>
      <c r="N4303" s="22">
        <f t="shared" si="743"/>
        <v>7.5282875907165786E-2</v>
      </c>
      <c r="O4303" s="14">
        <f t="shared" si="744"/>
        <v>651.49788108119799</v>
      </c>
      <c r="Q4303" s="22">
        <f t="shared" si="739"/>
        <v>110.06268407480378</v>
      </c>
      <c r="R4303" s="3">
        <f>VLOOKUP(A4303,ERCOT_345kv_West_ATC!D:E,2)</f>
        <v>29.23</v>
      </c>
      <c r="S4303" s="66">
        <f t="shared" si="760"/>
        <v>0.73442406710585106</v>
      </c>
      <c r="T4303" s="69">
        <f t="shared" si="745"/>
        <v>80.83268407480378</v>
      </c>
      <c r="V4303" s="16">
        <f t="shared" si="746"/>
        <v>1.9512399600000001E-2</v>
      </c>
      <c r="W4303" s="16">
        <f t="shared" si="747"/>
        <v>5.5770476307165785E-2</v>
      </c>
      <c r="X4303" s="16"/>
      <c r="Z4303" s="15">
        <f t="shared" si="748"/>
        <v>6.5802290052464741E-6</v>
      </c>
      <c r="AA4303" s="16">
        <f t="shared" si="749"/>
        <v>7.6036864896719875E-2</v>
      </c>
      <c r="AB4303" s="3">
        <f t="shared" si="750"/>
        <v>8.1897246904076348E-2</v>
      </c>
      <c r="AC4303" s="69">
        <f t="shared" si="751"/>
        <v>16.205472366891943</v>
      </c>
      <c r="AD4303" s="3">
        <f t="shared" si="759"/>
        <v>14.969116053239718</v>
      </c>
      <c r="AF4303" s="29"/>
      <c r="AG4303" s="30"/>
      <c r="AH4303" s="29"/>
      <c r="AI4303" s="29"/>
      <c r="AJ4303" s="31"/>
      <c r="AK4303" s="29"/>
      <c r="AL4303" s="30"/>
      <c r="AN4303" s="17">
        <f t="shared" si="752"/>
        <v>153492.44088721252</v>
      </c>
      <c r="AO4303" s="17">
        <f t="shared" si="753"/>
        <v>1534.9244088721252</v>
      </c>
      <c r="AP4303" s="2">
        <f t="shared" si="754"/>
        <v>104.98882956685337</v>
      </c>
      <c r="AQ4303" s="6">
        <f t="shared" si="755"/>
        <v>3068.8234882391239</v>
      </c>
      <c r="AR4303" s="3">
        <f t="shared" si="756"/>
        <v>8486.5288917608759</v>
      </c>
    </row>
    <row r="4304" spans="1:44">
      <c r="A4304" s="32">
        <v>44117</v>
      </c>
      <c r="B4304" s="9">
        <v>6.25</v>
      </c>
      <c r="C4304" s="33">
        <v>11425.8994</v>
      </c>
      <c r="D4304" s="34">
        <f t="shared" si="740"/>
        <v>138143196.79849127</v>
      </c>
      <c r="E4304" s="34">
        <v>19298087186262.602</v>
      </c>
      <c r="F4304" s="3">
        <f>VLOOKUP(A4304,ERCOT_345kv_West_ATC!A:B,2)</f>
        <v>28.546199999999999</v>
      </c>
      <c r="G4304" s="3">
        <f>VLOOKUP(A4304,ERCOT_345kv_West_ATC!G:H,2)</f>
        <v>3.0139999999999998</v>
      </c>
      <c r="I4304" s="5">
        <f t="shared" si="741"/>
        <v>6</v>
      </c>
      <c r="J4304" s="4">
        <f t="shared" si="742"/>
        <v>144</v>
      </c>
      <c r="K4304" s="4">
        <f t="shared" si="757"/>
        <v>900</v>
      </c>
      <c r="L4304" s="6">
        <f t="shared" si="758"/>
        <v>10283309.460000001</v>
      </c>
      <c r="N4304" s="22">
        <f t="shared" si="743"/>
        <v>7.4439492485469327E-2</v>
      </c>
      <c r="O4304" s="14">
        <f t="shared" si="744"/>
        <v>651.49788108119799</v>
      </c>
      <c r="Q4304" s="22">
        <f t="shared" si="739"/>
        <v>108.82966737641713</v>
      </c>
      <c r="R4304" s="3">
        <f>VLOOKUP(A4304,ERCOT_345kv_West_ATC!D:E,2)</f>
        <v>23.19</v>
      </c>
      <c r="S4304" s="66">
        <f t="shared" si="760"/>
        <v>0.78691472133429341</v>
      </c>
      <c r="T4304" s="69">
        <f t="shared" si="745"/>
        <v>85.639667376417137</v>
      </c>
      <c r="V4304" s="16">
        <f t="shared" si="746"/>
        <v>1.9525600800000001E-2</v>
      </c>
      <c r="W4304" s="16">
        <f t="shared" si="747"/>
        <v>5.4913891685469327E-2</v>
      </c>
      <c r="X4304" s="16"/>
      <c r="Z4304" s="15">
        <f t="shared" si="748"/>
        <v>6.5802290052464741E-6</v>
      </c>
      <c r="AA4304" s="16">
        <f t="shared" si="749"/>
        <v>7.518503464290828E-2</v>
      </c>
      <c r="AB4304" s="3">
        <f t="shared" si="750"/>
        <v>8.0979763618678813E-2</v>
      </c>
      <c r="AC4304" s="69">
        <f t="shared" si="751"/>
        <v>15.869673484436445</v>
      </c>
      <c r="AD4304" s="3">
        <f t="shared" si="759"/>
        <v>14.96395623189378</v>
      </c>
      <c r="AF4304" s="29"/>
      <c r="AG4304" s="30"/>
      <c r="AH4304" s="29"/>
      <c r="AI4304" s="29"/>
      <c r="AJ4304" s="31"/>
      <c r="AK4304" s="29"/>
      <c r="AL4304" s="30"/>
      <c r="AN4304" s="17">
        <f t="shared" si="752"/>
        <v>153492.44088721252</v>
      </c>
      <c r="AO4304" s="17">
        <f t="shared" si="753"/>
        <v>1534.9244088721252</v>
      </c>
      <c r="AP4304" s="2">
        <f t="shared" si="754"/>
        <v>104.98882956685337</v>
      </c>
      <c r="AQ4304" s="6">
        <f t="shared" si="755"/>
        <v>2434.6909576553298</v>
      </c>
      <c r="AR4304" s="3">
        <f t="shared" si="756"/>
        <v>8991.2084423446704</v>
      </c>
    </row>
    <row r="4305" spans="1:44">
      <c r="A4305" s="32">
        <v>44118</v>
      </c>
      <c r="B4305" s="9">
        <v>6.25</v>
      </c>
      <c r="C4305" s="33">
        <v>11429.53053</v>
      </c>
      <c r="D4305" s="34">
        <f t="shared" si="740"/>
        <v>138143196.79849127</v>
      </c>
      <c r="E4305" s="34">
        <v>19298087186262.602</v>
      </c>
      <c r="F4305" s="3">
        <f>VLOOKUP(A4305,ERCOT_345kv_West_ATC!A:B,2)</f>
        <v>28.61</v>
      </c>
      <c r="G4305" s="3">
        <f>VLOOKUP(A4305,ERCOT_345kv_West_ATC!G:H,2)</f>
        <v>3.028</v>
      </c>
      <c r="I4305" s="5">
        <f t="shared" si="741"/>
        <v>6</v>
      </c>
      <c r="J4305" s="4">
        <f t="shared" si="742"/>
        <v>144</v>
      </c>
      <c r="K4305" s="4">
        <f t="shared" si="757"/>
        <v>900</v>
      </c>
      <c r="L4305" s="6">
        <f t="shared" si="758"/>
        <v>10286577.477</v>
      </c>
      <c r="N4305" s="22">
        <f t="shared" si="743"/>
        <v>7.4463149220478628E-2</v>
      </c>
      <c r="O4305" s="14">
        <f t="shared" si="744"/>
        <v>651.49788108119799</v>
      </c>
      <c r="Q4305" s="22">
        <f t="shared" si="739"/>
        <v>108.86425324631377</v>
      </c>
      <c r="R4305" s="3">
        <f>VLOOKUP(A4305,ERCOT_345kv_West_ATC!D:E,2)</f>
        <v>20.77</v>
      </c>
      <c r="S4305" s="66">
        <f t="shared" si="760"/>
        <v>0.80921193706251515</v>
      </c>
      <c r="T4305" s="69">
        <f t="shared" si="745"/>
        <v>88.09425324631377</v>
      </c>
      <c r="V4305" s="16">
        <f t="shared" si="746"/>
        <v>1.9569239999999998E-2</v>
      </c>
      <c r="W4305" s="16">
        <f t="shared" si="747"/>
        <v>5.4893909220478626E-2</v>
      </c>
      <c r="X4305" s="16"/>
      <c r="Z4305" s="15">
        <f t="shared" si="748"/>
        <v>6.5802290052464741E-6</v>
      </c>
      <c r="AA4305" s="16">
        <f t="shared" si="749"/>
        <v>7.5208928309856107E-2</v>
      </c>
      <c r="AB4305" s="3">
        <f t="shared" si="750"/>
        <v>8.1005498839931384E-2</v>
      </c>
      <c r="AC4305" s="69">
        <f t="shared" si="751"/>
        <v>15.879092575414886</v>
      </c>
      <c r="AD4305" s="3">
        <f t="shared" si="759"/>
        <v>14.924760247081986</v>
      </c>
      <c r="AF4305" s="29"/>
      <c r="AG4305" s="30"/>
      <c r="AH4305" s="29"/>
      <c r="AI4305" s="29"/>
      <c r="AJ4305" s="31"/>
      <c r="AK4305" s="29"/>
      <c r="AL4305" s="30"/>
      <c r="AN4305" s="17">
        <f t="shared" si="752"/>
        <v>153492.44088721252</v>
      </c>
      <c r="AO4305" s="17">
        <f t="shared" si="753"/>
        <v>1534.9244088721252</v>
      </c>
      <c r="AP4305" s="2">
        <f t="shared" si="754"/>
        <v>104.98882956685337</v>
      </c>
      <c r="AQ4305" s="6">
        <f t="shared" si="755"/>
        <v>2180.6179901035443</v>
      </c>
      <c r="AR4305" s="3">
        <f t="shared" si="756"/>
        <v>9248.9125398964552</v>
      </c>
    </row>
    <row r="4306" spans="1:44">
      <c r="A4306" s="32">
        <v>44119</v>
      </c>
      <c r="B4306" s="9">
        <v>6.25</v>
      </c>
      <c r="C4306" s="33">
        <v>11495.13625</v>
      </c>
      <c r="D4306" s="34">
        <f t="shared" si="740"/>
        <v>138143196.79849127</v>
      </c>
      <c r="E4306" s="34">
        <v>19298087186262.602</v>
      </c>
      <c r="F4306" s="3">
        <f>VLOOKUP(A4306,ERCOT_345kv_West_ATC!A:B,2)</f>
        <v>28.985499999999998</v>
      </c>
      <c r="G4306" s="3">
        <f>VLOOKUP(A4306,ERCOT_345kv_West_ATC!G:H,2)</f>
        <v>3.0619999999999998</v>
      </c>
      <c r="I4306" s="5">
        <f t="shared" si="741"/>
        <v>6</v>
      </c>
      <c r="J4306" s="4">
        <f t="shared" si="742"/>
        <v>144</v>
      </c>
      <c r="K4306" s="4">
        <f t="shared" si="757"/>
        <v>900</v>
      </c>
      <c r="L4306" s="6">
        <f t="shared" si="758"/>
        <v>10345622.625</v>
      </c>
      <c r="N4306" s="22">
        <f t="shared" si="743"/>
        <v>7.4890569096146692E-2</v>
      </c>
      <c r="O4306" s="14">
        <f t="shared" si="744"/>
        <v>651.49788108119799</v>
      </c>
      <c r="Q4306" s="22">
        <f t="shared" si="739"/>
        <v>109.4891361054776</v>
      </c>
      <c r="R4306" s="3">
        <f>VLOOKUP(A4306,ERCOT_345kv_West_ATC!D:E,2)</f>
        <v>19.89</v>
      </c>
      <c r="S4306" s="66">
        <f t="shared" si="760"/>
        <v>0.8183381410477224</v>
      </c>
      <c r="T4306" s="69">
        <f t="shared" si="745"/>
        <v>89.599136105477598</v>
      </c>
      <c r="V4306" s="16">
        <f t="shared" si="746"/>
        <v>1.9826082000000002E-2</v>
      </c>
      <c r="W4306" s="16">
        <f t="shared" si="747"/>
        <v>5.506448709614669E-2</v>
      </c>
      <c r="X4306" s="16"/>
      <c r="Z4306" s="15">
        <f t="shared" si="748"/>
        <v>6.5802290052464741E-6</v>
      </c>
      <c r="AA4306" s="16">
        <f t="shared" si="749"/>
        <v>7.5640628971510179E-2</v>
      </c>
      <c r="AB4306" s="3">
        <f t="shared" si="750"/>
        <v>8.1470471925344096E-2</v>
      </c>
      <c r="AC4306" s="69">
        <f t="shared" si="751"/>
        <v>16.049272724675937</v>
      </c>
      <c r="AD4306" s="3">
        <f t="shared" si="759"/>
        <v>14.880067173518002</v>
      </c>
      <c r="AF4306" s="29"/>
      <c r="AG4306" s="30"/>
      <c r="AH4306" s="29"/>
      <c r="AI4306" s="29"/>
      <c r="AJ4306" s="31"/>
      <c r="AK4306" s="29"/>
      <c r="AL4306" s="30"/>
      <c r="AN4306" s="17">
        <f t="shared" si="752"/>
        <v>153492.44088721252</v>
      </c>
      <c r="AO4306" s="17">
        <f t="shared" si="753"/>
        <v>1534.9244088721252</v>
      </c>
      <c r="AP4306" s="2">
        <f t="shared" si="754"/>
        <v>104.98882956685337</v>
      </c>
      <c r="AQ4306" s="6">
        <f t="shared" si="755"/>
        <v>2088.2278200847136</v>
      </c>
      <c r="AR4306" s="3">
        <f t="shared" si="756"/>
        <v>9406.9084299152855</v>
      </c>
    </row>
    <row r="4307" spans="1:44">
      <c r="A4307" s="32">
        <v>44120</v>
      </c>
      <c r="B4307" s="9">
        <v>6.25</v>
      </c>
      <c r="C4307" s="33">
        <v>11322.122100000001</v>
      </c>
      <c r="D4307" s="34">
        <f t="shared" si="740"/>
        <v>138143196.79849127</v>
      </c>
      <c r="E4307" s="34">
        <v>19298087186262.602</v>
      </c>
      <c r="F4307" s="3">
        <f>VLOOKUP(A4307,ERCOT_345kv_West_ATC!A:B,2)</f>
        <v>28.477499999999999</v>
      </c>
      <c r="G4307" s="3">
        <f>VLOOKUP(A4307,ERCOT_345kv_West_ATC!G:H,2)</f>
        <v>3.0659999999999998</v>
      </c>
      <c r="I4307" s="5">
        <f t="shared" si="741"/>
        <v>6</v>
      </c>
      <c r="J4307" s="4">
        <f t="shared" si="742"/>
        <v>144</v>
      </c>
      <c r="K4307" s="4">
        <f t="shared" si="757"/>
        <v>900</v>
      </c>
      <c r="L4307" s="6">
        <f t="shared" si="758"/>
        <v>10189909.890000001</v>
      </c>
      <c r="N4307" s="22">
        <f t="shared" si="743"/>
        <v>7.3763385574926038E-2</v>
      </c>
      <c r="O4307" s="14">
        <f t="shared" si="744"/>
        <v>651.49788108119799</v>
      </c>
      <c r="Q4307" s="22">
        <f t="shared" si="739"/>
        <v>107.84120698088603</v>
      </c>
      <c r="R4307" s="3">
        <f>VLOOKUP(A4307,ERCOT_345kv_West_ATC!D:E,2)</f>
        <v>20.5</v>
      </c>
      <c r="S4307" s="66">
        <f t="shared" si="760"/>
        <v>0.80990568842916</v>
      </c>
      <c r="T4307" s="69">
        <f t="shared" si="745"/>
        <v>87.341206980886028</v>
      </c>
      <c r="V4307" s="16">
        <f t="shared" si="746"/>
        <v>1.947861E-2</v>
      </c>
      <c r="W4307" s="16">
        <f t="shared" si="747"/>
        <v>5.4284775574926038E-2</v>
      </c>
      <c r="X4307" s="16"/>
      <c r="Z4307" s="15">
        <f t="shared" si="748"/>
        <v>6.5802290052464741E-6</v>
      </c>
      <c r="AA4307" s="16">
        <f t="shared" si="749"/>
        <v>7.4502156243362122E-2</v>
      </c>
      <c r="AB4307" s="3">
        <f t="shared" si="750"/>
        <v>8.0244253797632725E-2</v>
      </c>
      <c r="AC4307" s="69">
        <f t="shared" si="751"/>
        <v>15.600476889933578</v>
      </c>
      <c r="AD4307" s="3">
        <f t="shared" si="759"/>
        <v>14.803295631596082</v>
      </c>
      <c r="AF4307" s="29"/>
      <c r="AG4307" s="30"/>
      <c r="AH4307" s="29"/>
      <c r="AI4307" s="29"/>
      <c r="AJ4307" s="31"/>
      <c r="AK4307" s="29"/>
      <c r="AL4307" s="30"/>
      <c r="AN4307" s="17">
        <f t="shared" si="752"/>
        <v>153492.44088721252</v>
      </c>
      <c r="AO4307" s="17">
        <f t="shared" si="753"/>
        <v>1534.9244088721252</v>
      </c>
      <c r="AP4307" s="2">
        <f t="shared" si="754"/>
        <v>104.98882956685337</v>
      </c>
      <c r="AQ4307" s="6">
        <f t="shared" si="755"/>
        <v>2152.2710061204939</v>
      </c>
      <c r="AR4307" s="3">
        <f t="shared" si="756"/>
        <v>9169.8510938795062</v>
      </c>
    </row>
    <row r="4308" spans="1:44">
      <c r="A4308" s="32">
        <v>44121</v>
      </c>
      <c r="B4308" s="9">
        <v>6.25</v>
      </c>
      <c r="C4308" s="33">
        <v>11357.5077</v>
      </c>
      <c r="D4308" s="34">
        <f t="shared" si="740"/>
        <v>143148691.11446503</v>
      </c>
      <c r="E4308" s="34">
        <v>19997335994446.102</v>
      </c>
      <c r="F4308" s="3">
        <f>VLOOKUP(A4308,ERCOT_345kv_West_ATC!A:B,2)</f>
        <v>28.477499999999999</v>
      </c>
      <c r="G4308" s="3">
        <f>VLOOKUP(A4308,ERCOT_345kv_West_ATC!G:H,2)</f>
        <v>3.0659999999999998</v>
      </c>
      <c r="I4308" s="5">
        <f t="shared" si="741"/>
        <v>6</v>
      </c>
      <c r="J4308" s="4">
        <f t="shared" si="742"/>
        <v>144</v>
      </c>
      <c r="K4308" s="4">
        <f t="shared" si="757"/>
        <v>900</v>
      </c>
      <c r="L4308" s="6">
        <f t="shared" si="758"/>
        <v>10221756.93</v>
      </c>
      <c r="N4308" s="22">
        <f t="shared" si="743"/>
        <v>7.1406569284146959E-2</v>
      </c>
      <c r="O4308" s="14">
        <f t="shared" si="744"/>
        <v>628.71689080296164</v>
      </c>
      <c r="Q4308" s="22">
        <f t="shared" si="739"/>
        <v>104.39556912886984</v>
      </c>
      <c r="R4308" s="3">
        <f>VLOOKUP(A4308,ERCOT_345kv_West_ATC!D:E,2)</f>
        <v>13.6</v>
      </c>
      <c r="S4308" s="66">
        <f t="shared" si="760"/>
        <v>0.8697262717806381</v>
      </c>
      <c r="T4308" s="69">
        <f t="shared" si="745"/>
        <v>90.795569128869843</v>
      </c>
      <c r="V4308" s="16">
        <f t="shared" si="746"/>
        <v>1.947861E-2</v>
      </c>
      <c r="W4308" s="16">
        <f t="shared" si="747"/>
        <v>5.1927959284146959E-2</v>
      </c>
      <c r="X4308" s="16"/>
      <c r="Z4308" s="15">
        <f t="shared" si="748"/>
        <v>6.3501374925184295E-6</v>
      </c>
      <c r="AA4308" s="16">
        <f t="shared" si="749"/>
        <v>7.2121735467336759E-2</v>
      </c>
      <c r="AB4308" s="3">
        <f t="shared" si="750"/>
        <v>7.7680367079071388E-2</v>
      </c>
      <c r="AC4308" s="69">
        <f t="shared" si="751"/>
        <v>14.662094350940128</v>
      </c>
      <c r="AD4308" s="3">
        <f t="shared" si="759"/>
        <v>14.697737610564497</v>
      </c>
      <c r="AF4308" s="29"/>
      <c r="AG4308" s="30"/>
      <c r="AH4308" s="29"/>
      <c r="AI4308" s="29"/>
      <c r="AJ4308" s="31"/>
      <c r="AK4308" s="29"/>
      <c r="AL4308" s="30"/>
      <c r="AN4308" s="17">
        <f t="shared" si="752"/>
        <v>159054.10123829448</v>
      </c>
      <c r="AO4308" s="17">
        <f t="shared" si="753"/>
        <v>1590.5410123829447</v>
      </c>
      <c r="AP4308" s="2">
        <f t="shared" si="754"/>
        <v>108.7930052469934</v>
      </c>
      <c r="AQ4308" s="6">
        <f t="shared" si="755"/>
        <v>1479.5848713591101</v>
      </c>
      <c r="AR4308" s="3">
        <f t="shared" si="756"/>
        <v>9877.9228286408907</v>
      </c>
    </row>
    <row r="4309" spans="1:44">
      <c r="A4309" s="32">
        <v>44122</v>
      </c>
      <c r="B4309" s="9">
        <v>6.25</v>
      </c>
      <c r="C4309" s="33">
        <v>11483.347449999999</v>
      </c>
      <c r="D4309" s="34">
        <f t="shared" si="740"/>
        <v>143148691.11446503</v>
      </c>
      <c r="E4309" s="34">
        <v>19997335994446.102</v>
      </c>
      <c r="F4309" s="3">
        <f>VLOOKUP(A4309,ERCOT_345kv_West_ATC!A:B,2)</f>
        <v>28.477499999999999</v>
      </c>
      <c r="G4309" s="3">
        <f>VLOOKUP(A4309,ERCOT_345kv_West_ATC!G:H,2)</f>
        <v>3.0659999999999998</v>
      </c>
      <c r="I4309" s="5">
        <f t="shared" si="741"/>
        <v>6</v>
      </c>
      <c r="J4309" s="4">
        <f t="shared" si="742"/>
        <v>144</v>
      </c>
      <c r="K4309" s="4">
        <f t="shared" si="757"/>
        <v>900</v>
      </c>
      <c r="L4309" s="6">
        <f t="shared" si="758"/>
        <v>10335012.705</v>
      </c>
      <c r="N4309" s="22">
        <f t="shared" si="743"/>
        <v>7.219774504774118E-2</v>
      </c>
      <c r="O4309" s="14">
        <f t="shared" si="744"/>
        <v>628.71689080296164</v>
      </c>
      <c r="Q4309" s="22">
        <f t="shared" si="739"/>
        <v>105.55225884172688</v>
      </c>
      <c r="R4309" s="3">
        <f>VLOOKUP(A4309,ERCOT_345kv_West_ATC!D:E,2)</f>
        <v>26.58</v>
      </c>
      <c r="S4309" s="66">
        <f t="shared" si="760"/>
        <v>0.74818160888573615</v>
      </c>
      <c r="T4309" s="69">
        <f t="shared" si="745"/>
        <v>78.972258841726884</v>
      </c>
      <c r="V4309" s="16">
        <f t="shared" si="746"/>
        <v>1.947861E-2</v>
      </c>
      <c r="W4309" s="16">
        <f t="shared" si="747"/>
        <v>5.2719135047741179E-2</v>
      </c>
      <c r="X4309" s="16"/>
      <c r="Z4309" s="15">
        <f t="shared" si="748"/>
        <v>6.3501374925184295E-6</v>
      </c>
      <c r="AA4309" s="16">
        <f t="shared" si="749"/>
        <v>7.2920835181860891E-2</v>
      </c>
      <c r="AB4309" s="3">
        <f t="shared" si="750"/>
        <v>7.85410557293761E-2</v>
      </c>
      <c r="AC4309" s="69">
        <f t="shared" si="751"/>
        <v>14.977106396951653</v>
      </c>
      <c r="AD4309" s="3">
        <f t="shared" si="759"/>
        <v>14.603103653601368</v>
      </c>
      <c r="AF4309" s="29"/>
      <c r="AG4309" s="30"/>
      <c r="AH4309" s="29"/>
      <c r="AI4309" s="29"/>
      <c r="AJ4309" s="31"/>
      <c r="AK4309" s="29"/>
      <c r="AL4309" s="30"/>
      <c r="AN4309" s="17">
        <f t="shared" si="752"/>
        <v>159054.10123829448</v>
      </c>
      <c r="AO4309" s="17">
        <f t="shared" si="753"/>
        <v>1590.5410123829447</v>
      </c>
      <c r="AP4309" s="2">
        <f t="shared" si="754"/>
        <v>108.7930052469934</v>
      </c>
      <c r="AQ4309" s="6">
        <f t="shared" si="755"/>
        <v>2891.7180794650844</v>
      </c>
      <c r="AR4309" s="3">
        <f t="shared" si="756"/>
        <v>8591.6293705349144</v>
      </c>
    </row>
    <row r="4310" spans="1:44">
      <c r="A4310" s="32">
        <v>44123</v>
      </c>
      <c r="B4310" s="9">
        <v>6.25</v>
      </c>
      <c r="C4310" s="33">
        <v>11742.05646</v>
      </c>
      <c r="D4310" s="34">
        <f t="shared" si="740"/>
        <v>143148691.11446503</v>
      </c>
      <c r="E4310" s="34">
        <v>19997335994446.102</v>
      </c>
      <c r="F4310" s="3">
        <f>VLOOKUP(A4310,ERCOT_345kv_West_ATC!A:B,2)</f>
        <v>28.7134</v>
      </c>
      <c r="G4310" s="3">
        <f>VLOOKUP(A4310,ERCOT_345kv_West_ATC!G:H,2)</f>
        <v>3.0950000000000002</v>
      </c>
      <c r="I4310" s="5">
        <f t="shared" si="741"/>
        <v>6</v>
      </c>
      <c r="J4310" s="4">
        <f t="shared" si="742"/>
        <v>144</v>
      </c>
      <c r="K4310" s="4">
        <f t="shared" si="757"/>
        <v>900</v>
      </c>
      <c r="L4310" s="6">
        <f t="shared" si="758"/>
        <v>10567850.813999999</v>
      </c>
      <c r="N4310" s="22">
        <f t="shared" si="743"/>
        <v>7.3824292291640309E-2</v>
      </c>
      <c r="O4310" s="14">
        <f t="shared" si="744"/>
        <v>628.71689080296164</v>
      </c>
      <c r="Q4310" s="22">
        <f t="shared" si="739"/>
        <v>107.93025188836303</v>
      </c>
      <c r="R4310" s="3">
        <f>VLOOKUP(A4310,ERCOT_345kv_West_ATC!D:E,2)</f>
        <v>37.07</v>
      </c>
      <c r="S4310" s="66">
        <f t="shared" si="760"/>
        <v>0.65653744569832817</v>
      </c>
      <c r="T4310" s="69">
        <f t="shared" si="745"/>
        <v>70.860251888363024</v>
      </c>
      <c r="V4310" s="16">
        <f t="shared" si="746"/>
        <v>1.9639965599999996E-2</v>
      </c>
      <c r="W4310" s="16">
        <f t="shared" si="747"/>
        <v>5.4184326691640312E-2</v>
      </c>
      <c r="X4310" s="16"/>
      <c r="Z4310" s="15">
        <f t="shared" si="748"/>
        <v>6.3501374925184295E-6</v>
      </c>
      <c r="AA4310" s="16">
        <f t="shared" si="749"/>
        <v>7.4563672965914221E-2</v>
      </c>
      <c r="AB4310" s="3">
        <f t="shared" si="750"/>
        <v>8.0310511792651598E-2</v>
      </c>
      <c r="AC4310" s="69">
        <f t="shared" si="751"/>
        <v>15.624727316110485</v>
      </c>
      <c r="AD4310" s="3">
        <f t="shared" si="759"/>
        <v>14.515650572012971</v>
      </c>
      <c r="AF4310" s="29"/>
      <c r="AG4310" s="30"/>
      <c r="AH4310" s="29"/>
      <c r="AI4310" s="29"/>
      <c r="AJ4310" s="31"/>
      <c r="AK4310" s="29"/>
      <c r="AL4310" s="30"/>
      <c r="AN4310" s="17">
        <f t="shared" si="752"/>
        <v>159054.10123829448</v>
      </c>
      <c r="AO4310" s="17">
        <f t="shared" si="753"/>
        <v>1590.5410123829447</v>
      </c>
      <c r="AP4310" s="2">
        <f t="shared" si="754"/>
        <v>108.7930052469934</v>
      </c>
      <c r="AQ4310" s="6">
        <f t="shared" si="755"/>
        <v>4032.9567045060453</v>
      </c>
      <c r="AR4310" s="3">
        <f t="shared" si="756"/>
        <v>7709.0997554939549</v>
      </c>
    </row>
    <row r="4311" spans="1:44">
      <c r="A4311" s="32">
        <v>44124</v>
      </c>
      <c r="B4311" s="9">
        <v>6.25</v>
      </c>
      <c r="C4311" s="33">
        <v>11916.33447</v>
      </c>
      <c r="D4311" s="34">
        <f t="shared" si="740"/>
        <v>143148691.11446503</v>
      </c>
      <c r="E4311" s="34">
        <v>19997335994446.102</v>
      </c>
      <c r="F4311" s="3">
        <f>VLOOKUP(A4311,ERCOT_345kv_West_ATC!A:B,2)</f>
        <v>29.045000000000002</v>
      </c>
      <c r="G4311" s="3">
        <f>VLOOKUP(A4311,ERCOT_345kv_West_ATC!G:H,2)</f>
        <v>3.0880000000000001</v>
      </c>
      <c r="I4311" s="5">
        <f t="shared" si="741"/>
        <v>6</v>
      </c>
      <c r="J4311" s="4">
        <f t="shared" si="742"/>
        <v>144</v>
      </c>
      <c r="K4311" s="4">
        <f t="shared" si="757"/>
        <v>900</v>
      </c>
      <c r="L4311" s="6">
        <f t="shared" si="758"/>
        <v>10724701.023</v>
      </c>
      <c r="N4311" s="22">
        <f t="shared" si="743"/>
        <v>7.4920007577465586E-2</v>
      </c>
      <c r="O4311" s="14">
        <f t="shared" si="744"/>
        <v>628.71689080296164</v>
      </c>
      <c r="Q4311" s="22">
        <f t="shared" si="739"/>
        <v>109.53217482085613</v>
      </c>
      <c r="R4311" s="3">
        <f>VLOOKUP(A4311,ERCOT_345kv_West_ATC!D:E,2)</f>
        <v>22.79</v>
      </c>
      <c r="S4311" s="66">
        <f t="shared" si="760"/>
        <v>0.79193328319031475</v>
      </c>
      <c r="T4311" s="69">
        <f t="shared" si="745"/>
        <v>86.742174820856121</v>
      </c>
      <c r="V4311" s="16">
        <f t="shared" si="746"/>
        <v>1.9866780000000001E-2</v>
      </c>
      <c r="W4311" s="16">
        <f t="shared" si="747"/>
        <v>5.5053227577465585E-2</v>
      </c>
      <c r="X4311" s="16"/>
      <c r="Z4311" s="15">
        <f t="shared" si="748"/>
        <v>6.3501374925184295E-6</v>
      </c>
      <c r="AA4311" s="16">
        <f t="shared" si="749"/>
        <v>7.5670362291336724E-2</v>
      </c>
      <c r="AB4311" s="3">
        <f t="shared" si="750"/>
        <v>8.1502496878482544E-2</v>
      </c>
      <c r="AC4311" s="69">
        <f t="shared" si="751"/>
        <v>16.060993857524611</v>
      </c>
      <c r="AD4311" s="3">
        <f t="shared" si="759"/>
        <v>14.56500257799873</v>
      </c>
      <c r="AF4311" s="29"/>
      <c r="AG4311" s="30"/>
      <c r="AH4311" s="29"/>
      <c r="AI4311" s="29"/>
      <c r="AJ4311" s="31"/>
      <c r="AK4311" s="29"/>
      <c r="AL4311" s="30"/>
      <c r="AN4311" s="17">
        <f t="shared" si="752"/>
        <v>159054.10123829448</v>
      </c>
      <c r="AO4311" s="17">
        <f t="shared" si="753"/>
        <v>1590.5410123829447</v>
      </c>
      <c r="AP4311" s="2">
        <f t="shared" si="754"/>
        <v>108.7930052469934</v>
      </c>
      <c r="AQ4311" s="6">
        <f t="shared" si="755"/>
        <v>2479.3925895789794</v>
      </c>
      <c r="AR4311" s="3">
        <f t="shared" si="756"/>
        <v>9436.94188042102</v>
      </c>
    </row>
    <row r="4312" spans="1:44">
      <c r="A4312" s="32">
        <v>44125</v>
      </c>
      <c r="B4312" s="9">
        <v>6.25</v>
      </c>
      <c r="C4312" s="33">
        <v>12823.721610000001</v>
      </c>
      <c r="D4312" s="34">
        <f t="shared" si="740"/>
        <v>143148691.11446503</v>
      </c>
      <c r="E4312" s="34">
        <v>19997335994446.102</v>
      </c>
      <c r="F4312" s="3">
        <f>VLOOKUP(A4312,ERCOT_345kv_West_ATC!A:B,2)</f>
        <v>29.543299999999999</v>
      </c>
      <c r="G4312" s="3">
        <f>VLOOKUP(A4312,ERCOT_345kv_West_ATC!G:H,2)</f>
        <v>3.133</v>
      </c>
      <c r="I4312" s="5">
        <f t="shared" si="741"/>
        <v>6</v>
      </c>
      <c r="J4312" s="4">
        <f t="shared" si="742"/>
        <v>144</v>
      </c>
      <c r="K4312" s="4">
        <f t="shared" si="757"/>
        <v>900</v>
      </c>
      <c r="L4312" s="6">
        <f t="shared" si="758"/>
        <v>11541349.449000001</v>
      </c>
      <c r="N4312" s="22">
        <f t="shared" si="743"/>
        <v>8.0624903791619504E-2</v>
      </c>
      <c r="O4312" s="14">
        <f t="shared" si="744"/>
        <v>628.71689080296164</v>
      </c>
      <c r="Q4312" s="22">
        <f t="shared" ref="Q4312:Q4375" si="761">((I4312*B4312)*C4312)/((D4312*($AL$2*$Y$2)/$Y$2)/1000000)</f>
        <v>117.87266636201682</v>
      </c>
      <c r="R4312" s="3">
        <f>VLOOKUP(A4312,ERCOT_345kv_West_ATC!D:E,2)</f>
        <v>23.94</v>
      </c>
      <c r="S4312" s="66">
        <f t="shared" si="760"/>
        <v>0.79689947857398769</v>
      </c>
      <c r="T4312" s="69">
        <f t="shared" si="745"/>
        <v>93.932666362016818</v>
      </c>
      <c r="V4312" s="16">
        <f t="shared" si="746"/>
        <v>2.02076172E-2</v>
      </c>
      <c r="W4312" s="16">
        <f t="shared" si="747"/>
        <v>6.0417286591619504E-2</v>
      </c>
      <c r="X4312" s="16"/>
      <c r="Z4312" s="15">
        <f t="shared" si="748"/>
        <v>6.3501374925184295E-6</v>
      </c>
      <c r="AA4312" s="16">
        <f t="shared" si="749"/>
        <v>8.1432395389279807E-2</v>
      </c>
      <c r="AB4312" s="3">
        <f t="shared" si="750"/>
        <v>8.7708626601646092E-2</v>
      </c>
      <c r="AC4312" s="69">
        <f t="shared" si="751"/>
        <v>18.332437336202471</v>
      </c>
      <c r="AD4312" s="3">
        <f t="shared" si="759"/>
        <v>14.731192937324634</v>
      </c>
      <c r="AF4312" s="29"/>
      <c r="AG4312" s="30"/>
      <c r="AH4312" s="29"/>
      <c r="AI4312" s="29"/>
      <c r="AJ4312" s="31"/>
      <c r="AK4312" s="29"/>
      <c r="AL4312" s="30"/>
      <c r="AN4312" s="17">
        <f t="shared" si="752"/>
        <v>159054.10123829448</v>
      </c>
      <c r="AO4312" s="17">
        <f t="shared" si="753"/>
        <v>1590.5410123829447</v>
      </c>
      <c r="AP4312" s="2">
        <f t="shared" si="754"/>
        <v>108.7930052469934</v>
      </c>
      <c r="AQ4312" s="6">
        <f t="shared" si="755"/>
        <v>2604.5045456130224</v>
      </c>
      <c r="AR4312" s="3">
        <f t="shared" si="756"/>
        <v>10219.217064386978</v>
      </c>
    </row>
    <row r="4313" spans="1:44">
      <c r="A4313" s="32">
        <v>44126</v>
      </c>
      <c r="B4313" s="9">
        <v>6.25</v>
      </c>
      <c r="C4313" s="33">
        <v>12965.938910000001</v>
      </c>
      <c r="D4313" s="34">
        <f t="shared" si="740"/>
        <v>143148691.11446503</v>
      </c>
      <c r="E4313" s="34">
        <v>19997335994446.102</v>
      </c>
      <c r="F4313" s="3">
        <f>VLOOKUP(A4313,ERCOT_345kv_West_ATC!A:B,2)</f>
        <v>29.185500000000001</v>
      </c>
      <c r="G4313" s="3">
        <f>VLOOKUP(A4313,ERCOT_345kv_West_ATC!G:H,2)</f>
        <v>3.077</v>
      </c>
      <c r="I4313" s="5">
        <f t="shared" si="741"/>
        <v>6</v>
      </c>
      <c r="J4313" s="4">
        <f t="shared" si="742"/>
        <v>144</v>
      </c>
      <c r="K4313" s="4">
        <f t="shared" si="757"/>
        <v>900</v>
      </c>
      <c r="L4313" s="6">
        <f t="shared" si="758"/>
        <v>11669345.019000001</v>
      </c>
      <c r="N4313" s="22">
        <f t="shared" si="743"/>
        <v>8.1519047978363429E-2</v>
      </c>
      <c r="O4313" s="14">
        <f t="shared" si="744"/>
        <v>628.71689080296164</v>
      </c>
      <c r="Q4313" s="22">
        <f t="shared" si="761"/>
        <v>119.17989470520969</v>
      </c>
      <c r="R4313" s="3">
        <f>VLOOKUP(A4313,ERCOT_345kv_West_ATC!D:E,2)</f>
        <v>23.63</v>
      </c>
      <c r="S4313" s="66">
        <f t="shared" si="760"/>
        <v>0.80172830276072515</v>
      </c>
      <c r="T4313" s="69">
        <f t="shared" si="745"/>
        <v>95.549894705209695</v>
      </c>
      <c r="V4313" s="16">
        <f t="shared" si="746"/>
        <v>1.9962882000000001E-2</v>
      </c>
      <c r="W4313" s="16">
        <f t="shared" si="747"/>
        <v>6.1556165978363428E-2</v>
      </c>
      <c r="X4313" s="16"/>
      <c r="Z4313" s="15">
        <f t="shared" si="748"/>
        <v>6.3501374925184295E-6</v>
      </c>
      <c r="AA4313" s="16">
        <f t="shared" si="749"/>
        <v>8.2335494798094544E-2</v>
      </c>
      <c r="AB4313" s="3">
        <f t="shared" si="750"/>
        <v>8.8681330504721101E-2</v>
      </c>
      <c r="AC4313" s="69">
        <f t="shared" si="751"/>
        <v>18.688446964727923</v>
      </c>
      <c r="AD4313" s="3">
        <f t="shared" si="759"/>
        <v>14.902667158112392</v>
      </c>
      <c r="AF4313" s="29"/>
      <c r="AG4313" s="30"/>
      <c r="AH4313" s="29"/>
      <c r="AI4313" s="29"/>
      <c r="AJ4313" s="31"/>
      <c r="AK4313" s="29"/>
      <c r="AL4313" s="30"/>
      <c r="AN4313" s="17">
        <f t="shared" si="752"/>
        <v>159054.10123829448</v>
      </c>
      <c r="AO4313" s="17">
        <f t="shared" si="753"/>
        <v>1590.5410123829447</v>
      </c>
      <c r="AP4313" s="2">
        <f t="shared" si="754"/>
        <v>108.7930052469934</v>
      </c>
      <c r="AQ4313" s="6">
        <f t="shared" si="755"/>
        <v>2570.778713986454</v>
      </c>
      <c r="AR4313" s="3">
        <f t="shared" si="756"/>
        <v>10395.160196013547</v>
      </c>
    </row>
    <row r="4314" spans="1:44">
      <c r="A4314" s="32">
        <v>44127</v>
      </c>
      <c r="B4314" s="9">
        <v>6.25</v>
      </c>
      <c r="C4314" s="33">
        <v>12928.42229</v>
      </c>
      <c r="D4314" s="34">
        <f t="shared" si="740"/>
        <v>143148691.11446503</v>
      </c>
      <c r="E4314" s="34">
        <v>19997335994446.102</v>
      </c>
      <c r="F4314" s="3">
        <f>VLOOKUP(A4314,ERCOT_345kv_West_ATC!A:B,2)</f>
        <v>29.236899999999999</v>
      </c>
      <c r="G4314" s="3">
        <f>VLOOKUP(A4314,ERCOT_345kv_West_ATC!G:H,2)</f>
        <v>3.0329999999999999</v>
      </c>
      <c r="I4314" s="5">
        <f t="shared" si="741"/>
        <v>6</v>
      </c>
      <c r="J4314" s="4">
        <f t="shared" si="742"/>
        <v>144</v>
      </c>
      <c r="K4314" s="4">
        <f t="shared" si="757"/>
        <v>900</v>
      </c>
      <c r="L4314" s="6">
        <f t="shared" si="758"/>
        <v>11635580.061000001</v>
      </c>
      <c r="N4314" s="22">
        <f t="shared" si="743"/>
        <v>8.1283174651565065E-2</v>
      </c>
      <c r="O4314" s="14">
        <f t="shared" si="744"/>
        <v>628.71689080296164</v>
      </c>
      <c r="Q4314" s="22">
        <f t="shared" si="761"/>
        <v>118.83505066018283</v>
      </c>
      <c r="R4314" s="3">
        <f>VLOOKUP(A4314,ERCOT_345kv_West_ATC!D:E,2)</f>
        <v>23.07</v>
      </c>
      <c r="S4314" s="66">
        <f t="shared" si="760"/>
        <v>0.80586535814277316</v>
      </c>
      <c r="T4314" s="69">
        <f t="shared" si="745"/>
        <v>95.765050660182823</v>
      </c>
      <c r="V4314" s="16">
        <f t="shared" si="746"/>
        <v>1.9998039599999996E-2</v>
      </c>
      <c r="W4314" s="16">
        <f t="shared" si="747"/>
        <v>6.1285135051565069E-2</v>
      </c>
      <c r="X4314" s="16"/>
      <c r="Z4314" s="15">
        <f t="shared" si="748"/>
        <v>6.3501374925184295E-6</v>
      </c>
      <c r="AA4314" s="16">
        <f t="shared" si="749"/>
        <v>8.2097259102839978E-2</v>
      </c>
      <c r="AB4314" s="3">
        <f t="shared" si="750"/>
        <v>8.842473329253818E-2</v>
      </c>
      <c r="AC4314" s="69">
        <f t="shared" si="751"/>
        <v>18.594532385068973</v>
      </c>
      <c r="AD4314" s="3">
        <f t="shared" si="759"/>
        <v>15.098016700878825</v>
      </c>
      <c r="AF4314" s="29"/>
      <c r="AG4314" s="30"/>
      <c r="AH4314" s="29"/>
      <c r="AI4314" s="29"/>
      <c r="AJ4314" s="31"/>
      <c r="AK4314" s="29"/>
      <c r="AL4314" s="30"/>
      <c r="AN4314" s="17">
        <f t="shared" si="752"/>
        <v>159054.10123829448</v>
      </c>
      <c r="AO4314" s="17">
        <f t="shared" si="753"/>
        <v>1590.5410123829447</v>
      </c>
      <c r="AP4314" s="2">
        <f t="shared" si="754"/>
        <v>108.7930052469934</v>
      </c>
      <c r="AQ4314" s="6">
        <f t="shared" si="755"/>
        <v>2509.8546310481379</v>
      </c>
      <c r="AR4314" s="3">
        <f t="shared" si="756"/>
        <v>10418.567658951863</v>
      </c>
    </row>
    <row r="4315" spans="1:44">
      <c r="A4315" s="32">
        <v>44128</v>
      </c>
      <c r="B4315" s="9">
        <v>6.25</v>
      </c>
      <c r="C4315" s="33">
        <v>13112.518309999999</v>
      </c>
      <c r="D4315" s="34">
        <f t="shared" si="740"/>
        <v>143148691.11446503</v>
      </c>
      <c r="E4315" s="34">
        <v>19997335994446.102</v>
      </c>
      <c r="F4315" s="3">
        <f>VLOOKUP(A4315,ERCOT_345kv_West_ATC!A:B,2)</f>
        <v>29.236899999999999</v>
      </c>
      <c r="G4315" s="3">
        <f>VLOOKUP(A4315,ERCOT_345kv_West_ATC!G:H,2)</f>
        <v>3.0329999999999999</v>
      </c>
      <c r="I4315" s="5">
        <f t="shared" si="741"/>
        <v>6</v>
      </c>
      <c r="J4315" s="4">
        <f t="shared" si="742"/>
        <v>144</v>
      </c>
      <c r="K4315" s="4">
        <f t="shared" si="757"/>
        <v>900</v>
      </c>
      <c r="L4315" s="6">
        <f t="shared" si="758"/>
        <v>11801266.479</v>
      </c>
      <c r="N4315" s="22">
        <f t="shared" si="743"/>
        <v>8.2440617424601056E-2</v>
      </c>
      <c r="O4315" s="14">
        <f t="shared" si="744"/>
        <v>628.71689080296164</v>
      </c>
      <c r="Q4315" s="22">
        <f t="shared" si="761"/>
        <v>120.52721845701909</v>
      </c>
      <c r="R4315" s="3">
        <f>VLOOKUP(A4315,ERCOT_345kv_West_ATC!D:E,2)</f>
        <v>23.32</v>
      </c>
      <c r="S4315" s="66">
        <f t="shared" si="760"/>
        <v>0.80651673291277282</v>
      </c>
      <c r="T4315" s="69">
        <f t="shared" si="745"/>
        <v>97.207218457019081</v>
      </c>
      <c r="V4315" s="16">
        <f t="shared" si="746"/>
        <v>1.9998039599999996E-2</v>
      </c>
      <c r="W4315" s="16">
        <f t="shared" si="747"/>
        <v>6.244257782460106E-2</v>
      </c>
      <c r="X4315" s="16"/>
      <c r="Z4315" s="15">
        <f t="shared" si="748"/>
        <v>6.3501374925184295E-6</v>
      </c>
      <c r="AA4315" s="16">
        <f t="shared" si="749"/>
        <v>8.3266294141665392E-2</v>
      </c>
      <c r="AB4315" s="3">
        <f t="shared" si="750"/>
        <v>8.9683869256971291E-2</v>
      </c>
      <c r="AC4315" s="69">
        <f t="shared" si="751"/>
        <v>19.055376148051494</v>
      </c>
      <c r="AD4315" s="3">
        <f t="shared" si="759"/>
        <v>15.263831134854406</v>
      </c>
      <c r="AF4315" s="29"/>
      <c r="AG4315" s="30"/>
      <c r="AH4315" s="29"/>
      <c r="AI4315" s="29"/>
      <c r="AJ4315" s="31"/>
      <c r="AK4315" s="29"/>
      <c r="AL4315" s="30"/>
      <c r="AN4315" s="17">
        <f t="shared" si="752"/>
        <v>159054.10123829448</v>
      </c>
      <c r="AO4315" s="17">
        <f t="shared" si="753"/>
        <v>1590.5410123829447</v>
      </c>
      <c r="AP4315" s="2">
        <f t="shared" si="754"/>
        <v>108.7930052469934</v>
      </c>
      <c r="AQ4315" s="6">
        <f t="shared" si="755"/>
        <v>2537.0528823598861</v>
      </c>
      <c r="AR4315" s="3">
        <f t="shared" si="756"/>
        <v>10575.465427640112</v>
      </c>
    </row>
    <row r="4316" spans="1:44">
      <c r="A4316" s="32">
        <v>44129</v>
      </c>
      <c r="B4316" s="9">
        <v>6.25</v>
      </c>
      <c r="C4316" s="33">
        <v>13025.15273</v>
      </c>
      <c r="D4316" s="34">
        <f t="shared" si="740"/>
        <v>143148691.11446503</v>
      </c>
      <c r="E4316" s="34">
        <v>19997335994446.102</v>
      </c>
      <c r="F4316" s="3">
        <f>VLOOKUP(A4316,ERCOT_345kv_West_ATC!A:B,2)</f>
        <v>29.236899999999999</v>
      </c>
      <c r="G4316" s="3">
        <f>VLOOKUP(A4316,ERCOT_345kv_West_ATC!G:H,2)</f>
        <v>3.0329999999999999</v>
      </c>
      <c r="I4316" s="5">
        <f t="shared" si="741"/>
        <v>6</v>
      </c>
      <c r="J4316" s="4">
        <f t="shared" si="742"/>
        <v>144</v>
      </c>
      <c r="K4316" s="4">
        <f t="shared" si="757"/>
        <v>900</v>
      </c>
      <c r="L4316" s="6">
        <f t="shared" si="758"/>
        <v>11722637.457</v>
      </c>
      <c r="N4316" s="22">
        <f t="shared" si="743"/>
        <v>8.1891335266393084E-2</v>
      </c>
      <c r="O4316" s="14">
        <f t="shared" si="744"/>
        <v>628.71689080296164</v>
      </c>
      <c r="Q4316" s="22">
        <f t="shared" si="761"/>
        <v>119.72417436607176</v>
      </c>
      <c r="R4316" s="3">
        <f>VLOOKUP(A4316,ERCOT_345kv_West_ATC!D:E,2)</f>
        <v>17.48</v>
      </c>
      <c r="S4316" s="66">
        <f t="shared" si="760"/>
        <v>0.8539977402846588</v>
      </c>
      <c r="T4316" s="69">
        <f t="shared" si="745"/>
        <v>102.24417436607176</v>
      </c>
      <c r="V4316" s="16">
        <f t="shared" si="746"/>
        <v>1.9998039599999996E-2</v>
      </c>
      <c r="W4316" s="16">
        <f t="shared" si="747"/>
        <v>6.1893295666393087E-2</v>
      </c>
      <c r="X4316" s="16"/>
      <c r="Z4316" s="15">
        <f t="shared" si="748"/>
        <v>6.3501374925184295E-6</v>
      </c>
      <c r="AA4316" s="16">
        <f t="shared" si="749"/>
        <v>8.2711510696551777E-2</v>
      </c>
      <c r="AB4316" s="3">
        <f t="shared" si="750"/>
        <v>8.9086327040515112E-2</v>
      </c>
      <c r="AC4316" s="69">
        <f t="shared" si="751"/>
        <v>18.836675696828532</v>
      </c>
      <c r="AD4316" s="3">
        <f t="shared" si="759"/>
        <v>15.426092707477419</v>
      </c>
      <c r="AF4316" s="29"/>
      <c r="AG4316" s="30"/>
      <c r="AH4316" s="29"/>
      <c r="AI4316" s="29"/>
      <c r="AJ4316" s="31"/>
      <c r="AK4316" s="29"/>
      <c r="AL4316" s="30"/>
      <c r="AN4316" s="17">
        <f t="shared" si="752"/>
        <v>159054.10123829448</v>
      </c>
      <c r="AO4316" s="17">
        <f t="shared" si="753"/>
        <v>1590.5410123829447</v>
      </c>
      <c r="AP4316" s="2">
        <f t="shared" si="754"/>
        <v>108.7930052469934</v>
      </c>
      <c r="AQ4316" s="6">
        <f t="shared" si="755"/>
        <v>1901.7017317174448</v>
      </c>
      <c r="AR4316" s="3">
        <f t="shared" si="756"/>
        <v>11123.450998282555</v>
      </c>
    </row>
    <row r="4317" spans="1:44">
      <c r="A4317" s="32">
        <v>44130</v>
      </c>
      <c r="B4317" s="9">
        <v>6.25</v>
      </c>
      <c r="C4317" s="33">
        <v>13072.253430000001</v>
      </c>
      <c r="D4317" s="34">
        <f t="shared" si="740"/>
        <v>143148691.11446503</v>
      </c>
      <c r="E4317" s="34">
        <v>19997335994446.102</v>
      </c>
      <c r="F4317" s="3">
        <f>VLOOKUP(A4317,ERCOT_345kv_West_ATC!A:B,2)</f>
        <v>29.274699999999999</v>
      </c>
      <c r="G4317" s="3">
        <f>VLOOKUP(A4317,ERCOT_345kv_West_ATC!G:H,2)</f>
        <v>3.0760000000000001</v>
      </c>
      <c r="I4317" s="5">
        <f t="shared" si="741"/>
        <v>6</v>
      </c>
      <c r="J4317" s="4">
        <f t="shared" si="742"/>
        <v>144</v>
      </c>
      <c r="K4317" s="4">
        <f t="shared" si="757"/>
        <v>900</v>
      </c>
      <c r="L4317" s="6">
        <f t="shared" si="758"/>
        <v>11765028.087000001</v>
      </c>
      <c r="N4317" s="22">
        <f t="shared" si="743"/>
        <v>8.2187465322979519E-2</v>
      </c>
      <c r="O4317" s="14">
        <f t="shared" si="744"/>
        <v>628.71689080296164</v>
      </c>
      <c r="Q4317" s="22">
        <f t="shared" si="761"/>
        <v>120.15711304529169</v>
      </c>
      <c r="R4317" s="3">
        <f>VLOOKUP(A4317,ERCOT_345kv_West_ATC!D:E,2)</f>
        <v>18.73</v>
      </c>
      <c r="S4317" s="66">
        <f t="shared" si="760"/>
        <v>0.84412075552331245</v>
      </c>
      <c r="T4317" s="69">
        <f t="shared" si="745"/>
        <v>101.42711304529169</v>
      </c>
      <c r="V4317" s="16">
        <f t="shared" si="746"/>
        <v>2.0023894799999997E-2</v>
      </c>
      <c r="W4317" s="16">
        <f t="shared" si="747"/>
        <v>6.2163570522979522E-2</v>
      </c>
      <c r="X4317" s="16"/>
      <c r="Z4317" s="15">
        <f t="shared" si="748"/>
        <v>6.3501374925184295E-6</v>
      </c>
      <c r="AA4317" s="16">
        <f t="shared" si="749"/>
        <v>8.301060661754564E-2</v>
      </c>
      <c r="AB4317" s="3">
        <f t="shared" si="750"/>
        <v>8.9408475152788158E-2</v>
      </c>
      <c r="AC4317" s="69">
        <f t="shared" si="751"/>
        <v>18.954581905920467</v>
      </c>
      <c r="AD4317" s="3">
        <f t="shared" si="759"/>
        <v>15.587779404947533</v>
      </c>
      <c r="AF4317" s="29"/>
      <c r="AG4317" s="30"/>
      <c r="AH4317" s="29"/>
      <c r="AI4317" s="29"/>
      <c r="AJ4317" s="31"/>
      <c r="AK4317" s="29"/>
      <c r="AL4317" s="30"/>
      <c r="AN4317" s="17">
        <f t="shared" si="752"/>
        <v>159054.10123829448</v>
      </c>
      <c r="AO4317" s="17">
        <f t="shared" si="753"/>
        <v>1590.5410123829447</v>
      </c>
      <c r="AP4317" s="2">
        <f t="shared" si="754"/>
        <v>108.7930052469934</v>
      </c>
      <c r="AQ4317" s="6">
        <f t="shared" si="755"/>
        <v>2037.6929882761865</v>
      </c>
      <c r="AR4317" s="3">
        <f t="shared" si="756"/>
        <v>11034.560441723814</v>
      </c>
    </row>
    <row r="4318" spans="1:44">
      <c r="A4318" s="32">
        <v>44131</v>
      </c>
      <c r="B4318" s="9">
        <v>6.25</v>
      </c>
      <c r="C4318" s="33">
        <v>13638.61347</v>
      </c>
      <c r="D4318" s="34">
        <f t="shared" si="740"/>
        <v>143148691.11446503</v>
      </c>
      <c r="E4318" s="34">
        <v>19997335994446.102</v>
      </c>
      <c r="F4318" s="3">
        <f>VLOOKUP(A4318,ERCOT_345kv_West_ATC!A:B,2)</f>
        <v>28.936699999999998</v>
      </c>
      <c r="G4318" s="3">
        <f>VLOOKUP(A4318,ERCOT_345kv_West_ATC!G:H,2)</f>
        <v>3.101</v>
      </c>
      <c r="I4318" s="5">
        <f t="shared" si="741"/>
        <v>6</v>
      </c>
      <c r="J4318" s="4">
        <f t="shared" si="742"/>
        <v>144</v>
      </c>
      <c r="K4318" s="4">
        <f t="shared" si="757"/>
        <v>900</v>
      </c>
      <c r="L4318" s="6">
        <f t="shared" si="758"/>
        <v>12274752.123</v>
      </c>
      <c r="N4318" s="22">
        <f t="shared" si="743"/>
        <v>8.5748266557217914E-2</v>
      </c>
      <c r="O4318" s="14">
        <f t="shared" si="744"/>
        <v>628.71689080296164</v>
      </c>
      <c r="Q4318" s="22">
        <f t="shared" si="761"/>
        <v>125.36296280295019</v>
      </c>
      <c r="R4318" s="3">
        <f>VLOOKUP(A4318,ERCOT_345kv_West_ATC!D:E,2)</f>
        <v>32.97</v>
      </c>
      <c r="S4318" s="66">
        <f t="shared" si="760"/>
        <v>0.73700366310085241</v>
      </c>
      <c r="T4318" s="69">
        <f t="shared" si="745"/>
        <v>92.392962802950194</v>
      </c>
      <c r="V4318" s="16">
        <f t="shared" si="746"/>
        <v>1.9792702799999999E-2</v>
      </c>
      <c r="W4318" s="16">
        <f t="shared" si="747"/>
        <v>6.5955563757217922E-2</v>
      </c>
      <c r="X4318" s="16"/>
      <c r="Z4318" s="15">
        <f t="shared" si="748"/>
        <v>6.3501374925184295E-6</v>
      </c>
      <c r="AA4318" s="16">
        <f t="shared" si="749"/>
        <v>8.6607070741813882E-2</v>
      </c>
      <c r="AB4318" s="3">
        <f t="shared" si="750"/>
        <v>9.3282129212130541E-2</v>
      </c>
      <c r="AC4318" s="69">
        <f t="shared" si="751"/>
        <v>20.372339291639779</v>
      </c>
      <c r="AD4318" s="3">
        <f t="shared" si="759"/>
        <v>15.794997771893463</v>
      </c>
      <c r="AF4318" s="29"/>
      <c r="AG4318" s="30"/>
      <c r="AH4318" s="29"/>
      <c r="AI4318" s="29"/>
      <c r="AJ4318" s="31"/>
      <c r="AK4318" s="29"/>
      <c r="AL4318" s="30"/>
      <c r="AN4318" s="17">
        <f t="shared" si="752"/>
        <v>159054.10123829448</v>
      </c>
      <c r="AO4318" s="17">
        <f t="shared" si="753"/>
        <v>1590.5410123829447</v>
      </c>
      <c r="AP4318" s="2">
        <f t="shared" si="754"/>
        <v>108.7930052469934</v>
      </c>
      <c r="AQ4318" s="6">
        <f t="shared" si="755"/>
        <v>3586.9053829933723</v>
      </c>
      <c r="AR4318" s="3">
        <f t="shared" si="756"/>
        <v>10051.708087006627</v>
      </c>
    </row>
    <row r="4319" spans="1:44">
      <c r="A4319" s="32">
        <v>44132</v>
      </c>
      <c r="B4319" s="9">
        <v>6.25</v>
      </c>
      <c r="C4319" s="33">
        <v>13274.101549999999</v>
      </c>
      <c r="D4319" s="34">
        <f t="shared" si="740"/>
        <v>143148691.11446503</v>
      </c>
      <c r="E4319" s="34">
        <v>19997335994446.102</v>
      </c>
      <c r="F4319" s="3">
        <f>VLOOKUP(A4319,ERCOT_345kv_West_ATC!A:B,2)</f>
        <v>29.0457</v>
      </c>
      <c r="G4319" s="3">
        <f>VLOOKUP(A4319,ERCOT_345kv_West_ATC!G:H,2)</f>
        <v>3.0880000000000001</v>
      </c>
      <c r="I4319" s="5">
        <f t="shared" si="741"/>
        <v>6</v>
      </c>
      <c r="J4319" s="4">
        <f t="shared" si="742"/>
        <v>144</v>
      </c>
      <c r="K4319" s="4">
        <f t="shared" si="757"/>
        <v>900</v>
      </c>
      <c r="L4319" s="6">
        <f t="shared" si="758"/>
        <v>11946691.395</v>
      </c>
      <c r="N4319" s="22">
        <f t="shared" si="743"/>
        <v>8.3456518547187747E-2</v>
      </c>
      <c r="O4319" s="14">
        <f t="shared" si="744"/>
        <v>628.71689080296164</v>
      </c>
      <c r="Q4319" s="22">
        <f t="shared" si="761"/>
        <v>122.01245401635636</v>
      </c>
      <c r="R4319" s="3">
        <f>VLOOKUP(A4319,ERCOT_345kv_West_ATC!D:E,2)</f>
        <v>38.46</v>
      </c>
      <c r="S4319" s="66">
        <f t="shared" si="760"/>
        <v>0.68478627603995046</v>
      </c>
      <c r="T4319" s="69">
        <f t="shared" si="745"/>
        <v>83.552454016356364</v>
      </c>
      <c r="V4319" s="16">
        <f t="shared" si="746"/>
        <v>1.9867258799999999E-2</v>
      </c>
      <c r="W4319" s="16">
        <f t="shared" si="747"/>
        <v>6.3589259747187751E-2</v>
      </c>
      <c r="X4319" s="16"/>
      <c r="Z4319" s="15">
        <f t="shared" si="748"/>
        <v>6.3501374925184295E-6</v>
      </c>
      <c r="AA4319" s="16">
        <f t="shared" si="749"/>
        <v>8.4292369932152E-2</v>
      </c>
      <c r="AB4319" s="3">
        <f t="shared" si="750"/>
        <v>9.0789027688607291E-2</v>
      </c>
      <c r="AC4319" s="69">
        <f t="shared" si="751"/>
        <v>19.459864134030269</v>
      </c>
      <c r="AD4319" s="3">
        <f t="shared" si="759"/>
        <v>15.976387687974439</v>
      </c>
      <c r="AF4319" s="29"/>
      <c r="AG4319" s="30"/>
      <c r="AH4319" s="29"/>
      <c r="AI4319" s="29"/>
      <c r="AJ4319" s="31"/>
      <c r="AK4319" s="29"/>
      <c r="AL4319" s="30"/>
      <c r="AN4319" s="17">
        <f t="shared" si="752"/>
        <v>159054.10123829448</v>
      </c>
      <c r="AO4319" s="17">
        <f t="shared" si="753"/>
        <v>1590.5410123829447</v>
      </c>
      <c r="AP4319" s="2">
        <f t="shared" si="754"/>
        <v>108.7930052469934</v>
      </c>
      <c r="AQ4319" s="6">
        <f t="shared" si="755"/>
        <v>4184.1789817993667</v>
      </c>
      <c r="AR4319" s="3">
        <f t="shared" si="756"/>
        <v>9089.9225682006327</v>
      </c>
    </row>
    <row r="4320" spans="1:44">
      <c r="A4320" s="32">
        <v>44133</v>
      </c>
      <c r="B4320" s="9">
        <v>6.25</v>
      </c>
      <c r="C4320" s="33">
        <v>13449.31077</v>
      </c>
      <c r="D4320" s="34">
        <f t="shared" si="740"/>
        <v>143148691.11446503</v>
      </c>
      <c r="E4320" s="34">
        <v>19997335994446.102</v>
      </c>
      <c r="F4320" s="3">
        <f>VLOOKUP(A4320,ERCOT_345kv_West_ATC!A:B,2)</f>
        <v>28.527899999999999</v>
      </c>
      <c r="G4320" s="3">
        <f>VLOOKUP(A4320,ERCOT_345kv_West_ATC!G:H,2)</f>
        <v>3.1030000000000002</v>
      </c>
      <c r="I4320" s="5">
        <f t="shared" si="741"/>
        <v>6</v>
      </c>
      <c r="J4320" s="4">
        <f t="shared" si="742"/>
        <v>144</v>
      </c>
      <c r="K4320" s="4">
        <f t="shared" si="757"/>
        <v>900</v>
      </c>
      <c r="L4320" s="6">
        <f t="shared" si="758"/>
        <v>12104379.693</v>
      </c>
      <c r="N4320" s="22">
        <f t="shared" si="743"/>
        <v>8.4558088507571863E-2</v>
      </c>
      <c r="O4320" s="14">
        <f t="shared" si="744"/>
        <v>628.71689080296164</v>
      </c>
      <c r="Q4320" s="22">
        <f t="shared" si="761"/>
        <v>123.62293641457876</v>
      </c>
      <c r="R4320" s="3">
        <f>VLOOKUP(A4320,ERCOT_345kv_West_ATC!D:E,2)</f>
        <v>27.64</v>
      </c>
      <c r="S4320" s="66">
        <f t="shared" si="760"/>
        <v>0.77641689477988785</v>
      </c>
      <c r="T4320" s="69">
        <f t="shared" si="745"/>
        <v>95.982936414578759</v>
      </c>
      <c r="V4320" s="16">
        <f t="shared" si="746"/>
        <v>1.9513083599999998E-2</v>
      </c>
      <c r="W4320" s="16">
        <f t="shared" si="747"/>
        <v>6.5045004907571868E-2</v>
      </c>
      <c r="X4320" s="16"/>
      <c r="Z4320" s="15">
        <f t="shared" si="748"/>
        <v>6.3501374925184295E-6</v>
      </c>
      <c r="AA4320" s="16">
        <f t="shared" si="749"/>
        <v>8.5404972569108908E-2</v>
      </c>
      <c r="AB4320" s="3">
        <f t="shared" si="750"/>
        <v>9.1987381842066299E-2</v>
      </c>
      <c r="AC4320" s="69">
        <f t="shared" si="751"/>
        <v>19.898461754196266</v>
      </c>
      <c r="AD4320" s="3">
        <f t="shared" si="759"/>
        <v>16.161382254570885</v>
      </c>
      <c r="AF4320" s="29"/>
      <c r="AG4320" s="30"/>
      <c r="AH4320" s="29"/>
      <c r="AI4320" s="29"/>
      <c r="AJ4320" s="31"/>
      <c r="AK4320" s="29"/>
      <c r="AL4320" s="30"/>
      <c r="AN4320" s="17">
        <f t="shared" si="752"/>
        <v>159054.10123829448</v>
      </c>
      <c r="AO4320" s="17">
        <f t="shared" si="753"/>
        <v>1590.5410123829447</v>
      </c>
      <c r="AP4320" s="2">
        <f t="shared" si="754"/>
        <v>108.7930052469934</v>
      </c>
      <c r="AQ4320" s="6">
        <f t="shared" si="755"/>
        <v>3007.0386650268979</v>
      </c>
      <c r="AR4320" s="3">
        <f t="shared" si="756"/>
        <v>10442.272104973103</v>
      </c>
    </row>
    <row r="4321" spans="1:44">
      <c r="A4321" s="32">
        <v>44134</v>
      </c>
      <c r="B4321" s="9">
        <v>6.25</v>
      </c>
      <c r="C4321" s="33">
        <v>13567.75109</v>
      </c>
      <c r="D4321" s="34">
        <f t="shared" si="740"/>
        <v>143148691.11446503</v>
      </c>
      <c r="E4321" s="34">
        <v>19997335994446.102</v>
      </c>
      <c r="F4321" s="3">
        <f>VLOOKUP(A4321,ERCOT_345kv_West_ATC!A:B,2)</f>
        <v>28.447800000000001</v>
      </c>
      <c r="G4321" s="3">
        <f>VLOOKUP(A4321,ERCOT_345kv_West_ATC!G:H,2)</f>
        <v>3.173</v>
      </c>
      <c r="I4321" s="5">
        <f t="shared" si="741"/>
        <v>6</v>
      </c>
      <c r="J4321" s="4">
        <f t="shared" si="742"/>
        <v>144</v>
      </c>
      <c r="K4321" s="4">
        <f t="shared" si="757"/>
        <v>900</v>
      </c>
      <c r="L4321" s="6">
        <f t="shared" si="758"/>
        <v>12210975.981000001</v>
      </c>
      <c r="N4321" s="22">
        <f t="shared" si="743"/>
        <v>8.5302742804932941E-2</v>
      </c>
      <c r="O4321" s="14">
        <f t="shared" si="744"/>
        <v>628.71689080296164</v>
      </c>
      <c r="Q4321" s="22">
        <f t="shared" si="761"/>
        <v>124.71161228791367</v>
      </c>
      <c r="R4321" s="3">
        <f>VLOOKUP(A4321,ERCOT_345kv_West_ATC!D:E,2)</f>
        <v>30.46</v>
      </c>
      <c r="S4321" s="66">
        <f t="shared" si="760"/>
        <v>0.7557565054192471</v>
      </c>
      <c r="T4321" s="69">
        <f t="shared" si="745"/>
        <v>94.251612287913673</v>
      </c>
      <c r="V4321" s="16">
        <f t="shared" si="746"/>
        <v>1.94582952E-2</v>
      </c>
      <c r="W4321" s="16">
        <f t="shared" si="747"/>
        <v>6.5844447604932937E-2</v>
      </c>
      <c r="X4321" s="16"/>
      <c r="Z4321" s="15">
        <f t="shared" si="748"/>
        <v>6.3501374925184295E-6</v>
      </c>
      <c r="AA4321" s="16">
        <f t="shared" si="749"/>
        <v>8.6157084885766788E-2</v>
      </c>
      <c r="AB4321" s="3">
        <f t="shared" si="750"/>
        <v>9.2797461639288259E-2</v>
      </c>
      <c r="AC4321" s="69">
        <f t="shared" si="751"/>
        <v>20.194950959979504</v>
      </c>
      <c r="AD4321" s="3">
        <f t="shared" si="759"/>
        <v>16.361548071569878</v>
      </c>
      <c r="AF4321" s="29"/>
      <c r="AG4321" s="30"/>
      <c r="AH4321" s="29"/>
      <c r="AI4321" s="29"/>
      <c r="AJ4321" s="31"/>
      <c r="AK4321" s="29"/>
      <c r="AL4321" s="30"/>
      <c r="AN4321" s="17">
        <f t="shared" si="752"/>
        <v>159054.10123829448</v>
      </c>
      <c r="AO4321" s="17">
        <f t="shared" si="753"/>
        <v>1590.5410123829447</v>
      </c>
      <c r="AP4321" s="2">
        <f t="shared" si="754"/>
        <v>108.7930052469934</v>
      </c>
      <c r="AQ4321" s="6">
        <f t="shared" si="755"/>
        <v>3313.8349398234191</v>
      </c>
      <c r="AR4321" s="3">
        <f t="shared" si="756"/>
        <v>10253.916150176581</v>
      </c>
    </row>
    <row r="4322" spans="1:44">
      <c r="A4322" s="32">
        <v>44135</v>
      </c>
      <c r="B4322" s="9">
        <v>6.25</v>
      </c>
      <c r="C4322" s="33">
        <v>13779.026949999999</v>
      </c>
      <c r="D4322" s="34">
        <f t="shared" si="740"/>
        <v>143148691.11446503</v>
      </c>
      <c r="E4322" s="34">
        <v>19997335994446.102</v>
      </c>
      <c r="F4322" s="3">
        <f>VLOOKUP(A4322,ERCOT_345kv_West_ATC!A:B,2)</f>
        <v>28.447800000000001</v>
      </c>
      <c r="G4322" s="3">
        <f>VLOOKUP(A4322,ERCOT_345kv_West_ATC!G:H,2)</f>
        <v>3.173</v>
      </c>
      <c r="I4322" s="5">
        <f t="shared" si="741"/>
        <v>6</v>
      </c>
      <c r="J4322" s="4">
        <f t="shared" si="742"/>
        <v>144</v>
      </c>
      <c r="K4322" s="4">
        <f t="shared" si="757"/>
        <v>900</v>
      </c>
      <c r="L4322" s="6">
        <f t="shared" si="758"/>
        <v>12401124.254999999</v>
      </c>
      <c r="N4322" s="22">
        <f t="shared" si="743"/>
        <v>8.663106982294215E-2</v>
      </c>
      <c r="O4322" s="14">
        <f t="shared" si="744"/>
        <v>628.71689080296164</v>
      </c>
      <c r="Q4322" s="22">
        <f t="shared" si="761"/>
        <v>126.65361085225463</v>
      </c>
      <c r="R4322" s="3">
        <f>VLOOKUP(A4322,ERCOT_345kv_West_ATC!D:E,2)</f>
        <v>26.72</v>
      </c>
      <c r="S4322" s="66">
        <f t="shared" si="760"/>
        <v>0.789030886524272</v>
      </c>
      <c r="T4322" s="69">
        <f t="shared" si="745"/>
        <v>99.933610852254631</v>
      </c>
      <c r="V4322" s="16">
        <f t="shared" si="746"/>
        <v>1.94582952E-2</v>
      </c>
      <c r="W4322" s="16">
        <f t="shared" si="747"/>
        <v>6.7172774622942147E-2</v>
      </c>
      <c r="X4322" s="16"/>
      <c r="Z4322" s="15">
        <f t="shared" si="748"/>
        <v>6.3501374925184295E-6</v>
      </c>
      <c r="AA4322" s="16">
        <f t="shared" si="749"/>
        <v>8.7498715645616856E-2</v>
      </c>
      <c r="AB4322" s="3">
        <f t="shared" si="750"/>
        <v>9.4242495778225827E-2</v>
      </c>
      <c r="AC4322" s="69">
        <f t="shared" si="751"/>
        <v>20.723833454830654</v>
      </c>
      <c r="AD4322" s="3">
        <f t="shared" si="759"/>
        <v>16.59353644218837</v>
      </c>
      <c r="AF4322" s="29"/>
      <c r="AG4322" s="30"/>
      <c r="AH4322" s="29"/>
      <c r="AI4322" s="29"/>
      <c r="AJ4322" s="31"/>
      <c r="AK4322" s="29"/>
      <c r="AL4322" s="30"/>
      <c r="AN4322" s="17">
        <f t="shared" si="752"/>
        <v>159054.10123829448</v>
      </c>
      <c r="AO4322" s="17">
        <f t="shared" si="753"/>
        <v>1590.5410123829447</v>
      </c>
      <c r="AP4322" s="2">
        <f t="shared" si="754"/>
        <v>108.7930052469934</v>
      </c>
      <c r="AQ4322" s="6">
        <f t="shared" si="755"/>
        <v>2906.9491001996635</v>
      </c>
      <c r="AR4322" s="3">
        <f t="shared" si="756"/>
        <v>10872.077849800336</v>
      </c>
    </row>
    <row r="4323" spans="1:44">
      <c r="A4323" s="32">
        <v>44136</v>
      </c>
      <c r="B4323" s="9">
        <v>6.25</v>
      </c>
      <c r="C4323" s="33">
        <v>13712.17923</v>
      </c>
      <c r="D4323" s="34">
        <f t="shared" ref="D4323:D4386" si="762">((2^256)/(2^208*65535)/600)*E4323/(10^12)</f>
        <v>143148691.11446503</v>
      </c>
      <c r="E4323" s="34">
        <v>19997335994446.102</v>
      </c>
      <c r="F4323" s="3">
        <f>VLOOKUP(A4323,ERCOT_345kv_West_ATC!A:B,2)</f>
        <v>28.447800000000001</v>
      </c>
      <c r="G4323" s="3">
        <f>VLOOKUP(A4323,ERCOT_345kv_West_ATC!G:H,2)</f>
        <v>3.173</v>
      </c>
      <c r="I4323" s="5">
        <f t="shared" si="741"/>
        <v>6</v>
      </c>
      <c r="J4323" s="4">
        <f t="shared" si="742"/>
        <v>144</v>
      </c>
      <c r="K4323" s="4">
        <f t="shared" si="757"/>
        <v>900</v>
      </c>
      <c r="L4323" s="6">
        <f t="shared" si="758"/>
        <v>12340961.307</v>
      </c>
      <c r="N4323" s="22">
        <f t="shared" si="743"/>
        <v>8.6210786916185486E-2</v>
      </c>
      <c r="O4323" s="14">
        <f t="shared" si="744"/>
        <v>628.71689080296164</v>
      </c>
      <c r="Q4323" s="22">
        <f t="shared" si="761"/>
        <v>126.03916215816592</v>
      </c>
      <c r="R4323" s="3">
        <f>VLOOKUP(A4323,ERCOT_345kv_West_ATC!D:E,2)</f>
        <v>27.48</v>
      </c>
      <c r="S4323" s="66">
        <f t="shared" si="760"/>
        <v>0.7819725271934489</v>
      </c>
      <c r="T4323" s="69">
        <f t="shared" si="745"/>
        <v>98.559162158165918</v>
      </c>
      <c r="V4323" s="16">
        <f t="shared" si="746"/>
        <v>1.94582952E-2</v>
      </c>
      <c r="W4323" s="16">
        <f t="shared" si="747"/>
        <v>6.6752491716185483E-2</v>
      </c>
      <c r="X4323" s="16"/>
      <c r="Z4323" s="15">
        <f t="shared" si="748"/>
        <v>6.3501374925184295E-6</v>
      </c>
      <c r="AA4323" s="16">
        <f t="shared" si="749"/>
        <v>8.7074223432555484E-2</v>
      </c>
      <c r="AB4323" s="3">
        <f t="shared" si="750"/>
        <v>9.3785286717473965E-2</v>
      </c>
      <c r="AC4323" s="69">
        <f t="shared" si="751"/>
        <v>20.556494938595471</v>
      </c>
      <c r="AD4323" s="3">
        <f t="shared" si="759"/>
        <v>16.824038164153468</v>
      </c>
      <c r="AF4323" s="29"/>
      <c r="AG4323" s="30"/>
      <c r="AH4323" s="29"/>
      <c r="AI4323" s="29"/>
      <c r="AJ4323" s="31"/>
      <c r="AK4323" s="29"/>
      <c r="AL4323" s="30"/>
      <c r="AN4323" s="17">
        <f t="shared" si="752"/>
        <v>159054.10123829448</v>
      </c>
      <c r="AO4323" s="17">
        <f t="shared" si="753"/>
        <v>1590.5410123829447</v>
      </c>
      <c r="AP4323" s="2">
        <f t="shared" si="754"/>
        <v>108.7930052469934</v>
      </c>
      <c r="AQ4323" s="6">
        <f t="shared" si="755"/>
        <v>2989.6317841873788</v>
      </c>
      <c r="AR4323" s="3">
        <f t="shared" si="756"/>
        <v>10722.547445812621</v>
      </c>
    </row>
    <row r="4324" spans="1:44">
      <c r="A4324" s="32">
        <v>44137</v>
      </c>
      <c r="B4324" s="9">
        <v>6.25</v>
      </c>
      <c r="C4324" s="33">
        <v>13558.75957</v>
      </c>
      <c r="D4324" s="34">
        <f t="shared" si="762"/>
        <v>143148691.11446503</v>
      </c>
      <c r="E4324" s="34">
        <v>19997335994446.102</v>
      </c>
      <c r="F4324" s="3">
        <f>VLOOKUP(A4324,ERCOT_345kv_West_ATC!A:B,2)</f>
        <v>27.923500000000001</v>
      </c>
      <c r="G4324" s="3">
        <f>VLOOKUP(A4324,ERCOT_345kv_West_ATC!G:H,2)</f>
        <v>3.1190000000000002</v>
      </c>
      <c r="I4324" s="5">
        <f t="shared" ref="I4324:I4387" si="763">60/10</f>
        <v>6</v>
      </c>
      <c r="J4324" s="4">
        <f t="shared" ref="J4324:J4387" si="764">I4324*24</f>
        <v>144</v>
      </c>
      <c r="K4324" s="4">
        <f t="shared" si="757"/>
        <v>900</v>
      </c>
      <c r="L4324" s="6">
        <f t="shared" si="758"/>
        <v>12202883.613</v>
      </c>
      <c r="N4324" s="22">
        <f t="shared" ref="N4324:N4387" si="765">L4324/D4324</f>
        <v>8.524621159995302E-2</v>
      </c>
      <c r="O4324" s="14">
        <f t="shared" ref="O4324:O4387" si="766">(K4324*100000000)/D4324</f>
        <v>628.71689080296164</v>
      </c>
      <c r="Q4324" s="22">
        <f t="shared" si="761"/>
        <v>124.62896432741671</v>
      </c>
      <c r="R4324" s="3">
        <f>VLOOKUP(A4324,ERCOT_345kv_West_ATC!D:E,2)</f>
        <v>32.840000000000003</v>
      </c>
      <c r="S4324" s="66">
        <f t="shared" si="760"/>
        <v>0.73649785042163241</v>
      </c>
      <c r="T4324" s="69">
        <f t="shared" si="745"/>
        <v>91.788964327416707</v>
      </c>
      <c r="V4324" s="16">
        <f t="shared" si="746"/>
        <v>1.9099674000000001E-2</v>
      </c>
      <c r="W4324" s="16">
        <f t="shared" si="747"/>
        <v>6.6146537599953023E-2</v>
      </c>
      <c r="X4324" s="16"/>
      <c r="Z4324" s="15">
        <f t="shared" si="748"/>
        <v>6.3501374925184295E-6</v>
      </c>
      <c r="AA4324" s="16">
        <f t="shared" si="749"/>
        <v>8.6099987497500058E-2</v>
      </c>
      <c r="AB4324" s="3">
        <f t="shared" si="750"/>
        <v>9.2735963589482939E-2</v>
      </c>
      <c r="AC4324" s="69">
        <f t="shared" si="751"/>
        <v>20.172442673750755</v>
      </c>
      <c r="AD4324" s="3">
        <f t="shared" si="759"/>
        <v>17.044039950885001</v>
      </c>
      <c r="AF4324" s="29"/>
      <c r="AG4324" s="30"/>
      <c r="AH4324" s="29"/>
      <c r="AI4324" s="29"/>
      <c r="AJ4324" s="31"/>
      <c r="AK4324" s="29"/>
      <c r="AL4324" s="30"/>
      <c r="AN4324" s="17">
        <f t="shared" si="752"/>
        <v>159054.10123829448</v>
      </c>
      <c r="AO4324" s="17">
        <f t="shared" si="753"/>
        <v>1590.5410123829447</v>
      </c>
      <c r="AP4324" s="2">
        <f t="shared" si="754"/>
        <v>108.7930052469934</v>
      </c>
      <c r="AQ4324" s="6">
        <f t="shared" si="755"/>
        <v>3572.7622923112635</v>
      </c>
      <c r="AR4324" s="3">
        <f t="shared" si="756"/>
        <v>9985.9972776887371</v>
      </c>
    </row>
    <row r="4325" spans="1:44">
      <c r="A4325" s="32">
        <v>44138</v>
      </c>
      <c r="B4325" s="9">
        <v>6.25</v>
      </c>
      <c r="C4325" s="33">
        <v>13914.806920000001</v>
      </c>
      <c r="D4325" s="34">
        <f t="shared" si="762"/>
        <v>120173441.02971451</v>
      </c>
      <c r="E4325" s="34">
        <v>16787779609932.6</v>
      </c>
      <c r="F4325" s="3">
        <f>VLOOKUP(A4325,ERCOT_345kv_West_ATC!A:B,2)</f>
        <v>27.527100000000001</v>
      </c>
      <c r="G4325" s="3">
        <f>VLOOKUP(A4325,ERCOT_345kv_West_ATC!G:H,2)</f>
        <v>3.0259999999999998</v>
      </c>
      <c r="I4325" s="5">
        <f t="shared" si="763"/>
        <v>6</v>
      </c>
      <c r="J4325" s="4">
        <f t="shared" si="764"/>
        <v>144</v>
      </c>
      <c r="K4325" s="4">
        <f t="shared" si="757"/>
        <v>900</v>
      </c>
      <c r="L4325" s="6">
        <f t="shared" si="758"/>
        <v>12523326.228</v>
      </c>
      <c r="N4325" s="22">
        <f t="shared" si="765"/>
        <v>0.10421043219444334</v>
      </c>
      <c r="O4325" s="14">
        <f t="shared" si="766"/>
        <v>748.91755806298568</v>
      </c>
      <c r="Q4325" s="22">
        <f t="shared" si="761"/>
        <v>152.35443303281193</v>
      </c>
      <c r="R4325" s="3">
        <f>VLOOKUP(A4325,ERCOT_345kv_West_ATC!D:E,2)</f>
        <v>19.14</v>
      </c>
      <c r="S4325" s="66">
        <f t="shared" si="760"/>
        <v>0.87437188653461839</v>
      </c>
      <c r="T4325" s="69">
        <f t="shared" si="745"/>
        <v>133.21443303281194</v>
      </c>
      <c r="V4325" s="16">
        <f t="shared" si="746"/>
        <v>1.8828536399999998E-2</v>
      </c>
      <c r="W4325" s="16">
        <f t="shared" si="747"/>
        <v>8.5381895794443344E-2</v>
      </c>
      <c r="X4325" s="16"/>
      <c r="Z4325" s="15">
        <f t="shared" si="748"/>
        <v>7.5641827567052702E-6</v>
      </c>
      <c r="AA4325" s="16">
        <f t="shared" si="749"/>
        <v>0.10525414256714717</v>
      </c>
      <c r="AB4325" s="3">
        <f t="shared" si="750"/>
        <v>0.11336638501872739</v>
      </c>
      <c r="AC4325" s="69">
        <f t="shared" si="751"/>
        <v>27.723176916854225</v>
      </c>
      <c r="AD4325" s="3">
        <f t="shared" si="759"/>
        <v>17.504652401520463</v>
      </c>
      <c r="AF4325" s="29"/>
      <c r="AG4325" s="30"/>
      <c r="AH4325" s="29"/>
      <c r="AI4325" s="29"/>
      <c r="AJ4325" s="31"/>
      <c r="AK4325" s="29"/>
      <c r="AL4325" s="30"/>
      <c r="AN4325" s="17">
        <f t="shared" si="752"/>
        <v>133526.04558857167</v>
      </c>
      <c r="AO4325" s="17">
        <f t="shared" si="753"/>
        <v>1335.2604558857167</v>
      </c>
      <c r="AP4325" s="2">
        <f t="shared" si="754"/>
        <v>91.331815182583028</v>
      </c>
      <c r="AQ4325" s="6">
        <f t="shared" si="755"/>
        <v>1748.0909425946393</v>
      </c>
      <c r="AR4325" s="3">
        <f t="shared" si="756"/>
        <v>12166.715977405362</v>
      </c>
    </row>
    <row r="4326" spans="1:44">
      <c r="A4326" s="32">
        <v>44139</v>
      </c>
      <c r="B4326" s="9">
        <v>6.25</v>
      </c>
      <c r="C4326" s="33">
        <v>14127.434499999999</v>
      </c>
      <c r="D4326" s="34">
        <f t="shared" si="762"/>
        <v>120173441.02971451</v>
      </c>
      <c r="E4326" s="34">
        <v>16787779609932.6</v>
      </c>
      <c r="F4326" s="3">
        <f>VLOOKUP(A4326,ERCOT_345kv_West_ATC!A:B,2)</f>
        <v>28.070699999999999</v>
      </c>
      <c r="G4326" s="3">
        <f>VLOOKUP(A4326,ERCOT_345kv_West_ATC!G:H,2)</f>
        <v>3.0179999999999998</v>
      </c>
      <c r="I4326" s="5">
        <f t="shared" si="763"/>
        <v>6</v>
      </c>
      <c r="J4326" s="4">
        <f t="shared" si="764"/>
        <v>144</v>
      </c>
      <c r="K4326" s="4">
        <f t="shared" si="757"/>
        <v>900</v>
      </c>
      <c r="L4326" s="6">
        <f t="shared" si="758"/>
        <v>12714691.049999999</v>
      </c>
      <c r="N4326" s="22">
        <f t="shared" si="765"/>
        <v>0.10580283747434775</v>
      </c>
      <c r="O4326" s="14">
        <f t="shared" si="766"/>
        <v>748.91755806298568</v>
      </c>
      <c r="Q4326" s="22">
        <f t="shared" si="761"/>
        <v>154.682510927409</v>
      </c>
      <c r="R4326" s="3">
        <f>VLOOKUP(A4326,ERCOT_345kv_West_ATC!D:E,2)</f>
        <v>21.59</v>
      </c>
      <c r="S4326" s="66">
        <f t="shared" si="760"/>
        <v>0.86042378113365392</v>
      </c>
      <c r="T4326" s="69">
        <f t="shared" si="745"/>
        <v>133.09251092740899</v>
      </c>
      <c r="V4326" s="16">
        <f t="shared" si="746"/>
        <v>1.9200358799999998E-2</v>
      </c>
      <c r="W4326" s="16">
        <f t="shared" si="747"/>
        <v>8.6602478674347755E-2</v>
      </c>
      <c r="X4326" s="16"/>
      <c r="Z4326" s="15">
        <f t="shared" si="748"/>
        <v>7.5641827567052702E-6</v>
      </c>
      <c r="AA4326" s="16">
        <f t="shared" si="749"/>
        <v>0.10686249644138314</v>
      </c>
      <c r="AB4326" s="3">
        <f t="shared" si="750"/>
        <v>0.11509869939710614</v>
      </c>
      <c r="AC4326" s="69">
        <f t="shared" si="751"/>
        <v>28.357203979340845</v>
      </c>
      <c r="AD4326" s="3">
        <f t="shared" si="759"/>
        <v>17.975598420277837</v>
      </c>
      <c r="AF4326" s="29"/>
      <c r="AG4326" s="30"/>
      <c r="AH4326" s="29"/>
      <c r="AI4326" s="29"/>
      <c r="AJ4326" s="31"/>
      <c r="AK4326" s="29"/>
      <c r="AL4326" s="30"/>
      <c r="AN4326" s="17">
        <f t="shared" si="752"/>
        <v>133526.04558857167</v>
      </c>
      <c r="AO4326" s="17">
        <f t="shared" si="753"/>
        <v>1335.2604558857167</v>
      </c>
      <c r="AP4326" s="2">
        <f t="shared" si="754"/>
        <v>91.331815182583028</v>
      </c>
      <c r="AQ4326" s="6">
        <f t="shared" si="755"/>
        <v>1971.8538897919675</v>
      </c>
      <c r="AR4326" s="3">
        <f t="shared" si="756"/>
        <v>12155.580610208031</v>
      </c>
    </row>
    <row r="4327" spans="1:44">
      <c r="A4327" s="32">
        <v>44140</v>
      </c>
      <c r="B4327" s="9">
        <v>6.25</v>
      </c>
      <c r="C4327" s="33">
        <v>15556.660669999999</v>
      </c>
      <c r="D4327" s="34">
        <f t="shared" si="762"/>
        <v>120173441.02971451</v>
      </c>
      <c r="E4327" s="34">
        <v>16787779609932.6</v>
      </c>
      <c r="F4327" s="3">
        <f>VLOOKUP(A4327,ERCOT_345kv_West_ATC!A:B,2)</f>
        <v>27.057400000000001</v>
      </c>
      <c r="G4327" s="3">
        <f>VLOOKUP(A4327,ERCOT_345kv_West_ATC!G:H,2)</f>
        <v>2.9630000000000001</v>
      </c>
      <c r="I4327" s="5">
        <f t="shared" si="763"/>
        <v>6</v>
      </c>
      <c r="J4327" s="4">
        <f t="shared" si="764"/>
        <v>144</v>
      </c>
      <c r="K4327" s="4">
        <f t="shared" si="757"/>
        <v>900</v>
      </c>
      <c r="L4327" s="6">
        <f t="shared" si="758"/>
        <v>14000994.603</v>
      </c>
      <c r="N4327" s="22">
        <f t="shared" si="765"/>
        <v>0.11650656320590891</v>
      </c>
      <c r="O4327" s="14">
        <f t="shared" si="766"/>
        <v>748.91755806298568</v>
      </c>
      <c r="Q4327" s="22">
        <f t="shared" si="761"/>
        <v>170.33123275717674</v>
      </c>
      <c r="R4327" s="3">
        <f>VLOOKUP(A4327,ERCOT_345kv_West_ATC!D:E,2)</f>
        <v>30.36</v>
      </c>
      <c r="S4327" s="66">
        <f t="shared" si="760"/>
        <v>0.82175905435216889</v>
      </c>
      <c r="T4327" s="69">
        <f t="shared" ref="T4327:T4390" si="767">Q4327-R4327</f>
        <v>139.97123275717672</v>
      </c>
      <c r="V4327" s="16">
        <f t="shared" ref="V4327:V4390" si="768">(F4327/1000000)*($X$2)*24</f>
        <v>1.8507261600000002E-2</v>
      </c>
      <c r="W4327" s="16">
        <f t="shared" ref="W4327:W4390" si="769">N4327-V4327</f>
        <v>9.7999301605908903E-2</v>
      </c>
      <c r="X4327" s="16"/>
      <c r="Z4327" s="15">
        <f t="shared" ref="Z4327:Z4390" si="770">((1*$B4327*(60*60*24))/(($E4327/1000000000000)*2^32))*(1+$AG$1)</f>
        <v>7.5641827567052702E-6</v>
      </c>
      <c r="AA4327" s="16">
        <f t="shared" ref="AA4327:AA4390" si="771">Z4327*C4327</f>
        <v>0.11767342439192904</v>
      </c>
      <c r="AB4327" s="3">
        <f t="shared" ref="AB4327:AB4390" si="772">C4327*$AH$2*$AG$2/(E4327/1000000000000)</f>
        <v>0.12674285696239568</v>
      </c>
      <c r="AC4327" s="69">
        <f t="shared" ref="AC4327:AC4390" si="773">((AB4327-$AL$2/1000*$AJ$2*24)*$AJ$1*$AL$1)</f>
        <v>32.618965648236816</v>
      </c>
      <c r="AD4327" s="3">
        <f t="shared" si="759"/>
        <v>18.604942355874698</v>
      </c>
      <c r="AF4327" s="29"/>
      <c r="AG4327" s="30"/>
      <c r="AH4327" s="29"/>
      <c r="AI4327" s="29"/>
      <c r="AJ4327" s="31"/>
      <c r="AK4327" s="29"/>
      <c r="AL4327" s="30"/>
      <c r="AN4327" s="17">
        <f t="shared" si="752"/>
        <v>133526.04558857167</v>
      </c>
      <c r="AO4327" s="17">
        <f t="shared" si="753"/>
        <v>1335.2604558857167</v>
      </c>
      <c r="AP4327" s="2">
        <f t="shared" si="754"/>
        <v>91.331815182583028</v>
      </c>
      <c r="AQ4327" s="6">
        <f t="shared" si="755"/>
        <v>2772.8339089432206</v>
      </c>
      <c r="AR4327" s="3">
        <f t="shared" si="756"/>
        <v>12783.826761056778</v>
      </c>
    </row>
    <row r="4328" spans="1:44">
      <c r="A4328" s="32">
        <v>44141</v>
      </c>
      <c r="B4328" s="9">
        <v>6.25</v>
      </c>
      <c r="C4328" s="33">
        <v>15552.789430000001</v>
      </c>
      <c r="D4328" s="34">
        <f t="shared" si="762"/>
        <v>120173441.02971451</v>
      </c>
      <c r="E4328" s="34">
        <v>16787779609932.6</v>
      </c>
      <c r="F4328" s="3">
        <f>VLOOKUP(A4328,ERCOT_345kv_West_ATC!A:B,2)</f>
        <v>26.885899999999999</v>
      </c>
      <c r="G4328" s="3">
        <f>VLOOKUP(A4328,ERCOT_345kv_West_ATC!G:H,2)</f>
        <v>2.92</v>
      </c>
      <c r="I4328" s="5">
        <f t="shared" si="763"/>
        <v>6</v>
      </c>
      <c r="J4328" s="4">
        <f t="shared" si="764"/>
        <v>144</v>
      </c>
      <c r="K4328" s="4">
        <f t="shared" si="757"/>
        <v>900</v>
      </c>
      <c r="L4328" s="6">
        <f t="shared" si="758"/>
        <v>13997510.487</v>
      </c>
      <c r="N4328" s="22">
        <f t="shared" si="765"/>
        <v>0.11647757080983415</v>
      </c>
      <c r="O4328" s="14">
        <f t="shared" si="766"/>
        <v>748.91755806298568</v>
      </c>
      <c r="Q4328" s="22">
        <f t="shared" si="761"/>
        <v>170.28884621320782</v>
      </c>
      <c r="R4328" s="3">
        <f>VLOOKUP(A4328,ERCOT_345kv_West_ATC!D:E,2)</f>
        <v>31.45</v>
      </c>
      <c r="S4328" s="66">
        <f t="shared" si="760"/>
        <v>0.81531379946856031</v>
      </c>
      <c r="T4328" s="69">
        <f t="shared" si="767"/>
        <v>138.83884621320783</v>
      </c>
      <c r="V4328" s="16">
        <f t="shared" si="768"/>
        <v>1.8389955600000001E-2</v>
      </c>
      <c r="W4328" s="16">
        <f t="shared" si="769"/>
        <v>9.8087615209834139E-2</v>
      </c>
      <c r="X4328" s="16"/>
      <c r="Z4328" s="15">
        <f t="shared" si="770"/>
        <v>7.5641827567052702E-6</v>
      </c>
      <c r="AA4328" s="16">
        <f t="shared" si="771"/>
        <v>0.11764414162507399</v>
      </c>
      <c r="AB4328" s="3">
        <f t="shared" si="772"/>
        <v>0.12671131728765472</v>
      </c>
      <c r="AC4328" s="69">
        <f t="shared" si="773"/>
        <v>32.60742212728163</v>
      </c>
      <c r="AD4328" s="3">
        <f t="shared" si="759"/>
        <v>19.228313210296061</v>
      </c>
      <c r="AF4328" s="29"/>
      <c r="AG4328" s="30"/>
      <c r="AH4328" s="29"/>
      <c r="AI4328" s="29"/>
      <c r="AJ4328" s="31"/>
      <c r="AK4328" s="29"/>
      <c r="AL4328" s="30"/>
      <c r="AN4328" s="17">
        <f t="shared" si="752"/>
        <v>133526.04558857167</v>
      </c>
      <c r="AO4328" s="17">
        <f t="shared" si="753"/>
        <v>1335.2604558857167</v>
      </c>
      <c r="AP4328" s="2">
        <f t="shared" si="754"/>
        <v>91.331815182583028</v>
      </c>
      <c r="AQ4328" s="6">
        <f t="shared" si="755"/>
        <v>2872.385587492236</v>
      </c>
      <c r="AR4328" s="3">
        <f t="shared" si="756"/>
        <v>12680.403842507765</v>
      </c>
    </row>
    <row r="4329" spans="1:44">
      <c r="A4329" s="32">
        <v>44142</v>
      </c>
      <c r="B4329" s="9">
        <v>6.25</v>
      </c>
      <c r="C4329" s="33">
        <v>14849.092329999999</v>
      </c>
      <c r="D4329" s="34">
        <f t="shared" si="762"/>
        <v>120173441.02971451</v>
      </c>
      <c r="E4329" s="34">
        <v>16787779609932.6</v>
      </c>
      <c r="F4329" s="3">
        <f>VLOOKUP(A4329,ERCOT_345kv_West_ATC!A:B,2)</f>
        <v>26.885899999999999</v>
      </c>
      <c r="G4329" s="3">
        <f>VLOOKUP(A4329,ERCOT_345kv_West_ATC!G:H,2)</f>
        <v>2.92</v>
      </c>
      <c r="I4329" s="5">
        <f t="shared" si="763"/>
        <v>6</v>
      </c>
      <c r="J4329" s="4">
        <f t="shared" si="764"/>
        <v>144</v>
      </c>
      <c r="K4329" s="4">
        <f t="shared" si="757"/>
        <v>900</v>
      </c>
      <c r="L4329" s="6">
        <f t="shared" si="758"/>
        <v>13364183.096999999</v>
      </c>
      <c r="N4329" s="22">
        <f t="shared" si="765"/>
        <v>0.1112074596723541</v>
      </c>
      <c r="O4329" s="14">
        <f t="shared" si="766"/>
        <v>748.91755806298568</v>
      </c>
      <c r="Q4329" s="22">
        <f t="shared" si="761"/>
        <v>162.58400536893876</v>
      </c>
      <c r="R4329" s="3">
        <f>VLOOKUP(A4329,ERCOT_345kv_West_ATC!D:E,2)</f>
        <v>19.29</v>
      </c>
      <c r="S4329" s="66">
        <f t="shared" si="760"/>
        <v>0.88135364265244454</v>
      </c>
      <c r="T4329" s="69">
        <f t="shared" si="767"/>
        <v>143.29400536893877</v>
      </c>
      <c r="V4329" s="16">
        <f t="shared" si="768"/>
        <v>1.8389955600000001E-2</v>
      </c>
      <c r="W4329" s="16">
        <f t="shared" si="769"/>
        <v>9.281750407235409E-2</v>
      </c>
      <c r="X4329" s="16"/>
      <c r="Z4329" s="15">
        <f t="shared" si="770"/>
        <v>7.5641827567052702E-6</v>
      </c>
      <c r="AA4329" s="16">
        <f t="shared" si="771"/>
        <v>0.11232124815531049</v>
      </c>
      <c r="AB4329" s="3">
        <f t="shared" si="772"/>
        <v>0.12097817295918409</v>
      </c>
      <c r="AC4329" s="69">
        <f t="shared" si="773"/>
        <v>30.509091303061375</v>
      </c>
      <c r="AD4329" s="3">
        <f t="shared" si="759"/>
        <v>19.760416444342969</v>
      </c>
      <c r="AF4329" s="29"/>
      <c r="AG4329" s="30"/>
      <c r="AH4329" s="29"/>
      <c r="AI4329" s="29"/>
      <c r="AJ4329" s="31"/>
      <c r="AK4329" s="29"/>
      <c r="AL4329" s="30"/>
      <c r="AN4329" s="17">
        <f t="shared" si="752"/>
        <v>133526.04558857167</v>
      </c>
      <c r="AO4329" s="17">
        <f t="shared" si="753"/>
        <v>1335.2604558857167</v>
      </c>
      <c r="AP4329" s="2">
        <f t="shared" si="754"/>
        <v>91.331815182583028</v>
      </c>
      <c r="AQ4329" s="6">
        <f t="shared" si="755"/>
        <v>1761.7907148720265</v>
      </c>
      <c r="AR4329" s="3">
        <f t="shared" si="756"/>
        <v>13087.301615127973</v>
      </c>
    </row>
    <row r="4330" spans="1:44">
      <c r="A4330" s="32">
        <v>44143</v>
      </c>
      <c r="B4330" s="9">
        <v>6.25</v>
      </c>
      <c r="C4330" s="33">
        <v>15486.128769999999</v>
      </c>
      <c r="D4330" s="34">
        <f t="shared" si="762"/>
        <v>120173441.02971451</v>
      </c>
      <c r="E4330" s="34">
        <v>16787779609932.6</v>
      </c>
      <c r="F4330" s="3">
        <f>VLOOKUP(A4330,ERCOT_345kv_West_ATC!A:B,2)</f>
        <v>26.885899999999999</v>
      </c>
      <c r="G4330" s="3">
        <f>VLOOKUP(A4330,ERCOT_345kv_West_ATC!G:H,2)</f>
        <v>2.92</v>
      </c>
      <c r="I4330" s="5">
        <f t="shared" si="763"/>
        <v>6</v>
      </c>
      <c r="J4330" s="4">
        <f t="shared" si="764"/>
        <v>144</v>
      </c>
      <c r="K4330" s="4">
        <f t="shared" si="757"/>
        <v>900</v>
      </c>
      <c r="L4330" s="6">
        <f t="shared" si="758"/>
        <v>13937515.892999999</v>
      </c>
      <c r="N4330" s="22">
        <f t="shared" si="765"/>
        <v>0.11597833742277347</v>
      </c>
      <c r="O4330" s="14">
        <f t="shared" si="766"/>
        <v>748.91755806298568</v>
      </c>
      <c r="Q4330" s="22">
        <f t="shared" si="761"/>
        <v>169.55897284031209</v>
      </c>
      <c r="R4330" s="3">
        <f>VLOOKUP(A4330,ERCOT_345kv_West_ATC!D:E,2)</f>
        <v>17.16</v>
      </c>
      <c r="S4330" s="66">
        <f t="shared" si="760"/>
        <v>0.89879627298662035</v>
      </c>
      <c r="T4330" s="69">
        <f t="shared" si="767"/>
        <v>152.3989728403121</v>
      </c>
      <c r="V4330" s="16">
        <f t="shared" si="768"/>
        <v>1.8389955600000001E-2</v>
      </c>
      <c r="W4330" s="16">
        <f t="shared" si="769"/>
        <v>9.7588381822773462E-2</v>
      </c>
      <c r="X4330" s="16"/>
      <c r="Z4330" s="15">
        <f t="shared" si="770"/>
        <v>7.5641827567052702E-6</v>
      </c>
      <c r="AA4330" s="16">
        <f t="shared" si="771"/>
        <v>0.11713990821015138</v>
      </c>
      <c r="AB4330" s="3">
        <f t="shared" si="772"/>
        <v>0.12616822113902615</v>
      </c>
      <c r="AC4330" s="69">
        <f t="shared" si="773"/>
        <v>32.408648936883573</v>
      </c>
      <c r="AD4330" s="3">
        <f t="shared" si="759"/>
        <v>20.342968094714866</v>
      </c>
      <c r="AF4330" s="29"/>
      <c r="AG4330" s="30"/>
      <c r="AH4330" s="29"/>
      <c r="AI4330" s="29"/>
      <c r="AJ4330" s="31"/>
      <c r="AK4330" s="29"/>
      <c r="AL4330" s="30"/>
      <c r="AN4330" s="17">
        <f t="shared" si="752"/>
        <v>133526.04558857167</v>
      </c>
      <c r="AO4330" s="17">
        <f t="shared" si="753"/>
        <v>1335.2604558857167</v>
      </c>
      <c r="AP4330" s="2">
        <f t="shared" si="754"/>
        <v>91.331815182583028</v>
      </c>
      <c r="AQ4330" s="6">
        <f t="shared" si="755"/>
        <v>1567.2539485331247</v>
      </c>
      <c r="AR4330" s="3">
        <f t="shared" si="756"/>
        <v>13918.874821466874</v>
      </c>
    </row>
    <row r="4331" spans="1:44">
      <c r="A4331" s="32">
        <v>44144</v>
      </c>
      <c r="B4331" s="9">
        <v>6.25</v>
      </c>
      <c r="C4331" s="33">
        <v>15336.738600000001</v>
      </c>
      <c r="D4331" s="34">
        <f t="shared" si="762"/>
        <v>120173441.02971451</v>
      </c>
      <c r="E4331" s="34">
        <v>16787779609932.6</v>
      </c>
      <c r="F4331" s="3">
        <f>VLOOKUP(A4331,ERCOT_345kv_West_ATC!A:B,2)</f>
        <v>26.872</v>
      </c>
      <c r="G4331" s="3">
        <f>VLOOKUP(A4331,ERCOT_345kv_West_ATC!G:H,2)</f>
        <v>2.9129999999999998</v>
      </c>
      <c r="I4331" s="5">
        <f t="shared" si="763"/>
        <v>6</v>
      </c>
      <c r="J4331" s="4">
        <f t="shared" si="764"/>
        <v>144</v>
      </c>
      <c r="K4331" s="4">
        <f t="shared" si="757"/>
        <v>900</v>
      </c>
      <c r="L4331" s="6">
        <f t="shared" si="758"/>
        <v>13803064.74</v>
      </c>
      <c r="N4331" s="22">
        <f t="shared" si="765"/>
        <v>0.11485952820962333</v>
      </c>
      <c r="O4331" s="14">
        <f t="shared" si="766"/>
        <v>748.91755806298568</v>
      </c>
      <c r="Q4331" s="22">
        <f t="shared" si="761"/>
        <v>167.92328685617449</v>
      </c>
      <c r="R4331" s="3">
        <f>VLOOKUP(A4331,ERCOT_345kv_West_ATC!D:E,2)</f>
        <v>22.12</v>
      </c>
      <c r="S4331" s="66">
        <f t="shared" si="760"/>
        <v>0.86827318346296023</v>
      </c>
      <c r="T4331" s="69">
        <f t="shared" si="767"/>
        <v>145.80328685617448</v>
      </c>
      <c r="V4331" s="16">
        <f t="shared" si="768"/>
        <v>1.8380448000000001E-2</v>
      </c>
      <c r="W4331" s="16">
        <f t="shared" si="769"/>
        <v>9.6479080209623341E-2</v>
      </c>
      <c r="X4331" s="16"/>
      <c r="Z4331" s="15">
        <f t="shared" si="770"/>
        <v>7.5641827567052702E-6</v>
      </c>
      <c r="AA4331" s="16">
        <f t="shared" si="771"/>
        <v>0.11600989366221613</v>
      </c>
      <c r="AB4331" s="3">
        <f t="shared" si="772"/>
        <v>0.12495111308804122</v>
      </c>
      <c r="AC4331" s="69">
        <f t="shared" si="773"/>
        <v>31.963187390223084</v>
      </c>
      <c r="AD4331" s="3">
        <f t="shared" si="759"/>
        <v>20.890619203077939</v>
      </c>
      <c r="AF4331" s="29"/>
      <c r="AG4331" s="30"/>
      <c r="AH4331" s="29"/>
      <c r="AI4331" s="29"/>
      <c r="AJ4331" s="31"/>
      <c r="AK4331" s="29"/>
      <c r="AL4331" s="30"/>
      <c r="AN4331" s="17">
        <f t="shared" ref="AN4331:AN4394" si="774">D4331/K4331</f>
        <v>133526.04558857167</v>
      </c>
      <c r="AO4331" s="17">
        <f t="shared" ref="AO4331:AO4394" si="775">AN4331/$Y$2</f>
        <v>1335.2604558857167</v>
      </c>
      <c r="AP4331" s="2">
        <f t="shared" ref="AP4331:AP4394" si="776">(AO4331*$AL$2*$Y$2*24)/1000000</f>
        <v>91.331815182583028</v>
      </c>
      <c r="AQ4331" s="6">
        <f t="shared" ref="AQ4331:AQ4394" si="777">AP4331*R4331</f>
        <v>2020.2597518387367</v>
      </c>
      <c r="AR4331" s="3">
        <f t="shared" ref="AR4331:AR4394" si="778">C4331-AQ4331</f>
        <v>13316.478848161263</v>
      </c>
    </row>
    <row r="4332" spans="1:44">
      <c r="A4332" s="32">
        <v>44145</v>
      </c>
      <c r="B4332" s="9">
        <v>6.25</v>
      </c>
      <c r="C4332" s="33">
        <v>15289.794470000001</v>
      </c>
      <c r="D4332" s="34">
        <f t="shared" si="762"/>
        <v>120173441.02971451</v>
      </c>
      <c r="E4332" s="34">
        <v>16787779609932.6</v>
      </c>
      <c r="F4332" s="3">
        <f>VLOOKUP(A4332,ERCOT_345kv_West_ATC!A:B,2)</f>
        <v>27.1996</v>
      </c>
      <c r="G4332" s="3">
        <f>VLOOKUP(A4332,ERCOT_345kv_West_ATC!G:H,2)</f>
        <v>2.952</v>
      </c>
      <c r="I4332" s="5">
        <f t="shared" si="763"/>
        <v>6</v>
      </c>
      <c r="J4332" s="4">
        <f t="shared" si="764"/>
        <v>144</v>
      </c>
      <c r="K4332" s="4">
        <f t="shared" si="757"/>
        <v>900</v>
      </c>
      <c r="L4332" s="6">
        <f t="shared" si="758"/>
        <v>13760815.023</v>
      </c>
      <c r="N4332" s="22">
        <f t="shared" si="765"/>
        <v>0.11450795537757343</v>
      </c>
      <c r="O4332" s="14">
        <f t="shared" si="766"/>
        <v>748.91755806298568</v>
      </c>
      <c r="Q4332" s="22">
        <f t="shared" si="761"/>
        <v>167.40929148768043</v>
      </c>
      <c r="R4332" s="3">
        <f>VLOOKUP(A4332,ERCOT_345kv_West_ATC!D:E,2)</f>
        <v>39.39</v>
      </c>
      <c r="S4332" s="66">
        <f t="shared" si="760"/>
        <v>0.76470840029271214</v>
      </c>
      <c r="T4332" s="69">
        <f t="shared" si="767"/>
        <v>128.01929148768045</v>
      </c>
      <c r="V4332" s="16">
        <f t="shared" si="768"/>
        <v>1.8604526400000002E-2</v>
      </c>
      <c r="W4332" s="16">
        <f t="shared" si="769"/>
        <v>9.5903428977573424E-2</v>
      </c>
      <c r="X4332" s="16"/>
      <c r="Z4332" s="15">
        <f t="shared" si="770"/>
        <v>7.5641827567052702E-6</v>
      </c>
      <c r="AA4332" s="16">
        <f t="shared" si="771"/>
        <v>0.1156547996835416</v>
      </c>
      <c r="AB4332" s="3">
        <f t="shared" si="772"/>
        <v>0.12456865098514991</v>
      </c>
      <c r="AC4332" s="69">
        <f t="shared" si="773"/>
        <v>31.823206260564866</v>
      </c>
      <c r="AD4332" s="3">
        <f t="shared" si="759"/>
        <v>21.42600833897162</v>
      </c>
      <c r="AF4332" s="29"/>
      <c r="AG4332" s="30"/>
      <c r="AH4332" s="29"/>
      <c r="AI4332" s="29"/>
      <c r="AJ4332" s="31"/>
      <c r="AK4332" s="29"/>
      <c r="AL4332" s="30"/>
      <c r="AN4332" s="17">
        <f t="shared" si="774"/>
        <v>133526.04558857167</v>
      </c>
      <c r="AO4332" s="17">
        <f t="shared" si="775"/>
        <v>1335.2604558857167</v>
      </c>
      <c r="AP4332" s="2">
        <f t="shared" si="776"/>
        <v>91.331815182583028</v>
      </c>
      <c r="AQ4332" s="6">
        <f t="shared" si="777"/>
        <v>3597.5602000419453</v>
      </c>
      <c r="AR4332" s="3">
        <f t="shared" si="778"/>
        <v>11692.234269958055</v>
      </c>
    </row>
    <row r="4333" spans="1:44">
      <c r="A4333" s="32">
        <v>44146</v>
      </c>
      <c r="B4333" s="9">
        <v>6.25</v>
      </c>
      <c r="C4333" s="33">
        <v>15693.906870000001</v>
      </c>
      <c r="D4333" s="34">
        <f t="shared" si="762"/>
        <v>120173441.02971451</v>
      </c>
      <c r="E4333" s="34">
        <v>16787779609932.6</v>
      </c>
      <c r="F4333" s="3">
        <f>VLOOKUP(A4333,ERCOT_345kv_West_ATC!A:B,2)</f>
        <v>26.624500000000001</v>
      </c>
      <c r="G4333" s="3">
        <f>VLOOKUP(A4333,ERCOT_345kv_West_ATC!G:H,2)</f>
        <v>2.9980000000000002</v>
      </c>
      <c r="I4333" s="5">
        <f t="shared" si="763"/>
        <v>6</v>
      </c>
      <c r="J4333" s="4">
        <f t="shared" si="764"/>
        <v>144</v>
      </c>
      <c r="K4333" s="4">
        <f t="shared" si="757"/>
        <v>900</v>
      </c>
      <c r="L4333" s="6">
        <f t="shared" si="758"/>
        <v>14124516.183</v>
      </c>
      <c r="N4333" s="22">
        <f t="shared" si="765"/>
        <v>0.11753442409548315</v>
      </c>
      <c r="O4333" s="14">
        <f t="shared" si="766"/>
        <v>748.91755806298568</v>
      </c>
      <c r="Q4333" s="22">
        <f t="shared" si="761"/>
        <v>171.8339533559695</v>
      </c>
      <c r="R4333" s="3">
        <f>VLOOKUP(A4333,ERCOT_345kv_West_ATC!D:E,2)</f>
        <v>33.21</v>
      </c>
      <c r="S4333" s="66">
        <f t="shared" si="760"/>
        <v>0.8067320261717863</v>
      </c>
      <c r="T4333" s="69">
        <f t="shared" si="767"/>
        <v>138.62395335596949</v>
      </c>
      <c r="V4333" s="16">
        <f t="shared" si="768"/>
        <v>1.8211158000000002E-2</v>
      </c>
      <c r="W4333" s="16">
        <f t="shared" si="769"/>
        <v>9.9323266095483143E-2</v>
      </c>
      <c r="X4333" s="16"/>
      <c r="Z4333" s="15">
        <f t="shared" si="770"/>
        <v>7.5641827567052702E-6</v>
      </c>
      <c r="AA4333" s="16">
        <f t="shared" si="771"/>
        <v>0.11871157973139239</v>
      </c>
      <c r="AB4333" s="3">
        <f t="shared" si="772"/>
        <v>0.12786102594893001</v>
      </c>
      <c r="AC4333" s="69">
        <f t="shared" si="773"/>
        <v>33.028215497308381</v>
      </c>
      <c r="AD4333" s="3">
        <f t="shared" si="759"/>
        <v>21.986766443318835</v>
      </c>
      <c r="AF4333" s="29"/>
      <c r="AG4333" s="30"/>
      <c r="AH4333" s="29"/>
      <c r="AI4333" s="29"/>
      <c r="AJ4333" s="31"/>
      <c r="AK4333" s="29"/>
      <c r="AL4333" s="30"/>
      <c r="AN4333" s="17">
        <f t="shared" si="774"/>
        <v>133526.04558857167</v>
      </c>
      <c r="AO4333" s="17">
        <f t="shared" si="775"/>
        <v>1335.2604558857167</v>
      </c>
      <c r="AP4333" s="2">
        <f t="shared" si="776"/>
        <v>91.331815182583028</v>
      </c>
      <c r="AQ4333" s="6">
        <f t="shared" si="777"/>
        <v>3033.1295822135826</v>
      </c>
      <c r="AR4333" s="3">
        <f t="shared" si="778"/>
        <v>12660.777287786419</v>
      </c>
    </row>
    <row r="4334" spans="1:44">
      <c r="A4334" s="32">
        <v>44147</v>
      </c>
      <c r="B4334" s="9">
        <v>6.25</v>
      </c>
      <c r="C4334" s="33">
        <v>16281.414510000001</v>
      </c>
      <c r="D4334" s="34">
        <f t="shared" si="762"/>
        <v>120173441.02971451</v>
      </c>
      <c r="E4334" s="34">
        <v>16787779609932.6</v>
      </c>
      <c r="F4334" s="3">
        <f>VLOOKUP(A4334,ERCOT_345kv_West_ATC!A:B,2)</f>
        <v>27.012699999999999</v>
      </c>
      <c r="G4334" s="3">
        <f>VLOOKUP(A4334,ERCOT_345kv_West_ATC!G:H,2)</f>
        <v>2.9529999999999998</v>
      </c>
      <c r="I4334" s="5">
        <f t="shared" si="763"/>
        <v>6</v>
      </c>
      <c r="J4334" s="4">
        <f t="shared" si="764"/>
        <v>144</v>
      </c>
      <c r="K4334" s="4">
        <f t="shared" si="757"/>
        <v>900</v>
      </c>
      <c r="L4334" s="6">
        <f t="shared" si="758"/>
        <v>14653273.059</v>
      </c>
      <c r="N4334" s="22">
        <f t="shared" si="765"/>
        <v>0.12193437196640462</v>
      </c>
      <c r="O4334" s="14">
        <f t="shared" si="766"/>
        <v>748.91755806298568</v>
      </c>
      <c r="Q4334" s="22">
        <f t="shared" si="761"/>
        <v>178.26662568187811</v>
      </c>
      <c r="R4334" s="3">
        <f>VLOOKUP(A4334,ERCOT_345kv_West_ATC!D:E,2)</f>
        <v>30.83</v>
      </c>
      <c r="S4334" s="66">
        <f t="shared" si="760"/>
        <v>0.82705680391899605</v>
      </c>
      <c r="T4334" s="69">
        <f t="shared" si="767"/>
        <v>147.43662568187813</v>
      </c>
      <c r="V4334" s="16">
        <f t="shared" si="768"/>
        <v>1.8476686800000003E-2</v>
      </c>
      <c r="W4334" s="16">
        <f t="shared" si="769"/>
        <v>0.10345768516640462</v>
      </c>
      <c r="X4334" s="16"/>
      <c r="Z4334" s="15">
        <f t="shared" si="770"/>
        <v>7.5641827567052702E-6</v>
      </c>
      <c r="AA4334" s="16">
        <f t="shared" si="771"/>
        <v>0.12315559489131299</v>
      </c>
      <c r="AB4334" s="3">
        <f t="shared" si="772"/>
        <v>0.13264755426373928</v>
      </c>
      <c r="AC4334" s="69">
        <f t="shared" si="773"/>
        <v>34.780084860528575</v>
      </c>
      <c r="AD4334" s="3">
        <f t="shared" si="759"/>
        <v>22.617113489188569</v>
      </c>
      <c r="AF4334" s="29"/>
      <c r="AG4334" s="30"/>
      <c r="AH4334" s="29"/>
      <c r="AI4334" s="29"/>
      <c r="AJ4334" s="31"/>
      <c r="AK4334" s="29"/>
      <c r="AL4334" s="30"/>
      <c r="AN4334" s="17">
        <f t="shared" si="774"/>
        <v>133526.04558857167</v>
      </c>
      <c r="AO4334" s="17">
        <f t="shared" si="775"/>
        <v>1335.2604558857167</v>
      </c>
      <c r="AP4334" s="2">
        <f t="shared" si="776"/>
        <v>91.331815182583028</v>
      </c>
      <c r="AQ4334" s="6">
        <f t="shared" si="777"/>
        <v>2815.7598620790345</v>
      </c>
      <c r="AR4334" s="3">
        <f t="shared" si="778"/>
        <v>13465.654647920966</v>
      </c>
    </row>
    <row r="4335" spans="1:44">
      <c r="A4335" s="32">
        <v>44148</v>
      </c>
      <c r="B4335" s="9">
        <v>6.25</v>
      </c>
      <c r="C4335" s="33">
        <v>16311.51332</v>
      </c>
      <c r="D4335" s="34">
        <f t="shared" si="762"/>
        <v>120173441.02971451</v>
      </c>
      <c r="E4335" s="34">
        <v>16787779609932.6</v>
      </c>
      <c r="F4335" s="3">
        <f>VLOOKUP(A4335,ERCOT_345kv_West_ATC!A:B,2)</f>
        <v>27.729099999999999</v>
      </c>
      <c r="G4335" s="3">
        <f>VLOOKUP(A4335,ERCOT_345kv_West_ATC!G:H,2)</f>
        <v>2.9729999999999999</v>
      </c>
      <c r="I4335" s="5">
        <f t="shared" si="763"/>
        <v>6</v>
      </c>
      <c r="J4335" s="4">
        <f t="shared" si="764"/>
        <v>144</v>
      </c>
      <c r="K4335" s="4">
        <f t="shared" si="757"/>
        <v>900</v>
      </c>
      <c r="L4335" s="6">
        <f t="shared" si="758"/>
        <v>14680361.988</v>
      </c>
      <c r="N4335" s="22">
        <f t="shared" si="765"/>
        <v>0.12215978723926264</v>
      </c>
      <c r="O4335" s="14">
        <f t="shared" si="766"/>
        <v>748.91755806298568</v>
      </c>
      <c r="Q4335" s="22">
        <f t="shared" si="761"/>
        <v>178.5961801743606</v>
      </c>
      <c r="R4335" s="3">
        <f>VLOOKUP(A4335,ERCOT_345kv_West_ATC!D:E,2)</f>
        <v>31.16</v>
      </c>
      <c r="S4335" s="66">
        <f t="shared" si="760"/>
        <v>0.82552818335991851</v>
      </c>
      <c r="T4335" s="69">
        <f t="shared" si="767"/>
        <v>147.4361801743606</v>
      </c>
      <c r="V4335" s="16">
        <f t="shared" si="768"/>
        <v>1.8966704399999999E-2</v>
      </c>
      <c r="W4335" s="16">
        <f t="shared" si="769"/>
        <v>0.10319308283926265</v>
      </c>
      <c r="X4335" s="16"/>
      <c r="Z4335" s="15">
        <f t="shared" si="770"/>
        <v>7.5641827567052702E-6</v>
      </c>
      <c r="AA4335" s="16">
        <f t="shared" si="771"/>
        <v>0.12338326779091234</v>
      </c>
      <c r="AB4335" s="3">
        <f t="shared" si="772"/>
        <v>0.13289277457492885</v>
      </c>
      <c r="AC4335" s="69">
        <f t="shared" si="773"/>
        <v>34.86983549442396</v>
      </c>
      <c r="AD4335" s="3">
        <f t="shared" si="759"/>
        <v>23.250138253155544</v>
      </c>
      <c r="AF4335" s="29"/>
      <c r="AG4335" s="30"/>
      <c r="AH4335" s="29"/>
      <c r="AI4335" s="29"/>
      <c r="AJ4335" s="31"/>
      <c r="AK4335" s="29"/>
      <c r="AL4335" s="30"/>
      <c r="AN4335" s="17">
        <f t="shared" si="774"/>
        <v>133526.04558857167</v>
      </c>
      <c r="AO4335" s="17">
        <f t="shared" si="775"/>
        <v>1335.2604558857167</v>
      </c>
      <c r="AP4335" s="2">
        <f t="shared" si="776"/>
        <v>91.331815182583028</v>
      </c>
      <c r="AQ4335" s="6">
        <f t="shared" si="777"/>
        <v>2845.8993610892871</v>
      </c>
      <c r="AR4335" s="3">
        <f t="shared" si="778"/>
        <v>13465.613958910713</v>
      </c>
    </row>
    <row r="4336" spans="1:44">
      <c r="A4336" s="32">
        <v>44149</v>
      </c>
      <c r="B4336" s="9">
        <v>6.25</v>
      </c>
      <c r="C4336" s="33">
        <v>16075.452730000001</v>
      </c>
      <c r="D4336" s="34">
        <f t="shared" si="762"/>
        <v>120173441.02971451</v>
      </c>
      <c r="E4336" s="34">
        <v>16787779609932.6</v>
      </c>
      <c r="F4336" s="3">
        <f>VLOOKUP(A4336,ERCOT_345kv_West_ATC!A:B,2)</f>
        <v>27.729099999999999</v>
      </c>
      <c r="G4336" s="3">
        <f>VLOOKUP(A4336,ERCOT_345kv_West_ATC!G:H,2)</f>
        <v>2.9729999999999999</v>
      </c>
      <c r="I4336" s="5">
        <f t="shared" si="763"/>
        <v>6</v>
      </c>
      <c r="J4336" s="4">
        <f t="shared" si="764"/>
        <v>144</v>
      </c>
      <c r="K4336" s="4">
        <f t="shared" si="757"/>
        <v>900</v>
      </c>
      <c r="L4336" s="6">
        <f t="shared" si="758"/>
        <v>14467907.457</v>
      </c>
      <c r="N4336" s="22">
        <f t="shared" si="765"/>
        <v>0.12039188803308556</v>
      </c>
      <c r="O4336" s="14">
        <f t="shared" si="766"/>
        <v>748.91755806298568</v>
      </c>
      <c r="Q4336" s="22">
        <f t="shared" si="761"/>
        <v>176.01153221211339</v>
      </c>
      <c r="R4336" s="3">
        <f>VLOOKUP(A4336,ERCOT_345kv_West_ATC!D:E,2)</f>
        <v>22.2</v>
      </c>
      <c r="S4336" s="66">
        <f t="shared" si="760"/>
        <v>0.87387190077269183</v>
      </c>
      <c r="T4336" s="69">
        <f t="shared" si="767"/>
        <v>153.81153221211341</v>
      </c>
      <c r="V4336" s="16">
        <f t="shared" si="768"/>
        <v>1.8966704399999999E-2</v>
      </c>
      <c r="W4336" s="16">
        <f t="shared" si="769"/>
        <v>0.10142518363308556</v>
      </c>
      <c r="X4336" s="16"/>
      <c r="Z4336" s="15">
        <f t="shared" si="770"/>
        <v>7.5641827567052702E-6</v>
      </c>
      <c r="AA4336" s="16">
        <f t="shared" si="771"/>
        <v>0.12159766234649667</v>
      </c>
      <c r="AB4336" s="3">
        <f t="shared" si="772"/>
        <v>0.1309695473330745</v>
      </c>
      <c r="AC4336" s="69">
        <f t="shared" si="773"/>
        <v>34.165934323905269</v>
      </c>
      <c r="AD4336" s="3">
        <f t="shared" si="759"/>
        <v>23.854026973129852</v>
      </c>
      <c r="AF4336" s="29"/>
      <c r="AG4336" s="30"/>
      <c r="AH4336" s="29"/>
      <c r="AI4336" s="29"/>
      <c r="AJ4336" s="31"/>
      <c r="AK4336" s="29"/>
      <c r="AL4336" s="30"/>
      <c r="AN4336" s="17">
        <f t="shared" si="774"/>
        <v>133526.04558857167</v>
      </c>
      <c r="AO4336" s="17">
        <f t="shared" si="775"/>
        <v>1335.2604558857167</v>
      </c>
      <c r="AP4336" s="2">
        <f t="shared" si="776"/>
        <v>91.331815182583028</v>
      </c>
      <c r="AQ4336" s="6">
        <f t="shared" si="777"/>
        <v>2027.5662970533431</v>
      </c>
      <c r="AR4336" s="3">
        <f t="shared" si="778"/>
        <v>14047.886432946658</v>
      </c>
    </row>
    <row r="4337" spans="1:44">
      <c r="A4337" s="32">
        <v>44150</v>
      </c>
      <c r="B4337" s="9">
        <v>6.25</v>
      </c>
      <c r="C4337" s="33">
        <v>15962.09895</v>
      </c>
      <c r="D4337" s="34">
        <f t="shared" si="762"/>
        <v>120173441.02971451</v>
      </c>
      <c r="E4337" s="34">
        <v>16787779609932.6</v>
      </c>
      <c r="F4337" s="3">
        <f>VLOOKUP(A4337,ERCOT_345kv_West_ATC!A:B,2)</f>
        <v>27.729099999999999</v>
      </c>
      <c r="G4337" s="3">
        <f>VLOOKUP(A4337,ERCOT_345kv_West_ATC!G:H,2)</f>
        <v>2.9729999999999999</v>
      </c>
      <c r="I4337" s="5">
        <f t="shared" si="763"/>
        <v>6</v>
      </c>
      <c r="J4337" s="4">
        <f t="shared" si="764"/>
        <v>144</v>
      </c>
      <c r="K4337" s="4">
        <f t="shared" si="757"/>
        <v>900</v>
      </c>
      <c r="L4337" s="6">
        <f t="shared" si="758"/>
        <v>14365889.055</v>
      </c>
      <c r="N4337" s="22">
        <f t="shared" si="765"/>
        <v>0.11954296167193747</v>
      </c>
      <c r="O4337" s="14">
        <f t="shared" si="766"/>
        <v>748.91755806298568</v>
      </c>
      <c r="Q4337" s="22">
        <f t="shared" si="761"/>
        <v>174.77041180107815</v>
      </c>
      <c r="R4337" s="3">
        <f>VLOOKUP(A4337,ERCOT_345kv_West_ATC!D:E,2)</f>
        <v>22.64</v>
      </c>
      <c r="S4337" s="66">
        <f t="shared" si="760"/>
        <v>0.87045862187606093</v>
      </c>
      <c r="T4337" s="69">
        <f t="shared" si="767"/>
        <v>152.13041180107814</v>
      </c>
      <c r="V4337" s="16">
        <f t="shared" si="768"/>
        <v>1.8966704399999999E-2</v>
      </c>
      <c r="W4337" s="16">
        <f t="shared" si="769"/>
        <v>0.10057625727193747</v>
      </c>
      <c r="X4337" s="16"/>
      <c r="Z4337" s="15">
        <f t="shared" si="770"/>
        <v>7.5641827567052702E-6</v>
      </c>
      <c r="AA4337" s="16">
        <f t="shared" si="771"/>
        <v>0.1207402336384133</v>
      </c>
      <c r="AB4337" s="3">
        <f t="shared" si="772"/>
        <v>0.13004603410427515</v>
      </c>
      <c r="AC4337" s="69">
        <f t="shared" si="773"/>
        <v>33.827928482164701</v>
      </c>
      <c r="AD4337" s="3">
        <f t="shared" si="759"/>
        <v>24.461608692870886</v>
      </c>
      <c r="AF4337" s="29"/>
      <c r="AG4337" s="30"/>
      <c r="AH4337" s="29"/>
      <c r="AI4337" s="29"/>
      <c r="AJ4337" s="31"/>
      <c r="AK4337" s="29"/>
      <c r="AL4337" s="30"/>
      <c r="AN4337" s="17">
        <f t="shared" si="774"/>
        <v>133526.04558857167</v>
      </c>
      <c r="AO4337" s="17">
        <f t="shared" si="775"/>
        <v>1335.2604558857167</v>
      </c>
      <c r="AP4337" s="2">
        <f t="shared" si="776"/>
        <v>91.331815182583028</v>
      </c>
      <c r="AQ4337" s="6">
        <f t="shared" si="777"/>
        <v>2067.7522957336796</v>
      </c>
      <c r="AR4337" s="3">
        <f t="shared" si="778"/>
        <v>13894.346654266319</v>
      </c>
    </row>
    <row r="4338" spans="1:44">
      <c r="A4338" s="32">
        <v>44151</v>
      </c>
      <c r="B4338" s="9">
        <v>6.25</v>
      </c>
      <c r="C4338" s="33">
        <v>16709.612280000001</v>
      </c>
      <c r="D4338" s="34">
        <f t="shared" si="762"/>
        <v>125964730.51104769</v>
      </c>
      <c r="E4338" s="34">
        <v>17596801059571.398</v>
      </c>
      <c r="F4338" s="3">
        <f>VLOOKUP(A4338,ERCOT_345kv_West_ATC!A:B,2)</f>
        <v>26.266100000000002</v>
      </c>
      <c r="G4338" s="3">
        <f>VLOOKUP(A4338,ERCOT_345kv_West_ATC!G:H,2)</f>
        <v>2.827</v>
      </c>
      <c r="I4338" s="5">
        <f t="shared" si="763"/>
        <v>6</v>
      </c>
      <c r="J4338" s="4">
        <f t="shared" si="764"/>
        <v>144</v>
      </c>
      <c r="K4338" s="4">
        <f t="shared" si="757"/>
        <v>900</v>
      </c>
      <c r="L4338" s="6">
        <f t="shared" si="758"/>
        <v>15038651.052000001</v>
      </c>
      <c r="N4338" s="22">
        <f t="shared" si="765"/>
        <v>0.11938779205089509</v>
      </c>
      <c r="O4338" s="14">
        <f t="shared" si="766"/>
        <v>714.4857106815831</v>
      </c>
      <c r="Q4338" s="22">
        <f t="shared" si="761"/>
        <v>174.54355562996358</v>
      </c>
      <c r="R4338" s="3">
        <f>VLOOKUP(A4338,ERCOT_345kv_West_ATC!D:E,2)</f>
        <v>24.63</v>
      </c>
      <c r="S4338" s="66">
        <f t="shared" si="760"/>
        <v>0.85888908982571566</v>
      </c>
      <c r="T4338" s="69">
        <f t="shared" si="767"/>
        <v>149.91355562996358</v>
      </c>
      <c r="V4338" s="16">
        <f t="shared" si="768"/>
        <v>1.7966012400000002E-2</v>
      </c>
      <c r="W4338" s="16">
        <f t="shared" si="769"/>
        <v>0.10142177965089508</v>
      </c>
      <c r="X4338" s="16"/>
      <c r="Z4338" s="15">
        <f t="shared" si="770"/>
        <v>7.2164157916503412E-6</v>
      </c>
      <c r="AA4338" s="16">
        <f t="shared" si="771"/>
        <v>0.12058350992974647</v>
      </c>
      <c r="AB4338" s="3">
        <f t="shared" si="772"/>
        <v>0.12987723124421718</v>
      </c>
      <c r="AC4338" s="69">
        <f t="shared" si="773"/>
        <v>33.766146635383492</v>
      </c>
      <c r="AD4338" s="3">
        <f t="shared" si="759"/>
        <v>25.098410435685665</v>
      </c>
      <c r="AF4338" s="29"/>
      <c r="AG4338" s="30"/>
      <c r="AH4338" s="29"/>
      <c r="AI4338" s="29"/>
      <c r="AJ4338" s="31"/>
      <c r="AK4338" s="29"/>
      <c r="AL4338" s="30"/>
      <c r="AN4338" s="17">
        <f t="shared" si="774"/>
        <v>139960.81167894189</v>
      </c>
      <c r="AO4338" s="17">
        <f t="shared" si="775"/>
        <v>1399.6081167894188</v>
      </c>
      <c r="AP4338" s="2">
        <f t="shared" si="776"/>
        <v>95.733195188396252</v>
      </c>
      <c r="AQ4338" s="6">
        <f t="shared" si="777"/>
        <v>2357.9085974901996</v>
      </c>
      <c r="AR4338" s="3">
        <f t="shared" si="778"/>
        <v>14351.703682509802</v>
      </c>
    </row>
    <row r="4339" spans="1:44">
      <c r="A4339" s="32">
        <v>44152</v>
      </c>
      <c r="B4339" s="9">
        <v>6.25</v>
      </c>
      <c r="C4339" s="33">
        <v>17667.381590000001</v>
      </c>
      <c r="D4339" s="34">
        <f t="shared" si="762"/>
        <v>125964730.51104769</v>
      </c>
      <c r="E4339" s="34">
        <v>17596801059571.398</v>
      </c>
      <c r="F4339" s="3">
        <f>VLOOKUP(A4339,ERCOT_345kv_West_ATC!A:B,2)</f>
        <v>27.403199999999998</v>
      </c>
      <c r="G4339" s="3">
        <f>VLOOKUP(A4339,ERCOT_345kv_West_ATC!G:H,2)</f>
        <v>2.8069999999999999</v>
      </c>
      <c r="I4339" s="5">
        <f t="shared" si="763"/>
        <v>6</v>
      </c>
      <c r="J4339" s="4">
        <f t="shared" si="764"/>
        <v>144</v>
      </c>
      <c r="K4339" s="4">
        <f t="shared" si="757"/>
        <v>900</v>
      </c>
      <c r="L4339" s="6">
        <f t="shared" si="758"/>
        <v>15900643.431</v>
      </c>
      <c r="N4339" s="22">
        <f t="shared" si="765"/>
        <v>0.12623091691213867</v>
      </c>
      <c r="O4339" s="14">
        <f t="shared" si="766"/>
        <v>714.4857106815831</v>
      </c>
      <c r="Q4339" s="22">
        <f t="shared" si="761"/>
        <v>184.54812414055363</v>
      </c>
      <c r="R4339" s="3">
        <f>VLOOKUP(A4339,ERCOT_345kv_West_ATC!D:E,2)</f>
        <v>21.21</v>
      </c>
      <c r="S4339" s="66">
        <f t="shared" si="760"/>
        <v>0.88507062806096981</v>
      </c>
      <c r="T4339" s="69">
        <f t="shared" si="767"/>
        <v>163.33812414055362</v>
      </c>
      <c r="V4339" s="16">
        <f t="shared" si="768"/>
        <v>1.8743788799999998E-2</v>
      </c>
      <c r="W4339" s="16">
        <f t="shared" si="769"/>
        <v>0.10748712811213867</v>
      </c>
      <c r="X4339" s="16"/>
      <c r="Z4339" s="15">
        <f t="shared" si="770"/>
        <v>7.2164157916503412E-6</v>
      </c>
      <c r="AA4339" s="16">
        <f t="shared" si="771"/>
        <v>0.12749517150318851</v>
      </c>
      <c r="AB4339" s="3">
        <f t="shared" si="772"/>
        <v>0.13732159464829038</v>
      </c>
      <c r="AC4339" s="69">
        <f t="shared" si="773"/>
        <v>36.490783641274284</v>
      </c>
      <c r="AD4339" s="3">
        <f t="shared" si="759"/>
        <v>25.815533010496427</v>
      </c>
      <c r="AF4339" s="29"/>
      <c r="AG4339" s="30"/>
      <c r="AH4339" s="29"/>
      <c r="AI4339" s="29"/>
      <c r="AJ4339" s="31"/>
      <c r="AK4339" s="29"/>
      <c r="AL4339" s="30"/>
      <c r="AN4339" s="17">
        <f t="shared" si="774"/>
        <v>139960.81167894189</v>
      </c>
      <c r="AO4339" s="17">
        <f t="shared" si="775"/>
        <v>1399.6081167894188</v>
      </c>
      <c r="AP4339" s="2">
        <f t="shared" si="776"/>
        <v>95.733195188396252</v>
      </c>
      <c r="AQ4339" s="6">
        <f t="shared" si="777"/>
        <v>2030.5010699458846</v>
      </c>
      <c r="AR4339" s="3">
        <f t="shared" si="778"/>
        <v>15636.880520054116</v>
      </c>
    </row>
    <row r="4340" spans="1:44">
      <c r="A4340" s="32">
        <v>44153</v>
      </c>
      <c r="B4340" s="9">
        <v>6.25</v>
      </c>
      <c r="C4340" s="33">
        <v>17812.233240000001</v>
      </c>
      <c r="D4340" s="34">
        <f t="shared" si="762"/>
        <v>125964730.51104769</v>
      </c>
      <c r="E4340" s="34">
        <v>17596801059571.398</v>
      </c>
      <c r="F4340" s="3">
        <f>VLOOKUP(A4340,ERCOT_345kv_West_ATC!A:B,2)</f>
        <v>26.583600000000001</v>
      </c>
      <c r="G4340" s="3">
        <f>VLOOKUP(A4340,ERCOT_345kv_West_ATC!G:H,2)</f>
        <v>2.8130000000000002</v>
      </c>
      <c r="I4340" s="5">
        <f t="shared" si="763"/>
        <v>6</v>
      </c>
      <c r="J4340" s="4">
        <f t="shared" si="764"/>
        <v>144</v>
      </c>
      <c r="K4340" s="4">
        <f t="shared" si="757"/>
        <v>900</v>
      </c>
      <c r="L4340" s="6">
        <f t="shared" si="758"/>
        <v>16031009.916000001</v>
      </c>
      <c r="N4340" s="22">
        <f t="shared" si="765"/>
        <v>0.12726586125307518</v>
      </c>
      <c r="O4340" s="14">
        <f t="shared" si="766"/>
        <v>714.4857106815831</v>
      </c>
      <c r="Q4340" s="22">
        <f t="shared" si="761"/>
        <v>186.0612006623906</v>
      </c>
      <c r="R4340" s="3">
        <f>VLOOKUP(A4340,ERCOT_345kv_West_ATC!D:E,2)</f>
        <v>15.97</v>
      </c>
      <c r="S4340" s="66">
        <f t="shared" si="760"/>
        <v>0.91416802673988073</v>
      </c>
      <c r="T4340" s="69">
        <f t="shared" si="767"/>
        <v>170.09120066239061</v>
      </c>
      <c r="V4340" s="16">
        <f t="shared" si="768"/>
        <v>1.8183182400000001E-2</v>
      </c>
      <c r="W4340" s="16">
        <f t="shared" si="769"/>
        <v>0.10908267885307518</v>
      </c>
      <c r="X4340" s="16"/>
      <c r="Z4340" s="15">
        <f t="shared" si="770"/>
        <v>7.2164157916503412E-6</v>
      </c>
      <c r="AA4340" s="16">
        <f t="shared" si="771"/>
        <v>0.12854048123769513</v>
      </c>
      <c r="AB4340" s="3">
        <f t="shared" si="772"/>
        <v>0.13844746943987213</v>
      </c>
      <c r="AC4340" s="69">
        <f t="shared" si="773"/>
        <v>36.9028538149932</v>
      </c>
      <c r="AD4340" s="3">
        <f t="shared" si="759"/>
        <v>26.524803893792519</v>
      </c>
      <c r="AF4340" s="29"/>
      <c r="AG4340" s="30"/>
      <c r="AH4340" s="29"/>
      <c r="AI4340" s="29"/>
      <c r="AJ4340" s="31"/>
      <c r="AK4340" s="29"/>
      <c r="AL4340" s="30"/>
      <c r="AN4340" s="17">
        <f t="shared" si="774"/>
        <v>139960.81167894189</v>
      </c>
      <c r="AO4340" s="17">
        <f t="shared" si="775"/>
        <v>1399.6081167894188</v>
      </c>
      <c r="AP4340" s="2">
        <f t="shared" si="776"/>
        <v>95.733195188396252</v>
      </c>
      <c r="AQ4340" s="6">
        <f t="shared" si="777"/>
        <v>1528.8591271586881</v>
      </c>
      <c r="AR4340" s="3">
        <f t="shared" si="778"/>
        <v>16283.374112841313</v>
      </c>
    </row>
    <row r="4341" spans="1:44">
      <c r="A4341" s="32">
        <v>44154</v>
      </c>
      <c r="B4341" s="9">
        <v>6.25</v>
      </c>
      <c r="C4341" s="33">
        <v>17797.55269</v>
      </c>
      <c r="D4341" s="34">
        <f t="shared" si="762"/>
        <v>125964730.51104769</v>
      </c>
      <c r="E4341" s="34">
        <v>17596801059571.398</v>
      </c>
      <c r="F4341" s="3">
        <f>VLOOKUP(A4341,ERCOT_345kv_West_ATC!A:B,2)</f>
        <v>25.682700000000001</v>
      </c>
      <c r="G4341" s="3">
        <f>VLOOKUP(A4341,ERCOT_345kv_West_ATC!G:H,2)</f>
        <v>2.702</v>
      </c>
      <c r="I4341" s="5">
        <f t="shared" si="763"/>
        <v>6</v>
      </c>
      <c r="J4341" s="4">
        <f t="shared" si="764"/>
        <v>144</v>
      </c>
      <c r="K4341" s="4">
        <f t="shared" si="757"/>
        <v>900</v>
      </c>
      <c r="L4341" s="6">
        <f t="shared" si="758"/>
        <v>16017797.421</v>
      </c>
      <c r="N4341" s="22">
        <f t="shared" si="765"/>
        <v>0.12716097082107569</v>
      </c>
      <c r="O4341" s="14">
        <f t="shared" si="766"/>
        <v>714.4857106815831</v>
      </c>
      <c r="Q4341" s="22">
        <f t="shared" si="761"/>
        <v>185.90785207759606</v>
      </c>
      <c r="R4341" s="3">
        <f>VLOOKUP(A4341,ERCOT_345kv_West_ATC!D:E,2)</f>
        <v>15.06</v>
      </c>
      <c r="S4341" s="66">
        <f t="shared" si="760"/>
        <v>0.91899212522925544</v>
      </c>
      <c r="T4341" s="69">
        <f t="shared" si="767"/>
        <v>170.84785207759606</v>
      </c>
      <c r="V4341" s="16">
        <f t="shared" si="768"/>
        <v>1.75669668E-2</v>
      </c>
      <c r="W4341" s="16">
        <f t="shared" si="769"/>
        <v>0.10959400402107569</v>
      </c>
      <c r="X4341" s="16"/>
      <c r="Z4341" s="15">
        <f t="shared" si="770"/>
        <v>7.2164157916503412E-6</v>
      </c>
      <c r="AA4341" s="16">
        <f t="shared" si="771"/>
        <v>0.12843454028484502</v>
      </c>
      <c r="AB4341" s="3">
        <f t="shared" si="772"/>
        <v>0.13833336331010723</v>
      </c>
      <c r="AC4341" s="69">
        <f t="shared" si="773"/>
        <v>36.861090971499245</v>
      </c>
      <c r="AD4341" s="3">
        <f t="shared" si="759"/>
        <v>27.21814046425834</v>
      </c>
      <c r="AF4341" s="29"/>
      <c r="AG4341" s="30"/>
      <c r="AH4341" s="29"/>
      <c r="AI4341" s="29"/>
      <c r="AJ4341" s="31"/>
      <c r="AK4341" s="29"/>
      <c r="AL4341" s="30"/>
      <c r="AN4341" s="17">
        <f t="shared" si="774"/>
        <v>139960.81167894189</v>
      </c>
      <c r="AO4341" s="17">
        <f t="shared" si="775"/>
        <v>1399.6081167894188</v>
      </c>
      <c r="AP4341" s="2">
        <f t="shared" si="776"/>
        <v>95.733195188396252</v>
      </c>
      <c r="AQ4341" s="6">
        <f t="shared" si="777"/>
        <v>1441.7419195372477</v>
      </c>
      <c r="AR4341" s="3">
        <f t="shared" si="778"/>
        <v>16355.810770462753</v>
      </c>
    </row>
    <row r="4342" spans="1:44">
      <c r="A4342" s="32">
        <v>44155</v>
      </c>
      <c r="B4342" s="9">
        <v>6.25</v>
      </c>
      <c r="C4342" s="33">
        <v>18624.91274</v>
      </c>
      <c r="D4342" s="34">
        <f t="shared" si="762"/>
        <v>125964730.51104769</v>
      </c>
      <c r="E4342" s="34">
        <v>17596801059571.398</v>
      </c>
      <c r="F4342" s="3">
        <f>VLOOKUP(A4342,ERCOT_345kv_West_ATC!A:B,2)</f>
        <v>26.4148</v>
      </c>
      <c r="G4342" s="3">
        <f>VLOOKUP(A4342,ERCOT_345kv_West_ATC!G:H,2)</f>
        <v>2.7349999999999999</v>
      </c>
      <c r="I4342" s="5">
        <f t="shared" si="763"/>
        <v>6</v>
      </c>
      <c r="J4342" s="4">
        <f t="shared" si="764"/>
        <v>144</v>
      </c>
      <c r="K4342" s="4">
        <f t="shared" si="757"/>
        <v>900</v>
      </c>
      <c r="L4342" s="6">
        <f t="shared" si="758"/>
        <v>16762421.466</v>
      </c>
      <c r="N4342" s="22">
        <f t="shared" si="765"/>
        <v>0.13307234015421371</v>
      </c>
      <c r="O4342" s="14">
        <f t="shared" si="766"/>
        <v>714.4857106815831</v>
      </c>
      <c r="Q4342" s="22">
        <f t="shared" si="761"/>
        <v>194.5502049038212</v>
      </c>
      <c r="R4342" s="3">
        <f>VLOOKUP(A4342,ERCOT_345kv_West_ATC!D:E,2)</f>
        <v>18.62</v>
      </c>
      <c r="S4342" s="66">
        <f t="shared" si="760"/>
        <v>0.90429205659688161</v>
      </c>
      <c r="T4342" s="69">
        <f t="shared" si="767"/>
        <v>175.93020490382119</v>
      </c>
      <c r="V4342" s="16">
        <f t="shared" si="768"/>
        <v>1.80677232E-2</v>
      </c>
      <c r="W4342" s="16">
        <f t="shared" si="769"/>
        <v>0.11500461695421371</v>
      </c>
      <c r="X4342" s="16"/>
      <c r="Z4342" s="15">
        <f t="shared" si="770"/>
        <v>7.2164157916503412E-6</v>
      </c>
      <c r="AA4342" s="16">
        <f t="shared" si="771"/>
        <v>0.13440511441504563</v>
      </c>
      <c r="AB4342" s="3">
        <f t="shared" si="772"/>
        <v>0.14476410692853886</v>
      </c>
      <c r="AC4342" s="69">
        <f t="shared" si="773"/>
        <v>39.214743135845225</v>
      </c>
      <c r="AD4342" s="3">
        <f t="shared" si="759"/>
        <v>27.91421732424643</v>
      </c>
      <c r="AF4342" s="29"/>
      <c r="AG4342" s="30"/>
      <c r="AH4342" s="29"/>
      <c r="AI4342" s="29"/>
      <c r="AJ4342" s="31"/>
      <c r="AK4342" s="29"/>
      <c r="AL4342" s="30"/>
      <c r="AN4342" s="17">
        <f t="shared" si="774"/>
        <v>139960.81167894189</v>
      </c>
      <c r="AO4342" s="17">
        <f t="shared" si="775"/>
        <v>1399.6081167894188</v>
      </c>
      <c r="AP4342" s="2">
        <f t="shared" si="776"/>
        <v>95.733195188396252</v>
      </c>
      <c r="AQ4342" s="6">
        <f t="shared" si="777"/>
        <v>1782.5520944079383</v>
      </c>
      <c r="AR4342" s="3">
        <f t="shared" si="778"/>
        <v>16842.36064559206</v>
      </c>
    </row>
    <row r="4343" spans="1:44">
      <c r="A4343" s="32">
        <v>44156</v>
      </c>
      <c r="B4343" s="9">
        <v>6.25</v>
      </c>
      <c r="C4343" s="33">
        <v>18681.884740000001</v>
      </c>
      <c r="D4343" s="34">
        <f t="shared" si="762"/>
        <v>125964730.51104769</v>
      </c>
      <c r="E4343" s="34">
        <v>17596801059571.398</v>
      </c>
      <c r="F4343" s="3">
        <f>VLOOKUP(A4343,ERCOT_345kv_West_ATC!A:B,2)</f>
        <v>26.4148</v>
      </c>
      <c r="G4343" s="3">
        <f>VLOOKUP(A4343,ERCOT_345kv_West_ATC!G:H,2)</f>
        <v>2.7349999999999999</v>
      </c>
      <c r="I4343" s="5">
        <f t="shared" si="763"/>
        <v>6</v>
      </c>
      <c r="J4343" s="4">
        <f t="shared" si="764"/>
        <v>144</v>
      </c>
      <c r="K4343" s="4">
        <f t="shared" si="757"/>
        <v>900</v>
      </c>
      <c r="L4343" s="6">
        <f t="shared" si="758"/>
        <v>16813696.266000003</v>
      </c>
      <c r="N4343" s="22">
        <f t="shared" si="765"/>
        <v>0.13347939695330324</v>
      </c>
      <c r="O4343" s="14">
        <f t="shared" si="766"/>
        <v>714.4857106815831</v>
      </c>
      <c r="Q4343" s="22">
        <f t="shared" si="761"/>
        <v>195.14531718319185</v>
      </c>
      <c r="R4343" s="3">
        <f>VLOOKUP(A4343,ERCOT_345kv_West_ATC!D:E,2)</f>
        <v>20.34</v>
      </c>
      <c r="S4343" s="66">
        <f t="shared" si="760"/>
        <v>0.89576998160347387</v>
      </c>
      <c r="T4343" s="69">
        <f t="shared" si="767"/>
        <v>174.80531718319185</v>
      </c>
      <c r="V4343" s="16">
        <f t="shared" si="768"/>
        <v>1.80677232E-2</v>
      </c>
      <c r="W4343" s="16">
        <f t="shared" si="769"/>
        <v>0.11541167375330325</v>
      </c>
      <c r="X4343" s="16"/>
      <c r="Z4343" s="15">
        <f t="shared" si="770"/>
        <v>7.2164157916503412E-6</v>
      </c>
      <c r="AA4343" s="16">
        <f t="shared" si="771"/>
        <v>0.13481624805552753</v>
      </c>
      <c r="AB4343" s="3">
        <f t="shared" si="772"/>
        <v>0.14520692783272598</v>
      </c>
      <c r="AC4343" s="69">
        <f t="shared" si="773"/>
        <v>39.37681558677771</v>
      </c>
      <c r="AD4343" s="3">
        <f t="shared" si="759"/>
        <v>28.603829611648091</v>
      </c>
      <c r="AF4343" s="29"/>
      <c r="AG4343" s="30"/>
      <c r="AH4343" s="29"/>
      <c r="AI4343" s="29"/>
      <c r="AJ4343" s="31"/>
      <c r="AK4343" s="29"/>
      <c r="AL4343" s="30"/>
      <c r="AN4343" s="17">
        <f t="shared" si="774"/>
        <v>139960.81167894189</v>
      </c>
      <c r="AO4343" s="17">
        <f t="shared" si="775"/>
        <v>1399.6081167894188</v>
      </c>
      <c r="AP4343" s="2">
        <f t="shared" si="776"/>
        <v>95.733195188396252</v>
      </c>
      <c r="AQ4343" s="6">
        <f t="shared" si="777"/>
        <v>1947.2131901319797</v>
      </c>
      <c r="AR4343" s="3">
        <f t="shared" si="778"/>
        <v>16734.671549868021</v>
      </c>
    </row>
    <row r="4344" spans="1:44">
      <c r="A4344" s="32">
        <v>44157</v>
      </c>
      <c r="B4344" s="9">
        <v>6.25</v>
      </c>
      <c r="C4344" s="33">
        <v>18406.83639</v>
      </c>
      <c r="D4344" s="34">
        <f t="shared" si="762"/>
        <v>125964730.51104769</v>
      </c>
      <c r="E4344" s="34">
        <v>17596801059571.398</v>
      </c>
      <c r="F4344" s="3">
        <f>VLOOKUP(A4344,ERCOT_345kv_West_ATC!A:B,2)</f>
        <v>26.4148</v>
      </c>
      <c r="G4344" s="3">
        <f>VLOOKUP(A4344,ERCOT_345kv_West_ATC!G:H,2)</f>
        <v>2.7349999999999999</v>
      </c>
      <c r="I4344" s="5">
        <f t="shared" si="763"/>
        <v>6</v>
      </c>
      <c r="J4344" s="4">
        <f t="shared" si="764"/>
        <v>144</v>
      </c>
      <c r="K4344" s="4">
        <f t="shared" si="757"/>
        <v>900</v>
      </c>
      <c r="L4344" s="6">
        <f t="shared" si="758"/>
        <v>16566152.751</v>
      </c>
      <c r="N4344" s="22">
        <f t="shared" si="765"/>
        <v>0.13151421579508776</v>
      </c>
      <c r="O4344" s="14">
        <f t="shared" si="766"/>
        <v>714.4857106815831</v>
      </c>
      <c r="Q4344" s="22">
        <f t="shared" si="761"/>
        <v>192.2722453144558</v>
      </c>
      <c r="R4344" s="3">
        <f>VLOOKUP(A4344,ERCOT_345kv_West_ATC!D:E,2)</f>
        <v>19.63</v>
      </c>
      <c r="S4344" s="66">
        <f t="shared" si="760"/>
        <v>0.89790518143741604</v>
      </c>
      <c r="T4344" s="69">
        <f t="shared" si="767"/>
        <v>172.64224531445581</v>
      </c>
      <c r="V4344" s="16">
        <f t="shared" si="768"/>
        <v>1.80677232E-2</v>
      </c>
      <c r="W4344" s="16">
        <f t="shared" si="769"/>
        <v>0.11344649259508777</v>
      </c>
      <c r="X4344" s="16"/>
      <c r="Z4344" s="15">
        <f t="shared" si="770"/>
        <v>7.2164157916503412E-6</v>
      </c>
      <c r="AA4344" s="16">
        <f t="shared" si="771"/>
        <v>0.13283138479912016</v>
      </c>
      <c r="AB4344" s="3">
        <f t="shared" si="772"/>
        <v>0.143069085400616</v>
      </c>
      <c r="AC4344" s="69">
        <f t="shared" si="773"/>
        <v>38.594365256625451</v>
      </c>
      <c r="AD4344" s="3">
        <f t="shared" si="759"/>
        <v>29.27049070736664</v>
      </c>
      <c r="AF4344" s="29"/>
      <c r="AG4344" s="30"/>
      <c r="AH4344" s="29"/>
      <c r="AI4344" s="29"/>
      <c r="AJ4344" s="31"/>
      <c r="AK4344" s="29"/>
      <c r="AL4344" s="30"/>
      <c r="AN4344" s="17">
        <f t="shared" si="774"/>
        <v>139960.81167894189</v>
      </c>
      <c r="AO4344" s="17">
        <f t="shared" si="775"/>
        <v>1399.6081167894188</v>
      </c>
      <c r="AP4344" s="2">
        <f t="shared" si="776"/>
        <v>95.733195188396252</v>
      </c>
      <c r="AQ4344" s="6">
        <f t="shared" si="777"/>
        <v>1879.2426215482183</v>
      </c>
      <c r="AR4344" s="3">
        <f t="shared" si="778"/>
        <v>16527.593768451781</v>
      </c>
    </row>
    <row r="4345" spans="1:44">
      <c r="A4345" s="32">
        <v>44158</v>
      </c>
      <c r="B4345" s="9">
        <v>6.25</v>
      </c>
      <c r="C4345" s="33">
        <v>18340.950919999999</v>
      </c>
      <c r="D4345" s="34">
        <f t="shared" si="762"/>
        <v>125964730.51104769</v>
      </c>
      <c r="E4345" s="34">
        <v>17596801059571.398</v>
      </c>
      <c r="F4345" s="3">
        <f>VLOOKUP(A4345,ERCOT_345kv_West_ATC!A:B,2)</f>
        <v>25.921199999999999</v>
      </c>
      <c r="G4345" s="3">
        <f>VLOOKUP(A4345,ERCOT_345kv_West_ATC!G:H,2)</f>
        <v>2.7519999999999998</v>
      </c>
      <c r="I4345" s="5">
        <f t="shared" si="763"/>
        <v>6</v>
      </c>
      <c r="J4345" s="4">
        <f t="shared" si="764"/>
        <v>144</v>
      </c>
      <c r="K4345" s="4">
        <f t="shared" si="757"/>
        <v>900</v>
      </c>
      <c r="L4345" s="6">
        <f t="shared" si="758"/>
        <v>16506855.828</v>
      </c>
      <c r="N4345" s="22">
        <f t="shared" si="765"/>
        <v>0.13104347352652235</v>
      </c>
      <c r="O4345" s="14">
        <f t="shared" si="766"/>
        <v>714.4857106815831</v>
      </c>
      <c r="Q4345" s="22">
        <f t="shared" si="761"/>
        <v>191.58402562357068</v>
      </c>
      <c r="R4345" s="3">
        <f>VLOOKUP(A4345,ERCOT_345kv_West_ATC!D:E,2)</f>
        <v>16.8</v>
      </c>
      <c r="S4345" s="66">
        <f t="shared" si="760"/>
        <v>0.91231001673903078</v>
      </c>
      <c r="T4345" s="69">
        <f t="shared" si="767"/>
        <v>174.78402562357067</v>
      </c>
      <c r="V4345" s="16">
        <f t="shared" si="768"/>
        <v>1.7730100799999999E-2</v>
      </c>
      <c r="W4345" s="16">
        <f t="shared" si="769"/>
        <v>0.11331337272652235</v>
      </c>
      <c r="X4345" s="16"/>
      <c r="Z4345" s="15">
        <f t="shared" si="770"/>
        <v>7.2164157916503412E-6</v>
      </c>
      <c r="AA4345" s="16">
        <f t="shared" si="771"/>
        <v>0.13235592785297184</v>
      </c>
      <c r="AB4345" s="3">
        <f t="shared" si="772"/>
        <v>0.14255698360678404</v>
      </c>
      <c r="AC4345" s="69">
        <f t="shared" si="773"/>
        <v>38.406936000082958</v>
      </c>
      <c r="AD4345" s="3">
        <f t="shared" si="759"/>
        <v>29.915542702434358</v>
      </c>
      <c r="AF4345" s="29"/>
      <c r="AG4345" s="30"/>
      <c r="AH4345" s="29"/>
      <c r="AI4345" s="29"/>
      <c r="AJ4345" s="31"/>
      <c r="AK4345" s="29"/>
      <c r="AL4345" s="30"/>
      <c r="AN4345" s="17">
        <f t="shared" si="774"/>
        <v>139960.81167894189</v>
      </c>
      <c r="AO4345" s="17">
        <f t="shared" si="775"/>
        <v>1399.6081167894188</v>
      </c>
      <c r="AP4345" s="2">
        <f t="shared" si="776"/>
        <v>95.733195188396252</v>
      </c>
      <c r="AQ4345" s="6">
        <f t="shared" si="777"/>
        <v>1608.3176791650571</v>
      </c>
      <c r="AR4345" s="3">
        <f t="shared" si="778"/>
        <v>16732.633240834941</v>
      </c>
    </row>
    <row r="4346" spans="1:44">
      <c r="A4346" s="32">
        <v>44159</v>
      </c>
      <c r="B4346" s="9">
        <v>6.25</v>
      </c>
      <c r="C4346" s="33">
        <v>19081.113809999999</v>
      </c>
      <c r="D4346" s="34">
        <f t="shared" si="762"/>
        <v>125964730.51104769</v>
      </c>
      <c r="E4346" s="34">
        <v>17596801059571.398</v>
      </c>
      <c r="F4346" s="3">
        <f>VLOOKUP(A4346,ERCOT_345kv_West_ATC!A:B,2)</f>
        <v>26.270099999999999</v>
      </c>
      <c r="G4346" s="3">
        <f>VLOOKUP(A4346,ERCOT_345kv_West_ATC!G:H,2)</f>
        <v>2.8109999999999999</v>
      </c>
      <c r="I4346" s="5">
        <f t="shared" si="763"/>
        <v>6</v>
      </c>
      <c r="J4346" s="4">
        <f t="shared" si="764"/>
        <v>144</v>
      </c>
      <c r="K4346" s="4">
        <f t="shared" ref="K4346:K4409" si="779">J4346*B4346</f>
        <v>900</v>
      </c>
      <c r="L4346" s="6">
        <f t="shared" ref="L4346:L4409" si="780">K4346*C4346</f>
        <v>17173002.428999998</v>
      </c>
      <c r="N4346" s="22">
        <f t="shared" si="765"/>
        <v>0.13633183161134019</v>
      </c>
      <c r="O4346" s="14">
        <f t="shared" si="766"/>
        <v>714.4857106815831</v>
      </c>
      <c r="Q4346" s="22">
        <f t="shared" si="761"/>
        <v>199.31554329143302</v>
      </c>
      <c r="R4346" s="3">
        <f>VLOOKUP(A4346,ERCOT_345kv_West_ATC!D:E,2)</f>
        <v>12.65</v>
      </c>
      <c r="S4346" s="66">
        <f t="shared" si="760"/>
        <v>0.93653279723647254</v>
      </c>
      <c r="T4346" s="69">
        <f t="shared" si="767"/>
        <v>186.66554329143301</v>
      </c>
      <c r="V4346" s="16">
        <f t="shared" si="768"/>
        <v>1.7968748399999998E-2</v>
      </c>
      <c r="W4346" s="16">
        <f t="shared" si="769"/>
        <v>0.11836308321134019</v>
      </c>
      <c r="X4346" s="16"/>
      <c r="Z4346" s="15">
        <f t="shared" si="770"/>
        <v>7.2164157916503412E-6</v>
      </c>
      <c r="AA4346" s="16">
        <f t="shared" si="771"/>
        <v>0.13769725102076141</v>
      </c>
      <c r="AB4346" s="3">
        <f t="shared" si="772"/>
        <v>0.148309978063632</v>
      </c>
      <c r="AC4346" s="69">
        <f t="shared" si="773"/>
        <v>40.512531971289313</v>
      </c>
      <c r="AD4346" s="3">
        <f t="shared" si="759"/>
        <v>30.638071244916382</v>
      </c>
      <c r="AF4346" s="29"/>
      <c r="AG4346" s="30"/>
      <c r="AH4346" s="29"/>
      <c r="AI4346" s="29"/>
      <c r="AJ4346" s="31"/>
      <c r="AK4346" s="29"/>
      <c r="AL4346" s="30"/>
      <c r="AN4346" s="17">
        <f t="shared" si="774"/>
        <v>139960.81167894189</v>
      </c>
      <c r="AO4346" s="17">
        <f t="shared" si="775"/>
        <v>1399.6081167894188</v>
      </c>
      <c r="AP4346" s="2">
        <f t="shared" si="776"/>
        <v>95.733195188396252</v>
      </c>
      <c r="AQ4346" s="6">
        <f t="shared" si="777"/>
        <v>1211.0249191332125</v>
      </c>
      <c r="AR4346" s="3">
        <f t="shared" si="778"/>
        <v>17870.088890866788</v>
      </c>
    </row>
    <row r="4347" spans="1:44">
      <c r="A4347" s="32">
        <v>44160</v>
      </c>
      <c r="B4347" s="9">
        <v>6.25</v>
      </c>
      <c r="C4347" s="33">
        <v>18764.47654</v>
      </c>
      <c r="D4347" s="34">
        <f t="shared" si="762"/>
        <v>125964730.51104769</v>
      </c>
      <c r="E4347" s="34">
        <v>17596801059571.398</v>
      </c>
      <c r="F4347" s="3">
        <f>VLOOKUP(A4347,ERCOT_345kv_West_ATC!A:B,2)</f>
        <v>26.2121</v>
      </c>
      <c r="G4347" s="3">
        <f>VLOOKUP(A4347,ERCOT_345kv_West_ATC!G:H,2)</f>
        <v>2.8380000000000001</v>
      </c>
      <c r="I4347" s="5">
        <f t="shared" si="763"/>
        <v>6</v>
      </c>
      <c r="J4347" s="4">
        <f t="shared" si="764"/>
        <v>144</v>
      </c>
      <c r="K4347" s="4">
        <f t="shared" si="779"/>
        <v>900</v>
      </c>
      <c r="L4347" s="6">
        <f t="shared" si="780"/>
        <v>16888028.886</v>
      </c>
      <c r="N4347" s="22">
        <f t="shared" si="765"/>
        <v>0.13406950356249792</v>
      </c>
      <c r="O4347" s="14">
        <f t="shared" si="766"/>
        <v>714.4857106815831</v>
      </c>
      <c r="Q4347" s="22">
        <f t="shared" si="761"/>
        <v>196.00804614400283</v>
      </c>
      <c r="R4347" s="3">
        <f>VLOOKUP(A4347,ERCOT_345kv_West_ATC!D:E,2)</f>
        <v>19.79</v>
      </c>
      <c r="S4347" s="66">
        <f t="shared" si="760"/>
        <v>0.89903475704532709</v>
      </c>
      <c r="T4347" s="69">
        <f t="shared" si="767"/>
        <v>176.21804614400284</v>
      </c>
      <c r="V4347" s="16">
        <f t="shared" si="768"/>
        <v>1.7929076400000001E-2</v>
      </c>
      <c r="W4347" s="16">
        <f t="shared" si="769"/>
        <v>0.11614042716249792</v>
      </c>
      <c r="X4347" s="16"/>
      <c r="Z4347" s="15">
        <f t="shared" si="770"/>
        <v>7.2164157916503412E-6</v>
      </c>
      <c r="AA4347" s="16">
        <f t="shared" si="771"/>
        <v>0.13541226482530835</v>
      </c>
      <c r="AB4347" s="3">
        <f t="shared" si="772"/>
        <v>0.14584888134593318</v>
      </c>
      <c r="AC4347" s="69">
        <f t="shared" si="773"/>
        <v>39.611770572611547</v>
      </c>
      <c r="AD4347" s="3">
        <f t="shared" si="759"/>
        <v>31.326644200472753</v>
      </c>
      <c r="AF4347" s="29"/>
      <c r="AG4347" s="30"/>
      <c r="AH4347" s="29"/>
      <c r="AI4347" s="29"/>
      <c r="AJ4347" s="31"/>
      <c r="AK4347" s="29"/>
      <c r="AL4347" s="30"/>
      <c r="AN4347" s="17">
        <f t="shared" si="774"/>
        <v>139960.81167894189</v>
      </c>
      <c r="AO4347" s="17">
        <f t="shared" si="775"/>
        <v>1399.6081167894188</v>
      </c>
      <c r="AP4347" s="2">
        <f t="shared" si="776"/>
        <v>95.733195188396252</v>
      </c>
      <c r="AQ4347" s="6">
        <f t="shared" si="777"/>
        <v>1894.5599327783618</v>
      </c>
      <c r="AR4347" s="3">
        <f t="shared" si="778"/>
        <v>16869.916607221639</v>
      </c>
    </row>
    <row r="4348" spans="1:44">
      <c r="A4348" s="32">
        <v>44161</v>
      </c>
      <c r="B4348" s="9">
        <v>6.25</v>
      </c>
      <c r="C4348" s="33">
        <v>17106.290700000001</v>
      </c>
      <c r="D4348" s="34">
        <f t="shared" si="762"/>
        <v>125964730.51104769</v>
      </c>
      <c r="E4348" s="34">
        <v>17596801059571.398</v>
      </c>
      <c r="F4348" s="3">
        <f>VLOOKUP(A4348,ERCOT_345kv_West_ATC!A:B,2)</f>
        <v>26.0992</v>
      </c>
      <c r="G4348" s="3">
        <f>VLOOKUP(A4348,ERCOT_345kv_West_ATC!G:H,2)</f>
        <v>2.8359999999999999</v>
      </c>
      <c r="I4348" s="5">
        <f t="shared" si="763"/>
        <v>6</v>
      </c>
      <c r="J4348" s="4">
        <f t="shared" si="764"/>
        <v>144</v>
      </c>
      <c r="K4348" s="4">
        <f t="shared" si="779"/>
        <v>900</v>
      </c>
      <c r="L4348" s="6">
        <f t="shared" si="780"/>
        <v>15395661.630000001</v>
      </c>
      <c r="N4348" s="22">
        <f t="shared" si="765"/>
        <v>0.12222200267915256</v>
      </c>
      <c r="O4348" s="14">
        <f t="shared" si="766"/>
        <v>714.4857106815831</v>
      </c>
      <c r="Q4348" s="22">
        <f t="shared" si="761"/>
        <v>178.68713841981369</v>
      </c>
      <c r="R4348" s="3">
        <f>VLOOKUP(A4348,ERCOT_345kv_West_ATC!D:E,2)</f>
        <v>17.739999999999998</v>
      </c>
      <c r="S4348" s="66">
        <f t="shared" si="760"/>
        <v>0.90072033075866353</v>
      </c>
      <c r="T4348" s="69">
        <f t="shared" si="767"/>
        <v>160.94713841981368</v>
      </c>
      <c r="V4348" s="16">
        <f t="shared" si="768"/>
        <v>1.7851852799999998E-2</v>
      </c>
      <c r="W4348" s="16">
        <f t="shared" si="769"/>
        <v>0.10437014987915257</v>
      </c>
      <c r="X4348" s="16"/>
      <c r="Z4348" s="15">
        <f t="shared" si="770"/>
        <v>7.2164157916503412E-6</v>
      </c>
      <c r="AA4348" s="16">
        <f t="shared" si="771"/>
        <v>0.12344610634404138</v>
      </c>
      <c r="AB4348" s="3">
        <f t="shared" si="772"/>
        <v>0.13296045627784617</v>
      </c>
      <c r="AC4348" s="69">
        <f t="shared" si="773"/>
        <v>34.894606997691696</v>
      </c>
      <c r="AD4348" s="3">
        <f t="shared" si="759"/>
        <v>31.810719790674487</v>
      </c>
      <c r="AF4348" s="29"/>
      <c r="AG4348" s="30"/>
      <c r="AH4348" s="29"/>
      <c r="AI4348" s="29"/>
      <c r="AJ4348" s="31"/>
      <c r="AK4348" s="29"/>
      <c r="AL4348" s="30"/>
      <c r="AN4348" s="17">
        <f t="shared" si="774"/>
        <v>139960.81167894189</v>
      </c>
      <c r="AO4348" s="17">
        <f t="shared" si="775"/>
        <v>1399.6081167894188</v>
      </c>
      <c r="AP4348" s="2">
        <f t="shared" si="776"/>
        <v>95.733195188396252</v>
      </c>
      <c r="AQ4348" s="6">
        <f t="shared" si="777"/>
        <v>1698.3068826421493</v>
      </c>
      <c r="AR4348" s="3">
        <f t="shared" si="778"/>
        <v>15407.983817357852</v>
      </c>
    </row>
    <row r="4349" spans="1:44">
      <c r="A4349" s="32">
        <v>44162</v>
      </c>
      <c r="B4349" s="9">
        <v>6.25</v>
      </c>
      <c r="C4349" s="33">
        <v>17096.72453</v>
      </c>
      <c r="D4349" s="34">
        <f t="shared" si="762"/>
        <v>125964730.51104769</v>
      </c>
      <c r="E4349" s="34">
        <v>17596801059571.398</v>
      </c>
      <c r="F4349" s="3">
        <f>VLOOKUP(A4349,ERCOT_345kv_West_ATC!A:B,2)</f>
        <v>26.0349</v>
      </c>
      <c r="G4349" s="3">
        <f>VLOOKUP(A4349,ERCOT_345kv_West_ATC!G:H,2)</f>
        <v>2.8050000000000002</v>
      </c>
      <c r="I4349" s="5">
        <f t="shared" si="763"/>
        <v>6</v>
      </c>
      <c r="J4349" s="4">
        <f t="shared" si="764"/>
        <v>144</v>
      </c>
      <c r="K4349" s="4">
        <f t="shared" si="779"/>
        <v>900</v>
      </c>
      <c r="L4349" s="6">
        <f t="shared" si="780"/>
        <v>15387052.077</v>
      </c>
      <c r="N4349" s="22">
        <f t="shared" si="765"/>
        <v>0.12215365376144303</v>
      </c>
      <c r="O4349" s="14">
        <f t="shared" si="766"/>
        <v>714.4857106815831</v>
      </c>
      <c r="Q4349" s="22">
        <f t="shared" si="761"/>
        <v>178.58721310152492</v>
      </c>
      <c r="R4349" s="3">
        <f>VLOOKUP(A4349,ERCOT_345kv_West_ATC!D:E,2)</f>
        <v>18.22</v>
      </c>
      <c r="S4349" s="66">
        <f t="shared" si="760"/>
        <v>0.89797701815503372</v>
      </c>
      <c r="T4349" s="69">
        <f t="shared" si="767"/>
        <v>160.36721310152492</v>
      </c>
      <c r="V4349" s="16">
        <f t="shared" si="768"/>
        <v>1.78078716E-2</v>
      </c>
      <c r="W4349" s="16">
        <f t="shared" si="769"/>
        <v>0.10434578216144304</v>
      </c>
      <c r="X4349" s="16"/>
      <c r="Z4349" s="15">
        <f t="shared" si="770"/>
        <v>7.2164157916503412E-6</v>
      </c>
      <c r="AA4349" s="16">
        <f t="shared" si="771"/>
        <v>0.12337707288378776</v>
      </c>
      <c r="AB4349" s="3">
        <f t="shared" si="772"/>
        <v>0.13288610220832067</v>
      </c>
      <c r="AC4349" s="69">
        <f t="shared" si="773"/>
        <v>34.867393408245363</v>
      </c>
      <c r="AD4349" s="3">
        <f t="shared" ref="AD4349:AD4412" si="781">AVERAGE(AC4320:AC4349)</f>
        <v>32.324304099814988</v>
      </c>
      <c r="AF4349" s="29"/>
      <c r="AG4349" s="30"/>
      <c r="AH4349" s="29"/>
      <c r="AI4349" s="29"/>
      <c r="AJ4349" s="31"/>
      <c r="AK4349" s="29"/>
      <c r="AL4349" s="30"/>
      <c r="AN4349" s="17">
        <f t="shared" si="774"/>
        <v>139960.81167894189</v>
      </c>
      <c r="AO4349" s="17">
        <f t="shared" si="775"/>
        <v>1399.6081167894188</v>
      </c>
      <c r="AP4349" s="2">
        <f t="shared" si="776"/>
        <v>95.733195188396252</v>
      </c>
      <c r="AQ4349" s="6">
        <f t="shared" si="777"/>
        <v>1744.2588163325795</v>
      </c>
      <c r="AR4349" s="3">
        <f t="shared" si="778"/>
        <v>15352.46571366742</v>
      </c>
    </row>
    <row r="4350" spans="1:44">
      <c r="A4350" s="32">
        <v>44163</v>
      </c>
      <c r="B4350" s="9">
        <v>6.25</v>
      </c>
      <c r="C4350" s="33">
        <v>17714.060590000001</v>
      </c>
      <c r="D4350" s="34">
        <f t="shared" si="762"/>
        <v>125964730.51104769</v>
      </c>
      <c r="E4350" s="34">
        <v>17596801059571.398</v>
      </c>
      <c r="F4350" s="3">
        <f>VLOOKUP(A4350,ERCOT_345kv_West_ATC!A:B,2)</f>
        <v>26.0349</v>
      </c>
      <c r="G4350" s="3">
        <f>VLOOKUP(A4350,ERCOT_345kv_West_ATC!G:H,2)</f>
        <v>2.8050000000000002</v>
      </c>
      <c r="I4350" s="5">
        <f t="shared" si="763"/>
        <v>6</v>
      </c>
      <c r="J4350" s="4">
        <f t="shared" si="764"/>
        <v>144</v>
      </c>
      <c r="K4350" s="4">
        <f t="shared" si="779"/>
        <v>900</v>
      </c>
      <c r="L4350" s="6">
        <f t="shared" si="780"/>
        <v>15942654.531000001</v>
      </c>
      <c r="N4350" s="22">
        <f t="shared" si="765"/>
        <v>0.12656443169702775</v>
      </c>
      <c r="O4350" s="14">
        <f t="shared" si="766"/>
        <v>714.4857106815831</v>
      </c>
      <c r="Q4350" s="22">
        <f t="shared" si="761"/>
        <v>185.03571885530371</v>
      </c>
      <c r="R4350" s="3">
        <f>VLOOKUP(A4350,ERCOT_345kv_West_ATC!D:E,2)</f>
        <v>22.53</v>
      </c>
      <c r="S4350" s="66">
        <f t="shared" si="760"/>
        <v>0.87823972506833525</v>
      </c>
      <c r="T4350" s="69">
        <f t="shared" si="767"/>
        <v>162.50571885530371</v>
      </c>
      <c r="V4350" s="16">
        <f t="shared" si="768"/>
        <v>1.78078716E-2</v>
      </c>
      <c r="W4350" s="16">
        <f t="shared" si="769"/>
        <v>0.10875656009702775</v>
      </c>
      <c r="X4350" s="16"/>
      <c r="Z4350" s="15">
        <f t="shared" si="770"/>
        <v>7.2164157916503412E-6</v>
      </c>
      <c r="AA4350" s="16">
        <f t="shared" si="771"/>
        <v>0.12783202657592696</v>
      </c>
      <c r="AB4350" s="3">
        <f t="shared" si="772"/>
        <v>0.13768441211979482</v>
      </c>
      <c r="AC4350" s="69">
        <f t="shared" si="773"/>
        <v>36.623574835844906</v>
      </c>
      <c r="AD4350" s="3">
        <f t="shared" si="781"/>
        <v>32.881807869203271</v>
      </c>
      <c r="AF4350" s="29"/>
      <c r="AG4350" s="30"/>
      <c r="AH4350" s="29"/>
      <c r="AI4350" s="29"/>
      <c r="AJ4350" s="31"/>
      <c r="AK4350" s="29"/>
      <c r="AL4350" s="30"/>
      <c r="AN4350" s="17">
        <f t="shared" si="774"/>
        <v>139960.81167894189</v>
      </c>
      <c r="AO4350" s="17">
        <f t="shared" si="775"/>
        <v>1399.6081167894188</v>
      </c>
      <c r="AP4350" s="2">
        <f t="shared" si="776"/>
        <v>95.733195188396252</v>
      </c>
      <c r="AQ4350" s="6">
        <f t="shared" si="777"/>
        <v>2156.8688875945677</v>
      </c>
      <c r="AR4350" s="3">
        <f t="shared" si="778"/>
        <v>15557.191702405433</v>
      </c>
    </row>
    <row r="4351" spans="1:44">
      <c r="A4351" s="32">
        <v>44164</v>
      </c>
      <c r="B4351" s="9">
        <v>6.25</v>
      </c>
      <c r="C4351" s="33">
        <v>18147.636460000002</v>
      </c>
      <c r="D4351" s="34">
        <f t="shared" si="762"/>
        <v>137134347.54915211</v>
      </c>
      <c r="E4351" s="34">
        <v>19157154724710.102</v>
      </c>
      <c r="F4351" s="3">
        <f>VLOOKUP(A4351,ERCOT_345kv_West_ATC!A:B,2)</f>
        <v>26.0349</v>
      </c>
      <c r="G4351" s="3">
        <f>VLOOKUP(A4351,ERCOT_345kv_West_ATC!G:H,2)</f>
        <v>2.8050000000000002</v>
      </c>
      <c r="I4351" s="5">
        <f t="shared" si="763"/>
        <v>6</v>
      </c>
      <c r="J4351" s="4">
        <f t="shared" si="764"/>
        <v>144</v>
      </c>
      <c r="K4351" s="4">
        <f t="shared" si="779"/>
        <v>900</v>
      </c>
      <c r="L4351" s="6">
        <f t="shared" si="780"/>
        <v>16332872.814000001</v>
      </c>
      <c r="N4351" s="22">
        <f t="shared" si="765"/>
        <v>0.11910125439686745</v>
      </c>
      <c r="O4351" s="14">
        <f t="shared" si="766"/>
        <v>656.29072226228323</v>
      </c>
      <c r="Q4351" s="22">
        <f t="shared" si="761"/>
        <v>174.12464093109276</v>
      </c>
      <c r="R4351" s="3">
        <f>VLOOKUP(A4351,ERCOT_345kv_West_ATC!D:E,2)</f>
        <v>18.45</v>
      </c>
      <c r="S4351" s="66">
        <f t="shared" si="760"/>
        <v>0.89404141825451744</v>
      </c>
      <c r="T4351" s="69">
        <f t="shared" si="767"/>
        <v>155.67464093109277</v>
      </c>
      <c r="V4351" s="16">
        <f t="shared" si="768"/>
        <v>1.78078716E-2</v>
      </c>
      <c r="W4351" s="16">
        <f t="shared" si="769"/>
        <v>0.10129338279686745</v>
      </c>
      <c r="X4351" s="16"/>
      <c r="Z4351" s="15">
        <f t="shared" si="770"/>
        <v>6.6286374398295277E-6</v>
      </c>
      <c r="AA4351" s="16">
        <f t="shared" si="771"/>
        <v>0.12029410248317141</v>
      </c>
      <c r="AB4351" s="3">
        <f t="shared" si="772"/>
        <v>0.12956551832522414</v>
      </c>
      <c r="AC4351" s="69">
        <f t="shared" si="773"/>
        <v>33.652059707032038</v>
      </c>
      <c r="AD4351" s="3">
        <f t="shared" si="781"/>
        <v>33.330378160771694</v>
      </c>
      <c r="AF4351" s="29"/>
      <c r="AG4351" s="30"/>
      <c r="AH4351" s="29"/>
      <c r="AI4351" s="29"/>
      <c r="AJ4351" s="31"/>
      <c r="AK4351" s="29"/>
      <c r="AL4351" s="30"/>
      <c r="AN4351" s="17">
        <f t="shared" si="774"/>
        <v>152371.49727683567</v>
      </c>
      <c r="AO4351" s="17">
        <f t="shared" si="775"/>
        <v>1523.7149727683566</v>
      </c>
      <c r="AP4351" s="2">
        <f t="shared" si="776"/>
        <v>104.22210413735557</v>
      </c>
      <c r="AQ4351" s="6">
        <f t="shared" si="777"/>
        <v>1922.8978213342102</v>
      </c>
      <c r="AR4351" s="3">
        <f t="shared" si="778"/>
        <v>16224.738638665791</v>
      </c>
    </row>
    <row r="4352" spans="1:44">
      <c r="A4352" s="32">
        <v>44165</v>
      </c>
      <c r="B4352" s="9">
        <v>6.25</v>
      </c>
      <c r="C4352" s="33">
        <v>19689.810539999999</v>
      </c>
      <c r="D4352" s="34">
        <f t="shared" si="762"/>
        <v>137134347.54915211</v>
      </c>
      <c r="E4352" s="34">
        <v>19157154724710.102</v>
      </c>
      <c r="F4352" s="3">
        <f>VLOOKUP(A4352,ERCOT_345kv_West_ATC!A:B,2)</f>
        <v>26.813600000000001</v>
      </c>
      <c r="G4352" s="3">
        <f>VLOOKUP(A4352,ERCOT_345kv_West_ATC!G:H,2)</f>
        <v>2.8540000000000001</v>
      </c>
      <c r="I4352" s="5">
        <f t="shared" si="763"/>
        <v>6</v>
      </c>
      <c r="J4352" s="4">
        <f t="shared" si="764"/>
        <v>144</v>
      </c>
      <c r="K4352" s="4">
        <f t="shared" si="779"/>
        <v>900</v>
      </c>
      <c r="L4352" s="6">
        <f t="shared" si="780"/>
        <v>17720829.485999998</v>
      </c>
      <c r="N4352" s="22">
        <f t="shared" si="765"/>
        <v>0.12922239980504113</v>
      </c>
      <c r="O4352" s="14">
        <f t="shared" si="766"/>
        <v>656.29072226228323</v>
      </c>
      <c r="Q4352" s="22">
        <f t="shared" si="761"/>
        <v>188.92163714187302</v>
      </c>
      <c r="R4352" s="3">
        <f>VLOOKUP(A4352,ERCOT_345kv_West_ATC!D:E,2)</f>
        <v>22.24</v>
      </c>
      <c r="S4352" s="66">
        <f t="shared" si="760"/>
        <v>0.88227923314417078</v>
      </c>
      <c r="T4352" s="69">
        <f t="shared" si="767"/>
        <v>166.68163714187301</v>
      </c>
      <c r="V4352" s="16">
        <f t="shared" si="768"/>
        <v>1.83405024E-2</v>
      </c>
      <c r="W4352" s="16">
        <f t="shared" si="769"/>
        <v>0.11088189740504113</v>
      </c>
      <c r="X4352" s="16"/>
      <c r="Z4352" s="15">
        <f t="shared" si="770"/>
        <v>6.6286374398295277E-6</v>
      </c>
      <c r="AA4352" s="16">
        <f t="shared" si="771"/>
        <v>0.13051661532859404</v>
      </c>
      <c r="AB4352" s="3">
        <f t="shared" si="772"/>
        <v>0.14057590992433627</v>
      </c>
      <c r="AC4352" s="69">
        <f t="shared" si="773"/>
        <v>37.681863032307078</v>
      </c>
      <c r="AD4352" s="3">
        <f t="shared" si="781"/>
        <v>33.895645813354236</v>
      </c>
      <c r="AF4352" s="29"/>
      <c r="AG4352" s="30"/>
      <c r="AH4352" s="29"/>
      <c r="AI4352" s="29"/>
      <c r="AJ4352" s="31"/>
      <c r="AK4352" s="29"/>
      <c r="AL4352" s="30"/>
      <c r="AN4352" s="17">
        <f t="shared" si="774"/>
        <v>152371.49727683567</v>
      </c>
      <c r="AO4352" s="17">
        <f t="shared" si="775"/>
        <v>1523.7149727683566</v>
      </c>
      <c r="AP4352" s="2">
        <f t="shared" si="776"/>
        <v>104.22210413735557</v>
      </c>
      <c r="AQ4352" s="6">
        <f t="shared" si="777"/>
        <v>2317.8995960147877</v>
      </c>
      <c r="AR4352" s="3">
        <f t="shared" si="778"/>
        <v>17371.910943985211</v>
      </c>
    </row>
    <row r="4353" spans="1:44">
      <c r="A4353" s="32">
        <v>44166</v>
      </c>
      <c r="B4353" s="9">
        <v>6.25</v>
      </c>
      <c r="C4353" s="33">
        <v>18863.780859999999</v>
      </c>
      <c r="D4353" s="34">
        <f t="shared" si="762"/>
        <v>137134347.54915211</v>
      </c>
      <c r="E4353" s="34">
        <v>19157154724710.102</v>
      </c>
      <c r="F4353" s="3">
        <f>VLOOKUP(A4353,ERCOT_345kv_West_ATC!A:B,2)</f>
        <v>26.1599</v>
      </c>
      <c r="G4353" s="3">
        <f>VLOOKUP(A4353,ERCOT_345kv_West_ATC!G:H,2)</f>
        <v>2.8239999999999998</v>
      </c>
      <c r="I4353" s="5">
        <f t="shared" si="763"/>
        <v>6</v>
      </c>
      <c r="J4353" s="4">
        <f t="shared" si="764"/>
        <v>144</v>
      </c>
      <c r="K4353" s="4">
        <f t="shared" si="779"/>
        <v>900</v>
      </c>
      <c r="L4353" s="6">
        <f t="shared" si="780"/>
        <v>16977402.774</v>
      </c>
      <c r="N4353" s="22">
        <f t="shared" si="765"/>
        <v>0.12380124365206834</v>
      </c>
      <c r="O4353" s="14">
        <f t="shared" si="766"/>
        <v>656.29072226228323</v>
      </c>
      <c r="Q4353" s="22">
        <f t="shared" si="761"/>
        <v>180.99597025156189</v>
      </c>
      <c r="R4353" s="3">
        <f>VLOOKUP(A4353,ERCOT_345kv_West_ATC!D:E,2)</f>
        <v>21.86</v>
      </c>
      <c r="S4353" s="66">
        <f t="shared" si="760"/>
        <v>0.8792238304001061</v>
      </c>
      <c r="T4353" s="69">
        <f t="shared" si="767"/>
        <v>159.1359702515619</v>
      </c>
      <c r="V4353" s="16">
        <f t="shared" si="768"/>
        <v>1.7893371599999999E-2</v>
      </c>
      <c r="W4353" s="16">
        <f t="shared" si="769"/>
        <v>0.10590787205206834</v>
      </c>
      <c r="X4353" s="16"/>
      <c r="Z4353" s="15">
        <f t="shared" si="770"/>
        <v>6.6286374398295277E-6</v>
      </c>
      <c r="AA4353" s="16">
        <f t="shared" si="771"/>
        <v>0.12504116406533564</v>
      </c>
      <c r="AB4353" s="3">
        <f t="shared" si="772"/>
        <v>0.13467844973016069</v>
      </c>
      <c r="AC4353" s="69">
        <f t="shared" si="773"/>
        <v>35.523392601238811</v>
      </c>
      <c r="AD4353" s="3">
        <f t="shared" si="781"/>
        <v>34.39454240210901</v>
      </c>
      <c r="AF4353" s="29"/>
      <c r="AG4353" s="30"/>
      <c r="AH4353" s="29"/>
      <c r="AI4353" s="29"/>
      <c r="AJ4353" s="31"/>
      <c r="AK4353" s="29"/>
      <c r="AL4353" s="30"/>
      <c r="AN4353" s="17">
        <f t="shared" si="774"/>
        <v>152371.49727683567</v>
      </c>
      <c r="AO4353" s="17">
        <f t="shared" si="775"/>
        <v>1523.7149727683566</v>
      </c>
      <c r="AP4353" s="2">
        <f t="shared" si="776"/>
        <v>104.22210413735557</v>
      </c>
      <c r="AQ4353" s="6">
        <f t="shared" si="777"/>
        <v>2278.2951964425929</v>
      </c>
      <c r="AR4353" s="3">
        <f t="shared" si="778"/>
        <v>16585.485663557407</v>
      </c>
    </row>
    <row r="4354" spans="1:44">
      <c r="A4354" s="32">
        <v>44167</v>
      </c>
      <c r="B4354" s="9">
        <v>6.25</v>
      </c>
      <c r="C4354" s="33">
        <v>19196.437040000001</v>
      </c>
      <c r="D4354" s="34">
        <f t="shared" si="762"/>
        <v>137134347.54915211</v>
      </c>
      <c r="E4354" s="34">
        <v>19157154724710.102</v>
      </c>
      <c r="F4354" s="3">
        <f>VLOOKUP(A4354,ERCOT_345kv_West_ATC!A:B,2)</f>
        <v>26.189399999999999</v>
      </c>
      <c r="G4354" s="3">
        <f>VLOOKUP(A4354,ERCOT_345kv_West_ATC!G:H,2)</f>
        <v>2.746</v>
      </c>
      <c r="I4354" s="5">
        <f t="shared" si="763"/>
        <v>6</v>
      </c>
      <c r="J4354" s="4">
        <f t="shared" si="764"/>
        <v>144</v>
      </c>
      <c r="K4354" s="4">
        <f t="shared" si="779"/>
        <v>900</v>
      </c>
      <c r="L4354" s="6">
        <f t="shared" si="780"/>
        <v>17276793.335999999</v>
      </c>
      <c r="N4354" s="22">
        <f t="shared" si="765"/>
        <v>0.12598443529844044</v>
      </c>
      <c r="O4354" s="14">
        <f t="shared" si="766"/>
        <v>656.29072226228323</v>
      </c>
      <c r="Q4354" s="22">
        <f t="shared" si="761"/>
        <v>184.18777090415273</v>
      </c>
      <c r="R4354" s="3">
        <f>VLOOKUP(A4354,ERCOT_345kv_West_ATC!D:E,2)</f>
        <v>17.760000000000002</v>
      </c>
      <c r="S4354" s="66">
        <f t="shared" si="760"/>
        <v>0.90357666031344774</v>
      </c>
      <c r="T4354" s="69">
        <f t="shared" si="767"/>
        <v>166.42777090415274</v>
      </c>
      <c r="V4354" s="16">
        <f t="shared" si="768"/>
        <v>1.7913549599999998E-2</v>
      </c>
      <c r="W4354" s="16">
        <f t="shared" si="769"/>
        <v>0.10807088569844045</v>
      </c>
      <c r="X4354" s="16"/>
      <c r="Z4354" s="15">
        <f t="shared" si="770"/>
        <v>6.6286374398295277E-6</v>
      </c>
      <c r="AA4354" s="16">
        <f t="shared" si="771"/>
        <v>0.12724622127467433</v>
      </c>
      <c r="AB4354" s="3">
        <f t="shared" si="772"/>
        <v>0.13705345710265188</v>
      </c>
      <c r="AC4354" s="69">
        <f t="shared" si="773"/>
        <v>36.392645299570589</v>
      </c>
      <c r="AD4354" s="3">
        <f t="shared" si="781"/>
        <v>34.935215822969674</v>
      </c>
      <c r="AF4354" s="29"/>
      <c r="AG4354" s="30"/>
      <c r="AH4354" s="29"/>
      <c r="AI4354" s="29"/>
      <c r="AJ4354" s="31"/>
      <c r="AK4354" s="29"/>
      <c r="AL4354" s="30"/>
      <c r="AN4354" s="17">
        <f t="shared" si="774"/>
        <v>152371.49727683567</v>
      </c>
      <c r="AO4354" s="17">
        <f t="shared" si="775"/>
        <v>1523.7149727683566</v>
      </c>
      <c r="AP4354" s="2">
        <f t="shared" si="776"/>
        <v>104.22210413735557</v>
      </c>
      <c r="AQ4354" s="6">
        <f t="shared" si="777"/>
        <v>1850.9845694794351</v>
      </c>
      <c r="AR4354" s="3">
        <f t="shared" si="778"/>
        <v>17345.452470520566</v>
      </c>
    </row>
    <row r="4355" spans="1:44">
      <c r="A4355" s="32">
        <v>44168</v>
      </c>
      <c r="B4355" s="9">
        <v>6.25</v>
      </c>
      <c r="C4355" s="33">
        <v>19437.08166</v>
      </c>
      <c r="D4355" s="34">
        <f t="shared" si="762"/>
        <v>137134347.54915211</v>
      </c>
      <c r="E4355" s="34">
        <v>19157154724710.102</v>
      </c>
      <c r="F4355" s="3">
        <f>VLOOKUP(A4355,ERCOT_345kv_West_ATC!A:B,2)</f>
        <v>24.336099999999998</v>
      </c>
      <c r="G4355" s="3">
        <f>VLOOKUP(A4355,ERCOT_345kv_West_ATC!G:H,2)</f>
        <v>2.5630000000000002</v>
      </c>
      <c r="I4355" s="5">
        <f t="shared" si="763"/>
        <v>6</v>
      </c>
      <c r="J4355" s="4">
        <f t="shared" si="764"/>
        <v>144</v>
      </c>
      <c r="K4355" s="4">
        <f t="shared" si="779"/>
        <v>900</v>
      </c>
      <c r="L4355" s="6">
        <f t="shared" si="780"/>
        <v>17493373.493999999</v>
      </c>
      <c r="N4355" s="22">
        <f t="shared" si="765"/>
        <v>0.12756376361312377</v>
      </c>
      <c r="O4355" s="14">
        <f t="shared" si="766"/>
        <v>656.29072226228323</v>
      </c>
      <c r="Q4355" s="22">
        <f t="shared" si="761"/>
        <v>186.49673042854354</v>
      </c>
      <c r="R4355" s="3">
        <f>VLOOKUP(A4355,ERCOT_345kv_West_ATC!D:E,2)</f>
        <v>23.13</v>
      </c>
      <c r="S4355" s="66">
        <f t="shared" si="760"/>
        <v>0.87597637799413175</v>
      </c>
      <c r="T4355" s="69">
        <f t="shared" si="767"/>
        <v>163.36673042854355</v>
      </c>
      <c r="V4355" s="16">
        <f t="shared" si="768"/>
        <v>1.6645892400000001E-2</v>
      </c>
      <c r="W4355" s="16">
        <f t="shared" si="769"/>
        <v>0.11091787121312377</v>
      </c>
      <c r="X4355" s="16"/>
      <c r="Z4355" s="15">
        <f t="shared" si="770"/>
        <v>6.6286374398295277E-6</v>
      </c>
      <c r="AA4355" s="16">
        <f t="shared" si="771"/>
        <v>0.12884136721249986</v>
      </c>
      <c r="AB4355" s="3">
        <f t="shared" si="772"/>
        <v>0.13877154557060195</v>
      </c>
      <c r="AC4355" s="69">
        <f t="shared" si="773"/>
        <v>37.021465678840315</v>
      </c>
      <c r="AD4355" s="3">
        <f t="shared" si="781"/>
        <v>35.245158781702543</v>
      </c>
      <c r="AF4355" s="29"/>
      <c r="AG4355" s="30"/>
      <c r="AH4355" s="29"/>
      <c r="AI4355" s="29"/>
      <c r="AJ4355" s="31"/>
      <c r="AK4355" s="29"/>
      <c r="AL4355" s="30"/>
      <c r="AN4355" s="17">
        <f t="shared" si="774"/>
        <v>152371.49727683567</v>
      </c>
      <c r="AO4355" s="17">
        <f t="shared" si="775"/>
        <v>1523.7149727683566</v>
      </c>
      <c r="AP4355" s="2">
        <f t="shared" si="776"/>
        <v>104.22210413735557</v>
      </c>
      <c r="AQ4355" s="6">
        <f t="shared" si="777"/>
        <v>2410.6572686970344</v>
      </c>
      <c r="AR4355" s="3">
        <f t="shared" si="778"/>
        <v>17026.424391302964</v>
      </c>
    </row>
    <row r="4356" spans="1:44">
      <c r="A4356" s="32">
        <v>44169</v>
      </c>
      <c r="B4356" s="9">
        <v>6.25</v>
      </c>
      <c r="C4356" s="33">
        <v>18756.34088</v>
      </c>
      <c r="D4356" s="34">
        <f t="shared" si="762"/>
        <v>137134347.54915211</v>
      </c>
      <c r="E4356" s="34">
        <v>19157154724710.102</v>
      </c>
      <c r="F4356" s="3">
        <f>VLOOKUP(A4356,ERCOT_345kv_West_ATC!A:B,2)</f>
        <v>26.278099999999998</v>
      </c>
      <c r="G4356" s="3">
        <f>VLOOKUP(A4356,ERCOT_345kv_West_ATC!G:H,2)</f>
        <v>2.5979999999999999</v>
      </c>
      <c r="I4356" s="5">
        <f t="shared" si="763"/>
        <v>6</v>
      </c>
      <c r="J4356" s="4">
        <f t="shared" si="764"/>
        <v>144</v>
      </c>
      <c r="K4356" s="4">
        <f t="shared" si="779"/>
        <v>900</v>
      </c>
      <c r="L4356" s="6">
        <f t="shared" si="780"/>
        <v>16880706.791999999</v>
      </c>
      <c r="N4356" s="22">
        <f t="shared" si="765"/>
        <v>0.12309612503132787</v>
      </c>
      <c r="O4356" s="14">
        <f t="shared" si="766"/>
        <v>656.29072226228323</v>
      </c>
      <c r="Q4356" s="22">
        <f t="shared" si="761"/>
        <v>179.96509507504075</v>
      </c>
      <c r="R4356" s="3">
        <f>VLOOKUP(A4356,ERCOT_345kv_West_ATC!D:E,2)</f>
        <v>22.93</v>
      </c>
      <c r="S4356" s="66">
        <f t="shared" si="760"/>
        <v>0.87258640354431627</v>
      </c>
      <c r="T4356" s="69">
        <f t="shared" si="767"/>
        <v>157.03509507504074</v>
      </c>
      <c r="V4356" s="16">
        <f t="shared" si="768"/>
        <v>1.7974220399999997E-2</v>
      </c>
      <c r="W4356" s="16">
        <f t="shared" si="769"/>
        <v>0.10512190463132787</v>
      </c>
      <c r="X4356" s="16"/>
      <c r="Z4356" s="15">
        <f t="shared" si="770"/>
        <v>6.6286374398295277E-6</v>
      </c>
      <c r="AA4356" s="16">
        <f t="shared" si="771"/>
        <v>0.1243289833913731</v>
      </c>
      <c r="AB4356" s="3">
        <f t="shared" si="772"/>
        <v>0.13391137922330795</v>
      </c>
      <c r="AC4356" s="69">
        <f t="shared" si="773"/>
        <v>35.242644795730712</v>
      </c>
      <c r="AD4356" s="3">
        <f t="shared" si="781"/>
        <v>35.474673475582208</v>
      </c>
      <c r="AF4356" s="29"/>
      <c r="AG4356" s="30"/>
      <c r="AH4356" s="29"/>
      <c r="AI4356" s="29"/>
      <c r="AJ4356" s="31"/>
      <c r="AK4356" s="29"/>
      <c r="AL4356" s="30"/>
      <c r="AN4356" s="17">
        <f t="shared" si="774"/>
        <v>152371.49727683567</v>
      </c>
      <c r="AO4356" s="17">
        <f t="shared" si="775"/>
        <v>1523.7149727683566</v>
      </c>
      <c r="AP4356" s="2">
        <f t="shared" si="776"/>
        <v>104.22210413735557</v>
      </c>
      <c r="AQ4356" s="6">
        <f t="shared" si="777"/>
        <v>2389.812847869563</v>
      </c>
      <c r="AR4356" s="3">
        <f t="shared" si="778"/>
        <v>16366.528032130436</v>
      </c>
    </row>
    <row r="4357" spans="1:44">
      <c r="A4357" s="32">
        <v>44170</v>
      </c>
      <c r="B4357" s="9">
        <v>6.25</v>
      </c>
      <c r="C4357" s="33">
        <v>19137.370640000001</v>
      </c>
      <c r="D4357" s="34">
        <f t="shared" si="762"/>
        <v>137134347.54915211</v>
      </c>
      <c r="E4357" s="34">
        <v>19157154724710.102</v>
      </c>
      <c r="F4357" s="3">
        <f>VLOOKUP(A4357,ERCOT_345kv_West_ATC!A:B,2)</f>
        <v>26.278099999999998</v>
      </c>
      <c r="G4357" s="3">
        <f>VLOOKUP(A4357,ERCOT_345kv_West_ATC!G:H,2)</f>
        <v>2.5979999999999999</v>
      </c>
      <c r="I4357" s="5">
        <f t="shared" si="763"/>
        <v>6</v>
      </c>
      <c r="J4357" s="4">
        <f t="shared" si="764"/>
        <v>144</v>
      </c>
      <c r="K4357" s="4">
        <f t="shared" si="779"/>
        <v>900</v>
      </c>
      <c r="L4357" s="6">
        <f t="shared" si="780"/>
        <v>17223633.576000001</v>
      </c>
      <c r="N4357" s="22">
        <f t="shared" si="765"/>
        <v>0.12559678799526613</v>
      </c>
      <c r="O4357" s="14">
        <f t="shared" si="766"/>
        <v>656.29072226228323</v>
      </c>
      <c r="Q4357" s="22">
        <f t="shared" si="761"/>
        <v>183.62103508079846</v>
      </c>
      <c r="R4357" s="3">
        <f>VLOOKUP(A4357,ERCOT_345kv_West_ATC!D:E,2)</f>
        <v>22.17</v>
      </c>
      <c r="S4357" s="66">
        <f t="shared" si="760"/>
        <v>0.87926219896187519</v>
      </c>
      <c r="T4357" s="69">
        <f t="shared" si="767"/>
        <v>161.45103508079848</v>
      </c>
      <c r="V4357" s="16">
        <f t="shared" si="768"/>
        <v>1.7974220399999997E-2</v>
      </c>
      <c r="W4357" s="16">
        <f t="shared" si="769"/>
        <v>0.10762256759526614</v>
      </c>
      <c r="X4357" s="16"/>
      <c r="Z4357" s="15">
        <f t="shared" si="770"/>
        <v>6.6286374398295277E-6</v>
      </c>
      <c r="AA4357" s="16">
        <f t="shared" si="771"/>
        <v>0.12685469152419837</v>
      </c>
      <c r="AB4357" s="3">
        <f t="shared" si="772"/>
        <v>0.13663175101720801</v>
      </c>
      <c r="AC4357" s="69">
        <f t="shared" si="773"/>
        <v>36.238300872298133</v>
      </c>
      <c r="AD4357" s="3">
        <f t="shared" si="781"/>
        <v>35.595317983050919</v>
      </c>
      <c r="AF4357" s="29"/>
      <c r="AG4357" s="30"/>
      <c r="AH4357" s="29"/>
      <c r="AI4357" s="29"/>
      <c r="AJ4357" s="31"/>
      <c r="AK4357" s="29"/>
      <c r="AL4357" s="30"/>
      <c r="AN4357" s="17">
        <f t="shared" si="774"/>
        <v>152371.49727683567</v>
      </c>
      <c r="AO4357" s="17">
        <f t="shared" si="775"/>
        <v>1523.7149727683566</v>
      </c>
      <c r="AP4357" s="2">
        <f t="shared" si="776"/>
        <v>104.22210413735557</v>
      </c>
      <c r="AQ4357" s="6">
        <f t="shared" si="777"/>
        <v>2310.604048725173</v>
      </c>
      <c r="AR4357" s="3">
        <f t="shared" si="778"/>
        <v>16826.766591274827</v>
      </c>
    </row>
    <row r="4358" spans="1:44">
      <c r="A4358" s="32">
        <v>44171</v>
      </c>
      <c r="B4358" s="9">
        <v>6.25</v>
      </c>
      <c r="C4358" s="33">
        <v>19331.057919999999</v>
      </c>
      <c r="D4358" s="34">
        <f t="shared" si="762"/>
        <v>137134347.54915211</v>
      </c>
      <c r="E4358" s="34">
        <v>19157154724710.102</v>
      </c>
      <c r="F4358" s="3">
        <f>VLOOKUP(A4358,ERCOT_345kv_West_ATC!A:B,2)</f>
        <v>26.278099999999998</v>
      </c>
      <c r="G4358" s="3">
        <f>VLOOKUP(A4358,ERCOT_345kv_West_ATC!G:H,2)</f>
        <v>2.5979999999999999</v>
      </c>
      <c r="I4358" s="5">
        <f t="shared" si="763"/>
        <v>6</v>
      </c>
      <c r="J4358" s="4">
        <f t="shared" si="764"/>
        <v>144</v>
      </c>
      <c r="K4358" s="4">
        <f t="shared" si="779"/>
        <v>900</v>
      </c>
      <c r="L4358" s="6">
        <f t="shared" si="780"/>
        <v>17397952.127999999</v>
      </c>
      <c r="N4358" s="22">
        <f t="shared" si="765"/>
        <v>0.12686793964410828</v>
      </c>
      <c r="O4358" s="14">
        <f t="shared" si="766"/>
        <v>656.29072226228323</v>
      </c>
      <c r="Q4358" s="22">
        <f t="shared" si="761"/>
        <v>185.47944392413496</v>
      </c>
      <c r="R4358" s="3">
        <f>VLOOKUP(A4358,ERCOT_345kv_West_ATC!D:E,2)</f>
        <v>19.989999999999998</v>
      </c>
      <c r="S4358" s="66">
        <f t="shared" ref="S4358:S4421" si="782">(Q4358-R4358)/Q4358</f>
        <v>0.89222525376894946</v>
      </c>
      <c r="T4358" s="69">
        <f t="shared" si="767"/>
        <v>165.48944392413495</v>
      </c>
      <c r="V4358" s="16">
        <f t="shared" si="768"/>
        <v>1.7974220399999997E-2</v>
      </c>
      <c r="W4358" s="16">
        <f t="shared" si="769"/>
        <v>0.10889371924410829</v>
      </c>
      <c r="X4358" s="16"/>
      <c r="Z4358" s="15">
        <f t="shared" si="770"/>
        <v>6.6286374398295277E-6</v>
      </c>
      <c r="AA4358" s="16">
        <f t="shared" si="771"/>
        <v>0.12813857428002512</v>
      </c>
      <c r="AB4358" s="3">
        <f t="shared" si="772"/>
        <v>0.13801458634573777</v>
      </c>
      <c r="AC4358" s="69">
        <f t="shared" si="773"/>
        <v>36.744418602540023</v>
      </c>
      <c r="AD4358" s="3">
        <f t="shared" si="781"/>
        <v>35.733217865559524</v>
      </c>
      <c r="AF4358" s="29"/>
      <c r="AG4358" s="30"/>
      <c r="AH4358" s="29"/>
      <c r="AI4358" s="29"/>
      <c r="AJ4358" s="31"/>
      <c r="AK4358" s="29"/>
      <c r="AL4358" s="30"/>
      <c r="AN4358" s="17">
        <f t="shared" si="774"/>
        <v>152371.49727683567</v>
      </c>
      <c r="AO4358" s="17">
        <f t="shared" si="775"/>
        <v>1523.7149727683566</v>
      </c>
      <c r="AP4358" s="2">
        <f t="shared" si="776"/>
        <v>104.22210413735557</v>
      </c>
      <c r="AQ4358" s="6">
        <f t="shared" si="777"/>
        <v>2083.3998617057377</v>
      </c>
      <c r="AR4358" s="3">
        <f t="shared" si="778"/>
        <v>17247.658058294262</v>
      </c>
    </row>
    <row r="4359" spans="1:44">
      <c r="A4359" s="32">
        <v>44172</v>
      </c>
      <c r="B4359" s="9">
        <v>6.25</v>
      </c>
      <c r="C4359" s="33">
        <v>19198.322189999999</v>
      </c>
      <c r="D4359" s="34">
        <f t="shared" si="762"/>
        <v>137134347.54915211</v>
      </c>
      <c r="E4359" s="34">
        <v>19157154724710.102</v>
      </c>
      <c r="F4359" s="3">
        <f>VLOOKUP(A4359,ERCOT_345kv_West_ATC!A:B,2)</f>
        <v>23.725200000000001</v>
      </c>
      <c r="G4359" s="3">
        <f>VLOOKUP(A4359,ERCOT_345kv_West_ATC!G:H,2)</f>
        <v>2.52</v>
      </c>
      <c r="I4359" s="5">
        <f t="shared" si="763"/>
        <v>6</v>
      </c>
      <c r="J4359" s="4">
        <f t="shared" si="764"/>
        <v>144</v>
      </c>
      <c r="K4359" s="4">
        <f t="shared" si="779"/>
        <v>900</v>
      </c>
      <c r="L4359" s="6">
        <f t="shared" si="780"/>
        <v>17278489.971000001</v>
      </c>
      <c r="N4359" s="22">
        <f t="shared" si="765"/>
        <v>0.12599680736299118</v>
      </c>
      <c r="O4359" s="14">
        <f t="shared" si="766"/>
        <v>656.29072226228323</v>
      </c>
      <c r="Q4359" s="22">
        <f t="shared" si="761"/>
        <v>184.20585871782336</v>
      </c>
      <c r="R4359" s="3">
        <f>VLOOKUP(A4359,ERCOT_345kv_West_ATC!D:E,2)</f>
        <v>23.76</v>
      </c>
      <c r="S4359" s="66">
        <f t="shared" si="782"/>
        <v>0.87101387455652612</v>
      </c>
      <c r="T4359" s="69">
        <f t="shared" si="767"/>
        <v>160.44585871782337</v>
      </c>
      <c r="V4359" s="16">
        <f t="shared" si="768"/>
        <v>1.6228036800000002E-2</v>
      </c>
      <c r="W4359" s="16">
        <f t="shared" si="769"/>
        <v>0.10976877056299118</v>
      </c>
      <c r="X4359" s="16"/>
      <c r="Z4359" s="15">
        <f t="shared" si="770"/>
        <v>6.6286374398295277E-6</v>
      </c>
      <c r="AA4359" s="16">
        <f t="shared" si="771"/>
        <v>0.127258717250544</v>
      </c>
      <c r="AB4359" s="3">
        <f t="shared" si="772"/>
        <v>0.13706691617967323</v>
      </c>
      <c r="AC4359" s="69">
        <f t="shared" si="773"/>
        <v>36.397571321760402</v>
      </c>
      <c r="AD4359" s="3">
        <f t="shared" si="781"/>
        <v>35.929500532849495</v>
      </c>
      <c r="AF4359" s="29"/>
      <c r="AG4359" s="30"/>
      <c r="AH4359" s="29"/>
      <c r="AI4359" s="29"/>
      <c r="AJ4359" s="31"/>
      <c r="AK4359" s="29"/>
      <c r="AL4359" s="30"/>
      <c r="AN4359" s="17">
        <f t="shared" si="774"/>
        <v>152371.49727683567</v>
      </c>
      <c r="AO4359" s="17">
        <f t="shared" si="775"/>
        <v>1523.7149727683566</v>
      </c>
      <c r="AP4359" s="2">
        <f t="shared" si="776"/>
        <v>104.22210413735557</v>
      </c>
      <c r="AQ4359" s="6">
        <f t="shared" si="777"/>
        <v>2476.3171943035686</v>
      </c>
      <c r="AR4359" s="3">
        <f t="shared" si="778"/>
        <v>16722.004995696429</v>
      </c>
    </row>
    <row r="4360" spans="1:44">
      <c r="A4360" s="32">
        <v>44173</v>
      </c>
      <c r="B4360" s="9">
        <v>6.25</v>
      </c>
      <c r="C4360" s="33">
        <v>18327.694820000001</v>
      </c>
      <c r="D4360" s="34">
        <f t="shared" si="762"/>
        <v>137134347.54915211</v>
      </c>
      <c r="E4360" s="34">
        <v>19157154724710.102</v>
      </c>
      <c r="F4360" s="3">
        <f>VLOOKUP(A4360,ERCOT_345kv_West_ATC!A:B,2)</f>
        <v>25.010999999999999</v>
      </c>
      <c r="G4360" s="3">
        <f>VLOOKUP(A4360,ERCOT_345kv_West_ATC!G:H,2)</f>
        <v>2.58</v>
      </c>
      <c r="I4360" s="5">
        <f t="shared" si="763"/>
        <v>6</v>
      </c>
      <c r="J4360" s="4">
        <f t="shared" si="764"/>
        <v>144</v>
      </c>
      <c r="K4360" s="4">
        <f t="shared" si="779"/>
        <v>900</v>
      </c>
      <c r="L4360" s="6">
        <f t="shared" si="780"/>
        <v>16494925.338000001</v>
      </c>
      <c r="N4360" s="22">
        <f t="shared" si="765"/>
        <v>0.12028296070820507</v>
      </c>
      <c r="O4360" s="14">
        <f t="shared" si="766"/>
        <v>656.29072226228323</v>
      </c>
      <c r="Q4360" s="22">
        <f t="shared" si="761"/>
        <v>175.85228173714191</v>
      </c>
      <c r="R4360" s="3">
        <f>VLOOKUP(A4360,ERCOT_345kv_West_ATC!D:E,2)</f>
        <v>20.47</v>
      </c>
      <c r="S4360" s="66">
        <f t="shared" si="782"/>
        <v>0.88359548253915821</v>
      </c>
      <c r="T4360" s="69">
        <f t="shared" si="767"/>
        <v>155.38228173714191</v>
      </c>
      <c r="V4360" s="16">
        <f t="shared" si="768"/>
        <v>1.7107523999999999E-2</v>
      </c>
      <c r="W4360" s="16">
        <f t="shared" si="769"/>
        <v>0.10317543670820507</v>
      </c>
      <c r="X4360" s="16"/>
      <c r="Z4360" s="15">
        <f t="shared" si="770"/>
        <v>6.6286374398295277E-6</v>
      </c>
      <c r="AA4360" s="16">
        <f t="shared" si="771"/>
        <v>0.1214876440696217</v>
      </c>
      <c r="AB4360" s="3">
        <f t="shared" si="772"/>
        <v>0.13085104962808061</v>
      </c>
      <c r="AC4360" s="69">
        <f t="shared" si="773"/>
        <v>34.122564163877506</v>
      </c>
      <c r="AD4360" s="3">
        <f t="shared" si="781"/>
        <v>35.986631040415958</v>
      </c>
      <c r="AF4360" s="29"/>
      <c r="AG4360" s="30"/>
      <c r="AH4360" s="29"/>
      <c r="AI4360" s="29"/>
      <c r="AJ4360" s="31"/>
      <c r="AK4360" s="29"/>
      <c r="AL4360" s="30"/>
      <c r="AN4360" s="17">
        <f t="shared" si="774"/>
        <v>152371.49727683567</v>
      </c>
      <c r="AO4360" s="17">
        <f t="shared" si="775"/>
        <v>1523.7149727683566</v>
      </c>
      <c r="AP4360" s="2">
        <f t="shared" si="776"/>
        <v>104.22210413735557</v>
      </c>
      <c r="AQ4360" s="6">
        <f t="shared" si="777"/>
        <v>2133.4264716916687</v>
      </c>
      <c r="AR4360" s="3">
        <f t="shared" si="778"/>
        <v>16194.268348308331</v>
      </c>
    </row>
    <row r="4361" spans="1:44">
      <c r="A4361" s="32">
        <v>44174</v>
      </c>
      <c r="B4361" s="9">
        <v>6.25</v>
      </c>
      <c r="C4361" s="33">
        <v>18564.90437</v>
      </c>
      <c r="D4361" s="34">
        <f t="shared" si="762"/>
        <v>137134347.54915211</v>
      </c>
      <c r="E4361" s="34">
        <v>19157154724710.102</v>
      </c>
      <c r="F4361" s="3">
        <f>VLOOKUP(A4361,ERCOT_345kv_West_ATC!A:B,2)</f>
        <v>24.4391</v>
      </c>
      <c r="G4361" s="3">
        <f>VLOOKUP(A4361,ERCOT_345kv_West_ATC!G:H,2)</f>
        <v>2.5609999999999999</v>
      </c>
      <c r="I4361" s="5">
        <f t="shared" si="763"/>
        <v>6</v>
      </c>
      <c r="J4361" s="4">
        <f t="shared" si="764"/>
        <v>144</v>
      </c>
      <c r="K4361" s="4">
        <f t="shared" si="779"/>
        <v>900</v>
      </c>
      <c r="L4361" s="6">
        <f t="shared" si="780"/>
        <v>16708413.933</v>
      </c>
      <c r="N4361" s="22">
        <f t="shared" si="765"/>
        <v>0.12183974497717517</v>
      </c>
      <c r="O4361" s="14">
        <f t="shared" si="766"/>
        <v>656.29072226228323</v>
      </c>
      <c r="Q4361" s="22">
        <f t="shared" si="761"/>
        <v>178.12828213037307</v>
      </c>
      <c r="R4361" s="3">
        <f>VLOOKUP(A4361,ERCOT_345kv_West_ATC!D:E,2)</f>
        <v>17.82</v>
      </c>
      <c r="S4361" s="66">
        <f t="shared" si="782"/>
        <v>0.89995973807821583</v>
      </c>
      <c r="T4361" s="69">
        <f t="shared" si="767"/>
        <v>160.30828213037307</v>
      </c>
      <c r="V4361" s="16">
        <f t="shared" si="768"/>
        <v>1.6716344400000003E-2</v>
      </c>
      <c r="W4361" s="16">
        <f t="shared" si="769"/>
        <v>0.10512340057717517</v>
      </c>
      <c r="X4361" s="16"/>
      <c r="Z4361" s="15">
        <f t="shared" si="770"/>
        <v>6.6286374398295277E-6</v>
      </c>
      <c r="AA4361" s="16">
        <f t="shared" si="771"/>
        <v>0.12306002017383681</v>
      </c>
      <c r="AB4361" s="3">
        <f t="shared" si="772"/>
        <v>0.13254461332521469</v>
      </c>
      <c r="AC4361" s="69">
        <f t="shared" si="773"/>
        <v>34.742408477028576</v>
      </c>
      <c r="AD4361" s="3">
        <f t="shared" si="781"/>
        <v>36.079271743309484</v>
      </c>
      <c r="AF4361" s="29"/>
      <c r="AG4361" s="30"/>
      <c r="AH4361" s="29"/>
      <c r="AI4361" s="29"/>
      <c r="AJ4361" s="31"/>
      <c r="AK4361" s="29"/>
      <c r="AL4361" s="30"/>
      <c r="AN4361" s="17">
        <f t="shared" si="774"/>
        <v>152371.49727683567</v>
      </c>
      <c r="AO4361" s="17">
        <f t="shared" si="775"/>
        <v>1523.7149727683566</v>
      </c>
      <c r="AP4361" s="2">
        <f t="shared" si="776"/>
        <v>104.22210413735557</v>
      </c>
      <c r="AQ4361" s="6">
        <f t="shared" si="777"/>
        <v>1857.2378957276762</v>
      </c>
      <c r="AR4361" s="3">
        <f t="shared" si="778"/>
        <v>16707.666474272322</v>
      </c>
    </row>
    <row r="4362" spans="1:44">
      <c r="A4362" s="32">
        <v>44175</v>
      </c>
      <c r="B4362" s="9">
        <v>6.25</v>
      </c>
      <c r="C4362" s="33">
        <v>18272.716240000002</v>
      </c>
      <c r="D4362" s="34">
        <f t="shared" si="762"/>
        <v>137134347.54915211</v>
      </c>
      <c r="E4362" s="34">
        <v>19157154724710.102</v>
      </c>
      <c r="F4362" s="3">
        <f>VLOOKUP(A4362,ERCOT_345kv_West_ATC!A:B,2)</f>
        <v>25.401199999999999</v>
      </c>
      <c r="G4362" s="3">
        <f>VLOOKUP(A4362,ERCOT_345kv_West_ATC!G:H,2)</f>
        <v>2.6840000000000002</v>
      </c>
      <c r="I4362" s="5">
        <f t="shared" si="763"/>
        <v>6</v>
      </c>
      <c r="J4362" s="4">
        <f t="shared" si="764"/>
        <v>144</v>
      </c>
      <c r="K4362" s="4">
        <f t="shared" si="779"/>
        <v>900</v>
      </c>
      <c r="L4362" s="6">
        <f t="shared" si="780"/>
        <v>16445444.616000002</v>
      </c>
      <c r="N4362" s="22">
        <f t="shared" si="765"/>
        <v>0.11992214138843353</v>
      </c>
      <c r="O4362" s="14">
        <f t="shared" si="766"/>
        <v>656.29072226228323</v>
      </c>
      <c r="Q4362" s="22">
        <f t="shared" si="761"/>
        <v>175.32476811174493</v>
      </c>
      <c r="R4362" s="3">
        <f>VLOOKUP(A4362,ERCOT_345kv_West_ATC!D:E,2)</f>
        <v>16.41</v>
      </c>
      <c r="S4362" s="66">
        <f t="shared" si="782"/>
        <v>0.90640227175694355</v>
      </c>
      <c r="T4362" s="69">
        <f t="shared" si="767"/>
        <v>158.91476811174493</v>
      </c>
      <c r="V4362" s="16">
        <f t="shared" si="768"/>
        <v>1.7374420800000002E-2</v>
      </c>
      <c r="W4362" s="16">
        <f t="shared" si="769"/>
        <v>0.10254772058843353</v>
      </c>
      <c r="X4362" s="16"/>
      <c r="Z4362" s="15">
        <f t="shared" si="770"/>
        <v>6.6286374398295277E-6</v>
      </c>
      <c r="AA4362" s="16">
        <f t="shared" si="771"/>
        <v>0.12112321099584504</v>
      </c>
      <c r="AB4362" s="3">
        <f t="shared" si="772"/>
        <v>0.13045852863890467</v>
      </c>
      <c r="AC4362" s="69">
        <f t="shared" si="773"/>
        <v>33.97890148183911</v>
      </c>
      <c r="AD4362" s="3">
        <f t="shared" si="781"/>
        <v>36.151128250685289</v>
      </c>
      <c r="AF4362" s="29"/>
      <c r="AG4362" s="30"/>
      <c r="AH4362" s="29"/>
      <c r="AI4362" s="29"/>
      <c r="AJ4362" s="31"/>
      <c r="AK4362" s="29"/>
      <c r="AL4362" s="30"/>
      <c r="AN4362" s="17">
        <f t="shared" si="774"/>
        <v>152371.49727683567</v>
      </c>
      <c r="AO4362" s="17">
        <f t="shared" si="775"/>
        <v>1523.7149727683566</v>
      </c>
      <c r="AP4362" s="2">
        <f t="shared" si="776"/>
        <v>104.22210413735557</v>
      </c>
      <c r="AQ4362" s="6">
        <f t="shared" si="777"/>
        <v>1710.284728894005</v>
      </c>
      <c r="AR4362" s="3">
        <f t="shared" si="778"/>
        <v>16562.431511105995</v>
      </c>
    </row>
    <row r="4363" spans="1:44">
      <c r="A4363" s="32">
        <v>44176</v>
      </c>
      <c r="B4363" s="9">
        <v>6.25</v>
      </c>
      <c r="C4363" s="33">
        <v>18079.312129999998</v>
      </c>
      <c r="D4363" s="34">
        <f t="shared" si="762"/>
        <v>137134347.54915211</v>
      </c>
      <c r="E4363" s="34">
        <v>19157154724710.102</v>
      </c>
      <c r="F4363" s="3">
        <f>VLOOKUP(A4363,ERCOT_345kv_West_ATC!A:B,2)</f>
        <v>24.8508</v>
      </c>
      <c r="G4363" s="3">
        <f>VLOOKUP(A4363,ERCOT_345kv_West_ATC!G:H,2)</f>
        <v>2.7</v>
      </c>
      <c r="I4363" s="5">
        <f t="shared" si="763"/>
        <v>6</v>
      </c>
      <c r="J4363" s="4">
        <f t="shared" si="764"/>
        <v>144</v>
      </c>
      <c r="K4363" s="4">
        <f t="shared" si="779"/>
        <v>900</v>
      </c>
      <c r="L4363" s="6">
        <f t="shared" si="780"/>
        <v>16271380.916999999</v>
      </c>
      <c r="N4363" s="22">
        <f t="shared" si="765"/>
        <v>0.11865284815802957</v>
      </c>
      <c r="O4363" s="14">
        <f t="shared" si="766"/>
        <v>656.29072226228323</v>
      </c>
      <c r="Q4363" s="22">
        <f t="shared" si="761"/>
        <v>173.46907625442918</v>
      </c>
      <c r="R4363" s="3">
        <f>VLOOKUP(A4363,ERCOT_345kv_West_ATC!D:E,2)</f>
        <v>18.29</v>
      </c>
      <c r="S4363" s="66">
        <f t="shared" si="782"/>
        <v>0.89456334007812532</v>
      </c>
      <c r="T4363" s="69">
        <f t="shared" si="767"/>
        <v>155.17907625442919</v>
      </c>
      <c r="V4363" s="16">
        <f t="shared" si="768"/>
        <v>1.6997947200000002E-2</v>
      </c>
      <c r="W4363" s="16">
        <f t="shared" si="769"/>
        <v>0.10165490095802956</v>
      </c>
      <c r="X4363" s="16"/>
      <c r="Z4363" s="15">
        <f t="shared" si="770"/>
        <v>6.6286374398295277E-6</v>
      </c>
      <c r="AA4363" s="16">
        <f t="shared" si="771"/>
        <v>0.11984120527128211</v>
      </c>
      <c r="AB4363" s="3">
        <f t="shared" si="772"/>
        <v>0.1290777150098896</v>
      </c>
      <c r="AC4363" s="69">
        <f t="shared" si="773"/>
        <v>33.47352369361959</v>
      </c>
      <c r="AD4363" s="3">
        <f t="shared" si="781"/>
        <v>36.165971857228996</v>
      </c>
      <c r="AF4363" s="29"/>
      <c r="AG4363" s="30"/>
      <c r="AH4363" s="29"/>
      <c r="AI4363" s="29"/>
      <c r="AJ4363" s="31"/>
      <c r="AK4363" s="29"/>
      <c r="AL4363" s="30"/>
      <c r="AN4363" s="17">
        <f t="shared" si="774"/>
        <v>152371.49727683567</v>
      </c>
      <c r="AO4363" s="17">
        <f t="shared" si="775"/>
        <v>1523.7149727683566</v>
      </c>
      <c r="AP4363" s="2">
        <f t="shared" si="776"/>
        <v>104.22210413735557</v>
      </c>
      <c r="AQ4363" s="6">
        <f t="shared" si="777"/>
        <v>1906.2222846722334</v>
      </c>
      <c r="AR4363" s="3">
        <f t="shared" si="778"/>
        <v>16173.089845327766</v>
      </c>
    </row>
    <row r="4364" spans="1:44">
      <c r="A4364" s="32">
        <v>44177</v>
      </c>
      <c r="B4364" s="9">
        <v>6.25</v>
      </c>
      <c r="C4364" s="33">
        <v>18799.924439999999</v>
      </c>
      <c r="D4364" s="34">
        <f t="shared" si="762"/>
        <v>137134347.54915211</v>
      </c>
      <c r="E4364" s="34">
        <v>19157154724710.102</v>
      </c>
      <c r="F4364" s="3">
        <f>VLOOKUP(A4364,ERCOT_345kv_West_ATC!A:B,2)</f>
        <v>24.8508</v>
      </c>
      <c r="G4364" s="3">
        <f>VLOOKUP(A4364,ERCOT_345kv_West_ATC!G:H,2)</f>
        <v>2.7</v>
      </c>
      <c r="I4364" s="5">
        <f t="shared" si="763"/>
        <v>6</v>
      </c>
      <c r="J4364" s="4">
        <f t="shared" si="764"/>
        <v>144</v>
      </c>
      <c r="K4364" s="4">
        <f t="shared" si="779"/>
        <v>900</v>
      </c>
      <c r="L4364" s="6">
        <f t="shared" si="780"/>
        <v>16919931.995999999</v>
      </c>
      <c r="N4364" s="22">
        <f t="shared" si="765"/>
        <v>0.12338215989203949</v>
      </c>
      <c r="O4364" s="14">
        <f t="shared" si="766"/>
        <v>656.29072226228323</v>
      </c>
      <c r="Q4364" s="22">
        <f t="shared" si="761"/>
        <v>180.38327469596416</v>
      </c>
      <c r="R4364" s="3">
        <f>VLOOKUP(A4364,ERCOT_345kv_West_ATC!D:E,2)</f>
        <v>19.260000000000002</v>
      </c>
      <c r="S4364" s="66">
        <f t="shared" si="782"/>
        <v>0.89322735141346832</v>
      </c>
      <c r="T4364" s="69">
        <f t="shared" si="767"/>
        <v>161.12327469596417</v>
      </c>
      <c r="V4364" s="16">
        <f t="shared" si="768"/>
        <v>1.6997947200000002E-2</v>
      </c>
      <c r="W4364" s="16">
        <f t="shared" si="769"/>
        <v>0.10638421269203949</v>
      </c>
      <c r="X4364" s="16"/>
      <c r="Z4364" s="15">
        <f t="shared" si="770"/>
        <v>6.6286374398295277E-6</v>
      </c>
      <c r="AA4364" s="16">
        <f t="shared" si="771"/>
        <v>0.12461788300895016</v>
      </c>
      <c r="AB4364" s="3">
        <f t="shared" si="772"/>
        <v>0.13422254517344726</v>
      </c>
      <c r="AC4364" s="69">
        <f t="shared" si="773"/>
        <v>35.356531533481693</v>
      </c>
      <c r="AD4364" s="3">
        <f t="shared" si="781"/>
        <v>36.185186746327432</v>
      </c>
      <c r="AF4364" s="29"/>
      <c r="AG4364" s="30"/>
      <c r="AH4364" s="29"/>
      <c r="AI4364" s="29"/>
      <c r="AJ4364" s="31"/>
      <c r="AK4364" s="29"/>
      <c r="AL4364" s="30"/>
      <c r="AN4364" s="17">
        <f t="shared" si="774"/>
        <v>152371.49727683567</v>
      </c>
      <c r="AO4364" s="17">
        <f t="shared" si="775"/>
        <v>1523.7149727683566</v>
      </c>
      <c r="AP4364" s="2">
        <f t="shared" si="776"/>
        <v>104.22210413735557</v>
      </c>
      <c r="AQ4364" s="6">
        <f t="shared" si="777"/>
        <v>2007.3177256854685</v>
      </c>
      <c r="AR4364" s="3">
        <f t="shared" si="778"/>
        <v>16792.60671431453</v>
      </c>
    </row>
    <row r="4365" spans="1:44">
      <c r="A4365" s="32">
        <v>44178</v>
      </c>
      <c r="B4365" s="9">
        <v>6.25</v>
      </c>
      <c r="C4365" s="33">
        <v>19148.693459999999</v>
      </c>
      <c r="D4365" s="34">
        <f t="shared" si="762"/>
        <v>133648311.59328403</v>
      </c>
      <c r="E4365" s="34">
        <v>18670168558399.5</v>
      </c>
      <c r="F4365" s="3">
        <f>VLOOKUP(A4365,ERCOT_345kv_West_ATC!A:B,2)</f>
        <v>24.8508</v>
      </c>
      <c r="G4365" s="3">
        <f>VLOOKUP(A4365,ERCOT_345kv_West_ATC!G:H,2)</f>
        <v>2.7</v>
      </c>
      <c r="I4365" s="5">
        <f t="shared" si="763"/>
        <v>6</v>
      </c>
      <c r="J4365" s="4">
        <f t="shared" si="764"/>
        <v>144</v>
      </c>
      <c r="K4365" s="4">
        <f t="shared" si="779"/>
        <v>900</v>
      </c>
      <c r="L4365" s="6">
        <f t="shared" si="780"/>
        <v>17233824.114</v>
      </c>
      <c r="N4365" s="22">
        <f t="shared" si="765"/>
        <v>0.12894905972658782</v>
      </c>
      <c r="O4365" s="14">
        <f t="shared" si="766"/>
        <v>673.40918061042385</v>
      </c>
      <c r="Q4365" s="22">
        <f t="shared" si="761"/>
        <v>188.5220171441342</v>
      </c>
      <c r="R4365" s="3">
        <f>VLOOKUP(A4365,ERCOT_345kv_West_ATC!D:E,2)</f>
        <v>17.73</v>
      </c>
      <c r="S4365" s="66">
        <f t="shared" si="782"/>
        <v>0.90595262946690969</v>
      </c>
      <c r="T4365" s="69">
        <f t="shared" si="767"/>
        <v>170.79201714413421</v>
      </c>
      <c r="V4365" s="16">
        <f t="shared" si="768"/>
        <v>1.6997947200000002E-2</v>
      </c>
      <c r="W4365" s="16">
        <f t="shared" si="769"/>
        <v>0.11195111252658782</v>
      </c>
      <c r="X4365" s="16"/>
      <c r="Z4365" s="15">
        <f t="shared" si="770"/>
        <v>6.8015365073761474E-6</v>
      </c>
      <c r="AA4365" s="16">
        <f t="shared" si="771"/>
        <v>0.13024053763674487</v>
      </c>
      <c r="AB4365" s="3">
        <f t="shared" si="772"/>
        <v>0.14027855412297874</v>
      </c>
      <c r="AC4365" s="69">
        <f t="shared" si="773"/>
        <v>37.57303080901022</v>
      </c>
      <c r="AD4365" s="3">
        <f t="shared" si="781"/>
        <v>36.275293256813633</v>
      </c>
      <c r="AF4365" s="29"/>
      <c r="AG4365" s="30"/>
      <c r="AH4365" s="29"/>
      <c r="AI4365" s="29"/>
      <c r="AJ4365" s="31"/>
      <c r="AK4365" s="29"/>
      <c r="AL4365" s="30"/>
      <c r="AN4365" s="17">
        <f t="shared" si="774"/>
        <v>148498.12399253782</v>
      </c>
      <c r="AO4365" s="17">
        <f t="shared" si="775"/>
        <v>1484.9812399253781</v>
      </c>
      <c r="AP4365" s="2">
        <f t="shared" si="776"/>
        <v>101.57271681089586</v>
      </c>
      <c r="AQ4365" s="6">
        <f t="shared" si="777"/>
        <v>1800.8842690571835</v>
      </c>
      <c r="AR4365" s="3">
        <f t="shared" si="778"/>
        <v>17347.809190942815</v>
      </c>
    </row>
    <row r="4366" spans="1:44">
      <c r="A4366" s="32">
        <v>44179</v>
      </c>
      <c r="B4366" s="9">
        <v>6.25</v>
      </c>
      <c r="C4366" s="33">
        <v>19246.47839</v>
      </c>
      <c r="D4366" s="34">
        <f t="shared" si="762"/>
        <v>133648311.59328403</v>
      </c>
      <c r="E4366" s="34">
        <v>18670168558399.5</v>
      </c>
      <c r="F4366" s="3">
        <f>VLOOKUP(A4366,ERCOT_345kv_West_ATC!A:B,2)</f>
        <v>25.633600000000001</v>
      </c>
      <c r="G4366" s="3">
        <f>VLOOKUP(A4366,ERCOT_345kv_West_ATC!G:H,2)</f>
        <v>2.75</v>
      </c>
      <c r="I4366" s="5">
        <f t="shared" si="763"/>
        <v>6</v>
      </c>
      <c r="J4366" s="4">
        <f t="shared" si="764"/>
        <v>144</v>
      </c>
      <c r="K4366" s="4">
        <f t="shared" si="779"/>
        <v>900</v>
      </c>
      <c r="L4366" s="6">
        <f t="shared" si="780"/>
        <v>17321830.550999999</v>
      </c>
      <c r="N4366" s="22">
        <f t="shared" si="765"/>
        <v>0.12960755242246128</v>
      </c>
      <c r="O4366" s="14">
        <f t="shared" si="766"/>
        <v>673.40918061042385</v>
      </c>
      <c r="Q4366" s="22">
        <f t="shared" si="761"/>
        <v>189.48472576383227</v>
      </c>
      <c r="R4366" s="3">
        <f>VLOOKUP(A4366,ERCOT_345kv_West_ATC!D:E,2)</f>
        <v>23.2</v>
      </c>
      <c r="S4366" s="66">
        <f t="shared" si="782"/>
        <v>0.87756269057319303</v>
      </c>
      <c r="T4366" s="69">
        <f t="shared" si="767"/>
        <v>166.28472576383228</v>
      </c>
      <c r="V4366" s="16">
        <f t="shared" si="768"/>
        <v>1.7533382400000002E-2</v>
      </c>
      <c r="W4366" s="16">
        <f t="shared" si="769"/>
        <v>0.11207417002246127</v>
      </c>
      <c r="X4366" s="16"/>
      <c r="Z4366" s="15">
        <f t="shared" si="770"/>
        <v>6.8015365073761474E-6</v>
      </c>
      <c r="AA4366" s="16">
        <f t="shared" si="771"/>
        <v>0.13090562540801109</v>
      </c>
      <c r="AB4366" s="3">
        <f t="shared" si="772"/>
        <v>0.14099490214035498</v>
      </c>
      <c r="AC4366" s="69">
        <f t="shared" si="773"/>
        <v>37.835214183369921</v>
      </c>
      <c r="AD4366" s="3">
        <f t="shared" si="781"/>
        <v>36.397602585462458</v>
      </c>
      <c r="AF4366" s="29"/>
      <c r="AG4366" s="30"/>
      <c r="AH4366" s="29"/>
      <c r="AI4366" s="29"/>
      <c r="AJ4366" s="31"/>
      <c r="AK4366" s="29"/>
      <c r="AL4366" s="30"/>
      <c r="AN4366" s="17">
        <f t="shared" si="774"/>
        <v>148498.12399253782</v>
      </c>
      <c r="AO4366" s="17">
        <f t="shared" si="775"/>
        <v>1484.9812399253781</v>
      </c>
      <c r="AP4366" s="2">
        <f t="shared" si="776"/>
        <v>101.57271681089586</v>
      </c>
      <c r="AQ4366" s="6">
        <f t="shared" si="777"/>
        <v>2356.4870300127836</v>
      </c>
      <c r="AR4366" s="3">
        <f t="shared" si="778"/>
        <v>16889.991359987216</v>
      </c>
    </row>
    <row r="4367" spans="1:44">
      <c r="A4367" s="32">
        <v>44180</v>
      </c>
      <c r="B4367" s="9">
        <v>6.25</v>
      </c>
      <c r="C4367" s="33">
        <v>19423.817419999999</v>
      </c>
      <c r="D4367" s="34">
        <f t="shared" si="762"/>
        <v>133648311.59328403</v>
      </c>
      <c r="E4367" s="34">
        <v>18670168558399.5</v>
      </c>
      <c r="F4367" s="3">
        <f>VLOOKUP(A4367,ERCOT_345kv_West_ATC!A:B,2)</f>
        <v>25.152799999999999</v>
      </c>
      <c r="G4367" s="3">
        <f>VLOOKUP(A4367,ERCOT_345kv_West_ATC!G:H,2)</f>
        <v>2.7549999999999999</v>
      </c>
      <c r="I4367" s="5">
        <f t="shared" si="763"/>
        <v>6</v>
      </c>
      <c r="J4367" s="4">
        <f t="shared" si="764"/>
        <v>144</v>
      </c>
      <c r="K4367" s="4">
        <f t="shared" si="779"/>
        <v>900</v>
      </c>
      <c r="L4367" s="6">
        <f t="shared" si="780"/>
        <v>17481435.677999999</v>
      </c>
      <c r="N4367" s="22">
        <f t="shared" si="765"/>
        <v>0.13080176973128677</v>
      </c>
      <c r="O4367" s="14">
        <f t="shared" si="766"/>
        <v>673.40918061042385</v>
      </c>
      <c r="Q4367" s="22">
        <f t="shared" si="761"/>
        <v>191.23065750188121</v>
      </c>
      <c r="R4367" s="3">
        <f>VLOOKUP(A4367,ERCOT_345kv_West_ATC!D:E,2)</f>
        <v>20.16</v>
      </c>
      <c r="S4367" s="66">
        <f t="shared" si="782"/>
        <v>0.89457757316029896</v>
      </c>
      <c r="T4367" s="69">
        <f t="shared" si="767"/>
        <v>171.07065750188121</v>
      </c>
      <c r="V4367" s="16">
        <f t="shared" si="768"/>
        <v>1.7204515199999999E-2</v>
      </c>
      <c r="W4367" s="16">
        <f t="shared" si="769"/>
        <v>0.11359725453128677</v>
      </c>
      <c r="X4367" s="16"/>
      <c r="Z4367" s="15">
        <f t="shared" si="770"/>
        <v>6.8015365073761474E-6</v>
      </c>
      <c r="AA4367" s="16">
        <f t="shared" si="771"/>
        <v>0.13211180329473876</v>
      </c>
      <c r="AB4367" s="3">
        <f t="shared" si="772"/>
        <v>0.14229404365985018</v>
      </c>
      <c r="AC4367" s="69">
        <f t="shared" si="773"/>
        <v>38.310699979505166</v>
      </c>
      <c r="AD4367" s="3">
        <f t="shared" si="781"/>
        <v>36.547028302040481</v>
      </c>
      <c r="AF4367" s="29"/>
      <c r="AG4367" s="30"/>
      <c r="AH4367" s="29"/>
      <c r="AI4367" s="29"/>
      <c r="AJ4367" s="31"/>
      <c r="AK4367" s="29"/>
      <c r="AL4367" s="30"/>
      <c r="AN4367" s="17">
        <f t="shared" si="774"/>
        <v>148498.12399253782</v>
      </c>
      <c r="AO4367" s="17">
        <f t="shared" si="775"/>
        <v>1484.9812399253781</v>
      </c>
      <c r="AP4367" s="2">
        <f t="shared" si="776"/>
        <v>101.57271681089586</v>
      </c>
      <c r="AQ4367" s="6">
        <f t="shared" si="777"/>
        <v>2047.7059709076605</v>
      </c>
      <c r="AR4367" s="3">
        <f t="shared" si="778"/>
        <v>17376.111449092339</v>
      </c>
    </row>
    <row r="4368" spans="1:44">
      <c r="A4368" s="32">
        <v>44181</v>
      </c>
      <c r="B4368" s="9">
        <v>6.25</v>
      </c>
      <c r="C4368" s="33">
        <v>21344.96128</v>
      </c>
      <c r="D4368" s="34">
        <f t="shared" si="762"/>
        <v>133648311.59328403</v>
      </c>
      <c r="E4368" s="34">
        <v>18670168558399.5</v>
      </c>
      <c r="F4368" s="3">
        <f>VLOOKUP(A4368,ERCOT_345kv_West_ATC!A:B,2)</f>
        <v>25.636399999999998</v>
      </c>
      <c r="G4368" s="3">
        <f>VLOOKUP(A4368,ERCOT_345kv_West_ATC!G:H,2)</f>
        <v>2.782</v>
      </c>
      <c r="I4368" s="5">
        <f t="shared" si="763"/>
        <v>6</v>
      </c>
      <c r="J4368" s="4">
        <f t="shared" si="764"/>
        <v>144</v>
      </c>
      <c r="K4368" s="4">
        <f t="shared" si="779"/>
        <v>900</v>
      </c>
      <c r="L4368" s="6">
        <f t="shared" si="780"/>
        <v>19210465.151999999</v>
      </c>
      <c r="N4368" s="22">
        <f t="shared" si="765"/>
        <v>0.14373892885726022</v>
      </c>
      <c r="O4368" s="14">
        <f t="shared" si="766"/>
        <v>673.40918061042385</v>
      </c>
      <c r="Q4368" s="22">
        <f t="shared" si="761"/>
        <v>210.14463283225174</v>
      </c>
      <c r="R4368" s="3">
        <f>VLOOKUP(A4368,ERCOT_345kv_West_ATC!D:E,2)</f>
        <v>26.17</v>
      </c>
      <c r="S4368" s="66">
        <f t="shared" si="782"/>
        <v>0.87546672190819064</v>
      </c>
      <c r="T4368" s="69">
        <f t="shared" si="767"/>
        <v>183.97463283225176</v>
      </c>
      <c r="V4368" s="16">
        <f t="shared" si="768"/>
        <v>1.7535297599999999E-2</v>
      </c>
      <c r="W4368" s="16">
        <f t="shared" si="769"/>
        <v>0.12620363125726022</v>
      </c>
      <c r="X4368" s="16"/>
      <c r="Z4368" s="15">
        <f t="shared" si="770"/>
        <v>6.8015365073761474E-6</v>
      </c>
      <c r="AA4368" s="16">
        <f t="shared" si="771"/>
        <v>0.1451785333944503</v>
      </c>
      <c r="AB4368" s="3">
        <f t="shared" si="772"/>
        <v>0.15636786459734606</v>
      </c>
      <c r="AC4368" s="69">
        <f t="shared" si="773"/>
        <v>43.461718442628658</v>
      </c>
      <c r="AD4368" s="3">
        <f t="shared" si="781"/>
        <v>36.870214028948652</v>
      </c>
      <c r="AF4368" s="29"/>
      <c r="AG4368" s="30"/>
      <c r="AH4368" s="29"/>
      <c r="AI4368" s="29"/>
      <c r="AJ4368" s="31"/>
      <c r="AK4368" s="29"/>
      <c r="AL4368" s="30"/>
      <c r="AN4368" s="17">
        <f t="shared" si="774"/>
        <v>148498.12399253782</v>
      </c>
      <c r="AO4368" s="17">
        <f t="shared" si="775"/>
        <v>1484.9812399253781</v>
      </c>
      <c r="AP4368" s="2">
        <f t="shared" si="776"/>
        <v>101.57271681089586</v>
      </c>
      <c r="AQ4368" s="6">
        <f t="shared" si="777"/>
        <v>2658.1579989411448</v>
      </c>
      <c r="AR4368" s="3">
        <f t="shared" si="778"/>
        <v>18686.803281058856</v>
      </c>
    </row>
    <row r="4369" spans="1:44">
      <c r="A4369" s="32">
        <v>44182</v>
      </c>
      <c r="B4369" s="9">
        <v>6.25</v>
      </c>
      <c r="C4369" s="33">
        <v>22790.806540000001</v>
      </c>
      <c r="D4369" s="34">
        <f t="shared" si="762"/>
        <v>133648311.59328403</v>
      </c>
      <c r="E4369" s="34">
        <v>18670168558399.5</v>
      </c>
      <c r="F4369" s="3">
        <f>VLOOKUP(A4369,ERCOT_345kv_West_ATC!A:B,2)</f>
        <v>25.192900000000002</v>
      </c>
      <c r="G4369" s="3">
        <f>VLOOKUP(A4369,ERCOT_345kv_West_ATC!G:H,2)</f>
        <v>2.742</v>
      </c>
      <c r="I4369" s="5">
        <f t="shared" si="763"/>
        <v>6</v>
      </c>
      <c r="J4369" s="4">
        <f t="shared" si="764"/>
        <v>144</v>
      </c>
      <c r="K4369" s="4">
        <f t="shared" si="779"/>
        <v>900</v>
      </c>
      <c r="L4369" s="6">
        <f t="shared" si="780"/>
        <v>20511725.886</v>
      </c>
      <c r="N4369" s="22">
        <f t="shared" si="765"/>
        <v>0.15347538357552087</v>
      </c>
      <c r="O4369" s="14">
        <f t="shared" si="766"/>
        <v>673.40918061042385</v>
      </c>
      <c r="Q4369" s="22">
        <f t="shared" si="761"/>
        <v>224.37921575368549</v>
      </c>
      <c r="R4369" s="3">
        <f>VLOOKUP(A4369,ERCOT_345kv_West_ATC!D:E,2)</f>
        <v>22.96</v>
      </c>
      <c r="S4369" s="66">
        <f t="shared" si="782"/>
        <v>0.89767323179699243</v>
      </c>
      <c r="T4369" s="69">
        <f t="shared" si="767"/>
        <v>201.41921575368548</v>
      </c>
      <c r="V4369" s="16">
        <f t="shared" si="768"/>
        <v>1.7231943600000001E-2</v>
      </c>
      <c r="W4369" s="16">
        <f t="shared" si="769"/>
        <v>0.13624343997552088</v>
      </c>
      <c r="X4369" s="16"/>
      <c r="Z4369" s="15">
        <f t="shared" si="770"/>
        <v>6.8015365073761474E-6</v>
      </c>
      <c r="AA4369" s="16">
        <f t="shared" si="771"/>
        <v>0.15501250271435707</v>
      </c>
      <c r="AB4369" s="3">
        <f t="shared" si="772"/>
        <v>0.16695976649300481</v>
      </c>
      <c r="AC4369" s="69">
        <f t="shared" si="773"/>
        <v>47.338354536439766</v>
      </c>
      <c r="AD4369" s="3">
        <f t="shared" si="781"/>
        <v>37.231799725454159</v>
      </c>
      <c r="AF4369" s="29"/>
      <c r="AG4369" s="30"/>
      <c r="AH4369" s="29"/>
      <c r="AI4369" s="29"/>
      <c r="AJ4369" s="31"/>
      <c r="AK4369" s="29"/>
      <c r="AL4369" s="30"/>
      <c r="AN4369" s="17">
        <f t="shared" si="774"/>
        <v>148498.12399253782</v>
      </c>
      <c r="AO4369" s="17">
        <f t="shared" si="775"/>
        <v>1484.9812399253781</v>
      </c>
      <c r="AP4369" s="2">
        <f t="shared" si="776"/>
        <v>101.57271681089586</v>
      </c>
      <c r="AQ4369" s="6">
        <f t="shared" si="777"/>
        <v>2332.109577978169</v>
      </c>
      <c r="AR4369" s="3">
        <f t="shared" si="778"/>
        <v>20458.696962021833</v>
      </c>
    </row>
    <row r="4370" spans="1:44">
      <c r="A4370" s="32">
        <v>44183</v>
      </c>
      <c r="B4370" s="9">
        <v>6.25</v>
      </c>
      <c r="C4370" s="33">
        <v>23078.76396</v>
      </c>
      <c r="D4370" s="34">
        <f t="shared" si="762"/>
        <v>133648311.59328403</v>
      </c>
      <c r="E4370" s="34">
        <v>18670168558399.5</v>
      </c>
      <c r="F4370" s="3">
        <f>VLOOKUP(A4370,ERCOT_345kv_West_ATC!A:B,2)</f>
        <v>25.837599999999998</v>
      </c>
      <c r="G4370" s="3">
        <f>VLOOKUP(A4370,ERCOT_345kv_West_ATC!G:H,2)</f>
        <v>2.77</v>
      </c>
      <c r="I4370" s="5">
        <f t="shared" si="763"/>
        <v>6</v>
      </c>
      <c r="J4370" s="4">
        <f t="shared" si="764"/>
        <v>144</v>
      </c>
      <c r="K4370" s="4">
        <f t="shared" si="779"/>
        <v>900</v>
      </c>
      <c r="L4370" s="6">
        <f t="shared" si="780"/>
        <v>20770887.563999999</v>
      </c>
      <c r="N4370" s="22">
        <f t="shared" si="765"/>
        <v>0.15541451527804978</v>
      </c>
      <c r="O4370" s="14">
        <f t="shared" si="766"/>
        <v>673.40918061042385</v>
      </c>
      <c r="Q4370" s="22">
        <f t="shared" si="761"/>
        <v>227.21420362287981</v>
      </c>
      <c r="R4370" s="3">
        <f>VLOOKUP(A4370,ERCOT_345kv_West_ATC!D:E,2)</f>
        <v>18.16</v>
      </c>
      <c r="S4370" s="66">
        <f t="shared" si="782"/>
        <v>0.92007541909597712</v>
      </c>
      <c r="T4370" s="69">
        <f t="shared" si="767"/>
        <v>209.05420362287981</v>
      </c>
      <c r="V4370" s="16">
        <f t="shared" si="768"/>
        <v>1.7672918400000001E-2</v>
      </c>
      <c r="W4370" s="16">
        <f t="shared" si="769"/>
        <v>0.13774159687804977</v>
      </c>
      <c r="X4370" s="16"/>
      <c r="Z4370" s="15">
        <f t="shared" si="770"/>
        <v>6.8015365073761474E-6</v>
      </c>
      <c r="AA4370" s="16">
        <f t="shared" si="771"/>
        <v>0.15697105561905692</v>
      </c>
      <c r="AB4370" s="3">
        <f t="shared" si="772"/>
        <v>0.16906927075818945</v>
      </c>
      <c r="AC4370" s="69">
        <f t="shared" si="773"/>
        <v>48.110433097497342</v>
      </c>
      <c r="AD4370" s="3">
        <f t="shared" si="781"/>
        <v>37.605385701537635</v>
      </c>
      <c r="AF4370" s="29"/>
      <c r="AG4370" s="30"/>
      <c r="AH4370" s="29"/>
      <c r="AI4370" s="29"/>
      <c r="AJ4370" s="31"/>
      <c r="AK4370" s="29"/>
      <c r="AL4370" s="30"/>
      <c r="AN4370" s="17">
        <f t="shared" si="774"/>
        <v>148498.12399253782</v>
      </c>
      <c r="AO4370" s="17">
        <f t="shared" si="775"/>
        <v>1484.9812399253781</v>
      </c>
      <c r="AP4370" s="2">
        <f t="shared" si="776"/>
        <v>101.57271681089586</v>
      </c>
      <c r="AQ4370" s="6">
        <f t="shared" si="777"/>
        <v>1844.5605372858688</v>
      </c>
      <c r="AR4370" s="3">
        <f t="shared" si="778"/>
        <v>21234.20342271413</v>
      </c>
    </row>
    <row r="4371" spans="1:44">
      <c r="A4371" s="32">
        <v>44184</v>
      </c>
      <c r="B4371" s="9">
        <v>6.25</v>
      </c>
      <c r="C4371" s="33">
        <v>23851.24251</v>
      </c>
      <c r="D4371" s="34">
        <f t="shared" si="762"/>
        <v>133648311.59328403</v>
      </c>
      <c r="E4371" s="34">
        <v>18670168558399.5</v>
      </c>
      <c r="F4371" s="3">
        <f>VLOOKUP(A4371,ERCOT_345kv_West_ATC!A:B,2)</f>
        <v>25.837599999999998</v>
      </c>
      <c r="G4371" s="3">
        <f>VLOOKUP(A4371,ERCOT_345kv_West_ATC!G:H,2)</f>
        <v>2.77</v>
      </c>
      <c r="I4371" s="5">
        <f t="shared" si="763"/>
        <v>6</v>
      </c>
      <c r="J4371" s="4">
        <f t="shared" si="764"/>
        <v>144</v>
      </c>
      <c r="K4371" s="4">
        <f t="shared" si="779"/>
        <v>900</v>
      </c>
      <c r="L4371" s="6">
        <f t="shared" si="780"/>
        <v>21466118.259</v>
      </c>
      <c r="N4371" s="22">
        <f t="shared" si="765"/>
        <v>0.16061645675199607</v>
      </c>
      <c r="O4371" s="14">
        <f t="shared" si="766"/>
        <v>673.40918061042385</v>
      </c>
      <c r="Q4371" s="22">
        <f t="shared" si="761"/>
        <v>234.8193812163685</v>
      </c>
      <c r="R4371" s="3">
        <f>VLOOKUP(A4371,ERCOT_345kv_West_ATC!D:E,2)</f>
        <v>21.71</v>
      </c>
      <c r="S4371" s="66">
        <f t="shared" si="782"/>
        <v>0.90754596197493653</v>
      </c>
      <c r="T4371" s="69">
        <f t="shared" si="767"/>
        <v>213.10938121636849</v>
      </c>
      <c r="V4371" s="16">
        <f t="shared" si="768"/>
        <v>1.7672918400000001E-2</v>
      </c>
      <c r="W4371" s="16">
        <f t="shared" si="769"/>
        <v>0.14294353835199608</v>
      </c>
      <c r="X4371" s="16"/>
      <c r="Z4371" s="15">
        <f t="shared" si="770"/>
        <v>6.8015365073761474E-6</v>
      </c>
      <c r="AA4371" s="16">
        <f t="shared" si="771"/>
        <v>0.16222509667804691</v>
      </c>
      <c r="AB4371" s="3">
        <f t="shared" si="772"/>
        <v>0.17472825602062389</v>
      </c>
      <c r="AC4371" s="69">
        <f t="shared" si="773"/>
        <v>50.181621703548338</v>
      </c>
      <c r="AD4371" s="3">
        <f t="shared" si="781"/>
        <v>38.049403392605953</v>
      </c>
      <c r="AF4371" s="29"/>
      <c r="AG4371" s="30"/>
      <c r="AH4371" s="29"/>
      <c r="AI4371" s="29"/>
      <c r="AJ4371" s="31"/>
      <c r="AK4371" s="29"/>
      <c r="AL4371" s="30"/>
      <c r="AN4371" s="17">
        <f t="shared" si="774"/>
        <v>148498.12399253782</v>
      </c>
      <c r="AO4371" s="17">
        <f t="shared" si="775"/>
        <v>1484.9812399253781</v>
      </c>
      <c r="AP4371" s="2">
        <f t="shared" si="776"/>
        <v>101.57271681089586</v>
      </c>
      <c r="AQ4371" s="6">
        <f t="shared" si="777"/>
        <v>2205.1436819645492</v>
      </c>
      <c r="AR4371" s="3">
        <f t="shared" si="778"/>
        <v>21646.09882803545</v>
      </c>
    </row>
    <row r="4372" spans="1:44">
      <c r="A4372" s="32">
        <v>44185</v>
      </c>
      <c r="B4372" s="9">
        <v>6.25</v>
      </c>
      <c r="C4372" s="33">
        <v>23549.78112</v>
      </c>
      <c r="D4372" s="34">
        <f t="shared" si="762"/>
        <v>133648311.59328403</v>
      </c>
      <c r="E4372" s="34">
        <v>18670168558399.5</v>
      </c>
      <c r="F4372" s="3">
        <f>VLOOKUP(A4372,ERCOT_345kv_West_ATC!A:B,2)</f>
        <v>25.837599999999998</v>
      </c>
      <c r="G4372" s="3">
        <f>VLOOKUP(A4372,ERCOT_345kv_West_ATC!G:H,2)</f>
        <v>2.77</v>
      </c>
      <c r="I4372" s="5">
        <f t="shared" si="763"/>
        <v>6</v>
      </c>
      <c r="J4372" s="4">
        <f t="shared" si="764"/>
        <v>144</v>
      </c>
      <c r="K4372" s="4">
        <f t="shared" si="779"/>
        <v>900</v>
      </c>
      <c r="L4372" s="6">
        <f t="shared" si="780"/>
        <v>21194803.008000001</v>
      </c>
      <c r="N4372" s="22">
        <f t="shared" si="765"/>
        <v>0.1585863880757403</v>
      </c>
      <c r="O4372" s="14">
        <f t="shared" si="766"/>
        <v>673.40918061042385</v>
      </c>
      <c r="Q4372" s="22">
        <f t="shared" si="761"/>
        <v>231.85144455517585</v>
      </c>
      <c r="R4372" s="3">
        <f>VLOOKUP(A4372,ERCOT_345kv_West_ATC!D:E,2)</f>
        <v>22.32</v>
      </c>
      <c r="S4372" s="66">
        <f t="shared" si="782"/>
        <v>0.90373146027697793</v>
      </c>
      <c r="T4372" s="69">
        <f t="shared" si="767"/>
        <v>209.53144455517585</v>
      </c>
      <c r="V4372" s="16">
        <f t="shared" si="768"/>
        <v>1.7672918400000001E-2</v>
      </c>
      <c r="W4372" s="16">
        <f t="shared" si="769"/>
        <v>0.14091346967574031</v>
      </c>
      <c r="X4372" s="16"/>
      <c r="Z4372" s="15">
        <f t="shared" si="770"/>
        <v>6.8015365073761474E-6</v>
      </c>
      <c r="AA4372" s="16">
        <f t="shared" si="771"/>
        <v>0.16017469602839754</v>
      </c>
      <c r="AB4372" s="3">
        <f t="shared" si="772"/>
        <v>0.172519825038038</v>
      </c>
      <c r="AC4372" s="69">
        <f t="shared" si="773"/>
        <v>49.373335963921903</v>
      </c>
      <c r="AD4372" s="3">
        <f t="shared" si="781"/>
        <v>38.388023153541823</v>
      </c>
      <c r="AF4372" s="29"/>
      <c r="AG4372" s="30"/>
      <c r="AH4372" s="29"/>
      <c r="AI4372" s="29"/>
      <c r="AJ4372" s="31"/>
      <c r="AK4372" s="29"/>
      <c r="AL4372" s="30"/>
      <c r="AN4372" s="17">
        <f t="shared" si="774"/>
        <v>148498.12399253782</v>
      </c>
      <c r="AO4372" s="17">
        <f t="shared" si="775"/>
        <v>1484.9812399253781</v>
      </c>
      <c r="AP4372" s="2">
        <f t="shared" si="776"/>
        <v>101.57271681089586</v>
      </c>
      <c r="AQ4372" s="6">
        <f t="shared" si="777"/>
        <v>2267.1030392191956</v>
      </c>
      <c r="AR4372" s="3">
        <f t="shared" si="778"/>
        <v>21282.678080780803</v>
      </c>
    </row>
    <row r="4373" spans="1:44">
      <c r="A4373" s="32">
        <v>44186</v>
      </c>
      <c r="B4373" s="9">
        <v>6.25</v>
      </c>
      <c r="C4373" s="33">
        <v>22875.455699999999</v>
      </c>
      <c r="D4373" s="34">
        <f t="shared" si="762"/>
        <v>133648311.59328403</v>
      </c>
      <c r="E4373" s="34">
        <v>18670168558399.5</v>
      </c>
      <c r="F4373" s="3">
        <f>VLOOKUP(A4373,ERCOT_345kv_West_ATC!A:B,2)</f>
        <v>25.2773</v>
      </c>
      <c r="G4373" s="3">
        <f>VLOOKUP(A4373,ERCOT_345kv_West_ATC!G:H,2)</f>
        <v>2.7810000000000001</v>
      </c>
      <c r="I4373" s="5">
        <f t="shared" si="763"/>
        <v>6</v>
      </c>
      <c r="J4373" s="4">
        <f t="shared" si="764"/>
        <v>144</v>
      </c>
      <c r="K4373" s="4">
        <f t="shared" si="779"/>
        <v>900</v>
      </c>
      <c r="L4373" s="6">
        <f t="shared" si="780"/>
        <v>20587910.129999999</v>
      </c>
      <c r="N4373" s="22">
        <f t="shared" si="765"/>
        <v>0.15404541879027048</v>
      </c>
      <c r="O4373" s="14">
        <f t="shared" si="766"/>
        <v>673.40918061042385</v>
      </c>
      <c r="Q4373" s="22">
        <f t="shared" si="761"/>
        <v>225.21260057057086</v>
      </c>
      <c r="R4373" s="3">
        <f>VLOOKUP(A4373,ERCOT_345kv_West_ATC!D:E,2)</f>
        <v>21.96</v>
      </c>
      <c r="S4373" s="66">
        <f t="shared" si="782"/>
        <v>0.90249213434610287</v>
      </c>
      <c r="T4373" s="69">
        <f t="shared" si="767"/>
        <v>203.25260057057085</v>
      </c>
      <c r="V4373" s="16">
        <f t="shared" si="768"/>
        <v>1.7289673200000001E-2</v>
      </c>
      <c r="W4373" s="16">
        <f t="shared" si="769"/>
        <v>0.13675574559027048</v>
      </c>
      <c r="X4373" s="16"/>
      <c r="Z4373" s="15">
        <f t="shared" si="770"/>
        <v>6.8015365073761474E-6</v>
      </c>
      <c r="AA4373" s="16">
        <f t="shared" si="771"/>
        <v>0.15558824706641577</v>
      </c>
      <c r="AB4373" s="3">
        <f t="shared" si="772"/>
        <v>0.16757988513437994</v>
      </c>
      <c r="AC4373" s="69">
        <f t="shared" si="773"/>
        <v>47.565317959183062</v>
      </c>
      <c r="AD4373" s="3">
        <f t="shared" si="781"/>
        <v>38.660973232622005</v>
      </c>
      <c r="AF4373" s="29"/>
      <c r="AG4373" s="30"/>
      <c r="AH4373" s="29"/>
      <c r="AI4373" s="29"/>
      <c r="AJ4373" s="31"/>
      <c r="AK4373" s="29"/>
      <c r="AL4373" s="30"/>
      <c r="AN4373" s="17">
        <f t="shared" si="774"/>
        <v>148498.12399253782</v>
      </c>
      <c r="AO4373" s="17">
        <f t="shared" si="775"/>
        <v>1484.9812399253781</v>
      </c>
      <c r="AP4373" s="2">
        <f t="shared" si="776"/>
        <v>101.57271681089586</v>
      </c>
      <c r="AQ4373" s="6">
        <f t="shared" si="777"/>
        <v>2230.5368611672729</v>
      </c>
      <c r="AR4373" s="3">
        <f t="shared" si="778"/>
        <v>20644.918838832724</v>
      </c>
    </row>
    <row r="4374" spans="1:44">
      <c r="A4374" s="32">
        <v>44187</v>
      </c>
      <c r="B4374" s="9">
        <v>6.25</v>
      </c>
      <c r="C4374" s="33">
        <v>23758.93363</v>
      </c>
      <c r="D4374" s="34">
        <f t="shared" si="762"/>
        <v>133648311.59328403</v>
      </c>
      <c r="E4374" s="34">
        <v>18670168558399.5</v>
      </c>
      <c r="F4374" s="3">
        <f>VLOOKUP(A4374,ERCOT_345kv_West_ATC!A:B,2)</f>
        <v>25.8964</v>
      </c>
      <c r="G4374" s="3">
        <f>VLOOKUP(A4374,ERCOT_345kv_West_ATC!G:H,2)</f>
        <v>2.8260000000000001</v>
      </c>
      <c r="I4374" s="5">
        <f t="shared" si="763"/>
        <v>6</v>
      </c>
      <c r="J4374" s="4">
        <f t="shared" si="764"/>
        <v>144</v>
      </c>
      <c r="K4374" s="4">
        <f t="shared" si="779"/>
        <v>900</v>
      </c>
      <c r="L4374" s="6">
        <f t="shared" si="780"/>
        <v>21383040.267000001</v>
      </c>
      <c r="N4374" s="22">
        <f t="shared" si="765"/>
        <v>0.15999484027955743</v>
      </c>
      <c r="O4374" s="14">
        <f t="shared" si="766"/>
        <v>673.40918061042385</v>
      </c>
      <c r="Q4374" s="22">
        <f t="shared" si="761"/>
        <v>233.91058520403126</v>
      </c>
      <c r="R4374" s="3">
        <f>VLOOKUP(A4374,ERCOT_345kv_West_ATC!D:E,2)</f>
        <v>16.670000000000002</v>
      </c>
      <c r="S4374" s="66">
        <f t="shared" si="782"/>
        <v>0.92873345177833921</v>
      </c>
      <c r="T4374" s="69">
        <f t="shared" si="767"/>
        <v>217.24058520403128</v>
      </c>
      <c r="V4374" s="16">
        <f t="shared" si="768"/>
        <v>1.7713137599999998E-2</v>
      </c>
      <c r="W4374" s="16">
        <f t="shared" si="769"/>
        <v>0.14228170267955742</v>
      </c>
      <c r="X4374" s="16"/>
      <c r="Z4374" s="15">
        <f t="shared" si="770"/>
        <v>6.8015365073761474E-6</v>
      </c>
      <c r="AA4374" s="16">
        <f t="shared" si="771"/>
        <v>0.16159725446077189</v>
      </c>
      <c r="AB4374" s="3">
        <f t="shared" si="772"/>
        <v>0.17405202418025523</v>
      </c>
      <c r="AC4374" s="69">
        <f t="shared" si="773"/>
        <v>49.934120849973418</v>
      </c>
      <c r="AD4374" s="3">
        <f t="shared" si="781"/>
        <v>39.038965085733608</v>
      </c>
      <c r="AF4374" s="29"/>
      <c r="AG4374" s="30"/>
      <c r="AH4374" s="29"/>
      <c r="AI4374" s="29"/>
      <c r="AJ4374" s="31"/>
      <c r="AK4374" s="29"/>
      <c r="AL4374" s="30"/>
      <c r="AN4374" s="17">
        <f t="shared" si="774"/>
        <v>148498.12399253782</v>
      </c>
      <c r="AO4374" s="17">
        <f t="shared" si="775"/>
        <v>1484.9812399253781</v>
      </c>
      <c r="AP4374" s="2">
        <f t="shared" si="776"/>
        <v>101.57271681089586</v>
      </c>
      <c r="AQ4374" s="6">
        <f t="shared" si="777"/>
        <v>1693.2171892376341</v>
      </c>
      <c r="AR4374" s="3">
        <f t="shared" si="778"/>
        <v>22065.716440762364</v>
      </c>
    </row>
    <row r="4375" spans="1:44">
      <c r="A4375" s="32">
        <v>44188</v>
      </c>
      <c r="B4375" s="9">
        <v>6.25</v>
      </c>
      <c r="C4375" s="33">
        <v>23279.549289999999</v>
      </c>
      <c r="D4375" s="34">
        <f t="shared" si="762"/>
        <v>133648311.59328403</v>
      </c>
      <c r="E4375" s="34">
        <v>18670168558399.5</v>
      </c>
      <c r="F4375" s="3">
        <f>VLOOKUP(A4375,ERCOT_345kv_West_ATC!A:B,2)</f>
        <v>24.3993</v>
      </c>
      <c r="G4375" s="3">
        <f>VLOOKUP(A4375,ERCOT_345kv_West_ATC!G:H,2)</f>
        <v>2.6869999999999998</v>
      </c>
      <c r="I4375" s="5">
        <f t="shared" si="763"/>
        <v>6</v>
      </c>
      <c r="J4375" s="4">
        <f t="shared" si="764"/>
        <v>144</v>
      </c>
      <c r="K4375" s="4">
        <f t="shared" si="779"/>
        <v>900</v>
      </c>
      <c r="L4375" s="6">
        <f t="shared" si="780"/>
        <v>20951594.360999998</v>
      </c>
      <c r="N4375" s="22">
        <f t="shared" si="765"/>
        <v>0.15676662212358872</v>
      </c>
      <c r="O4375" s="14">
        <f t="shared" si="766"/>
        <v>673.40918061042385</v>
      </c>
      <c r="Q4375" s="22">
        <f t="shared" si="761"/>
        <v>229.19096801694255</v>
      </c>
      <c r="R4375" s="3">
        <f>VLOOKUP(A4375,ERCOT_345kv_West_ATC!D:E,2)</f>
        <v>16.8</v>
      </c>
      <c r="S4375" s="66">
        <f t="shared" si="782"/>
        <v>0.92669868212800555</v>
      </c>
      <c r="T4375" s="69">
        <f t="shared" si="767"/>
        <v>212.39096801694254</v>
      </c>
      <c r="V4375" s="16">
        <f t="shared" si="768"/>
        <v>1.6689121199999997E-2</v>
      </c>
      <c r="W4375" s="16">
        <f t="shared" si="769"/>
        <v>0.14007750092358873</v>
      </c>
      <c r="X4375" s="16"/>
      <c r="Z4375" s="15">
        <f t="shared" si="770"/>
        <v>6.8015365073761474E-6</v>
      </c>
      <c r="AA4375" s="16">
        <f t="shared" si="771"/>
        <v>0.15833670437119746</v>
      </c>
      <c r="AB4375" s="3">
        <f t="shared" si="772"/>
        <v>0.17054017402583749</v>
      </c>
      <c r="AC4375" s="69">
        <f t="shared" si="773"/>
        <v>48.648783693456522</v>
      </c>
      <c r="AD4375" s="3">
        <f t="shared" si="781"/>
        <v>39.380360008846061</v>
      </c>
      <c r="AF4375" s="29"/>
      <c r="AG4375" s="30"/>
      <c r="AH4375" s="29"/>
      <c r="AI4375" s="29"/>
      <c r="AJ4375" s="31"/>
      <c r="AK4375" s="29"/>
      <c r="AL4375" s="30"/>
      <c r="AN4375" s="17">
        <f t="shared" si="774"/>
        <v>148498.12399253782</v>
      </c>
      <c r="AO4375" s="17">
        <f t="shared" si="775"/>
        <v>1484.9812399253781</v>
      </c>
      <c r="AP4375" s="2">
        <f t="shared" si="776"/>
        <v>101.57271681089586</v>
      </c>
      <c r="AQ4375" s="6">
        <f t="shared" si="777"/>
        <v>1706.4216424230503</v>
      </c>
      <c r="AR4375" s="3">
        <f t="shared" si="778"/>
        <v>21573.127647576948</v>
      </c>
    </row>
    <row r="4376" spans="1:44">
      <c r="A4376" s="32">
        <v>44189</v>
      </c>
      <c r="B4376" s="9">
        <v>6.25</v>
      </c>
      <c r="C4376" s="33">
        <v>23764.753400000001</v>
      </c>
      <c r="D4376" s="34">
        <f t="shared" si="762"/>
        <v>133648311.59328403</v>
      </c>
      <c r="E4376" s="34">
        <v>18670168558399.5</v>
      </c>
      <c r="F4376" s="3">
        <f>VLOOKUP(A4376,ERCOT_345kv_West_ATC!A:B,2)</f>
        <v>25.673100000000002</v>
      </c>
      <c r="G4376" s="3">
        <f>VLOOKUP(A4376,ERCOT_345kv_West_ATC!G:H,2)</f>
        <v>2.64</v>
      </c>
      <c r="I4376" s="5">
        <f t="shared" si="763"/>
        <v>6</v>
      </c>
      <c r="J4376" s="4">
        <f t="shared" si="764"/>
        <v>144</v>
      </c>
      <c r="K4376" s="4">
        <f t="shared" si="779"/>
        <v>900</v>
      </c>
      <c r="L4376" s="6">
        <f t="shared" si="780"/>
        <v>21388278.060000002</v>
      </c>
      <c r="N4376" s="22">
        <f t="shared" si="765"/>
        <v>0.16003403114502784</v>
      </c>
      <c r="O4376" s="14">
        <f t="shared" si="766"/>
        <v>673.40918061042385</v>
      </c>
      <c r="Q4376" s="22">
        <f t="shared" ref="Q4376:Q4439" si="783">((I4376*B4376)*C4376)/((D4376*($AL$2*$Y$2)/$Y$2)/1000000)</f>
        <v>233.96788179097635</v>
      </c>
      <c r="R4376" s="3">
        <f>VLOOKUP(A4376,ERCOT_345kv_West_ATC!D:E,2)</f>
        <v>22.14</v>
      </c>
      <c r="S4376" s="66">
        <f t="shared" si="782"/>
        <v>0.90537162694929396</v>
      </c>
      <c r="T4376" s="69">
        <f t="shared" si="767"/>
        <v>211.82788179097633</v>
      </c>
      <c r="V4376" s="16">
        <f t="shared" si="768"/>
        <v>1.7560400400000002E-2</v>
      </c>
      <c r="W4376" s="16">
        <f t="shared" si="769"/>
        <v>0.14247363074502783</v>
      </c>
      <c r="X4376" s="16"/>
      <c r="Z4376" s="15">
        <f t="shared" si="770"/>
        <v>6.8015365073761474E-6</v>
      </c>
      <c r="AA4376" s="16">
        <f t="shared" si="771"/>
        <v>0.16163683783889143</v>
      </c>
      <c r="AB4376" s="3">
        <f t="shared" si="772"/>
        <v>0.17409465836428628</v>
      </c>
      <c r="AC4376" s="69">
        <f t="shared" si="773"/>
        <v>49.949724961328783</v>
      </c>
      <c r="AD4376" s="3">
        <f t="shared" si="781"/>
        <v>39.694933108514036</v>
      </c>
      <c r="AF4376" s="29"/>
      <c r="AG4376" s="30"/>
      <c r="AH4376" s="29"/>
      <c r="AI4376" s="29"/>
      <c r="AJ4376" s="31"/>
      <c r="AK4376" s="29"/>
      <c r="AL4376" s="30"/>
      <c r="AN4376" s="17">
        <f t="shared" si="774"/>
        <v>148498.12399253782</v>
      </c>
      <c r="AO4376" s="17">
        <f t="shared" si="775"/>
        <v>1484.9812399253781</v>
      </c>
      <c r="AP4376" s="2">
        <f t="shared" si="776"/>
        <v>101.57271681089586</v>
      </c>
      <c r="AQ4376" s="6">
        <f t="shared" si="777"/>
        <v>2248.8199501932345</v>
      </c>
      <c r="AR4376" s="3">
        <f t="shared" si="778"/>
        <v>21515.933449806766</v>
      </c>
    </row>
    <row r="4377" spans="1:44">
      <c r="A4377" s="32">
        <v>44190</v>
      </c>
      <c r="B4377" s="9">
        <v>6.25</v>
      </c>
      <c r="C4377" s="33">
        <v>24688.211520000001</v>
      </c>
      <c r="D4377" s="34">
        <f t="shared" si="762"/>
        <v>133648311.59328403</v>
      </c>
      <c r="E4377" s="34">
        <v>18670168558399.5</v>
      </c>
      <c r="F4377" s="3">
        <f>VLOOKUP(A4377,ERCOT_345kv_West_ATC!A:B,2)</f>
        <v>25.117699999999999</v>
      </c>
      <c r="G4377" s="3">
        <f>VLOOKUP(A4377,ERCOT_345kv_West_ATC!G:H,2)</f>
        <v>2.6280000000000001</v>
      </c>
      <c r="I4377" s="5">
        <f t="shared" si="763"/>
        <v>6</v>
      </c>
      <c r="J4377" s="4">
        <f t="shared" si="764"/>
        <v>144</v>
      </c>
      <c r="K4377" s="4">
        <f t="shared" si="779"/>
        <v>900</v>
      </c>
      <c r="L4377" s="6">
        <f t="shared" si="780"/>
        <v>22219390.368000001</v>
      </c>
      <c r="N4377" s="22">
        <f t="shared" si="765"/>
        <v>0.16625268290420026</v>
      </c>
      <c r="O4377" s="14">
        <f t="shared" si="766"/>
        <v>673.40918061042385</v>
      </c>
      <c r="Q4377" s="22">
        <f t="shared" si="783"/>
        <v>243.05947793011731</v>
      </c>
      <c r="R4377" s="3">
        <f>VLOOKUP(A4377,ERCOT_345kv_West_ATC!D:E,2)</f>
        <v>22.11</v>
      </c>
      <c r="S4377" s="66">
        <f t="shared" si="782"/>
        <v>0.90903461083563719</v>
      </c>
      <c r="T4377" s="69">
        <f t="shared" si="767"/>
        <v>220.94947793011733</v>
      </c>
      <c r="V4377" s="16">
        <f t="shared" si="768"/>
        <v>1.7180506799999998E-2</v>
      </c>
      <c r="W4377" s="16">
        <f t="shared" si="769"/>
        <v>0.14907217610420026</v>
      </c>
      <c r="X4377" s="16"/>
      <c r="Z4377" s="15">
        <f t="shared" si="770"/>
        <v>6.8015365073761474E-6</v>
      </c>
      <c r="AA4377" s="16">
        <f t="shared" si="771"/>
        <v>0.16791777195510438</v>
      </c>
      <c r="AB4377" s="3">
        <f t="shared" si="772"/>
        <v>0.18085968231421401</v>
      </c>
      <c r="AC4377" s="69">
        <f t="shared" si="773"/>
        <v>52.425723727002335</v>
      </c>
      <c r="AD4377" s="3">
        <f t="shared" si="781"/>
        <v>40.122064880327066</v>
      </c>
      <c r="AF4377" s="29"/>
      <c r="AG4377" s="30"/>
      <c r="AH4377" s="29"/>
      <c r="AI4377" s="29"/>
      <c r="AJ4377" s="31"/>
      <c r="AK4377" s="29"/>
      <c r="AL4377" s="30"/>
      <c r="AN4377" s="17">
        <f t="shared" si="774"/>
        <v>148498.12399253782</v>
      </c>
      <c r="AO4377" s="17">
        <f t="shared" si="775"/>
        <v>1484.9812399253781</v>
      </c>
      <c r="AP4377" s="2">
        <f t="shared" si="776"/>
        <v>101.57271681089586</v>
      </c>
      <c r="AQ4377" s="6">
        <f t="shared" si="777"/>
        <v>2245.7727686889075</v>
      </c>
      <c r="AR4377" s="3">
        <f t="shared" si="778"/>
        <v>22442.438751311092</v>
      </c>
    </row>
    <row r="4378" spans="1:44">
      <c r="A4378" s="32">
        <v>44191</v>
      </c>
      <c r="B4378" s="9">
        <v>6.25</v>
      </c>
      <c r="C4378" s="33">
        <v>26440.2487</v>
      </c>
      <c r="D4378" s="34">
        <f t="shared" si="762"/>
        <v>133648311.59328403</v>
      </c>
      <c r="E4378" s="34">
        <v>18670168558399.5</v>
      </c>
      <c r="F4378" s="3">
        <f>VLOOKUP(A4378,ERCOT_345kv_West_ATC!A:B,2)</f>
        <v>25.117699999999999</v>
      </c>
      <c r="G4378" s="3">
        <f>VLOOKUP(A4378,ERCOT_345kv_West_ATC!G:H,2)</f>
        <v>2.6280000000000001</v>
      </c>
      <c r="I4378" s="5">
        <f t="shared" si="763"/>
        <v>6</v>
      </c>
      <c r="J4378" s="4">
        <f t="shared" si="764"/>
        <v>144</v>
      </c>
      <c r="K4378" s="4">
        <f t="shared" si="779"/>
        <v>900</v>
      </c>
      <c r="L4378" s="6">
        <f t="shared" si="780"/>
        <v>23796223.830000002</v>
      </c>
      <c r="N4378" s="22">
        <f t="shared" si="765"/>
        <v>0.17805106212202826</v>
      </c>
      <c r="O4378" s="14">
        <f t="shared" si="766"/>
        <v>673.40918061042385</v>
      </c>
      <c r="Q4378" s="22">
        <f t="shared" si="783"/>
        <v>260.30857035384241</v>
      </c>
      <c r="R4378" s="3">
        <f>VLOOKUP(A4378,ERCOT_345kv_West_ATC!D:E,2)</f>
        <v>17.22</v>
      </c>
      <c r="S4378" s="66">
        <f t="shared" si="782"/>
        <v>0.93384774086925937</v>
      </c>
      <c r="T4378" s="69">
        <f t="shared" si="767"/>
        <v>243.08857035384241</v>
      </c>
      <c r="V4378" s="16">
        <f t="shared" si="768"/>
        <v>1.7180506799999998E-2</v>
      </c>
      <c r="W4378" s="16">
        <f t="shared" si="769"/>
        <v>0.16087055532202826</v>
      </c>
      <c r="X4378" s="16"/>
      <c r="Z4378" s="15">
        <f t="shared" si="770"/>
        <v>6.8015365073761474E-6</v>
      </c>
      <c r="AA4378" s="16">
        <f t="shared" si="771"/>
        <v>0.17983431679715473</v>
      </c>
      <c r="AB4378" s="3">
        <f t="shared" si="772"/>
        <v>0.19369466987581974</v>
      </c>
      <c r="AC4378" s="69">
        <f t="shared" si="773"/>
        <v>57.12332917455003</v>
      </c>
      <c r="AD4378" s="3">
        <f t="shared" si="781"/>
        <v>40.863022286222332</v>
      </c>
      <c r="AF4378" s="29"/>
      <c r="AG4378" s="30"/>
      <c r="AH4378" s="29"/>
      <c r="AI4378" s="29"/>
      <c r="AJ4378" s="31"/>
      <c r="AK4378" s="29"/>
      <c r="AL4378" s="30"/>
      <c r="AN4378" s="17">
        <f t="shared" si="774"/>
        <v>148498.12399253782</v>
      </c>
      <c r="AO4378" s="17">
        <f t="shared" si="775"/>
        <v>1484.9812399253781</v>
      </c>
      <c r="AP4378" s="2">
        <f t="shared" si="776"/>
        <v>101.57271681089586</v>
      </c>
      <c r="AQ4378" s="6">
        <f t="shared" si="777"/>
        <v>1749.0821834836265</v>
      </c>
      <c r="AR4378" s="3">
        <f t="shared" si="778"/>
        <v>24691.166516516372</v>
      </c>
    </row>
    <row r="4379" spans="1:44">
      <c r="A4379" s="32">
        <v>44192</v>
      </c>
      <c r="B4379" s="9">
        <v>6.25</v>
      </c>
      <c r="C4379" s="33">
        <v>26388.149460000001</v>
      </c>
      <c r="D4379" s="34">
        <f t="shared" si="762"/>
        <v>133143104.70480792</v>
      </c>
      <c r="E4379" s="34">
        <v>18599593048299.398</v>
      </c>
      <c r="F4379" s="3">
        <f>VLOOKUP(A4379,ERCOT_345kv_West_ATC!A:B,2)</f>
        <v>25.117699999999999</v>
      </c>
      <c r="G4379" s="3">
        <f>VLOOKUP(A4379,ERCOT_345kv_West_ATC!G:H,2)</f>
        <v>2.6280000000000001</v>
      </c>
      <c r="I4379" s="5">
        <f t="shared" si="763"/>
        <v>6</v>
      </c>
      <c r="J4379" s="4">
        <f t="shared" si="764"/>
        <v>144</v>
      </c>
      <c r="K4379" s="4">
        <f t="shared" si="779"/>
        <v>900</v>
      </c>
      <c r="L4379" s="6">
        <f t="shared" si="780"/>
        <v>23749334.514000002</v>
      </c>
      <c r="N4379" s="22">
        <f t="shared" si="765"/>
        <v>0.17837449837642544</v>
      </c>
      <c r="O4379" s="14">
        <f t="shared" si="766"/>
        <v>675.9644083675181</v>
      </c>
      <c r="Q4379" s="22">
        <f t="shared" si="783"/>
        <v>260.78143037489099</v>
      </c>
      <c r="R4379" s="3">
        <f>VLOOKUP(A4379,ERCOT_345kv_West_ATC!D:E,2)</f>
        <v>17.170000000000002</v>
      </c>
      <c r="S4379" s="66">
        <f t="shared" si="782"/>
        <v>0.93415942241241268</v>
      </c>
      <c r="T4379" s="69">
        <f t="shared" si="767"/>
        <v>243.61143037489097</v>
      </c>
      <c r="V4379" s="16">
        <f t="shared" si="768"/>
        <v>1.7180506799999998E-2</v>
      </c>
      <c r="W4379" s="16">
        <f t="shared" si="769"/>
        <v>0.16119399157642544</v>
      </c>
      <c r="X4379" s="16"/>
      <c r="Z4379" s="15">
        <f t="shared" si="770"/>
        <v>6.8273447015245913E-6</v>
      </c>
      <c r="AA4379" s="16">
        <f t="shared" si="771"/>
        <v>0.18016099239877001</v>
      </c>
      <c r="AB4379" s="3">
        <f t="shared" si="772"/>
        <v>0.1940465233147978</v>
      </c>
      <c r="AC4379" s="69">
        <f t="shared" si="773"/>
        <v>57.252107533215991</v>
      </c>
      <c r="AD4379" s="3">
        <f t="shared" si="781"/>
        <v>41.609179423721365</v>
      </c>
      <c r="AF4379" s="29"/>
      <c r="AG4379" s="30"/>
      <c r="AH4379" s="29"/>
      <c r="AI4379" s="29"/>
      <c r="AJ4379" s="31"/>
      <c r="AK4379" s="29"/>
      <c r="AL4379" s="30"/>
      <c r="AN4379" s="17">
        <f t="shared" si="774"/>
        <v>147936.78300534215</v>
      </c>
      <c r="AO4379" s="17">
        <f t="shared" si="775"/>
        <v>1479.3678300534216</v>
      </c>
      <c r="AP4379" s="2">
        <f t="shared" si="776"/>
        <v>101.18875957565406</v>
      </c>
      <c r="AQ4379" s="6">
        <f t="shared" si="777"/>
        <v>1737.4110019139805</v>
      </c>
      <c r="AR4379" s="3">
        <f t="shared" si="778"/>
        <v>24650.73845808602</v>
      </c>
    </row>
    <row r="4380" spans="1:44">
      <c r="A4380" s="32">
        <v>44193</v>
      </c>
      <c r="B4380" s="9">
        <v>6.25</v>
      </c>
      <c r="C4380" s="33">
        <v>27098.95275</v>
      </c>
      <c r="D4380" s="34">
        <f t="shared" si="762"/>
        <v>133143104.70480792</v>
      </c>
      <c r="E4380" s="34">
        <v>18599593048299.398</v>
      </c>
      <c r="F4380" s="3">
        <f>VLOOKUP(A4380,ERCOT_345kv_West_ATC!A:B,2)</f>
        <v>23.918800000000001</v>
      </c>
      <c r="G4380" s="3">
        <f>VLOOKUP(A4380,ERCOT_345kv_West_ATC!G:H,2)</f>
        <v>2.4980000000000002</v>
      </c>
      <c r="I4380" s="5">
        <f t="shared" si="763"/>
        <v>6</v>
      </c>
      <c r="J4380" s="4">
        <f t="shared" si="764"/>
        <v>144</v>
      </c>
      <c r="K4380" s="4">
        <f t="shared" si="779"/>
        <v>900</v>
      </c>
      <c r="L4380" s="6">
        <f t="shared" si="780"/>
        <v>24389057.475000001</v>
      </c>
      <c r="N4380" s="22">
        <f t="shared" si="765"/>
        <v>0.18317927563033079</v>
      </c>
      <c r="O4380" s="14">
        <f t="shared" si="766"/>
        <v>675.9644083675181</v>
      </c>
      <c r="Q4380" s="22">
        <f t="shared" si="783"/>
        <v>267.8059585238754</v>
      </c>
      <c r="R4380" s="3">
        <f>VLOOKUP(A4380,ERCOT_345kv_West_ATC!D:E,2)</f>
        <v>20.63</v>
      </c>
      <c r="S4380" s="66">
        <f t="shared" si="782"/>
        <v>0.92296661316383377</v>
      </c>
      <c r="T4380" s="69">
        <f t="shared" si="767"/>
        <v>247.17595852387541</v>
      </c>
      <c r="V4380" s="16">
        <f t="shared" si="768"/>
        <v>1.6360459200000003E-2</v>
      </c>
      <c r="W4380" s="16">
        <f t="shared" si="769"/>
        <v>0.16681881643033078</v>
      </c>
      <c r="X4380" s="16"/>
      <c r="Z4380" s="15">
        <f t="shared" si="770"/>
        <v>6.8273447015245913E-6</v>
      </c>
      <c r="AA4380" s="16">
        <f t="shared" si="771"/>
        <v>0.18501389147457775</v>
      </c>
      <c r="AB4380" s="3">
        <f t="shared" si="772"/>
        <v>0.19927344941639114</v>
      </c>
      <c r="AC4380" s="69">
        <f t="shared" si="773"/>
        <v>59.165162486399161</v>
      </c>
      <c r="AD4380" s="3">
        <f t="shared" si="781"/>
        <v>42.360565678739839</v>
      </c>
      <c r="AF4380" s="29"/>
      <c r="AG4380" s="30"/>
      <c r="AH4380" s="29"/>
      <c r="AI4380" s="29"/>
      <c r="AJ4380" s="31"/>
      <c r="AK4380" s="29"/>
      <c r="AL4380" s="30"/>
      <c r="AN4380" s="17">
        <f t="shared" si="774"/>
        <v>147936.78300534215</v>
      </c>
      <c r="AO4380" s="17">
        <f t="shared" si="775"/>
        <v>1479.3678300534216</v>
      </c>
      <c r="AP4380" s="2">
        <f t="shared" si="776"/>
        <v>101.18875957565406</v>
      </c>
      <c r="AQ4380" s="6">
        <f t="shared" si="777"/>
        <v>2087.5241100457433</v>
      </c>
      <c r="AR4380" s="3">
        <f t="shared" si="778"/>
        <v>25011.428639954258</v>
      </c>
    </row>
    <row r="4381" spans="1:44">
      <c r="A4381" s="32">
        <v>44194</v>
      </c>
      <c r="B4381" s="9">
        <v>6.25</v>
      </c>
      <c r="C4381" s="33">
        <v>27324.988109999998</v>
      </c>
      <c r="D4381" s="34">
        <f t="shared" si="762"/>
        <v>133143104.70480792</v>
      </c>
      <c r="E4381" s="34">
        <v>18599593048299.398</v>
      </c>
      <c r="F4381" s="3">
        <f>VLOOKUP(A4381,ERCOT_345kv_West_ATC!A:B,2)</f>
        <v>25.565100000000001</v>
      </c>
      <c r="G4381" s="3">
        <f>VLOOKUP(A4381,ERCOT_345kv_West_ATC!G:H,2)</f>
        <v>2.5830000000000002</v>
      </c>
      <c r="I4381" s="5">
        <f t="shared" si="763"/>
        <v>6</v>
      </c>
      <c r="J4381" s="4">
        <f t="shared" si="764"/>
        <v>144</v>
      </c>
      <c r="K4381" s="4">
        <f t="shared" si="779"/>
        <v>900</v>
      </c>
      <c r="L4381" s="6">
        <f t="shared" si="780"/>
        <v>24592489.298999999</v>
      </c>
      <c r="N4381" s="22">
        <f t="shared" si="765"/>
        <v>0.18470719421425616</v>
      </c>
      <c r="O4381" s="14">
        <f t="shared" si="766"/>
        <v>675.9644083675181</v>
      </c>
      <c r="Q4381" s="22">
        <f t="shared" si="783"/>
        <v>270.03975762318152</v>
      </c>
      <c r="R4381" s="3">
        <f>VLOOKUP(A4381,ERCOT_345kv_West_ATC!D:E,2)</f>
        <v>16.36</v>
      </c>
      <c r="S4381" s="66">
        <f t="shared" si="782"/>
        <v>0.93941632838069322</v>
      </c>
      <c r="T4381" s="69">
        <f t="shared" si="767"/>
        <v>253.6797576231815</v>
      </c>
      <c r="V4381" s="16">
        <f t="shared" si="768"/>
        <v>1.74865284E-2</v>
      </c>
      <c r="W4381" s="16">
        <f t="shared" si="769"/>
        <v>0.16722066581425615</v>
      </c>
      <c r="X4381" s="16"/>
      <c r="Z4381" s="15">
        <f t="shared" si="770"/>
        <v>6.8273447015245913E-6</v>
      </c>
      <c r="AA4381" s="16">
        <f t="shared" si="771"/>
        <v>0.18655711279203094</v>
      </c>
      <c r="AB4381" s="3">
        <f t="shared" si="772"/>
        <v>0.2009356112826749</v>
      </c>
      <c r="AC4381" s="69">
        <f t="shared" si="773"/>
        <v>59.773513729459019</v>
      </c>
      <c r="AD4381" s="3">
        <f t="shared" si="781"/>
        <v>43.231280812820735</v>
      </c>
      <c r="AF4381" s="29"/>
      <c r="AG4381" s="30"/>
      <c r="AH4381" s="29"/>
      <c r="AI4381" s="29"/>
      <c r="AJ4381" s="31"/>
      <c r="AK4381" s="29"/>
      <c r="AL4381" s="30"/>
      <c r="AN4381" s="17">
        <f t="shared" si="774"/>
        <v>147936.78300534215</v>
      </c>
      <c r="AO4381" s="17">
        <f t="shared" si="775"/>
        <v>1479.3678300534216</v>
      </c>
      <c r="AP4381" s="2">
        <f t="shared" si="776"/>
        <v>101.18875957565406</v>
      </c>
      <c r="AQ4381" s="6">
        <f t="shared" si="777"/>
        <v>1655.4481066577005</v>
      </c>
      <c r="AR4381" s="3">
        <f t="shared" si="778"/>
        <v>25669.540003342299</v>
      </c>
    </row>
    <row r="4382" spans="1:44">
      <c r="A4382" s="32">
        <v>44195</v>
      </c>
      <c r="B4382" s="9">
        <v>6.25</v>
      </c>
      <c r="C4382" s="33">
        <v>28827.007969999999</v>
      </c>
      <c r="D4382" s="34">
        <f t="shared" si="762"/>
        <v>133143104.70480792</v>
      </c>
      <c r="E4382" s="34">
        <v>18599593048299.398</v>
      </c>
      <c r="F4382" s="3">
        <f>VLOOKUP(A4382,ERCOT_345kv_West_ATC!A:B,2)</f>
        <v>25.565100000000001</v>
      </c>
      <c r="G4382" s="3">
        <f>VLOOKUP(A4382,ERCOT_345kv_West_ATC!G:H,2)</f>
        <v>2.548</v>
      </c>
      <c r="I4382" s="5">
        <f t="shared" si="763"/>
        <v>6</v>
      </c>
      <c r="J4382" s="4">
        <f t="shared" si="764"/>
        <v>144</v>
      </c>
      <c r="K4382" s="4">
        <f t="shared" si="779"/>
        <v>900</v>
      </c>
      <c r="L4382" s="6">
        <f t="shared" si="780"/>
        <v>25944307.173</v>
      </c>
      <c r="N4382" s="22">
        <f t="shared" si="765"/>
        <v>0.19486031387446778</v>
      </c>
      <c r="O4382" s="14">
        <f t="shared" si="766"/>
        <v>675.9644083675181</v>
      </c>
      <c r="Q4382" s="22">
        <f t="shared" si="783"/>
        <v>284.88349981647337</v>
      </c>
      <c r="R4382" s="3">
        <f>VLOOKUP(A4382,ERCOT_345kv_West_ATC!D:E,2)</f>
        <v>17.87</v>
      </c>
      <c r="S4382" s="66">
        <f t="shared" si="782"/>
        <v>0.93727260437507909</v>
      </c>
      <c r="T4382" s="69">
        <f t="shared" si="767"/>
        <v>267.01349981647337</v>
      </c>
      <c r="V4382" s="16">
        <f t="shared" si="768"/>
        <v>1.74865284E-2</v>
      </c>
      <c r="W4382" s="16">
        <f t="shared" si="769"/>
        <v>0.17737378547446778</v>
      </c>
      <c r="X4382" s="16"/>
      <c r="Z4382" s="15">
        <f t="shared" si="770"/>
        <v>6.8273447015245913E-6</v>
      </c>
      <c r="AA4382" s="16">
        <f t="shared" si="771"/>
        <v>0.19681192012478665</v>
      </c>
      <c r="AB4382" s="3">
        <f t="shared" si="772"/>
        <v>0.21198078639905002</v>
      </c>
      <c r="AC4382" s="69">
        <f t="shared" si="773"/>
        <v>63.816047822052305</v>
      </c>
      <c r="AD4382" s="3">
        <f t="shared" si="781"/>
        <v>44.102420305812252</v>
      </c>
      <c r="AF4382" s="29"/>
      <c r="AG4382" s="30"/>
      <c r="AH4382" s="29"/>
      <c r="AI4382" s="29"/>
      <c r="AJ4382" s="31"/>
      <c r="AK4382" s="29"/>
      <c r="AL4382" s="30"/>
      <c r="AN4382" s="17">
        <f t="shared" si="774"/>
        <v>147936.78300534215</v>
      </c>
      <c r="AO4382" s="17">
        <f t="shared" si="775"/>
        <v>1479.3678300534216</v>
      </c>
      <c r="AP4382" s="2">
        <f t="shared" si="776"/>
        <v>101.18875957565406</v>
      </c>
      <c r="AQ4382" s="6">
        <f t="shared" si="777"/>
        <v>1808.2431336169382</v>
      </c>
      <c r="AR4382" s="3">
        <f t="shared" si="778"/>
        <v>27018.764836383059</v>
      </c>
    </row>
    <row r="4383" spans="1:44">
      <c r="A4383" s="32">
        <v>44196</v>
      </c>
      <c r="B4383" s="9">
        <v>6.25</v>
      </c>
      <c r="C4383" s="33">
        <v>28988.642489999998</v>
      </c>
      <c r="D4383" s="34">
        <f t="shared" si="762"/>
        <v>133143104.70480792</v>
      </c>
      <c r="E4383" s="34">
        <v>18599593048299.398</v>
      </c>
      <c r="F4383" s="3">
        <f>VLOOKUP(A4383,ERCOT_345kv_West_ATC!A:B,2)</f>
        <v>25.565100000000001</v>
      </c>
      <c r="G4383" s="3">
        <f>VLOOKUP(A4383,ERCOT_345kv_West_ATC!G:H,2)</f>
        <v>2.589</v>
      </c>
      <c r="I4383" s="5">
        <f t="shared" si="763"/>
        <v>6</v>
      </c>
      <c r="J4383" s="4">
        <f t="shared" si="764"/>
        <v>144</v>
      </c>
      <c r="K4383" s="4">
        <f t="shared" si="779"/>
        <v>900</v>
      </c>
      <c r="L4383" s="6">
        <f t="shared" si="780"/>
        <v>26089778.240999997</v>
      </c>
      <c r="N4383" s="22">
        <f t="shared" si="765"/>
        <v>0.19595290570130344</v>
      </c>
      <c r="O4383" s="14">
        <f t="shared" si="766"/>
        <v>675.9644083675181</v>
      </c>
      <c r="Q4383" s="22">
        <f t="shared" si="783"/>
        <v>286.48085628845536</v>
      </c>
      <c r="R4383" s="3">
        <f>VLOOKUP(A4383,ERCOT_345kv_West_ATC!D:E,2)</f>
        <v>25.41</v>
      </c>
      <c r="S4383" s="66">
        <f t="shared" si="782"/>
        <v>0.91130297385590442</v>
      </c>
      <c r="T4383" s="69">
        <f t="shared" si="767"/>
        <v>261.07085628845533</v>
      </c>
      <c r="V4383" s="16">
        <f t="shared" si="768"/>
        <v>1.74865284E-2</v>
      </c>
      <c r="W4383" s="16">
        <f t="shared" si="769"/>
        <v>0.17846637730130344</v>
      </c>
      <c r="X4383" s="16"/>
      <c r="Z4383" s="15">
        <f t="shared" si="770"/>
        <v>6.8273447015245913E-6</v>
      </c>
      <c r="AA4383" s="16">
        <f t="shared" si="771"/>
        <v>0.19791545470849212</v>
      </c>
      <c r="AB4383" s="3">
        <f t="shared" si="772"/>
        <v>0.21316937359805765</v>
      </c>
      <c r="AC4383" s="69">
        <f t="shared" si="773"/>
        <v>64.251070736889105</v>
      </c>
      <c r="AD4383" s="3">
        <f t="shared" si="781"/>
        <v>45.060009577000592</v>
      </c>
      <c r="AF4383" s="29"/>
      <c r="AG4383" s="30"/>
      <c r="AH4383" s="29"/>
      <c r="AI4383" s="29"/>
      <c r="AJ4383" s="31"/>
      <c r="AK4383" s="29"/>
      <c r="AL4383" s="30"/>
      <c r="AN4383" s="17">
        <f t="shared" si="774"/>
        <v>147936.78300534215</v>
      </c>
      <c r="AO4383" s="17">
        <f t="shared" si="775"/>
        <v>1479.3678300534216</v>
      </c>
      <c r="AP4383" s="2">
        <f t="shared" si="776"/>
        <v>101.18875957565406</v>
      </c>
      <c r="AQ4383" s="6">
        <f t="shared" si="777"/>
        <v>2571.2063808173698</v>
      </c>
      <c r="AR4383" s="3">
        <f t="shared" si="778"/>
        <v>26417.436109182629</v>
      </c>
    </row>
    <row r="4384" spans="1:44">
      <c r="A4384" s="32">
        <v>44197</v>
      </c>
      <c r="B4384" s="9">
        <v>6.25</v>
      </c>
      <c r="C4384" s="33">
        <v>29354.31049</v>
      </c>
      <c r="D4384" s="34">
        <f t="shared" si="762"/>
        <v>133143104.70480792</v>
      </c>
      <c r="E4384" s="34">
        <v>18599593048299.398</v>
      </c>
      <c r="F4384" s="3">
        <f>VLOOKUP(A4384,ERCOT_345kv_West_ATC!A:B,2)</f>
        <v>25.565100000000001</v>
      </c>
      <c r="G4384" s="3">
        <f>VLOOKUP(A4384,ERCOT_345kv_West_ATC!G:H,2)</f>
        <v>2.581</v>
      </c>
      <c r="I4384" s="5">
        <f t="shared" si="763"/>
        <v>6</v>
      </c>
      <c r="J4384" s="4">
        <f t="shared" si="764"/>
        <v>144</v>
      </c>
      <c r="K4384" s="4">
        <f t="shared" si="779"/>
        <v>900</v>
      </c>
      <c r="L4384" s="6">
        <f t="shared" si="780"/>
        <v>26418879.441</v>
      </c>
      <c r="N4384" s="22">
        <f t="shared" si="765"/>
        <v>0.19842469123409279</v>
      </c>
      <c r="O4384" s="14">
        <f t="shared" si="766"/>
        <v>675.9644083675181</v>
      </c>
      <c r="Q4384" s="22">
        <f t="shared" si="783"/>
        <v>290.09457782762104</v>
      </c>
      <c r="R4384" s="3">
        <f>VLOOKUP(A4384,ERCOT_345kv_West_ATC!D:E,2)</f>
        <v>20.65</v>
      </c>
      <c r="S4384" s="66">
        <f t="shared" si="782"/>
        <v>0.92881631861361247</v>
      </c>
      <c r="T4384" s="69">
        <f t="shared" si="767"/>
        <v>269.44457782762106</v>
      </c>
      <c r="V4384" s="16">
        <f t="shared" si="768"/>
        <v>1.74865284E-2</v>
      </c>
      <c r="W4384" s="16">
        <f t="shared" si="769"/>
        <v>0.18093816283409278</v>
      </c>
      <c r="X4384" s="16"/>
      <c r="Z4384" s="15">
        <f t="shared" si="770"/>
        <v>6.8273447015245913E-6</v>
      </c>
      <c r="AA4384" s="16">
        <f t="shared" si="771"/>
        <v>0.20041199619080924</v>
      </c>
      <c r="AB4384" s="3">
        <f t="shared" si="772"/>
        <v>0.21585833078298772</v>
      </c>
      <c r="AC4384" s="69">
        <f t="shared" si="773"/>
        <v>65.23522906657351</v>
      </c>
      <c r="AD4384" s="3">
        <f t="shared" si="781"/>
        <v>46.021429035900681</v>
      </c>
      <c r="AF4384" s="29"/>
      <c r="AG4384" s="30"/>
      <c r="AH4384" s="29"/>
      <c r="AI4384" s="29"/>
      <c r="AJ4384" s="31"/>
      <c r="AK4384" s="29"/>
      <c r="AL4384" s="30"/>
      <c r="AN4384" s="17">
        <f t="shared" si="774"/>
        <v>147936.78300534215</v>
      </c>
      <c r="AO4384" s="17">
        <f t="shared" si="775"/>
        <v>1479.3678300534216</v>
      </c>
      <c r="AP4384" s="2">
        <f t="shared" si="776"/>
        <v>101.18875957565406</v>
      </c>
      <c r="AQ4384" s="6">
        <f t="shared" si="777"/>
        <v>2089.5478852372562</v>
      </c>
      <c r="AR4384" s="3">
        <f t="shared" si="778"/>
        <v>27264.762604762742</v>
      </c>
    </row>
    <row r="4385" spans="1:44">
      <c r="A4385" s="32">
        <v>44198</v>
      </c>
      <c r="B4385" s="9">
        <v>6.25</v>
      </c>
      <c r="C4385" s="33">
        <v>32031.619709999999</v>
      </c>
      <c r="D4385" s="34">
        <f t="shared" si="762"/>
        <v>133143104.70480792</v>
      </c>
      <c r="E4385" s="34">
        <v>18599593048299.398</v>
      </c>
      <c r="F4385" s="3">
        <f>VLOOKUP(A4385,ERCOT_345kv_West_ATC!A:B,2)</f>
        <v>25.565100000000001</v>
      </c>
      <c r="G4385" s="3">
        <f>VLOOKUP(A4385,ERCOT_345kv_West_ATC!G:H,2)</f>
        <v>2.581</v>
      </c>
      <c r="I4385" s="5">
        <f t="shared" si="763"/>
        <v>6</v>
      </c>
      <c r="J4385" s="4">
        <f t="shared" si="764"/>
        <v>144</v>
      </c>
      <c r="K4385" s="4">
        <f t="shared" si="779"/>
        <v>900</v>
      </c>
      <c r="L4385" s="6">
        <f t="shared" si="780"/>
        <v>28828457.739</v>
      </c>
      <c r="N4385" s="22">
        <f t="shared" si="765"/>
        <v>0.2165223486632348</v>
      </c>
      <c r="O4385" s="14">
        <f t="shared" si="766"/>
        <v>675.9644083675181</v>
      </c>
      <c r="Q4385" s="22">
        <f t="shared" si="783"/>
        <v>316.55314132051871</v>
      </c>
      <c r="R4385" s="3">
        <f>VLOOKUP(A4385,ERCOT_345kv_West_ATC!D:E,2)</f>
        <v>19.71</v>
      </c>
      <c r="S4385" s="66">
        <f t="shared" si="782"/>
        <v>0.93773557287165543</v>
      </c>
      <c r="T4385" s="69">
        <f t="shared" si="767"/>
        <v>296.84314132051873</v>
      </c>
      <c r="V4385" s="16">
        <f t="shared" si="768"/>
        <v>1.74865284E-2</v>
      </c>
      <c r="W4385" s="16">
        <f t="shared" si="769"/>
        <v>0.1990358202632348</v>
      </c>
      <c r="X4385" s="16"/>
      <c r="Z4385" s="15">
        <f t="shared" si="770"/>
        <v>6.8273447015245913E-6</v>
      </c>
      <c r="AA4385" s="16">
        <f t="shared" si="771"/>
        <v>0.21869090910831915</v>
      </c>
      <c r="AB4385" s="3">
        <f t="shared" si="772"/>
        <v>0.2355460526055112</v>
      </c>
      <c r="AC4385" s="69">
        <f t="shared" si="773"/>
        <v>72.440935253617099</v>
      </c>
      <c r="AD4385" s="3">
        <f t="shared" si="781"/>
        <v>47.202078021726571</v>
      </c>
      <c r="AF4385" s="29"/>
      <c r="AG4385" s="30"/>
      <c r="AH4385" s="29"/>
      <c r="AI4385" s="29"/>
      <c r="AJ4385" s="31"/>
      <c r="AK4385" s="29"/>
      <c r="AL4385" s="30"/>
      <c r="AN4385" s="17">
        <f t="shared" si="774"/>
        <v>147936.78300534215</v>
      </c>
      <c r="AO4385" s="17">
        <f t="shared" si="775"/>
        <v>1479.3678300534216</v>
      </c>
      <c r="AP4385" s="2">
        <f t="shared" si="776"/>
        <v>101.18875957565406</v>
      </c>
      <c r="AQ4385" s="6">
        <f t="shared" si="777"/>
        <v>1994.4304512361416</v>
      </c>
      <c r="AR4385" s="3">
        <f t="shared" si="778"/>
        <v>30037.189258763858</v>
      </c>
    </row>
    <row r="4386" spans="1:44">
      <c r="A4386" s="32">
        <v>44199</v>
      </c>
      <c r="B4386" s="9">
        <v>6.25</v>
      </c>
      <c r="C4386" s="33">
        <v>32939.05747</v>
      </c>
      <c r="D4386" s="34">
        <f t="shared" si="762"/>
        <v>133143104.70480792</v>
      </c>
      <c r="E4386" s="34">
        <v>18599593048299.398</v>
      </c>
      <c r="F4386" s="3">
        <f>VLOOKUP(A4386,ERCOT_345kv_West_ATC!A:B,2)</f>
        <v>25.565100000000001</v>
      </c>
      <c r="G4386" s="3">
        <f>VLOOKUP(A4386,ERCOT_345kv_West_ATC!G:H,2)</f>
        <v>2.581</v>
      </c>
      <c r="I4386" s="5">
        <f t="shared" si="763"/>
        <v>6</v>
      </c>
      <c r="J4386" s="4">
        <f t="shared" si="764"/>
        <v>144</v>
      </c>
      <c r="K4386" s="4">
        <f t="shared" si="779"/>
        <v>900</v>
      </c>
      <c r="L4386" s="6">
        <f t="shared" si="780"/>
        <v>29645151.723000001</v>
      </c>
      <c r="N4386" s="22">
        <f t="shared" si="765"/>
        <v>0.22265630494892227</v>
      </c>
      <c r="O4386" s="14">
        <f t="shared" si="766"/>
        <v>675.9644083675181</v>
      </c>
      <c r="Q4386" s="22">
        <f t="shared" si="783"/>
        <v>325.52091366801506</v>
      </c>
      <c r="R4386" s="3">
        <f>VLOOKUP(A4386,ERCOT_345kv_West_ATC!D:E,2)</f>
        <v>17.97</v>
      </c>
      <c r="S4386" s="66">
        <f t="shared" si="782"/>
        <v>0.94479617362364965</v>
      </c>
      <c r="T4386" s="69">
        <f t="shared" si="767"/>
        <v>307.55091366801503</v>
      </c>
      <c r="V4386" s="16">
        <f t="shared" si="768"/>
        <v>1.74865284E-2</v>
      </c>
      <c r="W4386" s="16">
        <f t="shared" si="769"/>
        <v>0.20516977654892227</v>
      </c>
      <c r="X4386" s="16"/>
      <c r="Z4386" s="15">
        <f t="shared" si="770"/>
        <v>6.8273447015245913E-6</v>
      </c>
      <c r="AA4386" s="16">
        <f t="shared" si="771"/>
        <v>0.22488629949101852</v>
      </c>
      <c r="AB4386" s="3">
        <f t="shared" si="772"/>
        <v>0.24221893971794337</v>
      </c>
      <c r="AC4386" s="69">
        <f t="shared" si="773"/>
        <v>74.883211936767268</v>
      </c>
      <c r="AD4386" s="3">
        <f t="shared" si="781"/>
        <v>48.52343025976112</v>
      </c>
      <c r="AF4386" s="29"/>
      <c r="AG4386" s="30"/>
      <c r="AH4386" s="29"/>
      <c r="AI4386" s="29"/>
      <c r="AJ4386" s="31"/>
      <c r="AK4386" s="29"/>
      <c r="AL4386" s="30"/>
      <c r="AN4386" s="17">
        <f t="shared" si="774"/>
        <v>147936.78300534215</v>
      </c>
      <c r="AO4386" s="17">
        <f t="shared" si="775"/>
        <v>1479.3678300534216</v>
      </c>
      <c r="AP4386" s="2">
        <f t="shared" si="776"/>
        <v>101.18875957565406</v>
      </c>
      <c r="AQ4386" s="6">
        <f t="shared" si="777"/>
        <v>1818.3620095745034</v>
      </c>
      <c r="AR4386" s="3">
        <f t="shared" si="778"/>
        <v>31120.695460425497</v>
      </c>
    </row>
    <row r="4387" spans="1:44">
      <c r="A4387" s="32">
        <v>44200</v>
      </c>
      <c r="B4387" s="9">
        <v>6.25</v>
      </c>
      <c r="C4387" s="33">
        <v>31930.83941</v>
      </c>
      <c r="D4387" s="34">
        <f t="shared" ref="D4387:D4450" si="784">((2^256)/(2^208*65535)/600)*E4387/(10^12)</f>
        <v>133143104.70480792</v>
      </c>
      <c r="E4387" s="34">
        <v>18599593048299.398</v>
      </c>
      <c r="F4387" s="3">
        <f>VLOOKUP(A4387,ERCOT_345kv_West_ATC!A:B,2)</f>
        <v>20.945599999999999</v>
      </c>
      <c r="G4387" s="3">
        <f>VLOOKUP(A4387,ERCOT_345kv_West_ATC!G:H,2)</f>
        <v>2.62</v>
      </c>
      <c r="I4387" s="5">
        <f t="shared" si="763"/>
        <v>6</v>
      </c>
      <c r="J4387" s="4">
        <f t="shared" si="764"/>
        <v>144</v>
      </c>
      <c r="K4387" s="4">
        <f t="shared" si="779"/>
        <v>900</v>
      </c>
      <c r="L4387" s="6">
        <f t="shared" si="780"/>
        <v>28737755.469000001</v>
      </c>
      <c r="N4387" s="22">
        <f t="shared" si="765"/>
        <v>0.21584110970458881</v>
      </c>
      <c r="O4387" s="14">
        <f t="shared" si="766"/>
        <v>675.9644083675181</v>
      </c>
      <c r="Q4387" s="22">
        <f t="shared" si="783"/>
        <v>315.55717793068544</v>
      </c>
      <c r="R4387" s="3">
        <f>VLOOKUP(A4387,ERCOT_345kv_West_ATC!D:E,2)</f>
        <v>19.899999999999999</v>
      </c>
      <c r="S4387" s="66">
        <f t="shared" si="782"/>
        <v>0.93693694394626903</v>
      </c>
      <c r="T4387" s="69">
        <f t="shared" si="767"/>
        <v>295.65717793068546</v>
      </c>
      <c r="V4387" s="16">
        <f t="shared" si="768"/>
        <v>1.4326790399999997E-2</v>
      </c>
      <c r="W4387" s="16">
        <f t="shared" si="769"/>
        <v>0.2015143193045888</v>
      </c>
      <c r="X4387" s="16"/>
      <c r="Z4387" s="15">
        <f t="shared" si="770"/>
        <v>6.8273447015245913E-6</v>
      </c>
      <c r="AA4387" s="16">
        <f t="shared" si="771"/>
        <v>0.21800284726109612</v>
      </c>
      <c r="AB4387" s="3">
        <f t="shared" si="772"/>
        <v>0.23480495983342176</v>
      </c>
      <c r="AC4387" s="69">
        <f t="shared" si="773"/>
        <v>72.169695299032369</v>
      </c>
      <c r="AD4387" s="3">
        <f t="shared" si="781"/>
        <v>49.721143407318927</v>
      </c>
      <c r="AF4387" s="29"/>
      <c r="AG4387" s="30"/>
      <c r="AH4387" s="29"/>
      <c r="AI4387" s="29"/>
      <c r="AJ4387" s="31"/>
      <c r="AK4387" s="29"/>
      <c r="AL4387" s="30"/>
      <c r="AN4387" s="17">
        <f t="shared" si="774"/>
        <v>147936.78300534215</v>
      </c>
      <c r="AO4387" s="17">
        <f t="shared" si="775"/>
        <v>1479.3678300534216</v>
      </c>
      <c r="AP4387" s="2">
        <f t="shared" si="776"/>
        <v>101.18875957565406</v>
      </c>
      <c r="AQ4387" s="6">
        <f t="shared" si="777"/>
        <v>2013.6563155555157</v>
      </c>
      <c r="AR4387" s="3">
        <f t="shared" si="778"/>
        <v>29917.183094444485</v>
      </c>
    </row>
    <row r="4388" spans="1:44">
      <c r="A4388" s="32">
        <v>44201</v>
      </c>
      <c r="B4388" s="9">
        <v>6.25</v>
      </c>
      <c r="C4388" s="33">
        <v>34070.20033</v>
      </c>
      <c r="D4388" s="34">
        <f t="shared" si="784"/>
        <v>133143104.70480792</v>
      </c>
      <c r="E4388" s="34">
        <v>18599593048299.398</v>
      </c>
      <c r="F4388" s="3">
        <f>VLOOKUP(A4388,ERCOT_345kv_West_ATC!A:B,2)</f>
        <v>21.110800000000001</v>
      </c>
      <c r="G4388" s="3">
        <f>VLOOKUP(A4388,ERCOT_345kv_West_ATC!G:H,2)</f>
        <v>2.633</v>
      </c>
      <c r="I4388" s="5">
        <f t="shared" ref="I4388:I4451" si="785">60/10</f>
        <v>6</v>
      </c>
      <c r="J4388" s="4">
        <f t="shared" ref="J4388:J4451" si="786">I4388*24</f>
        <v>144</v>
      </c>
      <c r="K4388" s="4">
        <f t="shared" si="779"/>
        <v>900</v>
      </c>
      <c r="L4388" s="6">
        <f t="shared" si="780"/>
        <v>30663180.296999998</v>
      </c>
      <c r="N4388" s="22">
        <f t="shared" ref="N4388:N4451" si="787">L4388/D4388</f>
        <v>0.23030242809031268</v>
      </c>
      <c r="O4388" s="14">
        <f t="shared" ref="O4388:O4451" si="788">(K4388*100000000)/D4388</f>
        <v>675.9644083675181</v>
      </c>
      <c r="Q4388" s="22">
        <f t="shared" si="783"/>
        <v>336.69945627238695</v>
      </c>
      <c r="R4388" s="3">
        <f>VLOOKUP(A4388,ERCOT_345kv_West_ATC!D:E,2)</f>
        <v>19.170000000000002</v>
      </c>
      <c r="S4388" s="66">
        <f t="shared" si="782"/>
        <v>0.94306495112219113</v>
      </c>
      <c r="T4388" s="69">
        <f t="shared" si="767"/>
        <v>317.52945627238694</v>
      </c>
      <c r="V4388" s="16">
        <f t="shared" si="768"/>
        <v>1.4439787200000002E-2</v>
      </c>
      <c r="W4388" s="16">
        <f t="shared" si="769"/>
        <v>0.21586264089031268</v>
      </c>
      <c r="X4388" s="16"/>
      <c r="Z4388" s="15">
        <f t="shared" si="770"/>
        <v>6.8273447015245913E-6</v>
      </c>
      <c r="AA4388" s="16">
        <f t="shared" si="771"/>
        <v>0.23260900170290688</v>
      </c>
      <c r="AB4388" s="3">
        <f t="shared" si="772"/>
        <v>0.25053685301792955</v>
      </c>
      <c r="AC4388" s="69">
        <f t="shared" si="773"/>
        <v>77.92756820456222</v>
      </c>
      <c r="AD4388" s="3">
        <f t="shared" si="781"/>
        <v>51.093915060719674</v>
      </c>
      <c r="AF4388" s="29"/>
      <c r="AG4388" s="30"/>
      <c r="AH4388" s="29"/>
      <c r="AI4388" s="29"/>
      <c r="AJ4388" s="31"/>
      <c r="AK4388" s="29"/>
      <c r="AL4388" s="30"/>
      <c r="AN4388" s="17">
        <f t="shared" si="774"/>
        <v>147936.78300534215</v>
      </c>
      <c r="AO4388" s="17">
        <f t="shared" si="775"/>
        <v>1479.3678300534216</v>
      </c>
      <c r="AP4388" s="2">
        <f t="shared" si="776"/>
        <v>101.18875957565406</v>
      </c>
      <c r="AQ4388" s="6">
        <f t="shared" si="777"/>
        <v>1939.7885210652885</v>
      </c>
      <c r="AR4388" s="3">
        <f t="shared" si="778"/>
        <v>32130.41180893471</v>
      </c>
    </row>
    <row r="4389" spans="1:44">
      <c r="A4389" s="32">
        <v>44202</v>
      </c>
      <c r="B4389" s="9">
        <v>6.25</v>
      </c>
      <c r="C4389" s="33">
        <v>36850.147149999997</v>
      </c>
      <c r="D4389" s="34">
        <f t="shared" si="784"/>
        <v>133143104.70480792</v>
      </c>
      <c r="E4389" s="34">
        <v>18599593048299.398</v>
      </c>
      <c r="F4389" s="3">
        <f>VLOOKUP(A4389,ERCOT_345kv_West_ATC!A:B,2)</f>
        <v>21.149899999999999</v>
      </c>
      <c r="G4389" s="3">
        <f>VLOOKUP(A4389,ERCOT_345kv_West_ATC!G:H,2)</f>
        <v>2.6520000000000001</v>
      </c>
      <c r="I4389" s="5">
        <f t="shared" si="785"/>
        <v>6</v>
      </c>
      <c r="J4389" s="4">
        <f t="shared" si="786"/>
        <v>144</v>
      </c>
      <c r="K4389" s="4">
        <f t="shared" si="779"/>
        <v>900</v>
      </c>
      <c r="L4389" s="6">
        <f t="shared" si="780"/>
        <v>33165132.434999999</v>
      </c>
      <c r="N4389" s="22">
        <f t="shared" si="787"/>
        <v>0.24909387916505732</v>
      </c>
      <c r="O4389" s="14">
        <f t="shared" si="788"/>
        <v>675.9644083675181</v>
      </c>
      <c r="Q4389" s="22">
        <f t="shared" si="783"/>
        <v>364.17233796061015</v>
      </c>
      <c r="R4389" s="3">
        <f>VLOOKUP(A4389,ERCOT_345kv_West_ATC!D:E,2)</f>
        <v>15.28</v>
      </c>
      <c r="S4389" s="66">
        <f t="shared" si="782"/>
        <v>0.95804184336029197</v>
      </c>
      <c r="T4389" s="69">
        <f t="shared" si="767"/>
        <v>348.89233796061018</v>
      </c>
      <c r="V4389" s="16">
        <f t="shared" si="768"/>
        <v>1.4466531599999999E-2</v>
      </c>
      <c r="W4389" s="16">
        <f t="shared" si="769"/>
        <v>0.23462734756505732</v>
      </c>
      <c r="X4389" s="16"/>
      <c r="Z4389" s="15">
        <f t="shared" si="770"/>
        <v>6.8273447015245913E-6</v>
      </c>
      <c r="AA4389" s="16">
        <f t="shared" si="771"/>
        <v>0.25158865689495402</v>
      </c>
      <c r="AB4389" s="3">
        <f t="shared" si="772"/>
        <v>0.2709793253572168</v>
      </c>
      <c r="AC4389" s="69">
        <f t="shared" si="773"/>
        <v>85.409513080741363</v>
      </c>
      <c r="AD4389" s="3">
        <f t="shared" si="781"/>
        <v>52.727646452685704</v>
      </c>
      <c r="AF4389" s="29"/>
      <c r="AG4389" s="30"/>
      <c r="AH4389" s="29"/>
      <c r="AI4389" s="29"/>
      <c r="AJ4389" s="31"/>
      <c r="AK4389" s="29"/>
      <c r="AL4389" s="30"/>
      <c r="AN4389" s="17">
        <f t="shared" si="774"/>
        <v>147936.78300534215</v>
      </c>
      <c r="AO4389" s="17">
        <f t="shared" si="775"/>
        <v>1479.3678300534216</v>
      </c>
      <c r="AP4389" s="2">
        <f t="shared" si="776"/>
        <v>101.18875957565406</v>
      </c>
      <c r="AQ4389" s="6">
        <f t="shared" si="777"/>
        <v>1546.164246315994</v>
      </c>
      <c r="AR4389" s="3">
        <f t="shared" si="778"/>
        <v>35303.982903684002</v>
      </c>
    </row>
    <row r="4390" spans="1:44">
      <c r="A4390" s="32">
        <v>44203</v>
      </c>
      <c r="B4390" s="9">
        <v>6.25</v>
      </c>
      <c r="C4390" s="33">
        <v>39241.936370000003</v>
      </c>
      <c r="D4390" s="34">
        <f t="shared" si="784"/>
        <v>133143104.70480792</v>
      </c>
      <c r="E4390" s="34">
        <v>18599593048299.398</v>
      </c>
      <c r="F4390" s="3">
        <f>VLOOKUP(A4390,ERCOT_345kv_West_ATC!A:B,2)</f>
        <v>20.965599999999998</v>
      </c>
      <c r="G4390" s="3">
        <f>VLOOKUP(A4390,ERCOT_345kv_West_ATC!G:H,2)</f>
        <v>2.6309999999999998</v>
      </c>
      <c r="I4390" s="5">
        <f t="shared" si="785"/>
        <v>6</v>
      </c>
      <c r="J4390" s="4">
        <f t="shared" si="786"/>
        <v>144</v>
      </c>
      <c r="K4390" s="4">
        <f t="shared" si="779"/>
        <v>900</v>
      </c>
      <c r="L4390" s="6">
        <f t="shared" si="780"/>
        <v>35317742.733000003</v>
      </c>
      <c r="N4390" s="22">
        <f t="shared" si="787"/>
        <v>0.26526152301542844</v>
      </c>
      <c r="O4390" s="14">
        <f t="shared" si="788"/>
        <v>675.9644083675181</v>
      </c>
      <c r="Q4390" s="22">
        <f t="shared" si="783"/>
        <v>387.80924417460295</v>
      </c>
      <c r="R4390" s="3">
        <f>VLOOKUP(A4390,ERCOT_345kv_West_ATC!D:E,2)</f>
        <v>20.420000000000002</v>
      </c>
      <c r="S4390" s="66">
        <f t="shared" si="782"/>
        <v>0.9473452469049285</v>
      </c>
      <c r="T4390" s="69">
        <f t="shared" si="767"/>
        <v>367.38924417460294</v>
      </c>
      <c r="V4390" s="16">
        <f t="shared" si="768"/>
        <v>1.4340470399999998E-2</v>
      </c>
      <c r="W4390" s="16">
        <f t="shared" si="769"/>
        <v>0.25092105261542846</v>
      </c>
      <c r="X4390" s="16"/>
      <c r="Z4390" s="15">
        <f t="shared" si="770"/>
        <v>6.8273447015245913E-6</v>
      </c>
      <c r="AA4390" s="16">
        <f t="shared" si="771"/>
        <v>0.26791822635328466</v>
      </c>
      <c r="AB4390" s="3">
        <f t="shared" si="772"/>
        <v>0.28856746215878898</v>
      </c>
      <c r="AC4390" s="69">
        <f t="shared" si="773"/>
        <v>91.846771150116766</v>
      </c>
      <c r="AD4390" s="3">
        <f t="shared" si="781"/>
        <v>54.65178668556036</v>
      </c>
      <c r="AF4390" s="29"/>
      <c r="AG4390" s="30"/>
      <c r="AH4390" s="29"/>
      <c r="AI4390" s="29"/>
      <c r="AJ4390" s="31"/>
      <c r="AK4390" s="29"/>
      <c r="AL4390" s="30"/>
      <c r="AN4390" s="17">
        <f t="shared" si="774"/>
        <v>147936.78300534215</v>
      </c>
      <c r="AO4390" s="17">
        <f t="shared" si="775"/>
        <v>1479.3678300534216</v>
      </c>
      <c r="AP4390" s="2">
        <f t="shared" si="776"/>
        <v>101.18875957565406</v>
      </c>
      <c r="AQ4390" s="6">
        <f t="shared" si="777"/>
        <v>2066.2744705348559</v>
      </c>
      <c r="AR4390" s="3">
        <f t="shared" si="778"/>
        <v>37175.661899465151</v>
      </c>
    </row>
    <row r="4391" spans="1:44">
      <c r="A4391" s="32">
        <v>44204</v>
      </c>
      <c r="B4391" s="9">
        <v>6.25</v>
      </c>
      <c r="C4391" s="33">
        <v>40771.759460000001</v>
      </c>
      <c r="D4391" s="34">
        <f t="shared" si="784"/>
        <v>133143104.70480792</v>
      </c>
      <c r="E4391" s="34">
        <v>18599593048299.398</v>
      </c>
      <c r="F4391" s="3">
        <f>VLOOKUP(A4391,ERCOT_345kv_West_ATC!A:B,2)</f>
        <v>20.922799999999999</v>
      </c>
      <c r="G4391" s="3">
        <f>VLOOKUP(A4391,ERCOT_345kv_West_ATC!G:H,2)</f>
        <v>2.641</v>
      </c>
      <c r="I4391" s="5">
        <f t="shared" si="785"/>
        <v>6</v>
      </c>
      <c r="J4391" s="4">
        <f t="shared" si="786"/>
        <v>144</v>
      </c>
      <c r="K4391" s="4">
        <f t="shared" si="779"/>
        <v>900</v>
      </c>
      <c r="L4391" s="6">
        <f t="shared" si="780"/>
        <v>36694583.513999999</v>
      </c>
      <c r="N4391" s="22">
        <f t="shared" si="787"/>
        <v>0.27560258261481657</v>
      </c>
      <c r="O4391" s="14">
        <f t="shared" si="788"/>
        <v>675.9644083675181</v>
      </c>
      <c r="Q4391" s="22">
        <f t="shared" si="783"/>
        <v>402.92775236084299</v>
      </c>
      <c r="R4391" s="3">
        <f>VLOOKUP(A4391,ERCOT_345kv_West_ATC!D:E,2)</f>
        <v>24.55</v>
      </c>
      <c r="S4391" s="66">
        <f t="shared" si="782"/>
        <v>0.9390709628310383</v>
      </c>
      <c r="T4391" s="69">
        <f t="shared" ref="T4391:T4454" si="789">Q4391-R4391</f>
        <v>378.37775236084298</v>
      </c>
      <c r="V4391" s="16">
        <f t="shared" ref="V4391:V4454" si="790">(F4391/1000000)*($X$2)*24</f>
        <v>1.4311195199999998E-2</v>
      </c>
      <c r="W4391" s="16">
        <f t="shared" ref="W4391:W4454" si="791">N4391-V4391</f>
        <v>0.26129138741481656</v>
      </c>
      <c r="X4391" s="16"/>
      <c r="Z4391" s="15">
        <f t="shared" ref="Z4391:Z4454" si="792">((1*$B4391*(60*60*24))/(($E4391/1000000000000)*2^32))*(1+$AG$1)</f>
        <v>6.8273447015245913E-6</v>
      </c>
      <c r="AA4391" s="16">
        <f t="shared" ref="AA4391:AA4454" si="793">Z4391*C4391</f>
        <v>0.27836285592106613</v>
      </c>
      <c r="AB4391" s="3">
        <f t="shared" ref="AB4391:AB4454" si="794">C4391*$AH$2*$AG$2/(E4391/1000000000000)</f>
        <v>0.29981708966113374</v>
      </c>
      <c r="AC4391" s="69">
        <f t="shared" ref="AC4391:AC4454" si="795">((AB4391-$AL$2/1000*$AJ$2*24)*$AJ$1*$AL$1)</f>
        <v>95.964134815974958</v>
      </c>
      <c r="AD4391" s="3">
        <f t="shared" si="781"/>
        <v>56.692510896858572</v>
      </c>
      <c r="AF4391" s="29"/>
      <c r="AG4391" s="30"/>
      <c r="AH4391" s="29"/>
      <c r="AI4391" s="29"/>
      <c r="AJ4391" s="31"/>
      <c r="AK4391" s="29"/>
      <c r="AL4391" s="30"/>
      <c r="AN4391" s="17">
        <f t="shared" si="774"/>
        <v>147936.78300534215</v>
      </c>
      <c r="AO4391" s="17">
        <f t="shared" si="775"/>
        <v>1479.3678300534216</v>
      </c>
      <c r="AP4391" s="2">
        <f t="shared" si="776"/>
        <v>101.18875957565406</v>
      </c>
      <c r="AQ4391" s="6">
        <f t="shared" si="777"/>
        <v>2484.1840475823074</v>
      </c>
      <c r="AR4391" s="3">
        <f t="shared" si="778"/>
        <v>38287.575412417696</v>
      </c>
    </row>
    <row r="4392" spans="1:44">
      <c r="A4392" s="32">
        <v>44205</v>
      </c>
      <c r="B4392" s="9">
        <v>6.25</v>
      </c>
      <c r="C4392" s="33">
        <v>40388.873639999998</v>
      </c>
      <c r="D4392" s="34">
        <f t="shared" si="784"/>
        <v>147515897.03450277</v>
      </c>
      <c r="E4392" s="34">
        <v>20607418304385.602</v>
      </c>
      <c r="F4392" s="3">
        <f>VLOOKUP(A4392,ERCOT_345kv_West_ATC!A:B,2)</f>
        <v>20.922799999999999</v>
      </c>
      <c r="G4392" s="3">
        <f>VLOOKUP(A4392,ERCOT_345kv_West_ATC!G:H,2)</f>
        <v>2.641</v>
      </c>
      <c r="I4392" s="5">
        <f t="shared" si="785"/>
        <v>6</v>
      </c>
      <c r="J4392" s="4">
        <f t="shared" si="786"/>
        <v>144</v>
      </c>
      <c r="K4392" s="4">
        <f t="shared" si="779"/>
        <v>900</v>
      </c>
      <c r="L4392" s="6">
        <f t="shared" si="780"/>
        <v>36349986.276000001</v>
      </c>
      <c r="N4392" s="22">
        <f t="shared" si="787"/>
        <v>0.24641402727936523</v>
      </c>
      <c r="O4392" s="14">
        <f t="shared" si="788"/>
        <v>610.10373667693409</v>
      </c>
      <c r="Q4392" s="22">
        <f t="shared" si="783"/>
        <v>360.25442584702523</v>
      </c>
      <c r="R4392" s="3">
        <f>VLOOKUP(A4392,ERCOT_345kv_West_ATC!D:E,2)</f>
        <v>21.88</v>
      </c>
      <c r="S4392" s="66">
        <f t="shared" si="782"/>
        <v>0.93926514587973198</v>
      </c>
      <c r="T4392" s="69">
        <f t="shared" si="789"/>
        <v>338.37442584702524</v>
      </c>
      <c r="V4392" s="16">
        <f t="shared" si="790"/>
        <v>1.4311195199999998E-2</v>
      </c>
      <c r="W4392" s="16">
        <f t="shared" si="791"/>
        <v>0.23210283207936525</v>
      </c>
      <c r="X4392" s="16"/>
      <c r="Z4392" s="15">
        <f t="shared" si="792"/>
        <v>6.1621417672584342E-6</v>
      </c>
      <c r="AA4392" s="16">
        <f t="shared" si="793"/>
        <v>0.24888196518956718</v>
      </c>
      <c r="AB4392" s="3">
        <f t="shared" si="794"/>
        <v>0.26806402106119709</v>
      </c>
      <c r="AC4392" s="69">
        <f t="shared" si="795"/>
        <v>84.342511708398135</v>
      </c>
      <c r="AD4392" s="3">
        <f t="shared" si="781"/>
        <v>58.37129790441054</v>
      </c>
      <c r="AF4392" s="29"/>
      <c r="AG4392" s="30"/>
      <c r="AH4392" s="29"/>
      <c r="AI4392" s="29"/>
      <c r="AJ4392" s="31"/>
      <c r="AK4392" s="29"/>
      <c r="AL4392" s="30"/>
      <c r="AN4392" s="17">
        <f t="shared" si="774"/>
        <v>163906.55226055864</v>
      </c>
      <c r="AO4392" s="17">
        <f t="shared" si="775"/>
        <v>1639.0655226055865</v>
      </c>
      <c r="AP4392" s="2">
        <f t="shared" si="776"/>
        <v>112.11208174622212</v>
      </c>
      <c r="AQ4392" s="6">
        <f t="shared" si="777"/>
        <v>2453.0123486073398</v>
      </c>
      <c r="AR4392" s="3">
        <f t="shared" si="778"/>
        <v>37935.861291392655</v>
      </c>
    </row>
    <row r="4393" spans="1:44">
      <c r="A4393" s="32">
        <v>44206</v>
      </c>
      <c r="B4393" s="9">
        <v>6.25</v>
      </c>
      <c r="C4393" s="33">
        <v>38474.296069999997</v>
      </c>
      <c r="D4393" s="34">
        <f t="shared" si="784"/>
        <v>147515897.03450277</v>
      </c>
      <c r="E4393" s="34">
        <v>20607418304385.602</v>
      </c>
      <c r="F4393" s="3">
        <f>VLOOKUP(A4393,ERCOT_345kv_West_ATC!A:B,2)</f>
        <v>20.922799999999999</v>
      </c>
      <c r="G4393" s="3">
        <f>VLOOKUP(A4393,ERCOT_345kv_West_ATC!G:H,2)</f>
        <v>2.641</v>
      </c>
      <c r="I4393" s="5">
        <f t="shared" si="785"/>
        <v>6</v>
      </c>
      <c r="J4393" s="4">
        <f t="shared" si="786"/>
        <v>144</v>
      </c>
      <c r="K4393" s="4">
        <f t="shared" si="779"/>
        <v>900</v>
      </c>
      <c r="L4393" s="6">
        <f t="shared" si="780"/>
        <v>34626866.463</v>
      </c>
      <c r="N4393" s="22">
        <f t="shared" si="787"/>
        <v>0.23473311798321678</v>
      </c>
      <c r="O4393" s="14">
        <f t="shared" si="788"/>
        <v>610.10373667693409</v>
      </c>
      <c r="Q4393" s="22">
        <f t="shared" si="783"/>
        <v>343.17707307487831</v>
      </c>
      <c r="R4393" s="3">
        <f>VLOOKUP(A4393,ERCOT_345kv_West_ATC!D:E,2)</f>
        <v>27.81</v>
      </c>
      <c r="S4393" s="66">
        <f t="shared" si="782"/>
        <v>0.91896311792969898</v>
      </c>
      <c r="T4393" s="69">
        <f t="shared" si="789"/>
        <v>315.36707307487831</v>
      </c>
      <c r="V4393" s="16">
        <f t="shared" si="790"/>
        <v>1.4311195199999998E-2</v>
      </c>
      <c r="W4393" s="16">
        <f t="shared" si="791"/>
        <v>0.22042192278321679</v>
      </c>
      <c r="X4393" s="16"/>
      <c r="Z4393" s="15">
        <f t="shared" si="792"/>
        <v>6.1621417672584342E-6</v>
      </c>
      <c r="AA4393" s="16">
        <f t="shared" si="793"/>
        <v>0.23708406677881402</v>
      </c>
      <c r="AB4393" s="3">
        <f t="shared" si="794"/>
        <v>0.25535682435592705</v>
      </c>
      <c r="AC4393" s="69">
        <f t="shared" si="795"/>
        <v>79.691677714269304</v>
      </c>
      <c r="AD4393" s="3">
        <f t="shared" si="781"/>
        <v>59.9119030384322</v>
      </c>
      <c r="AF4393" s="29"/>
      <c r="AG4393" s="30"/>
      <c r="AH4393" s="29"/>
      <c r="AI4393" s="29"/>
      <c r="AJ4393" s="31"/>
      <c r="AK4393" s="29"/>
      <c r="AL4393" s="30"/>
      <c r="AN4393" s="17">
        <f t="shared" si="774"/>
        <v>163906.55226055864</v>
      </c>
      <c r="AO4393" s="17">
        <f t="shared" si="775"/>
        <v>1639.0655226055865</v>
      </c>
      <c r="AP4393" s="2">
        <f t="shared" si="776"/>
        <v>112.11208174622212</v>
      </c>
      <c r="AQ4393" s="6">
        <f t="shared" si="777"/>
        <v>3117.8369933624367</v>
      </c>
      <c r="AR4393" s="3">
        <f t="shared" si="778"/>
        <v>35356.459076637562</v>
      </c>
    </row>
    <row r="4394" spans="1:44">
      <c r="A4394" s="32">
        <v>44207</v>
      </c>
      <c r="B4394" s="9">
        <v>6.25</v>
      </c>
      <c r="C4394" s="33">
        <v>35603.363770000004</v>
      </c>
      <c r="D4394" s="34">
        <f t="shared" si="784"/>
        <v>147515897.03450277</v>
      </c>
      <c r="E4394" s="34">
        <v>20607418304385.602</v>
      </c>
      <c r="F4394" s="3">
        <f>VLOOKUP(A4394,ERCOT_345kv_West_ATC!A:B,2)</f>
        <v>20.9435</v>
      </c>
      <c r="G4394" s="3">
        <f>VLOOKUP(A4394,ERCOT_345kv_West_ATC!G:H,2)</f>
        <v>2.6520000000000001</v>
      </c>
      <c r="I4394" s="5">
        <f t="shared" si="785"/>
        <v>6</v>
      </c>
      <c r="J4394" s="4">
        <f t="shared" si="786"/>
        <v>144</v>
      </c>
      <c r="K4394" s="4">
        <f t="shared" si="779"/>
        <v>900</v>
      </c>
      <c r="L4394" s="6">
        <f t="shared" si="780"/>
        <v>32043027.393000003</v>
      </c>
      <c r="N4394" s="22">
        <f t="shared" si="787"/>
        <v>0.21721745274345178</v>
      </c>
      <c r="O4394" s="14">
        <f t="shared" si="788"/>
        <v>610.10373667693409</v>
      </c>
      <c r="Q4394" s="22">
        <f t="shared" si="783"/>
        <v>317.56937535592363</v>
      </c>
      <c r="R4394" s="3">
        <f>VLOOKUP(A4394,ERCOT_345kv_West_ATC!D:E,2)</f>
        <v>32.85</v>
      </c>
      <c r="S4394" s="66">
        <f t="shared" si="782"/>
        <v>0.89655803566328596</v>
      </c>
      <c r="T4394" s="69">
        <f t="shared" si="789"/>
        <v>284.7193753559236</v>
      </c>
      <c r="V4394" s="16">
        <f t="shared" si="790"/>
        <v>1.4325354E-2</v>
      </c>
      <c r="W4394" s="16">
        <f t="shared" si="791"/>
        <v>0.20289209874345177</v>
      </c>
      <c r="X4394" s="16"/>
      <c r="Z4394" s="15">
        <f t="shared" si="792"/>
        <v>6.1621417672584342E-6</v>
      </c>
      <c r="AA4394" s="16">
        <f t="shared" si="793"/>
        <v>0.21939297494201274</v>
      </c>
      <c r="AB4394" s="3">
        <f t="shared" si="794"/>
        <v>0.2363022286919795</v>
      </c>
      <c r="AC4394" s="69">
        <f t="shared" si="795"/>
        <v>72.717695701264489</v>
      </c>
      <c r="AD4394" s="3">
        <f t="shared" si="781"/>
        <v>61.157275177358294</v>
      </c>
      <c r="AF4394" s="29"/>
      <c r="AG4394" s="30"/>
      <c r="AH4394" s="29"/>
      <c r="AI4394" s="29"/>
      <c r="AJ4394" s="31"/>
      <c r="AK4394" s="29"/>
      <c r="AL4394" s="30"/>
      <c r="AN4394" s="17">
        <f t="shared" si="774"/>
        <v>163906.55226055864</v>
      </c>
      <c r="AO4394" s="17">
        <f t="shared" si="775"/>
        <v>1639.0655226055865</v>
      </c>
      <c r="AP4394" s="2">
        <f t="shared" si="776"/>
        <v>112.11208174622212</v>
      </c>
      <c r="AQ4394" s="6">
        <f t="shared" si="777"/>
        <v>3682.8818853633966</v>
      </c>
      <c r="AR4394" s="3">
        <f t="shared" si="778"/>
        <v>31920.481884636607</v>
      </c>
    </row>
    <row r="4395" spans="1:44">
      <c r="A4395" s="32">
        <v>44208</v>
      </c>
      <c r="B4395" s="9">
        <v>6.25</v>
      </c>
      <c r="C4395" s="33">
        <v>33879.451430000001</v>
      </c>
      <c r="D4395" s="34">
        <f t="shared" si="784"/>
        <v>147515897.03450277</v>
      </c>
      <c r="E4395" s="34">
        <v>20607418304385.602</v>
      </c>
      <c r="F4395" s="3">
        <f>VLOOKUP(A4395,ERCOT_345kv_West_ATC!A:B,2)</f>
        <v>21.048100000000002</v>
      </c>
      <c r="G4395" s="3">
        <f>VLOOKUP(A4395,ERCOT_345kv_West_ATC!G:H,2)</f>
        <v>2.653</v>
      </c>
      <c r="I4395" s="5">
        <f t="shared" si="785"/>
        <v>6</v>
      </c>
      <c r="J4395" s="4">
        <f t="shared" si="786"/>
        <v>144</v>
      </c>
      <c r="K4395" s="4">
        <f t="shared" si="779"/>
        <v>900</v>
      </c>
      <c r="L4395" s="6">
        <f t="shared" si="780"/>
        <v>30491506.287</v>
      </c>
      <c r="N4395" s="22">
        <f t="shared" si="787"/>
        <v>0.20669979914007697</v>
      </c>
      <c r="O4395" s="14">
        <f t="shared" si="788"/>
        <v>610.10373667693409</v>
      </c>
      <c r="Q4395" s="22">
        <f t="shared" si="783"/>
        <v>302.19268880128215</v>
      </c>
      <c r="R4395" s="3">
        <f>VLOOKUP(A4395,ERCOT_345kv_West_ATC!D:E,2)</f>
        <v>26.71</v>
      </c>
      <c r="S4395" s="66">
        <f t="shared" si="782"/>
        <v>0.91161268624349767</v>
      </c>
      <c r="T4395" s="69">
        <f t="shared" si="789"/>
        <v>275.48268880128217</v>
      </c>
      <c r="V4395" s="16">
        <f t="shared" si="790"/>
        <v>1.4396900400000001E-2</v>
      </c>
      <c r="W4395" s="16">
        <f t="shared" si="791"/>
        <v>0.19230289874007697</v>
      </c>
      <c r="X4395" s="16"/>
      <c r="Z4395" s="15">
        <f t="shared" si="792"/>
        <v>6.1621417672584342E-6</v>
      </c>
      <c r="AA4395" s="16">
        <f t="shared" si="793"/>
        <v>0.2087699827086065</v>
      </c>
      <c r="AB4395" s="3">
        <f t="shared" si="794"/>
        <v>0.2248604915953612</v>
      </c>
      <c r="AC4395" s="69">
        <f t="shared" si="795"/>
        <v>68.530019923902202</v>
      </c>
      <c r="AD4395" s="3">
        <f t="shared" si="781"/>
        <v>62.189174814521365</v>
      </c>
      <c r="AF4395" s="29"/>
      <c r="AG4395" s="30"/>
      <c r="AH4395" s="29"/>
      <c r="AI4395" s="29"/>
      <c r="AJ4395" s="31"/>
      <c r="AK4395" s="29"/>
      <c r="AL4395" s="30"/>
      <c r="AN4395" s="17">
        <f t="shared" ref="AN4395:AN4458" si="796">D4395/K4395</f>
        <v>163906.55226055864</v>
      </c>
      <c r="AO4395" s="17">
        <f t="shared" ref="AO4395:AO4458" si="797">AN4395/$Y$2</f>
        <v>1639.0655226055865</v>
      </c>
      <c r="AP4395" s="2">
        <f t="shared" ref="AP4395:AP4458" si="798">(AO4395*$AL$2*$Y$2*24)/1000000</f>
        <v>112.11208174622212</v>
      </c>
      <c r="AQ4395" s="6">
        <f t="shared" ref="AQ4395:AQ4458" si="799">AP4395*R4395</f>
        <v>2994.513703441593</v>
      </c>
      <c r="AR4395" s="3">
        <f t="shared" ref="AR4395:AR4458" si="800">C4395-AQ4395</f>
        <v>30884.937726558408</v>
      </c>
    </row>
    <row r="4396" spans="1:44">
      <c r="A4396" s="32">
        <v>44209</v>
      </c>
      <c r="B4396" s="9">
        <v>6.25</v>
      </c>
      <c r="C4396" s="33">
        <v>37320.808100000002</v>
      </c>
      <c r="D4396" s="34">
        <f t="shared" si="784"/>
        <v>147515897.03450277</v>
      </c>
      <c r="E4396" s="34">
        <v>20607418304385.602</v>
      </c>
      <c r="F4396" s="3">
        <f>VLOOKUP(A4396,ERCOT_345kv_West_ATC!A:B,2)</f>
        <v>20.779199999999999</v>
      </c>
      <c r="G4396" s="3">
        <f>VLOOKUP(A4396,ERCOT_345kv_West_ATC!G:H,2)</f>
        <v>2.6829999999999998</v>
      </c>
      <c r="I4396" s="5">
        <f t="shared" si="785"/>
        <v>6</v>
      </c>
      <c r="J4396" s="4">
        <f t="shared" si="786"/>
        <v>144</v>
      </c>
      <c r="K4396" s="4">
        <f t="shared" si="779"/>
        <v>900</v>
      </c>
      <c r="L4396" s="6">
        <f t="shared" si="780"/>
        <v>33588727.289999999</v>
      </c>
      <c r="N4396" s="22">
        <f t="shared" si="787"/>
        <v>0.22769564477612789</v>
      </c>
      <c r="O4396" s="14">
        <f t="shared" si="788"/>
        <v>610.10373667693409</v>
      </c>
      <c r="Q4396" s="22">
        <f t="shared" si="783"/>
        <v>332.88836955574254</v>
      </c>
      <c r="R4396" s="3">
        <f>VLOOKUP(A4396,ERCOT_345kv_West_ATC!D:E,2)</f>
        <v>20.94</v>
      </c>
      <c r="S4396" s="66">
        <f t="shared" si="782"/>
        <v>0.93709603003569764</v>
      </c>
      <c r="T4396" s="69">
        <f t="shared" si="789"/>
        <v>311.94836955574254</v>
      </c>
      <c r="V4396" s="16">
        <f t="shared" si="790"/>
        <v>1.4212972799999998E-2</v>
      </c>
      <c r="W4396" s="16">
        <f t="shared" si="791"/>
        <v>0.21348267197612789</v>
      </c>
      <c r="X4396" s="16"/>
      <c r="Z4396" s="15">
        <f t="shared" si="792"/>
        <v>6.1621417672584342E-6</v>
      </c>
      <c r="AA4396" s="16">
        <f t="shared" si="793"/>
        <v>0.22997611038084689</v>
      </c>
      <c r="AB4396" s="3">
        <f t="shared" si="794"/>
        <v>0.24770103711511415</v>
      </c>
      <c r="AC4396" s="69">
        <f t="shared" si="795"/>
        <v>76.889659584131792</v>
      </c>
      <c r="AD4396" s="3">
        <f t="shared" si="781"/>
        <v>63.490989661213433</v>
      </c>
      <c r="AF4396" s="29"/>
      <c r="AG4396" s="30"/>
      <c r="AH4396" s="29"/>
      <c r="AI4396" s="29"/>
      <c r="AJ4396" s="31"/>
      <c r="AK4396" s="29"/>
      <c r="AL4396" s="30"/>
      <c r="AN4396" s="17">
        <f t="shared" si="796"/>
        <v>163906.55226055864</v>
      </c>
      <c r="AO4396" s="17">
        <f t="shared" si="797"/>
        <v>1639.0655226055865</v>
      </c>
      <c r="AP4396" s="2">
        <f t="shared" si="798"/>
        <v>112.11208174622212</v>
      </c>
      <c r="AQ4396" s="6">
        <f t="shared" si="799"/>
        <v>2347.6269917658915</v>
      </c>
      <c r="AR4396" s="3">
        <f t="shared" si="800"/>
        <v>34973.181108234108</v>
      </c>
    </row>
    <row r="4397" spans="1:44">
      <c r="A4397" s="32">
        <v>44210</v>
      </c>
      <c r="B4397" s="9">
        <v>6.25</v>
      </c>
      <c r="C4397" s="33">
        <v>39192.56323</v>
      </c>
      <c r="D4397" s="34">
        <f t="shared" si="784"/>
        <v>147515897.03450277</v>
      </c>
      <c r="E4397" s="34">
        <v>20607418304385.602</v>
      </c>
      <c r="F4397" s="3">
        <f>VLOOKUP(A4397,ERCOT_345kv_West_ATC!A:B,2)</f>
        <v>20.919</v>
      </c>
      <c r="G4397" s="3">
        <f>VLOOKUP(A4397,ERCOT_345kv_West_ATC!G:H,2)</f>
        <v>2.6869999999999998</v>
      </c>
      <c r="I4397" s="5">
        <f t="shared" si="785"/>
        <v>6</v>
      </c>
      <c r="J4397" s="4">
        <f t="shared" si="786"/>
        <v>144</v>
      </c>
      <c r="K4397" s="4">
        <f t="shared" si="779"/>
        <v>900</v>
      </c>
      <c r="L4397" s="6">
        <f t="shared" si="780"/>
        <v>35273306.906999998</v>
      </c>
      <c r="N4397" s="22">
        <f t="shared" si="787"/>
        <v>0.23911529276570007</v>
      </c>
      <c r="O4397" s="14">
        <f t="shared" si="788"/>
        <v>610.10373667693409</v>
      </c>
      <c r="Q4397" s="22">
        <f t="shared" si="783"/>
        <v>349.58376135336272</v>
      </c>
      <c r="R4397" s="3">
        <f>VLOOKUP(A4397,ERCOT_345kv_West_ATC!D:E,2)</f>
        <v>20.46</v>
      </c>
      <c r="S4397" s="66">
        <f t="shared" si="782"/>
        <v>0.94147325401845883</v>
      </c>
      <c r="T4397" s="69">
        <f t="shared" si="789"/>
        <v>329.12376135336274</v>
      </c>
      <c r="V4397" s="16">
        <f t="shared" si="790"/>
        <v>1.4308596E-2</v>
      </c>
      <c r="W4397" s="16">
        <f t="shared" si="791"/>
        <v>0.22480669676570006</v>
      </c>
      <c r="X4397" s="16"/>
      <c r="Z4397" s="15">
        <f t="shared" si="792"/>
        <v>6.1621417672584342E-6</v>
      </c>
      <c r="AA4397" s="16">
        <f t="shared" si="793"/>
        <v>0.24151013084550013</v>
      </c>
      <c r="AB4397" s="3">
        <f t="shared" si="794"/>
        <v>0.26012401803461188</v>
      </c>
      <c r="AC4397" s="69">
        <f t="shared" si="795"/>
        <v>81.43647060066796</v>
      </c>
      <c r="AD4397" s="3">
        <f t="shared" si="781"/>
        <v>64.92851534858552</v>
      </c>
      <c r="AF4397" s="29"/>
      <c r="AG4397" s="30"/>
      <c r="AH4397" s="29"/>
      <c r="AI4397" s="29"/>
      <c r="AJ4397" s="31"/>
      <c r="AK4397" s="29"/>
      <c r="AL4397" s="30"/>
      <c r="AN4397" s="17">
        <f t="shared" si="796"/>
        <v>163906.55226055864</v>
      </c>
      <c r="AO4397" s="17">
        <f t="shared" si="797"/>
        <v>1639.0655226055865</v>
      </c>
      <c r="AP4397" s="2">
        <f t="shared" si="798"/>
        <v>112.11208174622212</v>
      </c>
      <c r="AQ4397" s="6">
        <f t="shared" si="799"/>
        <v>2293.8131925277048</v>
      </c>
      <c r="AR4397" s="3">
        <f t="shared" si="800"/>
        <v>36898.750037472295</v>
      </c>
    </row>
    <row r="4398" spans="1:44">
      <c r="A4398" s="32">
        <v>44211</v>
      </c>
      <c r="B4398" s="9">
        <v>6.25</v>
      </c>
      <c r="C4398" s="33">
        <v>36732.762929999997</v>
      </c>
      <c r="D4398" s="34">
        <f t="shared" si="784"/>
        <v>147515897.03450277</v>
      </c>
      <c r="E4398" s="34">
        <v>20607418304385.602</v>
      </c>
      <c r="F4398" s="3">
        <f>VLOOKUP(A4398,ERCOT_345kv_West_ATC!A:B,2)</f>
        <v>21.094000000000001</v>
      </c>
      <c r="G4398" s="3">
        <f>VLOOKUP(A4398,ERCOT_345kv_West_ATC!G:H,2)</f>
        <v>2.698</v>
      </c>
      <c r="I4398" s="5">
        <f t="shared" si="785"/>
        <v>6</v>
      </c>
      <c r="J4398" s="4">
        <f t="shared" si="786"/>
        <v>144</v>
      </c>
      <c r="K4398" s="4">
        <f t="shared" si="779"/>
        <v>900</v>
      </c>
      <c r="L4398" s="6">
        <f t="shared" si="780"/>
        <v>33059486.636999998</v>
      </c>
      <c r="N4398" s="22">
        <f t="shared" si="787"/>
        <v>0.22410795922060964</v>
      </c>
      <c r="O4398" s="14">
        <f t="shared" si="788"/>
        <v>610.10373667693409</v>
      </c>
      <c r="Q4398" s="22">
        <f t="shared" si="783"/>
        <v>327.64321523480942</v>
      </c>
      <c r="R4398" s="3">
        <f>VLOOKUP(A4398,ERCOT_345kv_West_ATC!D:E,2)</f>
        <v>22.82</v>
      </c>
      <c r="S4398" s="66">
        <f t="shared" si="782"/>
        <v>0.93035106805539747</v>
      </c>
      <c r="T4398" s="69">
        <f t="shared" si="789"/>
        <v>304.82321523480942</v>
      </c>
      <c r="V4398" s="16">
        <f t="shared" si="790"/>
        <v>1.4428296000000002E-2</v>
      </c>
      <c r="W4398" s="16">
        <f t="shared" si="791"/>
        <v>0.20967966322060963</v>
      </c>
      <c r="X4398" s="16"/>
      <c r="Z4398" s="15">
        <f t="shared" si="792"/>
        <v>6.1621417672584342E-6</v>
      </c>
      <c r="AA4398" s="16">
        <f t="shared" si="793"/>
        <v>0.22635249267775528</v>
      </c>
      <c r="AB4398" s="3">
        <f t="shared" si="794"/>
        <v>0.24379813667176781</v>
      </c>
      <c r="AC4398" s="69">
        <f t="shared" si="795"/>
        <v>75.46119802186702</v>
      </c>
      <c r="AD4398" s="3">
        <f t="shared" si="781"/>
        <v>65.995164667893462</v>
      </c>
      <c r="AF4398" s="29"/>
      <c r="AG4398" s="30"/>
      <c r="AH4398" s="29"/>
      <c r="AI4398" s="29"/>
      <c r="AJ4398" s="31"/>
      <c r="AK4398" s="29"/>
      <c r="AL4398" s="30"/>
      <c r="AN4398" s="17">
        <f t="shared" si="796"/>
        <v>163906.55226055864</v>
      </c>
      <c r="AO4398" s="17">
        <f t="shared" si="797"/>
        <v>1639.0655226055865</v>
      </c>
      <c r="AP4398" s="2">
        <f t="shared" si="798"/>
        <v>112.11208174622212</v>
      </c>
      <c r="AQ4398" s="6">
        <f t="shared" si="799"/>
        <v>2558.3977054487887</v>
      </c>
      <c r="AR4398" s="3">
        <f t="shared" si="800"/>
        <v>34174.365224551206</v>
      </c>
    </row>
    <row r="4399" spans="1:44">
      <c r="A4399" s="32">
        <v>44212</v>
      </c>
      <c r="B4399" s="9">
        <v>6.25</v>
      </c>
      <c r="C4399" s="33">
        <v>36206.743419999999</v>
      </c>
      <c r="D4399" s="34">
        <f t="shared" si="784"/>
        <v>147515897.03450277</v>
      </c>
      <c r="E4399" s="34">
        <v>20607418304385.602</v>
      </c>
      <c r="F4399" s="3">
        <f>VLOOKUP(A4399,ERCOT_345kv_West_ATC!A:B,2)</f>
        <v>21.094000000000001</v>
      </c>
      <c r="G4399" s="3">
        <f>VLOOKUP(A4399,ERCOT_345kv_West_ATC!G:H,2)</f>
        <v>2.698</v>
      </c>
      <c r="I4399" s="5">
        <f t="shared" si="785"/>
        <v>6</v>
      </c>
      <c r="J4399" s="4">
        <f t="shared" si="786"/>
        <v>144</v>
      </c>
      <c r="K4399" s="4">
        <f t="shared" si="779"/>
        <v>900</v>
      </c>
      <c r="L4399" s="6">
        <f t="shared" si="780"/>
        <v>32586069.077999998</v>
      </c>
      <c r="N4399" s="22">
        <f t="shared" si="787"/>
        <v>0.22089869453444994</v>
      </c>
      <c r="O4399" s="14">
        <f t="shared" si="788"/>
        <v>610.10373667693409</v>
      </c>
      <c r="Q4399" s="22">
        <f t="shared" si="783"/>
        <v>322.95130779890349</v>
      </c>
      <c r="R4399" s="3">
        <f>VLOOKUP(A4399,ERCOT_345kv_West_ATC!D:E,2)</f>
        <v>25.52</v>
      </c>
      <c r="S4399" s="66">
        <f t="shared" si="782"/>
        <v>0.92097879964031337</v>
      </c>
      <c r="T4399" s="69">
        <f t="shared" si="789"/>
        <v>297.4313077989035</v>
      </c>
      <c r="V4399" s="16">
        <f t="shared" si="790"/>
        <v>1.4428296000000002E-2</v>
      </c>
      <c r="W4399" s="16">
        <f t="shared" si="791"/>
        <v>0.20647039853444993</v>
      </c>
      <c r="X4399" s="16"/>
      <c r="Z4399" s="15">
        <f t="shared" si="792"/>
        <v>6.1621417672584342E-6</v>
      </c>
      <c r="AA4399" s="16">
        <f t="shared" si="793"/>
        <v>0.22311108588479148</v>
      </c>
      <c r="AB4399" s="3">
        <f t="shared" si="794"/>
        <v>0.24030690524342732</v>
      </c>
      <c r="AC4399" s="69">
        <f t="shared" si="795"/>
        <v>74.1834073190944</v>
      </c>
      <c r="AD4399" s="3">
        <f t="shared" si="781"/>
        <v>66.889999760648621</v>
      </c>
      <c r="AF4399" s="29"/>
      <c r="AG4399" s="30"/>
      <c r="AH4399" s="29"/>
      <c r="AI4399" s="29"/>
      <c r="AJ4399" s="31"/>
      <c r="AK4399" s="29"/>
      <c r="AL4399" s="30"/>
      <c r="AN4399" s="17">
        <f t="shared" si="796"/>
        <v>163906.55226055864</v>
      </c>
      <c r="AO4399" s="17">
        <f t="shared" si="797"/>
        <v>1639.0655226055865</v>
      </c>
      <c r="AP4399" s="2">
        <f t="shared" si="798"/>
        <v>112.11208174622212</v>
      </c>
      <c r="AQ4399" s="6">
        <f t="shared" si="799"/>
        <v>2861.1003261635883</v>
      </c>
      <c r="AR4399" s="3">
        <f t="shared" si="800"/>
        <v>33345.643093836414</v>
      </c>
    </row>
    <row r="4400" spans="1:44">
      <c r="A4400" s="32">
        <v>44213</v>
      </c>
      <c r="B4400" s="9">
        <v>6.25</v>
      </c>
      <c r="C4400" s="33">
        <v>35774.023370000003</v>
      </c>
      <c r="D4400" s="34">
        <f t="shared" si="784"/>
        <v>147515897.03450277</v>
      </c>
      <c r="E4400" s="34">
        <v>20607418304385.602</v>
      </c>
      <c r="F4400" s="3">
        <f>VLOOKUP(A4400,ERCOT_345kv_West_ATC!A:B,2)</f>
        <v>21.094000000000001</v>
      </c>
      <c r="G4400" s="3">
        <f>VLOOKUP(A4400,ERCOT_345kv_West_ATC!G:H,2)</f>
        <v>2.698</v>
      </c>
      <c r="I4400" s="5">
        <f t="shared" si="785"/>
        <v>6</v>
      </c>
      <c r="J4400" s="4">
        <f t="shared" si="786"/>
        <v>144</v>
      </c>
      <c r="K4400" s="4">
        <f t="shared" si="779"/>
        <v>900</v>
      </c>
      <c r="L4400" s="6">
        <f t="shared" si="780"/>
        <v>32196621.033000004</v>
      </c>
      <c r="N4400" s="22">
        <f t="shared" si="787"/>
        <v>0.21825865334004968</v>
      </c>
      <c r="O4400" s="14">
        <f t="shared" si="788"/>
        <v>610.10373667693409</v>
      </c>
      <c r="Q4400" s="22">
        <f t="shared" si="783"/>
        <v>319.09159845036498</v>
      </c>
      <c r="R4400" s="3">
        <f>VLOOKUP(A4400,ERCOT_345kv_West_ATC!D:E,2)</f>
        <v>23.55</v>
      </c>
      <c r="S4400" s="66">
        <f t="shared" si="782"/>
        <v>0.92619674064009172</v>
      </c>
      <c r="T4400" s="69">
        <f t="shared" si="789"/>
        <v>295.54159845036497</v>
      </c>
      <c r="V4400" s="16">
        <f t="shared" si="790"/>
        <v>1.4428296000000002E-2</v>
      </c>
      <c r="W4400" s="16">
        <f t="shared" si="791"/>
        <v>0.20383035734004967</v>
      </c>
      <c r="X4400" s="16"/>
      <c r="Z4400" s="15">
        <f t="shared" si="792"/>
        <v>6.1621417672584342E-6</v>
      </c>
      <c r="AA4400" s="16">
        <f t="shared" si="793"/>
        <v>0.22044460359115634</v>
      </c>
      <c r="AB4400" s="3">
        <f t="shared" si="794"/>
        <v>0.23743490941530099</v>
      </c>
      <c r="AC4400" s="69">
        <f t="shared" si="795"/>
        <v>73.132256846000161</v>
      </c>
      <c r="AD4400" s="3">
        <f t="shared" si="781"/>
        <v>67.724060552265385</v>
      </c>
      <c r="AF4400" s="29"/>
      <c r="AG4400" s="30"/>
      <c r="AH4400" s="29"/>
      <c r="AI4400" s="29"/>
      <c r="AJ4400" s="31"/>
      <c r="AK4400" s="29"/>
      <c r="AL4400" s="30"/>
      <c r="AN4400" s="17">
        <f t="shared" si="796"/>
        <v>163906.55226055864</v>
      </c>
      <c r="AO4400" s="17">
        <f t="shared" si="797"/>
        <v>1639.0655226055865</v>
      </c>
      <c r="AP4400" s="2">
        <f t="shared" si="798"/>
        <v>112.11208174622212</v>
      </c>
      <c r="AQ4400" s="6">
        <f t="shared" si="799"/>
        <v>2640.2395251235307</v>
      </c>
      <c r="AR4400" s="3">
        <f t="shared" si="800"/>
        <v>33133.783844876474</v>
      </c>
    </row>
    <row r="4401" spans="1:44">
      <c r="A4401" s="32">
        <v>44214</v>
      </c>
      <c r="B4401" s="9">
        <v>6.25</v>
      </c>
      <c r="C4401" s="33">
        <v>36642.531889999998</v>
      </c>
      <c r="D4401" s="34">
        <f t="shared" si="784"/>
        <v>147515897.03450277</v>
      </c>
      <c r="E4401" s="34">
        <v>20607418304385.602</v>
      </c>
      <c r="F4401" s="3">
        <f>VLOOKUP(A4401,ERCOT_345kv_West_ATC!A:B,2)</f>
        <v>20.4755</v>
      </c>
      <c r="G4401" s="3">
        <f>VLOOKUP(A4401,ERCOT_345kv_West_ATC!G:H,2)</f>
        <v>2.67</v>
      </c>
      <c r="I4401" s="5">
        <f t="shared" si="785"/>
        <v>6</v>
      </c>
      <c r="J4401" s="4">
        <f t="shared" si="786"/>
        <v>144</v>
      </c>
      <c r="K4401" s="4">
        <f t="shared" si="779"/>
        <v>900</v>
      </c>
      <c r="L4401" s="6">
        <f t="shared" si="780"/>
        <v>32978278.700999998</v>
      </c>
      <c r="N4401" s="22">
        <f t="shared" si="787"/>
        <v>0.22355745627392717</v>
      </c>
      <c r="O4401" s="14">
        <f t="shared" si="788"/>
        <v>610.10373667693409</v>
      </c>
      <c r="Q4401" s="22">
        <f t="shared" si="783"/>
        <v>326.83838636539065</v>
      </c>
      <c r="R4401" s="3">
        <f>VLOOKUP(A4401,ERCOT_345kv_West_ATC!D:E,2)</f>
        <v>19.059999999999999</v>
      </c>
      <c r="S4401" s="66">
        <f t="shared" si="782"/>
        <v>0.94168371649377869</v>
      </c>
      <c r="T4401" s="69">
        <f t="shared" si="789"/>
        <v>307.77838636539065</v>
      </c>
      <c r="V4401" s="16">
        <f t="shared" si="790"/>
        <v>1.4005242000000001E-2</v>
      </c>
      <c r="W4401" s="16">
        <f t="shared" si="791"/>
        <v>0.20955221427392717</v>
      </c>
      <c r="X4401" s="16"/>
      <c r="Z4401" s="15">
        <f t="shared" si="792"/>
        <v>6.1621417672584342E-6</v>
      </c>
      <c r="AA4401" s="16">
        <f t="shared" si="793"/>
        <v>0.22579647621746812</v>
      </c>
      <c r="AB4401" s="3">
        <f t="shared" si="794"/>
        <v>0.24319926640807768</v>
      </c>
      <c r="AC4401" s="69">
        <f t="shared" si="795"/>
        <v>75.24201150535643</v>
      </c>
      <c r="AD4401" s="3">
        <f t="shared" si="781"/>
        <v>68.55940687899232</v>
      </c>
      <c r="AF4401" s="29"/>
      <c r="AG4401" s="30"/>
      <c r="AH4401" s="29"/>
      <c r="AI4401" s="29"/>
      <c r="AJ4401" s="31"/>
      <c r="AK4401" s="29"/>
      <c r="AL4401" s="30"/>
      <c r="AN4401" s="17">
        <f t="shared" si="796"/>
        <v>163906.55226055864</v>
      </c>
      <c r="AO4401" s="17">
        <f t="shared" si="797"/>
        <v>1639.0655226055865</v>
      </c>
      <c r="AP4401" s="2">
        <f t="shared" si="798"/>
        <v>112.11208174622212</v>
      </c>
      <c r="AQ4401" s="6">
        <f t="shared" si="799"/>
        <v>2136.8562780829934</v>
      </c>
      <c r="AR4401" s="3">
        <f t="shared" si="800"/>
        <v>34505.675611917002</v>
      </c>
    </row>
    <row r="4402" spans="1:44">
      <c r="A4402" s="32">
        <v>44215</v>
      </c>
      <c r="B4402" s="9">
        <v>6.25</v>
      </c>
      <c r="C4402" s="33">
        <v>36072.634559999999</v>
      </c>
      <c r="D4402" s="34">
        <f t="shared" si="784"/>
        <v>147515897.03450277</v>
      </c>
      <c r="E4402" s="34">
        <v>20607418304385.602</v>
      </c>
      <c r="F4402" s="3">
        <f>VLOOKUP(A4402,ERCOT_345kv_West_ATC!A:B,2)</f>
        <v>20.139600000000002</v>
      </c>
      <c r="G4402" s="3">
        <f>VLOOKUP(A4402,ERCOT_345kv_West_ATC!G:H,2)</f>
        <v>2.65</v>
      </c>
      <c r="I4402" s="5">
        <f t="shared" si="785"/>
        <v>6</v>
      </c>
      <c r="J4402" s="4">
        <f t="shared" si="786"/>
        <v>144</v>
      </c>
      <c r="K4402" s="4">
        <f t="shared" si="779"/>
        <v>900</v>
      </c>
      <c r="L4402" s="6">
        <f t="shared" si="780"/>
        <v>32465371.103999998</v>
      </c>
      <c r="N4402" s="22">
        <f t="shared" si="787"/>
        <v>0.2200804913683751</v>
      </c>
      <c r="O4402" s="14">
        <f t="shared" si="788"/>
        <v>610.10373667693409</v>
      </c>
      <c r="Q4402" s="22">
        <f t="shared" si="783"/>
        <v>321.75510433972971</v>
      </c>
      <c r="R4402" s="3">
        <f>VLOOKUP(A4402,ERCOT_345kv_West_ATC!D:E,2)</f>
        <v>19.62</v>
      </c>
      <c r="S4402" s="66">
        <f t="shared" si="782"/>
        <v>0.93902194639534309</v>
      </c>
      <c r="T4402" s="69">
        <f t="shared" si="789"/>
        <v>302.13510433972971</v>
      </c>
      <c r="V4402" s="16">
        <f t="shared" si="790"/>
        <v>1.3775486400000002E-2</v>
      </c>
      <c r="W4402" s="16">
        <f t="shared" si="791"/>
        <v>0.20630500496837509</v>
      </c>
      <c r="X4402" s="16"/>
      <c r="Z4402" s="15">
        <f t="shared" si="792"/>
        <v>6.1621417672584342E-6</v>
      </c>
      <c r="AA4402" s="16">
        <f t="shared" si="793"/>
        <v>0.22228468807722607</v>
      </c>
      <c r="AB4402" s="3">
        <f t="shared" si="794"/>
        <v>0.23941681455677025</v>
      </c>
      <c r="AC4402" s="69">
        <f t="shared" si="795"/>
        <v>73.857634127777899</v>
      </c>
      <c r="AD4402" s="3">
        <f t="shared" si="781"/>
        <v>69.375550151120862</v>
      </c>
      <c r="AF4402" s="29"/>
      <c r="AG4402" s="30"/>
      <c r="AH4402" s="29"/>
      <c r="AI4402" s="29"/>
      <c r="AJ4402" s="31"/>
      <c r="AK4402" s="29"/>
      <c r="AL4402" s="30"/>
      <c r="AN4402" s="17">
        <f t="shared" si="796"/>
        <v>163906.55226055864</v>
      </c>
      <c r="AO4402" s="17">
        <f t="shared" si="797"/>
        <v>1639.0655226055865</v>
      </c>
      <c r="AP4402" s="2">
        <f t="shared" si="798"/>
        <v>112.11208174622212</v>
      </c>
      <c r="AQ4402" s="6">
        <f t="shared" si="799"/>
        <v>2199.6390438608782</v>
      </c>
      <c r="AR4402" s="3">
        <f t="shared" si="800"/>
        <v>33872.995516139119</v>
      </c>
    </row>
    <row r="4403" spans="1:44">
      <c r="A4403" s="32">
        <v>44216</v>
      </c>
      <c r="B4403" s="9">
        <v>6.25</v>
      </c>
      <c r="C4403" s="33">
        <v>35553.550810000001</v>
      </c>
      <c r="D4403" s="34">
        <f t="shared" si="784"/>
        <v>147515897.03450277</v>
      </c>
      <c r="E4403" s="34">
        <v>20607418304385.602</v>
      </c>
      <c r="F4403" s="3">
        <f>VLOOKUP(A4403,ERCOT_345kv_West_ATC!A:B,2)</f>
        <v>20.289000000000001</v>
      </c>
      <c r="G4403" s="3">
        <f>VLOOKUP(A4403,ERCOT_345kv_West_ATC!G:H,2)</f>
        <v>2.6440000000000001</v>
      </c>
      <c r="I4403" s="5">
        <f t="shared" si="785"/>
        <v>6</v>
      </c>
      <c r="J4403" s="4">
        <f t="shared" si="786"/>
        <v>144</v>
      </c>
      <c r="K4403" s="4">
        <f t="shared" si="779"/>
        <v>900</v>
      </c>
      <c r="L4403" s="6">
        <f t="shared" si="780"/>
        <v>31998195.729000002</v>
      </c>
      <c r="N4403" s="22">
        <f t="shared" si="787"/>
        <v>0.21691354201314236</v>
      </c>
      <c r="O4403" s="14">
        <f t="shared" si="788"/>
        <v>610.10373667693409</v>
      </c>
      <c r="Q4403" s="22">
        <f t="shared" si="783"/>
        <v>317.12506142272281</v>
      </c>
      <c r="R4403" s="3">
        <f>VLOOKUP(A4403,ERCOT_345kv_West_ATC!D:E,2)</f>
        <v>24.23</v>
      </c>
      <c r="S4403" s="66">
        <f t="shared" si="782"/>
        <v>0.9235948118029631</v>
      </c>
      <c r="T4403" s="69">
        <f t="shared" si="789"/>
        <v>292.89506142272279</v>
      </c>
      <c r="V4403" s="16">
        <f t="shared" si="790"/>
        <v>1.3877676000000002E-2</v>
      </c>
      <c r="W4403" s="16">
        <f t="shared" si="791"/>
        <v>0.20303586601314236</v>
      </c>
      <c r="X4403" s="16"/>
      <c r="Z4403" s="15">
        <f t="shared" si="792"/>
        <v>6.1621417672584342E-6</v>
      </c>
      <c r="AA4403" s="16">
        <f t="shared" si="793"/>
        <v>0.21908602042064593</v>
      </c>
      <c r="AB4403" s="3">
        <f t="shared" si="794"/>
        <v>0.23597161629417954</v>
      </c>
      <c r="AC4403" s="69">
        <f t="shared" si="795"/>
        <v>72.596691563669708</v>
      </c>
      <c r="AD4403" s="3">
        <f t="shared" si="781"/>
        <v>70.209929271270397</v>
      </c>
      <c r="AF4403" s="29"/>
      <c r="AG4403" s="30"/>
      <c r="AH4403" s="29"/>
      <c r="AI4403" s="29"/>
      <c r="AJ4403" s="31"/>
      <c r="AK4403" s="29"/>
      <c r="AL4403" s="30"/>
      <c r="AN4403" s="17">
        <f t="shared" si="796"/>
        <v>163906.55226055864</v>
      </c>
      <c r="AO4403" s="17">
        <f t="shared" si="797"/>
        <v>1639.0655226055865</v>
      </c>
      <c r="AP4403" s="2">
        <f t="shared" si="798"/>
        <v>112.11208174622212</v>
      </c>
      <c r="AQ4403" s="6">
        <f t="shared" si="799"/>
        <v>2716.4757407109619</v>
      </c>
      <c r="AR4403" s="3">
        <f t="shared" si="800"/>
        <v>32837.075069289036</v>
      </c>
    </row>
    <row r="4404" spans="1:44">
      <c r="A4404" s="32">
        <v>44217</v>
      </c>
      <c r="B4404" s="9">
        <v>6.25</v>
      </c>
      <c r="C4404" s="33">
        <v>30818.599010000002</v>
      </c>
      <c r="D4404" s="34">
        <f t="shared" si="784"/>
        <v>147515897.03450277</v>
      </c>
      <c r="E4404" s="34">
        <v>20607418304385.602</v>
      </c>
      <c r="F4404" s="3">
        <f>VLOOKUP(A4404,ERCOT_345kv_West_ATC!A:B,2)</f>
        <v>19.982700000000001</v>
      </c>
      <c r="G4404" s="3">
        <f>VLOOKUP(A4404,ERCOT_345kv_West_ATC!G:H,2)</f>
        <v>2.6440000000000001</v>
      </c>
      <c r="I4404" s="5">
        <f t="shared" si="785"/>
        <v>6</v>
      </c>
      <c r="J4404" s="4">
        <f t="shared" si="786"/>
        <v>144</v>
      </c>
      <c r="K4404" s="4">
        <f t="shared" si="779"/>
        <v>900</v>
      </c>
      <c r="L4404" s="6">
        <f t="shared" si="780"/>
        <v>27736739.109000001</v>
      </c>
      <c r="N4404" s="22">
        <f t="shared" si="787"/>
        <v>0.18802542415149062</v>
      </c>
      <c r="O4404" s="14">
        <f t="shared" si="788"/>
        <v>610.10373667693409</v>
      </c>
      <c r="Q4404" s="22">
        <f t="shared" si="783"/>
        <v>274.8909709817114</v>
      </c>
      <c r="R4404" s="3">
        <f>VLOOKUP(A4404,ERCOT_345kv_West_ATC!D:E,2)</f>
        <v>20.36</v>
      </c>
      <c r="S4404" s="66">
        <f t="shared" si="782"/>
        <v>0.92593427158669905</v>
      </c>
      <c r="T4404" s="69">
        <f t="shared" si="789"/>
        <v>254.53097098171139</v>
      </c>
      <c r="V4404" s="16">
        <f t="shared" si="790"/>
        <v>1.3668166799999999E-2</v>
      </c>
      <c r="W4404" s="16">
        <f t="shared" si="791"/>
        <v>0.17435725735149063</v>
      </c>
      <c r="X4404" s="16"/>
      <c r="Z4404" s="15">
        <f t="shared" si="792"/>
        <v>6.1621417672584342E-6</v>
      </c>
      <c r="AA4404" s="16">
        <f t="shared" si="793"/>
        <v>0.18990857616791043</v>
      </c>
      <c r="AB4404" s="3">
        <f t="shared" si="794"/>
        <v>0.20454538167440783</v>
      </c>
      <c r="AC4404" s="69">
        <f t="shared" si="795"/>
        <v>61.094689692833271</v>
      </c>
      <c r="AD4404" s="3">
        <f t="shared" si="781"/>
        <v>70.581948232699048</v>
      </c>
      <c r="AF4404" s="29"/>
      <c r="AG4404" s="30"/>
      <c r="AH4404" s="29"/>
      <c r="AI4404" s="29"/>
      <c r="AJ4404" s="31"/>
      <c r="AK4404" s="29"/>
      <c r="AL4404" s="30"/>
      <c r="AN4404" s="17">
        <f t="shared" si="796"/>
        <v>163906.55226055864</v>
      </c>
      <c r="AO4404" s="17">
        <f t="shared" si="797"/>
        <v>1639.0655226055865</v>
      </c>
      <c r="AP4404" s="2">
        <f t="shared" si="798"/>
        <v>112.11208174622212</v>
      </c>
      <c r="AQ4404" s="6">
        <f t="shared" si="799"/>
        <v>2282.6019843530821</v>
      </c>
      <c r="AR4404" s="3">
        <f t="shared" si="800"/>
        <v>28535.997025646921</v>
      </c>
    </row>
    <row r="4405" spans="1:44">
      <c r="A4405" s="32">
        <v>44218</v>
      </c>
      <c r="B4405" s="9">
        <v>6.25</v>
      </c>
      <c r="C4405" s="33">
        <v>33004.723330000001</v>
      </c>
      <c r="D4405" s="34">
        <f t="shared" si="784"/>
        <v>147515897.03450277</v>
      </c>
      <c r="E4405" s="34">
        <v>20607418304385.602</v>
      </c>
      <c r="F4405" s="3">
        <f>VLOOKUP(A4405,ERCOT_345kv_West_ATC!A:B,2)</f>
        <v>20.2486</v>
      </c>
      <c r="G4405" s="3">
        <f>VLOOKUP(A4405,ERCOT_345kv_West_ATC!G:H,2)</f>
        <v>2.6360000000000001</v>
      </c>
      <c r="I4405" s="5">
        <f t="shared" si="785"/>
        <v>6</v>
      </c>
      <c r="J4405" s="4">
        <f t="shared" si="786"/>
        <v>144</v>
      </c>
      <c r="K4405" s="4">
        <f t="shared" si="779"/>
        <v>900</v>
      </c>
      <c r="L4405" s="6">
        <f t="shared" si="780"/>
        <v>29704250.997000001</v>
      </c>
      <c r="N4405" s="22">
        <f t="shared" si="787"/>
        <v>0.20136305031621382</v>
      </c>
      <c r="O4405" s="14">
        <f t="shared" si="788"/>
        <v>610.10373667693409</v>
      </c>
      <c r="Q4405" s="22">
        <f t="shared" si="783"/>
        <v>294.39042443890912</v>
      </c>
      <c r="R4405" s="3">
        <f>VLOOKUP(A4405,ERCOT_345kv_West_ATC!D:E,2)</f>
        <v>22.41</v>
      </c>
      <c r="S4405" s="66">
        <f t="shared" si="782"/>
        <v>0.92387660012137907</v>
      </c>
      <c r="T4405" s="69">
        <f t="shared" si="789"/>
        <v>271.9804244389091</v>
      </c>
      <c r="V4405" s="16">
        <f t="shared" si="790"/>
        <v>1.38500424E-2</v>
      </c>
      <c r="W4405" s="16">
        <f t="shared" si="791"/>
        <v>0.18751300791621381</v>
      </c>
      <c r="X4405" s="16"/>
      <c r="Z4405" s="15">
        <f t="shared" si="792"/>
        <v>6.1621417672584342E-6</v>
      </c>
      <c r="AA4405" s="16">
        <f t="shared" si="793"/>
        <v>0.20337978414860189</v>
      </c>
      <c r="AB4405" s="3">
        <f t="shared" si="794"/>
        <v>0.21905485477787404</v>
      </c>
      <c r="AC4405" s="69">
        <f t="shared" si="795"/>
        <v>66.405156848701893</v>
      </c>
      <c r="AD4405" s="3">
        <f t="shared" si="781"/>
        <v>71.173827337873902</v>
      </c>
      <c r="AF4405" s="29"/>
      <c r="AG4405" s="30"/>
      <c r="AH4405" s="29"/>
      <c r="AI4405" s="29"/>
      <c r="AJ4405" s="31"/>
      <c r="AK4405" s="29"/>
      <c r="AL4405" s="30"/>
      <c r="AN4405" s="17">
        <f t="shared" si="796"/>
        <v>163906.55226055864</v>
      </c>
      <c r="AO4405" s="17">
        <f t="shared" si="797"/>
        <v>1639.0655226055865</v>
      </c>
      <c r="AP4405" s="2">
        <f t="shared" si="798"/>
        <v>112.11208174622212</v>
      </c>
      <c r="AQ4405" s="6">
        <f t="shared" si="799"/>
        <v>2512.4317519328379</v>
      </c>
      <c r="AR4405" s="3">
        <f t="shared" si="800"/>
        <v>30492.291578067161</v>
      </c>
    </row>
    <row r="4406" spans="1:44">
      <c r="A4406" s="32">
        <v>44219</v>
      </c>
      <c r="B4406" s="9">
        <v>6.25</v>
      </c>
      <c r="C4406" s="33">
        <v>32057.57127</v>
      </c>
      <c r="D4406" s="34">
        <f t="shared" si="784"/>
        <v>149062916.64787912</v>
      </c>
      <c r="E4406" s="34">
        <v>20823531150111.5</v>
      </c>
      <c r="F4406" s="3">
        <f>VLOOKUP(A4406,ERCOT_345kv_West_ATC!A:B,2)</f>
        <v>20.2486</v>
      </c>
      <c r="G4406" s="3">
        <f>VLOOKUP(A4406,ERCOT_345kv_West_ATC!G:H,2)</f>
        <v>2.6360000000000001</v>
      </c>
      <c r="I4406" s="5">
        <f t="shared" si="785"/>
        <v>6</v>
      </c>
      <c r="J4406" s="4">
        <f t="shared" si="786"/>
        <v>144</v>
      </c>
      <c r="K4406" s="4">
        <f t="shared" si="779"/>
        <v>900</v>
      </c>
      <c r="L4406" s="6">
        <f t="shared" si="780"/>
        <v>28851814.142999999</v>
      </c>
      <c r="N4406" s="22">
        <f t="shared" si="787"/>
        <v>0.19355460628182003</v>
      </c>
      <c r="O4406" s="14">
        <f t="shared" si="788"/>
        <v>603.77189728952294</v>
      </c>
      <c r="Q4406" s="22">
        <f t="shared" si="783"/>
        <v>282.97457058745618</v>
      </c>
      <c r="R4406" s="3">
        <f>VLOOKUP(A4406,ERCOT_345kv_West_ATC!D:E,2)</f>
        <v>20.05</v>
      </c>
      <c r="S4406" s="66">
        <f t="shared" si="782"/>
        <v>0.92914557672664322</v>
      </c>
      <c r="T4406" s="69">
        <f t="shared" si="789"/>
        <v>262.92457058745617</v>
      </c>
      <c r="V4406" s="16">
        <f t="shared" si="790"/>
        <v>1.38500424E-2</v>
      </c>
      <c r="W4406" s="16">
        <f t="shared" si="791"/>
        <v>0.17970456388182002</v>
      </c>
      <c r="X4406" s="16"/>
      <c r="Z4406" s="15">
        <f t="shared" si="792"/>
        <v>6.0981892136070567E-6</v>
      </c>
      <c r="AA4406" s="16">
        <f t="shared" si="793"/>
        <v>0.19549313533315349</v>
      </c>
      <c r="AB4406" s="3">
        <f t="shared" si="794"/>
        <v>0.21056035903345019</v>
      </c>
      <c r="AC4406" s="69">
        <f t="shared" si="795"/>
        <v>63.296171406242763</v>
      </c>
      <c r="AD4406" s="3">
        <f t="shared" si="781"/>
        <v>71.618708886037695</v>
      </c>
      <c r="AF4406" s="29"/>
      <c r="AG4406" s="30"/>
      <c r="AH4406" s="29"/>
      <c r="AI4406" s="29"/>
      <c r="AJ4406" s="31"/>
      <c r="AK4406" s="29"/>
      <c r="AL4406" s="30"/>
      <c r="AN4406" s="17">
        <f t="shared" si="796"/>
        <v>165625.46294208791</v>
      </c>
      <c r="AO4406" s="17">
        <f t="shared" si="797"/>
        <v>1656.2546294208792</v>
      </c>
      <c r="AP4406" s="2">
        <f t="shared" si="798"/>
        <v>113.28781665238814</v>
      </c>
      <c r="AQ4406" s="6">
        <f t="shared" si="799"/>
        <v>2271.4207238803824</v>
      </c>
      <c r="AR4406" s="3">
        <f t="shared" si="800"/>
        <v>29786.150546119618</v>
      </c>
    </row>
    <row r="4407" spans="1:44">
      <c r="A4407" s="32">
        <v>44220</v>
      </c>
      <c r="B4407" s="9">
        <v>6.25</v>
      </c>
      <c r="C4407" s="33">
        <v>32293.27015</v>
      </c>
      <c r="D4407" s="34">
        <f t="shared" si="784"/>
        <v>149062916.64787912</v>
      </c>
      <c r="E4407" s="34">
        <v>20823531150111.5</v>
      </c>
      <c r="F4407" s="3">
        <f>VLOOKUP(A4407,ERCOT_345kv_West_ATC!A:B,2)</f>
        <v>20.2486</v>
      </c>
      <c r="G4407" s="3">
        <f>VLOOKUP(A4407,ERCOT_345kv_West_ATC!G:H,2)</f>
        <v>2.6360000000000001</v>
      </c>
      <c r="I4407" s="5">
        <f t="shared" si="785"/>
        <v>6</v>
      </c>
      <c r="J4407" s="4">
        <f t="shared" si="786"/>
        <v>144</v>
      </c>
      <c r="K4407" s="4">
        <f t="shared" si="779"/>
        <v>900</v>
      </c>
      <c r="L4407" s="6">
        <f t="shared" si="780"/>
        <v>29063943.135000002</v>
      </c>
      <c r="N4407" s="22">
        <f t="shared" si="787"/>
        <v>0.1949776898814862</v>
      </c>
      <c r="O4407" s="14">
        <f t="shared" si="788"/>
        <v>603.77189728952294</v>
      </c>
      <c r="Q4407" s="22">
        <f t="shared" si="783"/>
        <v>285.05510216591546</v>
      </c>
      <c r="R4407" s="3">
        <f>VLOOKUP(A4407,ERCOT_345kv_West_ATC!D:E,2)</f>
        <v>18.87</v>
      </c>
      <c r="S4407" s="66">
        <f t="shared" si="782"/>
        <v>0.93380227241462677</v>
      </c>
      <c r="T4407" s="69">
        <f t="shared" si="789"/>
        <v>266.18510216591545</v>
      </c>
      <c r="V4407" s="16">
        <f t="shared" si="790"/>
        <v>1.38500424E-2</v>
      </c>
      <c r="W4407" s="16">
        <f t="shared" si="791"/>
        <v>0.18112764748148619</v>
      </c>
      <c r="X4407" s="16"/>
      <c r="Z4407" s="15">
        <f t="shared" si="792"/>
        <v>6.0981892136070567E-6</v>
      </c>
      <c r="AA4407" s="16">
        <f t="shared" si="793"/>
        <v>0.19693047170082875</v>
      </c>
      <c r="AB4407" s="3">
        <f t="shared" si="794"/>
        <v>0.21210847508936065</v>
      </c>
      <c r="AC4407" s="69">
        <f t="shared" si="795"/>
        <v>63.862781882706003</v>
      </c>
      <c r="AD4407" s="3">
        <f t="shared" si="781"/>
        <v>71.999944157894475</v>
      </c>
      <c r="AF4407" s="29"/>
      <c r="AG4407" s="30"/>
      <c r="AH4407" s="29"/>
      <c r="AI4407" s="29"/>
      <c r="AJ4407" s="31"/>
      <c r="AK4407" s="29"/>
      <c r="AL4407" s="30"/>
      <c r="AN4407" s="17">
        <f t="shared" si="796"/>
        <v>165625.46294208791</v>
      </c>
      <c r="AO4407" s="17">
        <f t="shared" si="797"/>
        <v>1656.2546294208792</v>
      </c>
      <c r="AP4407" s="2">
        <f t="shared" si="798"/>
        <v>113.28781665238814</v>
      </c>
      <c r="AQ4407" s="6">
        <f t="shared" si="799"/>
        <v>2137.7411002305644</v>
      </c>
      <c r="AR4407" s="3">
        <f t="shared" si="800"/>
        <v>30155.529049769437</v>
      </c>
    </row>
    <row r="4408" spans="1:44">
      <c r="A4408" s="32">
        <v>44221</v>
      </c>
      <c r="B4408" s="9">
        <v>6.25</v>
      </c>
      <c r="C4408" s="33">
        <v>32368.115000000002</v>
      </c>
      <c r="D4408" s="34">
        <f t="shared" si="784"/>
        <v>149062916.64787912</v>
      </c>
      <c r="E4408" s="34">
        <v>20823531150111.5</v>
      </c>
      <c r="F4408" s="3">
        <f>VLOOKUP(A4408,ERCOT_345kv_West_ATC!A:B,2)</f>
        <v>20.193899999999999</v>
      </c>
      <c r="G4408" s="3">
        <f>VLOOKUP(A4408,ERCOT_345kv_West_ATC!G:H,2)</f>
        <v>2.665</v>
      </c>
      <c r="I4408" s="5">
        <f t="shared" si="785"/>
        <v>6</v>
      </c>
      <c r="J4408" s="4">
        <f t="shared" si="786"/>
        <v>144</v>
      </c>
      <c r="K4408" s="4">
        <f t="shared" si="779"/>
        <v>900</v>
      </c>
      <c r="L4408" s="6">
        <f t="shared" si="780"/>
        <v>29131303.5</v>
      </c>
      <c r="N4408" s="22">
        <f t="shared" si="787"/>
        <v>0.19542958205235469</v>
      </c>
      <c r="O4408" s="14">
        <f t="shared" si="788"/>
        <v>603.77189728952294</v>
      </c>
      <c r="Q4408" s="22">
        <f t="shared" si="783"/>
        <v>285.71576323443668</v>
      </c>
      <c r="R4408" s="3">
        <f>VLOOKUP(A4408,ERCOT_345kv_West_ATC!D:E,2)</f>
        <v>15.8</v>
      </c>
      <c r="S4408" s="66">
        <f t="shared" si="782"/>
        <v>0.94470028597254629</v>
      </c>
      <c r="T4408" s="69">
        <f t="shared" si="789"/>
        <v>269.91576323443667</v>
      </c>
      <c r="V4408" s="16">
        <f t="shared" si="790"/>
        <v>1.3812627599999999E-2</v>
      </c>
      <c r="W4408" s="16">
        <f t="shared" si="791"/>
        <v>0.18161695445235471</v>
      </c>
      <c r="X4408" s="16"/>
      <c r="Z4408" s="15">
        <f t="shared" si="792"/>
        <v>6.0981892136070567E-6</v>
      </c>
      <c r="AA4408" s="16">
        <f t="shared" si="793"/>
        <v>0.19738688975779278</v>
      </c>
      <c r="AB4408" s="3">
        <f t="shared" si="794"/>
        <v>0.21260007061152525</v>
      </c>
      <c r="AC4408" s="69">
        <f t="shared" si="795"/>
        <v>64.04270584381824</v>
      </c>
      <c r="AD4408" s="3">
        <f t="shared" si="781"/>
        <v>72.230590046870091</v>
      </c>
      <c r="AF4408" s="29"/>
      <c r="AG4408" s="30"/>
      <c r="AH4408" s="29"/>
      <c r="AI4408" s="29"/>
      <c r="AJ4408" s="31"/>
      <c r="AK4408" s="29"/>
      <c r="AL4408" s="30"/>
      <c r="AN4408" s="17">
        <f t="shared" si="796"/>
        <v>165625.46294208791</v>
      </c>
      <c r="AO4408" s="17">
        <f t="shared" si="797"/>
        <v>1656.2546294208792</v>
      </c>
      <c r="AP4408" s="2">
        <f t="shared" si="798"/>
        <v>113.28781665238814</v>
      </c>
      <c r="AQ4408" s="6">
        <f t="shared" si="799"/>
        <v>1789.9475031077327</v>
      </c>
      <c r="AR4408" s="3">
        <f t="shared" si="800"/>
        <v>30578.167496892267</v>
      </c>
    </row>
    <row r="4409" spans="1:44">
      <c r="A4409" s="32">
        <v>44222</v>
      </c>
      <c r="B4409" s="9">
        <v>6.25</v>
      </c>
      <c r="C4409" s="33">
        <v>32571.321690000001</v>
      </c>
      <c r="D4409" s="34">
        <f t="shared" si="784"/>
        <v>149062916.64787912</v>
      </c>
      <c r="E4409" s="34">
        <v>20823531150111.5</v>
      </c>
      <c r="F4409" s="3">
        <f>VLOOKUP(A4409,ERCOT_345kv_West_ATC!A:B,2)</f>
        <v>20.200199999999999</v>
      </c>
      <c r="G4409" s="3">
        <f>VLOOKUP(A4409,ERCOT_345kv_West_ATC!G:H,2)</f>
        <v>2.6739999999999999</v>
      </c>
      <c r="I4409" s="5">
        <f t="shared" si="785"/>
        <v>6</v>
      </c>
      <c r="J4409" s="4">
        <f t="shared" si="786"/>
        <v>144</v>
      </c>
      <c r="K4409" s="4">
        <f t="shared" si="779"/>
        <v>900</v>
      </c>
      <c r="L4409" s="6">
        <f t="shared" si="780"/>
        <v>29314189.521000002</v>
      </c>
      <c r="N4409" s="22">
        <f t="shared" si="787"/>
        <v>0.19665648693998694</v>
      </c>
      <c r="O4409" s="14">
        <f t="shared" si="788"/>
        <v>603.77189728952294</v>
      </c>
      <c r="Q4409" s="22">
        <f t="shared" si="783"/>
        <v>287.5094838303902</v>
      </c>
      <c r="R4409" s="3">
        <f>VLOOKUP(A4409,ERCOT_345kv_West_ATC!D:E,2)</f>
        <v>21.63</v>
      </c>
      <c r="S4409" s="66">
        <f t="shared" si="782"/>
        <v>0.92476769909697965</v>
      </c>
      <c r="T4409" s="69">
        <f t="shared" si="789"/>
        <v>265.8794838303902</v>
      </c>
      <c r="V4409" s="16">
        <f t="shared" si="790"/>
        <v>1.3816936800000002E-2</v>
      </c>
      <c r="W4409" s="16">
        <f t="shared" si="791"/>
        <v>0.18283955013998693</v>
      </c>
      <c r="X4409" s="16"/>
      <c r="Z4409" s="15">
        <f t="shared" si="792"/>
        <v>6.0981892136070567E-6</v>
      </c>
      <c r="AA4409" s="16">
        <f t="shared" si="793"/>
        <v>0.19862608260288359</v>
      </c>
      <c r="AB4409" s="3">
        <f t="shared" si="794"/>
        <v>0.21393477164810815</v>
      </c>
      <c r="AC4409" s="69">
        <f t="shared" si="795"/>
        <v>64.531206423207593</v>
      </c>
      <c r="AD4409" s="3">
        <f t="shared" si="781"/>
        <v>72.473226676536484</v>
      </c>
      <c r="AF4409" s="29"/>
      <c r="AG4409" s="30"/>
      <c r="AH4409" s="29"/>
      <c r="AI4409" s="29"/>
      <c r="AJ4409" s="31"/>
      <c r="AK4409" s="29"/>
      <c r="AL4409" s="30"/>
      <c r="AN4409" s="17">
        <f t="shared" si="796"/>
        <v>165625.46294208791</v>
      </c>
      <c r="AO4409" s="17">
        <f t="shared" si="797"/>
        <v>1656.2546294208792</v>
      </c>
      <c r="AP4409" s="2">
        <f t="shared" si="798"/>
        <v>113.28781665238814</v>
      </c>
      <c r="AQ4409" s="6">
        <f t="shared" si="799"/>
        <v>2450.4154741911557</v>
      </c>
      <c r="AR4409" s="3">
        <f t="shared" si="800"/>
        <v>30120.906215808845</v>
      </c>
    </row>
    <row r="4410" spans="1:44">
      <c r="A4410" s="32">
        <v>44223</v>
      </c>
      <c r="B4410" s="9">
        <v>6.25</v>
      </c>
      <c r="C4410" s="33">
        <v>30438.366999999998</v>
      </c>
      <c r="D4410" s="34">
        <f t="shared" si="784"/>
        <v>149062916.64787912</v>
      </c>
      <c r="E4410" s="34">
        <v>20823531150111.5</v>
      </c>
      <c r="F4410" s="3">
        <f>VLOOKUP(A4410,ERCOT_345kv_West_ATC!A:B,2)</f>
        <v>20.587599999999998</v>
      </c>
      <c r="G4410" s="3">
        <f>VLOOKUP(A4410,ERCOT_345kv_West_ATC!G:H,2)</f>
        <v>2.677</v>
      </c>
      <c r="I4410" s="5">
        <f t="shared" si="785"/>
        <v>6</v>
      </c>
      <c r="J4410" s="4">
        <f t="shared" si="786"/>
        <v>144</v>
      </c>
      <c r="K4410" s="4">
        <f t="shared" ref="K4410:K4473" si="801">J4410*B4410</f>
        <v>900</v>
      </c>
      <c r="L4410" s="6">
        <f t="shared" ref="L4410:L4473" si="802">K4410*C4410</f>
        <v>27394530.299999997</v>
      </c>
      <c r="N4410" s="22">
        <f t="shared" si="787"/>
        <v>0.18377830593984804</v>
      </c>
      <c r="O4410" s="14">
        <f t="shared" si="788"/>
        <v>603.77189728952294</v>
      </c>
      <c r="Q4410" s="22">
        <f t="shared" si="783"/>
        <v>268.68173383018723</v>
      </c>
      <c r="R4410" s="3">
        <f>VLOOKUP(A4410,ERCOT_345kv_West_ATC!D:E,2)</f>
        <v>22.37</v>
      </c>
      <c r="S4410" s="66">
        <f t="shared" si="782"/>
        <v>0.91674164193782393</v>
      </c>
      <c r="T4410" s="69">
        <f t="shared" si="789"/>
        <v>246.31173383018722</v>
      </c>
      <c r="V4410" s="16">
        <f t="shared" si="790"/>
        <v>1.4081918399999999E-2</v>
      </c>
      <c r="W4410" s="16">
        <f t="shared" si="791"/>
        <v>0.16969638753984803</v>
      </c>
      <c r="X4410" s="16"/>
      <c r="Z4410" s="15">
        <f t="shared" si="792"/>
        <v>6.0981892136070567E-6</v>
      </c>
      <c r="AA4410" s="16">
        <f t="shared" si="793"/>
        <v>0.18561892131921298</v>
      </c>
      <c r="AB4410" s="3">
        <f t="shared" si="794"/>
        <v>0.19992511066830798</v>
      </c>
      <c r="AC4410" s="69">
        <f t="shared" si="795"/>
        <v>59.403670504600726</v>
      </c>
      <c r="AD4410" s="3">
        <f t="shared" si="781"/>
        <v>72.481176943809871</v>
      </c>
      <c r="AF4410" s="29"/>
      <c r="AG4410" s="30"/>
      <c r="AH4410" s="29"/>
      <c r="AI4410" s="29"/>
      <c r="AJ4410" s="31"/>
      <c r="AK4410" s="29"/>
      <c r="AL4410" s="30"/>
      <c r="AN4410" s="17">
        <f t="shared" si="796"/>
        <v>165625.46294208791</v>
      </c>
      <c r="AO4410" s="17">
        <f t="shared" si="797"/>
        <v>1656.2546294208792</v>
      </c>
      <c r="AP4410" s="2">
        <f t="shared" si="798"/>
        <v>113.28781665238814</v>
      </c>
      <c r="AQ4410" s="6">
        <f t="shared" si="799"/>
        <v>2534.2484585139227</v>
      </c>
      <c r="AR4410" s="3">
        <f t="shared" si="800"/>
        <v>27904.118541486074</v>
      </c>
    </row>
    <row r="4411" spans="1:44">
      <c r="A4411" s="32">
        <v>44224</v>
      </c>
      <c r="B4411" s="9">
        <v>6.25</v>
      </c>
      <c r="C4411" s="33">
        <v>33459.35125</v>
      </c>
      <c r="D4411" s="34">
        <f t="shared" si="784"/>
        <v>149062916.64787912</v>
      </c>
      <c r="E4411" s="34">
        <v>20823531150111.5</v>
      </c>
      <c r="F4411" s="3">
        <f>VLOOKUP(A4411,ERCOT_345kv_West_ATC!A:B,2)</f>
        <v>20.445900000000002</v>
      </c>
      <c r="G4411" s="3">
        <f>VLOOKUP(A4411,ERCOT_345kv_West_ATC!G:H,2)</f>
        <v>2.6640000000000001</v>
      </c>
      <c r="I4411" s="5">
        <f t="shared" si="785"/>
        <v>6</v>
      </c>
      <c r="J4411" s="4">
        <f t="shared" si="786"/>
        <v>144</v>
      </c>
      <c r="K4411" s="4">
        <f t="shared" si="801"/>
        <v>900</v>
      </c>
      <c r="L4411" s="6">
        <f t="shared" si="802"/>
        <v>30113416.125</v>
      </c>
      <c r="N4411" s="22">
        <f t="shared" si="787"/>
        <v>0.20201815986289073</v>
      </c>
      <c r="O4411" s="14">
        <f t="shared" si="788"/>
        <v>603.77189728952294</v>
      </c>
      <c r="Q4411" s="22">
        <f t="shared" si="783"/>
        <v>295.34818693405077</v>
      </c>
      <c r="R4411" s="3">
        <f>VLOOKUP(A4411,ERCOT_345kv_West_ATC!D:E,2)</f>
        <v>24.22</v>
      </c>
      <c r="S4411" s="66">
        <f t="shared" si="782"/>
        <v>0.91799509503876453</v>
      </c>
      <c r="T4411" s="69">
        <f t="shared" si="789"/>
        <v>271.12818693405075</v>
      </c>
      <c r="V4411" s="16">
        <f t="shared" si="790"/>
        <v>1.3984995599999999E-2</v>
      </c>
      <c r="W4411" s="16">
        <f t="shared" si="791"/>
        <v>0.18803316426289074</v>
      </c>
      <c r="X4411" s="16"/>
      <c r="Z4411" s="15">
        <f t="shared" si="792"/>
        <v>6.0981892136070567E-6</v>
      </c>
      <c r="AA4411" s="16">
        <f t="shared" si="793"/>
        <v>0.20404145488703979</v>
      </c>
      <c r="AB4411" s="3">
        <f t="shared" si="794"/>
        <v>0.21976752240177796</v>
      </c>
      <c r="AC4411" s="69">
        <f t="shared" si="795"/>
        <v>66.665993199050732</v>
      </c>
      <c r="AD4411" s="3">
        <f t="shared" si="781"/>
        <v>72.710926259462923</v>
      </c>
      <c r="AF4411" s="29"/>
      <c r="AG4411" s="30"/>
      <c r="AH4411" s="29"/>
      <c r="AI4411" s="29"/>
      <c r="AJ4411" s="31"/>
      <c r="AK4411" s="29"/>
      <c r="AL4411" s="30"/>
      <c r="AN4411" s="17">
        <f t="shared" si="796"/>
        <v>165625.46294208791</v>
      </c>
      <c r="AO4411" s="17">
        <f t="shared" si="797"/>
        <v>1656.2546294208792</v>
      </c>
      <c r="AP4411" s="2">
        <f t="shared" si="798"/>
        <v>113.28781665238814</v>
      </c>
      <c r="AQ4411" s="6">
        <f t="shared" si="799"/>
        <v>2743.8309193208406</v>
      </c>
      <c r="AR4411" s="3">
        <f t="shared" si="800"/>
        <v>30715.520330679159</v>
      </c>
    </row>
    <row r="4412" spans="1:44">
      <c r="A4412" s="32">
        <v>44225</v>
      </c>
      <c r="B4412" s="9">
        <v>6.25</v>
      </c>
      <c r="C4412" s="33">
        <v>34318.528200000001</v>
      </c>
      <c r="D4412" s="34">
        <f t="shared" si="784"/>
        <v>149062916.64787912</v>
      </c>
      <c r="E4412" s="34">
        <v>20823531150111.5</v>
      </c>
      <c r="F4412" s="3">
        <f>VLOOKUP(A4412,ERCOT_345kv_West_ATC!A:B,2)</f>
        <v>21.026299999999999</v>
      </c>
      <c r="G4412" s="3">
        <f>VLOOKUP(A4412,ERCOT_345kv_West_ATC!G:H,2)</f>
        <v>2.6440000000000001</v>
      </c>
      <c r="I4412" s="5">
        <f t="shared" si="785"/>
        <v>6</v>
      </c>
      <c r="J4412" s="4">
        <f t="shared" si="786"/>
        <v>144</v>
      </c>
      <c r="K4412" s="4">
        <f t="shared" si="801"/>
        <v>900</v>
      </c>
      <c r="L4412" s="6">
        <f t="shared" si="802"/>
        <v>30886675.379999999</v>
      </c>
      <c r="N4412" s="22">
        <f t="shared" si="787"/>
        <v>0.20720562883497998</v>
      </c>
      <c r="O4412" s="14">
        <f t="shared" si="788"/>
        <v>603.77189728952294</v>
      </c>
      <c r="Q4412" s="22">
        <f t="shared" si="783"/>
        <v>302.93220589909356</v>
      </c>
      <c r="R4412" s="3">
        <f>VLOOKUP(A4412,ERCOT_345kv_West_ATC!D:E,2)</f>
        <v>20.350000000000001</v>
      </c>
      <c r="S4412" s="66">
        <f t="shared" si="782"/>
        <v>0.9328232535078208</v>
      </c>
      <c r="T4412" s="69">
        <f t="shared" si="789"/>
        <v>282.58220589909354</v>
      </c>
      <c r="V4412" s="16">
        <f t="shared" si="790"/>
        <v>1.43819892E-2</v>
      </c>
      <c r="W4412" s="16">
        <f t="shared" si="791"/>
        <v>0.19282363963497998</v>
      </c>
      <c r="X4412" s="16"/>
      <c r="Z4412" s="15">
        <f t="shared" si="792"/>
        <v>6.0981892136070567E-6</v>
      </c>
      <c r="AA4412" s="16">
        <f t="shared" si="793"/>
        <v>0.2092808784961096</v>
      </c>
      <c r="AB4412" s="3">
        <f t="shared" si="794"/>
        <v>0.22541076360497425</v>
      </c>
      <c r="AC4412" s="69">
        <f t="shared" si="795"/>
        <v>68.73141947942058</v>
      </c>
      <c r="AD4412" s="3">
        <f t="shared" si="781"/>
        <v>72.874771981375204</v>
      </c>
      <c r="AF4412" s="29"/>
      <c r="AG4412" s="30"/>
      <c r="AH4412" s="29"/>
      <c r="AI4412" s="29"/>
      <c r="AJ4412" s="31"/>
      <c r="AK4412" s="29"/>
      <c r="AL4412" s="30"/>
      <c r="AN4412" s="17">
        <f t="shared" si="796"/>
        <v>165625.46294208791</v>
      </c>
      <c r="AO4412" s="17">
        <f t="shared" si="797"/>
        <v>1656.2546294208792</v>
      </c>
      <c r="AP4412" s="2">
        <f t="shared" si="798"/>
        <v>113.28781665238814</v>
      </c>
      <c r="AQ4412" s="6">
        <f t="shared" si="799"/>
        <v>2305.4070688760989</v>
      </c>
      <c r="AR4412" s="3">
        <f t="shared" si="800"/>
        <v>32013.121131123902</v>
      </c>
    </row>
    <row r="4413" spans="1:44">
      <c r="A4413" s="32">
        <v>44226</v>
      </c>
      <c r="B4413" s="9">
        <v>6.25</v>
      </c>
      <c r="C4413" s="33">
        <v>34258.122909999998</v>
      </c>
      <c r="D4413" s="34">
        <f t="shared" si="784"/>
        <v>149062916.64787912</v>
      </c>
      <c r="E4413" s="34">
        <v>20823531150111.5</v>
      </c>
      <c r="F4413" s="3">
        <f>VLOOKUP(A4413,ERCOT_345kv_West_ATC!A:B,2)</f>
        <v>21.026299999999999</v>
      </c>
      <c r="G4413" s="3">
        <f>VLOOKUP(A4413,ERCOT_345kv_West_ATC!G:H,2)</f>
        <v>2.6440000000000001</v>
      </c>
      <c r="I4413" s="5">
        <f t="shared" si="785"/>
        <v>6</v>
      </c>
      <c r="J4413" s="4">
        <f t="shared" si="786"/>
        <v>144</v>
      </c>
      <c r="K4413" s="4">
        <f t="shared" si="801"/>
        <v>900</v>
      </c>
      <c r="L4413" s="6">
        <f t="shared" si="802"/>
        <v>30832310.618999999</v>
      </c>
      <c r="N4413" s="22">
        <f t="shared" si="787"/>
        <v>0.20684091866948373</v>
      </c>
      <c r="O4413" s="14">
        <f t="shared" si="788"/>
        <v>603.77189728952294</v>
      </c>
      <c r="Q4413" s="22">
        <f t="shared" si="783"/>
        <v>302.39900390275398</v>
      </c>
      <c r="R4413" s="3">
        <f>VLOOKUP(A4413,ERCOT_345kv_West_ATC!D:E,2)</f>
        <v>13.15</v>
      </c>
      <c r="S4413" s="66">
        <f t="shared" si="782"/>
        <v>0.95651440702420842</v>
      </c>
      <c r="T4413" s="69">
        <f t="shared" si="789"/>
        <v>289.249003902754</v>
      </c>
      <c r="V4413" s="16">
        <f t="shared" si="790"/>
        <v>1.43819892E-2</v>
      </c>
      <c r="W4413" s="16">
        <f t="shared" si="791"/>
        <v>0.19245892946948373</v>
      </c>
      <c r="X4413" s="16"/>
      <c r="Z4413" s="15">
        <f t="shared" si="792"/>
        <v>6.0981892136070567E-6</v>
      </c>
      <c r="AA4413" s="16">
        <f t="shared" si="793"/>
        <v>0.20891251560818677</v>
      </c>
      <c r="AB4413" s="3">
        <f t="shared" si="794"/>
        <v>0.22501400991946274</v>
      </c>
      <c r="AC4413" s="69">
        <f t="shared" si="795"/>
        <v>68.586207630523376</v>
      </c>
      <c r="AD4413" s="3">
        <f t="shared" ref="AD4413:AD4476" si="803">AVERAGE(AC4384:AC4413)</f>
        <v>73.01927654449635</v>
      </c>
      <c r="AF4413" s="29"/>
      <c r="AG4413" s="30"/>
      <c r="AH4413" s="29"/>
      <c r="AI4413" s="29"/>
      <c r="AJ4413" s="31"/>
      <c r="AK4413" s="29"/>
      <c r="AL4413" s="30"/>
      <c r="AN4413" s="17">
        <f t="shared" si="796"/>
        <v>165625.46294208791</v>
      </c>
      <c r="AO4413" s="17">
        <f t="shared" si="797"/>
        <v>1656.2546294208792</v>
      </c>
      <c r="AP4413" s="2">
        <f t="shared" si="798"/>
        <v>113.28781665238814</v>
      </c>
      <c r="AQ4413" s="6">
        <f t="shared" si="799"/>
        <v>1489.7347889789041</v>
      </c>
      <c r="AR4413" s="3">
        <f t="shared" si="800"/>
        <v>32768.388121021097</v>
      </c>
    </row>
    <row r="4414" spans="1:44">
      <c r="A4414" s="32">
        <v>44227</v>
      </c>
      <c r="B4414" s="9">
        <v>6.25</v>
      </c>
      <c r="C4414" s="33">
        <v>33108.296649999997</v>
      </c>
      <c r="D4414" s="34">
        <f t="shared" si="784"/>
        <v>149062916.64787912</v>
      </c>
      <c r="E4414" s="34">
        <v>20823531150111.5</v>
      </c>
      <c r="F4414" s="3">
        <f>VLOOKUP(A4414,ERCOT_345kv_West_ATC!A:B,2)</f>
        <v>21.026299999999999</v>
      </c>
      <c r="G4414" s="3">
        <f>VLOOKUP(A4414,ERCOT_345kv_West_ATC!G:H,2)</f>
        <v>2.6440000000000001</v>
      </c>
      <c r="I4414" s="5">
        <f t="shared" si="785"/>
        <v>6</v>
      </c>
      <c r="J4414" s="4">
        <f t="shared" si="786"/>
        <v>144</v>
      </c>
      <c r="K4414" s="4">
        <f t="shared" si="801"/>
        <v>900</v>
      </c>
      <c r="L4414" s="6">
        <f t="shared" si="802"/>
        <v>29797466.984999996</v>
      </c>
      <c r="N4414" s="22">
        <f t="shared" si="787"/>
        <v>0.19989859084394854</v>
      </c>
      <c r="O4414" s="14">
        <f t="shared" si="788"/>
        <v>603.77189728952294</v>
      </c>
      <c r="Q4414" s="22">
        <f t="shared" si="783"/>
        <v>292.24940181863826</v>
      </c>
      <c r="R4414" s="3">
        <f>VLOOKUP(A4414,ERCOT_345kv_West_ATC!D:E,2)</f>
        <v>19.79</v>
      </c>
      <c r="S4414" s="66">
        <f t="shared" si="782"/>
        <v>0.93228386481940129</v>
      </c>
      <c r="T4414" s="69">
        <f t="shared" si="789"/>
        <v>272.45940181863824</v>
      </c>
      <c r="V4414" s="16">
        <f t="shared" si="790"/>
        <v>1.43819892E-2</v>
      </c>
      <c r="W4414" s="16">
        <f t="shared" si="791"/>
        <v>0.18551660164394854</v>
      </c>
      <c r="X4414" s="16"/>
      <c r="Z4414" s="15">
        <f t="shared" si="792"/>
        <v>6.0981892136070567E-6</v>
      </c>
      <c r="AA4414" s="16">
        <f t="shared" si="793"/>
        <v>0.20190065751193262</v>
      </c>
      <c r="AB4414" s="3">
        <f t="shared" si="794"/>
        <v>0.21746172755556892</v>
      </c>
      <c r="AC4414" s="69">
        <f t="shared" si="795"/>
        <v>65.822072285338223</v>
      </c>
      <c r="AD4414" s="3">
        <f t="shared" si="803"/>
        <v>73.03883798512183</v>
      </c>
      <c r="AF4414" s="29"/>
      <c r="AG4414" s="30"/>
      <c r="AH4414" s="29"/>
      <c r="AI4414" s="29"/>
      <c r="AJ4414" s="31"/>
      <c r="AK4414" s="29"/>
      <c r="AL4414" s="30"/>
      <c r="AN4414" s="17">
        <f t="shared" si="796"/>
        <v>165625.46294208791</v>
      </c>
      <c r="AO4414" s="17">
        <f t="shared" si="797"/>
        <v>1656.2546294208792</v>
      </c>
      <c r="AP4414" s="2">
        <f t="shared" si="798"/>
        <v>113.28781665238814</v>
      </c>
      <c r="AQ4414" s="6">
        <f t="shared" si="799"/>
        <v>2241.9658915507612</v>
      </c>
      <c r="AR4414" s="3">
        <f t="shared" si="800"/>
        <v>30866.330758449236</v>
      </c>
    </row>
    <row r="4415" spans="1:44">
      <c r="A4415" s="32">
        <v>44228</v>
      </c>
      <c r="B4415" s="9">
        <v>6.25</v>
      </c>
      <c r="C4415" s="33">
        <v>33543.85974</v>
      </c>
      <c r="D4415" s="34">
        <f t="shared" si="784"/>
        <v>149062916.64787912</v>
      </c>
      <c r="E4415" s="34">
        <v>20823531150111.5</v>
      </c>
      <c r="F4415" s="3">
        <f>VLOOKUP(A4415,ERCOT_345kv_West_ATC!A:B,2)</f>
        <v>21.388200000000001</v>
      </c>
      <c r="G4415" s="3">
        <f>VLOOKUP(A4415,ERCOT_345kv_West_ATC!G:H,2)</f>
        <v>2.698</v>
      </c>
      <c r="I4415" s="5">
        <f t="shared" si="785"/>
        <v>6</v>
      </c>
      <c r="J4415" s="4">
        <f t="shared" si="786"/>
        <v>144</v>
      </c>
      <c r="K4415" s="4">
        <f t="shared" si="801"/>
        <v>900</v>
      </c>
      <c r="L4415" s="6">
        <f t="shared" si="802"/>
        <v>30189473.765999999</v>
      </c>
      <c r="N4415" s="22">
        <f t="shared" si="787"/>
        <v>0.20252839837633443</v>
      </c>
      <c r="O4415" s="14">
        <f t="shared" si="788"/>
        <v>603.77189728952294</v>
      </c>
      <c r="Q4415" s="22">
        <f t="shared" si="783"/>
        <v>296.09414967300359</v>
      </c>
      <c r="R4415" s="3">
        <f>VLOOKUP(A4415,ERCOT_345kv_West_ATC!D:E,2)</f>
        <v>24.07</v>
      </c>
      <c r="S4415" s="66">
        <f t="shared" si="782"/>
        <v>0.91870828914863034</v>
      </c>
      <c r="T4415" s="69">
        <f t="shared" si="789"/>
        <v>272.02414967300359</v>
      </c>
      <c r="V4415" s="16">
        <f t="shared" si="790"/>
        <v>1.46295288E-2</v>
      </c>
      <c r="W4415" s="16">
        <f t="shared" si="791"/>
        <v>0.18789886957633445</v>
      </c>
      <c r="X4415" s="16"/>
      <c r="Z4415" s="15">
        <f t="shared" si="792"/>
        <v>6.0981892136070567E-6</v>
      </c>
      <c r="AA4415" s="16">
        <f t="shared" si="793"/>
        <v>0.204556803649216</v>
      </c>
      <c r="AB4415" s="3">
        <f t="shared" si="794"/>
        <v>0.22032259058975473</v>
      </c>
      <c r="AC4415" s="69">
        <f t="shared" si="795"/>
        <v>66.86914815585024</v>
      </c>
      <c r="AD4415" s="3">
        <f t="shared" si="803"/>
        <v>72.853111748529599</v>
      </c>
      <c r="AF4415" s="29"/>
      <c r="AG4415" s="30"/>
      <c r="AH4415" s="29"/>
      <c r="AI4415" s="29"/>
      <c r="AJ4415" s="31"/>
      <c r="AK4415" s="29"/>
      <c r="AL4415" s="30"/>
      <c r="AN4415" s="17">
        <f t="shared" si="796"/>
        <v>165625.46294208791</v>
      </c>
      <c r="AO4415" s="17">
        <f t="shared" si="797"/>
        <v>1656.2546294208792</v>
      </c>
      <c r="AP4415" s="2">
        <f t="shared" si="798"/>
        <v>113.28781665238814</v>
      </c>
      <c r="AQ4415" s="6">
        <f t="shared" si="799"/>
        <v>2726.8377468229828</v>
      </c>
      <c r="AR4415" s="3">
        <f t="shared" si="800"/>
        <v>30817.021993177019</v>
      </c>
    </row>
    <row r="4416" spans="1:44">
      <c r="A4416" s="32">
        <v>44229</v>
      </c>
      <c r="B4416" s="9">
        <v>6.25</v>
      </c>
      <c r="C4416" s="33">
        <v>35524.11995</v>
      </c>
      <c r="D4416" s="34">
        <f t="shared" si="784"/>
        <v>149062916.64787912</v>
      </c>
      <c r="E4416" s="34">
        <v>20823531150111.5</v>
      </c>
      <c r="F4416" s="3">
        <f>VLOOKUP(A4416,ERCOT_345kv_West_ATC!A:B,2)</f>
        <v>20.829499999999999</v>
      </c>
      <c r="G4416" s="3">
        <f>VLOOKUP(A4416,ERCOT_345kv_West_ATC!G:H,2)</f>
        <v>2.6819999999999999</v>
      </c>
      <c r="I4416" s="5">
        <f t="shared" si="785"/>
        <v>6</v>
      </c>
      <c r="J4416" s="4">
        <f t="shared" si="786"/>
        <v>144</v>
      </c>
      <c r="K4416" s="4">
        <f t="shared" si="801"/>
        <v>900</v>
      </c>
      <c r="L4416" s="6">
        <f t="shared" si="802"/>
        <v>31971707.955000002</v>
      </c>
      <c r="N4416" s="22">
        <f t="shared" si="787"/>
        <v>0.21448465301752095</v>
      </c>
      <c r="O4416" s="14">
        <f t="shared" si="788"/>
        <v>603.77189728952294</v>
      </c>
      <c r="Q4416" s="22">
        <f t="shared" si="783"/>
        <v>313.57405411918262</v>
      </c>
      <c r="R4416" s="3">
        <f>VLOOKUP(A4416,ERCOT_345kv_West_ATC!D:E,2)</f>
        <v>21.47</v>
      </c>
      <c r="S4416" s="66">
        <f t="shared" si="782"/>
        <v>0.93153132499974067</v>
      </c>
      <c r="T4416" s="69">
        <f t="shared" si="789"/>
        <v>292.10405411918259</v>
      </c>
      <c r="V4416" s="16">
        <f t="shared" si="790"/>
        <v>1.4247378000000002E-2</v>
      </c>
      <c r="W4416" s="16">
        <f t="shared" si="791"/>
        <v>0.20023727501752095</v>
      </c>
      <c r="X4416" s="16"/>
      <c r="Z4416" s="15">
        <f t="shared" si="792"/>
        <v>6.0981892136070567E-6</v>
      </c>
      <c r="AA4416" s="16">
        <f t="shared" si="793"/>
        <v>0.21663280510197325</v>
      </c>
      <c r="AB4416" s="3">
        <f t="shared" si="794"/>
        <v>0.23332932454615579</v>
      </c>
      <c r="AC4416" s="69">
        <f t="shared" si="795"/>
        <v>71.629612783893023</v>
      </c>
      <c r="AD4416" s="3">
        <f t="shared" si="803"/>
        <v>72.744658443433806</v>
      </c>
      <c r="AF4416" s="29"/>
      <c r="AG4416" s="30"/>
      <c r="AH4416" s="29"/>
      <c r="AI4416" s="29"/>
      <c r="AJ4416" s="31"/>
      <c r="AK4416" s="29"/>
      <c r="AL4416" s="30"/>
      <c r="AN4416" s="17">
        <f t="shared" si="796"/>
        <v>165625.46294208791</v>
      </c>
      <c r="AO4416" s="17">
        <f t="shared" si="797"/>
        <v>1656.2546294208792</v>
      </c>
      <c r="AP4416" s="2">
        <f t="shared" si="798"/>
        <v>113.28781665238814</v>
      </c>
      <c r="AQ4416" s="6">
        <f t="shared" si="799"/>
        <v>2432.2894235267731</v>
      </c>
      <c r="AR4416" s="3">
        <f t="shared" si="800"/>
        <v>33091.830526473226</v>
      </c>
    </row>
    <row r="4417" spans="1:44">
      <c r="A4417" s="32">
        <v>44230</v>
      </c>
      <c r="B4417" s="9">
        <v>6.25</v>
      </c>
      <c r="C4417" s="33">
        <v>37451.367469999997</v>
      </c>
      <c r="D4417" s="34">
        <f t="shared" si="784"/>
        <v>149062916.64787912</v>
      </c>
      <c r="E4417" s="34">
        <v>20823531150111.5</v>
      </c>
      <c r="F4417" s="3">
        <f>VLOOKUP(A4417,ERCOT_345kv_West_ATC!A:B,2)</f>
        <v>21.0916</v>
      </c>
      <c r="G4417" s="3">
        <f>VLOOKUP(A4417,ERCOT_345kv_West_ATC!G:H,2)</f>
        <v>2.669</v>
      </c>
      <c r="I4417" s="5">
        <f t="shared" si="785"/>
        <v>6</v>
      </c>
      <c r="J4417" s="4">
        <f t="shared" si="786"/>
        <v>144</v>
      </c>
      <c r="K4417" s="4">
        <f t="shared" si="801"/>
        <v>900</v>
      </c>
      <c r="L4417" s="6">
        <f t="shared" si="802"/>
        <v>33706230.722999997</v>
      </c>
      <c r="N4417" s="22">
        <f t="shared" si="787"/>
        <v>0.2261208319344902</v>
      </c>
      <c r="O4417" s="14">
        <f t="shared" si="788"/>
        <v>603.77189728952294</v>
      </c>
      <c r="Q4417" s="22">
        <f t="shared" si="783"/>
        <v>330.58601160013183</v>
      </c>
      <c r="R4417" s="3">
        <f>VLOOKUP(A4417,ERCOT_345kv_West_ATC!D:E,2)</f>
        <v>20.239999999999998</v>
      </c>
      <c r="S4417" s="66">
        <f t="shared" si="782"/>
        <v>0.93877538888583778</v>
      </c>
      <c r="T4417" s="69">
        <f t="shared" si="789"/>
        <v>310.34601160013182</v>
      </c>
      <c r="V4417" s="16">
        <f t="shared" si="790"/>
        <v>1.4426654399999999E-2</v>
      </c>
      <c r="W4417" s="16">
        <f t="shared" si="791"/>
        <v>0.21169417753449021</v>
      </c>
      <c r="X4417" s="16"/>
      <c r="Z4417" s="15">
        <f t="shared" si="792"/>
        <v>6.0981892136070567E-6</v>
      </c>
      <c r="AA4417" s="16">
        <f t="shared" si="793"/>
        <v>0.22838552514038818</v>
      </c>
      <c r="AB4417" s="3">
        <f t="shared" si="794"/>
        <v>0.24598786085072236</v>
      </c>
      <c r="AC4417" s="69">
        <f t="shared" si="795"/>
        <v>76.262637071364381</v>
      </c>
      <c r="AD4417" s="3">
        <f t="shared" si="803"/>
        <v>72.881089835844861</v>
      </c>
      <c r="AF4417" s="29"/>
      <c r="AG4417" s="30"/>
      <c r="AH4417" s="29"/>
      <c r="AI4417" s="29"/>
      <c r="AJ4417" s="31"/>
      <c r="AK4417" s="29"/>
      <c r="AL4417" s="30"/>
      <c r="AN4417" s="17">
        <f t="shared" si="796"/>
        <v>165625.46294208791</v>
      </c>
      <c r="AO4417" s="17">
        <f t="shared" si="797"/>
        <v>1656.2546294208792</v>
      </c>
      <c r="AP4417" s="2">
        <f t="shared" si="798"/>
        <v>113.28781665238814</v>
      </c>
      <c r="AQ4417" s="6">
        <f t="shared" si="799"/>
        <v>2292.945409044336</v>
      </c>
      <c r="AR4417" s="3">
        <f t="shared" si="800"/>
        <v>35158.422060955665</v>
      </c>
    </row>
    <row r="4418" spans="1:44">
      <c r="A4418" s="32">
        <v>44231</v>
      </c>
      <c r="B4418" s="9">
        <v>6.25</v>
      </c>
      <c r="C4418" s="33">
        <v>36924.742010000002</v>
      </c>
      <c r="D4418" s="34">
        <f t="shared" si="784"/>
        <v>149062916.64787912</v>
      </c>
      <c r="E4418" s="34">
        <v>20823531150111.5</v>
      </c>
      <c r="F4418" s="3">
        <f>VLOOKUP(A4418,ERCOT_345kv_West_ATC!A:B,2)</f>
        <v>21.238700000000001</v>
      </c>
      <c r="G4418" s="3">
        <f>VLOOKUP(A4418,ERCOT_345kv_West_ATC!G:H,2)</f>
        <v>2.7029999999999998</v>
      </c>
      <c r="I4418" s="5">
        <f t="shared" si="785"/>
        <v>6</v>
      </c>
      <c r="J4418" s="4">
        <f t="shared" si="786"/>
        <v>144</v>
      </c>
      <c r="K4418" s="4">
        <f t="shared" si="801"/>
        <v>900</v>
      </c>
      <c r="L4418" s="6">
        <f t="shared" si="802"/>
        <v>33232267.809</v>
      </c>
      <c r="N4418" s="22">
        <f t="shared" si="787"/>
        <v>0.22294121540303855</v>
      </c>
      <c r="O4418" s="14">
        <f t="shared" si="788"/>
        <v>603.77189728952294</v>
      </c>
      <c r="Q4418" s="22">
        <f t="shared" si="783"/>
        <v>325.93744941964701</v>
      </c>
      <c r="R4418" s="3">
        <f>VLOOKUP(A4418,ERCOT_345kv_West_ATC!D:E,2)</f>
        <v>17.010000000000002</v>
      </c>
      <c r="S4418" s="66">
        <f t="shared" si="782"/>
        <v>0.94781207243817056</v>
      </c>
      <c r="T4418" s="69">
        <f t="shared" si="789"/>
        <v>308.92744941964702</v>
      </c>
      <c r="V4418" s="16">
        <f t="shared" si="790"/>
        <v>1.4527270800000002E-2</v>
      </c>
      <c r="W4418" s="16">
        <f t="shared" si="791"/>
        <v>0.20841394460303855</v>
      </c>
      <c r="X4418" s="16"/>
      <c r="Z4418" s="15">
        <f t="shared" si="792"/>
        <v>6.0981892136070567E-6</v>
      </c>
      <c r="AA4418" s="16">
        <f t="shared" si="793"/>
        <v>0.22517406344060537</v>
      </c>
      <c r="AB4418" s="3">
        <f t="shared" si="794"/>
        <v>0.24252888247086224</v>
      </c>
      <c r="AC4418" s="69">
        <f t="shared" si="795"/>
        <v>74.996650984335588</v>
      </c>
      <c r="AD4418" s="3">
        <f t="shared" si="803"/>
        <v>72.783392595170639</v>
      </c>
      <c r="AF4418" s="29"/>
      <c r="AG4418" s="30"/>
      <c r="AH4418" s="29"/>
      <c r="AI4418" s="29"/>
      <c r="AJ4418" s="31"/>
      <c r="AK4418" s="29"/>
      <c r="AL4418" s="30"/>
      <c r="AN4418" s="17">
        <f t="shared" si="796"/>
        <v>165625.46294208791</v>
      </c>
      <c r="AO4418" s="17">
        <f t="shared" si="797"/>
        <v>1656.2546294208792</v>
      </c>
      <c r="AP4418" s="2">
        <f t="shared" si="798"/>
        <v>113.28781665238814</v>
      </c>
      <c r="AQ4418" s="6">
        <f t="shared" si="799"/>
        <v>1927.0257612571224</v>
      </c>
      <c r="AR4418" s="3">
        <f t="shared" si="800"/>
        <v>34997.71624874288</v>
      </c>
    </row>
    <row r="4419" spans="1:44">
      <c r="A4419" s="32">
        <v>44232</v>
      </c>
      <c r="B4419" s="9">
        <v>6.25</v>
      </c>
      <c r="C4419" s="33">
        <v>38123.153539999999</v>
      </c>
      <c r="D4419" s="34">
        <f t="shared" si="784"/>
        <v>149062916.64787912</v>
      </c>
      <c r="E4419" s="34">
        <v>20823531150111.5</v>
      </c>
      <c r="F4419" s="3">
        <f>VLOOKUP(A4419,ERCOT_345kv_West_ATC!A:B,2)</f>
        <v>21.014399999999998</v>
      </c>
      <c r="G4419" s="3">
        <f>VLOOKUP(A4419,ERCOT_345kv_West_ATC!G:H,2)</f>
        <v>2.6909999999999998</v>
      </c>
      <c r="I4419" s="5">
        <f t="shared" si="785"/>
        <v>6</v>
      </c>
      <c r="J4419" s="4">
        <f t="shared" si="786"/>
        <v>144</v>
      </c>
      <c r="K4419" s="4">
        <f t="shared" si="801"/>
        <v>900</v>
      </c>
      <c r="L4419" s="6">
        <f t="shared" si="802"/>
        <v>34310838.185999997</v>
      </c>
      <c r="N4419" s="22">
        <f t="shared" si="787"/>
        <v>0.23017688743505593</v>
      </c>
      <c r="O4419" s="14">
        <f t="shared" si="788"/>
        <v>603.77189728952294</v>
      </c>
      <c r="Q4419" s="22">
        <f t="shared" si="783"/>
        <v>336.51591730271332</v>
      </c>
      <c r="R4419" s="3">
        <f>VLOOKUP(A4419,ERCOT_345kv_West_ATC!D:E,2)</f>
        <v>23.62</v>
      </c>
      <c r="S4419" s="66">
        <f t="shared" si="782"/>
        <v>0.92981015522438837</v>
      </c>
      <c r="T4419" s="69">
        <f t="shared" si="789"/>
        <v>312.89591730271331</v>
      </c>
      <c r="V4419" s="16">
        <f t="shared" si="790"/>
        <v>1.4373849599999999E-2</v>
      </c>
      <c r="W4419" s="16">
        <f t="shared" si="791"/>
        <v>0.21580303783505594</v>
      </c>
      <c r="X4419" s="16"/>
      <c r="Z4419" s="15">
        <f t="shared" si="792"/>
        <v>6.0981892136070567E-6</v>
      </c>
      <c r="AA4419" s="16">
        <f t="shared" si="793"/>
        <v>0.23248220370631367</v>
      </c>
      <c r="AB4419" s="3">
        <f t="shared" si="794"/>
        <v>0.25040028233148637</v>
      </c>
      <c r="AC4419" s="69">
        <f t="shared" si="795"/>
        <v>77.877583333324012</v>
      </c>
      <c r="AD4419" s="3">
        <f t="shared" si="803"/>
        <v>72.532328270256741</v>
      </c>
      <c r="AF4419" s="29"/>
      <c r="AG4419" s="30"/>
      <c r="AH4419" s="29"/>
      <c r="AI4419" s="29"/>
      <c r="AJ4419" s="31"/>
      <c r="AK4419" s="29"/>
      <c r="AL4419" s="30"/>
      <c r="AN4419" s="17">
        <f t="shared" si="796"/>
        <v>165625.46294208791</v>
      </c>
      <c r="AO4419" s="17">
        <f t="shared" si="797"/>
        <v>1656.2546294208792</v>
      </c>
      <c r="AP4419" s="2">
        <f t="shared" si="798"/>
        <v>113.28781665238814</v>
      </c>
      <c r="AQ4419" s="6">
        <f t="shared" si="799"/>
        <v>2675.858229329408</v>
      </c>
      <c r="AR4419" s="3">
        <f t="shared" si="800"/>
        <v>35447.29531067059</v>
      </c>
    </row>
    <row r="4420" spans="1:44">
      <c r="A4420" s="32">
        <v>44233</v>
      </c>
      <c r="B4420" s="9">
        <v>6.25</v>
      </c>
      <c r="C4420" s="33">
        <v>39271.996769999998</v>
      </c>
      <c r="D4420" s="34">
        <f t="shared" si="784"/>
        <v>153435724.01586074</v>
      </c>
      <c r="E4420" s="34">
        <v>21434395961348.898</v>
      </c>
      <c r="F4420" s="3">
        <f>VLOOKUP(A4420,ERCOT_345kv_West_ATC!A:B,2)</f>
        <v>21.014399999999998</v>
      </c>
      <c r="G4420" s="3">
        <f>VLOOKUP(A4420,ERCOT_345kv_West_ATC!G:H,2)</f>
        <v>2.6909999999999998</v>
      </c>
      <c r="I4420" s="5">
        <f t="shared" si="785"/>
        <v>6</v>
      </c>
      <c r="J4420" s="4">
        <f t="shared" si="786"/>
        <v>144</v>
      </c>
      <c r="K4420" s="4">
        <f t="shared" si="801"/>
        <v>900</v>
      </c>
      <c r="L4420" s="6">
        <f t="shared" si="802"/>
        <v>35344797.092999995</v>
      </c>
      <c r="N4420" s="22">
        <f t="shared" si="787"/>
        <v>0.23035572269562454</v>
      </c>
      <c r="O4420" s="14">
        <f t="shared" si="788"/>
        <v>586.56483408450993</v>
      </c>
      <c r="Q4420" s="22">
        <f t="shared" si="783"/>
        <v>336.77737236202421</v>
      </c>
      <c r="R4420" s="3">
        <f>VLOOKUP(A4420,ERCOT_345kv_West_ATC!D:E,2)</f>
        <v>23.63</v>
      </c>
      <c r="S4420" s="66">
        <f t="shared" si="782"/>
        <v>0.9298349534760354</v>
      </c>
      <c r="T4420" s="69">
        <f t="shared" si="789"/>
        <v>313.14737236202421</v>
      </c>
      <c r="V4420" s="16">
        <f t="shared" si="790"/>
        <v>1.4373849599999999E-2</v>
      </c>
      <c r="W4420" s="16">
        <f t="shared" si="791"/>
        <v>0.21598187309562455</v>
      </c>
      <c r="X4420" s="16"/>
      <c r="Z4420" s="15">
        <f t="shared" si="792"/>
        <v>5.9243952233505858E-6</v>
      </c>
      <c r="AA4420" s="16">
        <f t="shared" si="793"/>
        <v>0.23266283007562763</v>
      </c>
      <c r="AB4420" s="3">
        <f t="shared" si="794"/>
        <v>0.25059483009966677</v>
      </c>
      <c r="AC4420" s="69">
        <f t="shared" si="795"/>
        <v>77.948787816478045</v>
      </c>
      <c r="AD4420" s="3">
        <f t="shared" si="803"/>
        <v>72.069062159135456</v>
      </c>
      <c r="AF4420" s="29"/>
      <c r="AG4420" s="30"/>
      <c r="AH4420" s="29"/>
      <c r="AI4420" s="29"/>
      <c r="AJ4420" s="31"/>
      <c r="AK4420" s="29"/>
      <c r="AL4420" s="30"/>
      <c r="AN4420" s="17">
        <f t="shared" si="796"/>
        <v>170484.13779540081</v>
      </c>
      <c r="AO4420" s="17">
        <f t="shared" si="797"/>
        <v>1704.8413779540081</v>
      </c>
      <c r="AP4420" s="2">
        <f t="shared" si="798"/>
        <v>116.61115025205416</v>
      </c>
      <c r="AQ4420" s="6">
        <f t="shared" si="799"/>
        <v>2755.5214804560396</v>
      </c>
      <c r="AR4420" s="3">
        <f t="shared" si="800"/>
        <v>36516.47528954396</v>
      </c>
    </row>
    <row r="4421" spans="1:44">
      <c r="A4421" s="32">
        <v>44234</v>
      </c>
      <c r="B4421" s="9">
        <v>6.25</v>
      </c>
      <c r="C4421" s="33">
        <v>38904.21415</v>
      </c>
      <c r="D4421" s="34">
        <f t="shared" si="784"/>
        <v>153435724.01586074</v>
      </c>
      <c r="E4421" s="34">
        <v>21434395961348.898</v>
      </c>
      <c r="F4421" s="3">
        <f>VLOOKUP(A4421,ERCOT_345kv_West_ATC!A:B,2)</f>
        <v>21.014399999999998</v>
      </c>
      <c r="G4421" s="3">
        <f>VLOOKUP(A4421,ERCOT_345kv_West_ATC!G:H,2)</f>
        <v>2.6909999999999998</v>
      </c>
      <c r="I4421" s="5">
        <f t="shared" si="785"/>
        <v>6</v>
      </c>
      <c r="J4421" s="4">
        <f t="shared" si="786"/>
        <v>144</v>
      </c>
      <c r="K4421" s="4">
        <f t="shared" si="801"/>
        <v>900</v>
      </c>
      <c r="L4421" s="6">
        <f t="shared" si="802"/>
        <v>35013792.734999999</v>
      </c>
      <c r="N4421" s="22">
        <f t="shared" si="787"/>
        <v>0.22819843918082991</v>
      </c>
      <c r="O4421" s="14">
        <f t="shared" si="788"/>
        <v>586.56483408450993</v>
      </c>
      <c r="Q4421" s="22">
        <f t="shared" si="783"/>
        <v>333.62344909478054</v>
      </c>
      <c r="R4421" s="3">
        <f>VLOOKUP(A4421,ERCOT_345kv_West_ATC!D:E,2)</f>
        <v>20.37</v>
      </c>
      <c r="S4421" s="66">
        <f t="shared" si="782"/>
        <v>0.93894314067170681</v>
      </c>
      <c r="T4421" s="69">
        <f t="shared" si="789"/>
        <v>313.25344909478054</v>
      </c>
      <c r="V4421" s="16">
        <f t="shared" si="790"/>
        <v>1.4373849599999999E-2</v>
      </c>
      <c r="W4421" s="16">
        <f t="shared" si="791"/>
        <v>0.21382458958082992</v>
      </c>
      <c r="X4421" s="16"/>
      <c r="Z4421" s="15">
        <f t="shared" si="792"/>
        <v>5.9243952233505858E-6</v>
      </c>
      <c r="AA4421" s="16">
        <f t="shared" si="793"/>
        <v>0.23048394047846826</v>
      </c>
      <c r="AB4421" s="3">
        <f t="shared" si="794"/>
        <v>0.24824800715322279</v>
      </c>
      <c r="AC4421" s="69">
        <f t="shared" si="795"/>
        <v>77.089850618079538</v>
      </c>
      <c r="AD4421" s="3">
        <f t="shared" si="803"/>
        <v>71.439919352538936</v>
      </c>
      <c r="AF4421" s="29"/>
      <c r="AG4421" s="30"/>
      <c r="AH4421" s="29"/>
      <c r="AI4421" s="29"/>
      <c r="AJ4421" s="31"/>
      <c r="AK4421" s="29"/>
      <c r="AL4421" s="30"/>
      <c r="AN4421" s="17">
        <f t="shared" si="796"/>
        <v>170484.13779540081</v>
      </c>
      <c r="AO4421" s="17">
        <f t="shared" si="797"/>
        <v>1704.8413779540081</v>
      </c>
      <c r="AP4421" s="2">
        <f t="shared" si="798"/>
        <v>116.61115025205416</v>
      </c>
      <c r="AQ4421" s="6">
        <f t="shared" si="799"/>
        <v>2375.3691306343435</v>
      </c>
      <c r="AR4421" s="3">
        <f t="shared" si="800"/>
        <v>36528.845019365654</v>
      </c>
    </row>
    <row r="4422" spans="1:44">
      <c r="A4422" s="32">
        <v>44235</v>
      </c>
      <c r="B4422" s="9">
        <v>6.25</v>
      </c>
      <c r="C4422" s="33">
        <v>45981.864589999997</v>
      </c>
      <c r="D4422" s="34">
        <f t="shared" si="784"/>
        <v>153435724.01586074</v>
      </c>
      <c r="E4422" s="34">
        <v>21434395961348.898</v>
      </c>
      <c r="F4422" s="3">
        <f>VLOOKUP(A4422,ERCOT_345kv_West_ATC!A:B,2)</f>
        <v>21.381599999999999</v>
      </c>
      <c r="G4422" s="3">
        <f>VLOOKUP(A4422,ERCOT_345kv_West_ATC!G:H,2)</f>
        <v>2.7109999999999999</v>
      </c>
      <c r="I4422" s="5">
        <f t="shared" si="785"/>
        <v>6</v>
      </c>
      <c r="J4422" s="4">
        <f t="shared" si="786"/>
        <v>144</v>
      </c>
      <c r="K4422" s="4">
        <f t="shared" si="801"/>
        <v>900</v>
      </c>
      <c r="L4422" s="6">
        <f t="shared" si="802"/>
        <v>41383678.130999997</v>
      </c>
      <c r="N4422" s="22">
        <f t="shared" si="787"/>
        <v>0.26971344774129746</v>
      </c>
      <c r="O4422" s="14">
        <f t="shared" si="788"/>
        <v>586.56483408450993</v>
      </c>
      <c r="Q4422" s="22">
        <f t="shared" si="783"/>
        <v>394.31790605452846</v>
      </c>
      <c r="R4422" s="3">
        <f>VLOOKUP(A4422,ERCOT_345kv_West_ATC!D:E,2)</f>
        <v>23.82</v>
      </c>
      <c r="S4422" s="66">
        <f t="shared" ref="S4422:S4485" si="804">(Q4422-R4422)/Q4422</f>
        <v>0.93959188858974607</v>
      </c>
      <c r="T4422" s="69">
        <f t="shared" si="789"/>
        <v>370.49790605452847</v>
      </c>
      <c r="V4422" s="16">
        <f t="shared" si="790"/>
        <v>1.4625014400000001E-2</v>
      </c>
      <c r="W4422" s="16">
        <f t="shared" si="791"/>
        <v>0.25508843334129744</v>
      </c>
      <c r="X4422" s="16"/>
      <c r="Z4422" s="15">
        <f t="shared" si="792"/>
        <v>5.9243952233505858E-6</v>
      </c>
      <c r="AA4422" s="16">
        <f t="shared" si="793"/>
        <v>0.27241473893774942</v>
      </c>
      <c r="AB4422" s="3">
        <f t="shared" si="794"/>
        <v>0.29341053402711742</v>
      </c>
      <c r="AC4422" s="69">
        <f t="shared" si="795"/>
        <v>93.619335453924975</v>
      </c>
      <c r="AD4422" s="3">
        <f t="shared" si="803"/>
        <v>71.749146810723175</v>
      </c>
      <c r="AF4422" s="29"/>
      <c r="AG4422" s="30"/>
      <c r="AH4422" s="29"/>
      <c r="AI4422" s="29"/>
      <c r="AJ4422" s="31"/>
      <c r="AK4422" s="29"/>
      <c r="AL4422" s="30"/>
      <c r="AN4422" s="17">
        <f t="shared" si="796"/>
        <v>170484.13779540081</v>
      </c>
      <c r="AO4422" s="17">
        <f t="shared" si="797"/>
        <v>1704.8413779540081</v>
      </c>
      <c r="AP4422" s="2">
        <f t="shared" si="798"/>
        <v>116.61115025205416</v>
      </c>
      <c r="AQ4422" s="6">
        <f t="shared" si="799"/>
        <v>2777.67759900393</v>
      </c>
      <c r="AR4422" s="3">
        <f t="shared" si="800"/>
        <v>43204.186990996066</v>
      </c>
    </row>
    <row r="4423" spans="1:44">
      <c r="A4423" s="32">
        <v>44236</v>
      </c>
      <c r="B4423" s="9">
        <v>6.25</v>
      </c>
      <c r="C4423" s="33">
        <v>46506.134810000003</v>
      </c>
      <c r="D4423" s="34">
        <f t="shared" si="784"/>
        <v>153435724.01586074</v>
      </c>
      <c r="E4423" s="34">
        <v>21434395961348.898</v>
      </c>
      <c r="F4423" s="3">
        <f>VLOOKUP(A4423,ERCOT_345kv_West_ATC!A:B,2)</f>
        <v>21.1523</v>
      </c>
      <c r="G4423" s="3">
        <f>VLOOKUP(A4423,ERCOT_345kv_West_ATC!G:H,2)</f>
        <v>2.7130000000000001</v>
      </c>
      <c r="I4423" s="5">
        <f t="shared" si="785"/>
        <v>6</v>
      </c>
      <c r="J4423" s="4">
        <f t="shared" si="786"/>
        <v>144</v>
      </c>
      <c r="K4423" s="4">
        <f t="shared" si="801"/>
        <v>900</v>
      </c>
      <c r="L4423" s="6">
        <f t="shared" si="802"/>
        <v>41855521.329000004</v>
      </c>
      <c r="N4423" s="22">
        <f t="shared" si="787"/>
        <v>0.27278863248739499</v>
      </c>
      <c r="O4423" s="14">
        <f t="shared" si="788"/>
        <v>586.56483408450993</v>
      </c>
      <c r="Q4423" s="22">
        <f t="shared" si="783"/>
        <v>398.81379018625</v>
      </c>
      <c r="R4423" s="3">
        <f>VLOOKUP(A4423,ERCOT_345kv_West_ATC!D:E,2)</f>
        <v>26.62</v>
      </c>
      <c r="S4423" s="66">
        <f t="shared" si="804"/>
        <v>0.93325205733841798</v>
      </c>
      <c r="T4423" s="69">
        <f t="shared" si="789"/>
        <v>372.19379018625</v>
      </c>
      <c r="V4423" s="16">
        <f t="shared" si="790"/>
        <v>1.4468173200000002E-2</v>
      </c>
      <c r="W4423" s="16">
        <f t="shared" si="791"/>
        <v>0.258320459287395</v>
      </c>
      <c r="X4423" s="16"/>
      <c r="Z4423" s="15">
        <f t="shared" si="792"/>
        <v>5.9243952233505858E-6</v>
      </c>
      <c r="AA4423" s="16">
        <f t="shared" si="793"/>
        <v>0.2755207229248624</v>
      </c>
      <c r="AB4423" s="3">
        <f t="shared" si="794"/>
        <v>0.29675590522065903</v>
      </c>
      <c r="AC4423" s="69">
        <f t="shared" si="795"/>
        <v>94.843741310761217</v>
      </c>
      <c r="AD4423" s="3">
        <f t="shared" si="803"/>
        <v>72.254215597272889</v>
      </c>
      <c r="AF4423" s="29"/>
      <c r="AG4423" s="30"/>
      <c r="AH4423" s="29"/>
      <c r="AI4423" s="29"/>
      <c r="AJ4423" s="31"/>
      <c r="AK4423" s="29"/>
      <c r="AL4423" s="30"/>
      <c r="AN4423" s="17">
        <f t="shared" si="796"/>
        <v>170484.13779540081</v>
      </c>
      <c r="AO4423" s="17">
        <f t="shared" si="797"/>
        <v>1704.8413779540081</v>
      </c>
      <c r="AP4423" s="2">
        <f t="shared" si="798"/>
        <v>116.61115025205416</v>
      </c>
      <c r="AQ4423" s="6">
        <f t="shared" si="799"/>
        <v>3104.1888197096819</v>
      </c>
      <c r="AR4423" s="3">
        <f t="shared" si="800"/>
        <v>43401.945990290318</v>
      </c>
    </row>
    <row r="4424" spans="1:44">
      <c r="A4424" s="32">
        <v>44237</v>
      </c>
      <c r="B4424" s="9">
        <v>6.25</v>
      </c>
      <c r="C4424" s="33">
        <v>44886.381099999999</v>
      </c>
      <c r="D4424" s="34">
        <f t="shared" si="784"/>
        <v>153435724.01586074</v>
      </c>
      <c r="E4424" s="34">
        <v>21434395961348.898</v>
      </c>
      <c r="F4424" s="3">
        <f>VLOOKUP(A4424,ERCOT_345kv_West_ATC!A:B,2)</f>
        <v>21.4299</v>
      </c>
      <c r="G4424" s="3">
        <f>VLOOKUP(A4424,ERCOT_345kv_West_ATC!G:H,2)</f>
        <v>2.7330000000000001</v>
      </c>
      <c r="I4424" s="5">
        <f t="shared" si="785"/>
        <v>6</v>
      </c>
      <c r="J4424" s="4">
        <f t="shared" si="786"/>
        <v>144</v>
      </c>
      <c r="K4424" s="4">
        <f t="shared" si="801"/>
        <v>900</v>
      </c>
      <c r="L4424" s="6">
        <f t="shared" si="802"/>
        <v>40397742.990000002</v>
      </c>
      <c r="N4424" s="22">
        <f t="shared" si="787"/>
        <v>0.2632877268257558</v>
      </c>
      <c r="O4424" s="14">
        <f t="shared" si="788"/>
        <v>586.56483408450993</v>
      </c>
      <c r="Q4424" s="22">
        <f t="shared" si="783"/>
        <v>384.92357723063714</v>
      </c>
      <c r="R4424" s="3">
        <f>VLOOKUP(A4424,ERCOT_345kv_West_ATC!D:E,2)</f>
        <v>32.43</v>
      </c>
      <c r="S4424" s="66">
        <f t="shared" si="804"/>
        <v>0.91574950998502047</v>
      </c>
      <c r="T4424" s="69">
        <f t="shared" si="789"/>
        <v>352.49357723063713</v>
      </c>
      <c r="V4424" s="16">
        <f t="shared" si="790"/>
        <v>1.4658051599999999E-2</v>
      </c>
      <c r="W4424" s="16">
        <f t="shared" si="791"/>
        <v>0.2486296752257558</v>
      </c>
      <c r="X4424" s="16"/>
      <c r="Z4424" s="15">
        <f t="shared" si="792"/>
        <v>5.9243952233505858E-6</v>
      </c>
      <c r="AA4424" s="16">
        <f t="shared" si="793"/>
        <v>0.26592466178233398</v>
      </c>
      <c r="AB4424" s="3">
        <f t="shared" si="794"/>
        <v>0.28642024777655312</v>
      </c>
      <c r="AC4424" s="69">
        <f t="shared" si="795"/>
        <v>91.060890686218443</v>
      </c>
      <c r="AD4424" s="3">
        <f t="shared" si="803"/>
        <v>72.865655430104681</v>
      </c>
      <c r="AF4424" s="29"/>
      <c r="AG4424" s="30"/>
      <c r="AH4424" s="29"/>
      <c r="AI4424" s="29"/>
      <c r="AJ4424" s="31"/>
      <c r="AK4424" s="29"/>
      <c r="AL4424" s="30"/>
      <c r="AN4424" s="17">
        <f t="shared" si="796"/>
        <v>170484.13779540081</v>
      </c>
      <c r="AO4424" s="17">
        <f t="shared" si="797"/>
        <v>1704.8413779540081</v>
      </c>
      <c r="AP4424" s="2">
        <f t="shared" si="798"/>
        <v>116.61115025205416</v>
      </c>
      <c r="AQ4424" s="6">
        <f t="shared" si="799"/>
        <v>3781.6996026741162</v>
      </c>
      <c r="AR4424" s="3">
        <f t="shared" si="800"/>
        <v>41104.681497325881</v>
      </c>
    </row>
    <row r="4425" spans="1:44">
      <c r="A4425" s="32">
        <v>44238</v>
      </c>
      <c r="B4425" s="9">
        <v>6.25</v>
      </c>
      <c r="C4425" s="33">
        <v>47812.535329999999</v>
      </c>
      <c r="D4425" s="34">
        <f t="shared" si="784"/>
        <v>153435724.01586074</v>
      </c>
      <c r="E4425" s="34">
        <v>21434395961348.898</v>
      </c>
      <c r="F4425" s="3">
        <f>VLOOKUP(A4425,ERCOT_345kv_West_ATC!A:B,2)</f>
        <v>21.278700000000001</v>
      </c>
      <c r="G4425" s="3">
        <f>VLOOKUP(A4425,ERCOT_345kv_West_ATC!G:H,2)</f>
        <v>2.7229999999999999</v>
      </c>
      <c r="I4425" s="5">
        <f t="shared" si="785"/>
        <v>6</v>
      </c>
      <c r="J4425" s="4">
        <f t="shared" si="786"/>
        <v>144</v>
      </c>
      <c r="K4425" s="4">
        <f t="shared" si="801"/>
        <v>900</v>
      </c>
      <c r="L4425" s="6">
        <f t="shared" si="802"/>
        <v>43031281.796999998</v>
      </c>
      <c r="N4425" s="22">
        <f t="shared" si="787"/>
        <v>0.28045151853001216</v>
      </c>
      <c r="O4425" s="14">
        <f t="shared" si="788"/>
        <v>586.56483408450993</v>
      </c>
      <c r="Q4425" s="22">
        <f t="shared" si="783"/>
        <v>410.01683995615809</v>
      </c>
      <c r="R4425" s="3">
        <f>VLOOKUP(A4425,ERCOT_345kv_West_ATC!D:E,2)</f>
        <v>50.15</v>
      </c>
      <c r="S4425" s="66">
        <f t="shared" si="804"/>
        <v>0.87768795055987858</v>
      </c>
      <c r="T4425" s="69">
        <f t="shared" si="789"/>
        <v>359.86683995615812</v>
      </c>
      <c r="V4425" s="16">
        <f t="shared" si="790"/>
        <v>1.4554630799999999E-2</v>
      </c>
      <c r="W4425" s="16">
        <f t="shared" si="791"/>
        <v>0.26589688773001213</v>
      </c>
      <c r="X4425" s="16"/>
      <c r="Z4425" s="15">
        <f t="shared" si="792"/>
        <v>5.9243952233505858E-6</v>
      </c>
      <c r="AA4425" s="16">
        <f t="shared" si="793"/>
        <v>0.28326035592533311</v>
      </c>
      <c r="AB4425" s="3">
        <f t="shared" si="794"/>
        <v>0.30509205421427477</v>
      </c>
      <c r="AC4425" s="69">
        <f t="shared" si="795"/>
        <v>97.894771842424575</v>
      </c>
      <c r="AD4425" s="3">
        <f t="shared" si="803"/>
        <v>73.844480494055432</v>
      </c>
      <c r="AF4425" s="29"/>
      <c r="AG4425" s="30"/>
      <c r="AH4425" s="29"/>
      <c r="AI4425" s="29"/>
      <c r="AJ4425" s="31"/>
      <c r="AK4425" s="29"/>
      <c r="AL4425" s="30"/>
      <c r="AN4425" s="17">
        <f t="shared" si="796"/>
        <v>170484.13779540081</v>
      </c>
      <c r="AO4425" s="17">
        <f t="shared" si="797"/>
        <v>1704.8413779540081</v>
      </c>
      <c r="AP4425" s="2">
        <f t="shared" si="798"/>
        <v>116.61115025205416</v>
      </c>
      <c r="AQ4425" s="6">
        <f t="shared" si="799"/>
        <v>5848.0491851405159</v>
      </c>
      <c r="AR4425" s="3">
        <f t="shared" si="800"/>
        <v>41964.486144859482</v>
      </c>
    </row>
    <row r="4426" spans="1:44">
      <c r="A4426" s="32">
        <v>44239</v>
      </c>
      <c r="B4426" s="9">
        <v>6.25</v>
      </c>
      <c r="C4426" s="33">
        <v>47482.861349999999</v>
      </c>
      <c r="D4426" s="34">
        <f t="shared" si="784"/>
        <v>153435724.01586074</v>
      </c>
      <c r="E4426" s="34">
        <v>21434395961348.898</v>
      </c>
      <c r="F4426" s="3">
        <f>VLOOKUP(A4426,ERCOT_345kv_West_ATC!A:B,2)</f>
        <v>21.485099999999999</v>
      </c>
      <c r="G4426" s="3">
        <f>VLOOKUP(A4426,ERCOT_345kv_West_ATC!G:H,2)</f>
        <v>2.7120000000000002</v>
      </c>
      <c r="I4426" s="5">
        <f t="shared" si="785"/>
        <v>6</v>
      </c>
      <c r="J4426" s="4">
        <f t="shared" si="786"/>
        <v>144</v>
      </c>
      <c r="K4426" s="4">
        <f t="shared" si="801"/>
        <v>900</v>
      </c>
      <c r="L4426" s="6">
        <f t="shared" si="802"/>
        <v>42734575.214999996</v>
      </c>
      <c r="N4426" s="22">
        <f t="shared" si="787"/>
        <v>0.27851776689620533</v>
      </c>
      <c r="O4426" s="14">
        <f t="shared" si="788"/>
        <v>586.56483408450993</v>
      </c>
      <c r="Q4426" s="22">
        <f t="shared" si="783"/>
        <v>407.18971768451075</v>
      </c>
      <c r="R4426" s="3">
        <f>VLOOKUP(A4426,ERCOT_345kv_West_ATC!D:E,2)</f>
        <v>141.59</v>
      </c>
      <c r="S4426" s="66">
        <f t="shared" si="804"/>
        <v>0.65227510948667067</v>
      </c>
      <c r="T4426" s="69">
        <f t="shared" si="789"/>
        <v>265.59971768451078</v>
      </c>
      <c r="V4426" s="16">
        <f t="shared" si="790"/>
        <v>1.46958084E-2</v>
      </c>
      <c r="W4426" s="16">
        <f t="shared" si="791"/>
        <v>0.26382195849620532</v>
      </c>
      <c r="X4426" s="16"/>
      <c r="Z4426" s="15">
        <f t="shared" si="792"/>
        <v>5.9243952233505858E-6</v>
      </c>
      <c r="AA4426" s="16">
        <f t="shared" si="793"/>
        <v>0.28130723697295812</v>
      </c>
      <c r="AB4426" s="3">
        <f t="shared" si="794"/>
        <v>0.30298840271190219</v>
      </c>
      <c r="AC4426" s="69">
        <f t="shared" si="795"/>
        <v>97.124835392556207</v>
      </c>
      <c r="AD4426" s="3">
        <f t="shared" si="803"/>
        <v>74.518986354336249</v>
      </c>
      <c r="AF4426" s="29"/>
      <c r="AG4426" s="30"/>
      <c r="AH4426" s="29"/>
      <c r="AI4426" s="29"/>
      <c r="AJ4426" s="31"/>
      <c r="AK4426" s="29"/>
      <c r="AL4426" s="30"/>
      <c r="AN4426" s="17">
        <f t="shared" si="796"/>
        <v>170484.13779540081</v>
      </c>
      <c r="AO4426" s="17">
        <f t="shared" si="797"/>
        <v>1704.8413779540081</v>
      </c>
      <c r="AP4426" s="2">
        <f t="shared" si="798"/>
        <v>116.61115025205416</v>
      </c>
      <c r="AQ4426" s="6">
        <f t="shared" si="799"/>
        <v>16510.972764188347</v>
      </c>
      <c r="AR4426" s="3">
        <f t="shared" si="800"/>
        <v>30971.888585811652</v>
      </c>
    </row>
    <row r="4427" spans="1:44">
      <c r="A4427" s="32">
        <v>44240</v>
      </c>
      <c r="B4427" s="9">
        <v>6.25</v>
      </c>
      <c r="C4427" s="33">
        <v>47067.939140000002</v>
      </c>
      <c r="D4427" s="34">
        <f t="shared" si="784"/>
        <v>153435724.01586074</v>
      </c>
      <c r="E4427" s="34">
        <v>21434395961348.898</v>
      </c>
      <c r="F4427" s="3">
        <f>VLOOKUP(A4427,ERCOT_345kv_West_ATC!A:B,2)</f>
        <v>21.485099999999999</v>
      </c>
      <c r="G4427" s="3">
        <f>VLOOKUP(A4427,ERCOT_345kv_West_ATC!G:H,2)</f>
        <v>2.7120000000000002</v>
      </c>
      <c r="I4427" s="5">
        <f t="shared" si="785"/>
        <v>6</v>
      </c>
      <c r="J4427" s="4">
        <f t="shared" si="786"/>
        <v>144</v>
      </c>
      <c r="K4427" s="4">
        <f t="shared" si="801"/>
        <v>900</v>
      </c>
      <c r="L4427" s="6">
        <f t="shared" si="802"/>
        <v>42361145.226000004</v>
      </c>
      <c r="N4427" s="22">
        <f t="shared" si="787"/>
        <v>0.2760839791235391</v>
      </c>
      <c r="O4427" s="14">
        <f t="shared" si="788"/>
        <v>586.56483408450993</v>
      </c>
      <c r="Q4427" s="22">
        <f t="shared" si="783"/>
        <v>403.63154842622674</v>
      </c>
      <c r="R4427" s="3">
        <f>VLOOKUP(A4427,ERCOT_345kv_West_ATC!D:E,2)</f>
        <v>1185.79</v>
      </c>
      <c r="S4427" s="66">
        <f t="shared" si="804"/>
        <v>-1.9378030647590254</v>
      </c>
      <c r="T4427" s="69">
        <f t="shared" si="789"/>
        <v>-782.15845157377316</v>
      </c>
      <c r="V4427" s="16">
        <f t="shared" si="790"/>
        <v>1.46958084E-2</v>
      </c>
      <c r="W4427" s="16">
        <f t="shared" si="791"/>
        <v>0.26138817072353909</v>
      </c>
      <c r="X4427" s="16"/>
      <c r="Z4427" s="15">
        <f t="shared" si="792"/>
        <v>5.9243952233505858E-6</v>
      </c>
      <c r="AA4427" s="16">
        <f t="shared" si="793"/>
        <v>0.27884907381397211</v>
      </c>
      <c r="AB4427" s="3">
        <f t="shared" si="794"/>
        <v>0.30034078177914242</v>
      </c>
      <c r="AC4427" s="69">
        <f t="shared" si="795"/>
        <v>96.155806131166131</v>
      </c>
      <c r="AD4427" s="3">
        <f t="shared" si="803"/>
        <v>75.009630872019514</v>
      </c>
      <c r="AF4427" s="29"/>
      <c r="AG4427" s="30"/>
      <c r="AH4427" s="29"/>
      <c r="AI4427" s="29"/>
      <c r="AJ4427" s="31"/>
      <c r="AK4427" s="29"/>
      <c r="AL4427" s="30"/>
      <c r="AN4427" s="17">
        <f t="shared" si="796"/>
        <v>170484.13779540081</v>
      </c>
      <c r="AO4427" s="17">
        <f t="shared" si="797"/>
        <v>1704.8413779540081</v>
      </c>
      <c r="AP4427" s="2">
        <f t="shared" si="798"/>
        <v>116.61115025205416</v>
      </c>
      <c r="AQ4427" s="6">
        <f t="shared" si="799"/>
        <v>138276.3358573833</v>
      </c>
      <c r="AR4427" s="3">
        <f t="shared" si="800"/>
        <v>-91208.396717383293</v>
      </c>
    </row>
    <row r="4428" spans="1:44">
      <c r="A4428" s="32">
        <v>44241</v>
      </c>
      <c r="B4428" s="9">
        <v>6.25</v>
      </c>
      <c r="C4428" s="33">
        <v>48747.452440000001</v>
      </c>
      <c r="D4428" s="34">
        <f t="shared" si="784"/>
        <v>153435724.01586074</v>
      </c>
      <c r="E4428" s="34">
        <v>21434395961348.898</v>
      </c>
      <c r="F4428" s="3">
        <f>VLOOKUP(A4428,ERCOT_345kv_West_ATC!A:B,2)</f>
        <v>21.485099999999999</v>
      </c>
      <c r="G4428" s="3">
        <f>VLOOKUP(A4428,ERCOT_345kv_West_ATC!G:H,2)</f>
        <v>2.7120000000000002</v>
      </c>
      <c r="I4428" s="5">
        <f t="shared" si="785"/>
        <v>6</v>
      </c>
      <c r="J4428" s="4">
        <f t="shared" si="786"/>
        <v>144</v>
      </c>
      <c r="K4428" s="4">
        <f t="shared" si="801"/>
        <v>900</v>
      </c>
      <c r="L4428" s="6">
        <f t="shared" si="802"/>
        <v>43872707.196000002</v>
      </c>
      <c r="N4428" s="22">
        <f t="shared" si="787"/>
        <v>0.28593541352511137</v>
      </c>
      <c r="O4428" s="14">
        <f t="shared" si="788"/>
        <v>586.56483408450993</v>
      </c>
      <c r="Q4428" s="22">
        <f t="shared" si="783"/>
        <v>418.03423029987044</v>
      </c>
      <c r="R4428" s="3">
        <f>VLOOKUP(A4428,ERCOT_345kv_West_ATC!D:E,2)</f>
        <v>3932.75</v>
      </c>
      <c r="S4428" s="66">
        <f t="shared" si="804"/>
        <v>-8.407722418278766</v>
      </c>
      <c r="T4428" s="69">
        <f t="shared" si="789"/>
        <v>-3514.7157697001294</v>
      </c>
      <c r="V4428" s="16">
        <f t="shared" si="790"/>
        <v>1.46958084E-2</v>
      </c>
      <c r="W4428" s="16">
        <f t="shared" si="791"/>
        <v>0.27123960512511136</v>
      </c>
      <c r="X4428" s="16"/>
      <c r="Z4428" s="15">
        <f t="shared" si="792"/>
        <v>5.9243952233505858E-6</v>
      </c>
      <c r="AA4428" s="16">
        <f t="shared" si="793"/>
        <v>0.28879917438604585</v>
      </c>
      <c r="AB4428" s="3">
        <f t="shared" si="794"/>
        <v>0.31105776549984643</v>
      </c>
      <c r="AC4428" s="69">
        <f t="shared" si="795"/>
        <v>100.0782221729438</v>
      </c>
      <c r="AD4428" s="3">
        <f t="shared" si="803"/>
        <v>75.830198343722074</v>
      </c>
      <c r="AF4428" s="29"/>
      <c r="AG4428" s="30"/>
      <c r="AH4428" s="29"/>
      <c r="AI4428" s="29"/>
      <c r="AJ4428" s="31"/>
      <c r="AK4428" s="29"/>
      <c r="AL4428" s="30"/>
      <c r="AN4428" s="17">
        <f t="shared" si="796"/>
        <v>170484.13779540081</v>
      </c>
      <c r="AO4428" s="17">
        <f t="shared" si="797"/>
        <v>1704.8413779540081</v>
      </c>
      <c r="AP4428" s="2">
        <f t="shared" si="798"/>
        <v>116.61115025205416</v>
      </c>
      <c r="AQ4428" s="6">
        <f t="shared" si="799"/>
        <v>458602.501153766</v>
      </c>
      <c r="AR4428" s="3">
        <f t="shared" si="800"/>
        <v>-409855.04871376598</v>
      </c>
    </row>
    <row r="4429" spans="1:44">
      <c r="A4429" s="32">
        <v>44242</v>
      </c>
      <c r="B4429" s="9">
        <v>6.25</v>
      </c>
      <c r="C4429" s="33">
        <v>47984.954749999997</v>
      </c>
      <c r="D4429" s="34">
        <f t="shared" si="784"/>
        <v>153435724.01586074</v>
      </c>
      <c r="E4429" s="34">
        <v>21434395961348.898</v>
      </c>
      <c r="F4429" s="3">
        <f>VLOOKUP(A4429,ERCOT_345kv_West_ATC!A:B,2)</f>
        <v>21.561199999999999</v>
      </c>
      <c r="G4429" s="3">
        <f>VLOOKUP(A4429,ERCOT_345kv_West_ATC!G:H,2)</f>
        <v>2.7269999999999999</v>
      </c>
      <c r="I4429" s="5">
        <f t="shared" si="785"/>
        <v>6</v>
      </c>
      <c r="J4429" s="4">
        <f t="shared" si="786"/>
        <v>144</v>
      </c>
      <c r="K4429" s="4">
        <f t="shared" si="801"/>
        <v>900</v>
      </c>
      <c r="L4429" s="6">
        <f t="shared" si="802"/>
        <v>43186459.274999999</v>
      </c>
      <c r="N4429" s="22">
        <f t="shared" si="787"/>
        <v>0.28146287021486466</v>
      </c>
      <c r="O4429" s="14">
        <f t="shared" si="788"/>
        <v>586.56483408450993</v>
      </c>
      <c r="Q4429" s="22">
        <f t="shared" si="783"/>
        <v>411.49542429073773</v>
      </c>
      <c r="R4429" s="3">
        <f>VLOOKUP(A4429,ERCOT_345kv_West_ATC!D:E,2)</f>
        <v>6604.38</v>
      </c>
      <c r="S4429" s="66">
        <f t="shared" si="804"/>
        <v>-15.049704589992587</v>
      </c>
      <c r="T4429" s="69">
        <f t="shared" si="789"/>
        <v>-6192.8845757092622</v>
      </c>
      <c r="V4429" s="16">
        <f t="shared" si="790"/>
        <v>1.47478608E-2</v>
      </c>
      <c r="W4429" s="16">
        <f t="shared" si="791"/>
        <v>0.26671500941486465</v>
      </c>
      <c r="X4429" s="16"/>
      <c r="Z4429" s="15">
        <f t="shared" si="792"/>
        <v>5.9243952233505858E-6</v>
      </c>
      <c r="AA4429" s="16">
        <f t="shared" si="793"/>
        <v>0.28428183671359397</v>
      </c>
      <c r="AB4429" s="3">
        <f t="shared" si="794"/>
        <v>0.30619226349351847</v>
      </c>
      <c r="AC4429" s="69">
        <f t="shared" si="795"/>
        <v>98.297448438627768</v>
      </c>
      <c r="AD4429" s="3">
        <f t="shared" si="803"/>
        <v>76.633999714373189</v>
      </c>
      <c r="AF4429" s="29"/>
      <c r="AG4429" s="30"/>
      <c r="AH4429" s="29"/>
      <c r="AI4429" s="29"/>
      <c r="AJ4429" s="31"/>
      <c r="AK4429" s="29"/>
      <c r="AL4429" s="30"/>
      <c r="AN4429" s="17">
        <f t="shared" si="796"/>
        <v>170484.13779540081</v>
      </c>
      <c r="AO4429" s="17">
        <f t="shared" si="797"/>
        <v>1704.8413779540081</v>
      </c>
      <c r="AP4429" s="2">
        <f t="shared" si="798"/>
        <v>116.61115025205416</v>
      </c>
      <c r="AQ4429" s="6">
        <f t="shared" si="799"/>
        <v>770144.34850166144</v>
      </c>
      <c r="AR4429" s="3">
        <f t="shared" si="800"/>
        <v>-722159.39375166141</v>
      </c>
    </row>
    <row r="4430" spans="1:44">
      <c r="A4430" s="32">
        <v>44243</v>
      </c>
      <c r="B4430" s="9">
        <v>6.25</v>
      </c>
      <c r="C4430" s="33">
        <v>49175.900520000003</v>
      </c>
      <c r="D4430" s="34">
        <f t="shared" si="784"/>
        <v>153435724.01586074</v>
      </c>
      <c r="E4430" s="34">
        <v>21434395961348.898</v>
      </c>
      <c r="F4430" s="3">
        <f>VLOOKUP(A4430,ERCOT_345kv_West_ATC!A:B,2)</f>
        <v>21.5091</v>
      </c>
      <c r="G4430" s="3">
        <f>VLOOKUP(A4430,ERCOT_345kv_West_ATC!G:H,2)</f>
        <v>2.7440000000000002</v>
      </c>
      <c r="I4430" s="5">
        <f t="shared" si="785"/>
        <v>6</v>
      </c>
      <c r="J4430" s="4">
        <f t="shared" si="786"/>
        <v>144</v>
      </c>
      <c r="K4430" s="4">
        <f t="shared" si="801"/>
        <v>900</v>
      </c>
      <c r="L4430" s="6">
        <f t="shared" si="802"/>
        <v>44258310.468000002</v>
      </c>
      <c r="N4430" s="22">
        <f t="shared" si="787"/>
        <v>0.28844853929470166</v>
      </c>
      <c r="O4430" s="14">
        <f t="shared" si="788"/>
        <v>586.56483408450993</v>
      </c>
      <c r="Q4430" s="22">
        <f t="shared" si="783"/>
        <v>421.70839078172753</v>
      </c>
      <c r="R4430" s="3">
        <f>VLOOKUP(A4430,ERCOT_345kv_West_ATC!D:E,2)</f>
        <v>6938.84</v>
      </c>
      <c r="S4430" s="66">
        <f t="shared" si="804"/>
        <v>-15.454118892767019</v>
      </c>
      <c r="T4430" s="69">
        <f t="shared" si="789"/>
        <v>-6517.1316092182724</v>
      </c>
      <c r="V4430" s="16">
        <f t="shared" si="790"/>
        <v>1.47122244E-2</v>
      </c>
      <c r="W4430" s="16">
        <f t="shared" si="791"/>
        <v>0.27373631489470168</v>
      </c>
      <c r="X4430" s="16"/>
      <c r="Z4430" s="15">
        <f t="shared" si="792"/>
        <v>5.9243952233505858E-6</v>
      </c>
      <c r="AA4430" s="16">
        <f t="shared" si="793"/>
        <v>0.29133747014465161</v>
      </c>
      <c r="AB4430" s="3">
        <f t="shared" si="794"/>
        <v>0.31379169508440335</v>
      </c>
      <c r="AC4430" s="69">
        <f t="shared" si="795"/>
        <v>101.07884040089164</v>
      </c>
      <c r="AD4430" s="3">
        <f t="shared" si="803"/>
        <v>77.565552499536224</v>
      </c>
      <c r="AF4430" s="29"/>
      <c r="AG4430" s="30"/>
      <c r="AH4430" s="29"/>
      <c r="AI4430" s="29"/>
      <c r="AJ4430" s="31"/>
      <c r="AK4430" s="29"/>
      <c r="AL4430" s="30"/>
      <c r="AN4430" s="17">
        <f t="shared" si="796"/>
        <v>170484.13779540081</v>
      </c>
      <c r="AO4430" s="17">
        <f t="shared" si="797"/>
        <v>1704.8413779540081</v>
      </c>
      <c r="AP4430" s="2">
        <f t="shared" si="798"/>
        <v>116.61115025205416</v>
      </c>
      <c r="AQ4430" s="6">
        <f t="shared" si="799"/>
        <v>809146.11381496349</v>
      </c>
      <c r="AR4430" s="3">
        <f t="shared" si="800"/>
        <v>-759970.21329496347</v>
      </c>
    </row>
    <row r="4431" spans="1:44">
      <c r="A4431" s="32">
        <v>44244</v>
      </c>
      <c r="B4431" s="9">
        <v>6.25</v>
      </c>
      <c r="C4431" s="33">
        <v>52138.044990000002</v>
      </c>
      <c r="D4431" s="34">
        <f t="shared" si="784"/>
        <v>153435724.01586074</v>
      </c>
      <c r="E4431" s="34">
        <v>21434395961348.898</v>
      </c>
      <c r="F4431" s="3">
        <f>VLOOKUP(A4431,ERCOT_345kv_West_ATC!A:B,2)</f>
        <v>22.457599999999999</v>
      </c>
      <c r="G4431" s="3">
        <f>VLOOKUP(A4431,ERCOT_345kv_West_ATC!G:H,2)</f>
        <v>2.746</v>
      </c>
      <c r="I4431" s="5">
        <f t="shared" si="785"/>
        <v>6</v>
      </c>
      <c r="J4431" s="4">
        <f t="shared" si="786"/>
        <v>144</v>
      </c>
      <c r="K4431" s="4">
        <f t="shared" si="801"/>
        <v>900</v>
      </c>
      <c r="L4431" s="6">
        <f t="shared" si="802"/>
        <v>46924240.491000004</v>
      </c>
      <c r="N4431" s="22">
        <f t="shared" si="787"/>
        <v>0.30582343709050064</v>
      </c>
      <c r="O4431" s="14">
        <f t="shared" si="788"/>
        <v>586.56483408450993</v>
      </c>
      <c r="Q4431" s="22">
        <f t="shared" si="783"/>
        <v>447.11028814400674</v>
      </c>
      <c r="R4431" s="3">
        <f>VLOOKUP(A4431,ERCOT_345kv_West_ATC!D:E,2)</f>
        <v>8823.14</v>
      </c>
      <c r="S4431" s="66">
        <f t="shared" si="804"/>
        <v>-18.733699344351059</v>
      </c>
      <c r="T4431" s="69">
        <f t="shared" si="789"/>
        <v>-8376.029711855992</v>
      </c>
      <c r="V4431" s="16">
        <f t="shared" si="790"/>
        <v>1.5360998400000001E-2</v>
      </c>
      <c r="W4431" s="16">
        <f t="shared" si="791"/>
        <v>0.29046243869050065</v>
      </c>
      <c r="X4431" s="16"/>
      <c r="Z4431" s="15">
        <f t="shared" si="792"/>
        <v>5.9243952233505858E-6</v>
      </c>
      <c r="AA4431" s="16">
        <f t="shared" si="793"/>
        <v>0.30888638469359397</v>
      </c>
      <c r="AB4431" s="3">
        <f t="shared" si="794"/>
        <v>0.33269315544399886</v>
      </c>
      <c r="AC4431" s="69">
        <f t="shared" si="795"/>
        <v>107.99677489250358</v>
      </c>
      <c r="AD4431" s="3">
        <f t="shared" si="803"/>
        <v>78.657377945774471</v>
      </c>
      <c r="AF4431" s="29"/>
      <c r="AG4431" s="30"/>
      <c r="AH4431" s="29"/>
      <c r="AI4431" s="29"/>
      <c r="AJ4431" s="31"/>
      <c r="AK4431" s="29"/>
      <c r="AL4431" s="30"/>
      <c r="AN4431" s="17">
        <f t="shared" si="796"/>
        <v>170484.13779540081</v>
      </c>
      <c r="AO4431" s="17">
        <f t="shared" si="797"/>
        <v>1704.8413779540081</v>
      </c>
      <c r="AP4431" s="2">
        <f t="shared" si="798"/>
        <v>116.61115025205416</v>
      </c>
      <c r="AQ4431" s="6">
        <f t="shared" si="799"/>
        <v>1028876.5042349091</v>
      </c>
      <c r="AR4431" s="3">
        <f t="shared" si="800"/>
        <v>-976738.45924490911</v>
      </c>
    </row>
    <row r="4432" spans="1:44">
      <c r="A4432" s="32">
        <v>44245</v>
      </c>
      <c r="B4432" s="9">
        <v>6.25</v>
      </c>
      <c r="C4432" s="33">
        <v>51649.575440000001</v>
      </c>
      <c r="D4432" s="34">
        <f t="shared" si="784"/>
        <v>153435724.01586074</v>
      </c>
      <c r="E4432" s="34">
        <v>21434395961348.898</v>
      </c>
      <c r="F4432" s="3">
        <f>VLOOKUP(A4432,ERCOT_345kv_West_ATC!A:B,2)</f>
        <v>23.1417</v>
      </c>
      <c r="G4432" s="3">
        <f>VLOOKUP(A4432,ERCOT_345kv_West_ATC!G:H,2)</f>
        <v>2.7210000000000001</v>
      </c>
      <c r="I4432" s="5">
        <f t="shared" si="785"/>
        <v>6</v>
      </c>
      <c r="J4432" s="4">
        <f t="shared" si="786"/>
        <v>144</v>
      </c>
      <c r="K4432" s="4">
        <f t="shared" si="801"/>
        <v>900</v>
      </c>
      <c r="L4432" s="6">
        <f t="shared" si="802"/>
        <v>46484617.895999998</v>
      </c>
      <c r="N4432" s="22">
        <f t="shared" si="787"/>
        <v>0.30295824648498976</v>
      </c>
      <c r="O4432" s="14">
        <f t="shared" si="788"/>
        <v>586.56483408450993</v>
      </c>
      <c r="Q4432" s="22">
        <f t="shared" si="783"/>
        <v>442.92141298975105</v>
      </c>
      <c r="R4432" s="3">
        <f>VLOOKUP(A4432,ERCOT_345kv_West_ATC!D:E,2)</f>
        <v>8093.28</v>
      </c>
      <c r="S4432" s="66">
        <f t="shared" si="804"/>
        <v>-17.272496570824572</v>
      </c>
      <c r="T4432" s="69">
        <f t="shared" si="789"/>
        <v>-7650.3585870102488</v>
      </c>
      <c r="V4432" s="16">
        <f t="shared" si="790"/>
        <v>1.5828922799999999E-2</v>
      </c>
      <c r="W4432" s="16">
        <f t="shared" si="791"/>
        <v>0.28712932368498978</v>
      </c>
      <c r="X4432" s="16"/>
      <c r="Z4432" s="15">
        <f t="shared" si="792"/>
        <v>5.9243952233505858E-6</v>
      </c>
      <c r="AA4432" s="16">
        <f t="shared" si="793"/>
        <v>0.30599249802482176</v>
      </c>
      <c r="AB4432" s="3">
        <f t="shared" si="794"/>
        <v>0.32957622852510543</v>
      </c>
      <c r="AC4432" s="69">
        <f t="shared" si="795"/>
        <v>106.85597964018859</v>
      </c>
      <c r="AD4432" s="3">
        <f t="shared" si="803"/>
        <v>79.757322796188163</v>
      </c>
      <c r="AF4432" s="29"/>
      <c r="AG4432" s="30"/>
      <c r="AH4432" s="29"/>
      <c r="AI4432" s="29"/>
      <c r="AJ4432" s="31"/>
      <c r="AK4432" s="29"/>
      <c r="AL4432" s="30"/>
      <c r="AN4432" s="17">
        <f t="shared" si="796"/>
        <v>170484.13779540081</v>
      </c>
      <c r="AO4432" s="17">
        <f t="shared" si="797"/>
        <v>1704.8413779540081</v>
      </c>
      <c r="AP4432" s="2">
        <f t="shared" si="798"/>
        <v>116.61115025205416</v>
      </c>
      <c r="AQ4432" s="6">
        <f t="shared" si="799"/>
        <v>943766.6901119448</v>
      </c>
      <c r="AR4432" s="3">
        <f t="shared" si="800"/>
        <v>-892117.11467194476</v>
      </c>
    </row>
    <row r="4433" spans="1:44">
      <c r="A4433" s="32">
        <v>44246</v>
      </c>
      <c r="B4433" s="9">
        <v>6.25</v>
      </c>
      <c r="C4433" s="33">
        <v>55776.18881</v>
      </c>
      <c r="D4433" s="34">
        <f t="shared" si="784"/>
        <v>155509787.77370706</v>
      </c>
      <c r="E4433" s="34">
        <v>21724134900047.199</v>
      </c>
      <c r="F4433" s="3">
        <f>VLOOKUP(A4433,ERCOT_345kv_West_ATC!A:B,2)</f>
        <v>23.424299999999999</v>
      </c>
      <c r="G4433" s="3">
        <f>VLOOKUP(A4433,ERCOT_345kv_West_ATC!G:H,2)</f>
        <v>2.73</v>
      </c>
      <c r="I4433" s="5">
        <f t="shared" si="785"/>
        <v>6</v>
      </c>
      <c r="J4433" s="4">
        <f t="shared" si="786"/>
        <v>144</v>
      </c>
      <c r="K4433" s="4">
        <f t="shared" si="801"/>
        <v>900</v>
      </c>
      <c r="L4433" s="6">
        <f t="shared" si="802"/>
        <v>50198569.928999998</v>
      </c>
      <c r="N4433" s="22">
        <f t="shared" si="787"/>
        <v>0.32280006710604847</v>
      </c>
      <c r="O4433" s="14">
        <f t="shared" si="788"/>
        <v>578.74170679832162</v>
      </c>
      <c r="Q4433" s="22">
        <f t="shared" si="783"/>
        <v>471.92992266966144</v>
      </c>
      <c r="R4433" s="3">
        <f>VLOOKUP(A4433,ERCOT_345kv_West_ATC!D:E,2)</f>
        <v>5281</v>
      </c>
      <c r="S4433" s="66">
        <f t="shared" si="804"/>
        <v>-10.190220722021396</v>
      </c>
      <c r="T4433" s="69">
        <f t="shared" si="789"/>
        <v>-4809.0700773303388</v>
      </c>
      <c r="V4433" s="16">
        <f t="shared" si="790"/>
        <v>1.6022221199999999E-2</v>
      </c>
      <c r="W4433" s="16">
        <f t="shared" si="791"/>
        <v>0.30677784590604845</v>
      </c>
      <c r="X4433" s="16"/>
      <c r="Z4433" s="15">
        <f t="shared" si="792"/>
        <v>5.8453804320900524E-6</v>
      </c>
      <c r="AA4433" s="16">
        <f t="shared" si="793"/>
        <v>0.32603304264653415</v>
      </c>
      <c r="AB4433" s="3">
        <f t="shared" si="794"/>
        <v>0.3511613561234862</v>
      </c>
      <c r="AC4433" s="69">
        <f t="shared" si="795"/>
        <v>114.75613634119595</v>
      </c>
      <c r="AD4433" s="3">
        <f t="shared" si="803"/>
        <v>81.162637622105706</v>
      </c>
      <c r="AF4433" s="29"/>
      <c r="AG4433" s="30"/>
      <c r="AH4433" s="29"/>
      <c r="AI4433" s="29"/>
      <c r="AJ4433" s="31"/>
      <c r="AK4433" s="29"/>
      <c r="AL4433" s="30"/>
      <c r="AN4433" s="17">
        <f t="shared" si="796"/>
        <v>172788.65308189674</v>
      </c>
      <c r="AO4433" s="17">
        <f t="shared" si="797"/>
        <v>1727.8865308189675</v>
      </c>
      <c r="AP4433" s="2">
        <f t="shared" si="798"/>
        <v>118.18743870801738</v>
      </c>
      <c r="AQ4433" s="6">
        <f t="shared" si="799"/>
        <v>624147.86381703976</v>
      </c>
      <c r="AR4433" s="3">
        <f t="shared" si="800"/>
        <v>-568371.6750070398</v>
      </c>
    </row>
    <row r="4434" spans="1:44">
      <c r="A4434" s="32">
        <v>44247</v>
      </c>
      <c r="B4434" s="9">
        <v>6.25</v>
      </c>
      <c r="C4434" s="33">
        <v>56134.544150000002</v>
      </c>
      <c r="D4434" s="34">
        <f t="shared" si="784"/>
        <v>155509787.77370706</v>
      </c>
      <c r="E4434" s="34">
        <v>21724134900047.199</v>
      </c>
      <c r="F4434" s="3">
        <f>VLOOKUP(A4434,ERCOT_345kv_West_ATC!A:B,2)</f>
        <v>23.424299999999999</v>
      </c>
      <c r="G4434" s="3">
        <f>VLOOKUP(A4434,ERCOT_345kv_West_ATC!G:H,2)</f>
        <v>2.73</v>
      </c>
      <c r="I4434" s="5">
        <f t="shared" si="785"/>
        <v>6</v>
      </c>
      <c r="J4434" s="4">
        <f t="shared" si="786"/>
        <v>144</v>
      </c>
      <c r="K4434" s="4">
        <f t="shared" si="801"/>
        <v>900</v>
      </c>
      <c r="L4434" s="6">
        <f t="shared" si="802"/>
        <v>50521089.734999999</v>
      </c>
      <c r="N4434" s="22">
        <f t="shared" si="787"/>
        <v>0.32487401891716744</v>
      </c>
      <c r="O4434" s="14">
        <f t="shared" si="788"/>
        <v>578.74170679832162</v>
      </c>
      <c r="Q4434" s="22">
        <f t="shared" si="783"/>
        <v>474.96201596077105</v>
      </c>
      <c r="R4434" s="3">
        <f>VLOOKUP(A4434,ERCOT_345kv_West_ATC!D:E,2)</f>
        <v>83.55</v>
      </c>
      <c r="S4434" s="66">
        <f t="shared" si="804"/>
        <v>0.82409119636442518</v>
      </c>
      <c r="T4434" s="69">
        <f t="shared" si="789"/>
        <v>391.41201596077104</v>
      </c>
      <c r="V4434" s="16">
        <f t="shared" si="790"/>
        <v>1.6022221199999999E-2</v>
      </c>
      <c r="W4434" s="16">
        <f t="shared" si="791"/>
        <v>0.30885179771716742</v>
      </c>
      <c r="X4434" s="16"/>
      <c r="Z4434" s="15">
        <f t="shared" si="792"/>
        <v>5.8453804320900524E-6</v>
      </c>
      <c r="AA4434" s="16">
        <f t="shared" si="793"/>
        <v>0.32812776593870513</v>
      </c>
      <c r="AB4434" s="3">
        <f t="shared" si="794"/>
        <v>0.35341752582337665</v>
      </c>
      <c r="AC4434" s="69">
        <f t="shared" si="795"/>
        <v>115.58189445135586</v>
      </c>
      <c r="AD4434" s="3">
        <f t="shared" si="803"/>
        <v>82.978877780723138</v>
      </c>
      <c r="AF4434" s="29"/>
      <c r="AG4434" s="30"/>
      <c r="AH4434" s="29"/>
      <c r="AI4434" s="29"/>
      <c r="AJ4434" s="31"/>
      <c r="AK4434" s="29"/>
      <c r="AL4434" s="30"/>
      <c r="AN4434" s="17">
        <f t="shared" si="796"/>
        <v>172788.65308189674</v>
      </c>
      <c r="AO4434" s="17">
        <f t="shared" si="797"/>
        <v>1727.8865308189675</v>
      </c>
      <c r="AP4434" s="2">
        <f t="shared" si="798"/>
        <v>118.18743870801738</v>
      </c>
      <c r="AQ4434" s="6">
        <f t="shared" si="799"/>
        <v>9874.5605040548526</v>
      </c>
      <c r="AR4434" s="3">
        <f t="shared" si="800"/>
        <v>46259.983645945147</v>
      </c>
    </row>
    <row r="4435" spans="1:44">
      <c r="A4435" s="32">
        <v>44248</v>
      </c>
      <c r="B4435" s="9">
        <v>6.25</v>
      </c>
      <c r="C4435" s="33">
        <v>57487.038070000002</v>
      </c>
      <c r="D4435" s="34">
        <f t="shared" si="784"/>
        <v>155509787.77370706</v>
      </c>
      <c r="E4435" s="34">
        <v>21724134900047.199</v>
      </c>
      <c r="F4435" s="3">
        <f>VLOOKUP(A4435,ERCOT_345kv_West_ATC!A:B,2)</f>
        <v>23.424299999999999</v>
      </c>
      <c r="G4435" s="3">
        <f>VLOOKUP(A4435,ERCOT_345kv_West_ATC!G:H,2)</f>
        <v>2.73</v>
      </c>
      <c r="I4435" s="5">
        <f t="shared" si="785"/>
        <v>6</v>
      </c>
      <c r="J4435" s="4">
        <f t="shared" si="786"/>
        <v>144</v>
      </c>
      <c r="K4435" s="4">
        <f t="shared" si="801"/>
        <v>900</v>
      </c>
      <c r="L4435" s="6">
        <f t="shared" si="802"/>
        <v>51738334.263000004</v>
      </c>
      <c r="N4435" s="22">
        <f t="shared" si="787"/>
        <v>0.33270146531411898</v>
      </c>
      <c r="O4435" s="14">
        <f t="shared" si="788"/>
        <v>578.74170679832162</v>
      </c>
      <c r="Q4435" s="22">
        <f t="shared" si="783"/>
        <v>486.4056510440335</v>
      </c>
      <c r="R4435" s="3">
        <f>VLOOKUP(A4435,ERCOT_345kv_West_ATC!D:E,2)</f>
        <v>20.32</v>
      </c>
      <c r="S4435" s="66">
        <f t="shared" si="804"/>
        <v>0.95822416956631851</v>
      </c>
      <c r="T4435" s="69">
        <f t="shared" si="789"/>
        <v>466.08565104403351</v>
      </c>
      <c r="V4435" s="16">
        <f t="shared" si="790"/>
        <v>1.6022221199999999E-2</v>
      </c>
      <c r="W4435" s="16">
        <f t="shared" si="791"/>
        <v>0.31667924411411896</v>
      </c>
      <c r="X4435" s="16"/>
      <c r="Z4435" s="15">
        <f t="shared" si="792"/>
        <v>5.8453804320900524E-6</v>
      </c>
      <c r="AA4435" s="16">
        <f t="shared" si="793"/>
        <v>0.33603360743319388</v>
      </c>
      <c r="AB4435" s="3">
        <f t="shared" si="794"/>
        <v>0.36193269348235485</v>
      </c>
      <c r="AC4435" s="69">
        <f t="shared" si="795"/>
        <v>118.69844581454188</v>
      </c>
      <c r="AD4435" s="3">
        <f t="shared" si="803"/>
        <v>84.721987412917798</v>
      </c>
      <c r="AF4435" s="29"/>
      <c r="AG4435" s="30"/>
      <c r="AH4435" s="29"/>
      <c r="AI4435" s="29"/>
      <c r="AJ4435" s="31"/>
      <c r="AK4435" s="29"/>
      <c r="AL4435" s="30"/>
      <c r="AN4435" s="17">
        <f t="shared" si="796"/>
        <v>172788.65308189674</v>
      </c>
      <c r="AO4435" s="17">
        <f t="shared" si="797"/>
        <v>1727.8865308189675</v>
      </c>
      <c r="AP4435" s="2">
        <f t="shared" si="798"/>
        <v>118.18743870801738</v>
      </c>
      <c r="AQ4435" s="6">
        <f t="shared" si="799"/>
        <v>2401.5687545469132</v>
      </c>
      <c r="AR4435" s="3">
        <f t="shared" si="800"/>
        <v>55085.469315453091</v>
      </c>
    </row>
    <row r="4436" spans="1:44">
      <c r="A4436" s="32">
        <v>44249</v>
      </c>
      <c r="B4436" s="9">
        <v>6.25</v>
      </c>
      <c r="C4436" s="33">
        <v>54092.688800000004</v>
      </c>
      <c r="D4436" s="34">
        <f t="shared" si="784"/>
        <v>155509787.77370706</v>
      </c>
      <c r="E4436" s="34">
        <v>21724134900047.199</v>
      </c>
      <c r="F4436" s="3">
        <f>VLOOKUP(A4436,ERCOT_345kv_West_ATC!A:B,2)</f>
        <v>23.281400000000001</v>
      </c>
      <c r="G4436" s="3">
        <f>VLOOKUP(A4436,ERCOT_345kv_West_ATC!G:H,2)</f>
        <v>2.726</v>
      </c>
      <c r="I4436" s="5">
        <f t="shared" si="785"/>
        <v>6</v>
      </c>
      <c r="J4436" s="4">
        <f t="shared" si="786"/>
        <v>144</v>
      </c>
      <c r="K4436" s="4">
        <f t="shared" si="801"/>
        <v>900</v>
      </c>
      <c r="L4436" s="6">
        <f t="shared" si="802"/>
        <v>48683419.920000002</v>
      </c>
      <c r="N4436" s="22">
        <f t="shared" si="787"/>
        <v>0.3130569504142246</v>
      </c>
      <c r="O4436" s="14">
        <f t="shared" si="788"/>
        <v>578.74170679832162</v>
      </c>
      <c r="Q4436" s="22">
        <f t="shared" si="783"/>
        <v>457.68560002079613</v>
      </c>
      <c r="R4436" s="3">
        <f>VLOOKUP(A4436,ERCOT_345kv_West_ATC!D:E,2)</f>
        <v>27.06</v>
      </c>
      <c r="S4436" s="66">
        <f t="shared" si="804"/>
        <v>0.94087644444402341</v>
      </c>
      <c r="T4436" s="69">
        <f t="shared" si="789"/>
        <v>430.62560002079613</v>
      </c>
      <c r="V4436" s="16">
        <f t="shared" si="790"/>
        <v>1.59244776E-2</v>
      </c>
      <c r="W4436" s="16">
        <f t="shared" si="791"/>
        <v>0.29713247281422461</v>
      </c>
      <c r="X4436" s="16"/>
      <c r="Z4436" s="15">
        <f t="shared" si="792"/>
        <v>5.8453804320900524E-6</v>
      </c>
      <c r="AA4436" s="16">
        <f t="shared" si="793"/>
        <v>0.31619234463065676</v>
      </c>
      <c r="AB4436" s="3">
        <f t="shared" si="794"/>
        <v>0.34056220693171657</v>
      </c>
      <c r="AC4436" s="69">
        <f t="shared" si="795"/>
        <v>110.87684773700828</v>
      </c>
      <c r="AD4436" s="3">
        <f t="shared" si="803"/>
        <v>86.308009957276639</v>
      </c>
      <c r="AF4436" s="29"/>
      <c r="AG4436" s="30"/>
      <c r="AH4436" s="29"/>
      <c r="AI4436" s="29"/>
      <c r="AJ4436" s="31"/>
      <c r="AK4436" s="29"/>
      <c r="AL4436" s="30"/>
      <c r="AN4436" s="17">
        <f t="shared" si="796"/>
        <v>172788.65308189674</v>
      </c>
      <c r="AO4436" s="17">
        <f t="shared" si="797"/>
        <v>1727.8865308189675</v>
      </c>
      <c r="AP4436" s="2">
        <f t="shared" si="798"/>
        <v>118.18743870801738</v>
      </c>
      <c r="AQ4436" s="6">
        <f t="shared" si="799"/>
        <v>3198.1520914389503</v>
      </c>
      <c r="AR4436" s="3">
        <f t="shared" si="800"/>
        <v>50894.536708561056</v>
      </c>
    </row>
    <row r="4437" spans="1:44">
      <c r="A4437" s="32">
        <v>44250</v>
      </c>
      <c r="B4437" s="9">
        <v>6.25</v>
      </c>
      <c r="C4437" s="33">
        <v>48548.95721</v>
      </c>
      <c r="D4437" s="34">
        <f t="shared" si="784"/>
        <v>155509787.77370706</v>
      </c>
      <c r="E4437" s="34">
        <v>21724134900047.199</v>
      </c>
      <c r="F4437" s="3">
        <f>VLOOKUP(A4437,ERCOT_345kv_West_ATC!A:B,2)</f>
        <v>23.253399999999999</v>
      </c>
      <c r="G4437" s="3">
        <f>VLOOKUP(A4437,ERCOT_345kv_West_ATC!G:H,2)</f>
        <v>2.71</v>
      </c>
      <c r="I4437" s="5">
        <f t="shared" si="785"/>
        <v>6</v>
      </c>
      <c r="J4437" s="4">
        <f t="shared" si="786"/>
        <v>144</v>
      </c>
      <c r="K4437" s="4">
        <f t="shared" si="801"/>
        <v>900</v>
      </c>
      <c r="L4437" s="6">
        <f t="shared" si="802"/>
        <v>43694061.489</v>
      </c>
      <c r="N4437" s="22">
        <f t="shared" si="787"/>
        <v>0.28097306358994084</v>
      </c>
      <c r="O4437" s="14">
        <f t="shared" si="788"/>
        <v>578.74170679832162</v>
      </c>
      <c r="Q4437" s="22">
        <f t="shared" si="783"/>
        <v>410.77933273383161</v>
      </c>
      <c r="R4437" s="3">
        <f>VLOOKUP(A4437,ERCOT_345kv_West_ATC!D:E,2)</f>
        <v>17.63</v>
      </c>
      <c r="S4437" s="66">
        <f t="shared" si="804"/>
        <v>0.95708157982859488</v>
      </c>
      <c r="T4437" s="69">
        <f t="shared" si="789"/>
        <v>393.14933273383161</v>
      </c>
      <c r="V4437" s="16">
        <f t="shared" si="790"/>
        <v>1.5905325599999999E-2</v>
      </c>
      <c r="W4437" s="16">
        <f t="shared" si="791"/>
        <v>0.26506773798994082</v>
      </c>
      <c r="X4437" s="16"/>
      <c r="Z4437" s="15">
        <f t="shared" si="792"/>
        <v>5.8453804320900524E-6</v>
      </c>
      <c r="AA4437" s="16">
        <f t="shared" si="793"/>
        <v>0.28378712447371129</v>
      </c>
      <c r="AB4437" s="3">
        <f t="shared" si="794"/>
        <v>0.30565942234454196</v>
      </c>
      <c r="AC4437" s="69">
        <f t="shared" si="795"/>
        <v>98.102428578102362</v>
      </c>
      <c r="AD4437" s="3">
        <f t="shared" si="803"/>
        <v>87.449331513789829</v>
      </c>
      <c r="AF4437" s="29"/>
      <c r="AG4437" s="30"/>
      <c r="AH4437" s="29"/>
      <c r="AI4437" s="29"/>
      <c r="AJ4437" s="31"/>
      <c r="AK4437" s="29"/>
      <c r="AL4437" s="30"/>
      <c r="AN4437" s="17">
        <f t="shared" si="796"/>
        <v>172788.65308189674</v>
      </c>
      <c r="AO4437" s="17">
        <f t="shared" si="797"/>
        <v>1727.8865308189675</v>
      </c>
      <c r="AP4437" s="2">
        <f t="shared" si="798"/>
        <v>118.18743870801738</v>
      </c>
      <c r="AQ4437" s="6">
        <f t="shared" si="799"/>
        <v>2083.6445444223464</v>
      </c>
      <c r="AR4437" s="3">
        <f t="shared" si="800"/>
        <v>46465.312665577658</v>
      </c>
    </row>
    <row r="4438" spans="1:44">
      <c r="A4438" s="32">
        <v>44251</v>
      </c>
      <c r="B4438" s="9">
        <v>6.25</v>
      </c>
      <c r="C4438" s="33">
        <v>49652.010029999998</v>
      </c>
      <c r="D4438" s="34">
        <f t="shared" si="784"/>
        <v>155509787.77370706</v>
      </c>
      <c r="E4438" s="34">
        <v>21724134900047.199</v>
      </c>
      <c r="F4438" s="3">
        <f>VLOOKUP(A4438,ERCOT_345kv_West_ATC!A:B,2)</f>
        <v>23.2681</v>
      </c>
      <c r="G4438" s="3">
        <f>VLOOKUP(A4438,ERCOT_345kv_West_ATC!G:H,2)</f>
        <v>2.681</v>
      </c>
      <c r="I4438" s="5">
        <f t="shared" si="785"/>
        <v>6</v>
      </c>
      <c r="J4438" s="4">
        <f t="shared" si="786"/>
        <v>144</v>
      </c>
      <c r="K4438" s="4">
        <f t="shared" si="801"/>
        <v>900</v>
      </c>
      <c r="L4438" s="6">
        <f t="shared" si="802"/>
        <v>44686809.026999995</v>
      </c>
      <c r="N4438" s="22">
        <f t="shared" si="787"/>
        <v>0.28735689030729583</v>
      </c>
      <c r="O4438" s="14">
        <f t="shared" si="788"/>
        <v>578.74170679832162</v>
      </c>
      <c r="Q4438" s="22">
        <f t="shared" si="783"/>
        <v>420.11241272996466</v>
      </c>
      <c r="R4438" s="3">
        <f>VLOOKUP(A4438,ERCOT_345kv_West_ATC!D:E,2)</f>
        <v>14.51</v>
      </c>
      <c r="S4438" s="66">
        <f t="shared" si="804"/>
        <v>0.96546162512620981</v>
      </c>
      <c r="T4438" s="69">
        <f t="shared" si="789"/>
        <v>405.60241272996467</v>
      </c>
      <c r="V4438" s="16">
        <f t="shared" si="790"/>
        <v>1.5915380400000002E-2</v>
      </c>
      <c r="W4438" s="16">
        <f t="shared" si="791"/>
        <v>0.27144150990729582</v>
      </c>
      <c r="X4438" s="16"/>
      <c r="Z4438" s="15">
        <f t="shared" si="792"/>
        <v>5.8453804320900524E-6</v>
      </c>
      <c r="AA4438" s="16">
        <f t="shared" si="793"/>
        <v>0.29023488784330098</v>
      </c>
      <c r="AB4438" s="3">
        <f t="shared" si="794"/>
        <v>0.31260413356291739</v>
      </c>
      <c r="AC4438" s="69">
        <f t="shared" si="795"/>
        <v>100.64419288402777</v>
      </c>
      <c r="AD4438" s="3">
        <f t="shared" si="803"/>
        <v>88.669381081796828</v>
      </c>
      <c r="AF4438" s="29"/>
      <c r="AG4438" s="30"/>
      <c r="AH4438" s="29"/>
      <c r="AI4438" s="29"/>
      <c r="AJ4438" s="31"/>
      <c r="AK4438" s="29"/>
      <c r="AL4438" s="30"/>
      <c r="AN4438" s="17">
        <f t="shared" si="796"/>
        <v>172788.65308189674</v>
      </c>
      <c r="AO4438" s="17">
        <f t="shared" si="797"/>
        <v>1727.8865308189675</v>
      </c>
      <c r="AP4438" s="2">
        <f t="shared" si="798"/>
        <v>118.18743870801738</v>
      </c>
      <c r="AQ4438" s="6">
        <f t="shared" si="799"/>
        <v>1714.8997356533321</v>
      </c>
      <c r="AR4438" s="3">
        <f t="shared" si="800"/>
        <v>47937.110294346669</v>
      </c>
    </row>
    <row r="4439" spans="1:44">
      <c r="A4439" s="32">
        <v>44252</v>
      </c>
      <c r="B4439" s="9">
        <v>6.25</v>
      </c>
      <c r="C4439" s="33">
        <v>47209.544070000004</v>
      </c>
      <c r="D4439" s="34">
        <f t="shared" si="784"/>
        <v>155509787.77370706</v>
      </c>
      <c r="E4439" s="34">
        <v>21724134900047.199</v>
      </c>
      <c r="F4439" s="3">
        <f>VLOOKUP(A4439,ERCOT_345kv_West_ATC!A:B,2)</f>
        <v>23.175999999999998</v>
      </c>
      <c r="G4439" s="3">
        <f>VLOOKUP(A4439,ERCOT_345kv_West_ATC!G:H,2)</f>
        <v>2.6619999999999999</v>
      </c>
      <c r="I4439" s="5">
        <f t="shared" si="785"/>
        <v>6</v>
      </c>
      <c r="J4439" s="4">
        <f t="shared" si="786"/>
        <v>144</v>
      </c>
      <c r="K4439" s="4">
        <f t="shared" si="801"/>
        <v>900</v>
      </c>
      <c r="L4439" s="6">
        <f t="shared" si="802"/>
        <v>42488589.663000003</v>
      </c>
      <c r="N4439" s="22">
        <f t="shared" si="787"/>
        <v>0.27322132112242387</v>
      </c>
      <c r="O4439" s="14">
        <f t="shared" si="788"/>
        <v>578.74170679832162</v>
      </c>
      <c r="Q4439" s="22">
        <f t="shared" si="783"/>
        <v>399.44637590997633</v>
      </c>
      <c r="R4439" s="3">
        <f>VLOOKUP(A4439,ERCOT_345kv_West_ATC!D:E,2)</f>
        <v>18.75</v>
      </c>
      <c r="S4439" s="66">
        <f t="shared" si="804"/>
        <v>0.95306003225768232</v>
      </c>
      <c r="T4439" s="69">
        <f t="shared" si="789"/>
        <v>380.69637590997633</v>
      </c>
      <c r="V4439" s="16">
        <f t="shared" si="790"/>
        <v>1.5852384000000001E-2</v>
      </c>
      <c r="W4439" s="16">
        <f t="shared" si="791"/>
        <v>0.25736893712242387</v>
      </c>
      <c r="X4439" s="16"/>
      <c r="Z4439" s="15">
        <f t="shared" si="792"/>
        <v>5.8453804320900524E-6</v>
      </c>
      <c r="AA4439" s="16">
        <f t="shared" si="793"/>
        <v>0.27595774511467097</v>
      </c>
      <c r="AB4439" s="3">
        <f t="shared" si="794"/>
        <v>0.29722660997985617</v>
      </c>
      <c r="AC4439" s="69">
        <f t="shared" si="795"/>
        <v>95.016019252627359</v>
      </c>
      <c r="AD4439" s="3">
        <f t="shared" si="803"/>
        <v>89.68554150944415</v>
      </c>
      <c r="AF4439" s="29"/>
      <c r="AG4439" s="30"/>
      <c r="AH4439" s="29"/>
      <c r="AI4439" s="29"/>
      <c r="AJ4439" s="31"/>
      <c r="AK4439" s="29"/>
      <c r="AL4439" s="30"/>
      <c r="AN4439" s="17">
        <f t="shared" si="796"/>
        <v>172788.65308189674</v>
      </c>
      <c r="AO4439" s="17">
        <f t="shared" si="797"/>
        <v>1727.8865308189675</v>
      </c>
      <c r="AP4439" s="2">
        <f t="shared" si="798"/>
        <v>118.18743870801738</v>
      </c>
      <c r="AQ4439" s="6">
        <f t="shared" si="799"/>
        <v>2216.014475775326</v>
      </c>
      <c r="AR4439" s="3">
        <f t="shared" si="800"/>
        <v>44993.529594224674</v>
      </c>
    </row>
    <row r="4440" spans="1:44">
      <c r="A4440" s="32">
        <v>44253</v>
      </c>
      <c r="B4440" s="9">
        <v>6.25</v>
      </c>
      <c r="C4440" s="33">
        <v>46243.95205</v>
      </c>
      <c r="D4440" s="34">
        <f t="shared" si="784"/>
        <v>155509787.77370706</v>
      </c>
      <c r="E4440" s="34">
        <v>21724134900047.199</v>
      </c>
      <c r="F4440" s="3">
        <f>VLOOKUP(A4440,ERCOT_345kv_West_ATC!A:B,2)</f>
        <v>23.144500000000001</v>
      </c>
      <c r="G4440" s="3">
        <f>VLOOKUP(A4440,ERCOT_345kv_West_ATC!G:H,2)</f>
        <v>2.6509999999999998</v>
      </c>
      <c r="I4440" s="5">
        <f t="shared" si="785"/>
        <v>6</v>
      </c>
      <c r="J4440" s="4">
        <f t="shared" si="786"/>
        <v>144</v>
      </c>
      <c r="K4440" s="4">
        <f t="shared" si="801"/>
        <v>900</v>
      </c>
      <c r="L4440" s="6">
        <f t="shared" si="802"/>
        <v>41619556.844999999</v>
      </c>
      <c r="N4440" s="22">
        <f t="shared" si="787"/>
        <v>0.26763303738516747</v>
      </c>
      <c r="O4440" s="14">
        <f t="shared" si="788"/>
        <v>578.74170679832162</v>
      </c>
      <c r="Q4440" s="22">
        <f t="shared" ref="Q4440:Q4503" si="805">((I4440*B4440)*C4440)/((D4440*($AL$2*$Y$2)/$Y$2)/1000000)</f>
        <v>391.27637044615119</v>
      </c>
      <c r="R4440" s="3">
        <f>VLOOKUP(A4440,ERCOT_345kv_West_ATC!D:E,2)</f>
        <v>22.01</v>
      </c>
      <c r="S4440" s="66">
        <f t="shared" si="804"/>
        <v>0.94374820034518525</v>
      </c>
      <c r="T4440" s="69">
        <f t="shared" si="789"/>
        <v>369.2663704461512</v>
      </c>
      <c r="V4440" s="16">
        <f t="shared" si="790"/>
        <v>1.5830838E-2</v>
      </c>
      <c r="W4440" s="16">
        <f t="shared" si="791"/>
        <v>0.25180219938516746</v>
      </c>
      <c r="X4440" s="16"/>
      <c r="Z4440" s="15">
        <f t="shared" si="792"/>
        <v>5.8453804320900524E-6</v>
      </c>
      <c r="AA4440" s="16">
        <f t="shared" si="793"/>
        <v>0.27031349241558067</v>
      </c>
      <c r="AB4440" s="3">
        <f t="shared" si="794"/>
        <v>0.2911473383329482</v>
      </c>
      <c r="AC4440" s="69">
        <f t="shared" si="795"/>
        <v>92.791005829859046</v>
      </c>
      <c r="AD4440" s="3">
        <f t="shared" si="803"/>
        <v>90.798452686952743</v>
      </c>
      <c r="AF4440" s="29"/>
      <c r="AG4440" s="30"/>
      <c r="AH4440" s="29"/>
      <c r="AI4440" s="29"/>
      <c r="AJ4440" s="31"/>
      <c r="AK4440" s="29"/>
      <c r="AL4440" s="30"/>
      <c r="AN4440" s="17">
        <f t="shared" si="796"/>
        <v>172788.65308189674</v>
      </c>
      <c r="AO4440" s="17">
        <f t="shared" si="797"/>
        <v>1727.8865308189675</v>
      </c>
      <c r="AP4440" s="2">
        <f t="shared" si="798"/>
        <v>118.18743870801738</v>
      </c>
      <c r="AQ4440" s="6">
        <f t="shared" si="799"/>
        <v>2601.305525963463</v>
      </c>
      <c r="AR4440" s="3">
        <f t="shared" si="800"/>
        <v>43642.646524036536</v>
      </c>
    </row>
    <row r="4441" spans="1:44">
      <c r="A4441" s="32">
        <v>44254</v>
      </c>
      <c r="B4441" s="9">
        <v>6.25</v>
      </c>
      <c r="C4441" s="33">
        <v>46319.696389999997</v>
      </c>
      <c r="D4441" s="34">
        <f t="shared" si="784"/>
        <v>155509787.77370706</v>
      </c>
      <c r="E4441" s="34">
        <v>21724134900047.199</v>
      </c>
      <c r="F4441" s="3">
        <f>VLOOKUP(A4441,ERCOT_345kv_West_ATC!A:B,2)</f>
        <v>23.144500000000001</v>
      </c>
      <c r="G4441" s="3">
        <f>VLOOKUP(A4441,ERCOT_345kv_West_ATC!G:H,2)</f>
        <v>2.6509999999999998</v>
      </c>
      <c r="I4441" s="5">
        <f t="shared" si="785"/>
        <v>6</v>
      </c>
      <c r="J4441" s="4">
        <f t="shared" si="786"/>
        <v>144</v>
      </c>
      <c r="K4441" s="4">
        <f t="shared" si="801"/>
        <v>900</v>
      </c>
      <c r="L4441" s="6">
        <f t="shared" si="802"/>
        <v>41687726.750999995</v>
      </c>
      <c r="N4441" s="22">
        <f t="shared" si="787"/>
        <v>0.26807140147128655</v>
      </c>
      <c r="O4441" s="14">
        <f t="shared" si="788"/>
        <v>578.74170679832162</v>
      </c>
      <c r="Q4441" s="22">
        <f t="shared" si="805"/>
        <v>391.917253612992</v>
      </c>
      <c r="R4441" s="3">
        <f>VLOOKUP(A4441,ERCOT_345kv_West_ATC!D:E,2)</f>
        <v>19.7</v>
      </c>
      <c r="S4441" s="66">
        <f t="shared" si="804"/>
        <v>0.94973428748443611</v>
      </c>
      <c r="T4441" s="69">
        <f t="shared" si="789"/>
        <v>372.21725361299201</v>
      </c>
      <c r="V4441" s="16">
        <f t="shared" si="790"/>
        <v>1.5830838E-2</v>
      </c>
      <c r="W4441" s="16">
        <f t="shared" si="791"/>
        <v>0.25224056347128654</v>
      </c>
      <c r="X4441" s="16"/>
      <c r="Z4441" s="15">
        <f t="shared" si="792"/>
        <v>5.8453804320900524E-6</v>
      </c>
      <c r="AA4441" s="16">
        <f t="shared" si="793"/>
        <v>0.27075624689845823</v>
      </c>
      <c r="AB4441" s="3">
        <f t="shared" si="794"/>
        <v>0.29162421718968912</v>
      </c>
      <c r="AC4441" s="69">
        <f t="shared" si="795"/>
        <v>92.965543491426217</v>
      </c>
      <c r="AD4441" s="3">
        <f t="shared" si="803"/>
        <v>91.675104363365264</v>
      </c>
      <c r="AF4441" s="29"/>
      <c r="AG4441" s="30"/>
      <c r="AH4441" s="29"/>
      <c r="AI4441" s="29"/>
      <c r="AJ4441" s="31"/>
      <c r="AK4441" s="29"/>
      <c r="AL4441" s="30"/>
      <c r="AN4441" s="17">
        <f t="shared" si="796"/>
        <v>172788.65308189674</v>
      </c>
      <c r="AO4441" s="17">
        <f t="shared" si="797"/>
        <v>1727.8865308189675</v>
      </c>
      <c r="AP4441" s="2">
        <f t="shared" si="798"/>
        <v>118.18743870801738</v>
      </c>
      <c r="AQ4441" s="6">
        <f t="shared" si="799"/>
        <v>2328.2925425479425</v>
      </c>
      <c r="AR4441" s="3">
        <f t="shared" si="800"/>
        <v>43991.403847452057</v>
      </c>
    </row>
    <row r="4442" spans="1:44">
      <c r="A4442" s="32">
        <v>44255</v>
      </c>
      <c r="B4442" s="9">
        <v>6.25</v>
      </c>
      <c r="C4442" s="33">
        <v>45119.125699999997</v>
      </c>
      <c r="D4442" s="34">
        <f t="shared" si="784"/>
        <v>155509787.77370706</v>
      </c>
      <c r="E4442" s="34">
        <v>21724134900047.199</v>
      </c>
      <c r="F4442" s="3">
        <f>VLOOKUP(A4442,ERCOT_345kv_West_ATC!A:B,2)</f>
        <v>23.144500000000001</v>
      </c>
      <c r="G4442" s="3">
        <f>VLOOKUP(A4442,ERCOT_345kv_West_ATC!G:H,2)</f>
        <v>2.6509999999999998</v>
      </c>
      <c r="I4442" s="5">
        <f t="shared" si="785"/>
        <v>6</v>
      </c>
      <c r="J4442" s="4">
        <f t="shared" si="786"/>
        <v>144</v>
      </c>
      <c r="K4442" s="4">
        <f t="shared" si="801"/>
        <v>900</v>
      </c>
      <c r="L4442" s="6">
        <f t="shared" si="802"/>
        <v>40607213.129999995</v>
      </c>
      <c r="N4442" s="22">
        <f t="shared" si="787"/>
        <v>0.26112319816866014</v>
      </c>
      <c r="O4442" s="14">
        <f t="shared" si="788"/>
        <v>578.74170679832162</v>
      </c>
      <c r="Q4442" s="22">
        <f t="shared" si="805"/>
        <v>381.75906165008792</v>
      </c>
      <c r="R4442" s="3">
        <f>VLOOKUP(A4442,ERCOT_345kv_West_ATC!D:E,2)</f>
        <v>15.78</v>
      </c>
      <c r="S4442" s="66">
        <f t="shared" si="804"/>
        <v>0.95866502832495015</v>
      </c>
      <c r="T4442" s="69">
        <f t="shared" si="789"/>
        <v>365.97906165008794</v>
      </c>
      <c r="V4442" s="16">
        <f t="shared" si="790"/>
        <v>1.5830838E-2</v>
      </c>
      <c r="W4442" s="16">
        <f t="shared" si="791"/>
        <v>0.24529236016866013</v>
      </c>
      <c r="X4442" s="16"/>
      <c r="Z4442" s="15">
        <f t="shared" si="792"/>
        <v>5.8453804320900524E-6</v>
      </c>
      <c r="AA4442" s="16">
        <f t="shared" si="793"/>
        <v>0.26373845447979138</v>
      </c>
      <c r="AB4442" s="3">
        <f t="shared" si="794"/>
        <v>0.28406554312791954</v>
      </c>
      <c r="AC4442" s="69">
        <f t="shared" si="795"/>
        <v>90.19906878481855</v>
      </c>
      <c r="AD4442" s="3">
        <f t="shared" si="803"/>
        <v>92.390692673545189</v>
      </c>
      <c r="AF4442" s="29"/>
      <c r="AG4442" s="30"/>
      <c r="AH4442" s="29"/>
      <c r="AI4442" s="29"/>
      <c r="AJ4442" s="31"/>
      <c r="AK4442" s="29"/>
      <c r="AL4442" s="30"/>
      <c r="AN4442" s="17">
        <f t="shared" si="796"/>
        <v>172788.65308189674</v>
      </c>
      <c r="AO4442" s="17">
        <f t="shared" si="797"/>
        <v>1727.8865308189675</v>
      </c>
      <c r="AP4442" s="2">
        <f t="shared" si="798"/>
        <v>118.18743870801738</v>
      </c>
      <c r="AQ4442" s="6">
        <f t="shared" si="799"/>
        <v>1864.9977828125143</v>
      </c>
      <c r="AR4442" s="3">
        <f t="shared" si="800"/>
        <v>43254.127917187485</v>
      </c>
    </row>
    <row r="4443" spans="1:44">
      <c r="A4443" s="32">
        <v>44256</v>
      </c>
      <c r="B4443" s="9">
        <v>6.25</v>
      </c>
      <c r="C4443" s="33">
        <v>49768.160349999998</v>
      </c>
      <c r="D4443" s="34">
        <f t="shared" si="784"/>
        <v>155509787.77370706</v>
      </c>
      <c r="E4443" s="34">
        <v>21724134900047.199</v>
      </c>
      <c r="F4443" s="3">
        <f>VLOOKUP(A4443,ERCOT_345kv_West_ATC!A:B,2)</f>
        <v>23.381799999999998</v>
      </c>
      <c r="G4443" s="3">
        <f>VLOOKUP(A4443,ERCOT_345kv_West_ATC!G:H,2)</f>
        <v>2.673</v>
      </c>
      <c r="I4443" s="5">
        <f t="shared" si="785"/>
        <v>6</v>
      </c>
      <c r="J4443" s="4">
        <f t="shared" si="786"/>
        <v>144</v>
      </c>
      <c r="K4443" s="4">
        <f t="shared" si="801"/>
        <v>900</v>
      </c>
      <c r="L4443" s="6">
        <f t="shared" si="802"/>
        <v>44791344.314999998</v>
      </c>
      <c r="N4443" s="22">
        <f t="shared" si="787"/>
        <v>0.28802910065171555</v>
      </c>
      <c r="O4443" s="14">
        <f t="shared" si="788"/>
        <v>578.74170679832162</v>
      </c>
      <c r="Q4443" s="22">
        <f t="shared" si="805"/>
        <v>421.09517639139693</v>
      </c>
      <c r="R4443" s="3">
        <f>VLOOKUP(A4443,ERCOT_345kv_West_ATC!D:E,2)</f>
        <v>18.97</v>
      </c>
      <c r="S4443" s="66">
        <f t="shared" si="804"/>
        <v>0.95495080194799509</v>
      </c>
      <c r="T4443" s="69">
        <f t="shared" si="789"/>
        <v>402.12517639139696</v>
      </c>
      <c r="V4443" s="16">
        <f t="shared" si="790"/>
        <v>1.59931512E-2</v>
      </c>
      <c r="W4443" s="16">
        <f t="shared" si="791"/>
        <v>0.27203594945171555</v>
      </c>
      <c r="X4443" s="16"/>
      <c r="Z4443" s="15">
        <f t="shared" si="792"/>
        <v>5.8453804320900524E-6</v>
      </c>
      <c r="AA4443" s="16">
        <f t="shared" si="793"/>
        <v>0.29091383065101001</v>
      </c>
      <c r="AB4443" s="3">
        <f t="shared" si="794"/>
        <v>0.31333540446463348</v>
      </c>
      <c r="AC4443" s="69">
        <f t="shared" si="795"/>
        <v>100.91183803405586</v>
      </c>
      <c r="AD4443" s="3">
        <f t="shared" si="803"/>
        <v>93.468213686996279</v>
      </c>
      <c r="AF4443" s="29"/>
      <c r="AG4443" s="30"/>
      <c r="AH4443" s="29"/>
      <c r="AI4443" s="29"/>
      <c r="AJ4443" s="31"/>
      <c r="AK4443" s="29"/>
      <c r="AL4443" s="30"/>
      <c r="AN4443" s="17">
        <f t="shared" si="796"/>
        <v>172788.65308189674</v>
      </c>
      <c r="AO4443" s="17">
        <f t="shared" si="797"/>
        <v>1727.8865308189675</v>
      </c>
      <c r="AP4443" s="2">
        <f t="shared" si="798"/>
        <v>118.18743870801738</v>
      </c>
      <c r="AQ4443" s="6">
        <f t="shared" si="799"/>
        <v>2242.0157122910896</v>
      </c>
      <c r="AR4443" s="3">
        <f t="shared" si="800"/>
        <v>47526.144637708909</v>
      </c>
    </row>
    <row r="4444" spans="1:44">
      <c r="A4444" s="32">
        <v>44257</v>
      </c>
      <c r="B4444" s="9">
        <v>6.25</v>
      </c>
      <c r="C4444" s="33">
        <v>48401.732980000001</v>
      </c>
      <c r="D4444" s="34">
        <f t="shared" si="784"/>
        <v>155509787.77370706</v>
      </c>
      <c r="E4444" s="34">
        <v>21724134900047.199</v>
      </c>
      <c r="F4444" s="3">
        <f>VLOOKUP(A4444,ERCOT_345kv_West_ATC!A:B,2)</f>
        <v>23.275300000000001</v>
      </c>
      <c r="G4444" s="3">
        <f>VLOOKUP(A4444,ERCOT_345kv_West_ATC!G:H,2)</f>
        <v>2.694</v>
      </c>
      <c r="I4444" s="5">
        <f t="shared" si="785"/>
        <v>6</v>
      </c>
      <c r="J4444" s="4">
        <f t="shared" si="786"/>
        <v>144</v>
      </c>
      <c r="K4444" s="4">
        <f t="shared" si="801"/>
        <v>900</v>
      </c>
      <c r="L4444" s="6">
        <f t="shared" si="802"/>
        <v>43561559.682000004</v>
      </c>
      <c r="N4444" s="22">
        <f t="shared" si="787"/>
        <v>0.28012101556841817</v>
      </c>
      <c r="O4444" s="14">
        <f t="shared" si="788"/>
        <v>578.74170679832162</v>
      </c>
      <c r="Q4444" s="22">
        <f t="shared" si="805"/>
        <v>409.53364849183936</v>
      </c>
      <c r="R4444" s="3">
        <f>VLOOKUP(A4444,ERCOT_345kv_West_ATC!D:E,2)</f>
        <v>25.56</v>
      </c>
      <c r="S4444" s="66">
        <f t="shared" si="804"/>
        <v>0.93758754599499206</v>
      </c>
      <c r="T4444" s="69">
        <f t="shared" si="789"/>
        <v>383.97364849183936</v>
      </c>
      <c r="V4444" s="16">
        <f t="shared" si="790"/>
        <v>1.5920305199999998E-2</v>
      </c>
      <c r="W4444" s="16">
        <f t="shared" si="791"/>
        <v>0.26420071036841819</v>
      </c>
      <c r="X4444" s="16"/>
      <c r="Z4444" s="15">
        <f t="shared" si="792"/>
        <v>5.8453804320900524E-6</v>
      </c>
      <c r="AA4444" s="16">
        <f t="shared" si="793"/>
        <v>0.28292654284053975</v>
      </c>
      <c r="AB4444" s="3">
        <f t="shared" si="794"/>
        <v>0.30473251318556105</v>
      </c>
      <c r="AC4444" s="69">
        <f t="shared" si="795"/>
        <v>97.763179825915344</v>
      </c>
      <c r="AD4444" s="3">
        <f t="shared" si="803"/>
        <v>94.53291727168218</v>
      </c>
      <c r="AF4444" s="29"/>
      <c r="AG4444" s="30"/>
      <c r="AH4444" s="29"/>
      <c r="AI4444" s="29"/>
      <c r="AJ4444" s="31"/>
      <c r="AK4444" s="29"/>
      <c r="AL4444" s="30"/>
      <c r="AN4444" s="17">
        <f t="shared" si="796"/>
        <v>172788.65308189674</v>
      </c>
      <c r="AO4444" s="17">
        <f t="shared" si="797"/>
        <v>1727.8865308189675</v>
      </c>
      <c r="AP4444" s="2">
        <f t="shared" si="798"/>
        <v>118.18743870801738</v>
      </c>
      <c r="AQ4444" s="6">
        <f t="shared" si="799"/>
        <v>3020.8709333769243</v>
      </c>
      <c r="AR4444" s="3">
        <f t="shared" si="800"/>
        <v>45380.862046623079</v>
      </c>
    </row>
    <row r="4445" spans="1:44">
      <c r="A4445" s="32">
        <v>44258</v>
      </c>
      <c r="B4445" s="9">
        <v>6.25</v>
      </c>
      <c r="C4445" s="33">
        <v>50698.568339999998</v>
      </c>
      <c r="D4445" s="34">
        <f t="shared" si="784"/>
        <v>155509787.77370706</v>
      </c>
      <c r="E4445" s="34">
        <v>21724134900047.199</v>
      </c>
      <c r="F4445" s="3">
        <f>VLOOKUP(A4445,ERCOT_345kv_West_ATC!A:B,2)</f>
        <v>23.316600000000001</v>
      </c>
      <c r="G4445" s="3">
        <f>VLOOKUP(A4445,ERCOT_345kv_West_ATC!G:H,2)</f>
        <v>2.6930000000000001</v>
      </c>
      <c r="I4445" s="5">
        <f t="shared" si="785"/>
        <v>6</v>
      </c>
      <c r="J4445" s="4">
        <f t="shared" si="786"/>
        <v>144</v>
      </c>
      <c r="K4445" s="4">
        <f t="shared" si="801"/>
        <v>900</v>
      </c>
      <c r="L4445" s="6">
        <f t="shared" si="802"/>
        <v>45628711.505999997</v>
      </c>
      <c r="N4445" s="22">
        <f t="shared" si="787"/>
        <v>0.29341375973322953</v>
      </c>
      <c r="O4445" s="14">
        <f t="shared" si="788"/>
        <v>578.74170679832162</v>
      </c>
      <c r="Q4445" s="22">
        <f t="shared" si="805"/>
        <v>428.96748499010158</v>
      </c>
      <c r="R4445" s="3">
        <f>VLOOKUP(A4445,ERCOT_345kv_West_ATC!D:E,2)</f>
        <v>22.69</v>
      </c>
      <c r="S4445" s="66">
        <f t="shared" si="804"/>
        <v>0.94710554810343361</v>
      </c>
      <c r="T4445" s="69">
        <f t="shared" si="789"/>
        <v>406.27748499010158</v>
      </c>
      <c r="V4445" s="16">
        <f t="shared" si="790"/>
        <v>1.5948554400000002E-2</v>
      </c>
      <c r="W4445" s="16">
        <f t="shared" si="791"/>
        <v>0.27746520533322955</v>
      </c>
      <c r="X4445" s="16"/>
      <c r="Z4445" s="15">
        <f t="shared" si="792"/>
        <v>5.8453804320900524E-6</v>
      </c>
      <c r="AA4445" s="16">
        <f t="shared" si="793"/>
        <v>0.29635241930961626</v>
      </c>
      <c r="AB4445" s="3">
        <f t="shared" si="794"/>
        <v>0.31919316094615829</v>
      </c>
      <c r="AC4445" s="69">
        <f t="shared" si="795"/>
        <v>103.05577690629394</v>
      </c>
      <c r="AD4445" s="3">
        <f t="shared" si="803"/>
        <v>95.739138230030292</v>
      </c>
      <c r="AF4445" s="29"/>
      <c r="AG4445" s="30"/>
      <c r="AH4445" s="29"/>
      <c r="AI4445" s="29"/>
      <c r="AJ4445" s="31"/>
      <c r="AK4445" s="29"/>
      <c r="AL4445" s="30"/>
      <c r="AN4445" s="17">
        <f t="shared" si="796"/>
        <v>172788.65308189674</v>
      </c>
      <c r="AO4445" s="17">
        <f t="shared" si="797"/>
        <v>1727.8865308189675</v>
      </c>
      <c r="AP4445" s="2">
        <f t="shared" si="798"/>
        <v>118.18743870801738</v>
      </c>
      <c r="AQ4445" s="6">
        <f t="shared" si="799"/>
        <v>2681.6729842849145</v>
      </c>
      <c r="AR4445" s="3">
        <f t="shared" si="800"/>
        <v>48016.895355715082</v>
      </c>
    </row>
    <row r="4446" spans="1:44">
      <c r="A4446" s="32">
        <v>44259</v>
      </c>
      <c r="B4446" s="9">
        <v>6.25</v>
      </c>
      <c r="C4446" s="33">
        <v>48515.770210000002</v>
      </c>
      <c r="D4446" s="34">
        <f t="shared" si="784"/>
        <v>155509787.77370706</v>
      </c>
      <c r="E4446" s="34">
        <v>21724134900047.199</v>
      </c>
      <c r="F4446" s="3">
        <f>VLOOKUP(A4446,ERCOT_345kv_West_ATC!A:B,2)</f>
        <v>23.296399999999998</v>
      </c>
      <c r="G4446" s="3">
        <f>VLOOKUP(A4446,ERCOT_345kv_West_ATC!G:H,2)</f>
        <v>2.6880000000000002</v>
      </c>
      <c r="I4446" s="5">
        <f t="shared" si="785"/>
        <v>6</v>
      </c>
      <c r="J4446" s="4">
        <f t="shared" si="786"/>
        <v>144</v>
      </c>
      <c r="K4446" s="4">
        <f t="shared" si="801"/>
        <v>900</v>
      </c>
      <c r="L4446" s="6">
        <f t="shared" si="802"/>
        <v>43664193.189000003</v>
      </c>
      <c r="N4446" s="22">
        <f t="shared" si="787"/>
        <v>0.28078099657970573</v>
      </c>
      <c r="O4446" s="14">
        <f t="shared" si="788"/>
        <v>578.74170679832162</v>
      </c>
      <c r="Q4446" s="22">
        <f t="shared" si="805"/>
        <v>410.49853301126558</v>
      </c>
      <c r="R4446" s="3">
        <f>VLOOKUP(A4446,ERCOT_345kv_West_ATC!D:E,2)</f>
        <v>14.76</v>
      </c>
      <c r="S4446" s="66">
        <f t="shared" si="804"/>
        <v>0.96404372046904507</v>
      </c>
      <c r="T4446" s="69">
        <f t="shared" si="789"/>
        <v>395.73853301126559</v>
      </c>
      <c r="V4446" s="16">
        <f t="shared" si="790"/>
        <v>1.5934737599999999E-2</v>
      </c>
      <c r="W4446" s="16">
        <f t="shared" si="791"/>
        <v>0.26484625897970571</v>
      </c>
      <c r="X4446" s="16"/>
      <c r="Z4446" s="15">
        <f t="shared" si="792"/>
        <v>5.8453804320900524E-6</v>
      </c>
      <c r="AA4446" s="16">
        <f t="shared" si="793"/>
        <v>0.28359313383331153</v>
      </c>
      <c r="AB4446" s="3">
        <f t="shared" si="794"/>
        <v>0.30545048028209004</v>
      </c>
      <c r="AC4446" s="69">
        <f t="shared" si="795"/>
        <v>98.025955783244967</v>
      </c>
      <c r="AD4446" s="3">
        <f t="shared" si="803"/>
        <v>96.619016330008705</v>
      </c>
      <c r="AF4446" s="29"/>
      <c r="AG4446" s="30"/>
      <c r="AH4446" s="29"/>
      <c r="AI4446" s="29"/>
      <c r="AJ4446" s="31"/>
      <c r="AK4446" s="29"/>
      <c r="AL4446" s="30"/>
      <c r="AN4446" s="17">
        <f t="shared" si="796"/>
        <v>172788.65308189674</v>
      </c>
      <c r="AO4446" s="17">
        <f t="shared" si="797"/>
        <v>1727.8865308189675</v>
      </c>
      <c r="AP4446" s="2">
        <f t="shared" si="798"/>
        <v>118.18743870801738</v>
      </c>
      <c r="AQ4446" s="6">
        <f t="shared" si="799"/>
        <v>1744.4465953303365</v>
      </c>
      <c r="AR4446" s="3">
        <f t="shared" si="800"/>
        <v>46771.323614669665</v>
      </c>
    </row>
    <row r="4447" spans="1:44">
      <c r="A4447" s="32">
        <v>44260</v>
      </c>
      <c r="B4447" s="9">
        <v>6.25</v>
      </c>
      <c r="C4447" s="33">
        <v>48915.78959</v>
      </c>
      <c r="D4447" s="34">
        <f t="shared" si="784"/>
        <v>155509787.77370706</v>
      </c>
      <c r="E4447" s="34">
        <v>21724134900047.199</v>
      </c>
      <c r="F4447" s="3">
        <f>VLOOKUP(A4447,ERCOT_345kv_West_ATC!A:B,2)</f>
        <v>22.9879</v>
      </c>
      <c r="G4447" s="3">
        <f>VLOOKUP(A4447,ERCOT_345kv_West_ATC!G:H,2)</f>
        <v>2.6619999999999999</v>
      </c>
      <c r="I4447" s="5">
        <f t="shared" si="785"/>
        <v>6</v>
      </c>
      <c r="J4447" s="4">
        <f t="shared" si="786"/>
        <v>144</v>
      </c>
      <c r="K4447" s="4">
        <f t="shared" si="801"/>
        <v>900</v>
      </c>
      <c r="L4447" s="6">
        <f t="shared" si="802"/>
        <v>44024210.630999997</v>
      </c>
      <c r="N4447" s="22">
        <f t="shared" si="787"/>
        <v>0.28309607556704175</v>
      </c>
      <c r="O4447" s="14">
        <f t="shared" si="788"/>
        <v>578.74170679832162</v>
      </c>
      <c r="Q4447" s="22">
        <f t="shared" si="805"/>
        <v>413.88315141380366</v>
      </c>
      <c r="R4447" s="3">
        <f>VLOOKUP(A4447,ERCOT_345kv_West_ATC!D:E,2)</f>
        <v>16</v>
      </c>
      <c r="S4447" s="66">
        <f t="shared" si="804"/>
        <v>0.96134174598471855</v>
      </c>
      <c r="T4447" s="69">
        <f t="shared" si="789"/>
        <v>397.88315141380366</v>
      </c>
      <c r="V4447" s="16">
        <f t="shared" si="790"/>
        <v>1.57237236E-2</v>
      </c>
      <c r="W4447" s="16">
        <f t="shared" si="791"/>
        <v>0.26737235196704173</v>
      </c>
      <c r="X4447" s="16"/>
      <c r="Z4447" s="15">
        <f t="shared" si="792"/>
        <v>5.8453804320900524E-6</v>
      </c>
      <c r="AA4447" s="16">
        <f t="shared" si="793"/>
        <v>0.2859313992896203</v>
      </c>
      <c r="AB4447" s="3">
        <f t="shared" si="794"/>
        <v>0.30796896264801477</v>
      </c>
      <c r="AC4447" s="69">
        <f t="shared" si="795"/>
        <v>98.947720329173407</v>
      </c>
      <c r="AD4447" s="3">
        <f t="shared" si="803"/>
        <v>97.375185771935691</v>
      </c>
      <c r="AF4447" s="29"/>
      <c r="AG4447" s="30"/>
      <c r="AH4447" s="29"/>
      <c r="AI4447" s="29"/>
      <c r="AJ4447" s="31"/>
      <c r="AK4447" s="29"/>
      <c r="AL4447" s="30"/>
      <c r="AN4447" s="17">
        <f t="shared" si="796"/>
        <v>172788.65308189674</v>
      </c>
      <c r="AO4447" s="17">
        <f t="shared" si="797"/>
        <v>1727.8865308189675</v>
      </c>
      <c r="AP4447" s="2">
        <f t="shared" si="798"/>
        <v>118.18743870801738</v>
      </c>
      <c r="AQ4447" s="6">
        <f t="shared" si="799"/>
        <v>1890.9990193282781</v>
      </c>
      <c r="AR4447" s="3">
        <f t="shared" si="800"/>
        <v>47024.790570671721</v>
      </c>
    </row>
    <row r="4448" spans="1:44">
      <c r="A4448" s="32">
        <v>44261</v>
      </c>
      <c r="B4448" s="9">
        <v>6.25</v>
      </c>
      <c r="C4448" s="33">
        <v>48905.879869999997</v>
      </c>
      <c r="D4448" s="34">
        <f t="shared" si="784"/>
        <v>153535095.32509243</v>
      </c>
      <c r="E4448" s="34">
        <v>21448277761059.699</v>
      </c>
      <c r="F4448" s="3">
        <f>VLOOKUP(A4448,ERCOT_345kv_West_ATC!A:B,2)</f>
        <v>22.9879</v>
      </c>
      <c r="G4448" s="3">
        <f>VLOOKUP(A4448,ERCOT_345kv_West_ATC!G:H,2)</f>
        <v>2.6619999999999999</v>
      </c>
      <c r="I4448" s="5">
        <f t="shared" si="785"/>
        <v>6</v>
      </c>
      <c r="J4448" s="4">
        <f t="shared" si="786"/>
        <v>144</v>
      </c>
      <c r="K4448" s="4">
        <f t="shared" si="801"/>
        <v>900</v>
      </c>
      <c r="L4448" s="6">
        <f t="shared" si="802"/>
        <v>44015291.882999994</v>
      </c>
      <c r="N4448" s="22">
        <f t="shared" si="787"/>
        <v>0.28667902794343408</v>
      </c>
      <c r="O4448" s="14">
        <f t="shared" si="788"/>
        <v>586.18519635159396</v>
      </c>
      <c r="Q4448" s="22">
        <f t="shared" si="805"/>
        <v>419.1213858822137</v>
      </c>
      <c r="R4448" s="3">
        <f>VLOOKUP(A4448,ERCOT_345kv_West_ATC!D:E,2)</f>
        <v>23.11</v>
      </c>
      <c r="S4448" s="66">
        <f t="shared" si="804"/>
        <v>0.94486084275715143</v>
      </c>
      <c r="T4448" s="69">
        <f t="shared" si="789"/>
        <v>396.01138588221369</v>
      </c>
      <c r="V4448" s="16">
        <f t="shared" si="790"/>
        <v>1.57237236E-2</v>
      </c>
      <c r="W4448" s="16">
        <f t="shared" si="791"/>
        <v>0.27095530434343407</v>
      </c>
      <c r="X4448" s="16"/>
      <c r="Z4448" s="15">
        <f t="shared" si="792"/>
        <v>5.9205608237398396E-6</v>
      </c>
      <c r="AA4448" s="16">
        <f t="shared" si="793"/>
        <v>0.2895502364088488</v>
      </c>
      <c r="AB4448" s="3">
        <f t="shared" si="794"/>
        <v>0.31186671405401573</v>
      </c>
      <c r="AC4448" s="69">
        <f t="shared" si="795"/>
        <v>100.37429734376975</v>
      </c>
      <c r="AD4448" s="3">
        <f t="shared" si="803"/>
        <v>98.221107317250159</v>
      </c>
      <c r="AF4448" s="29"/>
      <c r="AG4448" s="30"/>
      <c r="AH4448" s="29"/>
      <c r="AI4448" s="29"/>
      <c r="AJ4448" s="31"/>
      <c r="AK4448" s="29"/>
      <c r="AL4448" s="30"/>
      <c r="AN4448" s="17">
        <f t="shared" si="796"/>
        <v>170594.55036121383</v>
      </c>
      <c r="AO4448" s="17">
        <f t="shared" si="797"/>
        <v>1705.9455036121383</v>
      </c>
      <c r="AP4448" s="2">
        <f t="shared" si="798"/>
        <v>116.68667244707024</v>
      </c>
      <c r="AQ4448" s="6">
        <f t="shared" si="799"/>
        <v>2696.6290002517931</v>
      </c>
      <c r="AR4448" s="3">
        <f t="shared" si="800"/>
        <v>46209.250869748204</v>
      </c>
    </row>
    <row r="4449" spans="1:44">
      <c r="A4449" s="32">
        <v>44262</v>
      </c>
      <c r="B4449" s="9">
        <v>6.25</v>
      </c>
      <c r="C4449" s="33">
        <v>51282.113700000002</v>
      </c>
      <c r="D4449" s="34">
        <f t="shared" si="784"/>
        <v>153535095.32509243</v>
      </c>
      <c r="E4449" s="34">
        <v>21448277761059.699</v>
      </c>
      <c r="F4449" s="3">
        <f>VLOOKUP(A4449,ERCOT_345kv_West_ATC!A:B,2)</f>
        <v>22.9879</v>
      </c>
      <c r="G4449" s="3">
        <f>VLOOKUP(A4449,ERCOT_345kv_West_ATC!G:H,2)</f>
        <v>2.6619999999999999</v>
      </c>
      <c r="I4449" s="5">
        <f t="shared" si="785"/>
        <v>6</v>
      </c>
      <c r="J4449" s="4">
        <f t="shared" si="786"/>
        <v>144</v>
      </c>
      <c r="K4449" s="4">
        <f t="shared" si="801"/>
        <v>900</v>
      </c>
      <c r="L4449" s="6">
        <f t="shared" si="802"/>
        <v>46153902.329999998</v>
      </c>
      <c r="N4449" s="22">
        <f t="shared" si="787"/>
        <v>0.30060815888559261</v>
      </c>
      <c r="O4449" s="14">
        <f t="shared" si="788"/>
        <v>586.18519635159396</v>
      </c>
      <c r="Q4449" s="22">
        <f t="shared" si="805"/>
        <v>439.48561240583729</v>
      </c>
      <c r="R4449" s="3">
        <f>VLOOKUP(A4449,ERCOT_345kv_West_ATC!D:E,2)</f>
        <v>18.07</v>
      </c>
      <c r="S4449" s="66">
        <f t="shared" si="804"/>
        <v>0.95888375070783094</v>
      </c>
      <c r="T4449" s="69">
        <f t="shared" si="789"/>
        <v>421.41561240583729</v>
      </c>
      <c r="V4449" s="16">
        <f t="shared" si="790"/>
        <v>1.57237236E-2</v>
      </c>
      <c r="W4449" s="16">
        <f t="shared" si="791"/>
        <v>0.2848844352855926</v>
      </c>
      <c r="X4449" s="16"/>
      <c r="Z4449" s="15">
        <f t="shared" si="792"/>
        <v>5.9205608237398396E-6</v>
      </c>
      <c r="AA4449" s="16">
        <f t="shared" si="793"/>
        <v>0.30361887333079213</v>
      </c>
      <c r="AB4449" s="3">
        <f t="shared" si="794"/>
        <v>0.32701966168231672</v>
      </c>
      <c r="AC4449" s="69">
        <f t="shared" si="795"/>
        <v>105.92027617572792</v>
      </c>
      <c r="AD4449" s="3">
        <f t="shared" si="803"/>
        <v>99.155863745330279</v>
      </c>
      <c r="AF4449" s="29"/>
      <c r="AG4449" s="30"/>
      <c r="AH4449" s="29"/>
      <c r="AI4449" s="29"/>
      <c r="AJ4449" s="31"/>
      <c r="AK4449" s="29"/>
      <c r="AL4449" s="30"/>
      <c r="AN4449" s="17">
        <f t="shared" si="796"/>
        <v>170594.55036121383</v>
      </c>
      <c r="AO4449" s="17">
        <f t="shared" si="797"/>
        <v>1705.9455036121383</v>
      </c>
      <c r="AP4449" s="2">
        <f t="shared" si="798"/>
        <v>116.68667244707024</v>
      </c>
      <c r="AQ4449" s="6">
        <f t="shared" si="799"/>
        <v>2108.5281711185594</v>
      </c>
      <c r="AR4449" s="3">
        <f t="shared" si="800"/>
        <v>49173.585528881442</v>
      </c>
    </row>
    <row r="4450" spans="1:44">
      <c r="A4450" s="32">
        <v>44263</v>
      </c>
      <c r="B4450" s="9">
        <v>6.25</v>
      </c>
      <c r="C4450" s="33">
        <v>52307.860710000001</v>
      </c>
      <c r="D4450" s="34">
        <f t="shared" si="784"/>
        <v>153535095.32509243</v>
      </c>
      <c r="E4450" s="34">
        <v>21448277761059.699</v>
      </c>
      <c r="F4450" s="3">
        <f>VLOOKUP(A4450,ERCOT_345kv_West_ATC!A:B,2)</f>
        <v>23.002600000000001</v>
      </c>
      <c r="G4450" s="3">
        <f>VLOOKUP(A4450,ERCOT_345kv_West_ATC!G:H,2)</f>
        <v>2.6549999999999998</v>
      </c>
      <c r="I4450" s="5">
        <f t="shared" si="785"/>
        <v>6</v>
      </c>
      <c r="J4450" s="4">
        <f t="shared" si="786"/>
        <v>144</v>
      </c>
      <c r="K4450" s="4">
        <f t="shared" si="801"/>
        <v>900</v>
      </c>
      <c r="L4450" s="6">
        <f t="shared" si="802"/>
        <v>47077074.638999999</v>
      </c>
      <c r="N4450" s="22">
        <f t="shared" si="787"/>
        <v>0.30662093601023177</v>
      </c>
      <c r="O4450" s="14">
        <f t="shared" si="788"/>
        <v>586.18519635159396</v>
      </c>
      <c r="Q4450" s="22">
        <f t="shared" si="805"/>
        <v>448.276222237181</v>
      </c>
      <c r="R4450" s="3">
        <f>VLOOKUP(A4450,ERCOT_345kv_West_ATC!D:E,2)</f>
        <v>16.63</v>
      </c>
      <c r="S4450" s="66">
        <f t="shared" si="804"/>
        <v>0.96290233749850529</v>
      </c>
      <c r="T4450" s="69">
        <f t="shared" si="789"/>
        <v>431.64622223718101</v>
      </c>
      <c r="V4450" s="16">
        <f t="shared" si="790"/>
        <v>1.5733778400000002E-2</v>
      </c>
      <c r="W4450" s="16">
        <f t="shared" si="791"/>
        <v>0.29088715761023176</v>
      </c>
      <c r="X4450" s="16"/>
      <c r="Z4450" s="15">
        <f t="shared" si="792"/>
        <v>5.9205608237398396E-6</v>
      </c>
      <c r="AA4450" s="16">
        <f t="shared" si="793"/>
        <v>0.30969187089326639</v>
      </c>
      <c r="AB4450" s="3">
        <f t="shared" si="794"/>
        <v>0.33356072280441018</v>
      </c>
      <c r="AC4450" s="69">
        <f t="shared" si="795"/>
        <v>108.31430454641414</v>
      </c>
      <c r="AD4450" s="3">
        <f t="shared" si="803"/>
        <v>100.16804763632814</v>
      </c>
      <c r="AF4450" s="29"/>
      <c r="AG4450" s="30"/>
      <c r="AH4450" s="29"/>
      <c r="AI4450" s="29"/>
      <c r="AJ4450" s="31"/>
      <c r="AK4450" s="29"/>
      <c r="AL4450" s="30"/>
      <c r="AN4450" s="17">
        <f t="shared" si="796"/>
        <v>170594.55036121383</v>
      </c>
      <c r="AO4450" s="17">
        <f t="shared" si="797"/>
        <v>1705.9455036121383</v>
      </c>
      <c r="AP4450" s="2">
        <f t="shared" si="798"/>
        <v>116.68667244707024</v>
      </c>
      <c r="AQ4450" s="6">
        <f t="shared" si="799"/>
        <v>1940.4993627947779</v>
      </c>
      <c r="AR4450" s="3">
        <f t="shared" si="800"/>
        <v>50367.361347205224</v>
      </c>
    </row>
    <row r="4451" spans="1:44">
      <c r="A4451" s="32">
        <v>44264</v>
      </c>
      <c r="B4451" s="9">
        <v>6.25</v>
      </c>
      <c r="C4451" s="33">
        <v>54696.821819999997</v>
      </c>
      <c r="D4451" s="34">
        <f t="shared" ref="D4451:D4514" si="806">((2^256)/(2^208*65535)/600)*E4451/(10^12)</f>
        <v>153535095.32509243</v>
      </c>
      <c r="E4451" s="34">
        <v>21448277761059.699</v>
      </c>
      <c r="F4451" s="3">
        <f>VLOOKUP(A4451,ERCOT_345kv_West_ATC!A:B,2)</f>
        <v>22.796900000000001</v>
      </c>
      <c r="G4451" s="3">
        <f>VLOOKUP(A4451,ERCOT_345kv_West_ATC!G:H,2)</f>
        <v>2.65</v>
      </c>
      <c r="I4451" s="5">
        <f t="shared" si="785"/>
        <v>6</v>
      </c>
      <c r="J4451" s="4">
        <f t="shared" si="786"/>
        <v>144</v>
      </c>
      <c r="K4451" s="4">
        <f t="shared" si="801"/>
        <v>900</v>
      </c>
      <c r="L4451" s="6">
        <f t="shared" si="802"/>
        <v>49227139.637999997</v>
      </c>
      <c r="N4451" s="22">
        <f t="shared" si="787"/>
        <v>0.32062467238364845</v>
      </c>
      <c r="O4451" s="14">
        <f t="shared" si="788"/>
        <v>586.18519635159396</v>
      </c>
      <c r="Q4451" s="22">
        <f t="shared" si="805"/>
        <v>468.74952102872589</v>
      </c>
      <c r="R4451" s="3">
        <f>VLOOKUP(A4451,ERCOT_345kv_West_ATC!D:E,2)</f>
        <v>7.57</v>
      </c>
      <c r="S4451" s="66">
        <f t="shared" si="804"/>
        <v>0.98385065016517403</v>
      </c>
      <c r="T4451" s="69">
        <f t="shared" si="789"/>
        <v>461.1795210287259</v>
      </c>
      <c r="V4451" s="16">
        <f t="shared" si="790"/>
        <v>1.5593079600000002E-2</v>
      </c>
      <c r="W4451" s="16">
        <f t="shared" si="791"/>
        <v>0.30503159278364844</v>
      </c>
      <c r="X4451" s="16"/>
      <c r="Z4451" s="15">
        <f t="shared" si="792"/>
        <v>5.9205608237398396E-6</v>
      </c>
      <c r="AA4451" s="16">
        <f t="shared" si="793"/>
        <v>0.32383586045057045</v>
      </c>
      <c r="AB4451" s="3">
        <f t="shared" si="794"/>
        <v>0.34879483071452183</v>
      </c>
      <c r="AC4451" s="69">
        <f t="shared" si="795"/>
        <v>113.889988041515</v>
      </c>
      <c r="AD4451" s="3">
        <f t="shared" si="803"/>
        <v>101.39471888377601</v>
      </c>
      <c r="AF4451" s="29"/>
      <c r="AG4451" s="30"/>
      <c r="AH4451" s="29"/>
      <c r="AI4451" s="29"/>
      <c r="AJ4451" s="31"/>
      <c r="AK4451" s="29"/>
      <c r="AL4451" s="30"/>
      <c r="AN4451" s="17">
        <f t="shared" si="796"/>
        <v>170594.55036121383</v>
      </c>
      <c r="AO4451" s="17">
        <f t="shared" si="797"/>
        <v>1705.9455036121383</v>
      </c>
      <c r="AP4451" s="2">
        <f t="shared" si="798"/>
        <v>116.68667244707024</v>
      </c>
      <c r="AQ4451" s="6">
        <f t="shared" si="799"/>
        <v>883.31811042432173</v>
      </c>
      <c r="AR4451" s="3">
        <f t="shared" si="800"/>
        <v>53813.503709575678</v>
      </c>
    </row>
    <row r="4452" spans="1:44">
      <c r="A4452" s="32">
        <v>44265</v>
      </c>
      <c r="B4452" s="9">
        <v>6.25</v>
      </c>
      <c r="C4452" s="33">
        <v>56128.767229999998</v>
      </c>
      <c r="D4452" s="34">
        <f t="shared" si="806"/>
        <v>153535095.32509243</v>
      </c>
      <c r="E4452" s="34">
        <v>21448277761059.699</v>
      </c>
      <c r="F4452" s="3">
        <f>VLOOKUP(A4452,ERCOT_345kv_West_ATC!A:B,2)</f>
        <v>22.8841</v>
      </c>
      <c r="G4452" s="3">
        <f>VLOOKUP(A4452,ERCOT_345kv_West_ATC!G:H,2)</f>
        <v>2.6739999999999999</v>
      </c>
      <c r="I4452" s="5">
        <f t="shared" ref="I4452:I4515" si="807">60/10</f>
        <v>6</v>
      </c>
      <c r="J4452" s="4">
        <f t="shared" ref="J4452:J4515" si="808">I4452*24</f>
        <v>144</v>
      </c>
      <c r="K4452" s="4">
        <f t="shared" si="801"/>
        <v>900</v>
      </c>
      <c r="L4452" s="6">
        <f t="shared" si="802"/>
        <v>50515890.506999999</v>
      </c>
      <c r="N4452" s="22">
        <f t="shared" ref="N4452:N4515" si="809">L4452/D4452</f>
        <v>0.3290185243969046</v>
      </c>
      <c r="O4452" s="14">
        <f t="shared" ref="O4452:O4515" si="810">(K4452*100000000)/D4452</f>
        <v>586.18519635159396</v>
      </c>
      <c r="Q4452" s="22">
        <f t="shared" si="805"/>
        <v>481.0212344983986</v>
      </c>
      <c r="R4452" s="3">
        <f>VLOOKUP(A4452,ERCOT_345kv_West_ATC!D:E,2)</f>
        <v>13.1</v>
      </c>
      <c r="S4452" s="66">
        <f t="shared" si="804"/>
        <v>0.97276627504051771</v>
      </c>
      <c r="T4452" s="69">
        <f t="shared" si="789"/>
        <v>467.92123449839858</v>
      </c>
      <c r="V4452" s="16">
        <f t="shared" si="790"/>
        <v>1.5652724400000002E-2</v>
      </c>
      <c r="W4452" s="16">
        <f t="shared" si="791"/>
        <v>0.31336579999690461</v>
      </c>
      <c r="X4452" s="16"/>
      <c r="Z4452" s="15">
        <f t="shared" si="792"/>
        <v>5.9205608237398396E-6</v>
      </c>
      <c r="AA4452" s="16">
        <f t="shared" si="793"/>
        <v>0.33231378034675052</v>
      </c>
      <c r="AB4452" s="3">
        <f t="shared" si="794"/>
        <v>0.35792616851906606</v>
      </c>
      <c r="AC4452" s="69">
        <f t="shared" si="795"/>
        <v>117.23205767797818</v>
      </c>
      <c r="AD4452" s="3">
        <f t="shared" si="803"/>
        <v>102.18180962457777</v>
      </c>
      <c r="AF4452" s="29"/>
      <c r="AG4452" s="30"/>
      <c r="AH4452" s="29"/>
      <c r="AI4452" s="29"/>
      <c r="AJ4452" s="31"/>
      <c r="AK4452" s="29"/>
      <c r="AL4452" s="30"/>
      <c r="AN4452" s="17">
        <f t="shared" si="796"/>
        <v>170594.55036121383</v>
      </c>
      <c r="AO4452" s="17">
        <f t="shared" si="797"/>
        <v>1705.9455036121383</v>
      </c>
      <c r="AP4452" s="2">
        <f t="shared" si="798"/>
        <v>116.68667244707024</v>
      </c>
      <c r="AQ4452" s="6">
        <f t="shared" si="799"/>
        <v>1528.5954090566202</v>
      </c>
      <c r="AR4452" s="3">
        <f t="shared" si="800"/>
        <v>54600.171820943375</v>
      </c>
    </row>
    <row r="4453" spans="1:44">
      <c r="A4453" s="32">
        <v>44266</v>
      </c>
      <c r="B4453" s="9">
        <v>6.25</v>
      </c>
      <c r="C4453" s="33">
        <v>57800.366710000002</v>
      </c>
      <c r="D4453" s="34">
        <f t="shared" si="806"/>
        <v>153535095.32509243</v>
      </c>
      <c r="E4453" s="34">
        <v>21448277761059.699</v>
      </c>
      <c r="F4453" s="3">
        <f>VLOOKUP(A4453,ERCOT_345kv_West_ATC!A:B,2)</f>
        <v>22.527899999999999</v>
      </c>
      <c r="G4453" s="3">
        <f>VLOOKUP(A4453,ERCOT_345kv_West_ATC!G:H,2)</f>
        <v>2.66</v>
      </c>
      <c r="I4453" s="5">
        <f t="shared" si="807"/>
        <v>6</v>
      </c>
      <c r="J4453" s="4">
        <f t="shared" si="808"/>
        <v>144</v>
      </c>
      <c r="K4453" s="4">
        <f t="shared" si="801"/>
        <v>900</v>
      </c>
      <c r="L4453" s="6">
        <f t="shared" si="802"/>
        <v>52020330.039000005</v>
      </c>
      <c r="N4453" s="22">
        <f t="shared" si="809"/>
        <v>0.33881719309095487</v>
      </c>
      <c r="O4453" s="14">
        <f t="shared" si="810"/>
        <v>586.18519635159396</v>
      </c>
      <c r="Q4453" s="22">
        <f t="shared" si="805"/>
        <v>495.34677352478786</v>
      </c>
      <c r="R4453" s="3">
        <f>VLOOKUP(A4453,ERCOT_345kv_West_ATC!D:E,2)</f>
        <v>18.98</v>
      </c>
      <c r="S4453" s="66">
        <f t="shared" si="804"/>
        <v>0.96168340844345834</v>
      </c>
      <c r="T4453" s="69">
        <f t="shared" si="789"/>
        <v>476.36677352478785</v>
      </c>
      <c r="V4453" s="16">
        <f t="shared" si="790"/>
        <v>1.54090836E-2</v>
      </c>
      <c r="W4453" s="16">
        <f t="shared" si="791"/>
        <v>0.32340810949095489</v>
      </c>
      <c r="X4453" s="16"/>
      <c r="Z4453" s="15">
        <f t="shared" si="792"/>
        <v>5.9205608237398396E-6</v>
      </c>
      <c r="AA4453" s="16">
        <f t="shared" si="793"/>
        <v>0.34221058674102239</v>
      </c>
      <c r="AB4453" s="3">
        <f t="shared" si="794"/>
        <v>0.36858575052490555</v>
      </c>
      <c r="AC4453" s="69">
        <f t="shared" si="795"/>
        <v>121.13346469211544</v>
      </c>
      <c r="AD4453" s="3">
        <f t="shared" si="803"/>
        <v>103.05813373728959</v>
      </c>
      <c r="AF4453" s="29"/>
      <c r="AG4453" s="30"/>
      <c r="AH4453" s="29"/>
      <c r="AI4453" s="29"/>
      <c r="AJ4453" s="31"/>
      <c r="AK4453" s="29"/>
      <c r="AL4453" s="30"/>
      <c r="AN4453" s="17">
        <f t="shared" si="796"/>
        <v>170594.55036121383</v>
      </c>
      <c r="AO4453" s="17">
        <f t="shared" si="797"/>
        <v>1705.9455036121383</v>
      </c>
      <c r="AP4453" s="2">
        <f t="shared" si="798"/>
        <v>116.68667244707024</v>
      </c>
      <c r="AQ4453" s="6">
        <f t="shared" si="799"/>
        <v>2214.7130430453931</v>
      </c>
      <c r="AR4453" s="3">
        <f t="shared" si="800"/>
        <v>55585.653666954611</v>
      </c>
    </row>
    <row r="4454" spans="1:44">
      <c r="A4454" s="32">
        <v>44267</v>
      </c>
      <c r="B4454" s="9">
        <v>6.25</v>
      </c>
      <c r="C4454" s="33">
        <v>57372.329510000003</v>
      </c>
      <c r="D4454" s="34">
        <f t="shared" si="806"/>
        <v>153535095.32509243</v>
      </c>
      <c r="E4454" s="34">
        <v>21448277761059.699</v>
      </c>
      <c r="F4454" s="3">
        <f>VLOOKUP(A4454,ERCOT_345kv_West_ATC!A:B,2)</f>
        <v>22.594100000000001</v>
      </c>
      <c r="G4454" s="3">
        <f>VLOOKUP(A4454,ERCOT_345kv_West_ATC!G:H,2)</f>
        <v>2.6259999999999999</v>
      </c>
      <c r="I4454" s="5">
        <f t="shared" si="807"/>
        <v>6</v>
      </c>
      <c r="J4454" s="4">
        <f t="shared" si="808"/>
        <v>144</v>
      </c>
      <c r="K4454" s="4">
        <f t="shared" si="801"/>
        <v>900</v>
      </c>
      <c r="L4454" s="6">
        <f t="shared" si="802"/>
        <v>51635096.559</v>
      </c>
      <c r="N4454" s="22">
        <f t="shared" si="809"/>
        <v>0.33630810238967696</v>
      </c>
      <c r="O4454" s="14">
        <f t="shared" si="810"/>
        <v>586.18519635159396</v>
      </c>
      <c r="Q4454" s="22">
        <f t="shared" si="805"/>
        <v>491.6785122656097</v>
      </c>
      <c r="R4454" s="3">
        <f>VLOOKUP(A4454,ERCOT_345kv_West_ATC!D:E,2)</f>
        <v>19.940000000000001</v>
      </c>
      <c r="S4454" s="66">
        <f t="shared" si="804"/>
        <v>0.9594450448767462</v>
      </c>
      <c r="T4454" s="69">
        <f t="shared" si="789"/>
        <v>471.7385122656097</v>
      </c>
      <c r="V4454" s="16">
        <f t="shared" si="790"/>
        <v>1.54543644E-2</v>
      </c>
      <c r="W4454" s="16">
        <f t="shared" si="791"/>
        <v>0.32085373798967698</v>
      </c>
      <c r="X4454" s="16"/>
      <c r="Z4454" s="15">
        <f t="shared" si="792"/>
        <v>5.9205608237398396E-6</v>
      </c>
      <c r="AA4454" s="16">
        <f t="shared" si="793"/>
        <v>0.33967636646359911</v>
      </c>
      <c r="AB4454" s="3">
        <f t="shared" si="794"/>
        <v>0.36585621053070194</v>
      </c>
      <c r="AC4454" s="69">
        <f t="shared" si="795"/>
        <v>120.13445305423691</v>
      </c>
      <c r="AD4454" s="3">
        <f t="shared" si="803"/>
        <v>104.0272524828902</v>
      </c>
      <c r="AF4454" s="29"/>
      <c r="AG4454" s="30"/>
      <c r="AH4454" s="29"/>
      <c r="AI4454" s="29"/>
      <c r="AJ4454" s="31"/>
      <c r="AK4454" s="29"/>
      <c r="AL4454" s="30"/>
      <c r="AN4454" s="17">
        <f t="shared" si="796"/>
        <v>170594.55036121383</v>
      </c>
      <c r="AO4454" s="17">
        <f t="shared" si="797"/>
        <v>1705.9455036121383</v>
      </c>
      <c r="AP4454" s="2">
        <f t="shared" si="798"/>
        <v>116.68667244707024</v>
      </c>
      <c r="AQ4454" s="6">
        <f t="shared" si="799"/>
        <v>2326.7322485945806</v>
      </c>
      <c r="AR4454" s="3">
        <f t="shared" si="800"/>
        <v>55045.597261405419</v>
      </c>
    </row>
    <row r="4455" spans="1:44">
      <c r="A4455" s="32">
        <v>44268</v>
      </c>
      <c r="B4455" s="9">
        <v>6.25</v>
      </c>
      <c r="C4455" s="33">
        <v>61217.050880000003</v>
      </c>
      <c r="D4455" s="34">
        <f t="shared" si="806"/>
        <v>153535095.32509243</v>
      </c>
      <c r="E4455" s="34">
        <v>21448277761059.699</v>
      </c>
      <c r="F4455" s="3">
        <f>VLOOKUP(A4455,ERCOT_345kv_West_ATC!A:B,2)</f>
        <v>22.594100000000001</v>
      </c>
      <c r="G4455" s="3">
        <f>VLOOKUP(A4455,ERCOT_345kv_West_ATC!G:H,2)</f>
        <v>2.6259999999999999</v>
      </c>
      <c r="I4455" s="5">
        <f t="shared" si="807"/>
        <v>6</v>
      </c>
      <c r="J4455" s="4">
        <f t="shared" si="808"/>
        <v>144</v>
      </c>
      <c r="K4455" s="4">
        <f t="shared" si="801"/>
        <v>900</v>
      </c>
      <c r="L4455" s="6">
        <f t="shared" si="802"/>
        <v>55095345.792000003</v>
      </c>
      <c r="N4455" s="22">
        <f t="shared" si="809"/>
        <v>0.35884528990158315</v>
      </c>
      <c r="O4455" s="14">
        <f t="shared" si="810"/>
        <v>586.18519635159396</v>
      </c>
      <c r="Q4455" s="22">
        <f t="shared" si="805"/>
        <v>524.6276168151802</v>
      </c>
      <c r="R4455" s="3">
        <f>VLOOKUP(A4455,ERCOT_345kv_West_ATC!D:E,2)</f>
        <v>14.52</v>
      </c>
      <c r="S4455" s="66">
        <f t="shared" si="804"/>
        <v>0.97232322597093623</v>
      </c>
      <c r="T4455" s="69">
        <f t="shared" ref="T4455:T4518" si="811">Q4455-R4455</f>
        <v>510.10761681518022</v>
      </c>
      <c r="V4455" s="16">
        <f t="shared" ref="V4455:V4518" si="812">(F4455/1000000)*($X$2)*24</f>
        <v>1.54543644E-2</v>
      </c>
      <c r="W4455" s="16">
        <f t="shared" ref="W4455:W4518" si="813">N4455-V4455</f>
        <v>0.34339092550158318</v>
      </c>
      <c r="X4455" s="16"/>
      <c r="Z4455" s="15">
        <f t="shared" ref="Z4455:Z4518" si="814">((1*$B4455*(60*60*24))/(($E4455/1000000000000)*2^32))*(1+$AG$1)</f>
        <v>5.9205608237398396E-6</v>
      </c>
      <c r="AA4455" s="16">
        <f t="shared" ref="AA4455:AA4518" si="815">Z4455*C4455</f>
        <v>0.36243927318501651</v>
      </c>
      <c r="AB4455" s="3">
        <f t="shared" ref="AB4455:AB4518" si="816">C4455*$AH$2*$AG$2/(E4455/1000000000000)</f>
        <v>0.39037352058222141</v>
      </c>
      <c r="AC4455" s="69">
        <f t="shared" ref="AC4455:AC4518" si="817">((AB4455-$AL$2/1000*$AJ$2*24)*$AJ$1*$AL$1)</f>
        <v>129.10778853309304</v>
      </c>
      <c r="AD4455" s="3">
        <f t="shared" si="803"/>
        <v>105.06768637257915</v>
      </c>
      <c r="AF4455" s="29"/>
      <c r="AG4455" s="30"/>
      <c r="AH4455" s="29"/>
      <c r="AI4455" s="29"/>
      <c r="AJ4455" s="31"/>
      <c r="AK4455" s="29"/>
      <c r="AL4455" s="30"/>
      <c r="AN4455" s="17">
        <f t="shared" si="796"/>
        <v>170594.55036121383</v>
      </c>
      <c r="AO4455" s="17">
        <f t="shared" si="797"/>
        <v>1705.9455036121383</v>
      </c>
      <c r="AP4455" s="2">
        <f t="shared" si="798"/>
        <v>116.68667244707024</v>
      </c>
      <c r="AQ4455" s="6">
        <f t="shared" si="799"/>
        <v>1694.2904839314597</v>
      </c>
      <c r="AR4455" s="3">
        <f t="shared" si="800"/>
        <v>59522.760396068545</v>
      </c>
    </row>
    <row r="4456" spans="1:44">
      <c r="A4456" s="32">
        <v>44269</v>
      </c>
      <c r="B4456" s="9">
        <v>6.25</v>
      </c>
      <c r="C4456" s="33">
        <v>59728.593930000003</v>
      </c>
      <c r="D4456" s="34">
        <f t="shared" si="806"/>
        <v>153535095.32509243</v>
      </c>
      <c r="E4456" s="34">
        <v>21448277761059.699</v>
      </c>
      <c r="F4456" s="3">
        <f>VLOOKUP(A4456,ERCOT_345kv_West_ATC!A:B,2)</f>
        <v>22.594100000000001</v>
      </c>
      <c r="G4456" s="3">
        <f>VLOOKUP(A4456,ERCOT_345kv_West_ATC!G:H,2)</f>
        <v>2.6259999999999999</v>
      </c>
      <c r="I4456" s="5">
        <f t="shared" si="807"/>
        <v>6</v>
      </c>
      <c r="J4456" s="4">
        <f t="shared" si="808"/>
        <v>144</v>
      </c>
      <c r="K4456" s="4">
        <f t="shared" si="801"/>
        <v>900</v>
      </c>
      <c r="L4456" s="6">
        <f t="shared" si="802"/>
        <v>53755734.537</v>
      </c>
      <c r="N4456" s="22">
        <f t="shared" si="809"/>
        <v>0.35012017560661673</v>
      </c>
      <c r="O4456" s="14">
        <f t="shared" si="810"/>
        <v>586.18519635159396</v>
      </c>
      <c r="Q4456" s="22">
        <f t="shared" si="805"/>
        <v>511.87160176405962</v>
      </c>
      <c r="R4456" s="3">
        <f>VLOOKUP(A4456,ERCOT_345kv_West_ATC!D:E,2)</f>
        <v>17.04</v>
      </c>
      <c r="S4456" s="66">
        <f t="shared" si="804"/>
        <v>0.96671040170762512</v>
      </c>
      <c r="T4456" s="69">
        <f t="shared" si="811"/>
        <v>494.8316017640596</v>
      </c>
      <c r="V4456" s="16">
        <f t="shared" si="812"/>
        <v>1.54543644E-2</v>
      </c>
      <c r="W4456" s="16">
        <f t="shared" si="813"/>
        <v>0.33466581120661676</v>
      </c>
      <c r="X4456" s="16"/>
      <c r="Z4456" s="15">
        <f t="shared" si="814"/>
        <v>5.9205608237398396E-6</v>
      </c>
      <c r="AA4456" s="16">
        <f t="shared" si="815"/>
        <v>0.3536267732790232</v>
      </c>
      <c r="AB4456" s="3">
        <f t="shared" si="816"/>
        <v>0.38088181571480501</v>
      </c>
      <c r="AC4456" s="69">
        <f t="shared" si="817"/>
        <v>125.63382455161863</v>
      </c>
      <c r="AD4456" s="3">
        <f t="shared" si="803"/>
        <v>106.01798601121456</v>
      </c>
      <c r="AF4456" s="29"/>
      <c r="AG4456" s="30"/>
      <c r="AH4456" s="29"/>
      <c r="AI4456" s="29"/>
      <c r="AJ4456" s="31"/>
      <c r="AK4456" s="29"/>
      <c r="AL4456" s="30"/>
      <c r="AN4456" s="17">
        <f t="shared" si="796"/>
        <v>170594.55036121383</v>
      </c>
      <c r="AO4456" s="17">
        <f t="shared" si="797"/>
        <v>1705.9455036121383</v>
      </c>
      <c r="AP4456" s="2">
        <f t="shared" si="798"/>
        <v>116.68667244707024</v>
      </c>
      <c r="AQ4456" s="6">
        <f t="shared" si="799"/>
        <v>1988.3408984980767</v>
      </c>
      <c r="AR4456" s="3">
        <f t="shared" si="800"/>
        <v>57740.253031501925</v>
      </c>
    </row>
    <row r="4457" spans="1:44">
      <c r="A4457" s="32">
        <v>44270</v>
      </c>
      <c r="B4457" s="9">
        <v>6.25</v>
      </c>
      <c r="C4457" s="33">
        <v>55813.893600000003</v>
      </c>
      <c r="D4457" s="34">
        <f t="shared" si="806"/>
        <v>153535095.32509243</v>
      </c>
      <c r="E4457" s="34">
        <v>21448277761059.699</v>
      </c>
      <c r="F4457" s="3">
        <f>VLOOKUP(A4457,ERCOT_345kv_West_ATC!A:B,2)</f>
        <v>22.371200000000002</v>
      </c>
      <c r="G4457" s="3">
        <f>VLOOKUP(A4457,ERCOT_345kv_West_ATC!G:H,2)</f>
        <v>2.5920000000000001</v>
      </c>
      <c r="I4457" s="5">
        <f t="shared" si="807"/>
        <v>6</v>
      </c>
      <c r="J4457" s="4">
        <f t="shared" si="808"/>
        <v>144</v>
      </c>
      <c r="K4457" s="4">
        <f t="shared" si="801"/>
        <v>900</v>
      </c>
      <c r="L4457" s="6">
        <f t="shared" si="802"/>
        <v>50232504.240000002</v>
      </c>
      <c r="N4457" s="22">
        <f t="shared" si="809"/>
        <v>0.32717278179062975</v>
      </c>
      <c r="O4457" s="14">
        <f t="shared" si="810"/>
        <v>586.18519635159396</v>
      </c>
      <c r="Q4457" s="22">
        <f t="shared" si="805"/>
        <v>478.32278039565756</v>
      </c>
      <c r="R4457" s="3">
        <f>VLOOKUP(A4457,ERCOT_345kv_West_ATC!D:E,2)</f>
        <v>29.25</v>
      </c>
      <c r="S4457" s="66">
        <f t="shared" si="804"/>
        <v>0.93884882510549661</v>
      </c>
      <c r="T4457" s="69">
        <f t="shared" si="811"/>
        <v>449.07278039565756</v>
      </c>
      <c r="V4457" s="16">
        <f t="shared" si="812"/>
        <v>1.53019008E-2</v>
      </c>
      <c r="W4457" s="16">
        <f t="shared" si="813"/>
        <v>0.31187088099062976</v>
      </c>
      <c r="X4457" s="16"/>
      <c r="Z4457" s="15">
        <f t="shared" si="814"/>
        <v>5.9205608237398396E-6</v>
      </c>
      <c r="AA4457" s="16">
        <f t="shared" si="815"/>
        <v>0.3304495518685438</v>
      </c>
      <c r="AB4457" s="3">
        <f t="shared" si="816"/>
        <v>0.35591825853786568</v>
      </c>
      <c r="AC4457" s="69">
        <f t="shared" si="817"/>
        <v>116.49716262485884</v>
      </c>
      <c r="AD4457" s="3">
        <f t="shared" si="803"/>
        <v>106.69603122767099</v>
      </c>
      <c r="AF4457" s="29"/>
      <c r="AG4457" s="30"/>
      <c r="AH4457" s="29"/>
      <c r="AI4457" s="29"/>
      <c r="AJ4457" s="31"/>
      <c r="AK4457" s="29"/>
      <c r="AL4457" s="30"/>
      <c r="AN4457" s="17">
        <f t="shared" si="796"/>
        <v>170594.55036121383</v>
      </c>
      <c r="AO4457" s="17">
        <f t="shared" si="797"/>
        <v>1705.9455036121383</v>
      </c>
      <c r="AP4457" s="2">
        <f t="shared" si="798"/>
        <v>116.68667244707024</v>
      </c>
      <c r="AQ4457" s="6">
        <f t="shared" si="799"/>
        <v>3413.0851690768045</v>
      </c>
      <c r="AR4457" s="3">
        <f t="shared" si="800"/>
        <v>52400.8084309232</v>
      </c>
    </row>
    <row r="4458" spans="1:44">
      <c r="A4458" s="32">
        <v>44271</v>
      </c>
      <c r="B4458" s="9">
        <v>6.25</v>
      </c>
      <c r="C4458" s="33">
        <v>56488.622470000002</v>
      </c>
      <c r="D4458" s="34">
        <f t="shared" si="806"/>
        <v>153535095.32509243</v>
      </c>
      <c r="E4458" s="34">
        <v>21448277761059.699</v>
      </c>
      <c r="F4458" s="3">
        <f>VLOOKUP(A4458,ERCOT_345kv_West_ATC!A:B,2)</f>
        <v>22.616599999999998</v>
      </c>
      <c r="G4458" s="3">
        <f>VLOOKUP(A4458,ERCOT_345kv_West_ATC!G:H,2)</f>
        <v>2.6320000000000001</v>
      </c>
      <c r="I4458" s="5">
        <f t="shared" si="807"/>
        <v>6</v>
      </c>
      <c r="J4458" s="4">
        <f t="shared" si="808"/>
        <v>144</v>
      </c>
      <c r="K4458" s="4">
        <f t="shared" si="801"/>
        <v>900</v>
      </c>
      <c r="L4458" s="6">
        <f t="shared" si="802"/>
        <v>50839760.223000005</v>
      </c>
      <c r="N4458" s="22">
        <f t="shared" si="809"/>
        <v>0.33112794254208017</v>
      </c>
      <c r="O4458" s="14">
        <f t="shared" si="810"/>
        <v>586.18519635159396</v>
      </c>
      <c r="Q4458" s="22">
        <f t="shared" si="805"/>
        <v>484.10517915508797</v>
      </c>
      <c r="R4458" s="3">
        <f>VLOOKUP(A4458,ERCOT_345kv_West_ATC!D:E,2)</f>
        <v>22.92</v>
      </c>
      <c r="S4458" s="66">
        <f t="shared" si="804"/>
        <v>0.95265491676828895</v>
      </c>
      <c r="T4458" s="69">
        <f t="shared" si="811"/>
        <v>461.18517915508795</v>
      </c>
      <c r="V4458" s="16">
        <f t="shared" si="812"/>
        <v>1.5469754400000001E-2</v>
      </c>
      <c r="W4458" s="16">
        <f t="shared" si="813"/>
        <v>0.31565818814208019</v>
      </c>
      <c r="X4458" s="16"/>
      <c r="Z4458" s="15">
        <f t="shared" si="814"/>
        <v>5.9205608237398396E-6</v>
      </c>
      <c r="AA4458" s="16">
        <f t="shared" si="815"/>
        <v>0.33444432518291201</v>
      </c>
      <c r="AB4458" s="3">
        <f t="shared" si="816"/>
        <v>0.36022092063337702</v>
      </c>
      <c r="AC4458" s="69">
        <f t="shared" si="817"/>
        <v>118.071936951816</v>
      </c>
      <c r="AD4458" s="3">
        <f t="shared" si="803"/>
        <v>107.29582172030005</v>
      </c>
      <c r="AF4458" s="29"/>
      <c r="AG4458" s="30"/>
      <c r="AH4458" s="29"/>
      <c r="AI4458" s="29"/>
      <c r="AJ4458" s="31"/>
      <c r="AK4458" s="29"/>
      <c r="AL4458" s="30"/>
      <c r="AN4458" s="17">
        <f t="shared" si="796"/>
        <v>170594.55036121383</v>
      </c>
      <c r="AO4458" s="17">
        <f t="shared" si="797"/>
        <v>1705.9455036121383</v>
      </c>
      <c r="AP4458" s="2">
        <f t="shared" si="798"/>
        <v>116.68667244707024</v>
      </c>
      <c r="AQ4458" s="6">
        <f t="shared" si="799"/>
        <v>2674.4585324868499</v>
      </c>
      <c r="AR4458" s="3">
        <f t="shared" si="800"/>
        <v>53814.163937513149</v>
      </c>
    </row>
    <row r="4459" spans="1:44">
      <c r="A4459" s="32">
        <v>44272</v>
      </c>
      <c r="B4459" s="9">
        <v>6.25</v>
      </c>
      <c r="C4459" s="33">
        <v>58748.923540000003</v>
      </c>
      <c r="D4459" s="34">
        <f t="shared" si="806"/>
        <v>153535095.32509243</v>
      </c>
      <c r="E4459" s="34">
        <v>21448277761059.699</v>
      </c>
      <c r="F4459" s="3">
        <f>VLOOKUP(A4459,ERCOT_345kv_West_ATC!A:B,2)</f>
        <v>21.998799999999999</v>
      </c>
      <c r="G4459" s="3">
        <f>VLOOKUP(A4459,ERCOT_345kv_West_ATC!G:H,2)</f>
        <v>2.6040000000000001</v>
      </c>
      <c r="I4459" s="5">
        <f t="shared" si="807"/>
        <v>6</v>
      </c>
      <c r="J4459" s="4">
        <f t="shared" si="808"/>
        <v>144</v>
      </c>
      <c r="K4459" s="4">
        <f t="shared" si="801"/>
        <v>900</v>
      </c>
      <c r="L4459" s="6">
        <f t="shared" si="802"/>
        <v>52874031.186000004</v>
      </c>
      <c r="N4459" s="22">
        <f t="shared" si="809"/>
        <v>0.34437749280739682</v>
      </c>
      <c r="O4459" s="14">
        <f t="shared" si="810"/>
        <v>586.18519635159396</v>
      </c>
      <c r="Q4459" s="22">
        <f t="shared" si="805"/>
        <v>503.47586667748084</v>
      </c>
      <c r="R4459" s="3">
        <f>VLOOKUP(A4459,ERCOT_345kv_West_ATC!D:E,2)</f>
        <v>18.28</v>
      </c>
      <c r="S4459" s="66">
        <f t="shared" si="804"/>
        <v>0.9636924007487534</v>
      </c>
      <c r="T4459" s="69">
        <f t="shared" si="811"/>
        <v>485.19586667748081</v>
      </c>
      <c r="V4459" s="16">
        <f t="shared" si="812"/>
        <v>1.50471792E-2</v>
      </c>
      <c r="W4459" s="16">
        <f t="shared" si="813"/>
        <v>0.32933031360739684</v>
      </c>
      <c r="X4459" s="16"/>
      <c r="Z4459" s="15">
        <f t="shared" si="814"/>
        <v>5.9205608237398396E-6</v>
      </c>
      <c r="AA4459" s="16">
        <f t="shared" si="815"/>
        <v>0.34782657514781129</v>
      </c>
      <c r="AB4459" s="3">
        <f t="shared" si="816"/>
        <v>0.37463457946841794</v>
      </c>
      <c r="AC4459" s="69">
        <f t="shared" si="817"/>
        <v>123.34733608544097</v>
      </c>
      <c r="AD4459" s="3">
        <f t="shared" si="803"/>
        <v>108.13081797519384</v>
      </c>
      <c r="AF4459" s="29"/>
      <c r="AG4459" s="30"/>
      <c r="AH4459" s="29"/>
      <c r="AI4459" s="29"/>
      <c r="AJ4459" s="31"/>
      <c r="AK4459" s="29"/>
      <c r="AL4459" s="30"/>
      <c r="AN4459" s="17">
        <f t="shared" ref="AN4459:AN4522" si="818">D4459/K4459</f>
        <v>170594.55036121383</v>
      </c>
      <c r="AO4459" s="17">
        <f t="shared" ref="AO4459:AO4522" si="819">AN4459/$Y$2</f>
        <v>1705.9455036121383</v>
      </c>
      <c r="AP4459" s="2">
        <f t="shared" ref="AP4459:AP4522" si="820">(AO4459*$AL$2*$Y$2*24)/1000000</f>
        <v>116.68667244707024</v>
      </c>
      <c r="AQ4459" s="6">
        <f t="shared" ref="AQ4459:AQ4522" si="821">AP4459*R4459</f>
        <v>2133.0323723324441</v>
      </c>
      <c r="AR4459" s="3">
        <f t="shared" ref="AR4459:AR4522" si="822">C4459-AQ4459</f>
        <v>56615.891167667556</v>
      </c>
    </row>
    <row r="4460" spans="1:44">
      <c r="A4460" s="32">
        <v>44273</v>
      </c>
      <c r="B4460" s="9">
        <v>6.25</v>
      </c>
      <c r="C4460" s="33">
        <v>57887.881240000002</v>
      </c>
      <c r="D4460" s="34">
        <f t="shared" si="806"/>
        <v>153535095.32509243</v>
      </c>
      <c r="E4460" s="34">
        <v>21448277761059.699</v>
      </c>
      <c r="F4460" s="3">
        <f>VLOOKUP(A4460,ERCOT_345kv_West_ATC!A:B,2)</f>
        <v>22.137699999999999</v>
      </c>
      <c r="G4460" s="3">
        <f>VLOOKUP(A4460,ERCOT_345kv_West_ATC!G:H,2)</f>
        <v>2.5779999999999998</v>
      </c>
      <c r="I4460" s="5">
        <f t="shared" si="807"/>
        <v>6</v>
      </c>
      <c r="J4460" s="4">
        <f t="shared" si="808"/>
        <v>144</v>
      </c>
      <c r="K4460" s="4">
        <f t="shared" si="801"/>
        <v>900</v>
      </c>
      <c r="L4460" s="6">
        <f t="shared" si="802"/>
        <v>52099093.116000004</v>
      </c>
      <c r="N4460" s="22">
        <f t="shared" si="809"/>
        <v>0.33933019031047151</v>
      </c>
      <c r="O4460" s="14">
        <f t="shared" si="810"/>
        <v>586.18519635159396</v>
      </c>
      <c r="Q4460" s="22">
        <f t="shared" si="805"/>
        <v>496.09676945975377</v>
      </c>
      <c r="R4460" s="3">
        <f>VLOOKUP(A4460,ERCOT_345kv_West_ATC!D:E,2)</f>
        <v>22.32</v>
      </c>
      <c r="S4460" s="66">
        <f t="shared" si="804"/>
        <v>0.9550087777747347</v>
      </c>
      <c r="T4460" s="69">
        <f t="shared" si="811"/>
        <v>473.77676945975378</v>
      </c>
      <c r="V4460" s="16">
        <f t="shared" si="812"/>
        <v>1.5142186799999999E-2</v>
      </c>
      <c r="W4460" s="16">
        <f t="shared" si="813"/>
        <v>0.3241880035104715</v>
      </c>
      <c r="X4460" s="16"/>
      <c r="Z4460" s="15">
        <f t="shared" si="814"/>
        <v>5.9205608237398396E-6</v>
      </c>
      <c r="AA4460" s="16">
        <f t="shared" si="815"/>
        <v>0.34272872183884845</v>
      </c>
      <c r="AB4460" s="3">
        <f t="shared" si="816"/>
        <v>0.36914381979951283</v>
      </c>
      <c r="AC4460" s="69">
        <f t="shared" si="817"/>
        <v>121.3377180466217</v>
      </c>
      <c r="AD4460" s="3">
        <f t="shared" si="803"/>
        <v>108.80611389671817</v>
      </c>
      <c r="AF4460" s="29"/>
      <c r="AG4460" s="30"/>
      <c r="AH4460" s="29"/>
      <c r="AI4460" s="29"/>
      <c r="AJ4460" s="31"/>
      <c r="AK4460" s="29"/>
      <c r="AL4460" s="30"/>
      <c r="AN4460" s="17">
        <f t="shared" si="818"/>
        <v>170594.55036121383</v>
      </c>
      <c r="AO4460" s="17">
        <f t="shared" si="819"/>
        <v>1705.9455036121383</v>
      </c>
      <c r="AP4460" s="2">
        <f t="shared" si="820"/>
        <v>116.68667244707024</v>
      </c>
      <c r="AQ4460" s="6">
        <f t="shared" si="821"/>
        <v>2604.4465290186076</v>
      </c>
      <c r="AR4460" s="3">
        <f t="shared" si="822"/>
        <v>55283.434710981397</v>
      </c>
    </row>
    <row r="4461" spans="1:44">
      <c r="A4461" s="32">
        <v>44274</v>
      </c>
      <c r="B4461" s="9">
        <v>6.25</v>
      </c>
      <c r="C4461" s="33">
        <v>58374.206859999998</v>
      </c>
      <c r="D4461" s="34">
        <f t="shared" si="806"/>
        <v>156522149.52244952</v>
      </c>
      <c r="E4461" s="34">
        <v>21865558044610.5</v>
      </c>
      <c r="F4461" s="3">
        <f>VLOOKUP(A4461,ERCOT_345kv_West_ATC!A:B,2)</f>
        <v>22.251999999999999</v>
      </c>
      <c r="G4461" s="3">
        <f>VLOOKUP(A4461,ERCOT_345kv_West_ATC!G:H,2)</f>
        <v>2.6019999999999999</v>
      </c>
      <c r="I4461" s="5">
        <f t="shared" si="807"/>
        <v>6</v>
      </c>
      <c r="J4461" s="4">
        <f t="shared" si="808"/>
        <v>144</v>
      </c>
      <c r="K4461" s="4">
        <f t="shared" si="801"/>
        <v>900</v>
      </c>
      <c r="L4461" s="6">
        <f t="shared" si="802"/>
        <v>52536786.173999995</v>
      </c>
      <c r="N4461" s="22">
        <f t="shared" si="809"/>
        <v>0.33565080938570163</v>
      </c>
      <c r="O4461" s="14">
        <f t="shared" si="810"/>
        <v>574.99849238328761</v>
      </c>
      <c r="Q4461" s="22">
        <f t="shared" si="805"/>
        <v>490.71755758143513</v>
      </c>
      <c r="R4461" s="3">
        <f>VLOOKUP(A4461,ERCOT_345kv_West_ATC!D:E,2)</f>
        <v>27.71</v>
      </c>
      <c r="S4461" s="66">
        <f t="shared" si="804"/>
        <v>0.94353167199361621</v>
      </c>
      <c r="T4461" s="69">
        <f t="shared" si="811"/>
        <v>463.00755758143515</v>
      </c>
      <c r="V4461" s="16">
        <f t="shared" si="812"/>
        <v>1.5220367999999998E-2</v>
      </c>
      <c r="W4461" s="16">
        <f t="shared" si="813"/>
        <v>0.32043044138570165</v>
      </c>
      <c r="X4461" s="16"/>
      <c r="Z4461" s="15">
        <f t="shared" si="814"/>
        <v>5.8075733896085229E-6</v>
      </c>
      <c r="AA4461" s="16">
        <f t="shared" si="815"/>
        <v>0.33901249039963927</v>
      </c>
      <c r="AB4461" s="3">
        <f t="shared" si="816"/>
        <v>0.36514116761043336</v>
      </c>
      <c r="AC4461" s="69">
        <f t="shared" si="817"/>
        <v>119.87274734541862</v>
      </c>
      <c r="AD4461" s="3">
        <f t="shared" si="803"/>
        <v>109.20197964514868</v>
      </c>
      <c r="AF4461" s="29"/>
      <c r="AG4461" s="30"/>
      <c r="AH4461" s="29"/>
      <c r="AI4461" s="29"/>
      <c r="AJ4461" s="31"/>
      <c r="AK4461" s="29"/>
      <c r="AL4461" s="30"/>
      <c r="AN4461" s="17">
        <f t="shared" si="818"/>
        <v>173913.49946938836</v>
      </c>
      <c r="AO4461" s="17">
        <f t="shared" si="819"/>
        <v>1739.1349946938835</v>
      </c>
      <c r="AP4461" s="2">
        <f t="shared" si="820"/>
        <v>118.95683363706162</v>
      </c>
      <c r="AQ4461" s="6">
        <f t="shared" si="821"/>
        <v>3296.2938600829775</v>
      </c>
      <c r="AR4461" s="3">
        <f t="shared" si="822"/>
        <v>55077.912999917018</v>
      </c>
    </row>
    <row r="4462" spans="1:44">
      <c r="A4462" s="32">
        <v>44275</v>
      </c>
      <c r="B4462" s="9">
        <v>6.25</v>
      </c>
      <c r="C4462" s="33">
        <v>58443.521430000001</v>
      </c>
      <c r="D4462" s="34">
        <f t="shared" si="806"/>
        <v>156522149.52244952</v>
      </c>
      <c r="E4462" s="34">
        <v>21865558044610.5</v>
      </c>
      <c r="F4462" s="3">
        <f>VLOOKUP(A4462,ERCOT_345kv_West_ATC!A:B,2)</f>
        <v>22.251999999999999</v>
      </c>
      <c r="G4462" s="3">
        <f>VLOOKUP(A4462,ERCOT_345kv_West_ATC!G:H,2)</f>
        <v>2.6019999999999999</v>
      </c>
      <c r="I4462" s="5">
        <f t="shared" si="807"/>
        <v>6</v>
      </c>
      <c r="J4462" s="4">
        <f t="shared" si="808"/>
        <v>144</v>
      </c>
      <c r="K4462" s="4">
        <f t="shared" si="801"/>
        <v>900</v>
      </c>
      <c r="L4462" s="6">
        <f t="shared" si="802"/>
        <v>52599169.287</v>
      </c>
      <c r="N4462" s="22">
        <f t="shared" si="809"/>
        <v>0.3360493671182036</v>
      </c>
      <c r="O4462" s="14">
        <f t="shared" si="810"/>
        <v>574.99849238328761</v>
      </c>
      <c r="Q4462" s="22">
        <f t="shared" si="805"/>
        <v>491.30024432485914</v>
      </c>
      <c r="R4462" s="3">
        <f>VLOOKUP(A4462,ERCOT_345kv_West_ATC!D:E,2)</f>
        <v>21.39</v>
      </c>
      <c r="S4462" s="66">
        <f t="shared" si="804"/>
        <v>0.95646246822165959</v>
      </c>
      <c r="T4462" s="69">
        <f t="shared" si="811"/>
        <v>469.91024432485915</v>
      </c>
      <c r="V4462" s="16">
        <f t="shared" si="812"/>
        <v>1.5220367999999998E-2</v>
      </c>
      <c r="W4462" s="16">
        <f t="shared" si="813"/>
        <v>0.32082899911820362</v>
      </c>
      <c r="X4462" s="16"/>
      <c r="Z4462" s="15">
        <f t="shared" si="814"/>
        <v>5.8075733896085229E-6</v>
      </c>
      <c r="AA4462" s="16">
        <f t="shared" si="815"/>
        <v>0.33941503985188343</v>
      </c>
      <c r="AB4462" s="3">
        <f t="shared" si="816"/>
        <v>0.36557474271806462</v>
      </c>
      <c r="AC4462" s="69">
        <f t="shared" si="817"/>
        <v>120.03143583481166</v>
      </c>
      <c r="AD4462" s="3">
        <f t="shared" si="803"/>
        <v>109.64116151830279</v>
      </c>
      <c r="AF4462" s="29"/>
      <c r="AG4462" s="30"/>
      <c r="AH4462" s="29"/>
      <c r="AI4462" s="29"/>
      <c r="AJ4462" s="31"/>
      <c r="AK4462" s="29"/>
      <c r="AL4462" s="30"/>
      <c r="AN4462" s="17">
        <f t="shared" si="818"/>
        <v>173913.49946938836</v>
      </c>
      <c r="AO4462" s="17">
        <f t="shared" si="819"/>
        <v>1739.1349946938835</v>
      </c>
      <c r="AP4462" s="2">
        <f t="shared" si="820"/>
        <v>118.95683363706162</v>
      </c>
      <c r="AQ4462" s="6">
        <f t="shared" si="821"/>
        <v>2544.4866714967479</v>
      </c>
      <c r="AR4462" s="3">
        <f t="shared" si="822"/>
        <v>55899.03475850325</v>
      </c>
    </row>
    <row r="4463" spans="1:44">
      <c r="A4463" s="32">
        <v>44276</v>
      </c>
      <c r="B4463" s="9">
        <v>6.25</v>
      </c>
      <c r="C4463" s="33">
        <v>57521.456709999999</v>
      </c>
      <c r="D4463" s="34">
        <f t="shared" si="806"/>
        <v>156522149.52244952</v>
      </c>
      <c r="E4463" s="34">
        <v>21865558044610.5</v>
      </c>
      <c r="F4463" s="3">
        <f>VLOOKUP(A4463,ERCOT_345kv_West_ATC!A:B,2)</f>
        <v>22.251999999999999</v>
      </c>
      <c r="G4463" s="3">
        <f>VLOOKUP(A4463,ERCOT_345kv_West_ATC!G:H,2)</f>
        <v>2.6019999999999999</v>
      </c>
      <c r="I4463" s="5">
        <f t="shared" si="807"/>
        <v>6</v>
      </c>
      <c r="J4463" s="4">
        <f t="shared" si="808"/>
        <v>144</v>
      </c>
      <c r="K4463" s="4">
        <f t="shared" si="801"/>
        <v>900</v>
      </c>
      <c r="L4463" s="6">
        <f t="shared" si="802"/>
        <v>51769311.038999997</v>
      </c>
      <c r="N4463" s="22">
        <f t="shared" si="809"/>
        <v>0.33074750887940541</v>
      </c>
      <c r="O4463" s="14">
        <f t="shared" si="810"/>
        <v>574.99849238328761</v>
      </c>
      <c r="Q4463" s="22">
        <f t="shared" si="805"/>
        <v>483.54898958977401</v>
      </c>
      <c r="R4463" s="3">
        <f>VLOOKUP(A4463,ERCOT_345kv_West_ATC!D:E,2)</f>
        <v>14.83</v>
      </c>
      <c r="S4463" s="66">
        <f t="shared" si="804"/>
        <v>0.96933092547131317</v>
      </c>
      <c r="T4463" s="69">
        <f t="shared" si="811"/>
        <v>468.71898958977403</v>
      </c>
      <c r="V4463" s="16">
        <f t="shared" si="812"/>
        <v>1.5220367999999998E-2</v>
      </c>
      <c r="W4463" s="16">
        <f t="shared" si="813"/>
        <v>0.31552714087940542</v>
      </c>
      <c r="X4463" s="16"/>
      <c r="Z4463" s="15">
        <f t="shared" si="814"/>
        <v>5.8075733896085229E-6</v>
      </c>
      <c r="AA4463" s="16">
        <f t="shared" si="815"/>
        <v>0.33406008132051462</v>
      </c>
      <c r="AB4463" s="3">
        <f t="shared" si="816"/>
        <v>0.35980706198056583</v>
      </c>
      <c r="AC4463" s="69">
        <f t="shared" si="817"/>
        <v>117.92046468488709</v>
      </c>
      <c r="AD4463" s="3">
        <f t="shared" si="803"/>
        <v>109.74663912975916</v>
      </c>
      <c r="AF4463" s="29"/>
      <c r="AG4463" s="30"/>
      <c r="AH4463" s="29"/>
      <c r="AI4463" s="29"/>
      <c r="AJ4463" s="31"/>
      <c r="AK4463" s="29"/>
      <c r="AL4463" s="30"/>
      <c r="AN4463" s="17">
        <f t="shared" si="818"/>
        <v>173913.49946938836</v>
      </c>
      <c r="AO4463" s="17">
        <f t="shared" si="819"/>
        <v>1739.1349946938835</v>
      </c>
      <c r="AP4463" s="2">
        <f t="shared" si="820"/>
        <v>118.95683363706162</v>
      </c>
      <c r="AQ4463" s="6">
        <f t="shared" si="821"/>
        <v>1764.1298428376238</v>
      </c>
      <c r="AR4463" s="3">
        <f t="shared" si="822"/>
        <v>55757.326867162374</v>
      </c>
    </row>
    <row r="4464" spans="1:44">
      <c r="A4464" s="32">
        <v>44277</v>
      </c>
      <c r="B4464" s="9">
        <v>6.25</v>
      </c>
      <c r="C4464" s="33">
        <v>54608.259149999998</v>
      </c>
      <c r="D4464" s="34">
        <f t="shared" si="806"/>
        <v>156522149.52244952</v>
      </c>
      <c r="E4464" s="34">
        <v>21865558044610.5</v>
      </c>
      <c r="F4464" s="3">
        <f>VLOOKUP(A4464,ERCOT_345kv_West_ATC!A:B,2)</f>
        <v>21.985399999999998</v>
      </c>
      <c r="G4464" s="3">
        <f>VLOOKUP(A4464,ERCOT_345kv_West_ATC!G:H,2)</f>
        <v>2.6070000000000002</v>
      </c>
      <c r="I4464" s="5">
        <f t="shared" si="807"/>
        <v>6</v>
      </c>
      <c r="J4464" s="4">
        <f t="shared" si="808"/>
        <v>144</v>
      </c>
      <c r="K4464" s="4">
        <f t="shared" si="801"/>
        <v>900</v>
      </c>
      <c r="L4464" s="6">
        <f t="shared" si="802"/>
        <v>49147433.234999999</v>
      </c>
      <c r="N4464" s="22">
        <f t="shared" si="809"/>
        <v>0.3139966668292587</v>
      </c>
      <c r="O4464" s="14">
        <f t="shared" si="810"/>
        <v>574.99849238328761</v>
      </c>
      <c r="Q4464" s="22">
        <f t="shared" si="805"/>
        <v>459.05945442874076</v>
      </c>
      <c r="R4464" s="3">
        <f>VLOOKUP(A4464,ERCOT_345kv_West_ATC!D:E,2)</f>
        <v>16.510000000000002</v>
      </c>
      <c r="S4464" s="66">
        <f t="shared" si="804"/>
        <v>0.96403515962753616</v>
      </c>
      <c r="T4464" s="69">
        <f t="shared" si="811"/>
        <v>442.54945442874077</v>
      </c>
      <c r="V4464" s="16">
        <f t="shared" si="812"/>
        <v>1.50380136E-2</v>
      </c>
      <c r="W4464" s="16">
        <f t="shared" si="813"/>
        <v>0.29895865322925869</v>
      </c>
      <c r="X4464" s="16"/>
      <c r="Z4464" s="15">
        <f t="shared" si="814"/>
        <v>5.8075733896085229E-6</v>
      </c>
      <c r="AA4464" s="16">
        <f t="shared" si="815"/>
        <v>0.31714147269238613</v>
      </c>
      <c r="AB4464" s="3">
        <f t="shared" si="816"/>
        <v>0.34158448704966488</v>
      </c>
      <c r="AC4464" s="69">
        <f t="shared" si="817"/>
        <v>111.25100226017734</v>
      </c>
      <c r="AD4464" s="3">
        <f t="shared" si="803"/>
        <v>109.60227605671987</v>
      </c>
      <c r="AF4464" s="29"/>
      <c r="AG4464" s="30"/>
      <c r="AH4464" s="29"/>
      <c r="AI4464" s="29"/>
      <c r="AJ4464" s="31"/>
      <c r="AK4464" s="29"/>
      <c r="AL4464" s="30"/>
      <c r="AN4464" s="17">
        <f t="shared" si="818"/>
        <v>173913.49946938836</v>
      </c>
      <c r="AO4464" s="17">
        <f t="shared" si="819"/>
        <v>1739.1349946938835</v>
      </c>
      <c r="AP4464" s="2">
        <f t="shared" si="820"/>
        <v>118.95683363706162</v>
      </c>
      <c r="AQ4464" s="6">
        <f t="shared" si="821"/>
        <v>1963.9773233478875</v>
      </c>
      <c r="AR4464" s="3">
        <f t="shared" si="822"/>
        <v>52644.281826652114</v>
      </c>
    </row>
    <row r="4465" spans="1:44">
      <c r="A4465" s="32">
        <v>44278</v>
      </c>
      <c r="B4465" s="9">
        <v>6.25</v>
      </c>
      <c r="C4465" s="33">
        <v>54888.855369999997</v>
      </c>
      <c r="D4465" s="34">
        <f t="shared" si="806"/>
        <v>156522149.52244952</v>
      </c>
      <c r="E4465" s="34">
        <v>21865558044610.5</v>
      </c>
      <c r="F4465" s="3">
        <f>VLOOKUP(A4465,ERCOT_345kv_West_ATC!A:B,2)</f>
        <v>22.133900000000001</v>
      </c>
      <c r="G4465" s="3">
        <f>VLOOKUP(A4465,ERCOT_345kv_West_ATC!G:H,2)</f>
        <v>2.5990000000000002</v>
      </c>
      <c r="I4465" s="5">
        <f t="shared" si="807"/>
        <v>6</v>
      </c>
      <c r="J4465" s="4">
        <f t="shared" si="808"/>
        <v>144</v>
      </c>
      <c r="K4465" s="4">
        <f t="shared" si="801"/>
        <v>900</v>
      </c>
      <c r="L4465" s="6">
        <f t="shared" si="802"/>
        <v>49399969.832999997</v>
      </c>
      <c r="N4465" s="22">
        <f t="shared" si="809"/>
        <v>0.3156100908639432</v>
      </c>
      <c r="O4465" s="14">
        <f t="shared" si="810"/>
        <v>574.99849238328761</v>
      </c>
      <c r="Q4465" s="22">
        <f t="shared" si="805"/>
        <v>461.41826149699295</v>
      </c>
      <c r="R4465" s="3">
        <f>VLOOKUP(A4465,ERCOT_345kv_West_ATC!D:E,2)</f>
        <v>32.61</v>
      </c>
      <c r="S4465" s="66">
        <f t="shared" si="804"/>
        <v>0.92932659428302122</v>
      </c>
      <c r="T4465" s="69">
        <f t="shared" si="811"/>
        <v>428.80826149699294</v>
      </c>
      <c r="V4465" s="16">
        <f t="shared" si="812"/>
        <v>1.5139587600000001E-2</v>
      </c>
      <c r="W4465" s="16">
        <f t="shared" si="813"/>
        <v>0.3004705032639432</v>
      </c>
      <c r="X4465" s="16"/>
      <c r="Z4465" s="15">
        <f t="shared" si="814"/>
        <v>5.8075733896085229E-6</v>
      </c>
      <c r="AA4465" s="16">
        <f t="shared" si="815"/>
        <v>0.31877105583288284</v>
      </c>
      <c r="AB4465" s="3">
        <f t="shared" si="816"/>
        <v>0.34333966689551015</v>
      </c>
      <c r="AC4465" s="69">
        <f t="shared" si="817"/>
        <v>111.89339808375672</v>
      </c>
      <c r="AD4465" s="3">
        <f t="shared" si="803"/>
        <v>109.37544113236036</v>
      </c>
      <c r="AF4465" s="29"/>
      <c r="AG4465" s="30"/>
      <c r="AH4465" s="29"/>
      <c r="AI4465" s="29"/>
      <c r="AJ4465" s="31"/>
      <c r="AK4465" s="29"/>
      <c r="AL4465" s="30"/>
      <c r="AN4465" s="17">
        <f t="shared" si="818"/>
        <v>173913.49946938836</v>
      </c>
      <c r="AO4465" s="17">
        <f t="shared" si="819"/>
        <v>1739.1349946938835</v>
      </c>
      <c r="AP4465" s="2">
        <f t="shared" si="820"/>
        <v>118.95683363706162</v>
      </c>
      <c r="AQ4465" s="6">
        <f t="shared" si="821"/>
        <v>3879.1823449045792</v>
      </c>
      <c r="AR4465" s="3">
        <f t="shared" si="822"/>
        <v>51009.673025095421</v>
      </c>
    </row>
    <row r="4466" spans="1:44">
      <c r="A4466" s="32">
        <v>44279</v>
      </c>
      <c r="B4466" s="9">
        <v>6.25</v>
      </c>
      <c r="C4466" s="33">
        <v>52774.26369</v>
      </c>
      <c r="D4466" s="34">
        <f t="shared" si="806"/>
        <v>156522149.52244952</v>
      </c>
      <c r="E4466" s="34">
        <v>21865558044610.5</v>
      </c>
      <c r="F4466" s="3">
        <f>VLOOKUP(A4466,ERCOT_345kv_West_ATC!A:B,2)</f>
        <v>22.303699999999999</v>
      </c>
      <c r="G4466" s="3">
        <f>VLOOKUP(A4466,ERCOT_345kv_West_ATC!G:H,2)</f>
        <v>2.61</v>
      </c>
      <c r="I4466" s="5">
        <f t="shared" si="807"/>
        <v>6</v>
      </c>
      <c r="J4466" s="4">
        <f t="shared" si="808"/>
        <v>144</v>
      </c>
      <c r="K4466" s="4">
        <f t="shared" si="801"/>
        <v>900</v>
      </c>
      <c r="L4466" s="6">
        <f t="shared" si="802"/>
        <v>47496837.321000002</v>
      </c>
      <c r="N4466" s="22">
        <f t="shared" si="809"/>
        <v>0.3034512205838808</v>
      </c>
      <c r="O4466" s="14">
        <f t="shared" si="810"/>
        <v>574.99849238328761</v>
      </c>
      <c r="Q4466" s="22">
        <f t="shared" si="805"/>
        <v>443.64213535655085</v>
      </c>
      <c r="R4466" s="3">
        <f>VLOOKUP(A4466,ERCOT_345kv_West_ATC!D:E,2)</f>
        <v>24.37</v>
      </c>
      <c r="S4466" s="66">
        <f t="shared" si="804"/>
        <v>0.94506833761312126</v>
      </c>
      <c r="T4466" s="69">
        <f t="shared" si="811"/>
        <v>419.27213535655085</v>
      </c>
      <c r="V4466" s="16">
        <f t="shared" si="812"/>
        <v>1.5255730799999999E-2</v>
      </c>
      <c r="W4466" s="16">
        <f t="shared" si="813"/>
        <v>0.28819548978388082</v>
      </c>
      <c r="X4466" s="16"/>
      <c r="Z4466" s="15">
        <f t="shared" si="814"/>
        <v>5.8075733896085229E-6</v>
      </c>
      <c r="AA4466" s="16">
        <f t="shared" si="815"/>
        <v>0.30649040946222728</v>
      </c>
      <c r="AB4466" s="3">
        <f t="shared" si="816"/>
        <v>0.33011251544304915</v>
      </c>
      <c r="AC4466" s="69">
        <f t="shared" si="817"/>
        <v>107.05226065215599</v>
      </c>
      <c r="AD4466" s="3">
        <f t="shared" si="803"/>
        <v>109.24795489619865</v>
      </c>
      <c r="AF4466" s="29"/>
      <c r="AG4466" s="30"/>
      <c r="AH4466" s="29"/>
      <c r="AI4466" s="29"/>
      <c r="AJ4466" s="31"/>
      <c r="AK4466" s="29"/>
      <c r="AL4466" s="30"/>
      <c r="AN4466" s="17">
        <f t="shared" si="818"/>
        <v>173913.49946938836</v>
      </c>
      <c r="AO4466" s="17">
        <f t="shared" si="819"/>
        <v>1739.1349946938835</v>
      </c>
      <c r="AP4466" s="2">
        <f t="shared" si="820"/>
        <v>118.95683363706162</v>
      </c>
      <c r="AQ4466" s="6">
        <f t="shared" si="821"/>
        <v>2898.978035735192</v>
      </c>
      <c r="AR4466" s="3">
        <f t="shared" si="822"/>
        <v>49875.285654264808</v>
      </c>
    </row>
    <row r="4467" spans="1:44">
      <c r="A4467" s="32">
        <v>44280</v>
      </c>
      <c r="B4467" s="9">
        <v>6.25</v>
      </c>
      <c r="C4467" s="33">
        <v>51704.161930000002</v>
      </c>
      <c r="D4467" s="34">
        <f t="shared" si="806"/>
        <v>156522149.52244952</v>
      </c>
      <c r="E4467" s="34">
        <v>21865558044610.5</v>
      </c>
      <c r="F4467" s="3">
        <f>VLOOKUP(A4467,ERCOT_345kv_West_ATC!A:B,2)</f>
        <v>22.2608</v>
      </c>
      <c r="G4467" s="3">
        <f>VLOOKUP(A4467,ERCOT_345kv_West_ATC!G:H,2)</f>
        <v>2.6269999999999998</v>
      </c>
      <c r="I4467" s="5">
        <f t="shared" si="807"/>
        <v>6</v>
      </c>
      <c r="J4467" s="4">
        <f t="shared" si="808"/>
        <v>144</v>
      </c>
      <c r="K4467" s="4">
        <f t="shared" si="801"/>
        <v>900</v>
      </c>
      <c r="L4467" s="6">
        <f t="shared" si="802"/>
        <v>46533745.737000003</v>
      </c>
      <c r="N4467" s="22">
        <f t="shared" si="809"/>
        <v>0.29729815159691375</v>
      </c>
      <c r="O4467" s="14">
        <f t="shared" si="810"/>
        <v>574.99849238328761</v>
      </c>
      <c r="Q4467" s="22">
        <f t="shared" si="805"/>
        <v>434.64642046332415</v>
      </c>
      <c r="R4467" s="3">
        <f>VLOOKUP(A4467,ERCOT_345kv_West_ATC!D:E,2)</f>
        <v>28.81</v>
      </c>
      <c r="S4467" s="66">
        <f t="shared" si="804"/>
        <v>0.93371623774264811</v>
      </c>
      <c r="T4467" s="69">
        <f t="shared" si="811"/>
        <v>405.83642046332415</v>
      </c>
      <c r="V4467" s="16">
        <f t="shared" si="812"/>
        <v>1.5226387199999998E-2</v>
      </c>
      <c r="W4467" s="16">
        <f t="shared" si="813"/>
        <v>0.28207176439691373</v>
      </c>
      <c r="X4467" s="16"/>
      <c r="Z4467" s="15">
        <f t="shared" si="814"/>
        <v>5.8075733896085229E-6</v>
      </c>
      <c r="AA4467" s="16">
        <f t="shared" si="815"/>
        <v>0.30027571495667804</v>
      </c>
      <c r="AB4467" s="3">
        <f t="shared" si="816"/>
        <v>0.32341883638295504</v>
      </c>
      <c r="AC4467" s="69">
        <f t="shared" si="817"/>
        <v>104.60237411616156</v>
      </c>
      <c r="AD4467" s="3">
        <f t="shared" si="803"/>
        <v>109.46461974746727</v>
      </c>
      <c r="AF4467" s="29"/>
      <c r="AG4467" s="30"/>
      <c r="AH4467" s="29"/>
      <c r="AI4467" s="29"/>
      <c r="AJ4467" s="31"/>
      <c r="AK4467" s="29"/>
      <c r="AL4467" s="30"/>
      <c r="AN4467" s="17">
        <f t="shared" si="818"/>
        <v>173913.49946938836</v>
      </c>
      <c r="AO4467" s="17">
        <f t="shared" si="819"/>
        <v>1739.1349946938835</v>
      </c>
      <c r="AP4467" s="2">
        <f t="shared" si="820"/>
        <v>118.95683363706162</v>
      </c>
      <c r="AQ4467" s="6">
        <f t="shared" si="821"/>
        <v>3427.1463770837449</v>
      </c>
      <c r="AR4467" s="3">
        <f t="shared" si="822"/>
        <v>48277.015552916258</v>
      </c>
    </row>
    <row r="4468" spans="1:44">
      <c r="A4468" s="32">
        <v>44281</v>
      </c>
      <c r="B4468" s="9">
        <v>6.25</v>
      </c>
      <c r="C4468" s="33">
        <v>55137.313730000002</v>
      </c>
      <c r="D4468" s="34">
        <f t="shared" si="806"/>
        <v>156522149.52244952</v>
      </c>
      <c r="E4468" s="34">
        <v>21865558044610.5</v>
      </c>
      <c r="F4468" s="3">
        <f>VLOOKUP(A4468,ERCOT_345kv_West_ATC!A:B,2)</f>
        <v>22.201599999999999</v>
      </c>
      <c r="G4468" s="3">
        <f>VLOOKUP(A4468,ERCOT_345kv_West_ATC!G:H,2)</f>
        <v>2.6230000000000002</v>
      </c>
      <c r="I4468" s="5">
        <f t="shared" si="807"/>
        <v>6</v>
      </c>
      <c r="J4468" s="4">
        <f t="shared" si="808"/>
        <v>144</v>
      </c>
      <c r="K4468" s="4">
        <f t="shared" si="801"/>
        <v>900</v>
      </c>
      <c r="L4468" s="6">
        <f t="shared" si="802"/>
        <v>49623582.357000001</v>
      </c>
      <c r="N4468" s="22">
        <f t="shared" si="809"/>
        <v>0.31703872268814348</v>
      </c>
      <c r="O4468" s="14">
        <f t="shared" si="810"/>
        <v>574.99849238328761</v>
      </c>
      <c r="Q4468" s="22">
        <f t="shared" si="805"/>
        <v>463.50690451482961</v>
      </c>
      <c r="R4468" s="3">
        <f>VLOOKUP(A4468,ERCOT_345kv_West_ATC!D:E,2)</f>
        <v>20.74</v>
      </c>
      <c r="S4468" s="66">
        <f t="shared" si="804"/>
        <v>0.95525417248808975</v>
      </c>
      <c r="T4468" s="69">
        <f t="shared" si="811"/>
        <v>442.7669045148296</v>
      </c>
      <c r="V4468" s="16">
        <f t="shared" si="812"/>
        <v>1.51858944E-2</v>
      </c>
      <c r="W4468" s="16">
        <f t="shared" si="813"/>
        <v>0.30185282828814347</v>
      </c>
      <c r="X4468" s="16"/>
      <c r="Z4468" s="15">
        <f t="shared" si="814"/>
        <v>5.8075733896085229E-6</v>
      </c>
      <c r="AA4468" s="16">
        <f t="shared" si="815"/>
        <v>0.32021399599284467</v>
      </c>
      <c r="AB4468" s="3">
        <f t="shared" si="816"/>
        <v>0.34489381864425345</v>
      </c>
      <c r="AC4468" s="69">
        <f t="shared" si="817"/>
        <v>112.46221762379676</v>
      </c>
      <c r="AD4468" s="3">
        <f t="shared" si="803"/>
        <v>109.85855390545957</v>
      </c>
      <c r="AF4468" s="29"/>
      <c r="AG4468" s="30"/>
      <c r="AH4468" s="29"/>
      <c r="AI4468" s="29"/>
      <c r="AJ4468" s="31"/>
      <c r="AK4468" s="29"/>
      <c r="AL4468" s="30"/>
      <c r="AN4468" s="17">
        <f t="shared" si="818"/>
        <v>173913.49946938836</v>
      </c>
      <c r="AO4468" s="17">
        <f t="shared" si="819"/>
        <v>1739.1349946938835</v>
      </c>
      <c r="AP4468" s="2">
        <f t="shared" si="820"/>
        <v>118.95683363706162</v>
      </c>
      <c r="AQ4468" s="6">
        <f t="shared" si="821"/>
        <v>2467.1647296326578</v>
      </c>
      <c r="AR4468" s="3">
        <f t="shared" si="822"/>
        <v>52670.149000367346</v>
      </c>
    </row>
    <row r="4469" spans="1:44">
      <c r="A4469" s="32">
        <v>44282</v>
      </c>
      <c r="B4469" s="9">
        <v>6.25</v>
      </c>
      <c r="C4469" s="33">
        <v>56067.945549999997</v>
      </c>
      <c r="D4469" s="34">
        <f t="shared" si="806"/>
        <v>156522149.52244952</v>
      </c>
      <c r="E4469" s="34">
        <v>21865558044610.5</v>
      </c>
      <c r="F4469" s="3">
        <f>VLOOKUP(A4469,ERCOT_345kv_West_ATC!A:B,2)</f>
        <v>22.201599999999999</v>
      </c>
      <c r="G4469" s="3">
        <f>VLOOKUP(A4469,ERCOT_345kv_West_ATC!G:H,2)</f>
        <v>2.6230000000000002</v>
      </c>
      <c r="I4469" s="5">
        <f t="shared" si="807"/>
        <v>6</v>
      </c>
      <c r="J4469" s="4">
        <f t="shared" si="808"/>
        <v>144</v>
      </c>
      <c r="K4469" s="4">
        <f t="shared" si="801"/>
        <v>900</v>
      </c>
      <c r="L4469" s="6">
        <f t="shared" si="802"/>
        <v>50461150.994999997</v>
      </c>
      <c r="N4469" s="22">
        <f t="shared" si="809"/>
        <v>0.32238984162278261</v>
      </c>
      <c r="O4469" s="14">
        <f t="shared" si="810"/>
        <v>574.99849238328761</v>
      </c>
      <c r="Q4469" s="22">
        <f t="shared" si="805"/>
        <v>471.3301778110856</v>
      </c>
      <c r="R4469" s="3">
        <f>VLOOKUP(A4469,ERCOT_345kv_West_ATC!D:E,2)</f>
        <v>24.33</v>
      </c>
      <c r="S4469" s="66">
        <f t="shared" si="804"/>
        <v>0.94838013531619925</v>
      </c>
      <c r="T4469" s="69">
        <f t="shared" si="811"/>
        <v>447.00017781108562</v>
      </c>
      <c r="V4469" s="16">
        <f t="shared" si="812"/>
        <v>1.51858944E-2</v>
      </c>
      <c r="W4469" s="16">
        <f t="shared" si="813"/>
        <v>0.3072039472227826</v>
      </c>
      <c r="X4469" s="16"/>
      <c r="Z4469" s="15">
        <f t="shared" si="814"/>
        <v>5.8075733896085229E-6</v>
      </c>
      <c r="AA4469" s="16">
        <f t="shared" si="815"/>
        <v>0.32561870858619957</v>
      </c>
      <c r="AB4469" s="3">
        <f t="shared" si="816"/>
        <v>0.35071508813379354</v>
      </c>
      <c r="AC4469" s="69">
        <f t="shared" si="817"/>
        <v>114.59280225696844</v>
      </c>
      <c r="AD4469" s="3">
        <f t="shared" si="803"/>
        <v>110.51111333893761</v>
      </c>
      <c r="AF4469" s="29"/>
      <c r="AG4469" s="30"/>
      <c r="AH4469" s="29"/>
      <c r="AI4469" s="29"/>
      <c r="AJ4469" s="31"/>
      <c r="AK4469" s="29"/>
      <c r="AL4469" s="30"/>
      <c r="AN4469" s="17">
        <f t="shared" si="818"/>
        <v>173913.49946938836</v>
      </c>
      <c r="AO4469" s="17">
        <f t="shared" si="819"/>
        <v>1739.1349946938835</v>
      </c>
      <c r="AP4469" s="2">
        <f t="shared" si="820"/>
        <v>118.95683363706162</v>
      </c>
      <c r="AQ4469" s="6">
        <f t="shared" si="821"/>
        <v>2894.2197623897091</v>
      </c>
      <c r="AR4469" s="3">
        <f t="shared" si="822"/>
        <v>53173.725787610289</v>
      </c>
    </row>
    <row r="4470" spans="1:44">
      <c r="A4470" s="32">
        <v>44283</v>
      </c>
      <c r="B4470" s="9">
        <v>6.25</v>
      </c>
      <c r="C4470" s="33">
        <v>55991.201200000003</v>
      </c>
      <c r="D4470" s="34">
        <f t="shared" si="806"/>
        <v>156522149.52244952</v>
      </c>
      <c r="E4470" s="34">
        <v>21865558044610.5</v>
      </c>
      <c r="F4470" s="3">
        <f>VLOOKUP(A4470,ERCOT_345kv_West_ATC!A:B,2)</f>
        <v>22.201599999999999</v>
      </c>
      <c r="G4470" s="3">
        <f>VLOOKUP(A4470,ERCOT_345kv_West_ATC!G:H,2)</f>
        <v>2.6230000000000002</v>
      </c>
      <c r="I4470" s="5">
        <f t="shared" si="807"/>
        <v>6</v>
      </c>
      <c r="J4470" s="4">
        <f t="shared" si="808"/>
        <v>144</v>
      </c>
      <c r="K4470" s="4">
        <f t="shared" si="801"/>
        <v>900</v>
      </c>
      <c r="L4470" s="6">
        <f t="shared" si="802"/>
        <v>50392081.080000006</v>
      </c>
      <c r="N4470" s="22">
        <f t="shared" si="809"/>
        <v>0.32194856276729328</v>
      </c>
      <c r="O4470" s="14">
        <f t="shared" si="810"/>
        <v>574.99849238328761</v>
      </c>
      <c r="Q4470" s="22">
        <f t="shared" si="805"/>
        <v>470.6850332855164</v>
      </c>
      <c r="R4470" s="3">
        <f>VLOOKUP(A4470,ERCOT_345kv_West_ATC!D:E,2)</f>
        <v>24.16</v>
      </c>
      <c r="S4470" s="66">
        <f t="shared" si="804"/>
        <v>0.94867055824708024</v>
      </c>
      <c r="T4470" s="69">
        <f t="shared" si="811"/>
        <v>446.52503328551637</v>
      </c>
      <c r="V4470" s="16">
        <f t="shared" si="812"/>
        <v>1.51858944E-2</v>
      </c>
      <c r="W4470" s="16">
        <f t="shared" si="813"/>
        <v>0.30676266836729327</v>
      </c>
      <c r="X4470" s="16"/>
      <c r="Z4470" s="15">
        <f t="shared" si="814"/>
        <v>5.8075733896085229E-6</v>
      </c>
      <c r="AA4470" s="16">
        <f t="shared" si="815"/>
        <v>0.32517301014133682</v>
      </c>
      <c r="AB4470" s="3">
        <f t="shared" si="816"/>
        <v>0.35023503841536724</v>
      </c>
      <c r="AC4470" s="69">
        <f t="shared" si="817"/>
        <v>114.41710406002441</v>
      </c>
      <c r="AD4470" s="3">
        <f t="shared" si="803"/>
        <v>111.23198327994312</v>
      </c>
      <c r="AF4470" s="29"/>
      <c r="AG4470" s="30"/>
      <c r="AH4470" s="29"/>
      <c r="AI4470" s="29"/>
      <c r="AJ4470" s="31"/>
      <c r="AK4470" s="29"/>
      <c r="AL4470" s="30"/>
      <c r="AN4470" s="17">
        <f t="shared" si="818"/>
        <v>173913.49946938836</v>
      </c>
      <c r="AO4470" s="17">
        <f t="shared" si="819"/>
        <v>1739.1349946938835</v>
      </c>
      <c r="AP4470" s="2">
        <f t="shared" si="820"/>
        <v>118.95683363706162</v>
      </c>
      <c r="AQ4470" s="6">
        <f t="shared" si="821"/>
        <v>2873.9971006714086</v>
      </c>
      <c r="AR4470" s="3">
        <f t="shared" si="822"/>
        <v>53117.204099328592</v>
      </c>
    </row>
    <row r="4471" spans="1:44">
      <c r="A4471" s="32">
        <v>44284</v>
      </c>
      <c r="B4471" s="9">
        <v>6.25</v>
      </c>
      <c r="C4471" s="33">
        <v>57769.140119999996</v>
      </c>
      <c r="D4471" s="34">
        <f t="shared" si="806"/>
        <v>156522149.52244952</v>
      </c>
      <c r="E4471" s="34">
        <v>21865558044610.5</v>
      </c>
      <c r="F4471" s="3">
        <f>VLOOKUP(A4471,ERCOT_345kv_West_ATC!A:B,2)</f>
        <v>23.0166</v>
      </c>
      <c r="G4471" s="3">
        <f>VLOOKUP(A4471,ERCOT_345kv_West_ATC!G:H,2)</f>
        <v>2.6349999999999998</v>
      </c>
      <c r="I4471" s="5">
        <f t="shared" si="807"/>
        <v>6</v>
      </c>
      <c r="J4471" s="4">
        <f t="shared" si="808"/>
        <v>144</v>
      </c>
      <c r="K4471" s="4">
        <f t="shared" si="801"/>
        <v>900</v>
      </c>
      <c r="L4471" s="6">
        <f t="shared" si="802"/>
        <v>51992226.107999995</v>
      </c>
      <c r="N4471" s="22">
        <f t="shared" si="809"/>
        <v>0.33217168475278891</v>
      </c>
      <c r="O4471" s="14">
        <f t="shared" si="810"/>
        <v>574.99849238328761</v>
      </c>
      <c r="Q4471" s="22">
        <f t="shared" si="805"/>
        <v>485.63111805963291</v>
      </c>
      <c r="R4471" s="3">
        <f>VLOOKUP(A4471,ERCOT_345kv_West_ATC!D:E,2)</f>
        <v>18.010000000000002</v>
      </c>
      <c r="S4471" s="66">
        <f t="shared" si="804"/>
        <v>0.96291423813210331</v>
      </c>
      <c r="T4471" s="69">
        <f t="shared" si="811"/>
        <v>467.62111805963292</v>
      </c>
      <c r="V4471" s="16">
        <f t="shared" si="812"/>
        <v>1.5743354399999999E-2</v>
      </c>
      <c r="W4471" s="16">
        <f t="shared" si="813"/>
        <v>0.31642833035278889</v>
      </c>
      <c r="X4471" s="16"/>
      <c r="Z4471" s="15">
        <f t="shared" si="814"/>
        <v>5.8075733896085229E-6</v>
      </c>
      <c r="AA4471" s="16">
        <f t="shared" si="815"/>
        <v>0.33549852090147808</v>
      </c>
      <c r="AB4471" s="3">
        <f t="shared" si="816"/>
        <v>0.36135636627761669</v>
      </c>
      <c r="AC4471" s="69">
        <f t="shared" si="817"/>
        <v>118.48751005760771</v>
      </c>
      <c r="AD4471" s="3">
        <f t="shared" si="803"/>
        <v>112.08271549881584</v>
      </c>
      <c r="AF4471" s="29"/>
      <c r="AG4471" s="30"/>
      <c r="AH4471" s="29"/>
      <c r="AI4471" s="29"/>
      <c r="AJ4471" s="31"/>
      <c r="AK4471" s="29"/>
      <c r="AL4471" s="30"/>
      <c r="AN4471" s="17">
        <f t="shared" si="818"/>
        <v>173913.49946938836</v>
      </c>
      <c r="AO4471" s="17">
        <f t="shared" si="819"/>
        <v>1739.1349946938835</v>
      </c>
      <c r="AP4471" s="2">
        <f t="shared" si="820"/>
        <v>118.95683363706162</v>
      </c>
      <c r="AQ4471" s="6">
        <f t="shared" si="821"/>
        <v>2142.41257380348</v>
      </c>
      <c r="AR4471" s="3">
        <f t="shared" si="822"/>
        <v>55626.727546196518</v>
      </c>
    </row>
    <row r="4472" spans="1:44">
      <c r="A4472" s="32">
        <v>44285</v>
      </c>
      <c r="B4472" s="9">
        <v>6.25</v>
      </c>
      <c r="C4472" s="33">
        <v>58937.638890000002</v>
      </c>
      <c r="D4472" s="34">
        <f t="shared" si="806"/>
        <v>156522149.52244952</v>
      </c>
      <c r="E4472" s="34">
        <v>21865558044610.5</v>
      </c>
      <c r="F4472" s="3">
        <f>VLOOKUP(A4472,ERCOT_345kv_West_ATC!A:B,2)</f>
        <v>22.942399999999999</v>
      </c>
      <c r="G4472" s="3">
        <f>VLOOKUP(A4472,ERCOT_345kv_West_ATC!G:H,2)</f>
        <v>2.6309999999999998</v>
      </c>
      <c r="I4472" s="5">
        <f t="shared" si="807"/>
        <v>6</v>
      </c>
      <c r="J4472" s="4">
        <f t="shared" si="808"/>
        <v>144</v>
      </c>
      <c r="K4472" s="4">
        <f t="shared" si="801"/>
        <v>900</v>
      </c>
      <c r="L4472" s="6">
        <f t="shared" si="802"/>
        <v>53043875.001000002</v>
      </c>
      <c r="N4472" s="22">
        <f t="shared" si="809"/>
        <v>0.33889053506380623</v>
      </c>
      <c r="O4472" s="14">
        <f t="shared" si="810"/>
        <v>574.99849238328761</v>
      </c>
      <c r="Q4472" s="22">
        <f t="shared" si="805"/>
        <v>495.45399863129558</v>
      </c>
      <c r="R4472" s="3">
        <f>VLOOKUP(A4472,ERCOT_345kv_West_ATC!D:E,2)</f>
        <v>22.69</v>
      </c>
      <c r="S4472" s="66">
        <f t="shared" si="804"/>
        <v>0.95420361918022323</v>
      </c>
      <c r="T4472" s="69">
        <f t="shared" si="811"/>
        <v>472.76399863129558</v>
      </c>
      <c r="V4472" s="16">
        <f t="shared" si="812"/>
        <v>1.5692601599999998E-2</v>
      </c>
      <c r="W4472" s="16">
        <f t="shared" si="813"/>
        <v>0.32319793346380621</v>
      </c>
      <c r="X4472" s="16"/>
      <c r="Z4472" s="15">
        <f t="shared" si="814"/>
        <v>5.8075733896085229E-6</v>
      </c>
      <c r="AA4472" s="16">
        <f t="shared" si="815"/>
        <v>0.34228466326392043</v>
      </c>
      <c r="AB4472" s="3">
        <f t="shared" si="816"/>
        <v>0.36866553634055976</v>
      </c>
      <c r="AC4472" s="69">
        <f t="shared" si="817"/>
        <v>121.16266630064487</v>
      </c>
      <c r="AD4472" s="3">
        <f t="shared" si="803"/>
        <v>113.11483541601005</v>
      </c>
      <c r="AF4472" s="29"/>
      <c r="AG4472" s="30"/>
      <c r="AH4472" s="29"/>
      <c r="AI4472" s="29"/>
      <c r="AJ4472" s="31"/>
      <c r="AK4472" s="29"/>
      <c r="AL4472" s="30"/>
      <c r="AN4472" s="17">
        <f t="shared" si="818"/>
        <v>173913.49946938836</v>
      </c>
      <c r="AO4472" s="17">
        <f t="shared" si="819"/>
        <v>1739.1349946938835</v>
      </c>
      <c r="AP4472" s="2">
        <f t="shared" si="820"/>
        <v>118.95683363706162</v>
      </c>
      <c r="AQ4472" s="6">
        <f t="shared" si="821"/>
        <v>2699.1305552249282</v>
      </c>
      <c r="AR4472" s="3">
        <f t="shared" si="822"/>
        <v>56238.508334775077</v>
      </c>
    </row>
    <row r="4473" spans="1:44">
      <c r="A4473" s="32">
        <v>44286</v>
      </c>
      <c r="B4473" s="9">
        <v>6.25</v>
      </c>
      <c r="C4473" s="33">
        <v>58954.497009999999</v>
      </c>
      <c r="D4473" s="34">
        <f t="shared" si="806"/>
        <v>156522149.52244952</v>
      </c>
      <c r="E4473" s="34">
        <v>21865558044610.5</v>
      </c>
      <c r="F4473" s="3">
        <f>VLOOKUP(A4473,ERCOT_345kv_West_ATC!A:B,2)</f>
        <v>23.1114</v>
      </c>
      <c r="G4473" s="3">
        <f>VLOOKUP(A4473,ERCOT_345kv_West_ATC!G:H,2)</f>
        <v>2.6360000000000001</v>
      </c>
      <c r="I4473" s="5">
        <f t="shared" si="807"/>
        <v>6</v>
      </c>
      <c r="J4473" s="4">
        <f t="shared" si="808"/>
        <v>144</v>
      </c>
      <c r="K4473" s="4">
        <f t="shared" si="801"/>
        <v>900</v>
      </c>
      <c r="L4473" s="6">
        <f t="shared" si="802"/>
        <v>53059047.309</v>
      </c>
      <c r="N4473" s="22">
        <f t="shared" si="809"/>
        <v>0.33898746899965038</v>
      </c>
      <c r="O4473" s="14">
        <f t="shared" si="810"/>
        <v>574.99849238328761</v>
      </c>
      <c r="Q4473" s="22">
        <f t="shared" si="805"/>
        <v>495.59571491176956</v>
      </c>
      <c r="R4473" s="3">
        <f>VLOOKUP(A4473,ERCOT_345kv_West_ATC!D:E,2)</f>
        <v>21.03</v>
      </c>
      <c r="S4473" s="66">
        <f t="shared" si="804"/>
        <v>0.95756621906276174</v>
      </c>
      <c r="T4473" s="69">
        <f t="shared" si="811"/>
        <v>474.56571491176953</v>
      </c>
      <c r="V4473" s="16">
        <f t="shared" si="812"/>
        <v>1.5808197600000001E-2</v>
      </c>
      <c r="W4473" s="16">
        <f t="shared" si="813"/>
        <v>0.32317927139965036</v>
      </c>
      <c r="X4473" s="16"/>
      <c r="Z4473" s="15">
        <f t="shared" si="814"/>
        <v>5.8075733896085229E-6</v>
      </c>
      <c r="AA4473" s="16">
        <f t="shared" si="815"/>
        <v>0.34238256803303124</v>
      </c>
      <c r="AB4473" s="3">
        <f t="shared" si="816"/>
        <v>0.36877098691456545</v>
      </c>
      <c r="AC4473" s="69">
        <f t="shared" si="817"/>
        <v>121.20126121073096</v>
      </c>
      <c r="AD4473" s="3">
        <f t="shared" si="803"/>
        <v>113.79114952189921</v>
      </c>
      <c r="AF4473" s="29"/>
      <c r="AG4473" s="30"/>
      <c r="AH4473" s="29"/>
      <c r="AI4473" s="29"/>
      <c r="AJ4473" s="31"/>
      <c r="AK4473" s="29"/>
      <c r="AL4473" s="30"/>
      <c r="AN4473" s="17">
        <f t="shared" si="818"/>
        <v>173913.49946938836</v>
      </c>
      <c r="AO4473" s="17">
        <f t="shared" si="819"/>
        <v>1739.1349946938835</v>
      </c>
      <c r="AP4473" s="2">
        <f t="shared" si="820"/>
        <v>118.95683363706162</v>
      </c>
      <c r="AQ4473" s="6">
        <f t="shared" si="821"/>
        <v>2501.6622113874059</v>
      </c>
      <c r="AR4473" s="3">
        <f t="shared" si="822"/>
        <v>56452.834798612595</v>
      </c>
    </row>
    <row r="4474" spans="1:44">
      <c r="A4474" s="32">
        <v>44287</v>
      </c>
      <c r="B4474" s="9">
        <v>6.25</v>
      </c>
      <c r="C4474" s="33">
        <v>59118.97408</v>
      </c>
      <c r="D4474" s="34">
        <f t="shared" si="806"/>
        <v>156522149.52244952</v>
      </c>
      <c r="E4474" s="34">
        <v>21865558044610.5</v>
      </c>
      <c r="F4474" s="3">
        <f>VLOOKUP(A4474,ERCOT_345kv_West_ATC!A:B,2)</f>
        <v>23.011399999999998</v>
      </c>
      <c r="G4474" s="3">
        <f>VLOOKUP(A4474,ERCOT_345kv_West_ATC!G:H,2)</f>
        <v>2.6419999999999999</v>
      </c>
      <c r="I4474" s="5">
        <f t="shared" si="807"/>
        <v>6</v>
      </c>
      <c r="J4474" s="4">
        <f t="shared" si="808"/>
        <v>144</v>
      </c>
      <c r="K4474" s="4">
        <f t="shared" ref="K4474:K4537" si="823">J4474*B4474</f>
        <v>900</v>
      </c>
      <c r="L4474" s="6">
        <f t="shared" ref="L4474:L4537" si="824">K4474*C4474</f>
        <v>53207076.671999998</v>
      </c>
      <c r="N4474" s="22">
        <f t="shared" si="809"/>
        <v>0.3399332096724666</v>
      </c>
      <c r="O4474" s="14">
        <f t="shared" si="810"/>
        <v>574.99849238328761</v>
      </c>
      <c r="Q4474" s="22">
        <f t="shared" si="805"/>
        <v>496.97837671413237</v>
      </c>
      <c r="R4474" s="3">
        <f>VLOOKUP(A4474,ERCOT_345kv_West_ATC!D:E,2)</f>
        <v>22.94</v>
      </c>
      <c r="S4474" s="66">
        <f t="shared" si="804"/>
        <v>0.9538410500841662</v>
      </c>
      <c r="T4474" s="69">
        <f t="shared" si="811"/>
        <v>474.03837671413237</v>
      </c>
      <c r="V4474" s="16">
        <f t="shared" si="812"/>
        <v>1.5739797599999997E-2</v>
      </c>
      <c r="W4474" s="16">
        <f t="shared" si="813"/>
        <v>0.3241934120724666</v>
      </c>
      <c r="X4474" s="16"/>
      <c r="Z4474" s="15">
        <f t="shared" si="814"/>
        <v>5.8075733896085229E-6</v>
      </c>
      <c r="AA4474" s="16">
        <f t="shared" si="815"/>
        <v>0.343337780687964</v>
      </c>
      <c r="AB4474" s="3">
        <f t="shared" si="816"/>
        <v>0.36979982058298655</v>
      </c>
      <c r="AC4474" s="69">
        <f t="shared" si="817"/>
        <v>121.57781433337308</v>
      </c>
      <c r="AD4474" s="3">
        <f t="shared" si="803"/>
        <v>114.58497067214782</v>
      </c>
      <c r="AF4474" s="29"/>
      <c r="AG4474" s="30"/>
      <c r="AH4474" s="29"/>
      <c r="AI4474" s="29"/>
      <c r="AJ4474" s="31"/>
      <c r="AK4474" s="29"/>
      <c r="AL4474" s="30"/>
      <c r="AN4474" s="17">
        <f t="shared" si="818"/>
        <v>173913.49946938836</v>
      </c>
      <c r="AO4474" s="17">
        <f t="shared" si="819"/>
        <v>1739.1349946938835</v>
      </c>
      <c r="AP4474" s="2">
        <f t="shared" si="820"/>
        <v>118.95683363706162</v>
      </c>
      <c r="AQ4474" s="6">
        <f t="shared" si="821"/>
        <v>2728.8697636341935</v>
      </c>
      <c r="AR4474" s="3">
        <f t="shared" si="822"/>
        <v>56390.104316365803</v>
      </c>
    </row>
    <row r="4475" spans="1:44">
      <c r="A4475" s="32">
        <v>44288</v>
      </c>
      <c r="B4475" s="9">
        <v>6.25</v>
      </c>
      <c r="C4475" s="33">
        <v>59392.14948</v>
      </c>
      <c r="D4475" s="34">
        <f t="shared" si="806"/>
        <v>165626771.73175696</v>
      </c>
      <c r="E4475" s="34">
        <v>23137439666472</v>
      </c>
      <c r="F4475" s="3">
        <f>VLOOKUP(A4475,ERCOT_345kv_West_ATC!A:B,2)</f>
        <v>23.027999999999999</v>
      </c>
      <c r="G4475" s="3">
        <f>VLOOKUP(A4475,ERCOT_345kv_West_ATC!G:H,2)</f>
        <v>2.6360000000000001</v>
      </c>
      <c r="I4475" s="5">
        <f t="shared" si="807"/>
        <v>6</v>
      </c>
      <c r="J4475" s="4">
        <f t="shared" si="808"/>
        <v>144</v>
      </c>
      <c r="K4475" s="4">
        <f t="shared" si="823"/>
        <v>900</v>
      </c>
      <c r="L4475" s="6">
        <f t="shared" si="824"/>
        <v>53452934.531999998</v>
      </c>
      <c r="N4475" s="22">
        <f t="shared" si="809"/>
        <v>0.32273124672483749</v>
      </c>
      <c r="O4475" s="14">
        <f t="shared" si="810"/>
        <v>543.39041363289198</v>
      </c>
      <c r="Q4475" s="22">
        <f t="shared" si="805"/>
        <v>471.82930807724784</v>
      </c>
      <c r="R4475" s="3">
        <f>VLOOKUP(A4475,ERCOT_345kv_West_ATC!D:E,2)</f>
        <v>15.13</v>
      </c>
      <c r="S4475" s="66">
        <f t="shared" si="804"/>
        <v>0.96793331880620925</v>
      </c>
      <c r="T4475" s="69">
        <f t="shared" si="811"/>
        <v>456.69930807724785</v>
      </c>
      <c r="V4475" s="16">
        <f t="shared" si="812"/>
        <v>1.5751151999999997E-2</v>
      </c>
      <c r="W4475" s="16">
        <f t="shared" si="813"/>
        <v>0.3069800947248375</v>
      </c>
      <c r="X4475" s="16"/>
      <c r="Z4475" s="15">
        <f t="shared" si="814"/>
        <v>5.4883269229150324E-6</v>
      </c>
      <c r="AA4475" s="16">
        <f t="shared" si="815"/>
        <v>0.32596353300087805</v>
      </c>
      <c r="AB4475" s="3">
        <f t="shared" si="816"/>
        <v>0.35108648916756624</v>
      </c>
      <c r="AC4475" s="69">
        <f t="shared" si="817"/>
        <v>114.72873503532925</v>
      </c>
      <c r="AD4475" s="3">
        <f t="shared" si="803"/>
        <v>114.974069276449</v>
      </c>
      <c r="AF4475" s="29"/>
      <c r="AG4475" s="30"/>
      <c r="AH4475" s="29"/>
      <c r="AI4475" s="29"/>
      <c r="AJ4475" s="31"/>
      <c r="AK4475" s="29"/>
      <c r="AL4475" s="30"/>
      <c r="AN4475" s="17">
        <f t="shared" si="818"/>
        <v>184029.74636861883</v>
      </c>
      <c r="AO4475" s="17">
        <f t="shared" si="819"/>
        <v>1840.2974636861882</v>
      </c>
      <c r="AP4475" s="2">
        <f t="shared" si="820"/>
        <v>125.87634651613527</v>
      </c>
      <c r="AQ4475" s="6">
        <f t="shared" si="821"/>
        <v>1904.5091227891266</v>
      </c>
      <c r="AR4475" s="3">
        <f t="shared" si="822"/>
        <v>57487.640357210876</v>
      </c>
    </row>
    <row r="4476" spans="1:44">
      <c r="A4476" s="32">
        <v>44289</v>
      </c>
      <c r="B4476" s="9">
        <v>6.25</v>
      </c>
      <c r="C4476" s="33">
        <v>57642.970959999999</v>
      </c>
      <c r="D4476" s="34">
        <f t="shared" si="806"/>
        <v>165626771.73175696</v>
      </c>
      <c r="E4476" s="34">
        <v>23137439666472</v>
      </c>
      <c r="F4476" s="3">
        <f>VLOOKUP(A4476,ERCOT_345kv_West_ATC!A:B,2)</f>
        <v>23.027999999999999</v>
      </c>
      <c r="G4476" s="3">
        <f>VLOOKUP(A4476,ERCOT_345kv_West_ATC!G:H,2)</f>
        <v>2.6360000000000001</v>
      </c>
      <c r="I4476" s="5">
        <f t="shared" si="807"/>
        <v>6</v>
      </c>
      <c r="J4476" s="4">
        <f t="shared" si="808"/>
        <v>144</v>
      </c>
      <c r="K4476" s="4">
        <f t="shared" si="823"/>
        <v>900</v>
      </c>
      <c r="L4476" s="6">
        <f t="shared" si="824"/>
        <v>51878673.864</v>
      </c>
      <c r="N4476" s="22">
        <f t="shared" si="809"/>
        <v>0.31322637832983186</v>
      </c>
      <c r="O4476" s="14">
        <f t="shared" si="810"/>
        <v>543.39041363289198</v>
      </c>
      <c r="Q4476" s="22">
        <f t="shared" si="805"/>
        <v>457.93330165180089</v>
      </c>
      <c r="R4476" s="3">
        <f>VLOOKUP(A4476,ERCOT_345kv_West_ATC!D:E,2)</f>
        <v>18.86</v>
      </c>
      <c r="S4476" s="66">
        <f t="shared" si="804"/>
        <v>0.95881496293899016</v>
      </c>
      <c r="T4476" s="69">
        <f t="shared" si="811"/>
        <v>439.07330165180088</v>
      </c>
      <c r="V4476" s="16">
        <f t="shared" si="812"/>
        <v>1.5751151999999997E-2</v>
      </c>
      <c r="W4476" s="16">
        <f t="shared" si="813"/>
        <v>0.29747522632983187</v>
      </c>
      <c r="X4476" s="16"/>
      <c r="Z4476" s="15">
        <f t="shared" si="814"/>
        <v>5.4883269229150324E-6</v>
      </c>
      <c r="AA4476" s="16">
        <f t="shared" si="815"/>
        <v>0.31636346943657734</v>
      </c>
      <c r="AB4476" s="3">
        <f t="shared" si="816"/>
        <v>0.34074652082341805</v>
      </c>
      <c r="AC4476" s="69">
        <f t="shared" si="817"/>
        <v>110.94430662137101</v>
      </c>
      <c r="AD4476" s="3">
        <f t="shared" si="803"/>
        <v>115.40468097105321</v>
      </c>
      <c r="AF4476" s="29"/>
      <c r="AG4476" s="30"/>
      <c r="AH4476" s="29"/>
      <c r="AI4476" s="29"/>
      <c r="AJ4476" s="31"/>
      <c r="AK4476" s="29"/>
      <c r="AL4476" s="30"/>
      <c r="AN4476" s="17">
        <f t="shared" si="818"/>
        <v>184029.74636861883</v>
      </c>
      <c r="AO4476" s="17">
        <f t="shared" si="819"/>
        <v>1840.2974636861882</v>
      </c>
      <c r="AP4476" s="2">
        <f t="shared" si="820"/>
        <v>125.87634651613527</v>
      </c>
      <c r="AQ4476" s="6">
        <f t="shared" si="821"/>
        <v>2374.0278952943113</v>
      </c>
      <c r="AR4476" s="3">
        <f t="shared" si="822"/>
        <v>55268.943064705687</v>
      </c>
    </row>
    <row r="4477" spans="1:44">
      <c r="A4477" s="32">
        <v>44290</v>
      </c>
      <c r="B4477" s="9">
        <v>6.25</v>
      </c>
      <c r="C4477" s="33">
        <v>58752.80659</v>
      </c>
      <c r="D4477" s="34">
        <f t="shared" si="806"/>
        <v>165626771.73175696</v>
      </c>
      <c r="E4477" s="34">
        <v>23137439666472</v>
      </c>
      <c r="F4477" s="3">
        <f>VLOOKUP(A4477,ERCOT_345kv_West_ATC!A:B,2)</f>
        <v>23.027999999999999</v>
      </c>
      <c r="G4477" s="3">
        <f>VLOOKUP(A4477,ERCOT_345kv_West_ATC!G:H,2)</f>
        <v>2.6360000000000001</v>
      </c>
      <c r="I4477" s="5">
        <f t="shared" si="807"/>
        <v>6</v>
      </c>
      <c r="J4477" s="4">
        <f t="shared" si="808"/>
        <v>144</v>
      </c>
      <c r="K4477" s="4">
        <f t="shared" si="823"/>
        <v>900</v>
      </c>
      <c r="L4477" s="6">
        <f t="shared" si="824"/>
        <v>52877525.931000002</v>
      </c>
      <c r="N4477" s="22">
        <f t="shared" si="809"/>
        <v>0.31925711875033408</v>
      </c>
      <c r="O4477" s="14">
        <f t="shared" si="810"/>
        <v>543.39041363289198</v>
      </c>
      <c r="Q4477" s="22">
        <f t="shared" si="805"/>
        <v>466.75017361159951</v>
      </c>
      <c r="R4477" s="3">
        <f>VLOOKUP(A4477,ERCOT_345kv_West_ATC!D:E,2)</f>
        <v>22.17</v>
      </c>
      <c r="S4477" s="66">
        <f t="shared" si="804"/>
        <v>0.95250135671411984</v>
      </c>
      <c r="T4477" s="69">
        <f t="shared" si="811"/>
        <v>444.58017361159949</v>
      </c>
      <c r="V4477" s="16">
        <f t="shared" si="812"/>
        <v>1.5751151999999997E-2</v>
      </c>
      <c r="W4477" s="16">
        <f t="shared" si="813"/>
        <v>0.30350596675033409</v>
      </c>
      <c r="X4477" s="16"/>
      <c r="Z4477" s="15">
        <f t="shared" si="814"/>
        <v>5.4883269229150324E-6</v>
      </c>
      <c r="AA4477" s="16">
        <f t="shared" si="815"/>
        <v>0.32245461020471672</v>
      </c>
      <c r="AB4477" s="3">
        <f t="shared" si="816"/>
        <v>0.34730712350072956</v>
      </c>
      <c r="AC4477" s="69">
        <f t="shared" si="817"/>
        <v>113.34548720126702</v>
      </c>
      <c r="AD4477" s="3">
        <f t="shared" ref="AD4477:AD4540" si="825">AVERAGE(AC4448:AC4477)</f>
        <v>115.88460653345632</v>
      </c>
      <c r="AF4477" s="29"/>
      <c r="AG4477" s="30"/>
      <c r="AH4477" s="29"/>
      <c r="AI4477" s="29"/>
      <c r="AJ4477" s="31"/>
      <c r="AK4477" s="29"/>
      <c r="AL4477" s="30"/>
      <c r="AN4477" s="17">
        <f t="shared" si="818"/>
        <v>184029.74636861883</v>
      </c>
      <c r="AO4477" s="17">
        <f t="shared" si="819"/>
        <v>1840.2974636861882</v>
      </c>
      <c r="AP4477" s="2">
        <f t="shared" si="820"/>
        <v>125.87634651613527</v>
      </c>
      <c r="AQ4477" s="6">
        <f t="shared" si="821"/>
        <v>2790.6786022627193</v>
      </c>
      <c r="AR4477" s="3">
        <f t="shared" si="822"/>
        <v>55962.12798773728</v>
      </c>
    </row>
    <row r="4478" spans="1:44">
      <c r="A4478" s="32">
        <v>44291</v>
      </c>
      <c r="B4478" s="9">
        <v>6.25</v>
      </c>
      <c r="C4478" s="33">
        <v>58898.765899999999</v>
      </c>
      <c r="D4478" s="34">
        <f t="shared" si="806"/>
        <v>165626771.73175696</v>
      </c>
      <c r="E4478" s="34">
        <v>23137439666472</v>
      </c>
      <c r="F4478" s="3">
        <f>VLOOKUP(A4478,ERCOT_345kv_West_ATC!A:B,2)</f>
        <v>22.8612</v>
      </c>
      <c r="G4478" s="3">
        <f>VLOOKUP(A4478,ERCOT_345kv_West_ATC!G:H,2)</f>
        <v>2.6280000000000001</v>
      </c>
      <c r="I4478" s="5">
        <f t="shared" si="807"/>
        <v>6</v>
      </c>
      <c r="J4478" s="4">
        <f t="shared" si="808"/>
        <v>144</v>
      </c>
      <c r="K4478" s="4">
        <f t="shared" si="823"/>
        <v>900</v>
      </c>
      <c r="L4478" s="6">
        <f t="shared" si="824"/>
        <v>53008889.310000002</v>
      </c>
      <c r="N4478" s="22">
        <f t="shared" si="809"/>
        <v>0.32005024764867879</v>
      </c>
      <c r="O4478" s="14">
        <f t="shared" si="810"/>
        <v>543.39041363289198</v>
      </c>
      <c r="Q4478" s="22">
        <f t="shared" si="805"/>
        <v>467.90971878461806</v>
      </c>
      <c r="R4478" s="3">
        <f>VLOOKUP(A4478,ERCOT_345kv_West_ATC!D:E,2)</f>
        <v>18.149999999999999</v>
      </c>
      <c r="S4478" s="66">
        <f t="shared" si="804"/>
        <v>0.96121046588400838</v>
      </c>
      <c r="T4478" s="69">
        <f t="shared" si="811"/>
        <v>449.75971878461809</v>
      </c>
      <c r="V4478" s="16">
        <f t="shared" si="812"/>
        <v>1.5637060800000002E-2</v>
      </c>
      <c r="W4478" s="16">
        <f t="shared" si="813"/>
        <v>0.3044131868486788</v>
      </c>
      <c r="X4478" s="16"/>
      <c r="Z4478" s="15">
        <f t="shared" si="814"/>
        <v>5.4883269229150324E-6</v>
      </c>
      <c r="AA4478" s="16">
        <f t="shared" si="815"/>
        <v>0.32325568261543985</v>
      </c>
      <c r="AB4478" s="3">
        <f t="shared" si="816"/>
        <v>0.34816993688865849</v>
      </c>
      <c r="AC4478" s="69">
        <f t="shared" si="817"/>
        <v>113.66127690124901</v>
      </c>
      <c r="AD4478" s="3">
        <f t="shared" si="825"/>
        <v>116.32750585203897</v>
      </c>
      <c r="AF4478" s="29"/>
      <c r="AG4478" s="30"/>
      <c r="AH4478" s="29"/>
      <c r="AI4478" s="29"/>
      <c r="AJ4478" s="31"/>
      <c r="AK4478" s="29"/>
      <c r="AL4478" s="30"/>
      <c r="AN4478" s="17">
        <f t="shared" si="818"/>
        <v>184029.74636861883</v>
      </c>
      <c r="AO4478" s="17">
        <f t="shared" si="819"/>
        <v>1840.2974636861882</v>
      </c>
      <c r="AP4478" s="2">
        <f t="shared" si="820"/>
        <v>125.87634651613527</v>
      </c>
      <c r="AQ4478" s="6">
        <f t="shared" si="821"/>
        <v>2284.655689267855</v>
      </c>
      <c r="AR4478" s="3">
        <f t="shared" si="822"/>
        <v>56614.110210732142</v>
      </c>
    </row>
    <row r="4479" spans="1:44">
      <c r="A4479" s="32">
        <v>44292</v>
      </c>
      <c r="B4479" s="9">
        <v>6.25</v>
      </c>
      <c r="C4479" s="33">
        <v>58243.453939999999</v>
      </c>
      <c r="D4479" s="34">
        <f t="shared" si="806"/>
        <v>165626771.73175696</v>
      </c>
      <c r="E4479" s="34">
        <v>23137439666472</v>
      </c>
      <c r="F4479" s="3">
        <f>VLOOKUP(A4479,ERCOT_345kv_West_ATC!A:B,2)</f>
        <v>23.1646</v>
      </c>
      <c r="G4479" s="3">
        <f>VLOOKUP(A4479,ERCOT_345kv_West_ATC!G:H,2)</f>
        <v>2.6150000000000002</v>
      </c>
      <c r="I4479" s="5">
        <f t="shared" si="807"/>
        <v>6</v>
      </c>
      <c r="J4479" s="4">
        <f t="shared" si="808"/>
        <v>144</v>
      </c>
      <c r="K4479" s="4">
        <f t="shared" si="823"/>
        <v>900</v>
      </c>
      <c r="L4479" s="6">
        <f t="shared" si="824"/>
        <v>52419108.545999996</v>
      </c>
      <c r="N4479" s="22">
        <f t="shared" si="809"/>
        <v>0.31648934527864891</v>
      </c>
      <c r="O4479" s="14">
        <f t="shared" si="810"/>
        <v>543.39041363289198</v>
      </c>
      <c r="Q4479" s="22">
        <f t="shared" si="805"/>
        <v>462.70372116761541</v>
      </c>
      <c r="R4479" s="3">
        <f>VLOOKUP(A4479,ERCOT_345kv_West_ATC!D:E,2)</f>
        <v>11.71</v>
      </c>
      <c r="S4479" s="66">
        <f t="shared" si="804"/>
        <v>0.97469222860267857</v>
      </c>
      <c r="T4479" s="69">
        <f t="shared" si="811"/>
        <v>450.99372116761543</v>
      </c>
      <c r="V4479" s="16">
        <f t="shared" si="812"/>
        <v>1.5844586399999999E-2</v>
      </c>
      <c r="W4479" s="16">
        <f t="shared" si="813"/>
        <v>0.30064475887864894</v>
      </c>
      <c r="X4479" s="16"/>
      <c r="Z4479" s="15">
        <f t="shared" si="814"/>
        <v>5.4883269229150324E-6</v>
      </c>
      <c r="AA4479" s="16">
        <f t="shared" si="815"/>
        <v>0.31965911634246363</v>
      </c>
      <c r="AB4479" s="3">
        <f t="shared" si="816"/>
        <v>0.34429617280771058</v>
      </c>
      <c r="AC4479" s="69">
        <f t="shared" si="817"/>
        <v>112.24347924762208</v>
      </c>
      <c r="AD4479" s="3">
        <f t="shared" si="825"/>
        <v>116.53827928776877</v>
      </c>
      <c r="AF4479" s="29"/>
      <c r="AG4479" s="30"/>
      <c r="AH4479" s="29"/>
      <c r="AI4479" s="29"/>
      <c r="AJ4479" s="31"/>
      <c r="AK4479" s="29"/>
      <c r="AL4479" s="30"/>
      <c r="AN4479" s="17">
        <f t="shared" si="818"/>
        <v>184029.74636861883</v>
      </c>
      <c r="AO4479" s="17">
        <f t="shared" si="819"/>
        <v>1840.2974636861882</v>
      </c>
      <c r="AP4479" s="2">
        <f t="shared" si="820"/>
        <v>125.87634651613527</v>
      </c>
      <c r="AQ4479" s="6">
        <f t="shared" si="821"/>
        <v>1474.0120177039441</v>
      </c>
      <c r="AR4479" s="3">
        <f t="shared" si="822"/>
        <v>56769.441922296057</v>
      </c>
    </row>
    <row r="4480" spans="1:44">
      <c r="A4480" s="32">
        <v>44293</v>
      </c>
      <c r="B4480" s="9">
        <v>6.25</v>
      </c>
      <c r="C4480" s="33">
        <v>56219.3963</v>
      </c>
      <c r="D4480" s="34">
        <f t="shared" si="806"/>
        <v>165626771.73175696</v>
      </c>
      <c r="E4480" s="34">
        <v>23137439666472</v>
      </c>
      <c r="F4480" s="3">
        <f>VLOOKUP(A4480,ERCOT_345kv_West_ATC!A:B,2)</f>
        <v>23.398499999999999</v>
      </c>
      <c r="G4480" s="3">
        <f>VLOOKUP(A4480,ERCOT_345kv_West_ATC!G:H,2)</f>
        <v>2.6440000000000001</v>
      </c>
      <c r="I4480" s="5">
        <f t="shared" si="807"/>
        <v>6</v>
      </c>
      <c r="J4480" s="4">
        <f t="shared" si="808"/>
        <v>144</v>
      </c>
      <c r="K4480" s="4">
        <f t="shared" si="823"/>
        <v>900</v>
      </c>
      <c r="L4480" s="6">
        <f t="shared" si="824"/>
        <v>50597456.670000002</v>
      </c>
      <c r="N4480" s="22">
        <f t="shared" si="809"/>
        <v>0.30549081009648482</v>
      </c>
      <c r="O4480" s="14">
        <f t="shared" si="810"/>
        <v>543.39041363289198</v>
      </c>
      <c r="Q4480" s="22">
        <f t="shared" si="805"/>
        <v>446.62399136912984</v>
      </c>
      <c r="R4480" s="3">
        <f>VLOOKUP(A4480,ERCOT_345kv_West_ATC!D:E,2)</f>
        <v>35.93</v>
      </c>
      <c r="S4480" s="66">
        <f t="shared" si="804"/>
        <v>0.91955201535444553</v>
      </c>
      <c r="T4480" s="69">
        <f t="shared" si="811"/>
        <v>410.69399136912983</v>
      </c>
      <c r="V4480" s="16">
        <f t="shared" si="812"/>
        <v>1.6004574000000001E-2</v>
      </c>
      <c r="W4480" s="16">
        <f t="shared" si="813"/>
        <v>0.28948623609648483</v>
      </c>
      <c r="X4480" s="16"/>
      <c r="Z4480" s="15">
        <f t="shared" si="814"/>
        <v>5.4883269229150324E-6</v>
      </c>
      <c r="AA4480" s="16">
        <f t="shared" si="815"/>
        <v>0.30855042630331975</v>
      </c>
      <c r="AB4480" s="3">
        <f t="shared" si="816"/>
        <v>0.33233130376488046</v>
      </c>
      <c r="AC4480" s="69">
        <f t="shared" si="817"/>
        <v>107.86433717794625</v>
      </c>
      <c r="AD4480" s="3">
        <f t="shared" si="825"/>
        <v>116.52328037548652</v>
      </c>
      <c r="AF4480" s="29"/>
      <c r="AG4480" s="30"/>
      <c r="AH4480" s="29"/>
      <c r="AI4480" s="29"/>
      <c r="AJ4480" s="31"/>
      <c r="AK4480" s="29"/>
      <c r="AL4480" s="30"/>
      <c r="AN4480" s="17">
        <f t="shared" si="818"/>
        <v>184029.74636861883</v>
      </c>
      <c r="AO4480" s="17">
        <f t="shared" si="819"/>
        <v>1840.2974636861882</v>
      </c>
      <c r="AP4480" s="2">
        <f t="shared" si="820"/>
        <v>125.87634651613527</v>
      </c>
      <c r="AQ4480" s="6">
        <f t="shared" si="821"/>
        <v>4522.7371303247401</v>
      </c>
      <c r="AR4480" s="3">
        <f t="shared" si="822"/>
        <v>51696.659169675258</v>
      </c>
    </row>
    <row r="4481" spans="1:44">
      <c r="A4481" s="32">
        <v>44294</v>
      </c>
      <c r="B4481" s="9">
        <v>6.25</v>
      </c>
      <c r="C4481" s="33">
        <v>58321.10714</v>
      </c>
      <c r="D4481" s="34">
        <f t="shared" si="806"/>
        <v>165626771.73175696</v>
      </c>
      <c r="E4481" s="34">
        <v>23137439666472</v>
      </c>
      <c r="F4481" s="3">
        <f>VLOOKUP(A4481,ERCOT_345kv_West_ATC!A:B,2)</f>
        <v>23.162600000000001</v>
      </c>
      <c r="G4481" s="3">
        <f>VLOOKUP(A4481,ERCOT_345kv_West_ATC!G:H,2)</f>
        <v>2.6539999999999999</v>
      </c>
      <c r="I4481" s="5">
        <f t="shared" si="807"/>
        <v>6</v>
      </c>
      <c r="J4481" s="4">
        <f t="shared" si="808"/>
        <v>144</v>
      </c>
      <c r="K4481" s="4">
        <f t="shared" si="823"/>
        <v>900</v>
      </c>
      <c r="L4481" s="6">
        <f t="shared" si="824"/>
        <v>52488996.425999999</v>
      </c>
      <c r="N4481" s="22">
        <f t="shared" si="809"/>
        <v>0.31691130532332812</v>
      </c>
      <c r="O4481" s="14">
        <f t="shared" si="810"/>
        <v>543.39041363289198</v>
      </c>
      <c r="Q4481" s="22">
        <f t="shared" si="805"/>
        <v>463.32062181773119</v>
      </c>
      <c r="R4481" s="3">
        <f>VLOOKUP(A4481,ERCOT_345kv_West_ATC!D:E,2)</f>
        <v>63.59</v>
      </c>
      <c r="S4481" s="66">
        <f t="shared" si="804"/>
        <v>0.86275163028461932</v>
      </c>
      <c r="T4481" s="69">
        <f t="shared" si="811"/>
        <v>399.73062181773116</v>
      </c>
      <c r="V4481" s="16">
        <f t="shared" si="812"/>
        <v>1.5843218399999998E-2</v>
      </c>
      <c r="W4481" s="16">
        <f t="shared" si="813"/>
        <v>0.30106808692332809</v>
      </c>
      <c r="X4481" s="16"/>
      <c r="Z4481" s="15">
        <f t="shared" si="814"/>
        <v>5.4883269229150324E-6</v>
      </c>
      <c r="AA4481" s="16">
        <f t="shared" si="815"/>
        <v>0.32008530249067413</v>
      </c>
      <c r="AB4481" s="3">
        <f t="shared" si="816"/>
        <v>0.34475520636011309</v>
      </c>
      <c r="AC4481" s="69">
        <f t="shared" si="817"/>
        <v>112.41148552780139</v>
      </c>
      <c r="AD4481" s="3">
        <f t="shared" si="825"/>
        <v>116.47399695836272</v>
      </c>
      <c r="AF4481" s="29"/>
      <c r="AG4481" s="30"/>
      <c r="AH4481" s="29"/>
      <c r="AI4481" s="29"/>
      <c r="AJ4481" s="31"/>
      <c r="AK4481" s="29"/>
      <c r="AL4481" s="30"/>
      <c r="AN4481" s="17">
        <f t="shared" si="818"/>
        <v>184029.74636861883</v>
      </c>
      <c r="AO4481" s="17">
        <f t="shared" si="819"/>
        <v>1840.2974636861882</v>
      </c>
      <c r="AP4481" s="2">
        <f t="shared" si="820"/>
        <v>125.87634651613527</v>
      </c>
      <c r="AQ4481" s="6">
        <f t="shared" si="821"/>
        <v>8004.4768749610421</v>
      </c>
      <c r="AR4481" s="3">
        <f t="shared" si="822"/>
        <v>50316.630265038955</v>
      </c>
    </row>
    <row r="4482" spans="1:44">
      <c r="A4482" s="32">
        <v>44295</v>
      </c>
      <c r="B4482" s="9">
        <v>6.25</v>
      </c>
      <c r="C4482" s="33">
        <v>58245.002999999997</v>
      </c>
      <c r="D4482" s="34">
        <f t="shared" si="806"/>
        <v>165626771.73175696</v>
      </c>
      <c r="E4482" s="34">
        <v>23137439666472</v>
      </c>
      <c r="F4482" s="3">
        <f>VLOOKUP(A4482,ERCOT_345kv_West_ATC!A:B,2)</f>
        <v>23.1402</v>
      </c>
      <c r="G4482" s="3">
        <f>VLOOKUP(A4482,ERCOT_345kv_West_ATC!G:H,2)</f>
        <v>2.6619999999999999</v>
      </c>
      <c r="I4482" s="5">
        <f t="shared" si="807"/>
        <v>6</v>
      </c>
      <c r="J4482" s="4">
        <f t="shared" si="808"/>
        <v>144</v>
      </c>
      <c r="K4482" s="4">
        <f t="shared" si="823"/>
        <v>900</v>
      </c>
      <c r="L4482" s="6">
        <f t="shared" si="824"/>
        <v>52420502.699999996</v>
      </c>
      <c r="N4482" s="22">
        <f t="shared" si="809"/>
        <v>0.31649776272219032</v>
      </c>
      <c r="O4482" s="14">
        <f t="shared" si="810"/>
        <v>543.39041363289198</v>
      </c>
      <c r="Q4482" s="22">
        <f t="shared" si="805"/>
        <v>462.71602737162328</v>
      </c>
      <c r="R4482" s="3">
        <f>VLOOKUP(A4482,ERCOT_345kv_West_ATC!D:E,2)</f>
        <v>21.96</v>
      </c>
      <c r="S4482" s="66">
        <f t="shared" si="804"/>
        <v>0.95254108632298762</v>
      </c>
      <c r="T4482" s="69">
        <f t="shared" si="811"/>
        <v>440.7560273716233</v>
      </c>
      <c r="V4482" s="16">
        <f t="shared" si="812"/>
        <v>1.5827896799999998E-2</v>
      </c>
      <c r="W4482" s="16">
        <f t="shared" si="813"/>
        <v>0.3006698659221903</v>
      </c>
      <c r="X4482" s="16"/>
      <c r="Z4482" s="15">
        <f t="shared" si="814"/>
        <v>5.4883269229150324E-6</v>
      </c>
      <c r="AA4482" s="16">
        <f t="shared" si="815"/>
        <v>0.31966761809016681</v>
      </c>
      <c r="AB4482" s="3">
        <f t="shared" si="816"/>
        <v>0.34430532980980039</v>
      </c>
      <c r="AC4482" s="69">
        <f t="shared" si="817"/>
        <v>112.24683071038694</v>
      </c>
      <c r="AD4482" s="3">
        <f t="shared" si="825"/>
        <v>116.30782272610968</v>
      </c>
      <c r="AF4482" s="29"/>
      <c r="AG4482" s="30"/>
      <c r="AH4482" s="29"/>
      <c r="AI4482" s="29"/>
      <c r="AJ4482" s="31"/>
      <c r="AK4482" s="29"/>
      <c r="AL4482" s="30"/>
      <c r="AN4482" s="17">
        <f t="shared" si="818"/>
        <v>184029.74636861883</v>
      </c>
      <c r="AO4482" s="17">
        <f t="shared" si="819"/>
        <v>1840.2974636861882</v>
      </c>
      <c r="AP4482" s="2">
        <f t="shared" si="820"/>
        <v>125.87634651613527</v>
      </c>
      <c r="AQ4482" s="6">
        <f t="shared" si="821"/>
        <v>2764.2445694943308</v>
      </c>
      <c r="AR4482" s="3">
        <f t="shared" si="822"/>
        <v>55480.758430505666</v>
      </c>
    </row>
    <row r="4483" spans="1:44">
      <c r="A4483" s="32">
        <v>44296</v>
      </c>
      <c r="B4483" s="9">
        <v>6.25</v>
      </c>
      <c r="C4483" s="33">
        <v>59793.235410000001</v>
      </c>
      <c r="D4483" s="34">
        <f t="shared" si="806"/>
        <v>165626771.73175696</v>
      </c>
      <c r="E4483" s="34">
        <v>23137439666472</v>
      </c>
      <c r="F4483" s="3">
        <f>VLOOKUP(A4483,ERCOT_345kv_West_ATC!A:B,2)</f>
        <v>23.1402</v>
      </c>
      <c r="G4483" s="3">
        <f>VLOOKUP(A4483,ERCOT_345kv_West_ATC!G:H,2)</f>
        <v>2.6619999999999999</v>
      </c>
      <c r="I4483" s="5">
        <f t="shared" si="807"/>
        <v>6</v>
      </c>
      <c r="J4483" s="4">
        <f t="shared" si="808"/>
        <v>144</v>
      </c>
      <c r="K4483" s="4">
        <f t="shared" si="823"/>
        <v>900</v>
      </c>
      <c r="L4483" s="6">
        <f t="shared" si="824"/>
        <v>53813911.869000003</v>
      </c>
      <c r="N4483" s="22">
        <f t="shared" si="809"/>
        <v>0.32491070921888787</v>
      </c>
      <c r="O4483" s="14">
        <f t="shared" si="810"/>
        <v>543.39041363289198</v>
      </c>
      <c r="Q4483" s="22">
        <f t="shared" si="805"/>
        <v>475.01565675276004</v>
      </c>
      <c r="R4483" s="3">
        <f>VLOOKUP(A4483,ERCOT_345kv_West_ATC!D:E,2)</f>
        <v>27.34</v>
      </c>
      <c r="S4483" s="66">
        <f t="shared" si="804"/>
        <v>0.94244400240005122</v>
      </c>
      <c r="T4483" s="69">
        <f t="shared" si="811"/>
        <v>447.67565675276006</v>
      </c>
      <c r="V4483" s="16">
        <f t="shared" si="812"/>
        <v>1.5827896799999998E-2</v>
      </c>
      <c r="W4483" s="16">
        <f t="shared" si="813"/>
        <v>0.30908281241888785</v>
      </c>
      <c r="X4483" s="16"/>
      <c r="Z4483" s="15">
        <f t="shared" si="814"/>
        <v>5.4883269229150324E-6</v>
      </c>
      <c r="AA4483" s="16">
        <f t="shared" si="815"/>
        <v>0.32816482370889949</v>
      </c>
      <c r="AB4483" s="3">
        <f t="shared" si="816"/>
        <v>0.35345743974354482</v>
      </c>
      <c r="AC4483" s="69">
        <f t="shared" si="817"/>
        <v>115.59650294613741</v>
      </c>
      <c r="AD4483" s="3">
        <f t="shared" si="825"/>
        <v>116.12325733457708</v>
      </c>
      <c r="AF4483" s="29"/>
      <c r="AG4483" s="30"/>
      <c r="AH4483" s="29"/>
      <c r="AI4483" s="29"/>
      <c r="AJ4483" s="31"/>
      <c r="AK4483" s="29"/>
      <c r="AL4483" s="30"/>
      <c r="AN4483" s="17">
        <f t="shared" si="818"/>
        <v>184029.74636861883</v>
      </c>
      <c r="AO4483" s="17">
        <f t="shared" si="819"/>
        <v>1840.2974636861882</v>
      </c>
      <c r="AP4483" s="2">
        <f t="shared" si="820"/>
        <v>125.87634651613527</v>
      </c>
      <c r="AQ4483" s="6">
        <f t="shared" si="821"/>
        <v>3441.4593137511383</v>
      </c>
      <c r="AR4483" s="3">
        <f t="shared" si="822"/>
        <v>56351.776096248861</v>
      </c>
    </row>
    <row r="4484" spans="1:44">
      <c r="A4484" s="32">
        <v>44297</v>
      </c>
      <c r="B4484" s="9">
        <v>6.25</v>
      </c>
      <c r="C4484" s="33">
        <v>60226.423609999998</v>
      </c>
      <c r="D4484" s="34">
        <f t="shared" si="806"/>
        <v>165626771.73175696</v>
      </c>
      <c r="E4484" s="34">
        <v>23137439666472</v>
      </c>
      <c r="F4484" s="3">
        <f>VLOOKUP(A4484,ERCOT_345kv_West_ATC!A:B,2)</f>
        <v>23.1402</v>
      </c>
      <c r="G4484" s="3">
        <f>VLOOKUP(A4484,ERCOT_345kv_West_ATC!G:H,2)</f>
        <v>2.6619999999999999</v>
      </c>
      <c r="I4484" s="5">
        <f t="shared" si="807"/>
        <v>6</v>
      </c>
      <c r="J4484" s="4">
        <f t="shared" si="808"/>
        <v>144</v>
      </c>
      <c r="K4484" s="4">
        <f t="shared" si="823"/>
        <v>900</v>
      </c>
      <c r="L4484" s="6">
        <f t="shared" si="824"/>
        <v>54203781.248999998</v>
      </c>
      <c r="N4484" s="22">
        <f t="shared" si="809"/>
        <v>0.32726461237067672</v>
      </c>
      <c r="O4484" s="14">
        <f t="shared" si="810"/>
        <v>543.39041363289198</v>
      </c>
      <c r="Q4484" s="22">
        <f t="shared" si="805"/>
        <v>478.45703562964439</v>
      </c>
      <c r="R4484" s="3">
        <f>VLOOKUP(A4484,ERCOT_345kv_West_ATC!D:E,2)</f>
        <v>30.71</v>
      </c>
      <c r="S4484" s="66">
        <f t="shared" si="804"/>
        <v>0.93581450848646008</v>
      </c>
      <c r="T4484" s="69">
        <f t="shared" si="811"/>
        <v>447.74703562964442</v>
      </c>
      <c r="V4484" s="16">
        <f t="shared" si="812"/>
        <v>1.5827896799999998E-2</v>
      </c>
      <c r="W4484" s="16">
        <f t="shared" si="813"/>
        <v>0.3114367155706767</v>
      </c>
      <c r="X4484" s="16"/>
      <c r="Z4484" s="15">
        <f t="shared" si="814"/>
        <v>5.4883269229150324E-6</v>
      </c>
      <c r="AA4484" s="16">
        <f t="shared" si="815"/>
        <v>0.33054230216964853</v>
      </c>
      <c r="AB4484" s="3">
        <f t="shared" si="816"/>
        <v>0.3560181573740463</v>
      </c>
      <c r="AC4484" s="69">
        <f t="shared" si="817"/>
        <v>116.53372559890094</v>
      </c>
      <c r="AD4484" s="3">
        <f t="shared" si="825"/>
        <v>116.00323308606588</v>
      </c>
      <c r="AF4484" s="29"/>
      <c r="AG4484" s="30"/>
      <c r="AH4484" s="29"/>
      <c r="AI4484" s="29"/>
      <c r="AJ4484" s="31"/>
      <c r="AK4484" s="29"/>
      <c r="AL4484" s="30"/>
      <c r="AN4484" s="17">
        <f t="shared" si="818"/>
        <v>184029.74636861883</v>
      </c>
      <c r="AO4484" s="17">
        <f t="shared" si="819"/>
        <v>1840.2974636861882</v>
      </c>
      <c r="AP4484" s="2">
        <f t="shared" si="820"/>
        <v>125.87634651613527</v>
      </c>
      <c r="AQ4484" s="6">
        <f t="shared" si="821"/>
        <v>3865.6626015105144</v>
      </c>
      <c r="AR4484" s="3">
        <f t="shared" si="822"/>
        <v>56360.761008489484</v>
      </c>
    </row>
    <row r="4485" spans="1:44">
      <c r="A4485" s="32">
        <v>44298</v>
      </c>
      <c r="B4485" s="9">
        <v>6.25</v>
      </c>
      <c r="C4485" s="33">
        <v>59915.464469999999</v>
      </c>
      <c r="D4485" s="34">
        <f t="shared" si="806"/>
        <v>165626771.73175696</v>
      </c>
      <c r="E4485" s="34">
        <v>23137439666472</v>
      </c>
      <c r="F4485" s="3">
        <f>VLOOKUP(A4485,ERCOT_345kv_West_ATC!A:B,2)</f>
        <v>23.513999999999999</v>
      </c>
      <c r="G4485" s="3">
        <f>VLOOKUP(A4485,ERCOT_345kv_West_ATC!G:H,2)</f>
        <v>2.6720000000000002</v>
      </c>
      <c r="I4485" s="5">
        <f t="shared" si="807"/>
        <v>6</v>
      </c>
      <c r="J4485" s="4">
        <f t="shared" si="808"/>
        <v>144</v>
      </c>
      <c r="K4485" s="4">
        <f t="shared" si="823"/>
        <v>900</v>
      </c>
      <c r="L4485" s="6">
        <f t="shared" si="824"/>
        <v>53923918.023000002</v>
      </c>
      <c r="N4485" s="22">
        <f t="shared" si="809"/>
        <v>0.32557489021360148</v>
      </c>
      <c r="O4485" s="14">
        <f t="shared" si="810"/>
        <v>543.39041363289198</v>
      </c>
      <c r="Q4485" s="22">
        <f t="shared" si="805"/>
        <v>475.98668159883249</v>
      </c>
      <c r="R4485" s="3">
        <f>VLOOKUP(A4485,ERCOT_345kv_West_ATC!D:E,2)</f>
        <v>28.79</v>
      </c>
      <c r="S4485" s="66">
        <f t="shared" si="804"/>
        <v>0.9395151143656062</v>
      </c>
      <c r="T4485" s="69">
        <f t="shared" si="811"/>
        <v>447.19668159883247</v>
      </c>
      <c r="V4485" s="16">
        <f t="shared" si="812"/>
        <v>1.6083575999999999E-2</v>
      </c>
      <c r="W4485" s="16">
        <f t="shared" si="813"/>
        <v>0.30949131421360149</v>
      </c>
      <c r="X4485" s="16"/>
      <c r="Z4485" s="15">
        <f t="shared" si="814"/>
        <v>5.4883269229150324E-6</v>
      </c>
      <c r="AA4485" s="16">
        <f t="shared" si="815"/>
        <v>0.32883565674966003</v>
      </c>
      <c r="AB4485" s="3">
        <f t="shared" si="816"/>
        <v>0.35417997583502109</v>
      </c>
      <c r="AC4485" s="69">
        <f t="shared" si="817"/>
        <v>115.86095115561773</v>
      </c>
      <c r="AD4485" s="3">
        <f t="shared" si="825"/>
        <v>115.56167184015003</v>
      </c>
      <c r="AF4485" s="29"/>
      <c r="AG4485" s="30"/>
      <c r="AH4485" s="29"/>
      <c r="AI4485" s="29"/>
      <c r="AJ4485" s="31"/>
      <c r="AK4485" s="29"/>
      <c r="AL4485" s="30"/>
      <c r="AN4485" s="17">
        <f t="shared" si="818"/>
        <v>184029.74636861883</v>
      </c>
      <c r="AO4485" s="17">
        <f t="shared" si="819"/>
        <v>1840.2974636861882</v>
      </c>
      <c r="AP4485" s="2">
        <f t="shared" si="820"/>
        <v>125.87634651613527</v>
      </c>
      <c r="AQ4485" s="6">
        <f t="shared" si="821"/>
        <v>3623.9800161995345</v>
      </c>
      <c r="AR4485" s="3">
        <f t="shared" si="822"/>
        <v>56291.484453800462</v>
      </c>
    </row>
    <row r="4486" spans="1:44">
      <c r="A4486" s="32">
        <v>44299</v>
      </c>
      <c r="B4486" s="9">
        <v>6.25</v>
      </c>
      <c r="C4486" s="33">
        <v>63603.708169999998</v>
      </c>
      <c r="D4486" s="34">
        <f t="shared" si="806"/>
        <v>165626771.73175696</v>
      </c>
      <c r="E4486" s="34">
        <v>23137439666472</v>
      </c>
      <c r="F4486" s="3">
        <f>VLOOKUP(A4486,ERCOT_345kv_West_ATC!A:B,2)</f>
        <v>23.478000000000002</v>
      </c>
      <c r="G4486" s="3">
        <f>VLOOKUP(A4486,ERCOT_345kv_West_ATC!G:H,2)</f>
        <v>2.69</v>
      </c>
      <c r="I4486" s="5">
        <f t="shared" si="807"/>
        <v>6</v>
      </c>
      <c r="J4486" s="4">
        <f t="shared" si="808"/>
        <v>144</v>
      </c>
      <c r="K4486" s="4">
        <f t="shared" si="823"/>
        <v>900</v>
      </c>
      <c r="L4486" s="6">
        <f t="shared" si="824"/>
        <v>57243337.353</v>
      </c>
      <c r="N4486" s="22">
        <f t="shared" si="809"/>
        <v>0.34561645291082055</v>
      </c>
      <c r="O4486" s="14">
        <f t="shared" si="810"/>
        <v>543.39041363289198</v>
      </c>
      <c r="Q4486" s="22">
        <f t="shared" si="805"/>
        <v>505.28721185792472</v>
      </c>
      <c r="R4486" s="3">
        <f>VLOOKUP(A4486,ERCOT_345kv_West_ATC!D:E,2)</f>
        <v>35.08</v>
      </c>
      <c r="S4486" s="66">
        <f t="shared" ref="S4486:S4549" si="826">(Q4486-R4486)/Q4486</f>
        <v>0.93057413847658654</v>
      </c>
      <c r="T4486" s="69">
        <f t="shared" si="811"/>
        <v>470.20721185792473</v>
      </c>
      <c r="V4486" s="16">
        <f t="shared" si="812"/>
        <v>1.6058952000000001E-2</v>
      </c>
      <c r="W4486" s="16">
        <f t="shared" si="813"/>
        <v>0.32955750091082053</v>
      </c>
      <c r="X4486" s="16"/>
      <c r="Z4486" s="15">
        <f t="shared" si="814"/>
        <v>5.4883269229150324E-6</v>
      </c>
      <c r="AA4486" s="16">
        <f t="shared" si="815"/>
        <v>0.34907794394664182</v>
      </c>
      <c r="AB4486" s="3">
        <f t="shared" si="816"/>
        <v>0.37598239489485724</v>
      </c>
      <c r="AC4486" s="69">
        <f t="shared" si="817"/>
        <v>123.84063653151776</v>
      </c>
      <c r="AD4486" s="3">
        <f t="shared" si="825"/>
        <v>115.50189890614666</v>
      </c>
      <c r="AF4486" s="29"/>
      <c r="AG4486" s="30"/>
      <c r="AH4486" s="29"/>
      <c r="AI4486" s="29"/>
      <c r="AJ4486" s="31"/>
      <c r="AK4486" s="29"/>
      <c r="AL4486" s="30"/>
      <c r="AN4486" s="17">
        <f t="shared" si="818"/>
        <v>184029.74636861883</v>
      </c>
      <c r="AO4486" s="17">
        <f t="shared" si="819"/>
        <v>1840.2974636861882</v>
      </c>
      <c r="AP4486" s="2">
        <f t="shared" si="820"/>
        <v>125.87634651613527</v>
      </c>
      <c r="AQ4486" s="6">
        <f t="shared" si="821"/>
        <v>4415.742235786025</v>
      </c>
      <c r="AR4486" s="3">
        <f t="shared" si="822"/>
        <v>59187.965934213971</v>
      </c>
    </row>
    <row r="4487" spans="1:44">
      <c r="A4487" s="32">
        <v>44300</v>
      </c>
      <c r="B4487" s="9">
        <v>6.25</v>
      </c>
      <c r="C4487" s="33">
        <v>62922.213179999999</v>
      </c>
      <c r="D4487" s="34">
        <f t="shared" si="806"/>
        <v>165626771.73175696</v>
      </c>
      <c r="E4487" s="34">
        <v>23137439666472</v>
      </c>
      <c r="F4487" s="3">
        <f>VLOOKUP(A4487,ERCOT_345kv_West_ATC!A:B,2)</f>
        <v>23.624199999999998</v>
      </c>
      <c r="G4487" s="3">
        <f>VLOOKUP(A4487,ERCOT_345kv_West_ATC!G:H,2)</f>
        <v>2.6829999999999998</v>
      </c>
      <c r="I4487" s="5">
        <f t="shared" si="807"/>
        <v>6</v>
      </c>
      <c r="J4487" s="4">
        <f t="shared" si="808"/>
        <v>144</v>
      </c>
      <c r="K4487" s="4">
        <f t="shared" si="823"/>
        <v>900</v>
      </c>
      <c r="L4487" s="6">
        <f t="shared" si="824"/>
        <v>56629991.861999996</v>
      </c>
      <c r="N4487" s="22">
        <f t="shared" si="809"/>
        <v>0.34191327446577208</v>
      </c>
      <c r="O4487" s="14">
        <f t="shared" si="810"/>
        <v>543.39041363289198</v>
      </c>
      <c r="Q4487" s="22">
        <f t="shared" si="805"/>
        <v>499.87320828329257</v>
      </c>
      <c r="R4487" s="3">
        <f>VLOOKUP(A4487,ERCOT_345kv_West_ATC!D:E,2)</f>
        <v>60.45</v>
      </c>
      <c r="S4487" s="66">
        <f t="shared" si="826"/>
        <v>0.87906933398650722</v>
      </c>
      <c r="T4487" s="69">
        <f t="shared" si="811"/>
        <v>439.42320828329258</v>
      </c>
      <c r="V4487" s="16">
        <f t="shared" si="812"/>
        <v>1.6158952800000001E-2</v>
      </c>
      <c r="W4487" s="16">
        <f t="shared" si="813"/>
        <v>0.32575432166577206</v>
      </c>
      <c r="X4487" s="16"/>
      <c r="Z4487" s="15">
        <f t="shared" si="814"/>
        <v>5.4883269229150324E-6</v>
      </c>
      <c r="AA4487" s="16">
        <f t="shared" si="815"/>
        <v>0.3453376766451931</v>
      </c>
      <c r="AB4487" s="3">
        <f t="shared" si="816"/>
        <v>0.37195385432982925</v>
      </c>
      <c r="AC4487" s="69">
        <f t="shared" si="817"/>
        <v>122.36619068471751</v>
      </c>
      <c r="AD4487" s="3">
        <f t="shared" si="825"/>
        <v>115.6975331748086</v>
      </c>
      <c r="AF4487" s="29"/>
      <c r="AG4487" s="30"/>
      <c r="AH4487" s="29"/>
      <c r="AI4487" s="29"/>
      <c r="AJ4487" s="31"/>
      <c r="AK4487" s="29"/>
      <c r="AL4487" s="30"/>
      <c r="AN4487" s="17">
        <f t="shared" si="818"/>
        <v>184029.74636861883</v>
      </c>
      <c r="AO4487" s="17">
        <f t="shared" si="819"/>
        <v>1840.2974636861882</v>
      </c>
      <c r="AP4487" s="2">
        <f t="shared" si="820"/>
        <v>125.87634651613527</v>
      </c>
      <c r="AQ4487" s="6">
        <f t="shared" si="821"/>
        <v>7609.2251469003777</v>
      </c>
      <c r="AR4487" s="3">
        <f t="shared" si="822"/>
        <v>55312.988033099624</v>
      </c>
    </row>
    <row r="4488" spans="1:44">
      <c r="A4488" s="32">
        <v>44301</v>
      </c>
      <c r="B4488" s="9">
        <v>6.25</v>
      </c>
      <c r="C4488" s="33">
        <v>63285.56727</v>
      </c>
      <c r="D4488" s="34">
        <f t="shared" si="806"/>
        <v>168808974.27955523</v>
      </c>
      <c r="E4488" s="34">
        <v>23581981443663.801</v>
      </c>
      <c r="F4488" s="3">
        <f>VLOOKUP(A4488,ERCOT_345kv_West_ATC!A:B,2)</f>
        <v>24.139500000000002</v>
      </c>
      <c r="G4488" s="3">
        <f>VLOOKUP(A4488,ERCOT_345kv_West_ATC!G:H,2)</f>
        <v>2.6909999999999998</v>
      </c>
      <c r="I4488" s="5">
        <f t="shared" si="807"/>
        <v>6</v>
      </c>
      <c r="J4488" s="4">
        <f t="shared" si="808"/>
        <v>144</v>
      </c>
      <c r="K4488" s="4">
        <f t="shared" si="823"/>
        <v>900</v>
      </c>
      <c r="L4488" s="6">
        <f t="shared" si="824"/>
        <v>56957010.542999998</v>
      </c>
      <c r="N4488" s="22">
        <f t="shared" si="809"/>
        <v>0.33740511004276724</v>
      </c>
      <c r="O4488" s="14">
        <f t="shared" si="810"/>
        <v>533.14701060238633</v>
      </c>
      <c r="Q4488" s="22">
        <f t="shared" si="805"/>
        <v>493.28232462392873</v>
      </c>
      <c r="R4488" s="3">
        <f>VLOOKUP(A4488,ERCOT_345kv_West_ATC!D:E,2)</f>
        <v>29.26</v>
      </c>
      <c r="S4488" s="66">
        <f t="shared" si="826"/>
        <v>0.94068305605252045</v>
      </c>
      <c r="T4488" s="69">
        <f t="shared" si="811"/>
        <v>464.02232462392874</v>
      </c>
      <c r="V4488" s="16">
        <f t="shared" si="812"/>
        <v>1.6511418E-2</v>
      </c>
      <c r="W4488" s="16">
        <f t="shared" si="813"/>
        <v>0.32089369204276724</v>
      </c>
      <c r="X4488" s="16"/>
      <c r="Z4488" s="15">
        <f t="shared" si="814"/>
        <v>5.3848669736333835E-6</v>
      </c>
      <c r="AA4488" s="16">
        <f t="shared" si="815"/>
        <v>0.34078436109987681</v>
      </c>
      <c r="AB4488" s="3">
        <f t="shared" si="816"/>
        <v>0.36704960153148664</v>
      </c>
      <c r="AC4488" s="69">
        <f t="shared" si="817"/>
        <v>120.57123416052411</v>
      </c>
      <c r="AD4488" s="3">
        <f t="shared" si="825"/>
        <v>115.78084308176554</v>
      </c>
      <c r="AF4488" s="29"/>
      <c r="AG4488" s="30"/>
      <c r="AH4488" s="29"/>
      <c r="AI4488" s="29"/>
      <c r="AJ4488" s="31"/>
      <c r="AK4488" s="29"/>
      <c r="AL4488" s="30"/>
      <c r="AN4488" s="17">
        <f t="shared" si="818"/>
        <v>187565.52697728359</v>
      </c>
      <c r="AO4488" s="17">
        <f t="shared" si="819"/>
        <v>1875.6552697728359</v>
      </c>
      <c r="AP4488" s="2">
        <f t="shared" si="820"/>
        <v>128.29482045246198</v>
      </c>
      <c r="AQ4488" s="6">
        <f t="shared" si="821"/>
        <v>3753.9064464390376</v>
      </c>
      <c r="AR4488" s="3">
        <f t="shared" si="822"/>
        <v>59531.66082356096</v>
      </c>
    </row>
    <row r="4489" spans="1:44">
      <c r="A4489" s="32">
        <v>44302</v>
      </c>
      <c r="B4489" s="9">
        <v>6.25</v>
      </c>
      <c r="C4489" s="33">
        <v>61611.996809999997</v>
      </c>
      <c r="D4489" s="34">
        <f t="shared" si="806"/>
        <v>168808974.27955523</v>
      </c>
      <c r="E4489" s="34">
        <v>23581981443663.801</v>
      </c>
      <c r="F4489" s="3">
        <f>VLOOKUP(A4489,ERCOT_345kv_West_ATC!A:B,2)</f>
        <v>24.321899999999999</v>
      </c>
      <c r="G4489" s="3">
        <f>VLOOKUP(A4489,ERCOT_345kv_West_ATC!G:H,2)</f>
        <v>2.6960000000000002</v>
      </c>
      <c r="I4489" s="5">
        <f t="shared" si="807"/>
        <v>6</v>
      </c>
      <c r="J4489" s="4">
        <f t="shared" si="808"/>
        <v>144</v>
      </c>
      <c r="K4489" s="4">
        <f t="shared" si="823"/>
        <v>900</v>
      </c>
      <c r="L4489" s="6">
        <f t="shared" si="824"/>
        <v>55450797.129000001</v>
      </c>
      <c r="N4489" s="22">
        <f t="shared" si="809"/>
        <v>0.32848251916495264</v>
      </c>
      <c r="O4489" s="14">
        <f t="shared" si="810"/>
        <v>533.14701060238633</v>
      </c>
      <c r="Q4489" s="22">
        <f t="shared" si="805"/>
        <v>480.23760111835173</v>
      </c>
      <c r="R4489" s="3">
        <f>VLOOKUP(A4489,ERCOT_345kv_West_ATC!D:E,2)</f>
        <v>25.79</v>
      </c>
      <c r="S4489" s="66">
        <f t="shared" si="826"/>
        <v>0.94629741623741737</v>
      </c>
      <c r="T4489" s="69">
        <f t="shared" si="811"/>
        <v>454.44760111835171</v>
      </c>
      <c r="V4489" s="16">
        <f t="shared" si="812"/>
        <v>1.6636179599999999E-2</v>
      </c>
      <c r="W4489" s="16">
        <f t="shared" si="813"/>
        <v>0.31184633956495261</v>
      </c>
      <c r="X4489" s="16"/>
      <c r="Z4489" s="15">
        <f t="shared" si="814"/>
        <v>5.3848669736333835E-6</v>
      </c>
      <c r="AA4489" s="16">
        <f t="shared" si="815"/>
        <v>0.33177240680177439</v>
      </c>
      <c r="AB4489" s="3">
        <f t="shared" si="816"/>
        <v>0.35734306974269664</v>
      </c>
      <c r="AC4489" s="69">
        <f t="shared" si="817"/>
        <v>117.01864352582697</v>
      </c>
      <c r="AD4489" s="3">
        <f t="shared" si="825"/>
        <v>115.56988666311172</v>
      </c>
      <c r="AF4489" s="29"/>
      <c r="AG4489" s="30"/>
      <c r="AH4489" s="29"/>
      <c r="AI4489" s="29"/>
      <c r="AJ4489" s="31"/>
      <c r="AK4489" s="29"/>
      <c r="AL4489" s="30"/>
      <c r="AN4489" s="17">
        <f t="shared" si="818"/>
        <v>187565.52697728359</v>
      </c>
      <c r="AO4489" s="17">
        <f t="shared" si="819"/>
        <v>1875.6552697728359</v>
      </c>
      <c r="AP4489" s="2">
        <f t="shared" si="820"/>
        <v>128.29482045246198</v>
      </c>
      <c r="AQ4489" s="6">
        <f t="shared" si="821"/>
        <v>3308.7234194689941</v>
      </c>
      <c r="AR4489" s="3">
        <f t="shared" si="822"/>
        <v>58303.273390531001</v>
      </c>
    </row>
    <row r="4490" spans="1:44">
      <c r="A4490" s="32">
        <v>44303</v>
      </c>
      <c r="B4490" s="9">
        <v>6.25</v>
      </c>
      <c r="C4490" s="33">
        <v>60803.846530000003</v>
      </c>
      <c r="D4490" s="34">
        <f t="shared" si="806"/>
        <v>168808974.27955523</v>
      </c>
      <c r="E4490" s="34">
        <v>23581981443663.801</v>
      </c>
      <c r="F4490" s="3">
        <f>VLOOKUP(A4490,ERCOT_345kv_West_ATC!A:B,2)</f>
        <v>24.321899999999999</v>
      </c>
      <c r="G4490" s="3">
        <f>VLOOKUP(A4490,ERCOT_345kv_West_ATC!G:H,2)</f>
        <v>2.6960000000000002</v>
      </c>
      <c r="I4490" s="5">
        <f t="shared" si="807"/>
        <v>6</v>
      </c>
      <c r="J4490" s="4">
        <f t="shared" si="808"/>
        <v>144</v>
      </c>
      <c r="K4490" s="4">
        <f t="shared" si="823"/>
        <v>900</v>
      </c>
      <c r="L4490" s="6">
        <f t="shared" si="824"/>
        <v>54723461.877000004</v>
      </c>
      <c r="N4490" s="22">
        <f t="shared" si="809"/>
        <v>0.32417389010595787</v>
      </c>
      <c r="O4490" s="14">
        <f t="shared" si="810"/>
        <v>533.14701060238633</v>
      </c>
      <c r="Q4490" s="22">
        <f t="shared" si="805"/>
        <v>473.93843582742375</v>
      </c>
      <c r="R4490" s="3">
        <f>VLOOKUP(A4490,ERCOT_345kv_West_ATC!D:E,2)</f>
        <v>33.14</v>
      </c>
      <c r="S4490" s="66">
        <f t="shared" si="826"/>
        <v>0.9300753062111482</v>
      </c>
      <c r="T4490" s="69">
        <f t="shared" si="811"/>
        <v>440.79843582742376</v>
      </c>
      <c r="V4490" s="16">
        <f t="shared" si="812"/>
        <v>1.6636179599999999E-2</v>
      </c>
      <c r="W4490" s="16">
        <f t="shared" si="813"/>
        <v>0.30753771050595785</v>
      </c>
      <c r="X4490" s="16"/>
      <c r="Z4490" s="15">
        <f t="shared" si="814"/>
        <v>5.3848669736333835E-6</v>
      </c>
      <c r="AA4490" s="16">
        <f t="shared" si="815"/>
        <v>0.32742062504926983</v>
      </c>
      <c r="AB4490" s="3">
        <f t="shared" si="816"/>
        <v>0.35265588353188154</v>
      </c>
      <c r="AC4490" s="69">
        <f t="shared" si="817"/>
        <v>115.30313337266865</v>
      </c>
      <c r="AD4490" s="3">
        <f t="shared" si="825"/>
        <v>115.36873384064661</v>
      </c>
      <c r="AF4490" s="29"/>
      <c r="AG4490" s="30"/>
      <c r="AH4490" s="29"/>
      <c r="AI4490" s="29"/>
      <c r="AJ4490" s="31"/>
      <c r="AK4490" s="29"/>
      <c r="AL4490" s="30"/>
      <c r="AN4490" s="17">
        <f t="shared" si="818"/>
        <v>187565.52697728359</v>
      </c>
      <c r="AO4490" s="17">
        <f t="shared" si="819"/>
        <v>1875.6552697728359</v>
      </c>
      <c r="AP4490" s="2">
        <f t="shared" si="820"/>
        <v>128.29482045246198</v>
      </c>
      <c r="AQ4490" s="6">
        <f t="shared" si="821"/>
        <v>4251.6903497945896</v>
      </c>
      <c r="AR4490" s="3">
        <f t="shared" si="822"/>
        <v>56552.156180205413</v>
      </c>
    </row>
    <row r="4491" spans="1:44">
      <c r="A4491" s="32">
        <v>44304</v>
      </c>
      <c r="B4491" s="9">
        <v>6.25</v>
      </c>
      <c r="C4491" s="33">
        <v>56163.1054</v>
      </c>
      <c r="D4491" s="34">
        <f t="shared" si="806"/>
        <v>168808974.27955523</v>
      </c>
      <c r="E4491" s="34">
        <v>23581981443663.801</v>
      </c>
      <c r="F4491" s="3">
        <f>VLOOKUP(A4491,ERCOT_345kv_West_ATC!A:B,2)</f>
        <v>24.321899999999999</v>
      </c>
      <c r="G4491" s="3">
        <f>VLOOKUP(A4491,ERCOT_345kv_West_ATC!G:H,2)</f>
        <v>2.6960000000000002</v>
      </c>
      <c r="I4491" s="5">
        <f t="shared" si="807"/>
        <v>6</v>
      </c>
      <c r="J4491" s="4">
        <f t="shared" si="808"/>
        <v>144</v>
      </c>
      <c r="K4491" s="4">
        <f t="shared" si="823"/>
        <v>900</v>
      </c>
      <c r="L4491" s="6">
        <f t="shared" si="824"/>
        <v>50546794.859999999</v>
      </c>
      <c r="N4491" s="22">
        <f t="shared" si="809"/>
        <v>0.29943191750156745</v>
      </c>
      <c r="O4491" s="14">
        <f t="shared" si="810"/>
        <v>533.14701060238633</v>
      </c>
      <c r="Q4491" s="22">
        <f t="shared" si="805"/>
        <v>437.76596125960151</v>
      </c>
      <c r="R4491" s="3">
        <f>VLOOKUP(A4491,ERCOT_345kv_West_ATC!D:E,2)</f>
        <v>56.16</v>
      </c>
      <c r="S4491" s="66">
        <f t="shared" si="826"/>
        <v>0.87171227329231216</v>
      </c>
      <c r="T4491" s="69">
        <f t="shared" si="811"/>
        <v>381.60596125960149</v>
      </c>
      <c r="V4491" s="16">
        <f t="shared" si="812"/>
        <v>1.6636179599999999E-2</v>
      </c>
      <c r="W4491" s="16">
        <f t="shared" si="813"/>
        <v>0.28279573790156742</v>
      </c>
      <c r="X4491" s="16"/>
      <c r="Z4491" s="15">
        <f t="shared" si="814"/>
        <v>5.3848669736333835E-6</v>
      </c>
      <c r="AA4491" s="16">
        <f t="shared" si="815"/>
        <v>0.30243085140515075</v>
      </c>
      <c r="AB4491" s="3">
        <f t="shared" si="816"/>
        <v>0.32574007545655814</v>
      </c>
      <c r="AC4491" s="69">
        <f t="shared" si="817"/>
        <v>105.45194761710029</v>
      </c>
      <c r="AD4491" s="3">
        <f t="shared" si="825"/>
        <v>114.88804051636933</v>
      </c>
      <c r="AF4491" s="29"/>
      <c r="AG4491" s="30"/>
      <c r="AH4491" s="29"/>
      <c r="AI4491" s="29"/>
      <c r="AJ4491" s="31"/>
      <c r="AK4491" s="29"/>
      <c r="AL4491" s="30"/>
      <c r="AN4491" s="17">
        <f t="shared" si="818"/>
        <v>187565.52697728359</v>
      </c>
      <c r="AO4491" s="17">
        <f t="shared" si="819"/>
        <v>1875.6552697728359</v>
      </c>
      <c r="AP4491" s="2">
        <f t="shared" si="820"/>
        <v>128.29482045246198</v>
      </c>
      <c r="AQ4491" s="6">
        <f t="shared" si="821"/>
        <v>7205.0371166102641</v>
      </c>
      <c r="AR4491" s="3">
        <f t="shared" si="822"/>
        <v>48958.068283389737</v>
      </c>
    </row>
    <row r="4492" spans="1:44">
      <c r="A4492" s="32">
        <v>44305</v>
      </c>
      <c r="B4492" s="9">
        <v>6.25</v>
      </c>
      <c r="C4492" s="33">
        <v>55657.839229999998</v>
      </c>
      <c r="D4492" s="34">
        <f t="shared" si="806"/>
        <v>168808974.27955523</v>
      </c>
      <c r="E4492" s="34">
        <v>23581981443663.801</v>
      </c>
      <c r="F4492" s="3">
        <f>VLOOKUP(A4492,ERCOT_345kv_West_ATC!A:B,2)</f>
        <v>24.428999999999998</v>
      </c>
      <c r="G4492" s="3">
        <f>VLOOKUP(A4492,ERCOT_345kv_West_ATC!G:H,2)</f>
        <v>2.7090000000000001</v>
      </c>
      <c r="I4492" s="5">
        <f t="shared" si="807"/>
        <v>6</v>
      </c>
      <c r="J4492" s="4">
        <f t="shared" si="808"/>
        <v>144</v>
      </c>
      <c r="K4492" s="4">
        <f t="shared" si="823"/>
        <v>900</v>
      </c>
      <c r="L4492" s="6">
        <f t="shared" si="824"/>
        <v>50092055.306999996</v>
      </c>
      <c r="N4492" s="22">
        <f t="shared" si="809"/>
        <v>0.29673810602062722</v>
      </c>
      <c r="O4492" s="14">
        <f t="shared" si="810"/>
        <v>533.14701060238633</v>
      </c>
      <c r="Q4492" s="22">
        <f t="shared" si="805"/>
        <v>433.82764038103397</v>
      </c>
      <c r="R4492" s="3">
        <f>VLOOKUP(A4492,ERCOT_345kv_West_ATC!D:E,2)</f>
        <v>39.31</v>
      </c>
      <c r="S4492" s="66">
        <f t="shared" si="826"/>
        <v>0.90938797729560583</v>
      </c>
      <c r="T4492" s="69">
        <f t="shared" si="811"/>
        <v>394.51764038103397</v>
      </c>
      <c r="V4492" s="16">
        <f t="shared" si="812"/>
        <v>1.6709435999999998E-2</v>
      </c>
      <c r="W4492" s="16">
        <f t="shared" si="813"/>
        <v>0.2800286700206272</v>
      </c>
      <c r="X4492" s="16"/>
      <c r="Z4492" s="15">
        <f t="shared" si="814"/>
        <v>5.3848669736333835E-6</v>
      </c>
      <c r="AA4492" s="16">
        <f t="shared" si="815"/>
        <v>0.29971006029342351</v>
      </c>
      <c r="AB4492" s="3">
        <f t="shared" si="816"/>
        <v>0.32280958507200314</v>
      </c>
      <c r="AC4492" s="69">
        <f t="shared" si="817"/>
        <v>104.37938813635316</v>
      </c>
      <c r="AD4492" s="3">
        <f t="shared" si="825"/>
        <v>114.36630559308739</v>
      </c>
      <c r="AF4492" s="29"/>
      <c r="AG4492" s="30"/>
      <c r="AH4492" s="29"/>
      <c r="AI4492" s="29"/>
      <c r="AJ4492" s="31"/>
      <c r="AK4492" s="29"/>
      <c r="AL4492" s="30"/>
      <c r="AN4492" s="17">
        <f t="shared" si="818"/>
        <v>187565.52697728359</v>
      </c>
      <c r="AO4492" s="17">
        <f t="shared" si="819"/>
        <v>1875.6552697728359</v>
      </c>
      <c r="AP4492" s="2">
        <f t="shared" si="820"/>
        <v>128.29482045246198</v>
      </c>
      <c r="AQ4492" s="6">
        <f t="shared" si="821"/>
        <v>5043.2693919862804</v>
      </c>
      <c r="AR4492" s="3">
        <f t="shared" si="822"/>
        <v>50614.569838013718</v>
      </c>
    </row>
    <row r="4493" spans="1:44">
      <c r="A4493" s="32">
        <v>44306</v>
      </c>
      <c r="B4493" s="9">
        <v>6.25</v>
      </c>
      <c r="C4493" s="33">
        <v>56379.212480000002</v>
      </c>
      <c r="D4493" s="34">
        <f t="shared" si="806"/>
        <v>168808974.27955523</v>
      </c>
      <c r="E4493" s="34">
        <v>23581981443663.801</v>
      </c>
      <c r="F4493" s="3">
        <f>VLOOKUP(A4493,ERCOT_345kv_West_ATC!A:B,2)</f>
        <v>24.816800000000001</v>
      </c>
      <c r="G4493" s="3">
        <f>VLOOKUP(A4493,ERCOT_345kv_West_ATC!G:H,2)</f>
        <v>2.7160000000000002</v>
      </c>
      <c r="I4493" s="5">
        <f t="shared" si="807"/>
        <v>6</v>
      </c>
      <c r="J4493" s="4">
        <f t="shared" si="808"/>
        <v>144</v>
      </c>
      <c r="K4493" s="4">
        <f t="shared" si="823"/>
        <v>900</v>
      </c>
      <c r="L4493" s="6">
        <f t="shared" si="824"/>
        <v>50741291.232000001</v>
      </c>
      <c r="N4493" s="22">
        <f t="shared" si="809"/>
        <v>0.30058408593828756</v>
      </c>
      <c r="O4493" s="14">
        <f t="shared" si="810"/>
        <v>533.14701060238633</v>
      </c>
      <c r="Q4493" s="22">
        <f t="shared" si="805"/>
        <v>439.45041803843202</v>
      </c>
      <c r="R4493" s="3">
        <f>VLOOKUP(A4493,ERCOT_345kv_West_ATC!D:E,2)</f>
        <v>21.65</v>
      </c>
      <c r="S4493" s="66">
        <f t="shared" si="826"/>
        <v>0.95073391875097368</v>
      </c>
      <c r="T4493" s="69">
        <f t="shared" si="811"/>
        <v>417.80041803843204</v>
      </c>
      <c r="V4493" s="16">
        <f t="shared" si="812"/>
        <v>1.6974691199999999E-2</v>
      </c>
      <c r="W4493" s="16">
        <f t="shared" si="813"/>
        <v>0.28360939473828756</v>
      </c>
      <c r="X4493" s="16"/>
      <c r="Z4493" s="15">
        <f t="shared" si="814"/>
        <v>5.3848669736333835E-6</v>
      </c>
      <c r="AA4493" s="16">
        <f t="shared" si="815"/>
        <v>0.3035945592830111</v>
      </c>
      <c r="AB4493" s="3">
        <f t="shared" si="816"/>
        <v>0.32699347368025927</v>
      </c>
      <c r="AC4493" s="69">
        <f t="shared" si="817"/>
        <v>105.9106913669749</v>
      </c>
      <c r="AD4493" s="3">
        <f t="shared" si="825"/>
        <v>113.96597981582366</v>
      </c>
      <c r="AF4493" s="29"/>
      <c r="AG4493" s="30"/>
      <c r="AH4493" s="29"/>
      <c r="AI4493" s="29"/>
      <c r="AJ4493" s="31"/>
      <c r="AK4493" s="29"/>
      <c r="AL4493" s="30"/>
      <c r="AN4493" s="17">
        <f t="shared" si="818"/>
        <v>187565.52697728359</v>
      </c>
      <c r="AO4493" s="17">
        <f t="shared" si="819"/>
        <v>1875.6552697728359</v>
      </c>
      <c r="AP4493" s="2">
        <f t="shared" si="820"/>
        <v>128.29482045246198</v>
      </c>
      <c r="AQ4493" s="6">
        <f t="shared" si="821"/>
        <v>2777.5828627958017</v>
      </c>
      <c r="AR4493" s="3">
        <f t="shared" si="822"/>
        <v>53601.629617204198</v>
      </c>
    </row>
    <row r="4494" spans="1:44">
      <c r="A4494" s="32">
        <v>44307</v>
      </c>
      <c r="B4494" s="9">
        <v>6.25</v>
      </c>
      <c r="C4494" s="33">
        <v>53861.436959999999</v>
      </c>
      <c r="D4494" s="34">
        <f t="shared" si="806"/>
        <v>168808974.27955523</v>
      </c>
      <c r="E4494" s="34">
        <v>23581981443663.801</v>
      </c>
      <c r="F4494" s="3">
        <f>VLOOKUP(A4494,ERCOT_345kv_West_ATC!A:B,2)</f>
        <v>24.584099999999999</v>
      </c>
      <c r="G4494" s="3">
        <f>VLOOKUP(A4494,ERCOT_345kv_West_ATC!G:H,2)</f>
        <v>2.7040000000000002</v>
      </c>
      <c r="I4494" s="5">
        <f t="shared" si="807"/>
        <v>6</v>
      </c>
      <c r="J4494" s="4">
        <f t="shared" si="808"/>
        <v>144</v>
      </c>
      <c r="K4494" s="4">
        <f t="shared" si="823"/>
        <v>900</v>
      </c>
      <c r="L4494" s="6">
        <f t="shared" si="824"/>
        <v>48475293.263999999</v>
      </c>
      <c r="N4494" s="22">
        <f t="shared" si="809"/>
        <v>0.28716064101972882</v>
      </c>
      <c r="O4494" s="14">
        <f t="shared" si="810"/>
        <v>533.14701060238633</v>
      </c>
      <c r="Q4494" s="22">
        <f t="shared" si="805"/>
        <v>419.825498566855</v>
      </c>
      <c r="R4494" s="3">
        <f>VLOOKUP(A4494,ERCOT_345kv_West_ATC!D:E,2)</f>
        <v>27.16</v>
      </c>
      <c r="S4494" s="66">
        <f t="shared" si="826"/>
        <v>0.9353064544847437</v>
      </c>
      <c r="T4494" s="69">
        <f t="shared" si="811"/>
        <v>392.66549856685498</v>
      </c>
      <c r="V4494" s="16">
        <f t="shared" si="812"/>
        <v>1.68155244E-2</v>
      </c>
      <c r="W4494" s="16">
        <f t="shared" si="813"/>
        <v>0.27034511661972882</v>
      </c>
      <c r="X4494" s="16"/>
      <c r="Z4494" s="15">
        <f t="shared" si="814"/>
        <v>5.3848669736333835E-6</v>
      </c>
      <c r="AA4494" s="16">
        <f t="shared" si="815"/>
        <v>0.29003667303834046</v>
      </c>
      <c r="AB4494" s="3">
        <f t="shared" si="816"/>
        <v>0.31239064176727399</v>
      </c>
      <c r="AC4494" s="69">
        <f t="shared" si="817"/>
        <v>100.56605488682229</v>
      </c>
      <c r="AD4494" s="3">
        <f t="shared" si="825"/>
        <v>113.60981490337849</v>
      </c>
      <c r="AF4494" s="29"/>
      <c r="AG4494" s="30"/>
      <c r="AH4494" s="29"/>
      <c r="AI4494" s="29"/>
      <c r="AJ4494" s="31"/>
      <c r="AK4494" s="29"/>
      <c r="AL4494" s="30"/>
      <c r="AN4494" s="17">
        <f t="shared" si="818"/>
        <v>187565.52697728359</v>
      </c>
      <c r="AO4494" s="17">
        <f t="shared" si="819"/>
        <v>1875.6552697728359</v>
      </c>
      <c r="AP4494" s="2">
        <f t="shared" si="820"/>
        <v>128.29482045246198</v>
      </c>
      <c r="AQ4494" s="6">
        <f t="shared" si="821"/>
        <v>3484.4873234888673</v>
      </c>
      <c r="AR4494" s="3">
        <f t="shared" si="822"/>
        <v>50376.949636511134</v>
      </c>
    </row>
    <row r="4495" spans="1:44">
      <c r="A4495" s="32">
        <v>44308</v>
      </c>
      <c r="B4495" s="9">
        <v>6.25</v>
      </c>
      <c r="C4495" s="33">
        <v>51826.893539999997</v>
      </c>
      <c r="D4495" s="34">
        <f t="shared" si="806"/>
        <v>168808974.27955523</v>
      </c>
      <c r="E4495" s="34">
        <v>23581981443663.801</v>
      </c>
      <c r="F4495" s="3">
        <f>VLOOKUP(A4495,ERCOT_345kv_West_ATC!A:B,2)</f>
        <v>24.761199999999999</v>
      </c>
      <c r="G4495" s="3">
        <f>VLOOKUP(A4495,ERCOT_345kv_West_ATC!G:H,2)</f>
        <v>2.714</v>
      </c>
      <c r="I4495" s="5">
        <f t="shared" si="807"/>
        <v>6</v>
      </c>
      <c r="J4495" s="4">
        <f t="shared" si="808"/>
        <v>144</v>
      </c>
      <c r="K4495" s="4">
        <f t="shared" si="823"/>
        <v>900</v>
      </c>
      <c r="L4495" s="6">
        <f t="shared" si="824"/>
        <v>46644204.185999997</v>
      </c>
      <c r="N4495" s="22">
        <f t="shared" si="809"/>
        <v>0.27631353359659128</v>
      </c>
      <c r="O4495" s="14">
        <f t="shared" si="810"/>
        <v>533.14701060238633</v>
      </c>
      <c r="Q4495" s="22">
        <f t="shared" si="805"/>
        <v>403.96715438098136</v>
      </c>
      <c r="R4495" s="3">
        <f>VLOOKUP(A4495,ERCOT_345kv_West_ATC!D:E,2)</f>
        <v>20.079999999999998</v>
      </c>
      <c r="S4495" s="66">
        <f t="shared" si="826"/>
        <v>0.95029298847137822</v>
      </c>
      <c r="T4495" s="69">
        <f t="shared" si="811"/>
        <v>383.88715438098137</v>
      </c>
      <c r="V4495" s="16">
        <f t="shared" si="812"/>
        <v>1.6936660799999999E-2</v>
      </c>
      <c r="W4495" s="16">
        <f t="shared" si="813"/>
        <v>0.25937687279659127</v>
      </c>
      <c r="X4495" s="16"/>
      <c r="Z4495" s="15">
        <f t="shared" si="814"/>
        <v>5.3848669736333835E-6</v>
      </c>
      <c r="AA4495" s="16">
        <f t="shared" si="815"/>
        <v>0.27908092736955936</v>
      </c>
      <c r="AB4495" s="3">
        <f t="shared" si="816"/>
        <v>0.3005905049616186</v>
      </c>
      <c r="AC4495" s="69">
        <f t="shared" si="817"/>
        <v>96.247204815952415</v>
      </c>
      <c r="AD4495" s="3">
        <f t="shared" si="825"/>
        <v>113.08827512778501</v>
      </c>
      <c r="AF4495" s="29"/>
      <c r="AG4495" s="30"/>
      <c r="AH4495" s="29"/>
      <c r="AI4495" s="29"/>
      <c r="AJ4495" s="31"/>
      <c r="AK4495" s="29"/>
      <c r="AL4495" s="30"/>
      <c r="AN4495" s="17">
        <f t="shared" si="818"/>
        <v>187565.52697728359</v>
      </c>
      <c r="AO4495" s="17">
        <f t="shared" si="819"/>
        <v>1875.6552697728359</v>
      </c>
      <c r="AP4495" s="2">
        <f t="shared" si="820"/>
        <v>128.29482045246198</v>
      </c>
      <c r="AQ4495" s="6">
        <f t="shared" si="821"/>
        <v>2576.1599946854362</v>
      </c>
      <c r="AR4495" s="3">
        <f t="shared" si="822"/>
        <v>49250.733545314564</v>
      </c>
    </row>
    <row r="4496" spans="1:44">
      <c r="A4496" s="32">
        <v>44309</v>
      </c>
      <c r="B4496" s="9">
        <v>6.25</v>
      </c>
      <c r="C4496" s="33">
        <v>51027.733330000003</v>
      </c>
      <c r="D4496" s="34">
        <f t="shared" si="806"/>
        <v>168808974.27955523</v>
      </c>
      <c r="E4496" s="34">
        <v>23581981443663.801</v>
      </c>
      <c r="F4496" s="3">
        <f>VLOOKUP(A4496,ERCOT_345kv_West_ATC!A:B,2)</f>
        <v>24.573599999999999</v>
      </c>
      <c r="G4496" s="3">
        <f>VLOOKUP(A4496,ERCOT_345kv_West_ATC!G:H,2)</f>
        <v>2.702</v>
      </c>
      <c r="I4496" s="5">
        <f t="shared" si="807"/>
        <v>6</v>
      </c>
      <c r="J4496" s="4">
        <f t="shared" si="808"/>
        <v>144</v>
      </c>
      <c r="K4496" s="4">
        <f t="shared" si="823"/>
        <v>900</v>
      </c>
      <c r="L4496" s="6">
        <f t="shared" si="824"/>
        <v>45924959.997000001</v>
      </c>
      <c r="N4496" s="22">
        <f t="shared" si="809"/>
        <v>0.27205283482705256</v>
      </c>
      <c r="O4496" s="14">
        <f t="shared" si="810"/>
        <v>533.14701060238633</v>
      </c>
      <c r="Q4496" s="22">
        <f t="shared" si="805"/>
        <v>397.73806261264991</v>
      </c>
      <c r="R4496" s="3">
        <f>VLOOKUP(A4496,ERCOT_345kv_West_ATC!D:E,2)</f>
        <v>20.5</v>
      </c>
      <c r="S4496" s="66">
        <f t="shared" si="826"/>
        <v>0.94845854111788996</v>
      </c>
      <c r="T4496" s="69">
        <f t="shared" si="811"/>
        <v>377.23806261264991</v>
      </c>
      <c r="V4496" s="16">
        <f t="shared" si="812"/>
        <v>1.6808342399999999E-2</v>
      </c>
      <c r="W4496" s="16">
        <f t="shared" si="813"/>
        <v>0.25524449242705255</v>
      </c>
      <c r="X4496" s="16"/>
      <c r="Z4496" s="15">
        <f t="shared" si="814"/>
        <v>5.3848669736333835E-6</v>
      </c>
      <c r="AA4496" s="16">
        <f t="shared" si="815"/>
        <v>0.27477755594808845</v>
      </c>
      <c r="AB4496" s="3">
        <f t="shared" si="816"/>
        <v>0.29595546020664537</v>
      </c>
      <c r="AC4496" s="69">
        <f t="shared" si="817"/>
        <v>94.550778435632211</v>
      </c>
      <c r="AD4496" s="3">
        <f t="shared" si="825"/>
        <v>112.67155905390089</v>
      </c>
      <c r="AF4496" s="29"/>
      <c r="AG4496" s="30"/>
      <c r="AH4496" s="29"/>
      <c r="AI4496" s="29"/>
      <c r="AJ4496" s="31"/>
      <c r="AK4496" s="29"/>
      <c r="AL4496" s="30"/>
      <c r="AN4496" s="17">
        <f t="shared" si="818"/>
        <v>187565.52697728359</v>
      </c>
      <c r="AO4496" s="17">
        <f t="shared" si="819"/>
        <v>1875.6552697728359</v>
      </c>
      <c r="AP4496" s="2">
        <f t="shared" si="820"/>
        <v>128.29482045246198</v>
      </c>
      <c r="AQ4496" s="6">
        <f t="shared" si="821"/>
        <v>2630.0438192754705</v>
      </c>
      <c r="AR4496" s="3">
        <f t="shared" si="822"/>
        <v>48397.689510724529</v>
      </c>
    </row>
    <row r="4497" spans="1:44">
      <c r="A4497" s="32">
        <v>44310</v>
      </c>
      <c r="B4497" s="9">
        <v>6.25</v>
      </c>
      <c r="C4497" s="33">
        <v>50020.153420000002</v>
      </c>
      <c r="D4497" s="34">
        <f t="shared" si="806"/>
        <v>168808974.27955523</v>
      </c>
      <c r="E4497" s="34">
        <v>23581981443663.801</v>
      </c>
      <c r="F4497" s="3">
        <f>VLOOKUP(A4497,ERCOT_345kv_West_ATC!A:B,2)</f>
        <v>24.573599999999999</v>
      </c>
      <c r="G4497" s="3">
        <f>VLOOKUP(A4497,ERCOT_345kv_West_ATC!G:H,2)</f>
        <v>2.702</v>
      </c>
      <c r="I4497" s="5">
        <f t="shared" si="807"/>
        <v>6</v>
      </c>
      <c r="J4497" s="4">
        <f t="shared" si="808"/>
        <v>144</v>
      </c>
      <c r="K4497" s="4">
        <f t="shared" si="823"/>
        <v>900</v>
      </c>
      <c r="L4497" s="6">
        <f t="shared" si="824"/>
        <v>45018138.078000002</v>
      </c>
      <c r="N4497" s="22">
        <f t="shared" si="809"/>
        <v>0.26668095265745734</v>
      </c>
      <c r="O4497" s="14">
        <f t="shared" si="810"/>
        <v>533.14701060238633</v>
      </c>
      <c r="Q4497" s="22">
        <f t="shared" si="805"/>
        <v>389.88443370973295</v>
      </c>
      <c r="R4497" s="3">
        <f>VLOOKUP(A4497,ERCOT_345kv_West_ATC!D:E,2)</f>
        <v>50.01</v>
      </c>
      <c r="S4497" s="66">
        <f t="shared" si="826"/>
        <v>0.87173122167469708</v>
      </c>
      <c r="T4497" s="69">
        <f t="shared" si="811"/>
        <v>339.87443370973295</v>
      </c>
      <c r="V4497" s="16">
        <f t="shared" si="812"/>
        <v>1.6808342399999999E-2</v>
      </c>
      <c r="W4497" s="16">
        <f t="shared" si="813"/>
        <v>0.24987261025745733</v>
      </c>
      <c r="X4497" s="16"/>
      <c r="Z4497" s="15">
        <f t="shared" si="814"/>
        <v>5.3848669736333835E-6</v>
      </c>
      <c r="AA4497" s="16">
        <f t="shared" si="815"/>
        <v>0.26935187216743295</v>
      </c>
      <c r="AB4497" s="3">
        <f t="shared" si="816"/>
        <v>0.29011160321949392</v>
      </c>
      <c r="AC4497" s="69">
        <f t="shared" si="817"/>
        <v>92.411926778334774</v>
      </c>
      <c r="AD4497" s="3">
        <f t="shared" si="825"/>
        <v>112.26521080930667</v>
      </c>
      <c r="AF4497" s="29"/>
      <c r="AG4497" s="30"/>
      <c r="AH4497" s="29"/>
      <c r="AI4497" s="29"/>
      <c r="AJ4497" s="31"/>
      <c r="AK4497" s="29"/>
      <c r="AL4497" s="30"/>
      <c r="AN4497" s="17">
        <f t="shared" si="818"/>
        <v>187565.52697728359</v>
      </c>
      <c r="AO4497" s="17">
        <f t="shared" si="819"/>
        <v>1875.6552697728359</v>
      </c>
      <c r="AP4497" s="2">
        <f t="shared" si="820"/>
        <v>128.29482045246198</v>
      </c>
      <c r="AQ4497" s="6">
        <f t="shared" si="821"/>
        <v>6416.0239708276231</v>
      </c>
      <c r="AR4497" s="3">
        <f t="shared" si="822"/>
        <v>43604.129449172382</v>
      </c>
    </row>
    <row r="4498" spans="1:44">
      <c r="A4498" s="32">
        <v>44311</v>
      </c>
      <c r="B4498" s="9">
        <v>6.25</v>
      </c>
      <c r="C4498" s="33">
        <v>49039.86234</v>
      </c>
      <c r="D4498" s="34">
        <f t="shared" si="806"/>
        <v>168808974.27955523</v>
      </c>
      <c r="E4498" s="34">
        <v>23581981443663.801</v>
      </c>
      <c r="F4498" s="3">
        <f>VLOOKUP(A4498,ERCOT_345kv_West_ATC!A:B,2)</f>
        <v>24.573599999999999</v>
      </c>
      <c r="G4498" s="3">
        <f>VLOOKUP(A4498,ERCOT_345kv_West_ATC!G:H,2)</f>
        <v>2.702</v>
      </c>
      <c r="I4498" s="5">
        <f t="shared" si="807"/>
        <v>6</v>
      </c>
      <c r="J4498" s="4">
        <f t="shared" si="808"/>
        <v>144</v>
      </c>
      <c r="K4498" s="4">
        <f t="shared" si="823"/>
        <v>900</v>
      </c>
      <c r="L4498" s="6">
        <f t="shared" si="824"/>
        <v>44135876.105999999</v>
      </c>
      <c r="N4498" s="22">
        <f t="shared" si="809"/>
        <v>0.26145456006923545</v>
      </c>
      <c r="O4498" s="14">
        <f t="shared" si="810"/>
        <v>533.14701060238633</v>
      </c>
      <c r="Q4498" s="22">
        <f t="shared" si="805"/>
        <v>382.24350887315126</v>
      </c>
      <c r="R4498" s="3">
        <f>VLOOKUP(A4498,ERCOT_345kv_West_ATC!D:E,2)</f>
        <v>18.600000000000001</v>
      </c>
      <c r="S4498" s="66">
        <f t="shared" si="826"/>
        <v>0.95133991927074824</v>
      </c>
      <c r="T4498" s="69">
        <f t="shared" si="811"/>
        <v>363.64350887315123</v>
      </c>
      <c r="V4498" s="16">
        <f t="shared" si="812"/>
        <v>1.6808342399999999E-2</v>
      </c>
      <c r="W4498" s="16">
        <f t="shared" si="813"/>
        <v>0.24464621766923544</v>
      </c>
      <c r="X4498" s="16"/>
      <c r="Z4498" s="15">
        <f t="shared" si="814"/>
        <v>5.3848669736333835E-6</v>
      </c>
      <c r="AA4498" s="16">
        <f t="shared" si="815"/>
        <v>0.26407313510619351</v>
      </c>
      <c r="AB4498" s="3">
        <f t="shared" si="816"/>
        <v>0.28442601856219346</v>
      </c>
      <c r="AC4498" s="69">
        <f t="shared" si="817"/>
        <v>90.331002793762806</v>
      </c>
      <c r="AD4498" s="3">
        <f t="shared" si="825"/>
        <v>111.52750364830554</v>
      </c>
      <c r="AF4498" s="29"/>
      <c r="AG4498" s="30"/>
      <c r="AH4498" s="29"/>
      <c r="AI4498" s="29"/>
      <c r="AJ4498" s="31"/>
      <c r="AK4498" s="29"/>
      <c r="AL4498" s="30"/>
      <c r="AN4498" s="17">
        <f t="shared" si="818"/>
        <v>187565.52697728359</v>
      </c>
      <c r="AO4498" s="17">
        <f t="shared" si="819"/>
        <v>1875.6552697728359</v>
      </c>
      <c r="AP4498" s="2">
        <f t="shared" si="820"/>
        <v>128.29482045246198</v>
      </c>
      <c r="AQ4498" s="6">
        <f t="shared" si="821"/>
        <v>2386.2836604157928</v>
      </c>
      <c r="AR4498" s="3">
        <f t="shared" si="822"/>
        <v>46653.578679584207</v>
      </c>
    </row>
    <row r="4499" spans="1:44">
      <c r="A4499" s="32">
        <v>44312</v>
      </c>
      <c r="B4499" s="9">
        <v>6.25</v>
      </c>
      <c r="C4499" s="33">
        <v>54006.252009999997</v>
      </c>
      <c r="D4499" s="34">
        <f t="shared" si="806"/>
        <v>168808974.27955523</v>
      </c>
      <c r="E4499" s="34">
        <v>23581981443663.801</v>
      </c>
      <c r="F4499" s="3">
        <f>VLOOKUP(A4499,ERCOT_345kv_West_ATC!A:B,2)</f>
        <v>25.145</v>
      </c>
      <c r="G4499" s="3">
        <f>VLOOKUP(A4499,ERCOT_345kv_West_ATC!G:H,2)</f>
        <v>2.7210000000000001</v>
      </c>
      <c r="I4499" s="5">
        <f t="shared" si="807"/>
        <v>6</v>
      </c>
      <c r="J4499" s="4">
        <f t="shared" si="808"/>
        <v>144</v>
      </c>
      <c r="K4499" s="4">
        <f t="shared" si="823"/>
        <v>900</v>
      </c>
      <c r="L4499" s="6">
        <f t="shared" si="824"/>
        <v>48605626.809</v>
      </c>
      <c r="N4499" s="22">
        <f t="shared" si="809"/>
        <v>0.28793271812970622</v>
      </c>
      <c r="O4499" s="14">
        <f t="shared" si="810"/>
        <v>533.14701060238633</v>
      </c>
      <c r="Q4499" s="22">
        <f t="shared" si="805"/>
        <v>420.95426627150022</v>
      </c>
      <c r="R4499" s="3">
        <f>VLOOKUP(A4499,ERCOT_345kv_West_ATC!D:E,2)</f>
        <v>18.64</v>
      </c>
      <c r="S4499" s="66">
        <f t="shared" si="826"/>
        <v>0.95571965533192182</v>
      </c>
      <c r="T4499" s="69">
        <f t="shared" si="811"/>
        <v>402.31426627150023</v>
      </c>
      <c r="V4499" s="16">
        <f t="shared" si="812"/>
        <v>1.7199180000000001E-2</v>
      </c>
      <c r="W4499" s="16">
        <f t="shared" si="813"/>
        <v>0.27073353812970624</v>
      </c>
      <c r="X4499" s="16"/>
      <c r="Z4499" s="15">
        <f t="shared" si="814"/>
        <v>5.3848669736333835E-6</v>
      </c>
      <c r="AA4499" s="16">
        <f t="shared" si="815"/>
        <v>0.29081648281837053</v>
      </c>
      <c r="AB4499" s="3">
        <f t="shared" si="816"/>
        <v>0.31323055375181047</v>
      </c>
      <c r="AC4499" s="69">
        <f t="shared" si="817"/>
        <v>100.87346267316263</v>
      </c>
      <c r="AD4499" s="3">
        <f t="shared" si="825"/>
        <v>111.07019232884535</v>
      </c>
      <c r="AF4499" s="29"/>
      <c r="AG4499" s="30"/>
      <c r="AH4499" s="29"/>
      <c r="AI4499" s="29"/>
      <c r="AJ4499" s="31"/>
      <c r="AK4499" s="29"/>
      <c r="AL4499" s="30"/>
      <c r="AN4499" s="17">
        <f t="shared" si="818"/>
        <v>187565.52697728359</v>
      </c>
      <c r="AO4499" s="17">
        <f t="shared" si="819"/>
        <v>1875.6552697728359</v>
      </c>
      <c r="AP4499" s="2">
        <f t="shared" si="820"/>
        <v>128.29482045246198</v>
      </c>
      <c r="AQ4499" s="6">
        <f t="shared" si="821"/>
        <v>2391.4154532338912</v>
      </c>
      <c r="AR4499" s="3">
        <f t="shared" si="822"/>
        <v>51614.836556766102</v>
      </c>
    </row>
    <row r="4500" spans="1:44">
      <c r="A4500" s="32">
        <v>44313</v>
      </c>
      <c r="B4500" s="9">
        <v>6.25</v>
      </c>
      <c r="C4500" s="33">
        <v>54981.47999</v>
      </c>
      <c r="D4500" s="34">
        <f t="shared" si="806"/>
        <v>168808974.27955523</v>
      </c>
      <c r="E4500" s="34">
        <v>23581981443663.801</v>
      </c>
      <c r="F4500" s="3">
        <f>VLOOKUP(A4500,ERCOT_345kv_West_ATC!A:B,2)</f>
        <v>25.119900000000001</v>
      </c>
      <c r="G4500" s="3">
        <f>VLOOKUP(A4500,ERCOT_345kv_West_ATC!G:H,2)</f>
        <v>2.7320000000000002</v>
      </c>
      <c r="I4500" s="5">
        <f t="shared" si="807"/>
        <v>6</v>
      </c>
      <c r="J4500" s="4">
        <f t="shared" si="808"/>
        <v>144</v>
      </c>
      <c r="K4500" s="4">
        <f t="shared" si="823"/>
        <v>900</v>
      </c>
      <c r="L4500" s="6">
        <f t="shared" si="824"/>
        <v>49483331.990999997</v>
      </c>
      <c r="N4500" s="22">
        <f t="shared" si="809"/>
        <v>0.29313211695163421</v>
      </c>
      <c r="O4500" s="14">
        <f t="shared" si="810"/>
        <v>533.14701060238633</v>
      </c>
      <c r="Q4500" s="22">
        <f t="shared" si="805"/>
        <v>428.55572653747691</v>
      </c>
      <c r="R4500" s="3">
        <f>VLOOKUP(A4500,ERCOT_345kv_West_ATC!D:E,2)</f>
        <v>20.079999999999998</v>
      </c>
      <c r="S4500" s="66">
        <f t="shared" si="826"/>
        <v>0.95314494998763244</v>
      </c>
      <c r="T4500" s="69">
        <f t="shared" si="811"/>
        <v>408.47572653747693</v>
      </c>
      <c r="V4500" s="16">
        <f t="shared" si="812"/>
        <v>1.7182011599999998E-2</v>
      </c>
      <c r="W4500" s="16">
        <f t="shared" si="813"/>
        <v>0.27595010535163422</v>
      </c>
      <c r="X4500" s="16"/>
      <c r="Z4500" s="15">
        <f t="shared" si="814"/>
        <v>5.3848669736333835E-6</v>
      </c>
      <c r="AA4500" s="16">
        <f t="shared" si="815"/>
        <v>0.29606795575963574</v>
      </c>
      <c r="AB4500" s="3">
        <f t="shared" si="816"/>
        <v>0.31888677296422863</v>
      </c>
      <c r="AC4500" s="69">
        <f t="shared" si="817"/>
        <v>102.94363890490769</v>
      </c>
      <c r="AD4500" s="3">
        <f t="shared" si="825"/>
        <v>110.68774349034148</v>
      </c>
      <c r="AF4500" s="29"/>
      <c r="AG4500" s="30"/>
      <c r="AH4500" s="29"/>
      <c r="AI4500" s="29"/>
      <c r="AJ4500" s="31"/>
      <c r="AK4500" s="29"/>
      <c r="AL4500" s="30"/>
      <c r="AN4500" s="17">
        <f t="shared" si="818"/>
        <v>187565.52697728359</v>
      </c>
      <c r="AO4500" s="17">
        <f t="shared" si="819"/>
        <v>1875.6552697728359</v>
      </c>
      <c r="AP4500" s="2">
        <f t="shared" si="820"/>
        <v>128.29482045246198</v>
      </c>
      <c r="AQ4500" s="6">
        <f t="shared" si="821"/>
        <v>2576.1599946854362</v>
      </c>
      <c r="AR4500" s="3">
        <f t="shared" si="822"/>
        <v>52405.319995314567</v>
      </c>
    </row>
    <row r="4501" spans="1:44">
      <c r="A4501" s="32">
        <v>44314</v>
      </c>
      <c r="B4501" s="9">
        <v>6.25</v>
      </c>
      <c r="C4501" s="33">
        <v>54793.394529999998</v>
      </c>
      <c r="D4501" s="34">
        <f t="shared" si="806"/>
        <v>168808974.27955523</v>
      </c>
      <c r="E4501" s="34">
        <v>23581981443663.801</v>
      </c>
      <c r="F4501" s="3">
        <f>VLOOKUP(A4501,ERCOT_345kv_West_ATC!A:B,2)</f>
        <v>25.177499999999998</v>
      </c>
      <c r="G4501" s="3">
        <f>VLOOKUP(A4501,ERCOT_345kv_West_ATC!G:H,2)</f>
        <v>2.7440000000000002</v>
      </c>
      <c r="I4501" s="5">
        <f t="shared" si="807"/>
        <v>6</v>
      </c>
      <c r="J4501" s="4">
        <f t="shared" si="808"/>
        <v>144</v>
      </c>
      <c r="K4501" s="4">
        <f t="shared" si="823"/>
        <v>900</v>
      </c>
      <c r="L4501" s="6">
        <f t="shared" si="824"/>
        <v>49314055.077</v>
      </c>
      <c r="N4501" s="22">
        <f t="shared" si="809"/>
        <v>0.29212934494426651</v>
      </c>
      <c r="O4501" s="14">
        <f t="shared" si="810"/>
        <v>533.14701060238633</v>
      </c>
      <c r="Q4501" s="22">
        <f t="shared" si="805"/>
        <v>427.08968559103283</v>
      </c>
      <c r="R4501" s="3">
        <f>VLOOKUP(A4501,ERCOT_345kv_West_ATC!D:E,2)</f>
        <v>33.119999999999997</v>
      </c>
      <c r="S4501" s="66">
        <f t="shared" si="826"/>
        <v>0.92245188512533027</v>
      </c>
      <c r="T4501" s="69">
        <f t="shared" si="811"/>
        <v>393.96968559103283</v>
      </c>
      <c r="V4501" s="16">
        <f t="shared" si="812"/>
        <v>1.7221409999999999E-2</v>
      </c>
      <c r="W4501" s="16">
        <f t="shared" si="813"/>
        <v>0.27490793494426652</v>
      </c>
      <c r="X4501" s="16"/>
      <c r="Z4501" s="15">
        <f t="shared" si="814"/>
        <v>5.3848669736333835E-6</v>
      </c>
      <c r="AA4501" s="16">
        <f t="shared" si="815"/>
        <v>0.29505514057786109</v>
      </c>
      <c r="AB4501" s="3">
        <f t="shared" si="816"/>
        <v>0.31779589717493006</v>
      </c>
      <c r="AC4501" s="69">
        <f t="shared" si="817"/>
        <v>102.5443783660244</v>
      </c>
      <c r="AD4501" s="3">
        <f t="shared" si="825"/>
        <v>110.15630576728869</v>
      </c>
      <c r="AF4501" s="29"/>
      <c r="AG4501" s="30"/>
      <c r="AH4501" s="29"/>
      <c r="AI4501" s="29"/>
      <c r="AJ4501" s="31"/>
      <c r="AK4501" s="29"/>
      <c r="AL4501" s="30"/>
      <c r="AN4501" s="17">
        <f t="shared" si="818"/>
        <v>187565.52697728359</v>
      </c>
      <c r="AO4501" s="17">
        <f t="shared" si="819"/>
        <v>1875.6552697728359</v>
      </c>
      <c r="AP4501" s="2">
        <f t="shared" si="820"/>
        <v>128.29482045246198</v>
      </c>
      <c r="AQ4501" s="6">
        <f t="shared" si="821"/>
        <v>4249.1244533855406</v>
      </c>
      <c r="AR4501" s="3">
        <f t="shared" si="822"/>
        <v>50544.270076614455</v>
      </c>
    </row>
    <row r="4502" spans="1:44">
      <c r="A4502" s="32">
        <v>44315</v>
      </c>
      <c r="B4502" s="9">
        <v>6.25</v>
      </c>
      <c r="C4502" s="33">
        <v>53558.662069999998</v>
      </c>
      <c r="D4502" s="34">
        <f t="shared" si="806"/>
        <v>168808974.27955523</v>
      </c>
      <c r="E4502" s="34">
        <v>23581981443663.801</v>
      </c>
      <c r="F4502" s="3">
        <f>VLOOKUP(A4502,ERCOT_345kv_West_ATC!A:B,2)</f>
        <v>25.4709</v>
      </c>
      <c r="G4502" s="3">
        <f>VLOOKUP(A4502,ERCOT_345kv_West_ATC!G:H,2)</f>
        <v>2.7349999999999999</v>
      </c>
      <c r="I4502" s="5">
        <f t="shared" si="807"/>
        <v>6</v>
      </c>
      <c r="J4502" s="4">
        <f t="shared" si="808"/>
        <v>144</v>
      </c>
      <c r="K4502" s="4">
        <f t="shared" si="823"/>
        <v>900</v>
      </c>
      <c r="L4502" s="6">
        <f t="shared" si="824"/>
        <v>48202795.862999998</v>
      </c>
      <c r="N4502" s="22">
        <f t="shared" si="809"/>
        <v>0.28554640574483919</v>
      </c>
      <c r="O4502" s="14">
        <f t="shared" si="810"/>
        <v>533.14701060238633</v>
      </c>
      <c r="Q4502" s="22">
        <f t="shared" si="805"/>
        <v>417.46550547491103</v>
      </c>
      <c r="R4502" s="3">
        <f>VLOOKUP(A4502,ERCOT_345kv_West_ATC!D:E,2)</f>
        <v>28.24</v>
      </c>
      <c r="S4502" s="66">
        <f t="shared" si="826"/>
        <v>0.93235369238980825</v>
      </c>
      <c r="T4502" s="69">
        <f t="shared" si="811"/>
        <v>389.22550547491102</v>
      </c>
      <c r="V4502" s="16">
        <f t="shared" si="812"/>
        <v>1.74220956E-2</v>
      </c>
      <c r="W4502" s="16">
        <f t="shared" si="813"/>
        <v>0.26812431014483917</v>
      </c>
      <c r="X4502" s="16"/>
      <c r="Z4502" s="15">
        <f t="shared" si="814"/>
        <v>5.3848669736333835E-6</v>
      </c>
      <c r="AA4502" s="16">
        <f t="shared" si="815"/>
        <v>0.28840627053273399</v>
      </c>
      <c r="AB4502" s="3">
        <f t="shared" si="816"/>
        <v>0.31063457940547035</v>
      </c>
      <c r="AC4502" s="69">
        <f t="shared" si="817"/>
        <v>99.923336062402157</v>
      </c>
      <c r="AD4502" s="3">
        <f t="shared" si="825"/>
        <v>109.4483280926806</v>
      </c>
      <c r="AF4502" s="29"/>
      <c r="AG4502" s="30"/>
      <c r="AH4502" s="29"/>
      <c r="AI4502" s="29"/>
      <c r="AJ4502" s="31"/>
      <c r="AK4502" s="29"/>
      <c r="AL4502" s="30"/>
      <c r="AN4502" s="17">
        <f t="shared" si="818"/>
        <v>187565.52697728359</v>
      </c>
      <c r="AO4502" s="17">
        <f t="shared" si="819"/>
        <v>1875.6552697728359</v>
      </c>
      <c r="AP4502" s="2">
        <f t="shared" si="820"/>
        <v>128.29482045246198</v>
      </c>
      <c r="AQ4502" s="6">
        <f t="shared" si="821"/>
        <v>3623.0457295775259</v>
      </c>
      <c r="AR4502" s="3">
        <f t="shared" si="822"/>
        <v>49935.616340422472</v>
      </c>
    </row>
    <row r="4503" spans="1:44">
      <c r="A4503" s="32">
        <v>44316</v>
      </c>
      <c r="B4503" s="9">
        <v>6.25</v>
      </c>
      <c r="C4503" s="33">
        <v>57775.278149999998</v>
      </c>
      <c r="D4503" s="34">
        <f t="shared" si="806"/>
        <v>168808974.27955523</v>
      </c>
      <c r="E4503" s="34">
        <v>23581981443663.801</v>
      </c>
      <c r="F4503" s="3">
        <f>VLOOKUP(A4503,ERCOT_345kv_West_ATC!A:B,2)</f>
        <v>25.613399999999999</v>
      </c>
      <c r="G4503" s="3">
        <f>VLOOKUP(A4503,ERCOT_345kv_West_ATC!G:H,2)</f>
        <v>2.7309999999999999</v>
      </c>
      <c r="I4503" s="5">
        <f t="shared" si="807"/>
        <v>6</v>
      </c>
      <c r="J4503" s="4">
        <f t="shared" si="808"/>
        <v>144</v>
      </c>
      <c r="K4503" s="4">
        <f t="shared" si="823"/>
        <v>900</v>
      </c>
      <c r="L4503" s="6">
        <f t="shared" si="824"/>
        <v>51997750.335000001</v>
      </c>
      <c r="N4503" s="22">
        <f t="shared" si="809"/>
        <v>0.30802716832393873</v>
      </c>
      <c r="O4503" s="14">
        <f t="shared" si="810"/>
        <v>533.14701060238633</v>
      </c>
      <c r="Q4503" s="22">
        <f t="shared" si="805"/>
        <v>450.33211743265889</v>
      </c>
      <c r="R4503" s="3">
        <f>VLOOKUP(A4503,ERCOT_345kv_West_ATC!D:E,2)</f>
        <v>31.81</v>
      </c>
      <c r="S4503" s="66">
        <f t="shared" si="826"/>
        <v>0.92936324377362056</v>
      </c>
      <c r="T4503" s="69">
        <f t="shared" si="811"/>
        <v>418.52211743265889</v>
      </c>
      <c r="V4503" s="16">
        <f t="shared" si="812"/>
        <v>1.7519565599999998E-2</v>
      </c>
      <c r="W4503" s="16">
        <f t="shared" si="813"/>
        <v>0.29050760272393872</v>
      </c>
      <c r="X4503" s="16"/>
      <c r="Z4503" s="15">
        <f t="shared" si="814"/>
        <v>5.3848669736333835E-6</v>
      </c>
      <c r="AA4503" s="16">
        <f t="shared" si="815"/>
        <v>0.31111218720241746</v>
      </c>
      <c r="AB4503" s="3">
        <f t="shared" si="816"/>
        <v>0.3350905070164556</v>
      </c>
      <c r="AC4503" s="69">
        <f t="shared" si="817"/>
        <v>108.87420556802276</v>
      </c>
      <c r="AD4503" s="3">
        <f t="shared" si="825"/>
        <v>109.03742623792365</v>
      </c>
      <c r="AF4503" s="29"/>
      <c r="AG4503" s="30"/>
      <c r="AH4503" s="29"/>
      <c r="AI4503" s="29"/>
      <c r="AJ4503" s="31"/>
      <c r="AK4503" s="29"/>
      <c r="AL4503" s="30"/>
      <c r="AN4503" s="17">
        <f t="shared" si="818"/>
        <v>187565.52697728359</v>
      </c>
      <c r="AO4503" s="17">
        <f t="shared" si="819"/>
        <v>1875.6552697728359</v>
      </c>
      <c r="AP4503" s="2">
        <f t="shared" si="820"/>
        <v>128.29482045246198</v>
      </c>
      <c r="AQ4503" s="6">
        <f t="shared" si="821"/>
        <v>4081.0582385928155</v>
      </c>
      <c r="AR4503" s="3">
        <f t="shared" si="822"/>
        <v>53694.219911407185</v>
      </c>
    </row>
    <row r="4504" spans="1:44">
      <c r="A4504" s="32">
        <v>44317</v>
      </c>
      <c r="B4504" s="9">
        <v>6.25</v>
      </c>
      <c r="C4504" s="33">
        <v>57811.517529999997</v>
      </c>
      <c r="D4504" s="34">
        <f t="shared" si="806"/>
        <v>147526115.15657738</v>
      </c>
      <c r="E4504" s="34">
        <v>20608845737768.102</v>
      </c>
      <c r="F4504" s="3">
        <f>VLOOKUP(A4504,ERCOT_345kv_West_ATC!A:B,2)</f>
        <v>25.613399999999999</v>
      </c>
      <c r="G4504" s="3">
        <f>VLOOKUP(A4504,ERCOT_345kv_West_ATC!G:H,2)</f>
        <v>2.7309999999999999</v>
      </c>
      <c r="I4504" s="5">
        <f t="shared" si="807"/>
        <v>6</v>
      </c>
      <c r="J4504" s="4">
        <f t="shared" si="808"/>
        <v>144</v>
      </c>
      <c r="K4504" s="4">
        <f t="shared" si="823"/>
        <v>900</v>
      </c>
      <c r="L4504" s="6">
        <f t="shared" si="824"/>
        <v>52030365.776999995</v>
      </c>
      <c r="N4504" s="22">
        <f t="shared" si="809"/>
        <v>0.35268579886196677</v>
      </c>
      <c r="O4504" s="14">
        <f t="shared" si="810"/>
        <v>610.06147897596418</v>
      </c>
      <c r="Q4504" s="22">
        <f t="shared" ref="Q4504:Q4567" si="827">((I4504*B4504)*C4504)/((D4504*($AL$2*$Y$2)/$Y$2)/1000000)</f>
        <v>515.62251295609178</v>
      </c>
      <c r="R4504" s="3">
        <f>VLOOKUP(A4504,ERCOT_345kv_West_ATC!D:E,2)</f>
        <v>34.06</v>
      </c>
      <c r="S4504" s="66">
        <f t="shared" si="826"/>
        <v>0.93394392381214664</v>
      </c>
      <c r="T4504" s="69">
        <f t="shared" si="811"/>
        <v>481.56251295609178</v>
      </c>
      <c r="V4504" s="16">
        <f t="shared" si="812"/>
        <v>1.7519565599999998E-2</v>
      </c>
      <c r="W4504" s="16">
        <f t="shared" si="813"/>
        <v>0.33516623326196676</v>
      </c>
      <c r="X4504" s="16"/>
      <c r="Z4504" s="15">
        <f t="shared" si="814"/>
        <v>6.1617149579660451E-6</v>
      </c>
      <c r="AA4504" s="16">
        <f t="shared" si="815"/>
        <v>0.35621809230731721</v>
      </c>
      <c r="AB4504" s="3">
        <f t="shared" si="816"/>
        <v>0.38367285522643779</v>
      </c>
      <c r="AC4504" s="69">
        <f t="shared" si="817"/>
        <v>126.65534501287624</v>
      </c>
      <c r="AD4504" s="3">
        <f t="shared" si="825"/>
        <v>109.20667726057377</v>
      </c>
      <c r="AF4504" s="29"/>
      <c r="AG4504" s="30"/>
      <c r="AH4504" s="29"/>
      <c r="AI4504" s="29"/>
      <c r="AJ4504" s="31"/>
      <c r="AK4504" s="29"/>
      <c r="AL4504" s="30"/>
      <c r="AN4504" s="17">
        <f t="shared" si="818"/>
        <v>163917.90572953041</v>
      </c>
      <c r="AO4504" s="17">
        <f t="shared" si="819"/>
        <v>1639.1790572953041</v>
      </c>
      <c r="AP4504" s="2">
        <f t="shared" si="820"/>
        <v>112.1198475189988</v>
      </c>
      <c r="AQ4504" s="6">
        <f t="shared" si="821"/>
        <v>3818.8020064970992</v>
      </c>
      <c r="AR4504" s="3">
        <f t="shared" si="822"/>
        <v>53992.715523502899</v>
      </c>
    </row>
    <row r="4505" spans="1:44">
      <c r="A4505" s="32">
        <v>44318</v>
      </c>
      <c r="B4505" s="9">
        <v>6.25</v>
      </c>
      <c r="C4505" s="33">
        <v>56613.202649999999</v>
      </c>
      <c r="D4505" s="34">
        <f t="shared" si="806"/>
        <v>147526115.15657738</v>
      </c>
      <c r="E4505" s="34">
        <v>20608845737768.102</v>
      </c>
      <c r="F4505" s="3">
        <f>VLOOKUP(A4505,ERCOT_345kv_West_ATC!A:B,2)</f>
        <v>25.613399999999999</v>
      </c>
      <c r="G4505" s="3">
        <f>VLOOKUP(A4505,ERCOT_345kv_West_ATC!G:H,2)</f>
        <v>2.7309999999999999</v>
      </c>
      <c r="I4505" s="5">
        <f t="shared" si="807"/>
        <v>6</v>
      </c>
      <c r="J4505" s="4">
        <f t="shared" si="808"/>
        <v>144</v>
      </c>
      <c r="K4505" s="4">
        <f t="shared" si="823"/>
        <v>900</v>
      </c>
      <c r="L4505" s="6">
        <f t="shared" si="824"/>
        <v>50951882.384999998</v>
      </c>
      <c r="N4505" s="22">
        <f t="shared" si="809"/>
        <v>0.34537534138224973</v>
      </c>
      <c r="O4505" s="14">
        <f t="shared" si="810"/>
        <v>610.06147897596418</v>
      </c>
      <c r="Q4505" s="22">
        <f t="shared" si="827"/>
        <v>504.93470962317201</v>
      </c>
      <c r="R4505" s="3">
        <f>VLOOKUP(A4505,ERCOT_345kv_West_ATC!D:E,2)</f>
        <v>23.76</v>
      </c>
      <c r="S4505" s="66">
        <f t="shared" si="826"/>
        <v>0.95294441133244367</v>
      </c>
      <c r="T4505" s="69">
        <f t="shared" si="811"/>
        <v>481.17470962317202</v>
      </c>
      <c r="V4505" s="16">
        <f t="shared" si="812"/>
        <v>1.7519565599999998E-2</v>
      </c>
      <c r="W4505" s="16">
        <f t="shared" si="813"/>
        <v>0.32785577578224973</v>
      </c>
      <c r="X4505" s="16"/>
      <c r="Z4505" s="15">
        <f t="shared" si="814"/>
        <v>6.1617149579660451E-6</v>
      </c>
      <c r="AA4505" s="16">
        <f t="shared" si="815"/>
        <v>0.34883441758686795</v>
      </c>
      <c r="AB4505" s="3">
        <f t="shared" si="816"/>
        <v>0.37572009925127514</v>
      </c>
      <c r="AC4505" s="69">
        <f t="shared" si="817"/>
        <v>123.74463632596671</v>
      </c>
      <c r="AD4505" s="3">
        <f t="shared" si="825"/>
        <v>109.50720730359504</v>
      </c>
      <c r="AF4505" s="29"/>
      <c r="AG4505" s="30"/>
      <c r="AH4505" s="29"/>
      <c r="AI4505" s="29"/>
      <c r="AJ4505" s="31"/>
      <c r="AK4505" s="29"/>
      <c r="AL4505" s="30"/>
      <c r="AN4505" s="17">
        <f t="shared" si="818"/>
        <v>163917.90572953041</v>
      </c>
      <c r="AO4505" s="17">
        <f t="shared" si="819"/>
        <v>1639.1790572953041</v>
      </c>
      <c r="AP4505" s="2">
        <f t="shared" si="820"/>
        <v>112.1198475189988</v>
      </c>
      <c r="AQ4505" s="6">
        <f t="shared" si="821"/>
        <v>2663.9675770514114</v>
      </c>
      <c r="AR4505" s="3">
        <f t="shared" si="822"/>
        <v>53949.235072948592</v>
      </c>
    </row>
    <row r="4506" spans="1:44">
      <c r="A4506" s="32">
        <v>44319</v>
      </c>
      <c r="B4506" s="9">
        <v>6.25</v>
      </c>
      <c r="C4506" s="33">
        <v>57200.291219999999</v>
      </c>
      <c r="D4506" s="34">
        <f t="shared" si="806"/>
        <v>147526115.15657738</v>
      </c>
      <c r="E4506" s="34">
        <v>20608845737768.102</v>
      </c>
      <c r="F4506" s="3">
        <f>VLOOKUP(A4506,ERCOT_345kv_West_ATC!A:B,2)</f>
        <v>25.363399999999999</v>
      </c>
      <c r="G4506" s="3">
        <f>VLOOKUP(A4506,ERCOT_345kv_West_ATC!G:H,2)</f>
        <v>2.746</v>
      </c>
      <c r="I4506" s="5">
        <f t="shared" si="807"/>
        <v>6</v>
      </c>
      <c r="J4506" s="4">
        <f t="shared" si="808"/>
        <v>144</v>
      </c>
      <c r="K4506" s="4">
        <f t="shared" si="823"/>
        <v>900</v>
      </c>
      <c r="L4506" s="6">
        <f t="shared" si="824"/>
        <v>51480262.097999997</v>
      </c>
      <c r="N4506" s="22">
        <f t="shared" si="809"/>
        <v>0.34895694259529059</v>
      </c>
      <c r="O4506" s="14">
        <f t="shared" si="810"/>
        <v>610.06147897596418</v>
      </c>
      <c r="Q4506" s="22">
        <f t="shared" si="827"/>
        <v>510.17096870656513</v>
      </c>
      <c r="R4506" s="3">
        <f>VLOOKUP(A4506,ERCOT_345kv_West_ATC!D:E,2)</f>
        <v>33.51</v>
      </c>
      <c r="S4506" s="66">
        <f t="shared" si="826"/>
        <v>0.93431613702959659</v>
      </c>
      <c r="T4506" s="69">
        <f t="shared" si="811"/>
        <v>476.66096870656514</v>
      </c>
      <c r="V4506" s="16">
        <f t="shared" si="812"/>
        <v>1.7348565600000001E-2</v>
      </c>
      <c r="W4506" s="16">
        <f t="shared" si="813"/>
        <v>0.33160837699529061</v>
      </c>
      <c r="X4506" s="16"/>
      <c r="Z4506" s="15">
        <f t="shared" si="814"/>
        <v>6.1617149579660451E-6</v>
      </c>
      <c r="AA4506" s="16">
        <f t="shared" si="815"/>
        <v>0.35245189001028782</v>
      </c>
      <c r="AB4506" s="3">
        <f t="shared" si="816"/>
        <v>0.37961638078039811</v>
      </c>
      <c r="AC4506" s="69">
        <f t="shared" si="817"/>
        <v>125.17067536562571</v>
      </c>
      <c r="AD4506" s="3">
        <f t="shared" si="825"/>
        <v>109.98141959507019</v>
      </c>
      <c r="AF4506" s="29"/>
      <c r="AG4506" s="30"/>
      <c r="AH4506" s="29"/>
      <c r="AI4506" s="29"/>
      <c r="AJ4506" s="31"/>
      <c r="AK4506" s="29"/>
      <c r="AL4506" s="30"/>
      <c r="AN4506" s="17">
        <f t="shared" si="818"/>
        <v>163917.90572953041</v>
      </c>
      <c r="AO4506" s="17">
        <f t="shared" si="819"/>
        <v>1639.1790572953041</v>
      </c>
      <c r="AP4506" s="2">
        <f t="shared" si="820"/>
        <v>112.1198475189988</v>
      </c>
      <c r="AQ4506" s="6">
        <f t="shared" si="821"/>
        <v>3757.1360903616496</v>
      </c>
      <c r="AR4506" s="3">
        <f t="shared" si="822"/>
        <v>53443.155129638348</v>
      </c>
    </row>
    <row r="4507" spans="1:44">
      <c r="A4507" s="32">
        <v>44320</v>
      </c>
      <c r="B4507" s="9">
        <v>6.25</v>
      </c>
      <c r="C4507" s="33">
        <v>53333.537750000003</v>
      </c>
      <c r="D4507" s="34">
        <f t="shared" si="806"/>
        <v>147526115.15657738</v>
      </c>
      <c r="E4507" s="34">
        <v>20608845737768.102</v>
      </c>
      <c r="F4507" s="3">
        <f>VLOOKUP(A4507,ERCOT_345kv_West_ATC!A:B,2)</f>
        <v>25.4696</v>
      </c>
      <c r="G4507" s="3">
        <f>VLOOKUP(A4507,ERCOT_345kv_West_ATC!G:H,2)</f>
        <v>2.7639999999999998</v>
      </c>
      <c r="I4507" s="5">
        <f t="shared" si="807"/>
        <v>6</v>
      </c>
      <c r="J4507" s="4">
        <f t="shared" si="808"/>
        <v>144</v>
      </c>
      <c r="K4507" s="4">
        <f t="shared" si="823"/>
        <v>900</v>
      </c>
      <c r="L4507" s="6">
        <f t="shared" si="824"/>
        <v>48000183.975000001</v>
      </c>
      <c r="N4507" s="22">
        <f t="shared" si="809"/>
        <v>0.32536736918785419</v>
      </c>
      <c r="O4507" s="14">
        <f t="shared" si="810"/>
        <v>610.06147897596418</v>
      </c>
      <c r="Q4507" s="22">
        <f t="shared" si="827"/>
        <v>475.68328828633651</v>
      </c>
      <c r="R4507" s="3">
        <f>VLOOKUP(A4507,ERCOT_345kv_West_ATC!D:E,2)</f>
        <v>26.95</v>
      </c>
      <c r="S4507" s="66">
        <f t="shared" si="826"/>
        <v>0.94334465669986389</v>
      </c>
      <c r="T4507" s="69">
        <f t="shared" si="811"/>
        <v>448.73328828633652</v>
      </c>
      <c r="V4507" s="16">
        <f t="shared" si="812"/>
        <v>1.74212064E-2</v>
      </c>
      <c r="W4507" s="16">
        <f t="shared" si="813"/>
        <v>0.30794616278785419</v>
      </c>
      <c r="X4507" s="16"/>
      <c r="Z4507" s="15">
        <f t="shared" si="814"/>
        <v>6.1617149579660451E-6</v>
      </c>
      <c r="AA4507" s="16">
        <f t="shared" si="815"/>
        <v>0.32862605731542177</v>
      </c>
      <c r="AB4507" s="3">
        <f t="shared" si="816"/>
        <v>0.35395422196365767</v>
      </c>
      <c r="AC4507" s="69">
        <f t="shared" si="817"/>
        <v>115.77832523869871</v>
      </c>
      <c r="AD4507" s="3">
        <f t="shared" si="825"/>
        <v>110.06251419631793</v>
      </c>
      <c r="AF4507" s="29"/>
      <c r="AG4507" s="30"/>
      <c r="AH4507" s="29"/>
      <c r="AI4507" s="29"/>
      <c r="AJ4507" s="31"/>
      <c r="AK4507" s="29"/>
      <c r="AL4507" s="30"/>
      <c r="AN4507" s="17">
        <f t="shared" si="818"/>
        <v>163917.90572953041</v>
      </c>
      <c r="AO4507" s="17">
        <f t="shared" si="819"/>
        <v>1639.1790572953041</v>
      </c>
      <c r="AP4507" s="2">
        <f t="shared" si="820"/>
        <v>112.1198475189988</v>
      </c>
      <c r="AQ4507" s="6">
        <f t="shared" si="821"/>
        <v>3021.6298906370175</v>
      </c>
      <c r="AR4507" s="3">
        <f t="shared" si="822"/>
        <v>50311.907859362982</v>
      </c>
    </row>
    <row r="4508" spans="1:44">
      <c r="A4508" s="32">
        <v>44321</v>
      </c>
      <c r="B4508" s="9">
        <v>6.25</v>
      </c>
      <c r="C4508" s="33">
        <v>57424.005949999999</v>
      </c>
      <c r="D4508" s="34">
        <f t="shared" si="806"/>
        <v>147526115.15657738</v>
      </c>
      <c r="E4508" s="34">
        <v>20608845737768.102</v>
      </c>
      <c r="F4508" s="3">
        <f>VLOOKUP(A4508,ERCOT_345kv_West_ATC!A:B,2)</f>
        <v>25.331199999999999</v>
      </c>
      <c r="G4508" s="3">
        <f>VLOOKUP(A4508,ERCOT_345kv_West_ATC!G:H,2)</f>
        <v>2.7589999999999999</v>
      </c>
      <c r="I4508" s="5">
        <f t="shared" si="807"/>
        <v>6</v>
      </c>
      <c r="J4508" s="4">
        <f t="shared" si="808"/>
        <v>144</v>
      </c>
      <c r="K4508" s="4">
        <f t="shared" si="823"/>
        <v>900</v>
      </c>
      <c r="L4508" s="6">
        <f t="shared" si="824"/>
        <v>51681605.354999997</v>
      </c>
      <c r="N4508" s="22">
        <f t="shared" si="809"/>
        <v>0.35032173998581562</v>
      </c>
      <c r="O4508" s="14">
        <f t="shared" si="810"/>
        <v>610.06147897596418</v>
      </c>
      <c r="Q4508" s="22">
        <f t="shared" si="827"/>
        <v>512.1662865289702</v>
      </c>
      <c r="R4508" s="3">
        <f>VLOOKUP(A4508,ERCOT_345kv_West_ATC!D:E,2)</f>
        <v>24.49</v>
      </c>
      <c r="S4508" s="66">
        <f t="shared" si="826"/>
        <v>0.9521834985157408</v>
      </c>
      <c r="T4508" s="69">
        <f t="shared" si="811"/>
        <v>487.67628652897019</v>
      </c>
      <c r="V4508" s="16">
        <f t="shared" si="812"/>
        <v>1.7326540799999998E-2</v>
      </c>
      <c r="W4508" s="16">
        <f t="shared" si="813"/>
        <v>0.3329951991858156</v>
      </c>
      <c r="X4508" s="16"/>
      <c r="Z4508" s="15">
        <f t="shared" si="814"/>
        <v>6.1617149579660451E-6</v>
      </c>
      <c r="AA4508" s="16">
        <f t="shared" si="815"/>
        <v>0.35383035640844618</v>
      </c>
      <c r="AB4508" s="3">
        <f t="shared" si="816"/>
        <v>0.38110108958726813</v>
      </c>
      <c r="AC4508" s="69">
        <f t="shared" si="817"/>
        <v>125.71407878894014</v>
      </c>
      <c r="AD4508" s="3">
        <f t="shared" si="825"/>
        <v>110.46427425924097</v>
      </c>
      <c r="AF4508" s="29"/>
      <c r="AG4508" s="30"/>
      <c r="AH4508" s="29"/>
      <c r="AI4508" s="29"/>
      <c r="AJ4508" s="31"/>
      <c r="AK4508" s="29"/>
      <c r="AL4508" s="30"/>
      <c r="AN4508" s="17">
        <f t="shared" si="818"/>
        <v>163917.90572953041</v>
      </c>
      <c r="AO4508" s="17">
        <f t="shared" si="819"/>
        <v>1639.1790572953041</v>
      </c>
      <c r="AP4508" s="2">
        <f t="shared" si="820"/>
        <v>112.1198475189988</v>
      </c>
      <c r="AQ4508" s="6">
        <f t="shared" si="821"/>
        <v>2745.8150657402803</v>
      </c>
      <c r="AR4508" s="3">
        <f t="shared" si="822"/>
        <v>54678.190884259719</v>
      </c>
    </row>
    <row r="4509" spans="1:44">
      <c r="A4509" s="32">
        <v>44322</v>
      </c>
      <c r="B4509" s="9">
        <v>6.25</v>
      </c>
      <c r="C4509" s="33">
        <v>56485.701300000001</v>
      </c>
      <c r="D4509" s="34">
        <f t="shared" si="806"/>
        <v>147526115.15657738</v>
      </c>
      <c r="E4509" s="34">
        <v>20608845737768.102</v>
      </c>
      <c r="F4509" s="3">
        <f>VLOOKUP(A4509,ERCOT_345kv_West_ATC!A:B,2)</f>
        <v>25.2712</v>
      </c>
      <c r="G4509" s="3">
        <f>VLOOKUP(A4509,ERCOT_345kv_West_ATC!G:H,2)</f>
        <v>2.7610000000000001</v>
      </c>
      <c r="I4509" s="5">
        <f t="shared" si="807"/>
        <v>6</v>
      </c>
      <c r="J4509" s="4">
        <f t="shared" si="808"/>
        <v>144</v>
      </c>
      <c r="K4509" s="4">
        <f t="shared" si="823"/>
        <v>900</v>
      </c>
      <c r="L4509" s="6">
        <f t="shared" si="824"/>
        <v>50837131.170000002</v>
      </c>
      <c r="N4509" s="22">
        <f t="shared" si="809"/>
        <v>0.34459750476072543</v>
      </c>
      <c r="O4509" s="14">
        <f t="shared" si="810"/>
        <v>610.06147897596418</v>
      </c>
      <c r="Q4509" s="22">
        <f t="shared" si="827"/>
        <v>503.79752158000787</v>
      </c>
      <c r="R4509" s="3">
        <f>VLOOKUP(A4509,ERCOT_345kv_West_ATC!D:E,2)</f>
        <v>28.4</v>
      </c>
      <c r="S4509" s="66">
        <f t="shared" si="826"/>
        <v>0.94362814665913397</v>
      </c>
      <c r="T4509" s="69">
        <f t="shared" si="811"/>
        <v>475.39752158000789</v>
      </c>
      <c r="V4509" s="16">
        <f t="shared" si="812"/>
        <v>1.7285500799999999E-2</v>
      </c>
      <c r="W4509" s="16">
        <f t="shared" si="813"/>
        <v>0.32731200396072541</v>
      </c>
      <c r="X4509" s="16"/>
      <c r="Z4509" s="15">
        <f t="shared" si="814"/>
        <v>6.1617149579660451E-6</v>
      </c>
      <c r="AA4509" s="16">
        <f t="shared" si="815"/>
        <v>0.34804879061141208</v>
      </c>
      <c r="AB4509" s="3">
        <f t="shared" si="816"/>
        <v>0.37487392172316686</v>
      </c>
      <c r="AC4509" s="69">
        <f t="shared" si="817"/>
        <v>123.43493535067907</v>
      </c>
      <c r="AD4509" s="3">
        <f t="shared" si="825"/>
        <v>110.83732279600953</v>
      </c>
      <c r="AF4509" s="29"/>
      <c r="AG4509" s="30"/>
      <c r="AH4509" s="29"/>
      <c r="AI4509" s="29"/>
      <c r="AJ4509" s="31"/>
      <c r="AK4509" s="29"/>
      <c r="AL4509" s="30"/>
      <c r="AN4509" s="17">
        <f t="shared" si="818"/>
        <v>163917.90572953041</v>
      </c>
      <c r="AO4509" s="17">
        <f t="shared" si="819"/>
        <v>1639.1790572953041</v>
      </c>
      <c r="AP4509" s="2">
        <f t="shared" si="820"/>
        <v>112.1198475189988</v>
      </c>
      <c r="AQ4509" s="6">
        <f t="shared" si="821"/>
        <v>3184.2036695395655</v>
      </c>
      <c r="AR4509" s="3">
        <f t="shared" si="822"/>
        <v>53301.497630460435</v>
      </c>
    </row>
    <row r="4510" spans="1:44">
      <c r="A4510" s="32">
        <v>44323</v>
      </c>
      <c r="B4510" s="9">
        <v>6.25</v>
      </c>
      <c r="C4510" s="33">
        <v>57369.557999999997</v>
      </c>
      <c r="D4510" s="34">
        <f t="shared" si="806"/>
        <v>147526115.15657738</v>
      </c>
      <c r="E4510" s="34">
        <v>20608845737768.102</v>
      </c>
      <c r="F4510" s="3">
        <f>VLOOKUP(A4510,ERCOT_345kv_West_ATC!A:B,2)</f>
        <v>25.311499999999999</v>
      </c>
      <c r="G4510" s="3">
        <f>VLOOKUP(A4510,ERCOT_345kv_West_ATC!G:H,2)</f>
        <v>2.77</v>
      </c>
      <c r="I4510" s="5">
        <f t="shared" si="807"/>
        <v>6</v>
      </c>
      <c r="J4510" s="4">
        <f t="shared" si="808"/>
        <v>144</v>
      </c>
      <c r="K4510" s="4">
        <f t="shared" si="823"/>
        <v>900</v>
      </c>
      <c r="L4510" s="6">
        <f t="shared" si="824"/>
        <v>51632602.199999996</v>
      </c>
      <c r="N4510" s="22">
        <f t="shared" si="809"/>
        <v>0.34998957401677355</v>
      </c>
      <c r="O4510" s="14">
        <f t="shared" si="810"/>
        <v>610.06147897596418</v>
      </c>
      <c r="Q4510" s="22">
        <f t="shared" si="827"/>
        <v>511.68066376721271</v>
      </c>
      <c r="R4510" s="3">
        <f>VLOOKUP(A4510,ERCOT_345kv_West_ATC!D:E,2)</f>
        <v>19.579999999999998</v>
      </c>
      <c r="S4510" s="66">
        <f t="shared" si="826"/>
        <v>0.96173394582503158</v>
      </c>
      <c r="T4510" s="69">
        <f t="shared" si="811"/>
        <v>492.10066376721272</v>
      </c>
      <c r="V4510" s="16">
        <f t="shared" si="812"/>
        <v>1.7313065999999998E-2</v>
      </c>
      <c r="W4510" s="16">
        <f t="shared" si="813"/>
        <v>0.33267650801677356</v>
      </c>
      <c r="X4510" s="16"/>
      <c r="Z4510" s="15">
        <f t="shared" si="814"/>
        <v>6.1617149579660451E-6</v>
      </c>
      <c r="AA4510" s="16">
        <f t="shared" si="815"/>
        <v>0.35349486366050059</v>
      </c>
      <c r="AB4510" s="3">
        <f t="shared" si="816"/>
        <v>0.38073973943888489</v>
      </c>
      <c r="AC4510" s="69">
        <f t="shared" si="817"/>
        <v>125.58182463463187</v>
      </c>
      <c r="AD4510" s="3">
        <f t="shared" si="825"/>
        <v>111.42790571123238</v>
      </c>
      <c r="AF4510" s="29"/>
      <c r="AG4510" s="30"/>
      <c r="AH4510" s="29"/>
      <c r="AI4510" s="29"/>
      <c r="AJ4510" s="31"/>
      <c r="AK4510" s="29"/>
      <c r="AL4510" s="30"/>
      <c r="AN4510" s="17">
        <f t="shared" si="818"/>
        <v>163917.90572953041</v>
      </c>
      <c r="AO4510" s="17">
        <f t="shared" si="819"/>
        <v>1639.1790572953041</v>
      </c>
      <c r="AP4510" s="2">
        <f t="shared" si="820"/>
        <v>112.1198475189988</v>
      </c>
      <c r="AQ4510" s="6">
        <f t="shared" si="821"/>
        <v>2195.3066144219961</v>
      </c>
      <c r="AR4510" s="3">
        <f t="shared" si="822"/>
        <v>55174.251385577998</v>
      </c>
    </row>
    <row r="4511" spans="1:44">
      <c r="A4511" s="32">
        <v>44324</v>
      </c>
      <c r="B4511" s="9">
        <v>6.25</v>
      </c>
      <c r="C4511" s="33">
        <v>58766.584869999999</v>
      </c>
      <c r="D4511" s="34">
        <f t="shared" si="806"/>
        <v>147526115.15657738</v>
      </c>
      <c r="E4511" s="34">
        <v>20608845737768.102</v>
      </c>
      <c r="F4511" s="3">
        <f>VLOOKUP(A4511,ERCOT_345kv_West_ATC!A:B,2)</f>
        <v>25.311499999999999</v>
      </c>
      <c r="G4511" s="3">
        <f>VLOOKUP(A4511,ERCOT_345kv_West_ATC!G:H,2)</f>
        <v>2.77</v>
      </c>
      <c r="I4511" s="5">
        <f t="shared" si="807"/>
        <v>6</v>
      </c>
      <c r="J4511" s="4">
        <f t="shared" si="808"/>
        <v>144</v>
      </c>
      <c r="K4511" s="4">
        <f t="shared" si="823"/>
        <v>900</v>
      </c>
      <c r="L4511" s="6">
        <f t="shared" si="824"/>
        <v>52889926.383000001</v>
      </c>
      <c r="N4511" s="22">
        <f t="shared" si="809"/>
        <v>0.35851229680158719</v>
      </c>
      <c r="O4511" s="14">
        <f t="shared" si="810"/>
        <v>610.06147897596418</v>
      </c>
      <c r="Q4511" s="22">
        <f t="shared" si="827"/>
        <v>524.14078479764203</v>
      </c>
      <c r="R4511" s="3">
        <f>VLOOKUP(A4511,ERCOT_345kv_West_ATC!D:E,2)</f>
        <v>16.72</v>
      </c>
      <c r="S4511" s="66">
        <f t="shared" si="826"/>
        <v>0.9681001736843371</v>
      </c>
      <c r="T4511" s="69">
        <f t="shared" si="811"/>
        <v>507.420784797642</v>
      </c>
      <c r="V4511" s="16">
        <f t="shared" si="812"/>
        <v>1.7313065999999998E-2</v>
      </c>
      <c r="W4511" s="16">
        <f t="shared" si="813"/>
        <v>0.34119923080158721</v>
      </c>
      <c r="X4511" s="16"/>
      <c r="Z4511" s="15">
        <f t="shared" si="814"/>
        <v>6.1617149579660451E-6</v>
      </c>
      <c r="AA4511" s="16">
        <f t="shared" si="815"/>
        <v>0.36210294502206009</v>
      </c>
      <c r="AB4511" s="3">
        <f t="shared" si="816"/>
        <v>0.39001127063096624</v>
      </c>
      <c r="AC4511" s="69">
        <f t="shared" si="817"/>
        <v>128.97520505093365</v>
      </c>
      <c r="AD4511" s="3">
        <f t="shared" si="825"/>
        <v>111.98002969533678</v>
      </c>
      <c r="AF4511" s="29"/>
      <c r="AG4511" s="30"/>
      <c r="AH4511" s="29"/>
      <c r="AI4511" s="29"/>
      <c r="AJ4511" s="31"/>
      <c r="AK4511" s="29"/>
      <c r="AL4511" s="30"/>
      <c r="AN4511" s="17">
        <f t="shared" si="818"/>
        <v>163917.90572953041</v>
      </c>
      <c r="AO4511" s="17">
        <f t="shared" si="819"/>
        <v>1639.1790572953041</v>
      </c>
      <c r="AP4511" s="2">
        <f t="shared" si="820"/>
        <v>112.1198475189988</v>
      </c>
      <c r="AQ4511" s="6">
        <f t="shared" si="821"/>
        <v>1874.6438505176598</v>
      </c>
      <c r="AR4511" s="3">
        <f t="shared" si="822"/>
        <v>56891.941019482336</v>
      </c>
    </row>
    <row r="4512" spans="1:44">
      <c r="A4512" s="32">
        <v>44325</v>
      </c>
      <c r="B4512" s="9">
        <v>6.25</v>
      </c>
      <c r="C4512" s="33">
        <v>58218.566079999997</v>
      </c>
      <c r="D4512" s="34">
        <f t="shared" si="806"/>
        <v>147526115.15657738</v>
      </c>
      <c r="E4512" s="34">
        <v>20608845737768.102</v>
      </c>
      <c r="F4512" s="3">
        <f>VLOOKUP(A4512,ERCOT_345kv_West_ATC!A:B,2)</f>
        <v>25.311499999999999</v>
      </c>
      <c r="G4512" s="3">
        <f>VLOOKUP(A4512,ERCOT_345kv_West_ATC!G:H,2)</f>
        <v>2.77</v>
      </c>
      <c r="I4512" s="5">
        <f t="shared" si="807"/>
        <v>6</v>
      </c>
      <c r="J4512" s="4">
        <f t="shared" si="808"/>
        <v>144</v>
      </c>
      <c r="K4512" s="4">
        <f t="shared" si="823"/>
        <v>900</v>
      </c>
      <c r="L4512" s="6">
        <f t="shared" si="824"/>
        <v>52396709.471999995</v>
      </c>
      <c r="N4512" s="22">
        <f t="shared" si="809"/>
        <v>0.35516904526624699</v>
      </c>
      <c r="O4512" s="14">
        <f t="shared" si="810"/>
        <v>610.06147897596418</v>
      </c>
      <c r="Q4512" s="22">
        <f t="shared" si="827"/>
        <v>519.25299015533176</v>
      </c>
      <c r="R4512" s="3">
        <f>VLOOKUP(A4512,ERCOT_345kv_West_ATC!D:E,2)</f>
        <v>27.06</v>
      </c>
      <c r="S4512" s="66">
        <f t="shared" si="826"/>
        <v>0.94788667467874355</v>
      </c>
      <c r="T4512" s="69">
        <f t="shared" si="811"/>
        <v>492.19299015533176</v>
      </c>
      <c r="V4512" s="16">
        <f t="shared" si="812"/>
        <v>1.7313065999999998E-2</v>
      </c>
      <c r="W4512" s="16">
        <f t="shared" si="813"/>
        <v>0.337855979266247</v>
      </c>
      <c r="X4512" s="16"/>
      <c r="Z4512" s="15">
        <f t="shared" si="814"/>
        <v>6.1617149579660451E-6</v>
      </c>
      <c r="AA4512" s="16">
        <f t="shared" si="815"/>
        <v>0.3587262094464706</v>
      </c>
      <c r="AB4512" s="3">
        <f t="shared" si="816"/>
        <v>0.38637428023769504</v>
      </c>
      <c r="AC4512" s="69">
        <f t="shared" si="817"/>
        <v>127.64406656699639</v>
      </c>
      <c r="AD4512" s="3">
        <f t="shared" si="825"/>
        <v>112.49327089055711</v>
      </c>
      <c r="AF4512" s="29"/>
      <c r="AG4512" s="30"/>
      <c r="AH4512" s="29"/>
      <c r="AI4512" s="29"/>
      <c r="AJ4512" s="31"/>
      <c r="AK4512" s="29"/>
      <c r="AL4512" s="30"/>
      <c r="AN4512" s="17">
        <f t="shared" si="818"/>
        <v>163917.90572953041</v>
      </c>
      <c r="AO4512" s="17">
        <f t="shared" si="819"/>
        <v>1639.1790572953041</v>
      </c>
      <c r="AP4512" s="2">
        <f t="shared" si="820"/>
        <v>112.1198475189988</v>
      </c>
      <c r="AQ4512" s="6">
        <f t="shared" si="821"/>
        <v>3033.9630738641072</v>
      </c>
      <c r="AR4512" s="3">
        <f t="shared" si="822"/>
        <v>55184.603006135891</v>
      </c>
    </row>
    <row r="4513" spans="1:44">
      <c r="A4513" s="32">
        <v>44326</v>
      </c>
      <c r="B4513" s="9">
        <v>6.25</v>
      </c>
      <c r="C4513" s="33">
        <v>55824.861669999998</v>
      </c>
      <c r="D4513" s="34">
        <f t="shared" si="806"/>
        <v>147526115.15657738</v>
      </c>
      <c r="E4513" s="34">
        <v>20608845737768.102</v>
      </c>
      <c r="F4513" s="3">
        <f>VLOOKUP(A4513,ERCOT_345kv_West_ATC!A:B,2)</f>
        <v>25.074200000000001</v>
      </c>
      <c r="G4513" s="3">
        <f>VLOOKUP(A4513,ERCOT_345kv_West_ATC!G:H,2)</f>
        <v>2.7650000000000001</v>
      </c>
      <c r="I4513" s="5">
        <f t="shared" si="807"/>
        <v>6</v>
      </c>
      <c r="J4513" s="4">
        <f t="shared" si="808"/>
        <v>144</v>
      </c>
      <c r="K4513" s="4">
        <f t="shared" si="823"/>
        <v>900</v>
      </c>
      <c r="L4513" s="6">
        <f t="shared" si="824"/>
        <v>50242375.502999999</v>
      </c>
      <c r="N4513" s="22">
        <f t="shared" si="809"/>
        <v>0.3405659767402881</v>
      </c>
      <c r="O4513" s="14">
        <f t="shared" si="810"/>
        <v>610.06147897596418</v>
      </c>
      <c r="Q4513" s="22">
        <f t="shared" si="827"/>
        <v>497.90347476650305</v>
      </c>
      <c r="R4513" s="3">
        <f>VLOOKUP(A4513,ERCOT_345kv_West_ATC!D:E,2)</f>
        <v>31.45</v>
      </c>
      <c r="S4513" s="66">
        <f t="shared" si="826"/>
        <v>0.93683514658187761</v>
      </c>
      <c r="T4513" s="69">
        <f t="shared" si="811"/>
        <v>466.45347476650306</v>
      </c>
      <c r="V4513" s="16">
        <f t="shared" si="812"/>
        <v>1.7150752800000002E-2</v>
      </c>
      <c r="W4513" s="16">
        <f t="shared" si="813"/>
        <v>0.3234152239402881</v>
      </c>
      <c r="X4513" s="16"/>
      <c r="Z4513" s="15">
        <f t="shared" si="814"/>
        <v>6.1617149579660451E-6</v>
      </c>
      <c r="AA4513" s="16">
        <f t="shared" si="815"/>
        <v>0.34397688517842434</v>
      </c>
      <c r="AB4513" s="3">
        <f t="shared" si="816"/>
        <v>0.37048818271264333</v>
      </c>
      <c r="AC4513" s="69">
        <f t="shared" si="817"/>
        <v>121.82975487282746</v>
      </c>
      <c r="AD4513" s="3">
        <f t="shared" si="825"/>
        <v>112.7010459547801</v>
      </c>
      <c r="AF4513" s="29"/>
      <c r="AG4513" s="30"/>
      <c r="AH4513" s="29"/>
      <c r="AI4513" s="29"/>
      <c r="AJ4513" s="31"/>
      <c r="AK4513" s="29"/>
      <c r="AL4513" s="30"/>
      <c r="AN4513" s="17">
        <f t="shared" si="818"/>
        <v>163917.90572953041</v>
      </c>
      <c r="AO4513" s="17">
        <f t="shared" si="819"/>
        <v>1639.1790572953041</v>
      </c>
      <c r="AP4513" s="2">
        <f t="shared" si="820"/>
        <v>112.1198475189988</v>
      </c>
      <c r="AQ4513" s="6">
        <f t="shared" si="821"/>
        <v>3526.1692044725119</v>
      </c>
      <c r="AR4513" s="3">
        <f t="shared" si="822"/>
        <v>52298.692465527485</v>
      </c>
    </row>
    <row r="4514" spans="1:44">
      <c r="A4514" s="32">
        <v>44327</v>
      </c>
      <c r="B4514" s="9">
        <v>6.25</v>
      </c>
      <c r="C4514" s="33">
        <v>56714.088909999999</v>
      </c>
      <c r="D4514" s="34">
        <f t="shared" si="806"/>
        <v>147526115.15657738</v>
      </c>
      <c r="E4514" s="34">
        <v>20608845737768.102</v>
      </c>
      <c r="F4514" s="3">
        <f>VLOOKUP(A4514,ERCOT_345kv_West_ATC!A:B,2)</f>
        <v>25.197199999999999</v>
      </c>
      <c r="G4514" s="3">
        <f>VLOOKUP(A4514,ERCOT_345kv_West_ATC!G:H,2)</f>
        <v>2.7669999999999999</v>
      </c>
      <c r="I4514" s="5">
        <f t="shared" si="807"/>
        <v>6</v>
      </c>
      <c r="J4514" s="4">
        <f t="shared" si="808"/>
        <v>144</v>
      </c>
      <c r="K4514" s="4">
        <f t="shared" si="823"/>
        <v>900</v>
      </c>
      <c r="L4514" s="6">
        <f t="shared" si="824"/>
        <v>51042680.019000001</v>
      </c>
      <c r="N4514" s="22">
        <f t="shared" si="809"/>
        <v>0.34599080959208928</v>
      </c>
      <c r="O4514" s="14">
        <f t="shared" si="810"/>
        <v>610.06147897596418</v>
      </c>
      <c r="Q4514" s="22">
        <f t="shared" si="827"/>
        <v>505.83451694749891</v>
      </c>
      <c r="R4514" s="3">
        <f>VLOOKUP(A4514,ERCOT_345kv_West_ATC!D:E,2)</f>
        <v>27.58</v>
      </c>
      <c r="S4514" s="66">
        <f t="shared" si="826"/>
        <v>0.9454762396080959</v>
      </c>
      <c r="T4514" s="69">
        <f t="shared" si="811"/>
        <v>478.25451694749893</v>
      </c>
      <c r="V4514" s="16">
        <f t="shared" si="812"/>
        <v>1.7234884799999999E-2</v>
      </c>
      <c r="W4514" s="16">
        <f t="shared" si="813"/>
        <v>0.32875592479208926</v>
      </c>
      <c r="X4514" s="16"/>
      <c r="Z4514" s="15">
        <f t="shared" si="814"/>
        <v>6.1617149579660451E-6</v>
      </c>
      <c r="AA4514" s="16">
        <f t="shared" si="815"/>
        <v>0.34945604996416318</v>
      </c>
      <c r="AB4514" s="3">
        <f t="shared" si="816"/>
        <v>0.37638964264126196</v>
      </c>
      <c r="AC4514" s="69">
        <f t="shared" si="817"/>
        <v>123.98968920670188</v>
      </c>
      <c r="AD4514" s="3">
        <f t="shared" si="825"/>
        <v>112.94957807504012</v>
      </c>
      <c r="AF4514" s="29"/>
      <c r="AG4514" s="30"/>
      <c r="AH4514" s="29"/>
      <c r="AI4514" s="29"/>
      <c r="AJ4514" s="31"/>
      <c r="AK4514" s="29"/>
      <c r="AL4514" s="30"/>
      <c r="AN4514" s="17">
        <f t="shared" si="818"/>
        <v>163917.90572953041</v>
      </c>
      <c r="AO4514" s="17">
        <f t="shared" si="819"/>
        <v>1639.1790572953041</v>
      </c>
      <c r="AP4514" s="2">
        <f t="shared" si="820"/>
        <v>112.1198475189988</v>
      </c>
      <c r="AQ4514" s="6">
        <f t="shared" si="821"/>
        <v>3092.2653945739867</v>
      </c>
      <c r="AR4514" s="3">
        <f t="shared" si="822"/>
        <v>53621.823515426011</v>
      </c>
    </row>
    <row r="4515" spans="1:44">
      <c r="A4515" s="32">
        <v>44328</v>
      </c>
      <c r="B4515" s="9">
        <v>6.25</v>
      </c>
      <c r="C4515" s="33">
        <v>49916.494500000001</v>
      </c>
      <c r="D4515" s="34">
        <f t="shared" ref="D4515:D4578" si="828">((2^256)/(2^208*65535)/600)*E4515/(10^12)</f>
        <v>147526115.15657738</v>
      </c>
      <c r="E4515" s="34">
        <v>20608845737768.102</v>
      </c>
      <c r="F4515" s="3">
        <f>VLOOKUP(A4515,ERCOT_345kv_West_ATC!A:B,2)</f>
        <v>25.0336</v>
      </c>
      <c r="G4515" s="3">
        <f>VLOOKUP(A4515,ERCOT_345kv_West_ATC!G:H,2)</f>
        <v>2.77</v>
      </c>
      <c r="I4515" s="5">
        <f t="shared" si="807"/>
        <v>6</v>
      </c>
      <c r="J4515" s="4">
        <f t="shared" si="808"/>
        <v>144</v>
      </c>
      <c r="K4515" s="4">
        <f t="shared" si="823"/>
        <v>900</v>
      </c>
      <c r="L4515" s="6">
        <f t="shared" si="824"/>
        <v>44924845.049999997</v>
      </c>
      <c r="N4515" s="22">
        <f t="shared" si="809"/>
        <v>0.30452130459965582</v>
      </c>
      <c r="O4515" s="14">
        <f t="shared" si="810"/>
        <v>610.06147897596418</v>
      </c>
      <c r="Q4515" s="22">
        <f t="shared" si="827"/>
        <v>445.20658567201139</v>
      </c>
      <c r="R4515" s="3">
        <f>VLOOKUP(A4515,ERCOT_345kv_West_ATC!D:E,2)</f>
        <v>26.39</v>
      </c>
      <c r="S4515" s="66">
        <f t="shared" si="826"/>
        <v>0.94072414728509479</v>
      </c>
      <c r="T4515" s="69">
        <f t="shared" si="811"/>
        <v>418.8165856720114</v>
      </c>
      <c r="V4515" s="16">
        <f t="shared" si="812"/>
        <v>1.71229824E-2</v>
      </c>
      <c r="W4515" s="16">
        <f t="shared" si="813"/>
        <v>0.28739832219965583</v>
      </c>
      <c r="X4515" s="16"/>
      <c r="Z4515" s="15">
        <f t="shared" si="814"/>
        <v>6.1617149579660451E-6</v>
      </c>
      <c r="AA4515" s="16">
        <f t="shared" si="815"/>
        <v>0.30757121080987981</v>
      </c>
      <c r="AB4515" s="3">
        <f t="shared" si="816"/>
        <v>0.33127661728947833</v>
      </c>
      <c r="AC4515" s="69">
        <f t="shared" si="817"/>
        <v>107.47832192794907</v>
      </c>
      <c r="AD4515" s="3">
        <f t="shared" si="825"/>
        <v>112.67015710078449</v>
      </c>
      <c r="AF4515" s="29"/>
      <c r="AG4515" s="30"/>
      <c r="AH4515" s="29"/>
      <c r="AI4515" s="29"/>
      <c r="AJ4515" s="31"/>
      <c r="AK4515" s="29"/>
      <c r="AL4515" s="30"/>
      <c r="AN4515" s="17">
        <f t="shared" si="818"/>
        <v>163917.90572953041</v>
      </c>
      <c r="AO4515" s="17">
        <f t="shared" si="819"/>
        <v>1639.1790572953041</v>
      </c>
      <c r="AP4515" s="2">
        <f t="shared" si="820"/>
        <v>112.1198475189988</v>
      </c>
      <c r="AQ4515" s="6">
        <f t="shared" si="821"/>
        <v>2958.8427760263785</v>
      </c>
      <c r="AR4515" s="3">
        <f t="shared" si="822"/>
        <v>46957.65172397362</v>
      </c>
    </row>
    <row r="4516" spans="1:44">
      <c r="A4516" s="32">
        <v>44329</v>
      </c>
      <c r="B4516" s="9">
        <v>6.25</v>
      </c>
      <c r="C4516" s="33">
        <v>49729.302499999998</v>
      </c>
      <c r="D4516" s="34">
        <f t="shared" si="828"/>
        <v>179292477.58455795</v>
      </c>
      <c r="E4516" s="34">
        <v>25046487590083.199</v>
      </c>
      <c r="F4516" s="3">
        <f>VLOOKUP(A4516,ERCOT_345kv_West_ATC!A:B,2)</f>
        <v>24.845199999999998</v>
      </c>
      <c r="G4516" s="3">
        <f>VLOOKUP(A4516,ERCOT_345kv_West_ATC!G:H,2)</f>
        <v>2.7770000000000001</v>
      </c>
      <c r="I4516" s="5">
        <f t="shared" ref="I4516:I4579" si="829">60/10</f>
        <v>6</v>
      </c>
      <c r="J4516" s="4">
        <f t="shared" ref="J4516:J4579" si="830">I4516*24</f>
        <v>144</v>
      </c>
      <c r="K4516" s="4">
        <f t="shared" si="823"/>
        <v>900</v>
      </c>
      <c r="L4516" s="6">
        <f t="shared" si="824"/>
        <v>44756372.25</v>
      </c>
      <c r="N4516" s="22">
        <f t="shared" ref="N4516:N4579" si="831">L4516/D4516</f>
        <v>0.24962771920473903</v>
      </c>
      <c r="O4516" s="14">
        <f t="shared" ref="O4516:O4579" si="832">(K4516*100000000)/D4516</f>
        <v>501.97309565067604</v>
      </c>
      <c r="Q4516" s="22">
        <f t="shared" si="827"/>
        <v>364.95280585488166</v>
      </c>
      <c r="R4516" s="3">
        <f>VLOOKUP(A4516,ERCOT_345kv_West_ATC!D:E,2)</f>
        <v>25.71</v>
      </c>
      <c r="S4516" s="66">
        <f t="shared" si="826"/>
        <v>0.92955253504689261</v>
      </c>
      <c r="T4516" s="69">
        <f t="shared" si="811"/>
        <v>339.24280585488168</v>
      </c>
      <c r="V4516" s="16">
        <f t="shared" si="812"/>
        <v>1.6994116799999997E-2</v>
      </c>
      <c r="W4516" s="16">
        <f t="shared" si="813"/>
        <v>0.23263360240473904</v>
      </c>
      <c r="X4516" s="16"/>
      <c r="Z4516" s="15">
        <f t="shared" si="814"/>
        <v>5.0700056282182552E-6</v>
      </c>
      <c r="AA4516" s="16">
        <f t="shared" si="815"/>
        <v>0.25212784356236811</v>
      </c>
      <c r="AB4516" s="3">
        <f t="shared" si="816"/>
        <v>0.27156006870701932</v>
      </c>
      <c r="AC4516" s="69">
        <f t="shared" si="817"/>
        <v>85.622065146769074</v>
      </c>
      <c r="AD4516" s="3">
        <f t="shared" si="825"/>
        <v>111.39620472129288</v>
      </c>
      <c r="AF4516" s="29"/>
      <c r="AG4516" s="30"/>
      <c r="AH4516" s="29"/>
      <c r="AI4516" s="29"/>
      <c r="AJ4516" s="31"/>
      <c r="AK4516" s="29"/>
      <c r="AL4516" s="30"/>
      <c r="AN4516" s="17">
        <f t="shared" si="818"/>
        <v>199213.86398284216</v>
      </c>
      <c r="AO4516" s="17">
        <f t="shared" si="819"/>
        <v>1992.1386398284217</v>
      </c>
      <c r="AP4516" s="2">
        <f t="shared" si="820"/>
        <v>136.26228296426407</v>
      </c>
      <c r="AQ4516" s="6">
        <f t="shared" si="821"/>
        <v>3503.3032950112292</v>
      </c>
      <c r="AR4516" s="3">
        <f t="shared" si="822"/>
        <v>46225.999204988766</v>
      </c>
    </row>
    <row r="4517" spans="1:44">
      <c r="A4517" s="32">
        <v>44330</v>
      </c>
      <c r="B4517" s="9">
        <v>6.25</v>
      </c>
      <c r="C4517" s="33">
        <v>49873.686390000003</v>
      </c>
      <c r="D4517" s="34">
        <f t="shared" si="828"/>
        <v>179292477.58455795</v>
      </c>
      <c r="E4517" s="34">
        <v>25046487590083.199</v>
      </c>
      <c r="F4517" s="3">
        <f>VLOOKUP(A4517,ERCOT_345kv_West_ATC!A:B,2)</f>
        <v>24.985299999999999</v>
      </c>
      <c r="G4517" s="3">
        <f>VLOOKUP(A4517,ERCOT_345kv_West_ATC!G:H,2)</f>
        <v>2.7879999999999998</v>
      </c>
      <c r="I4517" s="5">
        <f t="shared" si="829"/>
        <v>6</v>
      </c>
      <c r="J4517" s="4">
        <f t="shared" si="830"/>
        <v>144</v>
      </c>
      <c r="K4517" s="4">
        <f t="shared" si="823"/>
        <v>900</v>
      </c>
      <c r="L4517" s="6">
        <f t="shared" si="824"/>
        <v>44886317.751000002</v>
      </c>
      <c r="N4517" s="22">
        <f t="shared" si="831"/>
        <v>0.2503524874869929</v>
      </c>
      <c r="O4517" s="14">
        <f t="shared" si="832"/>
        <v>501.97309565067604</v>
      </c>
      <c r="Q4517" s="22">
        <f t="shared" si="827"/>
        <v>366.01240860671481</v>
      </c>
      <c r="R4517" s="3">
        <f>VLOOKUP(A4517,ERCOT_345kv_West_ATC!D:E,2)</f>
        <v>20.95</v>
      </c>
      <c r="S4517" s="66">
        <f t="shared" si="826"/>
        <v>0.94276150341528164</v>
      </c>
      <c r="T4517" s="69">
        <f t="shared" si="811"/>
        <v>345.06240860671483</v>
      </c>
      <c r="V4517" s="16">
        <f t="shared" si="812"/>
        <v>1.7089945199999998E-2</v>
      </c>
      <c r="W4517" s="16">
        <f t="shared" si="813"/>
        <v>0.23326254228699289</v>
      </c>
      <c r="X4517" s="16"/>
      <c r="Z4517" s="15">
        <f t="shared" si="814"/>
        <v>5.0700056282182552E-6</v>
      </c>
      <c r="AA4517" s="16">
        <f t="shared" si="815"/>
        <v>0.25285987069729221</v>
      </c>
      <c r="AB4517" s="3">
        <f t="shared" si="816"/>
        <v>0.27234851529921889</v>
      </c>
      <c r="AC4517" s="69">
        <f t="shared" si="817"/>
        <v>85.91063659951412</v>
      </c>
      <c r="AD4517" s="3">
        <f t="shared" si="825"/>
        <v>110.18101958511942</v>
      </c>
      <c r="AF4517" s="29"/>
      <c r="AG4517" s="30"/>
      <c r="AH4517" s="29"/>
      <c r="AI4517" s="29"/>
      <c r="AJ4517" s="31"/>
      <c r="AK4517" s="29"/>
      <c r="AL4517" s="30"/>
      <c r="AN4517" s="17">
        <f t="shared" si="818"/>
        <v>199213.86398284216</v>
      </c>
      <c r="AO4517" s="17">
        <f t="shared" si="819"/>
        <v>1992.1386398284217</v>
      </c>
      <c r="AP4517" s="2">
        <f t="shared" si="820"/>
        <v>136.26228296426407</v>
      </c>
      <c r="AQ4517" s="6">
        <f t="shared" si="821"/>
        <v>2854.6948281013324</v>
      </c>
      <c r="AR4517" s="3">
        <f t="shared" si="822"/>
        <v>47018.991561898671</v>
      </c>
    </row>
    <row r="4518" spans="1:44">
      <c r="A4518" s="32">
        <v>44331</v>
      </c>
      <c r="B4518" s="9">
        <v>6.25</v>
      </c>
      <c r="C4518" s="33">
        <v>46803.830520000003</v>
      </c>
      <c r="D4518" s="34">
        <f t="shared" si="828"/>
        <v>179292477.58455795</v>
      </c>
      <c r="E4518" s="34">
        <v>25046487590083.199</v>
      </c>
      <c r="F4518" s="3">
        <f>VLOOKUP(A4518,ERCOT_345kv_West_ATC!A:B,2)</f>
        <v>24.985299999999999</v>
      </c>
      <c r="G4518" s="3">
        <f>VLOOKUP(A4518,ERCOT_345kv_West_ATC!G:H,2)</f>
        <v>2.7879999999999998</v>
      </c>
      <c r="I4518" s="5">
        <f t="shared" si="829"/>
        <v>6</v>
      </c>
      <c r="J4518" s="4">
        <f t="shared" si="830"/>
        <v>144</v>
      </c>
      <c r="K4518" s="4">
        <f t="shared" si="823"/>
        <v>900</v>
      </c>
      <c r="L4518" s="6">
        <f t="shared" si="824"/>
        <v>42123447.468000002</v>
      </c>
      <c r="N4518" s="22">
        <f t="shared" si="831"/>
        <v>0.23494263694433992</v>
      </c>
      <c r="O4518" s="14">
        <f t="shared" si="832"/>
        <v>501.97309565067604</v>
      </c>
      <c r="Q4518" s="22">
        <f t="shared" si="827"/>
        <v>343.48338734552624</v>
      </c>
      <c r="R4518" s="3">
        <f>VLOOKUP(A4518,ERCOT_345kv_West_ATC!D:E,2)</f>
        <v>19.77</v>
      </c>
      <c r="S4518" s="66">
        <f t="shared" si="826"/>
        <v>0.94244263120617122</v>
      </c>
      <c r="T4518" s="69">
        <f t="shared" si="811"/>
        <v>323.71338734552626</v>
      </c>
      <c r="V4518" s="16">
        <f t="shared" si="812"/>
        <v>1.7089945199999998E-2</v>
      </c>
      <c r="W4518" s="16">
        <f t="shared" si="813"/>
        <v>0.21785269174433991</v>
      </c>
      <c r="X4518" s="16"/>
      <c r="Z4518" s="15">
        <f t="shared" si="814"/>
        <v>5.0700056282182552E-6</v>
      </c>
      <c r="AA4518" s="16">
        <f t="shared" si="815"/>
        <v>0.23729568415857336</v>
      </c>
      <c r="AB4518" s="3">
        <f t="shared" si="816"/>
        <v>0.25558475170173339</v>
      </c>
      <c r="AC4518" s="69">
        <f t="shared" si="817"/>
        <v>79.775099122834433</v>
      </c>
      <c r="AD4518" s="3">
        <f t="shared" si="825"/>
        <v>108.82114841719641</v>
      </c>
      <c r="AF4518" s="29"/>
      <c r="AG4518" s="30"/>
      <c r="AH4518" s="29"/>
      <c r="AI4518" s="29"/>
      <c r="AJ4518" s="31"/>
      <c r="AK4518" s="29"/>
      <c r="AL4518" s="30"/>
      <c r="AN4518" s="17">
        <f t="shared" si="818"/>
        <v>199213.86398284216</v>
      </c>
      <c r="AO4518" s="17">
        <f t="shared" si="819"/>
        <v>1992.1386398284217</v>
      </c>
      <c r="AP4518" s="2">
        <f t="shared" si="820"/>
        <v>136.26228296426407</v>
      </c>
      <c r="AQ4518" s="6">
        <f t="shared" si="821"/>
        <v>2693.9053342035008</v>
      </c>
      <c r="AR4518" s="3">
        <f t="shared" si="822"/>
        <v>44109.925185796499</v>
      </c>
    </row>
    <row r="4519" spans="1:44">
      <c r="A4519" s="32">
        <v>44332</v>
      </c>
      <c r="B4519" s="9">
        <v>6.25</v>
      </c>
      <c r="C4519" s="33">
        <v>46406.331539999999</v>
      </c>
      <c r="D4519" s="34">
        <f t="shared" si="828"/>
        <v>179292477.58455795</v>
      </c>
      <c r="E4519" s="34">
        <v>25046487590083.199</v>
      </c>
      <c r="F4519" s="3">
        <f>VLOOKUP(A4519,ERCOT_345kv_West_ATC!A:B,2)</f>
        <v>24.985299999999999</v>
      </c>
      <c r="G4519" s="3">
        <f>VLOOKUP(A4519,ERCOT_345kv_West_ATC!G:H,2)</f>
        <v>2.7879999999999998</v>
      </c>
      <c r="I4519" s="5">
        <f t="shared" si="829"/>
        <v>6</v>
      </c>
      <c r="J4519" s="4">
        <f t="shared" si="830"/>
        <v>144</v>
      </c>
      <c r="K4519" s="4">
        <f t="shared" si="823"/>
        <v>900</v>
      </c>
      <c r="L4519" s="6">
        <f t="shared" si="824"/>
        <v>41765698.386</v>
      </c>
      <c r="N4519" s="22">
        <f t="shared" si="831"/>
        <v>0.23294729900925404</v>
      </c>
      <c r="O4519" s="14">
        <f t="shared" si="832"/>
        <v>501.97309565067604</v>
      </c>
      <c r="Q4519" s="22">
        <f t="shared" si="827"/>
        <v>340.56622662171645</v>
      </c>
      <c r="R4519" s="3">
        <f>VLOOKUP(A4519,ERCOT_345kv_West_ATC!D:E,2)</f>
        <v>25.64</v>
      </c>
      <c r="S4519" s="66">
        <f t="shared" si="826"/>
        <v>0.92471361516278716</v>
      </c>
      <c r="T4519" s="69">
        <f t="shared" ref="T4519:T4582" si="833">Q4519-R4519</f>
        <v>314.92622662171647</v>
      </c>
      <c r="V4519" s="16">
        <f t="shared" ref="V4519:V4582" si="834">(F4519/1000000)*($X$2)*24</f>
        <v>1.7089945199999998E-2</v>
      </c>
      <c r="W4519" s="16">
        <f t="shared" ref="W4519:W4582" si="835">N4519-V4519</f>
        <v>0.21585735380925403</v>
      </c>
      <c r="X4519" s="16"/>
      <c r="Z4519" s="15">
        <f t="shared" ref="Z4519:Z4582" si="836">((1*$B4519*(60*60*24))/(($E4519/1000000000000)*2^32))*(1+$AG$1)</f>
        <v>5.0700056282182552E-6</v>
      </c>
      <c r="AA4519" s="16">
        <f t="shared" ref="AA4519:AA4582" si="837">Z4519*C4519</f>
        <v>0.23528036209276232</v>
      </c>
      <c r="AB4519" s="3">
        <f t="shared" ref="AB4519:AB4582" si="838">C4519*$AH$2*$AG$2/(E4519/1000000000000)</f>
        <v>0.25341410291131905</v>
      </c>
      <c r="AC4519" s="69">
        <f t="shared" ref="AC4519:AC4582" si="839">((AB4519-$AL$2/1000*$AJ$2*24)*$AJ$1*$AL$1)</f>
        <v>78.980641665542777</v>
      </c>
      <c r="AD4519" s="3">
        <f t="shared" si="825"/>
        <v>107.55321502185362</v>
      </c>
      <c r="AF4519" s="29"/>
      <c r="AG4519" s="30"/>
      <c r="AH4519" s="29"/>
      <c r="AI4519" s="29"/>
      <c r="AJ4519" s="31"/>
      <c r="AK4519" s="29"/>
      <c r="AL4519" s="30"/>
      <c r="AN4519" s="17">
        <f t="shared" si="818"/>
        <v>199213.86398284216</v>
      </c>
      <c r="AO4519" s="17">
        <f t="shared" si="819"/>
        <v>1992.1386398284217</v>
      </c>
      <c r="AP4519" s="2">
        <f t="shared" si="820"/>
        <v>136.26228296426407</v>
      </c>
      <c r="AQ4519" s="6">
        <f t="shared" si="821"/>
        <v>3493.7649352037311</v>
      </c>
      <c r="AR4519" s="3">
        <f t="shared" si="822"/>
        <v>42912.566604796266</v>
      </c>
    </row>
    <row r="4520" spans="1:44">
      <c r="A4520" s="32">
        <v>44333</v>
      </c>
      <c r="B4520" s="9">
        <v>6.25</v>
      </c>
      <c r="C4520" s="33">
        <v>43382.147859999997</v>
      </c>
      <c r="D4520" s="34">
        <f t="shared" si="828"/>
        <v>179292477.58455795</v>
      </c>
      <c r="E4520" s="34">
        <v>25046487590083.199</v>
      </c>
      <c r="F4520" s="3">
        <f>VLOOKUP(A4520,ERCOT_345kv_West_ATC!A:B,2)</f>
        <v>25.411300000000001</v>
      </c>
      <c r="G4520" s="3">
        <f>VLOOKUP(A4520,ERCOT_345kv_West_ATC!G:H,2)</f>
        <v>2.8239999999999998</v>
      </c>
      <c r="I4520" s="5">
        <f t="shared" si="829"/>
        <v>6</v>
      </c>
      <c r="J4520" s="4">
        <f t="shared" si="830"/>
        <v>144</v>
      </c>
      <c r="K4520" s="4">
        <f t="shared" si="823"/>
        <v>900</v>
      </c>
      <c r="L4520" s="6">
        <f t="shared" si="824"/>
        <v>39043933.074000001</v>
      </c>
      <c r="N4520" s="22">
        <f t="shared" si="831"/>
        <v>0.21776671057259553</v>
      </c>
      <c r="O4520" s="14">
        <f t="shared" si="832"/>
        <v>501.97309565067604</v>
      </c>
      <c r="Q4520" s="22">
        <f t="shared" si="827"/>
        <v>318.3723838780636</v>
      </c>
      <c r="R4520" s="3">
        <f>VLOOKUP(A4520,ERCOT_345kv_West_ATC!D:E,2)</f>
        <v>23.29</v>
      </c>
      <c r="S4520" s="66">
        <f t="shared" si="826"/>
        <v>0.92684667019071576</v>
      </c>
      <c r="T4520" s="69">
        <f t="shared" si="833"/>
        <v>295.08238387806358</v>
      </c>
      <c r="V4520" s="16">
        <f t="shared" si="834"/>
        <v>1.7381329200000004E-2</v>
      </c>
      <c r="W4520" s="16">
        <f t="shared" si="835"/>
        <v>0.20038538137259554</v>
      </c>
      <c r="X4520" s="16"/>
      <c r="Z4520" s="15">
        <f t="shared" si="836"/>
        <v>5.0700056282182552E-6</v>
      </c>
      <c r="AA4520" s="16">
        <f t="shared" si="837"/>
        <v>0.21994773381439653</v>
      </c>
      <c r="AB4520" s="3">
        <f t="shared" si="838"/>
        <v>0.23689974444181419</v>
      </c>
      <c r="AC4520" s="69">
        <f t="shared" si="839"/>
        <v>72.93638646570399</v>
      </c>
      <c r="AD4520" s="3">
        <f t="shared" si="825"/>
        <v>106.1409901249548</v>
      </c>
      <c r="AF4520" s="29"/>
      <c r="AG4520" s="30"/>
      <c r="AH4520" s="29"/>
      <c r="AI4520" s="29"/>
      <c r="AJ4520" s="31"/>
      <c r="AK4520" s="29"/>
      <c r="AL4520" s="30"/>
      <c r="AN4520" s="17">
        <f t="shared" si="818"/>
        <v>199213.86398284216</v>
      </c>
      <c r="AO4520" s="17">
        <f t="shared" si="819"/>
        <v>1992.1386398284217</v>
      </c>
      <c r="AP4520" s="2">
        <f t="shared" si="820"/>
        <v>136.26228296426407</v>
      </c>
      <c r="AQ4520" s="6">
        <f t="shared" si="821"/>
        <v>3173.54857023771</v>
      </c>
      <c r="AR4520" s="3">
        <f t="shared" si="822"/>
        <v>40208.599289762285</v>
      </c>
    </row>
    <row r="4521" spans="1:44">
      <c r="A4521" s="32">
        <v>44334</v>
      </c>
      <c r="B4521" s="9">
        <v>6.25</v>
      </c>
      <c r="C4521" s="33">
        <v>42985.843099999998</v>
      </c>
      <c r="D4521" s="34">
        <f t="shared" si="828"/>
        <v>179292477.58455795</v>
      </c>
      <c r="E4521" s="34">
        <v>25046487590083.199</v>
      </c>
      <c r="F4521" s="3">
        <f>VLOOKUP(A4521,ERCOT_345kv_West_ATC!A:B,2)</f>
        <v>24.8325</v>
      </c>
      <c r="G4521" s="3">
        <f>VLOOKUP(A4521,ERCOT_345kv_West_ATC!G:H,2)</f>
        <v>2.8069999999999999</v>
      </c>
      <c r="I4521" s="5">
        <f t="shared" si="829"/>
        <v>6</v>
      </c>
      <c r="J4521" s="4">
        <f t="shared" si="830"/>
        <v>144</v>
      </c>
      <c r="K4521" s="4">
        <f t="shared" si="823"/>
        <v>900</v>
      </c>
      <c r="L4521" s="6">
        <f t="shared" si="824"/>
        <v>38687258.789999999</v>
      </c>
      <c r="N4521" s="22">
        <f t="shared" si="831"/>
        <v>0.21577736730061253</v>
      </c>
      <c r="O4521" s="14">
        <f t="shared" si="832"/>
        <v>501.97309565067604</v>
      </c>
      <c r="Q4521" s="22">
        <f t="shared" si="827"/>
        <v>315.46398728159727</v>
      </c>
      <c r="R4521" s="3">
        <f>VLOOKUP(A4521,ERCOT_345kv_West_ATC!D:E,2)</f>
        <v>22.74</v>
      </c>
      <c r="S4521" s="66">
        <f t="shared" si="826"/>
        <v>0.92791570221389086</v>
      </c>
      <c r="T4521" s="69">
        <f t="shared" si="833"/>
        <v>292.72398728159726</v>
      </c>
      <c r="V4521" s="16">
        <f t="shared" si="834"/>
        <v>1.6985429999999999E-2</v>
      </c>
      <c r="W4521" s="16">
        <f t="shared" si="835"/>
        <v>0.19879193730061254</v>
      </c>
      <c r="X4521" s="16"/>
      <c r="Z4521" s="15">
        <f t="shared" si="836"/>
        <v>5.0700056282182552E-6</v>
      </c>
      <c r="AA4521" s="16">
        <f t="shared" si="837"/>
        <v>0.21793846645070683</v>
      </c>
      <c r="AB4521" s="3">
        <f t="shared" si="838"/>
        <v>0.23473561700699808</v>
      </c>
      <c r="AC4521" s="69">
        <f t="shared" si="839"/>
        <v>72.144315824561303</v>
      </c>
      <c r="AD4521" s="3">
        <f t="shared" si="825"/>
        <v>105.03073573187015</v>
      </c>
      <c r="AF4521" s="29"/>
      <c r="AG4521" s="30"/>
      <c r="AH4521" s="29"/>
      <c r="AI4521" s="29"/>
      <c r="AJ4521" s="31"/>
      <c r="AK4521" s="29"/>
      <c r="AL4521" s="30"/>
      <c r="AN4521" s="17">
        <f t="shared" si="818"/>
        <v>199213.86398284216</v>
      </c>
      <c r="AO4521" s="17">
        <f t="shared" si="819"/>
        <v>1992.1386398284217</v>
      </c>
      <c r="AP4521" s="2">
        <f t="shared" si="820"/>
        <v>136.26228296426407</v>
      </c>
      <c r="AQ4521" s="6">
        <f t="shared" si="821"/>
        <v>3098.6043146073648</v>
      </c>
      <c r="AR4521" s="3">
        <f t="shared" si="822"/>
        <v>39887.238785392634</v>
      </c>
    </row>
    <row r="4522" spans="1:44">
      <c r="A4522" s="32">
        <v>44335</v>
      </c>
      <c r="B4522" s="9">
        <v>6.25</v>
      </c>
      <c r="C4522" s="33">
        <v>37151.953939999999</v>
      </c>
      <c r="D4522" s="34">
        <f t="shared" si="828"/>
        <v>179292477.58455795</v>
      </c>
      <c r="E4522" s="34">
        <v>25046487590083.199</v>
      </c>
      <c r="F4522" s="3">
        <f>VLOOKUP(A4522,ERCOT_345kv_West_ATC!A:B,2)</f>
        <v>25.3721</v>
      </c>
      <c r="G4522" s="3">
        <f>VLOOKUP(A4522,ERCOT_345kv_West_ATC!G:H,2)</f>
        <v>2.802</v>
      </c>
      <c r="I4522" s="5">
        <f t="shared" si="829"/>
        <v>6</v>
      </c>
      <c r="J4522" s="4">
        <f t="shared" si="830"/>
        <v>144</v>
      </c>
      <c r="K4522" s="4">
        <f t="shared" si="823"/>
        <v>900</v>
      </c>
      <c r="L4522" s="6">
        <f t="shared" si="824"/>
        <v>33436758.546</v>
      </c>
      <c r="N4522" s="22">
        <f t="shared" si="831"/>
        <v>0.1864928132873313</v>
      </c>
      <c r="O4522" s="14">
        <f t="shared" si="832"/>
        <v>501.97309565067604</v>
      </c>
      <c r="Q4522" s="22">
        <f t="shared" si="827"/>
        <v>272.65031182358382</v>
      </c>
      <c r="R4522" s="3">
        <f>VLOOKUP(A4522,ERCOT_345kv_West_ATC!D:E,2)</f>
        <v>24.58</v>
      </c>
      <c r="S4522" s="66">
        <f t="shared" si="826"/>
        <v>0.90984789331213278</v>
      </c>
      <c r="T4522" s="69">
        <f t="shared" si="833"/>
        <v>248.07031182358384</v>
      </c>
      <c r="V4522" s="16">
        <f t="shared" si="834"/>
        <v>1.7354516399999999E-2</v>
      </c>
      <c r="W4522" s="16">
        <f t="shared" si="835"/>
        <v>0.16913829688733131</v>
      </c>
      <c r="X4522" s="16"/>
      <c r="Z4522" s="15">
        <f t="shared" si="836"/>
        <v>5.0700056282182552E-6</v>
      </c>
      <c r="AA4522" s="16">
        <f t="shared" si="837"/>
        <v>0.18836061557510539</v>
      </c>
      <c r="AB4522" s="3">
        <f t="shared" si="838"/>
        <v>0.20287811526305674</v>
      </c>
      <c r="AC4522" s="69">
        <f t="shared" si="839"/>
        <v>60.484470186278763</v>
      </c>
      <c r="AD4522" s="3">
        <f t="shared" si="825"/>
        <v>103.56757180020101</v>
      </c>
      <c r="AF4522" s="29"/>
      <c r="AG4522" s="30"/>
      <c r="AH4522" s="29"/>
      <c r="AI4522" s="29"/>
      <c r="AJ4522" s="31"/>
      <c r="AK4522" s="29"/>
      <c r="AL4522" s="30"/>
      <c r="AN4522" s="17">
        <f t="shared" si="818"/>
        <v>199213.86398284216</v>
      </c>
      <c r="AO4522" s="17">
        <f t="shared" si="819"/>
        <v>1992.1386398284217</v>
      </c>
      <c r="AP4522" s="2">
        <f t="shared" si="820"/>
        <v>136.26228296426407</v>
      </c>
      <c r="AQ4522" s="6">
        <f t="shared" si="821"/>
        <v>3349.3269152616108</v>
      </c>
      <c r="AR4522" s="3">
        <f t="shared" si="822"/>
        <v>33802.627024738387</v>
      </c>
    </row>
    <row r="4523" spans="1:44">
      <c r="A4523" s="32">
        <v>44336</v>
      </c>
      <c r="B4523" s="9">
        <v>6.25</v>
      </c>
      <c r="C4523" s="33">
        <v>40512.111080000002</v>
      </c>
      <c r="D4523" s="34">
        <f t="shared" si="828"/>
        <v>179292477.58455795</v>
      </c>
      <c r="E4523" s="34">
        <v>25046487590083.199</v>
      </c>
      <c r="F4523" s="3">
        <f>VLOOKUP(A4523,ERCOT_345kv_West_ATC!A:B,2)</f>
        <v>25.632899999999999</v>
      </c>
      <c r="G4523" s="3">
        <f>VLOOKUP(A4523,ERCOT_345kv_West_ATC!G:H,2)</f>
        <v>2.802</v>
      </c>
      <c r="I4523" s="5">
        <f t="shared" si="829"/>
        <v>6</v>
      </c>
      <c r="J4523" s="4">
        <f t="shared" si="830"/>
        <v>144</v>
      </c>
      <c r="K4523" s="4">
        <f t="shared" si="823"/>
        <v>900</v>
      </c>
      <c r="L4523" s="6">
        <f t="shared" si="824"/>
        <v>36460899.972000003</v>
      </c>
      <c r="N4523" s="22">
        <f t="shared" si="831"/>
        <v>0.20335989810171654</v>
      </c>
      <c r="O4523" s="14">
        <f t="shared" si="832"/>
        <v>501.97309565067604</v>
      </c>
      <c r="Q4523" s="22">
        <f t="shared" si="827"/>
        <v>297.30979254636924</v>
      </c>
      <c r="R4523" s="3">
        <f>VLOOKUP(A4523,ERCOT_345kv_West_ATC!D:E,2)</f>
        <v>22.9</v>
      </c>
      <c r="S4523" s="66">
        <f t="shared" si="826"/>
        <v>0.92297596455243425</v>
      </c>
      <c r="T4523" s="69">
        <f t="shared" si="833"/>
        <v>274.40979254636926</v>
      </c>
      <c r="V4523" s="16">
        <f t="shared" si="834"/>
        <v>1.75329036E-2</v>
      </c>
      <c r="W4523" s="16">
        <f t="shared" si="835"/>
        <v>0.18582699450171652</v>
      </c>
      <c r="X4523" s="16"/>
      <c r="Z4523" s="15">
        <f t="shared" si="836"/>
        <v>5.0700056282182552E-6</v>
      </c>
      <c r="AA4523" s="16">
        <f t="shared" si="837"/>
        <v>0.20539663118660315</v>
      </c>
      <c r="AB4523" s="3">
        <f t="shared" si="838"/>
        <v>0.2212271460745141</v>
      </c>
      <c r="AC4523" s="69">
        <f t="shared" si="839"/>
        <v>67.200215463272173</v>
      </c>
      <c r="AD4523" s="3">
        <f t="shared" si="825"/>
        <v>102.27722260341093</v>
      </c>
      <c r="AF4523" s="29"/>
      <c r="AG4523" s="30"/>
      <c r="AH4523" s="29"/>
      <c r="AI4523" s="29"/>
      <c r="AJ4523" s="31"/>
      <c r="AK4523" s="29"/>
      <c r="AL4523" s="30"/>
      <c r="AN4523" s="17">
        <f t="shared" ref="AN4523:AN4586" si="840">D4523/K4523</f>
        <v>199213.86398284216</v>
      </c>
      <c r="AO4523" s="17">
        <f t="shared" ref="AO4523:AO4586" si="841">AN4523/$Y$2</f>
        <v>1992.1386398284217</v>
      </c>
      <c r="AP4523" s="2">
        <f t="shared" ref="AP4523:AP4586" si="842">(AO4523*$AL$2*$Y$2*24)/1000000</f>
        <v>136.26228296426407</v>
      </c>
      <c r="AQ4523" s="6">
        <f t="shared" ref="AQ4523:AQ4586" si="843">AP4523*R4523</f>
        <v>3120.4062798816472</v>
      </c>
      <c r="AR4523" s="3">
        <f t="shared" ref="AR4523:AR4586" si="844">C4523-AQ4523</f>
        <v>37391.704800118358</v>
      </c>
    </row>
    <row r="4524" spans="1:44">
      <c r="A4524" s="32">
        <v>44337</v>
      </c>
      <c r="B4524" s="9">
        <v>6.25</v>
      </c>
      <c r="C4524" s="33">
        <v>37273.442349999998</v>
      </c>
      <c r="D4524" s="34">
        <f t="shared" si="828"/>
        <v>179292477.58455795</v>
      </c>
      <c r="E4524" s="34">
        <v>25046487590083.199</v>
      </c>
      <c r="F4524" s="3">
        <f>VLOOKUP(A4524,ERCOT_345kv_West_ATC!A:B,2)</f>
        <v>25.441800000000001</v>
      </c>
      <c r="G4524" s="3">
        <f>VLOOKUP(A4524,ERCOT_345kv_West_ATC!G:H,2)</f>
        <v>2.7909999999999999</v>
      </c>
      <c r="I4524" s="5">
        <f t="shared" si="829"/>
        <v>6</v>
      </c>
      <c r="J4524" s="4">
        <f t="shared" si="830"/>
        <v>144</v>
      </c>
      <c r="K4524" s="4">
        <f t="shared" si="823"/>
        <v>900</v>
      </c>
      <c r="L4524" s="6">
        <f t="shared" si="824"/>
        <v>33546098.114999998</v>
      </c>
      <c r="N4524" s="22">
        <f t="shared" si="831"/>
        <v>0.1871026524198651</v>
      </c>
      <c r="O4524" s="14">
        <f t="shared" si="832"/>
        <v>501.97309565067604</v>
      </c>
      <c r="Q4524" s="22">
        <f t="shared" si="827"/>
        <v>273.54188950272675</v>
      </c>
      <c r="R4524" s="3">
        <f>VLOOKUP(A4524,ERCOT_345kv_West_ATC!D:E,2)</f>
        <v>19.670000000000002</v>
      </c>
      <c r="S4524" s="66">
        <f t="shared" si="826"/>
        <v>0.92809145233383372</v>
      </c>
      <c r="T4524" s="69">
        <f t="shared" si="833"/>
        <v>253.87188950272673</v>
      </c>
      <c r="V4524" s="16">
        <f t="shared" si="834"/>
        <v>1.74021912E-2</v>
      </c>
      <c r="W4524" s="16">
        <f t="shared" si="835"/>
        <v>0.1697004612198651</v>
      </c>
      <c r="X4524" s="16"/>
      <c r="Z4524" s="15">
        <f t="shared" si="836"/>
        <v>5.0700056282182552E-6</v>
      </c>
      <c r="AA4524" s="16">
        <f t="shared" si="837"/>
        <v>0.18897656249756867</v>
      </c>
      <c r="AB4524" s="3">
        <f t="shared" si="838"/>
        <v>0.20354153500369573</v>
      </c>
      <c r="AC4524" s="69">
        <f t="shared" si="839"/>
        <v>60.727281811352633</v>
      </c>
      <c r="AD4524" s="3">
        <f t="shared" si="825"/>
        <v>100.94926350089527</v>
      </c>
      <c r="AF4524" s="29"/>
      <c r="AG4524" s="30"/>
      <c r="AH4524" s="29"/>
      <c r="AI4524" s="29"/>
      <c r="AJ4524" s="31"/>
      <c r="AK4524" s="29"/>
      <c r="AL4524" s="30"/>
      <c r="AN4524" s="17">
        <f t="shared" si="840"/>
        <v>199213.86398284216</v>
      </c>
      <c r="AO4524" s="17">
        <f t="shared" si="841"/>
        <v>1992.1386398284217</v>
      </c>
      <c r="AP4524" s="2">
        <f t="shared" si="842"/>
        <v>136.26228296426407</v>
      </c>
      <c r="AQ4524" s="6">
        <f t="shared" si="843"/>
        <v>2680.2791059070746</v>
      </c>
      <c r="AR4524" s="3">
        <f t="shared" si="844"/>
        <v>34593.163244092924</v>
      </c>
    </row>
    <row r="4525" spans="1:44">
      <c r="A4525" s="32">
        <v>44338</v>
      </c>
      <c r="B4525" s="9">
        <v>6.25</v>
      </c>
      <c r="C4525" s="33">
        <v>37645.722150000001</v>
      </c>
      <c r="D4525" s="34">
        <f t="shared" si="828"/>
        <v>179292477.58455795</v>
      </c>
      <c r="E4525" s="34">
        <v>25046487590083.199</v>
      </c>
      <c r="F4525" s="3">
        <f>VLOOKUP(A4525,ERCOT_345kv_West_ATC!A:B,2)</f>
        <v>25.441800000000001</v>
      </c>
      <c r="G4525" s="3">
        <f>VLOOKUP(A4525,ERCOT_345kv_West_ATC!G:H,2)</f>
        <v>2.7909999999999999</v>
      </c>
      <c r="I4525" s="5">
        <f t="shared" si="829"/>
        <v>6</v>
      </c>
      <c r="J4525" s="4">
        <f t="shared" si="830"/>
        <v>144</v>
      </c>
      <c r="K4525" s="4">
        <f t="shared" si="823"/>
        <v>900</v>
      </c>
      <c r="L4525" s="6">
        <f t="shared" si="824"/>
        <v>33881149.935000002</v>
      </c>
      <c r="N4525" s="22">
        <f t="shared" si="831"/>
        <v>0.18897139685640726</v>
      </c>
      <c r="O4525" s="14">
        <f t="shared" si="832"/>
        <v>501.97309565067604</v>
      </c>
      <c r="Q4525" s="22">
        <f t="shared" si="827"/>
        <v>276.27397201229127</v>
      </c>
      <c r="R4525" s="3">
        <f>VLOOKUP(A4525,ERCOT_345kv_West_ATC!D:E,2)</f>
        <v>24.14</v>
      </c>
      <c r="S4525" s="66">
        <f t="shared" si="826"/>
        <v>0.91262296688981615</v>
      </c>
      <c r="T4525" s="69">
        <f t="shared" si="833"/>
        <v>252.13397201229128</v>
      </c>
      <c r="V4525" s="16">
        <f t="shared" si="834"/>
        <v>1.74021912E-2</v>
      </c>
      <c r="W4525" s="16">
        <f t="shared" si="835"/>
        <v>0.17156920565640726</v>
      </c>
      <c r="X4525" s="16"/>
      <c r="Z4525" s="15">
        <f t="shared" si="836"/>
        <v>5.0700056282182552E-6</v>
      </c>
      <c r="AA4525" s="16">
        <f t="shared" si="837"/>
        <v>0.19086402317884063</v>
      </c>
      <c r="AB4525" s="3">
        <f t="shared" si="838"/>
        <v>0.20557446776132363</v>
      </c>
      <c r="AC4525" s="69">
        <f t="shared" si="839"/>
        <v>61.47133520064444</v>
      </c>
      <c r="AD4525" s="3">
        <f t="shared" si="825"/>
        <v>99.79006784705166</v>
      </c>
      <c r="AF4525" s="29"/>
      <c r="AG4525" s="30"/>
      <c r="AH4525" s="29"/>
      <c r="AI4525" s="29"/>
      <c r="AJ4525" s="31"/>
      <c r="AK4525" s="29"/>
      <c r="AL4525" s="30"/>
      <c r="AN4525" s="17">
        <f t="shared" si="840"/>
        <v>199213.86398284216</v>
      </c>
      <c r="AO4525" s="17">
        <f t="shared" si="841"/>
        <v>1992.1386398284217</v>
      </c>
      <c r="AP4525" s="2">
        <f t="shared" si="842"/>
        <v>136.26228296426407</v>
      </c>
      <c r="AQ4525" s="6">
        <f t="shared" si="843"/>
        <v>3289.3715107573348</v>
      </c>
      <c r="AR4525" s="3">
        <f t="shared" si="844"/>
        <v>34356.350639242664</v>
      </c>
    </row>
    <row r="4526" spans="1:44">
      <c r="A4526" s="32">
        <v>44339</v>
      </c>
      <c r="B4526" s="9">
        <v>6.25</v>
      </c>
      <c r="C4526" s="33">
        <v>34888.678310000003</v>
      </c>
      <c r="D4526" s="34">
        <f t="shared" si="828"/>
        <v>179292477.58455795</v>
      </c>
      <c r="E4526" s="34">
        <v>25046487590083.199</v>
      </c>
      <c r="F4526" s="3">
        <f>VLOOKUP(A4526,ERCOT_345kv_West_ATC!A:B,2)</f>
        <v>25.441800000000001</v>
      </c>
      <c r="G4526" s="3">
        <f>VLOOKUP(A4526,ERCOT_345kv_West_ATC!G:H,2)</f>
        <v>2.7909999999999999</v>
      </c>
      <c r="I4526" s="5">
        <f t="shared" si="829"/>
        <v>6</v>
      </c>
      <c r="J4526" s="4">
        <f t="shared" si="830"/>
        <v>144</v>
      </c>
      <c r="K4526" s="4">
        <f t="shared" si="823"/>
        <v>900</v>
      </c>
      <c r="L4526" s="6">
        <f t="shared" si="824"/>
        <v>31399810.479000002</v>
      </c>
      <c r="N4526" s="22">
        <f t="shared" si="831"/>
        <v>0.17513177854431297</v>
      </c>
      <c r="O4526" s="14">
        <f t="shared" si="832"/>
        <v>501.97309565067604</v>
      </c>
      <c r="Q4526" s="22">
        <f t="shared" si="827"/>
        <v>256.04061190689032</v>
      </c>
      <c r="R4526" s="3">
        <f>VLOOKUP(A4526,ERCOT_345kv_West_ATC!D:E,2)</f>
        <v>17.690000000000001</v>
      </c>
      <c r="S4526" s="66">
        <f t="shared" si="826"/>
        <v>0.93090939805114592</v>
      </c>
      <c r="T4526" s="69">
        <f t="shared" si="833"/>
        <v>238.35061190689032</v>
      </c>
      <c r="V4526" s="16">
        <f t="shared" si="834"/>
        <v>1.74021912E-2</v>
      </c>
      <c r="W4526" s="16">
        <f t="shared" si="835"/>
        <v>0.15772958734431297</v>
      </c>
      <c r="X4526" s="16"/>
      <c r="Z4526" s="15">
        <f t="shared" si="836"/>
        <v>5.0700056282182552E-6</v>
      </c>
      <c r="AA4526" s="16">
        <f t="shared" si="837"/>
        <v>0.17688579539279617</v>
      </c>
      <c r="AB4526" s="3">
        <f t="shared" si="838"/>
        <v>0.19051889736359556</v>
      </c>
      <c r="AC4526" s="69">
        <f t="shared" si="839"/>
        <v>55.960996435075984</v>
      </c>
      <c r="AD4526" s="3">
        <f t="shared" si="825"/>
        <v>98.503741780366454</v>
      </c>
      <c r="AF4526" s="29"/>
      <c r="AG4526" s="30"/>
      <c r="AH4526" s="29"/>
      <c r="AI4526" s="29"/>
      <c r="AJ4526" s="31"/>
      <c r="AK4526" s="29"/>
      <c r="AL4526" s="30"/>
      <c r="AN4526" s="17">
        <f t="shared" si="840"/>
        <v>199213.86398284216</v>
      </c>
      <c r="AO4526" s="17">
        <f t="shared" si="841"/>
        <v>1992.1386398284217</v>
      </c>
      <c r="AP4526" s="2">
        <f t="shared" si="842"/>
        <v>136.26228296426407</v>
      </c>
      <c r="AQ4526" s="6">
        <f t="shared" si="843"/>
        <v>2410.4797856378318</v>
      </c>
      <c r="AR4526" s="3">
        <f t="shared" si="844"/>
        <v>32478.198524362171</v>
      </c>
    </row>
    <row r="4527" spans="1:44">
      <c r="A4527" s="32">
        <v>44340</v>
      </c>
      <c r="B4527" s="9">
        <v>6.25</v>
      </c>
      <c r="C4527" s="33">
        <v>38669.018450000003</v>
      </c>
      <c r="D4527" s="34">
        <f t="shared" si="828"/>
        <v>179292477.58455795</v>
      </c>
      <c r="E4527" s="34">
        <v>25046487590083.199</v>
      </c>
      <c r="F4527" s="3">
        <f>VLOOKUP(A4527,ERCOT_345kv_West_ATC!A:B,2)</f>
        <v>25.403500000000001</v>
      </c>
      <c r="G4527" s="3">
        <f>VLOOKUP(A4527,ERCOT_345kv_West_ATC!G:H,2)</f>
        <v>2.7869999999999999</v>
      </c>
      <c r="I4527" s="5">
        <f t="shared" si="829"/>
        <v>6</v>
      </c>
      <c r="J4527" s="4">
        <f t="shared" si="830"/>
        <v>144</v>
      </c>
      <c r="K4527" s="4">
        <f t="shared" si="823"/>
        <v>900</v>
      </c>
      <c r="L4527" s="6">
        <f t="shared" si="824"/>
        <v>34802116.605000004</v>
      </c>
      <c r="N4527" s="22">
        <f t="shared" si="831"/>
        <v>0.19410806897119609</v>
      </c>
      <c r="O4527" s="14">
        <f t="shared" si="832"/>
        <v>501.97309565067604</v>
      </c>
      <c r="Q4527" s="22">
        <f t="shared" si="827"/>
        <v>283.78372656607615</v>
      </c>
      <c r="R4527" s="3">
        <f>VLOOKUP(A4527,ERCOT_345kv_West_ATC!D:E,2)</f>
        <v>22.68</v>
      </c>
      <c r="S4527" s="66">
        <f t="shared" si="826"/>
        <v>0.9200799838861824</v>
      </c>
      <c r="T4527" s="69">
        <f t="shared" si="833"/>
        <v>261.10372656607615</v>
      </c>
      <c r="V4527" s="16">
        <f t="shared" si="834"/>
        <v>1.7375994000000002E-2</v>
      </c>
      <c r="W4527" s="16">
        <f t="shared" si="835"/>
        <v>0.17673207497119608</v>
      </c>
      <c r="X4527" s="16"/>
      <c r="Z4527" s="15">
        <f t="shared" si="836"/>
        <v>5.0700056282182552E-6</v>
      </c>
      <c r="AA4527" s="16">
        <f t="shared" si="837"/>
        <v>0.19605214117917558</v>
      </c>
      <c r="AB4527" s="3">
        <f t="shared" si="838"/>
        <v>0.21116244908351567</v>
      </c>
      <c r="AC4527" s="69">
        <f t="shared" si="839"/>
        <v>63.51653636456674</v>
      </c>
      <c r="AD4527" s="3">
        <f t="shared" si="825"/>
        <v>97.540562099907518</v>
      </c>
      <c r="AF4527" s="29"/>
      <c r="AG4527" s="30"/>
      <c r="AH4527" s="29"/>
      <c r="AI4527" s="29"/>
      <c r="AJ4527" s="31"/>
      <c r="AK4527" s="29"/>
      <c r="AL4527" s="30"/>
      <c r="AN4527" s="17">
        <f t="shared" si="840"/>
        <v>199213.86398284216</v>
      </c>
      <c r="AO4527" s="17">
        <f t="shared" si="841"/>
        <v>1992.1386398284217</v>
      </c>
      <c r="AP4527" s="2">
        <f t="shared" si="842"/>
        <v>136.26228296426407</v>
      </c>
      <c r="AQ4527" s="6">
        <f t="shared" si="843"/>
        <v>3090.4285776295092</v>
      </c>
      <c r="AR4527" s="3">
        <f t="shared" si="844"/>
        <v>35578.589872370496</v>
      </c>
    </row>
    <row r="4528" spans="1:44">
      <c r="A4528" s="32">
        <v>44341</v>
      </c>
      <c r="B4528" s="9">
        <v>6.25</v>
      </c>
      <c r="C4528" s="33">
        <v>38211.785519999998</v>
      </c>
      <c r="D4528" s="34">
        <f t="shared" si="828"/>
        <v>179292477.58455795</v>
      </c>
      <c r="E4528" s="34">
        <v>25046487590083.199</v>
      </c>
      <c r="F4528" s="3">
        <f>VLOOKUP(A4528,ERCOT_345kv_West_ATC!A:B,2)</f>
        <v>25.546600000000002</v>
      </c>
      <c r="G4528" s="3">
        <f>VLOOKUP(A4528,ERCOT_345kv_West_ATC!G:H,2)</f>
        <v>2.8</v>
      </c>
      <c r="I4528" s="5">
        <f t="shared" si="829"/>
        <v>6</v>
      </c>
      <c r="J4528" s="4">
        <f t="shared" si="830"/>
        <v>144</v>
      </c>
      <c r="K4528" s="4">
        <f t="shared" si="823"/>
        <v>900</v>
      </c>
      <c r="L4528" s="6">
        <f t="shared" si="824"/>
        <v>34390606.967999995</v>
      </c>
      <c r="N4528" s="22">
        <f t="shared" si="831"/>
        <v>0.19181288267814076</v>
      </c>
      <c r="O4528" s="14">
        <f t="shared" si="832"/>
        <v>501.97309565067604</v>
      </c>
      <c r="Q4528" s="22">
        <f t="shared" si="827"/>
        <v>280.42819104991344</v>
      </c>
      <c r="R4528" s="3">
        <f>VLOOKUP(A4528,ERCOT_345kv_West_ATC!D:E,2)</f>
        <v>23.66</v>
      </c>
      <c r="S4528" s="66">
        <f t="shared" si="826"/>
        <v>0.91562902463044882</v>
      </c>
      <c r="T4528" s="69">
        <f t="shared" si="833"/>
        <v>256.76819104991341</v>
      </c>
      <c r="V4528" s="16">
        <f t="shared" si="834"/>
        <v>1.7473874399999999E-2</v>
      </c>
      <c r="W4528" s="16">
        <f t="shared" si="835"/>
        <v>0.17433900827814075</v>
      </c>
      <c r="X4528" s="16"/>
      <c r="Z4528" s="15">
        <f t="shared" si="836"/>
        <v>5.0700056282182552E-6</v>
      </c>
      <c r="AA4528" s="16">
        <f t="shared" si="837"/>
        <v>0.1937339676506688</v>
      </c>
      <c r="AB4528" s="3">
        <f t="shared" si="838"/>
        <v>0.20866560718862054</v>
      </c>
      <c r="AC4528" s="69">
        <f t="shared" si="839"/>
        <v>62.602692231035121</v>
      </c>
      <c r="AD4528" s="3">
        <f t="shared" si="825"/>
        <v>96.61628508114994</v>
      </c>
      <c r="AF4528" s="29"/>
      <c r="AG4528" s="30"/>
      <c r="AH4528" s="29"/>
      <c r="AI4528" s="29"/>
      <c r="AJ4528" s="31"/>
      <c r="AK4528" s="29"/>
      <c r="AL4528" s="30"/>
      <c r="AN4528" s="17">
        <f t="shared" si="840"/>
        <v>199213.86398284216</v>
      </c>
      <c r="AO4528" s="17">
        <f t="shared" si="841"/>
        <v>1992.1386398284217</v>
      </c>
      <c r="AP4528" s="2">
        <f t="shared" si="842"/>
        <v>136.26228296426407</v>
      </c>
      <c r="AQ4528" s="6">
        <f t="shared" si="843"/>
        <v>3223.9656149344878</v>
      </c>
      <c r="AR4528" s="3">
        <f t="shared" si="844"/>
        <v>34987.819905065509</v>
      </c>
    </row>
    <row r="4529" spans="1:44">
      <c r="A4529" s="32">
        <v>44342</v>
      </c>
      <c r="B4529" s="9">
        <v>6.25</v>
      </c>
      <c r="C4529" s="33">
        <v>39266.355349999998</v>
      </c>
      <c r="D4529" s="34">
        <f t="shared" si="828"/>
        <v>179292477.58455795</v>
      </c>
      <c r="E4529" s="34">
        <v>25046487590083.199</v>
      </c>
      <c r="F4529" s="3">
        <f>VLOOKUP(A4529,ERCOT_345kv_West_ATC!A:B,2)</f>
        <v>25.047899999999998</v>
      </c>
      <c r="G4529" s="3">
        <f>VLOOKUP(A4529,ERCOT_345kv_West_ATC!G:H,2)</f>
        <v>2.82</v>
      </c>
      <c r="I4529" s="5">
        <f t="shared" si="829"/>
        <v>6</v>
      </c>
      <c r="J4529" s="4">
        <f t="shared" si="830"/>
        <v>144</v>
      </c>
      <c r="K4529" s="4">
        <f t="shared" si="823"/>
        <v>900</v>
      </c>
      <c r="L4529" s="6">
        <f t="shared" si="824"/>
        <v>35339719.814999998</v>
      </c>
      <c r="N4529" s="22">
        <f t="shared" si="831"/>
        <v>0.19710653949958984</v>
      </c>
      <c r="O4529" s="14">
        <f t="shared" si="832"/>
        <v>501.97309565067604</v>
      </c>
      <c r="Q4529" s="22">
        <f t="shared" si="827"/>
        <v>288.16745540875706</v>
      </c>
      <c r="R4529" s="3">
        <f>VLOOKUP(A4529,ERCOT_345kv_West_ATC!D:E,2)</f>
        <v>25.27</v>
      </c>
      <c r="S4529" s="66">
        <f t="shared" si="826"/>
        <v>0.91230793232998764</v>
      </c>
      <c r="T4529" s="69">
        <f t="shared" si="833"/>
        <v>262.89745540875708</v>
      </c>
      <c r="V4529" s="16">
        <f t="shared" si="834"/>
        <v>1.7132763599999996E-2</v>
      </c>
      <c r="W4529" s="16">
        <f t="shared" si="835"/>
        <v>0.17997377589958985</v>
      </c>
      <c r="X4529" s="16"/>
      <c r="Z4529" s="15">
        <f t="shared" si="836"/>
        <v>5.0700056282182552E-6</v>
      </c>
      <c r="AA4529" s="16">
        <f t="shared" si="837"/>
        <v>0.19908064262411798</v>
      </c>
      <c r="AB4529" s="3">
        <f t="shared" si="838"/>
        <v>0.21442436593033326</v>
      </c>
      <c r="AC4529" s="69">
        <f t="shared" si="839"/>
        <v>64.710397930501983</v>
      </c>
      <c r="AD4529" s="3">
        <f t="shared" si="825"/>
        <v>95.410849589727917</v>
      </c>
      <c r="AF4529" s="29"/>
      <c r="AG4529" s="30"/>
      <c r="AH4529" s="29"/>
      <c r="AI4529" s="29"/>
      <c r="AJ4529" s="31"/>
      <c r="AK4529" s="29"/>
      <c r="AL4529" s="30"/>
      <c r="AN4529" s="17">
        <f t="shared" si="840"/>
        <v>199213.86398284216</v>
      </c>
      <c r="AO4529" s="17">
        <f t="shared" si="841"/>
        <v>1992.1386398284217</v>
      </c>
      <c r="AP4529" s="2">
        <f t="shared" si="842"/>
        <v>136.26228296426407</v>
      </c>
      <c r="AQ4529" s="6">
        <f t="shared" si="843"/>
        <v>3443.3478905069533</v>
      </c>
      <c r="AR4529" s="3">
        <f t="shared" si="844"/>
        <v>35823.007459493048</v>
      </c>
    </row>
    <row r="4530" spans="1:44">
      <c r="A4530" s="32">
        <v>44343</v>
      </c>
      <c r="B4530" s="9">
        <v>6.25</v>
      </c>
      <c r="C4530" s="33">
        <v>38530.139569999999</v>
      </c>
      <c r="D4530" s="34">
        <f t="shared" si="828"/>
        <v>179292477.58455795</v>
      </c>
      <c r="E4530" s="34">
        <v>25046487590083.199</v>
      </c>
      <c r="F4530" s="3">
        <f>VLOOKUP(A4530,ERCOT_345kv_West_ATC!A:B,2)</f>
        <v>24.910399999999999</v>
      </c>
      <c r="G4530" s="3">
        <f>VLOOKUP(A4530,ERCOT_345kv_West_ATC!G:H,2)</f>
        <v>2.7909999999999999</v>
      </c>
      <c r="I4530" s="5">
        <f t="shared" si="829"/>
        <v>6</v>
      </c>
      <c r="J4530" s="4">
        <f t="shared" si="830"/>
        <v>144</v>
      </c>
      <c r="K4530" s="4">
        <f t="shared" si="823"/>
        <v>900</v>
      </c>
      <c r="L4530" s="6">
        <f t="shared" si="824"/>
        <v>34677125.612999998</v>
      </c>
      <c r="N4530" s="22">
        <f t="shared" si="831"/>
        <v>0.19341093435805506</v>
      </c>
      <c r="O4530" s="14">
        <f t="shared" si="832"/>
        <v>501.97309565067604</v>
      </c>
      <c r="Q4530" s="22">
        <f t="shared" si="827"/>
        <v>282.76452391528522</v>
      </c>
      <c r="R4530" s="3">
        <f>VLOOKUP(A4530,ERCOT_345kv_West_ATC!D:E,2)</f>
        <v>22.75</v>
      </c>
      <c r="S4530" s="66">
        <f t="shared" si="826"/>
        <v>0.9195443626201999</v>
      </c>
      <c r="T4530" s="69">
        <f t="shared" si="833"/>
        <v>260.01452391528522</v>
      </c>
      <c r="V4530" s="16">
        <f t="shared" si="834"/>
        <v>1.7038713599999998E-2</v>
      </c>
      <c r="W4530" s="16">
        <f t="shared" si="835"/>
        <v>0.17637222075805506</v>
      </c>
      <c r="X4530" s="16"/>
      <c r="Z4530" s="15">
        <f t="shared" si="836"/>
        <v>5.0700056282182552E-6</v>
      </c>
      <c r="AA4530" s="16">
        <f t="shared" si="837"/>
        <v>0.19534802447593491</v>
      </c>
      <c r="AB4530" s="3">
        <f t="shared" si="838"/>
        <v>0.21040406406102807</v>
      </c>
      <c r="AC4530" s="69">
        <f t="shared" si="839"/>
        <v>63.238967446336282</v>
      </c>
      <c r="AD4530" s="3">
        <f t="shared" si="825"/>
        <v>94.087360541108865</v>
      </c>
      <c r="AF4530" s="29"/>
      <c r="AG4530" s="30"/>
      <c r="AH4530" s="29"/>
      <c r="AI4530" s="29"/>
      <c r="AJ4530" s="31"/>
      <c r="AK4530" s="29"/>
      <c r="AL4530" s="30"/>
      <c r="AN4530" s="17">
        <f t="shared" si="840"/>
        <v>199213.86398284216</v>
      </c>
      <c r="AO4530" s="17">
        <f t="shared" si="841"/>
        <v>1992.1386398284217</v>
      </c>
      <c r="AP4530" s="2">
        <f t="shared" si="842"/>
        <v>136.26228296426407</v>
      </c>
      <c r="AQ4530" s="6">
        <f t="shared" si="843"/>
        <v>3099.9669374370078</v>
      </c>
      <c r="AR4530" s="3">
        <f t="shared" si="844"/>
        <v>35430.172632562993</v>
      </c>
    </row>
    <row r="4531" spans="1:44">
      <c r="A4531" s="32">
        <v>44344</v>
      </c>
      <c r="B4531" s="9">
        <v>6.25</v>
      </c>
      <c r="C4531" s="33">
        <v>35690.743560000003</v>
      </c>
      <c r="D4531" s="34">
        <f t="shared" si="828"/>
        <v>179292477.58455795</v>
      </c>
      <c r="E4531" s="34">
        <v>25046487590083.199</v>
      </c>
      <c r="F4531" s="3">
        <f>VLOOKUP(A4531,ERCOT_345kv_West_ATC!A:B,2)</f>
        <v>25.814900000000002</v>
      </c>
      <c r="G4531" s="3">
        <f>VLOOKUP(A4531,ERCOT_345kv_West_ATC!G:H,2)</f>
        <v>2.8119999999999998</v>
      </c>
      <c r="I4531" s="5">
        <f t="shared" si="829"/>
        <v>6</v>
      </c>
      <c r="J4531" s="4">
        <f t="shared" si="830"/>
        <v>144</v>
      </c>
      <c r="K4531" s="4">
        <f t="shared" si="823"/>
        <v>900</v>
      </c>
      <c r="L4531" s="6">
        <f t="shared" si="824"/>
        <v>32121669.204000004</v>
      </c>
      <c r="N4531" s="22">
        <f t="shared" si="831"/>
        <v>0.17915793030887633</v>
      </c>
      <c r="O4531" s="14">
        <f t="shared" si="832"/>
        <v>501.97309565067604</v>
      </c>
      <c r="Q4531" s="22">
        <f t="shared" si="827"/>
        <v>261.92679869718756</v>
      </c>
      <c r="R4531" s="3">
        <f>VLOOKUP(A4531,ERCOT_345kv_West_ATC!D:E,2)</f>
        <v>26.96</v>
      </c>
      <c r="S4531" s="66">
        <f t="shared" si="826"/>
        <v>0.8970704787211623</v>
      </c>
      <c r="T4531" s="69">
        <f t="shared" si="833"/>
        <v>234.96679869718756</v>
      </c>
      <c r="V4531" s="16">
        <f t="shared" si="834"/>
        <v>1.7657391600000003E-2</v>
      </c>
      <c r="W4531" s="16">
        <f t="shared" si="835"/>
        <v>0.16150053870887632</v>
      </c>
      <c r="X4531" s="16"/>
      <c r="Z4531" s="15">
        <f t="shared" si="836"/>
        <v>5.0700056282182552E-6</v>
      </c>
      <c r="AA4531" s="16">
        <f t="shared" si="837"/>
        <v>0.18095227072449446</v>
      </c>
      <c r="AB4531" s="3">
        <f t="shared" si="838"/>
        <v>0.19489878775915281</v>
      </c>
      <c r="AC4531" s="69">
        <f t="shared" si="839"/>
        <v>57.564036319849933</v>
      </c>
      <c r="AD4531" s="3">
        <f t="shared" si="825"/>
        <v>92.588015806236399</v>
      </c>
      <c r="AF4531" s="29"/>
      <c r="AG4531" s="30"/>
      <c r="AH4531" s="29"/>
      <c r="AI4531" s="29"/>
      <c r="AJ4531" s="31"/>
      <c r="AK4531" s="29"/>
      <c r="AL4531" s="30"/>
      <c r="AN4531" s="17">
        <f t="shared" si="840"/>
        <v>199213.86398284216</v>
      </c>
      <c r="AO4531" s="17">
        <f t="shared" si="841"/>
        <v>1992.1386398284217</v>
      </c>
      <c r="AP4531" s="2">
        <f t="shared" si="842"/>
        <v>136.26228296426407</v>
      </c>
      <c r="AQ4531" s="6">
        <f t="shared" si="843"/>
        <v>3673.6311487165594</v>
      </c>
      <c r="AR4531" s="3">
        <f t="shared" si="844"/>
        <v>32017.112411283444</v>
      </c>
    </row>
    <row r="4532" spans="1:44">
      <c r="A4532" s="32">
        <v>44345</v>
      </c>
      <c r="B4532" s="9">
        <v>6.25</v>
      </c>
      <c r="C4532" s="33">
        <v>34613.063849999999</v>
      </c>
      <c r="D4532" s="34">
        <f t="shared" si="828"/>
        <v>179292477.58455795</v>
      </c>
      <c r="E4532" s="34">
        <v>25046487590083.199</v>
      </c>
      <c r="F4532" s="3">
        <f>VLOOKUP(A4532,ERCOT_345kv_West_ATC!A:B,2)</f>
        <v>25.814900000000002</v>
      </c>
      <c r="G4532" s="3">
        <f>VLOOKUP(A4532,ERCOT_345kv_West_ATC!G:H,2)</f>
        <v>2.8119999999999998</v>
      </c>
      <c r="I4532" s="5">
        <f t="shared" si="829"/>
        <v>6</v>
      </c>
      <c r="J4532" s="4">
        <f t="shared" si="830"/>
        <v>144</v>
      </c>
      <c r="K4532" s="4">
        <f t="shared" si="823"/>
        <v>900</v>
      </c>
      <c r="L4532" s="6">
        <f t="shared" si="824"/>
        <v>31151757.465</v>
      </c>
      <c r="N4532" s="22">
        <f t="shared" si="831"/>
        <v>0.17374826810739008</v>
      </c>
      <c r="O4532" s="14">
        <f t="shared" si="832"/>
        <v>501.97309565067604</v>
      </c>
      <c r="Q4532" s="22">
        <f t="shared" si="827"/>
        <v>254.01793582951765</v>
      </c>
      <c r="R4532" s="3">
        <f>VLOOKUP(A4532,ERCOT_345kv_West_ATC!D:E,2)</f>
        <v>25.21</v>
      </c>
      <c r="S4532" s="66">
        <f t="shared" si="826"/>
        <v>0.90075503953028135</v>
      </c>
      <c r="T4532" s="69">
        <f t="shared" si="833"/>
        <v>228.80793582951765</v>
      </c>
      <c r="V4532" s="16">
        <f t="shared" si="834"/>
        <v>1.7657391600000003E-2</v>
      </c>
      <c r="W4532" s="16">
        <f t="shared" si="835"/>
        <v>0.15609087650739006</v>
      </c>
      <c r="X4532" s="16"/>
      <c r="Z4532" s="15">
        <f t="shared" si="836"/>
        <v>5.0700056282182552E-6</v>
      </c>
      <c r="AA4532" s="16">
        <f t="shared" si="837"/>
        <v>0.17548842852937782</v>
      </c>
      <c r="AB4532" s="3">
        <f t="shared" si="838"/>
        <v>0.18901383137771632</v>
      </c>
      <c r="AC4532" s="69">
        <f t="shared" si="839"/>
        <v>55.410142284244181</v>
      </c>
      <c r="AD4532" s="3">
        <f t="shared" si="825"/>
        <v>91.104242680297801</v>
      </c>
      <c r="AF4532" s="29"/>
      <c r="AG4532" s="30"/>
      <c r="AH4532" s="29"/>
      <c r="AI4532" s="29"/>
      <c r="AJ4532" s="31"/>
      <c r="AK4532" s="29"/>
      <c r="AL4532" s="30"/>
      <c r="AN4532" s="17">
        <f t="shared" si="840"/>
        <v>199213.86398284216</v>
      </c>
      <c r="AO4532" s="17">
        <f t="shared" si="841"/>
        <v>1992.1386398284217</v>
      </c>
      <c r="AP4532" s="2">
        <f t="shared" si="842"/>
        <v>136.26228296426407</v>
      </c>
      <c r="AQ4532" s="6">
        <f t="shared" si="843"/>
        <v>3435.1721535290976</v>
      </c>
      <c r="AR4532" s="3">
        <f t="shared" si="844"/>
        <v>31177.891696470902</v>
      </c>
    </row>
    <row r="4533" spans="1:44">
      <c r="A4533" s="32">
        <v>44346</v>
      </c>
      <c r="B4533" s="9">
        <v>6.25</v>
      </c>
      <c r="C4533" s="33">
        <v>35639.981449999999</v>
      </c>
      <c r="D4533" s="34">
        <f t="shared" si="828"/>
        <v>150667823.11469567</v>
      </c>
      <c r="E4533" s="34">
        <v>21047730572451.5</v>
      </c>
      <c r="F4533" s="3">
        <f>VLOOKUP(A4533,ERCOT_345kv_West_ATC!A:B,2)</f>
        <v>25.814900000000002</v>
      </c>
      <c r="G4533" s="3">
        <f>VLOOKUP(A4533,ERCOT_345kv_West_ATC!G:H,2)</f>
        <v>2.8119999999999998</v>
      </c>
      <c r="I4533" s="5">
        <f t="shared" si="829"/>
        <v>6</v>
      </c>
      <c r="J4533" s="4">
        <f t="shared" si="830"/>
        <v>144</v>
      </c>
      <c r="K4533" s="4">
        <f t="shared" si="823"/>
        <v>900</v>
      </c>
      <c r="L4533" s="6">
        <f t="shared" si="824"/>
        <v>32075983.305</v>
      </c>
      <c r="N4533" s="22">
        <f t="shared" si="831"/>
        <v>0.21289206044068348</v>
      </c>
      <c r="O4533" s="14">
        <f t="shared" si="832"/>
        <v>597.34054783208512</v>
      </c>
      <c r="Q4533" s="22">
        <f t="shared" si="827"/>
        <v>311.24570239866011</v>
      </c>
      <c r="R4533" s="3">
        <f>VLOOKUP(A4533,ERCOT_345kv_West_ATC!D:E,2)</f>
        <v>22.66</v>
      </c>
      <c r="S4533" s="66">
        <f t="shared" si="826"/>
        <v>0.92719578190038465</v>
      </c>
      <c r="T4533" s="69">
        <f t="shared" si="833"/>
        <v>288.58570239866009</v>
      </c>
      <c r="V4533" s="16">
        <f t="shared" si="834"/>
        <v>1.7657391600000003E-2</v>
      </c>
      <c r="W4533" s="16">
        <f t="shared" si="835"/>
        <v>0.19523466884068347</v>
      </c>
      <c r="X4533" s="16"/>
      <c r="Z4533" s="15">
        <f t="shared" si="836"/>
        <v>6.0332315929123006E-6</v>
      </c>
      <c r="AA4533" s="16">
        <f t="shared" si="837"/>
        <v>0.21502426205494835</v>
      </c>
      <c r="AB4533" s="3">
        <f t="shared" si="838"/>
        <v>0.23159680641489186</v>
      </c>
      <c r="AC4533" s="69">
        <f t="shared" si="839"/>
        <v>70.995511147850422</v>
      </c>
      <c r="AD4533" s="3">
        <f t="shared" si="825"/>
        <v>89.841619532958703</v>
      </c>
      <c r="AF4533" s="29"/>
      <c r="AG4533" s="30"/>
      <c r="AH4533" s="29"/>
      <c r="AI4533" s="29"/>
      <c r="AJ4533" s="31"/>
      <c r="AK4533" s="29"/>
      <c r="AL4533" s="30"/>
      <c r="AN4533" s="17">
        <f t="shared" si="840"/>
        <v>167408.69234966184</v>
      </c>
      <c r="AO4533" s="17">
        <f t="shared" si="841"/>
        <v>1674.0869234966185</v>
      </c>
      <c r="AP4533" s="2">
        <f t="shared" si="842"/>
        <v>114.50754556716872</v>
      </c>
      <c r="AQ4533" s="6">
        <f t="shared" si="843"/>
        <v>2594.7409825520431</v>
      </c>
      <c r="AR4533" s="3">
        <f t="shared" si="844"/>
        <v>33045.240467447955</v>
      </c>
    </row>
    <row r="4534" spans="1:44">
      <c r="A4534" s="32">
        <v>44347</v>
      </c>
      <c r="B4534" s="9">
        <v>6.25</v>
      </c>
      <c r="C4534" s="33">
        <v>37317.2768</v>
      </c>
      <c r="D4534" s="34">
        <f t="shared" si="828"/>
        <v>150667823.11469567</v>
      </c>
      <c r="E4534" s="34">
        <v>21047730572451.5</v>
      </c>
      <c r="F4534" s="3">
        <f>VLOOKUP(A4534,ERCOT_345kv_West_ATC!A:B,2)</f>
        <v>25.67</v>
      </c>
      <c r="G4534" s="3">
        <f>VLOOKUP(A4534,ERCOT_345kv_West_ATC!G:H,2)</f>
        <v>2.8250000000000002</v>
      </c>
      <c r="I4534" s="5">
        <f t="shared" si="829"/>
        <v>6</v>
      </c>
      <c r="J4534" s="4">
        <f t="shared" si="830"/>
        <v>144</v>
      </c>
      <c r="K4534" s="4">
        <f t="shared" si="823"/>
        <v>900</v>
      </c>
      <c r="L4534" s="6">
        <f t="shared" si="824"/>
        <v>33585549.119999997</v>
      </c>
      <c r="N4534" s="22">
        <f t="shared" si="831"/>
        <v>0.22291122567313557</v>
      </c>
      <c r="O4534" s="14">
        <f t="shared" si="832"/>
        <v>597.34054783208512</v>
      </c>
      <c r="Q4534" s="22">
        <f t="shared" si="827"/>
        <v>325.8936047852859</v>
      </c>
      <c r="R4534" s="3">
        <f>VLOOKUP(A4534,ERCOT_345kv_West_ATC!D:E,2)</f>
        <v>25.61</v>
      </c>
      <c r="S4534" s="66">
        <f t="shared" si="826"/>
        <v>0.92141607069315434</v>
      </c>
      <c r="T4534" s="69">
        <f t="shared" si="833"/>
        <v>300.28360478528589</v>
      </c>
      <c r="V4534" s="16">
        <f t="shared" si="834"/>
        <v>1.7558280000000002E-2</v>
      </c>
      <c r="W4534" s="16">
        <f t="shared" si="835"/>
        <v>0.20535294567313556</v>
      </c>
      <c r="X4534" s="16"/>
      <c r="Z4534" s="15">
        <f t="shared" si="836"/>
        <v>6.0332315929123006E-6</v>
      </c>
      <c r="AA4534" s="16">
        <f t="shared" si="837"/>
        <v>0.22514377335121324</v>
      </c>
      <c r="AB4534" s="3">
        <f t="shared" si="838"/>
        <v>0.24249625783631079</v>
      </c>
      <c r="AC4534" s="69">
        <f t="shared" si="839"/>
        <v>74.98471036808975</v>
      </c>
      <c r="AD4534" s="3">
        <f t="shared" si="825"/>
        <v>88.119265044799178</v>
      </c>
      <c r="AF4534" s="29"/>
      <c r="AG4534" s="30"/>
      <c r="AH4534" s="29"/>
      <c r="AI4534" s="29"/>
      <c r="AJ4534" s="31"/>
      <c r="AK4534" s="29"/>
      <c r="AL4534" s="30"/>
      <c r="AN4534" s="17">
        <f t="shared" si="840"/>
        <v>167408.69234966184</v>
      </c>
      <c r="AO4534" s="17">
        <f t="shared" si="841"/>
        <v>1674.0869234966185</v>
      </c>
      <c r="AP4534" s="2">
        <f t="shared" si="842"/>
        <v>114.50754556716872</v>
      </c>
      <c r="AQ4534" s="6">
        <f t="shared" si="843"/>
        <v>2932.5382419751909</v>
      </c>
      <c r="AR4534" s="3">
        <f t="shared" si="844"/>
        <v>34384.738558024808</v>
      </c>
    </row>
    <row r="4535" spans="1:44">
      <c r="A4535" s="32">
        <v>44348</v>
      </c>
      <c r="B4535" s="9">
        <v>6.25</v>
      </c>
      <c r="C4535" s="33">
        <v>36642.329590000001</v>
      </c>
      <c r="D4535" s="34">
        <f t="shared" si="828"/>
        <v>150667823.11469567</v>
      </c>
      <c r="E4535" s="34">
        <v>21047730572451.5</v>
      </c>
      <c r="F4535" s="3">
        <f>VLOOKUP(A4535,ERCOT_345kv_West_ATC!A:B,2)</f>
        <v>26.290900000000001</v>
      </c>
      <c r="G4535" s="3">
        <f>VLOOKUP(A4535,ERCOT_345kv_West_ATC!G:H,2)</f>
        <v>2.85</v>
      </c>
      <c r="I4535" s="5">
        <f t="shared" si="829"/>
        <v>6</v>
      </c>
      <c r="J4535" s="4">
        <f t="shared" si="830"/>
        <v>144</v>
      </c>
      <c r="K4535" s="4">
        <f t="shared" si="823"/>
        <v>900</v>
      </c>
      <c r="L4535" s="6">
        <f t="shared" si="824"/>
        <v>32978096.631000001</v>
      </c>
      <c r="N4535" s="22">
        <f t="shared" si="831"/>
        <v>0.21887949231134421</v>
      </c>
      <c r="O4535" s="14">
        <f t="shared" si="832"/>
        <v>597.34054783208512</v>
      </c>
      <c r="Q4535" s="22">
        <f t="shared" si="827"/>
        <v>319.9992577651231</v>
      </c>
      <c r="R4535" s="3">
        <f>VLOOKUP(A4535,ERCOT_345kv_West_ATC!D:E,2)</f>
        <v>27.82</v>
      </c>
      <c r="S4535" s="66">
        <f t="shared" si="826"/>
        <v>0.9130622983493929</v>
      </c>
      <c r="T4535" s="69">
        <f t="shared" si="833"/>
        <v>292.17925776512311</v>
      </c>
      <c r="V4535" s="16">
        <f t="shared" si="834"/>
        <v>1.7982975599999999E-2</v>
      </c>
      <c r="W4535" s="16">
        <f t="shared" si="835"/>
        <v>0.2008965167113442</v>
      </c>
      <c r="X4535" s="16"/>
      <c r="Z4535" s="15">
        <f t="shared" si="836"/>
        <v>6.0332315929123006E-6</v>
      </c>
      <c r="AA4535" s="16">
        <f t="shared" si="837"/>
        <v>0.22107166052029323</v>
      </c>
      <c r="AB4535" s="3">
        <f t="shared" si="838"/>
        <v>0.23811029544309412</v>
      </c>
      <c r="AC4535" s="69">
        <f t="shared" si="839"/>
        <v>73.379448132172442</v>
      </c>
      <c r="AD4535" s="3">
        <f t="shared" si="825"/>
        <v>86.440425438339361</v>
      </c>
      <c r="AF4535" s="29"/>
      <c r="AG4535" s="30"/>
      <c r="AH4535" s="29"/>
      <c r="AI4535" s="29"/>
      <c r="AJ4535" s="31"/>
      <c r="AK4535" s="29"/>
      <c r="AL4535" s="30"/>
      <c r="AN4535" s="17">
        <f t="shared" si="840"/>
        <v>167408.69234966184</v>
      </c>
      <c r="AO4535" s="17">
        <f t="shared" si="841"/>
        <v>1674.0869234966185</v>
      </c>
      <c r="AP4535" s="2">
        <f t="shared" si="842"/>
        <v>114.50754556716872</v>
      </c>
      <c r="AQ4535" s="6">
        <f t="shared" si="843"/>
        <v>3185.599917678634</v>
      </c>
      <c r="AR4535" s="3">
        <f t="shared" si="844"/>
        <v>33456.729672321366</v>
      </c>
    </row>
    <row r="4536" spans="1:44">
      <c r="A4536" s="32">
        <v>44349</v>
      </c>
      <c r="B4536" s="9">
        <v>6.25</v>
      </c>
      <c r="C4536" s="33">
        <v>37659.807099999998</v>
      </c>
      <c r="D4536" s="34">
        <f t="shared" si="828"/>
        <v>150667823.11469567</v>
      </c>
      <c r="E4536" s="34">
        <v>21047730572451.5</v>
      </c>
      <c r="F4536" s="3">
        <f>VLOOKUP(A4536,ERCOT_345kv_West_ATC!A:B,2)</f>
        <v>25.7593</v>
      </c>
      <c r="G4536" s="3">
        <f>VLOOKUP(A4536,ERCOT_345kv_West_ATC!G:H,2)</f>
        <v>2.8679999999999999</v>
      </c>
      <c r="I4536" s="5">
        <f t="shared" si="829"/>
        <v>6</v>
      </c>
      <c r="J4536" s="4">
        <f t="shared" si="830"/>
        <v>144</v>
      </c>
      <c r="K4536" s="4">
        <f t="shared" si="823"/>
        <v>900</v>
      </c>
      <c r="L4536" s="6">
        <f t="shared" si="824"/>
        <v>33893826.390000001</v>
      </c>
      <c r="N4536" s="22">
        <f t="shared" si="831"/>
        <v>0.22495729804364648</v>
      </c>
      <c r="O4536" s="14">
        <f t="shared" si="832"/>
        <v>597.34054783208512</v>
      </c>
      <c r="Q4536" s="22">
        <f t="shared" si="827"/>
        <v>328.88493866030183</v>
      </c>
      <c r="R4536" s="3">
        <f>VLOOKUP(A4536,ERCOT_345kv_West_ATC!D:E,2)</f>
        <v>25.16</v>
      </c>
      <c r="S4536" s="66">
        <f t="shared" si="826"/>
        <v>0.92349908116045643</v>
      </c>
      <c r="T4536" s="69">
        <f t="shared" si="833"/>
        <v>303.7249386603018</v>
      </c>
      <c r="V4536" s="16">
        <f t="shared" si="834"/>
        <v>1.7619361199999999E-2</v>
      </c>
      <c r="W4536" s="16">
        <f t="shared" si="835"/>
        <v>0.20733793684364649</v>
      </c>
      <c r="X4536" s="16"/>
      <c r="Z4536" s="15">
        <f t="shared" si="836"/>
        <v>6.0332315929123006E-6</v>
      </c>
      <c r="AA4536" s="16">
        <f t="shared" si="837"/>
        <v>0.22721033797870296</v>
      </c>
      <c r="AB4536" s="3">
        <f t="shared" si="838"/>
        <v>0.24472209860145336</v>
      </c>
      <c r="AC4536" s="69">
        <f t="shared" si="839"/>
        <v>75.799368088131928</v>
      </c>
      <c r="AD4536" s="3">
        <f t="shared" si="825"/>
        <v>84.794715195756211</v>
      </c>
      <c r="AF4536" s="29"/>
      <c r="AG4536" s="30"/>
      <c r="AH4536" s="29"/>
      <c r="AI4536" s="29"/>
      <c r="AJ4536" s="31"/>
      <c r="AK4536" s="29"/>
      <c r="AL4536" s="30"/>
      <c r="AN4536" s="17">
        <f t="shared" si="840"/>
        <v>167408.69234966184</v>
      </c>
      <c r="AO4536" s="17">
        <f t="shared" si="841"/>
        <v>1674.0869234966185</v>
      </c>
      <c r="AP4536" s="2">
        <f t="shared" si="842"/>
        <v>114.50754556716872</v>
      </c>
      <c r="AQ4536" s="6">
        <f t="shared" si="843"/>
        <v>2881.0098464699649</v>
      </c>
      <c r="AR4536" s="3">
        <f t="shared" si="844"/>
        <v>34778.797253530036</v>
      </c>
    </row>
    <row r="4537" spans="1:44">
      <c r="A4537" s="32">
        <v>44350</v>
      </c>
      <c r="B4537" s="9">
        <v>6.25</v>
      </c>
      <c r="C4537" s="33">
        <v>39173.793290000001</v>
      </c>
      <c r="D4537" s="34">
        <f t="shared" si="828"/>
        <v>150667823.11469567</v>
      </c>
      <c r="E4537" s="34">
        <v>21047730572451.5</v>
      </c>
      <c r="F4537" s="3">
        <f>VLOOKUP(A4537,ERCOT_345kv_West_ATC!A:B,2)</f>
        <v>26.1845</v>
      </c>
      <c r="G4537" s="3">
        <f>VLOOKUP(A4537,ERCOT_345kv_West_ATC!G:H,2)</f>
        <v>2.8759999999999999</v>
      </c>
      <c r="I4537" s="5">
        <f t="shared" si="829"/>
        <v>6</v>
      </c>
      <c r="J4537" s="4">
        <f t="shared" si="830"/>
        <v>144</v>
      </c>
      <c r="K4537" s="4">
        <f t="shared" si="823"/>
        <v>900</v>
      </c>
      <c r="L4537" s="6">
        <f t="shared" si="824"/>
        <v>35256413.961000003</v>
      </c>
      <c r="N4537" s="22">
        <f t="shared" si="831"/>
        <v>0.23400095144509461</v>
      </c>
      <c r="O4537" s="14">
        <f t="shared" si="832"/>
        <v>597.34054783208512</v>
      </c>
      <c r="Q4537" s="22">
        <f t="shared" si="827"/>
        <v>342.10665415949501</v>
      </c>
      <c r="R4537" s="3">
        <f>VLOOKUP(A4537,ERCOT_345kv_West_ATC!D:E,2)</f>
        <v>25.97</v>
      </c>
      <c r="S4537" s="66">
        <f t="shared" si="826"/>
        <v>0.92408800096623556</v>
      </c>
      <c r="T4537" s="69">
        <f t="shared" si="833"/>
        <v>316.13665415949504</v>
      </c>
      <c r="V4537" s="16">
        <f t="shared" si="834"/>
        <v>1.7910197999999999E-2</v>
      </c>
      <c r="W4537" s="16">
        <f t="shared" si="835"/>
        <v>0.21609075344509462</v>
      </c>
      <c r="X4537" s="16"/>
      <c r="Z4537" s="15">
        <f t="shared" si="836"/>
        <v>6.0332315929123006E-6</v>
      </c>
      <c r="AA4537" s="16">
        <f t="shared" si="837"/>
        <v>0.2363445672914439</v>
      </c>
      <c r="AB4537" s="3">
        <f t="shared" si="838"/>
        <v>0.25456032949537688</v>
      </c>
      <c r="AC4537" s="69">
        <f t="shared" si="839"/>
        <v>79.400160595307938</v>
      </c>
      <c r="AD4537" s="3">
        <f t="shared" si="825"/>
        <v>83.582109707643198</v>
      </c>
      <c r="AF4537" s="29"/>
      <c r="AG4537" s="30"/>
      <c r="AH4537" s="29"/>
      <c r="AI4537" s="29"/>
      <c r="AJ4537" s="31"/>
      <c r="AK4537" s="29"/>
      <c r="AL4537" s="30"/>
      <c r="AN4537" s="17">
        <f t="shared" si="840"/>
        <v>167408.69234966184</v>
      </c>
      <c r="AO4537" s="17">
        <f t="shared" si="841"/>
        <v>1674.0869234966185</v>
      </c>
      <c r="AP4537" s="2">
        <f t="shared" si="842"/>
        <v>114.50754556716872</v>
      </c>
      <c r="AQ4537" s="6">
        <f t="shared" si="843"/>
        <v>2973.7609583793715</v>
      </c>
      <c r="AR4537" s="3">
        <f t="shared" si="844"/>
        <v>36200.032331620627</v>
      </c>
    </row>
    <row r="4538" spans="1:44">
      <c r="A4538" s="32">
        <v>44351</v>
      </c>
      <c r="B4538" s="9">
        <v>6.25</v>
      </c>
      <c r="C4538" s="33">
        <v>36975.006569999998</v>
      </c>
      <c r="D4538" s="34">
        <f t="shared" si="828"/>
        <v>150667823.11469567</v>
      </c>
      <c r="E4538" s="34">
        <v>21047730572451.5</v>
      </c>
      <c r="F4538" s="3">
        <f>VLOOKUP(A4538,ERCOT_345kv_West_ATC!A:B,2)</f>
        <v>27.3215</v>
      </c>
      <c r="G4538" s="3">
        <f>VLOOKUP(A4538,ERCOT_345kv_West_ATC!G:H,2)</f>
        <v>2.907</v>
      </c>
      <c r="I4538" s="5">
        <f t="shared" si="829"/>
        <v>6</v>
      </c>
      <c r="J4538" s="4">
        <f t="shared" si="830"/>
        <v>144</v>
      </c>
      <c r="K4538" s="4">
        <f t="shared" ref="K4538:K4601" si="845">J4538*B4538</f>
        <v>900</v>
      </c>
      <c r="L4538" s="6">
        <f t="shared" ref="L4538:L4601" si="846">K4538*C4538</f>
        <v>33277505.912999999</v>
      </c>
      <c r="N4538" s="22">
        <f t="shared" si="831"/>
        <v>0.22086670680618745</v>
      </c>
      <c r="O4538" s="14">
        <f t="shared" si="832"/>
        <v>597.34054783208512</v>
      </c>
      <c r="Q4538" s="22">
        <f t="shared" si="827"/>
        <v>322.90454211430909</v>
      </c>
      <c r="R4538" s="3">
        <f>VLOOKUP(A4538,ERCOT_345kv_West_ATC!D:E,2)</f>
        <v>24.28</v>
      </c>
      <c r="S4538" s="66">
        <f t="shared" si="826"/>
        <v>0.92480749932775852</v>
      </c>
      <c r="T4538" s="69">
        <f t="shared" si="833"/>
        <v>298.62454211430907</v>
      </c>
      <c r="V4538" s="16">
        <f t="shared" si="834"/>
        <v>1.8687906000000001E-2</v>
      </c>
      <c r="W4538" s="16">
        <f t="shared" si="835"/>
        <v>0.20217880080618744</v>
      </c>
      <c r="X4538" s="16"/>
      <c r="Z4538" s="15">
        <f t="shared" si="836"/>
        <v>6.0332315929123006E-6</v>
      </c>
      <c r="AA4538" s="16">
        <f t="shared" si="837"/>
        <v>0.22307877778626387</v>
      </c>
      <c r="AB4538" s="3">
        <f t="shared" si="838"/>
        <v>0.24027210706591554</v>
      </c>
      <c r="AC4538" s="69">
        <f t="shared" si="839"/>
        <v>74.170671186125077</v>
      </c>
      <c r="AD4538" s="3">
        <f t="shared" si="825"/>
        <v>81.863996120882717</v>
      </c>
      <c r="AF4538" s="29"/>
      <c r="AG4538" s="30"/>
      <c r="AH4538" s="29"/>
      <c r="AI4538" s="29"/>
      <c r="AJ4538" s="31"/>
      <c r="AK4538" s="29"/>
      <c r="AL4538" s="30"/>
      <c r="AN4538" s="17">
        <f t="shared" si="840"/>
        <v>167408.69234966184</v>
      </c>
      <c r="AO4538" s="17">
        <f t="shared" si="841"/>
        <v>1674.0869234966185</v>
      </c>
      <c r="AP4538" s="2">
        <f t="shared" si="842"/>
        <v>114.50754556716872</v>
      </c>
      <c r="AQ4538" s="6">
        <f t="shared" si="843"/>
        <v>2780.2432063708566</v>
      </c>
      <c r="AR4538" s="3">
        <f t="shared" si="844"/>
        <v>34194.763363629143</v>
      </c>
    </row>
    <row r="4539" spans="1:44">
      <c r="A4539" s="32">
        <v>44352</v>
      </c>
      <c r="B4539" s="9">
        <v>6.25</v>
      </c>
      <c r="C4539" s="33">
        <v>35533.746590000002</v>
      </c>
      <c r="D4539" s="34">
        <f t="shared" si="828"/>
        <v>150667823.11469567</v>
      </c>
      <c r="E4539" s="34">
        <v>21047730572451.5</v>
      </c>
      <c r="F4539" s="3">
        <f>VLOOKUP(A4539,ERCOT_345kv_West_ATC!A:B,2)</f>
        <v>27.3215</v>
      </c>
      <c r="G4539" s="3">
        <f>VLOOKUP(A4539,ERCOT_345kv_West_ATC!G:H,2)</f>
        <v>2.907</v>
      </c>
      <c r="I4539" s="5">
        <f t="shared" si="829"/>
        <v>6</v>
      </c>
      <c r="J4539" s="4">
        <f t="shared" si="830"/>
        <v>144</v>
      </c>
      <c r="K4539" s="4">
        <f t="shared" si="845"/>
        <v>900</v>
      </c>
      <c r="L4539" s="6">
        <f t="shared" si="846"/>
        <v>31980371.931000002</v>
      </c>
      <c r="N4539" s="22">
        <f t="shared" si="831"/>
        <v>0.21225747654597085</v>
      </c>
      <c r="O4539" s="14">
        <f t="shared" si="832"/>
        <v>597.34054783208512</v>
      </c>
      <c r="Q4539" s="22">
        <f t="shared" si="827"/>
        <v>310.31794816662403</v>
      </c>
      <c r="R4539" s="3">
        <f>VLOOKUP(A4539,ERCOT_345kv_West_ATC!D:E,2)</f>
        <v>23.14</v>
      </c>
      <c r="S4539" s="66">
        <f t="shared" si="826"/>
        <v>0.92543131927523881</v>
      </c>
      <c r="T4539" s="69">
        <f t="shared" si="833"/>
        <v>287.17794816662405</v>
      </c>
      <c r="V4539" s="16">
        <f t="shared" si="834"/>
        <v>1.8687906000000001E-2</v>
      </c>
      <c r="W4539" s="16">
        <f t="shared" si="835"/>
        <v>0.19356957054597085</v>
      </c>
      <c r="X4539" s="16"/>
      <c r="Z4539" s="15">
        <f t="shared" si="836"/>
        <v>6.0332315929123006E-6</v>
      </c>
      <c r="AA4539" s="16">
        <f t="shared" si="837"/>
        <v>0.21438332254132775</v>
      </c>
      <c r="AB4539" s="3">
        <f t="shared" si="838"/>
        <v>0.23090646783151042</v>
      </c>
      <c r="AC4539" s="69">
        <f t="shared" si="839"/>
        <v>70.742847226332813</v>
      </c>
      <c r="AD4539" s="3">
        <f t="shared" si="825"/>
        <v>80.107593183404489</v>
      </c>
      <c r="AF4539" s="29"/>
      <c r="AG4539" s="30"/>
      <c r="AH4539" s="29"/>
      <c r="AI4539" s="29"/>
      <c r="AJ4539" s="31"/>
      <c r="AK4539" s="29"/>
      <c r="AL4539" s="30"/>
      <c r="AN4539" s="17">
        <f t="shared" si="840"/>
        <v>167408.69234966184</v>
      </c>
      <c r="AO4539" s="17">
        <f t="shared" si="841"/>
        <v>1674.0869234966185</v>
      </c>
      <c r="AP4539" s="2">
        <f t="shared" si="842"/>
        <v>114.50754556716872</v>
      </c>
      <c r="AQ4539" s="6">
        <f t="shared" si="843"/>
        <v>2649.7046044242843</v>
      </c>
      <c r="AR4539" s="3">
        <f t="shared" si="844"/>
        <v>32884.041985575721</v>
      </c>
    </row>
    <row r="4540" spans="1:44">
      <c r="A4540" s="32">
        <v>44353</v>
      </c>
      <c r="B4540" s="9">
        <v>6.25</v>
      </c>
      <c r="C4540" s="33">
        <v>35797.42239</v>
      </c>
      <c r="D4540" s="34">
        <f t="shared" si="828"/>
        <v>150667823.11469567</v>
      </c>
      <c r="E4540" s="34">
        <v>21047730572451.5</v>
      </c>
      <c r="F4540" s="3">
        <f>VLOOKUP(A4540,ERCOT_345kv_West_ATC!A:B,2)</f>
        <v>27.3215</v>
      </c>
      <c r="G4540" s="3">
        <f>VLOOKUP(A4540,ERCOT_345kv_West_ATC!G:H,2)</f>
        <v>2.907</v>
      </c>
      <c r="I4540" s="5">
        <f t="shared" si="829"/>
        <v>6</v>
      </c>
      <c r="J4540" s="4">
        <f t="shared" si="830"/>
        <v>144</v>
      </c>
      <c r="K4540" s="4">
        <f t="shared" si="845"/>
        <v>900</v>
      </c>
      <c r="L4540" s="6">
        <f t="shared" si="846"/>
        <v>32217680.151000001</v>
      </c>
      <c r="N4540" s="22">
        <f t="shared" si="831"/>
        <v>0.21383251901419148</v>
      </c>
      <c r="O4540" s="14">
        <f t="shared" si="832"/>
        <v>597.34054783208512</v>
      </c>
      <c r="Q4540" s="22">
        <f t="shared" si="827"/>
        <v>312.62064183361326</v>
      </c>
      <c r="R4540" s="3">
        <f>VLOOKUP(A4540,ERCOT_345kv_West_ATC!D:E,2)</f>
        <v>23.95</v>
      </c>
      <c r="S4540" s="66">
        <f t="shared" si="826"/>
        <v>0.92338957575057712</v>
      </c>
      <c r="T4540" s="69">
        <f t="shared" si="833"/>
        <v>288.67064183361327</v>
      </c>
      <c r="V4540" s="16">
        <f t="shared" si="834"/>
        <v>1.8687906000000001E-2</v>
      </c>
      <c r="W4540" s="16">
        <f t="shared" si="835"/>
        <v>0.19514461301419148</v>
      </c>
      <c r="X4540" s="16"/>
      <c r="Z4540" s="15">
        <f t="shared" si="836"/>
        <v>6.0332315929123006E-6</v>
      </c>
      <c r="AA4540" s="16">
        <f t="shared" si="837"/>
        <v>0.21597413970817414</v>
      </c>
      <c r="AB4540" s="3">
        <f t="shared" si="838"/>
        <v>0.23261989389753018</v>
      </c>
      <c r="AC4540" s="69">
        <f t="shared" si="839"/>
        <v>71.369961166496054</v>
      </c>
      <c r="AD4540" s="3">
        <f t="shared" si="825"/>
        <v>78.300531067799966</v>
      </c>
      <c r="AF4540" s="29"/>
      <c r="AG4540" s="30"/>
      <c r="AH4540" s="29"/>
      <c r="AI4540" s="29"/>
      <c r="AJ4540" s="31"/>
      <c r="AK4540" s="29"/>
      <c r="AL4540" s="30"/>
      <c r="AN4540" s="17">
        <f t="shared" si="840"/>
        <v>167408.69234966184</v>
      </c>
      <c r="AO4540" s="17">
        <f t="shared" si="841"/>
        <v>1674.0869234966185</v>
      </c>
      <c r="AP4540" s="2">
        <f t="shared" si="842"/>
        <v>114.50754556716872</v>
      </c>
      <c r="AQ4540" s="6">
        <f t="shared" si="843"/>
        <v>2742.4557163336908</v>
      </c>
      <c r="AR4540" s="3">
        <f t="shared" si="844"/>
        <v>33054.966673666306</v>
      </c>
    </row>
    <row r="4541" spans="1:44">
      <c r="A4541" s="32">
        <v>44354</v>
      </c>
      <c r="B4541" s="9">
        <v>6.25</v>
      </c>
      <c r="C4541" s="33">
        <v>33577.694230000001</v>
      </c>
      <c r="D4541" s="34">
        <f t="shared" si="828"/>
        <v>150667823.11469567</v>
      </c>
      <c r="E4541" s="34">
        <v>21047730572451.5</v>
      </c>
      <c r="F4541" s="3">
        <f>VLOOKUP(A4541,ERCOT_345kv_West_ATC!A:B,2)</f>
        <v>27.1252</v>
      </c>
      <c r="G4541" s="3">
        <f>VLOOKUP(A4541,ERCOT_345kv_West_ATC!G:H,2)</f>
        <v>2.9209999999999998</v>
      </c>
      <c r="I4541" s="5">
        <f t="shared" si="829"/>
        <v>6</v>
      </c>
      <c r="J4541" s="4">
        <f t="shared" si="830"/>
        <v>144</v>
      </c>
      <c r="K4541" s="4">
        <f t="shared" si="845"/>
        <v>900</v>
      </c>
      <c r="L4541" s="6">
        <f t="shared" si="846"/>
        <v>30219924.807</v>
      </c>
      <c r="N4541" s="22">
        <f t="shared" si="831"/>
        <v>0.20057318266286442</v>
      </c>
      <c r="O4541" s="14">
        <f t="shared" si="832"/>
        <v>597.34054783208512</v>
      </c>
      <c r="Q4541" s="22">
        <f t="shared" si="827"/>
        <v>293.23564716793044</v>
      </c>
      <c r="R4541" s="3">
        <f>VLOOKUP(A4541,ERCOT_345kv_West_ATC!D:E,2)</f>
        <v>26.56</v>
      </c>
      <c r="S4541" s="66">
        <f t="shared" si="826"/>
        <v>0.90942438186995189</v>
      </c>
      <c r="T4541" s="69">
        <f t="shared" si="833"/>
        <v>266.67564716793044</v>
      </c>
      <c r="V4541" s="16">
        <f t="shared" si="834"/>
        <v>1.8553636799999999E-2</v>
      </c>
      <c r="W4541" s="16">
        <f t="shared" si="835"/>
        <v>0.18201954586286442</v>
      </c>
      <c r="X4541" s="16"/>
      <c r="Z4541" s="15">
        <f t="shared" si="836"/>
        <v>6.0332315929123006E-6</v>
      </c>
      <c r="AA4541" s="16">
        <f t="shared" si="837"/>
        <v>0.20258200564558507</v>
      </c>
      <c r="AB4541" s="3">
        <f t="shared" si="838"/>
        <v>0.21819558916868462</v>
      </c>
      <c r="AC4541" s="69">
        <f t="shared" si="839"/>
        <v>66.09066563573856</v>
      </c>
      <c r="AD4541" s="3">
        <f t="shared" ref="AD4541:AD4604" si="847">AVERAGE(AC4512:AC4541)</f>
        <v>76.204379753960112</v>
      </c>
      <c r="AF4541" s="29"/>
      <c r="AG4541" s="30"/>
      <c r="AH4541" s="29"/>
      <c r="AI4541" s="29"/>
      <c r="AJ4541" s="31"/>
      <c r="AK4541" s="29"/>
      <c r="AL4541" s="30"/>
      <c r="AN4541" s="17">
        <f t="shared" si="840"/>
        <v>167408.69234966184</v>
      </c>
      <c r="AO4541" s="17">
        <f t="shared" si="841"/>
        <v>1674.0869234966185</v>
      </c>
      <c r="AP4541" s="2">
        <f t="shared" si="842"/>
        <v>114.50754556716872</v>
      </c>
      <c r="AQ4541" s="6">
        <f t="shared" si="843"/>
        <v>3041.3204102640011</v>
      </c>
      <c r="AR4541" s="3">
        <f t="shared" si="844"/>
        <v>30536.373819736</v>
      </c>
    </row>
    <row r="4542" spans="1:44">
      <c r="A4542" s="32">
        <v>44355</v>
      </c>
      <c r="B4542" s="9">
        <v>6.25</v>
      </c>
      <c r="C4542" s="33">
        <v>33452.002249999998</v>
      </c>
      <c r="D4542" s="34">
        <f t="shared" si="828"/>
        <v>150667823.11469567</v>
      </c>
      <c r="E4542" s="34">
        <v>21047730572451.5</v>
      </c>
      <c r="F4542" s="3">
        <f>VLOOKUP(A4542,ERCOT_345kv_West_ATC!A:B,2)</f>
        <v>28.450099999999999</v>
      </c>
      <c r="G4542" s="3">
        <f>VLOOKUP(A4542,ERCOT_345kv_West_ATC!G:H,2)</f>
        <v>2.9260000000000002</v>
      </c>
      <c r="I4542" s="5">
        <f t="shared" si="829"/>
        <v>6</v>
      </c>
      <c r="J4542" s="4">
        <f t="shared" si="830"/>
        <v>144</v>
      </c>
      <c r="K4542" s="4">
        <f t="shared" si="845"/>
        <v>900</v>
      </c>
      <c r="L4542" s="6">
        <f t="shared" si="846"/>
        <v>30106802.024999999</v>
      </c>
      <c r="N4542" s="22">
        <f t="shared" si="831"/>
        <v>0.19982237350095142</v>
      </c>
      <c r="O4542" s="14">
        <f t="shared" si="832"/>
        <v>597.34054783208512</v>
      </c>
      <c r="Q4542" s="22">
        <f t="shared" si="827"/>
        <v>292.13797295460733</v>
      </c>
      <c r="R4542" s="3">
        <f>VLOOKUP(A4542,ERCOT_345kv_West_ATC!D:E,2)</f>
        <v>30.61</v>
      </c>
      <c r="S4542" s="66">
        <f t="shared" si="826"/>
        <v>0.89522074213626368</v>
      </c>
      <c r="T4542" s="69">
        <f t="shared" si="833"/>
        <v>261.52797295460732</v>
      </c>
      <c r="V4542" s="16">
        <f t="shared" si="834"/>
        <v>1.94598684E-2</v>
      </c>
      <c r="W4542" s="16">
        <f t="shared" si="835"/>
        <v>0.18036250510095142</v>
      </c>
      <c r="X4542" s="16"/>
      <c r="Z4542" s="15">
        <f t="shared" si="836"/>
        <v>6.0332315929123006E-6</v>
      </c>
      <c r="AA4542" s="16">
        <f t="shared" si="837"/>
        <v>0.20182367682087335</v>
      </c>
      <c r="AB4542" s="3">
        <f t="shared" si="838"/>
        <v>0.21737881373907886</v>
      </c>
      <c r="AC4542" s="69">
        <f t="shared" si="839"/>
        <v>65.791725828502862</v>
      </c>
      <c r="AD4542" s="3">
        <f t="shared" si="847"/>
        <v>74.142635062677002</v>
      </c>
      <c r="AF4542" s="29"/>
      <c r="AG4542" s="30"/>
      <c r="AH4542" s="29"/>
      <c r="AI4542" s="29"/>
      <c r="AJ4542" s="31"/>
      <c r="AK4542" s="29"/>
      <c r="AL4542" s="30"/>
      <c r="AN4542" s="17">
        <f t="shared" si="840"/>
        <v>167408.69234966184</v>
      </c>
      <c r="AO4542" s="17">
        <f t="shared" si="841"/>
        <v>1674.0869234966185</v>
      </c>
      <c r="AP4542" s="2">
        <f t="shared" si="842"/>
        <v>114.50754556716872</v>
      </c>
      <c r="AQ4542" s="6">
        <f t="shared" si="843"/>
        <v>3505.0759698110346</v>
      </c>
      <c r="AR4542" s="3">
        <f t="shared" si="844"/>
        <v>29946.926280188964</v>
      </c>
    </row>
    <row r="4543" spans="1:44">
      <c r="A4543" s="32">
        <v>44356</v>
      </c>
      <c r="B4543" s="9">
        <v>6.25</v>
      </c>
      <c r="C4543" s="33">
        <v>37290.991779999997</v>
      </c>
      <c r="D4543" s="34">
        <f t="shared" si="828"/>
        <v>150667823.11469567</v>
      </c>
      <c r="E4543" s="34">
        <v>21047730572451.5</v>
      </c>
      <c r="F4543" s="3">
        <f>VLOOKUP(A4543,ERCOT_345kv_West_ATC!A:B,2)</f>
        <v>28.534199999999998</v>
      </c>
      <c r="G4543" s="3">
        <f>VLOOKUP(A4543,ERCOT_345kv_West_ATC!G:H,2)</f>
        <v>2.9159999999999999</v>
      </c>
      <c r="I4543" s="5">
        <f t="shared" si="829"/>
        <v>6</v>
      </c>
      <c r="J4543" s="4">
        <f t="shared" si="830"/>
        <v>144</v>
      </c>
      <c r="K4543" s="4">
        <f t="shared" si="845"/>
        <v>900</v>
      </c>
      <c r="L4543" s="6">
        <f t="shared" si="846"/>
        <v>33561892.601999998</v>
      </c>
      <c r="N4543" s="22">
        <f t="shared" si="831"/>
        <v>0.2227542145906698</v>
      </c>
      <c r="O4543" s="14">
        <f t="shared" si="832"/>
        <v>597.34054783208512</v>
      </c>
      <c r="Q4543" s="22">
        <f t="shared" si="827"/>
        <v>325.66405641910785</v>
      </c>
      <c r="R4543" s="3">
        <f>VLOOKUP(A4543,ERCOT_345kv_West_ATC!D:E,2)</f>
        <v>29.26</v>
      </c>
      <c r="S4543" s="66">
        <f t="shared" si="826"/>
        <v>0.91015281108473223</v>
      </c>
      <c r="T4543" s="69">
        <f t="shared" si="833"/>
        <v>296.40405641910786</v>
      </c>
      <c r="V4543" s="16">
        <f t="shared" si="834"/>
        <v>1.9517392799999998E-2</v>
      </c>
      <c r="W4543" s="16">
        <f t="shared" si="835"/>
        <v>0.20323682179066979</v>
      </c>
      <c r="X4543" s="16"/>
      <c r="Z4543" s="15">
        <f t="shared" si="836"/>
        <v>6.0332315929123006E-6</v>
      </c>
      <c r="AA4543" s="16">
        <f t="shared" si="837"/>
        <v>0.22498518973812889</v>
      </c>
      <c r="AB4543" s="3">
        <f t="shared" si="838"/>
        <v>0.2423254517236002</v>
      </c>
      <c r="AC4543" s="69">
        <f t="shared" si="839"/>
        <v>74.922195330837681</v>
      </c>
      <c r="AD4543" s="3">
        <f t="shared" si="847"/>
        <v>72.579049744610685</v>
      </c>
      <c r="AF4543" s="29"/>
      <c r="AG4543" s="30"/>
      <c r="AH4543" s="29"/>
      <c r="AI4543" s="29"/>
      <c r="AJ4543" s="31"/>
      <c r="AK4543" s="29"/>
      <c r="AL4543" s="30"/>
      <c r="AN4543" s="17">
        <f t="shared" si="840"/>
        <v>167408.69234966184</v>
      </c>
      <c r="AO4543" s="17">
        <f t="shared" si="841"/>
        <v>1674.0869234966185</v>
      </c>
      <c r="AP4543" s="2">
        <f t="shared" si="842"/>
        <v>114.50754556716872</v>
      </c>
      <c r="AQ4543" s="6">
        <f t="shared" si="843"/>
        <v>3350.4907832953568</v>
      </c>
      <c r="AR4543" s="3">
        <f t="shared" si="844"/>
        <v>33940.500996704643</v>
      </c>
    </row>
    <row r="4544" spans="1:44">
      <c r="A4544" s="32">
        <v>44357</v>
      </c>
      <c r="B4544" s="9">
        <v>6.25</v>
      </c>
      <c r="C4544" s="33">
        <v>36744.739309999997</v>
      </c>
      <c r="D4544" s="34">
        <f t="shared" si="828"/>
        <v>150667823.11469567</v>
      </c>
      <c r="E4544" s="34">
        <v>21047730572451.5</v>
      </c>
      <c r="F4544" s="3">
        <f>VLOOKUP(A4544,ERCOT_345kv_West_ATC!A:B,2)</f>
        <v>28.703199999999999</v>
      </c>
      <c r="G4544" s="3">
        <f>VLOOKUP(A4544,ERCOT_345kv_West_ATC!G:H,2)</f>
        <v>2.9180000000000001</v>
      </c>
      <c r="I4544" s="5">
        <f t="shared" si="829"/>
        <v>6</v>
      </c>
      <c r="J4544" s="4">
        <f t="shared" si="830"/>
        <v>144</v>
      </c>
      <c r="K4544" s="4">
        <f t="shared" si="845"/>
        <v>900</v>
      </c>
      <c r="L4544" s="6">
        <f t="shared" si="846"/>
        <v>33070265.378999997</v>
      </c>
      <c r="N4544" s="22">
        <f t="shared" si="831"/>
        <v>0.21949122709382549</v>
      </c>
      <c r="O4544" s="14">
        <f t="shared" si="832"/>
        <v>597.34054783208512</v>
      </c>
      <c r="Q4544" s="22">
        <f t="shared" si="827"/>
        <v>320.89360686231799</v>
      </c>
      <c r="R4544" s="3">
        <f>VLOOKUP(A4544,ERCOT_345kv_West_ATC!D:E,2)</f>
        <v>28.41</v>
      </c>
      <c r="S4544" s="66">
        <f t="shared" si="826"/>
        <v>0.91146598314066896</v>
      </c>
      <c r="T4544" s="69">
        <f t="shared" si="833"/>
        <v>292.48360686231797</v>
      </c>
      <c r="V4544" s="16">
        <f t="shared" si="834"/>
        <v>1.9632988800000001E-2</v>
      </c>
      <c r="W4544" s="16">
        <f t="shared" si="835"/>
        <v>0.19985823829382549</v>
      </c>
      <c r="X4544" s="16"/>
      <c r="Z4544" s="15">
        <f t="shared" si="836"/>
        <v>6.0332315929123006E-6</v>
      </c>
      <c r="AA4544" s="16">
        <f t="shared" si="837"/>
        <v>0.22168952207841852</v>
      </c>
      <c r="AB4544" s="3">
        <f t="shared" si="838"/>
        <v>0.23877577738592612</v>
      </c>
      <c r="AC4544" s="69">
        <f t="shared" si="839"/>
        <v>73.623014523248955</v>
      </c>
      <c r="AD4544" s="3">
        <f t="shared" si="847"/>
        <v>70.900160588495581</v>
      </c>
      <c r="AF4544" s="29"/>
      <c r="AG4544" s="30"/>
      <c r="AH4544" s="29"/>
      <c r="AI4544" s="29"/>
      <c r="AJ4544" s="31"/>
      <c r="AK4544" s="29"/>
      <c r="AL4544" s="30"/>
      <c r="AN4544" s="17">
        <f t="shared" si="840"/>
        <v>167408.69234966184</v>
      </c>
      <c r="AO4544" s="17">
        <f t="shared" si="841"/>
        <v>1674.0869234966185</v>
      </c>
      <c r="AP4544" s="2">
        <f t="shared" si="842"/>
        <v>114.50754556716872</v>
      </c>
      <c r="AQ4544" s="6">
        <f t="shared" si="843"/>
        <v>3253.1593695632632</v>
      </c>
      <c r="AR4544" s="3">
        <f t="shared" si="844"/>
        <v>33491.579940436735</v>
      </c>
    </row>
    <row r="4545" spans="1:44">
      <c r="A4545" s="32">
        <v>44358</v>
      </c>
      <c r="B4545" s="9">
        <v>6.25</v>
      </c>
      <c r="C4545" s="33">
        <v>37242.886910000001</v>
      </c>
      <c r="D4545" s="34">
        <f t="shared" si="828"/>
        <v>150667823.11469567</v>
      </c>
      <c r="E4545" s="34">
        <v>21047730572451.5</v>
      </c>
      <c r="F4545" s="3">
        <f>VLOOKUP(A4545,ERCOT_345kv_West_ATC!A:B,2)</f>
        <v>29.8306</v>
      </c>
      <c r="G4545" s="3">
        <f>VLOOKUP(A4545,ERCOT_345kv_West_ATC!G:H,2)</f>
        <v>2.968</v>
      </c>
      <c r="I4545" s="5">
        <f t="shared" si="829"/>
        <v>6</v>
      </c>
      <c r="J4545" s="4">
        <f t="shared" si="830"/>
        <v>144</v>
      </c>
      <c r="K4545" s="4">
        <f t="shared" si="845"/>
        <v>900</v>
      </c>
      <c r="L4545" s="6">
        <f t="shared" si="846"/>
        <v>33518598.219000001</v>
      </c>
      <c r="N4545" s="22">
        <f t="shared" si="831"/>
        <v>0.2224668646966779</v>
      </c>
      <c r="O4545" s="14">
        <f t="shared" si="832"/>
        <v>597.34054783208512</v>
      </c>
      <c r="Q4545" s="22">
        <f t="shared" si="827"/>
        <v>325.24395423490921</v>
      </c>
      <c r="R4545" s="3">
        <f>VLOOKUP(A4545,ERCOT_345kv_West_ATC!D:E,2)</f>
        <v>26.02</v>
      </c>
      <c r="S4545" s="66">
        <f t="shared" si="826"/>
        <v>0.91999851292790857</v>
      </c>
      <c r="T4545" s="69">
        <f t="shared" si="833"/>
        <v>299.22395423490923</v>
      </c>
      <c r="V4545" s="16">
        <f t="shared" si="834"/>
        <v>2.0404130400000001E-2</v>
      </c>
      <c r="W4545" s="16">
        <f t="shared" si="835"/>
        <v>0.2020627342966779</v>
      </c>
      <c r="X4545" s="16"/>
      <c r="Z4545" s="15">
        <f t="shared" si="836"/>
        <v>6.0332315929123006E-6</v>
      </c>
      <c r="AA4545" s="16">
        <f t="shared" si="837"/>
        <v>0.22469496191667199</v>
      </c>
      <c r="AB4545" s="3">
        <f t="shared" si="838"/>
        <v>0.24201285520105062</v>
      </c>
      <c r="AC4545" s="69">
        <f t="shared" si="839"/>
        <v>74.807785003584527</v>
      </c>
      <c r="AD4545" s="3">
        <f t="shared" si="847"/>
        <v>69.811142691016769</v>
      </c>
      <c r="AF4545" s="29"/>
      <c r="AG4545" s="30"/>
      <c r="AH4545" s="29"/>
      <c r="AI4545" s="29"/>
      <c r="AJ4545" s="31"/>
      <c r="AK4545" s="29"/>
      <c r="AL4545" s="30"/>
      <c r="AN4545" s="17">
        <f t="shared" si="840"/>
        <v>167408.69234966184</v>
      </c>
      <c r="AO4545" s="17">
        <f t="shared" si="841"/>
        <v>1674.0869234966185</v>
      </c>
      <c r="AP4545" s="2">
        <f t="shared" si="842"/>
        <v>114.50754556716872</v>
      </c>
      <c r="AQ4545" s="6">
        <f t="shared" si="843"/>
        <v>2979.4863356577303</v>
      </c>
      <c r="AR4545" s="3">
        <f t="shared" si="844"/>
        <v>34263.400574342268</v>
      </c>
    </row>
    <row r="4546" spans="1:44">
      <c r="A4546" s="32">
        <v>44359</v>
      </c>
      <c r="B4546" s="9">
        <v>6.25</v>
      </c>
      <c r="C4546" s="33">
        <v>35512.900110000002</v>
      </c>
      <c r="D4546" s="34">
        <f t="shared" si="828"/>
        <v>150667823.11469567</v>
      </c>
      <c r="E4546" s="34">
        <v>21047730572451.5</v>
      </c>
      <c r="F4546" s="3">
        <f>VLOOKUP(A4546,ERCOT_345kv_West_ATC!A:B,2)</f>
        <v>29.8306</v>
      </c>
      <c r="G4546" s="3">
        <f>VLOOKUP(A4546,ERCOT_345kv_West_ATC!G:H,2)</f>
        <v>2.968</v>
      </c>
      <c r="I4546" s="5">
        <f t="shared" si="829"/>
        <v>6</v>
      </c>
      <c r="J4546" s="4">
        <f t="shared" si="830"/>
        <v>144</v>
      </c>
      <c r="K4546" s="4">
        <f t="shared" si="845"/>
        <v>900</v>
      </c>
      <c r="L4546" s="6">
        <f t="shared" si="846"/>
        <v>31961610.099000003</v>
      </c>
      <c r="N4546" s="22">
        <f t="shared" si="831"/>
        <v>0.21213295206813515</v>
      </c>
      <c r="O4546" s="14">
        <f t="shared" si="832"/>
        <v>597.34054783208512</v>
      </c>
      <c r="Q4546" s="22">
        <f t="shared" si="827"/>
        <v>310.1358948364549</v>
      </c>
      <c r="R4546" s="3">
        <f>VLOOKUP(A4546,ERCOT_345kv_West_ATC!D:E,2)</f>
        <v>37.4</v>
      </c>
      <c r="S4546" s="66">
        <f t="shared" si="826"/>
        <v>0.87940770280807945</v>
      </c>
      <c r="T4546" s="69">
        <f t="shared" si="833"/>
        <v>272.73589483645492</v>
      </c>
      <c r="V4546" s="16">
        <f t="shared" si="834"/>
        <v>2.0404130400000001E-2</v>
      </c>
      <c r="W4546" s="16">
        <f t="shared" si="835"/>
        <v>0.19172882166813515</v>
      </c>
      <c r="X4546" s="16"/>
      <c r="Z4546" s="15">
        <f t="shared" si="836"/>
        <v>6.0332315929123006E-6</v>
      </c>
      <c r="AA4546" s="16">
        <f t="shared" si="837"/>
        <v>0.21425755089959073</v>
      </c>
      <c r="AB4546" s="3">
        <f t="shared" si="838"/>
        <v>0.23077100260407296</v>
      </c>
      <c r="AC4546" s="69">
        <f t="shared" si="839"/>
        <v>70.693266953090713</v>
      </c>
      <c r="AD4546" s="3">
        <f t="shared" si="847"/>
        <v>69.313516084560831</v>
      </c>
      <c r="AF4546" s="29"/>
      <c r="AG4546" s="30"/>
      <c r="AH4546" s="29"/>
      <c r="AI4546" s="29"/>
      <c r="AJ4546" s="31"/>
      <c r="AK4546" s="29"/>
      <c r="AL4546" s="30"/>
      <c r="AN4546" s="17">
        <f t="shared" si="840"/>
        <v>167408.69234966184</v>
      </c>
      <c r="AO4546" s="17">
        <f t="shared" si="841"/>
        <v>1674.0869234966185</v>
      </c>
      <c r="AP4546" s="2">
        <f t="shared" si="842"/>
        <v>114.50754556716872</v>
      </c>
      <c r="AQ4546" s="6">
        <f t="shared" si="843"/>
        <v>4282.5822042121099</v>
      </c>
      <c r="AR4546" s="3">
        <f t="shared" si="844"/>
        <v>31230.317905787892</v>
      </c>
    </row>
    <row r="4547" spans="1:44">
      <c r="A4547" s="32">
        <v>44360</v>
      </c>
      <c r="B4547" s="9">
        <v>6.25</v>
      </c>
      <c r="C4547" s="33">
        <v>39019.887419999999</v>
      </c>
      <c r="D4547" s="34">
        <f t="shared" si="828"/>
        <v>142686653.19236898</v>
      </c>
      <c r="E4547" s="34">
        <v>19932791027262.699</v>
      </c>
      <c r="F4547" s="3">
        <f>VLOOKUP(A4547,ERCOT_345kv_West_ATC!A:B,2)</f>
        <v>29.8306</v>
      </c>
      <c r="G4547" s="3">
        <f>VLOOKUP(A4547,ERCOT_345kv_West_ATC!G:H,2)</f>
        <v>2.968</v>
      </c>
      <c r="I4547" s="5">
        <f t="shared" si="829"/>
        <v>6</v>
      </c>
      <c r="J4547" s="4">
        <f t="shared" si="830"/>
        <v>144</v>
      </c>
      <c r="K4547" s="4">
        <f t="shared" si="845"/>
        <v>900</v>
      </c>
      <c r="L4547" s="6">
        <f t="shared" si="846"/>
        <v>35117898.677999996</v>
      </c>
      <c r="N4547" s="22">
        <f t="shared" si="831"/>
        <v>0.24611901598570912</v>
      </c>
      <c r="O4547" s="14">
        <f t="shared" si="832"/>
        <v>630.7527577836081</v>
      </c>
      <c r="Q4547" s="22">
        <f t="shared" si="827"/>
        <v>359.82312278612454</v>
      </c>
      <c r="R4547" s="3">
        <f>VLOOKUP(A4547,ERCOT_345kv_West_ATC!D:E,2)</f>
        <v>51.03</v>
      </c>
      <c r="S4547" s="66">
        <f t="shared" si="826"/>
        <v>0.85818032036164671</v>
      </c>
      <c r="T4547" s="69">
        <f t="shared" si="833"/>
        <v>308.79312278612451</v>
      </c>
      <c r="V4547" s="16">
        <f t="shared" si="834"/>
        <v>2.0404130400000001E-2</v>
      </c>
      <c r="W4547" s="16">
        <f t="shared" si="835"/>
        <v>0.22571488558570912</v>
      </c>
      <c r="X4547" s="16"/>
      <c r="Z4547" s="15">
        <f t="shared" si="836"/>
        <v>6.3707000627828798E-6</v>
      </c>
      <c r="AA4547" s="16">
        <f t="shared" si="837"/>
        <v>0.24858399923637489</v>
      </c>
      <c r="AB4547" s="3">
        <f t="shared" si="838"/>
        <v>0.26774309000662583</v>
      </c>
      <c r="AC4547" s="69">
        <f t="shared" si="839"/>
        <v>84.225050942425057</v>
      </c>
      <c r="AD4547" s="3">
        <f t="shared" si="847"/>
        <v>69.257329895991177</v>
      </c>
      <c r="AF4547" s="29"/>
      <c r="AG4547" s="30"/>
      <c r="AH4547" s="29"/>
      <c r="AI4547" s="29"/>
      <c r="AJ4547" s="31"/>
      <c r="AK4547" s="29"/>
      <c r="AL4547" s="30"/>
      <c r="AN4547" s="17">
        <f t="shared" si="840"/>
        <v>158540.72576929888</v>
      </c>
      <c r="AO4547" s="17">
        <f t="shared" si="841"/>
        <v>1585.4072576929889</v>
      </c>
      <c r="AP4547" s="2">
        <f t="shared" si="842"/>
        <v>108.44185642620045</v>
      </c>
      <c r="AQ4547" s="6">
        <f t="shared" si="843"/>
        <v>5533.7879334290092</v>
      </c>
      <c r="AR4547" s="3">
        <f t="shared" si="844"/>
        <v>33486.099486570987</v>
      </c>
    </row>
    <row r="4548" spans="1:44">
      <c r="A4548" s="32">
        <v>44361</v>
      </c>
      <c r="B4548" s="9">
        <v>6.25</v>
      </c>
      <c r="C4548" s="33">
        <v>40536.096189999997</v>
      </c>
      <c r="D4548" s="34">
        <f t="shared" si="828"/>
        <v>142686653.19236898</v>
      </c>
      <c r="E4548" s="34">
        <v>19932791027262.699</v>
      </c>
      <c r="F4548" s="3">
        <f>VLOOKUP(A4548,ERCOT_345kv_West_ATC!A:B,2)</f>
        <v>29.631900000000002</v>
      </c>
      <c r="G4548" s="3">
        <f>VLOOKUP(A4548,ERCOT_345kv_West_ATC!G:H,2)</f>
        <v>3.004</v>
      </c>
      <c r="I4548" s="5">
        <f t="shared" si="829"/>
        <v>6</v>
      </c>
      <c r="J4548" s="4">
        <f t="shared" si="830"/>
        <v>144</v>
      </c>
      <c r="K4548" s="4">
        <f t="shared" si="845"/>
        <v>900</v>
      </c>
      <c r="L4548" s="6">
        <f t="shared" si="846"/>
        <v>36482486.570999995</v>
      </c>
      <c r="N4548" s="22">
        <f t="shared" si="831"/>
        <v>0.25568254461624101</v>
      </c>
      <c r="O4548" s="14">
        <f t="shared" si="832"/>
        <v>630.7527577836081</v>
      </c>
      <c r="Q4548" s="22">
        <f t="shared" si="827"/>
        <v>373.80488978982612</v>
      </c>
      <c r="R4548" s="3">
        <f>VLOOKUP(A4548,ERCOT_345kv_West_ATC!D:E,2)</f>
        <v>54.33</v>
      </c>
      <c r="S4548" s="66">
        <f t="shared" si="826"/>
        <v>0.85465679694412955</v>
      </c>
      <c r="T4548" s="69">
        <f t="shared" si="833"/>
        <v>319.47488978982614</v>
      </c>
      <c r="V4548" s="16">
        <f t="shared" si="834"/>
        <v>2.0268219599999998E-2</v>
      </c>
      <c r="W4548" s="16">
        <f t="shared" si="835"/>
        <v>0.23541432501624102</v>
      </c>
      <c r="X4548" s="16"/>
      <c r="Z4548" s="15">
        <f t="shared" si="836"/>
        <v>6.3707000627828798E-6</v>
      </c>
      <c r="AA4548" s="16">
        <f t="shared" si="837"/>
        <v>0.25824331054260585</v>
      </c>
      <c r="AB4548" s="3">
        <f t="shared" si="838"/>
        <v>0.27814687248824488</v>
      </c>
      <c r="AC4548" s="69">
        <f t="shared" si="839"/>
        <v>88.032835330697637</v>
      </c>
      <c r="AD4548" s="3">
        <f t="shared" si="847"/>
        <v>69.532587769586613</v>
      </c>
      <c r="AF4548" s="29"/>
      <c r="AG4548" s="30"/>
      <c r="AH4548" s="29"/>
      <c r="AI4548" s="29"/>
      <c r="AJ4548" s="31"/>
      <c r="AK4548" s="29"/>
      <c r="AL4548" s="30"/>
      <c r="AN4548" s="17">
        <f t="shared" si="840"/>
        <v>158540.72576929888</v>
      </c>
      <c r="AO4548" s="17">
        <f t="shared" si="841"/>
        <v>1585.4072576929889</v>
      </c>
      <c r="AP4548" s="2">
        <f t="shared" si="842"/>
        <v>108.44185642620045</v>
      </c>
      <c r="AQ4548" s="6">
        <f t="shared" si="843"/>
        <v>5891.64605963547</v>
      </c>
      <c r="AR4548" s="3">
        <f t="shared" si="844"/>
        <v>34644.450130364523</v>
      </c>
    </row>
    <row r="4549" spans="1:44">
      <c r="A4549" s="32">
        <v>44362</v>
      </c>
      <c r="B4549" s="9">
        <v>6.25</v>
      </c>
      <c r="C4549" s="33">
        <v>40239.18806</v>
      </c>
      <c r="D4549" s="34">
        <f t="shared" si="828"/>
        <v>142686653.19236898</v>
      </c>
      <c r="E4549" s="34">
        <v>19932791027262.699</v>
      </c>
      <c r="F4549" s="3">
        <f>VLOOKUP(A4549,ERCOT_345kv_West_ATC!A:B,2)</f>
        <v>30.9526</v>
      </c>
      <c r="G4549" s="3">
        <f>VLOOKUP(A4549,ERCOT_345kv_West_ATC!G:H,2)</f>
        <v>2.968</v>
      </c>
      <c r="I4549" s="5">
        <f t="shared" si="829"/>
        <v>6</v>
      </c>
      <c r="J4549" s="4">
        <f t="shared" si="830"/>
        <v>144</v>
      </c>
      <c r="K4549" s="4">
        <f t="shared" si="845"/>
        <v>900</v>
      </c>
      <c r="L4549" s="6">
        <f t="shared" si="846"/>
        <v>36215269.254000001</v>
      </c>
      <c r="N4549" s="22">
        <f t="shared" si="831"/>
        <v>0.25380978839818236</v>
      </c>
      <c r="O4549" s="14">
        <f t="shared" si="832"/>
        <v>630.7527577836081</v>
      </c>
      <c r="Q4549" s="22">
        <f t="shared" si="827"/>
        <v>371.06694210260576</v>
      </c>
      <c r="R4549" s="3">
        <f>VLOOKUP(A4549,ERCOT_345kv_West_ATC!D:E,2)</f>
        <v>277.91000000000003</v>
      </c>
      <c r="S4549" s="66">
        <f t="shared" si="826"/>
        <v>0.25105158000533068</v>
      </c>
      <c r="T4549" s="69">
        <f t="shared" si="833"/>
        <v>93.15694210260574</v>
      </c>
      <c r="V4549" s="16">
        <f t="shared" si="834"/>
        <v>2.1171578399999998E-2</v>
      </c>
      <c r="W4549" s="16">
        <f t="shared" si="835"/>
        <v>0.23263820999818235</v>
      </c>
      <c r="X4549" s="16"/>
      <c r="Z4549" s="15">
        <f t="shared" si="836"/>
        <v>6.3707000627828798E-6</v>
      </c>
      <c r="AA4549" s="16">
        <f t="shared" si="837"/>
        <v>0.25635179790017409</v>
      </c>
      <c r="AB4549" s="3">
        <f t="shared" si="838"/>
        <v>0.27610957547304282</v>
      </c>
      <c r="AC4549" s="69">
        <f t="shared" si="839"/>
        <v>87.287184623133683</v>
      </c>
      <c r="AD4549" s="3">
        <f t="shared" si="847"/>
        <v>69.809472534839642</v>
      </c>
      <c r="AF4549" s="29"/>
      <c r="AG4549" s="30"/>
      <c r="AH4549" s="29"/>
      <c r="AI4549" s="29"/>
      <c r="AJ4549" s="31"/>
      <c r="AK4549" s="29"/>
      <c r="AL4549" s="30"/>
      <c r="AN4549" s="17">
        <f t="shared" si="840"/>
        <v>158540.72576929888</v>
      </c>
      <c r="AO4549" s="17">
        <f t="shared" si="841"/>
        <v>1585.4072576929889</v>
      </c>
      <c r="AP4549" s="2">
        <f t="shared" si="842"/>
        <v>108.44185642620045</v>
      </c>
      <c r="AQ4549" s="6">
        <f t="shared" si="843"/>
        <v>30137.076319405369</v>
      </c>
      <c r="AR4549" s="3">
        <f t="shared" si="844"/>
        <v>10102.111740594632</v>
      </c>
    </row>
    <row r="4550" spans="1:44">
      <c r="A4550" s="32">
        <v>44363</v>
      </c>
      <c r="B4550" s="9">
        <v>6.25</v>
      </c>
      <c r="C4550" s="33">
        <v>38287.52592</v>
      </c>
      <c r="D4550" s="34">
        <f t="shared" si="828"/>
        <v>142686653.19236898</v>
      </c>
      <c r="E4550" s="34">
        <v>19932791027262.699</v>
      </c>
      <c r="F4550" s="3">
        <f>VLOOKUP(A4550,ERCOT_345kv_West_ATC!A:B,2)</f>
        <v>34.5745</v>
      </c>
      <c r="G4550" s="3">
        <f>VLOOKUP(A4550,ERCOT_345kv_West_ATC!G:H,2)</f>
        <v>2.99</v>
      </c>
      <c r="I4550" s="5">
        <f t="shared" si="829"/>
        <v>6</v>
      </c>
      <c r="J4550" s="4">
        <f t="shared" si="830"/>
        <v>144</v>
      </c>
      <c r="K4550" s="4">
        <f t="shared" si="845"/>
        <v>900</v>
      </c>
      <c r="L4550" s="6">
        <f t="shared" si="846"/>
        <v>34458773.328000002</v>
      </c>
      <c r="N4550" s="22">
        <f t="shared" si="831"/>
        <v>0.24149962562751376</v>
      </c>
      <c r="O4550" s="14">
        <f t="shared" si="832"/>
        <v>630.7527577836081</v>
      </c>
      <c r="Q4550" s="22">
        <f t="shared" si="827"/>
        <v>353.06962811040029</v>
      </c>
      <c r="R4550" s="3">
        <f>VLOOKUP(A4550,ERCOT_345kv_West_ATC!D:E,2)</f>
        <v>85.83</v>
      </c>
      <c r="S4550" s="66">
        <f t="shared" ref="S4550:S4613" si="848">(Q4550-R4550)/Q4550</f>
        <v>0.75690347408426173</v>
      </c>
      <c r="T4550" s="69">
        <f t="shared" si="833"/>
        <v>267.2396281104003</v>
      </c>
      <c r="V4550" s="16">
        <f t="shared" si="834"/>
        <v>2.3648957999999998E-2</v>
      </c>
      <c r="W4550" s="16">
        <f t="shared" si="835"/>
        <v>0.21785066762751376</v>
      </c>
      <c r="X4550" s="16"/>
      <c r="Z4550" s="15">
        <f t="shared" si="836"/>
        <v>6.3707000627828798E-6</v>
      </c>
      <c r="AA4550" s="16">
        <f t="shared" si="837"/>
        <v>0.24391834378234514</v>
      </c>
      <c r="AB4550" s="3">
        <f t="shared" si="838"/>
        <v>0.26271783893654244</v>
      </c>
      <c r="AC4550" s="69">
        <f t="shared" si="839"/>
        <v>82.38580905077454</v>
      </c>
      <c r="AD4550" s="3">
        <f t="shared" si="847"/>
        <v>70.124453287675337</v>
      </c>
      <c r="AF4550" s="29"/>
      <c r="AG4550" s="30"/>
      <c r="AH4550" s="29"/>
      <c r="AI4550" s="29"/>
      <c r="AJ4550" s="31"/>
      <c r="AK4550" s="29"/>
      <c r="AL4550" s="30"/>
      <c r="AN4550" s="17">
        <f t="shared" si="840"/>
        <v>158540.72576929888</v>
      </c>
      <c r="AO4550" s="17">
        <f t="shared" si="841"/>
        <v>1585.4072576929889</v>
      </c>
      <c r="AP4550" s="2">
        <f t="shared" si="842"/>
        <v>108.44185642620045</v>
      </c>
      <c r="AQ4550" s="6">
        <f t="shared" si="843"/>
        <v>9307.5645370607836</v>
      </c>
      <c r="AR4550" s="3">
        <f t="shared" si="844"/>
        <v>28979.961382939218</v>
      </c>
    </row>
    <row r="4551" spans="1:44">
      <c r="A4551" s="32">
        <v>44364</v>
      </c>
      <c r="B4551" s="9">
        <v>6.25</v>
      </c>
      <c r="C4551" s="33">
        <v>38109.197079999998</v>
      </c>
      <c r="D4551" s="34">
        <f t="shared" si="828"/>
        <v>142686653.19236898</v>
      </c>
      <c r="E4551" s="34">
        <v>19932791027262.699</v>
      </c>
      <c r="F4551" s="3">
        <f>VLOOKUP(A4551,ERCOT_345kv_West_ATC!A:B,2)</f>
        <v>31.755400000000002</v>
      </c>
      <c r="G4551" s="3">
        <f>VLOOKUP(A4551,ERCOT_345kv_West_ATC!G:H,2)</f>
        <v>2.9710000000000001</v>
      </c>
      <c r="I4551" s="5">
        <f t="shared" si="829"/>
        <v>6</v>
      </c>
      <c r="J4551" s="4">
        <f t="shared" si="830"/>
        <v>144</v>
      </c>
      <c r="K4551" s="4">
        <f t="shared" si="845"/>
        <v>900</v>
      </c>
      <c r="L4551" s="6">
        <f t="shared" si="846"/>
        <v>34298277.372000001</v>
      </c>
      <c r="N4551" s="22">
        <f t="shared" si="831"/>
        <v>0.24037481155129026</v>
      </c>
      <c r="O4551" s="14">
        <f t="shared" si="832"/>
        <v>630.7527577836081</v>
      </c>
      <c r="Q4551" s="22">
        <f t="shared" si="827"/>
        <v>351.42516308668166</v>
      </c>
      <c r="R4551" s="3">
        <f>VLOOKUP(A4551,ERCOT_345kv_West_ATC!D:E,2)</f>
        <v>39.83</v>
      </c>
      <c r="S4551" s="66">
        <f t="shared" si="848"/>
        <v>0.88666150240876285</v>
      </c>
      <c r="T4551" s="69">
        <f t="shared" si="833"/>
        <v>311.59516308668168</v>
      </c>
      <c r="V4551" s="16">
        <f t="shared" si="834"/>
        <v>2.17206936E-2</v>
      </c>
      <c r="W4551" s="16">
        <f t="shared" si="835"/>
        <v>0.21865411795129025</v>
      </c>
      <c r="X4551" s="16"/>
      <c r="Z4551" s="15">
        <f t="shared" si="836"/>
        <v>6.3707000627828798E-6</v>
      </c>
      <c r="AA4551" s="16">
        <f t="shared" si="837"/>
        <v>0.24278226423016114</v>
      </c>
      <c r="AB4551" s="3">
        <f t="shared" si="838"/>
        <v>0.26149419843381705</v>
      </c>
      <c r="AC4551" s="69">
        <f t="shared" si="839"/>
        <v>81.937956626777051</v>
      </c>
      <c r="AD4551" s="3">
        <f t="shared" si="847"/>
        <v>70.450907981082523</v>
      </c>
      <c r="AF4551" s="29"/>
      <c r="AG4551" s="30"/>
      <c r="AH4551" s="29"/>
      <c r="AI4551" s="29"/>
      <c r="AJ4551" s="31"/>
      <c r="AK4551" s="29"/>
      <c r="AL4551" s="30"/>
      <c r="AN4551" s="17">
        <f t="shared" si="840"/>
        <v>158540.72576929888</v>
      </c>
      <c r="AO4551" s="17">
        <f t="shared" si="841"/>
        <v>1585.4072576929889</v>
      </c>
      <c r="AP4551" s="2">
        <f t="shared" si="842"/>
        <v>108.44185642620045</v>
      </c>
      <c r="AQ4551" s="6">
        <f t="shared" si="843"/>
        <v>4319.2391414555632</v>
      </c>
      <c r="AR4551" s="3">
        <f t="shared" si="844"/>
        <v>33789.957938544438</v>
      </c>
    </row>
    <row r="4552" spans="1:44">
      <c r="A4552" s="32">
        <v>44365</v>
      </c>
      <c r="B4552" s="9">
        <v>6.25</v>
      </c>
      <c r="C4552" s="33">
        <v>35713.843780000003</v>
      </c>
      <c r="D4552" s="34">
        <f t="shared" si="828"/>
        <v>142686653.19236898</v>
      </c>
      <c r="E4552" s="34">
        <v>19932791027262.699</v>
      </c>
      <c r="F4552" s="3">
        <f>VLOOKUP(A4552,ERCOT_345kv_West_ATC!A:B,2)</f>
        <v>31.0489</v>
      </c>
      <c r="G4552" s="3">
        <f>VLOOKUP(A4552,ERCOT_345kv_West_ATC!G:H,2)</f>
        <v>2.9910000000000001</v>
      </c>
      <c r="I4552" s="5">
        <f t="shared" si="829"/>
        <v>6</v>
      </c>
      <c r="J4552" s="4">
        <f t="shared" si="830"/>
        <v>144</v>
      </c>
      <c r="K4552" s="4">
        <f t="shared" si="845"/>
        <v>900</v>
      </c>
      <c r="L4552" s="6">
        <f t="shared" si="846"/>
        <v>32142459.402000003</v>
      </c>
      <c r="N4552" s="22">
        <f t="shared" si="831"/>
        <v>0.2252660545528796</v>
      </c>
      <c r="O4552" s="14">
        <f t="shared" si="832"/>
        <v>630.7527577836081</v>
      </c>
      <c r="Q4552" s="22">
        <f t="shared" si="827"/>
        <v>329.33633706561346</v>
      </c>
      <c r="R4552" s="3">
        <f>VLOOKUP(A4552,ERCOT_345kv_West_ATC!D:E,2)</f>
        <v>37.71</v>
      </c>
      <c r="S4552" s="66">
        <f t="shared" si="848"/>
        <v>0.88549699575820862</v>
      </c>
      <c r="T4552" s="69">
        <f t="shared" si="833"/>
        <v>291.62633706561348</v>
      </c>
      <c r="V4552" s="16">
        <f t="shared" si="834"/>
        <v>2.1237447600000001E-2</v>
      </c>
      <c r="W4552" s="16">
        <f t="shared" si="835"/>
        <v>0.20402860695287961</v>
      </c>
      <c r="X4552" s="16"/>
      <c r="Z4552" s="15">
        <f t="shared" si="836"/>
        <v>6.3707000627828798E-6</v>
      </c>
      <c r="AA4552" s="16">
        <f t="shared" si="837"/>
        <v>0.22752218681146397</v>
      </c>
      <c r="AB4552" s="3">
        <f t="shared" si="838"/>
        <v>0.24505798252944097</v>
      </c>
      <c r="AC4552" s="69">
        <f t="shared" si="839"/>
        <v>75.922301605775388</v>
      </c>
      <c r="AD4552" s="3">
        <f t="shared" si="847"/>
        <v>70.965502361732405</v>
      </c>
      <c r="AF4552" s="29"/>
      <c r="AG4552" s="30"/>
      <c r="AH4552" s="29"/>
      <c r="AI4552" s="29"/>
      <c r="AJ4552" s="31"/>
      <c r="AK4552" s="29"/>
      <c r="AL4552" s="30"/>
      <c r="AN4552" s="17">
        <f t="shared" si="840"/>
        <v>158540.72576929888</v>
      </c>
      <c r="AO4552" s="17">
        <f t="shared" si="841"/>
        <v>1585.4072576929889</v>
      </c>
      <c r="AP4552" s="2">
        <f t="shared" si="842"/>
        <v>108.44185642620045</v>
      </c>
      <c r="AQ4552" s="6">
        <f t="shared" si="843"/>
        <v>4089.3424058320188</v>
      </c>
      <c r="AR4552" s="3">
        <f t="shared" si="844"/>
        <v>31624.501374167983</v>
      </c>
    </row>
    <row r="4553" spans="1:44">
      <c r="A4553" s="32">
        <v>44366</v>
      </c>
      <c r="B4553" s="9">
        <v>6.25</v>
      </c>
      <c r="C4553" s="33">
        <v>35668.695879999999</v>
      </c>
      <c r="D4553" s="34">
        <f t="shared" si="828"/>
        <v>142686653.19236898</v>
      </c>
      <c r="E4553" s="34">
        <v>19932791027262.699</v>
      </c>
      <c r="F4553" s="3">
        <f>VLOOKUP(A4553,ERCOT_345kv_West_ATC!A:B,2)</f>
        <v>31.0489</v>
      </c>
      <c r="G4553" s="3">
        <f>VLOOKUP(A4553,ERCOT_345kv_West_ATC!G:H,2)</f>
        <v>2.9910000000000001</v>
      </c>
      <c r="I4553" s="5">
        <f t="shared" si="829"/>
        <v>6</v>
      </c>
      <c r="J4553" s="4">
        <f t="shared" si="830"/>
        <v>144</v>
      </c>
      <c r="K4553" s="4">
        <f t="shared" si="845"/>
        <v>900</v>
      </c>
      <c r="L4553" s="6">
        <f t="shared" si="846"/>
        <v>32101826.291999999</v>
      </c>
      <c r="N4553" s="22">
        <f t="shared" si="831"/>
        <v>0.22498128292854819</v>
      </c>
      <c r="O4553" s="14">
        <f t="shared" si="832"/>
        <v>630.7527577836081</v>
      </c>
      <c r="Q4553" s="22">
        <f t="shared" si="827"/>
        <v>328.92000428150322</v>
      </c>
      <c r="R4553" s="3">
        <f>VLOOKUP(A4553,ERCOT_345kv_West_ATC!D:E,2)</f>
        <v>42.39</v>
      </c>
      <c r="S4553" s="66">
        <f t="shared" si="848"/>
        <v>0.87112367916753131</v>
      </c>
      <c r="T4553" s="69">
        <f t="shared" si="833"/>
        <v>286.53000428150324</v>
      </c>
      <c r="V4553" s="16">
        <f t="shared" si="834"/>
        <v>2.1237447600000001E-2</v>
      </c>
      <c r="W4553" s="16">
        <f t="shared" si="835"/>
        <v>0.20374383532854817</v>
      </c>
      <c r="X4553" s="16"/>
      <c r="Z4553" s="15">
        <f t="shared" si="836"/>
        <v>6.3707000627828798E-6</v>
      </c>
      <c r="AA4553" s="16">
        <f t="shared" si="837"/>
        <v>0.22723456308209944</v>
      </c>
      <c r="AB4553" s="3">
        <f t="shared" si="838"/>
        <v>0.24474819080392424</v>
      </c>
      <c r="AC4553" s="69">
        <f t="shared" si="839"/>
        <v>75.808917834236269</v>
      </c>
      <c r="AD4553" s="3">
        <f t="shared" si="847"/>
        <v>71.252459107431221</v>
      </c>
      <c r="AF4553" s="29"/>
      <c r="AG4553" s="30"/>
      <c r="AH4553" s="29"/>
      <c r="AI4553" s="29"/>
      <c r="AJ4553" s="31"/>
      <c r="AK4553" s="29"/>
      <c r="AL4553" s="30"/>
      <c r="AN4553" s="17">
        <f t="shared" si="840"/>
        <v>158540.72576929888</v>
      </c>
      <c r="AO4553" s="17">
        <f t="shared" si="841"/>
        <v>1585.4072576929889</v>
      </c>
      <c r="AP4553" s="2">
        <f t="shared" si="842"/>
        <v>108.44185642620045</v>
      </c>
      <c r="AQ4553" s="6">
        <f t="shared" si="843"/>
        <v>4596.8502939066366</v>
      </c>
      <c r="AR4553" s="3">
        <f t="shared" si="844"/>
        <v>31071.845586093361</v>
      </c>
    </row>
    <row r="4554" spans="1:44">
      <c r="A4554" s="32">
        <v>44367</v>
      </c>
      <c r="B4554" s="9">
        <v>6.25</v>
      </c>
      <c r="C4554" s="33">
        <v>35704.620860000003</v>
      </c>
      <c r="D4554" s="34">
        <f t="shared" si="828"/>
        <v>142686653.19236898</v>
      </c>
      <c r="E4554" s="34">
        <v>19932791027262.699</v>
      </c>
      <c r="F4554" s="3">
        <f>VLOOKUP(A4554,ERCOT_345kv_West_ATC!A:B,2)</f>
        <v>31.0489</v>
      </c>
      <c r="G4554" s="3">
        <f>VLOOKUP(A4554,ERCOT_345kv_West_ATC!G:H,2)</f>
        <v>2.9910000000000001</v>
      </c>
      <c r="I4554" s="5">
        <f t="shared" si="829"/>
        <v>6</v>
      </c>
      <c r="J4554" s="4">
        <f t="shared" si="830"/>
        <v>144</v>
      </c>
      <c r="K4554" s="4">
        <f t="shared" si="845"/>
        <v>900</v>
      </c>
      <c r="L4554" s="6">
        <f t="shared" si="846"/>
        <v>32134158.774000004</v>
      </c>
      <c r="N4554" s="22">
        <f t="shared" si="831"/>
        <v>0.22520788073063142</v>
      </c>
      <c r="O4554" s="14">
        <f t="shared" si="832"/>
        <v>630.7527577836081</v>
      </c>
      <c r="Q4554" s="22">
        <f t="shared" si="827"/>
        <v>329.25128761788221</v>
      </c>
      <c r="R4554" s="3">
        <f>VLOOKUP(A4554,ERCOT_345kv_West_ATC!D:E,2)</f>
        <v>26.47</v>
      </c>
      <c r="S4554" s="66">
        <f t="shared" si="848"/>
        <v>0.91960547765352951</v>
      </c>
      <c r="T4554" s="69">
        <f t="shared" si="833"/>
        <v>302.78128761788219</v>
      </c>
      <c r="V4554" s="16">
        <f t="shared" si="834"/>
        <v>2.1237447600000001E-2</v>
      </c>
      <c r="W4554" s="16">
        <f t="shared" si="835"/>
        <v>0.2039704331306314</v>
      </c>
      <c r="X4554" s="16"/>
      <c r="Z4554" s="15">
        <f t="shared" si="836"/>
        <v>6.3707000627828798E-6</v>
      </c>
      <c r="AA4554" s="16">
        <f t="shared" si="837"/>
        <v>0.22746343035444094</v>
      </c>
      <c r="AB4554" s="3">
        <f t="shared" si="838"/>
        <v>0.24499469754163197</v>
      </c>
      <c r="AC4554" s="69">
        <f t="shared" si="839"/>
        <v>75.899139300237294</v>
      </c>
      <c r="AD4554" s="3">
        <f t="shared" si="847"/>
        <v>71.758187690394053</v>
      </c>
      <c r="AF4554" s="29"/>
      <c r="AG4554" s="30"/>
      <c r="AH4554" s="29"/>
      <c r="AI4554" s="29"/>
      <c r="AJ4554" s="31"/>
      <c r="AK4554" s="29"/>
      <c r="AL4554" s="30"/>
      <c r="AN4554" s="17">
        <f t="shared" si="840"/>
        <v>158540.72576929888</v>
      </c>
      <c r="AO4554" s="17">
        <f t="shared" si="841"/>
        <v>1585.4072576929889</v>
      </c>
      <c r="AP4554" s="2">
        <f t="shared" si="842"/>
        <v>108.44185642620045</v>
      </c>
      <c r="AQ4554" s="6">
        <f t="shared" si="843"/>
        <v>2870.4559396015256</v>
      </c>
      <c r="AR4554" s="3">
        <f t="shared" si="844"/>
        <v>32834.164920398478</v>
      </c>
    </row>
    <row r="4555" spans="1:44">
      <c r="A4555" s="32">
        <v>44368</v>
      </c>
      <c r="B4555" s="9">
        <v>6.25</v>
      </c>
      <c r="C4555" s="33">
        <v>31586.754529999998</v>
      </c>
      <c r="D4555" s="34">
        <f t="shared" si="828"/>
        <v>142686653.19236898</v>
      </c>
      <c r="E4555" s="34">
        <v>19932791027262.699</v>
      </c>
      <c r="F4555" s="3">
        <f>VLOOKUP(A4555,ERCOT_345kv_West_ATC!A:B,2)</f>
        <v>31.456099999999999</v>
      </c>
      <c r="G4555" s="3">
        <f>VLOOKUP(A4555,ERCOT_345kv_West_ATC!G:H,2)</f>
        <v>2.9689999999999999</v>
      </c>
      <c r="I4555" s="5">
        <f t="shared" si="829"/>
        <v>6</v>
      </c>
      <c r="J4555" s="4">
        <f t="shared" si="830"/>
        <v>144</v>
      </c>
      <c r="K4555" s="4">
        <f t="shared" si="845"/>
        <v>900</v>
      </c>
      <c r="L4555" s="6">
        <f t="shared" si="846"/>
        <v>28428079.077</v>
      </c>
      <c r="N4555" s="22">
        <f t="shared" si="831"/>
        <v>0.19923432529231375</v>
      </c>
      <c r="O4555" s="14">
        <f t="shared" si="832"/>
        <v>630.7527577836081</v>
      </c>
      <c r="Q4555" s="22">
        <f t="shared" si="827"/>
        <v>291.27825335133588</v>
      </c>
      <c r="R4555" s="3">
        <f>VLOOKUP(A4555,ERCOT_345kv_West_ATC!D:E,2)</f>
        <v>23.92</v>
      </c>
      <c r="S4555" s="66">
        <f t="shared" si="848"/>
        <v>0.91787921094422376</v>
      </c>
      <c r="T4555" s="69">
        <f t="shared" si="833"/>
        <v>267.35825335133586</v>
      </c>
      <c r="V4555" s="16">
        <f t="shared" si="834"/>
        <v>2.15159724E-2</v>
      </c>
      <c r="W4555" s="16">
        <f t="shared" si="835"/>
        <v>0.17771835289231375</v>
      </c>
      <c r="X4555" s="16"/>
      <c r="Z4555" s="15">
        <f t="shared" si="836"/>
        <v>6.3707000627828798E-6</v>
      </c>
      <c r="AA4555" s="16">
        <f t="shared" si="837"/>
        <v>0.2012297390673784</v>
      </c>
      <c r="AB4555" s="3">
        <f t="shared" si="838"/>
        <v>0.21673909947798065</v>
      </c>
      <c r="AC4555" s="69">
        <f t="shared" si="839"/>
        <v>65.557590408940925</v>
      </c>
      <c r="AD4555" s="3">
        <f t="shared" si="847"/>
        <v>71.894396197337272</v>
      </c>
      <c r="AF4555" s="29"/>
      <c r="AG4555" s="30"/>
      <c r="AH4555" s="29"/>
      <c r="AI4555" s="29"/>
      <c r="AJ4555" s="31"/>
      <c r="AK4555" s="29"/>
      <c r="AL4555" s="30"/>
      <c r="AN4555" s="17">
        <f t="shared" si="840"/>
        <v>158540.72576929888</v>
      </c>
      <c r="AO4555" s="17">
        <f t="shared" si="841"/>
        <v>1585.4072576929889</v>
      </c>
      <c r="AP4555" s="2">
        <f t="shared" si="842"/>
        <v>108.44185642620045</v>
      </c>
      <c r="AQ4555" s="6">
        <f t="shared" si="843"/>
        <v>2593.929205714715</v>
      </c>
      <c r="AR4555" s="3">
        <f t="shared" si="844"/>
        <v>28992.825324285284</v>
      </c>
    </row>
    <row r="4556" spans="1:44">
      <c r="A4556" s="32">
        <v>44369</v>
      </c>
      <c r="B4556" s="9">
        <v>6.25</v>
      </c>
      <c r="C4556" s="33">
        <v>32477.421129999999</v>
      </c>
      <c r="D4556" s="34">
        <f t="shared" si="828"/>
        <v>142686653.19236898</v>
      </c>
      <c r="E4556" s="34">
        <v>19932791027262.699</v>
      </c>
      <c r="F4556" s="3">
        <f>VLOOKUP(A4556,ERCOT_345kv_West_ATC!A:B,2)</f>
        <v>32.056800000000003</v>
      </c>
      <c r="G4556" s="3">
        <f>VLOOKUP(A4556,ERCOT_345kv_West_ATC!G:H,2)</f>
        <v>3</v>
      </c>
      <c r="I4556" s="5">
        <f t="shared" si="829"/>
        <v>6</v>
      </c>
      <c r="J4556" s="4">
        <f t="shared" si="830"/>
        <v>144</v>
      </c>
      <c r="K4556" s="4">
        <f t="shared" si="845"/>
        <v>900</v>
      </c>
      <c r="L4556" s="6">
        <f t="shared" si="846"/>
        <v>29229679.016999997</v>
      </c>
      <c r="N4556" s="22">
        <f t="shared" si="831"/>
        <v>0.20485222943447123</v>
      </c>
      <c r="O4556" s="14">
        <f t="shared" si="832"/>
        <v>630.7527577836081</v>
      </c>
      <c r="Q4556" s="22">
        <f t="shared" si="827"/>
        <v>299.49156350068898</v>
      </c>
      <c r="R4556" s="3">
        <f>VLOOKUP(A4556,ERCOT_345kv_West_ATC!D:E,2)</f>
        <v>29.88</v>
      </c>
      <c r="S4556" s="66">
        <f t="shared" si="848"/>
        <v>0.90023091251473175</v>
      </c>
      <c r="T4556" s="69">
        <f t="shared" si="833"/>
        <v>269.61156350068899</v>
      </c>
      <c r="V4556" s="16">
        <f t="shared" si="834"/>
        <v>2.19268512E-2</v>
      </c>
      <c r="W4556" s="16">
        <f t="shared" si="835"/>
        <v>0.18292537823447125</v>
      </c>
      <c r="X4556" s="16"/>
      <c r="Z4556" s="15">
        <f t="shared" si="836"/>
        <v>6.3707000627828798E-6</v>
      </c>
      <c r="AA4556" s="16">
        <f t="shared" si="837"/>
        <v>0.20690390883191703</v>
      </c>
      <c r="AB4556" s="3">
        <f t="shared" si="838"/>
        <v>0.22285059398545751</v>
      </c>
      <c r="AC4556" s="69">
        <f t="shared" si="839"/>
        <v>67.794397398677447</v>
      </c>
      <c r="AD4556" s="3">
        <f t="shared" si="847"/>
        <v>72.288842896123981</v>
      </c>
      <c r="AF4556" s="29"/>
      <c r="AG4556" s="30"/>
      <c r="AH4556" s="29"/>
      <c r="AI4556" s="29"/>
      <c r="AJ4556" s="31"/>
      <c r="AK4556" s="29"/>
      <c r="AL4556" s="30"/>
      <c r="AN4556" s="17">
        <f t="shared" si="840"/>
        <v>158540.72576929888</v>
      </c>
      <c r="AO4556" s="17">
        <f t="shared" si="841"/>
        <v>1585.4072576929889</v>
      </c>
      <c r="AP4556" s="2">
        <f t="shared" si="842"/>
        <v>108.44185642620045</v>
      </c>
      <c r="AQ4556" s="6">
        <f t="shared" si="843"/>
        <v>3240.2426700148694</v>
      </c>
      <c r="AR4556" s="3">
        <f t="shared" si="844"/>
        <v>29237.178459985131</v>
      </c>
    </row>
    <row r="4557" spans="1:44">
      <c r="A4557" s="32">
        <v>44370</v>
      </c>
      <c r="B4557" s="9">
        <v>6.25</v>
      </c>
      <c r="C4557" s="33">
        <v>33652.924149999999</v>
      </c>
      <c r="D4557" s="34">
        <f t="shared" si="828"/>
        <v>142686653.19236898</v>
      </c>
      <c r="E4557" s="34">
        <v>19932791027262.699</v>
      </c>
      <c r="F4557" s="3">
        <f>VLOOKUP(A4557,ERCOT_345kv_West_ATC!A:B,2)</f>
        <v>31.666699999999999</v>
      </c>
      <c r="G4557" s="3">
        <f>VLOOKUP(A4557,ERCOT_345kv_West_ATC!G:H,2)</f>
        <v>3.0249999999999999</v>
      </c>
      <c r="I4557" s="5">
        <f t="shared" si="829"/>
        <v>6</v>
      </c>
      <c r="J4557" s="4">
        <f t="shared" si="830"/>
        <v>144</v>
      </c>
      <c r="K4557" s="4">
        <f t="shared" si="845"/>
        <v>900</v>
      </c>
      <c r="L4557" s="6">
        <f t="shared" si="846"/>
        <v>30287631.734999999</v>
      </c>
      <c r="N4557" s="22">
        <f t="shared" si="831"/>
        <v>0.21226674715095084</v>
      </c>
      <c r="O4557" s="14">
        <f t="shared" si="832"/>
        <v>630.7527577836081</v>
      </c>
      <c r="Q4557" s="22">
        <f t="shared" si="827"/>
        <v>310.33150168267667</v>
      </c>
      <c r="R4557" s="3">
        <f>VLOOKUP(A4557,ERCOT_345kv_West_ATC!D:E,2)</f>
        <v>25.4</v>
      </c>
      <c r="S4557" s="66">
        <f t="shared" si="848"/>
        <v>0.91815204108420734</v>
      </c>
      <c r="T4557" s="69">
        <f t="shared" si="833"/>
        <v>284.9315016826767</v>
      </c>
      <c r="V4557" s="16">
        <f t="shared" si="834"/>
        <v>2.1660022799999998E-2</v>
      </c>
      <c r="W4557" s="16">
        <f t="shared" si="835"/>
        <v>0.19060672435095083</v>
      </c>
      <c r="X4557" s="16"/>
      <c r="Z4557" s="15">
        <f t="shared" si="836"/>
        <v>6.3707000627828798E-6</v>
      </c>
      <c r="AA4557" s="16">
        <f t="shared" si="837"/>
        <v>0.21439268599523248</v>
      </c>
      <c r="AB4557" s="3">
        <f t="shared" si="838"/>
        <v>0.23091655295400135</v>
      </c>
      <c r="AC4557" s="69">
        <f t="shared" si="839"/>
        <v>70.746538381164484</v>
      </c>
      <c r="AD4557" s="3">
        <f t="shared" si="847"/>
        <v>72.52984296334391</v>
      </c>
      <c r="AF4557" s="29"/>
      <c r="AG4557" s="30"/>
      <c r="AH4557" s="29"/>
      <c r="AI4557" s="29"/>
      <c r="AJ4557" s="31"/>
      <c r="AK4557" s="29"/>
      <c r="AL4557" s="30"/>
      <c r="AN4557" s="17">
        <f t="shared" si="840"/>
        <v>158540.72576929888</v>
      </c>
      <c r="AO4557" s="17">
        <f t="shared" si="841"/>
        <v>1585.4072576929889</v>
      </c>
      <c r="AP4557" s="2">
        <f t="shared" si="842"/>
        <v>108.44185642620045</v>
      </c>
      <c r="AQ4557" s="6">
        <f t="shared" si="843"/>
        <v>2754.4231532254912</v>
      </c>
      <c r="AR4557" s="3">
        <f t="shared" si="844"/>
        <v>30898.500996774506</v>
      </c>
    </row>
    <row r="4558" spans="1:44">
      <c r="A4558" s="32">
        <v>44371</v>
      </c>
      <c r="B4558" s="9">
        <v>6.25</v>
      </c>
      <c r="C4558" s="33">
        <v>34629.991040000001</v>
      </c>
      <c r="D4558" s="34">
        <f t="shared" si="828"/>
        <v>142686653.19236898</v>
      </c>
      <c r="E4558" s="34">
        <v>19932791027262.699</v>
      </c>
      <c r="F4558" s="3">
        <f>VLOOKUP(A4558,ERCOT_345kv_West_ATC!A:B,2)</f>
        <v>32.014600000000002</v>
      </c>
      <c r="G4558" s="3">
        <f>VLOOKUP(A4558,ERCOT_345kv_West_ATC!G:H,2)</f>
        <v>3.0739999999999998</v>
      </c>
      <c r="I4558" s="5">
        <f t="shared" si="829"/>
        <v>6</v>
      </c>
      <c r="J4558" s="4">
        <f t="shared" si="830"/>
        <v>144</v>
      </c>
      <c r="K4558" s="4">
        <f t="shared" si="845"/>
        <v>900</v>
      </c>
      <c r="L4558" s="6">
        <f t="shared" si="846"/>
        <v>31166991.936000001</v>
      </c>
      <c r="N4558" s="22">
        <f t="shared" si="831"/>
        <v>0.21842962350501638</v>
      </c>
      <c r="O4558" s="14">
        <f t="shared" si="832"/>
        <v>630.7527577836081</v>
      </c>
      <c r="Q4558" s="22">
        <f t="shared" si="827"/>
        <v>319.34155483189534</v>
      </c>
      <c r="R4558" s="3">
        <f>VLOOKUP(A4558,ERCOT_345kv_West_ATC!D:E,2)</f>
        <v>27.4</v>
      </c>
      <c r="S4558" s="66">
        <f t="shared" si="848"/>
        <v>0.91419845120243237</v>
      </c>
      <c r="T4558" s="69">
        <f t="shared" si="833"/>
        <v>291.94155483189536</v>
      </c>
      <c r="V4558" s="16">
        <f t="shared" si="834"/>
        <v>2.1897986400000003E-2</v>
      </c>
      <c r="W4558" s="16">
        <f t="shared" si="835"/>
        <v>0.19653163710501637</v>
      </c>
      <c r="X4558" s="16"/>
      <c r="Z4558" s="15">
        <f t="shared" si="836"/>
        <v>6.3707000627828798E-6</v>
      </c>
      <c r="AA4558" s="16">
        <f t="shared" si="837"/>
        <v>0.22061728609269857</v>
      </c>
      <c r="AB4558" s="3">
        <f t="shared" si="838"/>
        <v>0.2376209010587495</v>
      </c>
      <c r="AC4558" s="69">
        <f t="shared" si="839"/>
        <v>73.200329787502326</v>
      </c>
      <c r="AD4558" s="3">
        <f t="shared" si="847"/>
        <v>72.883097548559462</v>
      </c>
      <c r="AF4558" s="29"/>
      <c r="AG4558" s="30"/>
      <c r="AH4558" s="29"/>
      <c r="AI4558" s="29"/>
      <c r="AJ4558" s="31"/>
      <c r="AK4558" s="29"/>
      <c r="AL4558" s="30"/>
      <c r="AN4558" s="17">
        <f t="shared" si="840"/>
        <v>158540.72576929888</v>
      </c>
      <c r="AO4558" s="17">
        <f t="shared" si="841"/>
        <v>1585.4072576929889</v>
      </c>
      <c r="AP4558" s="2">
        <f t="shared" si="842"/>
        <v>108.44185642620045</v>
      </c>
      <c r="AQ4558" s="6">
        <f t="shared" si="843"/>
        <v>2971.3068660778922</v>
      </c>
      <c r="AR4558" s="3">
        <f t="shared" si="844"/>
        <v>31658.684173922109</v>
      </c>
    </row>
    <row r="4559" spans="1:44">
      <c r="A4559" s="32">
        <v>44372</v>
      </c>
      <c r="B4559" s="9">
        <v>6.25</v>
      </c>
      <c r="C4559" s="33">
        <v>31670.67254</v>
      </c>
      <c r="D4559" s="34">
        <f t="shared" si="828"/>
        <v>142686653.19236898</v>
      </c>
      <c r="E4559" s="34">
        <v>19932791027262.699</v>
      </c>
      <c r="F4559" s="3">
        <f>VLOOKUP(A4559,ERCOT_345kv_West_ATC!A:B,2)</f>
        <v>32.733899999999998</v>
      </c>
      <c r="G4559" s="3">
        <f>VLOOKUP(A4559,ERCOT_345kv_West_ATC!G:H,2)</f>
        <v>3.1179999999999999</v>
      </c>
      <c r="I4559" s="5">
        <f t="shared" si="829"/>
        <v>6</v>
      </c>
      <c r="J4559" s="4">
        <f t="shared" si="830"/>
        <v>144</v>
      </c>
      <c r="K4559" s="4">
        <f t="shared" si="845"/>
        <v>900</v>
      </c>
      <c r="L4559" s="6">
        <f t="shared" si="846"/>
        <v>28503605.285999998</v>
      </c>
      <c r="N4559" s="22">
        <f t="shared" si="831"/>
        <v>0.19976364045466585</v>
      </c>
      <c r="O4559" s="14">
        <f t="shared" si="832"/>
        <v>630.7527577836081</v>
      </c>
      <c r="Q4559" s="22">
        <f t="shared" si="827"/>
        <v>292.05210592787409</v>
      </c>
      <c r="R4559" s="3">
        <f>VLOOKUP(A4559,ERCOT_345kv_West_ATC!D:E,2)</f>
        <v>27.31</v>
      </c>
      <c r="S4559" s="66">
        <f t="shared" si="848"/>
        <v>0.9064892892546218</v>
      </c>
      <c r="T4559" s="69">
        <f t="shared" si="833"/>
        <v>264.74210592787409</v>
      </c>
      <c r="V4559" s="16">
        <f t="shared" si="834"/>
        <v>2.2389987600000001E-2</v>
      </c>
      <c r="W4559" s="16">
        <f t="shared" si="835"/>
        <v>0.17737365285466586</v>
      </c>
      <c r="X4559" s="16"/>
      <c r="Z4559" s="15">
        <f t="shared" si="836"/>
        <v>6.3707000627828798E-6</v>
      </c>
      <c r="AA4559" s="16">
        <f t="shared" si="837"/>
        <v>0.20176435553895403</v>
      </c>
      <c r="AB4559" s="3">
        <f t="shared" si="838"/>
        <v>0.21731492039367839</v>
      </c>
      <c r="AC4559" s="69">
        <f t="shared" si="839"/>
        <v>65.768340864086298</v>
      </c>
      <c r="AD4559" s="3">
        <f t="shared" si="847"/>
        <v>72.918362313012281</v>
      </c>
      <c r="AF4559" s="29"/>
      <c r="AG4559" s="30"/>
      <c r="AH4559" s="29"/>
      <c r="AI4559" s="29"/>
      <c r="AJ4559" s="31"/>
      <c r="AK4559" s="29"/>
      <c r="AL4559" s="30"/>
      <c r="AN4559" s="17">
        <f t="shared" si="840"/>
        <v>158540.72576929888</v>
      </c>
      <c r="AO4559" s="17">
        <f t="shared" si="841"/>
        <v>1585.4072576929889</v>
      </c>
      <c r="AP4559" s="2">
        <f t="shared" si="842"/>
        <v>108.44185642620045</v>
      </c>
      <c r="AQ4559" s="6">
        <f t="shared" si="843"/>
        <v>2961.5470989995342</v>
      </c>
      <c r="AR4559" s="3">
        <f t="shared" si="844"/>
        <v>28709.125441000466</v>
      </c>
    </row>
    <row r="4560" spans="1:44">
      <c r="A4560" s="32">
        <v>44373</v>
      </c>
      <c r="B4560" s="9">
        <v>6.25</v>
      </c>
      <c r="C4560" s="33">
        <v>31982.570029999999</v>
      </c>
      <c r="D4560" s="34">
        <f t="shared" si="828"/>
        <v>142686653.19236898</v>
      </c>
      <c r="E4560" s="34">
        <v>19932791027262.699</v>
      </c>
      <c r="F4560" s="3">
        <f>VLOOKUP(A4560,ERCOT_345kv_West_ATC!A:B,2)</f>
        <v>32.733899999999998</v>
      </c>
      <c r="G4560" s="3">
        <f>VLOOKUP(A4560,ERCOT_345kv_West_ATC!G:H,2)</f>
        <v>3.1179999999999999</v>
      </c>
      <c r="I4560" s="5">
        <f t="shared" si="829"/>
        <v>6</v>
      </c>
      <c r="J4560" s="4">
        <f t="shared" si="830"/>
        <v>144</v>
      </c>
      <c r="K4560" s="4">
        <f t="shared" si="845"/>
        <v>900</v>
      </c>
      <c r="L4560" s="6">
        <f t="shared" si="846"/>
        <v>28784313.026999999</v>
      </c>
      <c r="N4560" s="22">
        <f t="shared" si="831"/>
        <v>0.20173094247429871</v>
      </c>
      <c r="O4560" s="14">
        <f t="shared" si="832"/>
        <v>630.7527577836081</v>
      </c>
      <c r="Q4560" s="22">
        <f t="shared" si="827"/>
        <v>294.92827847119696</v>
      </c>
      <c r="R4560" s="3">
        <f>VLOOKUP(A4560,ERCOT_345kv_West_ATC!D:E,2)</f>
        <v>30.03</v>
      </c>
      <c r="S4560" s="66">
        <f t="shared" si="848"/>
        <v>0.89817863463054526</v>
      </c>
      <c r="T4560" s="69">
        <f t="shared" si="833"/>
        <v>264.89827847119693</v>
      </c>
      <c r="V4560" s="16">
        <f t="shared" si="834"/>
        <v>2.2389987600000001E-2</v>
      </c>
      <c r="W4560" s="16">
        <f t="shared" si="835"/>
        <v>0.17934095487429871</v>
      </c>
      <c r="X4560" s="16"/>
      <c r="Z4560" s="15">
        <f t="shared" si="836"/>
        <v>6.3707000627828798E-6</v>
      </c>
      <c r="AA4560" s="16">
        <f t="shared" si="837"/>
        <v>0.20375136089807885</v>
      </c>
      <c r="AB4560" s="3">
        <f t="shared" si="838"/>
        <v>0.21945507002658346</v>
      </c>
      <c r="AC4560" s="69">
        <f t="shared" si="839"/>
        <v>66.551635629729546</v>
      </c>
      <c r="AD4560" s="3">
        <f t="shared" si="847"/>
        <v>73.028784585792053</v>
      </c>
      <c r="AF4560" s="29"/>
      <c r="AG4560" s="30"/>
      <c r="AH4560" s="29"/>
      <c r="AI4560" s="29"/>
      <c r="AJ4560" s="31"/>
      <c r="AK4560" s="29"/>
      <c r="AL4560" s="30"/>
      <c r="AN4560" s="17">
        <f t="shared" si="840"/>
        <v>158540.72576929888</v>
      </c>
      <c r="AO4560" s="17">
        <f t="shared" si="841"/>
        <v>1585.4072576929889</v>
      </c>
      <c r="AP4560" s="2">
        <f t="shared" si="842"/>
        <v>108.44185642620045</v>
      </c>
      <c r="AQ4560" s="6">
        <f t="shared" si="843"/>
        <v>3256.5089484787995</v>
      </c>
      <c r="AR4560" s="3">
        <f t="shared" si="844"/>
        <v>28726.061081521199</v>
      </c>
    </row>
    <row r="4561" spans="1:44">
      <c r="A4561" s="32">
        <v>44374</v>
      </c>
      <c r="B4561" s="9">
        <v>6.25</v>
      </c>
      <c r="C4561" s="33">
        <v>34607.288970000001</v>
      </c>
      <c r="D4561" s="34">
        <f t="shared" si="828"/>
        <v>142686653.19236898</v>
      </c>
      <c r="E4561" s="34">
        <v>19932791027262.699</v>
      </c>
      <c r="F4561" s="3">
        <f>VLOOKUP(A4561,ERCOT_345kv_West_ATC!A:B,2)</f>
        <v>32.733899999999998</v>
      </c>
      <c r="G4561" s="3">
        <f>VLOOKUP(A4561,ERCOT_345kv_West_ATC!G:H,2)</f>
        <v>3.1179999999999999</v>
      </c>
      <c r="I4561" s="5">
        <f t="shared" si="829"/>
        <v>6</v>
      </c>
      <c r="J4561" s="4">
        <f t="shared" si="830"/>
        <v>144</v>
      </c>
      <c r="K4561" s="4">
        <f t="shared" si="845"/>
        <v>900</v>
      </c>
      <c r="L4561" s="6">
        <f t="shared" si="846"/>
        <v>31146560.073000003</v>
      </c>
      <c r="N4561" s="22">
        <f t="shared" si="831"/>
        <v>0.21828642957241742</v>
      </c>
      <c r="O4561" s="14">
        <f t="shared" si="832"/>
        <v>630.7527577836081</v>
      </c>
      <c r="Q4561" s="22">
        <f t="shared" si="827"/>
        <v>319.13220697721846</v>
      </c>
      <c r="R4561" s="3">
        <f>VLOOKUP(A4561,ERCOT_345kv_West_ATC!D:E,2)</f>
        <v>36.619999999999997</v>
      </c>
      <c r="S4561" s="66">
        <f t="shared" si="848"/>
        <v>0.88525131842110139</v>
      </c>
      <c r="T4561" s="69">
        <f t="shared" si="833"/>
        <v>282.51220697721845</v>
      </c>
      <c r="V4561" s="16">
        <f t="shared" si="834"/>
        <v>2.2389987600000001E-2</v>
      </c>
      <c r="W4561" s="16">
        <f t="shared" si="835"/>
        <v>0.19589644197241743</v>
      </c>
      <c r="X4561" s="16"/>
      <c r="Z4561" s="15">
        <f t="shared" si="836"/>
        <v>6.3707000627828798E-6</v>
      </c>
      <c r="AA4561" s="16">
        <f t="shared" si="837"/>
        <v>0.22047265801392427</v>
      </c>
      <c r="AB4561" s="3">
        <f t="shared" si="838"/>
        <v>0.2374651260739086</v>
      </c>
      <c r="AC4561" s="69">
        <f t="shared" si="839"/>
        <v>73.143316143050541</v>
      </c>
      <c r="AD4561" s="3">
        <f t="shared" si="847"/>
        <v>73.54809391323208</v>
      </c>
      <c r="AF4561" s="29"/>
      <c r="AG4561" s="30"/>
      <c r="AH4561" s="29"/>
      <c r="AI4561" s="29"/>
      <c r="AJ4561" s="31"/>
      <c r="AK4561" s="29"/>
      <c r="AL4561" s="30"/>
      <c r="AN4561" s="17">
        <f t="shared" si="840"/>
        <v>158540.72576929888</v>
      </c>
      <c r="AO4561" s="17">
        <f t="shared" si="841"/>
        <v>1585.4072576929889</v>
      </c>
      <c r="AP4561" s="2">
        <f t="shared" si="842"/>
        <v>108.44185642620045</v>
      </c>
      <c r="AQ4561" s="6">
        <f t="shared" si="843"/>
        <v>3971.1407823274599</v>
      </c>
      <c r="AR4561" s="3">
        <f t="shared" si="844"/>
        <v>30636.148187672541</v>
      </c>
    </row>
    <row r="4562" spans="1:44">
      <c r="A4562" s="32">
        <v>44375</v>
      </c>
      <c r="B4562" s="9">
        <v>6.25</v>
      </c>
      <c r="C4562" s="33">
        <v>34408.646090000002</v>
      </c>
      <c r="D4562" s="34">
        <f t="shared" si="828"/>
        <v>142686653.19236898</v>
      </c>
      <c r="E4562" s="34">
        <v>19932791027262.699</v>
      </c>
      <c r="F4562" s="3">
        <f>VLOOKUP(A4562,ERCOT_345kv_West_ATC!A:B,2)</f>
        <v>33.647599999999997</v>
      </c>
      <c r="G4562" s="3">
        <f>VLOOKUP(A4562,ERCOT_345kv_West_ATC!G:H,2)</f>
        <v>3.1469999999999998</v>
      </c>
      <c r="I4562" s="5">
        <f t="shared" si="829"/>
        <v>6</v>
      </c>
      <c r="J4562" s="4">
        <f t="shared" si="830"/>
        <v>144</v>
      </c>
      <c r="K4562" s="4">
        <f t="shared" si="845"/>
        <v>900</v>
      </c>
      <c r="L4562" s="6">
        <f t="shared" si="846"/>
        <v>30967781.481000002</v>
      </c>
      <c r="N4562" s="22">
        <f t="shared" si="831"/>
        <v>0.21703348412867665</v>
      </c>
      <c r="O4562" s="14">
        <f t="shared" si="832"/>
        <v>630.7527577836081</v>
      </c>
      <c r="Q4562" s="22">
        <f t="shared" si="827"/>
        <v>317.30041539280217</v>
      </c>
      <c r="R4562" s="3">
        <f>VLOOKUP(A4562,ERCOT_345kv_West_ATC!D:E,2)</f>
        <v>30.77</v>
      </c>
      <c r="S4562" s="66">
        <f t="shared" si="848"/>
        <v>0.90302565484539865</v>
      </c>
      <c r="T4562" s="69">
        <f t="shared" si="833"/>
        <v>286.53041539280218</v>
      </c>
      <c r="V4562" s="16">
        <f t="shared" si="834"/>
        <v>2.30149584E-2</v>
      </c>
      <c r="W4562" s="16">
        <f t="shared" si="835"/>
        <v>0.19401852572867664</v>
      </c>
      <c r="X4562" s="16"/>
      <c r="Z4562" s="15">
        <f t="shared" si="836"/>
        <v>6.3707000627828798E-6</v>
      </c>
      <c r="AA4562" s="16">
        <f t="shared" si="837"/>
        <v>0.21920716380583691</v>
      </c>
      <c r="AB4562" s="3">
        <f t="shared" si="838"/>
        <v>0.23610209655189734</v>
      </c>
      <c r="AC4562" s="69">
        <f t="shared" si="839"/>
        <v>72.644447337994436</v>
      </c>
      <c r="AD4562" s="3">
        <f t="shared" si="847"/>
        <v>74.122570748357077</v>
      </c>
      <c r="AF4562" s="29"/>
      <c r="AG4562" s="30"/>
      <c r="AH4562" s="29"/>
      <c r="AI4562" s="29"/>
      <c r="AJ4562" s="31"/>
      <c r="AK4562" s="29"/>
      <c r="AL4562" s="30"/>
      <c r="AN4562" s="17">
        <f t="shared" si="840"/>
        <v>158540.72576929888</v>
      </c>
      <c r="AO4562" s="17">
        <f t="shared" si="841"/>
        <v>1585.4072576929889</v>
      </c>
      <c r="AP4562" s="2">
        <f t="shared" si="842"/>
        <v>108.44185642620045</v>
      </c>
      <c r="AQ4562" s="6">
        <f t="shared" si="843"/>
        <v>3336.7559222341874</v>
      </c>
      <c r="AR4562" s="3">
        <f t="shared" si="844"/>
        <v>31071.890167765814</v>
      </c>
    </row>
    <row r="4563" spans="1:44">
      <c r="A4563" s="32">
        <v>44376</v>
      </c>
      <c r="B4563" s="9">
        <v>6.25</v>
      </c>
      <c r="C4563" s="33">
        <v>35900.154329999998</v>
      </c>
      <c r="D4563" s="34">
        <f t="shared" si="828"/>
        <v>142686653.19236898</v>
      </c>
      <c r="E4563" s="34">
        <v>19932791027262.699</v>
      </c>
      <c r="F4563" s="3">
        <f>VLOOKUP(A4563,ERCOT_345kv_West_ATC!A:B,2)</f>
        <v>33.355200000000004</v>
      </c>
      <c r="G4563" s="3">
        <f>VLOOKUP(A4563,ERCOT_345kv_West_ATC!G:H,2)</f>
        <v>3.1549999999999998</v>
      </c>
      <c r="I4563" s="5">
        <f t="shared" si="829"/>
        <v>6</v>
      </c>
      <c r="J4563" s="4">
        <f t="shared" si="830"/>
        <v>144</v>
      </c>
      <c r="K4563" s="4">
        <f t="shared" si="845"/>
        <v>900</v>
      </c>
      <c r="L4563" s="6">
        <f t="shared" si="846"/>
        <v>32310138.896999996</v>
      </c>
      <c r="N4563" s="22">
        <f t="shared" si="831"/>
        <v>0.22644121348504637</v>
      </c>
      <c r="O4563" s="14">
        <f t="shared" si="832"/>
        <v>630.7527577836081</v>
      </c>
      <c r="Q4563" s="22">
        <f t="shared" si="827"/>
        <v>331.05440567989234</v>
      </c>
      <c r="R4563" s="3">
        <f>VLOOKUP(A4563,ERCOT_345kv_West_ATC!D:E,2)</f>
        <v>30.35</v>
      </c>
      <c r="S4563" s="66">
        <f t="shared" si="848"/>
        <v>0.9083232257922389</v>
      </c>
      <c r="T4563" s="69">
        <f t="shared" si="833"/>
        <v>300.70440567989232</v>
      </c>
      <c r="V4563" s="16">
        <f t="shared" si="834"/>
        <v>2.2814956800000001E-2</v>
      </c>
      <c r="W4563" s="16">
        <f t="shared" si="835"/>
        <v>0.20362625668504636</v>
      </c>
      <c r="X4563" s="16"/>
      <c r="Z4563" s="15">
        <f t="shared" si="836"/>
        <v>6.3707000627828798E-6</v>
      </c>
      <c r="AA4563" s="16">
        <f t="shared" si="837"/>
        <v>0.22870911544404607</v>
      </c>
      <c r="AB4563" s="3">
        <f t="shared" si="838"/>
        <v>0.24633639119886899</v>
      </c>
      <c r="AC4563" s="69">
        <f t="shared" si="839"/>
        <v>76.390199178786048</v>
      </c>
      <c r="AD4563" s="3">
        <f t="shared" si="847"/>
        <v>74.302393682721615</v>
      </c>
      <c r="AF4563" s="29"/>
      <c r="AG4563" s="30"/>
      <c r="AH4563" s="29"/>
      <c r="AI4563" s="29"/>
      <c r="AJ4563" s="31"/>
      <c r="AK4563" s="29"/>
      <c r="AL4563" s="30"/>
      <c r="AN4563" s="17">
        <f t="shared" si="840"/>
        <v>158540.72576929888</v>
      </c>
      <c r="AO4563" s="17">
        <f t="shared" si="841"/>
        <v>1585.4072576929889</v>
      </c>
      <c r="AP4563" s="2">
        <f t="shared" si="842"/>
        <v>108.44185642620045</v>
      </c>
      <c r="AQ4563" s="6">
        <f t="shared" si="843"/>
        <v>3291.2103425351838</v>
      </c>
      <c r="AR4563" s="3">
        <f t="shared" si="844"/>
        <v>32608.943987464812</v>
      </c>
    </row>
    <row r="4564" spans="1:44">
      <c r="A4564" s="32">
        <v>44377</v>
      </c>
      <c r="B4564" s="9">
        <v>6.25</v>
      </c>
      <c r="C4564" s="33">
        <v>35024.606829999997</v>
      </c>
      <c r="D4564" s="34">
        <f t="shared" si="828"/>
        <v>142686653.19236898</v>
      </c>
      <c r="E4564" s="34">
        <v>19932791027262.699</v>
      </c>
      <c r="F4564" s="3">
        <f>VLOOKUP(A4564,ERCOT_345kv_West_ATC!A:B,2)</f>
        <v>33.979100000000003</v>
      </c>
      <c r="G4564" s="3">
        <f>VLOOKUP(A4564,ERCOT_345kv_West_ATC!G:H,2)</f>
        <v>3.1880000000000002</v>
      </c>
      <c r="I4564" s="5">
        <f t="shared" si="829"/>
        <v>6</v>
      </c>
      <c r="J4564" s="4">
        <f t="shared" si="830"/>
        <v>144</v>
      </c>
      <c r="K4564" s="4">
        <f t="shared" si="845"/>
        <v>900</v>
      </c>
      <c r="L4564" s="6">
        <f t="shared" si="846"/>
        <v>31522146.146999996</v>
      </c>
      <c r="N4564" s="22">
        <f t="shared" si="831"/>
        <v>0.22091867348309091</v>
      </c>
      <c r="O4564" s="14">
        <f t="shared" si="832"/>
        <v>630.7527577836081</v>
      </c>
      <c r="Q4564" s="22">
        <f t="shared" si="827"/>
        <v>322.98051678814466</v>
      </c>
      <c r="R4564" s="3">
        <f>VLOOKUP(A4564,ERCOT_345kv_West_ATC!D:E,2)</f>
        <v>34.700000000000003</v>
      </c>
      <c r="S4564" s="66">
        <f t="shared" si="848"/>
        <v>0.892563178902952</v>
      </c>
      <c r="T4564" s="69">
        <f t="shared" si="833"/>
        <v>288.28051678814467</v>
      </c>
      <c r="V4564" s="16">
        <f t="shared" si="834"/>
        <v>2.32417044E-2</v>
      </c>
      <c r="W4564" s="16">
        <f t="shared" si="835"/>
        <v>0.1976769690830909</v>
      </c>
      <c r="X4564" s="16"/>
      <c r="Z4564" s="15">
        <f t="shared" si="836"/>
        <v>6.3707000627828798E-6</v>
      </c>
      <c r="AA4564" s="16">
        <f t="shared" si="837"/>
        <v>0.22313126493082666</v>
      </c>
      <c r="AB4564" s="3">
        <f t="shared" si="838"/>
        <v>0.24032863954714534</v>
      </c>
      <c r="AC4564" s="69">
        <f t="shared" si="839"/>
        <v>74.191362074255196</v>
      </c>
      <c r="AD4564" s="3">
        <f t="shared" si="847"/>
        <v>74.275948739593801</v>
      </c>
      <c r="AF4564" s="29"/>
      <c r="AG4564" s="30"/>
      <c r="AH4564" s="29"/>
      <c r="AI4564" s="29"/>
      <c r="AJ4564" s="31"/>
      <c r="AK4564" s="29"/>
      <c r="AL4564" s="30"/>
      <c r="AN4564" s="17">
        <f t="shared" si="840"/>
        <v>158540.72576929888</v>
      </c>
      <c r="AO4564" s="17">
        <f t="shared" si="841"/>
        <v>1585.4072576929889</v>
      </c>
      <c r="AP4564" s="2">
        <f t="shared" si="842"/>
        <v>108.44185642620045</v>
      </c>
      <c r="AQ4564" s="6">
        <f t="shared" si="843"/>
        <v>3762.932417989156</v>
      </c>
      <c r="AR4564" s="3">
        <f t="shared" si="844"/>
        <v>31261.674412010841</v>
      </c>
    </row>
    <row r="4565" spans="1:44">
      <c r="A4565" s="32">
        <v>44378</v>
      </c>
      <c r="B4565" s="9">
        <v>6.25</v>
      </c>
      <c r="C4565" s="33">
        <v>33568.586430000003</v>
      </c>
      <c r="D4565" s="34">
        <f t="shared" si="828"/>
        <v>142686653.19236898</v>
      </c>
      <c r="E4565" s="34">
        <v>19932791027262.699</v>
      </c>
      <c r="F4565" s="3">
        <f>VLOOKUP(A4565,ERCOT_345kv_West_ATC!A:B,2)</f>
        <v>33.9437</v>
      </c>
      <c r="G4565" s="3">
        <f>VLOOKUP(A4565,ERCOT_345kv_West_ATC!G:H,2)</f>
        <v>3.1379999999999999</v>
      </c>
      <c r="I4565" s="5">
        <f t="shared" si="829"/>
        <v>6</v>
      </c>
      <c r="J4565" s="4">
        <f t="shared" si="830"/>
        <v>144</v>
      </c>
      <c r="K4565" s="4">
        <f t="shared" si="845"/>
        <v>900</v>
      </c>
      <c r="L4565" s="6">
        <f t="shared" si="846"/>
        <v>30211727.787000004</v>
      </c>
      <c r="N4565" s="22">
        <f t="shared" si="831"/>
        <v>0.21173478465619905</v>
      </c>
      <c r="O4565" s="14">
        <f t="shared" si="832"/>
        <v>630.7527577836081</v>
      </c>
      <c r="Q4565" s="22">
        <f t="shared" si="827"/>
        <v>309.55377873713314</v>
      </c>
      <c r="R4565" s="3">
        <f>VLOOKUP(A4565,ERCOT_345kv_West_ATC!D:E,2)</f>
        <v>38.46</v>
      </c>
      <c r="S4565" s="66">
        <f t="shared" si="848"/>
        <v>0.87575664507504059</v>
      </c>
      <c r="T4565" s="69">
        <f t="shared" si="833"/>
        <v>271.09377873713316</v>
      </c>
      <c r="V4565" s="16">
        <f t="shared" si="834"/>
        <v>2.3217490799999997E-2</v>
      </c>
      <c r="W4565" s="16">
        <f t="shared" si="835"/>
        <v>0.18851729385619906</v>
      </c>
      <c r="X4565" s="16"/>
      <c r="Z4565" s="15">
        <f t="shared" si="836"/>
        <v>6.3707000627828798E-6</v>
      </c>
      <c r="AA4565" s="16">
        <f t="shared" si="837"/>
        <v>0.21385539567713355</v>
      </c>
      <c r="AB4565" s="3">
        <f t="shared" si="838"/>
        <v>0.23033785211066324</v>
      </c>
      <c r="AC4565" s="69">
        <f t="shared" si="839"/>
        <v>70.534733872502741</v>
      </c>
      <c r="AD4565" s="3">
        <f t="shared" si="847"/>
        <v>74.181124930938125</v>
      </c>
      <c r="AF4565" s="29"/>
      <c r="AG4565" s="30"/>
      <c r="AH4565" s="29"/>
      <c r="AI4565" s="29"/>
      <c r="AJ4565" s="31"/>
      <c r="AK4565" s="29"/>
      <c r="AL4565" s="30"/>
      <c r="AN4565" s="17">
        <f t="shared" si="840"/>
        <v>158540.72576929888</v>
      </c>
      <c r="AO4565" s="17">
        <f t="shared" si="841"/>
        <v>1585.4072576929889</v>
      </c>
      <c r="AP4565" s="2">
        <f t="shared" si="842"/>
        <v>108.44185642620045</v>
      </c>
      <c r="AQ4565" s="6">
        <f t="shared" si="843"/>
        <v>4170.673798151669</v>
      </c>
      <c r="AR4565" s="3">
        <f t="shared" si="844"/>
        <v>29397.912631848332</v>
      </c>
    </row>
    <row r="4566" spans="1:44">
      <c r="A4566" s="32">
        <v>44379</v>
      </c>
      <c r="B4566" s="9">
        <v>6.25</v>
      </c>
      <c r="C4566" s="33">
        <v>33933.601479999998</v>
      </c>
      <c r="D4566" s="34">
        <f t="shared" si="828"/>
        <v>142686653.19236898</v>
      </c>
      <c r="E4566" s="34">
        <v>19932791027262.699</v>
      </c>
      <c r="F4566" s="3">
        <f>VLOOKUP(A4566,ERCOT_345kv_West_ATC!A:B,2)</f>
        <v>34.357900000000001</v>
      </c>
      <c r="G4566" s="3">
        <f>VLOOKUP(A4566,ERCOT_345kv_West_ATC!G:H,2)</f>
        <v>3.1589999999999998</v>
      </c>
      <c r="I4566" s="5">
        <f t="shared" si="829"/>
        <v>6</v>
      </c>
      <c r="J4566" s="4">
        <f t="shared" si="830"/>
        <v>144</v>
      </c>
      <c r="K4566" s="4">
        <f t="shared" si="845"/>
        <v>900</v>
      </c>
      <c r="L4566" s="6">
        <f t="shared" si="846"/>
        <v>30540241.331999999</v>
      </c>
      <c r="N4566" s="22">
        <f t="shared" si="831"/>
        <v>0.21403712715039924</v>
      </c>
      <c r="O4566" s="14">
        <f t="shared" si="832"/>
        <v>630.7527577836081</v>
      </c>
      <c r="Q4566" s="22">
        <f t="shared" si="827"/>
        <v>312.91977653567142</v>
      </c>
      <c r="R4566" s="3">
        <f>VLOOKUP(A4566,ERCOT_345kv_West_ATC!D:E,2)</f>
        <v>37.94</v>
      </c>
      <c r="S4566" s="66">
        <f t="shared" si="848"/>
        <v>0.87875486675839742</v>
      </c>
      <c r="T4566" s="69">
        <f t="shared" si="833"/>
        <v>274.97977653567142</v>
      </c>
      <c r="V4566" s="16">
        <f t="shared" si="834"/>
        <v>2.3500803600000002E-2</v>
      </c>
      <c r="W4566" s="16">
        <f t="shared" si="835"/>
        <v>0.19053632355039923</v>
      </c>
      <c r="X4566" s="16"/>
      <c r="Z4566" s="15">
        <f t="shared" si="836"/>
        <v>6.3707000627828798E-6</v>
      </c>
      <c r="AA4566" s="16">
        <f t="shared" si="837"/>
        <v>0.21618079707908522</v>
      </c>
      <c r="AB4566" s="3">
        <f t="shared" si="838"/>
        <v>0.23284247895220123</v>
      </c>
      <c r="AC4566" s="69">
        <f t="shared" si="839"/>
        <v>71.451427296505656</v>
      </c>
      <c r="AD4566" s="3">
        <f t="shared" si="847"/>
        <v>74.036193571217254</v>
      </c>
      <c r="AF4566" s="29"/>
      <c r="AG4566" s="30"/>
      <c r="AH4566" s="29"/>
      <c r="AI4566" s="29"/>
      <c r="AJ4566" s="31"/>
      <c r="AK4566" s="29"/>
      <c r="AL4566" s="30"/>
      <c r="AN4566" s="17">
        <f t="shared" si="840"/>
        <v>158540.72576929888</v>
      </c>
      <c r="AO4566" s="17">
        <f t="shared" si="841"/>
        <v>1585.4072576929889</v>
      </c>
      <c r="AP4566" s="2">
        <f t="shared" si="842"/>
        <v>108.44185642620045</v>
      </c>
      <c r="AQ4566" s="6">
        <f t="shared" si="843"/>
        <v>4114.2840328100447</v>
      </c>
      <c r="AR4566" s="3">
        <f t="shared" si="844"/>
        <v>29819.317447189955</v>
      </c>
    </row>
    <row r="4567" spans="1:44">
      <c r="A4567" s="32">
        <v>44380</v>
      </c>
      <c r="B4567" s="9">
        <v>6.25</v>
      </c>
      <c r="C4567" s="33">
        <v>34674.532469999998</v>
      </c>
      <c r="D4567" s="34">
        <f t="shared" si="828"/>
        <v>102816111.41598573</v>
      </c>
      <c r="E4567" s="34">
        <v>14363025673659.9</v>
      </c>
      <c r="F4567" s="3">
        <f>VLOOKUP(A4567,ERCOT_345kv_West_ATC!A:B,2)</f>
        <v>34.357900000000001</v>
      </c>
      <c r="G4567" s="3">
        <f>VLOOKUP(A4567,ERCOT_345kv_West_ATC!G:H,2)</f>
        <v>3.1589999999999998</v>
      </c>
      <c r="I4567" s="5">
        <f t="shared" si="829"/>
        <v>6</v>
      </c>
      <c r="J4567" s="4">
        <f t="shared" si="830"/>
        <v>144</v>
      </c>
      <c r="K4567" s="4">
        <f t="shared" si="845"/>
        <v>900</v>
      </c>
      <c r="L4567" s="6">
        <f t="shared" si="846"/>
        <v>31207079.222999997</v>
      </c>
      <c r="N4567" s="22">
        <f t="shared" si="831"/>
        <v>0.30352323962864791</v>
      </c>
      <c r="O4567" s="14">
        <f t="shared" si="832"/>
        <v>875.34919148874656</v>
      </c>
      <c r="Q4567" s="22">
        <f t="shared" si="827"/>
        <v>443.74742635767245</v>
      </c>
      <c r="R4567" s="3">
        <f>VLOOKUP(A4567,ERCOT_345kv_West_ATC!D:E,2)</f>
        <v>31.23</v>
      </c>
      <c r="S4567" s="66">
        <f t="shared" si="848"/>
        <v>0.92962212703668101</v>
      </c>
      <c r="T4567" s="69">
        <f t="shared" si="833"/>
        <v>412.51742635767243</v>
      </c>
      <c r="V4567" s="16">
        <f t="shared" si="834"/>
        <v>2.3500803600000002E-2</v>
      </c>
      <c r="W4567" s="16">
        <f t="shared" si="835"/>
        <v>0.2800224360286479</v>
      </c>
      <c r="X4567" s="16"/>
      <c r="Z4567" s="15">
        <f t="shared" si="836"/>
        <v>8.8411617394583917E-6</v>
      </c>
      <c r="AA4567" s="16">
        <f t="shared" si="837"/>
        <v>0.30656314980737165</v>
      </c>
      <c r="AB4567" s="3">
        <f t="shared" si="838"/>
        <v>0.33019086209784965</v>
      </c>
      <c r="AC4567" s="69">
        <f t="shared" si="839"/>
        <v>107.08093552781297</v>
      </c>
      <c r="AD4567" s="3">
        <f t="shared" si="847"/>
        <v>74.958886068967431</v>
      </c>
      <c r="AF4567" s="29"/>
      <c r="AG4567" s="30"/>
      <c r="AH4567" s="29"/>
      <c r="AI4567" s="29"/>
      <c r="AJ4567" s="31"/>
      <c r="AK4567" s="29"/>
      <c r="AL4567" s="30"/>
      <c r="AN4567" s="17">
        <f t="shared" si="840"/>
        <v>114240.12379553971</v>
      </c>
      <c r="AO4567" s="17">
        <f t="shared" si="841"/>
        <v>1142.4012379553972</v>
      </c>
      <c r="AP4567" s="2">
        <f t="shared" si="842"/>
        <v>78.140244676149166</v>
      </c>
      <c r="AQ4567" s="6">
        <f t="shared" si="843"/>
        <v>2440.3198412361385</v>
      </c>
      <c r="AR4567" s="3">
        <f t="shared" si="844"/>
        <v>32234.21262876386</v>
      </c>
    </row>
    <row r="4568" spans="1:44">
      <c r="A4568" s="32">
        <v>44381</v>
      </c>
      <c r="B4568" s="9">
        <v>6.25</v>
      </c>
      <c r="C4568" s="33">
        <v>35285.096570000002</v>
      </c>
      <c r="D4568" s="34">
        <f t="shared" si="828"/>
        <v>102816111.41598573</v>
      </c>
      <c r="E4568" s="34">
        <v>14363025673659.9</v>
      </c>
      <c r="F4568" s="3">
        <f>VLOOKUP(A4568,ERCOT_345kv_West_ATC!A:B,2)</f>
        <v>34.357900000000001</v>
      </c>
      <c r="G4568" s="3">
        <f>VLOOKUP(A4568,ERCOT_345kv_West_ATC!G:H,2)</f>
        <v>3.1589999999999998</v>
      </c>
      <c r="I4568" s="5">
        <f t="shared" si="829"/>
        <v>6</v>
      </c>
      <c r="J4568" s="4">
        <f t="shared" si="830"/>
        <v>144</v>
      </c>
      <c r="K4568" s="4">
        <f t="shared" si="845"/>
        <v>900</v>
      </c>
      <c r="L4568" s="6">
        <f t="shared" si="846"/>
        <v>31756586.913000003</v>
      </c>
      <c r="N4568" s="22">
        <f t="shared" si="831"/>
        <v>0.30886780754151849</v>
      </c>
      <c r="O4568" s="14">
        <f t="shared" si="832"/>
        <v>875.34919148874656</v>
      </c>
      <c r="Q4568" s="22">
        <f t="shared" ref="Q4568:Q4631" si="849">((I4568*B4568)*C4568)/((D4568*($AL$2*$Y$2)/$Y$2)/1000000)</f>
        <v>451.56112213672299</v>
      </c>
      <c r="R4568" s="3">
        <f>VLOOKUP(A4568,ERCOT_345kv_West_ATC!D:E,2)</f>
        <v>30.27</v>
      </c>
      <c r="S4568" s="66">
        <f t="shared" si="848"/>
        <v>0.93296588542262748</v>
      </c>
      <c r="T4568" s="69">
        <f t="shared" si="833"/>
        <v>421.291122136723</v>
      </c>
      <c r="V4568" s="16">
        <f t="shared" si="834"/>
        <v>2.3500803600000002E-2</v>
      </c>
      <c r="W4568" s="16">
        <f t="shared" si="835"/>
        <v>0.28536700394151848</v>
      </c>
      <c r="X4568" s="16"/>
      <c r="Z4568" s="15">
        <f t="shared" si="836"/>
        <v>8.8411617394583917E-6</v>
      </c>
      <c r="AA4568" s="16">
        <f t="shared" si="837"/>
        <v>0.31196124576777856</v>
      </c>
      <c r="AB4568" s="3">
        <f t="shared" si="838"/>
        <v>0.33600500499132402</v>
      </c>
      <c r="AC4568" s="69">
        <f t="shared" si="839"/>
        <v>109.20891182682459</v>
      </c>
      <c r="AD4568" s="3">
        <f t="shared" si="847"/>
        <v>76.126827423657417</v>
      </c>
      <c r="AF4568" s="29"/>
      <c r="AG4568" s="30"/>
      <c r="AH4568" s="29"/>
      <c r="AI4568" s="29"/>
      <c r="AJ4568" s="31"/>
      <c r="AK4568" s="29"/>
      <c r="AL4568" s="30"/>
      <c r="AN4568" s="17">
        <f t="shared" si="840"/>
        <v>114240.12379553971</v>
      </c>
      <c r="AO4568" s="17">
        <f t="shared" si="841"/>
        <v>1142.4012379553972</v>
      </c>
      <c r="AP4568" s="2">
        <f t="shared" si="842"/>
        <v>78.140244676149166</v>
      </c>
      <c r="AQ4568" s="6">
        <f t="shared" si="843"/>
        <v>2365.3052063470354</v>
      </c>
      <c r="AR4568" s="3">
        <f t="shared" si="844"/>
        <v>32919.791363652963</v>
      </c>
    </row>
    <row r="4569" spans="1:44">
      <c r="A4569" s="32">
        <v>44382</v>
      </c>
      <c r="B4569" s="9">
        <v>6.25</v>
      </c>
      <c r="C4569" s="33">
        <v>33821.809119999998</v>
      </c>
      <c r="D4569" s="34">
        <f t="shared" si="828"/>
        <v>102816111.41598573</v>
      </c>
      <c r="E4569" s="34">
        <v>14363025673659.9</v>
      </c>
      <c r="F4569" s="3">
        <f>VLOOKUP(A4569,ERCOT_345kv_West_ATC!A:B,2)</f>
        <v>34.321100000000001</v>
      </c>
      <c r="G4569" s="3">
        <f>VLOOKUP(A4569,ERCOT_345kv_West_ATC!G:H,2)</f>
        <v>3.1949999999999998</v>
      </c>
      <c r="I4569" s="5">
        <f t="shared" si="829"/>
        <v>6</v>
      </c>
      <c r="J4569" s="4">
        <f t="shared" si="830"/>
        <v>144</v>
      </c>
      <c r="K4569" s="4">
        <f t="shared" si="845"/>
        <v>900</v>
      </c>
      <c r="L4569" s="6">
        <f t="shared" si="846"/>
        <v>30439628.207999997</v>
      </c>
      <c r="N4569" s="22">
        <f t="shared" si="831"/>
        <v>0.29605893267878713</v>
      </c>
      <c r="O4569" s="14">
        <f t="shared" si="832"/>
        <v>875.34919148874656</v>
      </c>
      <c r="Q4569" s="22">
        <f t="shared" si="849"/>
        <v>432.83469689881167</v>
      </c>
      <c r="R4569" s="3">
        <f>VLOOKUP(A4569,ERCOT_345kv_West_ATC!D:E,2)</f>
        <v>30.37</v>
      </c>
      <c r="S4569" s="66">
        <f t="shared" si="848"/>
        <v>0.92983464537941163</v>
      </c>
      <c r="T4569" s="69">
        <f t="shared" si="833"/>
        <v>402.46469689881167</v>
      </c>
      <c r="V4569" s="16">
        <f t="shared" si="834"/>
        <v>2.3475632399999998E-2</v>
      </c>
      <c r="W4569" s="16">
        <f t="shared" si="835"/>
        <v>0.27258330027878713</v>
      </c>
      <c r="X4569" s="16"/>
      <c r="Z4569" s="15">
        <f t="shared" si="836"/>
        <v>8.8411617394583917E-6</v>
      </c>
      <c r="AA4569" s="16">
        <f t="shared" si="837"/>
        <v>0.29902408475100889</v>
      </c>
      <c r="AB4569" s="3">
        <f t="shared" si="838"/>
        <v>0.32207073940229292</v>
      </c>
      <c r="AC4569" s="69">
        <f t="shared" si="839"/>
        <v>104.10897062123921</v>
      </c>
      <c r="AD4569" s="3">
        <f t="shared" si="847"/>
        <v>77.23903153682096</v>
      </c>
      <c r="AF4569" s="29"/>
      <c r="AG4569" s="30"/>
      <c r="AH4569" s="29"/>
      <c r="AI4569" s="29"/>
      <c r="AJ4569" s="31"/>
      <c r="AK4569" s="29"/>
      <c r="AL4569" s="30"/>
      <c r="AN4569" s="17">
        <f t="shared" si="840"/>
        <v>114240.12379553971</v>
      </c>
      <c r="AO4569" s="17">
        <f t="shared" si="841"/>
        <v>1142.4012379553972</v>
      </c>
      <c r="AP4569" s="2">
        <f t="shared" si="842"/>
        <v>78.140244676149166</v>
      </c>
      <c r="AQ4569" s="6">
        <f t="shared" si="843"/>
        <v>2373.1192308146501</v>
      </c>
      <c r="AR4569" s="3">
        <f t="shared" si="844"/>
        <v>31448.689889185349</v>
      </c>
    </row>
    <row r="4570" spans="1:44">
      <c r="A4570" s="32">
        <v>44383</v>
      </c>
      <c r="B4570" s="9">
        <v>6.25</v>
      </c>
      <c r="C4570" s="33">
        <v>34158.921219999997</v>
      </c>
      <c r="D4570" s="34">
        <f t="shared" si="828"/>
        <v>102816111.41598573</v>
      </c>
      <c r="E4570" s="34">
        <v>14363025673659.9</v>
      </c>
      <c r="F4570" s="3">
        <f>VLOOKUP(A4570,ERCOT_345kv_West_ATC!A:B,2)</f>
        <v>33.741799999999998</v>
      </c>
      <c r="G4570" s="3">
        <f>VLOOKUP(A4570,ERCOT_345kv_West_ATC!G:H,2)</f>
        <v>3.1659999999999999</v>
      </c>
      <c r="I4570" s="5">
        <f t="shared" si="829"/>
        <v>6</v>
      </c>
      <c r="J4570" s="4">
        <f t="shared" si="830"/>
        <v>144</v>
      </c>
      <c r="K4570" s="4">
        <f t="shared" si="845"/>
        <v>900</v>
      </c>
      <c r="L4570" s="6">
        <f t="shared" si="846"/>
        <v>30743029.097999997</v>
      </c>
      <c r="N4570" s="22">
        <f t="shared" si="831"/>
        <v>0.29900984072054787</v>
      </c>
      <c r="O4570" s="14">
        <f t="shared" si="832"/>
        <v>875.34919148874656</v>
      </c>
      <c r="Q4570" s="22">
        <f t="shared" si="849"/>
        <v>437.14888994232149</v>
      </c>
      <c r="R4570" s="3">
        <f>VLOOKUP(A4570,ERCOT_345kv_West_ATC!D:E,2)</f>
        <v>32.85</v>
      </c>
      <c r="S4570" s="66">
        <f t="shared" si="848"/>
        <v>0.92485397823077087</v>
      </c>
      <c r="T4570" s="69">
        <f t="shared" si="833"/>
        <v>404.29888994232147</v>
      </c>
      <c r="V4570" s="16">
        <f t="shared" si="834"/>
        <v>2.3079391199999997E-2</v>
      </c>
      <c r="W4570" s="16">
        <f t="shared" si="835"/>
        <v>0.27593044952054785</v>
      </c>
      <c r="X4570" s="16"/>
      <c r="Z4570" s="15">
        <f t="shared" si="836"/>
        <v>8.8411617394583917E-6</v>
      </c>
      <c r="AA4570" s="16">
        <f t="shared" si="837"/>
        <v>0.30200454735143734</v>
      </c>
      <c r="AB4570" s="3">
        <f t="shared" si="838"/>
        <v>0.32528091491133315</v>
      </c>
      <c r="AC4570" s="69">
        <f t="shared" si="839"/>
        <v>105.28389485754793</v>
      </c>
      <c r="AD4570" s="3">
        <f t="shared" si="847"/>
        <v>78.369495993189361</v>
      </c>
      <c r="AF4570" s="29"/>
      <c r="AG4570" s="30"/>
      <c r="AH4570" s="29"/>
      <c r="AI4570" s="29"/>
      <c r="AJ4570" s="31"/>
      <c r="AK4570" s="29"/>
      <c r="AL4570" s="30"/>
      <c r="AN4570" s="17">
        <f t="shared" si="840"/>
        <v>114240.12379553971</v>
      </c>
      <c r="AO4570" s="17">
        <f t="shared" si="841"/>
        <v>1142.4012379553972</v>
      </c>
      <c r="AP4570" s="2">
        <f t="shared" si="842"/>
        <v>78.140244676149166</v>
      </c>
      <c r="AQ4570" s="6">
        <f t="shared" si="843"/>
        <v>2566.9070376115001</v>
      </c>
      <c r="AR4570" s="3">
        <f t="shared" si="844"/>
        <v>31592.014182388495</v>
      </c>
    </row>
    <row r="4571" spans="1:44">
      <c r="A4571" s="32">
        <v>44384</v>
      </c>
      <c r="B4571" s="9">
        <v>6.25</v>
      </c>
      <c r="C4571" s="33">
        <v>33850.914089999998</v>
      </c>
      <c r="D4571" s="34">
        <f t="shared" si="828"/>
        <v>102816111.41598573</v>
      </c>
      <c r="E4571" s="34">
        <v>14363025673659.9</v>
      </c>
      <c r="F4571" s="3">
        <f>VLOOKUP(A4571,ERCOT_345kv_West_ATC!A:B,2)</f>
        <v>33.7483</v>
      </c>
      <c r="G4571" s="3">
        <f>VLOOKUP(A4571,ERCOT_345kv_West_ATC!G:H,2)</f>
        <v>3.145</v>
      </c>
      <c r="I4571" s="5">
        <f t="shared" si="829"/>
        <v>6</v>
      </c>
      <c r="J4571" s="4">
        <f t="shared" si="830"/>
        <v>144</v>
      </c>
      <c r="K4571" s="4">
        <f t="shared" si="845"/>
        <v>900</v>
      </c>
      <c r="L4571" s="6">
        <f t="shared" si="846"/>
        <v>30465822.680999998</v>
      </c>
      <c r="N4571" s="22">
        <f t="shared" si="831"/>
        <v>0.29631370279836516</v>
      </c>
      <c r="O4571" s="14">
        <f t="shared" si="832"/>
        <v>875.34919148874656</v>
      </c>
      <c r="Q4571" s="22">
        <f t="shared" si="849"/>
        <v>433.20716783386729</v>
      </c>
      <c r="R4571" s="3">
        <f>VLOOKUP(A4571,ERCOT_345kv_West_ATC!D:E,2)</f>
        <v>32.21</v>
      </c>
      <c r="S4571" s="66">
        <f t="shared" si="848"/>
        <v>0.92564758297731498</v>
      </c>
      <c r="T4571" s="69">
        <f t="shared" si="833"/>
        <v>400.99716783386731</v>
      </c>
      <c r="V4571" s="16">
        <f t="shared" si="834"/>
        <v>2.3083837200000002E-2</v>
      </c>
      <c r="W4571" s="16">
        <f t="shared" si="835"/>
        <v>0.27322986559836515</v>
      </c>
      <c r="X4571" s="16"/>
      <c r="Z4571" s="15">
        <f t="shared" si="836"/>
        <v>8.8411617394583917E-6</v>
      </c>
      <c r="AA4571" s="16">
        <f t="shared" si="837"/>
        <v>0.29928140649820095</v>
      </c>
      <c r="AB4571" s="3">
        <f t="shared" si="838"/>
        <v>0.32234789368386679</v>
      </c>
      <c r="AC4571" s="69">
        <f t="shared" si="839"/>
        <v>104.21040908829525</v>
      </c>
      <c r="AD4571" s="3">
        <f t="shared" si="847"/>
        <v>79.640154108274601</v>
      </c>
      <c r="AF4571" s="29"/>
      <c r="AG4571" s="30"/>
      <c r="AH4571" s="29"/>
      <c r="AI4571" s="29"/>
      <c r="AJ4571" s="31"/>
      <c r="AK4571" s="29"/>
      <c r="AL4571" s="30"/>
      <c r="AN4571" s="17">
        <f t="shared" si="840"/>
        <v>114240.12379553971</v>
      </c>
      <c r="AO4571" s="17">
        <f t="shared" si="841"/>
        <v>1142.4012379553972</v>
      </c>
      <c r="AP4571" s="2">
        <f t="shared" si="842"/>
        <v>78.140244676149166</v>
      </c>
      <c r="AQ4571" s="6">
        <f t="shared" si="843"/>
        <v>2516.8972810187647</v>
      </c>
      <c r="AR4571" s="3">
        <f t="shared" si="844"/>
        <v>31334.016808981232</v>
      </c>
    </row>
    <row r="4572" spans="1:44">
      <c r="A4572" s="32">
        <v>44385</v>
      </c>
      <c r="B4572" s="9">
        <v>6.25</v>
      </c>
      <c r="C4572" s="33">
        <v>32847.396789999999</v>
      </c>
      <c r="D4572" s="34">
        <f t="shared" si="828"/>
        <v>102816111.41598573</v>
      </c>
      <c r="E4572" s="34">
        <v>14363025673659.9</v>
      </c>
      <c r="F4572" s="3">
        <f>VLOOKUP(A4572,ERCOT_345kv_West_ATC!A:B,2)</f>
        <v>33.796599999999998</v>
      </c>
      <c r="G4572" s="3">
        <f>VLOOKUP(A4572,ERCOT_345kv_West_ATC!G:H,2)</f>
        <v>3.181</v>
      </c>
      <c r="I4572" s="5">
        <f t="shared" si="829"/>
        <v>6</v>
      </c>
      <c r="J4572" s="4">
        <f t="shared" si="830"/>
        <v>144</v>
      </c>
      <c r="K4572" s="4">
        <f t="shared" si="845"/>
        <v>900</v>
      </c>
      <c r="L4572" s="6">
        <f t="shared" si="846"/>
        <v>29562657.110999998</v>
      </c>
      <c r="N4572" s="22">
        <f t="shared" si="831"/>
        <v>0.28752942222636546</v>
      </c>
      <c r="O4572" s="14">
        <f t="shared" si="832"/>
        <v>875.34919148874656</v>
      </c>
      <c r="Q4572" s="22">
        <f t="shared" si="849"/>
        <v>420.3646523777274</v>
      </c>
      <c r="R4572" s="3">
        <f>VLOOKUP(A4572,ERCOT_345kv_West_ATC!D:E,2)</f>
        <v>35.71</v>
      </c>
      <c r="S4572" s="66">
        <f t="shared" si="848"/>
        <v>0.91504994580773646</v>
      </c>
      <c r="T4572" s="69">
        <f t="shared" si="833"/>
        <v>384.65465237772742</v>
      </c>
      <c r="V4572" s="16">
        <f t="shared" si="834"/>
        <v>2.3116874400000001E-2</v>
      </c>
      <c r="W4572" s="16">
        <f t="shared" si="835"/>
        <v>0.26441254782636547</v>
      </c>
      <c r="X4572" s="16"/>
      <c r="Z4572" s="15">
        <f t="shared" si="836"/>
        <v>8.8411617394583917E-6</v>
      </c>
      <c r="AA4572" s="16">
        <f t="shared" si="837"/>
        <v>0.29040914774055637</v>
      </c>
      <c r="AB4572" s="3">
        <f t="shared" si="838"/>
        <v>0.31279182417654783</v>
      </c>
      <c r="AC4572" s="69">
        <f t="shared" si="839"/>
        <v>100.71288764861652</v>
      </c>
      <c r="AD4572" s="3">
        <f t="shared" si="847"/>
        <v>80.804192835611715</v>
      </c>
      <c r="AF4572" s="29"/>
      <c r="AG4572" s="30"/>
      <c r="AH4572" s="29"/>
      <c r="AI4572" s="29"/>
      <c r="AJ4572" s="31"/>
      <c r="AK4572" s="29"/>
      <c r="AL4572" s="30"/>
      <c r="AN4572" s="17">
        <f t="shared" si="840"/>
        <v>114240.12379553971</v>
      </c>
      <c r="AO4572" s="17">
        <f t="shared" si="841"/>
        <v>1142.4012379553972</v>
      </c>
      <c r="AP4572" s="2">
        <f t="shared" si="842"/>
        <v>78.140244676149166</v>
      </c>
      <c r="AQ4572" s="6">
        <f t="shared" si="843"/>
        <v>2790.3881373852869</v>
      </c>
      <c r="AR4572" s="3">
        <f t="shared" si="844"/>
        <v>30057.008652614713</v>
      </c>
    </row>
    <row r="4573" spans="1:44">
      <c r="A4573" s="32">
        <v>44386</v>
      </c>
      <c r="B4573" s="9">
        <v>6.25</v>
      </c>
      <c r="C4573" s="33">
        <v>33878.236859999997</v>
      </c>
      <c r="D4573" s="34">
        <f t="shared" si="828"/>
        <v>102816111.41598573</v>
      </c>
      <c r="E4573" s="34">
        <v>14363025673659.9</v>
      </c>
      <c r="F4573" s="3">
        <f>VLOOKUP(A4573,ERCOT_345kv_West_ATC!A:B,2)</f>
        <v>33.813499999999998</v>
      </c>
      <c r="G4573" s="3">
        <f>VLOOKUP(A4573,ERCOT_345kv_West_ATC!G:H,2)</f>
        <v>3.1920000000000002</v>
      </c>
      <c r="I4573" s="5">
        <f t="shared" si="829"/>
        <v>6</v>
      </c>
      <c r="J4573" s="4">
        <f t="shared" si="830"/>
        <v>144</v>
      </c>
      <c r="K4573" s="4">
        <f t="shared" si="845"/>
        <v>900</v>
      </c>
      <c r="L4573" s="6">
        <f t="shared" si="846"/>
        <v>30490413.173999999</v>
      </c>
      <c r="N4573" s="22">
        <f t="shared" si="831"/>
        <v>0.2965528724446525</v>
      </c>
      <c r="O4573" s="14">
        <f t="shared" si="832"/>
        <v>875.34919148874656</v>
      </c>
      <c r="Q4573" s="22">
        <f t="shared" si="849"/>
        <v>433.55683105943353</v>
      </c>
      <c r="R4573" s="3">
        <f>VLOOKUP(A4573,ERCOT_345kv_West_ATC!D:E,2)</f>
        <v>32.840000000000003</v>
      </c>
      <c r="S4573" s="66">
        <f t="shared" si="848"/>
        <v>0.92425445144122709</v>
      </c>
      <c r="T4573" s="69">
        <f t="shared" si="833"/>
        <v>400.7168310594335</v>
      </c>
      <c r="V4573" s="16">
        <f t="shared" si="834"/>
        <v>2.3128434E-2</v>
      </c>
      <c r="W4573" s="16">
        <f t="shared" si="835"/>
        <v>0.27342443844465253</v>
      </c>
      <c r="X4573" s="16"/>
      <c r="Z4573" s="15">
        <f t="shared" si="836"/>
        <v>8.8411617394583917E-6</v>
      </c>
      <c r="AA4573" s="16">
        <f t="shared" si="837"/>
        <v>0.29952297152694096</v>
      </c>
      <c r="AB4573" s="3">
        <f t="shared" si="838"/>
        <v>0.32260807683093606</v>
      </c>
      <c r="AC4573" s="69">
        <f t="shared" si="839"/>
        <v>104.3056361201226</v>
      </c>
      <c r="AD4573" s="3">
        <f t="shared" si="847"/>
        <v>81.783640861921199</v>
      </c>
      <c r="AF4573" s="29"/>
      <c r="AG4573" s="30"/>
      <c r="AH4573" s="29"/>
      <c r="AI4573" s="29"/>
      <c r="AJ4573" s="31"/>
      <c r="AK4573" s="29"/>
      <c r="AL4573" s="30"/>
      <c r="AN4573" s="17">
        <f t="shared" si="840"/>
        <v>114240.12379553971</v>
      </c>
      <c r="AO4573" s="17">
        <f t="shared" si="841"/>
        <v>1142.4012379553972</v>
      </c>
      <c r="AP4573" s="2">
        <f t="shared" si="842"/>
        <v>78.140244676149166</v>
      </c>
      <c r="AQ4573" s="6">
        <f t="shared" si="843"/>
        <v>2566.1256351647389</v>
      </c>
      <c r="AR4573" s="3">
        <f t="shared" si="844"/>
        <v>31312.111224835258</v>
      </c>
    </row>
    <row r="4574" spans="1:44">
      <c r="A4574" s="32">
        <v>44387</v>
      </c>
      <c r="B4574" s="9">
        <v>6.25</v>
      </c>
      <c r="C4574" s="33">
        <v>33517.873339999998</v>
      </c>
      <c r="D4574" s="34">
        <f t="shared" si="828"/>
        <v>102816111.41598573</v>
      </c>
      <c r="E4574" s="34">
        <v>14363025673659.9</v>
      </c>
      <c r="F4574" s="3">
        <f>VLOOKUP(A4574,ERCOT_345kv_West_ATC!A:B,2)</f>
        <v>33.813499999999998</v>
      </c>
      <c r="G4574" s="3">
        <f>VLOOKUP(A4574,ERCOT_345kv_West_ATC!G:H,2)</f>
        <v>3.1920000000000002</v>
      </c>
      <c r="I4574" s="5">
        <f t="shared" si="829"/>
        <v>6</v>
      </c>
      <c r="J4574" s="4">
        <f t="shared" si="830"/>
        <v>144</v>
      </c>
      <c r="K4574" s="4">
        <f t="shared" si="845"/>
        <v>900</v>
      </c>
      <c r="L4574" s="6">
        <f t="shared" si="846"/>
        <v>30166086.005999997</v>
      </c>
      <c r="N4574" s="22">
        <f t="shared" si="831"/>
        <v>0.29339843328591214</v>
      </c>
      <c r="O4574" s="14">
        <f t="shared" si="832"/>
        <v>875.34919148874656</v>
      </c>
      <c r="Q4574" s="22">
        <f t="shared" si="849"/>
        <v>428.94507790338042</v>
      </c>
      <c r="R4574" s="3">
        <f>VLOOKUP(A4574,ERCOT_345kv_West_ATC!D:E,2)</f>
        <v>27.9</v>
      </c>
      <c r="S4574" s="66">
        <f t="shared" si="848"/>
        <v>0.93495670789283558</v>
      </c>
      <c r="T4574" s="69">
        <f t="shared" si="833"/>
        <v>401.04507790338045</v>
      </c>
      <c r="V4574" s="16">
        <f t="shared" si="834"/>
        <v>2.3128434E-2</v>
      </c>
      <c r="W4574" s="16">
        <f t="shared" si="835"/>
        <v>0.27026999928591217</v>
      </c>
      <c r="X4574" s="16"/>
      <c r="Z4574" s="15">
        <f t="shared" si="836"/>
        <v>8.8411617394583917E-6</v>
      </c>
      <c r="AA4574" s="16">
        <f t="shared" si="837"/>
        <v>0.29633693936162042</v>
      </c>
      <c r="AB4574" s="3">
        <f t="shared" si="838"/>
        <v>0.31917648791361286</v>
      </c>
      <c r="AC4574" s="69">
        <f t="shared" si="839"/>
        <v>103.04967457638232</v>
      </c>
      <c r="AD4574" s="3">
        <f t="shared" si="847"/>
        <v>82.764529530358956</v>
      </c>
      <c r="AF4574" s="29"/>
      <c r="AG4574" s="30"/>
      <c r="AH4574" s="29"/>
      <c r="AI4574" s="29"/>
      <c r="AJ4574" s="31"/>
      <c r="AK4574" s="29"/>
      <c r="AL4574" s="30"/>
      <c r="AN4574" s="17">
        <f t="shared" si="840"/>
        <v>114240.12379553971</v>
      </c>
      <c r="AO4574" s="17">
        <f t="shared" si="841"/>
        <v>1142.4012379553972</v>
      </c>
      <c r="AP4574" s="2">
        <f t="shared" si="842"/>
        <v>78.140244676149166</v>
      </c>
      <c r="AQ4574" s="6">
        <f t="shared" si="843"/>
        <v>2180.1128264645617</v>
      </c>
      <c r="AR4574" s="3">
        <f t="shared" si="844"/>
        <v>31337.760513535435</v>
      </c>
    </row>
    <row r="4575" spans="1:44">
      <c r="A4575" s="32">
        <v>44388</v>
      </c>
      <c r="B4575" s="9">
        <v>6.25</v>
      </c>
      <c r="C4575" s="33">
        <v>34242.672509999997</v>
      </c>
      <c r="D4575" s="34">
        <f t="shared" si="828"/>
        <v>102816111.41598573</v>
      </c>
      <c r="E4575" s="34">
        <v>14363025673659.9</v>
      </c>
      <c r="F4575" s="3">
        <f>VLOOKUP(A4575,ERCOT_345kv_West_ATC!A:B,2)</f>
        <v>33.813499999999998</v>
      </c>
      <c r="G4575" s="3">
        <f>VLOOKUP(A4575,ERCOT_345kv_West_ATC!G:H,2)</f>
        <v>3.1920000000000002</v>
      </c>
      <c r="I4575" s="5">
        <f t="shared" si="829"/>
        <v>6</v>
      </c>
      <c r="J4575" s="4">
        <f t="shared" si="830"/>
        <v>144</v>
      </c>
      <c r="K4575" s="4">
        <f t="shared" si="845"/>
        <v>900</v>
      </c>
      <c r="L4575" s="6">
        <f t="shared" si="846"/>
        <v>30818405.258999996</v>
      </c>
      <c r="N4575" s="22">
        <f t="shared" si="831"/>
        <v>0.29974295696042424</v>
      </c>
      <c r="O4575" s="14">
        <f t="shared" si="832"/>
        <v>875.34919148874656</v>
      </c>
      <c r="Q4575" s="22">
        <f t="shared" si="849"/>
        <v>438.22069731056183</v>
      </c>
      <c r="R4575" s="3">
        <f>VLOOKUP(A4575,ERCOT_345kv_West_ATC!D:E,2)</f>
        <v>36.03</v>
      </c>
      <c r="S4575" s="66">
        <f t="shared" si="848"/>
        <v>0.91778115405976379</v>
      </c>
      <c r="T4575" s="69">
        <f t="shared" si="833"/>
        <v>402.19069731056186</v>
      </c>
      <c r="V4575" s="16">
        <f t="shared" si="834"/>
        <v>2.3128434E-2</v>
      </c>
      <c r="W4575" s="16">
        <f t="shared" si="835"/>
        <v>0.27661452296042427</v>
      </c>
      <c r="X4575" s="16"/>
      <c r="Z4575" s="15">
        <f t="shared" si="836"/>
        <v>8.8411617394583917E-6</v>
      </c>
      <c r="AA4575" s="16">
        <f t="shared" si="837"/>
        <v>0.3027450060522156</v>
      </c>
      <c r="AB4575" s="3">
        <f t="shared" si="838"/>
        <v>0.32607844291465476</v>
      </c>
      <c r="AC4575" s="69">
        <f t="shared" si="839"/>
        <v>105.57579010676365</v>
      </c>
      <c r="AD4575" s="3">
        <f t="shared" si="847"/>
        <v>83.790129700464931</v>
      </c>
      <c r="AF4575" s="29"/>
      <c r="AG4575" s="30"/>
      <c r="AH4575" s="29"/>
      <c r="AI4575" s="29"/>
      <c r="AJ4575" s="31"/>
      <c r="AK4575" s="29"/>
      <c r="AL4575" s="30"/>
      <c r="AN4575" s="17">
        <f t="shared" si="840"/>
        <v>114240.12379553971</v>
      </c>
      <c r="AO4575" s="17">
        <f t="shared" si="841"/>
        <v>1142.4012379553972</v>
      </c>
      <c r="AP4575" s="2">
        <f t="shared" si="842"/>
        <v>78.140244676149166</v>
      </c>
      <c r="AQ4575" s="6">
        <f t="shared" si="843"/>
        <v>2815.3930156816546</v>
      </c>
      <c r="AR4575" s="3">
        <f t="shared" si="844"/>
        <v>31427.279494318343</v>
      </c>
    </row>
    <row r="4576" spans="1:44">
      <c r="A4576" s="32">
        <v>44389</v>
      </c>
      <c r="B4576" s="9">
        <v>6.25</v>
      </c>
      <c r="C4576" s="33">
        <v>33186.376839999997</v>
      </c>
      <c r="D4576" s="34">
        <f t="shared" si="828"/>
        <v>102816111.41598573</v>
      </c>
      <c r="E4576" s="34">
        <v>14363025673659.9</v>
      </c>
      <c r="F4576" s="3">
        <f>VLOOKUP(A4576,ERCOT_345kv_West_ATC!A:B,2)</f>
        <v>34.5062</v>
      </c>
      <c r="G4576" s="3">
        <f>VLOOKUP(A4576,ERCOT_345kv_West_ATC!G:H,2)</f>
        <v>3.2280000000000002</v>
      </c>
      <c r="I4576" s="5">
        <f t="shared" si="829"/>
        <v>6</v>
      </c>
      <c r="J4576" s="4">
        <f t="shared" si="830"/>
        <v>144</v>
      </c>
      <c r="K4576" s="4">
        <f t="shared" si="845"/>
        <v>900</v>
      </c>
      <c r="L4576" s="6">
        <f t="shared" si="846"/>
        <v>29867739.155999996</v>
      </c>
      <c r="N4576" s="22">
        <f t="shared" si="831"/>
        <v>0.29049668135334861</v>
      </c>
      <c r="O4576" s="14">
        <f t="shared" si="832"/>
        <v>875.34919148874656</v>
      </c>
      <c r="Q4576" s="22">
        <f t="shared" si="849"/>
        <v>424.70275051659161</v>
      </c>
      <c r="R4576" s="3">
        <f>VLOOKUP(A4576,ERCOT_345kv_West_ATC!D:E,2)</f>
        <v>34.9</v>
      </c>
      <c r="S4576" s="66">
        <f t="shared" si="848"/>
        <v>0.9178248787945239</v>
      </c>
      <c r="T4576" s="69">
        <f t="shared" si="833"/>
        <v>389.80275051659163</v>
      </c>
      <c r="V4576" s="16">
        <f t="shared" si="834"/>
        <v>2.36022408E-2</v>
      </c>
      <c r="W4576" s="16">
        <f t="shared" si="835"/>
        <v>0.2668944405533486</v>
      </c>
      <c r="X4576" s="16"/>
      <c r="Z4576" s="15">
        <f t="shared" si="836"/>
        <v>8.8411617394583917E-6</v>
      </c>
      <c r="AA4576" s="16">
        <f t="shared" si="837"/>
        <v>0.29340612518905607</v>
      </c>
      <c r="AB4576" s="3">
        <f t="shared" si="838"/>
        <v>0.31601978738096337</v>
      </c>
      <c r="AC4576" s="69">
        <f t="shared" si="839"/>
        <v>101.8943221814326</v>
      </c>
      <c r="AD4576" s="3">
        <f t="shared" si="847"/>
        <v>84.830164874743005</v>
      </c>
      <c r="AF4576" s="29"/>
      <c r="AG4576" s="30"/>
      <c r="AH4576" s="29"/>
      <c r="AI4576" s="29"/>
      <c r="AJ4576" s="31"/>
      <c r="AK4576" s="29"/>
      <c r="AL4576" s="30"/>
      <c r="AN4576" s="17">
        <f t="shared" si="840"/>
        <v>114240.12379553971</v>
      </c>
      <c r="AO4576" s="17">
        <f t="shared" si="841"/>
        <v>1142.4012379553972</v>
      </c>
      <c r="AP4576" s="2">
        <f t="shared" si="842"/>
        <v>78.140244676149166</v>
      </c>
      <c r="AQ4576" s="6">
        <f t="shared" si="843"/>
        <v>2727.0945391976056</v>
      </c>
      <c r="AR4576" s="3">
        <f t="shared" si="844"/>
        <v>30459.282300802392</v>
      </c>
    </row>
    <row r="4577" spans="1:44">
      <c r="A4577" s="32">
        <v>44390</v>
      </c>
      <c r="B4577" s="9">
        <v>6.25</v>
      </c>
      <c r="C4577" s="33">
        <v>32616.020909999999</v>
      </c>
      <c r="D4577" s="34">
        <f t="shared" si="828"/>
        <v>102816111.41598573</v>
      </c>
      <c r="E4577" s="34">
        <v>14363025673659.9</v>
      </c>
      <c r="F4577" s="3">
        <f>VLOOKUP(A4577,ERCOT_345kv_West_ATC!A:B,2)</f>
        <v>33.690899999999999</v>
      </c>
      <c r="G4577" s="3">
        <f>VLOOKUP(A4577,ERCOT_345kv_West_ATC!G:H,2)</f>
        <v>3.214</v>
      </c>
      <c r="I4577" s="5">
        <f t="shared" si="829"/>
        <v>6</v>
      </c>
      <c r="J4577" s="4">
        <f t="shared" si="830"/>
        <v>144</v>
      </c>
      <c r="K4577" s="4">
        <f t="shared" si="845"/>
        <v>900</v>
      </c>
      <c r="L4577" s="6">
        <f t="shared" si="846"/>
        <v>29354418.818999998</v>
      </c>
      <c r="N4577" s="22">
        <f t="shared" si="831"/>
        <v>0.28550407533148553</v>
      </c>
      <c r="O4577" s="14">
        <f t="shared" si="832"/>
        <v>875.34919148874656</v>
      </c>
      <c r="Q4577" s="22">
        <f t="shared" si="849"/>
        <v>417.40361890568067</v>
      </c>
      <c r="R4577" s="3">
        <f>VLOOKUP(A4577,ERCOT_345kv_West_ATC!D:E,2)</f>
        <v>32.130000000000003</v>
      </c>
      <c r="S4577" s="66">
        <f t="shared" si="848"/>
        <v>0.92302414606697436</v>
      </c>
      <c r="T4577" s="69">
        <f t="shared" si="833"/>
        <v>385.27361890568068</v>
      </c>
      <c r="V4577" s="16">
        <f t="shared" si="834"/>
        <v>2.3044575599999999E-2</v>
      </c>
      <c r="W4577" s="16">
        <f t="shared" si="835"/>
        <v>0.26245949973148552</v>
      </c>
      <c r="X4577" s="16"/>
      <c r="Z4577" s="15">
        <f t="shared" si="836"/>
        <v>8.8411617394583917E-6</v>
      </c>
      <c r="AA4577" s="16">
        <f t="shared" si="837"/>
        <v>0.28836351616286687</v>
      </c>
      <c r="AB4577" s="3">
        <f t="shared" si="838"/>
        <v>0.31058852983214835</v>
      </c>
      <c r="AC4577" s="69">
        <f t="shared" si="839"/>
        <v>99.9064819185663</v>
      </c>
      <c r="AD4577" s="3">
        <f t="shared" si="847"/>
        <v>85.352879240614385</v>
      </c>
      <c r="AF4577" s="29"/>
      <c r="AG4577" s="30"/>
      <c r="AH4577" s="29"/>
      <c r="AI4577" s="29"/>
      <c r="AJ4577" s="31"/>
      <c r="AK4577" s="29"/>
      <c r="AL4577" s="30"/>
      <c r="AN4577" s="17">
        <f t="shared" si="840"/>
        <v>114240.12379553971</v>
      </c>
      <c r="AO4577" s="17">
        <f t="shared" si="841"/>
        <v>1142.4012379553972</v>
      </c>
      <c r="AP4577" s="2">
        <f t="shared" si="842"/>
        <v>78.140244676149166</v>
      </c>
      <c r="AQ4577" s="6">
        <f t="shared" si="843"/>
        <v>2510.6460614446728</v>
      </c>
      <c r="AR4577" s="3">
        <f t="shared" si="844"/>
        <v>30105.374848555326</v>
      </c>
    </row>
    <row r="4578" spans="1:44">
      <c r="A4578" s="32">
        <v>44391</v>
      </c>
      <c r="B4578" s="9">
        <v>6.25</v>
      </c>
      <c r="C4578" s="33">
        <v>32808.315190000001</v>
      </c>
      <c r="D4578" s="34">
        <f t="shared" si="828"/>
        <v>102816111.41598573</v>
      </c>
      <c r="E4578" s="34">
        <v>14363025673659.9</v>
      </c>
      <c r="F4578" s="3">
        <f>VLOOKUP(A4578,ERCOT_345kv_West_ATC!A:B,2)</f>
        <v>34.345100000000002</v>
      </c>
      <c r="G4578" s="3">
        <f>VLOOKUP(A4578,ERCOT_345kv_West_ATC!G:H,2)</f>
        <v>3.2040000000000002</v>
      </c>
      <c r="I4578" s="5">
        <f t="shared" si="829"/>
        <v>6</v>
      </c>
      <c r="J4578" s="4">
        <f t="shared" si="830"/>
        <v>144</v>
      </c>
      <c r="K4578" s="4">
        <f t="shared" si="845"/>
        <v>900</v>
      </c>
      <c r="L4578" s="6">
        <f t="shared" si="846"/>
        <v>29527483.671</v>
      </c>
      <c r="N4578" s="22">
        <f t="shared" si="831"/>
        <v>0.28718732175674466</v>
      </c>
      <c r="O4578" s="14">
        <f t="shared" si="832"/>
        <v>875.34919148874656</v>
      </c>
      <c r="Q4578" s="22">
        <f t="shared" si="849"/>
        <v>419.86450549231677</v>
      </c>
      <c r="R4578" s="3">
        <f>VLOOKUP(A4578,ERCOT_345kv_West_ATC!D:E,2)</f>
        <v>28.33</v>
      </c>
      <c r="S4578" s="66">
        <f t="shared" si="848"/>
        <v>0.93252585148444178</v>
      </c>
      <c r="T4578" s="69">
        <f t="shared" si="833"/>
        <v>391.53450549231678</v>
      </c>
      <c r="V4578" s="16">
        <f t="shared" si="834"/>
        <v>2.34920484E-2</v>
      </c>
      <c r="W4578" s="16">
        <f t="shared" si="835"/>
        <v>0.26369527335674464</v>
      </c>
      <c r="X4578" s="16"/>
      <c r="Z4578" s="15">
        <f t="shared" si="836"/>
        <v>8.8411617394583917E-6</v>
      </c>
      <c r="AA4578" s="16">
        <f t="shared" si="837"/>
        <v>0.29006362099391958</v>
      </c>
      <c r="AB4578" s="3">
        <f t="shared" si="838"/>
        <v>0.31241966668005311</v>
      </c>
      <c r="AC4578" s="69">
        <f t="shared" si="839"/>
        <v>100.57667800489945</v>
      </c>
      <c r="AD4578" s="3">
        <f t="shared" si="847"/>
        <v>85.77100732975444</v>
      </c>
      <c r="AF4578" s="29"/>
      <c r="AG4578" s="30"/>
      <c r="AH4578" s="29"/>
      <c r="AI4578" s="29"/>
      <c r="AJ4578" s="31"/>
      <c r="AK4578" s="29"/>
      <c r="AL4578" s="30"/>
      <c r="AN4578" s="17">
        <f t="shared" si="840"/>
        <v>114240.12379553971</v>
      </c>
      <c r="AO4578" s="17">
        <f t="shared" si="841"/>
        <v>1142.4012379553972</v>
      </c>
      <c r="AP4578" s="2">
        <f t="shared" si="842"/>
        <v>78.140244676149166</v>
      </c>
      <c r="AQ4578" s="6">
        <f t="shared" si="843"/>
        <v>2213.7131316753057</v>
      </c>
      <c r="AR4578" s="3">
        <f t="shared" si="844"/>
        <v>30594.602058324694</v>
      </c>
    </row>
    <row r="4579" spans="1:44">
      <c r="A4579" s="32">
        <v>44392</v>
      </c>
      <c r="B4579" s="9">
        <v>6.25</v>
      </c>
      <c r="C4579" s="33">
        <v>31671.443050000002</v>
      </c>
      <c r="D4579" s="34">
        <f t="shared" ref="D4579:D4642" si="850">((2^256)/(2^208*65535)/600)*E4579/(10^12)</f>
        <v>102816111.41598573</v>
      </c>
      <c r="E4579" s="34">
        <v>14363025673659.9</v>
      </c>
      <c r="F4579" s="3">
        <f>VLOOKUP(A4579,ERCOT_345kv_West_ATC!A:B,2)</f>
        <v>33.726399999999998</v>
      </c>
      <c r="G4579" s="3">
        <f>VLOOKUP(A4579,ERCOT_345kv_West_ATC!G:H,2)</f>
        <v>3.202</v>
      </c>
      <c r="I4579" s="5">
        <f t="shared" si="829"/>
        <v>6</v>
      </c>
      <c r="J4579" s="4">
        <f t="shared" si="830"/>
        <v>144</v>
      </c>
      <c r="K4579" s="4">
        <f t="shared" si="845"/>
        <v>900</v>
      </c>
      <c r="L4579" s="6">
        <f t="shared" si="846"/>
        <v>28504298.745000001</v>
      </c>
      <c r="N4579" s="22">
        <f t="shared" si="831"/>
        <v>0.27723572067099383</v>
      </c>
      <c r="O4579" s="14">
        <f t="shared" si="832"/>
        <v>875.34919148874656</v>
      </c>
      <c r="Q4579" s="22">
        <f t="shared" si="849"/>
        <v>405.31538109794428</v>
      </c>
      <c r="R4579" s="3">
        <f>VLOOKUP(A4579,ERCOT_345kv_West_ATC!D:E,2)</f>
        <v>30.35</v>
      </c>
      <c r="S4579" s="66">
        <f t="shared" si="848"/>
        <v>0.9251200388256029</v>
      </c>
      <c r="T4579" s="69">
        <f t="shared" si="833"/>
        <v>374.96538109794426</v>
      </c>
      <c r="V4579" s="16">
        <f t="shared" si="834"/>
        <v>2.3068857599999999E-2</v>
      </c>
      <c r="W4579" s="16">
        <f t="shared" si="835"/>
        <v>0.25416686307099384</v>
      </c>
      <c r="X4579" s="16"/>
      <c r="Z4579" s="15">
        <f t="shared" si="836"/>
        <v>8.8411617394583917E-6</v>
      </c>
      <c r="AA4579" s="16">
        <f t="shared" si="837"/>
        <v>0.28001235052709539</v>
      </c>
      <c r="AB4579" s="3">
        <f t="shared" si="838"/>
        <v>0.30159371560698794</v>
      </c>
      <c r="AC4579" s="69">
        <f t="shared" si="839"/>
        <v>96.614379912157588</v>
      </c>
      <c r="AD4579" s="3">
        <f t="shared" si="847"/>
        <v>86.081913839388562</v>
      </c>
      <c r="AF4579" s="29"/>
      <c r="AG4579" s="30"/>
      <c r="AH4579" s="29"/>
      <c r="AI4579" s="29"/>
      <c r="AJ4579" s="31"/>
      <c r="AK4579" s="29"/>
      <c r="AL4579" s="30"/>
      <c r="AN4579" s="17">
        <f t="shared" si="840"/>
        <v>114240.12379553971</v>
      </c>
      <c r="AO4579" s="17">
        <f t="shared" si="841"/>
        <v>1142.4012379553972</v>
      </c>
      <c r="AP4579" s="2">
        <f t="shared" si="842"/>
        <v>78.140244676149166</v>
      </c>
      <c r="AQ4579" s="6">
        <f t="shared" si="843"/>
        <v>2371.5564259211274</v>
      </c>
      <c r="AR4579" s="3">
        <f t="shared" si="844"/>
        <v>29299.886624078874</v>
      </c>
    </row>
    <row r="4580" spans="1:44">
      <c r="A4580" s="32">
        <v>44393</v>
      </c>
      <c r="B4580" s="9">
        <v>6.25</v>
      </c>
      <c r="C4580" s="33">
        <v>31426.89948</v>
      </c>
      <c r="D4580" s="34">
        <f t="shared" si="850"/>
        <v>102816111.41598573</v>
      </c>
      <c r="E4580" s="34">
        <v>14363025673659.9</v>
      </c>
      <c r="F4580" s="3">
        <f>VLOOKUP(A4580,ERCOT_345kv_West_ATC!A:B,2)</f>
        <v>33.595999999999997</v>
      </c>
      <c r="G4580" s="3">
        <f>VLOOKUP(A4580,ERCOT_345kv_West_ATC!G:H,2)</f>
        <v>3.2189999999999999</v>
      </c>
      <c r="I4580" s="5">
        <f t="shared" ref="I4580:I4643" si="851">60/10</f>
        <v>6</v>
      </c>
      <c r="J4580" s="4">
        <f t="shared" ref="J4580:J4643" si="852">I4580*24</f>
        <v>144</v>
      </c>
      <c r="K4580" s="4">
        <f t="shared" si="845"/>
        <v>900</v>
      </c>
      <c r="L4580" s="6">
        <f t="shared" si="846"/>
        <v>28284209.532000002</v>
      </c>
      <c r="N4580" s="22">
        <f t="shared" ref="N4580:N4643" si="853">L4580/D4580</f>
        <v>0.2750951105081611</v>
      </c>
      <c r="O4580" s="14">
        <f t="shared" ref="O4580:O4643" si="854">(K4580*100000000)/D4580</f>
        <v>875.34919148874656</v>
      </c>
      <c r="Q4580" s="22">
        <f t="shared" si="849"/>
        <v>402.18583407625903</v>
      </c>
      <c r="R4580" s="3">
        <f>VLOOKUP(A4580,ERCOT_345kv_West_ATC!D:E,2)</f>
        <v>32.32</v>
      </c>
      <c r="S4580" s="66">
        <f t="shared" si="848"/>
        <v>0.91963913877217329</v>
      </c>
      <c r="T4580" s="69">
        <f t="shared" si="833"/>
        <v>369.86583407625903</v>
      </c>
      <c r="V4580" s="16">
        <f t="shared" si="834"/>
        <v>2.2979663999999997E-2</v>
      </c>
      <c r="W4580" s="16">
        <f t="shared" si="835"/>
        <v>0.25211544650816109</v>
      </c>
      <c r="X4580" s="16"/>
      <c r="Z4580" s="15">
        <f t="shared" si="836"/>
        <v>8.8411617394583917E-6</v>
      </c>
      <c r="AA4580" s="16">
        <f t="shared" si="837"/>
        <v>0.27785030127238081</v>
      </c>
      <c r="AB4580" s="3">
        <f t="shared" si="838"/>
        <v>0.2992650309370895</v>
      </c>
      <c r="AC4580" s="69">
        <f t="shared" si="839"/>
        <v>95.762081322974765</v>
      </c>
      <c r="AD4580" s="3">
        <f t="shared" si="847"/>
        <v>86.527789581795261</v>
      </c>
      <c r="AF4580" s="29"/>
      <c r="AG4580" s="30"/>
      <c r="AH4580" s="29"/>
      <c r="AI4580" s="29"/>
      <c r="AJ4580" s="31"/>
      <c r="AK4580" s="29"/>
      <c r="AL4580" s="30"/>
      <c r="AN4580" s="17">
        <f t="shared" si="840"/>
        <v>114240.12379553971</v>
      </c>
      <c r="AO4580" s="17">
        <f t="shared" si="841"/>
        <v>1142.4012379553972</v>
      </c>
      <c r="AP4580" s="2">
        <f t="shared" si="842"/>
        <v>78.140244676149166</v>
      </c>
      <c r="AQ4580" s="6">
        <f t="shared" si="843"/>
        <v>2525.492707933141</v>
      </c>
      <c r="AR4580" s="3">
        <f t="shared" si="844"/>
        <v>28901.406772066861</v>
      </c>
    </row>
    <row r="4581" spans="1:44">
      <c r="A4581" s="32">
        <v>44394</v>
      </c>
      <c r="B4581" s="9">
        <v>6.25</v>
      </c>
      <c r="C4581" s="33">
        <v>31548.92296</v>
      </c>
      <c r="D4581" s="34">
        <f t="shared" si="850"/>
        <v>97873735.523374215</v>
      </c>
      <c r="E4581" s="34">
        <v>13672594272814.1</v>
      </c>
      <c r="F4581" s="3">
        <f>VLOOKUP(A4581,ERCOT_345kv_West_ATC!A:B,2)</f>
        <v>33.595999999999997</v>
      </c>
      <c r="G4581" s="3">
        <f>VLOOKUP(A4581,ERCOT_345kv_West_ATC!G:H,2)</f>
        <v>3.2189999999999999</v>
      </c>
      <c r="I4581" s="5">
        <f t="shared" si="851"/>
        <v>6</v>
      </c>
      <c r="J4581" s="4">
        <f t="shared" si="852"/>
        <v>144</v>
      </c>
      <c r="K4581" s="4">
        <f t="shared" si="845"/>
        <v>900</v>
      </c>
      <c r="L4581" s="6">
        <f t="shared" si="846"/>
        <v>28394030.664000001</v>
      </c>
      <c r="N4581" s="22">
        <f t="shared" si="853"/>
        <v>0.29010878671550178</v>
      </c>
      <c r="O4581" s="14">
        <f t="shared" si="854"/>
        <v>919.55210985592953</v>
      </c>
      <c r="Q4581" s="22">
        <f t="shared" si="849"/>
        <v>424.13565309283882</v>
      </c>
      <c r="R4581" s="3">
        <f>VLOOKUP(A4581,ERCOT_345kv_West_ATC!D:E,2)</f>
        <v>36.270000000000003</v>
      </c>
      <c r="S4581" s="66">
        <f t="shared" si="848"/>
        <v>0.91448490657289572</v>
      </c>
      <c r="T4581" s="69">
        <f t="shared" si="833"/>
        <v>387.86565309283884</v>
      </c>
      <c r="V4581" s="16">
        <f t="shared" si="834"/>
        <v>2.2979663999999997E-2</v>
      </c>
      <c r="W4581" s="16">
        <f t="shared" si="835"/>
        <v>0.26712912271550177</v>
      </c>
      <c r="X4581" s="16"/>
      <c r="Z4581" s="15">
        <f t="shared" si="836"/>
        <v>9.2876180273492623E-6</v>
      </c>
      <c r="AA4581" s="16">
        <f t="shared" si="837"/>
        <v>0.29301434562674905</v>
      </c>
      <c r="AB4581" s="3">
        <f t="shared" si="838"/>
        <v>0.31559781222996508</v>
      </c>
      <c r="AC4581" s="69">
        <f t="shared" si="839"/>
        <v>101.73987927616723</v>
      </c>
      <c r="AD4581" s="3">
        <f t="shared" si="847"/>
        <v>87.187853670108268</v>
      </c>
      <c r="AF4581" s="29"/>
      <c r="AG4581" s="30"/>
      <c r="AH4581" s="29"/>
      <c r="AI4581" s="29"/>
      <c r="AJ4581" s="31"/>
      <c r="AK4581" s="29"/>
      <c r="AL4581" s="30"/>
      <c r="AN4581" s="17">
        <f t="shared" si="840"/>
        <v>108748.59502597134</v>
      </c>
      <c r="AO4581" s="17">
        <f t="shared" si="841"/>
        <v>1087.4859502597135</v>
      </c>
      <c r="AP4581" s="2">
        <f t="shared" si="842"/>
        <v>74.384038997764407</v>
      </c>
      <c r="AQ4581" s="6">
        <f t="shared" si="843"/>
        <v>2697.9090944489153</v>
      </c>
      <c r="AR4581" s="3">
        <f t="shared" si="844"/>
        <v>28851.013865551085</v>
      </c>
    </row>
    <row r="4582" spans="1:44">
      <c r="A4582" s="32">
        <v>44395</v>
      </c>
      <c r="B4582" s="9">
        <v>6.25</v>
      </c>
      <c r="C4582" s="33">
        <v>31814.348279999998</v>
      </c>
      <c r="D4582" s="34">
        <f t="shared" si="850"/>
        <v>97873735.523374215</v>
      </c>
      <c r="E4582" s="34">
        <v>13672594272814.1</v>
      </c>
      <c r="F4582" s="3">
        <f>VLOOKUP(A4582,ERCOT_345kv_West_ATC!A:B,2)</f>
        <v>33.595999999999997</v>
      </c>
      <c r="G4582" s="3">
        <f>VLOOKUP(A4582,ERCOT_345kv_West_ATC!G:H,2)</f>
        <v>3.2189999999999999</v>
      </c>
      <c r="I4582" s="5">
        <f t="shared" si="851"/>
        <v>6</v>
      </c>
      <c r="J4582" s="4">
        <f t="shared" si="852"/>
        <v>144</v>
      </c>
      <c r="K4582" s="4">
        <f t="shared" si="845"/>
        <v>900</v>
      </c>
      <c r="L4582" s="6">
        <f t="shared" si="846"/>
        <v>28632913.452</v>
      </c>
      <c r="N4582" s="22">
        <f t="shared" si="853"/>
        <v>0.29254951084565362</v>
      </c>
      <c r="O4582" s="14">
        <f t="shared" si="854"/>
        <v>919.55210985592953</v>
      </c>
      <c r="Q4582" s="22">
        <f t="shared" si="849"/>
        <v>427.70396322463972</v>
      </c>
      <c r="R4582" s="3">
        <f>VLOOKUP(A4582,ERCOT_345kv_West_ATC!D:E,2)</f>
        <v>41.07</v>
      </c>
      <c r="S4582" s="66">
        <f t="shared" si="848"/>
        <v>0.90397563845245665</v>
      </c>
      <c r="T4582" s="69">
        <f t="shared" si="833"/>
        <v>386.63396322463973</v>
      </c>
      <c r="V4582" s="16">
        <f t="shared" si="834"/>
        <v>2.2979663999999997E-2</v>
      </c>
      <c r="W4582" s="16">
        <f t="shared" si="835"/>
        <v>0.2695698468456536</v>
      </c>
      <c r="X4582" s="16"/>
      <c r="Z4582" s="15">
        <f t="shared" si="836"/>
        <v>9.2876180273492623E-6</v>
      </c>
      <c r="AA4582" s="16">
        <f t="shared" si="837"/>
        <v>0.29547951461369598</v>
      </c>
      <c r="AB4582" s="3">
        <f t="shared" si="838"/>
        <v>0.31825297895019339</v>
      </c>
      <c r="AC4582" s="69">
        <f t="shared" si="839"/>
        <v>102.71167029577079</v>
      </c>
      <c r="AD4582" s="3">
        <f t="shared" si="847"/>
        <v>88.080832626441449</v>
      </c>
      <c r="AF4582" s="29"/>
      <c r="AG4582" s="30"/>
      <c r="AH4582" s="29"/>
      <c r="AI4582" s="29"/>
      <c r="AJ4582" s="31"/>
      <c r="AK4582" s="29"/>
      <c r="AL4582" s="30"/>
      <c r="AN4582" s="17">
        <f t="shared" si="840"/>
        <v>108748.59502597134</v>
      </c>
      <c r="AO4582" s="17">
        <f t="shared" si="841"/>
        <v>1087.4859502597135</v>
      </c>
      <c r="AP4582" s="2">
        <f t="shared" si="842"/>
        <v>74.384038997764407</v>
      </c>
      <c r="AQ4582" s="6">
        <f t="shared" si="843"/>
        <v>3054.9524816381841</v>
      </c>
      <c r="AR4582" s="3">
        <f t="shared" si="844"/>
        <v>28759.395798361813</v>
      </c>
    </row>
    <row r="4583" spans="1:44">
      <c r="A4583" s="32">
        <v>44396</v>
      </c>
      <c r="B4583" s="9">
        <v>6.25</v>
      </c>
      <c r="C4583" s="33">
        <v>30834.36839</v>
      </c>
      <c r="D4583" s="34">
        <f t="shared" si="850"/>
        <v>97873735.523374215</v>
      </c>
      <c r="E4583" s="34">
        <v>13672594272814.1</v>
      </c>
      <c r="F4583" s="3">
        <f>VLOOKUP(A4583,ERCOT_345kv_West_ATC!A:B,2)</f>
        <v>33.987200000000001</v>
      </c>
      <c r="G4583" s="3">
        <f>VLOOKUP(A4583,ERCOT_345kv_West_ATC!G:H,2)</f>
        <v>3.2450000000000001</v>
      </c>
      <c r="I4583" s="5">
        <f t="shared" si="851"/>
        <v>6</v>
      </c>
      <c r="J4583" s="4">
        <f t="shared" si="852"/>
        <v>144</v>
      </c>
      <c r="K4583" s="4">
        <f t="shared" si="845"/>
        <v>900</v>
      </c>
      <c r="L4583" s="6">
        <f t="shared" si="846"/>
        <v>27750931.550999999</v>
      </c>
      <c r="N4583" s="22">
        <f t="shared" si="853"/>
        <v>0.28353808509099482</v>
      </c>
      <c r="O4583" s="14">
        <f t="shared" si="854"/>
        <v>919.55210985592953</v>
      </c>
      <c r="Q4583" s="22">
        <f t="shared" si="849"/>
        <v>414.52936416812099</v>
      </c>
      <c r="R4583" s="3">
        <f>VLOOKUP(A4583,ERCOT_345kv_West_ATC!D:E,2)</f>
        <v>51.4</v>
      </c>
      <c r="S4583" s="66">
        <f t="shared" si="848"/>
        <v>0.87600395908466056</v>
      </c>
      <c r="T4583" s="69">
        <f t="shared" ref="T4583:T4646" si="855">Q4583-R4583</f>
        <v>363.12936416812101</v>
      </c>
      <c r="V4583" s="16">
        <f t="shared" ref="V4583:V4646" si="856">(F4583/1000000)*($X$2)*24</f>
        <v>2.3247244800000001E-2</v>
      </c>
      <c r="W4583" s="16">
        <f t="shared" ref="W4583:W4646" si="857">N4583-V4583</f>
        <v>0.26029084029099481</v>
      </c>
      <c r="X4583" s="16"/>
      <c r="Z4583" s="15">
        <f t="shared" ref="Z4583:Z4646" si="858">((1*$B4583*(60*60*24))/(($E4583/1000000000000)*2^32))*(1+$AG$1)</f>
        <v>9.2876180273492623E-6</v>
      </c>
      <c r="AA4583" s="16">
        <f t="shared" ref="AA4583:AA4646" si="859">Z4583*C4583</f>
        <v>0.28637783572089226</v>
      </c>
      <c r="AB4583" s="3">
        <f t="shared" ref="AB4583:AB4646" si="860">C4583*$AH$2*$AG$2/(E4583/1000000000000)</f>
        <v>0.30844980723160609</v>
      </c>
      <c r="AC4583" s="69">
        <f t="shared" ref="AC4583:AC4646" si="861">((AB4583-$AL$2/1000*$AJ$2*24)*$AJ$1*$AL$1)</f>
        <v>99.123709446767833</v>
      </c>
      <c r="AD4583" s="3">
        <f t="shared" si="847"/>
        <v>88.857992346859177</v>
      </c>
      <c r="AF4583" s="29"/>
      <c r="AG4583" s="30"/>
      <c r="AH4583" s="29"/>
      <c r="AI4583" s="29"/>
      <c r="AJ4583" s="31"/>
      <c r="AK4583" s="29"/>
      <c r="AL4583" s="30"/>
      <c r="AN4583" s="17">
        <f t="shared" si="840"/>
        <v>108748.59502597134</v>
      </c>
      <c r="AO4583" s="17">
        <f t="shared" si="841"/>
        <v>1087.4859502597135</v>
      </c>
      <c r="AP4583" s="2">
        <f t="shared" si="842"/>
        <v>74.384038997764407</v>
      </c>
      <c r="AQ4583" s="6">
        <f t="shared" si="843"/>
        <v>3823.3396044850906</v>
      </c>
      <c r="AR4583" s="3">
        <f t="shared" si="844"/>
        <v>27011.028785514907</v>
      </c>
    </row>
    <row r="4584" spans="1:44">
      <c r="A4584" s="32">
        <v>44397</v>
      </c>
      <c r="B4584" s="9">
        <v>6.25</v>
      </c>
      <c r="C4584" s="33">
        <v>29783.011419999999</v>
      </c>
      <c r="D4584" s="34">
        <f t="shared" si="850"/>
        <v>97873735.523374215</v>
      </c>
      <c r="E4584" s="34">
        <v>13672594272814.1</v>
      </c>
      <c r="F4584" s="3">
        <f>VLOOKUP(A4584,ERCOT_345kv_West_ATC!A:B,2)</f>
        <v>34.438600000000001</v>
      </c>
      <c r="G4584" s="3">
        <f>VLOOKUP(A4584,ERCOT_345kv_West_ATC!G:H,2)</f>
        <v>3.323</v>
      </c>
      <c r="I4584" s="5">
        <f t="shared" si="851"/>
        <v>6</v>
      </c>
      <c r="J4584" s="4">
        <f t="shared" si="852"/>
        <v>144</v>
      </c>
      <c r="K4584" s="4">
        <f t="shared" si="845"/>
        <v>900</v>
      </c>
      <c r="L4584" s="6">
        <f t="shared" si="846"/>
        <v>26804710.278000001</v>
      </c>
      <c r="N4584" s="22">
        <f t="shared" si="853"/>
        <v>0.27387030989124245</v>
      </c>
      <c r="O4584" s="14">
        <f t="shared" si="854"/>
        <v>919.55210985592953</v>
      </c>
      <c r="Q4584" s="22">
        <f t="shared" si="849"/>
        <v>400.39518989947715</v>
      </c>
      <c r="R4584" s="3">
        <f>VLOOKUP(A4584,ERCOT_345kv_West_ATC!D:E,2)</f>
        <v>31.39</v>
      </c>
      <c r="S4584" s="66">
        <f t="shared" si="848"/>
        <v>0.92160245479502201</v>
      </c>
      <c r="T4584" s="69">
        <f t="shared" si="855"/>
        <v>369.00518989947716</v>
      </c>
      <c r="V4584" s="16">
        <f t="shared" si="856"/>
        <v>2.3556002399999998E-2</v>
      </c>
      <c r="W4584" s="16">
        <f t="shared" si="857"/>
        <v>0.25031430749124245</v>
      </c>
      <c r="X4584" s="16"/>
      <c r="Z4584" s="15">
        <f t="shared" si="858"/>
        <v>9.2876180273492623E-6</v>
      </c>
      <c r="AA4584" s="16">
        <f t="shared" si="859"/>
        <v>0.27661323377314095</v>
      </c>
      <c r="AB4584" s="3">
        <f t="shared" si="860"/>
        <v>0.29793261905293467</v>
      </c>
      <c r="AC4584" s="69">
        <f t="shared" si="861"/>
        <v>95.274418573374092</v>
      </c>
      <c r="AD4584" s="3">
        <f t="shared" si="847"/>
        <v>89.503834989297061</v>
      </c>
      <c r="AF4584" s="29"/>
      <c r="AG4584" s="30"/>
      <c r="AH4584" s="29"/>
      <c r="AI4584" s="29"/>
      <c r="AJ4584" s="31"/>
      <c r="AK4584" s="29"/>
      <c r="AL4584" s="30"/>
      <c r="AN4584" s="17">
        <f t="shared" si="840"/>
        <v>108748.59502597134</v>
      </c>
      <c r="AO4584" s="17">
        <f t="shared" si="841"/>
        <v>1087.4859502597135</v>
      </c>
      <c r="AP4584" s="2">
        <f t="shared" si="842"/>
        <v>74.384038997764407</v>
      </c>
      <c r="AQ4584" s="6">
        <f t="shared" si="843"/>
        <v>2334.9149841398248</v>
      </c>
      <c r="AR4584" s="3">
        <f t="shared" si="844"/>
        <v>27448.096435860174</v>
      </c>
    </row>
    <row r="4585" spans="1:44">
      <c r="A4585" s="32">
        <v>44398</v>
      </c>
      <c r="B4585" s="9">
        <v>6.25</v>
      </c>
      <c r="C4585" s="33">
        <v>32131.635490000001</v>
      </c>
      <c r="D4585" s="34">
        <f t="shared" si="850"/>
        <v>97873735.523374215</v>
      </c>
      <c r="E4585" s="34">
        <v>13672594272814.1</v>
      </c>
      <c r="F4585" s="3">
        <f>VLOOKUP(A4585,ERCOT_345kv_West_ATC!A:B,2)</f>
        <v>35.2744</v>
      </c>
      <c r="G4585" s="3">
        <f>VLOOKUP(A4585,ERCOT_345kv_West_ATC!G:H,2)</f>
        <v>3.3420000000000001</v>
      </c>
      <c r="I4585" s="5">
        <f t="shared" si="851"/>
        <v>6</v>
      </c>
      <c r="J4585" s="4">
        <f t="shared" si="852"/>
        <v>144</v>
      </c>
      <c r="K4585" s="4">
        <f t="shared" si="845"/>
        <v>900</v>
      </c>
      <c r="L4585" s="6">
        <f t="shared" si="846"/>
        <v>28918471.941</v>
      </c>
      <c r="N4585" s="22">
        <f t="shared" si="853"/>
        <v>0.29546713207951164</v>
      </c>
      <c r="O4585" s="14">
        <f t="shared" si="854"/>
        <v>919.55210985592953</v>
      </c>
      <c r="Q4585" s="22">
        <f t="shared" si="849"/>
        <v>431.9694913443152</v>
      </c>
      <c r="R4585" s="3">
        <f>VLOOKUP(A4585,ERCOT_345kv_West_ATC!D:E,2)</f>
        <v>34.86</v>
      </c>
      <c r="S4585" s="66">
        <f t="shared" si="848"/>
        <v>0.91929985635903688</v>
      </c>
      <c r="T4585" s="69">
        <f t="shared" si="855"/>
        <v>397.10949134431519</v>
      </c>
      <c r="V4585" s="16">
        <f t="shared" si="856"/>
        <v>2.4127689600000002E-2</v>
      </c>
      <c r="W4585" s="16">
        <f t="shared" si="857"/>
        <v>0.27133944247951164</v>
      </c>
      <c r="X4585" s="16"/>
      <c r="Z4585" s="15">
        <f t="shared" si="858"/>
        <v>9.2876180273492623E-6</v>
      </c>
      <c r="AA4585" s="16">
        <f t="shared" si="859"/>
        <v>0.29842635702513937</v>
      </c>
      <c r="AB4585" s="3">
        <f t="shared" si="860"/>
        <v>0.3214269430646422</v>
      </c>
      <c r="AC4585" s="69">
        <f t="shared" si="861"/>
        <v>103.87334116165906</v>
      </c>
      <c r="AD4585" s="3">
        <f t="shared" si="847"/>
        <v>90.781026681054328</v>
      </c>
      <c r="AF4585" s="29"/>
      <c r="AG4585" s="30"/>
      <c r="AH4585" s="29"/>
      <c r="AI4585" s="29"/>
      <c r="AJ4585" s="31"/>
      <c r="AK4585" s="29"/>
      <c r="AL4585" s="30"/>
      <c r="AN4585" s="17">
        <f t="shared" si="840"/>
        <v>108748.59502597134</v>
      </c>
      <c r="AO4585" s="17">
        <f t="shared" si="841"/>
        <v>1087.4859502597135</v>
      </c>
      <c r="AP4585" s="2">
        <f t="shared" si="842"/>
        <v>74.384038997764407</v>
      </c>
      <c r="AQ4585" s="6">
        <f t="shared" si="843"/>
        <v>2593.027599462067</v>
      </c>
      <c r="AR4585" s="3">
        <f t="shared" si="844"/>
        <v>29538.607890537933</v>
      </c>
    </row>
    <row r="4586" spans="1:44">
      <c r="A4586" s="32">
        <v>44399</v>
      </c>
      <c r="B4586" s="9">
        <v>6.25</v>
      </c>
      <c r="C4586" s="33">
        <v>32328.20984</v>
      </c>
      <c r="D4586" s="34">
        <f t="shared" si="850"/>
        <v>97873735.523374215</v>
      </c>
      <c r="E4586" s="34">
        <v>13672594272814.1</v>
      </c>
      <c r="F4586" s="3">
        <f>VLOOKUP(A4586,ERCOT_345kv_West_ATC!A:B,2)</f>
        <v>36.109000000000002</v>
      </c>
      <c r="G4586" s="3">
        <f>VLOOKUP(A4586,ERCOT_345kv_West_ATC!G:H,2)</f>
        <v>3.3879999999999999</v>
      </c>
      <c r="I4586" s="5">
        <f t="shared" si="851"/>
        <v>6</v>
      </c>
      <c r="J4586" s="4">
        <f t="shared" si="852"/>
        <v>144</v>
      </c>
      <c r="K4586" s="4">
        <f t="shared" si="845"/>
        <v>900</v>
      </c>
      <c r="L4586" s="6">
        <f t="shared" si="846"/>
        <v>29095388.855999999</v>
      </c>
      <c r="N4586" s="22">
        <f t="shared" si="853"/>
        <v>0.29727473566237222</v>
      </c>
      <c r="O4586" s="14">
        <f t="shared" si="854"/>
        <v>919.55210985592953</v>
      </c>
      <c r="Q4586" s="22">
        <f t="shared" si="849"/>
        <v>434.612186640895</v>
      </c>
      <c r="R4586" s="3">
        <f>VLOOKUP(A4586,ERCOT_345kv_West_ATC!D:E,2)</f>
        <v>34.4</v>
      </c>
      <c r="S4586" s="66">
        <f t="shared" si="848"/>
        <v>0.92084897511531694</v>
      </c>
      <c r="T4586" s="69">
        <f t="shared" si="855"/>
        <v>400.21218664089503</v>
      </c>
      <c r="V4586" s="16">
        <f t="shared" si="856"/>
        <v>2.4698556000000003E-2</v>
      </c>
      <c r="W4586" s="16">
        <f t="shared" si="857"/>
        <v>0.27257617966237224</v>
      </c>
      <c r="X4586" s="16"/>
      <c r="Z4586" s="15">
        <f t="shared" si="858"/>
        <v>9.2876180273492623E-6</v>
      </c>
      <c r="AA4586" s="16">
        <f t="shared" si="859"/>
        <v>0.30025206450191383</v>
      </c>
      <c r="AB4586" s="3">
        <f t="shared" si="860"/>
        <v>0.32339336311895545</v>
      </c>
      <c r="AC4586" s="69">
        <f t="shared" si="861"/>
        <v>104.59305090153769</v>
      </c>
      <c r="AD4586" s="3">
        <f t="shared" si="847"/>
        <v>92.007648464482997</v>
      </c>
      <c r="AF4586" s="29"/>
      <c r="AG4586" s="30"/>
      <c r="AH4586" s="29"/>
      <c r="AI4586" s="29"/>
      <c r="AJ4586" s="31"/>
      <c r="AK4586" s="29"/>
      <c r="AL4586" s="30"/>
      <c r="AN4586" s="17">
        <f t="shared" si="840"/>
        <v>108748.59502597134</v>
      </c>
      <c r="AO4586" s="17">
        <f t="shared" si="841"/>
        <v>1087.4859502597135</v>
      </c>
      <c r="AP4586" s="2">
        <f t="shared" si="842"/>
        <v>74.384038997764407</v>
      </c>
      <c r="AQ4586" s="6">
        <f t="shared" si="843"/>
        <v>2558.8109415230956</v>
      </c>
      <c r="AR4586" s="3">
        <f t="shared" si="844"/>
        <v>29769.398898476902</v>
      </c>
    </row>
    <row r="4587" spans="1:44">
      <c r="A4587" s="32">
        <v>44400</v>
      </c>
      <c r="B4587" s="9">
        <v>6.25</v>
      </c>
      <c r="C4587" s="33">
        <v>33498.822500000002</v>
      </c>
      <c r="D4587" s="34">
        <f t="shared" si="850"/>
        <v>97873735.523374215</v>
      </c>
      <c r="E4587" s="34">
        <v>13672594272814.1</v>
      </c>
      <c r="F4587" s="3">
        <f>VLOOKUP(A4587,ERCOT_345kv_West_ATC!A:B,2)</f>
        <v>36.921199999999999</v>
      </c>
      <c r="G4587" s="3">
        <f>VLOOKUP(A4587,ERCOT_345kv_West_ATC!G:H,2)</f>
        <v>3.403</v>
      </c>
      <c r="I4587" s="5">
        <f t="shared" si="851"/>
        <v>6</v>
      </c>
      <c r="J4587" s="4">
        <f t="shared" si="852"/>
        <v>144</v>
      </c>
      <c r="K4587" s="4">
        <f t="shared" si="845"/>
        <v>900</v>
      </c>
      <c r="L4587" s="6">
        <f t="shared" si="846"/>
        <v>30148940.25</v>
      </c>
      <c r="N4587" s="22">
        <f t="shared" si="853"/>
        <v>0.30803912907564285</v>
      </c>
      <c r="O4587" s="14">
        <f t="shared" si="854"/>
        <v>919.55210985592953</v>
      </c>
      <c r="Q4587" s="22">
        <f t="shared" si="849"/>
        <v>450.34960391175849</v>
      </c>
      <c r="R4587" s="3">
        <f>VLOOKUP(A4587,ERCOT_345kv_West_ATC!D:E,2)</f>
        <v>31.15</v>
      </c>
      <c r="S4587" s="66">
        <f t="shared" si="848"/>
        <v>0.93083151460680869</v>
      </c>
      <c r="T4587" s="69">
        <f t="shared" si="855"/>
        <v>419.19960391175852</v>
      </c>
      <c r="V4587" s="16">
        <f t="shared" si="856"/>
        <v>2.5254100800000005E-2</v>
      </c>
      <c r="W4587" s="16">
        <f t="shared" si="857"/>
        <v>0.28278502827564284</v>
      </c>
      <c r="X4587" s="16"/>
      <c r="Z4587" s="15">
        <f t="shared" si="858"/>
        <v>9.2876180273492623E-6</v>
      </c>
      <c r="AA4587" s="16">
        <f t="shared" si="859"/>
        <v>0.31112426774597313</v>
      </c>
      <c r="AB4587" s="3">
        <f t="shared" si="860"/>
        <v>0.33510351864258792</v>
      </c>
      <c r="AC4587" s="69">
        <f t="shared" si="861"/>
        <v>108.87896782318718</v>
      </c>
      <c r="AD4587" s="3">
        <f t="shared" si="847"/>
        <v>93.278729445883755</v>
      </c>
      <c r="AF4587" s="29"/>
      <c r="AG4587" s="30"/>
      <c r="AH4587" s="29"/>
      <c r="AI4587" s="29"/>
      <c r="AJ4587" s="31"/>
      <c r="AK4587" s="29"/>
      <c r="AL4587" s="30"/>
      <c r="AN4587" s="17">
        <f t="shared" ref="AN4587:AN4650" si="862">D4587/K4587</f>
        <v>108748.59502597134</v>
      </c>
      <c r="AO4587" s="17">
        <f t="shared" ref="AO4587:AO4650" si="863">AN4587/$Y$2</f>
        <v>1087.4859502597135</v>
      </c>
      <c r="AP4587" s="2">
        <f t="shared" ref="AP4587:AP4650" si="864">(AO4587*$AL$2*$Y$2*24)/1000000</f>
        <v>74.384038997764407</v>
      </c>
      <c r="AQ4587" s="6">
        <f t="shared" ref="AQ4587:AQ4650" si="865">AP4587*R4587</f>
        <v>2317.0628147803614</v>
      </c>
      <c r="AR4587" s="3">
        <f t="shared" ref="AR4587:AR4650" si="866">C4587-AQ4587</f>
        <v>31181.75968521964</v>
      </c>
    </row>
    <row r="4588" spans="1:44">
      <c r="A4588" s="32">
        <v>44401</v>
      </c>
      <c r="B4588" s="9">
        <v>6.25</v>
      </c>
      <c r="C4588" s="33">
        <v>34265.556239999998</v>
      </c>
      <c r="D4588" s="34">
        <f t="shared" si="850"/>
        <v>97873735.523374215</v>
      </c>
      <c r="E4588" s="34">
        <v>13672594272814.1</v>
      </c>
      <c r="F4588" s="3">
        <f>VLOOKUP(A4588,ERCOT_345kv_West_ATC!A:B,2)</f>
        <v>36.921199999999999</v>
      </c>
      <c r="G4588" s="3">
        <f>VLOOKUP(A4588,ERCOT_345kv_West_ATC!G:H,2)</f>
        <v>3.403</v>
      </c>
      <c r="I4588" s="5">
        <f t="shared" si="851"/>
        <v>6</v>
      </c>
      <c r="J4588" s="4">
        <f t="shared" si="852"/>
        <v>144</v>
      </c>
      <c r="K4588" s="4">
        <f t="shared" si="845"/>
        <v>900</v>
      </c>
      <c r="L4588" s="6">
        <f t="shared" si="846"/>
        <v>30839000.615999997</v>
      </c>
      <c r="N4588" s="22">
        <f t="shared" si="853"/>
        <v>0.31508964535879008</v>
      </c>
      <c r="O4588" s="14">
        <f t="shared" si="854"/>
        <v>919.55210985592953</v>
      </c>
      <c r="Q4588" s="22">
        <f t="shared" si="849"/>
        <v>460.65737625554101</v>
      </c>
      <c r="R4588" s="3">
        <f>VLOOKUP(A4588,ERCOT_345kv_West_ATC!D:E,2)</f>
        <v>32.409999999999997</v>
      </c>
      <c r="S4588" s="66">
        <f t="shared" si="848"/>
        <v>0.92964402249792444</v>
      </c>
      <c r="T4588" s="69">
        <f t="shared" si="855"/>
        <v>428.24737625554098</v>
      </c>
      <c r="V4588" s="16">
        <f t="shared" si="856"/>
        <v>2.5254100800000005E-2</v>
      </c>
      <c r="W4588" s="16">
        <f t="shared" si="857"/>
        <v>0.28983554455879007</v>
      </c>
      <c r="X4588" s="16"/>
      <c r="Z4588" s="15">
        <f t="shared" si="858"/>
        <v>9.2876180273492623E-6</v>
      </c>
      <c r="AA4588" s="16">
        <f t="shared" si="859"/>
        <v>0.31824539785177397</v>
      </c>
      <c r="AB4588" s="3">
        <f t="shared" si="860"/>
        <v>0.34277349492715703</v>
      </c>
      <c r="AC4588" s="69">
        <f t="shared" si="861"/>
        <v>111.68617914333947</v>
      </c>
      <c r="AD4588" s="3">
        <f t="shared" si="847"/>
        <v>94.561591091078313</v>
      </c>
      <c r="AF4588" s="29"/>
      <c r="AG4588" s="30"/>
      <c r="AH4588" s="29"/>
      <c r="AI4588" s="29"/>
      <c r="AJ4588" s="31"/>
      <c r="AK4588" s="29"/>
      <c r="AL4588" s="30"/>
      <c r="AN4588" s="17">
        <f t="shared" si="862"/>
        <v>108748.59502597134</v>
      </c>
      <c r="AO4588" s="17">
        <f t="shared" si="863"/>
        <v>1087.4859502597135</v>
      </c>
      <c r="AP4588" s="2">
        <f t="shared" si="864"/>
        <v>74.384038997764407</v>
      </c>
      <c r="AQ4588" s="6">
        <f t="shared" si="865"/>
        <v>2410.7867039175439</v>
      </c>
      <c r="AR4588" s="3">
        <f t="shared" si="866"/>
        <v>31854.769536082455</v>
      </c>
    </row>
    <row r="4589" spans="1:44">
      <c r="A4589" s="32">
        <v>44402</v>
      </c>
      <c r="B4589" s="9">
        <v>6.25</v>
      </c>
      <c r="C4589" s="33">
        <v>35242.644359999998</v>
      </c>
      <c r="D4589" s="34">
        <f t="shared" si="850"/>
        <v>97873735.523374215</v>
      </c>
      <c r="E4589" s="34">
        <v>13672594272814.1</v>
      </c>
      <c r="F4589" s="3">
        <f>VLOOKUP(A4589,ERCOT_345kv_West_ATC!A:B,2)</f>
        <v>36.921199999999999</v>
      </c>
      <c r="G4589" s="3">
        <f>VLOOKUP(A4589,ERCOT_345kv_West_ATC!G:H,2)</f>
        <v>3.403</v>
      </c>
      <c r="I4589" s="5">
        <f t="shared" si="851"/>
        <v>6</v>
      </c>
      <c r="J4589" s="4">
        <f t="shared" si="852"/>
        <v>144</v>
      </c>
      <c r="K4589" s="4">
        <f t="shared" si="845"/>
        <v>900</v>
      </c>
      <c r="L4589" s="6">
        <f t="shared" si="846"/>
        <v>31718379.923999999</v>
      </c>
      <c r="N4589" s="22">
        <f t="shared" si="853"/>
        <v>0.32407447978140175</v>
      </c>
      <c r="O4589" s="14">
        <f t="shared" si="854"/>
        <v>919.55210985592953</v>
      </c>
      <c r="Q4589" s="22">
        <f t="shared" si="849"/>
        <v>473.79309909561653</v>
      </c>
      <c r="R4589" s="3">
        <f>VLOOKUP(A4589,ERCOT_345kv_West_ATC!D:E,2)</f>
        <v>40.880000000000003</v>
      </c>
      <c r="S4589" s="66">
        <f t="shared" si="848"/>
        <v>0.9137176120166538</v>
      </c>
      <c r="T4589" s="69">
        <f t="shared" si="855"/>
        <v>432.91309909561653</v>
      </c>
      <c r="V4589" s="16">
        <f t="shared" si="856"/>
        <v>2.5254100800000005E-2</v>
      </c>
      <c r="W4589" s="16">
        <f t="shared" si="857"/>
        <v>0.29882037898140174</v>
      </c>
      <c r="X4589" s="16"/>
      <c r="Z4589" s="15">
        <f t="shared" si="858"/>
        <v>9.2876180273492623E-6</v>
      </c>
      <c r="AA4589" s="16">
        <f t="shared" si="859"/>
        <v>0.32732021908939479</v>
      </c>
      <c r="AB4589" s="3">
        <f t="shared" si="860"/>
        <v>0.35254773899307523</v>
      </c>
      <c r="AC4589" s="69">
        <f t="shared" si="861"/>
        <v>115.26355247146554</v>
      </c>
      <c r="AD4589" s="3">
        <f t="shared" si="847"/>
        <v>96.211431477990971</v>
      </c>
      <c r="AF4589" s="29"/>
      <c r="AG4589" s="30"/>
      <c r="AH4589" s="29"/>
      <c r="AI4589" s="29"/>
      <c r="AJ4589" s="31"/>
      <c r="AK4589" s="29"/>
      <c r="AL4589" s="30"/>
      <c r="AN4589" s="17">
        <f t="shared" si="862"/>
        <v>108748.59502597134</v>
      </c>
      <c r="AO4589" s="17">
        <f t="shared" si="863"/>
        <v>1087.4859502597135</v>
      </c>
      <c r="AP4589" s="2">
        <f t="shared" si="864"/>
        <v>74.384038997764407</v>
      </c>
      <c r="AQ4589" s="6">
        <f t="shared" si="865"/>
        <v>3040.819514228609</v>
      </c>
      <c r="AR4589" s="3">
        <f t="shared" si="866"/>
        <v>32201.824845771389</v>
      </c>
    </row>
    <row r="4590" spans="1:44">
      <c r="A4590" s="32">
        <v>44403</v>
      </c>
      <c r="B4590" s="9">
        <v>6.25</v>
      </c>
      <c r="C4590" s="33">
        <v>37401.188750000001</v>
      </c>
      <c r="D4590" s="34">
        <f t="shared" si="850"/>
        <v>97873735.523374215</v>
      </c>
      <c r="E4590" s="34">
        <v>13672594272814.1</v>
      </c>
      <c r="F4590" s="3">
        <f>VLOOKUP(A4590,ERCOT_345kv_West_ATC!A:B,2)</f>
        <v>36.381399999999999</v>
      </c>
      <c r="G4590" s="3">
        <f>VLOOKUP(A4590,ERCOT_345kv_West_ATC!G:H,2)</f>
        <v>3.4430000000000001</v>
      </c>
      <c r="I4590" s="5">
        <f t="shared" si="851"/>
        <v>6</v>
      </c>
      <c r="J4590" s="4">
        <f t="shared" si="852"/>
        <v>144</v>
      </c>
      <c r="K4590" s="4">
        <f t="shared" si="845"/>
        <v>900</v>
      </c>
      <c r="L4590" s="6">
        <f t="shared" si="846"/>
        <v>33661069.875</v>
      </c>
      <c r="N4590" s="22">
        <f t="shared" si="853"/>
        <v>0.34392342026182354</v>
      </c>
      <c r="O4590" s="14">
        <f t="shared" si="854"/>
        <v>919.55210985592953</v>
      </c>
      <c r="Q4590" s="22">
        <f t="shared" si="849"/>
        <v>502.81201792664257</v>
      </c>
      <c r="R4590" s="3">
        <f>VLOOKUP(A4590,ERCOT_345kv_West_ATC!D:E,2)</f>
        <v>93.78</v>
      </c>
      <c r="S4590" s="66">
        <f t="shared" si="848"/>
        <v>0.81348894486113499</v>
      </c>
      <c r="T4590" s="69">
        <f t="shared" si="855"/>
        <v>409.03201792664254</v>
      </c>
      <c r="V4590" s="16">
        <f t="shared" si="856"/>
        <v>2.4884877599999994E-2</v>
      </c>
      <c r="W4590" s="16">
        <f t="shared" si="857"/>
        <v>0.31903854266182352</v>
      </c>
      <c r="X4590" s="16"/>
      <c r="Z4590" s="15">
        <f t="shared" si="858"/>
        <v>9.2876180273492623E-6</v>
      </c>
      <c r="AA4590" s="16">
        <f t="shared" si="859"/>
        <v>0.34736795487879241</v>
      </c>
      <c r="AB4590" s="3">
        <f t="shared" si="860"/>
        <v>0.37414061200331966</v>
      </c>
      <c r="AC4590" s="69">
        <f t="shared" si="861"/>
        <v>123.166543993215</v>
      </c>
      <c r="AD4590" s="3">
        <f t="shared" si="847"/>
        <v>98.098595090107139</v>
      </c>
      <c r="AF4590" s="29"/>
      <c r="AG4590" s="30"/>
      <c r="AH4590" s="29"/>
      <c r="AI4590" s="29"/>
      <c r="AJ4590" s="31"/>
      <c r="AK4590" s="29"/>
      <c r="AL4590" s="30"/>
      <c r="AN4590" s="17">
        <f t="shared" si="862"/>
        <v>108748.59502597134</v>
      </c>
      <c r="AO4590" s="17">
        <f t="shared" si="863"/>
        <v>1087.4859502597135</v>
      </c>
      <c r="AP4590" s="2">
        <f t="shared" si="864"/>
        <v>74.384038997764407</v>
      </c>
      <c r="AQ4590" s="6">
        <f t="shared" si="865"/>
        <v>6975.7351772103457</v>
      </c>
      <c r="AR4590" s="3">
        <f t="shared" si="866"/>
        <v>30425.453572789655</v>
      </c>
    </row>
    <row r="4591" spans="1:44">
      <c r="A4591" s="32">
        <v>44404</v>
      </c>
      <c r="B4591" s="9">
        <v>6.25</v>
      </c>
      <c r="C4591" s="33">
        <v>39315.132250000002</v>
      </c>
      <c r="D4591" s="34">
        <f t="shared" si="850"/>
        <v>97873735.523374215</v>
      </c>
      <c r="E4591" s="34">
        <v>13672594272814.1</v>
      </c>
      <c r="F4591" s="3">
        <f>VLOOKUP(A4591,ERCOT_345kv_West_ATC!A:B,2)</f>
        <v>36.073999999999998</v>
      </c>
      <c r="G4591" s="3">
        <f>VLOOKUP(A4591,ERCOT_345kv_West_ATC!G:H,2)</f>
        <v>3.39</v>
      </c>
      <c r="I4591" s="5">
        <f t="shared" si="851"/>
        <v>6</v>
      </c>
      <c r="J4591" s="4">
        <f t="shared" si="852"/>
        <v>144</v>
      </c>
      <c r="K4591" s="4">
        <f t="shared" si="845"/>
        <v>900</v>
      </c>
      <c r="L4591" s="6">
        <f t="shared" si="846"/>
        <v>35383619.024999999</v>
      </c>
      <c r="N4591" s="22">
        <f t="shared" si="853"/>
        <v>0.36152312809752396</v>
      </c>
      <c r="O4591" s="14">
        <f t="shared" si="854"/>
        <v>919.55210985592953</v>
      </c>
      <c r="Q4591" s="22">
        <f t="shared" si="849"/>
        <v>528.54258493790053</v>
      </c>
      <c r="R4591" s="3">
        <f>VLOOKUP(A4591,ERCOT_345kv_West_ATC!D:E,2)</f>
        <v>87.49</v>
      </c>
      <c r="S4591" s="66">
        <f t="shared" si="848"/>
        <v>0.83446934553006857</v>
      </c>
      <c r="T4591" s="69">
        <f t="shared" si="855"/>
        <v>441.05258493790052</v>
      </c>
      <c r="V4591" s="16">
        <f t="shared" si="856"/>
        <v>2.4674615999999996E-2</v>
      </c>
      <c r="W4591" s="16">
        <f t="shared" si="857"/>
        <v>0.33684851209752398</v>
      </c>
      <c r="X4591" s="16"/>
      <c r="Z4591" s="15">
        <f t="shared" si="858"/>
        <v>9.2876180273492623E-6</v>
      </c>
      <c r="AA4591" s="16">
        <f t="shared" si="859"/>
        <v>0.36514393103272036</v>
      </c>
      <c r="AB4591" s="3">
        <f t="shared" si="860"/>
        <v>0.39328663426523974</v>
      </c>
      <c r="AC4591" s="69">
        <f t="shared" si="861"/>
        <v>130.17398814107776</v>
      </c>
      <c r="AD4591" s="3">
        <f t="shared" si="847"/>
        <v>99.999617490041359</v>
      </c>
      <c r="AF4591" s="29"/>
      <c r="AG4591" s="30"/>
      <c r="AH4591" s="29"/>
      <c r="AI4591" s="29"/>
      <c r="AJ4591" s="31"/>
      <c r="AK4591" s="29"/>
      <c r="AL4591" s="30"/>
      <c r="AN4591" s="17">
        <f t="shared" si="862"/>
        <v>108748.59502597134</v>
      </c>
      <c r="AO4591" s="17">
        <f t="shared" si="863"/>
        <v>1087.4859502597135</v>
      </c>
      <c r="AP4591" s="2">
        <f t="shared" si="864"/>
        <v>74.384038997764407</v>
      </c>
      <c r="AQ4591" s="6">
        <f t="shared" si="865"/>
        <v>6507.8595719144078</v>
      </c>
      <c r="AR4591" s="3">
        <f t="shared" si="866"/>
        <v>32807.272678085596</v>
      </c>
    </row>
    <row r="4592" spans="1:44">
      <c r="A4592" s="32">
        <v>44405</v>
      </c>
      <c r="B4592" s="9">
        <v>6.25</v>
      </c>
      <c r="C4592" s="33">
        <v>40021.27289</v>
      </c>
      <c r="D4592" s="34">
        <f t="shared" si="850"/>
        <v>97873735.523374215</v>
      </c>
      <c r="E4592" s="34">
        <v>13672594272814.1</v>
      </c>
      <c r="F4592" s="3">
        <f>VLOOKUP(A4592,ERCOT_345kv_West_ATC!A:B,2)</f>
        <v>36.726999999999997</v>
      </c>
      <c r="G4592" s="3">
        <f>VLOOKUP(A4592,ERCOT_345kv_West_ATC!G:H,2)</f>
        <v>3.4209999999999998</v>
      </c>
      <c r="I4592" s="5">
        <f t="shared" si="851"/>
        <v>6</v>
      </c>
      <c r="J4592" s="4">
        <f t="shared" si="852"/>
        <v>144</v>
      </c>
      <c r="K4592" s="4">
        <f t="shared" si="845"/>
        <v>900</v>
      </c>
      <c r="L4592" s="6">
        <f t="shared" si="846"/>
        <v>36019145.601000004</v>
      </c>
      <c r="N4592" s="22">
        <f t="shared" si="853"/>
        <v>0.36801645925119419</v>
      </c>
      <c r="O4592" s="14">
        <f t="shared" si="854"/>
        <v>919.55210985592953</v>
      </c>
      <c r="Q4592" s="22">
        <f t="shared" si="849"/>
        <v>538.03575913917268</v>
      </c>
      <c r="R4592" s="3">
        <f>VLOOKUP(A4592,ERCOT_345kv_West_ATC!D:E,2)</f>
        <v>53.34</v>
      </c>
      <c r="S4592" s="66">
        <f t="shared" si="848"/>
        <v>0.90086160799917636</v>
      </c>
      <c r="T4592" s="69">
        <f t="shared" si="855"/>
        <v>484.69575913917265</v>
      </c>
      <c r="V4592" s="16">
        <f t="shared" si="856"/>
        <v>2.5121267999999999E-2</v>
      </c>
      <c r="W4592" s="16">
        <f t="shared" si="857"/>
        <v>0.34289519125119422</v>
      </c>
      <c r="X4592" s="16"/>
      <c r="Z4592" s="15">
        <f t="shared" si="858"/>
        <v>9.2876180273492623E-6</v>
      </c>
      <c r="AA4592" s="16">
        <f t="shared" si="859"/>
        <v>0.37170229557062828</v>
      </c>
      <c r="AB4592" s="3">
        <f t="shared" si="860"/>
        <v>0.40035047100518867</v>
      </c>
      <c r="AC4592" s="69">
        <f t="shared" si="861"/>
        <v>132.75935238789907</v>
      </c>
      <c r="AD4592" s="3">
        <f t="shared" si="847"/>
        <v>102.00344765837151</v>
      </c>
      <c r="AF4592" s="29"/>
      <c r="AG4592" s="30"/>
      <c r="AH4592" s="29"/>
      <c r="AI4592" s="29"/>
      <c r="AJ4592" s="31"/>
      <c r="AK4592" s="29"/>
      <c r="AL4592" s="30"/>
      <c r="AN4592" s="17">
        <f t="shared" si="862"/>
        <v>108748.59502597134</v>
      </c>
      <c r="AO4592" s="17">
        <f t="shared" si="863"/>
        <v>1087.4859502597135</v>
      </c>
      <c r="AP4592" s="2">
        <f t="shared" si="864"/>
        <v>74.384038997764407</v>
      </c>
      <c r="AQ4592" s="6">
        <f t="shared" si="865"/>
        <v>3967.6446401407538</v>
      </c>
      <c r="AR4592" s="3">
        <f t="shared" si="866"/>
        <v>36053.628249859248</v>
      </c>
    </row>
    <row r="4593" spans="1:44">
      <c r="A4593" s="32">
        <v>44406</v>
      </c>
      <c r="B4593" s="9">
        <v>6.25</v>
      </c>
      <c r="C4593" s="33">
        <v>40037.52162</v>
      </c>
      <c r="D4593" s="34">
        <f t="shared" si="850"/>
        <v>97873735.523374215</v>
      </c>
      <c r="E4593" s="34">
        <v>13672594272814.1</v>
      </c>
      <c r="F4593" s="3">
        <f>VLOOKUP(A4593,ERCOT_345kv_West_ATC!A:B,2)</f>
        <v>35.7166</v>
      </c>
      <c r="G4593" s="3">
        <f>VLOOKUP(A4593,ERCOT_345kv_West_ATC!G:H,2)</f>
        <v>3.4969999999999999</v>
      </c>
      <c r="I4593" s="5">
        <f t="shared" si="851"/>
        <v>6</v>
      </c>
      <c r="J4593" s="4">
        <f t="shared" si="852"/>
        <v>144</v>
      </c>
      <c r="K4593" s="4">
        <f t="shared" si="845"/>
        <v>900</v>
      </c>
      <c r="L4593" s="6">
        <f t="shared" si="846"/>
        <v>36033769.457999997</v>
      </c>
      <c r="N4593" s="22">
        <f t="shared" si="853"/>
        <v>0.36816587479073393</v>
      </c>
      <c r="O4593" s="14">
        <f t="shared" si="854"/>
        <v>919.55210985592953</v>
      </c>
      <c r="Q4593" s="22">
        <f t="shared" si="849"/>
        <v>538.25420291042963</v>
      </c>
      <c r="R4593" s="3">
        <f>VLOOKUP(A4593,ERCOT_345kv_West_ATC!D:E,2)</f>
        <v>62.3</v>
      </c>
      <c r="S4593" s="66">
        <f t="shared" si="848"/>
        <v>0.88425543235308968</v>
      </c>
      <c r="T4593" s="69">
        <f t="shared" si="855"/>
        <v>475.95420291042961</v>
      </c>
      <c r="V4593" s="16">
        <f t="shared" si="856"/>
        <v>2.4430154400000001E-2</v>
      </c>
      <c r="W4593" s="16">
        <f t="shared" si="857"/>
        <v>0.34373572039073391</v>
      </c>
      <c r="X4593" s="16"/>
      <c r="Z4593" s="15">
        <f t="shared" si="858"/>
        <v>9.2876180273492623E-6</v>
      </c>
      <c r="AA4593" s="16">
        <f t="shared" si="859"/>
        <v>0.37185320756829782</v>
      </c>
      <c r="AB4593" s="3">
        <f t="shared" si="860"/>
        <v>0.4005130142288042</v>
      </c>
      <c r="AC4593" s="69">
        <f t="shared" si="861"/>
        <v>132.81884320774233</v>
      </c>
      <c r="AD4593" s="3">
        <f t="shared" si="847"/>
        <v>103.88440245933673</v>
      </c>
      <c r="AF4593" s="29"/>
      <c r="AG4593" s="30"/>
      <c r="AH4593" s="29"/>
      <c r="AI4593" s="29"/>
      <c r="AJ4593" s="31"/>
      <c r="AK4593" s="29"/>
      <c r="AL4593" s="30"/>
      <c r="AN4593" s="17">
        <f t="shared" si="862"/>
        <v>108748.59502597134</v>
      </c>
      <c r="AO4593" s="17">
        <f t="shared" si="863"/>
        <v>1087.4859502597135</v>
      </c>
      <c r="AP4593" s="2">
        <f t="shared" si="864"/>
        <v>74.384038997764407</v>
      </c>
      <c r="AQ4593" s="6">
        <f t="shared" si="865"/>
        <v>4634.1256295607227</v>
      </c>
      <c r="AR4593" s="3">
        <f t="shared" si="866"/>
        <v>35403.395990439276</v>
      </c>
    </row>
    <row r="4594" spans="1:44">
      <c r="A4594" s="32">
        <v>44407</v>
      </c>
      <c r="B4594" s="9">
        <v>6.25</v>
      </c>
      <c r="C4594" s="33">
        <v>42080.754910000003</v>
      </c>
      <c r="D4594" s="34">
        <f t="shared" si="850"/>
        <v>97873735.523374215</v>
      </c>
      <c r="E4594" s="34">
        <v>13672594272814.1</v>
      </c>
      <c r="F4594" s="3">
        <f>VLOOKUP(A4594,ERCOT_345kv_West_ATC!A:B,2)</f>
        <v>35.313899999999997</v>
      </c>
      <c r="G4594" s="3">
        <f>VLOOKUP(A4594,ERCOT_345kv_West_ATC!G:H,2)</f>
        <v>3.4580000000000002</v>
      </c>
      <c r="I4594" s="5">
        <f t="shared" si="851"/>
        <v>6</v>
      </c>
      <c r="J4594" s="4">
        <f t="shared" si="852"/>
        <v>144</v>
      </c>
      <c r="K4594" s="4">
        <f t="shared" si="845"/>
        <v>900</v>
      </c>
      <c r="L4594" s="6">
        <f t="shared" si="846"/>
        <v>37872679.419</v>
      </c>
      <c r="N4594" s="22">
        <f t="shared" si="853"/>
        <v>0.38695446961820767</v>
      </c>
      <c r="O4594" s="14">
        <f t="shared" si="854"/>
        <v>919.55210985592953</v>
      </c>
      <c r="Q4594" s="22">
        <f t="shared" si="849"/>
        <v>565.72290879854916</v>
      </c>
      <c r="R4594" s="3">
        <f>VLOOKUP(A4594,ERCOT_345kv_West_ATC!D:E,2)</f>
        <v>62.45</v>
      </c>
      <c r="S4594" s="66">
        <f t="shared" si="848"/>
        <v>0.889610268510024</v>
      </c>
      <c r="T4594" s="69">
        <f t="shared" si="855"/>
        <v>503.27290879854917</v>
      </c>
      <c r="V4594" s="16">
        <f t="shared" si="856"/>
        <v>2.4154707599999999E-2</v>
      </c>
      <c r="W4594" s="16">
        <f t="shared" si="857"/>
        <v>0.36279976201820768</v>
      </c>
      <c r="X4594" s="16"/>
      <c r="Z4594" s="15">
        <f t="shared" si="858"/>
        <v>9.2876180273492623E-6</v>
      </c>
      <c r="AA4594" s="16">
        <f t="shared" si="859"/>
        <v>0.39082997790658203</v>
      </c>
      <c r="AB4594" s="3">
        <f t="shared" si="860"/>
        <v>0.42095237937027064</v>
      </c>
      <c r="AC4594" s="69">
        <f t="shared" si="861"/>
        <v>140.29965084951905</v>
      </c>
      <c r="AD4594" s="3">
        <f t="shared" si="847"/>
        <v>106.08801208517886</v>
      </c>
      <c r="AF4594" s="29"/>
      <c r="AG4594" s="30"/>
      <c r="AH4594" s="29"/>
      <c r="AI4594" s="29"/>
      <c r="AJ4594" s="31"/>
      <c r="AK4594" s="29"/>
      <c r="AL4594" s="30"/>
      <c r="AN4594" s="17">
        <f t="shared" si="862"/>
        <v>108748.59502597134</v>
      </c>
      <c r="AO4594" s="17">
        <f t="shared" si="863"/>
        <v>1087.4859502597135</v>
      </c>
      <c r="AP4594" s="2">
        <f t="shared" si="864"/>
        <v>74.384038997764407</v>
      </c>
      <c r="AQ4594" s="6">
        <f t="shared" si="865"/>
        <v>4645.2832354103875</v>
      </c>
      <c r="AR4594" s="3">
        <f t="shared" si="866"/>
        <v>37435.471674589615</v>
      </c>
    </row>
    <row r="4595" spans="1:44">
      <c r="A4595" s="32">
        <v>44408</v>
      </c>
      <c r="B4595" s="9">
        <v>6.25</v>
      </c>
      <c r="C4595" s="33">
        <v>41692.757319999997</v>
      </c>
      <c r="D4595" s="34">
        <f t="shared" si="850"/>
        <v>103771163.38287985</v>
      </c>
      <c r="E4595" s="34">
        <v>14496442856349.1</v>
      </c>
      <c r="F4595" s="3">
        <f>VLOOKUP(A4595,ERCOT_345kv_West_ATC!A:B,2)</f>
        <v>35.313899999999997</v>
      </c>
      <c r="G4595" s="3">
        <f>VLOOKUP(A4595,ERCOT_345kv_West_ATC!G:H,2)</f>
        <v>3.4580000000000002</v>
      </c>
      <c r="I4595" s="5">
        <f t="shared" si="851"/>
        <v>6</v>
      </c>
      <c r="J4595" s="4">
        <f t="shared" si="852"/>
        <v>144</v>
      </c>
      <c r="K4595" s="4">
        <f t="shared" si="845"/>
        <v>900</v>
      </c>
      <c r="L4595" s="6">
        <f t="shared" si="846"/>
        <v>37523481.588</v>
      </c>
      <c r="N4595" s="22">
        <f t="shared" si="853"/>
        <v>0.3615983512640335</v>
      </c>
      <c r="O4595" s="14">
        <f t="shared" si="854"/>
        <v>867.2929652713924</v>
      </c>
      <c r="Q4595" s="22">
        <f t="shared" si="849"/>
        <v>528.65256032753427</v>
      </c>
      <c r="R4595" s="3">
        <f>VLOOKUP(A4595,ERCOT_345kv_West_ATC!D:E,2)</f>
        <v>54.67</v>
      </c>
      <c r="S4595" s="66">
        <f t="shared" si="848"/>
        <v>0.89658614352283017</v>
      </c>
      <c r="T4595" s="69">
        <f t="shared" si="855"/>
        <v>473.98256032753426</v>
      </c>
      <c r="V4595" s="16">
        <f t="shared" si="856"/>
        <v>2.4154707599999999E-2</v>
      </c>
      <c r="W4595" s="16">
        <f t="shared" si="857"/>
        <v>0.33744364366403351</v>
      </c>
      <c r="X4595" s="16"/>
      <c r="Z4595" s="15">
        <f t="shared" si="858"/>
        <v>8.7597926130687763E-6</v>
      </c>
      <c r="AA4595" s="16">
        <f t="shared" si="859"/>
        <v>0.36521990759020512</v>
      </c>
      <c r="AB4595" s="3">
        <f t="shared" si="860"/>
        <v>0.39336846655666452</v>
      </c>
      <c r="AC4595" s="69">
        <f t="shared" si="861"/>
        <v>130.20393875973923</v>
      </c>
      <c r="AD4595" s="3">
        <f t="shared" si="847"/>
        <v>108.07698558142008</v>
      </c>
      <c r="AF4595" s="29"/>
      <c r="AG4595" s="30"/>
      <c r="AH4595" s="29"/>
      <c r="AI4595" s="29"/>
      <c r="AJ4595" s="31"/>
      <c r="AK4595" s="29"/>
      <c r="AL4595" s="30"/>
      <c r="AN4595" s="17">
        <f t="shared" si="862"/>
        <v>115301.29264764428</v>
      </c>
      <c r="AO4595" s="17">
        <f t="shared" si="863"/>
        <v>1153.0129264764428</v>
      </c>
      <c r="AP4595" s="2">
        <f t="shared" si="864"/>
        <v>78.866084170988699</v>
      </c>
      <c r="AQ4595" s="6">
        <f t="shared" si="865"/>
        <v>4311.6088216279522</v>
      </c>
      <c r="AR4595" s="3">
        <f t="shared" si="866"/>
        <v>37381.148498372044</v>
      </c>
    </row>
    <row r="4596" spans="1:44">
      <c r="A4596" s="32">
        <v>44409</v>
      </c>
      <c r="B4596" s="9">
        <v>6.25</v>
      </c>
      <c r="C4596" s="33">
        <v>40135.332000000002</v>
      </c>
      <c r="D4596" s="34">
        <f t="shared" si="850"/>
        <v>103771163.38287985</v>
      </c>
      <c r="E4596" s="34">
        <v>14496442856349.1</v>
      </c>
      <c r="F4596" s="3">
        <f>VLOOKUP(A4596,ERCOT_345kv_West_ATC!A:B,2)</f>
        <v>35.313899999999997</v>
      </c>
      <c r="G4596" s="3">
        <f>VLOOKUP(A4596,ERCOT_345kv_West_ATC!G:H,2)</f>
        <v>3.4580000000000002</v>
      </c>
      <c r="I4596" s="5">
        <f t="shared" si="851"/>
        <v>6</v>
      </c>
      <c r="J4596" s="4">
        <f t="shared" si="852"/>
        <v>144</v>
      </c>
      <c r="K4596" s="4">
        <f t="shared" si="845"/>
        <v>900</v>
      </c>
      <c r="L4596" s="6">
        <f t="shared" si="846"/>
        <v>36121798.800000004</v>
      </c>
      <c r="N4596" s="22">
        <f t="shared" si="853"/>
        <v>0.34809091102431805</v>
      </c>
      <c r="O4596" s="14">
        <f t="shared" si="854"/>
        <v>867.2929652713924</v>
      </c>
      <c r="Q4596" s="22">
        <f t="shared" si="849"/>
        <v>508.90484067882761</v>
      </c>
      <c r="R4596" s="3">
        <f>VLOOKUP(A4596,ERCOT_345kv_West_ATC!D:E,2)</f>
        <v>44.22</v>
      </c>
      <c r="S4596" s="66">
        <f t="shared" si="848"/>
        <v>0.91310752725202027</v>
      </c>
      <c r="T4596" s="69">
        <f t="shared" si="855"/>
        <v>464.68484067882764</v>
      </c>
      <c r="V4596" s="16">
        <f t="shared" si="856"/>
        <v>2.4154707599999999E-2</v>
      </c>
      <c r="W4596" s="16">
        <f t="shared" si="857"/>
        <v>0.32393620342431806</v>
      </c>
      <c r="X4596" s="16"/>
      <c r="Z4596" s="15">
        <f t="shared" si="858"/>
        <v>8.7597926130687763E-6</v>
      </c>
      <c r="AA4596" s="16">
        <f t="shared" si="859"/>
        <v>0.35157718477666289</v>
      </c>
      <c r="AB4596" s="3">
        <f t="shared" si="860"/>
        <v>0.37867425947405853</v>
      </c>
      <c r="AC4596" s="69">
        <f t="shared" si="861"/>
        <v>124.82585896750543</v>
      </c>
      <c r="AD4596" s="3">
        <f t="shared" si="847"/>
        <v>109.85613330378673</v>
      </c>
      <c r="AF4596" s="29"/>
      <c r="AG4596" s="30"/>
      <c r="AH4596" s="29"/>
      <c r="AI4596" s="29"/>
      <c r="AJ4596" s="31"/>
      <c r="AK4596" s="29"/>
      <c r="AL4596" s="30"/>
      <c r="AN4596" s="17">
        <f t="shared" si="862"/>
        <v>115301.29264764428</v>
      </c>
      <c r="AO4596" s="17">
        <f t="shared" si="863"/>
        <v>1153.0129264764428</v>
      </c>
      <c r="AP4596" s="2">
        <f t="shared" si="864"/>
        <v>78.866084170988699</v>
      </c>
      <c r="AQ4596" s="6">
        <f t="shared" si="865"/>
        <v>3487.4582420411202</v>
      </c>
      <c r="AR4596" s="3">
        <f t="shared" si="866"/>
        <v>36647.873757958885</v>
      </c>
    </row>
    <row r="4597" spans="1:44">
      <c r="A4597" s="32">
        <v>44410</v>
      </c>
      <c r="B4597" s="9">
        <v>6.25</v>
      </c>
      <c r="C4597" s="33">
        <v>39183.672449999998</v>
      </c>
      <c r="D4597" s="34">
        <f t="shared" si="850"/>
        <v>103771163.38287985</v>
      </c>
      <c r="E4597" s="34">
        <v>14496442856349.1</v>
      </c>
      <c r="F4597" s="3">
        <f>VLOOKUP(A4597,ERCOT_345kv_West_ATC!A:B,2)</f>
        <v>36.482100000000003</v>
      </c>
      <c r="G4597" s="3">
        <f>VLOOKUP(A4597,ERCOT_345kv_West_ATC!G:H,2)</f>
        <v>3.492</v>
      </c>
      <c r="I4597" s="5">
        <f t="shared" si="851"/>
        <v>6</v>
      </c>
      <c r="J4597" s="4">
        <f t="shared" si="852"/>
        <v>144</v>
      </c>
      <c r="K4597" s="4">
        <f t="shared" si="845"/>
        <v>900</v>
      </c>
      <c r="L4597" s="6">
        <f t="shared" si="846"/>
        <v>35265305.204999998</v>
      </c>
      <c r="N4597" s="22">
        <f t="shared" si="853"/>
        <v>0.33983723469383464</v>
      </c>
      <c r="O4597" s="14">
        <f t="shared" si="854"/>
        <v>867.2929652713924</v>
      </c>
      <c r="Q4597" s="22">
        <f t="shared" si="849"/>
        <v>496.83806241788687</v>
      </c>
      <c r="R4597" s="3">
        <f>VLOOKUP(A4597,ERCOT_345kv_West_ATC!D:E,2)</f>
        <v>36.21</v>
      </c>
      <c r="S4597" s="66">
        <f t="shared" si="848"/>
        <v>0.92711911035200845</v>
      </c>
      <c r="T4597" s="69">
        <f t="shared" si="855"/>
        <v>460.62806241788689</v>
      </c>
      <c r="V4597" s="16">
        <f t="shared" si="856"/>
        <v>2.4953756400000002E-2</v>
      </c>
      <c r="W4597" s="16">
        <f t="shared" si="857"/>
        <v>0.31488347829383462</v>
      </c>
      <c r="X4597" s="16"/>
      <c r="Z4597" s="15">
        <f t="shared" si="858"/>
        <v>8.7597926130687763E-6</v>
      </c>
      <c r="AA4597" s="16">
        <f t="shared" si="859"/>
        <v>0.34324084448041653</v>
      </c>
      <c r="AB4597" s="3">
        <f t="shared" si="860"/>
        <v>0.36969541322039678</v>
      </c>
      <c r="AC4597" s="69">
        <f t="shared" si="861"/>
        <v>121.53960123866523</v>
      </c>
      <c r="AD4597" s="3">
        <f t="shared" si="847"/>
        <v>110.33808882748181</v>
      </c>
      <c r="AF4597" s="29"/>
      <c r="AG4597" s="30"/>
      <c r="AH4597" s="29"/>
      <c r="AI4597" s="29"/>
      <c r="AJ4597" s="31"/>
      <c r="AK4597" s="29"/>
      <c r="AL4597" s="30"/>
      <c r="AN4597" s="17">
        <f t="shared" si="862"/>
        <v>115301.29264764428</v>
      </c>
      <c r="AO4597" s="17">
        <f t="shared" si="863"/>
        <v>1153.0129264764428</v>
      </c>
      <c r="AP4597" s="2">
        <f t="shared" si="864"/>
        <v>78.866084170988699</v>
      </c>
      <c r="AQ4597" s="6">
        <f t="shared" si="865"/>
        <v>2855.7409078315009</v>
      </c>
      <c r="AR4597" s="3">
        <f t="shared" si="866"/>
        <v>36327.931542168495</v>
      </c>
    </row>
    <row r="4598" spans="1:44">
      <c r="A4598" s="32">
        <v>44411</v>
      </c>
      <c r="B4598" s="9">
        <v>6.25</v>
      </c>
      <c r="C4598" s="33">
        <v>38160.716650000002</v>
      </c>
      <c r="D4598" s="34">
        <f t="shared" si="850"/>
        <v>103771163.38287985</v>
      </c>
      <c r="E4598" s="34">
        <v>14496442856349.1</v>
      </c>
      <c r="F4598" s="3">
        <f>VLOOKUP(A4598,ERCOT_345kv_West_ATC!A:B,2)</f>
        <v>36.153599999999997</v>
      </c>
      <c r="G4598" s="3">
        <f>VLOOKUP(A4598,ERCOT_345kv_West_ATC!G:H,2)</f>
        <v>3.5209999999999999</v>
      </c>
      <c r="I4598" s="5">
        <f t="shared" si="851"/>
        <v>6</v>
      </c>
      <c r="J4598" s="4">
        <f t="shared" si="852"/>
        <v>144</v>
      </c>
      <c r="K4598" s="4">
        <f t="shared" si="845"/>
        <v>900</v>
      </c>
      <c r="L4598" s="6">
        <f t="shared" si="846"/>
        <v>34344644.984999999</v>
      </c>
      <c r="N4598" s="22">
        <f t="shared" si="853"/>
        <v>0.33096521100259896</v>
      </c>
      <c r="O4598" s="14">
        <f t="shared" si="854"/>
        <v>867.2929652713924</v>
      </c>
      <c r="Q4598" s="22">
        <f t="shared" si="849"/>
        <v>483.86726754765931</v>
      </c>
      <c r="R4598" s="3">
        <f>VLOOKUP(A4598,ERCOT_345kv_West_ATC!D:E,2)</f>
        <v>36.54</v>
      </c>
      <c r="S4598" s="66">
        <f t="shared" si="848"/>
        <v>0.92448342251958393</v>
      </c>
      <c r="T4598" s="69">
        <f t="shared" si="855"/>
        <v>447.32726754765929</v>
      </c>
      <c r="V4598" s="16">
        <f t="shared" si="856"/>
        <v>2.4729062400000001E-2</v>
      </c>
      <c r="W4598" s="16">
        <f t="shared" si="857"/>
        <v>0.30623614860259896</v>
      </c>
      <c r="X4598" s="16"/>
      <c r="Z4598" s="15">
        <f t="shared" si="858"/>
        <v>8.7597926130687763E-6</v>
      </c>
      <c r="AA4598" s="16">
        <f t="shared" si="859"/>
        <v>0.33427996382008068</v>
      </c>
      <c r="AB4598" s="3">
        <f t="shared" si="860"/>
        <v>0.36004389146296645</v>
      </c>
      <c r="AC4598" s="69">
        <f t="shared" si="861"/>
        <v>118.00714427544573</v>
      </c>
      <c r="AD4598" s="3">
        <f t="shared" si="847"/>
        <v>110.63136324243585</v>
      </c>
      <c r="AF4598" s="29"/>
      <c r="AG4598" s="30"/>
      <c r="AH4598" s="29"/>
      <c r="AI4598" s="29"/>
      <c r="AJ4598" s="31"/>
      <c r="AK4598" s="29"/>
      <c r="AL4598" s="30"/>
      <c r="AN4598" s="17">
        <f t="shared" si="862"/>
        <v>115301.29264764428</v>
      </c>
      <c r="AO4598" s="17">
        <f t="shared" si="863"/>
        <v>1153.0129264764428</v>
      </c>
      <c r="AP4598" s="2">
        <f t="shared" si="864"/>
        <v>78.866084170988699</v>
      </c>
      <c r="AQ4598" s="6">
        <f t="shared" si="865"/>
        <v>2881.7667156079269</v>
      </c>
      <c r="AR4598" s="3">
        <f t="shared" si="866"/>
        <v>35278.949934392076</v>
      </c>
    </row>
    <row r="4599" spans="1:44">
      <c r="A4599" s="32">
        <v>44412</v>
      </c>
      <c r="B4599" s="9">
        <v>6.25</v>
      </c>
      <c r="C4599" s="33">
        <v>39799.303769999999</v>
      </c>
      <c r="D4599" s="34">
        <f t="shared" si="850"/>
        <v>103771163.38287985</v>
      </c>
      <c r="E4599" s="34">
        <v>14496442856349.1</v>
      </c>
      <c r="F4599" s="3">
        <f>VLOOKUP(A4599,ERCOT_345kv_West_ATC!A:B,2)</f>
        <v>36.773600000000002</v>
      </c>
      <c r="G4599" s="3">
        <f>VLOOKUP(A4599,ERCOT_345kv_West_ATC!G:H,2)</f>
        <v>3.577</v>
      </c>
      <c r="I4599" s="5">
        <f t="shared" si="851"/>
        <v>6</v>
      </c>
      <c r="J4599" s="4">
        <f t="shared" si="852"/>
        <v>144</v>
      </c>
      <c r="K4599" s="4">
        <f t="shared" si="845"/>
        <v>900</v>
      </c>
      <c r="L4599" s="6">
        <f t="shared" si="846"/>
        <v>35819373.392999999</v>
      </c>
      <c r="N4599" s="22">
        <f t="shared" si="853"/>
        <v>0.34517656182420203</v>
      </c>
      <c r="O4599" s="14">
        <f t="shared" si="854"/>
        <v>867.2929652713924</v>
      </c>
      <c r="Q4599" s="22">
        <f t="shared" si="849"/>
        <v>504.64409623421352</v>
      </c>
      <c r="R4599" s="3">
        <f>VLOOKUP(A4599,ERCOT_345kv_West_ATC!D:E,2)</f>
        <v>40.25</v>
      </c>
      <c r="S4599" s="66">
        <f t="shared" si="848"/>
        <v>0.92024081862771001</v>
      </c>
      <c r="T4599" s="69">
        <f t="shared" si="855"/>
        <v>464.39409623421352</v>
      </c>
      <c r="V4599" s="16">
        <f t="shared" si="856"/>
        <v>2.5153142400000002E-2</v>
      </c>
      <c r="W4599" s="16">
        <f t="shared" si="857"/>
        <v>0.32002341942420204</v>
      </c>
      <c r="X4599" s="16"/>
      <c r="Z4599" s="15">
        <f t="shared" si="858"/>
        <v>8.7597926130687763E-6</v>
      </c>
      <c r="AA4599" s="16">
        <f t="shared" si="859"/>
        <v>0.34863364716972628</v>
      </c>
      <c r="AB4599" s="3">
        <f t="shared" si="860"/>
        <v>0.37550385487499771</v>
      </c>
      <c r="AC4599" s="69">
        <f t="shared" si="861"/>
        <v>123.66549088424917</v>
      </c>
      <c r="AD4599" s="3">
        <f t="shared" si="847"/>
        <v>111.28324725120284</v>
      </c>
      <c r="AF4599" s="29"/>
      <c r="AG4599" s="30"/>
      <c r="AH4599" s="29"/>
      <c r="AI4599" s="29"/>
      <c r="AJ4599" s="31"/>
      <c r="AK4599" s="29"/>
      <c r="AL4599" s="30"/>
      <c r="AN4599" s="17">
        <f t="shared" si="862"/>
        <v>115301.29264764428</v>
      </c>
      <c r="AO4599" s="17">
        <f t="shared" si="863"/>
        <v>1153.0129264764428</v>
      </c>
      <c r="AP4599" s="2">
        <f t="shared" si="864"/>
        <v>78.866084170988699</v>
      </c>
      <c r="AQ4599" s="6">
        <f t="shared" si="865"/>
        <v>3174.359887882295</v>
      </c>
      <c r="AR4599" s="3">
        <f t="shared" si="866"/>
        <v>36624.943882117703</v>
      </c>
    </row>
    <row r="4600" spans="1:44">
      <c r="A4600" s="32">
        <v>44413</v>
      </c>
      <c r="B4600" s="9">
        <v>6.25</v>
      </c>
      <c r="C4600" s="33">
        <v>40854.599719999998</v>
      </c>
      <c r="D4600" s="34">
        <f t="shared" si="850"/>
        <v>103771163.38287985</v>
      </c>
      <c r="E4600" s="34">
        <v>14496442856349.1</v>
      </c>
      <c r="F4600" s="3">
        <f>VLOOKUP(A4600,ERCOT_345kv_West_ATC!A:B,2)</f>
        <v>36.225000000000001</v>
      </c>
      <c r="G4600" s="3">
        <f>VLOOKUP(A4600,ERCOT_345kv_West_ATC!G:H,2)</f>
        <v>3.577</v>
      </c>
      <c r="I4600" s="5">
        <f t="shared" si="851"/>
        <v>6</v>
      </c>
      <c r="J4600" s="4">
        <f t="shared" si="852"/>
        <v>144</v>
      </c>
      <c r="K4600" s="4">
        <f t="shared" si="845"/>
        <v>900</v>
      </c>
      <c r="L4600" s="6">
        <f t="shared" si="846"/>
        <v>36769139.747999996</v>
      </c>
      <c r="N4600" s="22">
        <f t="shared" si="853"/>
        <v>0.35432906936134595</v>
      </c>
      <c r="O4600" s="14">
        <f t="shared" si="854"/>
        <v>867.2929652713924</v>
      </c>
      <c r="Q4600" s="22">
        <f t="shared" si="849"/>
        <v>518.02495520664615</v>
      </c>
      <c r="R4600" s="3">
        <f>VLOOKUP(A4600,ERCOT_345kv_West_ATC!D:E,2)</f>
        <v>43.51</v>
      </c>
      <c r="S4600" s="66">
        <f t="shared" si="848"/>
        <v>0.91600790741317983</v>
      </c>
      <c r="T4600" s="69">
        <f t="shared" si="855"/>
        <v>474.51495520664616</v>
      </c>
      <c r="V4600" s="16">
        <f t="shared" si="856"/>
        <v>2.4777900000000002E-2</v>
      </c>
      <c r="W4600" s="16">
        <f t="shared" si="857"/>
        <v>0.32955116936134593</v>
      </c>
      <c r="X4600" s="16"/>
      <c r="Z4600" s="15">
        <f t="shared" si="858"/>
        <v>8.7597926130687763E-6</v>
      </c>
      <c r="AA4600" s="16">
        <f t="shared" si="859"/>
        <v>0.35787782083713771</v>
      </c>
      <c r="AB4600" s="3">
        <f t="shared" si="860"/>
        <v>0.38546050385431158</v>
      </c>
      <c r="AC4600" s="69">
        <f t="shared" si="861"/>
        <v>127.30962441067804</v>
      </c>
      <c r="AD4600" s="3">
        <f t="shared" si="847"/>
        <v>112.01743823630719</v>
      </c>
      <c r="AF4600" s="29"/>
      <c r="AG4600" s="30"/>
      <c r="AH4600" s="29"/>
      <c r="AI4600" s="29"/>
      <c r="AJ4600" s="31"/>
      <c r="AK4600" s="29"/>
      <c r="AL4600" s="30"/>
      <c r="AN4600" s="17">
        <f t="shared" si="862"/>
        <v>115301.29264764428</v>
      </c>
      <c r="AO4600" s="17">
        <f t="shared" si="863"/>
        <v>1153.0129264764428</v>
      </c>
      <c r="AP4600" s="2">
        <f t="shared" si="864"/>
        <v>78.866084170988699</v>
      </c>
      <c r="AQ4600" s="6">
        <f t="shared" si="865"/>
        <v>3431.4633222797183</v>
      </c>
      <c r="AR4600" s="3">
        <f t="shared" si="866"/>
        <v>37423.136397720278</v>
      </c>
    </row>
    <row r="4601" spans="1:44">
      <c r="A4601" s="32">
        <v>44414</v>
      </c>
      <c r="B4601" s="9">
        <v>6.25</v>
      </c>
      <c r="C4601" s="33">
        <v>42826.831259999999</v>
      </c>
      <c r="D4601" s="34">
        <f t="shared" si="850"/>
        <v>103771163.38287985</v>
      </c>
      <c r="E4601" s="34">
        <v>14496442856349.1</v>
      </c>
      <c r="F4601" s="3">
        <f>VLOOKUP(A4601,ERCOT_345kv_West_ATC!A:B,2)</f>
        <v>37.149799999999999</v>
      </c>
      <c r="G4601" s="3">
        <f>VLOOKUP(A4601,ERCOT_345kv_West_ATC!G:H,2)</f>
        <v>3.5790000000000002</v>
      </c>
      <c r="I4601" s="5">
        <f t="shared" si="851"/>
        <v>6</v>
      </c>
      <c r="J4601" s="4">
        <f t="shared" si="852"/>
        <v>144</v>
      </c>
      <c r="K4601" s="4">
        <f t="shared" si="845"/>
        <v>900</v>
      </c>
      <c r="L4601" s="6">
        <f t="shared" si="846"/>
        <v>38544148.133999996</v>
      </c>
      <c r="N4601" s="22">
        <f t="shared" si="853"/>
        <v>0.37143409476662959</v>
      </c>
      <c r="O4601" s="14">
        <f t="shared" si="854"/>
        <v>867.2929652713924</v>
      </c>
      <c r="Q4601" s="22">
        <f t="shared" si="849"/>
        <v>543.03230229039423</v>
      </c>
      <c r="R4601" s="3">
        <f>VLOOKUP(A4601,ERCOT_345kv_West_ATC!D:E,2)</f>
        <v>37.31</v>
      </c>
      <c r="S4601" s="66">
        <f t="shared" si="848"/>
        <v>0.93129322170590145</v>
      </c>
      <c r="T4601" s="69">
        <f t="shared" si="855"/>
        <v>505.72230229039423</v>
      </c>
      <c r="V4601" s="16">
        <f t="shared" si="856"/>
        <v>2.5410463200000004E-2</v>
      </c>
      <c r="W4601" s="16">
        <f t="shared" si="857"/>
        <v>0.34602363156662957</v>
      </c>
      <c r="X4601" s="16"/>
      <c r="Z4601" s="15">
        <f t="shared" si="858"/>
        <v>8.7597926130687763E-6</v>
      </c>
      <c r="AA4601" s="16">
        <f t="shared" si="859"/>
        <v>0.37515416011249092</v>
      </c>
      <c r="AB4601" s="3">
        <f t="shared" si="860"/>
        <v>0.40406838077235685</v>
      </c>
      <c r="AC4601" s="69">
        <f t="shared" si="861"/>
        <v>134.1201073626826</v>
      </c>
      <c r="AD4601" s="3">
        <f t="shared" si="847"/>
        <v>113.0144281787868</v>
      </c>
      <c r="AF4601" s="29"/>
      <c r="AG4601" s="30"/>
      <c r="AH4601" s="29"/>
      <c r="AI4601" s="29"/>
      <c r="AJ4601" s="31"/>
      <c r="AK4601" s="29"/>
      <c r="AL4601" s="30"/>
      <c r="AN4601" s="17">
        <f t="shared" si="862"/>
        <v>115301.29264764428</v>
      </c>
      <c r="AO4601" s="17">
        <f t="shared" si="863"/>
        <v>1153.0129264764428</v>
      </c>
      <c r="AP4601" s="2">
        <f t="shared" si="864"/>
        <v>78.866084170988699</v>
      </c>
      <c r="AQ4601" s="6">
        <f t="shared" si="865"/>
        <v>2942.4936004195883</v>
      </c>
      <c r="AR4601" s="3">
        <f t="shared" si="866"/>
        <v>39884.337659580407</v>
      </c>
    </row>
    <row r="4602" spans="1:44">
      <c r="A4602" s="32">
        <v>44415</v>
      </c>
      <c r="B4602" s="9">
        <v>6.25</v>
      </c>
      <c r="C4602" s="33">
        <v>44689.860959999998</v>
      </c>
      <c r="D4602" s="34">
        <f t="shared" si="850"/>
        <v>103771163.38287985</v>
      </c>
      <c r="E4602" s="34">
        <v>14496442856349.1</v>
      </c>
      <c r="F4602" s="3">
        <f>VLOOKUP(A4602,ERCOT_345kv_West_ATC!A:B,2)</f>
        <v>37.149799999999999</v>
      </c>
      <c r="G4602" s="3">
        <f>VLOOKUP(A4602,ERCOT_345kv_West_ATC!G:H,2)</f>
        <v>3.5790000000000002</v>
      </c>
      <c r="I4602" s="5">
        <f t="shared" si="851"/>
        <v>6</v>
      </c>
      <c r="J4602" s="4">
        <f t="shared" si="852"/>
        <v>144</v>
      </c>
      <c r="K4602" s="4">
        <f t="shared" ref="K4602:K4665" si="867">J4602*B4602</f>
        <v>900</v>
      </c>
      <c r="L4602" s="6">
        <f t="shared" ref="L4602:L4665" si="868">K4602*C4602</f>
        <v>40220874.864</v>
      </c>
      <c r="N4602" s="22">
        <f t="shared" si="853"/>
        <v>0.38759202029564632</v>
      </c>
      <c r="O4602" s="14">
        <f t="shared" si="854"/>
        <v>867.2929652713924</v>
      </c>
      <c r="Q4602" s="22">
        <f t="shared" si="849"/>
        <v>566.65500043223142</v>
      </c>
      <c r="R4602" s="3">
        <f>VLOOKUP(A4602,ERCOT_345kv_West_ATC!D:E,2)</f>
        <v>31.08</v>
      </c>
      <c r="S4602" s="66">
        <f t="shared" si="848"/>
        <v>0.94515181199090637</v>
      </c>
      <c r="T4602" s="69">
        <f t="shared" si="855"/>
        <v>535.57500043223138</v>
      </c>
      <c r="V4602" s="16">
        <f t="shared" si="856"/>
        <v>2.5410463200000004E-2</v>
      </c>
      <c r="W4602" s="16">
        <f t="shared" si="857"/>
        <v>0.36218155709564631</v>
      </c>
      <c r="X4602" s="16"/>
      <c r="Z4602" s="15">
        <f t="shared" si="858"/>
        <v>8.7597926130687763E-6</v>
      </c>
      <c r="AA4602" s="16">
        <f t="shared" si="859"/>
        <v>0.39147391391647868</v>
      </c>
      <c r="AB4602" s="3">
        <f t="shared" si="860"/>
        <v>0.42164594539859884</v>
      </c>
      <c r="AC4602" s="69">
        <f t="shared" si="861"/>
        <v>140.55349601588719</v>
      </c>
      <c r="AD4602" s="3">
        <f t="shared" si="847"/>
        <v>114.34244845769581</v>
      </c>
      <c r="AF4602" s="29"/>
      <c r="AG4602" s="30"/>
      <c r="AH4602" s="29"/>
      <c r="AI4602" s="29"/>
      <c r="AJ4602" s="31"/>
      <c r="AK4602" s="29"/>
      <c r="AL4602" s="30"/>
      <c r="AN4602" s="17">
        <f t="shared" si="862"/>
        <v>115301.29264764428</v>
      </c>
      <c r="AO4602" s="17">
        <f t="shared" si="863"/>
        <v>1153.0129264764428</v>
      </c>
      <c r="AP4602" s="2">
        <f t="shared" si="864"/>
        <v>78.866084170988699</v>
      </c>
      <c r="AQ4602" s="6">
        <f t="shared" si="865"/>
        <v>2451.1578960343286</v>
      </c>
      <c r="AR4602" s="3">
        <f t="shared" si="866"/>
        <v>42238.703063965673</v>
      </c>
    </row>
    <row r="4603" spans="1:44">
      <c r="A4603" s="32">
        <v>44416</v>
      </c>
      <c r="B4603" s="9">
        <v>6.25</v>
      </c>
      <c r="C4603" s="33">
        <v>43785.481820000001</v>
      </c>
      <c r="D4603" s="34">
        <f t="shared" si="850"/>
        <v>103771163.38287985</v>
      </c>
      <c r="E4603" s="34">
        <v>14496442856349.1</v>
      </c>
      <c r="F4603" s="3">
        <f>VLOOKUP(A4603,ERCOT_345kv_West_ATC!A:B,2)</f>
        <v>37.149799999999999</v>
      </c>
      <c r="G4603" s="3">
        <f>VLOOKUP(A4603,ERCOT_345kv_West_ATC!G:H,2)</f>
        <v>3.5790000000000002</v>
      </c>
      <c r="I4603" s="5">
        <f t="shared" si="851"/>
        <v>6</v>
      </c>
      <c r="J4603" s="4">
        <f t="shared" si="852"/>
        <v>144</v>
      </c>
      <c r="K4603" s="4">
        <f t="shared" si="867"/>
        <v>900</v>
      </c>
      <c r="L4603" s="6">
        <f t="shared" si="868"/>
        <v>39406933.638000004</v>
      </c>
      <c r="N4603" s="22">
        <f t="shared" si="853"/>
        <v>0.37974840363504447</v>
      </c>
      <c r="O4603" s="14">
        <f t="shared" si="854"/>
        <v>867.2929652713924</v>
      </c>
      <c r="Q4603" s="22">
        <f t="shared" si="849"/>
        <v>555.18772461263802</v>
      </c>
      <c r="R4603" s="3">
        <f>VLOOKUP(A4603,ERCOT_345kv_West_ATC!D:E,2)</f>
        <v>28.89</v>
      </c>
      <c r="S4603" s="66">
        <f t="shared" si="848"/>
        <v>0.94796354688829454</v>
      </c>
      <c r="T4603" s="69">
        <f t="shared" si="855"/>
        <v>526.29772461263804</v>
      </c>
      <c r="V4603" s="16">
        <f t="shared" si="856"/>
        <v>2.5410463200000004E-2</v>
      </c>
      <c r="W4603" s="16">
        <f t="shared" si="857"/>
        <v>0.35433794043504446</v>
      </c>
      <c r="X4603" s="16"/>
      <c r="Z4603" s="15">
        <f t="shared" si="858"/>
        <v>8.7597926130687763E-6</v>
      </c>
      <c r="AA4603" s="16">
        <f t="shared" si="859"/>
        <v>0.38355174020649319</v>
      </c>
      <c r="AB4603" s="3">
        <f t="shared" si="860"/>
        <v>0.41311318675284281</v>
      </c>
      <c r="AC4603" s="69">
        <f t="shared" si="861"/>
        <v>137.43050635154049</v>
      </c>
      <c r="AD4603" s="3">
        <f t="shared" si="847"/>
        <v>115.44661079874307</v>
      </c>
      <c r="AF4603" s="29"/>
      <c r="AG4603" s="30"/>
      <c r="AH4603" s="29"/>
      <c r="AI4603" s="29"/>
      <c r="AJ4603" s="31"/>
      <c r="AK4603" s="29"/>
      <c r="AL4603" s="30"/>
      <c r="AN4603" s="17">
        <f t="shared" si="862"/>
        <v>115301.29264764428</v>
      </c>
      <c r="AO4603" s="17">
        <f t="shared" si="863"/>
        <v>1153.0129264764428</v>
      </c>
      <c r="AP4603" s="2">
        <f t="shared" si="864"/>
        <v>78.866084170988699</v>
      </c>
      <c r="AQ4603" s="6">
        <f t="shared" si="865"/>
        <v>2278.4411716998634</v>
      </c>
      <c r="AR4603" s="3">
        <f t="shared" si="866"/>
        <v>41507.040648300135</v>
      </c>
    </row>
    <row r="4604" spans="1:44">
      <c r="A4604" s="32">
        <v>44417</v>
      </c>
      <c r="B4604" s="9">
        <v>6.25</v>
      </c>
      <c r="C4604" s="33">
        <v>46284.973980000002</v>
      </c>
      <c r="D4604" s="34">
        <f t="shared" si="850"/>
        <v>103771163.38287985</v>
      </c>
      <c r="E4604" s="34">
        <v>14496442856349.1</v>
      </c>
      <c r="F4604" s="3">
        <f>VLOOKUP(A4604,ERCOT_345kv_West_ATC!A:B,2)</f>
        <v>36.510800000000003</v>
      </c>
      <c r="G4604" s="3">
        <f>VLOOKUP(A4604,ERCOT_345kv_West_ATC!G:H,2)</f>
        <v>3.5419999999999998</v>
      </c>
      <c r="I4604" s="5">
        <f t="shared" si="851"/>
        <v>6</v>
      </c>
      <c r="J4604" s="4">
        <f t="shared" si="852"/>
        <v>144</v>
      </c>
      <c r="K4604" s="4">
        <f t="shared" si="867"/>
        <v>900</v>
      </c>
      <c r="L4604" s="6">
        <f t="shared" si="868"/>
        <v>41656476.582000002</v>
      </c>
      <c r="N4604" s="22">
        <f t="shared" si="853"/>
        <v>0.4014263233062344</v>
      </c>
      <c r="O4604" s="14">
        <f t="shared" si="854"/>
        <v>867.2929652713924</v>
      </c>
      <c r="Q4604" s="22">
        <f t="shared" si="849"/>
        <v>586.88058962899765</v>
      </c>
      <c r="R4604" s="3">
        <f>VLOOKUP(A4604,ERCOT_345kv_West_ATC!D:E,2)</f>
        <v>31.1</v>
      </c>
      <c r="S4604" s="66">
        <f t="shared" si="848"/>
        <v>0.94700795945618133</v>
      </c>
      <c r="T4604" s="69">
        <f t="shared" si="855"/>
        <v>555.78058962899763</v>
      </c>
      <c r="V4604" s="16">
        <f t="shared" si="856"/>
        <v>2.4973387200000002E-2</v>
      </c>
      <c r="W4604" s="16">
        <f t="shared" si="857"/>
        <v>0.37645293610623443</v>
      </c>
      <c r="X4604" s="16"/>
      <c r="Z4604" s="15">
        <f t="shared" si="858"/>
        <v>8.7597926130687763E-6</v>
      </c>
      <c r="AA4604" s="16">
        <f t="shared" si="859"/>
        <v>0.40544677316608452</v>
      </c>
      <c r="AB4604" s="3">
        <f t="shared" si="860"/>
        <v>0.43669573349119339</v>
      </c>
      <c r="AC4604" s="69">
        <f t="shared" si="861"/>
        <v>146.06171845777678</v>
      </c>
      <c r="AD4604" s="3">
        <f t="shared" si="847"/>
        <v>116.88034559478956</v>
      </c>
      <c r="AF4604" s="29"/>
      <c r="AG4604" s="30"/>
      <c r="AH4604" s="29"/>
      <c r="AI4604" s="29"/>
      <c r="AJ4604" s="31"/>
      <c r="AK4604" s="29"/>
      <c r="AL4604" s="30"/>
      <c r="AN4604" s="17">
        <f t="shared" si="862"/>
        <v>115301.29264764428</v>
      </c>
      <c r="AO4604" s="17">
        <f t="shared" si="863"/>
        <v>1153.0129264764428</v>
      </c>
      <c r="AP4604" s="2">
        <f t="shared" si="864"/>
        <v>78.866084170988699</v>
      </c>
      <c r="AQ4604" s="6">
        <f t="shared" si="865"/>
        <v>2452.7352177177486</v>
      </c>
      <c r="AR4604" s="3">
        <f t="shared" si="866"/>
        <v>43832.238762282257</v>
      </c>
    </row>
    <row r="4605" spans="1:44">
      <c r="A4605" s="32">
        <v>44418</v>
      </c>
      <c r="B4605" s="9">
        <v>6.25</v>
      </c>
      <c r="C4605" s="33">
        <v>45594.076269999998</v>
      </c>
      <c r="D4605" s="34">
        <f t="shared" si="850"/>
        <v>103771163.38287985</v>
      </c>
      <c r="E4605" s="34">
        <v>14496442856349.1</v>
      </c>
      <c r="F4605" s="3">
        <f>VLOOKUP(A4605,ERCOT_345kv_West_ATC!A:B,2)</f>
        <v>36.746299999999998</v>
      </c>
      <c r="G4605" s="3">
        <f>VLOOKUP(A4605,ERCOT_345kv_West_ATC!G:H,2)</f>
        <v>3.5819999999999999</v>
      </c>
      <c r="I4605" s="5">
        <f t="shared" si="851"/>
        <v>6</v>
      </c>
      <c r="J4605" s="4">
        <f t="shared" si="852"/>
        <v>144</v>
      </c>
      <c r="K4605" s="4">
        <f t="shared" si="867"/>
        <v>900</v>
      </c>
      <c r="L4605" s="6">
        <f t="shared" si="868"/>
        <v>41034668.642999999</v>
      </c>
      <c r="N4605" s="22">
        <f t="shared" si="853"/>
        <v>0.39543421607018325</v>
      </c>
      <c r="O4605" s="14">
        <f t="shared" si="854"/>
        <v>867.2929652713924</v>
      </c>
      <c r="Q4605" s="22">
        <f t="shared" si="849"/>
        <v>578.12019893301647</v>
      </c>
      <c r="R4605" s="3">
        <f>VLOOKUP(A4605,ERCOT_345kv_West_ATC!D:E,2)</f>
        <v>31.35</v>
      </c>
      <c r="S4605" s="66">
        <f t="shared" si="848"/>
        <v>0.94577252263826828</v>
      </c>
      <c r="T4605" s="69">
        <f t="shared" si="855"/>
        <v>546.77019893301645</v>
      </c>
      <c r="V4605" s="16">
        <f t="shared" si="856"/>
        <v>2.5134469199999999E-2</v>
      </c>
      <c r="W4605" s="16">
        <f t="shared" si="857"/>
        <v>0.37029974687018324</v>
      </c>
      <c r="X4605" s="16"/>
      <c r="Z4605" s="15">
        <f t="shared" si="858"/>
        <v>8.7597926130687763E-6</v>
      </c>
      <c r="AA4605" s="16">
        <f t="shared" si="859"/>
        <v>0.39939465250964035</v>
      </c>
      <c r="AB4605" s="3">
        <f t="shared" si="860"/>
        <v>0.4301771583189094</v>
      </c>
      <c r="AC4605" s="69">
        <f t="shared" si="861"/>
        <v>143.67591994472085</v>
      </c>
      <c r="AD4605" s="3">
        <f t="shared" ref="AD4605:AD4668" si="869">AVERAGE(AC4576:AC4605)</f>
        <v>118.15034992272145</v>
      </c>
      <c r="AF4605" s="29"/>
      <c r="AG4605" s="30"/>
      <c r="AH4605" s="29"/>
      <c r="AI4605" s="29"/>
      <c r="AJ4605" s="31"/>
      <c r="AK4605" s="29"/>
      <c r="AL4605" s="30"/>
      <c r="AN4605" s="17">
        <f t="shared" si="862"/>
        <v>115301.29264764428</v>
      </c>
      <c r="AO4605" s="17">
        <f t="shared" si="863"/>
        <v>1153.0129264764428</v>
      </c>
      <c r="AP4605" s="2">
        <f t="shared" si="864"/>
        <v>78.866084170988699</v>
      </c>
      <c r="AQ4605" s="6">
        <f t="shared" si="865"/>
        <v>2472.451738760496</v>
      </c>
      <c r="AR4605" s="3">
        <f t="shared" si="866"/>
        <v>43121.624531239504</v>
      </c>
    </row>
    <row r="4606" spans="1:44">
      <c r="A4606" s="32">
        <v>44419</v>
      </c>
      <c r="B4606" s="9">
        <v>6.25</v>
      </c>
      <c r="C4606" s="33">
        <v>45593.635929999997</v>
      </c>
      <c r="D4606" s="34">
        <f t="shared" si="850"/>
        <v>103771163.38287985</v>
      </c>
      <c r="E4606" s="34">
        <v>14496442856349.1</v>
      </c>
      <c r="F4606" s="3">
        <f>VLOOKUP(A4606,ERCOT_345kv_West_ATC!A:B,2)</f>
        <v>36.097299999999997</v>
      </c>
      <c r="G4606" s="3">
        <f>VLOOKUP(A4606,ERCOT_345kv_West_ATC!G:H,2)</f>
        <v>3.5880000000000001</v>
      </c>
      <c r="I4606" s="5">
        <f t="shared" si="851"/>
        <v>6</v>
      </c>
      <c r="J4606" s="4">
        <f t="shared" si="852"/>
        <v>144</v>
      </c>
      <c r="K4606" s="4">
        <f t="shared" si="867"/>
        <v>900</v>
      </c>
      <c r="L4606" s="6">
        <f t="shared" si="868"/>
        <v>41034272.336999997</v>
      </c>
      <c r="N4606" s="22">
        <f t="shared" si="853"/>
        <v>0.39543039703233995</v>
      </c>
      <c r="O4606" s="14">
        <f t="shared" si="854"/>
        <v>867.2929652713924</v>
      </c>
      <c r="Q4606" s="22">
        <f t="shared" si="849"/>
        <v>578.11461554435664</v>
      </c>
      <c r="R4606" s="3">
        <f>VLOOKUP(A4606,ERCOT_345kv_West_ATC!D:E,2)</f>
        <v>35.659999999999997</v>
      </c>
      <c r="S4606" s="66">
        <f t="shared" si="848"/>
        <v>0.93831672986433279</v>
      </c>
      <c r="T4606" s="69">
        <f t="shared" si="855"/>
        <v>542.45461554435667</v>
      </c>
      <c r="V4606" s="16">
        <f t="shared" si="856"/>
        <v>2.46905532E-2</v>
      </c>
      <c r="W4606" s="16">
        <f t="shared" si="857"/>
        <v>0.37073984383233993</v>
      </c>
      <c r="X4606" s="16"/>
      <c r="Z4606" s="15">
        <f t="shared" si="858"/>
        <v>8.7597926130687763E-6</v>
      </c>
      <c r="AA4606" s="16">
        <f t="shared" si="859"/>
        <v>0.3993907952225611</v>
      </c>
      <c r="AB4606" s="3">
        <f t="shared" si="860"/>
        <v>0.43017300373951245</v>
      </c>
      <c r="AC4606" s="69">
        <f t="shared" si="861"/>
        <v>143.67439936866157</v>
      </c>
      <c r="AD4606" s="3">
        <f t="shared" si="869"/>
        <v>119.54301916229574</v>
      </c>
      <c r="AF4606" s="29"/>
      <c r="AG4606" s="30"/>
      <c r="AH4606" s="29"/>
      <c r="AI4606" s="29"/>
      <c r="AJ4606" s="31"/>
      <c r="AK4606" s="29"/>
      <c r="AL4606" s="30"/>
      <c r="AN4606" s="17">
        <f t="shared" si="862"/>
        <v>115301.29264764428</v>
      </c>
      <c r="AO4606" s="17">
        <f t="shared" si="863"/>
        <v>1153.0129264764428</v>
      </c>
      <c r="AP4606" s="2">
        <f t="shared" si="864"/>
        <v>78.866084170988699</v>
      </c>
      <c r="AQ4606" s="6">
        <f t="shared" si="865"/>
        <v>2812.3645615374567</v>
      </c>
      <c r="AR4606" s="3">
        <f t="shared" si="866"/>
        <v>42781.271368462541</v>
      </c>
    </row>
    <row r="4607" spans="1:44">
      <c r="A4607" s="32">
        <v>44420</v>
      </c>
      <c r="B4607" s="9">
        <v>6.25</v>
      </c>
      <c r="C4607" s="33">
        <v>44428.28847</v>
      </c>
      <c r="D4607" s="34">
        <f t="shared" si="850"/>
        <v>103771163.38287985</v>
      </c>
      <c r="E4607" s="34">
        <v>14496442856349.1</v>
      </c>
      <c r="F4607" s="3">
        <f>VLOOKUP(A4607,ERCOT_345kv_West_ATC!A:B,2)</f>
        <v>36.013300000000001</v>
      </c>
      <c r="G4607" s="3">
        <f>VLOOKUP(A4607,ERCOT_345kv_West_ATC!G:H,2)</f>
        <v>3.5230000000000001</v>
      </c>
      <c r="I4607" s="5">
        <f t="shared" si="851"/>
        <v>6</v>
      </c>
      <c r="J4607" s="4">
        <f t="shared" si="852"/>
        <v>144</v>
      </c>
      <c r="K4607" s="4">
        <f t="shared" si="867"/>
        <v>900</v>
      </c>
      <c r="L4607" s="6">
        <f t="shared" si="868"/>
        <v>39985459.622999996</v>
      </c>
      <c r="N4607" s="22">
        <f t="shared" si="853"/>
        <v>0.3853234204907911</v>
      </c>
      <c r="O4607" s="14">
        <f t="shared" si="854"/>
        <v>867.2929652713924</v>
      </c>
      <c r="Q4607" s="22">
        <f t="shared" si="849"/>
        <v>563.3383340508642</v>
      </c>
      <c r="R4607" s="3">
        <f>VLOOKUP(A4607,ERCOT_345kv_West_ATC!D:E,2)</f>
        <v>41.99</v>
      </c>
      <c r="S4607" s="66">
        <f t="shared" si="848"/>
        <v>0.92546220013458436</v>
      </c>
      <c r="T4607" s="69">
        <f t="shared" si="855"/>
        <v>521.3483340508642</v>
      </c>
      <c r="V4607" s="16">
        <f t="shared" si="856"/>
        <v>2.4633097200000002E-2</v>
      </c>
      <c r="W4607" s="16">
        <f t="shared" si="857"/>
        <v>0.36069032329079109</v>
      </c>
      <c r="X4607" s="16"/>
      <c r="Z4607" s="15">
        <f t="shared" si="858"/>
        <v>8.7597926130687763E-6</v>
      </c>
      <c r="AA4607" s="16">
        <f t="shared" si="859"/>
        <v>0.38918259315079468</v>
      </c>
      <c r="AB4607" s="3">
        <f t="shared" si="860"/>
        <v>0.41917802588694425</v>
      </c>
      <c r="AC4607" s="69">
        <f t="shared" si="861"/>
        <v>139.6502374746216</v>
      </c>
      <c r="AD4607" s="3">
        <f t="shared" si="869"/>
        <v>120.86781101416426</v>
      </c>
      <c r="AF4607" s="29"/>
      <c r="AG4607" s="30"/>
      <c r="AH4607" s="29"/>
      <c r="AI4607" s="29"/>
      <c r="AJ4607" s="31"/>
      <c r="AK4607" s="29"/>
      <c r="AL4607" s="30"/>
      <c r="AN4607" s="17">
        <f t="shared" si="862"/>
        <v>115301.29264764428</v>
      </c>
      <c r="AO4607" s="17">
        <f t="shared" si="863"/>
        <v>1153.0129264764428</v>
      </c>
      <c r="AP4607" s="2">
        <f t="shared" si="864"/>
        <v>78.866084170988699</v>
      </c>
      <c r="AQ4607" s="6">
        <f t="shared" si="865"/>
        <v>3311.5868743398155</v>
      </c>
      <c r="AR4607" s="3">
        <f t="shared" si="866"/>
        <v>41116.701595660183</v>
      </c>
    </row>
    <row r="4608" spans="1:44">
      <c r="A4608" s="32">
        <v>44421</v>
      </c>
      <c r="B4608" s="9">
        <v>6.25</v>
      </c>
      <c r="C4608" s="33">
        <v>47831.976040000001</v>
      </c>
      <c r="D4608" s="34">
        <f t="shared" si="850"/>
        <v>111356555.45126252</v>
      </c>
      <c r="E4608" s="34">
        <v>15556093717702.5</v>
      </c>
      <c r="F4608" s="3">
        <f>VLOOKUP(A4608,ERCOT_345kv_West_ATC!A:B,2)</f>
        <v>35.900500000000001</v>
      </c>
      <c r="G4608" s="3">
        <f>VLOOKUP(A4608,ERCOT_345kv_West_ATC!G:H,2)</f>
        <v>3.472</v>
      </c>
      <c r="I4608" s="5">
        <f t="shared" si="851"/>
        <v>6</v>
      </c>
      <c r="J4608" s="4">
        <f t="shared" si="852"/>
        <v>144</v>
      </c>
      <c r="K4608" s="4">
        <f t="shared" si="867"/>
        <v>900</v>
      </c>
      <c r="L4608" s="6">
        <f t="shared" si="868"/>
        <v>43048778.436000004</v>
      </c>
      <c r="N4608" s="22">
        <f t="shared" si="853"/>
        <v>0.38658503993364973</v>
      </c>
      <c r="O4608" s="14">
        <f t="shared" si="854"/>
        <v>808.21465458663852</v>
      </c>
      <c r="Q4608" s="22">
        <f t="shared" si="849"/>
        <v>565.18280692054054</v>
      </c>
      <c r="R4608" s="3">
        <f>VLOOKUP(A4608,ERCOT_345kv_West_ATC!D:E,2)</f>
        <v>46.22</v>
      </c>
      <c r="S4608" s="66">
        <f t="shared" si="848"/>
        <v>0.91822114998183568</v>
      </c>
      <c r="T4608" s="69">
        <f t="shared" si="855"/>
        <v>518.96280692054052</v>
      </c>
      <c r="V4608" s="16">
        <f t="shared" si="856"/>
        <v>2.4555941999999997E-2</v>
      </c>
      <c r="W4608" s="16">
        <f t="shared" si="857"/>
        <v>0.36202909793364974</v>
      </c>
      <c r="X4608" s="16"/>
      <c r="Z4608" s="15">
        <f t="shared" si="858"/>
        <v>8.1630925702326763E-6</v>
      </c>
      <c r="AA4608" s="16">
        <f t="shared" si="859"/>
        <v>0.39045684823167143</v>
      </c>
      <c r="AB4608" s="3">
        <f t="shared" si="860"/>
        <v>0.42055049150765433</v>
      </c>
      <c r="AC4608" s="69">
        <f t="shared" si="861"/>
        <v>140.1525598918015</v>
      </c>
      <c r="AD4608" s="3">
        <f t="shared" si="869"/>
        <v>122.18700707706098</v>
      </c>
      <c r="AF4608" s="29"/>
      <c r="AG4608" s="30"/>
      <c r="AH4608" s="29"/>
      <c r="AI4608" s="29"/>
      <c r="AJ4608" s="31"/>
      <c r="AK4608" s="29"/>
      <c r="AL4608" s="30"/>
      <c r="AN4608" s="17">
        <f t="shared" si="862"/>
        <v>123729.50605695836</v>
      </c>
      <c r="AO4608" s="17">
        <f t="shared" si="863"/>
        <v>1237.2950605695835</v>
      </c>
      <c r="AP4608" s="2">
        <f t="shared" si="864"/>
        <v>84.63098214295951</v>
      </c>
      <c r="AQ4608" s="6">
        <f t="shared" si="865"/>
        <v>3911.6439946475884</v>
      </c>
      <c r="AR4608" s="3">
        <f t="shared" si="866"/>
        <v>43920.332045352414</v>
      </c>
    </row>
    <row r="4609" spans="1:44">
      <c r="A4609" s="32">
        <v>44422</v>
      </c>
      <c r="B4609" s="9">
        <v>6.25</v>
      </c>
      <c r="C4609" s="33">
        <v>47096.945659999998</v>
      </c>
      <c r="D4609" s="34">
        <f t="shared" si="850"/>
        <v>111356555.45126252</v>
      </c>
      <c r="E4609" s="34">
        <v>15556093717702.5</v>
      </c>
      <c r="F4609" s="3">
        <f>VLOOKUP(A4609,ERCOT_345kv_West_ATC!A:B,2)</f>
        <v>35.900500000000001</v>
      </c>
      <c r="G4609" s="3">
        <f>VLOOKUP(A4609,ERCOT_345kv_West_ATC!G:H,2)</f>
        <v>3.472</v>
      </c>
      <c r="I4609" s="5">
        <f t="shared" si="851"/>
        <v>6</v>
      </c>
      <c r="J4609" s="4">
        <f t="shared" si="852"/>
        <v>144</v>
      </c>
      <c r="K4609" s="4">
        <f t="shared" si="867"/>
        <v>900</v>
      </c>
      <c r="L4609" s="6">
        <f t="shared" si="868"/>
        <v>42387251.093999997</v>
      </c>
      <c r="N4609" s="22">
        <f t="shared" si="853"/>
        <v>0.38064441668682586</v>
      </c>
      <c r="O4609" s="14">
        <f t="shared" si="854"/>
        <v>808.21465458663852</v>
      </c>
      <c r="Q4609" s="22">
        <f t="shared" si="849"/>
        <v>556.49768521465762</v>
      </c>
      <c r="R4609" s="3">
        <f>VLOOKUP(A4609,ERCOT_345kv_West_ATC!D:E,2)</f>
        <v>46.52</v>
      </c>
      <c r="S4609" s="66">
        <f t="shared" si="848"/>
        <v>0.91640576189987955</v>
      </c>
      <c r="T4609" s="69">
        <f t="shared" si="855"/>
        <v>509.97768521465764</v>
      </c>
      <c r="V4609" s="16">
        <f t="shared" si="856"/>
        <v>2.4555941999999997E-2</v>
      </c>
      <c r="W4609" s="16">
        <f t="shared" si="857"/>
        <v>0.35608847468682586</v>
      </c>
      <c r="X4609" s="16"/>
      <c r="Z4609" s="15">
        <f t="shared" si="858"/>
        <v>8.1630925702326763E-6</v>
      </c>
      <c r="AA4609" s="16">
        <f t="shared" si="859"/>
        <v>0.38445672719779805</v>
      </c>
      <c r="AB4609" s="3">
        <f t="shared" si="860"/>
        <v>0.41408792371987246</v>
      </c>
      <c r="AC4609" s="69">
        <f t="shared" si="861"/>
        <v>137.78726008147333</v>
      </c>
      <c r="AD4609" s="3">
        <f t="shared" si="869"/>
        <v>123.55943641603818</v>
      </c>
      <c r="AF4609" s="29"/>
      <c r="AG4609" s="30"/>
      <c r="AH4609" s="29"/>
      <c r="AI4609" s="29"/>
      <c r="AJ4609" s="31"/>
      <c r="AK4609" s="29"/>
      <c r="AL4609" s="30"/>
      <c r="AN4609" s="17">
        <f t="shared" si="862"/>
        <v>123729.50605695836</v>
      </c>
      <c r="AO4609" s="17">
        <f t="shared" si="863"/>
        <v>1237.2950605695835</v>
      </c>
      <c r="AP4609" s="2">
        <f t="shared" si="864"/>
        <v>84.63098214295951</v>
      </c>
      <c r="AQ4609" s="6">
        <f t="shared" si="865"/>
        <v>3937.0332892904767</v>
      </c>
      <c r="AR4609" s="3">
        <f t="shared" si="866"/>
        <v>43159.91237070952</v>
      </c>
    </row>
    <row r="4610" spans="1:44">
      <c r="A4610" s="32">
        <v>44423</v>
      </c>
      <c r="B4610" s="9">
        <v>6.25</v>
      </c>
      <c r="C4610" s="33">
        <v>47064.630369999999</v>
      </c>
      <c r="D4610" s="34">
        <f t="shared" si="850"/>
        <v>111356555.45126252</v>
      </c>
      <c r="E4610" s="34">
        <v>15556093717702.5</v>
      </c>
      <c r="F4610" s="3">
        <f>VLOOKUP(A4610,ERCOT_345kv_West_ATC!A:B,2)</f>
        <v>35.900500000000001</v>
      </c>
      <c r="G4610" s="3">
        <f>VLOOKUP(A4610,ERCOT_345kv_West_ATC!G:H,2)</f>
        <v>3.472</v>
      </c>
      <c r="I4610" s="5">
        <f t="shared" si="851"/>
        <v>6</v>
      </c>
      <c r="J4610" s="4">
        <f t="shared" si="852"/>
        <v>144</v>
      </c>
      <c r="K4610" s="4">
        <f t="shared" si="867"/>
        <v>900</v>
      </c>
      <c r="L4610" s="6">
        <f t="shared" si="868"/>
        <v>42358167.332999997</v>
      </c>
      <c r="N4610" s="22">
        <f t="shared" si="853"/>
        <v>0.38038323977737365</v>
      </c>
      <c r="O4610" s="14">
        <f t="shared" si="854"/>
        <v>808.21465458663852</v>
      </c>
      <c r="Q4610" s="22">
        <f t="shared" si="849"/>
        <v>556.11584762773919</v>
      </c>
      <c r="R4610" s="3">
        <f>VLOOKUP(A4610,ERCOT_345kv_West_ATC!D:E,2)</f>
        <v>39.049999999999997</v>
      </c>
      <c r="S4610" s="66">
        <f t="shared" si="848"/>
        <v>0.92978081785193112</v>
      </c>
      <c r="T4610" s="69">
        <f t="shared" si="855"/>
        <v>517.06584762773923</v>
      </c>
      <c r="V4610" s="16">
        <f t="shared" si="856"/>
        <v>2.4555941999999997E-2</v>
      </c>
      <c r="W4610" s="16">
        <f t="shared" si="857"/>
        <v>0.35582729777737365</v>
      </c>
      <c r="X4610" s="16"/>
      <c r="Z4610" s="15">
        <f t="shared" si="858"/>
        <v>8.1630925702326763E-6</v>
      </c>
      <c r="AA4610" s="16">
        <f t="shared" si="859"/>
        <v>0.38419293449409414</v>
      </c>
      <c r="AB4610" s="3">
        <f t="shared" si="860"/>
        <v>0.41380379974637516</v>
      </c>
      <c r="AC4610" s="69">
        <f t="shared" si="861"/>
        <v>137.68327070717331</v>
      </c>
      <c r="AD4610" s="3">
        <f t="shared" si="869"/>
        <v>124.95680939551148</v>
      </c>
      <c r="AF4610" s="29"/>
      <c r="AG4610" s="30"/>
      <c r="AH4610" s="29"/>
      <c r="AI4610" s="29"/>
      <c r="AJ4610" s="31"/>
      <c r="AK4610" s="29"/>
      <c r="AL4610" s="30"/>
      <c r="AN4610" s="17">
        <f t="shared" si="862"/>
        <v>123729.50605695836</v>
      </c>
      <c r="AO4610" s="17">
        <f t="shared" si="863"/>
        <v>1237.2950605695835</v>
      </c>
      <c r="AP4610" s="2">
        <f t="shared" si="864"/>
        <v>84.63098214295951</v>
      </c>
      <c r="AQ4610" s="6">
        <f t="shared" si="865"/>
        <v>3304.8398526825686</v>
      </c>
      <c r="AR4610" s="3">
        <f t="shared" si="866"/>
        <v>43759.790517317429</v>
      </c>
    </row>
    <row r="4611" spans="1:44">
      <c r="A4611" s="32">
        <v>44424</v>
      </c>
      <c r="B4611" s="9">
        <v>6.25</v>
      </c>
      <c r="C4611" s="33">
        <v>46004.484080000002</v>
      </c>
      <c r="D4611" s="34">
        <f t="shared" si="850"/>
        <v>111356555.45126252</v>
      </c>
      <c r="E4611" s="34">
        <v>15556093717702.5</v>
      </c>
      <c r="F4611" s="3">
        <f>VLOOKUP(A4611,ERCOT_345kv_West_ATC!A:B,2)</f>
        <v>36.362000000000002</v>
      </c>
      <c r="G4611" s="3">
        <f>VLOOKUP(A4611,ERCOT_345kv_West_ATC!G:H,2)</f>
        <v>3.512</v>
      </c>
      <c r="I4611" s="5">
        <f t="shared" si="851"/>
        <v>6</v>
      </c>
      <c r="J4611" s="4">
        <f t="shared" si="852"/>
        <v>144</v>
      </c>
      <c r="K4611" s="4">
        <f t="shared" si="867"/>
        <v>900</v>
      </c>
      <c r="L4611" s="6">
        <f t="shared" si="868"/>
        <v>41404035.671999998</v>
      </c>
      <c r="N4611" s="22">
        <f t="shared" si="853"/>
        <v>0.37181498210153713</v>
      </c>
      <c r="O4611" s="14">
        <f t="shared" si="854"/>
        <v>808.21465458663852</v>
      </c>
      <c r="Q4611" s="22">
        <f t="shared" si="849"/>
        <v>543.58915511920634</v>
      </c>
      <c r="R4611" s="3">
        <f>VLOOKUP(A4611,ERCOT_345kv_West_ATC!D:E,2)</f>
        <v>39.1</v>
      </c>
      <c r="S4611" s="66">
        <f t="shared" si="848"/>
        <v>0.9280706768489051</v>
      </c>
      <c r="T4611" s="69">
        <f t="shared" si="855"/>
        <v>504.48915511920632</v>
      </c>
      <c r="V4611" s="16">
        <f t="shared" si="856"/>
        <v>2.4871608000000003E-2</v>
      </c>
      <c r="W4611" s="16">
        <f t="shared" si="857"/>
        <v>0.34694337410153714</v>
      </c>
      <c r="X4611" s="16"/>
      <c r="Z4611" s="15">
        <f t="shared" si="858"/>
        <v>8.1630925702326763E-6</v>
      </c>
      <c r="AA4611" s="16">
        <f t="shared" si="859"/>
        <v>0.37553886219083543</v>
      </c>
      <c r="AB4611" s="3">
        <f t="shared" si="860"/>
        <v>0.40448273295714882</v>
      </c>
      <c r="AC4611" s="69">
        <f t="shared" si="861"/>
        <v>134.27176026231646</v>
      </c>
      <c r="AD4611" s="3">
        <f t="shared" si="869"/>
        <v>126.04120542838311</v>
      </c>
      <c r="AF4611" s="29"/>
      <c r="AG4611" s="30"/>
      <c r="AH4611" s="29"/>
      <c r="AI4611" s="29"/>
      <c r="AJ4611" s="31"/>
      <c r="AK4611" s="29"/>
      <c r="AL4611" s="30"/>
      <c r="AN4611" s="17">
        <f t="shared" si="862"/>
        <v>123729.50605695836</v>
      </c>
      <c r="AO4611" s="17">
        <f t="shared" si="863"/>
        <v>1237.2950605695835</v>
      </c>
      <c r="AP4611" s="2">
        <f t="shared" si="864"/>
        <v>84.63098214295951</v>
      </c>
      <c r="AQ4611" s="6">
        <f t="shared" si="865"/>
        <v>3309.0714017897171</v>
      </c>
      <c r="AR4611" s="3">
        <f t="shared" si="866"/>
        <v>42695.412678210283</v>
      </c>
    </row>
    <row r="4612" spans="1:44">
      <c r="A4612" s="32">
        <v>44425</v>
      </c>
      <c r="B4612" s="9">
        <v>6.25</v>
      </c>
      <c r="C4612" s="33">
        <v>44695.357620000002</v>
      </c>
      <c r="D4612" s="34">
        <f t="shared" si="850"/>
        <v>111356555.45126252</v>
      </c>
      <c r="E4612" s="34">
        <v>15556093717702.5</v>
      </c>
      <c r="F4612" s="3">
        <f>VLOOKUP(A4612,ERCOT_345kv_West_ATC!A:B,2)</f>
        <v>34.828099999999999</v>
      </c>
      <c r="G4612" s="3">
        <f>VLOOKUP(A4612,ERCOT_345kv_West_ATC!G:H,2)</f>
        <v>3.4569999999999999</v>
      </c>
      <c r="I4612" s="5">
        <f t="shared" si="851"/>
        <v>6</v>
      </c>
      <c r="J4612" s="4">
        <f t="shared" si="852"/>
        <v>144</v>
      </c>
      <c r="K4612" s="4">
        <f t="shared" si="867"/>
        <v>900</v>
      </c>
      <c r="L4612" s="6">
        <f t="shared" si="868"/>
        <v>40225821.858000003</v>
      </c>
      <c r="N4612" s="22">
        <f t="shared" si="853"/>
        <v>0.36123443020474588</v>
      </c>
      <c r="O4612" s="14">
        <f t="shared" si="854"/>
        <v>808.21465458663852</v>
      </c>
      <c r="Q4612" s="22">
        <f t="shared" si="849"/>
        <v>528.1205119952424</v>
      </c>
      <c r="R4612" s="3">
        <f>VLOOKUP(A4612,ERCOT_345kv_West_ATC!D:E,2)</f>
        <v>35.119999999999997</v>
      </c>
      <c r="S4612" s="66">
        <f t="shared" si="848"/>
        <v>0.93350002659939024</v>
      </c>
      <c r="T4612" s="69">
        <f t="shared" si="855"/>
        <v>493.00051199524239</v>
      </c>
      <c r="V4612" s="16">
        <f t="shared" si="856"/>
        <v>2.3822420400000002E-2</v>
      </c>
      <c r="W4612" s="16">
        <f t="shared" si="857"/>
        <v>0.33741200980474589</v>
      </c>
      <c r="X4612" s="16"/>
      <c r="Z4612" s="15">
        <f t="shared" si="858"/>
        <v>8.1630925702326763E-6</v>
      </c>
      <c r="AA4612" s="16">
        <f t="shared" si="859"/>
        <v>0.36485234171171443</v>
      </c>
      <c r="AB4612" s="3">
        <f t="shared" si="860"/>
        <v>0.39297257130841684</v>
      </c>
      <c r="AC4612" s="69">
        <f t="shared" si="861"/>
        <v>130.05904109888056</v>
      </c>
      <c r="AD4612" s="3">
        <f t="shared" si="869"/>
        <v>126.95278445515345</v>
      </c>
      <c r="AF4612" s="29"/>
      <c r="AG4612" s="30"/>
      <c r="AH4612" s="29"/>
      <c r="AI4612" s="29"/>
      <c r="AJ4612" s="31"/>
      <c r="AK4612" s="29"/>
      <c r="AL4612" s="30"/>
      <c r="AN4612" s="17">
        <f t="shared" si="862"/>
        <v>123729.50605695836</v>
      </c>
      <c r="AO4612" s="17">
        <f t="shared" si="863"/>
        <v>1237.2950605695835</v>
      </c>
      <c r="AP4612" s="2">
        <f t="shared" si="864"/>
        <v>84.63098214295951</v>
      </c>
      <c r="AQ4612" s="6">
        <f t="shared" si="865"/>
        <v>2972.2400928607376</v>
      </c>
      <c r="AR4612" s="3">
        <f t="shared" si="866"/>
        <v>41723.117527139264</v>
      </c>
    </row>
    <row r="4613" spans="1:44">
      <c r="A4613" s="32">
        <v>44426</v>
      </c>
      <c r="B4613" s="9">
        <v>6.25</v>
      </c>
      <c r="C4613" s="33">
        <v>44801.188719999998</v>
      </c>
      <c r="D4613" s="34">
        <f t="shared" si="850"/>
        <v>111356555.45126252</v>
      </c>
      <c r="E4613" s="34">
        <v>15556093717702.5</v>
      </c>
      <c r="F4613" s="3">
        <f>VLOOKUP(A4613,ERCOT_345kv_West_ATC!A:B,2)</f>
        <v>35.636200000000002</v>
      </c>
      <c r="G4613" s="3">
        <f>VLOOKUP(A4613,ERCOT_345kv_West_ATC!G:H,2)</f>
        <v>3.46</v>
      </c>
      <c r="I4613" s="5">
        <f t="shared" si="851"/>
        <v>6</v>
      </c>
      <c r="J4613" s="4">
        <f t="shared" si="852"/>
        <v>144</v>
      </c>
      <c r="K4613" s="4">
        <f t="shared" si="867"/>
        <v>900</v>
      </c>
      <c r="L4613" s="6">
        <f t="shared" si="868"/>
        <v>40321069.847999997</v>
      </c>
      <c r="N4613" s="22">
        <f t="shared" si="853"/>
        <v>0.36208977266405606</v>
      </c>
      <c r="O4613" s="14">
        <f t="shared" si="854"/>
        <v>808.21465458663852</v>
      </c>
      <c r="Q4613" s="22">
        <f t="shared" si="849"/>
        <v>529.37101266674858</v>
      </c>
      <c r="R4613" s="3">
        <f>VLOOKUP(A4613,ERCOT_345kv_West_ATC!D:E,2)</f>
        <v>27.98</v>
      </c>
      <c r="S4613" s="66">
        <f t="shared" si="848"/>
        <v>0.94714482030466962</v>
      </c>
      <c r="T4613" s="69">
        <f t="shared" si="855"/>
        <v>501.39101266674857</v>
      </c>
      <c r="V4613" s="16">
        <f t="shared" si="856"/>
        <v>2.4375160800000004E-2</v>
      </c>
      <c r="W4613" s="16">
        <f t="shared" si="857"/>
        <v>0.33771461186405605</v>
      </c>
      <c r="X4613" s="16"/>
      <c r="Z4613" s="15">
        <f t="shared" si="858"/>
        <v>8.1630925702326763E-6</v>
      </c>
      <c r="AA4613" s="16">
        <f t="shared" si="859"/>
        <v>0.36571625077782399</v>
      </c>
      <c r="AB4613" s="3">
        <f t="shared" si="860"/>
        <v>0.39390306435525591</v>
      </c>
      <c r="AC4613" s="69">
        <f t="shared" si="861"/>
        <v>130.39960155402366</v>
      </c>
      <c r="AD4613" s="3">
        <f t="shared" si="869"/>
        <v>127.99531419206197</v>
      </c>
      <c r="AF4613" s="29"/>
      <c r="AG4613" s="30"/>
      <c r="AH4613" s="29"/>
      <c r="AI4613" s="29"/>
      <c r="AJ4613" s="31"/>
      <c r="AK4613" s="29"/>
      <c r="AL4613" s="30"/>
      <c r="AN4613" s="17">
        <f t="shared" si="862"/>
        <v>123729.50605695836</v>
      </c>
      <c r="AO4613" s="17">
        <f t="shared" si="863"/>
        <v>1237.2950605695835</v>
      </c>
      <c r="AP4613" s="2">
        <f t="shared" si="864"/>
        <v>84.63098214295951</v>
      </c>
      <c r="AQ4613" s="6">
        <f t="shared" si="865"/>
        <v>2367.9748803600073</v>
      </c>
      <c r="AR4613" s="3">
        <f t="shared" si="866"/>
        <v>42433.21383963999</v>
      </c>
    </row>
    <row r="4614" spans="1:44">
      <c r="A4614" s="32">
        <v>44427</v>
      </c>
      <c r="B4614" s="9">
        <v>6.25</v>
      </c>
      <c r="C4614" s="33">
        <v>46717.578750000001</v>
      </c>
      <c r="D4614" s="34">
        <f t="shared" si="850"/>
        <v>111356555.45126252</v>
      </c>
      <c r="E4614" s="34">
        <v>15556093717702.5</v>
      </c>
      <c r="F4614" s="3">
        <f>VLOOKUP(A4614,ERCOT_345kv_West_ATC!A:B,2)</f>
        <v>34.796999999999997</v>
      </c>
      <c r="G4614" s="3">
        <f>VLOOKUP(A4614,ERCOT_345kv_West_ATC!G:H,2)</f>
        <v>3.4489999999999998</v>
      </c>
      <c r="I4614" s="5">
        <f t="shared" si="851"/>
        <v>6</v>
      </c>
      <c r="J4614" s="4">
        <f t="shared" si="852"/>
        <v>144</v>
      </c>
      <c r="K4614" s="4">
        <f t="shared" si="867"/>
        <v>900</v>
      </c>
      <c r="L4614" s="6">
        <f t="shared" si="868"/>
        <v>42045820.875</v>
      </c>
      <c r="N4614" s="22">
        <f t="shared" si="853"/>
        <v>0.37757831772555334</v>
      </c>
      <c r="O4614" s="14">
        <f t="shared" si="854"/>
        <v>808.21465458663852</v>
      </c>
      <c r="Q4614" s="22">
        <f t="shared" si="849"/>
        <v>552.01508439408383</v>
      </c>
      <c r="R4614" s="3">
        <f>VLOOKUP(A4614,ERCOT_345kv_West_ATC!D:E,2)</f>
        <v>32.869999999999997</v>
      </c>
      <c r="S4614" s="66">
        <f t="shared" ref="S4614:S4677" si="870">(Q4614-R4614)/Q4614</f>
        <v>0.94045452573804289</v>
      </c>
      <c r="T4614" s="69">
        <f t="shared" si="855"/>
        <v>519.14508439408382</v>
      </c>
      <c r="V4614" s="16">
        <f t="shared" si="856"/>
        <v>2.3801148000000001E-2</v>
      </c>
      <c r="W4614" s="16">
        <f t="shared" si="857"/>
        <v>0.35377716972555334</v>
      </c>
      <c r="X4614" s="16"/>
      <c r="Z4614" s="15">
        <f t="shared" si="858"/>
        <v>8.1630925702326763E-6</v>
      </c>
      <c r="AA4614" s="16">
        <f t="shared" si="859"/>
        <v>0.38135991999338498</v>
      </c>
      <c r="AB4614" s="3">
        <f t="shared" si="860"/>
        <v>0.41075243659032507</v>
      </c>
      <c r="AC4614" s="69">
        <f t="shared" si="861"/>
        <v>136.56647179205899</v>
      </c>
      <c r="AD4614" s="3">
        <f t="shared" si="869"/>
        <v>129.37171596601814</v>
      </c>
      <c r="AF4614" s="29"/>
      <c r="AG4614" s="30"/>
      <c r="AH4614" s="29"/>
      <c r="AI4614" s="29"/>
      <c r="AJ4614" s="31"/>
      <c r="AK4614" s="29"/>
      <c r="AL4614" s="30"/>
      <c r="AN4614" s="17">
        <f t="shared" si="862"/>
        <v>123729.50605695836</v>
      </c>
      <c r="AO4614" s="17">
        <f t="shared" si="863"/>
        <v>1237.2950605695835</v>
      </c>
      <c r="AP4614" s="2">
        <f t="shared" si="864"/>
        <v>84.63098214295951</v>
      </c>
      <c r="AQ4614" s="6">
        <f t="shared" si="865"/>
        <v>2781.8203830390789</v>
      </c>
      <c r="AR4614" s="3">
        <f t="shared" si="866"/>
        <v>43935.758366960923</v>
      </c>
    </row>
    <row r="4615" spans="1:44">
      <c r="A4615" s="32">
        <v>44428</v>
      </c>
      <c r="B4615" s="9">
        <v>6.25</v>
      </c>
      <c r="C4615" s="33">
        <v>49339.176039999998</v>
      </c>
      <c r="D4615" s="34">
        <f t="shared" si="850"/>
        <v>111356555.45126252</v>
      </c>
      <c r="E4615" s="34">
        <v>15556093717702.5</v>
      </c>
      <c r="F4615" s="3">
        <f>VLOOKUP(A4615,ERCOT_345kv_West_ATC!A:B,2)</f>
        <v>35.322200000000002</v>
      </c>
      <c r="G4615" s="3">
        <f>VLOOKUP(A4615,ERCOT_345kv_West_ATC!G:H,2)</f>
        <v>3.4529999999999998</v>
      </c>
      <c r="I4615" s="5">
        <f t="shared" si="851"/>
        <v>6</v>
      </c>
      <c r="J4615" s="4">
        <f t="shared" si="852"/>
        <v>144</v>
      </c>
      <c r="K4615" s="4">
        <f t="shared" si="867"/>
        <v>900</v>
      </c>
      <c r="L4615" s="6">
        <f t="shared" si="868"/>
        <v>44405258.435999997</v>
      </c>
      <c r="N4615" s="22">
        <f t="shared" si="853"/>
        <v>0.39876645120757953</v>
      </c>
      <c r="O4615" s="14">
        <f t="shared" si="854"/>
        <v>808.21465458663852</v>
      </c>
      <c r="Q4615" s="22">
        <f t="shared" si="849"/>
        <v>582.99188773037929</v>
      </c>
      <c r="R4615" s="3">
        <f>VLOOKUP(A4615,ERCOT_345kv_West_ATC!D:E,2)</f>
        <v>33.340000000000003</v>
      </c>
      <c r="S4615" s="66">
        <f t="shared" si="870"/>
        <v>0.94281224027010979</v>
      </c>
      <c r="T4615" s="69">
        <f t="shared" si="855"/>
        <v>549.65188773037926</v>
      </c>
      <c r="V4615" s="16">
        <f t="shared" si="856"/>
        <v>2.4160384800000004E-2</v>
      </c>
      <c r="W4615" s="16">
        <f t="shared" si="857"/>
        <v>0.37460606640757954</v>
      </c>
      <c r="X4615" s="16"/>
      <c r="Z4615" s="15">
        <f t="shared" si="858"/>
        <v>8.1630925702326763E-6</v>
      </c>
      <c r="AA4615" s="16">
        <f t="shared" si="859"/>
        <v>0.40276026135352605</v>
      </c>
      <c r="AB4615" s="3">
        <f t="shared" si="860"/>
        <v>0.4338021644109496</v>
      </c>
      <c r="AC4615" s="69">
        <f t="shared" si="861"/>
        <v>145.00267217440756</v>
      </c>
      <c r="AD4615" s="3">
        <f t="shared" si="869"/>
        <v>130.7426936664431</v>
      </c>
      <c r="AF4615" s="29"/>
      <c r="AG4615" s="30"/>
      <c r="AH4615" s="29"/>
      <c r="AI4615" s="29"/>
      <c r="AJ4615" s="31"/>
      <c r="AK4615" s="29"/>
      <c r="AL4615" s="30"/>
      <c r="AN4615" s="17">
        <f t="shared" si="862"/>
        <v>123729.50605695836</v>
      </c>
      <c r="AO4615" s="17">
        <f t="shared" si="863"/>
        <v>1237.2950605695835</v>
      </c>
      <c r="AP4615" s="2">
        <f t="shared" si="864"/>
        <v>84.63098214295951</v>
      </c>
      <c r="AQ4615" s="6">
        <f t="shared" si="865"/>
        <v>2821.5969446462705</v>
      </c>
      <c r="AR4615" s="3">
        <f t="shared" si="866"/>
        <v>46517.579095353729</v>
      </c>
    </row>
    <row r="4616" spans="1:44">
      <c r="A4616" s="32">
        <v>44429</v>
      </c>
      <c r="B4616" s="9">
        <v>6.25</v>
      </c>
      <c r="C4616" s="33">
        <v>48905.490590000001</v>
      </c>
      <c r="D4616" s="34">
        <f t="shared" si="850"/>
        <v>111356555.45126252</v>
      </c>
      <c r="E4616" s="34">
        <v>15556093717702.5</v>
      </c>
      <c r="F4616" s="3">
        <f>VLOOKUP(A4616,ERCOT_345kv_West_ATC!A:B,2)</f>
        <v>35.322200000000002</v>
      </c>
      <c r="G4616" s="3">
        <f>VLOOKUP(A4616,ERCOT_345kv_West_ATC!G:H,2)</f>
        <v>3.4529999999999998</v>
      </c>
      <c r="I4616" s="5">
        <f t="shared" si="851"/>
        <v>6</v>
      </c>
      <c r="J4616" s="4">
        <f t="shared" si="852"/>
        <v>144</v>
      </c>
      <c r="K4616" s="4">
        <f t="shared" si="867"/>
        <v>900</v>
      </c>
      <c r="L4616" s="6">
        <f t="shared" si="868"/>
        <v>44014941.531000003</v>
      </c>
      <c r="N4616" s="22">
        <f t="shared" si="853"/>
        <v>0.39526134184586953</v>
      </c>
      <c r="O4616" s="14">
        <f t="shared" si="854"/>
        <v>808.21465458663852</v>
      </c>
      <c r="Q4616" s="22">
        <f t="shared" si="849"/>
        <v>577.8674588389905</v>
      </c>
      <c r="R4616" s="3">
        <f>VLOOKUP(A4616,ERCOT_345kv_West_ATC!D:E,2)</f>
        <v>39.409999999999997</v>
      </c>
      <c r="S4616" s="66">
        <f t="shared" si="870"/>
        <v>0.93180097027927533</v>
      </c>
      <c r="T4616" s="69">
        <f t="shared" si="855"/>
        <v>538.45745883899053</v>
      </c>
      <c r="V4616" s="16">
        <f t="shared" si="856"/>
        <v>2.4160384800000004E-2</v>
      </c>
      <c r="W4616" s="16">
        <f t="shared" si="857"/>
        <v>0.37110095704586954</v>
      </c>
      <c r="X4616" s="16"/>
      <c r="Z4616" s="15">
        <f t="shared" si="858"/>
        <v>8.1630925702326763E-6</v>
      </c>
      <c r="AA4616" s="16">
        <f t="shared" si="859"/>
        <v>0.39922004687881307</v>
      </c>
      <c r="AB4616" s="3">
        <f t="shared" si="860"/>
        <v>0.4299890953250165</v>
      </c>
      <c r="AC4616" s="69">
        <f t="shared" si="861"/>
        <v>143.60708888895604</v>
      </c>
      <c r="AD4616" s="3">
        <f t="shared" si="869"/>
        <v>132.04316159935703</v>
      </c>
      <c r="AF4616" s="29"/>
      <c r="AG4616" s="30"/>
      <c r="AH4616" s="29"/>
      <c r="AI4616" s="29"/>
      <c r="AJ4616" s="31"/>
      <c r="AK4616" s="29"/>
      <c r="AL4616" s="30"/>
      <c r="AN4616" s="17">
        <f t="shared" si="862"/>
        <v>123729.50605695836</v>
      </c>
      <c r="AO4616" s="17">
        <f t="shared" si="863"/>
        <v>1237.2950605695835</v>
      </c>
      <c r="AP4616" s="2">
        <f t="shared" si="864"/>
        <v>84.63098214295951</v>
      </c>
      <c r="AQ4616" s="6">
        <f t="shared" si="865"/>
        <v>3335.3070062540341</v>
      </c>
      <c r="AR4616" s="3">
        <f t="shared" si="866"/>
        <v>45570.183583745966</v>
      </c>
    </row>
    <row r="4617" spans="1:44">
      <c r="A4617" s="32">
        <v>44430</v>
      </c>
      <c r="B4617" s="9">
        <v>6.25</v>
      </c>
      <c r="C4617" s="33">
        <v>49321.654049999997</v>
      </c>
      <c r="D4617" s="34">
        <f t="shared" si="850"/>
        <v>111356555.45126252</v>
      </c>
      <c r="E4617" s="34">
        <v>15556093717702.5</v>
      </c>
      <c r="F4617" s="3">
        <f>VLOOKUP(A4617,ERCOT_345kv_West_ATC!A:B,2)</f>
        <v>35.322200000000002</v>
      </c>
      <c r="G4617" s="3">
        <f>VLOOKUP(A4617,ERCOT_345kv_West_ATC!G:H,2)</f>
        <v>3.4529999999999998</v>
      </c>
      <c r="I4617" s="5">
        <f t="shared" si="851"/>
        <v>6</v>
      </c>
      <c r="J4617" s="4">
        <f t="shared" si="852"/>
        <v>144</v>
      </c>
      <c r="K4617" s="4">
        <f t="shared" si="867"/>
        <v>900</v>
      </c>
      <c r="L4617" s="6">
        <f t="shared" si="868"/>
        <v>44389488.644999996</v>
      </c>
      <c r="N4617" s="22">
        <f t="shared" si="853"/>
        <v>0.39862483591662429</v>
      </c>
      <c r="O4617" s="14">
        <f t="shared" si="854"/>
        <v>808.21465458663852</v>
      </c>
      <c r="Q4617" s="22">
        <f t="shared" si="849"/>
        <v>582.78484783132205</v>
      </c>
      <c r="R4617" s="3">
        <f>VLOOKUP(A4617,ERCOT_345kv_West_ATC!D:E,2)</f>
        <v>35.520000000000003</v>
      </c>
      <c r="S4617" s="66">
        <f t="shared" si="870"/>
        <v>0.93905126371734238</v>
      </c>
      <c r="T4617" s="69">
        <f t="shared" si="855"/>
        <v>547.26484783132207</v>
      </c>
      <c r="V4617" s="16">
        <f t="shared" si="856"/>
        <v>2.4160384800000004E-2</v>
      </c>
      <c r="W4617" s="16">
        <f t="shared" si="857"/>
        <v>0.3744644511166243</v>
      </c>
      <c r="X4617" s="16"/>
      <c r="Z4617" s="15">
        <f t="shared" si="858"/>
        <v>8.1630925702326763E-6</v>
      </c>
      <c r="AA4617" s="16">
        <f t="shared" si="859"/>
        <v>0.40261722772714137</v>
      </c>
      <c r="AB4617" s="3">
        <f t="shared" si="860"/>
        <v>0.43364810676757459</v>
      </c>
      <c r="AC4617" s="69">
        <f t="shared" si="861"/>
        <v>144.94628707693229</v>
      </c>
      <c r="AD4617" s="3">
        <f t="shared" si="869"/>
        <v>133.24540557448188</v>
      </c>
      <c r="AF4617" s="29"/>
      <c r="AG4617" s="30"/>
      <c r="AH4617" s="29"/>
      <c r="AI4617" s="29"/>
      <c r="AJ4617" s="31"/>
      <c r="AK4617" s="29"/>
      <c r="AL4617" s="30"/>
      <c r="AN4617" s="17">
        <f t="shared" si="862"/>
        <v>123729.50605695836</v>
      </c>
      <c r="AO4617" s="17">
        <f t="shared" si="863"/>
        <v>1237.2950605695835</v>
      </c>
      <c r="AP4617" s="2">
        <f t="shared" si="864"/>
        <v>84.63098214295951</v>
      </c>
      <c r="AQ4617" s="6">
        <f t="shared" si="865"/>
        <v>3006.092485717922</v>
      </c>
      <c r="AR4617" s="3">
        <f t="shared" si="866"/>
        <v>46315.561564282078</v>
      </c>
    </row>
    <row r="4618" spans="1:44">
      <c r="A4618" s="32">
        <v>44431</v>
      </c>
      <c r="B4618" s="9">
        <v>6.25</v>
      </c>
      <c r="C4618" s="33">
        <v>49546.147709999997</v>
      </c>
      <c r="D4618" s="34">
        <f t="shared" si="850"/>
        <v>111356555.45126252</v>
      </c>
      <c r="E4618" s="34">
        <v>15556093717702.5</v>
      </c>
      <c r="F4618" s="3">
        <f>VLOOKUP(A4618,ERCOT_345kv_West_ATC!A:B,2)</f>
        <v>34.917299999999997</v>
      </c>
      <c r="G4618" s="3">
        <f>VLOOKUP(A4618,ERCOT_345kv_West_ATC!G:H,2)</f>
        <v>3.504</v>
      </c>
      <c r="I4618" s="5">
        <f t="shared" si="851"/>
        <v>6</v>
      </c>
      <c r="J4618" s="4">
        <f t="shared" si="852"/>
        <v>144</v>
      </c>
      <c r="K4618" s="4">
        <f t="shared" si="867"/>
        <v>900</v>
      </c>
      <c r="L4618" s="6">
        <f t="shared" si="868"/>
        <v>44591532.938999996</v>
      </c>
      <c r="N4618" s="22">
        <f t="shared" si="853"/>
        <v>0.40043922657536218</v>
      </c>
      <c r="O4618" s="14">
        <f t="shared" si="854"/>
        <v>808.21465458663852</v>
      </c>
      <c r="Q4618" s="22">
        <f t="shared" si="849"/>
        <v>585.43746575345347</v>
      </c>
      <c r="R4618" s="3">
        <f>VLOOKUP(A4618,ERCOT_345kv_West_ATC!D:E,2)</f>
        <v>38.36</v>
      </c>
      <c r="S4618" s="66">
        <f t="shared" si="870"/>
        <v>0.93447634932173163</v>
      </c>
      <c r="T4618" s="69">
        <f t="shared" si="855"/>
        <v>547.07746575345345</v>
      </c>
      <c r="V4618" s="16">
        <f t="shared" si="856"/>
        <v>2.3883433199999998E-2</v>
      </c>
      <c r="W4618" s="16">
        <f t="shared" si="857"/>
        <v>0.37655579337536216</v>
      </c>
      <c r="X4618" s="16"/>
      <c r="Z4618" s="15">
        <f t="shared" si="858"/>
        <v>8.1630925702326763E-6</v>
      </c>
      <c r="AA4618" s="16">
        <f t="shared" si="859"/>
        <v>0.40444979025515171</v>
      </c>
      <c r="AB4618" s="3">
        <f t="shared" si="860"/>
        <v>0.43562191021183116</v>
      </c>
      <c r="AC4618" s="69">
        <f t="shared" si="861"/>
        <v>145.66869913753021</v>
      </c>
      <c r="AD4618" s="3">
        <f t="shared" si="869"/>
        <v>134.37815624095489</v>
      </c>
      <c r="AF4618" s="29"/>
      <c r="AG4618" s="30"/>
      <c r="AH4618" s="29"/>
      <c r="AI4618" s="29"/>
      <c r="AJ4618" s="31"/>
      <c r="AK4618" s="29"/>
      <c r="AL4618" s="30"/>
      <c r="AN4618" s="17">
        <f t="shared" si="862"/>
        <v>123729.50605695836</v>
      </c>
      <c r="AO4618" s="17">
        <f t="shared" si="863"/>
        <v>1237.2950605695835</v>
      </c>
      <c r="AP4618" s="2">
        <f t="shared" si="864"/>
        <v>84.63098214295951</v>
      </c>
      <c r="AQ4618" s="6">
        <f t="shared" si="865"/>
        <v>3246.444475003927</v>
      </c>
      <c r="AR4618" s="3">
        <f t="shared" si="866"/>
        <v>46299.703234996072</v>
      </c>
    </row>
    <row r="4619" spans="1:44">
      <c r="A4619" s="32">
        <v>44432</v>
      </c>
      <c r="B4619" s="9">
        <v>6.25</v>
      </c>
      <c r="C4619" s="33">
        <v>47756.001880000003</v>
      </c>
      <c r="D4619" s="34">
        <f t="shared" si="850"/>
        <v>111356555.45126252</v>
      </c>
      <c r="E4619" s="34">
        <v>15556093717702.5</v>
      </c>
      <c r="F4619" s="3">
        <f>VLOOKUP(A4619,ERCOT_345kv_West_ATC!A:B,2)</f>
        <v>34.697200000000002</v>
      </c>
      <c r="G4619" s="3">
        <f>VLOOKUP(A4619,ERCOT_345kv_West_ATC!G:H,2)</f>
        <v>3.496</v>
      </c>
      <c r="I4619" s="5">
        <f t="shared" si="851"/>
        <v>6</v>
      </c>
      <c r="J4619" s="4">
        <f t="shared" si="852"/>
        <v>144</v>
      </c>
      <c r="K4619" s="4">
        <f t="shared" si="867"/>
        <v>900</v>
      </c>
      <c r="L4619" s="6">
        <f t="shared" si="868"/>
        <v>42980401.692000002</v>
      </c>
      <c r="N4619" s="22">
        <f t="shared" si="853"/>
        <v>0.38597100563883063</v>
      </c>
      <c r="O4619" s="14">
        <f t="shared" si="854"/>
        <v>808.21465458663852</v>
      </c>
      <c r="Q4619" s="22">
        <f t="shared" si="849"/>
        <v>564.28509596320259</v>
      </c>
      <c r="R4619" s="3">
        <f>VLOOKUP(A4619,ERCOT_345kv_West_ATC!D:E,2)</f>
        <v>41.26</v>
      </c>
      <c r="S4619" s="66">
        <f t="shared" si="870"/>
        <v>0.92688093253717518</v>
      </c>
      <c r="T4619" s="69">
        <f t="shared" si="855"/>
        <v>523.0250959632026</v>
      </c>
      <c r="V4619" s="16">
        <f t="shared" si="856"/>
        <v>2.37328848E-2</v>
      </c>
      <c r="W4619" s="16">
        <f t="shared" si="857"/>
        <v>0.36223812083883061</v>
      </c>
      <c r="X4619" s="16"/>
      <c r="Z4619" s="15">
        <f t="shared" si="858"/>
        <v>8.1630925702326763E-6</v>
      </c>
      <c r="AA4619" s="16">
        <f t="shared" si="859"/>
        <v>0.38983666413064577</v>
      </c>
      <c r="AB4619" s="3">
        <f t="shared" si="860"/>
        <v>0.41988250801679533</v>
      </c>
      <c r="AC4619" s="69">
        <f t="shared" si="861"/>
        <v>139.90807793414709</v>
      </c>
      <c r="AD4619" s="3">
        <f t="shared" si="869"/>
        <v>135.19964042304429</v>
      </c>
      <c r="AF4619" s="29"/>
      <c r="AG4619" s="30"/>
      <c r="AH4619" s="29"/>
      <c r="AI4619" s="29"/>
      <c r="AJ4619" s="31"/>
      <c r="AK4619" s="29"/>
      <c r="AL4619" s="30"/>
      <c r="AN4619" s="17">
        <f t="shared" si="862"/>
        <v>123729.50605695836</v>
      </c>
      <c r="AO4619" s="17">
        <f t="shared" si="863"/>
        <v>1237.2950605695835</v>
      </c>
      <c r="AP4619" s="2">
        <f t="shared" si="864"/>
        <v>84.63098214295951</v>
      </c>
      <c r="AQ4619" s="6">
        <f t="shared" si="865"/>
        <v>3491.8743232185093</v>
      </c>
      <c r="AR4619" s="3">
        <f t="shared" si="866"/>
        <v>44264.127556781496</v>
      </c>
    </row>
    <row r="4620" spans="1:44">
      <c r="A4620" s="32">
        <v>44433</v>
      </c>
      <c r="B4620" s="9">
        <v>6.25</v>
      </c>
      <c r="C4620" s="33">
        <v>48961.767789999998</v>
      </c>
      <c r="D4620" s="34">
        <f t="shared" si="850"/>
        <v>126095242.09680417</v>
      </c>
      <c r="E4620" s="34">
        <v>17615033039278.801</v>
      </c>
      <c r="F4620" s="3">
        <f>VLOOKUP(A4620,ERCOT_345kv_West_ATC!A:B,2)</f>
        <v>34.918700000000001</v>
      </c>
      <c r="G4620" s="3">
        <f>VLOOKUP(A4620,ERCOT_345kv_West_ATC!G:H,2)</f>
        <v>3.5190000000000001</v>
      </c>
      <c r="I4620" s="5">
        <f t="shared" si="851"/>
        <v>6</v>
      </c>
      <c r="J4620" s="4">
        <f t="shared" si="852"/>
        <v>144</v>
      </c>
      <c r="K4620" s="4">
        <f t="shared" si="867"/>
        <v>900</v>
      </c>
      <c r="L4620" s="6">
        <f t="shared" si="868"/>
        <v>44065591.011</v>
      </c>
      <c r="N4620" s="22">
        <f t="shared" si="853"/>
        <v>0.34946275750175054</v>
      </c>
      <c r="O4620" s="14">
        <f t="shared" si="854"/>
        <v>713.74620091459428</v>
      </c>
      <c r="Q4620" s="22">
        <f t="shared" si="849"/>
        <v>510.9104641838457</v>
      </c>
      <c r="R4620" s="3">
        <f>VLOOKUP(A4620,ERCOT_345kv_West_ATC!D:E,2)</f>
        <v>46.59</v>
      </c>
      <c r="S4620" s="66">
        <f t="shared" si="870"/>
        <v>0.90880985365131406</v>
      </c>
      <c r="T4620" s="69">
        <f t="shared" si="855"/>
        <v>464.32046418384573</v>
      </c>
      <c r="V4620" s="16">
        <f t="shared" si="856"/>
        <v>2.3884390799999999E-2</v>
      </c>
      <c r="W4620" s="16">
        <f t="shared" si="857"/>
        <v>0.32557836670175055</v>
      </c>
      <c r="X4620" s="16"/>
      <c r="Z4620" s="15">
        <f t="shared" si="858"/>
        <v>7.2089466290333792E-6</v>
      </c>
      <c r="AA4620" s="16">
        <f t="shared" si="859"/>
        <v>0.35296277086123556</v>
      </c>
      <c r="AB4620" s="3">
        <f t="shared" si="860"/>
        <v>0.38016663670225204</v>
      </c>
      <c r="AC4620" s="69">
        <f t="shared" si="861"/>
        <v>125.37206903302425</v>
      </c>
      <c r="AD4620" s="3">
        <f t="shared" si="869"/>
        <v>135.27315792437128</v>
      </c>
      <c r="AF4620" s="29"/>
      <c r="AG4620" s="30"/>
      <c r="AH4620" s="29"/>
      <c r="AI4620" s="29"/>
      <c r="AJ4620" s="31"/>
      <c r="AK4620" s="29"/>
      <c r="AL4620" s="30"/>
      <c r="AN4620" s="17">
        <f t="shared" si="862"/>
        <v>140105.82455200463</v>
      </c>
      <c r="AO4620" s="17">
        <f t="shared" si="863"/>
        <v>1401.0582455200463</v>
      </c>
      <c r="AP4620" s="2">
        <f t="shared" si="864"/>
        <v>95.832383993571156</v>
      </c>
      <c r="AQ4620" s="6">
        <f t="shared" si="865"/>
        <v>4464.8307702604807</v>
      </c>
      <c r="AR4620" s="3">
        <f t="shared" si="866"/>
        <v>44496.937019739518</v>
      </c>
    </row>
    <row r="4621" spans="1:44">
      <c r="A4621" s="32">
        <v>44434</v>
      </c>
      <c r="B4621" s="9">
        <v>6.25</v>
      </c>
      <c r="C4621" s="33">
        <v>46940.707649999997</v>
      </c>
      <c r="D4621" s="34">
        <f t="shared" si="850"/>
        <v>126095242.09680417</v>
      </c>
      <c r="E4621" s="34">
        <v>17615033039278.801</v>
      </c>
      <c r="F4621" s="3">
        <f>VLOOKUP(A4621,ERCOT_345kv_West_ATC!A:B,2)</f>
        <v>35.564599999999999</v>
      </c>
      <c r="G4621" s="3">
        <f>VLOOKUP(A4621,ERCOT_345kv_West_ATC!G:H,2)</f>
        <v>3.6219999999999999</v>
      </c>
      <c r="I4621" s="5">
        <f t="shared" si="851"/>
        <v>6</v>
      </c>
      <c r="J4621" s="4">
        <f t="shared" si="852"/>
        <v>144</v>
      </c>
      <c r="K4621" s="4">
        <f t="shared" si="867"/>
        <v>900</v>
      </c>
      <c r="L4621" s="6">
        <f t="shared" si="868"/>
        <v>42246636.884999998</v>
      </c>
      <c r="N4621" s="22">
        <f t="shared" si="853"/>
        <v>0.33503751753430133</v>
      </c>
      <c r="O4621" s="14">
        <f t="shared" si="854"/>
        <v>713.74620091459428</v>
      </c>
      <c r="Q4621" s="22">
        <f t="shared" si="849"/>
        <v>489.8209320676919</v>
      </c>
      <c r="R4621" s="3">
        <f>VLOOKUP(A4621,ERCOT_345kv_West_ATC!D:E,2)</f>
        <v>51.75</v>
      </c>
      <c r="S4621" s="66">
        <f t="shared" si="870"/>
        <v>0.89434914555091272</v>
      </c>
      <c r="T4621" s="69">
        <f t="shared" si="855"/>
        <v>438.0709320676919</v>
      </c>
      <c r="V4621" s="16">
        <f t="shared" si="856"/>
        <v>2.4326186400000005E-2</v>
      </c>
      <c r="W4621" s="16">
        <f t="shared" si="857"/>
        <v>0.31071133113430133</v>
      </c>
      <c r="X4621" s="16"/>
      <c r="Z4621" s="15">
        <f t="shared" si="858"/>
        <v>7.2089466290333792E-6</v>
      </c>
      <c r="AA4621" s="16">
        <f t="shared" si="859"/>
        <v>0.33839305617790882</v>
      </c>
      <c r="AB4621" s="3">
        <f t="shared" si="860"/>
        <v>0.36447399179424467</v>
      </c>
      <c r="AC4621" s="69">
        <f t="shared" si="861"/>
        <v>119.62856099669355</v>
      </c>
      <c r="AD4621" s="3">
        <f t="shared" si="869"/>
        <v>134.92164368622514</v>
      </c>
      <c r="AF4621" s="29"/>
      <c r="AG4621" s="30"/>
      <c r="AH4621" s="29"/>
      <c r="AI4621" s="29"/>
      <c r="AJ4621" s="31"/>
      <c r="AK4621" s="29"/>
      <c r="AL4621" s="30"/>
      <c r="AN4621" s="17">
        <f t="shared" si="862"/>
        <v>140105.82455200463</v>
      </c>
      <c r="AO4621" s="17">
        <f t="shared" si="863"/>
        <v>1401.0582455200463</v>
      </c>
      <c r="AP4621" s="2">
        <f t="shared" si="864"/>
        <v>95.832383993571156</v>
      </c>
      <c r="AQ4621" s="6">
        <f t="shared" si="865"/>
        <v>4959.3258716673072</v>
      </c>
      <c r="AR4621" s="3">
        <f t="shared" si="866"/>
        <v>41981.381778332689</v>
      </c>
    </row>
    <row r="4622" spans="1:44">
      <c r="A4622" s="32">
        <v>44435</v>
      </c>
      <c r="B4622" s="9">
        <v>6.25</v>
      </c>
      <c r="C4622" s="33">
        <v>49024.030939999997</v>
      </c>
      <c r="D4622" s="34">
        <f t="shared" si="850"/>
        <v>126095242.09680417</v>
      </c>
      <c r="E4622" s="34">
        <v>17615033039278.801</v>
      </c>
      <c r="F4622" s="3">
        <f>VLOOKUP(A4622,ERCOT_345kv_West_ATC!A:B,2)</f>
        <v>35.252699999999997</v>
      </c>
      <c r="G4622" s="3">
        <f>VLOOKUP(A4622,ERCOT_345kv_West_ATC!G:H,2)</f>
        <v>3.698</v>
      </c>
      <c r="I4622" s="5">
        <f t="shared" si="851"/>
        <v>6</v>
      </c>
      <c r="J4622" s="4">
        <f t="shared" si="852"/>
        <v>144</v>
      </c>
      <c r="K4622" s="4">
        <f t="shared" si="867"/>
        <v>900</v>
      </c>
      <c r="L4622" s="6">
        <f t="shared" si="868"/>
        <v>44121627.846000001</v>
      </c>
      <c r="N4622" s="22">
        <f t="shared" si="853"/>
        <v>0.3499071583694453</v>
      </c>
      <c r="O4622" s="14">
        <f t="shared" si="854"/>
        <v>713.74620091459428</v>
      </c>
      <c r="Q4622" s="22">
        <f t="shared" si="849"/>
        <v>511.5601730547445</v>
      </c>
      <c r="R4622" s="3">
        <f>VLOOKUP(A4622,ERCOT_345kv_West_ATC!D:E,2)</f>
        <v>38.880000000000003</v>
      </c>
      <c r="S4622" s="66">
        <f t="shared" si="870"/>
        <v>0.92399721079178054</v>
      </c>
      <c r="T4622" s="69">
        <f t="shared" si="855"/>
        <v>472.6801730547445</v>
      </c>
      <c r="V4622" s="16">
        <f t="shared" si="856"/>
        <v>2.4112846799999997E-2</v>
      </c>
      <c r="W4622" s="16">
        <f t="shared" si="857"/>
        <v>0.32579431156944533</v>
      </c>
      <c r="X4622" s="16"/>
      <c r="Z4622" s="15">
        <f t="shared" si="858"/>
        <v>7.2089466290333792E-6</v>
      </c>
      <c r="AA4622" s="16">
        <f t="shared" si="859"/>
        <v>0.35341162258654107</v>
      </c>
      <c r="AB4622" s="3">
        <f t="shared" si="860"/>
        <v>0.38065008273360268</v>
      </c>
      <c r="AC4622" s="69">
        <f t="shared" si="861"/>
        <v>125.54901028049859</v>
      </c>
      <c r="AD4622" s="3">
        <f t="shared" si="869"/>
        <v>134.68129894931181</v>
      </c>
      <c r="AF4622" s="29"/>
      <c r="AG4622" s="30"/>
      <c r="AH4622" s="29"/>
      <c r="AI4622" s="29"/>
      <c r="AJ4622" s="31"/>
      <c r="AK4622" s="29"/>
      <c r="AL4622" s="30"/>
      <c r="AN4622" s="17">
        <f t="shared" si="862"/>
        <v>140105.82455200463</v>
      </c>
      <c r="AO4622" s="17">
        <f t="shared" si="863"/>
        <v>1401.0582455200463</v>
      </c>
      <c r="AP4622" s="2">
        <f t="shared" si="864"/>
        <v>95.832383993571156</v>
      </c>
      <c r="AQ4622" s="6">
        <f t="shared" si="865"/>
        <v>3725.9630896700469</v>
      </c>
      <c r="AR4622" s="3">
        <f t="shared" si="866"/>
        <v>45298.06785032995</v>
      </c>
    </row>
    <row r="4623" spans="1:44">
      <c r="A4623" s="32">
        <v>44436</v>
      </c>
      <c r="B4623" s="9">
        <v>6.25</v>
      </c>
      <c r="C4623" s="33">
        <v>48883.290139999997</v>
      </c>
      <c r="D4623" s="34">
        <f t="shared" si="850"/>
        <v>126095242.09680417</v>
      </c>
      <c r="E4623" s="34">
        <v>17615033039278.801</v>
      </c>
      <c r="F4623" s="3">
        <f>VLOOKUP(A4623,ERCOT_345kv_West_ATC!A:B,2)</f>
        <v>35.252699999999997</v>
      </c>
      <c r="G4623" s="3">
        <f>VLOOKUP(A4623,ERCOT_345kv_West_ATC!G:H,2)</f>
        <v>3.698</v>
      </c>
      <c r="I4623" s="5">
        <f t="shared" si="851"/>
        <v>6</v>
      </c>
      <c r="J4623" s="4">
        <f t="shared" si="852"/>
        <v>144</v>
      </c>
      <c r="K4623" s="4">
        <f t="shared" si="867"/>
        <v>900</v>
      </c>
      <c r="L4623" s="6">
        <f t="shared" si="868"/>
        <v>43994961.125999995</v>
      </c>
      <c r="N4623" s="22">
        <f t="shared" si="853"/>
        <v>0.34890262625630841</v>
      </c>
      <c r="O4623" s="14">
        <f t="shared" si="854"/>
        <v>713.74620091459428</v>
      </c>
      <c r="Q4623" s="22">
        <f t="shared" si="849"/>
        <v>510.09155885425207</v>
      </c>
      <c r="R4623" s="3">
        <f>VLOOKUP(A4623,ERCOT_345kv_West_ATC!D:E,2)</f>
        <v>35.770000000000003</v>
      </c>
      <c r="S4623" s="66">
        <f t="shared" si="870"/>
        <v>0.92987533438046854</v>
      </c>
      <c r="T4623" s="69">
        <f t="shared" si="855"/>
        <v>474.32155885425209</v>
      </c>
      <c r="V4623" s="16">
        <f t="shared" si="856"/>
        <v>2.4112846799999997E-2</v>
      </c>
      <c r="W4623" s="16">
        <f t="shared" si="857"/>
        <v>0.32478977945630844</v>
      </c>
      <c r="X4623" s="16"/>
      <c r="Z4623" s="15">
        <f t="shared" si="858"/>
        <v>7.2089466290333792E-6</v>
      </c>
      <c r="AA4623" s="16">
        <f t="shared" si="859"/>
        <v>0.3523970296708136</v>
      </c>
      <c r="AB4623" s="3">
        <f t="shared" si="860"/>
        <v>0.37955729219523265</v>
      </c>
      <c r="AC4623" s="69">
        <f t="shared" si="861"/>
        <v>125.14904894345516</v>
      </c>
      <c r="AD4623" s="3">
        <f t="shared" si="869"/>
        <v>134.4256391405022</v>
      </c>
      <c r="AF4623" s="29"/>
      <c r="AG4623" s="30"/>
      <c r="AH4623" s="29"/>
      <c r="AI4623" s="29"/>
      <c r="AJ4623" s="31"/>
      <c r="AK4623" s="29"/>
      <c r="AL4623" s="30"/>
      <c r="AN4623" s="17">
        <f t="shared" si="862"/>
        <v>140105.82455200463</v>
      </c>
      <c r="AO4623" s="17">
        <f t="shared" si="863"/>
        <v>1401.0582455200463</v>
      </c>
      <c r="AP4623" s="2">
        <f t="shared" si="864"/>
        <v>95.832383993571156</v>
      </c>
      <c r="AQ4623" s="6">
        <f t="shared" si="865"/>
        <v>3427.9243754500408</v>
      </c>
      <c r="AR4623" s="3">
        <f t="shared" si="866"/>
        <v>45455.365764549955</v>
      </c>
    </row>
    <row r="4624" spans="1:44">
      <c r="A4624" s="32">
        <v>44437</v>
      </c>
      <c r="B4624" s="9">
        <v>6.25</v>
      </c>
      <c r="C4624" s="33">
        <v>48947.258970000003</v>
      </c>
      <c r="D4624" s="34">
        <f t="shared" si="850"/>
        <v>126095242.09680417</v>
      </c>
      <c r="E4624" s="34">
        <v>17615033039278.801</v>
      </c>
      <c r="F4624" s="3">
        <f>VLOOKUP(A4624,ERCOT_345kv_West_ATC!A:B,2)</f>
        <v>35.252699999999997</v>
      </c>
      <c r="G4624" s="3">
        <f>VLOOKUP(A4624,ERCOT_345kv_West_ATC!G:H,2)</f>
        <v>3.698</v>
      </c>
      <c r="I4624" s="5">
        <f t="shared" si="851"/>
        <v>6</v>
      </c>
      <c r="J4624" s="4">
        <f t="shared" si="852"/>
        <v>144</v>
      </c>
      <c r="K4624" s="4">
        <f t="shared" si="867"/>
        <v>900</v>
      </c>
      <c r="L4624" s="6">
        <f t="shared" si="868"/>
        <v>44052533.072999999</v>
      </c>
      <c r="N4624" s="22">
        <f t="shared" si="853"/>
        <v>0.34935920135020299</v>
      </c>
      <c r="O4624" s="14">
        <f t="shared" si="854"/>
        <v>713.74620091459428</v>
      </c>
      <c r="Q4624" s="22">
        <f t="shared" si="849"/>
        <v>510.75906630146636</v>
      </c>
      <c r="R4624" s="3">
        <f>VLOOKUP(A4624,ERCOT_345kv_West_ATC!D:E,2)</f>
        <v>42.03</v>
      </c>
      <c r="S4624" s="66">
        <f t="shared" si="870"/>
        <v>0.91771071181496644</v>
      </c>
      <c r="T4624" s="69">
        <f t="shared" si="855"/>
        <v>468.72906630146633</v>
      </c>
      <c r="V4624" s="16">
        <f t="shared" si="856"/>
        <v>2.4112846799999997E-2</v>
      </c>
      <c r="W4624" s="16">
        <f t="shared" si="857"/>
        <v>0.32524635455020301</v>
      </c>
      <c r="X4624" s="16"/>
      <c r="Z4624" s="15">
        <f t="shared" si="858"/>
        <v>7.2089466290333792E-6</v>
      </c>
      <c r="AA4624" s="16">
        <f t="shared" si="859"/>
        <v>0.35285817755220533</v>
      </c>
      <c r="AB4624" s="3">
        <f t="shared" si="860"/>
        <v>0.38005398208313018</v>
      </c>
      <c r="AC4624" s="69">
        <f t="shared" si="861"/>
        <v>125.33083744242565</v>
      </c>
      <c r="AD4624" s="3">
        <f t="shared" si="869"/>
        <v>133.92667869359909</v>
      </c>
      <c r="AF4624" s="29"/>
      <c r="AG4624" s="30"/>
      <c r="AH4624" s="29"/>
      <c r="AI4624" s="29"/>
      <c r="AJ4624" s="31"/>
      <c r="AK4624" s="29"/>
      <c r="AL4624" s="30"/>
      <c r="AN4624" s="17">
        <f t="shared" si="862"/>
        <v>140105.82455200463</v>
      </c>
      <c r="AO4624" s="17">
        <f t="shared" si="863"/>
        <v>1401.0582455200463</v>
      </c>
      <c r="AP4624" s="2">
        <f t="shared" si="864"/>
        <v>95.832383993571156</v>
      </c>
      <c r="AQ4624" s="6">
        <f t="shared" si="865"/>
        <v>4027.8350992497958</v>
      </c>
      <c r="AR4624" s="3">
        <f t="shared" si="866"/>
        <v>44919.423870750208</v>
      </c>
    </row>
    <row r="4625" spans="1:44">
      <c r="A4625" s="32">
        <v>44438</v>
      </c>
      <c r="B4625" s="9">
        <v>6.25</v>
      </c>
      <c r="C4625" s="33">
        <v>47093.880920000003</v>
      </c>
      <c r="D4625" s="34">
        <f t="shared" si="850"/>
        <v>126095242.09680417</v>
      </c>
      <c r="E4625" s="34">
        <v>17615033039278.801</v>
      </c>
      <c r="F4625" s="3">
        <f>VLOOKUP(A4625,ERCOT_345kv_West_ATC!A:B,2)</f>
        <v>34.7761</v>
      </c>
      <c r="G4625" s="3">
        <f>VLOOKUP(A4625,ERCOT_345kv_West_ATC!G:H,2)</f>
        <v>3.6379999999999999</v>
      </c>
      <c r="I4625" s="5">
        <f t="shared" si="851"/>
        <v>6</v>
      </c>
      <c r="J4625" s="4">
        <f t="shared" si="852"/>
        <v>144</v>
      </c>
      <c r="K4625" s="4">
        <f t="shared" si="867"/>
        <v>900</v>
      </c>
      <c r="L4625" s="6">
        <f t="shared" si="868"/>
        <v>42384492.828000002</v>
      </c>
      <c r="N4625" s="22">
        <f t="shared" si="853"/>
        <v>0.33613078592974299</v>
      </c>
      <c r="O4625" s="14">
        <f t="shared" si="854"/>
        <v>713.74620091459428</v>
      </c>
      <c r="Q4625" s="22">
        <f t="shared" si="849"/>
        <v>491.41927767506286</v>
      </c>
      <c r="R4625" s="3">
        <f>VLOOKUP(A4625,ERCOT_345kv_West_ATC!D:E,2)</f>
        <v>65.19</v>
      </c>
      <c r="S4625" s="66">
        <f t="shared" si="870"/>
        <v>0.86734342147011778</v>
      </c>
      <c r="T4625" s="69">
        <f t="shared" si="855"/>
        <v>426.22927767506286</v>
      </c>
      <c r="V4625" s="16">
        <f t="shared" si="856"/>
        <v>2.3786852400000003E-2</v>
      </c>
      <c r="W4625" s="16">
        <f t="shared" si="857"/>
        <v>0.31234393352974299</v>
      </c>
      <c r="X4625" s="16"/>
      <c r="Z4625" s="15">
        <f t="shared" si="858"/>
        <v>7.2089466290333792E-6</v>
      </c>
      <c r="AA4625" s="16">
        <f t="shared" si="859"/>
        <v>0.3394972741063334</v>
      </c>
      <c r="AB4625" s="3">
        <f t="shared" si="860"/>
        <v>0.3656633150053335</v>
      </c>
      <c r="AC4625" s="69">
        <f t="shared" si="861"/>
        <v>120.06385329195207</v>
      </c>
      <c r="AD4625" s="3">
        <f t="shared" si="869"/>
        <v>133.58867584467282</v>
      </c>
      <c r="AF4625" s="29"/>
      <c r="AG4625" s="30"/>
      <c r="AH4625" s="29"/>
      <c r="AI4625" s="29"/>
      <c r="AJ4625" s="31"/>
      <c r="AK4625" s="29"/>
      <c r="AL4625" s="30"/>
      <c r="AN4625" s="17">
        <f t="shared" si="862"/>
        <v>140105.82455200463</v>
      </c>
      <c r="AO4625" s="17">
        <f t="shared" si="863"/>
        <v>1401.0582455200463</v>
      </c>
      <c r="AP4625" s="2">
        <f t="shared" si="864"/>
        <v>95.832383993571156</v>
      </c>
      <c r="AQ4625" s="6">
        <f t="shared" si="865"/>
        <v>6247.3131125409036</v>
      </c>
      <c r="AR4625" s="3">
        <f t="shared" si="866"/>
        <v>40846.567807459098</v>
      </c>
    </row>
    <row r="4626" spans="1:44">
      <c r="A4626" s="32">
        <v>44439</v>
      </c>
      <c r="B4626" s="9">
        <v>6.25</v>
      </c>
      <c r="C4626" s="33">
        <v>47238.22683</v>
      </c>
      <c r="D4626" s="34">
        <f t="shared" si="850"/>
        <v>126095242.09680417</v>
      </c>
      <c r="E4626" s="34">
        <v>17615033039278.801</v>
      </c>
      <c r="F4626" s="3">
        <f>VLOOKUP(A4626,ERCOT_345kv_West_ATC!A:B,2)</f>
        <v>35.784700000000001</v>
      </c>
      <c r="G4626" s="3">
        <f>VLOOKUP(A4626,ERCOT_345kv_West_ATC!G:H,2)</f>
        <v>3.6989999999999998</v>
      </c>
      <c r="I4626" s="5">
        <f t="shared" si="851"/>
        <v>6</v>
      </c>
      <c r="J4626" s="4">
        <f t="shared" si="852"/>
        <v>144</v>
      </c>
      <c r="K4626" s="4">
        <f t="shared" si="867"/>
        <v>900</v>
      </c>
      <c r="L4626" s="6">
        <f t="shared" si="868"/>
        <v>42514404.147</v>
      </c>
      <c r="N4626" s="22">
        <f t="shared" si="853"/>
        <v>0.33716104937854358</v>
      </c>
      <c r="O4626" s="14">
        <f t="shared" si="854"/>
        <v>713.74620091459428</v>
      </c>
      <c r="Q4626" s="22">
        <f t="shared" si="849"/>
        <v>492.92551078734442</v>
      </c>
      <c r="R4626" s="3">
        <f>VLOOKUP(A4626,ERCOT_345kv_West_ATC!D:E,2)</f>
        <v>75.319999999999993</v>
      </c>
      <c r="S4626" s="66">
        <f t="shared" si="870"/>
        <v>0.84719800791058231</v>
      </c>
      <c r="T4626" s="69">
        <f t="shared" si="855"/>
        <v>417.60551078734443</v>
      </c>
      <c r="V4626" s="16">
        <f t="shared" si="856"/>
        <v>2.4476734800000004E-2</v>
      </c>
      <c r="W4626" s="16">
        <f t="shared" si="857"/>
        <v>0.31268431457854357</v>
      </c>
      <c r="X4626" s="16"/>
      <c r="Z4626" s="15">
        <f t="shared" si="858"/>
        <v>7.2089466290333792E-6</v>
      </c>
      <c r="AA4626" s="16">
        <f t="shared" si="859"/>
        <v>0.34053785606764264</v>
      </c>
      <c r="AB4626" s="3">
        <f t="shared" si="860"/>
        <v>0.36678409764050685</v>
      </c>
      <c r="AC4626" s="69">
        <f t="shared" si="861"/>
        <v>120.47405973642552</v>
      </c>
      <c r="AD4626" s="3">
        <f t="shared" si="869"/>
        <v>133.44361587030352</v>
      </c>
      <c r="AF4626" s="29"/>
      <c r="AG4626" s="30"/>
      <c r="AH4626" s="29"/>
      <c r="AI4626" s="29"/>
      <c r="AJ4626" s="31"/>
      <c r="AK4626" s="29"/>
      <c r="AL4626" s="30"/>
      <c r="AN4626" s="17">
        <f t="shared" si="862"/>
        <v>140105.82455200463</v>
      </c>
      <c r="AO4626" s="17">
        <f t="shared" si="863"/>
        <v>1401.0582455200463</v>
      </c>
      <c r="AP4626" s="2">
        <f t="shared" si="864"/>
        <v>95.832383993571156</v>
      </c>
      <c r="AQ4626" s="6">
        <f t="shared" si="865"/>
        <v>7218.095162395779</v>
      </c>
      <c r="AR4626" s="3">
        <f t="shared" si="866"/>
        <v>40020.131667604219</v>
      </c>
    </row>
    <row r="4627" spans="1:44">
      <c r="A4627" s="32">
        <v>44440</v>
      </c>
      <c r="B4627" s="9">
        <v>6.25</v>
      </c>
      <c r="C4627" s="33">
        <v>48763.856440000003</v>
      </c>
      <c r="D4627" s="34">
        <f t="shared" si="850"/>
        <v>126095242.09680417</v>
      </c>
      <c r="E4627" s="34">
        <v>17615033039278.801</v>
      </c>
      <c r="F4627" s="3">
        <f>VLOOKUP(A4627,ERCOT_345kv_West_ATC!A:B,2)</f>
        <v>35.836500000000001</v>
      </c>
      <c r="G4627" s="3">
        <f>VLOOKUP(A4627,ERCOT_345kv_West_ATC!G:H,2)</f>
        <v>3.7909999999999999</v>
      </c>
      <c r="I4627" s="5">
        <f t="shared" si="851"/>
        <v>6</v>
      </c>
      <c r="J4627" s="4">
        <f t="shared" si="852"/>
        <v>144</v>
      </c>
      <c r="K4627" s="4">
        <f t="shared" si="867"/>
        <v>900</v>
      </c>
      <c r="L4627" s="6">
        <f t="shared" si="868"/>
        <v>43887470.796000004</v>
      </c>
      <c r="N4627" s="22">
        <f t="shared" si="853"/>
        <v>0.34805017275994676</v>
      </c>
      <c r="O4627" s="14">
        <f t="shared" si="854"/>
        <v>713.74620091459428</v>
      </c>
      <c r="Q4627" s="22">
        <f t="shared" si="849"/>
        <v>508.84528181278756</v>
      </c>
      <c r="R4627" s="3">
        <f>VLOOKUP(A4627,ERCOT_345kv_West_ATC!D:E,2)</f>
        <v>44.88</v>
      </c>
      <c r="S4627" s="66">
        <f t="shared" si="870"/>
        <v>0.91180030236280729</v>
      </c>
      <c r="T4627" s="69">
        <f t="shared" si="855"/>
        <v>463.96528181278757</v>
      </c>
      <c r="V4627" s="16">
        <f t="shared" si="856"/>
        <v>2.4512166000000002E-2</v>
      </c>
      <c r="W4627" s="16">
        <f t="shared" si="857"/>
        <v>0.32353800675994676</v>
      </c>
      <c r="X4627" s="16"/>
      <c r="Z4627" s="15">
        <f t="shared" si="858"/>
        <v>7.2089466290333792E-6</v>
      </c>
      <c r="AA4627" s="16">
        <f t="shared" si="859"/>
        <v>0.35153603850180565</v>
      </c>
      <c r="AB4627" s="3">
        <f t="shared" si="860"/>
        <v>0.37862994193629901</v>
      </c>
      <c r="AC4627" s="69">
        <f t="shared" si="861"/>
        <v>124.80963874868544</v>
      </c>
      <c r="AD4627" s="3">
        <f t="shared" si="869"/>
        <v>133.55261712063751</v>
      </c>
      <c r="AF4627" s="29"/>
      <c r="AG4627" s="30"/>
      <c r="AH4627" s="29"/>
      <c r="AI4627" s="29"/>
      <c r="AJ4627" s="31"/>
      <c r="AK4627" s="29"/>
      <c r="AL4627" s="30"/>
      <c r="AN4627" s="17">
        <f t="shared" si="862"/>
        <v>140105.82455200463</v>
      </c>
      <c r="AO4627" s="17">
        <f t="shared" si="863"/>
        <v>1401.0582455200463</v>
      </c>
      <c r="AP4627" s="2">
        <f t="shared" si="864"/>
        <v>95.832383993571156</v>
      </c>
      <c r="AQ4627" s="6">
        <f t="shared" si="865"/>
        <v>4300.9573936314737</v>
      </c>
      <c r="AR4627" s="3">
        <f t="shared" si="866"/>
        <v>44462.899046368533</v>
      </c>
    </row>
    <row r="4628" spans="1:44">
      <c r="A4628" s="32">
        <v>44441</v>
      </c>
      <c r="B4628" s="9">
        <v>6.25</v>
      </c>
      <c r="C4628" s="33">
        <v>49341.853799999997</v>
      </c>
      <c r="D4628" s="34">
        <f t="shared" si="850"/>
        <v>126095242.09680417</v>
      </c>
      <c r="E4628" s="34">
        <v>17615033039278.801</v>
      </c>
      <c r="F4628" s="3">
        <f>VLOOKUP(A4628,ERCOT_345kv_West_ATC!A:B,2)</f>
        <v>35.317300000000003</v>
      </c>
      <c r="G4628" s="3">
        <f>VLOOKUP(A4628,ERCOT_345kv_West_ATC!G:H,2)</f>
        <v>3.8159999999999998</v>
      </c>
      <c r="I4628" s="5">
        <f t="shared" si="851"/>
        <v>6</v>
      </c>
      <c r="J4628" s="4">
        <f t="shared" si="852"/>
        <v>144</v>
      </c>
      <c r="K4628" s="4">
        <f t="shared" si="867"/>
        <v>900</v>
      </c>
      <c r="L4628" s="6">
        <f t="shared" si="868"/>
        <v>44407668.419999994</v>
      </c>
      <c r="N4628" s="22">
        <f t="shared" si="853"/>
        <v>0.35217560695833333</v>
      </c>
      <c r="O4628" s="14">
        <f t="shared" si="854"/>
        <v>713.74620091459428</v>
      </c>
      <c r="Q4628" s="22">
        <f t="shared" si="849"/>
        <v>514.87661836013649</v>
      </c>
      <c r="R4628" s="3">
        <f>VLOOKUP(A4628,ERCOT_345kv_West_ATC!D:E,2)</f>
        <v>41.88</v>
      </c>
      <c r="S4628" s="66">
        <f t="shared" si="870"/>
        <v>0.91866012456851065</v>
      </c>
      <c r="T4628" s="69">
        <f t="shared" si="855"/>
        <v>472.99661836013649</v>
      </c>
      <c r="V4628" s="16">
        <f t="shared" si="856"/>
        <v>2.4157033199999997E-2</v>
      </c>
      <c r="W4628" s="16">
        <f t="shared" si="857"/>
        <v>0.32801857375833332</v>
      </c>
      <c r="X4628" s="16"/>
      <c r="Z4628" s="15">
        <f t="shared" si="858"/>
        <v>7.2089466290333792E-6</v>
      </c>
      <c r="AA4628" s="16">
        <f t="shared" si="859"/>
        <v>0.35570279062176779</v>
      </c>
      <c r="AB4628" s="3">
        <f t="shared" si="860"/>
        <v>0.38311783774342018</v>
      </c>
      <c r="AC4628" s="69">
        <f t="shared" si="861"/>
        <v>126.45220861409179</v>
      </c>
      <c r="AD4628" s="3">
        <f t="shared" si="869"/>
        <v>133.83411926525903</v>
      </c>
      <c r="AF4628" s="29"/>
      <c r="AG4628" s="30"/>
      <c r="AH4628" s="29"/>
      <c r="AI4628" s="29"/>
      <c r="AJ4628" s="31"/>
      <c r="AK4628" s="29"/>
      <c r="AL4628" s="30"/>
      <c r="AN4628" s="17">
        <f t="shared" si="862"/>
        <v>140105.82455200463</v>
      </c>
      <c r="AO4628" s="17">
        <f t="shared" si="863"/>
        <v>1401.0582455200463</v>
      </c>
      <c r="AP4628" s="2">
        <f t="shared" si="864"/>
        <v>95.832383993571156</v>
      </c>
      <c r="AQ4628" s="6">
        <f t="shared" si="865"/>
        <v>4013.4602416507601</v>
      </c>
      <c r="AR4628" s="3">
        <f t="shared" si="866"/>
        <v>45328.393558349235</v>
      </c>
    </row>
    <row r="4629" spans="1:44">
      <c r="A4629" s="32">
        <v>44442</v>
      </c>
      <c r="B4629" s="9">
        <v>6.25</v>
      </c>
      <c r="C4629" s="33">
        <v>50011.346810000003</v>
      </c>
      <c r="D4629" s="34">
        <f t="shared" si="850"/>
        <v>126095242.09680417</v>
      </c>
      <c r="E4629" s="34">
        <v>17615033039278.801</v>
      </c>
      <c r="F4629" s="3">
        <f>VLOOKUP(A4629,ERCOT_345kv_West_ATC!A:B,2)</f>
        <v>36.633400000000002</v>
      </c>
      <c r="G4629" s="3">
        <f>VLOOKUP(A4629,ERCOT_345kv_West_ATC!G:H,2)</f>
        <v>3.863</v>
      </c>
      <c r="I4629" s="5">
        <f t="shared" si="851"/>
        <v>6</v>
      </c>
      <c r="J4629" s="4">
        <f t="shared" si="852"/>
        <v>144</v>
      </c>
      <c r="K4629" s="4">
        <f t="shared" si="867"/>
        <v>900</v>
      </c>
      <c r="L4629" s="6">
        <f t="shared" si="868"/>
        <v>45010212.129000001</v>
      </c>
      <c r="N4629" s="22">
        <f t="shared" si="853"/>
        <v>0.35695408788259714</v>
      </c>
      <c r="O4629" s="14">
        <f t="shared" si="854"/>
        <v>713.74620091459428</v>
      </c>
      <c r="Q4629" s="22">
        <f t="shared" si="849"/>
        <v>521.86270158274442</v>
      </c>
      <c r="R4629" s="3">
        <f>VLOOKUP(A4629,ERCOT_345kv_West_ATC!D:E,2)</f>
        <v>43.54</v>
      </c>
      <c r="S4629" s="66">
        <f t="shared" si="870"/>
        <v>0.91656809373816406</v>
      </c>
      <c r="T4629" s="69">
        <f t="shared" si="855"/>
        <v>478.3227015827444</v>
      </c>
      <c r="V4629" s="16">
        <f t="shared" si="856"/>
        <v>2.50572456E-2</v>
      </c>
      <c r="W4629" s="16">
        <f t="shared" si="857"/>
        <v>0.33189684228259714</v>
      </c>
      <c r="X4629" s="16"/>
      <c r="Z4629" s="15">
        <f t="shared" si="858"/>
        <v>7.2089466290333792E-6</v>
      </c>
      <c r="AA4629" s="16">
        <f t="shared" si="859"/>
        <v>0.36052912999936876</v>
      </c>
      <c r="AB4629" s="3">
        <f t="shared" si="860"/>
        <v>0.38831615711373002</v>
      </c>
      <c r="AC4629" s="69">
        <f t="shared" si="861"/>
        <v>128.35479350362519</v>
      </c>
      <c r="AD4629" s="3">
        <f t="shared" si="869"/>
        <v>133.99042935257157</v>
      </c>
      <c r="AF4629" s="29"/>
      <c r="AG4629" s="30"/>
      <c r="AH4629" s="29"/>
      <c r="AI4629" s="29"/>
      <c r="AJ4629" s="31"/>
      <c r="AK4629" s="29"/>
      <c r="AL4629" s="30"/>
      <c r="AN4629" s="17">
        <f t="shared" si="862"/>
        <v>140105.82455200463</v>
      </c>
      <c r="AO4629" s="17">
        <f t="shared" si="863"/>
        <v>1401.0582455200463</v>
      </c>
      <c r="AP4629" s="2">
        <f t="shared" si="864"/>
        <v>95.832383993571156</v>
      </c>
      <c r="AQ4629" s="6">
        <f t="shared" si="865"/>
        <v>4172.5419990800883</v>
      </c>
      <c r="AR4629" s="3">
        <f t="shared" si="866"/>
        <v>45838.804810919915</v>
      </c>
    </row>
    <row r="4630" spans="1:44">
      <c r="A4630" s="32">
        <v>44443</v>
      </c>
      <c r="B4630" s="9">
        <v>6.25</v>
      </c>
      <c r="C4630" s="33">
        <v>49951.924149999999</v>
      </c>
      <c r="D4630" s="34">
        <f t="shared" si="850"/>
        <v>126095242.09680417</v>
      </c>
      <c r="E4630" s="34">
        <v>17615033039278.801</v>
      </c>
      <c r="F4630" s="3">
        <f>VLOOKUP(A4630,ERCOT_345kv_West_ATC!A:B,2)</f>
        <v>36.633400000000002</v>
      </c>
      <c r="G4630" s="3">
        <f>VLOOKUP(A4630,ERCOT_345kv_West_ATC!G:H,2)</f>
        <v>3.863</v>
      </c>
      <c r="I4630" s="5">
        <f t="shared" si="851"/>
        <v>6</v>
      </c>
      <c r="J4630" s="4">
        <f t="shared" si="852"/>
        <v>144</v>
      </c>
      <c r="K4630" s="4">
        <f t="shared" si="867"/>
        <v>900</v>
      </c>
      <c r="L4630" s="6">
        <f t="shared" si="868"/>
        <v>44956731.734999999</v>
      </c>
      <c r="N4630" s="22">
        <f t="shared" si="853"/>
        <v>0.35652996090436473</v>
      </c>
      <c r="O4630" s="14">
        <f t="shared" si="854"/>
        <v>713.74620091459428</v>
      </c>
      <c r="Q4630" s="22">
        <f t="shared" si="849"/>
        <v>521.24263290111799</v>
      </c>
      <c r="R4630" s="3">
        <f>VLOOKUP(A4630,ERCOT_345kv_West_ATC!D:E,2)</f>
        <v>46.01</v>
      </c>
      <c r="S4630" s="66">
        <f t="shared" si="870"/>
        <v>0.91173016730439183</v>
      </c>
      <c r="T4630" s="69">
        <f t="shared" si="855"/>
        <v>475.232632901118</v>
      </c>
      <c r="V4630" s="16">
        <f t="shared" si="856"/>
        <v>2.50572456E-2</v>
      </c>
      <c r="W4630" s="16">
        <f t="shared" si="857"/>
        <v>0.33147271530436473</v>
      </c>
      <c r="X4630" s="16"/>
      <c r="Z4630" s="15">
        <f t="shared" si="858"/>
        <v>7.2089466290333792E-6</v>
      </c>
      <c r="AA4630" s="16">
        <f t="shared" si="859"/>
        <v>0.36010075521487356</v>
      </c>
      <c r="AB4630" s="3">
        <f t="shared" si="860"/>
        <v>0.38785476624048798</v>
      </c>
      <c r="AC4630" s="69">
        <f t="shared" si="861"/>
        <v>128.18592444401861</v>
      </c>
      <c r="AD4630" s="3">
        <f t="shared" si="869"/>
        <v>134.01963935368292</v>
      </c>
      <c r="AF4630" s="29"/>
      <c r="AG4630" s="30"/>
      <c r="AH4630" s="29"/>
      <c r="AI4630" s="29"/>
      <c r="AJ4630" s="31"/>
      <c r="AK4630" s="29"/>
      <c r="AL4630" s="30"/>
      <c r="AN4630" s="17">
        <f t="shared" si="862"/>
        <v>140105.82455200463</v>
      </c>
      <c r="AO4630" s="17">
        <f t="shared" si="863"/>
        <v>1401.0582455200463</v>
      </c>
      <c r="AP4630" s="2">
        <f t="shared" si="864"/>
        <v>95.832383993571156</v>
      </c>
      <c r="AQ4630" s="6">
        <f t="shared" si="865"/>
        <v>4409.2479875442086</v>
      </c>
      <c r="AR4630" s="3">
        <f t="shared" si="866"/>
        <v>45542.676162455791</v>
      </c>
    </row>
    <row r="4631" spans="1:44">
      <c r="A4631" s="32">
        <v>44444</v>
      </c>
      <c r="B4631" s="9">
        <v>6.25</v>
      </c>
      <c r="C4631" s="33">
        <v>51741.550779999998</v>
      </c>
      <c r="D4631" s="34">
        <f t="shared" si="850"/>
        <v>126095242.09680417</v>
      </c>
      <c r="E4631" s="34">
        <v>17615033039278.801</v>
      </c>
      <c r="F4631" s="3">
        <f>VLOOKUP(A4631,ERCOT_345kv_West_ATC!A:B,2)</f>
        <v>36.633400000000002</v>
      </c>
      <c r="G4631" s="3">
        <f>VLOOKUP(A4631,ERCOT_345kv_West_ATC!G:H,2)</f>
        <v>3.863</v>
      </c>
      <c r="I4631" s="5">
        <f t="shared" si="851"/>
        <v>6</v>
      </c>
      <c r="J4631" s="4">
        <f t="shared" si="852"/>
        <v>144</v>
      </c>
      <c r="K4631" s="4">
        <f t="shared" si="867"/>
        <v>900</v>
      </c>
      <c r="L4631" s="6">
        <f t="shared" si="868"/>
        <v>46567395.702</v>
      </c>
      <c r="N4631" s="22">
        <f t="shared" si="853"/>
        <v>0.36930335298654565</v>
      </c>
      <c r="O4631" s="14">
        <f t="shared" si="854"/>
        <v>713.74620091459428</v>
      </c>
      <c r="Q4631" s="22">
        <f t="shared" si="849"/>
        <v>539.91718272886783</v>
      </c>
      <c r="R4631" s="3">
        <f>VLOOKUP(A4631,ERCOT_345kv_West_ATC!D:E,2)</f>
        <v>44.35</v>
      </c>
      <c r="S4631" s="66">
        <f t="shared" si="870"/>
        <v>0.91785777260163359</v>
      </c>
      <c r="T4631" s="69">
        <f t="shared" si="855"/>
        <v>495.56718272886781</v>
      </c>
      <c r="V4631" s="16">
        <f t="shared" si="856"/>
        <v>2.50572456E-2</v>
      </c>
      <c r="W4631" s="16">
        <f t="shared" si="857"/>
        <v>0.34424610738654565</v>
      </c>
      <c r="X4631" s="16"/>
      <c r="Z4631" s="15">
        <f t="shared" si="858"/>
        <v>7.2089466290333792E-6</v>
      </c>
      <c r="AA4631" s="16">
        <f t="shared" si="859"/>
        <v>0.37300207807644042</v>
      </c>
      <c r="AB4631" s="3">
        <f t="shared" si="860"/>
        <v>0.40175043152361195</v>
      </c>
      <c r="AC4631" s="69">
        <f t="shared" si="861"/>
        <v>133.27173793764197</v>
      </c>
      <c r="AD4631" s="3">
        <f t="shared" si="869"/>
        <v>133.99136037284822</v>
      </c>
      <c r="AF4631" s="29"/>
      <c r="AG4631" s="30"/>
      <c r="AH4631" s="29"/>
      <c r="AI4631" s="29"/>
      <c r="AJ4631" s="31"/>
      <c r="AK4631" s="29"/>
      <c r="AL4631" s="30"/>
      <c r="AN4631" s="17">
        <f t="shared" si="862"/>
        <v>140105.82455200463</v>
      </c>
      <c r="AO4631" s="17">
        <f t="shared" si="863"/>
        <v>1401.0582455200463</v>
      </c>
      <c r="AP4631" s="2">
        <f t="shared" si="864"/>
        <v>95.832383993571156</v>
      </c>
      <c r="AQ4631" s="6">
        <f t="shared" si="865"/>
        <v>4250.1662301148808</v>
      </c>
      <c r="AR4631" s="3">
        <f t="shared" si="866"/>
        <v>47491.384549885115</v>
      </c>
    </row>
    <row r="4632" spans="1:44">
      <c r="A4632" s="32">
        <v>44445</v>
      </c>
      <c r="B4632" s="9">
        <v>6.25</v>
      </c>
      <c r="C4632" s="33">
        <v>52610.541149999997</v>
      </c>
      <c r="D4632" s="34">
        <f t="shared" si="850"/>
        <v>126095242.09680417</v>
      </c>
      <c r="E4632" s="34">
        <v>17615033039278.801</v>
      </c>
      <c r="F4632" s="3">
        <f>VLOOKUP(A4632,ERCOT_345kv_West_ATC!A:B,2)</f>
        <v>36.547199999999997</v>
      </c>
      <c r="G4632" s="3">
        <f>VLOOKUP(A4632,ERCOT_345kv_West_ATC!G:H,2)</f>
        <v>3.879</v>
      </c>
      <c r="I4632" s="5">
        <f t="shared" si="851"/>
        <v>6</v>
      </c>
      <c r="J4632" s="4">
        <f t="shared" si="852"/>
        <v>144</v>
      </c>
      <c r="K4632" s="4">
        <f t="shared" si="867"/>
        <v>900</v>
      </c>
      <c r="L4632" s="6">
        <f t="shared" si="868"/>
        <v>47349487.034999996</v>
      </c>
      <c r="N4632" s="22">
        <f t="shared" si="853"/>
        <v>0.37550573873873427</v>
      </c>
      <c r="O4632" s="14">
        <f t="shared" si="854"/>
        <v>713.74620091459428</v>
      </c>
      <c r="Q4632" s="22">
        <f t="shared" ref="Q4632:Q4695" si="871">((I4632*B4632)*C4632)/((D4632*($AL$2*$Y$2)/$Y$2)/1000000)</f>
        <v>548.98499815604418</v>
      </c>
      <c r="R4632" s="3">
        <f>VLOOKUP(A4632,ERCOT_345kv_West_ATC!D:E,2)</f>
        <v>46.66</v>
      </c>
      <c r="S4632" s="66">
        <f t="shared" si="870"/>
        <v>0.91500678496366261</v>
      </c>
      <c r="T4632" s="69">
        <f t="shared" si="855"/>
        <v>502.32499815604422</v>
      </c>
      <c r="V4632" s="16">
        <f t="shared" si="856"/>
        <v>2.4998284799999996E-2</v>
      </c>
      <c r="W4632" s="16">
        <f t="shared" si="857"/>
        <v>0.35050745393873428</v>
      </c>
      <c r="X4632" s="16"/>
      <c r="Z4632" s="15">
        <f t="shared" si="858"/>
        <v>7.2089466290333792E-6</v>
      </c>
      <c r="AA4632" s="16">
        <f t="shared" si="859"/>
        <v>0.37926658327491436</v>
      </c>
      <c r="AB4632" s="3">
        <f t="shared" si="860"/>
        <v>0.40849776033139695</v>
      </c>
      <c r="AC4632" s="69">
        <f t="shared" si="861"/>
        <v>135.74126028129129</v>
      </c>
      <c r="AD4632" s="3">
        <f t="shared" si="869"/>
        <v>133.83095251502837</v>
      </c>
      <c r="AF4632" s="29"/>
      <c r="AG4632" s="30"/>
      <c r="AH4632" s="29"/>
      <c r="AI4632" s="29"/>
      <c r="AJ4632" s="31"/>
      <c r="AK4632" s="29"/>
      <c r="AL4632" s="30"/>
      <c r="AN4632" s="17">
        <f t="shared" si="862"/>
        <v>140105.82455200463</v>
      </c>
      <c r="AO4632" s="17">
        <f t="shared" si="863"/>
        <v>1401.0582455200463</v>
      </c>
      <c r="AP4632" s="2">
        <f t="shared" si="864"/>
        <v>95.832383993571156</v>
      </c>
      <c r="AQ4632" s="6">
        <f t="shared" si="865"/>
        <v>4471.5390371400299</v>
      </c>
      <c r="AR4632" s="3">
        <f t="shared" si="866"/>
        <v>48139.002112859969</v>
      </c>
    </row>
    <row r="4633" spans="1:44">
      <c r="A4633" s="32">
        <v>44446</v>
      </c>
      <c r="B4633" s="9">
        <v>6.25</v>
      </c>
      <c r="C4633" s="33">
        <v>46795.209110000003</v>
      </c>
      <c r="D4633" s="34">
        <f t="shared" si="850"/>
        <v>131822838.69798703</v>
      </c>
      <c r="E4633" s="34">
        <v>18415156832118.199</v>
      </c>
      <c r="F4633" s="3">
        <f>VLOOKUP(A4633,ERCOT_345kv_West_ATC!A:B,2)</f>
        <v>36.546399999999998</v>
      </c>
      <c r="G4633" s="3">
        <f>VLOOKUP(A4633,ERCOT_345kv_West_ATC!G:H,2)</f>
        <v>3.859</v>
      </c>
      <c r="I4633" s="5">
        <f t="shared" si="851"/>
        <v>6</v>
      </c>
      <c r="J4633" s="4">
        <f t="shared" si="852"/>
        <v>144</v>
      </c>
      <c r="K4633" s="4">
        <f t="shared" si="867"/>
        <v>900</v>
      </c>
      <c r="L4633" s="6">
        <f t="shared" si="868"/>
        <v>42115688.199000001</v>
      </c>
      <c r="N4633" s="22">
        <f t="shared" si="853"/>
        <v>0.31948703741306339</v>
      </c>
      <c r="O4633" s="14">
        <f t="shared" si="854"/>
        <v>682.73450100854427</v>
      </c>
      <c r="Q4633" s="22">
        <f t="shared" si="871"/>
        <v>467.08631200740263</v>
      </c>
      <c r="R4633" s="3">
        <f>VLOOKUP(A4633,ERCOT_345kv_West_ATC!D:E,2)</f>
        <v>50.4</v>
      </c>
      <c r="S4633" s="66">
        <f t="shared" si="870"/>
        <v>0.89209703066785395</v>
      </c>
      <c r="T4633" s="69">
        <f t="shared" si="855"/>
        <v>416.68631200740265</v>
      </c>
      <c r="V4633" s="16">
        <f t="shared" si="856"/>
        <v>2.49977376E-2</v>
      </c>
      <c r="W4633" s="16">
        <f t="shared" si="857"/>
        <v>0.29448929981306338</v>
      </c>
      <c r="X4633" s="16"/>
      <c r="Z4633" s="15">
        <f t="shared" si="858"/>
        <v>6.8957236805793725E-6</v>
      </c>
      <c r="AA4633" s="16">
        <f t="shared" si="859"/>
        <v>0.32268683159749062</v>
      </c>
      <c r="AB4633" s="3">
        <f t="shared" si="860"/>
        <v>0.34755724287067258</v>
      </c>
      <c r="AC4633" s="69">
        <f t="shared" si="861"/>
        <v>113.43703089066616</v>
      </c>
      <c r="AD4633" s="3">
        <f t="shared" si="869"/>
        <v>133.03116999966591</v>
      </c>
      <c r="AF4633" s="29"/>
      <c r="AG4633" s="30"/>
      <c r="AH4633" s="29"/>
      <c r="AI4633" s="29"/>
      <c r="AJ4633" s="31"/>
      <c r="AK4633" s="29"/>
      <c r="AL4633" s="30"/>
      <c r="AN4633" s="17">
        <f t="shared" si="862"/>
        <v>146469.82077554116</v>
      </c>
      <c r="AO4633" s="17">
        <f t="shared" si="863"/>
        <v>1464.6982077554117</v>
      </c>
      <c r="AP4633" s="2">
        <f t="shared" si="864"/>
        <v>100.18535741047016</v>
      </c>
      <c r="AQ4633" s="6">
        <f t="shared" si="865"/>
        <v>5049.342013487696</v>
      </c>
      <c r="AR4633" s="3">
        <f t="shared" si="866"/>
        <v>41745.867096512309</v>
      </c>
    </row>
    <row r="4634" spans="1:44">
      <c r="A4634" s="32">
        <v>44447</v>
      </c>
      <c r="B4634" s="9">
        <v>6.25</v>
      </c>
      <c r="C4634" s="33">
        <v>46039.082130000003</v>
      </c>
      <c r="D4634" s="34">
        <f t="shared" si="850"/>
        <v>131822838.69798703</v>
      </c>
      <c r="E4634" s="34">
        <v>18415156832118.199</v>
      </c>
      <c r="F4634" s="3">
        <f>VLOOKUP(A4634,ERCOT_345kv_West_ATC!A:B,2)</f>
        <v>37.964399999999998</v>
      </c>
      <c r="G4634" s="3">
        <f>VLOOKUP(A4634,ERCOT_345kv_West_ATC!G:H,2)</f>
        <v>4.0140000000000002</v>
      </c>
      <c r="I4634" s="5">
        <f t="shared" si="851"/>
        <v>6</v>
      </c>
      <c r="J4634" s="4">
        <f t="shared" si="852"/>
        <v>144</v>
      </c>
      <c r="K4634" s="4">
        <f t="shared" si="867"/>
        <v>900</v>
      </c>
      <c r="L4634" s="6">
        <f t="shared" si="868"/>
        <v>41435173.917000003</v>
      </c>
      <c r="N4634" s="22">
        <f t="shared" si="853"/>
        <v>0.31432469764916943</v>
      </c>
      <c r="O4634" s="14">
        <f t="shared" si="854"/>
        <v>682.73450100854427</v>
      </c>
      <c r="Q4634" s="22">
        <f t="shared" si="871"/>
        <v>459.53903165083244</v>
      </c>
      <c r="R4634" s="3">
        <f>VLOOKUP(A4634,ERCOT_345kv_West_ATC!D:E,2)</f>
        <v>45.35</v>
      </c>
      <c r="S4634" s="66">
        <f t="shared" si="870"/>
        <v>0.90131414988388203</v>
      </c>
      <c r="T4634" s="69">
        <f t="shared" si="855"/>
        <v>414.18903165083242</v>
      </c>
      <c r="V4634" s="16">
        <f t="shared" si="856"/>
        <v>2.5967649599999997E-2</v>
      </c>
      <c r="W4634" s="16">
        <f t="shared" si="857"/>
        <v>0.28835704804916945</v>
      </c>
      <c r="X4634" s="16"/>
      <c r="Z4634" s="15">
        <f t="shared" si="858"/>
        <v>6.8957236805793725E-6</v>
      </c>
      <c r="AA4634" s="16">
        <f t="shared" si="859"/>
        <v>0.31747278887597963</v>
      </c>
      <c r="AB4634" s="3">
        <f t="shared" si="860"/>
        <v>0.34194133873375165</v>
      </c>
      <c r="AC4634" s="69">
        <f t="shared" si="861"/>
        <v>111.38160997655311</v>
      </c>
      <c r="AD4634" s="3">
        <f t="shared" si="869"/>
        <v>131.8751663836251</v>
      </c>
      <c r="AF4634" s="29"/>
      <c r="AG4634" s="30"/>
      <c r="AH4634" s="29"/>
      <c r="AI4634" s="29"/>
      <c r="AJ4634" s="31"/>
      <c r="AK4634" s="29"/>
      <c r="AL4634" s="30"/>
      <c r="AN4634" s="17">
        <f t="shared" si="862"/>
        <v>146469.82077554116</v>
      </c>
      <c r="AO4634" s="17">
        <f t="shared" si="863"/>
        <v>1464.6982077554117</v>
      </c>
      <c r="AP4634" s="2">
        <f t="shared" si="864"/>
        <v>100.18535741047016</v>
      </c>
      <c r="AQ4634" s="6">
        <f t="shared" si="865"/>
        <v>4543.405958564822</v>
      </c>
      <c r="AR4634" s="3">
        <f t="shared" si="866"/>
        <v>41495.676171435181</v>
      </c>
    </row>
    <row r="4635" spans="1:44">
      <c r="A4635" s="32">
        <v>44448</v>
      </c>
      <c r="B4635" s="9">
        <v>6.25</v>
      </c>
      <c r="C4635" s="33">
        <v>46377.168740000001</v>
      </c>
      <c r="D4635" s="34">
        <f t="shared" si="850"/>
        <v>131822838.69798703</v>
      </c>
      <c r="E4635" s="34">
        <v>18415156832118.199</v>
      </c>
      <c r="F4635" s="3">
        <f>VLOOKUP(A4635,ERCOT_345kv_West_ATC!A:B,2)</f>
        <v>36.724499999999999</v>
      </c>
      <c r="G4635" s="3">
        <f>VLOOKUP(A4635,ERCOT_345kv_West_ATC!G:H,2)</f>
        <v>4.0970000000000004</v>
      </c>
      <c r="I4635" s="5">
        <f t="shared" si="851"/>
        <v>6</v>
      </c>
      <c r="J4635" s="4">
        <f t="shared" si="852"/>
        <v>144</v>
      </c>
      <c r="K4635" s="4">
        <f t="shared" si="867"/>
        <v>900</v>
      </c>
      <c r="L4635" s="6">
        <f t="shared" si="868"/>
        <v>41739451.866000004</v>
      </c>
      <c r="N4635" s="22">
        <f t="shared" si="853"/>
        <v>0.31663293157892963</v>
      </c>
      <c r="O4635" s="14">
        <f t="shared" si="854"/>
        <v>682.73450100854427</v>
      </c>
      <c r="Q4635" s="22">
        <f t="shared" si="871"/>
        <v>462.91364265925375</v>
      </c>
      <c r="R4635" s="3">
        <f>VLOOKUP(A4635,ERCOT_345kv_West_ATC!D:E,2)</f>
        <v>46.16</v>
      </c>
      <c r="S4635" s="66">
        <f t="shared" si="870"/>
        <v>0.90028377704569418</v>
      </c>
      <c r="T4635" s="69">
        <f t="shared" si="855"/>
        <v>416.75364265925373</v>
      </c>
      <c r="V4635" s="16">
        <f t="shared" si="856"/>
        <v>2.5119558E-2</v>
      </c>
      <c r="W4635" s="16">
        <f t="shared" si="857"/>
        <v>0.29151337357892965</v>
      </c>
      <c r="X4635" s="16"/>
      <c r="Z4635" s="15">
        <f t="shared" si="858"/>
        <v>6.8957236805793725E-6</v>
      </c>
      <c r="AA4635" s="16">
        <f t="shared" si="859"/>
        <v>0.31980414071864344</v>
      </c>
      <c r="AB4635" s="3">
        <f t="shared" si="860"/>
        <v>0.344452374633749</v>
      </c>
      <c r="AC4635" s="69">
        <f t="shared" si="861"/>
        <v>112.30064911595214</v>
      </c>
      <c r="AD4635" s="3">
        <f t="shared" si="869"/>
        <v>130.82932402266616</v>
      </c>
      <c r="AF4635" s="29"/>
      <c r="AG4635" s="30"/>
      <c r="AH4635" s="29"/>
      <c r="AI4635" s="29"/>
      <c r="AJ4635" s="31"/>
      <c r="AK4635" s="29"/>
      <c r="AL4635" s="30"/>
      <c r="AN4635" s="17">
        <f t="shared" si="862"/>
        <v>146469.82077554116</v>
      </c>
      <c r="AO4635" s="17">
        <f t="shared" si="863"/>
        <v>1464.6982077554117</v>
      </c>
      <c r="AP4635" s="2">
        <f t="shared" si="864"/>
        <v>100.18535741047016</v>
      </c>
      <c r="AQ4635" s="6">
        <f t="shared" si="865"/>
        <v>4624.5560980673026</v>
      </c>
      <c r="AR4635" s="3">
        <f t="shared" si="866"/>
        <v>41752.612641932697</v>
      </c>
    </row>
    <row r="4636" spans="1:44">
      <c r="A4636" s="32">
        <v>44449</v>
      </c>
      <c r="B4636" s="9">
        <v>6.25</v>
      </c>
      <c r="C4636" s="33">
        <v>44888.12371</v>
      </c>
      <c r="D4636" s="34">
        <f t="shared" si="850"/>
        <v>131822838.69798703</v>
      </c>
      <c r="E4636" s="34">
        <v>18415156832118.199</v>
      </c>
      <c r="F4636" s="3">
        <f>VLOOKUP(A4636,ERCOT_345kv_West_ATC!A:B,2)</f>
        <v>37.6374</v>
      </c>
      <c r="G4636" s="3">
        <f>VLOOKUP(A4636,ERCOT_345kv_West_ATC!G:H,2)</f>
        <v>4.1180000000000003</v>
      </c>
      <c r="I4636" s="5">
        <f t="shared" si="851"/>
        <v>6</v>
      </c>
      <c r="J4636" s="4">
        <f t="shared" si="852"/>
        <v>144</v>
      </c>
      <c r="K4636" s="4">
        <f t="shared" si="867"/>
        <v>900</v>
      </c>
      <c r="L4636" s="6">
        <f t="shared" si="868"/>
        <v>40399311.339000002</v>
      </c>
      <c r="N4636" s="22">
        <f t="shared" si="853"/>
        <v>0.30646670742356658</v>
      </c>
      <c r="O4636" s="14">
        <f t="shared" si="854"/>
        <v>682.73450100854427</v>
      </c>
      <c r="Q4636" s="22">
        <f t="shared" si="871"/>
        <v>448.05074184731956</v>
      </c>
      <c r="R4636" s="3">
        <f>VLOOKUP(A4636,ERCOT_345kv_West_ATC!D:E,2)</f>
        <v>39.07</v>
      </c>
      <c r="S4636" s="66">
        <f t="shared" si="870"/>
        <v>0.9128000551033264</v>
      </c>
      <c r="T4636" s="69">
        <f t="shared" si="855"/>
        <v>408.98074184731956</v>
      </c>
      <c r="V4636" s="16">
        <f t="shared" si="856"/>
        <v>2.57439816E-2</v>
      </c>
      <c r="W4636" s="16">
        <f t="shared" si="857"/>
        <v>0.28072272582356655</v>
      </c>
      <c r="X4636" s="16"/>
      <c r="Z4636" s="15">
        <f t="shared" si="858"/>
        <v>6.8957236805793725E-6</v>
      </c>
      <c r="AA4636" s="16">
        <f t="shared" si="859"/>
        <v>0.30953609764382339</v>
      </c>
      <c r="AB4636" s="3">
        <f t="shared" si="860"/>
        <v>0.3333929436582288</v>
      </c>
      <c r="AC4636" s="69">
        <f t="shared" si="861"/>
        <v>108.25289737891174</v>
      </c>
      <c r="AD4636" s="3">
        <f t="shared" si="869"/>
        <v>129.64860728967449</v>
      </c>
      <c r="AF4636" s="29"/>
      <c r="AG4636" s="30"/>
      <c r="AH4636" s="29"/>
      <c r="AI4636" s="29"/>
      <c r="AJ4636" s="31"/>
      <c r="AK4636" s="29"/>
      <c r="AL4636" s="30"/>
      <c r="AN4636" s="17">
        <f t="shared" si="862"/>
        <v>146469.82077554116</v>
      </c>
      <c r="AO4636" s="17">
        <f t="shared" si="863"/>
        <v>1464.6982077554117</v>
      </c>
      <c r="AP4636" s="2">
        <f t="shared" si="864"/>
        <v>100.18535741047016</v>
      </c>
      <c r="AQ4636" s="6">
        <f t="shared" si="865"/>
        <v>3914.241914027069</v>
      </c>
      <c r="AR4636" s="3">
        <f t="shared" si="866"/>
        <v>40973.881795972928</v>
      </c>
    </row>
    <row r="4637" spans="1:44">
      <c r="A4637" s="32">
        <v>44450</v>
      </c>
      <c r="B4637" s="9">
        <v>6.25</v>
      </c>
      <c r="C4637" s="33">
        <v>45147.440360000001</v>
      </c>
      <c r="D4637" s="34">
        <f t="shared" si="850"/>
        <v>131822838.69798703</v>
      </c>
      <c r="E4637" s="34">
        <v>18415156832118.199</v>
      </c>
      <c r="F4637" s="3">
        <f>VLOOKUP(A4637,ERCOT_345kv_West_ATC!A:B,2)</f>
        <v>37.6374</v>
      </c>
      <c r="G4637" s="3">
        <f>VLOOKUP(A4637,ERCOT_345kv_West_ATC!G:H,2)</f>
        <v>4.1180000000000003</v>
      </c>
      <c r="I4637" s="5">
        <f t="shared" si="851"/>
        <v>6</v>
      </c>
      <c r="J4637" s="4">
        <f t="shared" si="852"/>
        <v>144</v>
      </c>
      <c r="K4637" s="4">
        <f t="shared" si="867"/>
        <v>900</v>
      </c>
      <c r="L4637" s="6">
        <f t="shared" si="868"/>
        <v>40632696.324000001</v>
      </c>
      <c r="N4637" s="22">
        <f t="shared" si="853"/>
        <v>0.30823715165997612</v>
      </c>
      <c r="O4637" s="14">
        <f t="shared" si="854"/>
        <v>682.73450100854427</v>
      </c>
      <c r="Q4637" s="22">
        <f t="shared" si="871"/>
        <v>450.63911061400023</v>
      </c>
      <c r="R4637" s="3">
        <f>VLOOKUP(A4637,ERCOT_345kv_West_ATC!D:E,2)</f>
        <v>39.47</v>
      </c>
      <c r="S4637" s="66">
        <f t="shared" si="870"/>
        <v>0.91241328355583318</v>
      </c>
      <c r="T4637" s="69">
        <f t="shared" si="855"/>
        <v>411.16911061400026</v>
      </c>
      <c r="V4637" s="16">
        <f t="shared" si="856"/>
        <v>2.57439816E-2</v>
      </c>
      <c r="W4637" s="16">
        <f t="shared" si="857"/>
        <v>0.2824931700599761</v>
      </c>
      <c r="X4637" s="16"/>
      <c r="Z4637" s="15">
        <f t="shared" si="858"/>
        <v>6.8957236805793725E-6</v>
      </c>
      <c r="AA4637" s="16">
        <f t="shared" si="859"/>
        <v>0.31132427360799692</v>
      </c>
      <c r="AB4637" s="3">
        <f t="shared" si="860"/>
        <v>0.33531893953726422</v>
      </c>
      <c r="AC4637" s="69">
        <f t="shared" si="861"/>
        <v>108.95781187063871</v>
      </c>
      <c r="AD4637" s="3">
        <f t="shared" si="869"/>
        <v>128.62552643620839</v>
      </c>
      <c r="AF4637" s="29"/>
      <c r="AG4637" s="30"/>
      <c r="AH4637" s="29"/>
      <c r="AI4637" s="29"/>
      <c r="AJ4637" s="31"/>
      <c r="AK4637" s="29"/>
      <c r="AL4637" s="30"/>
      <c r="AN4637" s="17">
        <f t="shared" si="862"/>
        <v>146469.82077554116</v>
      </c>
      <c r="AO4637" s="17">
        <f t="shared" si="863"/>
        <v>1464.6982077554117</v>
      </c>
      <c r="AP4637" s="2">
        <f t="shared" si="864"/>
        <v>100.18535741047016</v>
      </c>
      <c r="AQ4637" s="6">
        <f t="shared" si="865"/>
        <v>3954.316056991257</v>
      </c>
      <c r="AR4637" s="3">
        <f t="shared" si="866"/>
        <v>41193.124303008743</v>
      </c>
    </row>
    <row r="4638" spans="1:44">
      <c r="A4638" s="32">
        <v>44451</v>
      </c>
      <c r="B4638" s="9">
        <v>6.25</v>
      </c>
      <c r="C4638" s="33">
        <v>46082.231500000002</v>
      </c>
      <c r="D4638" s="34">
        <f t="shared" si="850"/>
        <v>131822838.69798703</v>
      </c>
      <c r="E4638" s="34">
        <v>18415156832118.199</v>
      </c>
      <c r="F4638" s="3">
        <f>VLOOKUP(A4638,ERCOT_345kv_West_ATC!A:B,2)</f>
        <v>37.6374</v>
      </c>
      <c r="G4638" s="3">
        <f>VLOOKUP(A4638,ERCOT_345kv_West_ATC!G:H,2)</f>
        <v>4.1180000000000003</v>
      </c>
      <c r="I4638" s="5">
        <f t="shared" si="851"/>
        <v>6</v>
      </c>
      <c r="J4638" s="4">
        <f t="shared" si="852"/>
        <v>144</v>
      </c>
      <c r="K4638" s="4">
        <f t="shared" si="867"/>
        <v>900</v>
      </c>
      <c r="L4638" s="6">
        <f t="shared" si="868"/>
        <v>41474008.350000001</v>
      </c>
      <c r="N4638" s="22">
        <f t="shared" si="853"/>
        <v>0.31461929328512722</v>
      </c>
      <c r="O4638" s="14">
        <f t="shared" si="854"/>
        <v>682.73450100854427</v>
      </c>
      <c r="Q4638" s="22">
        <f t="shared" si="871"/>
        <v>459.96972702503984</v>
      </c>
      <c r="R4638" s="3">
        <f>VLOOKUP(A4638,ERCOT_345kv_West_ATC!D:E,2)</f>
        <v>42.27</v>
      </c>
      <c r="S4638" s="66">
        <f t="shared" si="870"/>
        <v>0.90810264781251815</v>
      </c>
      <c r="T4638" s="69">
        <f t="shared" si="855"/>
        <v>417.69972702503986</v>
      </c>
      <c r="V4638" s="16">
        <f t="shared" si="856"/>
        <v>2.57439816E-2</v>
      </c>
      <c r="W4638" s="16">
        <f t="shared" si="857"/>
        <v>0.2888753116851272</v>
      </c>
      <c r="X4638" s="16"/>
      <c r="Z4638" s="15">
        <f t="shared" si="858"/>
        <v>6.8957236805793725E-6</v>
      </c>
      <c r="AA4638" s="16">
        <f t="shared" si="859"/>
        <v>0.31777033500849072</v>
      </c>
      <c r="AB4638" s="3">
        <f t="shared" si="860"/>
        <v>0.34226181761084257</v>
      </c>
      <c r="AC4638" s="69">
        <f t="shared" si="861"/>
        <v>111.49890524556838</v>
      </c>
      <c r="AD4638" s="3">
        <f t="shared" si="869"/>
        <v>127.67040461466728</v>
      </c>
      <c r="AF4638" s="29"/>
      <c r="AG4638" s="30"/>
      <c r="AH4638" s="29"/>
      <c r="AI4638" s="29"/>
      <c r="AJ4638" s="31"/>
      <c r="AK4638" s="29"/>
      <c r="AL4638" s="30"/>
      <c r="AN4638" s="17">
        <f t="shared" si="862"/>
        <v>146469.82077554116</v>
      </c>
      <c r="AO4638" s="17">
        <f t="shared" si="863"/>
        <v>1464.6982077554117</v>
      </c>
      <c r="AP4638" s="2">
        <f t="shared" si="864"/>
        <v>100.18535741047016</v>
      </c>
      <c r="AQ4638" s="6">
        <f t="shared" si="865"/>
        <v>4234.8350577405736</v>
      </c>
      <c r="AR4638" s="3">
        <f t="shared" si="866"/>
        <v>41847.396442259429</v>
      </c>
    </row>
    <row r="4639" spans="1:44">
      <c r="A4639" s="32">
        <v>44452</v>
      </c>
      <c r="B4639" s="9">
        <v>6.25</v>
      </c>
      <c r="C4639" s="33">
        <v>45004.701970000002</v>
      </c>
      <c r="D4639" s="34">
        <f t="shared" si="850"/>
        <v>131822838.69798703</v>
      </c>
      <c r="E4639" s="34">
        <v>18415156832118.199</v>
      </c>
      <c r="F4639" s="3">
        <f>VLOOKUP(A4639,ERCOT_345kv_West_ATC!A:B,2)</f>
        <v>39.387900000000002</v>
      </c>
      <c r="G4639" s="3">
        <f>VLOOKUP(A4639,ERCOT_345kv_West_ATC!G:H,2)</f>
        <v>4.2160000000000002</v>
      </c>
      <c r="I4639" s="5">
        <f t="shared" si="851"/>
        <v>6</v>
      </c>
      <c r="J4639" s="4">
        <f t="shared" si="852"/>
        <v>144</v>
      </c>
      <c r="K4639" s="4">
        <f t="shared" si="867"/>
        <v>900</v>
      </c>
      <c r="L4639" s="6">
        <f t="shared" si="868"/>
        <v>40504231.773000002</v>
      </c>
      <c r="N4639" s="22">
        <f t="shared" si="853"/>
        <v>0.307262627425262</v>
      </c>
      <c r="O4639" s="14">
        <f t="shared" si="854"/>
        <v>682.73450100854427</v>
      </c>
      <c r="Q4639" s="22">
        <f t="shared" si="871"/>
        <v>449.21436758079238</v>
      </c>
      <c r="R4639" s="3">
        <f>VLOOKUP(A4639,ERCOT_345kv_West_ATC!D:E,2)</f>
        <v>41.05</v>
      </c>
      <c r="S4639" s="66">
        <f t="shared" si="870"/>
        <v>0.90861823894664928</v>
      </c>
      <c r="T4639" s="69">
        <f t="shared" si="855"/>
        <v>408.16436758079237</v>
      </c>
      <c r="V4639" s="16">
        <f t="shared" si="856"/>
        <v>2.6941323600000004E-2</v>
      </c>
      <c r="W4639" s="16">
        <f t="shared" si="857"/>
        <v>0.28032130382526199</v>
      </c>
      <c r="X4639" s="16"/>
      <c r="Z4639" s="15">
        <f t="shared" si="858"/>
        <v>6.8957236805793725E-6</v>
      </c>
      <c r="AA4639" s="16">
        <f t="shared" si="859"/>
        <v>0.31033998911194616</v>
      </c>
      <c r="AB4639" s="3">
        <f t="shared" si="860"/>
        <v>0.33425879337649844</v>
      </c>
      <c r="AC4639" s="69">
        <f t="shared" si="861"/>
        <v>108.56979837579843</v>
      </c>
      <c r="AD4639" s="3">
        <f t="shared" si="869"/>
        <v>126.69648922447814</v>
      </c>
      <c r="AF4639" s="29"/>
      <c r="AG4639" s="30"/>
      <c r="AH4639" s="29"/>
      <c r="AI4639" s="29"/>
      <c r="AJ4639" s="31"/>
      <c r="AK4639" s="29"/>
      <c r="AL4639" s="30"/>
      <c r="AN4639" s="17">
        <f t="shared" si="862"/>
        <v>146469.82077554116</v>
      </c>
      <c r="AO4639" s="17">
        <f t="shared" si="863"/>
        <v>1464.6982077554117</v>
      </c>
      <c r="AP4639" s="2">
        <f t="shared" si="864"/>
        <v>100.18535741047016</v>
      </c>
      <c r="AQ4639" s="6">
        <f t="shared" si="865"/>
        <v>4112.6089216997998</v>
      </c>
      <c r="AR4639" s="3">
        <f t="shared" si="866"/>
        <v>40892.093048300201</v>
      </c>
    </row>
    <row r="4640" spans="1:44">
      <c r="A4640" s="32">
        <v>44453</v>
      </c>
      <c r="B4640" s="9">
        <v>6.25</v>
      </c>
      <c r="C4640" s="33">
        <v>47031.16732</v>
      </c>
      <c r="D4640" s="34">
        <f t="shared" si="850"/>
        <v>131822838.69798703</v>
      </c>
      <c r="E4640" s="34">
        <v>18415156832118.199</v>
      </c>
      <c r="F4640" s="3">
        <f>VLOOKUP(A4640,ERCOT_345kv_West_ATC!A:B,2)</f>
        <v>38.560899999999997</v>
      </c>
      <c r="G4640" s="3">
        <f>VLOOKUP(A4640,ERCOT_345kv_West_ATC!G:H,2)</f>
        <v>4.2469999999999999</v>
      </c>
      <c r="I4640" s="5">
        <f t="shared" si="851"/>
        <v>6</v>
      </c>
      <c r="J4640" s="4">
        <f t="shared" si="852"/>
        <v>144</v>
      </c>
      <c r="K4640" s="4">
        <f t="shared" si="867"/>
        <v>900</v>
      </c>
      <c r="L4640" s="6">
        <f t="shared" si="868"/>
        <v>42328050.588</v>
      </c>
      <c r="N4640" s="22">
        <f t="shared" si="853"/>
        <v>0.32109800552069556</v>
      </c>
      <c r="O4640" s="14">
        <f t="shared" si="854"/>
        <v>682.73450100854427</v>
      </c>
      <c r="Q4640" s="22">
        <f t="shared" si="871"/>
        <v>469.44152853902858</v>
      </c>
      <c r="R4640" s="3">
        <f>VLOOKUP(A4640,ERCOT_345kv_West_ATC!D:E,2)</f>
        <v>49.37</v>
      </c>
      <c r="S4640" s="66">
        <f t="shared" si="870"/>
        <v>0.89483248285756323</v>
      </c>
      <c r="T4640" s="69">
        <f t="shared" si="855"/>
        <v>420.07152853902858</v>
      </c>
      <c r="V4640" s="16">
        <f t="shared" si="856"/>
        <v>2.6375655599999999E-2</v>
      </c>
      <c r="W4640" s="16">
        <f t="shared" si="857"/>
        <v>0.29472234992069557</v>
      </c>
      <c r="X4640" s="16"/>
      <c r="Z4640" s="15">
        <f t="shared" si="858"/>
        <v>6.8957236805793725E-6</v>
      </c>
      <c r="AA4640" s="16">
        <f t="shared" si="859"/>
        <v>0.32431393421381471</v>
      </c>
      <c r="AB4640" s="3">
        <f t="shared" si="860"/>
        <v>0.3493097510111432</v>
      </c>
      <c r="AC4640" s="69">
        <f t="shared" si="861"/>
        <v>114.07844887007842</v>
      </c>
      <c r="AD4640" s="3">
        <f t="shared" si="869"/>
        <v>125.9096618299083</v>
      </c>
      <c r="AF4640" s="29"/>
      <c r="AG4640" s="30"/>
      <c r="AH4640" s="29"/>
      <c r="AI4640" s="29"/>
      <c r="AJ4640" s="31"/>
      <c r="AK4640" s="29"/>
      <c r="AL4640" s="30"/>
      <c r="AN4640" s="17">
        <f t="shared" si="862"/>
        <v>146469.82077554116</v>
      </c>
      <c r="AO4640" s="17">
        <f t="shared" si="863"/>
        <v>1464.6982077554117</v>
      </c>
      <c r="AP4640" s="2">
        <f t="shared" si="864"/>
        <v>100.18535741047016</v>
      </c>
      <c r="AQ4640" s="6">
        <f t="shared" si="865"/>
        <v>4946.1510953549114</v>
      </c>
      <c r="AR4640" s="3">
        <f t="shared" si="866"/>
        <v>42085.016224645093</v>
      </c>
    </row>
    <row r="4641" spans="1:44">
      <c r="A4641" s="32">
        <v>44454</v>
      </c>
      <c r="B4641" s="9">
        <v>6.25</v>
      </c>
      <c r="C4641" s="33">
        <v>48143.037450000003</v>
      </c>
      <c r="D4641" s="34">
        <f t="shared" si="850"/>
        <v>131822838.69798703</v>
      </c>
      <c r="E4641" s="34">
        <v>18415156832118.199</v>
      </c>
      <c r="F4641" s="3">
        <f>VLOOKUP(A4641,ERCOT_345kv_West_ATC!A:B,2)</f>
        <v>39.639800000000001</v>
      </c>
      <c r="G4641" s="3">
        <f>VLOOKUP(A4641,ERCOT_345kv_West_ATC!G:H,2)</f>
        <v>4.2290000000000001</v>
      </c>
      <c r="I4641" s="5">
        <f t="shared" si="851"/>
        <v>6</v>
      </c>
      <c r="J4641" s="4">
        <f t="shared" si="852"/>
        <v>144</v>
      </c>
      <c r="K4641" s="4">
        <f t="shared" si="867"/>
        <v>900</v>
      </c>
      <c r="L4641" s="6">
        <f t="shared" si="868"/>
        <v>43328733.705000006</v>
      </c>
      <c r="N4641" s="22">
        <f t="shared" si="853"/>
        <v>0.32868912650461413</v>
      </c>
      <c r="O4641" s="14">
        <f t="shared" si="854"/>
        <v>682.73450100854427</v>
      </c>
      <c r="Q4641" s="22">
        <f t="shared" si="871"/>
        <v>480.5396586324768</v>
      </c>
      <c r="R4641" s="3">
        <f>VLOOKUP(A4641,ERCOT_345kv_West_ATC!D:E,2)</f>
        <v>49.97</v>
      </c>
      <c r="S4641" s="66">
        <f t="shared" si="870"/>
        <v>0.89601274504126271</v>
      </c>
      <c r="T4641" s="69">
        <f t="shared" si="855"/>
        <v>430.56965863247683</v>
      </c>
      <c r="V4641" s="16">
        <f t="shared" si="856"/>
        <v>2.7113623199999999E-2</v>
      </c>
      <c r="W4641" s="16">
        <f t="shared" si="857"/>
        <v>0.30157550330461413</v>
      </c>
      <c r="X4641" s="16"/>
      <c r="Z4641" s="15">
        <f t="shared" si="858"/>
        <v>6.8957236805793725E-6</v>
      </c>
      <c r="AA4641" s="16">
        <f t="shared" si="859"/>
        <v>0.33198108339898458</v>
      </c>
      <c r="AB4641" s="3">
        <f t="shared" si="860"/>
        <v>0.35756782965130202</v>
      </c>
      <c r="AC4641" s="69">
        <f t="shared" si="861"/>
        <v>117.10090565237654</v>
      </c>
      <c r="AD4641" s="3">
        <f t="shared" si="869"/>
        <v>125.33730000957695</v>
      </c>
      <c r="AF4641" s="29"/>
      <c r="AG4641" s="30"/>
      <c r="AH4641" s="29"/>
      <c r="AI4641" s="29"/>
      <c r="AJ4641" s="31"/>
      <c r="AK4641" s="29"/>
      <c r="AL4641" s="30"/>
      <c r="AN4641" s="17">
        <f t="shared" si="862"/>
        <v>146469.82077554116</v>
      </c>
      <c r="AO4641" s="17">
        <f t="shared" si="863"/>
        <v>1464.6982077554117</v>
      </c>
      <c r="AP4641" s="2">
        <f t="shared" si="864"/>
        <v>100.18535741047016</v>
      </c>
      <c r="AQ4641" s="6">
        <f t="shared" si="865"/>
        <v>5006.2623098011936</v>
      </c>
      <c r="AR4641" s="3">
        <f t="shared" si="866"/>
        <v>43136.775140198806</v>
      </c>
    </row>
    <row r="4642" spans="1:44">
      <c r="A4642" s="32">
        <v>44455</v>
      </c>
      <c r="B4642" s="9">
        <v>6.25</v>
      </c>
      <c r="C4642" s="33">
        <v>47799.185039999997</v>
      </c>
      <c r="D4642" s="34">
        <f t="shared" si="850"/>
        <v>131822838.69798703</v>
      </c>
      <c r="E4642" s="34">
        <v>18415156832118.199</v>
      </c>
      <c r="F4642" s="3">
        <f>VLOOKUP(A4642,ERCOT_345kv_West_ATC!A:B,2)</f>
        <v>38.820999999999998</v>
      </c>
      <c r="G4642" s="3">
        <f>VLOOKUP(A4642,ERCOT_345kv_West_ATC!G:H,2)</f>
        <v>4.157</v>
      </c>
      <c r="I4642" s="5">
        <f t="shared" si="851"/>
        <v>6</v>
      </c>
      <c r="J4642" s="4">
        <f t="shared" si="852"/>
        <v>144</v>
      </c>
      <c r="K4642" s="4">
        <f t="shared" si="867"/>
        <v>900</v>
      </c>
      <c r="L4642" s="6">
        <f t="shared" si="868"/>
        <v>43019266.535999998</v>
      </c>
      <c r="N4642" s="22">
        <f t="shared" si="853"/>
        <v>0.32634152746899475</v>
      </c>
      <c r="O4642" s="14">
        <f t="shared" si="854"/>
        <v>682.73450100854427</v>
      </c>
      <c r="Q4642" s="22">
        <f t="shared" si="871"/>
        <v>477.10749629969985</v>
      </c>
      <c r="R4642" s="3">
        <f>VLOOKUP(A4642,ERCOT_345kv_West_ATC!D:E,2)</f>
        <v>48.17</v>
      </c>
      <c r="S4642" s="66">
        <f t="shared" si="870"/>
        <v>0.89903742788870045</v>
      </c>
      <c r="T4642" s="69">
        <f t="shared" si="855"/>
        <v>428.93749629969983</v>
      </c>
      <c r="V4642" s="16">
        <f t="shared" si="856"/>
        <v>2.6553563999999998E-2</v>
      </c>
      <c r="W4642" s="16">
        <f t="shared" si="857"/>
        <v>0.29978796346899478</v>
      </c>
      <c r="X4642" s="16"/>
      <c r="Z4642" s="15">
        <f t="shared" si="858"/>
        <v>6.8957236805793725E-6</v>
      </c>
      <c r="AA4642" s="16">
        <f t="shared" si="859"/>
        <v>0.32960997219272326</v>
      </c>
      <c r="AB4642" s="3">
        <f t="shared" si="860"/>
        <v>0.35501397001808371</v>
      </c>
      <c r="AC4642" s="69">
        <f t="shared" si="861"/>
        <v>116.16619302661864</v>
      </c>
      <c r="AD4642" s="3">
        <f t="shared" si="869"/>
        <v>124.87420507383491</v>
      </c>
      <c r="AF4642" s="29"/>
      <c r="AG4642" s="30"/>
      <c r="AH4642" s="29"/>
      <c r="AI4642" s="29"/>
      <c r="AJ4642" s="31"/>
      <c r="AK4642" s="29"/>
      <c r="AL4642" s="30"/>
      <c r="AN4642" s="17">
        <f t="shared" si="862"/>
        <v>146469.82077554116</v>
      </c>
      <c r="AO4642" s="17">
        <f t="shared" si="863"/>
        <v>1464.6982077554117</v>
      </c>
      <c r="AP4642" s="2">
        <f t="shared" si="864"/>
        <v>100.18535741047016</v>
      </c>
      <c r="AQ4642" s="6">
        <f t="shared" si="865"/>
        <v>4825.9286664623478</v>
      </c>
      <c r="AR4642" s="3">
        <f t="shared" si="866"/>
        <v>42973.256373537646</v>
      </c>
    </row>
    <row r="4643" spans="1:44">
      <c r="A4643" s="32">
        <v>44456</v>
      </c>
      <c r="B4643" s="9">
        <v>6.25</v>
      </c>
      <c r="C4643" s="33">
        <v>47204.662660000002</v>
      </c>
      <c r="D4643" s="34">
        <f t="shared" ref="D4643:D4706" si="872">((2^256)/(2^208*65535)/600)*E4643/(10^12)</f>
        <v>131822838.69798703</v>
      </c>
      <c r="E4643" s="34">
        <v>18415156832118.199</v>
      </c>
      <c r="F4643" s="3">
        <f>VLOOKUP(A4643,ERCOT_345kv_West_ATC!A:B,2)</f>
        <v>39.561700000000002</v>
      </c>
      <c r="G4643" s="3">
        <f>VLOOKUP(A4643,ERCOT_345kv_West_ATC!G:H,2)</f>
        <v>4.0179999999999998</v>
      </c>
      <c r="I4643" s="5">
        <f t="shared" si="851"/>
        <v>6</v>
      </c>
      <c r="J4643" s="4">
        <f t="shared" si="852"/>
        <v>144</v>
      </c>
      <c r="K4643" s="4">
        <f t="shared" si="867"/>
        <v>900</v>
      </c>
      <c r="L4643" s="6">
        <f t="shared" si="868"/>
        <v>42484196.394000001</v>
      </c>
      <c r="N4643" s="22">
        <f t="shared" si="853"/>
        <v>0.32228251806451763</v>
      </c>
      <c r="O4643" s="14">
        <f t="shared" si="854"/>
        <v>682.73450100854427</v>
      </c>
      <c r="Q4643" s="22">
        <f t="shared" si="871"/>
        <v>471.17327202414862</v>
      </c>
      <c r="R4643" s="3">
        <f>VLOOKUP(A4643,ERCOT_345kv_West_ATC!D:E,2)</f>
        <v>55.2</v>
      </c>
      <c r="S4643" s="66">
        <f t="shared" si="870"/>
        <v>0.88284564664956022</v>
      </c>
      <c r="T4643" s="69">
        <f t="shared" si="855"/>
        <v>415.97327202414863</v>
      </c>
      <c r="V4643" s="16">
        <f t="shared" si="856"/>
        <v>2.7060202800000002E-2</v>
      </c>
      <c r="W4643" s="16">
        <f t="shared" si="857"/>
        <v>0.29522231526451764</v>
      </c>
      <c r="X4643" s="16"/>
      <c r="Z4643" s="15">
        <f t="shared" si="858"/>
        <v>6.8957236805793725E-6</v>
      </c>
      <c r="AA4643" s="16">
        <f t="shared" si="859"/>
        <v>0.32551031013832288</v>
      </c>
      <c r="AB4643" s="3">
        <f t="shared" si="860"/>
        <v>0.3505983351027232</v>
      </c>
      <c r="AC4643" s="69">
        <f t="shared" si="861"/>
        <v>114.5500706475967</v>
      </c>
      <c r="AD4643" s="3">
        <f t="shared" si="869"/>
        <v>124.345887376954</v>
      </c>
      <c r="AF4643" s="29"/>
      <c r="AG4643" s="30"/>
      <c r="AH4643" s="29"/>
      <c r="AI4643" s="29"/>
      <c r="AJ4643" s="31"/>
      <c r="AK4643" s="29"/>
      <c r="AL4643" s="30"/>
      <c r="AN4643" s="17">
        <f t="shared" si="862"/>
        <v>146469.82077554116</v>
      </c>
      <c r="AO4643" s="17">
        <f t="shared" si="863"/>
        <v>1464.6982077554117</v>
      </c>
      <c r="AP4643" s="2">
        <f t="shared" si="864"/>
        <v>100.18535741047016</v>
      </c>
      <c r="AQ4643" s="6">
        <f t="shared" si="865"/>
        <v>5530.2317290579531</v>
      </c>
      <c r="AR4643" s="3">
        <f t="shared" si="866"/>
        <v>41674.43093094205</v>
      </c>
    </row>
    <row r="4644" spans="1:44">
      <c r="A4644" s="32">
        <v>44457</v>
      </c>
      <c r="B4644" s="9">
        <v>6.25</v>
      </c>
      <c r="C4644" s="33">
        <v>48234.215470000003</v>
      </c>
      <c r="D4644" s="34">
        <f t="shared" si="872"/>
        <v>131822838.69798703</v>
      </c>
      <c r="E4644" s="34">
        <v>18415156832118.199</v>
      </c>
      <c r="F4644" s="3">
        <f>VLOOKUP(A4644,ERCOT_345kv_West_ATC!A:B,2)</f>
        <v>39.561700000000002</v>
      </c>
      <c r="G4644" s="3">
        <f>VLOOKUP(A4644,ERCOT_345kv_West_ATC!G:H,2)</f>
        <v>4.0179999999999998</v>
      </c>
      <c r="I4644" s="5">
        <f t="shared" ref="I4644:I4707" si="873">60/10</f>
        <v>6</v>
      </c>
      <c r="J4644" s="4">
        <f t="shared" ref="J4644:J4707" si="874">I4644*24</f>
        <v>144</v>
      </c>
      <c r="K4644" s="4">
        <f t="shared" si="867"/>
        <v>900</v>
      </c>
      <c r="L4644" s="6">
        <f t="shared" si="868"/>
        <v>43410793.923</v>
      </c>
      <c r="N4644" s="22">
        <f t="shared" ref="N4644:N4707" si="875">L4644/D4644</f>
        <v>0.32931163030449057</v>
      </c>
      <c r="O4644" s="14">
        <f t="shared" ref="O4644:O4707" si="876">(K4644*100000000)/D4644</f>
        <v>682.73450100854427</v>
      </c>
      <c r="Q4644" s="22">
        <f t="shared" si="871"/>
        <v>481.44975190715002</v>
      </c>
      <c r="R4644" s="3">
        <f>VLOOKUP(A4644,ERCOT_345kv_West_ATC!D:E,2)</f>
        <v>54.01</v>
      </c>
      <c r="S4644" s="66">
        <f t="shared" si="870"/>
        <v>0.88781799183393062</v>
      </c>
      <c r="T4644" s="69">
        <f t="shared" si="855"/>
        <v>427.43975190715003</v>
      </c>
      <c r="V4644" s="16">
        <f t="shared" si="856"/>
        <v>2.7060202800000002E-2</v>
      </c>
      <c r="W4644" s="16">
        <f t="shared" si="857"/>
        <v>0.30225142750449058</v>
      </c>
      <c r="X4644" s="16"/>
      <c r="Z4644" s="15">
        <f t="shared" si="858"/>
        <v>6.8957236805793725E-6</v>
      </c>
      <c r="AA4644" s="16">
        <f t="shared" si="859"/>
        <v>0.33260982183064691</v>
      </c>
      <c r="AB4644" s="3">
        <f t="shared" si="860"/>
        <v>0.35824502677990366</v>
      </c>
      <c r="AC4644" s="69">
        <f t="shared" si="861"/>
        <v>117.34875980144474</v>
      </c>
      <c r="AD4644" s="3">
        <f t="shared" si="869"/>
        <v>123.70529697726687</v>
      </c>
      <c r="AF4644" s="29"/>
      <c r="AG4644" s="30"/>
      <c r="AH4644" s="29"/>
      <c r="AI4644" s="29"/>
      <c r="AJ4644" s="31"/>
      <c r="AK4644" s="29"/>
      <c r="AL4644" s="30"/>
      <c r="AN4644" s="17">
        <f t="shared" si="862"/>
        <v>146469.82077554116</v>
      </c>
      <c r="AO4644" s="17">
        <f t="shared" si="863"/>
        <v>1464.6982077554117</v>
      </c>
      <c r="AP4644" s="2">
        <f t="shared" si="864"/>
        <v>100.18535741047016</v>
      </c>
      <c r="AQ4644" s="6">
        <f t="shared" si="865"/>
        <v>5411.0111537394932</v>
      </c>
      <c r="AR4644" s="3">
        <f t="shared" si="866"/>
        <v>42823.204316260511</v>
      </c>
    </row>
    <row r="4645" spans="1:44">
      <c r="A4645" s="32">
        <v>44458</v>
      </c>
      <c r="B4645" s="9">
        <v>6.25</v>
      </c>
      <c r="C4645" s="33">
        <v>47257.287040000003</v>
      </c>
      <c r="D4645" s="34">
        <f t="shared" si="872"/>
        <v>131822838.69798703</v>
      </c>
      <c r="E4645" s="34">
        <v>18415156832118.199</v>
      </c>
      <c r="F4645" s="3">
        <f>VLOOKUP(A4645,ERCOT_345kv_West_ATC!A:B,2)</f>
        <v>39.561700000000002</v>
      </c>
      <c r="G4645" s="3">
        <f>VLOOKUP(A4645,ERCOT_345kv_West_ATC!G:H,2)</f>
        <v>4.0179999999999998</v>
      </c>
      <c r="I4645" s="5">
        <f t="shared" si="873"/>
        <v>6</v>
      </c>
      <c r="J4645" s="4">
        <f t="shared" si="874"/>
        <v>144</v>
      </c>
      <c r="K4645" s="4">
        <f t="shared" si="867"/>
        <v>900</v>
      </c>
      <c r="L4645" s="6">
        <f t="shared" si="868"/>
        <v>42531558.336000003</v>
      </c>
      <c r="N4645" s="22">
        <f t="shared" si="875"/>
        <v>0.32264180286271948</v>
      </c>
      <c r="O4645" s="14">
        <f t="shared" si="876"/>
        <v>682.73450100854427</v>
      </c>
      <c r="Q4645" s="22">
        <f t="shared" si="871"/>
        <v>471.69854219695833</v>
      </c>
      <c r="R4645" s="3">
        <f>VLOOKUP(A4645,ERCOT_345kv_West_ATC!D:E,2)</f>
        <v>47.48</v>
      </c>
      <c r="S4645" s="66">
        <f t="shared" si="870"/>
        <v>0.89934249154373114</v>
      </c>
      <c r="T4645" s="69">
        <f t="shared" si="855"/>
        <v>424.21854219695831</v>
      </c>
      <c r="V4645" s="16">
        <f t="shared" si="856"/>
        <v>2.7060202800000002E-2</v>
      </c>
      <c r="W4645" s="16">
        <f t="shared" si="857"/>
        <v>0.2955816000627195</v>
      </c>
      <c r="X4645" s="16"/>
      <c r="Z4645" s="15">
        <f t="shared" si="858"/>
        <v>6.8957236805793725E-6</v>
      </c>
      <c r="AA4645" s="16">
        <f t="shared" si="859"/>
        <v>0.3258731933216647</v>
      </c>
      <c r="AB4645" s="3">
        <f t="shared" si="860"/>
        <v>0.35098918674690727</v>
      </c>
      <c r="AC4645" s="69">
        <f t="shared" si="861"/>
        <v>114.69312234936807</v>
      </c>
      <c r="AD4645" s="3">
        <f t="shared" si="869"/>
        <v>122.69497864976556</v>
      </c>
      <c r="AF4645" s="29"/>
      <c r="AG4645" s="30"/>
      <c r="AH4645" s="29"/>
      <c r="AI4645" s="29"/>
      <c r="AJ4645" s="31"/>
      <c r="AK4645" s="29"/>
      <c r="AL4645" s="30"/>
      <c r="AN4645" s="17">
        <f t="shared" si="862"/>
        <v>146469.82077554116</v>
      </c>
      <c r="AO4645" s="17">
        <f t="shared" si="863"/>
        <v>1464.6982077554117</v>
      </c>
      <c r="AP4645" s="2">
        <f t="shared" si="864"/>
        <v>100.18535741047016</v>
      </c>
      <c r="AQ4645" s="6">
        <f t="shared" si="865"/>
        <v>4756.8007698491228</v>
      </c>
      <c r="AR4645" s="3">
        <f t="shared" si="866"/>
        <v>42500.486270150883</v>
      </c>
    </row>
    <row r="4646" spans="1:44">
      <c r="A4646" s="32">
        <v>44459</v>
      </c>
      <c r="B4646" s="9">
        <v>6.25</v>
      </c>
      <c r="C4646" s="33">
        <v>42907.065770000001</v>
      </c>
      <c r="D4646" s="34">
        <f t="shared" si="872"/>
        <v>131822838.69798703</v>
      </c>
      <c r="E4646" s="34">
        <v>18415156832118.199</v>
      </c>
      <c r="F4646" s="3">
        <f>VLOOKUP(A4646,ERCOT_345kv_West_ATC!A:B,2)</f>
        <v>39.491799999999998</v>
      </c>
      <c r="G4646" s="3">
        <f>VLOOKUP(A4646,ERCOT_345kv_West_ATC!G:H,2)</f>
        <v>3.9990000000000001</v>
      </c>
      <c r="I4646" s="5">
        <f t="shared" si="873"/>
        <v>6</v>
      </c>
      <c r="J4646" s="4">
        <f t="shared" si="874"/>
        <v>144</v>
      </c>
      <c r="K4646" s="4">
        <f t="shared" si="867"/>
        <v>900</v>
      </c>
      <c r="L4646" s="6">
        <f t="shared" si="868"/>
        <v>38616359.193000004</v>
      </c>
      <c r="N4646" s="22">
        <f t="shared" si="875"/>
        <v>0.29294134138221745</v>
      </c>
      <c r="O4646" s="14">
        <f t="shared" si="876"/>
        <v>682.73450100854427</v>
      </c>
      <c r="Q4646" s="22">
        <f t="shared" si="871"/>
        <v>428.27681488628281</v>
      </c>
      <c r="R4646" s="3">
        <f>VLOOKUP(A4646,ERCOT_345kv_West_ATC!D:E,2)</f>
        <v>49.07</v>
      </c>
      <c r="S4646" s="66">
        <f t="shared" si="870"/>
        <v>0.88542457052448853</v>
      </c>
      <c r="T4646" s="69">
        <f t="shared" si="855"/>
        <v>379.20681488628281</v>
      </c>
      <c r="V4646" s="16">
        <f t="shared" si="856"/>
        <v>2.7012391199999999E-2</v>
      </c>
      <c r="W4646" s="16">
        <f t="shared" si="857"/>
        <v>0.26592895018221746</v>
      </c>
      <c r="X4646" s="16"/>
      <c r="Z4646" s="15">
        <f t="shared" si="858"/>
        <v>6.8957236805793725E-6</v>
      </c>
      <c r="AA4646" s="16">
        <f t="shared" si="859"/>
        <v>0.2958752694943656</v>
      </c>
      <c r="AB4646" s="3">
        <f t="shared" si="860"/>
        <v>0.31867923580888585</v>
      </c>
      <c r="AC4646" s="69">
        <f t="shared" si="861"/>
        <v>102.86768030605222</v>
      </c>
      <c r="AD4646" s="3">
        <f t="shared" si="869"/>
        <v>121.33699836366876</v>
      </c>
      <c r="AF4646" s="29"/>
      <c r="AG4646" s="30"/>
      <c r="AH4646" s="29"/>
      <c r="AI4646" s="29"/>
      <c r="AJ4646" s="31"/>
      <c r="AK4646" s="29"/>
      <c r="AL4646" s="30"/>
      <c r="AN4646" s="17">
        <f t="shared" si="862"/>
        <v>146469.82077554116</v>
      </c>
      <c r="AO4646" s="17">
        <f t="shared" si="863"/>
        <v>1464.6982077554117</v>
      </c>
      <c r="AP4646" s="2">
        <f t="shared" si="864"/>
        <v>100.18535741047016</v>
      </c>
      <c r="AQ4646" s="6">
        <f t="shared" si="865"/>
        <v>4916.0954881317712</v>
      </c>
      <c r="AR4646" s="3">
        <f t="shared" si="866"/>
        <v>37990.970281868227</v>
      </c>
    </row>
    <row r="4647" spans="1:44">
      <c r="A4647" s="32">
        <v>44460</v>
      </c>
      <c r="B4647" s="9">
        <v>6.25</v>
      </c>
      <c r="C4647" s="33">
        <v>40633.93434</v>
      </c>
      <c r="D4647" s="34">
        <f t="shared" si="872"/>
        <v>135992487.5655117</v>
      </c>
      <c r="E4647" s="34">
        <v>18997641161758.898</v>
      </c>
      <c r="F4647" s="3">
        <f>VLOOKUP(A4647,ERCOT_345kv_West_ATC!A:B,2)</f>
        <v>37.753</v>
      </c>
      <c r="G4647" s="3">
        <f>VLOOKUP(A4647,ERCOT_345kv_West_ATC!G:H,2)</f>
        <v>3.968</v>
      </c>
      <c r="I4647" s="5">
        <f t="shared" si="873"/>
        <v>6</v>
      </c>
      <c r="J4647" s="4">
        <f t="shared" si="874"/>
        <v>144</v>
      </c>
      <c r="K4647" s="4">
        <f t="shared" si="867"/>
        <v>900</v>
      </c>
      <c r="L4647" s="6">
        <f t="shared" si="868"/>
        <v>36570540.906000003</v>
      </c>
      <c r="N4647" s="22">
        <f t="shared" si="875"/>
        <v>0.26891589058096216</v>
      </c>
      <c r="O4647" s="14">
        <f t="shared" si="876"/>
        <v>661.801262784051</v>
      </c>
      <c r="Q4647" s="22">
        <f t="shared" si="871"/>
        <v>393.15188681427213</v>
      </c>
      <c r="R4647" s="3">
        <f>VLOOKUP(A4647,ERCOT_345kv_West_ATC!D:E,2)</f>
        <v>38.869999999999997</v>
      </c>
      <c r="S4647" s="66">
        <f t="shared" si="870"/>
        <v>0.9011323579928221</v>
      </c>
      <c r="T4647" s="69">
        <f t="shared" ref="T4647:T4710" si="877">Q4647-R4647</f>
        <v>354.28188681427213</v>
      </c>
      <c r="V4647" s="16">
        <f t="shared" ref="V4647:V4710" si="878">(F4647/1000000)*($X$2)*24</f>
        <v>2.5823052000000003E-2</v>
      </c>
      <c r="W4647" s="16">
        <f t="shared" ref="W4647:W4710" si="879">N4647-V4647</f>
        <v>0.24309283858096215</v>
      </c>
      <c r="X4647" s="16"/>
      <c r="Z4647" s="15">
        <f t="shared" ref="Z4647:Z4710" si="880">((1*$B4647*(60*60*24))/(($E4647/1000000000000)*2^32))*(1+$AG$1)</f>
        <v>6.6842947483625112E-6</v>
      </c>
      <c r="AA4647" s="16">
        <f t="shared" ref="AA4647:AA4710" si="881">Z4647*C4647</f>
        <v>0.2716091939141691</v>
      </c>
      <c r="AB4647" s="3">
        <f t="shared" ref="AB4647:AB4710" si="882">C4647*$AH$2*$AG$2/(E4647/1000000000000)</f>
        <v>0.29254290330906885</v>
      </c>
      <c r="AC4647" s="69">
        <f t="shared" ref="AC4647:AC4710" si="883">((AB4647-$AL$2/1000*$AJ$2*24)*$AJ$1*$AL$1)</f>
        <v>93.301782611119208</v>
      </c>
      <c r="AD4647" s="3">
        <f t="shared" si="869"/>
        <v>119.61551488147499</v>
      </c>
      <c r="AF4647" s="29"/>
      <c r="AG4647" s="30"/>
      <c r="AH4647" s="29"/>
      <c r="AI4647" s="29"/>
      <c r="AJ4647" s="31"/>
      <c r="AK4647" s="29"/>
      <c r="AL4647" s="30"/>
      <c r="AN4647" s="17">
        <f t="shared" si="862"/>
        <v>151102.76396167968</v>
      </c>
      <c r="AO4647" s="17">
        <f t="shared" si="863"/>
        <v>1511.0276396167967</v>
      </c>
      <c r="AP4647" s="2">
        <f t="shared" si="864"/>
        <v>103.35429054978889</v>
      </c>
      <c r="AQ4647" s="6">
        <f t="shared" si="865"/>
        <v>4017.3812736702939</v>
      </c>
      <c r="AR4647" s="3">
        <f t="shared" si="866"/>
        <v>36616.553066329703</v>
      </c>
    </row>
    <row r="4648" spans="1:44">
      <c r="A4648" s="32">
        <v>44461</v>
      </c>
      <c r="B4648" s="9">
        <v>6.25</v>
      </c>
      <c r="C4648" s="33">
        <v>43569.176200000002</v>
      </c>
      <c r="D4648" s="34">
        <f t="shared" si="872"/>
        <v>135992487.5655117</v>
      </c>
      <c r="E4648" s="34">
        <v>18997641161758.898</v>
      </c>
      <c r="F4648" s="3">
        <f>VLOOKUP(A4648,ERCOT_345kv_West_ATC!A:B,2)</f>
        <v>38.106299999999997</v>
      </c>
      <c r="G4648" s="3">
        <f>VLOOKUP(A4648,ERCOT_345kv_West_ATC!G:H,2)</f>
        <v>3.9489999999999998</v>
      </c>
      <c r="I4648" s="5">
        <f t="shared" si="873"/>
        <v>6</v>
      </c>
      <c r="J4648" s="4">
        <f t="shared" si="874"/>
        <v>144</v>
      </c>
      <c r="K4648" s="4">
        <f t="shared" si="867"/>
        <v>900</v>
      </c>
      <c r="L4648" s="6">
        <f t="shared" si="868"/>
        <v>39212258.579999998</v>
      </c>
      <c r="N4648" s="22">
        <f t="shared" si="875"/>
        <v>0.28834135827620822</v>
      </c>
      <c r="O4648" s="14">
        <f t="shared" si="876"/>
        <v>661.801262784051</v>
      </c>
      <c r="Q4648" s="22">
        <f t="shared" si="871"/>
        <v>421.55169338626933</v>
      </c>
      <c r="R4648" s="3">
        <f>VLOOKUP(A4648,ERCOT_345kv_West_ATC!D:E,2)</f>
        <v>39.22</v>
      </c>
      <c r="S4648" s="66">
        <f t="shared" si="870"/>
        <v>0.90696277439914685</v>
      </c>
      <c r="T4648" s="69">
        <f t="shared" si="877"/>
        <v>382.33169338626931</v>
      </c>
      <c r="V4648" s="16">
        <f t="shared" si="878"/>
        <v>2.6064709200000001E-2</v>
      </c>
      <c r="W4648" s="16">
        <f t="shared" si="879"/>
        <v>0.26227664907620823</v>
      </c>
      <c r="X4648" s="16"/>
      <c r="Z4648" s="15">
        <f t="shared" si="880"/>
        <v>6.6842947483625112E-6</v>
      </c>
      <c r="AA4648" s="16">
        <f t="shared" si="881"/>
        <v>0.29122921566414089</v>
      </c>
      <c r="AB4648" s="3">
        <f t="shared" si="882"/>
        <v>0.31367509711668212</v>
      </c>
      <c r="AC4648" s="69">
        <f t="shared" si="883"/>
        <v>101.03616554470567</v>
      </c>
      <c r="AD4648" s="3">
        <f t="shared" si="869"/>
        <v>118.12776376171418</v>
      </c>
      <c r="AF4648" s="29"/>
      <c r="AG4648" s="30"/>
      <c r="AH4648" s="29"/>
      <c r="AI4648" s="29"/>
      <c r="AJ4648" s="31"/>
      <c r="AK4648" s="29"/>
      <c r="AL4648" s="30"/>
      <c r="AN4648" s="17">
        <f t="shared" si="862"/>
        <v>151102.76396167968</v>
      </c>
      <c r="AO4648" s="17">
        <f t="shared" si="863"/>
        <v>1511.0276396167967</v>
      </c>
      <c r="AP4648" s="2">
        <f t="shared" si="864"/>
        <v>103.35429054978889</v>
      </c>
      <c r="AQ4648" s="6">
        <f t="shared" si="865"/>
        <v>4053.5552753627198</v>
      </c>
      <c r="AR4648" s="3">
        <f t="shared" si="866"/>
        <v>39515.620924637282</v>
      </c>
    </row>
    <row r="4649" spans="1:44">
      <c r="A4649" s="32">
        <v>44462</v>
      </c>
      <c r="B4649" s="9">
        <v>6.25</v>
      </c>
      <c r="C4649" s="33">
        <v>44890.047469999998</v>
      </c>
      <c r="D4649" s="34">
        <f t="shared" si="872"/>
        <v>135992487.5655117</v>
      </c>
      <c r="E4649" s="34">
        <v>18997641161758.898</v>
      </c>
      <c r="F4649" s="3">
        <f>VLOOKUP(A4649,ERCOT_345kv_West_ATC!A:B,2)</f>
        <v>38.343400000000003</v>
      </c>
      <c r="G4649" s="3">
        <f>VLOOKUP(A4649,ERCOT_345kv_West_ATC!G:H,2)</f>
        <v>4.1529999999999996</v>
      </c>
      <c r="I4649" s="5">
        <f t="shared" si="873"/>
        <v>6</v>
      </c>
      <c r="J4649" s="4">
        <f t="shared" si="874"/>
        <v>144</v>
      </c>
      <c r="K4649" s="4">
        <f t="shared" si="867"/>
        <v>900</v>
      </c>
      <c r="L4649" s="6">
        <f t="shared" si="868"/>
        <v>40401042.722999997</v>
      </c>
      <c r="N4649" s="22">
        <f t="shared" si="875"/>
        <v>0.29708290102081991</v>
      </c>
      <c r="O4649" s="14">
        <f t="shared" si="876"/>
        <v>661.801262784051</v>
      </c>
      <c r="Q4649" s="22">
        <f t="shared" si="871"/>
        <v>434.33172663862558</v>
      </c>
      <c r="R4649" s="3">
        <f>VLOOKUP(A4649,ERCOT_345kv_West_ATC!D:E,2)</f>
        <v>34.86</v>
      </c>
      <c r="S4649" s="66">
        <f t="shared" si="870"/>
        <v>0.91973876679516808</v>
      </c>
      <c r="T4649" s="69">
        <f t="shared" si="877"/>
        <v>399.47172663862557</v>
      </c>
      <c r="V4649" s="16">
        <f t="shared" si="878"/>
        <v>2.6226885599999999E-2</v>
      </c>
      <c r="W4649" s="16">
        <f t="shared" si="879"/>
        <v>0.27085601542081994</v>
      </c>
      <c r="X4649" s="16"/>
      <c r="Z4649" s="15">
        <f t="shared" si="880"/>
        <v>6.6842947483625112E-6</v>
      </c>
      <c r="AA4649" s="16">
        <f t="shared" si="881"/>
        <v>0.30005830855746479</v>
      </c>
      <c r="AB4649" s="3">
        <f t="shared" si="882"/>
        <v>0.32318467384115285</v>
      </c>
      <c r="AC4649" s="69">
        <f t="shared" si="883"/>
        <v>104.51667062586195</v>
      </c>
      <c r="AD4649" s="3">
        <f t="shared" si="869"/>
        <v>116.94805018477132</v>
      </c>
      <c r="AF4649" s="29"/>
      <c r="AG4649" s="30"/>
      <c r="AH4649" s="29"/>
      <c r="AI4649" s="29"/>
      <c r="AJ4649" s="31"/>
      <c r="AK4649" s="29"/>
      <c r="AL4649" s="30"/>
      <c r="AN4649" s="17">
        <f t="shared" si="862"/>
        <v>151102.76396167968</v>
      </c>
      <c r="AO4649" s="17">
        <f t="shared" si="863"/>
        <v>1511.0276396167967</v>
      </c>
      <c r="AP4649" s="2">
        <f t="shared" si="864"/>
        <v>103.35429054978889</v>
      </c>
      <c r="AQ4649" s="6">
        <f t="shared" si="865"/>
        <v>3602.9305685656404</v>
      </c>
      <c r="AR4649" s="3">
        <f t="shared" si="866"/>
        <v>41287.116901434354</v>
      </c>
    </row>
    <row r="4650" spans="1:44">
      <c r="A4650" s="32">
        <v>44463</v>
      </c>
      <c r="B4650" s="9">
        <v>6.25</v>
      </c>
      <c r="C4650" s="33">
        <v>42796.243219999997</v>
      </c>
      <c r="D4650" s="34">
        <f t="shared" si="872"/>
        <v>135992487.5655117</v>
      </c>
      <c r="E4650" s="34">
        <v>18997641161758.898</v>
      </c>
      <c r="F4650" s="3">
        <f>VLOOKUP(A4650,ERCOT_345kv_West_ATC!A:B,2)</f>
        <v>38.114800000000002</v>
      </c>
      <c r="G4650" s="3">
        <f>VLOOKUP(A4650,ERCOT_345kv_West_ATC!G:H,2)</f>
        <v>4.2279999999999998</v>
      </c>
      <c r="I4650" s="5">
        <f t="shared" si="873"/>
        <v>6</v>
      </c>
      <c r="J4650" s="4">
        <f t="shared" si="874"/>
        <v>144</v>
      </c>
      <c r="K4650" s="4">
        <f t="shared" si="867"/>
        <v>900</v>
      </c>
      <c r="L4650" s="6">
        <f t="shared" si="868"/>
        <v>38516618.897999994</v>
      </c>
      <c r="N4650" s="22">
        <f t="shared" si="875"/>
        <v>0.28322607805409378</v>
      </c>
      <c r="O4650" s="14">
        <f t="shared" si="876"/>
        <v>661.801262784051</v>
      </c>
      <c r="Q4650" s="22">
        <f t="shared" si="871"/>
        <v>414.07321352937686</v>
      </c>
      <c r="R4650" s="3">
        <f>VLOOKUP(A4650,ERCOT_345kv_West_ATC!D:E,2)</f>
        <v>34.32</v>
      </c>
      <c r="S4650" s="66">
        <f t="shared" si="870"/>
        <v>0.91711610681726674</v>
      </c>
      <c r="T4650" s="69">
        <f t="shared" si="877"/>
        <v>379.75321352937686</v>
      </c>
      <c r="V4650" s="16">
        <f t="shared" si="878"/>
        <v>2.6070523200000001E-2</v>
      </c>
      <c r="W4650" s="16">
        <f t="shared" si="879"/>
        <v>0.2571555548540938</v>
      </c>
      <c r="X4650" s="16"/>
      <c r="Z4650" s="15">
        <f t="shared" si="880"/>
        <v>6.6842947483625112E-6</v>
      </c>
      <c r="AA4650" s="16">
        <f t="shared" si="881"/>
        <v>0.28606270380509069</v>
      </c>
      <c r="AB4650" s="3">
        <f t="shared" si="882"/>
        <v>0.3081103871838331</v>
      </c>
      <c r="AC4650" s="69">
        <f t="shared" si="883"/>
        <v>98.999481709282918</v>
      </c>
      <c r="AD4650" s="3">
        <f t="shared" si="869"/>
        <v>116.06896394064663</v>
      </c>
      <c r="AF4650" s="29"/>
      <c r="AG4650" s="30"/>
      <c r="AH4650" s="29"/>
      <c r="AI4650" s="29"/>
      <c r="AJ4650" s="31"/>
      <c r="AK4650" s="29"/>
      <c r="AL4650" s="30"/>
      <c r="AN4650" s="17">
        <f t="shared" si="862"/>
        <v>151102.76396167968</v>
      </c>
      <c r="AO4650" s="17">
        <f t="shared" si="863"/>
        <v>1511.0276396167967</v>
      </c>
      <c r="AP4650" s="2">
        <f t="shared" si="864"/>
        <v>103.35429054978889</v>
      </c>
      <c r="AQ4650" s="6">
        <f t="shared" si="865"/>
        <v>3547.1192516687547</v>
      </c>
      <c r="AR4650" s="3">
        <f t="shared" si="866"/>
        <v>39249.123968331245</v>
      </c>
    </row>
    <row r="4651" spans="1:44">
      <c r="A4651" s="32">
        <v>44464</v>
      </c>
      <c r="B4651" s="9">
        <v>6.25</v>
      </c>
      <c r="C4651" s="33">
        <v>42746.979220000001</v>
      </c>
      <c r="D4651" s="34">
        <f t="shared" si="872"/>
        <v>135992487.5655117</v>
      </c>
      <c r="E4651" s="34">
        <v>18997641161758.898</v>
      </c>
      <c r="F4651" s="3">
        <f>VLOOKUP(A4651,ERCOT_345kv_West_ATC!A:B,2)</f>
        <v>38.114800000000002</v>
      </c>
      <c r="G4651" s="3">
        <f>VLOOKUP(A4651,ERCOT_345kv_West_ATC!G:H,2)</f>
        <v>4.2279999999999998</v>
      </c>
      <c r="I4651" s="5">
        <f t="shared" si="873"/>
        <v>6</v>
      </c>
      <c r="J4651" s="4">
        <f t="shared" si="874"/>
        <v>144</v>
      </c>
      <c r="K4651" s="4">
        <f t="shared" si="867"/>
        <v>900</v>
      </c>
      <c r="L4651" s="6">
        <f t="shared" si="868"/>
        <v>38472281.298</v>
      </c>
      <c r="N4651" s="22">
        <f t="shared" si="875"/>
        <v>0.28290004827999587</v>
      </c>
      <c r="O4651" s="14">
        <f t="shared" si="876"/>
        <v>661.801262784051</v>
      </c>
      <c r="Q4651" s="22">
        <f t="shared" si="871"/>
        <v>413.59656181285948</v>
      </c>
      <c r="R4651" s="3">
        <f>VLOOKUP(A4651,ERCOT_345kv_West_ATC!D:E,2)</f>
        <v>38.5</v>
      </c>
      <c r="S4651" s="66">
        <f t="shared" si="870"/>
        <v>0.90691411980977699</v>
      </c>
      <c r="T4651" s="69">
        <f t="shared" si="877"/>
        <v>375.09656181285948</v>
      </c>
      <c r="V4651" s="16">
        <f t="shared" si="878"/>
        <v>2.6070523200000001E-2</v>
      </c>
      <c r="W4651" s="16">
        <f t="shared" si="879"/>
        <v>0.2568295250799959</v>
      </c>
      <c r="X4651" s="16"/>
      <c r="Z4651" s="15">
        <f t="shared" si="880"/>
        <v>6.6842947483625112E-6</v>
      </c>
      <c r="AA4651" s="16">
        <f t="shared" si="881"/>
        <v>0.28573340870860742</v>
      </c>
      <c r="AB4651" s="3">
        <f t="shared" si="882"/>
        <v>0.30775571235790988</v>
      </c>
      <c r="AC4651" s="69">
        <f t="shared" si="883"/>
        <v>98.869670722995025</v>
      </c>
      <c r="AD4651" s="3">
        <f t="shared" si="869"/>
        <v>115.37700093152334</v>
      </c>
      <c r="AF4651" s="29"/>
      <c r="AG4651" s="30"/>
      <c r="AH4651" s="29"/>
      <c r="AI4651" s="29"/>
      <c r="AJ4651" s="31"/>
      <c r="AK4651" s="29"/>
      <c r="AL4651" s="30"/>
      <c r="AN4651" s="17">
        <f t="shared" ref="AN4651:AN4714" si="884">D4651/K4651</f>
        <v>151102.76396167968</v>
      </c>
      <c r="AO4651" s="17">
        <f t="shared" ref="AO4651:AO4714" si="885">AN4651/$Y$2</f>
        <v>1511.0276396167967</v>
      </c>
      <c r="AP4651" s="2">
        <f t="shared" ref="AP4651:AP4714" si="886">(AO4651*$AL$2*$Y$2*24)/1000000</f>
        <v>103.35429054978889</v>
      </c>
      <c r="AQ4651" s="6">
        <f t="shared" ref="AQ4651:AQ4714" si="887">AP4651*R4651</f>
        <v>3979.1401861668719</v>
      </c>
      <c r="AR4651" s="3">
        <f t="shared" ref="AR4651:AR4714" si="888">C4651-AQ4651</f>
        <v>38767.83903383313</v>
      </c>
    </row>
    <row r="4652" spans="1:44">
      <c r="A4652" s="32">
        <v>44465</v>
      </c>
      <c r="B4652" s="9">
        <v>6.25</v>
      </c>
      <c r="C4652" s="33">
        <v>43247.456879999998</v>
      </c>
      <c r="D4652" s="34">
        <f t="shared" si="872"/>
        <v>135992487.5655117</v>
      </c>
      <c r="E4652" s="34">
        <v>18997641161758.898</v>
      </c>
      <c r="F4652" s="3">
        <f>VLOOKUP(A4652,ERCOT_345kv_West_ATC!A:B,2)</f>
        <v>38.114800000000002</v>
      </c>
      <c r="G4652" s="3">
        <f>VLOOKUP(A4652,ERCOT_345kv_West_ATC!G:H,2)</f>
        <v>4.2279999999999998</v>
      </c>
      <c r="I4652" s="5">
        <f t="shared" si="873"/>
        <v>6</v>
      </c>
      <c r="J4652" s="4">
        <f t="shared" si="874"/>
        <v>144</v>
      </c>
      <c r="K4652" s="4">
        <f t="shared" si="867"/>
        <v>900</v>
      </c>
      <c r="L4652" s="6">
        <f t="shared" si="868"/>
        <v>38922711.192000002</v>
      </c>
      <c r="N4652" s="22">
        <f t="shared" si="875"/>
        <v>0.28621221575382794</v>
      </c>
      <c r="O4652" s="14">
        <f t="shared" si="876"/>
        <v>661.801262784051</v>
      </c>
      <c r="Q4652" s="22">
        <f t="shared" si="871"/>
        <v>418.4389119208011</v>
      </c>
      <c r="R4652" s="3">
        <f>VLOOKUP(A4652,ERCOT_345kv_West_ATC!D:E,2)</f>
        <v>36.270000000000003</v>
      </c>
      <c r="S4652" s="66">
        <f t="shared" si="870"/>
        <v>0.9133206808288783</v>
      </c>
      <c r="T4652" s="69">
        <f t="shared" si="877"/>
        <v>382.16891192080112</v>
      </c>
      <c r="V4652" s="16">
        <f t="shared" si="878"/>
        <v>2.6070523200000001E-2</v>
      </c>
      <c r="W4652" s="16">
        <f t="shared" si="879"/>
        <v>0.26014169255382791</v>
      </c>
      <c r="X4652" s="16"/>
      <c r="Z4652" s="15">
        <f t="shared" si="880"/>
        <v>6.6842947483625112E-6</v>
      </c>
      <c r="AA4652" s="16">
        <f t="shared" si="881"/>
        <v>0.28907874890301816</v>
      </c>
      <c r="AB4652" s="3">
        <f t="shared" si="882"/>
        <v>0.31135888763679498</v>
      </c>
      <c r="AC4652" s="69">
        <f t="shared" si="883"/>
        <v>100.18843287506697</v>
      </c>
      <c r="AD4652" s="3">
        <f t="shared" si="869"/>
        <v>114.53164835134228</v>
      </c>
      <c r="AF4652" s="29"/>
      <c r="AG4652" s="30"/>
      <c r="AH4652" s="29"/>
      <c r="AI4652" s="29"/>
      <c r="AJ4652" s="31"/>
      <c r="AK4652" s="29"/>
      <c r="AL4652" s="30"/>
      <c r="AN4652" s="17">
        <f t="shared" si="884"/>
        <v>151102.76396167968</v>
      </c>
      <c r="AO4652" s="17">
        <f t="shared" si="885"/>
        <v>1511.0276396167967</v>
      </c>
      <c r="AP4652" s="2">
        <f t="shared" si="886"/>
        <v>103.35429054978889</v>
      </c>
      <c r="AQ4652" s="6">
        <f t="shared" si="887"/>
        <v>3748.6601182408431</v>
      </c>
      <c r="AR4652" s="3">
        <f t="shared" si="888"/>
        <v>39498.796761759157</v>
      </c>
    </row>
    <row r="4653" spans="1:44">
      <c r="A4653" s="32">
        <v>44466</v>
      </c>
      <c r="B4653" s="9">
        <v>6.25</v>
      </c>
      <c r="C4653" s="33">
        <v>42248.017720000003</v>
      </c>
      <c r="D4653" s="34">
        <f t="shared" si="872"/>
        <v>135992487.5655117</v>
      </c>
      <c r="E4653" s="34">
        <v>18997641161758.898</v>
      </c>
      <c r="F4653" s="3">
        <f>VLOOKUP(A4653,ERCOT_345kv_West_ATC!A:B,2)</f>
        <v>39.397599999999997</v>
      </c>
      <c r="G4653" s="3">
        <f>VLOOKUP(A4653,ERCOT_345kv_West_ATC!G:H,2)</f>
        <v>4.4630000000000001</v>
      </c>
      <c r="I4653" s="5">
        <f t="shared" si="873"/>
        <v>6</v>
      </c>
      <c r="J4653" s="4">
        <f t="shared" si="874"/>
        <v>144</v>
      </c>
      <c r="K4653" s="4">
        <f t="shared" si="867"/>
        <v>900</v>
      </c>
      <c r="L4653" s="6">
        <f t="shared" si="868"/>
        <v>38023215.948000006</v>
      </c>
      <c r="N4653" s="22">
        <f t="shared" si="875"/>
        <v>0.2795979147721897</v>
      </c>
      <c r="O4653" s="14">
        <f t="shared" si="876"/>
        <v>661.801262784051</v>
      </c>
      <c r="Q4653" s="22">
        <f t="shared" si="871"/>
        <v>408.76888124589135</v>
      </c>
      <c r="R4653" s="3">
        <f>VLOOKUP(A4653,ERCOT_345kv_West_ATC!D:E,2)</f>
        <v>42.21</v>
      </c>
      <c r="S4653" s="66">
        <f t="shared" si="870"/>
        <v>0.89673871486658274</v>
      </c>
      <c r="T4653" s="69">
        <f t="shared" si="877"/>
        <v>366.55888124589137</v>
      </c>
      <c r="V4653" s="16">
        <f t="shared" si="878"/>
        <v>2.6947958399999999E-2</v>
      </c>
      <c r="W4653" s="16">
        <f t="shared" si="879"/>
        <v>0.25264995637218968</v>
      </c>
      <c r="X4653" s="16"/>
      <c r="Z4653" s="15">
        <f t="shared" si="880"/>
        <v>6.6842947483625112E-6</v>
      </c>
      <c r="AA4653" s="16">
        <f t="shared" si="881"/>
        <v>0.28239820297452234</v>
      </c>
      <c r="AB4653" s="3">
        <f t="shared" si="882"/>
        <v>0.30416345263164069</v>
      </c>
      <c r="AC4653" s="69">
        <f t="shared" si="883"/>
        <v>97.554903663180497</v>
      </c>
      <c r="AD4653" s="3">
        <f t="shared" si="869"/>
        <v>113.61184350866645</v>
      </c>
      <c r="AF4653" s="29"/>
      <c r="AG4653" s="30"/>
      <c r="AH4653" s="29"/>
      <c r="AI4653" s="29"/>
      <c r="AJ4653" s="31"/>
      <c r="AK4653" s="29"/>
      <c r="AL4653" s="30"/>
      <c r="AN4653" s="17">
        <f t="shared" si="884"/>
        <v>151102.76396167968</v>
      </c>
      <c r="AO4653" s="17">
        <f t="shared" si="885"/>
        <v>1511.0276396167967</v>
      </c>
      <c r="AP4653" s="2">
        <f t="shared" si="886"/>
        <v>103.35429054978889</v>
      </c>
      <c r="AQ4653" s="6">
        <f t="shared" si="887"/>
        <v>4362.5846041065888</v>
      </c>
      <c r="AR4653" s="3">
        <f t="shared" si="888"/>
        <v>37885.433115893415</v>
      </c>
    </row>
    <row r="4654" spans="1:44">
      <c r="A4654" s="32">
        <v>44467</v>
      </c>
      <c r="B4654" s="9">
        <v>6.25</v>
      </c>
      <c r="C4654" s="33">
        <v>41032.261930000001</v>
      </c>
      <c r="D4654" s="34">
        <f t="shared" si="872"/>
        <v>135992487.5655117</v>
      </c>
      <c r="E4654" s="34">
        <v>18997641161758.898</v>
      </c>
      <c r="F4654" s="3">
        <f>VLOOKUP(A4654,ERCOT_345kv_West_ATC!A:B,2)</f>
        <v>38.991100000000003</v>
      </c>
      <c r="G4654" s="3">
        <f>VLOOKUP(A4654,ERCOT_345kv_West_ATC!G:H,2)</f>
        <v>4.407</v>
      </c>
      <c r="I4654" s="5">
        <f t="shared" si="873"/>
        <v>6</v>
      </c>
      <c r="J4654" s="4">
        <f t="shared" si="874"/>
        <v>144</v>
      </c>
      <c r="K4654" s="4">
        <f t="shared" si="867"/>
        <v>900</v>
      </c>
      <c r="L4654" s="6">
        <f t="shared" si="868"/>
        <v>36929035.737000003</v>
      </c>
      <c r="N4654" s="22">
        <f t="shared" si="875"/>
        <v>0.27155202760159947</v>
      </c>
      <c r="O4654" s="14">
        <f t="shared" si="876"/>
        <v>661.801262784051</v>
      </c>
      <c r="Q4654" s="22">
        <f t="shared" si="871"/>
        <v>397.00588830643193</v>
      </c>
      <c r="R4654" s="3">
        <f>VLOOKUP(A4654,ERCOT_345kv_West_ATC!D:E,2)</f>
        <v>43.47</v>
      </c>
      <c r="S4654" s="66">
        <f t="shared" si="870"/>
        <v>0.89050540236207443</v>
      </c>
      <c r="T4654" s="69">
        <f t="shared" si="877"/>
        <v>353.53588830643196</v>
      </c>
      <c r="V4654" s="16">
        <f t="shared" si="878"/>
        <v>2.6669912400000002E-2</v>
      </c>
      <c r="W4654" s="16">
        <f t="shared" si="879"/>
        <v>0.24488211520159947</v>
      </c>
      <c r="X4654" s="16"/>
      <c r="Z4654" s="15">
        <f t="shared" si="880"/>
        <v>6.6842947483625112E-6</v>
      </c>
      <c r="AA4654" s="16">
        <f t="shared" si="881"/>
        <v>0.27427173293213403</v>
      </c>
      <c r="AB4654" s="3">
        <f t="shared" si="882"/>
        <v>0.29541065194181682</v>
      </c>
      <c r="AC4654" s="69">
        <f t="shared" si="883"/>
        <v>94.351378610704955</v>
      </c>
      <c r="AD4654" s="3">
        <f t="shared" si="869"/>
        <v>112.57919488094242</v>
      </c>
      <c r="AF4654" s="29"/>
      <c r="AG4654" s="30"/>
      <c r="AH4654" s="29"/>
      <c r="AI4654" s="29"/>
      <c r="AJ4654" s="31"/>
      <c r="AK4654" s="29"/>
      <c r="AL4654" s="30"/>
      <c r="AN4654" s="17">
        <f t="shared" si="884"/>
        <v>151102.76396167968</v>
      </c>
      <c r="AO4654" s="17">
        <f t="shared" si="885"/>
        <v>1511.0276396167967</v>
      </c>
      <c r="AP4654" s="2">
        <f t="shared" si="886"/>
        <v>103.35429054978889</v>
      </c>
      <c r="AQ4654" s="6">
        <f t="shared" si="887"/>
        <v>4492.8110101993225</v>
      </c>
      <c r="AR4654" s="3">
        <f t="shared" si="888"/>
        <v>36539.450919800678</v>
      </c>
    </row>
    <row r="4655" spans="1:44">
      <c r="A4655" s="32">
        <v>44468</v>
      </c>
      <c r="B4655" s="9">
        <v>6.25</v>
      </c>
      <c r="C4655" s="33">
        <v>41538.28299</v>
      </c>
      <c r="D4655" s="34">
        <f t="shared" si="872"/>
        <v>135992487.5655117</v>
      </c>
      <c r="E4655" s="34">
        <v>18997641161758.898</v>
      </c>
      <c r="F4655" s="3">
        <f>VLOOKUP(A4655,ERCOT_345kv_West_ATC!A:B,2)</f>
        <v>40.322899999999997</v>
      </c>
      <c r="G4655" s="3">
        <f>VLOOKUP(A4655,ERCOT_345kv_West_ATC!G:H,2)</f>
        <v>4.2240000000000002</v>
      </c>
      <c r="I4655" s="5">
        <f t="shared" si="873"/>
        <v>6</v>
      </c>
      <c r="J4655" s="4">
        <f t="shared" si="874"/>
        <v>144</v>
      </c>
      <c r="K4655" s="4">
        <f t="shared" si="867"/>
        <v>900</v>
      </c>
      <c r="L4655" s="6">
        <f t="shared" si="868"/>
        <v>37384454.691</v>
      </c>
      <c r="N4655" s="22">
        <f t="shared" si="875"/>
        <v>0.27490088136663265</v>
      </c>
      <c r="O4655" s="14">
        <f t="shared" si="876"/>
        <v>661.801262784051</v>
      </c>
      <c r="Q4655" s="22">
        <f t="shared" si="871"/>
        <v>401.90187334303022</v>
      </c>
      <c r="R4655" s="3">
        <f>VLOOKUP(A4655,ERCOT_345kv_West_ATC!D:E,2)</f>
        <v>46.12</v>
      </c>
      <c r="S4655" s="66">
        <f t="shared" si="870"/>
        <v>0.8852456207372893</v>
      </c>
      <c r="T4655" s="69">
        <f t="shared" si="877"/>
        <v>355.78187334303021</v>
      </c>
      <c r="V4655" s="16">
        <f t="shared" si="878"/>
        <v>2.7580863599999998E-2</v>
      </c>
      <c r="W4655" s="16">
        <f t="shared" si="879"/>
        <v>0.24732001776663265</v>
      </c>
      <c r="X4655" s="16"/>
      <c r="Z4655" s="15">
        <f t="shared" si="880"/>
        <v>6.6842947483625112E-6</v>
      </c>
      <c r="AA4655" s="16">
        <f t="shared" si="881"/>
        <v>0.27765412684605284</v>
      </c>
      <c r="AB4655" s="3">
        <f t="shared" si="882"/>
        <v>0.29905373677798563</v>
      </c>
      <c r="AC4655" s="69">
        <f t="shared" si="883"/>
        <v>95.684747660742744</v>
      </c>
      <c r="AD4655" s="3">
        <f t="shared" si="869"/>
        <v>111.76655802656879</v>
      </c>
      <c r="AF4655" s="29"/>
      <c r="AG4655" s="30"/>
      <c r="AH4655" s="29"/>
      <c r="AI4655" s="29"/>
      <c r="AJ4655" s="31"/>
      <c r="AK4655" s="29"/>
      <c r="AL4655" s="30"/>
      <c r="AN4655" s="17">
        <f t="shared" si="884"/>
        <v>151102.76396167968</v>
      </c>
      <c r="AO4655" s="17">
        <f t="shared" si="885"/>
        <v>1511.0276396167967</v>
      </c>
      <c r="AP4655" s="2">
        <f t="shared" si="886"/>
        <v>103.35429054978889</v>
      </c>
      <c r="AQ4655" s="6">
        <f t="shared" si="887"/>
        <v>4766.6998801562631</v>
      </c>
      <c r="AR4655" s="3">
        <f t="shared" si="888"/>
        <v>36771.583109843734</v>
      </c>
    </row>
    <row r="4656" spans="1:44">
      <c r="A4656" s="32">
        <v>44469</v>
      </c>
      <c r="B4656" s="9">
        <v>6.25</v>
      </c>
      <c r="C4656" s="33">
        <v>43750.871800000001</v>
      </c>
      <c r="D4656" s="34">
        <f t="shared" si="872"/>
        <v>135992487.5655117</v>
      </c>
      <c r="E4656" s="34">
        <v>18997641161758.898</v>
      </c>
      <c r="F4656" s="3">
        <f>VLOOKUP(A4656,ERCOT_345kv_West_ATC!A:B,2)</f>
        <v>42.314300000000003</v>
      </c>
      <c r="G4656" s="3">
        <f>VLOOKUP(A4656,ERCOT_345kv_West_ATC!G:H,2)</f>
        <v>4.4400000000000004</v>
      </c>
      <c r="I4656" s="5">
        <f t="shared" si="873"/>
        <v>6</v>
      </c>
      <c r="J4656" s="4">
        <f t="shared" si="874"/>
        <v>144</v>
      </c>
      <c r="K4656" s="4">
        <f t="shared" si="867"/>
        <v>900</v>
      </c>
      <c r="L4656" s="6">
        <f t="shared" si="868"/>
        <v>39375784.619999997</v>
      </c>
      <c r="N4656" s="22">
        <f t="shared" si="875"/>
        <v>0.28954382205143125</v>
      </c>
      <c r="O4656" s="14">
        <f t="shared" si="876"/>
        <v>661.801262784051</v>
      </c>
      <c r="Q4656" s="22">
        <f t="shared" si="871"/>
        <v>423.30968136174164</v>
      </c>
      <c r="R4656" s="3">
        <f>VLOOKUP(A4656,ERCOT_345kv_West_ATC!D:E,2)</f>
        <v>47.78</v>
      </c>
      <c r="S4656" s="66">
        <f t="shared" si="870"/>
        <v>0.88712755199385729</v>
      </c>
      <c r="T4656" s="69">
        <f t="shared" si="877"/>
        <v>375.52968136174161</v>
      </c>
      <c r="V4656" s="16">
        <f t="shared" si="878"/>
        <v>2.8942981200000002E-2</v>
      </c>
      <c r="W4656" s="16">
        <f t="shared" si="879"/>
        <v>0.26060084085143126</v>
      </c>
      <c r="X4656" s="16"/>
      <c r="Z4656" s="15">
        <f t="shared" si="880"/>
        <v>6.6842947483625112E-6</v>
      </c>
      <c r="AA4656" s="16">
        <f t="shared" si="881"/>
        <v>0.29244372260902152</v>
      </c>
      <c r="AB4656" s="3">
        <f t="shared" si="882"/>
        <v>0.3149832096390317</v>
      </c>
      <c r="AC4656" s="69">
        <f t="shared" si="883"/>
        <v>101.5149347278856</v>
      </c>
      <c r="AD4656" s="3">
        <f t="shared" si="869"/>
        <v>111.13458719295078</v>
      </c>
      <c r="AF4656" s="29"/>
      <c r="AG4656" s="30"/>
      <c r="AH4656" s="29"/>
      <c r="AI4656" s="29"/>
      <c r="AJ4656" s="31"/>
      <c r="AK4656" s="29"/>
      <c r="AL4656" s="30"/>
      <c r="AN4656" s="17">
        <f t="shared" si="884"/>
        <v>151102.76396167968</v>
      </c>
      <c r="AO4656" s="17">
        <f t="shared" si="885"/>
        <v>1511.0276396167967</v>
      </c>
      <c r="AP4656" s="2">
        <f t="shared" si="886"/>
        <v>103.35429054978889</v>
      </c>
      <c r="AQ4656" s="6">
        <f t="shared" si="887"/>
        <v>4938.2680024689134</v>
      </c>
      <c r="AR4656" s="3">
        <f t="shared" si="888"/>
        <v>38812.60379753109</v>
      </c>
    </row>
    <row r="4657" spans="1:44">
      <c r="A4657" s="32">
        <v>44470</v>
      </c>
      <c r="B4657" s="9">
        <v>6.25</v>
      </c>
      <c r="C4657" s="33">
        <v>48118.177710000004</v>
      </c>
      <c r="D4657" s="34">
        <f t="shared" si="872"/>
        <v>135992487.5655117</v>
      </c>
      <c r="E4657" s="34">
        <v>18997641161758.898</v>
      </c>
      <c r="F4657" s="3">
        <f>VLOOKUP(A4657,ERCOT_345kv_West_ATC!A:B,2)</f>
        <v>39.711199999999998</v>
      </c>
      <c r="G4657" s="3">
        <f>VLOOKUP(A4657,ERCOT_345kv_West_ATC!G:H,2)</f>
        <v>4.3140000000000001</v>
      </c>
      <c r="I4657" s="5">
        <f t="shared" si="873"/>
        <v>6</v>
      </c>
      <c r="J4657" s="4">
        <f t="shared" si="874"/>
        <v>144</v>
      </c>
      <c r="K4657" s="4">
        <f t="shared" si="867"/>
        <v>900</v>
      </c>
      <c r="L4657" s="6">
        <f t="shared" si="868"/>
        <v>43306359.939000003</v>
      </c>
      <c r="N4657" s="22">
        <f t="shared" si="875"/>
        <v>0.31844670771345379</v>
      </c>
      <c r="O4657" s="14">
        <f t="shared" si="876"/>
        <v>661.801262784051</v>
      </c>
      <c r="Q4657" s="22">
        <f t="shared" si="871"/>
        <v>465.56536215417219</v>
      </c>
      <c r="R4657" s="3">
        <f>VLOOKUP(A4657,ERCOT_345kv_West_ATC!D:E,2)</f>
        <v>49.78</v>
      </c>
      <c r="S4657" s="66">
        <f t="shared" si="870"/>
        <v>0.89307623795364022</v>
      </c>
      <c r="T4657" s="69">
        <f t="shared" si="877"/>
        <v>415.78536215417216</v>
      </c>
      <c r="V4657" s="16">
        <f t="shared" si="878"/>
        <v>2.71624608E-2</v>
      </c>
      <c r="W4657" s="16">
        <f t="shared" si="879"/>
        <v>0.29128424691345378</v>
      </c>
      <c r="X4657" s="16"/>
      <c r="Z4657" s="15">
        <f t="shared" si="880"/>
        <v>6.6842947483625112E-6</v>
      </c>
      <c r="AA4657" s="16">
        <f t="shared" si="881"/>
        <v>0.32163608256772708</v>
      </c>
      <c r="AB4657" s="3">
        <f t="shared" si="882"/>
        <v>0.34642550956155144</v>
      </c>
      <c r="AC4657" s="69">
        <f t="shared" si="883"/>
        <v>113.02281649952783</v>
      </c>
      <c r="AD4657" s="3">
        <f t="shared" si="869"/>
        <v>110.74169311797887</v>
      </c>
      <c r="AF4657" s="29"/>
      <c r="AG4657" s="30"/>
      <c r="AH4657" s="29"/>
      <c r="AI4657" s="29"/>
      <c r="AJ4657" s="31"/>
      <c r="AK4657" s="29"/>
      <c r="AL4657" s="30"/>
      <c r="AN4657" s="17">
        <f t="shared" si="884"/>
        <v>151102.76396167968</v>
      </c>
      <c r="AO4657" s="17">
        <f t="shared" si="885"/>
        <v>1511.0276396167967</v>
      </c>
      <c r="AP4657" s="2">
        <f t="shared" si="886"/>
        <v>103.35429054978889</v>
      </c>
      <c r="AQ4657" s="6">
        <f t="shared" si="887"/>
        <v>5144.9765835684912</v>
      </c>
      <c r="AR4657" s="3">
        <f t="shared" si="888"/>
        <v>42973.201126431515</v>
      </c>
    </row>
    <row r="4658" spans="1:44">
      <c r="A4658" s="32">
        <v>44471</v>
      </c>
      <c r="B4658" s="9">
        <v>6.25</v>
      </c>
      <c r="C4658" s="33">
        <v>47756.254280000001</v>
      </c>
      <c r="D4658" s="34">
        <f t="shared" si="872"/>
        <v>135992487.5655117</v>
      </c>
      <c r="E4658" s="34">
        <v>18997641161758.898</v>
      </c>
      <c r="F4658" s="3">
        <f>VLOOKUP(A4658,ERCOT_345kv_West_ATC!A:B,2)</f>
        <v>39.711199999999998</v>
      </c>
      <c r="G4658" s="3">
        <f>VLOOKUP(A4658,ERCOT_345kv_West_ATC!G:H,2)</f>
        <v>4.3140000000000001</v>
      </c>
      <c r="I4658" s="5">
        <f t="shared" si="873"/>
        <v>6</v>
      </c>
      <c r="J4658" s="4">
        <f t="shared" si="874"/>
        <v>144</v>
      </c>
      <c r="K4658" s="4">
        <f t="shared" si="867"/>
        <v>900</v>
      </c>
      <c r="L4658" s="6">
        <f t="shared" si="868"/>
        <v>42980628.851999998</v>
      </c>
      <c r="N4658" s="22">
        <f t="shared" si="875"/>
        <v>0.31605149388340237</v>
      </c>
      <c r="O4658" s="14">
        <f t="shared" si="876"/>
        <v>661.801262784051</v>
      </c>
      <c r="Q4658" s="22">
        <f t="shared" si="871"/>
        <v>462.06358754883394</v>
      </c>
      <c r="R4658" s="3">
        <f>VLOOKUP(A4658,ERCOT_345kv_West_ATC!D:E,2)</f>
        <v>50.75</v>
      </c>
      <c r="S4658" s="66">
        <f t="shared" si="870"/>
        <v>0.89016663210961977</v>
      </c>
      <c r="T4658" s="69">
        <f t="shared" si="877"/>
        <v>411.31358754883394</v>
      </c>
      <c r="V4658" s="16">
        <f t="shared" si="878"/>
        <v>2.71624608E-2</v>
      </c>
      <c r="W4658" s="16">
        <f t="shared" si="879"/>
        <v>0.28888903308340236</v>
      </c>
      <c r="X4658" s="16"/>
      <c r="Z4658" s="15">
        <f t="shared" si="880"/>
        <v>6.6842947483625112E-6</v>
      </c>
      <c r="AA4658" s="16">
        <f t="shared" si="881"/>
        <v>0.31921687968526868</v>
      </c>
      <c r="AB4658" s="3">
        <f t="shared" si="882"/>
        <v>0.34381985168698159</v>
      </c>
      <c r="AC4658" s="69">
        <f t="shared" si="883"/>
        <v>112.06914571743526</v>
      </c>
      <c r="AD4658" s="3">
        <f t="shared" si="869"/>
        <v>110.26225768809032</v>
      </c>
      <c r="AF4658" s="29"/>
      <c r="AG4658" s="30"/>
      <c r="AH4658" s="29"/>
      <c r="AI4658" s="29"/>
      <c r="AJ4658" s="31"/>
      <c r="AK4658" s="29"/>
      <c r="AL4658" s="30"/>
      <c r="AN4658" s="17">
        <f t="shared" si="884"/>
        <v>151102.76396167968</v>
      </c>
      <c r="AO4658" s="17">
        <f t="shared" si="885"/>
        <v>1511.0276396167967</v>
      </c>
      <c r="AP4658" s="2">
        <f t="shared" si="886"/>
        <v>103.35429054978889</v>
      </c>
      <c r="AQ4658" s="6">
        <f t="shared" si="887"/>
        <v>5245.2302454017863</v>
      </c>
      <c r="AR4658" s="3">
        <f t="shared" si="888"/>
        <v>42511.024034598217</v>
      </c>
    </row>
    <row r="4659" spans="1:44">
      <c r="A4659" s="32">
        <v>44472</v>
      </c>
      <c r="B4659" s="9">
        <v>6.25</v>
      </c>
      <c r="C4659" s="33">
        <v>48220.653039999997</v>
      </c>
      <c r="D4659" s="34">
        <f t="shared" si="872"/>
        <v>135992487.5655117</v>
      </c>
      <c r="E4659" s="34">
        <v>18997641161758.898</v>
      </c>
      <c r="F4659" s="3">
        <f>VLOOKUP(A4659,ERCOT_345kv_West_ATC!A:B,2)</f>
        <v>39.711199999999998</v>
      </c>
      <c r="G4659" s="3">
        <f>VLOOKUP(A4659,ERCOT_345kv_West_ATC!G:H,2)</f>
        <v>4.3140000000000001</v>
      </c>
      <c r="I4659" s="5">
        <f t="shared" si="873"/>
        <v>6</v>
      </c>
      <c r="J4659" s="4">
        <f t="shared" si="874"/>
        <v>144</v>
      </c>
      <c r="K4659" s="4">
        <f t="shared" si="867"/>
        <v>900</v>
      </c>
      <c r="L4659" s="6">
        <f t="shared" si="868"/>
        <v>43398587.735999994</v>
      </c>
      <c r="N4659" s="22">
        <f t="shared" si="875"/>
        <v>0.31912489074143585</v>
      </c>
      <c r="O4659" s="14">
        <f t="shared" si="876"/>
        <v>661.801262784051</v>
      </c>
      <c r="Q4659" s="22">
        <f t="shared" si="871"/>
        <v>466.55685780911676</v>
      </c>
      <c r="R4659" s="3">
        <f>VLOOKUP(A4659,ERCOT_345kv_West_ATC!D:E,2)</f>
        <v>53.22</v>
      </c>
      <c r="S4659" s="66">
        <f t="shared" si="870"/>
        <v>0.88593030172160925</v>
      </c>
      <c r="T4659" s="69">
        <f t="shared" si="877"/>
        <v>413.33685780911674</v>
      </c>
      <c r="V4659" s="16">
        <f t="shared" si="878"/>
        <v>2.71624608E-2</v>
      </c>
      <c r="W4659" s="16">
        <f t="shared" si="879"/>
        <v>0.29196242994143584</v>
      </c>
      <c r="X4659" s="16"/>
      <c r="Z4659" s="15">
        <f t="shared" si="880"/>
        <v>6.6842947483625112E-6</v>
      </c>
      <c r="AA4659" s="16">
        <f t="shared" si="881"/>
        <v>0.32232105787788273</v>
      </c>
      <c r="AB4659" s="3">
        <f t="shared" si="882"/>
        <v>0.34716327790819762</v>
      </c>
      <c r="AC4659" s="69">
        <f t="shared" si="883"/>
        <v>113.29283971440033</v>
      </c>
      <c r="AD4659" s="3">
        <f t="shared" si="869"/>
        <v>109.76019256178283</v>
      </c>
      <c r="AF4659" s="29"/>
      <c r="AG4659" s="30"/>
      <c r="AH4659" s="29"/>
      <c r="AI4659" s="29"/>
      <c r="AJ4659" s="31"/>
      <c r="AK4659" s="29"/>
      <c r="AL4659" s="30"/>
      <c r="AN4659" s="17">
        <f t="shared" si="884"/>
        <v>151102.76396167968</v>
      </c>
      <c r="AO4659" s="17">
        <f t="shared" si="885"/>
        <v>1511.0276396167967</v>
      </c>
      <c r="AP4659" s="2">
        <f t="shared" si="886"/>
        <v>103.35429054978889</v>
      </c>
      <c r="AQ4659" s="6">
        <f t="shared" si="887"/>
        <v>5500.5153430597647</v>
      </c>
      <c r="AR4659" s="3">
        <f t="shared" si="888"/>
        <v>42720.137696940234</v>
      </c>
    </row>
    <row r="4660" spans="1:44">
      <c r="A4660" s="32">
        <v>44473</v>
      </c>
      <c r="B4660" s="9">
        <v>6.25</v>
      </c>
      <c r="C4660" s="33">
        <v>49080.669090000003</v>
      </c>
      <c r="D4660" s="34">
        <f t="shared" si="872"/>
        <v>142402136.0532974</v>
      </c>
      <c r="E4660" s="34">
        <v>19893045048575.102</v>
      </c>
      <c r="F4660" s="3">
        <f>VLOOKUP(A4660,ERCOT_345kv_West_ATC!A:B,2)</f>
        <v>42.5197</v>
      </c>
      <c r="G4660" s="3">
        <f>VLOOKUP(A4660,ERCOT_345kv_West_ATC!G:H,2)</f>
        <v>4.4269999999999996</v>
      </c>
      <c r="I4660" s="5">
        <f t="shared" si="873"/>
        <v>6</v>
      </c>
      <c r="J4660" s="4">
        <f t="shared" si="874"/>
        <v>144</v>
      </c>
      <c r="K4660" s="4">
        <f t="shared" si="867"/>
        <v>900</v>
      </c>
      <c r="L4660" s="6">
        <f t="shared" si="868"/>
        <v>44172602.181000002</v>
      </c>
      <c r="N4660" s="22">
        <f t="shared" si="875"/>
        <v>0.31019620495346606</v>
      </c>
      <c r="O4660" s="14">
        <f t="shared" si="876"/>
        <v>632.01299147869065</v>
      </c>
      <c r="Q4660" s="22">
        <f t="shared" si="871"/>
        <v>453.5032236161785</v>
      </c>
      <c r="R4660" s="3">
        <f>VLOOKUP(A4660,ERCOT_345kv_West_ATC!D:E,2)</f>
        <v>63.78</v>
      </c>
      <c r="S4660" s="66">
        <f t="shared" si="870"/>
        <v>0.85936152891830364</v>
      </c>
      <c r="T4660" s="69">
        <f t="shared" si="877"/>
        <v>389.72322361617853</v>
      </c>
      <c r="V4660" s="16">
        <f t="shared" si="878"/>
        <v>2.9083474800000002E-2</v>
      </c>
      <c r="W4660" s="16">
        <f t="shared" si="879"/>
        <v>0.28111273015346605</v>
      </c>
      <c r="X4660" s="16"/>
      <c r="Z4660" s="15">
        <f t="shared" si="880"/>
        <v>6.3834286173255432E-6</v>
      </c>
      <c r="AA4660" s="16">
        <f t="shared" si="881"/>
        <v>0.31330294762659122</v>
      </c>
      <c r="AB4660" s="3">
        <f t="shared" si="882"/>
        <v>0.33745011570902783</v>
      </c>
      <c r="AC4660" s="69">
        <f t="shared" si="883"/>
        <v>109.73782234950419</v>
      </c>
      <c r="AD4660" s="3">
        <f t="shared" si="869"/>
        <v>109.14525582529903</v>
      </c>
      <c r="AF4660" s="29"/>
      <c r="AG4660" s="30"/>
      <c r="AH4660" s="29"/>
      <c r="AI4660" s="29"/>
      <c r="AJ4660" s="31"/>
      <c r="AK4660" s="29"/>
      <c r="AL4660" s="30"/>
      <c r="AN4660" s="17">
        <f t="shared" si="884"/>
        <v>158224.59561477488</v>
      </c>
      <c r="AO4660" s="17">
        <f t="shared" si="885"/>
        <v>1582.2459561477488</v>
      </c>
      <c r="AP4660" s="2">
        <f t="shared" si="886"/>
        <v>108.22562340050602</v>
      </c>
      <c r="AQ4660" s="6">
        <f t="shared" si="887"/>
        <v>6902.630260484274</v>
      </c>
      <c r="AR4660" s="3">
        <f t="shared" si="888"/>
        <v>42178.038829515732</v>
      </c>
    </row>
    <row r="4661" spans="1:44">
      <c r="A4661" s="32">
        <v>44474</v>
      </c>
      <c r="B4661" s="9">
        <v>6.25</v>
      </c>
      <c r="C4661" s="33">
        <v>51559.36204</v>
      </c>
      <c r="D4661" s="34">
        <f t="shared" si="872"/>
        <v>142402136.0532974</v>
      </c>
      <c r="E4661" s="34">
        <v>19893045048575.102</v>
      </c>
      <c r="F4661" s="3">
        <f>VLOOKUP(A4661,ERCOT_345kv_West_ATC!A:B,2)</f>
        <v>43.145200000000003</v>
      </c>
      <c r="G4661" s="3">
        <f>VLOOKUP(A4661,ERCOT_345kv_West_ATC!G:H,2)</f>
        <v>4.649</v>
      </c>
      <c r="I4661" s="5">
        <f t="shared" si="873"/>
        <v>6</v>
      </c>
      <c r="J4661" s="4">
        <f t="shared" si="874"/>
        <v>144</v>
      </c>
      <c r="K4661" s="4">
        <f t="shared" si="867"/>
        <v>900</v>
      </c>
      <c r="L4661" s="6">
        <f t="shared" si="868"/>
        <v>46403425.836000003</v>
      </c>
      <c r="N4661" s="22">
        <f t="shared" si="875"/>
        <v>0.32586186641633247</v>
      </c>
      <c r="O4661" s="14">
        <f t="shared" si="876"/>
        <v>632.01299147869065</v>
      </c>
      <c r="Q4661" s="22">
        <f t="shared" si="871"/>
        <v>476.40623745077846</v>
      </c>
      <c r="R4661" s="3">
        <f>VLOOKUP(A4661,ERCOT_345kv_West_ATC!D:E,2)</f>
        <v>54.17</v>
      </c>
      <c r="S4661" s="66">
        <f t="shared" si="870"/>
        <v>0.88629451979919394</v>
      </c>
      <c r="T4661" s="69">
        <f t="shared" si="877"/>
        <v>422.23623745077845</v>
      </c>
      <c r="V4661" s="16">
        <f t="shared" si="878"/>
        <v>2.95113168E-2</v>
      </c>
      <c r="W4661" s="16">
        <f t="shared" si="879"/>
        <v>0.29635054961633245</v>
      </c>
      <c r="X4661" s="16"/>
      <c r="Z4661" s="15">
        <f t="shared" si="880"/>
        <v>6.3834286173255432E-6</v>
      </c>
      <c r="AA4661" s="16">
        <f t="shared" si="881"/>
        <v>0.3291255071371843</v>
      </c>
      <c r="AB4661" s="3">
        <f t="shared" si="882"/>
        <v>0.35449216583370857</v>
      </c>
      <c r="AC4661" s="69">
        <f t="shared" si="883"/>
        <v>115.97521269513734</v>
      </c>
      <c r="AD4661" s="3">
        <f t="shared" si="869"/>
        <v>108.56870498388223</v>
      </c>
      <c r="AF4661" s="29"/>
      <c r="AG4661" s="30"/>
      <c r="AH4661" s="29"/>
      <c r="AI4661" s="29"/>
      <c r="AJ4661" s="31"/>
      <c r="AK4661" s="29"/>
      <c r="AL4661" s="30"/>
      <c r="AN4661" s="17">
        <f t="shared" si="884"/>
        <v>158224.59561477488</v>
      </c>
      <c r="AO4661" s="17">
        <f t="shared" si="885"/>
        <v>1582.2459561477488</v>
      </c>
      <c r="AP4661" s="2">
        <f t="shared" si="886"/>
        <v>108.22562340050602</v>
      </c>
      <c r="AQ4661" s="6">
        <f t="shared" si="887"/>
        <v>5862.5820196054119</v>
      </c>
      <c r="AR4661" s="3">
        <f t="shared" si="888"/>
        <v>45696.780020394588</v>
      </c>
    </row>
    <row r="4662" spans="1:44">
      <c r="A4662" s="32">
        <v>44475</v>
      </c>
      <c r="B4662" s="9">
        <v>6.25</v>
      </c>
      <c r="C4662" s="33">
        <v>55431.027000000002</v>
      </c>
      <c r="D4662" s="34">
        <f t="shared" si="872"/>
        <v>142402136.0532974</v>
      </c>
      <c r="E4662" s="34">
        <v>19893045048575.102</v>
      </c>
      <c r="F4662" s="3">
        <f>VLOOKUP(A4662,ERCOT_345kv_West_ATC!A:B,2)</f>
        <v>39.823099999999997</v>
      </c>
      <c r="G4662" s="3">
        <f>VLOOKUP(A4662,ERCOT_345kv_West_ATC!G:H,2)</f>
        <v>4.4160000000000004</v>
      </c>
      <c r="I4662" s="5">
        <f t="shared" si="873"/>
        <v>6</v>
      </c>
      <c r="J4662" s="4">
        <f t="shared" si="874"/>
        <v>144</v>
      </c>
      <c r="K4662" s="4">
        <f t="shared" si="867"/>
        <v>900</v>
      </c>
      <c r="L4662" s="6">
        <f t="shared" si="868"/>
        <v>49887924.300000004</v>
      </c>
      <c r="N4662" s="22">
        <f t="shared" si="875"/>
        <v>0.35033129195006074</v>
      </c>
      <c r="O4662" s="14">
        <f t="shared" si="876"/>
        <v>632.01299147869065</v>
      </c>
      <c r="Q4662" s="22">
        <f t="shared" si="871"/>
        <v>512.18025138897769</v>
      </c>
      <c r="R4662" s="3">
        <f>VLOOKUP(A4662,ERCOT_345kv_West_ATC!D:E,2)</f>
        <v>51.45</v>
      </c>
      <c r="S4662" s="66">
        <f t="shared" si="870"/>
        <v>0.89954708355022839</v>
      </c>
      <c r="T4662" s="69">
        <f t="shared" si="877"/>
        <v>460.73025138897771</v>
      </c>
      <c r="V4662" s="16">
        <f t="shared" si="878"/>
        <v>2.7239000399999998E-2</v>
      </c>
      <c r="W4662" s="16">
        <f t="shared" si="879"/>
        <v>0.32309229155006075</v>
      </c>
      <c r="X4662" s="16"/>
      <c r="Z4662" s="15">
        <f t="shared" si="880"/>
        <v>6.3834286173255432E-6</v>
      </c>
      <c r="AA4662" s="16">
        <f t="shared" si="881"/>
        <v>0.35384000403954485</v>
      </c>
      <c r="AB4662" s="3">
        <f t="shared" si="882"/>
        <v>0.38111148078931467</v>
      </c>
      <c r="AC4662" s="69">
        <f t="shared" si="883"/>
        <v>125.71788196888917</v>
      </c>
      <c r="AD4662" s="3">
        <f t="shared" si="869"/>
        <v>108.23459237346881</v>
      </c>
      <c r="AF4662" s="29"/>
      <c r="AG4662" s="30"/>
      <c r="AH4662" s="29"/>
      <c r="AI4662" s="29"/>
      <c r="AJ4662" s="31"/>
      <c r="AK4662" s="29"/>
      <c r="AL4662" s="30"/>
      <c r="AN4662" s="17">
        <f t="shared" si="884"/>
        <v>158224.59561477488</v>
      </c>
      <c r="AO4662" s="17">
        <f t="shared" si="885"/>
        <v>1582.2459561477488</v>
      </c>
      <c r="AP4662" s="2">
        <f t="shared" si="886"/>
        <v>108.22562340050602</v>
      </c>
      <c r="AQ4662" s="6">
        <f t="shared" si="887"/>
        <v>5568.2083239560352</v>
      </c>
      <c r="AR4662" s="3">
        <f t="shared" si="888"/>
        <v>49862.818676043964</v>
      </c>
    </row>
    <row r="4663" spans="1:44">
      <c r="A4663" s="32">
        <v>44476</v>
      </c>
      <c r="B4663" s="9">
        <v>6.25</v>
      </c>
      <c r="C4663" s="33">
        <v>53776.542869999997</v>
      </c>
      <c r="D4663" s="34">
        <f t="shared" si="872"/>
        <v>142402136.0532974</v>
      </c>
      <c r="E4663" s="34">
        <v>19893045048575.102</v>
      </c>
      <c r="F4663" s="3">
        <f>VLOOKUP(A4663,ERCOT_345kv_West_ATC!A:B,2)</f>
        <v>44.347799999999999</v>
      </c>
      <c r="G4663" s="3">
        <f>VLOOKUP(A4663,ERCOT_345kv_West_ATC!G:H,2)</f>
        <v>4.4340000000000002</v>
      </c>
      <c r="I4663" s="5">
        <f t="shared" si="873"/>
        <v>6</v>
      </c>
      <c r="J4663" s="4">
        <f t="shared" si="874"/>
        <v>144</v>
      </c>
      <c r="K4663" s="4">
        <f t="shared" si="867"/>
        <v>900</v>
      </c>
      <c r="L4663" s="6">
        <f t="shared" si="868"/>
        <v>48398888.582999997</v>
      </c>
      <c r="N4663" s="22">
        <f t="shared" si="875"/>
        <v>0.33987473730650752</v>
      </c>
      <c r="O4663" s="14">
        <f t="shared" si="876"/>
        <v>632.01299147869065</v>
      </c>
      <c r="Q4663" s="22">
        <f t="shared" si="871"/>
        <v>496.89289079898765</v>
      </c>
      <c r="R4663" s="3">
        <f>VLOOKUP(A4663,ERCOT_345kv_West_ATC!D:E,2)</f>
        <v>49.95</v>
      </c>
      <c r="S4663" s="66">
        <f t="shared" si="870"/>
        <v>0.8994753176692023</v>
      </c>
      <c r="T4663" s="69">
        <f t="shared" si="877"/>
        <v>446.94289079898766</v>
      </c>
      <c r="V4663" s="16">
        <f t="shared" si="878"/>
        <v>3.0333895200000002E-2</v>
      </c>
      <c r="W4663" s="16">
        <f t="shared" si="879"/>
        <v>0.30954084210650751</v>
      </c>
      <c r="X4663" s="16"/>
      <c r="Z4663" s="15">
        <f t="shared" si="880"/>
        <v>6.3834286173255432E-6</v>
      </c>
      <c r="AA4663" s="16">
        <f t="shared" si="881"/>
        <v>0.3432787226971919</v>
      </c>
      <c r="AB4663" s="3">
        <f t="shared" si="882"/>
        <v>0.36973621082134672</v>
      </c>
      <c r="AC4663" s="69">
        <f t="shared" si="883"/>
        <v>121.55453316061291</v>
      </c>
      <c r="AD4663" s="3">
        <f t="shared" si="869"/>
        <v>108.50517578246705</v>
      </c>
      <c r="AF4663" s="29"/>
      <c r="AG4663" s="30"/>
      <c r="AH4663" s="29"/>
      <c r="AI4663" s="29"/>
      <c r="AJ4663" s="31"/>
      <c r="AK4663" s="29"/>
      <c r="AL4663" s="30"/>
      <c r="AN4663" s="17">
        <f t="shared" si="884"/>
        <v>158224.59561477488</v>
      </c>
      <c r="AO4663" s="17">
        <f t="shared" si="885"/>
        <v>1582.2459561477488</v>
      </c>
      <c r="AP4663" s="2">
        <f t="shared" si="886"/>
        <v>108.22562340050602</v>
      </c>
      <c r="AQ4663" s="6">
        <f t="shared" si="887"/>
        <v>5405.8698888552763</v>
      </c>
      <c r="AR4663" s="3">
        <f t="shared" si="888"/>
        <v>48370.672981144722</v>
      </c>
    </row>
    <row r="4664" spans="1:44">
      <c r="A4664" s="32">
        <v>44477</v>
      </c>
      <c r="B4664" s="9">
        <v>6.25</v>
      </c>
      <c r="C4664" s="33">
        <v>53884.290529999998</v>
      </c>
      <c r="D4664" s="34">
        <f t="shared" si="872"/>
        <v>142402136.0532974</v>
      </c>
      <c r="E4664" s="34">
        <v>19893045048575.102</v>
      </c>
      <c r="F4664" s="3">
        <f>VLOOKUP(A4664,ERCOT_345kv_West_ATC!A:B,2)</f>
        <v>42.378300000000003</v>
      </c>
      <c r="G4664" s="3">
        <f>VLOOKUP(A4664,ERCOT_345kv_West_ATC!G:H,2)</f>
        <v>4.4009999999999998</v>
      </c>
      <c r="I4664" s="5">
        <f t="shared" si="873"/>
        <v>6</v>
      </c>
      <c r="J4664" s="4">
        <f t="shared" si="874"/>
        <v>144</v>
      </c>
      <c r="K4664" s="4">
        <f t="shared" si="867"/>
        <v>900</v>
      </c>
      <c r="L4664" s="6">
        <f t="shared" si="868"/>
        <v>48495861.476999998</v>
      </c>
      <c r="N4664" s="22">
        <f t="shared" si="875"/>
        <v>0.34055571651572181</v>
      </c>
      <c r="O4664" s="14">
        <f t="shared" si="876"/>
        <v>632.01299147869065</v>
      </c>
      <c r="Q4664" s="22">
        <f t="shared" si="871"/>
        <v>497.8884744381898</v>
      </c>
      <c r="R4664" s="3">
        <f>VLOOKUP(A4664,ERCOT_345kv_West_ATC!D:E,2)</f>
        <v>50.29</v>
      </c>
      <c r="S4664" s="66">
        <f t="shared" si="870"/>
        <v>0.89899344415082805</v>
      </c>
      <c r="T4664" s="69">
        <f t="shared" si="877"/>
        <v>447.59847443818978</v>
      </c>
      <c r="V4664" s="16">
        <f t="shared" si="878"/>
        <v>2.8986757199999998E-2</v>
      </c>
      <c r="W4664" s="16">
        <f t="shared" si="879"/>
        <v>0.31156895931572182</v>
      </c>
      <c r="X4664" s="16"/>
      <c r="Z4664" s="15">
        <f t="shared" si="880"/>
        <v>6.3834286173255432E-6</v>
      </c>
      <c r="AA4664" s="16">
        <f t="shared" si="881"/>
        <v>0.34396652219348578</v>
      </c>
      <c r="AB4664" s="3">
        <f t="shared" si="882"/>
        <v>0.37047702102235891</v>
      </c>
      <c r="AC4664" s="69">
        <f t="shared" si="883"/>
        <v>121.82566969418336</v>
      </c>
      <c r="AD4664" s="3">
        <f t="shared" si="869"/>
        <v>108.85331110638806</v>
      </c>
      <c r="AF4664" s="29"/>
      <c r="AG4664" s="30"/>
      <c r="AH4664" s="29"/>
      <c r="AI4664" s="29"/>
      <c r="AJ4664" s="31"/>
      <c r="AK4664" s="29"/>
      <c r="AL4664" s="30"/>
      <c r="AN4664" s="17">
        <f t="shared" si="884"/>
        <v>158224.59561477488</v>
      </c>
      <c r="AO4664" s="17">
        <f t="shared" si="885"/>
        <v>1582.2459561477488</v>
      </c>
      <c r="AP4664" s="2">
        <f t="shared" si="886"/>
        <v>108.22562340050602</v>
      </c>
      <c r="AQ4664" s="6">
        <f t="shared" si="887"/>
        <v>5442.666600811448</v>
      </c>
      <c r="AR4664" s="3">
        <f t="shared" si="888"/>
        <v>48441.62392918855</v>
      </c>
    </row>
    <row r="4665" spans="1:44">
      <c r="A4665" s="32">
        <v>44478</v>
      </c>
      <c r="B4665" s="9">
        <v>6.25</v>
      </c>
      <c r="C4665" s="33">
        <v>55068.643550000001</v>
      </c>
      <c r="D4665" s="34">
        <f t="shared" si="872"/>
        <v>142402136.0532974</v>
      </c>
      <c r="E4665" s="34">
        <v>19893045048575.102</v>
      </c>
      <c r="F4665" s="3">
        <f>VLOOKUP(A4665,ERCOT_345kv_West_ATC!A:B,2)</f>
        <v>42.378300000000003</v>
      </c>
      <c r="G4665" s="3">
        <f>VLOOKUP(A4665,ERCOT_345kv_West_ATC!G:H,2)</f>
        <v>4.4009999999999998</v>
      </c>
      <c r="I4665" s="5">
        <f t="shared" si="873"/>
        <v>6</v>
      </c>
      <c r="J4665" s="4">
        <f t="shared" si="874"/>
        <v>144</v>
      </c>
      <c r="K4665" s="4">
        <f t="shared" si="867"/>
        <v>900</v>
      </c>
      <c r="L4665" s="6">
        <f t="shared" si="868"/>
        <v>49561779.195</v>
      </c>
      <c r="N4665" s="22">
        <f t="shared" si="875"/>
        <v>0.34804098146709206</v>
      </c>
      <c r="O4665" s="14">
        <f t="shared" si="876"/>
        <v>632.01299147869065</v>
      </c>
      <c r="Q4665" s="22">
        <f t="shared" si="871"/>
        <v>508.83184425013457</v>
      </c>
      <c r="R4665" s="3">
        <f>VLOOKUP(A4665,ERCOT_345kv_West_ATC!D:E,2)</f>
        <v>40.33</v>
      </c>
      <c r="S4665" s="66">
        <f t="shared" si="870"/>
        <v>0.92074002353481965</v>
      </c>
      <c r="T4665" s="69">
        <f t="shared" si="877"/>
        <v>468.50184425013458</v>
      </c>
      <c r="V4665" s="16">
        <f t="shared" si="878"/>
        <v>2.8986757199999998E-2</v>
      </c>
      <c r="W4665" s="16">
        <f t="shared" si="879"/>
        <v>0.31905422426709207</v>
      </c>
      <c r="X4665" s="16"/>
      <c r="Z4665" s="15">
        <f t="shared" si="880"/>
        <v>6.3834286173255432E-6</v>
      </c>
      <c r="AA4665" s="16">
        <f t="shared" si="881"/>
        <v>0.35152675515436971</v>
      </c>
      <c r="AB4665" s="3">
        <f t="shared" si="882"/>
        <v>0.37861994309431501</v>
      </c>
      <c r="AC4665" s="69">
        <f t="shared" si="883"/>
        <v>124.8059791725193</v>
      </c>
      <c r="AD4665" s="3">
        <f t="shared" si="869"/>
        <v>109.27015544160697</v>
      </c>
      <c r="AF4665" s="29"/>
      <c r="AG4665" s="30"/>
      <c r="AH4665" s="29"/>
      <c r="AI4665" s="29"/>
      <c r="AJ4665" s="31"/>
      <c r="AK4665" s="29"/>
      <c r="AL4665" s="30"/>
      <c r="AN4665" s="17">
        <f t="shared" si="884"/>
        <v>158224.59561477488</v>
      </c>
      <c r="AO4665" s="17">
        <f t="shared" si="885"/>
        <v>1582.2459561477488</v>
      </c>
      <c r="AP4665" s="2">
        <f t="shared" si="886"/>
        <v>108.22562340050602</v>
      </c>
      <c r="AQ4665" s="6">
        <f t="shared" si="887"/>
        <v>4364.7393917424079</v>
      </c>
      <c r="AR4665" s="3">
        <f t="shared" si="888"/>
        <v>50703.904158257596</v>
      </c>
    </row>
    <row r="4666" spans="1:44">
      <c r="A4666" s="32">
        <v>44479</v>
      </c>
      <c r="B4666" s="9">
        <v>6.25</v>
      </c>
      <c r="C4666" s="33">
        <v>54675.093220000002</v>
      </c>
      <c r="D4666" s="34">
        <f t="shared" si="872"/>
        <v>142402136.0532974</v>
      </c>
      <c r="E4666" s="34">
        <v>19893045048575.102</v>
      </c>
      <c r="F4666" s="3">
        <f>VLOOKUP(A4666,ERCOT_345kv_West_ATC!A:B,2)</f>
        <v>42.378300000000003</v>
      </c>
      <c r="G4666" s="3">
        <f>VLOOKUP(A4666,ERCOT_345kv_West_ATC!G:H,2)</f>
        <v>4.4009999999999998</v>
      </c>
      <c r="I4666" s="5">
        <f t="shared" si="873"/>
        <v>6</v>
      </c>
      <c r="J4666" s="4">
        <f t="shared" si="874"/>
        <v>144</v>
      </c>
      <c r="K4666" s="4">
        <f t="shared" ref="K4666:K4729" si="889">J4666*B4666</f>
        <v>900</v>
      </c>
      <c r="L4666" s="6">
        <f t="shared" ref="L4666:L4729" si="890">K4666*C4666</f>
        <v>49207583.898000002</v>
      </c>
      <c r="N4666" s="22">
        <f t="shared" si="875"/>
        <v>0.34555369225348481</v>
      </c>
      <c r="O4666" s="14">
        <f t="shared" si="876"/>
        <v>632.01299147869065</v>
      </c>
      <c r="Q4666" s="22">
        <f t="shared" si="871"/>
        <v>505.19545651094268</v>
      </c>
      <c r="R4666" s="3">
        <f>VLOOKUP(A4666,ERCOT_345kv_West_ATC!D:E,2)</f>
        <v>39.1</v>
      </c>
      <c r="S4666" s="66">
        <f t="shared" si="870"/>
        <v>0.92260421289209849</v>
      </c>
      <c r="T4666" s="69">
        <f t="shared" si="877"/>
        <v>466.09545651094265</v>
      </c>
      <c r="V4666" s="16">
        <f t="shared" si="878"/>
        <v>2.8986757199999998E-2</v>
      </c>
      <c r="W4666" s="16">
        <f t="shared" si="879"/>
        <v>0.31656693505348482</v>
      </c>
      <c r="X4666" s="16"/>
      <c r="Z4666" s="15">
        <f t="shared" si="880"/>
        <v>6.3834286173255432E-6</v>
      </c>
      <c r="AA4666" s="16">
        <f t="shared" si="881"/>
        <v>0.34901455471548981</v>
      </c>
      <c r="AB4666" s="3">
        <f t="shared" si="882"/>
        <v>0.37591412007156244</v>
      </c>
      <c r="AC4666" s="69">
        <f t="shared" si="883"/>
        <v>123.81564794619186</v>
      </c>
      <c r="AD4666" s="3">
        <f t="shared" si="869"/>
        <v>109.78891379384963</v>
      </c>
      <c r="AF4666" s="29"/>
      <c r="AG4666" s="30"/>
      <c r="AH4666" s="29"/>
      <c r="AI4666" s="29"/>
      <c r="AJ4666" s="31"/>
      <c r="AK4666" s="29"/>
      <c r="AL4666" s="30"/>
      <c r="AN4666" s="17">
        <f t="shared" si="884"/>
        <v>158224.59561477488</v>
      </c>
      <c r="AO4666" s="17">
        <f t="shared" si="885"/>
        <v>1582.2459561477488</v>
      </c>
      <c r="AP4666" s="2">
        <f t="shared" si="886"/>
        <v>108.22562340050602</v>
      </c>
      <c r="AQ4666" s="6">
        <f t="shared" si="887"/>
        <v>4231.6218749597856</v>
      </c>
      <c r="AR4666" s="3">
        <f t="shared" si="888"/>
        <v>50443.47134504022</v>
      </c>
    </row>
    <row r="4667" spans="1:44">
      <c r="A4667" s="32">
        <v>44480</v>
      </c>
      <c r="B4667" s="9">
        <v>6.25</v>
      </c>
      <c r="C4667" s="33">
        <v>57434.240989999998</v>
      </c>
      <c r="D4667" s="34">
        <f t="shared" si="872"/>
        <v>142402136.0532974</v>
      </c>
      <c r="E4667" s="34">
        <v>19893045048575.102</v>
      </c>
      <c r="F4667" s="3">
        <f>VLOOKUP(A4667,ERCOT_345kv_West_ATC!A:B,2)</f>
        <v>41.894799999999996</v>
      </c>
      <c r="G4667" s="3">
        <f>VLOOKUP(A4667,ERCOT_345kv_West_ATC!G:H,2)</f>
        <v>4.3289999999999997</v>
      </c>
      <c r="I4667" s="5">
        <f t="shared" si="873"/>
        <v>6</v>
      </c>
      <c r="J4667" s="4">
        <f t="shared" si="874"/>
        <v>144</v>
      </c>
      <c r="K4667" s="4">
        <f t="shared" si="889"/>
        <v>900</v>
      </c>
      <c r="L4667" s="6">
        <f t="shared" si="890"/>
        <v>51690816.890999995</v>
      </c>
      <c r="N4667" s="22">
        <f t="shared" si="875"/>
        <v>0.36299186461397931</v>
      </c>
      <c r="O4667" s="14">
        <f t="shared" si="876"/>
        <v>632.01299147869065</v>
      </c>
      <c r="Q4667" s="22">
        <f t="shared" si="871"/>
        <v>530.68986054675338</v>
      </c>
      <c r="R4667" s="3">
        <f>VLOOKUP(A4667,ERCOT_345kv_West_ATC!D:E,2)</f>
        <v>55.77</v>
      </c>
      <c r="S4667" s="66">
        <f t="shared" si="870"/>
        <v>0.89491037205319535</v>
      </c>
      <c r="T4667" s="69">
        <f t="shared" si="877"/>
        <v>474.9198605467534</v>
      </c>
      <c r="V4667" s="16">
        <f t="shared" si="878"/>
        <v>2.8656043199999998E-2</v>
      </c>
      <c r="W4667" s="16">
        <f t="shared" si="879"/>
        <v>0.33433582141397933</v>
      </c>
      <c r="X4667" s="16"/>
      <c r="Z4667" s="15">
        <f t="shared" si="880"/>
        <v>6.3834286173255432E-6</v>
      </c>
      <c r="AA4667" s="16">
        <f t="shared" si="881"/>
        <v>0.36662737754993774</v>
      </c>
      <c r="AB4667" s="3">
        <f t="shared" si="882"/>
        <v>0.39488441431383287</v>
      </c>
      <c r="AC4667" s="69">
        <f t="shared" si="883"/>
        <v>130.75877563886283</v>
      </c>
      <c r="AD4667" s="3">
        <f t="shared" si="869"/>
        <v>110.51561258612378</v>
      </c>
      <c r="AF4667" s="29"/>
      <c r="AG4667" s="30"/>
      <c r="AH4667" s="29"/>
      <c r="AI4667" s="29"/>
      <c r="AJ4667" s="31"/>
      <c r="AK4667" s="29"/>
      <c r="AL4667" s="30"/>
      <c r="AN4667" s="17">
        <f t="shared" si="884"/>
        <v>158224.59561477488</v>
      </c>
      <c r="AO4667" s="17">
        <f t="shared" si="885"/>
        <v>1582.2459561477488</v>
      </c>
      <c r="AP4667" s="2">
        <f t="shared" si="886"/>
        <v>108.22562340050602</v>
      </c>
      <c r="AQ4667" s="6">
        <f t="shared" si="887"/>
        <v>6035.7430170462212</v>
      </c>
      <c r="AR4667" s="3">
        <f t="shared" si="888"/>
        <v>51398.497972953774</v>
      </c>
    </row>
    <row r="4668" spans="1:44">
      <c r="A4668" s="32">
        <v>44481</v>
      </c>
      <c r="B4668" s="9">
        <v>6.25</v>
      </c>
      <c r="C4668" s="33">
        <v>56064.769979999997</v>
      </c>
      <c r="D4668" s="34">
        <f t="shared" si="872"/>
        <v>142402136.0532974</v>
      </c>
      <c r="E4668" s="34">
        <v>19893045048575.102</v>
      </c>
      <c r="F4668" s="3">
        <f>VLOOKUP(A4668,ERCOT_345kv_West_ATC!A:B,2)</f>
        <v>42.767600000000002</v>
      </c>
      <c r="G4668" s="3">
        <f>VLOOKUP(A4668,ERCOT_345kv_West_ATC!G:H,2)</f>
        <v>4.3769999999999998</v>
      </c>
      <c r="I4668" s="5">
        <f t="shared" si="873"/>
        <v>6</v>
      </c>
      <c r="J4668" s="4">
        <f t="shared" si="874"/>
        <v>144</v>
      </c>
      <c r="K4668" s="4">
        <f t="shared" si="889"/>
        <v>900</v>
      </c>
      <c r="L4668" s="6">
        <f t="shared" si="890"/>
        <v>50458292.982000001</v>
      </c>
      <c r="N4668" s="22">
        <f t="shared" si="875"/>
        <v>0.35433662991624493</v>
      </c>
      <c r="O4668" s="14">
        <f t="shared" si="876"/>
        <v>632.01299147869065</v>
      </c>
      <c r="Q4668" s="22">
        <f t="shared" si="871"/>
        <v>518.03600864948089</v>
      </c>
      <c r="R4668" s="3">
        <f>VLOOKUP(A4668,ERCOT_345kv_West_ATC!D:E,2)</f>
        <v>32.840000000000003</v>
      </c>
      <c r="S4668" s="66">
        <f t="shared" si="870"/>
        <v>0.93660672337119211</v>
      </c>
      <c r="T4668" s="69">
        <f t="shared" si="877"/>
        <v>485.19600864948086</v>
      </c>
      <c r="V4668" s="16">
        <f t="shared" si="878"/>
        <v>2.92530384E-2</v>
      </c>
      <c r="W4668" s="16">
        <f t="shared" si="879"/>
        <v>0.32508359151624494</v>
      </c>
      <c r="X4668" s="16"/>
      <c r="Z4668" s="15">
        <f t="shared" si="880"/>
        <v>6.3834286173255432E-6</v>
      </c>
      <c r="AA4668" s="16">
        <f t="shared" si="881"/>
        <v>0.35788545711410602</v>
      </c>
      <c r="AB4668" s="3">
        <f t="shared" si="882"/>
        <v>0.38546872868132348</v>
      </c>
      <c r="AC4668" s="69">
        <f t="shared" si="883"/>
        <v>127.3126346973644</v>
      </c>
      <c r="AD4668" s="3">
        <f t="shared" si="869"/>
        <v>111.04273690118364</v>
      </c>
      <c r="AF4668" s="29"/>
      <c r="AG4668" s="30"/>
      <c r="AH4668" s="29"/>
      <c r="AI4668" s="29"/>
      <c r="AJ4668" s="31"/>
      <c r="AK4668" s="29"/>
      <c r="AL4668" s="30"/>
      <c r="AN4668" s="17">
        <f t="shared" si="884"/>
        <v>158224.59561477488</v>
      </c>
      <c r="AO4668" s="17">
        <f t="shared" si="885"/>
        <v>1582.2459561477488</v>
      </c>
      <c r="AP4668" s="2">
        <f t="shared" si="886"/>
        <v>108.22562340050602</v>
      </c>
      <c r="AQ4668" s="6">
        <f t="shared" si="887"/>
        <v>3554.1294724726181</v>
      </c>
      <c r="AR4668" s="3">
        <f t="shared" si="888"/>
        <v>52510.64050752738</v>
      </c>
    </row>
    <row r="4669" spans="1:44">
      <c r="A4669" s="32">
        <v>44482</v>
      </c>
      <c r="B4669" s="9">
        <v>6.25</v>
      </c>
      <c r="C4669" s="33">
        <v>57377.799180000002</v>
      </c>
      <c r="D4669" s="34">
        <f t="shared" si="872"/>
        <v>142402136.0532974</v>
      </c>
      <c r="E4669" s="34">
        <v>19893045048575.102</v>
      </c>
      <c r="F4669" s="3">
        <f>VLOOKUP(A4669,ERCOT_345kv_West_ATC!A:B,2)</f>
        <v>41.14</v>
      </c>
      <c r="G4669" s="3">
        <f>VLOOKUP(A4669,ERCOT_345kv_West_ATC!G:H,2)</f>
        <v>4.5599999999999996</v>
      </c>
      <c r="I4669" s="5">
        <f t="shared" si="873"/>
        <v>6</v>
      </c>
      <c r="J4669" s="4">
        <f t="shared" si="874"/>
        <v>144</v>
      </c>
      <c r="K4669" s="4">
        <f t="shared" si="889"/>
        <v>900</v>
      </c>
      <c r="L4669" s="6">
        <f t="shared" si="890"/>
        <v>51640019.262000002</v>
      </c>
      <c r="N4669" s="22">
        <f t="shared" si="875"/>
        <v>0.36263514504215366</v>
      </c>
      <c r="O4669" s="14">
        <f t="shared" si="876"/>
        <v>632.01299147869065</v>
      </c>
      <c r="Q4669" s="22">
        <f t="shared" si="871"/>
        <v>530.16834070490302</v>
      </c>
      <c r="R4669" s="3">
        <f>VLOOKUP(A4669,ERCOT_345kv_West_ATC!D:E,2)</f>
        <v>51.77</v>
      </c>
      <c r="S4669" s="66">
        <f t="shared" si="870"/>
        <v>0.90235177013556211</v>
      </c>
      <c r="T4669" s="69">
        <f t="shared" si="877"/>
        <v>478.39834070490303</v>
      </c>
      <c r="V4669" s="16">
        <f t="shared" si="878"/>
        <v>2.813976E-2</v>
      </c>
      <c r="W4669" s="16">
        <f t="shared" si="879"/>
        <v>0.33449538504215365</v>
      </c>
      <c r="X4669" s="16"/>
      <c r="Z4669" s="15">
        <f t="shared" si="880"/>
        <v>6.3834286173255432E-6</v>
      </c>
      <c r="AA4669" s="16">
        <f t="shared" si="881"/>
        <v>0.36626708528477009</v>
      </c>
      <c r="AB4669" s="3">
        <f t="shared" si="882"/>
        <v>0.39449635327741134</v>
      </c>
      <c r="AC4669" s="69">
        <f t="shared" si="883"/>
        <v>130.61674529953257</v>
      </c>
      <c r="AD4669" s="3">
        <f t="shared" ref="AD4669:AD4732" si="891">AVERAGE(AC4640:AC4669)</f>
        <v>111.77763513197479</v>
      </c>
      <c r="AF4669" s="29"/>
      <c r="AG4669" s="30"/>
      <c r="AH4669" s="29"/>
      <c r="AI4669" s="29"/>
      <c r="AJ4669" s="31"/>
      <c r="AK4669" s="29"/>
      <c r="AL4669" s="30"/>
      <c r="AN4669" s="17">
        <f t="shared" si="884"/>
        <v>158224.59561477488</v>
      </c>
      <c r="AO4669" s="17">
        <f t="shared" si="885"/>
        <v>1582.2459561477488</v>
      </c>
      <c r="AP4669" s="2">
        <f t="shared" si="886"/>
        <v>108.22562340050602</v>
      </c>
      <c r="AQ4669" s="6">
        <f t="shared" si="887"/>
        <v>5602.8405234441971</v>
      </c>
      <c r="AR4669" s="3">
        <f t="shared" si="888"/>
        <v>51774.958656555806</v>
      </c>
    </row>
    <row r="4670" spans="1:44">
      <c r="A4670" s="32">
        <v>44483</v>
      </c>
      <c r="B4670" s="9">
        <v>6.25</v>
      </c>
      <c r="C4670" s="33">
        <v>57354.32086</v>
      </c>
      <c r="D4670" s="34">
        <f t="shared" si="872"/>
        <v>142402136.0532974</v>
      </c>
      <c r="E4670" s="34">
        <v>19893045048575.102</v>
      </c>
      <c r="F4670" s="3">
        <f>VLOOKUP(A4670,ERCOT_345kv_West_ATC!A:B,2)</f>
        <v>43.556699999999999</v>
      </c>
      <c r="G4670" s="3">
        <f>VLOOKUP(A4670,ERCOT_345kv_West_ATC!G:H,2)</f>
        <v>4.524</v>
      </c>
      <c r="I4670" s="5">
        <f t="shared" si="873"/>
        <v>6</v>
      </c>
      <c r="J4670" s="4">
        <f t="shared" si="874"/>
        <v>144</v>
      </c>
      <c r="K4670" s="4">
        <f t="shared" si="889"/>
        <v>900</v>
      </c>
      <c r="L4670" s="6">
        <f t="shared" si="890"/>
        <v>51618888.773999996</v>
      </c>
      <c r="N4670" s="22">
        <f t="shared" si="875"/>
        <v>0.36248675900957267</v>
      </c>
      <c r="O4670" s="14">
        <f t="shared" si="876"/>
        <v>632.01299147869065</v>
      </c>
      <c r="Q4670" s="22">
        <f t="shared" si="871"/>
        <v>529.95140206077883</v>
      </c>
      <c r="R4670" s="3">
        <f>VLOOKUP(A4670,ERCOT_345kv_West_ATC!D:E,2)</f>
        <v>62.36</v>
      </c>
      <c r="S4670" s="66">
        <f t="shared" si="870"/>
        <v>0.88232883287504149</v>
      </c>
      <c r="T4670" s="69">
        <f t="shared" si="877"/>
        <v>467.59140206077882</v>
      </c>
      <c r="V4670" s="16">
        <f t="shared" si="878"/>
        <v>2.9792782800000001E-2</v>
      </c>
      <c r="W4670" s="16">
        <f t="shared" si="879"/>
        <v>0.33269397620957264</v>
      </c>
      <c r="X4670" s="16"/>
      <c r="Z4670" s="15">
        <f t="shared" si="880"/>
        <v>6.3834286173255432E-6</v>
      </c>
      <c r="AA4670" s="16">
        <f t="shared" si="881"/>
        <v>0.36611721310499534</v>
      </c>
      <c r="AB4670" s="3">
        <f t="shared" si="882"/>
        <v>0.39433493001347564</v>
      </c>
      <c r="AC4670" s="69">
        <f t="shared" si="883"/>
        <v>130.55766438493208</v>
      </c>
      <c r="AD4670" s="3">
        <f t="shared" si="891"/>
        <v>112.32694231580322</v>
      </c>
      <c r="AF4670" s="29"/>
      <c r="AG4670" s="30"/>
      <c r="AH4670" s="29"/>
      <c r="AI4670" s="29"/>
      <c r="AJ4670" s="31"/>
      <c r="AK4670" s="29"/>
      <c r="AL4670" s="30"/>
      <c r="AN4670" s="17">
        <f t="shared" si="884"/>
        <v>158224.59561477488</v>
      </c>
      <c r="AO4670" s="17">
        <f t="shared" si="885"/>
        <v>1582.2459561477488</v>
      </c>
      <c r="AP4670" s="2">
        <f t="shared" si="886"/>
        <v>108.22562340050602</v>
      </c>
      <c r="AQ4670" s="6">
        <f t="shared" si="887"/>
        <v>6748.9498752555555</v>
      </c>
      <c r="AR4670" s="3">
        <f t="shared" si="888"/>
        <v>50605.370984744441</v>
      </c>
    </row>
    <row r="4671" spans="1:44">
      <c r="A4671" s="32">
        <v>44484</v>
      </c>
      <c r="B4671" s="9">
        <v>6.25</v>
      </c>
      <c r="C4671" s="33">
        <v>61571.09491</v>
      </c>
      <c r="D4671" s="34">
        <f t="shared" si="872"/>
        <v>142402136.0532974</v>
      </c>
      <c r="E4671" s="34">
        <v>19893045048575.102</v>
      </c>
      <c r="F4671" s="3">
        <f>VLOOKUP(A4671,ERCOT_345kv_West_ATC!A:B,2)</f>
        <v>42.716200000000001</v>
      </c>
      <c r="G4671" s="3">
        <f>VLOOKUP(A4671,ERCOT_345kv_West_ATC!G:H,2)</f>
        <v>4.4649999999999999</v>
      </c>
      <c r="I4671" s="5">
        <f t="shared" si="873"/>
        <v>6</v>
      </c>
      <c r="J4671" s="4">
        <f t="shared" si="874"/>
        <v>144</v>
      </c>
      <c r="K4671" s="4">
        <f t="shared" si="889"/>
        <v>900</v>
      </c>
      <c r="L4671" s="6">
        <f t="shared" si="890"/>
        <v>55413985.419</v>
      </c>
      <c r="N4671" s="22">
        <f t="shared" si="875"/>
        <v>0.38913731882687486</v>
      </c>
      <c r="O4671" s="14">
        <f t="shared" si="876"/>
        <v>632.01299147869065</v>
      </c>
      <c r="Q4671" s="22">
        <f t="shared" si="871"/>
        <v>568.91420881122053</v>
      </c>
      <c r="R4671" s="3">
        <f>VLOOKUP(A4671,ERCOT_345kv_West_ATC!D:E,2)</f>
        <v>45.85</v>
      </c>
      <c r="S4671" s="66">
        <f t="shared" si="870"/>
        <v>0.91940788384279193</v>
      </c>
      <c r="T4671" s="69">
        <f t="shared" si="877"/>
        <v>523.06420881122051</v>
      </c>
      <c r="V4671" s="16">
        <f t="shared" si="878"/>
        <v>2.9217880800000002E-2</v>
      </c>
      <c r="W4671" s="16">
        <f t="shared" si="879"/>
        <v>0.35991943802687487</v>
      </c>
      <c r="X4671" s="16"/>
      <c r="Z4671" s="15">
        <f t="shared" si="880"/>
        <v>6.3834286173255432E-6</v>
      </c>
      <c r="AA4671" s="16">
        <f t="shared" si="881"/>
        <v>0.39303468924856111</v>
      </c>
      <c r="AB4671" s="3">
        <f t="shared" si="882"/>
        <v>0.42332701421840035</v>
      </c>
      <c r="AC4671" s="69">
        <f t="shared" si="883"/>
        <v>141.16876720393452</v>
      </c>
      <c r="AD4671" s="3">
        <f t="shared" si="891"/>
        <v>113.12920436752184</v>
      </c>
      <c r="AF4671" s="29"/>
      <c r="AG4671" s="30"/>
      <c r="AH4671" s="29"/>
      <c r="AI4671" s="29"/>
      <c r="AJ4671" s="31"/>
      <c r="AK4671" s="29"/>
      <c r="AL4671" s="30"/>
      <c r="AN4671" s="17">
        <f t="shared" si="884"/>
        <v>158224.59561477488</v>
      </c>
      <c r="AO4671" s="17">
        <f t="shared" si="885"/>
        <v>1582.2459561477488</v>
      </c>
      <c r="AP4671" s="2">
        <f t="shared" si="886"/>
        <v>108.22562340050602</v>
      </c>
      <c r="AQ4671" s="6">
        <f t="shared" si="887"/>
        <v>4962.1448329132018</v>
      </c>
      <c r="AR4671" s="3">
        <f t="shared" si="888"/>
        <v>56608.950077086796</v>
      </c>
    </row>
    <row r="4672" spans="1:44">
      <c r="A4672" s="32">
        <v>44485</v>
      </c>
      <c r="B4672" s="9">
        <v>6.25</v>
      </c>
      <c r="C4672" s="33">
        <v>60890.142829999997</v>
      </c>
      <c r="D4672" s="34">
        <f t="shared" si="872"/>
        <v>142402136.0532974</v>
      </c>
      <c r="E4672" s="34">
        <v>19893045048575.102</v>
      </c>
      <c r="F4672" s="3">
        <f>VLOOKUP(A4672,ERCOT_345kv_West_ATC!A:B,2)</f>
        <v>42.716200000000001</v>
      </c>
      <c r="G4672" s="3">
        <f>VLOOKUP(A4672,ERCOT_345kv_West_ATC!G:H,2)</f>
        <v>4.4649999999999999</v>
      </c>
      <c r="I4672" s="5">
        <f t="shared" si="873"/>
        <v>6</v>
      </c>
      <c r="J4672" s="4">
        <f t="shared" si="874"/>
        <v>144</v>
      </c>
      <c r="K4672" s="4">
        <f t="shared" si="889"/>
        <v>900</v>
      </c>
      <c r="L4672" s="6">
        <f t="shared" si="890"/>
        <v>54801128.546999998</v>
      </c>
      <c r="N4672" s="22">
        <f t="shared" si="875"/>
        <v>0.38483361321553045</v>
      </c>
      <c r="O4672" s="14">
        <f t="shared" si="876"/>
        <v>632.01299147869065</v>
      </c>
      <c r="Q4672" s="22">
        <f t="shared" si="871"/>
        <v>562.62224154317323</v>
      </c>
      <c r="R4672" s="3">
        <f>VLOOKUP(A4672,ERCOT_345kv_West_ATC!D:E,2)</f>
        <v>43.82</v>
      </c>
      <c r="S4672" s="66">
        <f t="shared" si="870"/>
        <v>0.9221147036778895</v>
      </c>
      <c r="T4672" s="69">
        <f t="shared" si="877"/>
        <v>518.80224154317318</v>
      </c>
      <c r="V4672" s="16">
        <f t="shared" si="878"/>
        <v>2.9217880800000002E-2</v>
      </c>
      <c r="W4672" s="16">
        <f t="shared" si="879"/>
        <v>0.35561573241553046</v>
      </c>
      <c r="X4672" s="16"/>
      <c r="Z4672" s="15">
        <f t="shared" si="880"/>
        <v>6.3834286173255432E-6</v>
      </c>
      <c r="AA4672" s="16">
        <f t="shared" si="881"/>
        <v>0.3886878802540617</v>
      </c>
      <c r="AB4672" s="3">
        <f t="shared" si="882"/>
        <v>0.41864518403049195</v>
      </c>
      <c r="AC4672" s="69">
        <f t="shared" si="883"/>
        <v>139.45521735516004</v>
      </c>
      <c r="AD4672" s="3">
        <f t="shared" si="891"/>
        <v>113.90550517847321</v>
      </c>
      <c r="AF4672" s="29"/>
      <c r="AG4672" s="30"/>
      <c r="AH4672" s="29"/>
      <c r="AI4672" s="29"/>
      <c r="AJ4672" s="31"/>
      <c r="AK4672" s="29"/>
      <c r="AL4672" s="30"/>
      <c r="AN4672" s="17">
        <f t="shared" si="884"/>
        <v>158224.59561477488</v>
      </c>
      <c r="AO4672" s="17">
        <f t="shared" si="885"/>
        <v>1582.2459561477488</v>
      </c>
      <c r="AP4672" s="2">
        <f t="shared" si="886"/>
        <v>108.22562340050602</v>
      </c>
      <c r="AQ4672" s="6">
        <f t="shared" si="887"/>
        <v>4742.4468174101739</v>
      </c>
      <c r="AR4672" s="3">
        <f t="shared" si="888"/>
        <v>56147.696012589826</v>
      </c>
    </row>
    <row r="4673" spans="1:44">
      <c r="A4673" s="32">
        <v>44486</v>
      </c>
      <c r="B4673" s="9">
        <v>6.25</v>
      </c>
      <c r="C4673" s="33">
        <v>61640.375110000001</v>
      </c>
      <c r="D4673" s="34">
        <f t="shared" si="872"/>
        <v>142402136.0532974</v>
      </c>
      <c r="E4673" s="34">
        <v>19893045048575.102</v>
      </c>
      <c r="F4673" s="3">
        <f>VLOOKUP(A4673,ERCOT_345kv_West_ATC!A:B,2)</f>
        <v>42.716200000000001</v>
      </c>
      <c r="G4673" s="3">
        <f>VLOOKUP(A4673,ERCOT_345kv_West_ATC!G:H,2)</f>
        <v>4.4649999999999999</v>
      </c>
      <c r="I4673" s="5">
        <f t="shared" si="873"/>
        <v>6</v>
      </c>
      <c r="J4673" s="4">
        <f t="shared" si="874"/>
        <v>144</v>
      </c>
      <c r="K4673" s="4">
        <f t="shared" si="889"/>
        <v>900</v>
      </c>
      <c r="L4673" s="6">
        <f t="shared" si="890"/>
        <v>55476337.598999999</v>
      </c>
      <c r="N4673" s="22">
        <f t="shared" si="875"/>
        <v>0.38957517869139724</v>
      </c>
      <c r="O4673" s="14">
        <f t="shared" si="876"/>
        <v>632.01299147869065</v>
      </c>
      <c r="Q4673" s="22">
        <f t="shared" si="871"/>
        <v>569.55435481198435</v>
      </c>
      <c r="R4673" s="3">
        <f>VLOOKUP(A4673,ERCOT_345kv_West_ATC!D:E,2)</f>
        <v>42.6</v>
      </c>
      <c r="S4673" s="66">
        <f t="shared" si="870"/>
        <v>0.92520468039602166</v>
      </c>
      <c r="T4673" s="69">
        <f t="shared" si="877"/>
        <v>526.95435481198433</v>
      </c>
      <c r="V4673" s="16">
        <f t="shared" si="878"/>
        <v>2.9217880800000002E-2</v>
      </c>
      <c r="W4673" s="16">
        <f t="shared" si="879"/>
        <v>0.36035729789139725</v>
      </c>
      <c r="X4673" s="16"/>
      <c r="Z4673" s="15">
        <f t="shared" si="880"/>
        <v>6.3834286173255432E-6</v>
      </c>
      <c r="AA4673" s="16">
        <f t="shared" si="881"/>
        <v>0.39347693445985515</v>
      </c>
      <c r="AB4673" s="3">
        <f t="shared" si="882"/>
        <v>0.42380334455251778</v>
      </c>
      <c r="AC4673" s="69">
        <f t="shared" si="883"/>
        <v>141.34310410622152</v>
      </c>
      <c r="AD4673" s="3">
        <f t="shared" si="891"/>
        <v>114.79860629376068</v>
      </c>
      <c r="AF4673" s="29"/>
      <c r="AG4673" s="30"/>
      <c r="AH4673" s="29"/>
      <c r="AI4673" s="29"/>
      <c r="AJ4673" s="31"/>
      <c r="AK4673" s="29"/>
      <c r="AL4673" s="30"/>
      <c r="AN4673" s="17">
        <f t="shared" si="884"/>
        <v>158224.59561477488</v>
      </c>
      <c r="AO4673" s="17">
        <f t="shared" si="885"/>
        <v>1582.2459561477488</v>
      </c>
      <c r="AP4673" s="2">
        <f t="shared" si="886"/>
        <v>108.22562340050602</v>
      </c>
      <c r="AQ4673" s="6">
        <f t="shared" si="887"/>
        <v>4610.4115568615571</v>
      </c>
      <c r="AR4673" s="3">
        <f t="shared" si="888"/>
        <v>57029.963553138441</v>
      </c>
    </row>
    <row r="4674" spans="1:44">
      <c r="A4674" s="32">
        <v>44487</v>
      </c>
      <c r="B4674" s="9">
        <v>6.25</v>
      </c>
      <c r="C4674" s="33">
        <v>61975.546970000003</v>
      </c>
      <c r="D4674" s="34">
        <f t="shared" si="872"/>
        <v>143758042.71555346</v>
      </c>
      <c r="E4674" s="34">
        <v>20082460130830.801</v>
      </c>
      <c r="F4674" s="3">
        <f>VLOOKUP(A4674,ERCOT_345kv_West_ATC!A:B,2)</f>
        <v>43.2866</v>
      </c>
      <c r="G4674" s="3">
        <f>VLOOKUP(A4674,ERCOT_345kv_West_ATC!G:H,2)</f>
        <v>4.2839999999999998</v>
      </c>
      <c r="I4674" s="5">
        <f t="shared" si="873"/>
        <v>6</v>
      </c>
      <c r="J4674" s="4">
        <f t="shared" si="874"/>
        <v>144</v>
      </c>
      <c r="K4674" s="4">
        <f t="shared" si="889"/>
        <v>900</v>
      </c>
      <c r="L4674" s="6">
        <f t="shared" si="890"/>
        <v>55777992.273000002</v>
      </c>
      <c r="N4674" s="22">
        <f t="shared" si="875"/>
        <v>0.3879991075237787</v>
      </c>
      <c r="O4674" s="14">
        <f t="shared" si="876"/>
        <v>626.05192933850878</v>
      </c>
      <c r="Q4674" s="22">
        <f t="shared" si="871"/>
        <v>567.25015719850694</v>
      </c>
      <c r="R4674" s="3">
        <f>VLOOKUP(A4674,ERCOT_345kv_West_ATC!D:E,2)</f>
        <v>34.72</v>
      </c>
      <c r="S4674" s="66">
        <f t="shared" si="870"/>
        <v>0.93879243653016764</v>
      </c>
      <c r="T4674" s="69">
        <f t="shared" si="877"/>
        <v>532.53015719850691</v>
      </c>
      <c r="V4674" s="16">
        <f t="shared" si="878"/>
        <v>2.9608034400000004E-2</v>
      </c>
      <c r="W4674" s="16">
        <f t="shared" si="879"/>
        <v>0.35839107312377871</v>
      </c>
      <c r="X4674" s="16"/>
      <c r="Z4674" s="15">
        <f t="shared" si="880"/>
        <v>6.3232209710139318E-6</v>
      </c>
      <c r="AA4674" s="16">
        <f t="shared" si="881"/>
        <v>0.39188507829076297</v>
      </c>
      <c r="AB4674" s="3">
        <f t="shared" si="882"/>
        <v>0.42208879940533162</v>
      </c>
      <c r="AC4674" s="69">
        <f t="shared" si="883"/>
        <v>140.71558058235138</v>
      </c>
      <c r="AD4674" s="3">
        <f t="shared" si="891"/>
        <v>115.57750031979089</v>
      </c>
      <c r="AF4674" s="29"/>
      <c r="AG4674" s="30"/>
      <c r="AH4674" s="29"/>
      <c r="AI4674" s="29"/>
      <c r="AJ4674" s="31"/>
      <c r="AK4674" s="29"/>
      <c r="AL4674" s="30"/>
      <c r="AN4674" s="17">
        <f t="shared" si="884"/>
        <v>159731.15857283719</v>
      </c>
      <c r="AO4674" s="17">
        <f t="shared" si="885"/>
        <v>1597.3115857283719</v>
      </c>
      <c r="AP4674" s="2">
        <f t="shared" si="886"/>
        <v>109.25611246382064</v>
      </c>
      <c r="AQ4674" s="6">
        <f t="shared" si="887"/>
        <v>3793.3722247438527</v>
      </c>
      <c r="AR4674" s="3">
        <f t="shared" si="888"/>
        <v>58182.174745256154</v>
      </c>
    </row>
    <row r="4675" spans="1:44">
      <c r="A4675" s="32">
        <v>44488</v>
      </c>
      <c r="B4675" s="9">
        <v>6.25</v>
      </c>
      <c r="C4675" s="33">
        <v>64238.271110000001</v>
      </c>
      <c r="D4675" s="34">
        <f t="shared" si="872"/>
        <v>143758042.71555346</v>
      </c>
      <c r="E4675" s="34">
        <v>20082460130830.801</v>
      </c>
      <c r="F4675" s="3">
        <f>VLOOKUP(A4675,ERCOT_345kv_West_ATC!A:B,2)</f>
        <v>43.957700000000003</v>
      </c>
      <c r="G4675" s="3">
        <f>VLOOKUP(A4675,ERCOT_345kv_West_ATC!G:H,2)</f>
        <v>4.3079999999999998</v>
      </c>
      <c r="I4675" s="5">
        <f t="shared" si="873"/>
        <v>6</v>
      </c>
      <c r="J4675" s="4">
        <f t="shared" si="874"/>
        <v>144</v>
      </c>
      <c r="K4675" s="4">
        <f t="shared" si="889"/>
        <v>900</v>
      </c>
      <c r="L4675" s="6">
        <f t="shared" si="890"/>
        <v>57814443.998999998</v>
      </c>
      <c r="N4675" s="22">
        <f t="shared" si="875"/>
        <v>0.40216493565785688</v>
      </c>
      <c r="O4675" s="14">
        <f t="shared" si="876"/>
        <v>626.05192933850878</v>
      </c>
      <c r="Q4675" s="22">
        <f t="shared" si="871"/>
        <v>587.96043224832874</v>
      </c>
      <c r="R4675" s="3">
        <f>VLOOKUP(A4675,ERCOT_345kv_West_ATC!D:E,2)</f>
        <v>31.68</v>
      </c>
      <c r="S4675" s="66">
        <f t="shared" si="870"/>
        <v>0.94611882320234142</v>
      </c>
      <c r="T4675" s="69">
        <f t="shared" si="877"/>
        <v>556.28043224832879</v>
      </c>
      <c r="V4675" s="16">
        <f t="shared" si="878"/>
        <v>3.00670668E-2</v>
      </c>
      <c r="W4675" s="16">
        <f t="shared" si="879"/>
        <v>0.37209786885785689</v>
      </c>
      <c r="X4675" s="16"/>
      <c r="Z4675" s="15">
        <f t="shared" si="880"/>
        <v>6.3232209710139318E-6</v>
      </c>
      <c r="AA4675" s="16">
        <f t="shared" si="881"/>
        <v>0.4061927830244304</v>
      </c>
      <c r="AB4675" s="3">
        <f t="shared" si="882"/>
        <v>0.43749924049591804</v>
      </c>
      <c r="AC4675" s="69">
        <f t="shared" si="883"/>
        <v>146.35580202150601</v>
      </c>
      <c r="AD4675" s="3">
        <f t="shared" si="891"/>
        <v>116.63292297552883</v>
      </c>
      <c r="AF4675" s="29"/>
      <c r="AG4675" s="30"/>
      <c r="AH4675" s="29"/>
      <c r="AI4675" s="29"/>
      <c r="AJ4675" s="31"/>
      <c r="AK4675" s="29"/>
      <c r="AL4675" s="30"/>
      <c r="AN4675" s="17">
        <f t="shared" si="884"/>
        <v>159731.15857283719</v>
      </c>
      <c r="AO4675" s="17">
        <f t="shared" si="885"/>
        <v>1597.3115857283719</v>
      </c>
      <c r="AP4675" s="2">
        <f t="shared" si="886"/>
        <v>109.25611246382064</v>
      </c>
      <c r="AQ4675" s="6">
        <f t="shared" si="887"/>
        <v>3461.2336428538379</v>
      </c>
      <c r="AR4675" s="3">
        <f t="shared" si="888"/>
        <v>60777.037467146161</v>
      </c>
    </row>
    <row r="4676" spans="1:44">
      <c r="A4676" s="32">
        <v>44489</v>
      </c>
      <c r="B4676" s="9">
        <v>6.25</v>
      </c>
      <c r="C4676" s="33">
        <v>65996.566170000006</v>
      </c>
      <c r="D4676" s="34">
        <f t="shared" si="872"/>
        <v>143758042.71555346</v>
      </c>
      <c r="E4676" s="34">
        <v>20082460130830.801</v>
      </c>
      <c r="F4676" s="3">
        <f>VLOOKUP(A4676,ERCOT_345kv_West_ATC!A:B,2)</f>
        <v>42.248899999999999</v>
      </c>
      <c r="G4676" s="3">
        <f>VLOOKUP(A4676,ERCOT_345kv_West_ATC!G:H,2)</f>
        <v>4.351</v>
      </c>
      <c r="I4676" s="5">
        <f t="shared" si="873"/>
        <v>6</v>
      </c>
      <c r="J4676" s="4">
        <f t="shared" si="874"/>
        <v>144</v>
      </c>
      <c r="K4676" s="4">
        <f t="shared" si="889"/>
        <v>900</v>
      </c>
      <c r="L4676" s="6">
        <f t="shared" si="890"/>
        <v>59396909.553000003</v>
      </c>
      <c r="N4676" s="22">
        <f t="shared" si="875"/>
        <v>0.41317277580445061</v>
      </c>
      <c r="O4676" s="14">
        <f t="shared" si="876"/>
        <v>626.05192933850878</v>
      </c>
      <c r="Q4676" s="22">
        <f t="shared" si="871"/>
        <v>604.05376579598044</v>
      </c>
      <c r="R4676" s="3">
        <f>VLOOKUP(A4676,ERCOT_345kv_West_ATC!D:E,2)</f>
        <v>105.85</v>
      </c>
      <c r="S4676" s="66">
        <f t="shared" si="870"/>
        <v>0.82476725418553065</v>
      </c>
      <c r="T4676" s="69">
        <f t="shared" si="877"/>
        <v>498.20376579598042</v>
      </c>
      <c r="V4676" s="16">
        <f t="shared" si="878"/>
        <v>2.8898247600000003E-2</v>
      </c>
      <c r="W4676" s="16">
        <f t="shared" si="879"/>
        <v>0.38427452820445063</v>
      </c>
      <c r="X4676" s="16"/>
      <c r="Z4676" s="15">
        <f t="shared" si="880"/>
        <v>6.3232209710139318E-6</v>
      </c>
      <c r="AA4676" s="16">
        <f t="shared" si="881"/>
        <v>0.41731087122105265</v>
      </c>
      <c r="AB4676" s="3">
        <f t="shared" si="882"/>
        <v>0.44947423203951797</v>
      </c>
      <c r="AC4676" s="69">
        <f t="shared" si="883"/>
        <v>150.73864892646358</v>
      </c>
      <c r="AD4676" s="3">
        <f t="shared" si="891"/>
        <v>118.22862192954253</v>
      </c>
      <c r="AF4676" s="29"/>
      <c r="AG4676" s="30"/>
      <c r="AH4676" s="29"/>
      <c r="AI4676" s="29"/>
      <c r="AJ4676" s="31"/>
      <c r="AK4676" s="29"/>
      <c r="AL4676" s="30"/>
      <c r="AN4676" s="17">
        <f t="shared" si="884"/>
        <v>159731.15857283719</v>
      </c>
      <c r="AO4676" s="17">
        <f t="shared" si="885"/>
        <v>1597.3115857283719</v>
      </c>
      <c r="AP4676" s="2">
        <f t="shared" si="886"/>
        <v>109.25611246382064</v>
      </c>
      <c r="AQ4676" s="6">
        <f t="shared" si="887"/>
        <v>11564.759504295414</v>
      </c>
      <c r="AR4676" s="3">
        <f t="shared" si="888"/>
        <v>54431.806665704593</v>
      </c>
    </row>
    <row r="4677" spans="1:44">
      <c r="A4677" s="32">
        <v>44490</v>
      </c>
      <c r="B4677" s="9">
        <v>6.25</v>
      </c>
      <c r="C4677" s="33">
        <v>62385.167070000003</v>
      </c>
      <c r="D4677" s="34">
        <f t="shared" si="872"/>
        <v>143758042.71555346</v>
      </c>
      <c r="E4677" s="34">
        <v>20082460130830.801</v>
      </c>
      <c r="F4677" s="3">
        <f>VLOOKUP(A4677,ERCOT_345kv_West_ATC!A:B,2)</f>
        <v>42.656399999999998</v>
      </c>
      <c r="G4677" s="3">
        <f>VLOOKUP(A4677,ERCOT_345kv_West_ATC!G:H,2)</f>
        <v>4.3650000000000002</v>
      </c>
      <c r="I4677" s="5">
        <f t="shared" si="873"/>
        <v>6</v>
      </c>
      <c r="J4677" s="4">
        <f t="shared" si="874"/>
        <v>144</v>
      </c>
      <c r="K4677" s="4">
        <f t="shared" si="889"/>
        <v>900</v>
      </c>
      <c r="L4677" s="6">
        <f t="shared" si="890"/>
        <v>56146650.363000005</v>
      </c>
      <c r="N4677" s="22">
        <f t="shared" si="875"/>
        <v>0.39056354206278709</v>
      </c>
      <c r="O4677" s="14">
        <f t="shared" si="876"/>
        <v>626.05192933850878</v>
      </c>
      <c r="Q4677" s="22">
        <f t="shared" si="871"/>
        <v>570.99933050115055</v>
      </c>
      <c r="R4677" s="3">
        <f>VLOOKUP(A4677,ERCOT_345kv_West_ATC!D:E,2)</f>
        <v>137.32</v>
      </c>
      <c r="S4677" s="66">
        <f t="shared" si="870"/>
        <v>0.7595093502483129</v>
      </c>
      <c r="T4677" s="69">
        <f t="shared" si="877"/>
        <v>433.67933050115056</v>
      </c>
      <c r="V4677" s="16">
        <f t="shared" si="878"/>
        <v>2.9176977600000001E-2</v>
      </c>
      <c r="W4677" s="16">
        <f t="shared" si="879"/>
        <v>0.36138656446278711</v>
      </c>
      <c r="X4677" s="16"/>
      <c r="Z4677" s="15">
        <f t="shared" si="880"/>
        <v>6.3232209710139318E-6</v>
      </c>
      <c r="AA4677" s="16">
        <f t="shared" si="881"/>
        <v>0.3944751966972318</v>
      </c>
      <c r="AB4677" s="3">
        <f t="shared" si="882"/>
        <v>0.42487854575972817</v>
      </c>
      <c r="AC4677" s="69">
        <f t="shared" si="883"/>
        <v>141.73662774806053</v>
      </c>
      <c r="AD4677" s="3">
        <f t="shared" si="891"/>
        <v>119.84311676744058</v>
      </c>
      <c r="AF4677" s="29"/>
      <c r="AG4677" s="30"/>
      <c r="AH4677" s="29"/>
      <c r="AI4677" s="29"/>
      <c r="AJ4677" s="31"/>
      <c r="AK4677" s="29"/>
      <c r="AL4677" s="30"/>
      <c r="AN4677" s="17">
        <f t="shared" si="884"/>
        <v>159731.15857283719</v>
      </c>
      <c r="AO4677" s="17">
        <f t="shared" si="885"/>
        <v>1597.3115857283719</v>
      </c>
      <c r="AP4677" s="2">
        <f t="shared" si="886"/>
        <v>109.25611246382064</v>
      </c>
      <c r="AQ4677" s="6">
        <f t="shared" si="887"/>
        <v>15003.049363531849</v>
      </c>
      <c r="AR4677" s="3">
        <f t="shared" si="888"/>
        <v>47382.117706468154</v>
      </c>
    </row>
    <row r="4678" spans="1:44">
      <c r="A4678" s="32">
        <v>44491</v>
      </c>
      <c r="B4678" s="9">
        <v>6.25</v>
      </c>
      <c r="C4678" s="33">
        <v>60703.429539999997</v>
      </c>
      <c r="D4678" s="34">
        <f t="shared" si="872"/>
        <v>143758042.71555346</v>
      </c>
      <c r="E4678" s="34">
        <v>20082460130830.801</v>
      </c>
      <c r="F4678" s="3">
        <f>VLOOKUP(A4678,ERCOT_345kv_West_ATC!A:B,2)</f>
        <v>43.320700000000002</v>
      </c>
      <c r="G4678" s="3">
        <f>VLOOKUP(A4678,ERCOT_345kv_West_ATC!G:H,2)</f>
        <v>4.375</v>
      </c>
      <c r="I4678" s="5">
        <f t="shared" si="873"/>
        <v>6</v>
      </c>
      <c r="J4678" s="4">
        <f t="shared" si="874"/>
        <v>144</v>
      </c>
      <c r="K4678" s="4">
        <f t="shared" si="889"/>
        <v>900</v>
      </c>
      <c r="L4678" s="6">
        <f t="shared" si="890"/>
        <v>54633086.585999995</v>
      </c>
      <c r="N4678" s="22">
        <f t="shared" si="875"/>
        <v>0.38003499180981221</v>
      </c>
      <c r="O4678" s="14">
        <f t="shared" si="876"/>
        <v>626.05192933850878</v>
      </c>
      <c r="Q4678" s="22">
        <f t="shared" si="871"/>
        <v>555.60671317224012</v>
      </c>
      <c r="R4678" s="3">
        <f>VLOOKUP(A4678,ERCOT_345kv_West_ATC!D:E,2)</f>
        <v>46.98</v>
      </c>
      <c r="S4678" s="66">
        <f t="shared" ref="S4678:S4741" si="892">(Q4678-R4678)/Q4678</f>
        <v>0.91544378624986833</v>
      </c>
      <c r="T4678" s="69">
        <f t="shared" si="877"/>
        <v>508.6267131722401</v>
      </c>
      <c r="V4678" s="16">
        <f t="shared" si="878"/>
        <v>2.96313588E-2</v>
      </c>
      <c r="W4678" s="16">
        <f t="shared" si="879"/>
        <v>0.3504036330098122</v>
      </c>
      <c r="X4678" s="16"/>
      <c r="Z4678" s="15">
        <f t="shared" si="880"/>
        <v>6.3232209710139318E-6</v>
      </c>
      <c r="AA4678" s="16">
        <f t="shared" si="881"/>
        <v>0.38384119867979455</v>
      </c>
      <c r="AB4678" s="3">
        <f t="shared" si="882"/>
        <v>0.41342495463134016</v>
      </c>
      <c r="AC4678" s="69">
        <f t="shared" si="883"/>
        <v>137.54461339507051</v>
      </c>
      <c r="AD4678" s="3">
        <f t="shared" si="891"/>
        <v>121.0600650291194</v>
      </c>
      <c r="AF4678" s="29"/>
      <c r="AG4678" s="30"/>
      <c r="AH4678" s="29"/>
      <c r="AI4678" s="29"/>
      <c r="AJ4678" s="31"/>
      <c r="AK4678" s="29"/>
      <c r="AL4678" s="30"/>
      <c r="AN4678" s="17">
        <f t="shared" si="884"/>
        <v>159731.15857283719</v>
      </c>
      <c r="AO4678" s="17">
        <f t="shared" si="885"/>
        <v>1597.3115857283719</v>
      </c>
      <c r="AP4678" s="2">
        <f t="shared" si="886"/>
        <v>109.25611246382064</v>
      </c>
      <c r="AQ4678" s="6">
        <f t="shared" si="887"/>
        <v>5132.8521635502939</v>
      </c>
      <c r="AR4678" s="3">
        <f t="shared" si="888"/>
        <v>55570.577376449706</v>
      </c>
    </row>
    <row r="4679" spans="1:44">
      <c r="A4679" s="32">
        <v>44492</v>
      </c>
      <c r="B4679" s="9">
        <v>6.25</v>
      </c>
      <c r="C4679" s="33">
        <v>61342.90825</v>
      </c>
      <c r="D4679" s="34">
        <f t="shared" si="872"/>
        <v>143758042.71555346</v>
      </c>
      <c r="E4679" s="34">
        <v>20082460130830.801</v>
      </c>
      <c r="F4679" s="3">
        <f>VLOOKUP(A4679,ERCOT_345kv_West_ATC!A:B,2)</f>
        <v>43.320700000000002</v>
      </c>
      <c r="G4679" s="3">
        <f>VLOOKUP(A4679,ERCOT_345kv_West_ATC!G:H,2)</f>
        <v>4.375</v>
      </c>
      <c r="I4679" s="5">
        <f t="shared" si="873"/>
        <v>6</v>
      </c>
      <c r="J4679" s="4">
        <f t="shared" si="874"/>
        <v>144</v>
      </c>
      <c r="K4679" s="4">
        <f t="shared" si="889"/>
        <v>900</v>
      </c>
      <c r="L4679" s="6">
        <f t="shared" si="890"/>
        <v>55208617.424999997</v>
      </c>
      <c r="N4679" s="22">
        <f t="shared" si="875"/>
        <v>0.38403846061147623</v>
      </c>
      <c r="O4679" s="14">
        <f t="shared" si="876"/>
        <v>626.05192933850878</v>
      </c>
      <c r="Q4679" s="22">
        <f t="shared" si="871"/>
        <v>561.45973773607648</v>
      </c>
      <c r="R4679" s="3">
        <f>VLOOKUP(A4679,ERCOT_345kv_West_ATC!D:E,2)</f>
        <v>33.6</v>
      </c>
      <c r="S4679" s="66">
        <f t="shared" si="892"/>
        <v>0.94015599384653603</v>
      </c>
      <c r="T4679" s="69">
        <f t="shared" si="877"/>
        <v>527.85973773607645</v>
      </c>
      <c r="V4679" s="16">
        <f t="shared" si="878"/>
        <v>2.96313588E-2</v>
      </c>
      <c r="W4679" s="16">
        <f t="shared" si="879"/>
        <v>0.35440710181147622</v>
      </c>
      <c r="X4679" s="16"/>
      <c r="Z4679" s="15">
        <f t="shared" si="880"/>
        <v>6.3232209710139318E-6</v>
      </c>
      <c r="AA4679" s="16">
        <f t="shared" si="881"/>
        <v>0.38788476386938353</v>
      </c>
      <c r="AB4679" s="3">
        <f t="shared" si="882"/>
        <v>0.41778016913359906</v>
      </c>
      <c r="AC4679" s="69">
        <f t="shared" si="883"/>
        <v>139.13862190289726</v>
      </c>
      <c r="AD4679" s="3">
        <f t="shared" si="891"/>
        <v>122.21413007168722</v>
      </c>
      <c r="AF4679" s="29"/>
      <c r="AG4679" s="30"/>
      <c r="AH4679" s="29"/>
      <c r="AI4679" s="29"/>
      <c r="AJ4679" s="31"/>
      <c r="AK4679" s="29"/>
      <c r="AL4679" s="30"/>
      <c r="AN4679" s="17">
        <f t="shared" si="884"/>
        <v>159731.15857283719</v>
      </c>
      <c r="AO4679" s="17">
        <f t="shared" si="885"/>
        <v>1597.3115857283719</v>
      </c>
      <c r="AP4679" s="2">
        <f t="shared" si="886"/>
        <v>109.25611246382064</v>
      </c>
      <c r="AQ4679" s="6">
        <f t="shared" si="887"/>
        <v>3671.0053787843735</v>
      </c>
      <c r="AR4679" s="3">
        <f t="shared" si="888"/>
        <v>57671.902871215629</v>
      </c>
    </row>
    <row r="4680" spans="1:44">
      <c r="A4680" s="32">
        <v>44493</v>
      </c>
      <c r="B4680" s="9">
        <v>6.25</v>
      </c>
      <c r="C4680" s="33">
        <v>60881.947560000001</v>
      </c>
      <c r="D4680" s="34">
        <f t="shared" si="872"/>
        <v>143758042.71555346</v>
      </c>
      <c r="E4680" s="34">
        <v>20082460130830.801</v>
      </c>
      <c r="F4680" s="3">
        <f>VLOOKUP(A4680,ERCOT_345kv_West_ATC!A:B,2)</f>
        <v>43.320700000000002</v>
      </c>
      <c r="G4680" s="3">
        <f>VLOOKUP(A4680,ERCOT_345kv_West_ATC!G:H,2)</f>
        <v>4.375</v>
      </c>
      <c r="I4680" s="5">
        <f t="shared" si="873"/>
        <v>6</v>
      </c>
      <c r="J4680" s="4">
        <f t="shared" si="874"/>
        <v>144</v>
      </c>
      <c r="K4680" s="4">
        <f t="shared" si="889"/>
        <v>900</v>
      </c>
      <c r="L4680" s="6">
        <f t="shared" si="890"/>
        <v>54793752.803999998</v>
      </c>
      <c r="N4680" s="22">
        <f t="shared" si="875"/>
        <v>0.38115260731823913</v>
      </c>
      <c r="O4680" s="14">
        <f t="shared" si="876"/>
        <v>626.05192933850878</v>
      </c>
      <c r="Q4680" s="22">
        <f t="shared" si="871"/>
        <v>557.24065397403388</v>
      </c>
      <c r="R4680" s="3">
        <f>VLOOKUP(A4680,ERCOT_345kv_West_ATC!D:E,2)</f>
        <v>47.42</v>
      </c>
      <c r="S4680" s="66">
        <f t="shared" si="892"/>
        <v>0.91490211695464407</v>
      </c>
      <c r="T4680" s="69">
        <f t="shared" si="877"/>
        <v>509.82065397403386</v>
      </c>
      <c r="V4680" s="16">
        <f t="shared" si="878"/>
        <v>2.96313588E-2</v>
      </c>
      <c r="W4680" s="16">
        <f t="shared" si="879"/>
        <v>0.35152124851823913</v>
      </c>
      <c r="X4680" s="16"/>
      <c r="Z4680" s="15">
        <f t="shared" si="880"/>
        <v>6.3232209710139318E-6</v>
      </c>
      <c r="AA4680" s="16">
        <f t="shared" si="881"/>
        <v>0.3849700075675625</v>
      </c>
      <c r="AB4680" s="3">
        <f t="shared" si="882"/>
        <v>0.41464076409842709</v>
      </c>
      <c r="AC4680" s="69">
        <f t="shared" si="883"/>
        <v>137.98959966002431</v>
      </c>
      <c r="AD4680" s="3">
        <f t="shared" si="891"/>
        <v>123.51380067004531</v>
      </c>
      <c r="AF4680" s="29"/>
      <c r="AG4680" s="30"/>
      <c r="AH4680" s="29"/>
      <c r="AI4680" s="29"/>
      <c r="AJ4680" s="31"/>
      <c r="AK4680" s="29"/>
      <c r="AL4680" s="30"/>
      <c r="AN4680" s="17">
        <f t="shared" si="884"/>
        <v>159731.15857283719</v>
      </c>
      <c r="AO4680" s="17">
        <f t="shared" si="885"/>
        <v>1597.3115857283719</v>
      </c>
      <c r="AP4680" s="2">
        <f t="shared" si="886"/>
        <v>109.25611246382064</v>
      </c>
      <c r="AQ4680" s="6">
        <f t="shared" si="887"/>
        <v>5180.9248530343748</v>
      </c>
      <c r="AR4680" s="3">
        <f t="shared" si="888"/>
        <v>55701.022706965625</v>
      </c>
    </row>
    <row r="4681" spans="1:44">
      <c r="A4681" s="32">
        <v>44494</v>
      </c>
      <c r="B4681" s="9">
        <v>6.25</v>
      </c>
      <c r="C4681" s="33">
        <v>62967.41302</v>
      </c>
      <c r="D4681" s="34">
        <f t="shared" si="872"/>
        <v>143758042.71555346</v>
      </c>
      <c r="E4681" s="34">
        <v>20082460130830.801</v>
      </c>
      <c r="F4681" s="3">
        <f>VLOOKUP(A4681,ERCOT_345kv_West_ATC!A:B,2)</f>
        <v>45.472900000000003</v>
      </c>
      <c r="G4681" s="3">
        <f>VLOOKUP(A4681,ERCOT_345kv_West_ATC!G:H,2)</f>
        <v>4.6349999999999998</v>
      </c>
      <c r="I4681" s="5">
        <f t="shared" si="873"/>
        <v>6</v>
      </c>
      <c r="J4681" s="4">
        <f t="shared" si="874"/>
        <v>144</v>
      </c>
      <c r="K4681" s="4">
        <f t="shared" si="889"/>
        <v>900</v>
      </c>
      <c r="L4681" s="6">
        <f t="shared" si="890"/>
        <v>56670671.718000002</v>
      </c>
      <c r="N4681" s="22">
        <f t="shared" si="875"/>
        <v>0.39420870406625735</v>
      </c>
      <c r="O4681" s="14">
        <f t="shared" si="876"/>
        <v>626.05192933850878</v>
      </c>
      <c r="Q4681" s="22">
        <f t="shared" si="871"/>
        <v>576.32851471675053</v>
      </c>
      <c r="R4681" s="3">
        <f>VLOOKUP(A4681,ERCOT_345kv_West_ATC!D:E,2)</f>
        <v>67.510000000000005</v>
      </c>
      <c r="S4681" s="66">
        <f t="shared" si="892"/>
        <v>0.88286194717750643</v>
      </c>
      <c r="T4681" s="69">
        <f t="shared" si="877"/>
        <v>508.81851471675054</v>
      </c>
      <c r="V4681" s="16">
        <f t="shared" si="878"/>
        <v>3.1103463599999999E-2</v>
      </c>
      <c r="W4681" s="16">
        <f t="shared" si="879"/>
        <v>0.36310524046625736</v>
      </c>
      <c r="X4681" s="16"/>
      <c r="Z4681" s="15">
        <f t="shared" si="880"/>
        <v>6.3232209710139318E-6</v>
      </c>
      <c r="AA4681" s="16">
        <f t="shared" si="881"/>
        <v>0.39815686649855969</v>
      </c>
      <c r="AB4681" s="3">
        <f t="shared" si="882"/>
        <v>0.42884397254511952</v>
      </c>
      <c r="AC4681" s="69">
        <f t="shared" si="883"/>
        <v>143.18797395151375</v>
      </c>
      <c r="AD4681" s="3">
        <f t="shared" si="891"/>
        <v>124.99107744432925</v>
      </c>
      <c r="AF4681" s="29"/>
      <c r="AG4681" s="30"/>
      <c r="AH4681" s="29"/>
      <c r="AI4681" s="29"/>
      <c r="AJ4681" s="31"/>
      <c r="AK4681" s="29"/>
      <c r="AL4681" s="30"/>
      <c r="AN4681" s="17">
        <f t="shared" si="884"/>
        <v>159731.15857283719</v>
      </c>
      <c r="AO4681" s="17">
        <f t="shared" si="885"/>
        <v>1597.3115857283719</v>
      </c>
      <c r="AP4681" s="2">
        <f t="shared" si="886"/>
        <v>109.25611246382064</v>
      </c>
      <c r="AQ4681" s="6">
        <f t="shared" si="887"/>
        <v>7375.8801524325318</v>
      </c>
      <c r="AR4681" s="3">
        <f t="shared" si="888"/>
        <v>55591.532867567468</v>
      </c>
    </row>
    <row r="4682" spans="1:44">
      <c r="A4682" s="32">
        <v>44495</v>
      </c>
      <c r="B4682" s="9">
        <v>6.25</v>
      </c>
      <c r="C4682" s="33">
        <v>60449.355300000003</v>
      </c>
      <c r="D4682" s="34">
        <f t="shared" si="872"/>
        <v>143758042.71555346</v>
      </c>
      <c r="E4682" s="34">
        <v>20082460130830.801</v>
      </c>
      <c r="F4682" s="3">
        <f>VLOOKUP(A4682,ERCOT_345kv_West_ATC!A:B,2)</f>
        <v>43.348100000000002</v>
      </c>
      <c r="G4682" s="3">
        <f>VLOOKUP(A4682,ERCOT_345kv_West_ATC!G:H,2)</f>
        <v>4.5620000000000003</v>
      </c>
      <c r="I4682" s="5">
        <f t="shared" si="873"/>
        <v>6</v>
      </c>
      <c r="J4682" s="4">
        <f t="shared" si="874"/>
        <v>144</v>
      </c>
      <c r="K4682" s="4">
        <f t="shared" si="889"/>
        <v>900</v>
      </c>
      <c r="L4682" s="6">
        <f t="shared" si="890"/>
        <v>54404419.770000003</v>
      </c>
      <c r="N4682" s="22">
        <f t="shared" si="875"/>
        <v>0.37844435512834013</v>
      </c>
      <c r="O4682" s="14">
        <f t="shared" si="876"/>
        <v>626.05192933850878</v>
      </c>
      <c r="Q4682" s="22">
        <f t="shared" si="871"/>
        <v>553.28122094786568</v>
      </c>
      <c r="R4682" s="3">
        <f>VLOOKUP(A4682,ERCOT_345kv_West_ATC!D:E,2)</f>
        <v>35.9</v>
      </c>
      <c r="S4682" s="66">
        <f t="shared" si="892"/>
        <v>0.9351143710634221</v>
      </c>
      <c r="T4682" s="69">
        <f t="shared" si="877"/>
        <v>517.3812209478657</v>
      </c>
      <c r="V4682" s="16">
        <f t="shared" si="878"/>
        <v>2.9650100399999997E-2</v>
      </c>
      <c r="W4682" s="16">
        <f t="shared" si="879"/>
        <v>0.34879425472834014</v>
      </c>
      <c r="X4682" s="16"/>
      <c r="Z4682" s="15">
        <f t="shared" si="880"/>
        <v>6.3232209710139318E-6</v>
      </c>
      <c r="AA4682" s="16">
        <f t="shared" si="881"/>
        <v>0.38223463111723216</v>
      </c>
      <c r="AB4682" s="3">
        <f t="shared" si="882"/>
        <v>0.41169456424086359</v>
      </c>
      <c r="AC4682" s="69">
        <f t="shared" si="883"/>
        <v>136.91129051215609</v>
      </c>
      <c r="AD4682" s="3">
        <f t="shared" si="891"/>
        <v>126.21517269889887</v>
      </c>
      <c r="AF4682" s="29"/>
      <c r="AG4682" s="30"/>
      <c r="AH4682" s="29"/>
      <c r="AI4682" s="29"/>
      <c r="AJ4682" s="31"/>
      <c r="AK4682" s="29"/>
      <c r="AL4682" s="30"/>
      <c r="AN4682" s="17">
        <f t="shared" si="884"/>
        <v>159731.15857283719</v>
      </c>
      <c r="AO4682" s="17">
        <f t="shared" si="885"/>
        <v>1597.3115857283719</v>
      </c>
      <c r="AP4682" s="2">
        <f t="shared" si="886"/>
        <v>109.25611246382064</v>
      </c>
      <c r="AQ4682" s="6">
        <f t="shared" si="887"/>
        <v>3922.2944374511608</v>
      </c>
      <c r="AR4682" s="3">
        <f t="shared" si="888"/>
        <v>56527.060862548838</v>
      </c>
    </row>
    <row r="4683" spans="1:44">
      <c r="A4683" s="32">
        <v>44496</v>
      </c>
      <c r="B4683" s="9">
        <v>6.25</v>
      </c>
      <c r="C4683" s="33">
        <v>58639.680460000003</v>
      </c>
      <c r="D4683" s="34">
        <f t="shared" si="872"/>
        <v>143758042.71555346</v>
      </c>
      <c r="E4683" s="34">
        <v>20082460130830.801</v>
      </c>
      <c r="F4683" s="3">
        <f>VLOOKUP(A4683,ERCOT_345kv_West_ATC!A:B,2)</f>
        <v>45.762999999999998</v>
      </c>
      <c r="G4683" s="3">
        <f>VLOOKUP(A4683,ERCOT_345kv_West_ATC!G:H,2)</f>
        <v>4.6459999999999999</v>
      </c>
      <c r="I4683" s="5">
        <f t="shared" si="873"/>
        <v>6</v>
      </c>
      <c r="J4683" s="4">
        <f t="shared" si="874"/>
        <v>144</v>
      </c>
      <c r="K4683" s="4">
        <f t="shared" si="889"/>
        <v>900</v>
      </c>
      <c r="L4683" s="6">
        <f t="shared" si="890"/>
        <v>52775712.414000005</v>
      </c>
      <c r="N4683" s="22">
        <f t="shared" si="875"/>
        <v>0.36711485087776657</v>
      </c>
      <c r="O4683" s="14">
        <f t="shared" si="876"/>
        <v>626.05192933850878</v>
      </c>
      <c r="Q4683" s="22">
        <f t="shared" si="871"/>
        <v>536.71761824234875</v>
      </c>
      <c r="R4683" s="3">
        <f>VLOOKUP(A4683,ERCOT_345kv_West_ATC!D:E,2)</f>
        <v>34.1</v>
      </c>
      <c r="S4683" s="66">
        <f t="shared" si="892"/>
        <v>0.93646565933186388</v>
      </c>
      <c r="T4683" s="69">
        <f t="shared" si="877"/>
        <v>502.61761824234873</v>
      </c>
      <c r="V4683" s="16">
        <f t="shared" si="878"/>
        <v>3.1301891999999998E-2</v>
      </c>
      <c r="W4683" s="16">
        <f t="shared" si="879"/>
        <v>0.33581295887776658</v>
      </c>
      <c r="X4683" s="16"/>
      <c r="Z4683" s="15">
        <f t="shared" si="880"/>
        <v>6.3232209710139318E-6</v>
      </c>
      <c r="AA4683" s="16">
        <f t="shared" si="881"/>
        <v>0.37079165721822788</v>
      </c>
      <c r="AB4683" s="3">
        <f t="shared" si="882"/>
        <v>0.39936964711025097</v>
      </c>
      <c r="AC4683" s="69">
        <f t="shared" si="883"/>
        <v>132.40037084235186</v>
      </c>
      <c r="AD4683" s="3">
        <f t="shared" si="891"/>
        <v>127.37668827153793</v>
      </c>
      <c r="AF4683" s="29"/>
      <c r="AG4683" s="30"/>
      <c r="AH4683" s="29"/>
      <c r="AI4683" s="29"/>
      <c r="AJ4683" s="31"/>
      <c r="AK4683" s="29"/>
      <c r="AL4683" s="30"/>
      <c r="AN4683" s="17">
        <f t="shared" si="884"/>
        <v>159731.15857283719</v>
      </c>
      <c r="AO4683" s="17">
        <f t="shared" si="885"/>
        <v>1597.3115857283719</v>
      </c>
      <c r="AP4683" s="2">
        <f t="shared" si="886"/>
        <v>109.25611246382064</v>
      </c>
      <c r="AQ4683" s="6">
        <f t="shared" si="887"/>
        <v>3725.6334350162842</v>
      </c>
      <c r="AR4683" s="3">
        <f t="shared" si="888"/>
        <v>54914.047024983716</v>
      </c>
    </row>
    <row r="4684" spans="1:44">
      <c r="A4684" s="32">
        <v>44497</v>
      </c>
      <c r="B4684" s="9">
        <v>6.25</v>
      </c>
      <c r="C4684" s="33">
        <v>60572.271240000002</v>
      </c>
      <c r="D4684" s="34">
        <f t="shared" si="872"/>
        <v>143758042.71555346</v>
      </c>
      <c r="E4684" s="34">
        <v>20082460130830.801</v>
      </c>
      <c r="F4684" s="3">
        <f>VLOOKUP(A4684,ERCOT_345kv_West_ATC!A:B,2)</f>
        <v>44.243099999999998</v>
      </c>
      <c r="G4684" s="3">
        <f>VLOOKUP(A4684,ERCOT_345kv_West_ATC!G:H,2)</f>
        <v>4.4969999999999999</v>
      </c>
      <c r="I4684" s="5">
        <f t="shared" si="873"/>
        <v>6</v>
      </c>
      <c r="J4684" s="4">
        <f t="shared" si="874"/>
        <v>144</v>
      </c>
      <c r="K4684" s="4">
        <f t="shared" si="889"/>
        <v>900</v>
      </c>
      <c r="L4684" s="6">
        <f t="shared" si="890"/>
        <v>54515044.116000004</v>
      </c>
      <c r="N4684" s="22">
        <f t="shared" si="875"/>
        <v>0.37921387274217472</v>
      </c>
      <c r="O4684" s="14">
        <f t="shared" si="876"/>
        <v>626.05192933850878</v>
      </c>
      <c r="Q4684" s="22">
        <f t="shared" si="871"/>
        <v>554.40624669908584</v>
      </c>
      <c r="R4684" s="3">
        <f>VLOOKUP(A4684,ERCOT_345kv_West_ATC!D:E,2)</f>
        <v>33.51</v>
      </c>
      <c r="S4684" s="66">
        <f t="shared" si="892"/>
        <v>0.93955695809793394</v>
      </c>
      <c r="T4684" s="69">
        <f t="shared" si="877"/>
        <v>520.89624669908585</v>
      </c>
      <c r="V4684" s="16">
        <f t="shared" si="878"/>
        <v>3.0262280399999994E-2</v>
      </c>
      <c r="W4684" s="16">
        <f t="shared" si="879"/>
        <v>0.34895159234217471</v>
      </c>
      <c r="X4684" s="16"/>
      <c r="Z4684" s="15">
        <f t="shared" si="880"/>
        <v>6.3232209710139318E-6</v>
      </c>
      <c r="AA4684" s="16">
        <f t="shared" si="881"/>
        <v>0.38301185576671209</v>
      </c>
      <c r="AB4684" s="3">
        <f t="shared" si="882"/>
        <v>0.41253169185133048</v>
      </c>
      <c r="AC4684" s="69">
        <f t="shared" si="883"/>
        <v>137.21767921758695</v>
      </c>
      <c r="AD4684" s="3">
        <f t="shared" si="891"/>
        <v>128.80556495843399</v>
      </c>
      <c r="AF4684" s="29"/>
      <c r="AG4684" s="30"/>
      <c r="AH4684" s="29"/>
      <c r="AI4684" s="29"/>
      <c r="AJ4684" s="31"/>
      <c r="AK4684" s="29"/>
      <c r="AL4684" s="30"/>
      <c r="AN4684" s="17">
        <f t="shared" si="884"/>
        <v>159731.15857283719</v>
      </c>
      <c r="AO4684" s="17">
        <f t="shared" si="885"/>
        <v>1597.3115857283719</v>
      </c>
      <c r="AP4684" s="2">
        <f t="shared" si="886"/>
        <v>109.25611246382064</v>
      </c>
      <c r="AQ4684" s="6">
        <f t="shared" si="887"/>
        <v>3661.1723286626293</v>
      </c>
      <c r="AR4684" s="3">
        <f t="shared" si="888"/>
        <v>56911.098911337373</v>
      </c>
    </row>
    <row r="4685" spans="1:44">
      <c r="A4685" s="32">
        <v>44498</v>
      </c>
      <c r="B4685" s="9">
        <v>6.25</v>
      </c>
      <c r="C4685" s="33">
        <v>62234.031009999999</v>
      </c>
      <c r="D4685" s="34">
        <f t="shared" si="872"/>
        <v>143758042.71555346</v>
      </c>
      <c r="E4685" s="34">
        <v>20082460130830.801</v>
      </c>
      <c r="F4685" s="3">
        <f>VLOOKUP(A4685,ERCOT_345kv_West_ATC!A:B,2)</f>
        <v>44.883099999999999</v>
      </c>
      <c r="G4685" s="3">
        <f>VLOOKUP(A4685,ERCOT_345kv_West_ATC!G:H,2)</f>
        <v>4.4390000000000001</v>
      </c>
      <c r="I4685" s="5">
        <f t="shared" si="873"/>
        <v>6</v>
      </c>
      <c r="J4685" s="4">
        <f t="shared" si="874"/>
        <v>144</v>
      </c>
      <c r="K4685" s="4">
        <f t="shared" si="889"/>
        <v>900</v>
      </c>
      <c r="L4685" s="6">
        <f t="shared" si="890"/>
        <v>56010627.909000002</v>
      </c>
      <c r="N4685" s="22">
        <f t="shared" si="875"/>
        <v>0.38961735184323082</v>
      </c>
      <c r="O4685" s="14">
        <f t="shared" si="876"/>
        <v>626.05192933850878</v>
      </c>
      <c r="Q4685" s="22">
        <f t="shared" si="871"/>
        <v>569.61601146671171</v>
      </c>
      <c r="R4685" s="3">
        <f>VLOOKUP(A4685,ERCOT_345kv_West_ATC!D:E,2)</f>
        <v>42.38</v>
      </c>
      <c r="S4685" s="66">
        <f t="shared" si="892"/>
        <v>0.92559900152582586</v>
      </c>
      <c r="T4685" s="69">
        <f t="shared" si="877"/>
        <v>527.23601146671172</v>
      </c>
      <c r="V4685" s="16">
        <f t="shared" si="878"/>
        <v>3.0700040399999996E-2</v>
      </c>
      <c r="W4685" s="16">
        <f t="shared" si="879"/>
        <v>0.3589173114432308</v>
      </c>
      <c r="X4685" s="16"/>
      <c r="Z4685" s="15">
        <f t="shared" si="880"/>
        <v>6.3232209710139318E-6</v>
      </c>
      <c r="AA4685" s="16">
        <f t="shared" si="881"/>
        <v>0.39351952999316331</v>
      </c>
      <c r="AB4685" s="3">
        <f t="shared" si="882"/>
        <v>0.42384922304728589</v>
      </c>
      <c r="AC4685" s="69">
        <f t="shared" si="883"/>
        <v>141.35989563530663</v>
      </c>
      <c r="AD4685" s="3">
        <f t="shared" si="891"/>
        <v>130.32806989091947</v>
      </c>
      <c r="AF4685" s="29"/>
      <c r="AG4685" s="30"/>
      <c r="AH4685" s="29"/>
      <c r="AI4685" s="29"/>
      <c r="AJ4685" s="31"/>
      <c r="AK4685" s="29"/>
      <c r="AL4685" s="30"/>
      <c r="AN4685" s="17">
        <f t="shared" si="884"/>
        <v>159731.15857283719</v>
      </c>
      <c r="AO4685" s="17">
        <f t="shared" si="885"/>
        <v>1597.3115857283719</v>
      </c>
      <c r="AP4685" s="2">
        <f t="shared" si="886"/>
        <v>109.25611246382064</v>
      </c>
      <c r="AQ4685" s="6">
        <f t="shared" si="887"/>
        <v>4630.2740462167194</v>
      </c>
      <c r="AR4685" s="3">
        <f t="shared" si="888"/>
        <v>57603.756963783278</v>
      </c>
    </row>
    <row r="4686" spans="1:44">
      <c r="A4686" s="32">
        <v>44499</v>
      </c>
      <c r="B4686" s="9">
        <v>6.25</v>
      </c>
      <c r="C4686" s="33">
        <v>61735.370669999997</v>
      </c>
      <c r="D4686" s="34">
        <f t="shared" si="872"/>
        <v>143758042.71555346</v>
      </c>
      <c r="E4686" s="34">
        <v>20082460130830.801</v>
      </c>
      <c r="F4686" s="3">
        <f>VLOOKUP(A4686,ERCOT_345kv_West_ATC!A:B,2)</f>
        <v>44.883099999999999</v>
      </c>
      <c r="G4686" s="3">
        <f>VLOOKUP(A4686,ERCOT_345kv_West_ATC!G:H,2)</f>
        <v>4.4390000000000001</v>
      </c>
      <c r="I4686" s="5">
        <f t="shared" si="873"/>
        <v>6</v>
      </c>
      <c r="J4686" s="4">
        <f t="shared" si="874"/>
        <v>144</v>
      </c>
      <c r="K4686" s="4">
        <f t="shared" si="889"/>
        <v>900</v>
      </c>
      <c r="L4686" s="6">
        <f t="shared" si="890"/>
        <v>55561833.603</v>
      </c>
      <c r="N4686" s="22">
        <f t="shared" si="875"/>
        <v>0.38649547916381488</v>
      </c>
      <c r="O4686" s="14">
        <f t="shared" si="876"/>
        <v>626.05192933850878</v>
      </c>
      <c r="Q4686" s="22">
        <f t="shared" si="871"/>
        <v>565.05187012253623</v>
      </c>
      <c r="R4686" s="3">
        <f>VLOOKUP(A4686,ERCOT_345kv_West_ATC!D:E,2)</f>
        <v>44.74</v>
      </c>
      <c r="S4686" s="66">
        <f t="shared" si="892"/>
        <v>0.92082142832250469</v>
      </c>
      <c r="T4686" s="69">
        <f t="shared" si="877"/>
        <v>520.31187012253622</v>
      </c>
      <c r="V4686" s="16">
        <f t="shared" si="878"/>
        <v>3.0700040399999996E-2</v>
      </c>
      <c r="W4686" s="16">
        <f t="shared" si="879"/>
        <v>0.35579543876381486</v>
      </c>
      <c r="X4686" s="16"/>
      <c r="Z4686" s="15">
        <f t="shared" si="880"/>
        <v>6.3232209710139318E-6</v>
      </c>
      <c r="AA4686" s="16">
        <f t="shared" si="881"/>
        <v>0.3903663904738624</v>
      </c>
      <c r="AB4686" s="3">
        <f t="shared" si="882"/>
        <v>0.42045306190773934</v>
      </c>
      <c r="AC4686" s="69">
        <f t="shared" si="883"/>
        <v>140.11690065823259</v>
      </c>
      <c r="AD4686" s="3">
        <f t="shared" si="891"/>
        <v>131.61480208859771</v>
      </c>
      <c r="AF4686" s="29"/>
      <c r="AG4686" s="30"/>
      <c r="AH4686" s="29"/>
      <c r="AI4686" s="29"/>
      <c r="AJ4686" s="31"/>
      <c r="AK4686" s="29"/>
      <c r="AL4686" s="30"/>
      <c r="AN4686" s="17">
        <f t="shared" si="884"/>
        <v>159731.15857283719</v>
      </c>
      <c r="AO4686" s="17">
        <f t="shared" si="885"/>
        <v>1597.3115857283719</v>
      </c>
      <c r="AP4686" s="2">
        <f t="shared" si="886"/>
        <v>109.25611246382064</v>
      </c>
      <c r="AQ4686" s="6">
        <f t="shared" si="887"/>
        <v>4888.1184716313355</v>
      </c>
      <c r="AR4686" s="3">
        <f t="shared" si="888"/>
        <v>56847.25219836866</v>
      </c>
    </row>
    <row r="4687" spans="1:44">
      <c r="A4687" s="32">
        <v>44500</v>
      </c>
      <c r="B4687" s="9">
        <v>6.25</v>
      </c>
      <c r="C4687" s="33">
        <v>61366.999880000003</v>
      </c>
      <c r="D4687" s="34">
        <f t="shared" si="872"/>
        <v>155045995.33356929</v>
      </c>
      <c r="E4687" s="34">
        <v>21659344833264.801</v>
      </c>
      <c r="F4687" s="3">
        <f>VLOOKUP(A4687,ERCOT_345kv_West_ATC!A:B,2)</f>
        <v>44.883099999999999</v>
      </c>
      <c r="G4687" s="3">
        <f>VLOOKUP(A4687,ERCOT_345kv_West_ATC!G:H,2)</f>
        <v>4.4390000000000001</v>
      </c>
      <c r="I4687" s="5">
        <f t="shared" si="873"/>
        <v>6</v>
      </c>
      <c r="J4687" s="4">
        <f t="shared" si="874"/>
        <v>144</v>
      </c>
      <c r="K4687" s="4">
        <f t="shared" si="889"/>
        <v>900</v>
      </c>
      <c r="L4687" s="6">
        <f t="shared" si="890"/>
        <v>55230299.892000005</v>
      </c>
      <c r="N4687" s="22">
        <f t="shared" si="875"/>
        <v>0.35621880960663543</v>
      </c>
      <c r="O4687" s="14">
        <f t="shared" si="876"/>
        <v>580.4729093864828</v>
      </c>
      <c r="Q4687" s="22">
        <f t="shared" si="871"/>
        <v>520.78773334303423</v>
      </c>
      <c r="R4687" s="3">
        <f>VLOOKUP(A4687,ERCOT_345kv_West_ATC!D:E,2)</f>
        <v>42.39</v>
      </c>
      <c r="S4687" s="66">
        <f t="shared" si="892"/>
        <v>0.91860407362537011</v>
      </c>
      <c r="T4687" s="69">
        <f t="shared" si="877"/>
        <v>478.39773334303425</v>
      </c>
      <c r="V4687" s="16">
        <f t="shared" si="878"/>
        <v>3.0700040399999996E-2</v>
      </c>
      <c r="W4687" s="16">
        <f t="shared" si="879"/>
        <v>0.32551876920663542</v>
      </c>
      <c r="X4687" s="16"/>
      <c r="Z4687" s="15">
        <f t="shared" si="880"/>
        <v>5.8628658450367078E-6</v>
      </c>
      <c r="AA4687" s="16">
        <f t="shared" si="881"/>
        <v>0.35978648760882376</v>
      </c>
      <c r="AB4687" s="3">
        <f t="shared" si="882"/>
        <v>0.3875162771173295</v>
      </c>
      <c r="AC4687" s="69">
        <f t="shared" si="883"/>
        <v>128.06203742494259</v>
      </c>
      <c r="AD4687" s="3">
        <f t="shared" si="891"/>
        <v>132.1161094527782</v>
      </c>
      <c r="AF4687" s="29"/>
      <c r="AG4687" s="30"/>
      <c r="AH4687" s="29"/>
      <c r="AI4687" s="29"/>
      <c r="AJ4687" s="31"/>
      <c r="AK4687" s="29"/>
      <c r="AL4687" s="30"/>
      <c r="AN4687" s="17">
        <f t="shared" si="884"/>
        <v>172273.32814841031</v>
      </c>
      <c r="AO4687" s="17">
        <f t="shared" si="885"/>
        <v>1722.7332814841031</v>
      </c>
      <c r="AP4687" s="2">
        <f t="shared" si="886"/>
        <v>117.83495645351266</v>
      </c>
      <c r="AQ4687" s="6">
        <f t="shared" si="887"/>
        <v>4995.0238040644017</v>
      </c>
      <c r="AR4687" s="3">
        <f t="shared" si="888"/>
        <v>56371.9760759356</v>
      </c>
    </row>
    <row r="4688" spans="1:44">
      <c r="A4688" s="32">
        <v>44501</v>
      </c>
      <c r="B4688" s="9">
        <v>6.25</v>
      </c>
      <c r="C4688" s="33">
        <v>61058.226269999999</v>
      </c>
      <c r="D4688" s="34">
        <f t="shared" si="872"/>
        <v>155045995.33356929</v>
      </c>
      <c r="E4688" s="34">
        <v>21659344833264.801</v>
      </c>
      <c r="F4688" s="3">
        <f>VLOOKUP(A4688,ERCOT_345kv_West_ATC!A:B,2)</f>
        <v>41.928699999999999</v>
      </c>
      <c r="G4688" s="3">
        <f>VLOOKUP(A4688,ERCOT_345kv_West_ATC!G:H,2)</f>
        <v>4.2</v>
      </c>
      <c r="I4688" s="5">
        <f t="shared" si="873"/>
        <v>6</v>
      </c>
      <c r="J4688" s="4">
        <f t="shared" si="874"/>
        <v>144</v>
      </c>
      <c r="K4688" s="4">
        <f t="shared" si="889"/>
        <v>900</v>
      </c>
      <c r="L4688" s="6">
        <f t="shared" si="890"/>
        <v>54952403.642999999</v>
      </c>
      <c r="N4688" s="22">
        <f t="shared" si="875"/>
        <v>0.35442646244925075</v>
      </c>
      <c r="O4688" s="14">
        <f t="shared" si="876"/>
        <v>580.4729093864828</v>
      </c>
      <c r="Q4688" s="22">
        <f t="shared" si="871"/>
        <v>518.1673427620625</v>
      </c>
      <c r="R4688" s="3">
        <f>VLOOKUP(A4688,ERCOT_345kv_West_ATC!D:E,2)</f>
        <v>51.4</v>
      </c>
      <c r="S4688" s="66">
        <f t="shared" si="892"/>
        <v>0.90080424650844437</v>
      </c>
      <c r="T4688" s="69">
        <f t="shared" si="877"/>
        <v>466.76734276206253</v>
      </c>
      <c r="V4688" s="16">
        <f t="shared" si="878"/>
        <v>2.86792308E-2</v>
      </c>
      <c r="W4688" s="16">
        <f t="shared" si="879"/>
        <v>0.32574723164925073</v>
      </c>
      <c r="X4688" s="16"/>
      <c r="Z4688" s="15">
        <f t="shared" si="880"/>
        <v>5.8628658450367078E-6</v>
      </c>
      <c r="AA4688" s="16">
        <f t="shared" si="881"/>
        <v>0.35797618935690606</v>
      </c>
      <c r="AB4688" s="3">
        <f t="shared" si="882"/>
        <v>0.38556645392158495</v>
      </c>
      <c r="AC4688" s="69">
        <f t="shared" si="883"/>
        <v>127.34840213530009</v>
      </c>
      <c r="AD4688" s="3">
        <f t="shared" si="891"/>
        <v>132.62541800004036</v>
      </c>
      <c r="AF4688" s="29"/>
      <c r="AG4688" s="30"/>
      <c r="AH4688" s="29"/>
      <c r="AI4688" s="29"/>
      <c r="AJ4688" s="31"/>
      <c r="AK4688" s="29"/>
      <c r="AL4688" s="30"/>
      <c r="AN4688" s="17">
        <f t="shared" si="884"/>
        <v>172273.32814841031</v>
      </c>
      <c r="AO4688" s="17">
        <f t="shared" si="885"/>
        <v>1722.7332814841031</v>
      </c>
      <c r="AP4688" s="2">
        <f t="shared" si="886"/>
        <v>117.83495645351266</v>
      </c>
      <c r="AQ4688" s="6">
        <f t="shared" si="887"/>
        <v>6056.7167617105506</v>
      </c>
      <c r="AR4688" s="3">
        <f t="shared" si="888"/>
        <v>55001.509508289448</v>
      </c>
    </row>
    <row r="4689" spans="1:44">
      <c r="A4689" s="32">
        <v>44502</v>
      </c>
      <c r="B4689" s="9">
        <v>6.25</v>
      </c>
      <c r="C4689" s="33">
        <v>63176.571790000002</v>
      </c>
      <c r="D4689" s="34">
        <f t="shared" si="872"/>
        <v>155045995.33356929</v>
      </c>
      <c r="E4689" s="34">
        <v>21659344833264.801</v>
      </c>
      <c r="F4689" s="3">
        <f>VLOOKUP(A4689,ERCOT_345kv_West_ATC!A:B,2)</f>
        <v>43.370699999999999</v>
      </c>
      <c r="G4689" s="3">
        <f>VLOOKUP(A4689,ERCOT_345kv_West_ATC!G:H,2)</f>
        <v>4.3979999999999997</v>
      </c>
      <c r="I4689" s="5">
        <f t="shared" si="873"/>
        <v>6</v>
      </c>
      <c r="J4689" s="4">
        <f t="shared" si="874"/>
        <v>144</v>
      </c>
      <c r="K4689" s="4">
        <f t="shared" si="889"/>
        <v>900</v>
      </c>
      <c r="L4689" s="6">
        <f t="shared" si="890"/>
        <v>56858914.611000001</v>
      </c>
      <c r="N4689" s="22">
        <f t="shared" si="875"/>
        <v>0.36672288432005296</v>
      </c>
      <c r="O4689" s="14">
        <f t="shared" si="876"/>
        <v>580.4729093864828</v>
      </c>
      <c r="Q4689" s="22">
        <f t="shared" si="871"/>
        <v>536.14456771937569</v>
      </c>
      <c r="R4689" s="3">
        <f>VLOOKUP(A4689,ERCOT_345kv_West_ATC!D:E,2)</f>
        <v>49.48</v>
      </c>
      <c r="S4689" s="66">
        <f t="shared" si="892"/>
        <v>0.90771145885059412</v>
      </c>
      <c r="T4689" s="69">
        <f t="shared" si="877"/>
        <v>486.66456771937567</v>
      </c>
      <c r="V4689" s="16">
        <f t="shared" si="878"/>
        <v>2.9665558799999998E-2</v>
      </c>
      <c r="W4689" s="16">
        <f t="shared" si="879"/>
        <v>0.33705732552005296</v>
      </c>
      <c r="X4689" s="16"/>
      <c r="Z4689" s="15">
        <f t="shared" si="880"/>
        <v>5.8628658450367078E-6</v>
      </c>
      <c r="AA4689" s="16">
        <f t="shared" si="881"/>
        <v>0.37039576495410059</v>
      </c>
      <c r="AB4689" s="3">
        <f t="shared" si="882"/>
        <v>0.39894324227955891</v>
      </c>
      <c r="AC4689" s="69">
        <f t="shared" si="883"/>
        <v>132.24430667431855</v>
      </c>
      <c r="AD4689" s="3">
        <f t="shared" si="891"/>
        <v>133.25713356537096</v>
      </c>
      <c r="AF4689" s="29"/>
      <c r="AG4689" s="30"/>
      <c r="AH4689" s="29"/>
      <c r="AI4689" s="29"/>
      <c r="AJ4689" s="31"/>
      <c r="AK4689" s="29"/>
      <c r="AL4689" s="30"/>
      <c r="AN4689" s="17">
        <f t="shared" si="884"/>
        <v>172273.32814841031</v>
      </c>
      <c r="AO4689" s="17">
        <f t="shared" si="885"/>
        <v>1722.7332814841031</v>
      </c>
      <c r="AP4689" s="2">
        <f t="shared" si="886"/>
        <v>117.83495645351266</v>
      </c>
      <c r="AQ4689" s="6">
        <f t="shared" si="887"/>
        <v>5830.4736453198057</v>
      </c>
      <c r="AR4689" s="3">
        <f t="shared" si="888"/>
        <v>57346.098144680196</v>
      </c>
    </row>
    <row r="4690" spans="1:44">
      <c r="A4690" s="32">
        <v>44503</v>
      </c>
      <c r="B4690" s="9">
        <v>6.25</v>
      </c>
      <c r="C4690" s="33">
        <v>62999.1224</v>
      </c>
      <c r="D4690" s="34">
        <f t="shared" si="872"/>
        <v>155045995.33356929</v>
      </c>
      <c r="E4690" s="34">
        <v>21659344833264.801</v>
      </c>
      <c r="F4690" s="3">
        <f>VLOOKUP(A4690,ERCOT_345kv_West_ATC!A:B,2)</f>
        <v>40.693600000000004</v>
      </c>
      <c r="G4690" s="3">
        <f>VLOOKUP(A4690,ERCOT_345kv_West_ATC!G:H,2)</f>
        <v>4.524</v>
      </c>
      <c r="I4690" s="5">
        <f t="shared" si="873"/>
        <v>6</v>
      </c>
      <c r="J4690" s="4">
        <f t="shared" si="874"/>
        <v>144</v>
      </c>
      <c r="K4690" s="4">
        <f t="shared" si="889"/>
        <v>900</v>
      </c>
      <c r="L4690" s="6">
        <f t="shared" si="890"/>
        <v>56699210.160000004</v>
      </c>
      <c r="N4690" s="22">
        <f t="shared" si="875"/>
        <v>0.36569283868323144</v>
      </c>
      <c r="O4690" s="14">
        <f t="shared" si="876"/>
        <v>580.4729093864828</v>
      </c>
      <c r="Q4690" s="22">
        <f t="shared" si="871"/>
        <v>534.63865304565991</v>
      </c>
      <c r="R4690" s="3">
        <f>VLOOKUP(A4690,ERCOT_345kv_West_ATC!D:E,2)</f>
        <v>61.86</v>
      </c>
      <c r="S4690" s="66">
        <f t="shared" si="892"/>
        <v>0.88429568335995912</v>
      </c>
      <c r="T4690" s="69">
        <f t="shared" si="877"/>
        <v>472.77865304565989</v>
      </c>
      <c r="V4690" s="16">
        <f t="shared" si="878"/>
        <v>2.7834422400000003E-2</v>
      </c>
      <c r="W4690" s="16">
        <f t="shared" si="879"/>
        <v>0.33785841628323143</v>
      </c>
      <c r="X4690" s="16"/>
      <c r="Z4690" s="15">
        <f t="shared" si="880"/>
        <v>5.8628658450367078E-6</v>
      </c>
      <c r="AA4690" s="16">
        <f t="shared" si="881"/>
        <v>0.36935540298624697</v>
      </c>
      <c r="AB4690" s="3">
        <f t="shared" si="882"/>
        <v>0.39782269659337566</v>
      </c>
      <c r="AC4690" s="69">
        <f t="shared" si="883"/>
        <v>131.8341869531755</v>
      </c>
      <c r="AD4690" s="3">
        <f t="shared" si="891"/>
        <v>133.99367905216002</v>
      </c>
      <c r="AF4690" s="29"/>
      <c r="AG4690" s="30"/>
      <c r="AH4690" s="29"/>
      <c r="AI4690" s="29"/>
      <c r="AJ4690" s="31"/>
      <c r="AK4690" s="29"/>
      <c r="AL4690" s="30"/>
      <c r="AN4690" s="17">
        <f t="shared" si="884"/>
        <v>172273.32814841031</v>
      </c>
      <c r="AO4690" s="17">
        <f t="shared" si="885"/>
        <v>1722.7332814841031</v>
      </c>
      <c r="AP4690" s="2">
        <f t="shared" si="886"/>
        <v>117.83495645351266</v>
      </c>
      <c r="AQ4690" s="6">
        <f t="shared" si="887"/>
        <v>7289.270406214293</v>
      </c>
      <c r="AR4690" s="3">
        <f t="shared" si="888"/>
        <v>55709.851993785705</v>
      </c>
    </row>
    <row r="4691" spans="1:44">
      <c r="A4691" s="32">
        <v>44504</v>
      </c>
      <c r="B4691" s="9">
        <v>6.25</v>
      </c>
      <c r="C4691" s="33">
        <v>61434.632819999999</v>
      </c>
      <c r="D4691" s="34">
        <f t="shared" si="872"/>
        <v>155045995.33356929</v>
      </c>
      <c r="E4691" s="34">
        <v>21659344833264.801</v>
      </c>
      <c r="F4691" s="3">
        <f>VLOOKUP(A4691,ERCOT_345kv_West_ATC!A:B,2)</f>
        <v>43.082599999999999</v>
      </c>
      <c r="G4691" s="3">
        <f>VLOOKUP(A4691,ERCOT_345kv_West_ATC!G:H,2)</f>
        <v>4.4610000000000003</v>
      </c>
      <c r="I4691" s="5">
        <f t="shared" si="873"/>
        <v>6</v>
      </c>
      <c r="J4691" s="4">
        <f t="shared" si="874"/>
        <v>144</v>
      </c>
      <c r="K4691" s="4">
        <f t="shared" si="889"/>
        <v>900</v>
      </c>
      <c r="L4691" s="6">
        <f t="shared" si="890"/>
        <v>55291169.538000003</v>
      </c>
      <c r="N4691" s="22">
        <f t="shared" si="875"/>
        <v>0.35661140050115703</v>
      </c>
      <c r="O4691" s="14">
        <f t="shared" si="876"/>
        <v>580.4729093864828</v>
      </c>
      <c r="Q4691" s="22">
        <f t="shared" si="871"/>
        <v>521.36169663911846</v>
      </c>
      <c r="R4691" s="3">
        <f>VLOOKUP(A4691,ERCOT_345kv_West_ATC!D:E,2)</f>
        <v>66.58</v>
      </c>
      <c r="S4691" s="66">
        <f t="shared" si="892"/>
        <v>0.87229595033697682</v>
      </c>
      <c r="T4691" s="69">
        <f t="shared" si="877"/>
        <v>454.78169663911848</v>
      </c>
      <c r="V4691" s="16">
        <f t="shared" si="878"/>
        <v>2.9468498400000001E-2</v>
      </c>
      <c r="W4691" s="16">
        <f t="shared" si="879"/>
        <v>0.32714290210115704</v>
      </c>
      <c r="X4691" s="16"/>
      <c r="Z4691" s="15">
        <f t="shared" si="880"/>
        <v>5.8628658450367078E-6</v>
      </c>
      <c r="AA4691" s="16">
        <f t="shared" si="881"/>
        <v>0.36018301046274914</v>
      </c>
      <c r="AB4691" s="3">
        <f t="shared" si="882"/>
        <v>0.38794336113920685</v>
      </c>
      <c r="AC4691" s="69">
        <f t="shared" si="883"/>
        <v>128.21835017694971</v>
      </c>
      <c r="AD4691" s="3">
        <f t="shared" si="891"/>
        <v>134.40178363488707</v>
      </c>
      <c r="AF4691" s="29"/>
      <c r="AG4691" s="30"/>
      <c r="AH4691" s="29"/>
      <c r="AI4691" s="29"/>
      <c r="AJ4691" s="31"/>
      <c r="AK4691" s="29"/>
      <c r="AL4691" s="30"/>
      <c r="AN4691" s="17">
        <f t="shared" si="884"/>
        <v>172273.32814841031</v>
      </c>
      <c r="AO4691" s="17">
        <f t="shared" si="885"/>
        <v>1722.7332814841031</v>
      </c>
      <c r="AP4691" s="2">
        <f t="shared" si="886"/>
        <v>117.83495645351266</v>
      </c>
      <c r="AQ4691" s="6">
        <f t="shared" si="887"/>
        <v>7845.4514006748723</v>
      </c>
      <c r="AR4691" s="3">
        <f t="shared" si="888"/>
        <v>53589.181419325127</v>
      </c>
    </row>
    <row r="4692" spans="1:44">
      <c r="A4692" s="32">
        <v>44505</v>
      </c>
      <c r="B4692" s="9">
        <v>6.25</v>
      </c>
      <c r="C4692" s="33">
        <v>61121.310519999999</v>
      </c>
      <c r="D4692" s="34">
        <f t="shared" si="872"/>
        <v>155045995.33356929</v>
      </c>
      <c r="E4692" s="34">
        <v>21659344833264.801</v>
      </c>
      <c r="F4692" s="3">
        <f>VLOOKUP(A4692,ERCOT_345kv_West_ATC!A:B,2)</f>
        <v>42.933199999999999</v>
      </c>
      <c r="G4692" s="3">
        <f>VLOOKUP(A4692,ERCOT_345kv_West_ATC!G:H,2)</f>
        <v>4.4690000000000003</v>
      </c>
      <c r="I4692" s="5">
        <f t="shared" si="873"/>
        <v>6</v>
      </c>
      <c r="J4692" s="4">
        <f t="shared" si="874"/>
        <v>144</v>
      </c>
      <c r="K4692" s="4">
        <f t="shared" si="889"/>
        <v>900</v>
      </c>
      <c r="L4692" s="6">
        <f t="shared" si="890"/>
        <v>55009179.468000002</v>
      </c>
      <c r="N4692" s="22">
        <f t="shared" si="875"/>
        <v>0.35479264943059041</v>
      </c>
      <c r="O4692" s="14">
        <f t="shared" si="876"/>
        <v>580.4729093864828</v>
      </c>
      <c r="Q4692" s="22">
        <f t="shared" si="871"/>
        <v>518.7027038458923</v>
      </c>
      <c r="R4692" s="3">
        <f>VLOOKUP(A4692,ERCOT_345kv_West_ATC!D:E,2)</f>
        <v>49.56</v>
      </c>
      <c r="S4692" s="66">
        <f t="shared" si="892"/>
        <v>0.90445393935188667</v>
      </c>
      <c r="T4692" s="69">
        <f t="shared" si="877"/>
        <v>469.1427038458923</v>
      </c>
      <c r="V4692" s="16">
        <f t="shared" si="878"/>
        <v>2.9366308799999997E-2</v>
      </c>
      <c r="W4692" s="16">
        <f t="shared" si="879"/>
        <v>0.32542634063059039</v>
      </c>
      <c r="X4692" s="16"/>
      <c r="Z4692" s="15">
        <f t="shared" si="880"/>
        <v>5.8628658450367078E-6</v>
      </c>
      <c r="AA4692" s="16">
        <f t="shared" si="881"/>
        <v>0.3583460438515908</v>
      </c>
      <c r="AB4692" s="3">
        <f t="shared" si="882"/>
        <v>0.3859648141763235</v>
      </c>
      <c r="AC4692" s="69">
        <f t="shared" si="883"/>
        <v>127.4942019885344</v>
      </c>
      <c r="AD4692" s="3">
        <f t="shared" si="891"/>
        <v>134.4609943022086</v>
      </c>
      <c r="AF4692" s="29"/>
      <c r="AG4692" s="30"/>
      <c r="AH4692" s="29"/>
      <c r="AI4692" s="29"/>
      <c r="AJ4692" s="31"/>
      <c r="AK4692" s="29"/>
      <c r="AL4692" s="30"/>
      <c r="AN4692" s="17">
        <f t="shared" si="884"/>
        <v>172273.32814841031</v>
      </c>
      <c r="AO4692" s="17">
        <f t="shared" si="885"/>
        <v>1722.7332814841031</v>
      </c>
      <c r="AP4692" s="2">
        <f t="shared" si="886"/>
        <v>117.83495645351266</v>
      </c>
      <c r="AQ4692" s="6">
        <f t="shared" si="887"/>
        <v>5839.9004418360873</v>
      </c>
      <c r="AR4692" s="3">
        <f t="shared" si="888"/>
        <v>55281.410078163914</v>
      </c>
    </row>
    <row r="4693" spans="1:44">
      <c r="A4693" s="32">
        <v>44506</v>
      </c>
      <c r="B4693" s="9">
        <v>6.25</v>
      </c>
      <c r="C4693" s="33">
        <v>61493.6639</v>
      </c>
      <c r="D4693" s="34">
        <f t="shared" si="872"/>
        <v>155045995.33356929</v>
      </c>
      <c r="E4693" s="34">
        <v>21659344833264.801</v>
      </c>
      <c r="F4693" s="3">
        <f>VLOOKUP(A4693,ERCOT_345kv_West_ATC!A:B,2)</f>
        <v>42.933199999999999</v>
      </c>
      <c r="G4693" s="3">
        <f>VLOOKUP(A4693,ERCOT_345kv_West_ATC!G:H,2)</f>
        <v>4.4690000000000003</v>
      </c>
      <c r="I4693" s="5">
        <f t="shared" si="873"/>
        <v>6</v>
      </c>
      <c r="J4693" s="4">
        <f t="shared" si="874"/>
        <v>144</v>
      </c>
      <c r="K4693" s="4">
        <f t="shared" si="889"/>
        <v>900</v>
      </c>
      <c r="L4693" s="6">
        <f t="shared" si="890"/>
        <v>55344297.509999998</v>
      </c>
      <c r="N4693" s="22">
        <f t="shared" si="875"/>
        <v>0.35695405992867529</v>
      </c>
      <c r="O4693" s="14">
        <f t="shared" si="876"/>
        <v>580.4729093864828</v>
      </c>
      <c r="Q4693" s="22">
        <f t="shared" si="871"/>
        <v>521.86266071443742</v>
      </c>
      <c r="R4693" s="3">
        <f>VLOOKUP(A4693,ERCOT_345kv_West_ATC!D:E,2)</f>
        <v>44.26</v>
      </c>
      <c r="S4693" s="66">
        <f t="shared" si="892"/>
        <v>0.91518841386466043</v>
      </c>
      <c r="T4693" s="69">
        <f t="shared" si="877"/>
        <v>477.60266071443743</v>
      </c>
      <c r="V4693" s="16">
        <f t="shared" si="878"/>
        <v>2.9366308799999997E-2</v>
      </c>
      <c r="W4693" s="16">
        <f t="shared" si="879"/>
        <v>0.32758775112867528</v>
      </c>
      <c r="X4693" s="16"/>
      <c r="Z4693" s="15">
        <f t="shared" si="880"/>
        <v>5.8628658450367078E-6</v>
      </c>
      <c r="AA4693" s="16">
        <f t="shared" si="881"/>
        <v>0.36052910176547681</v>
      </c>
      <c r="AB4693" s="3">
        <f t="shared" si="882"/>
        <v>0.38831612670377003</v>
      </c>
      <c r="AC4693" s="69">
        <f t="shared" si="883"/>
        <v>128.35478237357984</v>
      </c>
      <c r="AD4693" s="3">
        <f t="shared" si="891"/>
        <v>134.68766927597414</v>
      </c>
      <c r="AF4693" s="29"/>
      <c r="AG4693" s="30"/>
      <c r="AH4693" s="29"/>
      <c r="AI4693" s="29"/>
      <c r="AJ4693" s="31"/>
      <c r="AK4693" s="29"/>
      <c r="AL4693" s="30"/>
      <c r="AN4693" s="17">
        <f t="shared" si="884"/>
        <v>172273.32814841031</v>
      </c>
      <c r="AO4693" s="17">
        <f t="shared" si="885"/>
        <v>1722.7332814841031</v>
      </c>
      <c r="AP4693" s="2">
        <f t="shared" si="886"/>
        <v>117.83495645351266</v>
      </c>
      <c r="AQ4693" s="6">
        <f t="shared" si="887"/>
        <v>5215.3751726324699</v>
      </c>
      <c r="AR4693" s="3">
        <f t="shared" si="888"/>
        <v>56278.28872736753</v>
      </c>
    </row>
    <row r="4694" spans="1:44">
      <c r="A4694" s="32">
        <v>44507</v>
      </c>
      <c r="B4694" s="9">
        <v>6.25</v>
      </c>
      <c r="C4694" s="33">
        <v>63252.424760000002</v>
      </c>
      <c r="D4694" s="34">
        <f t="shared" si="872"/>
        <v>155045995.33356929</v>
      </c>
      <c r="E4694" s="34">
        <v>21659344833264.801</v>
      </c>
      <c r="F4694" s="3">
        <f>VLOOKUP(A4694,ERCOT_345kv_West_ATC!A:B,2)</f>
        <v>42.933199999999999</v>
      </c>
      <c r="G4694" s="3">
        <f>VLOOKUP(A4694,ERCOT_345kv_West_ATC!G:H,2)</f>
        <v>4.4690000000000003</v>
      </c>
      <c r="I4694" s="5">
        <f t="shared" si="873"/>
        <v>6</v>
      </c>
      <c r="J4694" s="4">
        <f t="shared" si="874"/>
        <v>144</v>
      </c>
      <c r="K4694" s="4">
        <f t="shared" si="889"/>
        <v>900</v>
      </c>
      <c r="L4694" s="6">
        <f t="shared" si="890"/>
        <v>56927182.284000002</v>
      </c>
      <c r="N4694" s="22">
        <f t="shared" si="875"/>
        <v>0.367163190261868</v>
      </c>
      <c r="O4694" s="14">
        <f t="shared" si="876"/>
        <v>580.4729093864828</v>
      </c>
      <c r="Q4694" s="22">
        <f t="shared" si="871"/>
        <v>536.78828985653217</v>
      </c>
      <c r="R4694" s="3">
        <f>VLOOKUP(A4694,ERCOT_345kv_West_ATC!D:E,2)</f>
        <v>35.19</v>
      </c>
      <c r="S4694" s="66">
        <f t="shared" si="892"/>
        <v>0.93444342832179661</v>
      </c>
      <c r="T4694" s="69">
        <f t="shared" si="877"/>
        <v>501.59828985653218</v>
      </c>
      <c r="V4694" s="16">
        <f t="shared" si="878"/>
        <v>2.9366308799999997E-2</v>
      </c>
      <c r="W4694" s="16">
        <f t="shared" si="879"/>
        <v>0.33779688146186798</v>
      </c>
      <c r="X4694" s="16"/>
      <c r="Z4694" s="15">
        <f t="shared" si="880"/>
        <v>5.8628658450367078E-6</v>
      </c>
      <c r="AA4694" s="16">
        <f t="shared" si="881"/>
        <v>0.37084048074115816</v>
      </c>
      <c r="AB4694" s="3">
        <f t="shared" si="882"/>
        <v>0.39942223360388907</v>
      </c>
      <c r="AC4694" s="69">
        <f t="shared" si="883"/>
        <v>132.41961749902339</v>
      </c>
      <c r="AD4694" s="3">
        <f t="shared" si="891"/>
        <v>135.04080086946882</v>
      </c>
      <c r="AF4694" s="29"/>
      <c r="AG4694" s="30"/>
      <c r="AH4694" s="29"/>
      <c r="AI4694" s="29"/>
      <c r="AJ4694" s="31"/>
      <c r="AK4694" s="29"/>
      <c r="AL4694" s="30"/>
      <c r="AN4694" s="17">
        <f t="shared" si="884"/>
        <v>172273.32814841031</v>
      </c>
      <c r="AO4694" s="17">
        <f t="shared" si="885"/>
        <v>1722.7332814841031</v>
      </c>
      <c r="AP4694" s="2">
        <f t="shared" si="886"/>
        <v>117.83495645351266</v>
      </c>
      <c r="AQ4694" s="6">
        <f t="shared" si="887"/>
        <v>4146.6121175991102</v>
      </c>
      <c r="AR4694" s="3">
        <f t="shared" si="888"/>
        <v>59105.812642400895</v>
      </c>
    </row>
    <row r="4695" spans="1:44">
      <c r="A4695" s="32">
        <v>44508</v>
      </c>
      <c r="B4695" s="9">
        <v>6.25</v>
      </c>
      <c r="C4695" s="33">
        <v>67589.006580000001</v>
      </c>
      <c r="D4695" s="34">
        <f t="shared" si="872"/>
        <v>155045995.33356929</v>
      </c>
      <c r="E4695" s="34">
        <v>21659344833264.801</v>
      </c>
      <c r="F4695" s="3">
        <f>VLOOKUP(A4695,ERCOT_345kv_West_ATC!A:B,2)</f>
        <v>43.265099999999997</v>
      </c>
      <c r="G4695" s="3">
        <f>VLOOKUP(A4695,ERCOT_345kv_West_ATC!G:H,2)</f>
        <v>4.3849999999999998</v>
      </c>
      <c r="I4695" s="5">
        <f t="shared" si="873"/>
        <v>6</v>
      </c>
      <c r="J4695" s="4">
        <f t="shared" si="874"/>
        <v>144</v>
      </c>
      <c r="K4695" s="4">
        <f t="shared" si="889"/>
        <v>900</v>
      </c>
      <c r="L4695" s="6">
        <f t="shared" si="890"/>
        <v>60830105.921999998</v>
      </c>
      <c r="N4695" s="22">
        <f t="shared" si="875"/>
        <v>0.39233587292034727</v>
      </c>
      <c r="O4695" s="14">
        <f t="shared" si="876"/>
        <v>580.4729093864828</v>
      </c>
      <c r="Q4695" s="22">
        <f t="shared" si="871"/>
        <v>573.59045748588778</v>
      </c>
      <c r="R4695" s="3">
        <f>VLOOKUP(A4695,ERCOT_345kv_West_ATC!D:E,2)</f>
        <v>33.24</v>
      </c>
      <c r="S4695" s="66">
        <f t="shared" si="892"/>
        <v>0.94204924512570398</v>
      </c>
      <c r="T4695" s="69">
        <f t="shared" si="877"/>
        <v>540.35045748588777</v>
      </c>
      <c r="V4695" s="16">
        <f t="shared" si="878"/>
        <v>2.9593328399999994E-2</v>
      </c>
      <c r="W4695" s="16">
        <f t="shared" si="879"/>
        <v>0.36274254452034727</v>
      </c>
      <c r="X4695" s="16"/>
      <c r="Z4695" s="15">
        <f t="shared" si="880"/>
        <v>5.8628658450367078E-6</v>
      </c>
      <c r="AA4695" s="16">
        <f t="shared" si="881"/>
        <v>0.39626527817784329</v>
      </c>
      <c r="AB4695" s="3">
        <f t="shared" si="882"/>
        <v>0.42680659401888765</v>
      </c>
      <c r="AC4695" s="69">
        <f t="shared" si="883"/>
        <v>142.4422934109129</v>
      </c>
      <c r="AD4695" s="3">
        <f t="shared" si="891"/>
        <v>135.62867801074859</v>
      </c>
      <c r="AF4695" s="29"/>
      <c r="AG4695" s="30"/>
      <c r="AH4695" s="29"/>
      <c r="AI4695" s="29"/>
      <c r="AJ4695" s="31"/>
      <c r="AK4695" s="29"/>
      <c r="AL4695" s="30"/>
      <c r="AN4695" s="17">
        <f t="shared" si="884"/>
        <v>172273.32814841031</v>
      </c>
      <c r="AO4695" s="17">
        <f t="shared" si="885"/>
        <v>1722.7332814841031</v>
      </c>
      <c r="AP4695" s="2">
        <f t="shared" si="886"/>
        <v>117.83495645351266</v>
      </c>
      <c r="AQ4695" s="6">
        <f t="shared" si="887"/>
        <v>3916.8339525147612</v>
      </c>
      <c r="AR4695" s="3">
        <f t="shared" si="888"/>
        <v>63672.172627485241</v>
      </c>
    </row>
    <row r="4696" spans="1:44">
      <c r="A4696" s="32">
        <v>44509</v>
      </c>
      <c r="B4696" s="9">
        <v>6.25</v>
      </c>
      <c r="C4696" s="33">
        <v>66945.698829999994</v>
      </c>
      <c r="D4696" s="34">
        <f t="shared" si="872"/>
        <v>155045995.33356929</v>
      </c>
      <c r="E4696" s="34">
        <v>21659344833264.801</v>
      </c>
      <c r="F4696" s="3">
        <f>VLOOKUP(A4696,ERCOT_345kv_West_ATC!A:B,2)</f>
        <v>41.043300000000002</v>
      </c>
      <c r="G4696" s="3">
        <f>VLOOKUP(A4696,ERCOT_345kv_West_ATC!G:H,2)</f>
        <v>4.2169999999999996</v>
      </c>
      <c r="I4696" s="5">
        <f t="shared" si="873"/>
        <v>6</v>
      </c>
      <c r="J4696" s="4">
        <f t="shared" si="874"/>
        <v>144</v>
      </c>
      <c r="K4696" s="4">
        <f t="shared" si="889"/>
        <v>900</v>
      </c>
      <c r="L4696" s="6">
        <f t="shared" si="890"/>
        <v>60251128.946999997</v>
      </c>
      <c r="N4696" s="22">
        <f t="shared" si="875"/>
        <v>0.38860164570761357</v>
      </c>
      <c r="O4696" s="14">
        <f t="shared" si="876"/>
        <v>580.4729093864828</v>
      </c>
      <c r="Q4696" s="22">
        <f t="shared" ref="Q4696:Q4759" si="893">((I4696*B4696)*C4696)/((D4696*($AL$2*$Y$2)/$Y$2)/1000000)</f>
        <v>568.13106097604316</v>
      </c>
      <c r="R4696" s="3">
        <f>VLOOKUP(A4696,ERCOT_345kv_West_ATC!D:E,2)</f>
        <v>40.56</v>
      </c>
      <c r="S4696" s="66">
        <f t="shared" si="892"/>
        <v>0.92860802236315265</v>
      </c>
      <c r="T4696" s="69">
        <f t="shared" si="877"/>
        <v>527.5710609760431</v>
      </c>
      <c r="V4696" s="16">
        <f t="shared" si="878"/>
        <v>2.8073617199999998E-2</v>
      </c>
      <c r="W4696" s="16">
        <f t="shared" si="879"/>
        <v>0.36052802850761356</v>
      </c>
      <c r="X4696" s="16"/>
      <c r="Z4696" s="15">
        <f t="shared" si="880"/>
        <v>5.8628658450367078E-6</v>
      </c>
      <c r="AA4696" s="16">
        <f t="shared" si="881"/>
        <v>0.39249365114252083</v>
      </c>
      <c r="AB4696" s="3">
        <f t="shared" si="882"/>
        <v>0.42274427673421983</v>
      </c>
      <c r="AC4696" s="69">
        <f t="shared" si="883"/>
        <v>140.95548528472446</v>
      </c>
      <c r="AD4696" s="3">
        <f t="shared" si="891"/>
        <v>136.20000592203303</v>
      </c>
      <c r="AF4696" s="29"/>
      <c r="AG4696" s="30"/>
      <c r="AH4696" s="29"/>
      <c r="AI4696" s="29"/>
      <c r="AJ4696" s="31"/>
      <c r="AK4696" s="29"/>
      <c r="AL4696" s="30"/>
      <c r="AN4696" s="17">
        <f t="shared" si="884"/>
        <v>172273.32814841031</v>
      </c>
      <c r="AO4696" s="17">
        <f t="shared" si="885"/>
        <v>1722.7332814841031</v>
      </c>
      <c r="AP4696" s="2">
        <f t="shared" si="886"/>
        <v>117.83495645351266</v>
      </c>
      <c r="AQ4696" s="6">
        <f t="shared" si="887"/>
        <v>4779.3858337544734</v>
      </c>
      <c r="AR4696" s="3">
        <f t="shared" si="888"/>
        <v>62166.31299624552</v>
      </c>
    </row>
    <row r="4697" spans="1:44">
      <c r="A4697" s="32">
        <v>44510</v>
      </c>
      <c r="B4697" s="9">
        <v>6.25</v>
      </c>
      <c r="C4697" s="33">
        <v>64818.216030000003</v>
      </c>
      <c r="D4697" s="34">
        <f t="shared" si="872"/>
        <v>155045995.33356929</v>
      </c>
      <c r="E4697" s="34">
        <v>21659344833264.801</v>
      </c>
      <c r="F4697" s="3">
        <f>VLOOKUP(A4697,ERCOT_345kv_West_ATC!A:B,2)</f>
        <v>41.5627</v>
      </c>
      <c r="G4697" s="3">
        <f>VLOOKUP(A4697,ERCOT_345kv_West_ATC!G:H,2)</f>
        <v>4.2220000000000004</v>
      </c>
      <c r="I4697" s="5">
        <f t="shared" si="873"/>
        <v>6</v>
      </c>
      <c r="J4697" s="4">
        <f t="shared" si="874"/>
        <v>144</v>
      </c>
      <c r="K4697" s="4">
        <f t="shared" si="889"/>
        <v>900</v>
      </c>
      <c r="L4697" s="6">
        <f t="shared" si="890"/>
        <v>58336394.427000001</v>
      </c>
      <c r="N4697" s="22">
        <f t="shared" si="875"/>
        <v>0.37625218440175656</v>
      </c>
      <c r="O4697" s="14">
        <f t="shared" si="876"/>
        <v>580.4729093864828</v>
      </c>
      <c r="Q4697" s="22">
        <f t="shared" si="893"/>
        <v>550.07629298502422</v>
      </c>
      <c r="R4697" s="3">
        <f>VLOOKUP(A4697,ERCOT_345kv_West_ATC!D:E,2)</f>
        <v>27.75</v>
      </c>
      <c r="S4697" s="66">
        <f t="shared" si="892"/>
        <v>0.94955245235272212</v>
      </c>
      <c r="T4697" s="69">
        <f t="shared" si="877"/>
        <v>522.32629298502422</v>
      </c>
      <c r="V4697" s="16">
        <f t="shared" si="878"/>
        <v>2.8428886800000001E-2</v>
      </c>
      <c r="W4697" s="16">
        <f t="shared" si="879"/>
        <v>0.34782329760175656</v>
      </c>
      <c r="X4697" s="16"/>
      <c r="Z4697" s="15">
        <f t="shared" si="880"/>
        <v>5.8628658450367078E-6</v>
      </c>
      <c r="AA4697" s="16">
        <f t="shared" si="881"/>
        <v>0.38002050489849787</v>
      </c>
      <c r="AB4697" s="3">
        <f t="shared" si="882"/>
        <v>0.40930978888408398</v>
      </c>
      <c r="AC4697" s="69">
        <f t="shared" si="883"/>
        <v>136.03846273157475</v>
      </c>
      <c r="AD4697" s="3">
        <f t="shared" si="891"/>
        <v>136.37599549179009</v>
      </c>
      <c r="AF4697" s="29"/>
      <c r="AG4697" s="30"/>
      <c r="AH4697" s="29"/>
      <c r="AI4697" s="29"/>
      <c r="AJ4697" s="31"/>
      <c r="AK4697" s="29"/>
      <c r="AL4697" s="30"/>
      <c r="AN4697" s="17">
        <f t="shared" si="884"/>
        <v>172273.32814841031</v>
      </c>
      <c r="AO4697" s="17">
        <f t="shared" si="885"/>
        <v>1722.7332814841031</v>
      </c>
      <c r="AP4697" s="2">
        <f t="shared" si="886"/>
        <v>117.83495645351266</v>
      </c>
      <c r="AQ4697" s="6">
        <f t="shared" si="887"/>
        <v>3269.9200415849764</v>
      </c>
      <c r="AR4697" s="3">
        <f t="shared" si="888"/>
        <v>61548.295988415026</v>
      </c>
    </row>
    <row r="4698" spans="1:44">
      <c r="A4698" s="32">
        <v>44511</v>
      </c>
      <c r="B4698" s="9">
        <v>6.25</v>
      </c>
      <c r="C4698" s="33">
        <v>64816.134530000003</v>
      </c>
      <c r="D4698" s="34">
        <f t="shared" si="872"/>
        <v>155045995.33356929</v>
      </c>
      <c r="E4698" s="34">
        <v>21659344833264.801</v>
      </c>
      <c r="F4698" s="3">
        <f>VLOOKUP(A4698,ERCOT_345kv_West_ATC!A:B,2)</f>
        <v>41.163600000000002</v>
      </c>
      <c r="G4698" s="3">
        <f>VLOOKUP(A4698,ERCOT_345kv_West_ATC!G:H,2)</f>
        <v>4.343</v>
      </c>
      <c r="I4698" s="5">
        <f t="shared" si="873"/>
        <v>6</v>
      </c>
      <c r="J4698" s="4">
        <f t="shared" si="874"/>
        <v>144</v>
      </c>
      <c r="K4698" s="4">
        <f t="shared" si="889"/>
        <v>900</v>
      </c>
      <c r="L4698" s="6">
        <f t="shared" si="890"/>
        <v>58334521.077</v>
      </c>
      <c r="N4698" s="22">
        <f t="shared" si="875"/>
        <v>0.37624010185814766</v>
      </c>
      <c r="O4698" s="14">
        <f t="shared" si="876"/>
        <v>580.4729093864828</v>
      </c>
      <c r="Q4698" s="22">
        <f t="shared" si="893"/>
        <v>550.0586284475844</v>
      </c>
      <c r="R4698" s="3">
        <f>VLOOKUP(A4698,ERCOT_345kv_West_ATC!D:E,2)</f>
        <v>45.38</v>
      </c>
      <c r="S4698" s="66">
        <f t="shared" si="892"/>
        <v>0.91749970338966458</v>
      </c>
      <c r="T4698" s="69">
        <f t="shared" si="877"/>
        <v>504.6786284475844</v>
      </c>
      <c r="V4698" s="16">
        <f t="shared" si="878"/>
        <v>2.8155902399999998E-2</v>
      </c>
      <c r="W4698" s="16">
        <f t="shared" si="879"/>
        <v>0.34808419945814767</v>
      </c>
      <c r="X4698" s="16"/>
      <c r="Z4698" s="15">
        <f t="shared" si="880"/>
        <v>5.8628658450367078E-6</v>
      </c>
      <c r="AA4698" s="16">
        <f t="shared" si="881"/>
        <v>0.38000830134324143</v>
      </c>
      <c r="AB4698" s="3">
        <f t="shared" si="882"/>
        <v>0.40929664476538186</v>
      </c>
      <c r="AC4698" s="69">
        <f t="shared" si="883"/>
        <v>136.03365198412976</v>
      </c>
      <c r="AD4698" s="3">
        <f t="shared" si="891"/>
        <v>136.6666960680156</v>
      </c>
      <c r="AF4698" s="29"/>
      <c r="AG4698" s="30"/>
      <c r="AH4698" s="29"/>
      <c r="AI4698" s="29"/>
      <c r="AJ4698" s="31"/>
      <c r="AK4698" s="29"/>
      <c r="AL4698" s="30"/>
      <c r="AN4698" s="17">
        <f t="shared" si="884"/>
        <v>172273.32814841031</v>
      </c>
      <c r="AO4698" s="17">
        <f t="shared" si="885"/>
        <v>1722.7332814841031</v>
      </c>
      <c r="AP4698" s="2">
        <f t="shared" si="886"/>
        <v>117.83495645351266</v>
      </c>
      <c r="AQ4698" s="6">
        <f t="shared" si="887"/>
        <v>5347.3503238604044</v>
      </c>
      <c r="AR4698" s="3">
        <f t="shared" si="888"/>
        <v>59468.7842061396</v>
      </c>
    </row>
    <row r="4699" spans="1:44">
      <c r="A4699" s="32">
        <v>44512</v>
      </c>
      <c r="B4699" s="9">
        <v>6.25</v>
      </c>
      <c r="C4699" s="33">
        <v>64282.43806</v>
      </c>
      <c r="D4699" s="34">
        <f t="shared" si="872"/>
        <v>155045995.33356929</v>
      </c>
      <c r="E4699" s="34">
        <v>21659344833264.801</v>
      </c>
      <c r="F4699" s="3">
        <f>VLOOKUP(A4699,ERCOT_345kv_West_ATC!A:B,2)</f>
        <v>38.923499999999997</v>
      </c>
      <c r="G4699" s="3">
        <f>VLOOKUP(A4699,ERCOT_345kv_West_ATC!G:H,2)</f>
        <v>4.1820000000000004</v>
      </c>
      <c r="I4699" s="5">
        <f t="shared" si="873"/>
        <v>6</v>
      </c>
      <c r="J4699" s="4">
        <f t="shared" si="874"/>
        <v>144</v>
      </c>
      <c r="K4699" s="4">
        <f t="shared" si="889"/>
        <v>900</v>
      </c>
      <c r="L4699" s="6">
        <f t="shared" si="890"/>
        <v>57854194.254000001</v>
      </c>
      <c r="N4699" s="22">
        <f t="shared" si="875"/>
        <v>0.37314213843144572</v>
      </c>
      <c r="O4699" s="14">
        <f t="shared" si="876"/>
        <v>580.4729093864828</v>
      </c>
      <c r="Q4699" s="22">
        <f t="shared" si="893"/>
        <v>545.52944215123648</v>
      </c>
      <c r="R4699" s="3">
        <f>VLOOKUP(A4699,ERCOT_345kv_West_ATC!D:E,2)</f>
        <v>37</v>
      </c>
      <c r="S4699" s="66">
        <f t="shared" si="892"/>
        <v>0.93217597962431786</v>
      </c>
      <c r="T4699" s="69">
        <f t="shared" si="877"/>
        <v>508.52944215123648</v>
      </c>
      <c r="V4699" s="16">
        <f t="shared" si="878"/>
        <v>2.6623674E-2</v>
      </c>
      <c r="W4699" s="16">
        <f t="shared" si="879"/>
        <v>0.34651846443144574</v>
      </c>
      <c r="X4699" s="16"/>
      <c r="Z4699" s="15">
        <f t="shared" si="880"/>
        <v>5.8628658450367078E-6</v>
      </c>
      <c r="AA4699" s="16">
        <f t="shared" si="881"/>
        <v>0.37687931053766172</v>
      </c>
      <c r="AB4699" s="3">
        <f t="shared" si="882"/>
        <v>0.40592649355105687</v>
      </c>
      <c r="AC4699" s="69">
        <f t="shared" si="883"/>
        <v>134.80017663968681</v>
      </c>
      <c r="AD4699" s="3">
        <f t="shared" si="891"/>
        <v>136.80614377935407</v>
      </c>
      <c r="AF4699" s="29"/>
      <c r="AG4699" s="30"/>
      <c r="AH4699" s="29"/>
      <c r="AI4699" s="29"/>
      <c r="AJ4699" s="31"/>
      <c r="AK4699" s="29"/>
      <c r="AL4699" s="30"/>
      <c r="AN4699" s="17">
        <f t="shared" si="884"/>
        <v>172273.32814841031</v>
      </c>
      <c r="AO4699" s="17">
        <f t="shared" si="885"/>
        <v>1722.7332814841031</v>
      </c>
      <c r="AP4699" s="2">
        <f t="shared" si="886"/>
        <v>117.83495645351266</v>
      </c>
      <c r="AQ4699" s="6">
        <f t="shared" si="887"/>
        <v>4359.8933887799685</v>
      </c>
      <c r="AR4699" s="3">
        <f t="shared" si="888"/>
        <v>59922.544671220036</v>
      </c>
    </row>
    <row r="4700" spans="1:44">
      <c r="A4700" s="32">
        <v>44513</v>
      </c>
      <c r="B4700" s="9">
        <v>6.25</v>
      </c>
      <c r="C4700" s="33">
        <v>64468.222110000002</v>
      </c>
      <c r="D4700" s="34">
        <f t="shared" si="872"/>
        <v>155045995.33356929</v>
      </c>
      <c r="E4700" s="34">
        <v>21659344833264.801</v>
      </c>
      <c r="F4700" s="3">
        <f>VLOOKUP(A4700,ERCOT_345kv_West_ATC!A:B,2)</f>
        <v>38.923499999999997</v>
      </c>
      <c r="G4700" s="3">
        <f>VLOOKUP(A4700,ERCOT_345kv_West_ATC!G:H,2)</f>
        <v>4.1820000000000004</v>
      </c>
      <c r="I4700" s="5">
        <f t="shared" si="873"/>
        <v>6</v>
      </c>
      <c r="J4700" s="4">
        <f t="shared" si="874"/>
        <v>144</v>
      </c>
      <c r="K4700" s="4">
        <f t="shared" si="889"/>
        <v>900</v>
      </c>
      <c r="L4700" s="6">
        <f t="shared" si="890"/>
        <v>58021399.899000004</v>
      </c>
      <c r="N4700" s="22">
        <f t="shared" si="875"/>
        <v>0.37422056451165681</v>
      </c>
      <c r="O4700" s="14">
        <f t="shared" si="876"/>
        <v>580.4729093864828</v>
      </c>
      <c r="Q4700" s="22">
        <f t="shared" si="893"/>
        <v>547.10608846733442</v>
      </c>
      <c r="R4700" s="3">
        <f>VLOOKUP(A4700,ERCOT_345kv_West_ATC!D:E,2)</f>
        <v>31.9</v>
      </c>
      <c r="S4700" s="66">
        <f t="shared" si="892"/>
        <v>0.94169320964903758</v>
      </c>
      <c r="T4700" s="69">
        <f t="shared" si="877"/>
        <v>515.20608846733444</v>
      </c>
      <c r="V4700" s="16">
        <f t="shared" si="878"/>
        <v>2.6623674E-2</v>
      </c>
      <c r="W4700" s="16">
        <f t="shared" si="879"/>
        <v>0.34759689051165682</v>
      </c>
      <c r="X4700" s="16"/>
      <c r="Z4700" s="15">
        <f t="shared" si="880"/>
        <v>5.8628658450367078E-6</v>
      </c>
      <c r="AA4700" s="16">
        <f t="shared" si="881"/>
        <v>0.37796853749895931</v>
      </c>
      <c r="AB4700" s="3">
        <f t="shared" si="882"/>
        <v>0.40709967039764483</v>
      </c>
      <c r="AC4700" s="69">
        <f t="shared" si="883"/>
        <v>135.22955936553802</v>
      </c>
      <c r="AD4700" s="3">
        <f t="shared" si="891"/>
        <v>136.96187361204093</v>
      </c>
      <c r="AF4700" s="29"/>
      <c r="AG4700" s="30"/>
      <c r="AH4700" s="29"/>
      <c r="AI4700" s="29"/>
      <c r="AJ4700" s="31"/>
      <c r="AK4700" s="29"/>
      <c r="AL4700" s="30"/>
      <c r="AN4700" s="17">
        <f t="shared" si="884"/>
        <v>172273.32814841031</v>
      </c>
      <c r="AO4700" s="17">
        <f t="shared" si="885"/>
        <v>1722.7332814841031</v>
      </c>
      <c r="AP4700" s="2">
        <f t="shared" si="886"/>
        <v>117.83495645351266</v>
      </c>
      <c r="AQ4700" s="6">
        <f t="shared" si="887"/>
        <v>3758.9351108670535</v>
      </c>
      <c r="AR4700" s="3">
        <f t="shared" si="888"/>
        <v>60709.28699913295</v>
      </c>
    </row>
    <row r="4701" spans="1:44">
      <c r="A4701" s="32">
        <v>44514</v>
      </c>
      <c r="B4701" s="9">
        <v>6.25</v>
      </c>
      <c r="C4701" s="33">
        <v>65342.419900000001</v>
      </c>
      <c r="D4701" s="34">
        <f t="shared" si="872"/>
        <v>162310351.87165064</v>
      </c>
      <c r="E4701" s="34">
        <v>22674148233453.102</v>
      </c>
      <c r="F4701" s="3">
        <f>VLOOKUP(A4701,ERCOT_345kv_West_ATC!A:B,2)</f>
        <v>38.923499999999997</v>
      </c>
      <c r="G4701" s="3">
        <f>VLOOKUP(A4701,ERCOT_345kv_West_ATC!G:H,2)</f>
        <v>4.1820000000000004</v>
      </c>
      <c r="I4701" s="5">
        <f t="shared" si="873"/>
        <v>6</v>
      </c>
      <c r="J4701" s="4">
        <f t="shared" si="874"/>
        <v>144</v>
      </c>
      <c r="K4701" s="4">
        <f t="shared" si="889"/>
        <v>900</v>
      </c>
      <c r="L4701" s="6">
        <f t="shared" si="890"/>
        <v>58808177.910000004</v>
      </c>
      <c r="N4701" s="22">
        <f t="shared" si="875"/>
        <v>0.3623193298016103</v>
      </c>
      <c r="O4701" s="14">
        <f t="shared" si="876"/>
        <v>554.49328377507834</v>
      </c>
      <c r="Q4701" s="22">
        <f t="shared" si="893"/>
        <v>529.70662251697411</v>
      </c>
      <c r="R4701" s="3">
        <f>VLOOKUP(A4701,ERCOT_345kv_West_ATC!D:E,2)</f>
        <v>41.19</v>
      </c>
      <c r="S4701" s="66">
        <f t="shared" si="892"/>
        <v>0.92223997539566327</v>
      </c>
      <c r="T4701" s="69">
        <f t="shared" si="877"/>
        <v>488.51662251697411</v>
      </c>
      <c r="V4701" s="16">
        <f t="shared" si="878"/>
        <v>2.6623674E-2</v>
      </c>
      <c r="W4701" s="16">
        <f t="shared" si="879"/>
        <v>0.33569565580161032</v>
      </c>
      <c r="X4701" s="16"/>
      <c r="Z4701" s="15">
        <f t="shared" si="880"/>
        <v>5.6004676224823942E-6</v>
      </c>
      <c r="AA4701" s="16">
        <f t="shared" si="881"/>
        <v>0.36594810702459929</v>
      </c>
      <c r="AB4701" s="3">
        <f t="shared" si="882"/>
        <v>0.39415279043633789</v>
      </c>
      <c r="AC4701" s="69">
        <f t="shared" si="883"/>
        <v>130.49100129969966</v>
      </c>
      <c r="AD4701" s="3">
        <f t="shared" si="891"/>
        <v>136.60594808189978</v>
      </c>
      <c r="AF4701" s="29"/>
      <c r="AG4701" s="30"/>
      <c r="AH4701" s="29"/>
      <c r="AI4701" s="29"/>
      <c r="AJ4701" s="31"/>
      <c r="AK4701" s="29"/>
      <c r="AL4701" s="30"/>
      <c r="AN4701" s="17">
        <f t="shared" si="884"/>
        <v>180344.83541294516</v>
      </c>
      <c r="AO4701" s="17">
        <f t="shared" si="885"/>
        <v>1803.4483541294517</v>
      </c>
      <c r="AP4701" s="2">
        <f t="shared" si="886"/>
        <v>123.35586742245451</v>
      </c>
      <c r="AQ4701" s="6">
        <f t="shared" si="887"/>
        <v>5081.0281791309008</v>
      </c>
      <c r="AR4701" s="3">
        <f t="shared" si="888"/>
        <v>60261.391720869098</v>
      </c>
    </row>
    <row r="4702" spans="1:44">
      <c r="A4702" s="32">
        <v>44515</v>
      </c>
      <c r="B4702" s="9">
        <v>6.25</v>
      </c>
      <c r="C4702" s="33">
        <v>63743.399960000002</v>
      </c>
      <c r="D4702" s="34">
        <f t="shared" si="872"/>
        <v>162310351.87165064</v>
      </c>
      <c r="E4702" s="34">
        <v>22674148233453.102</v>
      </c>
      <c r="F4702" s="3">
        <f>VLOOKUP(A4702,ERCOT_345kv_West_ATC!A:B,2)</f>
        <v>40.94</v>
      </c>
      <c r="G4702" s="3">
        <f>VLOOKUP(A4702,ERCOT_345kv_West_ATC!G:H,2)</f>
        <v>4.2990000000000004</v>
      </c>
      <c r="I4702" s="5">
        <f t="shared" si="873"/>
        <v>6</v>
      </c>
      <c r="J4702" s="4">
        <f t="shared" si="874"/>
        <v>144</v>
      </c>
      <c r="K4702" s="4">
        <f t="shared" si="889"/>
        <v>900</v>
      </c>
      <c r="L4702" s="6">
        <f t="shared" si="890"/>
        <v>57369059.964000002</v>
      </c>
      <c r="N4702" s="22">
        <f t="shared" si="875"/>
        <v>0.35345287162808603</v>
      </c>
      <c r="O4702" s="14">
        <f t="shared" si="876"/>
        <v>554.49328377507834</v>
      </c>
      <c r="Q4702" s="22">
        <f t="shared" si="893"/>
        <v>516.74396436854693</v>
      </c>
      <c r="R4702" s="3">
        <f>VLOOKUP(A4702,ERCOT_345kv_West_ATC!D:E,2)</f>
        <v>37.46</v>
      </c>
      <c r="S4702" s="66">
        <f t="shared" si="892"/>
        <v>0.92750761966658768</v>
      </c>
      <c r="T4702" s="69">
        <f t="shared" si="877"/>
        <v>479.28396436854695</v>
      </c>
      <c r="V4702" s="16">
        <f t="shared" si="878"/>
        <v>2.800296E-2</v>
      </c>
      <c r="W4702" s="16">
        <f t="shared" si="879"/>
        <v>0.32544991162808601</v>
      </c>
      <c r="X4702" s="16"/>
      <c r="Z4702" s="15">
        <f t="shared" si="880"/>
        <v>5.6004676224823942E-6</v>
      </c>
      <c r="AA4702" s="16">
        <f t="shared" si="881"/>
        <v>0.35699284762292555</v>
      </c>
      <c r="AB4702" s="3">
        <f t="shared" si="882"/>
        <v>0.3845073231843002</v>
      </c>
      <c r="AC4702" s="69">
        <f t="shared" si="883"/>
        <v>126.96076028545387</v>
      </c>
      <c r="AD4702" s="3">
        <f t="shared" si="891"/>
        <v>136.18946617957627</v>
      </c>
      <c r="AF4702" s="29"/>
      <c r="AG4702" s="30"/>
      <c r="AH4702" s="29"/>
      <c r="AI4702" s="29"/>
      <c r="AJ4702" s="31"/>
      <c r="AK4702" s="29"/>
      <c r="AL4702" s="30"/>
      <c r="AN4702" s="17">
        <f t="shared" si="884"/>
        <v>180344.83541294516</v>
      </c>
      <c r="AO4702" s="17">
        <f t="shared" si="885"/>
        <v>1803.4483541294517</v>
      </c>
      <c r="AP4702" s="2">
        <f t="shared" si="886"/>
        <v>123.35586742245451</v>
      </c>
      <c r="AQ4702" s="6">
        <f t="shared" si="887"/>
        <v>4620.9107936451464</v>
      </c>
      <c r="AR4702" s="3">
        <f t="shared" si="888"/>
        <v>59122.489166354855</v>
      </c>
    </row>
    <row r="4703" spans="1:44">
      <c r="A4703" s="32">
        <v>44516</v>
      </c>
      <c r="B4703" s="9">
        <v>6.25</v>
      </c>
      <c r="C4703" s="33">
        <v>60312.90236</v>
      </c>
      <c r="D4703" s="34">
        <f t="shared" si="872"/>
        <v>162310351.87165064</v>
      </c>
      <c r="E4703" s="34">
        <v>22674148233453.102</v>
      </c>
      <c r="F4703" s="3">
        <f>VLOOKUP(A4703,ERCOT_345kv_West_ATC!A:B,2)</f>
        <v>40.472000000000001</v>
      </c>
      <c r="G4703" s="3">
        <f>VLOOKUP(A4703,ERCOT_345kv_West_ATC!G:H,2)</f>
        <v>4.3390000000000004</v>
      </c>
      <c r="I4703" s="5">
        <f t="shared" si="873"/>
        <v>6</v>
      </c>
      <c r="J4703" s="4">
        <f t="shared" si="874"/>
        <v>144</v>
      </c>
      <c r="K4703" s="4">
        <f t="shared" si="889"/>
        <v>900</v>
      </c>
      <c r="L4703" s="6">
        <f t="shared" si="890"/>
        <v>54281612.123999998</v>
      </c>
      <c r="N4703" s="22">
        <f t="shared" si="875"/>
        <v>0.33443099283602074</v>
      </c>
      <c r="O4703" s="14">
        <f t="shared" si="876"/>
        <v>554.49328377507834</v>
      </c>
      <c r="Q4703" s="22">
        <f t="shared" si="893"/>
        <v>488.93420005266199</v>
      </c>
      <c r="R4703" s="3">
        <f>VLOOKUP(A4703,ERCOT_345kv_West_ATC!D:E,2)</f>
        <v>25.4</v>
      </c>
      <c r="S4703" s="66">
        <f t="shared" si="892"/>
        <v>0.94805026934654146</v>
      </c>
      <c r="T4703" s="69">
        <f t="shared" si="877"/>
        <v>463.53420005266202</v>
      </c>
      <c r="V4703" s="16">
        <f t="shared" si="878"/>
        <v>2.7682848000000003E-2</v>
      </c>
      <c r="W4703" s="16">
        <f t="shared" si="879"/>
        <v>0.30674814483602075</v>
      </c>
      <c r="X4703" s="16"/>
      <c r="Z4703" s="15">
        <f t="shared" si="880"/>
        <v>5.6004676224823942E-6</v>
      </c>
      <c r="AA4703" s="16">
        <f t="shared" si="881"/>
        <v>0.33778045688512198</v>
      </c>
      <c r="AB4703" s="3">
        <f t="shared" si="882"/>
        <v>0.36381417769482371</v>
      </c>
      <c r="AC4703" s="69">
        <f t="shared" si="883"/>
        <v>119.38706903630549</v>
      </c>
      <c r="AD4703" s="3">
        <f t="shared" si="891"/>
        <v>135.45759834391239</v>
      </c>
      <c r="AF4703" s="29"/>
      <c r="AG4703" s="30"/>
      <c r="AH4703" s="29"/>
      <c r="AI4703" s="29"/>
      <c r="AJ4703" s="31"/>
      <c r="AK4703" s="29"/>
      <c r="AL4703" s="30"/>
      <c r="AN4703" s="17">
        <f t="shared" si="884"/>
        <v>180344.83541294516</v>
      </c>
      <c r="AO4703" s="17">
        <f t="shared" si="885"/>
        <v>1803.4483541294517</v>
      </c>
      <c r="AP4703" s="2">
        <f t="shared" si="886"/>
        <v>123.35586742245451</v>
      </c>
      <c r="AQ4703" s="6">
        <f t="shared" si="887"/>
        <v>3133.2390325303445</v>
      </c>
      <c r="AR4703" s="3">
        <f t="shared" si="888"/>
        <v>57179.663327469658</v>
      </c>
    </row>
    <row r="4704" spans="1:44">
      <c r="A4704" s="32">
        <v>44517</v>
      </c>
      <c r="B4704" s="9">
        <v>6.25</v>
      </c>
      <c r="C4704" s="33">
        <v>60357.171499999997</v>
      </c>
      <c r="D4704" s="34">
        <f t="shared" si="872"/>
        <v>162310351.87165064</v>
      </c>
      <c r="E4704" s="34">
        <v>22674148233453.102</v>
      </c>
      <c r="F4704" s="3">
        <f>VLOOKUP(A4704,ERCOT_345kv_West_ATC!A:B,2)</f>
        <v>39.171999999999997</v>
      </c>
      <c r="G4704" s="3">
        <f>VLOOKUP(A4704,ERCOT_345kv_West_ATC!G:H,2)</f>
        <v>4.2649999999999997</v>
      </c>
      <c r="I4704" s="5">
        <f t="shared" si="873"/>
        <v>6</v>
      </c>
      <c r="J4704" s="4">
        <f t="shared" si="874"/>
        <v>144</v>
      </c>
      <c r="K4704" s="4">
        <f t="shared" si="889"/>
        <v>900</v>
      </c>
      <c r="L4704" s="6">
        <f t="shared" si="890"/>
        <v>54321454.349999994</v>
      </c>
      <c r="N4704" s="22">
        <f t="shared" si="875"/>
        <v>0.33467646224410569</v>
      </c>
      <c r="O4704" s="14">
        <f t="shared" si="876"/>
        <v>554.49328377507834</v>
      </c>
      <c r="Q4704" s="22">
        <f t="shared" si="893"/>
        <v>489.29307345629496</v>
      </c>
      <c r="R4704" s="3">
        <f>VLOOKUP(A4704,ERCOT_345kv_West_ATC!D:E,2)</f>
        <v>30.88</v>
      </c>
      <c r="S4704" s="66">
        <f t="shared" si="892"/>
        <v>0.93688854047765657</v>
      </c>
      <c r="T4704" s="69">
        <f t="shared" si="877"/>
        <v>458.41307345629497</v>
      </c>
      <c r="V4704" s="16">
        <f t="shared" si="878"/>
        <v>2.6793647999999996E-2</v>
      </c>
      <c r="W4704" s="16">
        <f t="shared" si="879"/>
        <v>0.30788281424410568</v>
      </c>
      <c r="X4704" s="16"/>
      <c r="Z4704" s="15">
        <f t="shared" si="880"/>
        <v>5.6004676224823942E-6</v>
      </c>
      <c r="AA4704" s="16">
        <f t="shared" si="881"/>
        <v>0.33802838477036712</v>
      </c>
      <c r="AB4704" s="3">
        <f t="shared" si="882"/>
        <v>0.36408121410222832</v>
      </c>
      <c r="AC4704" s="69">
        <f t="shared" si="883"/>
        <v>119.48480436141557</v>
      </c>
      <c r="AD4704" s="3">
        <f t="shared" si="891"/>
        <v>134.74990580321455</v>
      </c>
      <c r="AF4704" s="29"/>
      <c r="AG4704" s="30"/>
      <c r="AH4704" s="29"/>
      <c r="AI4704" s="29"/>
      <c r="AJ4704" s="31"/>
      <c r="AK4704" s="29"/>
      <c r="AL4704" s="30"/>
      <c r="AN4704" s="17">
        <f t="shared" si="884"/>
        <v>180344.83541294516</v>
      </c>
      <c r="AO4704" s="17">
        <f t="shared" si="885"/>
        <v>1803.4483541294517</v>
      </c>
      <c r="AP4704" s="2">
        <f t="shared" si="886"/>
        <v>123.35586742245451</v>
      </c>
      <c r="AQ4704" s="6">
        <f t="shared" si="887"/>
        <v>3809.2291860053951</v>
      </c>
      <c r="AR4704" s="3">
        <f t="shared" si="888"/>
        <v>56547.942313994601</v>
      </c>
    </row>
    <row r="4705" spans="1:44">
      <c r="A4705" s="32">
        <v>44518</v>
      </c>
      <c r="B4705" s="9">
        <v>6.25</v>
      </c>
      <c r="C4705" s="33">
        <v>56875.86578</v>
      </c>
      <c r="D4705" s="34">
        <f t="shared" si="872"/>
        <v>162310351.87165064</v>
      </c>
      <c r="E4705" s="34">
        <v>22674148233453.102</v>
      </c>
      <c r="F4705" s="3">
        <f>VLOOKUP(A4705,ERCOT_345kv_West_ATC!A:B,2)</f>
        <v>40.357999999999997</v>
      </c>
      <c r="G4705" s="3">
        <f>VLOOKUP(A4705,ERCOT_345kv_West_ATC!G:H,2)</f>
        <v>4.2489999999999997</v>
      </c>
      <c r="I4705" s="5">
        <f t="shared" si="873"/>
        <v>6</v>
      </c>
      <c r="J4705" s="4">
        <f t="shared" si="874"/>
        <v>144</v>
      </c>
      <c r="K4705" s="4">
        <f t="shared" si="889"/>
        <v>900</v>
      </c>
      <c r="L4705" s="6">
        <f t="shared" si="890"/>
        <v>51188279.202</v>
      </c>
      <c r="N4705" s="22">
        <f t="shared" si="875"/>
        <v>0.31537285583902808</v>
      </c>
      <c r="O4705" s="14">
        <f t="shared" si="876"/>
        <v>554.49328377507834</v>
      </c>
      <c r="Q4705" s="22">
        <f t="shared" si="893"/>
        <v>461.07142666524584</v>
      </c>
      <c r="R4705" s="3">
        <f>VLOOKUP(A4705,ERCOT_345kv_West_ATC!D:E,2)</f>
        <v>37.28</v>
      </c>
      <c r="S4705" s="66">
        <f t="shared" si="892"/>
        <v>0.91914484862002388</v>
      </c>
      <c r="T4705" s="69">
        <f t="shared" si="877"/>
        <v>423.79142666524581</v>
      </c>
      <c r="V4705" s="16">
        <f t="shared" si="878"/>
        <v>2.7604871999999996E-2</v>
      </c>
      <c r="W4705" s="16">
        <f t="shared" si="879"/>
        <v>0.28776798383902807</v>
      </c>
      <c r="X4705" s="16"/>
      <c r="Z4705" s="15">
        <f t="shared" si="880"/>
        <v>5.6004676224823942E-6</v>
      </c>
      <c r="AA4705" s="16">
        <f t="shared" si="881"/>
        <v>0.31853144480154438</v>
      </c>
      <c r="AB4705" s="3">
        <f t="shared" si="882"/>
        <v>0.34308158834609703</v>
      </c>
      <c r="AC4705" s="69">
        <f t="shared" si="883"/>
        <v>111.79894133467153</v>
      </c>
      <c r="AD4705" s="3">
        <f t="shared" si="891"/>
        <v>133.59801044698671</v>
      </c>
      <c r="AF4705" s="29"/>
      <c r="AG4705" s="30"/>
      <c r="AH4705" s="29"/>
      <c r="AI4705" s="29"/>
      <c r="AJ4705" s="31"/>
      <c r="AK4705" s="29"/>
      <c r="AL4705" s="30"/>
      <c r="AN4705" s="17">
        <f t="shared" si="884"/>
        <v>180344.83541294516</v>
      </c>
      <c r="AO4705" s="17">
        <f t="shared" si="885"/>
        <v>1803.4483541294517</v>
      </c>
      <c r="AP4705" s="2">
        <f t="shared" si="886"/>
        <v>123.35586742245451</v>
      </c>
      <c r="AQ4705" s="6">
        <f t="shared" si="887"/>
        <v>4598.7067375091046</v>
      </c>
      <c r="AR4705" s="3">
        <f t="shared" si="888"/>
        <v>52277.159042490894</v>
      </c>
    </row>
    <row r="4706" spans="1:44">
      <c r="A4706" s="32">
        <v>44519</v>
      </c>
      <c r="B4706" s="9">
        <v>6.25</v>
      </c>
      <c r="C4706" s="33">
        <v>58130.998449999999</v>
      </c>
      <c r="D4706" s="34">
        <f t="shared" si="872"/>
        <v>162310351.87165064</v>
      </c>
      <c r="E4706" s="34">
        <v>22674148233453.102</v>
      </c>
      <c r="F4706" s="3">
        <f>VLOOKUP(A4706,ERCOT_345kv_West_ATC!A:B,2)</f>
        <v>40.110199999999999</v>
      </c>
      <c r="G4706" s="3">
        <f>VLOOKUP(A4706,ERCOT_345kv_West_ATC!G:H,2)</f>
        <v>4.351</v>
      </c>
      <c r="I4706" s="5">
        <f t="shared" si="873"/>
        <v>6</v>
      </c>
      <c r="J4706" s="4">
        <f t="shared" si="874"/>
        <v>144</v>
      </c>
      <c r="K4706" s="4">
        <f t="shared" si="889"/>
        <v>900</v>
      </c>
      <c r="L4706" s="6">
        <f t="shared" si="890"/>
        <v>52317898.604999997</v>
      </c>
      <c r="N4706" s="22">
        <f t="shared" si="875"/>
        <v>0.3223324821966449</v>
      </c>
      <c r="O4706" s="14">
        <f t="shared" si="876"/>
        <v>554.49328377507834</v>
      </c>
      <c r="Q4706" s="22">
        <f t="shared" si="893"/>
        <v>471.24631900094295</v>
      </c>
      <c r="R4706" s="3">
        <f>VLOOKUP(A4706,ERCOT_345kv_West_ATC!D:E,2)</f>
        <v>34.56</v>
      </c>
      <c r="S4706" s="66">
        <f t="shared" si="892"/>
        <v>0.92666255712454515</v>
      </c>
      <c r="T4706" s="69">
        <f t="shared" si="877"/>
        <v>436.68631900094294</v>
      </c>
      <c r="V4706" s="16">
        <f t="shared" si="878"/>
        <v>2.7435376800000001E-2</v>
      </c>
      <c r="W4706" s="16">
        <f t="shared" si="879"/>
        <v>0.29489710539664488</v>
      </c>
      <c r="X4706" s="16"/>
      <c r="Z4706" s="15">
        <f t="shared" si="880"/>
        <v>5.6004676224823942E-6</v>
      </c>
      <c r="AA4706" s="16">
        <f t="shared" si="881"/>
        <v>0.32556077468179923</v>
      </c>
      <c r="AB4706" s="3">
        <f t="shared" si="882"/>
        <v>0.35065268909512681</v>
      </c>
      <c r="AC4706" s="69">
        <f t="shared" si="883"/>
        <v>114.56996420881642</v>
      </c>
      <c r="AD4706" s="3">
        <f t="shared" si="891"/>
        <v>132.39238762306516</v>
      </c>
      <c r="AF4706" s="29"/>
      <c r="AG4706" s="30"/>
      <c r="AH4706" s="29"/>
      <c r="AI4706" s="29"/>
      <c r="AJ4706" s="31"/>
      <c r="AK4706" s="29"/>
      <c r="AL4706" s="30"/>
      <c r="AN4706" s="17">
        <f t="shared" si="884"/>
        <v>180344.83541294516</v>
      </c>
      <c r="AO4706" s="17">
        <f t="shared" si="885"/>
        <v>1803.4483541294517</v>
      </c>
      <c r="AP4706" s="2">
        <f t="shared" si="886"/>
        <v>123.35586742245451</v>
      </c>
      <c r="AQ4706" s="6">
        <f t="shared" si="887"/>
        <v>4263.1787781200283</v>
      </c>
      <c r="AR4706" s="3">
        <f t="shared" si="888"/>
        <v>53867.819671879974</v>
      </c>
    </row>
    <row r="4707" spans="1:44">
      <c r="A4707" s="32">
        <v>44520</v>
      </c>
      <c r="B4707" s="9">
        <v>6.25</v>
      </c>
      <c r="C4707" s="33">
        <v>59767.492400000003</v>
      </c>
      <c r="D4707" s="34">
        <f t="shared" ref="D4707:D4770" si="894">((2^256)/(2^208*65535)/600)*E4707/(10^12)</f>
        <v>162310351.87165064</v>
      </c>
      <c r="E4707" s="34">
        <v>22674148233453.102</v>
      </c>
      <c r="F4707" s="3">
        <f>VLOOKUP(A4707,ERCOT_345kv_West_ATC!A:B,2)</f>
        <v>40.110199999999999</v>
      </c>
      <c r="G4707" s="3">
        <f>VLOOKUP(A4707,ERCOT_345kv_West_ATC!G:H,2)</f>
        <v>4.351</v>
      </c>
      <c r="I4707" s="5">
        <f t="shared" si="873"/>
        <v>6</v>
      </c>
      <c r="J4707" s="4">
        <f t="shared" si="874"/>
        <v>144</v>
      </c>
      <c r="K4707" s="4">
        <f t="shared" si="889"/>
        <v>900</v>
      </c>
      <c r="L4707" s="6">
        <f t="shared" si="890"/>
        <v>53790743.160000004</v>
      </c>
      <c r="N4707" s="22">
        <f t="shared" si="875"/>
        <v>0.33140673123878045</v>
      </c>
      <c r="O4707" s="14">
        <f t="shared" si="876"/>
        <v>554.49328377507834</v>
      </c>
      <c r="Q4707" s="22">
        <f t="shared" si="893"/>
        <v>484.51276496897731</v>
      </c>
      <c r="R4707" s="3">
        <f>VLOOKUP(A4707,ERCOT_345kv_West_ATC!D:E,2)</f>
        <v>31.85</v>
      </c>
      <c r="S4707" s="66">
        <f t="shared" si="892"/>
        <v>0.93426385783243637</v>
      </c>
      <c r="T4707" s="69">
        <f t="shared" si="877"/>
        <v>452.66276496897729</v>
      </c>
      <c r="V4707" s="16">
        <f t="shared" si="878"/>
        <v>2.7435376800000001E-2</v>
      </c>
      <c r="W4707" s="16">
        <f t="shared" si="879"/>
        <v>0.30397135443878043</v>
      </c>
      <c r="X4707" s="16"/>
      <c r="Z4707" s="15">
        <f t="shared" si="880"/>
        <v>5.6004676224823942E-6</v>
      </c>
      <c r="AA4707" s="16">
        <f t="shared" si="881"/>
        <v>0.3347259060631626</v>
      </c>
      <c r="AB4707" s="3">
        <f t="shared" si="882"/>
        <v>0.36052420376984867</v>
      </c>
      <c r="AC4707" s="69">
        <f t="shared" si="883"/>
        <v>118.18293857976462</v>
      </c>
      <c r="AD4707" s="3">
        <f t="shared" si="891"/>
        <v>131.60726465078864</v>
      </c>
      <c r="AF4707" s="29"/>
      <c r="AG4707" s="30"/>
      <c r="AH4707" s="29"/>
      <c r="AI4707" s="29"/>
      <c r="AJ4707" s="31"/>
      <c r="AK4707" s="29"/>
      <c r="AL4707" s="30"/>
      <c r="AN4707" s="17">
        <f t="shared" si="884"/>
        <v>180344.83541294516</v>
      </c>
      <c r="AO4707" s="17">
        <f t="shared" si="885"/>
        <v>1803.4483541294517</v>
      </c>
      <c r="AP4707" s="2">
        <f t="shared" si="886"/>
        <v>123.35586742245451</v>
      </c>
      <c r="AQ4707" s="6">
        <f t="shared" si="887"/>
        <v>3928.8843774051761</v>
      </c>
      <c r="AR4707" s="3">
        <f t="shared" si="888"/>
        <v>55838.608022594824</v>
      </c>
    </row>
    <row r="4708" spans="1:44">
      <c r="A4708" s="32">
        <v>44521</v>
      </c>
      <c r="B4708" s="9">
        <v>6.25</v>
      </c>
      <c r="C4708" s="33">
        <v>58653.937059999997</v>
      </c>
      <c r="D4708" s="34">
        <f t="shared" si="894"/>
        <v>162310351.87165064</v>
      </c>
      <c r="E4708" s="34">
        <v>22674148233453.102</v>
      </c>
      <c r="F4708" s="3">
        <f>VLOOKUP(A4708,ERCOT_345kv_West_ATC!A:B,2)</f>
        <v>40.110199999999999</v>
      </c>
      <c r="G4708" s="3">
        <f>VLOOKUP(A4708,ERCOT_345kv_West_ATC!G:H,2)</f>
        <v>4.351</v>
      </c>
      <c r="I4708" s="5">
        <f t="shared" ref="I4708:I4771" si="895">60/10</f>
        <v>6</v>
      </c>
      <c r="J4708" s="4">
        <f t="shared" ref="J4708:J4771" si="896">I4708*24</f>
        <v>144</v>
      </c>
      <c r="K4708" s="4">
        <f t="shared" si="889"/>
        <v>900</v>
      </c>
      <c r="L4708" s="6">
        <f t="shared" si="890"/>
        <v>52788543.353999995</v>
      </c>
      <c r="N4708" s="22">
        <f t="shared" ref="N4708:N4771" si="897">L4708/D4708</f>
        <v>0.32523214166736164</v>
      </c>
      <c r="O4708" s="14">
        <f t="shared" ref="O4708:O4771" si="898">(K4708*100000000)/D4708</f>
        <v>554.49328377507834</v>
      </c>
      <c r="Q4708" s="22">
        <f t="shared" si="893"/>
        <v>475.48558723298498</v>
      </c>
      <c r="R4708" s="3">
        <f>VLOOKUP(A4708,ERCOT_345kv_West_ATC!D:E,2)</f>
        <v>36.9</v>
      </c>
      <c r="S4708" s="66">
        <f t="shared" si="892"/>
        <v>0.92239512407782154</v>
      </c>
      <c r="T4708" s="69">
        <f t="shared" si="877"/>
        <v>438.58558723298501</v>
      </c>
      <c r="V4708" s="16">
        <f t="shared" si="878"/>
        <v>2.7435376800000001E-2</v>
      </c>
      <c r="W4708" s="16">
        <f t="shared" si="879"/>
        <v>0.29779676486736162</v>
      </c>
      <c r="X4708" s="16"/>
      <c r="Z4708" s="15">
        <f t="shared" si="880"/>
        <v>5.6004676224823942E-6</v>
      </c>
      <c r="AA4708" s="16">
        <f t="shared" si="881"/>
        <v>0.32848947543565016</v>
      </c>
      <c r="AB4708" s="3">
        <f t="shared" si="882"/>
        <v>0.3538071133217448</v>
      </c>
      <c r="AC4708" s="69">
        <f t="shared" si="883"/>
        <v>115.7244834757586</v>
      </c>
      <c r="AD4708" s="3">
        <f t="shared" si="891"/>
        <v>130.87992698681154</v>
      </c>
      <c r="AF4708" s="29"/>
      <c r="AG4708" s="30"/>
      <c r="AH4708" s="29"/>
      <c r="AI4708" s="29"/>
      <c r="AJ4708" s="31"/>
      <c r="AK4708" s="29"/>
      <c r="AL4708" s="30"/>
      <c r="AN4708" s="17">
        <f t="shared" si="884"/>
        <v>180344.83541294516</v>
      </c>
      <c r="AO4708" s="17">
        <f t="shared" si="885"/>
        <v>1803.4483541294517</v>
      </c>
      <c r="AP4708" s="2">
        <f t="shared" si="886"/>
        <v>123.35586742245451</v>
      </c>
      <c r="AQ4708" s="6">
        <f t="shared" si="887"/>
        <v>4551.8315078885707</v>
      </c>
      <c r="AR4708" s="3">
        <f t="shared" si="888"/>
        <v>54102.105552111425</v>
      </c>
    </row>
    <row r="4709" spans="1:44">
      <c r="A4709" s="32">
        <v>44522</v>
      </c>
      <c r="B4709" s="9">
        <v>6.25</v>
      </c>
      <c r="C4709" s="33">
        <v>56345.421340000001</v>
      </c>
      <c r="D4709" s="34">
        <f t="shared" si="894"/>
        <v>162310351.87165064</v>
      </c>
      <c r="E4709" s="34">
        <v>22674148233453.102</v>
      </c>
      <c r="F4709" s="3">
        <f>VLOOKUP(A4709,ERCOT_345kv_West_ATC!A:B,2)</f>
        <v>38.97</v>
      </c>
      <c r="G4709" s="3">
        <f>VLOOKUP(A4709,ERCOT_345kv_West_ATC!G:H,2)</f>
        <v>4.2050000000000001</v>
      </c>
      <c r="I4709" s="5">
        <f t="shared" si="895"/>
        <v>6</v>
      </c>
      <c r="J4709" s="4">
        <f t="shared" si="896"/>
        <v>144</v>
      </c>
      <c r="K4709" s="4">
        <f t="shared" si="889"/>
        <v>900</v>
      </c>
      <c r="L4709" s="6">
        <f t="shared" si="890"/>
        <v>50710879.206</v>
      </c>
      <c r="N4709" s="22">
        <f t="shared" si="897"/>
        <v>0.3124315770450698</v>
      </c>
      <c r="O4709" s="14">
        <f t="shared" si="898"/>
        <v>554.49328377507834</v>
      </c>
      <c r="Q4709" s="22">
        <f t="shared" si="893"/>
        <v>456.7713114694003</v>
      </c>
      <c r="R4709" s="3">
        <f>VLOOKUP(A4709,ERCOT_345kv_West_ATC!D:E,2)</f>
        <v>40.14</v>
      </c>
      <c r="S4709" s="66">
        <f t="shared" si="892"/>
        <v>0.91212232687978478</v>
      </c>
      <c r="T4709" s="69">
        <f t="shared" si="877"/>
        <v>416.63131146940032</v>
      </c>
      <c r="V4709" s="16">
        <f t="shared" si="878"/>
        <v>2.6655479999999999E-2</v>
      </c>
      <c r="W4709" s="16">
        <f t="shared" si="879"/>
        <v>0.28577609704506979</v>
      </c>
      <c r="X4709" s="16"/>
      <c r="Z4709" s="15">
        <f t="shared" si="880"/>
        <v>5.6004676224823942E-6</v>
      </c>
      <c r="AA4709" s="16">
        <f t="shared" si="881"/>
        <v>0.31556070788979856</v>
      </c>
      <c r="AB4709" s="3">
        <f t="shared" si="882"/>
        <v>0.33988188811281195</v>
      </c>
      <c r="AC4709" s="69">
        <f t="shared" si="883"/>
        <v>110.62785104928918</v>
      </c>
      <c r="AD4709" s="3">
        <f t="shared" si="891"/>
        <v>129.92956795835795</v>
      </c>
      <c r="AF4709" s="29"/>
      <c r="AG4709" s="30"/>
      <c r="AH4709" s="29"/>
      <c r="AI4709" s="29"/>
      <c r="AJ4709" s="31"/>
      <c r="AK4709" s="29"/>
      <c r="AL4709" s="30"/>
      <c r="AN4709" s="17">
        <f t="shared" si="884"/>
        <v>180344.83541294516</v>
      </c>
      <c r="AO4709" s="17">
        <f t="shared" si="885"/>
        <v>1803.4483541294517</v>
      </c>
      <c r="AP4709" s="2">
        <f t="shared" si="886"/>
        <v>123.35586742245451</v>
      </c>
      <c r="AQ4709" s="6">
        <f t="shared" si="887"/>
        <v>4951.504518337324</v>
      </c>
      <c r="AR4709" s="3">
        <f t="shared" si="888"/>
        <v>51393.916821662679</v>
      </c>
    </row>
    <row r="4710" spans="1:44">
      <c r="A4710" s="32">
        <v>44523</v>
      </c>
      <c r="B4710" s="9">
        <v>6.25</v>
      </c>
      <c r="C4710" s="33">
        <v>57599.536229999998</v>
      </c>
      <c r="D4710" s="34">
        <f t="shared" si="894"/>
        <v>162310351.87165064</v>
      </c>
      <c r="E4710" s="34">
        <v>22674148233453.102</v>
      </c>
      <c r="F4710" s="3">
        <f>VLOOKUP(A4710,ERCOT_345kv_West_ATC!A:B,2)</f>
        <v>41.330300000000001</v>
      </c>
      <c r="G4710" s="3">
        <f>VLOOKUP(A4710,ERCOT_345kv_West_ATC!G:H,2)</f>
        <v>4.3479999999999999</v>
      </c>
      <c r="I4710" s="5">
        <f t="shared" si="895"/>
        <v>6</v>
      </c>
      <c r="J4710" s="4">
        <f t="shared" si="896"/>
        <v>144</v>
      </c>
      <c r="K4710" s="4">
        <f t="shared" si="889"/>
        <v>900</v>
      </c>
      <c r="L4710" s="6">
        <f t="shared" si="890"/>
        <v>51839582.607000001</v>
      </c>
      <c r="N4710" s="22">
        <f t="shared" si="897"/>
        <v>0.31938555988094297</v>
      </c>
      <c r="O4710" s="14">
        <f t="shared" si="898"/>
        <v>554.49328377507834</v>
      </c>
      <c r="Q4710" s="22">
        <f t="shared" si="893"/>
        <v>466.93795304231435</v>
      </c>
      <c r="R4710" s="3">
        <f>VLOOKUP(A4710,ERCOT_345kv_West_ATC!D:E,2)</f>
        <v>27.41</v>
      </c>
      <c r="S4710" s="66">
        <f t="shared" si="892"/>
        <v>0.9412984105887916</v>
      </c>
      <c r="T4710" s="69">
        <f t="shared" si="877"/>
        <v>439.52795304231432</v>
      </c>
      <c r="V4710" s="16">
        <f t="shared" si="878"/>
        <v>2.8269925200000001E-2</v>
      </c>
      <c r="W4710" s="16">
        <f t="shared" si="879"/>
        <v>0.29111563468094298</v>
      </c>
      <c r="X4710" s="16"/>
      <c r="Z4710" s="15">
        <f t="shared" si="880"/>
        <v>5.6004676224823942E-6</v>
      </c>
      <c r="AA4710" s="16">
        <f t="shared" si="881"/>
        <v>0.32258433772611661</v>
      </c>
      <c r="AB4710" s="3">
        <f t="shared" si="882"/>
        <v>0.34744684949896443</v>
      </c>
      <c r="AC4710" s="69">
        <f t="shared" si="883"/>
        <v>113.39662691662099</v>
      </c>
      <c r="AD4710" s="3">
        <f t="shared" si="891"/>
        <v>129.1098022002445</v>
      </c>
      <c r="AF4710" s="29"/>
      <c r="AG4710" s="30"/>
      <c r="AH4710" s="29"/>
      <c r="AI4710" s="29"/>
      <c r="AJ4710" s="31"/>
      <c r="AK4710" s="29"/>
      <c r="AL4710" s="30"/>
      <c r="AN4710" s="17">
        <f t="shared" si="884"/>
        <v>180344.83541294516</v>
      </c>
      <c r="AO4710" s="17">
        <f t="shared" si="885"/>
        <v>1803.4483541294517</v>
      </c>
      <c r="AP4710" s="2">
        <f t="shared" si="886"/>
        <v>123.35586742245451</v>
      </c>
      <c r="AQ4710" s="6">
        <f t="shared" si="887"/>
        <v>3381.1843260494779</v>
      </c>
      <c r="AR4710" s="3">
        <f t="shared" si="888"/>
        <v>54218.351903950519</v>
      </c>
    </row>
    <row r="4711" spans="1:44">
      <c r="A4711" s="32">
        <v>44524</v>
      </c>
      <c r="B4711" s="9">
        <v>6.25</v>
      </c>
      <c r="C4711" s="33">
        <v>57185.986380000002</v>
      </c>
      <c r="D4711" s="34">
        <f t="shared" si="894"/>
        <v>162310351.87165064</v>
      </c>
      <c r="E4711" s="34">
        <v>22674148233453.102</v>
      </c>
      <c r="F4711" s="3">
        <f>VLOOKUP(A4711,ERCOT_345kv_West_ATC!A:B,2)</f>
        <v>39.799399999999999</v>
      </c>
      <c r="G4711" s="3">
        <f>VLOOKUP(A4711,ERCOT_345kv_West_ATC!G:H,2)</f>
        <v>4.4269999999999996</v>
      </c>
      <c r="I4711" s="5">
        <f t="shared" si="895"/>
        <v>6</v>
      </c>
      <c r="J4711" s="4">
        <f t="shared" si="896"/>
        <v>144</v>
      </c>
      <c r="K4711" s="4">
        <f t="shared" si="889"/>
        <v>900</v>
      </c>
      <c r="L4711" s="6">
        <f t="shared" si="890"/>
        <v>51467387.741999999</v>
      </c>
      <c r="N4711" s="22">
        <f t="shared" si="897"/>
        <v>0.31709245373763106</v>
      </c>
      <c r="O4711" s="14">
        <f t="shared" si="898"/>
        <v>554.49328377507834</v>
      </c>
      <c r="Q4711" s="22">
        <f t="shared" si="893"/>
        <v>463.58545868074725</v>
      </c>
      <c r="R4711" s="3">
        <f>VLOOKUP(A4711,ERCOT_345kv_West_ATC!D:E,2)</f>
        <v>26.8</v>
      </c>
      <c r="S4711" s="66">
        <f t="shared" si="892"/>
        <v>0.94218973115277094</v>
      </c>
      <c r="T4711" s="69">
        <f t="shared" ref="T4711:T4774" si="899">Q4711-R4711</f>
        <v>436.78545868074724</v>
      </c>
      <c r="V4711" s="16">
        <f t="shared" ref="V4711:V4774" si="900">(F4711/1000000)*($X$2)*24</f>
        <v>2.7222789599999998E-2</v>
      </c>
      <c r="W4711" s="16">
        <f t="shared" ref="W4711:W4774" si="901">N4711-V4711</f>
        <v>0.28986966413763104</v>
      </c>
      <c r="X4711" s="16"/>
      <c r="Z4711" s="15">
        <f t="shared" ref="Z4711:Z4774" si="902">((1*$B4711*(60*60*24))/(($E4711/1000000000000)*2^32))*(1+$AG$1)</f>
        <v>5.6004676224823942E-6</v>
      </c>
      <c r="AA4711" s="16">
        <f t="shared" ref="AA4711:AA4774" si="903">Z4711*C4711</f>
        <v>0.32026826518090917</v>
      </c>
      <c r="AB4711" s="3">
        <f t="shared" ref="AB4711:AB4774" si="904">C4711*$AH$2*$AG$2/(E4711/1000000000000)</f>
        <v>0.34495227051625327</v>
      </c>
      <c r="AC4711" s="69">
        <f t="shared" ref="AC4711:AC4774" si="905">((AB4711-$AL$2/1000*$AJ$2*24)*$AJ$1*$AL$1)</f>
        <v>112.4836110089487</v>
      </c>
      <c r="AD4711" s="3">
        <f t="shared" si="891"/>
        <v>128.08632343549232</v>
      </c>
      <c r="AF4711" s="29"/>
      <c r="AG4711" s="30"/>
      <c r="AH4711" s="29"/>
      <c r="AI4711" s="29"/>
      <c r="AJ4711" s="31"/>
      <c r="AK4711" s="29"/>
      <c r="AL4711" s="30"/>
      <c r="AN4711" s="17">
        <f t="shared" si="884"/>
        <v>180344.83541294516</v>
      </c>
      <c r="AO4711" s="17">
        <f t="shared" si="885"/>
        <v>1803.4483541294517</v>
      </c>
      <c r="AP4711" s="2">
        <f t="shared" si="886"/>
        <v>123.35586742245451</v>
      </c>
      <c r="AQ4711" s="6">
        <f t="shared" si="887"/>
        <v>3305.937246921781</v>
      </c>
      <c r="AR4711" s="3">
        <f t="shared" si="888"/>
        <v>53880.049133078224</v>
      </c>
    </row>
    <row r="4712" spans="1:44">
      <c r="A4712" s="32">
        <v>44525</v>
      </c>
      <c r="B4712" s="9">
        <v>6.25</v>
      </c>
      <c r="C4712" s="33">
        <v>58927.89069</v>
      </c>
      <c r="D4712" s="34">
        <f t="shared" si="894"/>
        <v>162310351.87165064</v>
      </c>
      <c r="E4712" s="34">
        <v>22674148233453.102</v>
      </c>
      <c r="F4712" s="3">
        <f>VLOOKUP(A4712,ERCOT_345kv_West_ATC!A:B,2)</f>
        <v>40.644500000000001</v>
      </c>
      <c r="G4712" s="3">
        <f>VLOOKUP(A4712,ERCOT_345kv_West_ATC!G:H,2)</f>
        <v>4.4720000000000004</v>
      </c>
      <c r="I4712" s="5">
        <f t="shared" si="895"/>
        <v>6</v>
      </c>
      <c r="J4712" s="4">
        <f t="shared" si="896"/>
        <v>144</v>
      </c>
      <c r="K4712" s="4">
        <f t="shared" si="889"/>
        <v>900</v>
      </c>
      <c r="L4712" s="6">
        <f t="shared" si="890"/>
        <v>53035101.620999999</v>
      </c>
      <c r="N4712" s="22">
        <f t="shared" si="897"/>
        <v>0.32675119614636966</v>
      </c>
      <c r="O4712" s="14">
        <f t="shared" si="898"/>
        <v>554.49328377507834</v>
      </c>
      <c r="Q4712" s="22">
        <f t="shared" si="893"/>
        <v>477.7064271145756</v>
      </c>
      <c r="R4712" s="3">
        <f>VLOOKUP(A4712,ERCOT_345kv_West_ATC!D:E,2)</f>
        <v>26.6</v>
      </c>
      <c r="S4712" s="66">
        <f t="shared" si="892"/>
        <v>0.94431726581392605</v>
      </c>
      <c r="T4712" s="69">
        <f t="shared" si="899"/>
        <v>451.10642711457558</v>
      </c>
      <c r="V4712" s="16">
        <f t="shared" si="900"/>
        <v>2.7800838000000001E-2</v>
      </c>
      <c r="W4712" s="16">
        <f t="shared" si="901"/>
        <v>0.29895035814636967</v>
      </c>
      <c r="X4712" s="16"/>
      <c r="Z4712" s="15">
        <f t="shared" si="902"/>
        <v>5.6004676224823942E-6</v>
      </c>
      <c r="AA4712" s="16">
        <f t="shared" si="903"/>
        <v>0.33002374387052669</v>
      </c>
      <c r="AB4712" s="3">
        <f t="shared" si="904"/>
        <v>0.35545963228079031</v>
      </c>
      <c r="AC4712" s="69">
        <f t="shared" si="905"/>
        <v>116.32930541476925</v>
      </c>
      <c r="AD4712" s="3">
        <f t="shared" si="891"/>
        <v>127.40025726557944</v>
      </c>
      <c r="AF4712" s="29"/>
      <c r="AG4712" s="30"/>
      <c r="AH4712" s="29"/>
      <c r="AI4712" s="29"/>
      <c r="AJ4712" s="31"/>
      <c r="AK4712" s="29"/>
      <c r="AL4712" s="30"/>
      <c r="AN4712" s="17">
        <f t="shared" si="884"/>
        <v>180344.83541294516</v>
      </c>
      <c r="AO4712" s="17">
        <f t="shared" si="885"/>
        <v>1803.4483541294517</v>
      </c>
      <c r="AP4712" s="2">
        <f t="shared" si="886"/>
        <v>123.35586742245451</v>
      </c>
      <c r="AQ4712" s="6">
        <f t="shared" si="887"/>
        <v>3281.2660734372903</v>
      </c>
      <c r="AR4712" s="3">
        <f t="shared" si="888"/>
        <v>55646.624616562709</v>
      </c>
    </row>
    <row r="4713" spans="1:44">
      <c r="A4713" s="32">
        <v>44526</v>
      </c>
      <c r="B4713" s="9">
        <v>6.25</v>
      </c>
      <c r="C4713" s="33">
        <v>53761.701719999997</v>
      </c>
      <c r="D4713" s="34">
        <f t="shared" si="894"/>
        <v>162310351.87165064</v>
      </c>
      <c r="E4713" s="34">
        <v>22674148233453.102</v>
      </c>
      <c r="F4713" s="3">
        <f>VLOOKUP(A4713,ERCOT_345kv_West_ATC!A:B,2)</f>
        <v>42.323</v>
      </c>
      <c r="G4713" s="3">
        <f>VLOOKUP(A4713,ERCOT_345kv_West_ATC!G:H,2)</f>
        <v>4.5839999999999996</v>
      </c>
      <c r="I4713" s="5">
        <f t="shared" si="895"/>
        <v>6</v>
      </c>
      <c r="J4713" s="4">
        <f t="shared" si="896"/>
        <v>144</v>
      </c>
      <c r="K4713" s="4">
        <f t="shared" si="889"/>
        <v>900</v>
      </c>
      <c r="L4713" s="6">
        <f t="shared" si="890"/>
        <v>48385531.548</v>
      </c>
      <c r="N4713" s="22">
        <f t="shared" si="897"/>
        <v>0.2981050252805908</v>
      </c>
      <c r="O4713" s="14">
        <f t="shared" si="898"/>
        <v>554.49328377507834</v>
      </c>
      <c r="Q4713" s="22">
        <f t="shared" si="893"/>
        <v>435.82606035174098</v>
      </c>
      <c r="R4713" s="3">
        <f>VLOOKUP(A4713,ERCOT_345kv_West_ATC!D:E,2)</f>
        <v>38.25</v>
      </c>
      <c r="S4713" s="66">
        <f t="shared" si="892"/>
        <v>0.91223562911972345</v>
      </c>
      <c r="T4713" s="69">
        <f t="shared" si="899"/>
        <v>397.57606035174098</v>
      </c>
      <c r="V4713" s="16">
        <f t="shared" si="900"/>
        <v>2.8948932000000004E-2</v>
      </c>
      <c r="W4713" s="16">
        <f t="shared" si="901"/>
        <v>0.26915609328059081</v>
      </c>
      <c r="X4713" s="16"/>
      <c r="Z4713" s="15">
        <f t="shared" si="902"/>
        <v>5.6004676224823942E-6</v>
      </c>
      <c r="AA4713" s="16">
        <f t="shared" si="903"/>
        <v>0.30109066981241606</v>
      </c>
      <c r="AB4713" s="3">
        <f t="shared" si="904"/>
        <v>0.32429660217625428</v>
      </c>
      <c r="AC4713" s="69">
        <f t="shared" si="905"/>
        <v>104.92363639650907</v>
      </c>
      <c r="AD4713" s="3">
        <f t="shared" si="891"/>
        <v>126.48436611738468</v>
      </c>
      <c r="AF4713" s="29"/>
      <c r="AG4713" s="30"/>
      <c r="AH4713" s="29"/>
      <c r="AI4713" s="29"/>
      <c r="AJ4713" s="31"/>
      <c r="AK4713" s="29"/>
      <c r="AL4713" s="30"/>
      <c r="AN4713" s="17">
        <f t="shared" si="884"/>
        <v>180344.83541294516</v>
      </c>
      <c r="AO4713" s="17">
        <f t="shared" si="885"/>
        <v>1803.4483541294517</v>
      </c>
      <c r="AP4713" s="2">
        <f t="shared" si="886"/>
        <v>123.35586742245451</v>
      </c>
      <c r="AQ4713" s="6">
        <f t="shared" si="887"/>
        <v>4718.3619289088847</v>
      </c>
      <c r="AR4713" s="3">
        <f t="shared" si="888"/>
        <v>49043.339791091115</v>
      </c>
    </row>
    <row r="4714" spans="1:44">
      <c r="A4714" s="32">
        <v>44527</v>
      </c>
      <c r="B4714" s="9">
        <v>6.25</v>
      </c>
      <c r="C4714" s="33">
        <v>54542.063600000001</v>
      </c>
      <c r="D4714" s="34">
        <f t="shared" si="894"/>
        <v>162310351.87165064</v>
      </c>
      <c r="E4714" s="34">
        <v>22674148233453.102</v>
      </c>
      <c r="F4714" s="3">
        <f>VLOOKUP(A4714,ERCOT_345kv_West_ATC!A:B,2)</f>
        <v>42.323</v>
      </c>
      <c r="G4714" s="3">
        <f>VLOOKUP(A4714,ERCOT_345kv_West_ATC!G:H,2)</f>
        <v>4.5839999999999996</v>
      </c>
      <c r="I4714" s="5">
        <f t="shared" si="895"/>
        <v>6</v>
      </c>
      <c r="J4714" s="4">
        <f t="shared" si="896"/>
        <v>144</v>
      </c>
      <c r="K4714" s="4">
        <f t="shared" si="889"/>
        <v>900</v>
      </c>
      <c r="L4714" s="6">
        <f t="shared" si="890"/>
        <v>49087857.240000002</v>
      </c>
      <c r="N4714" s="22">
        <f t="shared" si="897"/>
        <v>0.30243207949433176</v>
      </c>
      <c r="O4714" s="14">
        <f t="shared" si="898"/>
        <v>554.49328377507834</v>
      </c>
      <c r="Q4714" s="22">
        <f t="shared" si="893"/>
        <v>442.15216300340904</v>
      </c>
      <c r="R4714" s="3">
        <f>VLOOKUP(A4714,ERCOT_345kv_West_ATC!D:E,2)</f>
        <v>40.1</v>
      </c>
      <c r="S4714" s="66">
        <f t="shared" si="892"/>
        <v>0.90930724000621743</v>
      </c>
      <c r="T4714" s="69">
        <f t="shared" si="899"/>
        <v>402.05216300340902</v>
      </c>
      <c r="V4714" s="16">
        <f t="shared" si="900"/>
        <v>2.8948932000000004E-2</v>
      </c>
      <c r="W4714" s="16">
        <f t="shared" si="901"/>
        <v>0.27348314749433178</v>
      </c>
      <c r="X4714" s="16"/>
      <c r="Z4714" s="15">
        <f t="shared" si="902"/>
        <v>5.6004676224823942E-6</v>
      </c>
      <c r="AA4714" s="16">
        <f t="shared" si="903"/>
        <v>0.30546106125517553</v>
      </c>
      <c r="AB4714" s="3">
        <f t="shared" si="904"/>
        <v>0.32900383238019953</v>
      </c>
      <c r="AC4714" s="69">
        <f t="shared" si="905"/>
        <v>106.64648265115304</v>
      </c>
      <c r="AD4714" s="3">
        <f t="shared" si="891"/>
        <v>125.46532623183687</v>
      </c>
      <c r="AF4714" s="29"/>
      <c r="AG4714" s="30"/>
      <c r="AH4714" s="29"/>
      <c r="AI4714" s="29"/>
      <c r="AJ4714" s="31"/>
      <c r="AK4714" s="29"/>
      <c r="AL4714" s="30"/>
      <c r="AN4714" s="17">
        <f t="shared" si="884"/>
        <v>180344.83541294516</v>
      </c>
      <c r="AO4714" s="17">
        <f t="shared" si="885"/>
        <v>1803.4483541294517</v>
      </c>
      <c r="AP4714" s="2">
        <f t="shared" si="886"/>
        <v>123.35586742245451</v>
      </c>
      <c r="AQ4714" s="6">
        <f t="shared" si="887"/>
        <v>4946.5702836404262</v>
      </c>
      <c r="AR4714" s="3">
        <f t="shared" si="888"/>
        <v>49595.493316359578</v>
      </c>
    </row>
    <row r="4715" spans="1:44">
      <c r="A4715" s="32">
        <v>44528</v>
      </c>
      <c r="B4715" s="9">
        <v>6.25</v>
      </c>
      <c r="C4715" s="33">
        <v>57201.708019999998</v>
      </c>
      <c r="D4715" s="34">
        <f t="shared" si="894"/>
        <v>159887316.51130423</v>
      </c>
      <c r="E4715" s="34">
        <v>22335659268936.301</v>
      </c>
      <c r="F4715" s="3">
        <f>VLOOKUP(A4715,ERCOT_345kv_West_ATC!A:B,2)</f>
        <v>42.323</v>
      </c>
      <c r="G4715" s="3">
        <f>VLOOKUP(A4715,ERCOT_345kv_West_ATC!G:H,2)</f>
        <v>4.5839999999999996</v>
      </c>
      <c r="I4715" s="5">
        <f t="shared" si="895"/>
        <v>6</v>
      </c>
      <c r="J4715" s="4">
        <f t="shared" si="896"/>
        <v>144</v>
      </c>
      <c r="K4715" s="4">
        <f t="shared" si="889"/>
        <v>900</v>
      </c>
      <c r="L4715" s="6">
        <f t="shared" si="890"/>
        <v>51481537.217999995</v>
      </c>
      <c r="N4715" s="22">
        <f t="shared" si="897"/>
        <v>0.32198637353676635</v>
      </c>
      <c r="O4715" s="14">
        <f t="shared" si="898"/>
        <v>562.89643208588654</v>
      </c>
      <c r="Q4715" s="22">
        <f t="shared" si="893"/>
        <v>470.74031218825496</v>
      </c>
      <c r="R4715" s="3">
        <f>VLOOKUP(A4715,ERCOT_345kv_West_ATC!D:E,2)</f>
        <v>36.43</v>
      </c>
      <c r="S4715" s="66">
        <f t="shared" si="892"/>
        <v>0.9226112592085991</v>
      </c>
      <c r="T4715" s="69">
        <f t="shared" si="899"/>
        <v>434.31031218825495</v>
      </c>
      <c r="V4715" s="16">
        <f t="shared" si="900"/>
        <v>2.8948932000000004E-2</v>
      </c>
      <c r="W4715" s="16">
        <f t="shared" si="901"/>
        <v>0.29303744153676636</v>
      </c>
      <c r="X4715" s="16"/>
      <c r="Z4715" s="15">
        <f t="shared" si="902"/>
        <v>5.6853407154821803E-6</v>
      </c>
      <c r="AA4715" s="16">
        <f t="shared" si="903"/>
        <v>0.32521119960122957</v>
      </c>
      <c r="AB4715" s="3">
        <f t="shared" si="904"/>
        <v>0.3502761712478456</v>
      </c>
      <c r="AC4715" s="69">
        <f t="shared" si="905"/>
        <v>114.4321586767115</v>
      </c>
      <c r="AD4715" s="3">
        <f t="shared" si="891"/>
        <v>124.5677349998837</v>
      </c>
      <c r="AF4715" s="29"/>
      <c r="AG4715" s="30"/>
      <c r="AH4715" s="29"/>
      <c r="AI4715" s="29"/>
      <c r="AJ4715" s="31"/>
      <c r="AK4715" s="29"/>
      <c r="AL4715" s="30"/>
      <c r="AN4715" s="17">
        <f t="shared" ref="AN4715:AN4778" si="906">D4715/K4715</f>
        <v>177652.57390144916</v>
      </c>
      <c r="AO4715" s="17">
        <f t="shared" ref="AO4715:AO4778" si="907">AN4715/$Y$2</f>
        <v>1776.5257390144916</v>
      </c>
      <c r="AP4715" s="2">
        <f t="shared" ref="AP4715:AP4778" si="908">(AO4715*$AL$2*$Y$2*24)/1000000</f>
        <v>121.51436054859123</v>
      </c>
      <c r="AQ4715" s="6">
        <f t="shared" ref="AQ4715:AQ4778" si="909">AP4715*R4715</f>
        <v>4426.768154785178</v>
      </c>
      <c r="AR4715" s="3">
        <f t="shared" ref="AR4715:AR4778" si="910">C4715-AQ4715</f>
        <v>52774.939865214823</v>
      </c>
    </row>
    <row r="4716" spans="1:44">
      <c r="A4716" s="32">
        <v>44529</v>
      </c>
      <c r="B4716" s="9">
        <v>6.25</v>
      </c>
      <c r="C4716" s="33">
        <v>57816.065289999999</v>
      </c>
      <c r="D4716" s="34">
        <f t="shared" si="894"/>
        <v>159887316.51130423</v>
      </c>
      <c r="E4716" s="34">
        <v>22335659268936.301</v>
      </c>
      <c r="F4716" s="3">
        <f>VLOOKUP(A4716,ERCOT_345kv_West_ATC!A:B,2)</f>
        <v>38.269799999999996</v>
      </c>
      <c r="G4716" s="3">
        <f>VLOOKUP(A4716,ERCOT_345kv_West_ATC!G:H,2)</f>
        <v>4.3099999999999996</v>
      </c>
      <c r="I4716" s="5">
        <f t="shared" si="895"/>
        <v>6</v>
      </c>
      <c r="J4716" s="4">
        <f t="shared" si="896"/>
        <v>144</v>
      </c>
      <c r="K4716" s="4">
        <f t="shared" si="889"/>
        <v>900</v>
      </c>
      <c r="L4716" s="6">
        <f t="shared" si="890"/>
        <v>52034458.761</v>
      </c>
      <c r="N4716" s="22">
        <f t="shared" si="897"/>
        <v>0.32544456868985666</v>
      </c>
      <c r="O4716" s="14">
        <f t="shared" si="898"/>
        <v>562.89643208588654</v>
      </c>
      <c r="Q4716" s="22">
        <f t="shared" si="893"/>
        <v>475.796153055346</v>
      </c>
      <c r="R4716" s="3">
        <f>VLOOKUP(A4716,ERCOT_345kv_West_ATC!D:E,2)</f>
        <v>37.57</v>
      </c>
      <c r="S4716" s="66">
        <f t="shared" si="892"/>
        <v>0.92103761293835062</v>
      </c>
      <c r="T4716" s="69">
        <f t="shared" si="899"/>
        <v>438.226153055346</v>
      </c>
      <c r="V4716" s="16">
        <f t="shared" si="900"/>
        <v>2.6176543199999996E-2</v>
      </c>
      <c r="W4716" s="16">
        <f t="shared" si="901"/>
        <v>0.29926802548985665</v>
      </c>
      <c r="X4716" s="16"/>
      <c r="Z4716" s="15">
        <f t="shared" si="902"/>
        <v>5.6853407154821803E-6</v>
      </c>
      <c r="AA4716" s="16">
        <f t="shared" si="903"/>
        <v>0.32870403000221304</v>
      </c>
      <c r="AB4716" s="3">
        <f t="shared" si="904"/>
        <v>0.35403820423187177</v>
      </c>
      <c r="AC4716" s="69">
        <f t="shared" si="905"/>
        <v>115.80906274886507</v>
      </c>
      <c r="AD4716" s="3">
        <f t="shared" si="891"/>
        <v>123.75747373623813</v>
      </c>
      <c r="AF4716" s="29"/>
      <c r="AG4716" s="30"/>
      <c r="AH4716" s="29"/>
      <c r="AI4716" s="29"/>
      <c r="AJ4716" s="31"/>
      <c r="AK4716" s="29"/>
      <c r="AL4716" s="30"/>
      <c r="AN4716" s="17">
        <f t="shared" si="906"/>
        <v>177652.57390144916</v>
      </c>
      <c r="AO4716" s="17">
        <f t="shared" si="907"/>
        <v>1776.5257390144916</v>
      </c>
      <c r="AP4716" s="2">
        <f t="shared" si="908"/>
        <v>121.51436054859123</v>
      </c>
      <c r="AQ4716" s="6">
        <f t="shared" si="909"/>
        <v>4565.2945258105728</v>
      </c>
      <c r="AR4716" s="3">
        <f t="shared" si="910"/>
        <v>53250.770764189423</v>
      </c>
    </row>
    <row r="4717" spans="1:44">
      <c r="A4717" s="32">
        <v>44530</v>
      </c>
      <c r="B4717" s="9">
        <v>6.25</v>
      </c>
      <c r="C4717" s="33">
        <v>56915.512210000001</v>
      </c>
      <c r="D4717" s="34">
        <f t="shared" si="894"/>
        <v>159887316.51130423</v>
      </c>
      <c r="E4717" s="34">
        <v>22335659268936.301</v>
      </c>
      <c r="F4717" s="3">
        <f>VLOOKUP(A4717,ERCOT_345kv_West_ATC!A:B,2)</f>
        <v>41.134599999999999</v>
      </c>
      <c r="G4717" s="3">
        <f>VLOOKUP(A4717,ERCOT_345kv_West_ATC!G:H,2)</f>
        <v>4.157</v>
      </c>
      <c r="I4717" s="5">
        <f t="shared" si="895"/>
        <v>6</v>
      </c>
      <c r="J4717" s="4">
        <f t="shared" si="896"/>
        <v>144</v>
      </c>
      <c r="K4717" s="4">
        <f t="shared" si="889"/>
        <v>900</v>
      </c>
      <c r="L4717" s="6">
        <f t="shared" si="890"/>
        <v>51223960.989</v>
      </c>
      <c r="N4717" s="22">
        <f t="shared" si="897"/>
        <v>0.32037538753349709</v>
      </c>
      <c r="O4717" s="14">
        <f t="shared" si="898"/>
        <v>562.89643208588654</v>
      </c>
      <c r="Q4717" s="22">
        <f t="shared" si="893"/>
        <v>468.38506949341678</v>
      </c>
      <c r="R4717" s="3">
        <f>VLOOKUP(A4717,ERCOT_345kv_West_ATC!D:E,2)</f>
        <v>34.44</v>
      </c>
      <c r="S4717" s="66">
        <f t="shared" si="892"/>
        <v>0.92647075612967622</v>
      </c>
      <c r="T4717" s="69">
        <f t="shared" si="899"/>
        <v>433.94506949341678</v>
      </c>
      <c r="V4717" s="16">
        <f t="shared" si="900"/>
        <v>2.81360664E-2</v>
      </c>
      <c r="W4717" s="16">
        <f t="shared" si="901"/>
        <v>0.2922393211334971</v>
      </c>
      <c r="X4717" s="16"/>
      <c r="Z4717" s="15">
        <f t="shared" si="902"/>
        <v>5.6853407154821803E-6</v>
      </c>
      <c r="AA4717" s="16">
        <f t="shared" si="903"/>
        <v>0.32358407891003615</v>
      </c>
      <c r="AB4717" s="3">
        <f t="shared" si="904"/>
        <v>0.34852364363942301</v>
      </c>
      <c r="AC4717" s="69">
        <f t="shared" si="905"/>
        <v>113.79073357202883</v>
      </c>
      <c r="AD4717" s="3">
        <f t="shared" si="891"/>
        <v>123.28176360780766</v>
      </c>
      <c r="AF4717" s="29"/>
      <c r="AG4717" s="30"/>
      <c r="AH4717" s="29"/>
      <c r="AI4717" s="29"/>
      <c r="AJ4717" s="31"/>
      <c r="AK4717" s="29"/>
      <c r="AL4717" s="30"/>
      <c r="AN4717" s="17">
        <f t="shared" si="906"/>
        <v>177652.57390144916</v>
      </c>
      <c r="AO4717" s="17">
        <f t="shared" si="907"/>
        <v>1776.5257390144916</v>
      </c>
      <c r="AP4717" s="2">
        <f t="shared" si="908"/>
        <v>121.51436054859123</v>
      </c>
      <c r="AQ4717" s="6">
        <f t="shared" si="909"/>
        <v>4184.9545772934816</v>
      </c>
      <c r="AR4717" s="3">
        <f t="shared" si="910"/>
        <v>52730.557632706521</v>
      </c>
    </row>
    <row r="4718" spans="1:44">
      <c r="A4718" s="32">
        <v>44531</v>
      </c>
      <c r="B4718" s="9">
        <v>6.25</v>
      </c>
      <c r="C4718" s="33">
        <v>57182.676010000003</v>
      </c>
      <c r="D4718" s="34">
        <f t="shared" si="894"/>
        <v>159887316.51130423</v>
      </c>
      <c r="E4718" s="34">
        <v>22335659268936.301</v>
      </c>
      <c r="F4718" s="3">
        <f>VLOOKUP(A4718,ERCOT_345kv_West_ATC!A:B,2)</f>
        <v>38.382599999999996</v>
      </c>
      <c r="G4718" s="3">
        <f>VLOOKUP(A4718,ERCOT_345kv_West_ATC!G:H,2)</f>
        <v>3.9289999999999998</v>
      </c>
      <c r="I4718" s="5">
        <f t="shared" si="895"/>
        <v>6</v>
      </c>
      <c r="J4718" s="4">
        <f t="shared" si="896"/>
        <v>144</v>
      </c>
      <c r="K4718" s="4">
        <f t="shared" si="889"/>
        <v>900</v>
      </c>
      <c r="L4718" s="6">
        <f t="shared" si="890"/>
        <v>51464408.409000002</v>
      </c>
      <c r="N4718" s="22">
        <f t="shared" si="897"/>
        <v>0.32187924303152216</v>
      </c>
      <c r="O4718" s="14">
        <f t="shared" si="898"/>
        <v>562.89643208588654</v>
      </c>
      <c r="Q4718" s="22">
        <f t="shared" si="893"/>
        <v>470.58368864257625</v>
      </c>
      <c r="R4718" s="3">
        <f>VLOOKUP(A4718,ERCOT_345kv_West_ATC!D:E,2)</f>
        <v>41.22</v>
      </c>
      <c r="S4718" s="66">
        <f t="shared" si="892"/>
        <v>0.91240665370510121</v>
      </c>
      <c r="T4718" s="69">
        <f t="shared" si="899"/>
        <v>429.36368864257622</v>
      </c>
      <c r="V4718" s="16">
        <f t="shared" si="900"/>
        <v>2.6253698399999994E-2</v>
      </c>
      <c r="W4718" s="16">
        <f t="shared" si="901"/>
        <v>0.29562554463152219</v>
      </c>
      <c r="X4718" s="16"/>
      <c r="Z4718" s="15">
        <f t="shared" si="902"/>
        <v>5.6853407154821803E-6</v>
      </c>
      <c r="AA4718" s="16">
        <f t="shared" si="903"/>
        <v>0.32510299613987914</v>
      </c>
      <c r="AB4718" s="3">
        <f t="shared" si="904"/>
        <v>0.35015962823147934</v>
      </c>
      <c r="AC4718" s="69">
        <f t="shared" si="905"/>
        <v>114.38950393272144</v>
      </c>
      <c r="AD4718" s="3">
        <f t="shared" si="891"/>
        <v>122.84980033438836</v>
      </c>
      <c r="AF4718" s="29"/>
      <c r="AG4718" s="30"/>
      <c r="AH4718" s="29"/>
      <c r="AI4718" s="29"/>
      <c r="AJ4718" s="31"/>
      <c r="AK4718" s="29"/>
      <c r="AL4718" s="30"/>
      <c r="AN4718" s="17">
        <f t="shared" si="906"/>
        <v>177652.57390144916</v>
      </c>
      <c r="AO4718" s="17">
        <f t="shared" si="907"/>
        <v>1776.5257390144916</v>
      </c>
      <c r="AP4718" s="2">
        <f t="shared" si="908"/>
        <v>121.51436054859123</v>
      </c>
      <c r="AQ4718" s="6">
        <f t="shared" si="909"/>
        <v>5008.8219418129302</v>
      </c>
      <c r="AR4718" s="3">
        <f t="shared" si="910"/>
        <v>52173.854068187073</v>
      </c>
    </row>
    <row r="4719" spans="1:44">
      <c r="A4719" s="32">
        <v>44532</v>
      </c>
      <c r="B4719" s="9">
        <v>6.25</v>
      </c>
      <c r="C4719" s="33">
        <v>56448.448680000001</v>
      </c>
      <c r="D4719" s="34">
        <f t="shared" si="894"/>
        <v>159887316.51130423</v>
      </c>
      <c r="E4719" s="34">
        <v>22335659268936.301</v>
      </c>
      <c r="F4719" s="3">
        <f>VLOOKUP(A4719,ERCOT_345kv_West_ATC!A:B,2)</f>
        <v>38.366799999999998</v>
      </c>
      <c r="G4719" s="3">
        <f>VLOOKUP(A4719,ERCOT_345kv_West_ATC!G:H,2)</f>
        <v>3.8460000000000001</v>
      </c>
      <c r="I4719" s="5">
        <f t="shared" si="895"/>
        <v>6</v>
      </c>
      <c r="J4719" s="4">
        <f t="shared" si="896"/>
        <v>144</v>
      </c>
      <c r="K4719" s="4">
        <f t="shared" si="889"/>
        <v>900</v>
      </c>
      <c r="L4719" s="6">
        <f t="shared" si="890"/>
        <v>50803603.811999999</v>
      </c>
      <c r="N4719" s="22">
        <f t="shared" si="897"/>
        <v>0.31774630358755268</v>
      </c>
      <c r="O4719" s="14">
        <f t="shared" si="898"/>
        <v>562.89643208588654</v>
      </c>
      <c r="Q4719" s="22">
        <f t="shared" si="893"/>
        <v>464.54137951396598</v>
      </c>
      <c r="R4719" s="3">
        <f>VLOOKUP(A4719,ERCOT_345kv_West_ATC!D:E,2)</f>
        <v>33.78</v>
      </c>
      <c r="S4719" s="66">
        <f t="shared" si="892"/>
        <v>0.9272831194600083</v>
      </c>
      <c r="T4719" s="69">
        <f t="shared" si="899"/>
        <v>430.76137951396595</v>
      </c>
      <c r="V4719" s="16">
        <f t="shared" si="900"/>
        <v>2.62428912E-2</v>
      </c>
      <c r="W4719" s="16">
        <f t="shared" si="901"/>
        <v>0.29150341238755267</v>
      </c>
      <c r="X4719" s="16"/>
      <c r="Z4719" s="15">
        <f t="shared" si="902"/>
        <v>5.6853407154821803E-6</v>
      </c>
      <c r="AA4719" s="16">
        <f t="shared" si="903"/>
        <v>0.32092866360621036</v>
      </c>
      <c r="AB4719" s="3">
        <f t="shared" si="904"/>
        <v>0.34566356776615187</v>
      </c>
      <c r="AC4719" s="69">
        <f t="shared" si="905"/>
        <v>112.74394580241159</v>
      </c>
      <c r="AD4719" s="3">
        <f t="shared" si="891"/>
        <v>122.19978830532479</v>
      </c>
      <c r="AF4719" s="29"/>
      <c r="AG4719" s="30"/>
      <c r="AH4719" s="29"/>
      <c r="AI4719" s="29"/>
      <c r="AJ4719" s="31"/>
      <c r="AK4719" s="29"/>
      <c r="AL4719" s="30"/>
      <c r="AN4719" s="17">
        <f t="shared" si="906"/>
        <v>177652.57390144916</v>
      </c>
      <c r="AO4719" s="17">
        <f t="shared" si="907"/>
        <v>1776.5257390144916</v>
      </c>
      <c r="AP4719" s="2">
        <f t="shared" si="908"/>
        <v>121.51436054859123</v>
      </c>
      <c r="AQ4719" s="6">
        <f t="shared" si="909"/>
        <v>4104.7550993314117</v>
      </c>
      <c r="AR4719" s="3">
        <f t="shared" si="910"/>
        <v>52343.693580668587</v>
      </c>
    </row>
    <row r="4720" spans="1:44">
      <c r="A4720" s="32">
        <v>44533</v>
      </c>
      <c r="B4720" s="9">
        <v>6.25</v>
      </c>
      <c r="C4720" s="33">
        <v>53765.796479999997</v>
      </c>
      <c r="D4720" s="34">
        <f t="shared" si="894"/>
        <v>159887316.51130423</v>
      </c>
      <c r="E4720" s="34">
        <v>22335659268936.301</v>
      </c>
      <c r="F4720" s="3">
        <f>VLOOKUP(A4720,ERCOT_345kv_West_ATC!A:B,2)</f>
        <v>38.394199999999998</v>
      </c>
      <c r="G4720" s="3">
        <f>VLOOKUP(A4720,ERCOT_345kv_West_ATC!G:H,2)</f>
        <v>3.867</v>
      </c>
      <c r="I4720" s="5">
        <f t="shared" si="895"/>
        <v>6</v>
      </c>
      <c r="J4720" s="4">
        <f t="shared" si="896"/>
        <v>144</v>
      </c>
      <c r="K4720" s="4">
        <f t="shared" si="889"/>
        <v>900</v>
      </c>
      <c r="L4720" s="6">
        <f t="shared" si="890"/>
        <v>48389216.831999995</v>
      </c>
      <c r="N4720" s="22">
        <f t="shared" si="897"/>
        <v>0.3026457500684791</v>
      </c>
      <c r="O4720" s="14">
        <f t="shared" si="898"/>
        <v>562.89643208588654</v>
      </c>
      <c r="Q4720" s="22">
        <f t="shared" si="893"/>
        <v>442.46454688374143</v>
      </c>
      <c r="R4720" s="3">
        <f>VLOOKUP(A4720,ERCOT_345kv_West_ATC!D:E,2)</f>
        <v>31.05</v>
      </c>
      <c r="S4720" s="66">
        <f t="shared" si="892"/>
        <v>0.92982488604186753</v>
      </c>
      <c r="T4720" s="69">
        <f t="shared" si="899"/>
        <v>411.41454688374142</v>
      </c>
      <c r="V4720" s="16">
        <f t="shared" si="900"/>
        <v>2.6261632799999997E-2</v>
      </c>
      <c r="W4720" s="16">
        <f t="shared" si="901"/>
        <v>0.27638411726847911</v>
      </c>
      <c r="X4720" s="16"/>
      <c r="Z4720" s="15">
        <f t="shared" si="902"/>
        <v>5.6853407154821803E-6</v>
      </c>
      <c r="AA4720" s="16">
        <f t="shared" si="903"/>
        <v>0.30567687182807246</v>
      </c>
      <c r="AB4720" s="3">
        <f t="shared" si="904"/>
        <v>0.32923627610071649</v>
      </c>
      <c r="AC4720" s="69">
        <f t="shared" si="905"/>
        <v>106.73155705286224</v>
      </c>
      <c r="AD4720" s="3">
        <f t="shared" si="891"/>
        <v>121.36303397531434</v>
      </c>
      <c r="AF4720" s="29"/>
      <c r="AG4720" s="30"/>
      <c r="AH4720" s="29"/>
      <c r="AI4720" s="29"/>
      <c r="AJ4720" s="31"/>
      <c r="AK4720" s="29"/>
      <c r="AL4720" s="30"/>
      <c r="AN4720" s="17">
        <f t="shared" si="906"/>
        <v>177652.57390144916</v>
      </c>
      <c r="AO4720" s="17">
        <f t="shared" si="907"/>
        <v>1776.5257390144916</v>
      </c>
      <c r="AP4720" s="2">
        <f t="shared" si="908"/>
        <v>121.51436054859123</v>
      </c>
      <c r="AQ4720" s="6">
        <f t="shared" si="909"/>
        <v>3773.0208950337578</v>
      </c>
      <c r="AR4720" s="3">
        <f t="shared" si="910"/>
        <v>49992.775584966243</v>
      </c>
    </row>
    <row r="4721" spans="1:44">
      <c r="A4721" s="32">
        <v>44534</v>
      </c>
      <c r="B4721" s="9">
        <v>6.25</v>
      </c>
      <c r="C4721" s="33">
        <v>48962.920989999999</v>
      </c>
      <c r="D4721" s="34">
        <f t="shared" si="894"/>
        <v>159887316.51130423</v>
      </c>
      <c r="E4721" s="34">
        <v>22335659268936.301</v>
      </c>
      <c r="F4721" s="3">
        <f>VLOOKUP(A4721,ERCOT_345kv_West_ATC!A:B,2)</f>
        <v>38.394199999999998</v>
      </c>
      <c r="G4721" s="3">
        <f>VLOOKUP(A4721,ERCOT_345kv_West_ATC!G:H,2)</f>
        <v>3.867</v>
      </c>
      <c r="I4721" s="5">
        <f t="shared" si="895"/>
        <v>6</v>
      </c>
      <c r="J4721" s="4">
        <f t="shared" si="896"/>
        <v>144</v>
      </c>
      <c r="K4721" s="4">
        <f t="shared" si="889"/>
        <v>900</v>
      </c>
      <c r="L4721" s="6">
        <f t="shared" si="890"/>
        <v>44066628.890999995</v>
      </c>
      <c r="N4721" s="22">
        <f t="shared" si="897"/>
        <v>0.2756105352977416</v>
      </c>
      <c r="O4721" s="14">
        <f t="shared" si="898"/>
        <v>562.89643208588654</v>
      </c>
      <c r="Q4721" s="22">
        <f t="shared" si="893"/>
        <v>402.93937909026556</v>
      </c>
      <c r="R4721" s="3">
        <f>VLOOKUP(A4721,ERCOT_345kv_West_ATC!D:E,2)</f>
        <v>36.69</v>
      </c>
      <c r="S4721" s="66">
        <f t="shared" si="892"/>
        <v>0.90894411937885877</v>
      </c>
      <c r="T4721" s="69">
        <f t="shared" si="899"/>
        <v>366.24937909026556</v>
      </c>
      <c r="V4721" s="16">
        <f t="shared" si="900"/>
        <v>2.6261632799999997E-2</v>
      </c>
      <c r="W4721" s="16">
        <f t="shared" si="901"/>
        <v>0.24934890249774161</v>
      </c>
      <c r="X4721" s="16"/>
      <c r="Z4721" s="15">
        <f t="shared" si="902"/>
        <v>5.6853407154821803E-6</v>
      </c>
      <c r="AA4721" s="16">
        <f t="shared" si="903"/>
        <v>0.27837088825338407</v>
      </c>
      <c r="AB4721" s="3">
        <f t="shared" si="904"/>
        <v>0.2998257410686313</v>
      </c>
      <c r="AC4721" s="69">
        <f t="shared" si="905"/>
        <v>95.967301231119066</v>
      </c>
      <c r="AD4721" s="3">
        <f t="shared" si="891"/>
        <v>120.28799901045332</v>
      </c>
      <c r="AF4721" s="29"/>
      <c r="AG4721" s="30"/>
      <c r="AH4721" s="29"/>
      <c r="AI4721" s="29"/>
      <c r="AJ4721" s="31"/>
      <c r="AK4721" s="29"/>
      <c r="AL4721" s="30"/>
      <c r="AN4721" s="17">
        <f t="shared" si="906"/>
        <v>177652.57390144916</v>
      </c>
      <c r="AO4721" s="17">
        <f t="shared" si="907"/>
        <v>1776.5257390144916</v>
      </c>
      <c r="AP4721" s="2">
        <f t="shared" si="908"/>
        <v>121.51436054859123</v>
      </c>
      <c r="AQ4721" s="6">
        <f t="shared" si="909"/>
        <v>4458.361888527812</v>
      </c>
      <c r="AR4721" s="3">
        <f t="shared" si="910"/>
        <v>44504.559101472187</v>
      </c>
    </row>
    <row r="4722" spans="1:44">
      <c r="A4722" s="32">
        <v>44535</v>
      </c>
      <c r="B4722" s="9">
        <v>6.25</v>
      </c>
      <c r="C4722" s="33">
        <v>49174.902909999997</v>
      </c>
      <c r="D4722" s="34">
        <f t="shared" si="894"/>
        <v>159887316.51130423</v>
      </c>
      <c r="E4722" s="34">
        <v>22335659268936.301</v>
      </c>
      <c r="F4722" s="3">
        <f>VLOOKUP(A4722,ERCOT_345kv_West_ATC!A:B,2)</f>
        <v>38.394199999999998</v>
      </c>
      <c r="G4722" s="3">
        <f>VLOOKUP(A4722,ERCOT_345kv_West_ATC!G:H,2)</f>
        <v>3.867</v>
      </c>
      <c r="I4722" s="5">
        <f t="shared" si="895"/>
        <v>6</v>
      </c>
      <c r="J4722" s="4">
        <f t="shared" si="896"/>
        <v>144</v>
      </c>
      <c r="K4722" s="4">
        <f t="shared" si="889"/>
        <v>900</v>
      </c>
      <c r="L4722" s="6">
        <f t="shared" si="890"/>
        <v>44257412.618999995</v>
      </c>
      <c r="N4722" s="22">
        <f t="shared" si="897"/>
        <v>0.27680377396208872</v>
      </c>
      <c r="O4722" s="14">
        <f t="shared" si="898"/>
        <v>562.89643208588654</v>
      </c>
      <c r="Q4722" s="22">
        <f t="shared" si="893"/>
        <v>404.68388006153327</v>
      </c>
      <c r="R4722" s="3">
        <f>VLOOKUP(A4722,ERCOT_345kv_West_ATC!D:E,2)</f>
        <v>26.64</v>
      </c>
      <c r="S4722" s="66">
        <f t="shared" si="892"/>
        <v>0.93417083972816184</v>
      </c>
      <c r="T4722" s="69">
        <f t="shared" si="899"/>
        <v>378.04388006153329</v>
      </c>
      <c r="V4722" s="16">
        <f t="shared" si="900"/>
        <v>2.6261632799999997E-2</v>
      </c>
      <c r="W4722" s="16">
        <f t="shared" si="901"/>
        <v>0.25054214116208873</v>
      </c>
      <c r="X4722" s="16"/>
      <c r="Z4722" s="15">
        <f t="shared" si="902"/>
        <v>5.6853407154821803E-6</v>
      </c>
      <c r="AA4722" s="16">
        <f t="shared" si="903"/>
        <v>0.27957607769410614</v>
      </c>
      <c r="AB4722" s="3">
        <f t="shared" si="904"/>
        <v>0.30112381795971654</v>
      </c>
      <c r="AC4722" s="69">
        <f t="shared" si="905"/>
        <v>96.442397373256256</v>
      </c>
      <c r="AD4722" s="3">
        <f t="shared" si="891"/>
        <v>119.25293885661071</v>
      </c>
      <c r="AF4722" s="29"/>
      <c r="AG4722" s="30"/>
      <c r="AH4722" s="29"/>
      <c r="AI4722" s="29"/>
      <c r="AJ4722" s="31"/>
      <c r="AK4722" s="29"/>
      <c r="AL4722" s="30"/>
      <c r="AN4722" s="17">
        <f t="shared" si="906"/>
        <v>177652.57390144916</v>
      </c>
      <c r="AO4722" s="17">
        <f t="shared" si="907"/>
        <v>1776.5257390144916</v>
      </c>
      <c r="AP4722" s="2">
        <f t="shared" si="908"/>
        <v>121.51436054859123</v>
      </c>
      <c r="AQ4722" s="6">
        <f t="shared" si="909"/>
        <v>3237.1425650144702</v>
      </c>
      <c r="AR4722" s="3">
        <f t="shared" si="910"/>
        <v>45937.760344985523</v>
      </c>
    </row>
    <row r="4723" spans="1:44">
      <c r="A4723" s="32">
        <v>44536</v>
      </c>
      <c r="B4723" s="9">
        <v>6.25</v>
      </c>
      <c r="C4723" s="33">
        <v>50492.435599999997</v>
      </c>
      <c r="D4723" s="34">
        <f t="shared" si="894"/>
        <v>159887316.51130423</v>
      </c>
      <c r="E4723" s="34">
        <v>22335659268936.301</v>
      </c>
      <c r="F4723" s="3">
        <f>VLOOKUP(A4723,ERCOT_345kv_West_ATC!A:B,2)</f>
        <v>33.724800000000002</v>
      </c>
      <c r="G4723" s="3">
        <f>VLOOKUP(A4723,ERCOT_345kv_West_ATC!G:H,2)</f>
        <v>3.593</v>
      </c>
      <c r="I4723" s="5">
        <f t="shared" si="895"/>
        <v>6</v>
      </c>
      <c r="J4723" s="4">
        <f t="shared" si="896"/>
        <v>144</v>
      </c>
      <c r="K4723" s="4">
        <f t="shared" si="889"/>
        <v>900</v>
      </c>
      <c r="L4723" s="6">
        <f t="shared" si="890"/>
        <v>45443192.039999999</v>
      </c>
      <c r="N4723" s="22">
        <f t="shared" si="897"/>
        <v>0.28422011846566397</v>
      </c>
      <c r="O4723" s="14">
        <f t="shared" si="898"/>
        <v>562.89643208588654</v>
      </c>
      <c r="Q4723" s="22">
        <f t="shared" si="893"/>
        <v>415.52648898488883</v>
      </c>
      <c r="R4723" s="3">
        <f>VLOOKUP(A4723,ERCOT_345kv_West_ATC!D:E,2)</f>
        <v>29.83</v>
      </c>
      <c r="S4723" s="66">
        <f t="shared" si="892"/>
        <v>0.92821155620457985</v>
      </c>
      <c r="T4723" s="69">
        <f t="shared" si="899"/>
        <v>385.69648898488884</v>
      </c>
      <c r="V4723" s="16">
        <f t="shared" si="900"/>
        <v>2.3067763200000001E-2</v>
      </c>
      <c r="W4723" s="16">
        <f t="shared" si="901"/>
        <v>0.26115235526566399</v>
      </c>
      <c r="X4723" s="16"/>
      <c r="Z4723" s="15">
        <f t="shared" si="902"/>
        <v>5.6853407154821803E-6</v>
      </c>
      <c r="AA4723" s="16">
        <f t="shared" si="903"/>
        <v>0.2870666999405419</v>
      </c>
      <c r="AB4723" s="3">
        <f t="shared" si="904"/>
        <v>0.30919176421729538</v>
      </c>
      <c r="AC4723" s="69">
        <f t="shared" si="905"/>
        <v>99.395265703530114</v>
      </c>
      <c r="AD4723" s="3">
        <f t="shared" si="891"/>
        <v>118.28762163427572</v>
      </c>
      <c r="AF4723" s="29"/>
      <c r="AG4723" s="30"/>
      <c r="AH4723" s="29"/>
      <c r="AI4723" s="29"/>
      <c r="AJ4723" s="31"/>
      <c r="AK4723" s="29"/>
      <c r="AL4723" s="30"/>
      <c r="AN4723" s="17">
        <f t="shared" si="906"/>
        <v>177652.57390144916</v>
      </c>
      <c r="AO4723" s="17">
        <f t="shared" si="907"/>
        <v>1776.5257390144916</v>
      </c>
      <c r="AP4723" s="2">
        <f t="shared" si="908"/>
        <v>121.51436054859123</v>
      </c>
      <c r="AQ4723" s="6">
        <f t="shared" si="909"/>
        <v>3624.773375164476</v>
      </c>
      <c r="AR4723" s="3">
        <f t="shared" si="910"/>
        <v>46867.66222483552</v>
      </c>
    </row>
    <row r="4724" spans="1:44">
      <c r="A4724" s="32">
        <v>44537</v>
      </c>
      <c r="B4724" s="9">
        <v>6.25</v>
      </c>
      <c r="C4724" s="33">
        <v>50592.088499999998</v>
      </c>
      <c r="D4724" s="34">
        <f t="shared" si="894"/>
        <v>159887316.51130423</v>
      </c>
      <c r="E4724" s="34">
        <v>22335659268936.301</v>
      </c>
      <c r="F4724" s="3">
        <f>VLOOKUP(A4724,ERCOT_345kv_West_ATC!A:B,2)</f>
        <v>37.559600000000003</v>
      </c>
      <c r="G4724" s="3">
        <f>VLOOKUP(A4724,ERCOT_345kv_West_ATC!G:H,2)</f>
        <v>3.6629999999999998</v>
      </c>
      <c r="I4724" s="5">
        <f t="shared" si="895"/>
        <v>6</v>
      </c>
      <c r="J4724" s="4">
        <f t="shared" si="896"/>
        <v>144</v>
      </c>
      <c r="K4724" s="4">
        <f t="shared" si="889"/>
        <v>900</v>
      </c>
      <c r="L4724" s="6">
        <f t="shared" si="890"/>
        <v>45532879.649999999</v>
      </c>
      <c r="N4724" s="22">
        <f t="shared" si="897"/>
        <v>0.28478106108423407</v>
      </c>
      <c r="O4724" s="14">
        <f t="shared" si="898"/>
        <v>562.89643208588654</v>
      </c>
      <c r="Q4724" s="22">
        <f t="shared" si="893"/>
        <v>416.34658053250598</v>
      </c>
      <c r="R4724" s="3">
        <f>VLOOKUP(A4724,ERCOT_345kv_West_ATC!D:E,2)</f>
        <v>31.49</v>
      </c>
      <c r="S4724" s="66">
        <f t="shared" si="892"/>
        <v>0.92436589737395125</v>
      </c>
      <c r="T4724" s="69">
        <f t="shared" si="899"/>
        <v>384.85658053250597</v>
      </c>
      <c r="V4724" s="16">
        <f t="shared" si="900"/>
        <v>2.5690766400000002E-2</v>
      </c>
      <c r="W4724" s="16">
        <f t="shared" si="901"/>
        <v>0.25909029468423406</v>
      </c>
      <c r="X4724" s="16"/>
      <c r="Z4724" s="15">
        <f t="shared" si="902"/>
        <v>5.6853407154821803E-6</v>
      </c>
      <c r="AA4724" s="16">
        <f t="shared" si="903"/>
        <v>0.28763326063032779</v>
      </c>
      <c r="AB4724" s="3">
        <f t="shared" si="904"/>
        <v>0.30980199138487469</v>
      </c>
      <c r="AC4724" s="69">
        <f t="shared" si="905"/>
        <v>99.618608846864134</v>
      </c>
      <c r="AD4724" s="3">
        <f t="shared" si="891"/>
        <v>117.19425467920375</v>
      </c>
      <c r="AF4724" s="29"/>
      <c r="AG4724" s="30"/>
      <c r="AH4724" s="29"/>
      <c r="AI4724" s="29"/>
      <c r="AJ4724" s="31"/>
      <c r="AK4724" s="29"/>
      <c r="AL4724" s="30"/>
      <c r="AN4724" s="17">
        <f t="shared" si="906"/>
        <v>177652.57390144916</v>
      </c>
      <c r="AO4724" s="17">
        <f t="shared" si="907"/>
        <v>1776.5257390144916</v>
      </c>
      <c r="AP4724" s="2">
        <f t="shared" si="908"/>
        <v>121.51436054859123</v>
      </c>
      <c r="AQ4724" s="6">
        <f t="shared" si="909"/>
        <v>3826.4872136751374</v>
      </c>
      <c r="AR4724" s="3">
        <f t="shared" si="910"/>
        <v>46765.601286324862</v>
      </c>
    </row>
    <row r="4725" spans="1:44">
      <c r="A4725" s="32">
        <v>44538</v>
      </c>
      <c r="B4725" s="9">
        <v>6.25</v>
      </c>
      <c r="C4725" s="33">
        <v>50521.236400000002</v>
      </c>
      <c r="D4725" s="34">
        <f t="shared" si="894"/>
        <v>159887316.51130423</v>
      </c>
      <c r="E4725" s="34">
        <v>22335659268936.301</v>
      </c>
      <c r="F4725" s="3">
        <f>VLOOKUP(A4725,ERCOT_345kv_West_ATC!A:B,2)</f>
        <v>35.694200000000002</v>
      </c>
      <c r="G4725" s="3">
        <f>VLOOKUP(A4725,ERCOT_345kv_West_ATC!G:H,2)</f>
        <v>3.7250000000000001</v>
      </c>
      <c r="I4725" s="5">
        <f t="shared" si="895"/>
        <v>6</v>
      </c>
      <c r="J4725" s="4">
        <f t="shared" si="896"/>
        <v>144</v>
      </c>
      <c r="K4725" s="4">
        <f t="shared" si="889"/>
        <v>900</v>
      </c>
      <c r="L4725" s="6">
        <f t="shared" si="890"/>
        <v>45469112.759999998</v>
      </c>
      <c r="N4725" s="22">
        <f t="shared" si="897"/>
        <v>0.28438223714127614</v>
      </c>
      <c r="O4725" s="14">
        <f t="shared" si="898"/>
        <v>562.89643208588654</v>
      </c>
      <c r="Q4725" s="22">
        <f t="shared" si="893"/>
        <v>415.76350459250904</v>
      </c>
      <c r="R4725" s="3">
        <f>VLOOKUP(A4725,ERCOT_345kv_West_ATC!D:E,2)</f>
        <v>32.549999999999997</v>
      </c>
      <c r="S4725" s="66">
        <f t="shared" si="892"/>
        <v>0.92171030010942789</v>
      </c>
      <c r="T4725" s="69">
        <f t="shared" si="899"/>
        <v>383.21350459250903</v>
      </c>
      <c r="V4725" s="16">
        <f t="shared" si="900"/>
        <v>2.4414832800000001E-2</v>
      </c>
      <c r="W4725" s="16">
        <f t="shared" si="901"/>
        <v>0.25996740434127613</v>
      </c>
      <c r="X4725" s="16"/>
      <c r="Z4725" s="15">
        <f t="shared" si="902"/>
        <v>5.6853407154821803E-6</v>
      </c>
      <c r="AA4725" s="16">
        <f t="shared" si="903"/>
        <v>0.28723044230142036</v>
      </c>
      <c r="AB4725" s="3">
        <f t="shared" si="904"/>
        <v>0.30936812667747488</v>
      </c>
      <c r="AC4725" s="69">
        <f t="shared" si="905"/>
        <v>99.459814363955815</v>
      </c>
      <c r="AD4725" s="3">
        <f t="shared" si="891"/>
        <v>115.76150537763851</v>
      </c>
      <c r="AF4725" s="29"/>
      <c r="AG4725" s="30"/>
      <c r="AH4725" s="29"/>
      <c r="AI4725" s="29"/>
      <c r="AJ4725" s="31"/>
      <c r="AK4725" s="29"/>
      <c r="AL4725" s="30"/>
      <c r="AN4725" s="17">
        <f t="shared" si="906"/>
        <v>177652.57390144916</v>
      </c>
      <c r="AO4725" s="17">
        <f t="shared" si="907"/>
        <v>1776.5257390144916</v>
      </c>
      <c r="AP4725" s="2">
        <f t="shared" si="908"/>
        <v>121.51436054859123</v>
      </c>
      <c r="AQ4725" s="6">
        <f t="shared" si="909"/>
        <v>3955.2924358566443</v>
      </c>
      <c r="AR4725" s="3">
        <f t="shared" si="910"/>
        <v>46565.943964143356</v>
      </c>
    </row>
    <row r="4726" spans="1:44">
      <c r="A4726" s="32">
        <v>44539</v>
      </c>
      <c r="B4726" s="9">
        <v>6.25</v>
      </c>
      <c r="C4726" s="33">
        <v>47911.076399999998</v>
      </c>
      <c r="D4726" s="34">
        <f t="shared" si="894"/>
        <v>159887316.51130423</v>
      </c>
      <c r="E4726" s="34">
        <v>22335659268936.301</v>
      </c>
      <c r="F4726" s="3">
        <f>VLOOKUP(A4726,ERCOT_345kv_West_ATC!A:B,2)</f>
        <v>36.0428</v>
      </c>
      <c r="G4726" s="3">
        <f>VLOOKUP(A4726,ERCOT_345kv_West_ATC!G:H,2)</f>
        <v>3.7360000000000002</v>
      </c>
      <c r="I4726" s="5">
        <f t="shared" si="895"/>
        <v>6</v>
      </c>
      <c r="J4726" s="4">
        <f t="shared" si="896"/>
        <v>144</v>
      </c>
      <c r="K4726" s="4">
        <f t="shared" si="889"/>
        <v>900</v>
      </c>
      <c r="L4726" s="6">
        <f t="shared" si="890"/>
        <v>43119968.759999998</v>
      </c>
      <c r="N4726" s="22">
        <f t="shared" si="897"/>
        <v>0.26968973962954318</v>
      </c>
      <c r="O4726" s="14">
        <f t="shared" si="898"/>
        <v>562.89643208588654</v>
      </c>
      <c r="Q4726" s="22">
        <f t="shared" si="893"/>
        <v>394.28324507243155</v>
      </c>
      <c r="R4726" s="3">
        <f>VLOOKUP(A4726,ERCOT_345kv_West_ATC!D:E,2)</f>
        <v>22.93</v>
      </c>
      <c r="S4726" s="66">
        <f t="shared" si="892"/>
        <v>0.94184383869573851</v>
      </c>
      <c r="T4726" s="69">
        <f t="shared" si="899"/>
        <v>371.35324507243155</v>
      </c>
      <c r="V4726" s="16">
        <f t="shared" si="900"/>
        <v>2.4653275200000001E-2</v>
      </c>
      <c r="W4726" s="16">
        <f t="shared" si="901"/>
        <v>0.24503646442954319</v>
      </c>
      <c r="X4726" s="16"/>
      <c r="Z4726" s="15">
        <f t="shared" si="902"/>
        <v>5.6853407154821803E-6</v>
      </c>
      <c r="AA4726" s="16">
        <f t="shared" si="903"/>
        <v>0.2723907933794974</v>
      </c>
      <c r="AB4726" s="3">
        <f t="shared" si="904"/>
        <v>0.29338474291514721</v>
      </c>
      <c r="AC4726" s="69">
        <f t="shared" si="905"/>
        <v>93.609895906943891</v>
      </c>
      <c r="AD4726" s="3">
        <f t="shared" si="891"/>
        <v>114.18331906504584</v>
      </c>
      <c r="AF4726" s="29"/>
      <c r="AG4726" s="30"/>
      <c r="AH4726" s="29"/>
      <c r="AI4726" s="29"/>
      <c r="AJ4726" s="31"/>
      <c r="AK4726" s="29"/>
      <c r="AL4726" s="30"/>
      <c r="AN4726" s="17">
        <f t="shared" si="906"/>
        <v>177652.57390144916</v>
      </c>
      <c r="AO4726" s="17">
        <f t="shared" si="907"/>
        <v>1776.5257390144916</v>
      </c>
      <c r="AP4726" s="2">
        <f t="shared" si="908"/>
        <v>121.51436054859123</v>
      </c>
      <c r="AQ4726" s="6">
        <f t="shared" si="909"/>
        <v>2786.3242873791969</v>
      </c>
      <c r="AR4726" s="3">
        <f t="shared" si="910"/>
        <v>45124.752112620801</v>
      </c>
    </row>
    <row r="4727" spans="1:44">
      <c r="A4727" s="32">
        <v>44540</v>
      </c>
      <c r="B4727" s="9">
        <v>6.25</v>
      </c>
      <c r="C4727" s="33">
        <v>47262.237439999997</v>
      </c>
      <c r="D4727" s="34">
        <f t="shared" si="894"/>
        <v>159887316.51130423</v>
      </c>
      <c r="E4727" s="34">
        <v>22335659268936.301</v>
      </c>
      <c r="F4727" s="3">
        <f>VLOOKUP(A4727,ERCOT_345kv_West_ATC!A:B,2)</f>
        <v>37.501899999999999</v>
      </c>
      <c r="G4727" s="3">
        <f>VLOOKUP(A4727,ERCOT_345kv_West_ATC!G:H,2)</f>
        <v>3.8279999999999998</v>
      </c>
      <c r="I4727" s="5">
        <f t="shared" si="895"/>
        <v>6</v>
      </c>
      <c r="J4727" s="4">
        <f t="shared" si="896"/>
        <v>144</v>
      </c>
      <c r="K4727" s="4">
        <f t="shared" si="889"/>
        <v>900</v>
      </c>
      <c r="L4727" s="6">
        <f t="shared" si="890"/>
        <v>42536013.695999995</v>
      </c>
      <c r="N4727" s="22">
        <f t="shared" si="897"/>
        <v>0.26603744827372</v>
      </c>
      <c r="O4727" s="14">
        <f t="shared" si="898"/>
        <v>562.89643208588654</v>
      </c>
      <c r="Q4727" s="22">
        <f t="shared" si="893"/>
        <v>388.94363782707603</v>
      </c>
      <c r="R4727" s="3">
        <f>VLOOKUP(A4727,ERCOT_345kv_West_ATC!D:E,2)</f>
        <v>23.9</v>
      </c>
      <c r="S4727" s="66">
        <f t="shared" si="892"/>
        <v>0.93855150804491139</v>
      </c>
      <c r="T4727" s="69">
        <f t="shared" si="899"/>
        <v>365.04363782707605</v>
      </c>
      <c r="V4727" s="16">
        <f t="shared" si="900"/>
        <v>2.5651299600000003E-2</v>
      </c>
      <c r="W4727" s="16">
        <f t="shared" si="901"/>
        <v>0.24038614867371999</v>
      </c>
      <c r="X4727" s="16"/>
      <c r="Z4727" s="15">
        <f t="shared" si="902"/>
        <v>5.6853407154821803E-6</v>
      </c>
      <c r="AA4727" s="16">
        <f t="shared" si="903"/>
        <v>0.26870192282241828</v>
      </c>
      <c r="AB4727" s="3">
        <f t="shared" si="904"/>
        <v>0.28941156039084609</v>
      </c>
      <c r="AC4727" s="69">
        <f t="shared" si="905"/>
        <v>92.155711103049669</v>
      </c>
      <c r="AD4727" s="3">
        <f t="shared" si="891"/>
        <v>112.72056067742834</v>
      </c>
      <c r="AF4727" s="29"/>
      <c r="AG4727" s="30"/>
      <c r="AH4727" s="29"/>
      <c r="AI4727" s="29"/>
      <c r="AJ4727" s="31"/>
      <c r="AK4727" s="29"/>
      <c r="AL4727" s="30"/>
      <c r="AN4727" s="17">
        <f t="shared" si="906"/>
        <v>177652.57390144916</v>
      </c>
      <c r="AO4727" s="17">
        <f t="shared" si="907"/>
        <v>1776.5257390144916</v>
      </c>
      <c r="AP4727" s="2">
        <f t="shared" si="908"/>
        <v>121.51436054859123</v>
      </c>
      <c r="AQ4727" s="6">
        <f t="shared" si="909"/>
        <v>2904.1932171113303</v>
      </c>
      <c r="AR4727" s="3">
        <f t="shared" si="910"/>
        <v>44358.044222888668</v>
      </c>
    </row>
    <row r="4728" spans="1:44">
      <c r="A4728" s="32">
        <v>44541</v>
      </c>
      <c r="B4728" s="9">
        <v>6.25</v>
      </c>
      <c r="C4728" s="33">
        <v>49354.087169999999</v>
      </c>
      <c r="D4728" s="34">
        <f t="shared" si="894"/>
        <v>173199253.30932203</v>
      </c>
      <c r="E4728" s="34">
        <v>24195286980613.602</v>
      </c>
      <c r="F4728" s="3">
        <f>VLOOKUP(A4728,ERCOT_345kv_West_ATC!A:B,2)</f>
        <v>37.501899999999999</v>
      </c>
      <c r="G4728" s="3">
        <f>VLOOKUP(A4728,ERCOT_345kv_West_ATC!G:H,2)</f>
        <v>3.8279999999999998</v>
      </c>
      <c r="I4728" s="5">
        <f t="shared" si="895"/>
        <v>6</v>
      </c>
      <c r="J4728" s="4">
        <f t="shared" si="896"/>
        <v>144</v>
      </c>
      <c r="K4728" s="4">
        <f t="shared" si="889"/>
        <v>900</v>
      </c>
      <c r="L4728" s="6">
        <f t="shared" si="890"/>
        <v>44418678.453000002</v>
      </c>
      <c r="N4728" s="22">
        <f t="shared" si="897"/>
        <v>0.25645998815982929</v>
      </c>
      <c r="O4728" s="14">
        <f t="shared" si="898"/>
        <v>519.63272520156977</v>
      </c>
      <c r="Q4728" s="22">
        <f t="shared" si="893"/>
        <v>374.94150315764517</v>
      </c>
      <c r="R4728" s="3">
        <f>VLOOKUP(A4728,ERCOT_345kv_West_ATC!D:E,2)</f>
        <v>28.15</v>
      </c>
      <c r="S4728" s="66">
        <f t="shared" si="892"/>
        <v>0.92492162173851367</v>
      </c>
      <c r="T4728" s="69">
        <f t="shared" si="899"/>
        <v>346.7915031576452</v>
      </c>
      <c r="V4728" s="16">
        <f t="shared" si="900"/>
        <v>2.5651299600000003E-2</v>
      </c>
      <c r="W4728" s="16">
        <f t="shared" si="901"/>
        <v>0.23080868855982928</v>
      </c>
      <c r="X4728" s="16"/>
      <c r="Z4728" s="15">
        <f t="shared" si="902"/>
        <v>5.2483706083158888E-6</v>
      </c>
      <c r="AA4728" s="16">
        <f t="shared" si="903"/>
        <v>0.25902854050328827</v>
      </c>
      <c r="AB4728" s="3">
        <f t="shared" si="904"/>
        <v>0.27899262240249817</v>
      </c>
      <c r="AC4728" s="69">
        <f t="shared" si="905"/>
        <v>88.34237979931433</v>
      </c>
      <c r="AD4728" s="3">
        <f t="shared" si="891"/>
        <v>111.13085160460115</v>
      </c>
      <c r="AF4728" s="29"/>
      <c r="AG4728" s="30"/>
      <c r="AH4728" s="29"/>
      <c r="AI4728" s="29"/>
      <c r="AJ4728" s="31"/>
      <c r="AK4728" s="29"/>
      <c r="AL4728" s="30"/>
      <c r="AN4728" s="17">
        <f t="shared" si="906"/>
        <v>192443.6147881356</v>
      </c>
      <c r="AO4728" s="17">
        <f t="shared" si="907"/>
        <v>1924.436147881356</v>
      </c>
      <c r="AP4728" s="2">
        <f t="shared" si="908"/>
        <v>131.63143251508475</v>
      </c>
      <c r="AQ4728" s="6">
        <f t="shared" si="909"/>
        <v>3705.4248252996358</v>
      </c>
      <c r="AR4728" s="3">
        <f t="shared" si="910"/>
        <v>45648.662344700366</v>
      </c>
    </row>
    <row r="4729" spans="1:44">
      <c r="A4729" s="32">
        <v>44542</v>
      </c>
      <c r="B4729" s="9">
        <v>6.25</v>
      </c>
      <c r="C4729" s="33">
        <v>50118.920960000003</v>
      </c>
      <c r="D4729" s="34">
        <f t="shared" si="894"/>
        <v>173199253.30932203</v>
      </c>
      <c r="E4729" s="34">
        <v>24195286980613.602</v>
      </c>
      <c r="F4729" s="3">
        <f>VLOOKUP(A4729,ERCOT_345kv_West_ATC!A:B,2)</f>
        <v>37.501899999999999</v>
      </c>
      <c r="G4729" s="3">
        <f>VLOOKUP(A4729,ERCOT_345kv_West_ATC!G:H,2)</f>
        <v>3.8279999999999998</v>
      </c>
      <c r="I4729" s="5">
        <f t="shared" si="895"/>
        <v>6</v>
      </c>
      <c r="J4729" s="4">
        <f t="shared" si="896"/>
        <v>144</v>
      </c>
      <c r="K4729" s="4">
        <f t="shared" si="889"/>
        <v>900</v>
      </c>
      <c r="L4729" s="6">
        <f t="shared" si="890"/>
        <v>45107028.864</v>
      </c>
      <c r="N4729" s="22">
        <f t="shared" si="897"/>
        <v>0.26043431482606871</v>
      </c>
      <c r="O4729" s="14">
        <f t="shared" si="898"/>
        <v>519.63272520156977</v>
      </c>
      <c r="Q4729" s="22">
        <f t="shared" si="893"/>
        <v>380.75192226033442</v>
      </c>
      <c r="R4729" s="3">
        <f>VLOOKUP(A4729,ERCOT_345kv_West_ATC!D:E,2)</f>
        <v>23.41</v>
      </c>
      <c r="S4729" s="66">
        <f t="shared" si="892"/>
        <v>0.93851639707811185</v>
      </c>
      <c r="T4729" s="69">
        <f t="shared" si="899"/>
        <v>357.3419222603344</v>
      </c>
      <c r="V4729" s="16">
        <f t="shared" si="900"/>
        <v>2.5651299600000003E-2</v>
      </c>
      <c r="W4729" s="16">
        <f t="shared" si="901"/>
        <v>0.2347830152260687</v>
      </c>
      <c r="X4729" s="16"/>
      <c r="Z4729" s="15">
        <f t="shared" si="902"/>
        <v>5.2483706083158888E-6</v>
      </c>
      <c r="AA4729" s="16">
        <f t="shared" si="903"/>
        <v>0.26304267168697115</v>
      </c>
      <c r="AB4729" s="3">
        <f t="shared" si="904"/>
        <v>0.28331613433453218</v>
      </c>
      <c r="AC4729" s="69">
        <f t="shared" si="905"/>
        <v>89.924785166438781</v>
      </c>
      <c r="AD4729" s="3">
        <f t="shared" si="891"/>
        <v>109.63500522215955</v>
      </c>
      <c r="AF4729" s="29"/>
      <c r="AG4729" s="30"/>
      <c r="AH4729" s="29"/>
      <c r="AI4729" s="29"/>
      <c r="AJ4729" s="31"/>
      <c r="AK4729" s="29"/>
      <c r="AL4729" s="30"/>
      <c r="AN4729" s="17">
        <f t="shared" si="906"/>
        <v>192443.6147881356</v>
      </c>
      <c r="AO4729" s="17">
        <f t="shared" si="907"/>
        <v>1924.436147881356</v>
      </c>
      <c r="AP4729" s="2">
        <f t="shared" si="908"/>
        <v>131.63143251508475</v>
      </c>
      <c r="AQ4729" s="6">
        <f t="shared" si="909"/>
        <v>3081.4918351781339</v>
      </c>
      <c r="AR4729" s="3">
        <f t="shared" si="910"/>
        <v>47037.429124821872</v>
      </c>
    </row>
    <row r="4730" spans="1:44">
      <c r="A4730" s="32">
        <v>44543</v>
      </c>
      <c r="B4730" s="9">
        <v>6.25</v>
      </c>
      <c r="C4730" s="33">
        <v>46762.482530000001</v>
      </c>
      <c r="D4730" s="34">
        <f t="shared" si="894"/>
        <v>173199253.30932203</v>
      </c>
      <c r="E4730" s="34">
        <v>24195286980613.602</v>
      </c>
      <c r="F4730" s="3">
        <f>VLOOKUP(A4730,ERCOT_345kv_West_ATC!A:B,2)</f>
        <v>37.335500000000003</v>
      </c>
      <c r="G4730" s="3">
        <f>VLOOKUP(A4730,ERCOT_345kv_West_ATC!G:H,2)</f>
        <v>3.7810000000000001</v>
      </c>
      <c r="I4730" s="5">
        <f t="shared" si="895"/>
        <v>6</v>
      </c>
      <c r="J4730" s="4">
        <f t="shared" si="896"/>
        <v>144</v>
      </c>
      <c r="K4730" s="4">
        <f t="shared" ref="K4730:K4793" si="911">J4730*B4730</f>
        <v>900</v>
      </c>
      <c r="L4730" s="6">
        <f t="shared" ref="L4730:L4793" si="912">K4730*C4730</f>
        <v>42086234.277000003</v>
      </c>
      <c r="N4730" s="22">
        <f t="shared" si="897"/>
        <v>0.24299316234254698</v>
      </c>
      <c r="O4730" s="14">
        <f t="shared" si="898"/>
        <v>519.63272520156977</v>
      </c>
      <c r="Q4730" s="22">
        <f t="shared" si="893"/>
        <v>355.25316131951308</v>
      </c>
      <c r="R4730" s="3">
        <f>VLOOKUP(A4730,ERCOT_345kv_West_ATC!D:E,2)</f>
        <v>24.11</v>
      </c>
      <c r="S4730" s="66">
        <f t="shared" si="892"/>
        <v>0.93213290513602043</v>
      </c>
      <c r="T4730" s="69">
        <f t="shared" si="899"/>
        <v>331.14316131951307</v>
      </c>
      <c r="V4730" s="16">
        <f t="shared" si="900"/>
        <v>2.5537482E-2</v>
      </c>
      <c r="W4730" s="16">
        <f t="shared" si="901"/>
        <v>0.21745568034254698</v>
      </c>
      <c r="X4730" s="16"/>
      <c r="Z4730" s="15">
        <f t="shared" si="902"/>
        <v>5.2483706083158888E-6</v>
      </c>
      <c r="AA4730" s="16">
        <f t="shared" si="903"/>
        <v>0.24542683888233724</v>
      </c>
      <c r="AB4730" s="3">
        <f t="shared" si="904"/>
        <v>0.26434259813493188</v>
      </c>
      <c r="AC4730" s="69">
        <f t="shared" si="905"/>
        <v>82.980470917385077</v>
      </c>
      <c r="AD4730" s="3">
        <f t="shared" si="891"/>
        <v>107.89336894055444</v>
      </c>
      <c r="AF4730" s="29"/>
      <c r="AG4730" s="30"/>
      <c r="AH4730" s="29"/>
      <c r="AI4730" s="29"/>
      <c r="AJ4730" s="31"/>
      <c r="AK4730" s="29"/>
      <c r="AL4730" s="30"/>
      <c r="AN4730" s="17">
        <f t="shared" si="906"/>
        <v>192443.6147881356</v>
      </c>
      <c r="AO4730" s="17">
        <f t="shared" si="907"/>
        <v>1924.436147881356</v>
      </c>
      <c r="AP4730" s="2">
        <f t="shared" si="908"/>
        <v>131.63143251508475</v>
      </c>
      <c r="AQ4730" s="6">
        <f t="shared" si="909"/>
        <v>3173.6338379386934</v>
      </c>
      <c r="AR4730" s="3">
        <f t="shared" si="910"/>
        <v>43588.848692061307</v>
      </c>
    </row>
    <row r="4731" spans="1:44">
      <c r="A4731" s="32">
        <v>44544</v>
      </c>
      <c r="B4731" s="9">
        <v>6.25</v>
      </c>
      <c r="C4731" s="33">
        <v>48413.705650000004</v>
      </c>
      <c r="D4731" s="34">
        <f t="shared" si="894"/>
        <v>173199253.30932203</v>
      </c>
      <c r="E4731" s="34">
        <v>24195286980613.602</v>
      </c>
      <c r="F4731" s="3">
        <f>VLOOKUP(A4731,ERCOT_345kv_West_ATC!A:B,2)</f>
        <v>37.652999999999999</v>
      </c>
      <c r="G4731" s="3">
        <f>VLOOKUP(A4731,ERCOT_345kv_West_ATC!G:H,2)</f>
        <v>3.7320000000000002</v>
      </c>
      <c r="I4731" s="5">
        <f t="shared" si="895"/>
        <v>6</v>
      </c>
      <c r="J4731" s="4">
        <f t="shared" si="896"/>
        <v>144</v>
      </c>
      <c r="K4731" s="4">
        <f t="shared" si="911"/>
        <v>900</v>
      </c>
      <c r="L4731" s="6">
        <f t="shared" si="912"/>
        <v>43572335.085000001</v>
      </c>
      <c r="N4731" s="22">
        <f t="shared" si="897"/>
        <v>0.25157345804016135</v>
      </c>
      <c r="O4731" s="14">
        <f t="shared" si="898"/>
        <v>519.63272520156977</v>
      </c>
      <c r="Q4731" s="22">
        <f t="shared" si="893"/>
        <v>367.79745327508965</v>
      </c>
      <c r="R4731" s="3">
        <f>VLOOKUP(A4731,ERCOT_345kv_West_ATC!D:E,2)</f>
        <v>21.69</v>
      </c>
      <c r="S4731" s="66">
        <f t="shared" si="892"/>
        <v>0.94102732412402756</v>
      </c>
      <c r="T4731" s="69">
        <f t="shared" si="899"/>
        <v>346.10745327508965</v>
      </c>
      <c r="V4731" s="16">
        <f t="shared" si="900"/>
        <v>2.5754651999999996E-2</v>
      </c>
      <c r="W4731" s="16">
        <f t="shared" si="901"/>
        <v>0.22581880604016136</v>
      </c>
      <c r="X4731" s="16"/>
      <c r="Z4731" s="15">
        <f t="shared" si="902"/>
        <v>5.2483706083158888E-6</v>
      </c>
      <c r="AA4731" s="16">
        <f t="shared" si="903"/>
        <v>0.25409306977311691</v>
      </c>
      <c r="AB4731" s="3">
        <f t="shared" si="904"/>
        <v>0.27367676060933094</v>
      </c>
      <c r="AC4731" s="69">
        <f t="shared" si="905"/>
        <v>86.396774383015128</v>
      </c>
      <c r="AD4731" s="3">
        <f t="shared" si="891"/>
        <v>106.42356137666498</v>
      </c>
      <c r="AF4731" s="29"/>
      <c r="AG4731" s="30"/>
      <c r="AH4731" s="29"/>
      <c r="AI4731" s="29"/>
      <c r="AJ4731" s="31"/>
      <c r="AK4731" s="29"/>
      <c r="AL4731" s="30"/>
      <c r="AN4731" s="17">
        <f t="shared" si="906"/>
        <v>192443.6147881356</v>
      </c>
      <c r="AO4731" s="17">
        <f t="shared" si="907"/>
        <v>1924.436147881356</v>
      </c>
      <c r="AP4731" s="2">
        <f t="shared" si="908"/>
        <v>131.63143251508475</v>
      </c>
      <c r="AQ4731" s="6">
        <f t="shared" si="909"/>
        <v>2855.0857712521884</v>
      </c>
      <c r="AR4731" s="3">
        <f t="shared" si="910"/>
        <v>45558.619878747813</v>
      </c>
    </row>
    <row r="4732" spans="1:44">
      <c r="A4732" s="32">
        <v>44545</v>
      </c>
      <c r="B4732" s="9">
        <v>6.25</v>
      </c>
      <c r="C4732" s="33">
        <v>48819.849349999997</v>
      </c>
      <c r="D4732" s="34">
        <f t="shared" si="894"/>
        <v>173199253.30932203</v>
      </c>
      <c r="E4732" s="34">
        <v>24195286980613.602</v>
      </c>
      <c r="F4732" s="3">
        <f>VLOOKUP(A4732,ERCOT_345kv_West_ATC!A:B,2)</f>
        <v>38.479700000000001</v>
      </c>
      <c r="G4732" s="3">
        <f>VLOOKUP(A4732,ERCOT_345kv_West_ATC!G:H,2)</f>
        <v>3.7690000000000001</v>
      </c>
      <c r="I4732" s="5">
        <f t="shared" si="895"/>
        <v>6</v>
      </c>
      <c r="J4732" s="4">
        <f t="shared" si="896"/>
        <v>144</v>
      </c>
      <c r="K4732" s="4">
        <f t="shared" si="911"/>
        <v>900</v>
      </c>
      <c r="L4732" s="6">
        <f t="shared" si="912"/>
        <v>43937864.414999999</v>
      </c>
      <c r="N4732" s="22">
        <f t="shared" si="897"/>
        <v>0.25368391361670584</v>
      </c>
      <c r="O4732" s="14">
        <f t="shared" si="898"/>
        <v>519.63272520156977</v>
      </c>
      <c r="Q4732" s="22">
        <f t="shared" si="893"/>
        <v>370.88291464430677</v>
      </c>
      <c r="R4732" s="3">
        <f>VLOOKUP(A4732,ERCOT_345kv_West_ATC!D:E,2)</f>
        <v>19.260000000000002</v>
      </c>
      <c r="S4732" s="66">
        <f t="shared" si="892"/>
        <v>0.94806986453266207</v>
      </c>
      <c r="T4732" s="69">
        <f t="shared" si="899"/>
        <v>351.62291464430677</v>
      </c>
      <c r="V4732" s="16">
        <f t="shared" si="900"/>
        <v>2.6320114800000002E-2</v>
      </c>
      <c r="W4732" s="16">
        <f t="shared" si="901"/>
        <v>0.22736379881670582</v>
      </c>
      <c r="X4732" s="16"/>
      <c r="Z4732" s="15">
        <f t="shared" si="902"/>
        <v>5.2483706083158888E-6</v>
      </c>
      <c r="AA4732" s="16">
        <f t="shared" si="903"/>
        <v>0.25622466243094955</v>
      </c>
      <c r="AB4732" s="3">
        <f t="shared" si="904"/>
        <v>0.27597264130397231</v>
      </c>
      <c r="AC4732" s="69">
        <f t="shared" si="905"/>
        <v>87.237066717253867</v>
      </c>
      <c r="AD4732" s="3">
        <f t="shared" si="891"/>
        <v>105.09943825772498</v>
      </c>
      <c r="AF4732" s="29"/>
      <c r="AG4732" s="30"/>
      <c r="AH4732" s="29"/>
      <c r="AI4732" s="29"/>
      <c r="AJ4732" s="31"/>
      <c r="AK4732" s="29"/>
      <c r="AL4732" s="30"/>
      <c r="AN4732" s="17">
        <f t="shared" si="906"/>
        <v>192443.6147881356</v>
      </c>
      <c r="AO4732" s="17">
        <f t="shared" si="907"/>
        <v>1924.436147881356</v>
      </c>
      <c r="AP4732" s="2">
        <f t="shared" si="908"/>
        <v>131.63143251508475</v>
      </c>
      <c r="AQ4732" s="6">
        <f t="shared" si="909"/>
        <v>2535.2213902405324</v>
      </c>
      <c r="AR4732" s="3">
        <f t="shared" si="910"/>
        <v>46284.627959759462</v>
      </c>
    </row>
    <row r="4733" spans="1:44">
      <c r="A4733" s="32">
        <v>44546</v>
      </c>
      <c r="B4733" s="9">
        <v>6.25</v>
      </c>
      <c r="C4733" s="33">
        <v>47695.28039</v>
      </c>
      <c r="D4733" s="34">
        <f t="shared" si="894"/>
        <v>173199253.30932203</v>
      </c>
      <c r="E4733" s="34">
        <v>24195286980613.602</v>
      </c>
      <c r="F4733" s="3">
        <f>VLOOKUP(A4733,ERCOT_345kv_West_ATC!A:B,2)</f>
        <v>36.9529</v>
      </c>
      <c r="G4733" s="3">
        <f>VLOOKUP(A4733,ERCOT_345kv_West_ATC!G:H,2)</f>
        <v>3.7160000000000002</v>
      </c>
      <c r="I4733" s="5">
        <f t="shared" si="895"/>
        <v>6</v>
      </c>
      <c r="J4733" s="4">
        <f t="shared" si="896"/>
        <v>144</v>
      </c>
      <c r="K4733" s="4">
        <f t="shared" si="911"/>
        <v>900</v>
      </c>
      <c r="L4733" s="6">
        <f t="shared" si="912"/>
        <v>42925752.351000004</v>
      </c>
      <c r="N4733" s="22">
        <f t="shared" si="897"/>
        <v>0.24784028528308688</v>
      </c>
      <c r="O4733" s="14">
        <f t="shared" si="898"/>
        <v>519.63272520156977</v>
      </c>
      <c r="Q4733" s="22">
        <f t="shared" si="893"/>
        <v>362.33959836708607</v>
      </c>
      <c r="R4733" s="3">
        <f>VLOOKUP(A4733,ERCOT_345kv_West_ATC!D:E,2)</f>
        <v>37.729999999999997</v>
      </c>
      <c r="S4733" s="66">
        <f t="shared" si="892"/>
        <v>0.89587116569639791</v>
      </c>
      <c r="T4733" s="69">
        <f t="shared" si="899"/>
        <v>324.60959836708605</v>
      </c>
      <c r="V4733" s="16">
        <f t="shared" si="900"/>
        <v>2.5275783599999997E-2</v>
      </c>
      <c r="W4733" s="16">
        <f t="shared" si="901"/>
        <v>0.22256450168308689</v>
      </c>
      <c r="X4733" s="16"/>
      <c r="Z4733" s="15">
        <f t="shared" si="902"/>
        <v>5.2483706083158888E-6</v>
      </c>
      <c r="AA4733" s="16">
        <f t="shared" si="903"/>
        <v>0.25032250775426118</v>
      </c>
      <c r="AB4733" s="3">
        <f t="shared" si="904"/>
        <v>0.26961559042504213</v>
      </c>
      <c r="AC4733" s="69">
        <f t="shared" si="905"/>
        <v>84.910386095565428</v>
      </c>
      <c r="AD4733" s="3">
        <f t="shared" ref="AD4733:AD4796" si="913">AVERAGE(AC4704:AC4733)</f>
        <v>103.95021549303365</v>
      </c>
      <c r="AF4733" s="29"/>
      <c r="AG4733" s="30"/>
      <c r="AH4733" s="29"/>
      <c r="AI4733" s="29"/>
      <c r="AJ4733" s="31"/>
      <c r="AK4733" s="29"/>
      <c r="AL4733" s="30"/>
      <c r="AN4733" s="17">
        <f t="shared" si="906"/>
        <v>192443.6147881356</v>
      </c>
      <c r="AO4733" s="17">
        <f t="shared" si="907"/>
        <v>1924.436147881356</v>
      </c>
      <c r="AP4733" s="2">
        <f t="shared" si="908"/>
        <v>131.63143251508475</v>
      </c>
      <c r="AQ4733" s="6">
        <f t="shared" si="909"/>
        <v>4966.4539487941474</v>
      </c>
      <c r="AR4733" s="3">
        <f t="shared" si="910"/>
        <v>42728.826441205849</v>
      </c>
    </row>
    <row r="4734" spans="1:44">
      <c r="A4734" s="32">
        <v>44547</v>
      </c>
      <c r="B4734" s="9">
        <v>6.25</v>
      </c>
      <c r="C4734" s="33">
        <v>46326.919600000001</v>
      </c>
      <c r="D4734" s="34">
        <f t="shared" si="894"/>
        <v>173199253.30932203</v>
      </c>
      <c r="E4734" s="34">
        <v>24195286980613.602</v>
      </c>
      <c r="F4734" s="3">
        <f>VLOOKUP(A4734,ERCOT_345kv_West_ATC!A:B,2)</f>
        <v>36.722799999999999</v>
      </c>
      <c r="G4734" s="3">
        <f>VLOOKUP(A4734,ERCOT_345kv_West_ATC!G:H,2)</f>
        <v>3.6309999999999998</v>
      </c>
      <c r="I4734" s="5">
        <f t="shared" si="895"/>
        <v>6</v>
      </c>
      <c r="J4734" s="4">
        <f t="shared" si="896"/>
        <v>144</v>
      </c>
      <c r="K4734" s="4">
        <f t="shared" si="911"/>
        <v>900</v>
      </c>
      <c r="L4734" s="6">
        <f t="shared" si="912"/>
        <v>41694227.640000001</v>
      </c>
      <c r="N4734" s="22">
        <f t="shared" si="897"/>
        <v>0.24072983481942015</v>
      </c>
      <c r="O4734" s="14">
        <f t="shared" si="898"/>
        <v>519.63272520156977</v>
      </c>
      <c r="Q4734" s="22">
        <f t="shared" si="893"/>
        <v>351.94420295236864</v>
      </c>
      <c r="R4734" s="3">
        <f>VLOOKUP(A4734,ERCOT_345kv_West_ATC!D:E,2)</f>
        <v>30.59</v>
      </c>
      <c r="S4734" s="66">
        <f t="shared" si="892"/>
        <v>0.91308281328861673</v>
      </c>
      <c r="T4734" s="69">
        <f t="shared" si="899"/>
        <v>321.35420295236867</v>
      </c>
      <c r="V4734" s="16">
        <f t="shared" si="900"/>
        <v>2.5118395200000004E-2</v>
      </c>
      <c r="W4734" s="16">
        <f t="shared" si="901"/>
        <v>0.21561143961942014</v>
      </c>
      <c r="X4734" s="16"/>
      <c r="Z4734" s="15">
        <f t="shared" si="902"/>
        <v>5.2483706083158888E-6</v>
      </c>
      <c r="AA4734" s="16">
        <f t="shared" si="903"/>
        <v>0.24314084320245327</v>
      </c>
      <c r="AB4734" s="3">
        <f t="shared" si="904"/>
        <v>0.26188041412890528</v>
      </c>
      <c r="AC4734" s="69">
        <f t="shared" si="905"/>
        <v>82.079311571179332</v>
      </c>
      <c r="AD4734" s="3">
        <f t="shared" si="913"/>
        <v>102.70336573335911</v>
      </c>
      <c r="AF4734" s="29"/>
      <c r="AG4734" s="30"/>
      <c r="AH4734" s="29"/>
      <c r="AI4734" s="29"/>
      <c r="AJ4734" s="31"/>
      <c r="AK4734" s="29"/>
      <c r="AL4734" s="30"/>
      <c r="AN4734" s="17">
        <f t="shared" si="906"/>
        <v>192443.6147881356</v>
      </c>
      <c r="AO4734" s="17">
        <f t="shared" si="907"/>
        <v>1924.436147881356</v>
      </c>
      <c r="AP4734" s="2">
        <f t="shared" si="908"/>
        <v>131.63143251508475</v>
      </c>
      <c r="AQ4734" s="6">
        <f t="shared" si="909"/>
        <v>4026.6055206364426</v>
      </c>
      <c r="AR4734" s="3">
        <f t="shared" si="910"/>
        <v>42300.314079363561</v>
      </c>
    </row>
    <row r="4735" spans="1:44">
      <c r="A4735" s="32">
        <v>44548</v>
      </c>
      <c r="B4735" s="9">
        <v>6.25</v>
      </c>
      <c r="C4735" s="33">
        <v>46962.913339999999</v>
      </c>
      <c r="D4735" s="34">
        <f t="shared" si="894"/>
        <v>173199253.30932203</v>
      </c>
      <c r="E4735" s="34">
        <v>24195286980613.602</v>
      </c>
      <c r="F4735" s="3">
        <f>VLOOKUP(A4735,ERCOT_345kv_West_ATC!A:B,2)</f>
        <v>36.722799999999999</v>
      </c>
      <c r="G4735" s="3">
        <f>VLOOKUP(A4735,ERCOT_345kv_West_ATC!G:H,2)</f>
        <v>3.6309999999999998</v>
      </c>
      <c r="I4735" s="5">
        <f t="shared" si="895"/>
        <v>6</v>
      </c>
      <c r="J4735" s="4">
        <f t="shared" si="896"/>
        <v>144</v>
      </c>
      <c r="K4735" s="4">
        <f t="shared" si="911"/>
        <v>900</v>
      </c>
      <c r="L4735" s="6">
        <f t="shared" si="912"/>
        <v>42266622.005999997</v>
      </c>
      <c r="N4735" s="22">
        <f t="shared" si="897"/>
        <v>0.2440346664226935</v>
      </c>
      <c r="O4735" s="14">
        <f t="shared" si="898"/>
        <v>519.63272520156977</v>
      </c>
      <c r="Q4735" s="22">
        <f t="shared" si="893"/>
        <v>356.77582810335309</v>
      </c>
      <c r="R4735" s="3">
        <f>VLOOKUP(A4735,ERCOT_345kv_West_ATC!D:E,2)</f>
        <v>20.45</v>
      </c>
      <c r="S4735" s="66">
        <f t="shared" si="892"/>
        <v>0.9426810944320031</v>
      </c>
      <c r="T4735" s="69">
        <f t="shared" si="899"/>
        <v>336.3258281033531</v>
      </c>
      <c r="V4735" s="16">
        <f t="shared" si="900"/>
        <v>2.5118395200000004E-2</v>
      </c>
      <c r="W4735" s="16">
        <f t="shared" si="901"/>
        <v>0.2189162712226935</v>
      </c>
      <c r="X4735" s="16"/>
      <c r="Z4735" s="15">
        <f t="shared" si="902"/>
        <v>5.2483706083158888E-6</v>
      </c>
      <c r="AA4735" s="16">
        <f t="shared" si="903"/>
        <v>0.24647877405454216</v>
      </c>
      <c r="AB4735" s="3">
        <f t="shared" si="904"/>
        <v>0.26547560900593725</v>
      </c>
      <c r="AC4735" s="69">
        <f t="shared" si="905"/>
        <v>83.395152896173045</v>
      </c>
      <c r="AD4735" s="3">
        <f t="shared" si="913"/>
        <v>101.75657278540916</v>
      </c>
      <c r="AF4735" s="29"/>
      <c r="AG4735" s="30"/>
      <c r="AH4735" s="29"/>
      <c r="AI4735" s="29"/>
      <c r="AJ4735" s="31"/>
      <c r="AK4735" s="29"/>
      <c r="AL4735" s="30"/>
      <c r="AN4735" s="17">
        <f t="shared" si="906"/>
        <v>192443.6147881356</v>
      </c>
      <c r="AO4735" s="17">
        <f t="shared" si="907"/>
        <v>1924.436147881356</v>
      </c>
      <c r="AP4735" s="2">
        <f t="shared" si="908"/>
        <v>131.63143251508475</v>
      </c>
      <c r="AQ4735" s="6">
        <f t="shared" si="909"/>
        <v>2691.8627949334832</v>
      </c>
      <c r="AR4735" s="3">
        <f t="shared" si="910"/>
        <v>44271.050545066515</v>
      </c>
    </row>
    <row r="4736" spans="1:44">
      <c r="A4736" s="32">
        <v>44549</v>
      </c>
      <c r="B4736" s="9">
        <v>6.25</v>
      </c>
      <c r="C4736" s="33">
        <v>46791.896059999999</v>
      </c>
      <c r="D4736" s="34">
        <f t="shared" si="894"/>
        <v>173199253.30932203</v>
      </c>
      <c r="E4736" s="34">
        <v>24195286980613.602</v>
      </c>
      <c r="F4736" s="3">
        <f>VLOOKUP(A4736,ERCOT_345kv_West_ATC!A:B,2)</f>
        <v>36.722799999999999</v>
      </c>
      <c r="G4736" s="3">
        <f>VLOOKUP(A4736,ERCOT_345kv_West_ATC!G:H,2)</f>
        <v>3.6309999999999998</v>
      </c>
      <c r="I4736" s="5">
        <f t="shared" si="895"/>
        <v>6</v>
      </c>
      <c r="J4736" s="4">
        <f t="shared" si="896"/>
        <v>144</v>
      </c>
      <c r="K4736" s="4">
        <f t="shared" si="911"/>
        <v>900</v>
      </c>
      <c r="L4736" s="6">
        <f t="shared" si="912"/>
        <v>42112706.453999996</v>
      </c>
      <c r="N4736" s="22">
        <f t="shared" si="897"/>
        <v>0.24314600467006392</v>
      </c>
      <c r="O4736" s="14">
        <f t="shared" si="898"/>
        <v>519.63272520156977</v>
      </c>
      <c r="Q4736" s="22">
        <f t="shared" si="893"/>
        <v>355.47661501471333</v>
      </c>
      <c r="R4736" s="3">
        <f>VLOOKUP(A4736,ERCOT_345kv_West_ATC!D:E,2)</f>
        <v>34.1</v>
      </c>
      <c r="S4736" s="66">
        <f t="shared" si="892"/>
        <v>0.90407245213981624</v>
      </c>
      <c r="T4736" s="69">
        <f t="shared" si="899"/>
        <v>321.37661501471331</v>
      </c>
      <c r="V4736" s="16">
        <f t="shared" si="900"/>
        <v>2.5118395200000004E-2</v>
      </c>
      <c r="W4736" s="16">
        <f t="shared" si="901"/>
        <v>0.21802760947006392</v>
      </c>
      <c r="X4736" s="16"/>
      <c r="Z4736" s="15">
        <f t="shared" si="902"/>
        <v>5.2483706083158888E-6</v>
      </c>
      <c r="AA4736" s="16">
        <f t="shared" si="903"/>
        <v>0.24558121198867602</v>
      </c>
      <c r="AB4736" s="3">
        <f t="shared" si="904"/>
        <v>0.26450886922491373</v>
      </c>
      <c r="AC4736" s="69">
        <f t="shared" si="905"/>
        <v>83.041326136318432</v>
      </c>
      <c r="AD4736" s="3">
        <f t="shared" si="913"/>
        <v>100.70561818299257</v>
      </c>
      <c r="AF4736" s="29"/>
      <c r="AG4736" s="30"/>
      <c r="AH4736" s="29"/>
      <c r="AI4736" s="29"/>
      <c r="AJ4736" s="31"/>
      <c r="AK4736" s="29"/>
      <c r="AL4736" s="30"/>
      <c r="AN4736" s="17">
        <f t="shared" si="906"/>
        <v>192443.6147881356</v>
      </c>
      <c r="AO4736" s="17">
        <f t="shared" si="907"/>
        <v>1924.436147881356</v>
      </c>
      <c r="AP4736" s="2">
        <f t="shared" si="908"/>
        <v>131.63143251508475</v>
      </c>
      <c r="AQ4736" s="6">
        <f t="shared" si="909"/>
        <v>4488.6318487643903</v>
      </c>
      <c r="AR4736" s="3">
        <f t="shared" si="910"/>
        <v>42303.264211235612</v>
      </c>
    </row>
    <row r="4737" spans="1:44">
      <c r="A4737" s="32">
        <v>44550</v>
      </c>
      <c r="B4737" s="9">
        <v>6.25</v>
      </c>
      <c r="C4737" s="33">
        <v>46853.710630000001</v>
      </c>
      <c r="D4737" s="34">
        <f t="shared" si="894"/>
        <v>173199253.30932203</v>
      </c>
      <c r="E4737" s="34">
        <v>24195286980613.602</v>
      </c>
      <c r="F4737" s="3">
        <f>VLOOKUP(A4737,ERCOT_345kv_West_ATC!A:B,2)</f>
        <v>37.343600000000002</v>
      </c>
      <c r="G4737" s="3">
        <f>VLOOKUP(A4737,ERCOT_345kv_West_ATC!G:H,2)</f>
        <v>3.7149999999999999</v>
      </c>
      <c r="I4737" s="5">
        <f t="shared" si="895"/>
        <v>6</v>
      </c>
      <c r="J4737" s="4">
        <f t="shared" si="896"/>
        <v>144</v>
      </c>
      <c r="K4737" s="4">
        <f t="shared" si="911"/>
        <v>900</v>
      </c>
      <c r="L4737" s="6">
        <f t="shared" si="912"/>
        <v>42168339.567000002</v>
      </c>
      <c r="N4737" s="22">
        <f t="shared" si="897"/>
        <v>0.24346721340472657</v>
      </c>
      <c r="O4737" s="14">
        <f t="shared" si="898"/>
        <v>519.63272520156977</v>
      </c>
      <c r="Q4737" s="22">
        <f t="shared" si="893"/>
        <v>355.94621842796283</v>
      </c>
      <c r="R4737" s="3">
        <f>VLOOKUP(A4737,ERCOT_345kv_West_ATC!D:E,2)</f>
        <v>37.869999999999997</v>
      </c>
      <c r="S4737" s="66">
        <f t="shared" si="892"/>
        <v>0.89360752259919229</v>
      </c>
      <c r="T4737" s="69">
        <f t="shared" si="899"/>
        <v>318.07621842796283</v>
      </c>
      <c r="V4737" s="16">
        <f t="shared" si="900"/>
        <v>2.5543022399999997E-2</v>
      </c>
      <c r="W4737" s="16">
        <f t="shared" si="901"/>
        <v>0.21792419100472657</v>
      </c>
      <c r="X4737" s="16"/>
      <c r="Z4737" s="15">
        <f t="shared" si="902"/>
        <v>5.2483706083158888E-6</v>
      </c>
      <c r="AA4737" s="16">
        <f t="shared" si="903"/>
        <v>0.24590563776102972</v>
      </c>
      <c r="AB4737" s="3">
        <f t="shared" si="904"/>
        <v>0.26485829943375494</v>
      </c>
      <c r="AC4737" s="69">
        <f t="shared" si="905"/>
        <v>83.169217592754308</v>
      </c>
      <c r="AD4737" s="3">
        <f t="shared" si="913"/>
        <v>99.538494150092205</v>
      </c>
      <c r="AF4737" s="29"/>
      <c r="AG4737" s="30"/>
      <c r="AH4737" s="29"/>
      <c r="AI4737" s="29"/>
      <c r="AJ4737" s="31"/>
      <c r="AK4737" s="29"/>
      <c r="AL4737" s="30"/>
      <c r="AN4737" s="17">
        <f t="shared" si="906"/>
        <v>192443.6147881356</v>
      </c>
      <c r="AO4737" s="17">
        <f t="shared" si="907"/>
        <v>1924.436147881356</v>
      </c>
      <c r="AP4737" s="2">
        <f t="shared" si="908"/>
        <v>131.63143251508475</v>
      </c>
      <c r="AQ4737" s="6">
        <f t="shared" si="909"/>
        <v>4984.8823493462596</v>
      </c>
      <c r="AR4737" s="3">
        <f t="shared" si="910"/>
        <v>41868.828280653739</v>
      </c>
    </row>
    <row r="4738" spans="1:44">
      <c r="A4738" s="32">
        <v>44551</v>
      </c>
      <c r="B4738" s="9">
        <v>6.25</v>
      </c>
      <c r="C4738" s="33">
        <v>48957.193910000002</v>
      </c>
      <c r="D4738" s="34">
        <f t="shared" si="894"/>
        <v>173199253.30932203</v>
      </c>
      <c r="E4738" s="34">
        <v>24195286980613.602</v>
      </c>
      <c r="F4738" s="3">
        <f>VLOOKUP(A4738,ERCOT_345kv_West_ATC!A:B,2)</f>
        <v>36.274999999999999</v>
      </c>
      <c r="G4738" s="3">
        <f>VLOOKUP(A4738,ERCOT_345kv_West_ATC!G:H,2)</f>
        <v>3.758</v>
      </c>
      <c r="I4738" s="5">
        <f t="shared" si="895"/>
        <v>6</v>
      </c>
      <c r="J4738" s="4">
        <f t="shared" si="896"/>
        <v>144</v>
      </c>
      <c r="K4738" s="4">
        <f t="shared" si="911"/>
        <v>900</v>
      </c>
      <c r="L4738" s="6">
        <f t="shared" si="912"/>
        <v>44061474.519000001</v>
      </c>
      <c r="N4738" s="22">
        <f t="shared" si="897"/>
        <v>0.25439760089674995</v>
      </c>
      <c r="O4738" s="14">
        <f t="shared" si="898"/>
        <v>519.63272520156977</v>
      </c>
      <c r="Q4738" s="22">
        <f t="shared" si="893"/>
        <v>371.9263171005116</v>
      </c>
      <c r="R4738" s="3">
        <f>VLOOKUP(A4738,ERCOT_345kv_West_ATC!D:E,2)</f>
        <v>32.01</v>
      </c>
      <c r="S4738" s="66">
        <f t="shared" si="892"/>
        <v>0.9139345657238086</v>
      </c>
      <c r="T4738" s="69">
        <f t="shared" si="899"/>
        <v>339.91631710051161</v>
      </c>
      <c r="V4738" s="16">
        <f t="shared" si="900"/>
        <v>2.4812100000000004E-2</v>
      </c>
      <c r="W4738" s="16">
        <f t="shared" si="901"/>
        <v>0.22958550089674995</v>
      </c>
      <c r="X4738" s="16"/>
      <c r="Z4738" s="15">
        <f t="shared" si="902"/>
        <v>5.2483706083158888E-6</v>
      </c>
      <c r="AA4738" s="16">
        <f t="shared" si="903"/>
        <v>0.25694549758286561</v>
      </c>
      <c r="AB4738" s="3">
        <f t="shared" si="904"/>
        <v>0.27674903331452927</v>
      </c>
      <c r="AC4738" s="69">
        <f t="shared" si="905"/>
        <v>87.521226193117712</v>
      </c>
      <c r="AD4738" s="3">
        <f t="shared" si="913"/>
        <v>98.598385574004183</v>
      </c>
      <c r="AF4738" s="29"/>
      <c r="AG4738" s="30"/>
      <c r="AH4738" s="29"/>
      <c r="AI4738" s="29"/>
      <c r="AJ4738" s="31"/>
      <c r="AK4738" s="29"/>
      <c r="AL4738" s="30"/>
      <c r="AN4738" s="17">
        <f t="shared" si="906"/>
        <v>192443.6147881356</v>
      </c>
      <c r="AO4738" s="17">
        <f t="shared" si="907"/>
        <v>1924.436147881356</v>
      </c>
      <c r="AP4738" s="2">
        <f t="shared" si="908"/>
        <v>131.63143251508475</v>
      </c>
      <c r="AQ4738" s="6">
        <f t="shared" si="909"/>
        <v>4213.5221548078625</v>
      </c>
      <c r="AR4738" s="3">
        <f t="shared" si="910"/>
        <v>44743.671755192139</v>
      </c>
    </row>
    <row r="4739" spans="1:44">
      <c r="A4739" s="32">
        <v>44552</v>
      </c>
      <c r="B4739" s="9">
        <v>6.25</v>
      </c>
      <c r="C4739" s="33">
        <v>48646.433380000002</v>
      </c>
      <c r="D4739" s="34">
        <f t="shared" si="894"/>
        <v>173199253.30932203</v>
      </c>
      <c r="E4739" s="34">
        <v>24195286980613.602</v>
      </c>
      <c r="F4739" s="3">
        <f>VLOOKUP(A4739,ERCOT_345kv_West_ATC!A:B,2)</f>
        <v>37.213900000000002</v>
      </c>
      <c r="G4739" s="3">
        <f>VLOOKUP(A4739,ERCOT_345kv_West_ATC!G:H,2)</f>
        <v>3.798</v>
      </c>
      <c r="I4739" s="5">
        <f t="shared" si="895"/>
        <v>6</v>
      </c>
      <c r="J4739" s="4">
        <f t="shared" si="896"/>
        <v>144</v>
      </c>
      <c r="K4739" s="4">
        <f t="shared" si="911"/>
        <v>900</v>
      </c>
      <c r="L4739" s="6">
        <f t="shared" si="912"/>
        <v>43781790.042000003</v>
      </c>
      <c r="N4739" s="22">
        <f t="shared" si="897"/>
        <v>0.25278278748586008</v>
      </c>
      <c r="O4739" s="14">
        <f t="shared" si="898"/>
        <v>519.63272520156977</v>
      </c>
      <c r="Q4739" s="22">
        <f t="shared" si="893"/>
        <v>369.56547878049719</v>
      </c>
      <c r="R4739" s="3">
        <f>VLOOKUP(A4739,ERCOT_345kv_West_ATC!D:E,2)</f>
        <v>31.06</v>
      </c>
      <c r="S4739" s="66">
        <f t="shared" si="892"/>
        <v>0.91595535356145086</v>
      </c>
      <c r="T4739" s="69">
        <f t="shared" si="899"/>
        <v>338.50547878049719</v>
      </c>
      <c r="V4739" s="16">
        <f t="shared" si="900"/>
        <v>2.5454307600000003E-2</v>
      </c>
      <c r="W4739" s="16">
        <f t="shared" si="901"/>
        <v>0.22732847988586008</v>
      </c>
      <c r="X4739" s="16"/>
      <c r="Z4739" s="15">
        <f t="shared" si="902"/>
        <v>5.2483706083158888E-6</v>
      </c>
      <c r="AA4739" s="16">
        <f t="shared" si="903"/>
        <v>0.25531451115098897</v>
      </c>
      <c r="AB4739" s="3">
        <f t="shared" si="904"/>
        <v>0.27499234202156192</v>
      </c>
      <c r="AC4739" s="69">
        <f t="shared" si="905"/>
        <v>86.878277179891668</v>
      </c>
      <c r="AD4739" s="3">
        <f t="shared" si="913"/>
        <v>97.806733111690932</v>
      </c>
      <c r="AF4739" s="29"/>
      <c r="AG4739" s="30"/>
      <c r="AH4739" s="29"/>
      <c r="AI4739" s="29"/>
      <c r="AJ4739" s="31"/>
      <c r="AK4739" s="29"/>
      <c r="AL4739" s="30"/>
      <c r="AN4739" s="17">
        <f t="shared" si="906"/>
        <v>192443.6147881356</v>
      </c>
      <c r="AO4739" s="17">
        <f t="shared" si="907"/>
        <v>1924.436147881356</v>
      </c>
      <c r="AP4739" s="2">
        <f t="shared" si="908"/>
        <v>131.63143251508475</v>
      </c>
      <c r="AQ4739" s="6">
        <f t="shared" si="909"/>
        <v>4088.4722939185322</v>
      </c>
      <c r="AR4739" s="3">
        <f t="shared" si="910"/>
        <v>44557.961086081472</v>
      </c>
    </row>
    <row r="4740" spans="1:44">
      <c r="A4740" s="32">
        <v>44553</v>
      </c>
      <c r="B4740" s="9">
        <v>6.25</v>
      </c>
      <c r="C4740" s="33">
        <v>50770.61419</v>
      </c>
      <c r="D4740" s="34">
        <f t="shared" si="894"/>
        <v>173199253.30932203</v>
      </c>
      <c r="E4740" s="34">
        <v>24195286980613.602</v>
      </c>
      <c r="F4740" s="3">
        <f>VLOOKUP(A4740,ERCOT_345kv_West_ATC!A:B,2)</f>
        <v>35.668999999999997</v>
      </c>
      <c r="G4740" s="3">
        <f>VLOOKUP(A4740,ERCOT_345kv_West_ATC!G:H,2)</f>
        <v>3.6269999999999998</v>
      </c>
      <c r="I4740" s="5">
        <f t="shared" si="895"/>
        <v>6</v>
      </c>
      <c r="J4740" s="4">
        <f t="shared" si="896"/>
        <v>144</v>
      </c>
      <c r="K4740" s="4">
        <f t="shared" si="911"/>
        <v>900</v>
      </c>
      <c r="L4740" s="6">
        <f t="shared" si="912"/>
        <v>45693552.770999998</v>
      </c>
      <c r="N4740" s="22">
        <f t="shared" si="897"/>
        <v>0.26382072611707186</v>
      </c>
      <c r="O4740" s="14">
        <f t="shared" si="898"/>
        <v>519.63272520156977</v>
      </c>
      <c r="Q4740" s="22">
        <f t="shared" si="893"/>
        <v>385.70281596063137</v>
      </c>
      <c r="R4740" s="3">
        <f>VLOOKUP(A4740,ERCOT_345kv_West_ATC!D:E,2)</f>
        <v>22.6</v>
      </c>
      <c r="S4740" s="66">
        <f t="shared" si="892"/>
        <v>0.94140566502292067</v>
      </c>
      <c r="T4740" s="69">
        <f t="shared" si="899"/>
        <v>363.10281596063135</v>
      </c>
      <c r="V4740" s="16">
        <f t="shared" si="900"/>
        <v>2.4397596000000001E-2</v>
      </c>
      <c r="W4740" s="16">
        <f t="shared" si="901"/>
        <v>0.23942313011707186</v>
      </c>
      <c r="X4740" s="16"/>
      <c r="Z4740" s="15">
        <f t="shared" si="902"/>
        <v>5.2483706083158888E-6</v>
      </c>
      <c r="AA4740" s="16">
        <f t="shared" si="903"/>
        <v>0.26646299928094158</v>
      </c>
      <c r="AB4740" s="3">
        <f t="shared" si="904"/>
        <v>0.28700007650964288</v>
      </c>
      <c r="AC4740" s="69">
        <f t="shared" si="905"/>
        <v>91.273108002529298</v>
      </c>
      <c r="AD4740" s="3">
        <f t="shared" si="913"/>
        <v>97.069282481221222</v>
      </c>
      <c r="AF4740" s="29"/>
      <c r="AG4740" s="30"/>
      <c r="AH4740" s="29"/>
      <c r="AI4740" s="29"/>
      <c r="AJ4740" s="31"/>
      <c r="AK4740" s="29"/>
      <c r="AL4740" s="30"/>
      <c r="AN4740" s="17">
        <f t="shared" si="906"/>
        <v>192443.6147881356</v>
      </c>
      <c r="AO4740" s="17">
        <f t="shared" si="907"/>
        <v>1924.436147881356</v>
      </c>
      <c r="AP4740" s="2">
        <f t="shared" si="908"/>
        <v>131.63143251508475</v>
      </c>
      <c r="AQ4740" s="6">
        <f t="shared" si="909"/>
        <v>2974.8703748409157</v>
      </c>
      <c r="AR4740" s="3">
        <f t="shared" si="910"/>
        <v>47795.743815159083</v>
      </c>
    </row>
    <row r="4741" spans="1:44">
      <c r="A4741" s="32">
        <v>44554</v>
      </c>
      <c r="B4741" s="9">
        <v>6.25</v>
      </c>
      <c r="C4741" s="33">
        <v>50864.328950000003</v>
      </c>
      <c r="D4741" s="34">
        <f t="shared" si="894"/>
        <v>173199253.30932203</v>
      </c>
      <c r="E4741" s="34">
        <v>24195286980613.602</v>
      </c>
      <c r="F4741" s="3">
        <f>VLOOKUP(A4741,ERCOT_345kv_West_ATC!A:B,2)</f>
        <v>36.991100000000003</v>
      </c>
      <c r="G4741" s="3">
        <f>VLOOKUP(A4741,ERCOT_345kv_West_ATC!G:H,2)</f>
        <v>3.6179999999999999</v>
      </c>
      <c r="I4741" s="5">
        <f t="shared" si="895"/>
        <v>6</v>
      </c>
      <c r="J4741" s="4">
        <f t="shared" si="896"/>
        <v>144</v>
      </c>
      <c r="K4741" s="4">
        <f t="shared" si="911"/>
        <v>900</v>
      </c>
      <c r="L4741" s="6">
        <f t="shared" si="912"/>
        <v>45777896.055</v>
      </c>
      <c r="N4741" s="22">
        <f t="shared" si="897"/>
        <v>0.264307698678376</v>
      </c>
      <c r="O4741" s="14">
        <f t="shared" si="898"/>
        <v>519.63272520156977</v>
      </c>
      <c r="Q4741" s="22">
        <f t="shared" si="893"/>
        <v>386.41476414967246</v>
      </c>
      <c r="R4741" s="3">
        <f>VLOOKUP(A4741,ERCOT_345kv_West_ATC!D:E,2)</f>
        <v>12.63</v>
      </c>
      <c r="S4741" s="66">
        <f t="shared" si="892"/>
        <v>0.96731491347699139</v>
      </c>
      <c r="T4741" s="69">
        <f t="shared" si="899"/>
        <v>373.78476414967247</v>
      </c>
      <c r="V4741" s="16">
        <f t="shared" si="900"/>
        <v>2.5301912400000001E-2</v>
      </c>
      <c r="W4741" s="16">
        <f t="shared" si="901"/>
        <v>0.23900578627837599</v>
      </c>
      <c r="X4741" s="16"/>
      <c r="Z4741" s="15">
        <f t="shared" si="902"/>
        <v>5.2483706083158888E-6</v>
      </c>
      <c r="AA4741" s="16">
        <f t="shared" si="903"/>
        <v>0.26695484907289097</v>
      </c>
      <c r="AB4741" s="3">
        <f t="shared" si="904"/>
        <v>0.28752983459351067</v>
      </c>
      <c r="AC4741" s="69">
        <f t="shared" si="905"/>
        <v>91.466999461224916</v>
      </c>
      <c r="AD4741" s="3">
        <f t="shared" si="913"/>
        <v>96.368728762963727</v>
      </c>
      <c r="AF4741" s="29"/>
      <c r="AG4741" s="30"/>
      <c r="AH4741" s="29"/>
      <c r="AI4741" s="29"/>
      <c r="AJ4741" s="31"/>
      <c r="AK4741" s="29"/>
      <c r="AL4741" s="30"/>
      <c r="AN4741" s="17">
        <f t="shared" si="906"/>
        <v>192443.6147881356</v>
      </c>
      <c r="AO4741" s="17">
        <f t="shared" si="907"/>
        <v>1924.436147881356</v>
      </c>
      <c r="AP4741" s="2">
        <f t="shared" si="908"/>
        <v>131.63143251508475</v>
      </c>
      <c r="AQ4741" s="6">
        <f t="shared" si="909"/>
        <v>1662.5049926655206</v>
      </c>
      <c r="AR4741" s="3">
        <f t="shared" si="910"/>
        <v>49201.823957334484</v>
      </c>
    </row>
    <row r="4742" spans="1:44">
      <c r="A4742" s="32">
        <v>44555</v>
      </c>
      <c r="B4742" s="9">
        <v>6.25</v>
      </c>
      <c r="C4742" s="33">
        <v>50649.926149999999</v>
      </c>
      <c r="D4742" s="34">
        <f t="shared" si="894"/>
        <v>173750771.43417582</v>
      </c>
      <c r="E4742" s="34">
        <v>24272331996979.898</v>
      </c>
      <c r="F4742" s="3">
        <f>VLOOKUP(A4742,ERCOT_345kv_West_ATC!A:B,2)</f>
        <v>36.991100000000003</v>
      </c>
      <c r="G4742" s="3">
        <f>VLOOKUP(A4742,ERCOT_345kv_West_ATC!G:H,2)</f>
        <v>3.6179999999999999</v>
      </c>
      <c r="I4742" s="5">
        <f t="shared" si="895"/>
        <v>6</v>
      </c>
      <c r="J4742" s="4">
        <f t="shared" si="896"/>
        <v>144</v>
      </c>
      <c r="K4742" s="4">
        <f t="shared" si="911"/>
        <v>900</v>
      </c>
      <c r="L4742" s="6">
        <f t="shared" si="912"/>
        <v>45584933.534999996</v>
      </c>
      <c r="N4742" s="22">
        <f t="shared" si="897"/>
        <v>0.26235816485148389</v>
      </c>
      <c r="O4742" s="14">
        <f t="shared" si="898"/>
        <v>517.98331171206235</v>
      </c>
      <c r="Q4742" s="22">
        <f t="shared" si="893"/>
        <v>383.5645684963215</v>
      </c>
      <c r="R4742" s="3">
        <f>VLOOKUP(A4742,ERCOT_345kv_West_ATC!D:E,2)</f>
        <v>24.23</v>
      </c>
      <c r="S4742" s="66">
        <f t="shared" ref="S4742:S4805" si="914">(Q4742-R4742)/Q4742</f>
        <v>0.93682941024769761</v>
      </c>
      <c r="T4742" s="69">
        <f t="shared" si="899"/>
        <v>359.33456849632148</v>
      </c>
      <c r="V4742" s="16">
        <f t="shared" si="900"/>
        <v>2.5301912400000001E-2</v>
      </c>
      <c r="W4742" s="16">
        <f t="shared" si="901"/>
        <v>0.23705625245148387</v>
      </c>
      <c r="X4742" s="16"/>
      <c r="Z4742" s="15">
        <f t="shared" si="902"/>
        <v>5.2317112778706554E-6</v>
      </c>
      <c r="AA4742" s="16">
        <f t="shared" si="903"/>
        <v>0.26498578986227084</v>
      </c>
      <c r="AB4742" s="3">
        <f t="shared" si="904"/>
        <v>0.28540901427089554</v>
      </c>
      <c r="AC4742" s="69">
        <f t="shared" si="905"/>
        <v>90.690779223147771</v>
      </c>
      <c r="AD4742" s="3">
        <f t="shared" si="913"/>
        <v>95.51411122324302</v>
      </c>
      <c r="AF4742" s="29"/>
      <c r="AG4742" s="30"/>
      <c r="AH4742" s="29"/>
      <c r="AI4742" s="29"/>
      <c r="AJ4742" s="31"/>
      <c r="AK4742" s="29"/>
      <c r="AL4742" s="30"/>
      <c r="AN4742" s="17">
        <f t="shared" si="906"/>
        <v>193056.41270463981</v>
      </c>
      <c r="AO4742" s="17">
        <f t="shared" si="907"/>
        <v>1930.564127046398</v>
      </c>
      <c r="AP4742" s="2">
        <f t="shared" si="908"/>
        <v>132.05058628997361</v>
      </c>
      <c r="AQ4742" s="6">
        <f t="shared" si="909"/>
        <v>3199.5857058060606</v>
      </c>
      <c r="AR4742" s="3">
        <f t="shared" si="910"/>
        <v>47450.340444193942</v>
      </c>
    </row>
    <row r="4743" spans="1:44">
      <c r="A4743" s="32">
        <v>44556</v>
      </c>
      <c r="B4743" s="9">
        <v>6.25</v>
      </c>
      <c r="C4743" s="33">
        <v>50806.442179999998</v>
      </c>
      <c r="D4743" s="34">
        <f t="shared" si="894"/>
        <v>173750771.43417582</v>
      </c>
      <c r="E4743" s="34">
        <v>24272331996979.898</v>
      </c>
      <c r="F4743" s="3">
        <f>VLOOKUP(A4743,ERCOT_345kv_West_ATC!A:B,2)</f>
        <v>36.991100000000003</v>
      </c>
      <c r="G4743" s="3">
        <f>VLOOKUP(A4743,ERCOT_345kv_West_ATC!G:H,2)</f>
        <v>3.6179999999999999</v>
      </c>
      <c r="I4743" s="5">
        <f t="shared" si="895"/>
        <v>6</v>
      </c>
      <c r="J4743" s="4">
        <f t="shared" si="896"/>
        <v>144</v>
      </c>
      <c r="K4743" s="4">
        <f t="shared" si="911"/>
        <v>900</v>
      </c>
      <c r="L4743" s="6">
        <f t="shared" si="912"/>
        <v>45725797.961999997</v>
      </c>
      <c r="N4743" s="22">
        <f t="shared" si="897"/>
        <v>0.26316889176703812</v>
      </c>
      <c r="O4743" s="14">
        <f t="shared" si="898"/>
        <v>517.98331171206235</v>
      </c>
      <c r="Q4743" s="22">
        <f t="shared" si="893"/>
        <v>384.74984176467564</v>
      </c>
      <c r="R4743" s="3">
        <f>VLOOKUP(A4743,ERCOT_345kv_West_ATC!D:E,2)</f>
        <v>19.89</v>
      </c>
      <c r="S4743" s="66">
        <f t="shared" si="914"/>
        <v>0.94830407230637592</v>
      </c>
      <c r="T4743" s="69">
        <f t="shared" si="899"/>
        <v>364.85984176467565</v>
      </c>
      <c r="V4743" s="16">
        <f t="shared" si="900"/>
        <v>2.5301912400000001E-2</v>
      </c>
      <c r="W4743" s="16">
        <f t="shared" si="901"/>
        <v>0.2378669793670381</v>
      </c>
      <c r="X4743" s="16"/>
      <c r="Z4743" s="15">
        <f t="shared" si="902"/>
        <v>5.2317112778706554E-6</v>
      </c>
      <c r="AA4743" s="16">
        <f t="shared" si="903"/>
        <v>0.26580463654158937</v>
      </c>
      <c r="AB4743" s="3">
        <f t="shared" si="904"/>
        <v>0.28629097184192143</v>
      </c>
      <c r="AC4743" s="69">
        <f t="shared" si="905"/>
        <v>91.013575694143242</v>
      </c>
      <c r="AD4743" s="3">
        <f t="shared" si="913"/>
        <v>95.050442533164144</v>
      </c>
      <c r="AF4743" s="29"/>
      <c r="AG4743" s="30"/>
      <c r="AH4743" s="29"/>
      <c r="AI4743" s="29"/>
      <c r="AJ4743" s="31"/>
      <c r="AK4743" s="29"/>
      <c r="AL4743" s="30"/>
      <c r="AN4743" s="17">
        <f t="shared" si="906"/>
        <v>193056.41270463981</v>
      </c>
      <c r="AO4743" s="17">
        <f t="shared" si="907"/>
        <v>1930.564127046398</v>
      </c>
      <c r="AP4743" s="2">
        <f t="shared" si="908"/>
        <v>132.05058628997361</v>
      </c>
      <c r="AQ4743" s="6">
        <f t="shared" si="909"/>
        <v>2626.486161307575</v>
      </c>
      <c r="AR4743" s="3">
        <f t="shared" si="910"/>
        <v>48179.956018692421</v>
      </c>
    </row>
    <row r="4744" spans="1:44">
      <c r="A4744" s="32">
        <v>44557</v>
      </c>
      <c r="B4744" s="9">
        <v>6.25</v>
      </c>
      <c r="C4744" s="33">
        <v>50610.9568</v>
      </c>
      <c r="D4744" s="34">
        <f t="shared" si="894"/>
        <v>173750771.43417582</v>
      </c>
      <c r="E4744" s="34">
        <v>24272331996979.898</v>
      </c>
      <c r="F4744" s="3">
        <f>VLOOKUP(A4744,ERCOT_345kv_West_ATC!A:B,2)</f>
        <v>36.9315</v>
      </c>
      <c r="G4744" s="3">
        <f>VLOOKUP(A4744,ERCOT_345kv_West_ATC!G:H,2)</f>
        <v>3.8610000000000002</v>
      </c>
      <c r="I4744" s="5">
        <f t="shared" si="895"/>
        <v>6</v>
      </c>
      <c r="J4744" s="4">
        <f t="shared" si="896"/>
        <v>144</v>
      </c>
      <c r="K4744" s="4">
        <f t="shared" si="911"/>
        <v>900</v>
      </c>
      <c r="L4744" s="6">
        <f t="shared" si="912"/>
        <v>45549861.119999997</v>
      </c>
      <c r="N4744" s="22">
        <f t="shared" si="897"/>
        <v>0.26215631012180124</v>
      </c>
      <c r="O4744" s="14">
        <f t="shared" si="898"/>
        <v>517.98331171206235</v>
      </c>
      <c r="Q4744" s="22">
        <f t="shared" si="893"/>
        <v>383.26945924239942</v>
      </c>
      <c r="R4744" s="3">
        <f>VLOOKUP(A4744,ERCOT_345kv_West_ATC!D:E,2)</f>
        <v>26.72</v>
      </c>
      <c r="S4744" s="66">
        <f t="shared" si="914"/>
        <v>0.93028403553777317</v>
      </c>
      <c r="T4744" s="69">
        <f t="shared" si="899"/>
        <v>356.54945924239939</v>
      </c>
      <c r="V4744" s="16">
        <f t="shared" si="900"/>
        <v>2.5261145999999998E-2</v>
      </c>
      <c r="W4744" s="16">
        <f t="shared" si="901"/>
        <v>0.23689516412180123</v>
      </c>
      <c r="X4744" s="16"/>
      <c r="Z4744" s="15">
        <f t="shared" si="902"/>
        <v>5.2317112778706554E-6</v>
      </c>
      <c r="AA4744" s="16">
        <f t="shared" si="903"/>
        <v>0.26478191347438451</v>
      </c>
      <c r="AB4744" s="3">
        <f t="shared" si="904"/>
        <v>0.28518942453768764</v>
      </c>
      <c r="AC4744" s="69">
        <f t="shared" si="905"/>
        <v>90.610409380793683</v>
      </c>
      <c r="AD4744" s="3">
        <f t="shared" si="913"/>
        <v>94.515906757485482</v>
      </c>
      <c r="AF4744" s="29"/>
      <c r="AG4744" s="30"/>
      <c r="AH4744" s="29"/>
      <c r="AI4744" s="29"/>
      <c r="AJ4744" s="31"/>
      <c r="AK4744" s="29"/>
      <c r="AL4744" s="30"/>
      <c r="AN4744" s="17">
        <f t="shared" si="906"/>
        <v>193056.41270463981</v>
      </c>
      <c r="AO4744" s="17">
        <f t="shared" si="907"/>
        <v>1930.564127046398</v>
      </c>
      <c r="AP4744" s="2">
        <f t="shared" si="908"/>
        <v>132.05058628997361</v>
      </c>
      <c r="AQ4744" s="6">
        <f t="shared" si="909"/>
        <v>3528.3916656680949</v>
      </c>
      <c r="AR4744" s="3">
        <f t="shared" si="910"/>
        <v>47082.565134331904</v>
      </c>
    </row>
    <row r="4745" spans="1:44">
      <c r="A4745" s="32">
        <v>44558</v>
      </c>
      <c r="B4745" s="9">
        <v>6.25</v>
      </c>
      <c r="C4745" s="33">
        <v>47669.74037</v>
      </c>
      <c r="D4745" s="34">
        <f t="shared" si="894"/>
        <v>173750771.43417582</v>
      </c>
      <c r="E4745" s="34">
        <v>24272331996979.898</v>
      </c>
      <c r="F4745" s="3">
        <f>VLOOKUP(A4745,ERCOT_345kv_West_ATC!A:B,2)</f>
        <v>35.454000000000001</v>
      </c>
      <c r="G4745" s="3">
        <f>VLOOKUP(A4745,ERCOT_345kv_West_ATC!G:H,2)</f>
        <v>3.8359999999999999</v>
      </c>
      <c r="I4745" s="5">
        <f t="shared" si="895"/>
        <v>6</v>
      </c>
      <c r="J4745" s="4">
        <f t="shared" si="896"/>
        <v>144</v>
      </c>
      <c r="K4745" s="4">
        <f t="shared" si="911"/>
        <v>900</v>
      </c>
      <c r="L4745" s="6">
        <f t="shared" si="912"/>
        <v>42902766.332999997</v>
      </c>
      <c r="N4745" s="22">
        <f t="shared" si="897"/>
        <v>0.24692129985306793</v>
      </c>
      <c r="O4745" s="14">
        <f t="shared" si="898"/>
        <v>517.98331171206235</v>
      </c>
      <c r="Q4745" s="22">
        <f t="shared" si="893"/>
        <v>360.99605241676596</v>
      </c>
      <c r="R4745" s="3">
        <f>VLOOKUP(A4745,ERCOT_345kv_West_ATC!D:E,2)</f>
        <v>23.6</v>
      </c>
      <c r="S4745" s="66">
        <f t="shared" si="914"/>
        <v>0.93462532390034536</v>
      </c>
      <c r="T4745" s="69">
        <f t="shared" si="899"/>
        <v>337.39605241676594</v>
      </c>
      <c r="V4745" s="16">
        <f t="shared" si="900"/>
        <v>2.4250536000000003E-2</v>
      </c>
      <c r="W4745" s="16">
        <f t="shared" si="901"/>
        <v>0.22267076385306794</v>
      </c>
      <c r="X4745" s="16"/>
      <c r="Z4745" s="15">
        <f t="shared" si="902"/>
        <v>5.2317112778706554E-6</v>
      </c>
      <c r="AA4745" s="16">
        <f t="shared" si="903"/>
        <v>0.24939431830689507</v>
      </c>
      <c r="AB4745" s="3">
        <f t="shared" si="904"/>
        <v>0.26861586272127697</v>
      </c>
      <c r="AC4745" s="69">
        <f t="shared" si="905"/>
        <v>84.544485755987381</v>
      </c>
      <c r="AD4745" s="3">
        <f t="shared" si="913"/>
        <v>93.519650993461383</v>
      </c>
      <c r="AF4745" s="29"/>
      <c r="AG4745" s="30"/>
      <c r="AH4745" s="29"/>
      <c r="AI4745" s="29"/>
      <c r="AJ4745" s="31"/>
      <c r="AK4745" s="29"/>
      <c r="AL4745" s="30"/>
      <c r="AN4745" s="17">
        <f t="shared" si="906"/>
        <v>193056.41270463981</v>
      </c>
      <c r="AO4745" s="17">
        <f t="shared" si="907"/>
        <v>1930.564127046398</v>
      </c>
      <c r="AP4745" s="2">
        <f t="shared" si="908"/>
        <v>132.05058628997361</v>
      </c>
      <c r="AQ4745" s="6">
        <f t="shared" si="909"/>
        <v>3116.3938364433775</v>
      </c>
      <c r="AR4745" s="3">
        <f t="shared" si="910"/>
        <v>44553.346533556622</v>
      </c>
    </row>
    <row r="4746" spans="1:44">
      <c r="A4746" s="32">
        <v>44559</v>
      </c>
      <c r="B4746" s="9">
        <v>6.25</v>
      </c>
      <c r="C4746" s="33">
        <v>46407.59549</v>
      </c>
      <c r="D4746" s="34">
        <f t="shared" si="894"/>
        <v>173750771.43417582</v>
      </c>
      <c r="E4746" s="34">
        <v>24272331996979.898</v>
      </c>
      <c r="F4746" s="3">
        <f>VLOOKUP(A4746,ERCOT_345kv_West_ATC!A:B,2)</f>
        <v>37.706499999999998</v>
      </c>
      <c r="G4746" s="3">
        <f>VLOOKUP(A4746,ERCOT_345kv_West_ATC!G:H,2)</f>
        <v>3.8090000000000002</v>
      </c>
      <c r="I4746" s="5">
        <f t="shared" si="895"/>
        <v>6</v>
      </c>
      <c r="J4746" s="4">
        <f t="shared" si="896"/>
        <v>144</v>
      </c>
      <c r="K4746" s="4">
        <f t="shared" si="911"/>
        <v>900</v>
      </c>
      <c r="L4746" s="6">
        <f t="shared" si="912"/>
        <v>41766835.941</v>
      </c>
      <c r="N4746" s="22">
        <f t="shared" si="897"/>
        <v>0.24038360000503972</v>
      </c>
      <c r="O4746" s="14">
        <f t="shared" si="898"/>
        <v>517.98331171206235</v>
      </c>
      <c r="Q4746" s="22">
        <f t="shared" si="893"/>
        <v>351.43801170327441</v>
      </c>
      <c r="R4746" s="3">
        <f>VLOOKUP(A4746,ERCOT_345kv_West_ATC!D:E,2)</f>
        <v>27.3</v>
      </c>
      <c r="S4746" s="66">
        <f t="shared" si="914"/>
        <v>0.92231915987775992</v>
      </c>
      <c r="T4746" s="69">
        <f t="shared" si="899"/>
        <v>324.1380117032744</v>
      </c>
      <c r="V4746" s="16">
        <f t="shared" si="900"/>
        <v>2.5791245999999997E-2</v>
      </c>
      <c r="W4746" s="16">
        <f t="shared" si="901"/>
        <v>0.21459235400503973</v>
      </c>
      <c r="X4746" s="16"/>
      <c r="Z4746" s="15">
        <f t="shared" si="902"/>
        <v>5.2317112778706554E-6</v>
      </c>
      <c r="AA4746" s="16">
        <f t="shared" si="903"/>
        <v>0.24279114070389235</v>
      </c>
      <c r="AB4746" s="3">
        <f t="shared" si="904"/>
        <v>0.2615037590431582</v>
      </c>
      <c r="AC4746" s="69">
        <f t="shared" si="905"/>
        <v>81.941455809795912</v>
      </c>
      <c r="AD4746" s="3">
        <f t="shared" si="913"/>
        <v>92.390730762159066</v>
      </c>
      <c r="AF4746" s="29"/>
      <c r="AG4746" s="30"/>
      <c r="AH4746" s="29"/>
      <c r="AI4746" s="29"/>
      <c r="AJ4746" s="31"/>
      <c r="AK4746" s="29"/>
      <c r="AL4746" s="30"/>
      <c r="AN4746" s="17">
        <f t="shared" si="906"/>
        <v>193056.41270463981</v>
      </c>
      <c r="AO4746" s="17">
        <f t="shared" si="907"/>
        <v>1930.564127046398</v>
      </c>
      <c r="AP4746" s="2">
        <f t="shared" si="908"/>
        <v>132.05058628997361</v>
      </c>
      <c r="AQ4746" s="6">
        <f t="shared" si="909"/>
        <v>3604.9810057162795</v>
      </c>
      <c r="AR4746" s="3">
        <f t="shared" si="910"/>
        <v>42802.614484283724</v>
      </c>
    </row>
    <row r="4747" spans="1:44">
      <c r="A4747" s="32">
        <v>44560</v>
      </c>
      <c r="B4747" s="9">
        <v>6.25</v>
      </c>
      <c r="C4747" s="33">
        <v>47188.320549999997</v>
      </c>
      <c r="D4747" s="34">
        <f t="shared" si="894"/>
        <v>173750771.43417582</v>
      </c>
      <c r="E4747" s="34">
        <v>24272331996979.898</v>
      </c>
      <c r="F4747" s="3">
        <f>VLOOKUP(A4747,ERCOT_345kv_West_ATC!A:B,2)</f>
        <v>37.706499999999998</v>
      </c>
      <c r="G4747" s="3">
        <f>VLOOKUP(A4747,ERCOT_345kv_West_ATC!G:H,2)</f>
        <v>3.3220000000000001</v>
      </c>
      <c r="I4747" s="5">
        <f t="shared" si="895"/>
        <v>6</v>
      </c>
      <c r="J4747" s="4">
        <f t="shared" si="896"/>
        <v>144</v>
      </c>
      <c r="K4747" s="4">
        <f t="shared" si="911"/>
        <v>900</v>
      </c>
      <c r="L4747" s="6">
        <f t="shared" si="912"/>
        <v>42469488.494999997</v>
      </c>
      <c r="N4747" s="22">
        <f t="shared" si="897"/>
        <v>0.24442762552619368</v>
      </c>
      <c r="O4747" s="14">
        <f t="shared" si="898"/>
        <v>517.98331171206235</v>
      </c>
      <c r="Q4747" s="22">
        <f t="shared" si="893"/>
        <v>357.35032971665743</v>
      </c>
      <c r="R4747" s="3">
        <f>VLOOKUP(A4747,ERCOT_345kv_West_ATC!D:E,2)</f>
        <v>27.05</v>
      </c>
      <c r="S4747" s="66">
        <f t="shared" si="914"/>
        <v>0.92430397357839877</v>
      </c>
      <c r="T4747" s="69">
        <f t="shared" si="899"/>
        <v>330.30032971665742</v>
      </c>
      <c r="V4747" s="16">
        <f t="shared" si="900"/>
        <v>2.5791245999999997E-2</v>
      </c>
      <c r="W4747" s="16">
        <f t="shared" si="901"/>
        <v>0.21863637952619369</v>
      </c>
      <c r="X4747" s="16"/>
      <c r="Z4747" s="15">
        <f t="shared" si="902"/>
        <v>5.2317112778706554E-6</v>
      </c>
      <c r="AA4747" s="16">
        <f t="shared" si="903"/>
        <v>0.24687566880521059</v>
      </c>
      <c r="AB4747" s="3">
        <f t="shared" si="904"/>
        <v>0.26590309358771974</v>
      </c>
      <c r="AC4747" s="69">
        <f t="shared" si="905"/>
        <v>83.551612253105432</v>
      </c>
      <c r="AD4747" s="3">
        <f t="shared" si="913"/>
        <v>91.38276005152828</v>
      </c>
      <c r="AF4747" s="29"/>
      <c r="AG4747" s="30"/>
      <c r="AH4747" s="29"/>
      <c r="AI4747" s="29"/>
      <c r="AJ4747" s="31"/>
      <c r="AK4747" s="29"/>
      <c r="AL4747" s="30"/>
      <c r="AN4747" s="17">
        <f t="shared" si="906"/>
        <v>193056.41270463981</v>
      </c>
      <c r="AO4747" s="17">
        <f t="shared" si="907"/>
        <v>1930.564127046398</v>
      </c>
      <c r="AP4747" s="2">
        <f t="shared" si="908"/>
        <v>132.05058628997361</v>
      </c>
      <c r="AQ4747" s="6">
        <f t="shared" si="909"/>
        <v>3571.9683591437861</v>
      </c>
      <c r="AR4747" s="3">
        <f t="shared" si="910"/>
        <v>43616.352190856211</v>
      </c>
    </row>
    <row r="4748" spans="1:44">
      <c r="A4748" s="32">
        <v>44561</v>
      </c>
      <c r="B4748" s="9">
        <v>6.25</v>
      </c>
      <c r="C4748" s="33">
        <v>46328.943140000003</v>
      </c>
      <c r="D4748" s="34">
        <f t="shared" si="894"/>
        <v>173750771.43417582</v>
      </c>
      <c r="E4748" s="34">
        <v>24272331996979.898</v>
      </c>
      <c r="F4748" s="3">
        <f>VLOOKUP(A4748,ERCOT_345kv_West_ATC!A:B,2)</f>
        <v>37.706499999999998</v>
      </c>
      <c r="G4748" s="3">
        <f>VLOOKUP(A4748,ERCOT_345kv_West_ATC!G:H,2)</f>
        <v>3.3620000000000001</v>
      </c>
      <c r="I4748" s="5">
        <f t="shared" si="895"/>
        <v>6</v>
      </c>
      <c r="J4748" s="4">
        <f t="shared" si="896"/>
        <v>144</v>
      </c>
      <c r="K4748" s="4">
        <f t="shared" si="911"/>
        <v>900</v>
      </c>
      <c r="L4748" s="6">
        <f t="shared" si="912"/>
        <v>41696048.826000005</v>
      </c>
      <c r="N4748" s="22">
        <f t="shared" si="897"/>
        <v>0.23997619395777037</v>
      </c>
      <c r="O4748" s="14">
        <f t="shared" si="898"/>
        <v>517.98331171206235</v>
      </c>
      <c r="Q4748" s="22">
        <f t="shared" si="893"/>
        <v>350.84238882714965</v>
      </c>
      <c r="R4748" s="3">
        <f>VLOOKUP(A4748,ERCOT_345kv_West_ATC!D:E,2)</f>
        <v>27.3</v>
      </c>
      <c r="S4748" s="66">
        <f t="shared" si="914"/>
        <v>0.92218728161308361</v>
      </c>
      <c r="T4748" s="69">
        <f t="shared" si="899"/>
        <v>323.54238882714964</v>
      </c>
      <c r="V4748" s="16">
        <f t="shared" si="900"/>
        <v>2.5791245999999997E-2</v>
      </c>
      <c r="W4748" s="16">
        <f t="shared" si="901"/>
        <v>0.21418494795777038</v>
      </c>
      <c r="X4748" s="16"/>
      <c r="Z4748" s="15">
        <f t="shared" si="902"/>
        <v>5.2317112778706554E-6</v>
      </c>
      <c r="AA4748" s="16">
        <f t="shared" si="903"/>
        <v>0.24237965431736636</v>
      </c>
      <c r="AB4748" s="3">
        <f t="shared" si="904"/>
        <v>0.26106055820576496</v>
      </c>
      <c r="AC4748" s="69">
        <f t="shared" si="905"/>
        <v>81.77924430330998</v>
      </c>
      <c r="AD4748" s="3">
        <f t="shared" si="913"/>
        <v>90.295751397214573</v>
      </c>
      <c r="AF4748" s="29"/>
      <c r="AG4748" s="30"/>
      <c r="AH4748" s="29"/>
      <c r="AI4748" s="29"/>
      <c r="AJ4748" s="31"/>
      <c r="AK4748" s="29"/>
      <c r="AL4748" s="30"/>
      <c r="AN4748" s="17">
        <f t="shared" si="906"/>
        <v>193056.41270463981</v>
      </c>
      <c r="AO4748" s="17">
        <f t="shared" si="907"/>
        <v>1930.564127046398</v>
      </c>
      <c r="AP4748" s="2">
        <f t="shared" si="908"/>
        <v>132.05058628997361</v>
      </c>
      <c r="AQ4748" s="6">
        <f t="shared" si="909"/>
        <v>3604.9810057162795</v>
      </c>
      <c r="AR4748" s="3">
        <f t="shared" si="910"/>
        <v>42723.96213428372</v>
      </c>
    </row>
    <row r="4749" spans="1:44">
      <c r="A4749" s="32">
        <v>44562</v>
      </c>
      <c r="B4749" s="9">
        <v>6.25</v>
      </c>
      <c r="C4749" s="33">
        <v>47620.42381</v>
      </c>
      <c r="D4749" s="34">
        <f t="shared" si="894"/>
        <v>173750771.43417582</v>
      </c>
      <c r="E4749" s="34">
        <v>24272331996979.898</v>
      </c>
      <c r="F4749" s="3">
        <f>VLOOKUP(A4749,ERCOT_345kv_West_ATC!A:B,2)</f>
        <v>37.706499999999998</v>
      </c>
      <c r="G4749" s="3">
        <f>VLOOKUP(A4749,ERCOT_345kv_West_ATC!G:H,2)</f>
        <v>3.3620000000000001</v>
      </c>
      <c r="I4749" s="5">
        <f t="shared" si="895"/>
        <v>6</v>
      </c>
      <c r="J4749" s="4">
        <f t="shared" si="896"/>
        <v>144</v>
      </c>
      <c r="K4749" s="4">
        <f t="shared" si="911"/>
        <v>900</v>
      </c>
      <c r="L4749" s="6">
        <f t="shared" si="912"/>
        <v>42858381.428999998</v>
      </c>
      <c r="N4749" s="22">
        <f t="shared" si="897"/>
        <v>0.24666584830235747</v>
      </c>
      <c r="O4749" s="14">
        <f t="shared" si="898"/>
        <v>517.98331171206235</v>
      </c>
      <c r="Q4749" s="22">
        <f t="shared" si="893"/>
        <v>360.62258523736472</v>
      </c>
      <c r="R4749" s="3">
        <f>VLOOKUP(A4749,ERCOT_345kv_West_ATC!D:E,2)</f>
        <v>20.7</v>
      </c>
      <c r="S4749" s="66">
        <f t="shared" si="914"/>
        <v>0.94259926902144775</v>
      </c>
      <c r="T4749" s="69">
        <f t="shared" si="899"/>
        <v>339.92258523736473</v>
      </c>
      <c r="V4749" s="16">
        <f t="shared" si="900"/>
        <v>2.5791245999999997E-2</v>
      </c>
      <c r="W4749" s="16">
        <f t="shared" si="901"/>
        <v>0.22087460230235748</v>
      </c>
      <c r="X4749" s="16"/>
      <c r="Z4749" s="15">
        <f t="shared" si="902"/>
        <v>5.2317112778706554E-6</v>
      </c>
      <c r="AA4749" s="16">
        <f t="shared" si="903"/>
        <v>0.2491363083037573</v>
      </c>
      <c r="AB4749" s="3">
        <f t="shared" si="904"/>
        <v>0.26833796713787283</v>
      </c>
      <c r="AC4749" s="69">
        <f t="shared" si="905"/>
        <v>84.442775972461462</v>
      </c>
      <c r="AD4749" s="3">
        <f t="shared" si="913"/>
        <v>89.352379069549571</v>
      </c>
      <c r="AF4749" s="29"/>
      <c r="AG4749" s="30"/>
      <c r="AH4749" s="29"/>
      <c r="AI4749" s="29"/>
      <c r="AJ4749" s="31"/>
      <c r="AK4749" s="29"/>
      <c r="AL4749" s="30"/>
      <c r="AN4749" s="17">
        <f t="shared" si="906"/>
        <v>193056.41270463981</v>
      </c>
      <c r="AO4749" s="17">
        <f t="shared" si="907"/>
        <v>1930.564127046398</v>
      </c>
      <c r="AP4749" s="2">
        <f t="shared" si="908"/>
        <v>132.05058628997361</v>
      </c>
      <c r="AQ4749" s="6">
        <f t="shared" si="909"/>
        <v>2733.4471362024537</v>
      </c>
      <c r="AR4749" s="3">
        <f t="shared" si="910"/>
        <v>44886.976673797544</v>
      </c>
    </row>
    <row r="4750" spans="1:44">
      <c r="A4750" s="32">
        <v>44563</v>
      </c>
      <c r="B4750" s="9">
        <v>6.25</v>
      </c>
      <c r="C4750" s="33">
        <v>47344.843410000001</v>
      </c>
      <c r="D4750" s="34">
        <f t="shared" si="894"/>
        <v>173750771.43417582</v>
      </c>
      <c r="E4750" s="34">
        <v>24272331996979.898</v>
      </c>
      <c r="F4750" s="3">
        <f>VLOOKUP(A4750,ERCOT_345kv_West_ATC!A:B,2)</f>
        <v>37.706499999999998</v>
      </c>
      <c r="G4750" s="3">
        <f>VLOOKUP(A4750,ERCOT_345kv_West_ATC!G:H,2)</f>
        <v>3.3620000000000001</v>
      </c>
      <c r="I4750" s="5">
        <f t="shared" si="895"/>
        <v>6</v>
      </c>
      <c r="J4750" s="4">
        <f t="shared" si="896"/>
        <v>144</v>
      </c>
      <c r="K4750" s="4">
        <f t="shared" si="911"/>
        <v>900</v>
      </c>
      <c r="L4750" s="6">
        <f t="shared" si="912"/>
        <v>42610359.068999998</v>
      </c>
      <c r="N4750" s="22">
        <f t="shared" si="897"/>
        <v>0.24523838782000812</v>
      </c>
      <c r="O4750" s="14">
        <f t="shared" si="898"/>
        <v>517.98331171206235</v>
      </c>
      <c r="Q4750" s="22">
        <f t="shared" si="893"/>
        <v>358.53565470761419</v>
      </c>
      <c r="R4750" s="3">
        <f>VLOOKUP(A4750,ERCOT_345kv_West_ATC!D:E,2)</f>
        <v>38.270000000000003</v>
      </c>
      <c r="S4750" s="66">
        <f t="shared" si="914"/>
        <v>0.89326026715192619</v>
      </c>
      <c r="T4750" s="69">
        <f t="shared" si="899"/>
        <v>320.2656547076142</v>
      </c>
      <c r="V4750" s="16">
        <f t="shared" si="900"/>
        <v>2.5791245999999997E-2</v>
      </c>
      <c r="W4750" s="16">
        <f t="shared" si="901"/>
        <v>0.21944714182000813</v>
      </c>
      <c r="X4750" s="16"/>
      <c r="Z4750" s="15">
        <f t="shared" si="902"/>
        <v>5.2317112778706554E-6</v>
      </c>
      <c r="AA4750" s="16">
        <f t="shared" si="903"/>
        <v>0.2476945512171172</v>
      </c>
      <c r="AB4750" s="3">
        <f t="shared" si="904"/>
        <v>0.26678508964534797</v>
      </c>
      <c r="AC4750" s="69">
        <f t="shared" si="905"/>
        <v>83.874422810197359</v>
      </c>
      <c r="AD4750" s="3">
        <f t="shared" si="913"/>
        <v>88.590474594794088</v>
      </c>
      <c r="AF4750" s="29"/>
      <c r="AG4750" s="30"/>
      <c r="AH4750" s="29"/>
      <c r="AI4750" s="29"/>
      <c r="AJ4750" s="31"/>
      <c r="AK4750" s="29"/>
      <c r="AL4750" s="30"/>
      <c r="AN4750" s="17">
        <f t="shared" si="906"/>
        <v>193056.41270463981</v>
      </c>
      <c r="AO4750" s="17">
        <f t="shared" si="907"/>
        <v>1930.564127046398</v>
      </c>
      <c r="AP4750" s="2">
        <f t="shared" si="908"/>
        <v>132.05058628997361</v>
      </c>
      <c r="AQ4750" s="6">
        <f t="shared" si="909"/>
        <v>5053.5759373172905</v>
      </c>
      <c r="AR4750" s="3">
        <f t="shared" si="910"/>
        <v>42291.26747268271</v>
      </c>
    </row>
    <row r="4751" spans="1:44">
      <c r="A4751" s="32">
        <v>44564</v>
      </c>
      <c r="B4751" s="9">
        <v>6.25</v>
      </c>
      <c r="C4751" s="33">
        <v>46467.6158</v>
      </c>
      <c r="D4751" s="34">
        <f t="shared" si="894"/>
        <v>173750771.43417582</v>
      </c>
      <c r="E4751" s="34">
        <v>24272331996979.898</v>
      </c>
      <c r="F4751" s="3">
        <f>VLOOKUP(A4751,ERCOT_345kv_West_ATC!A:B,2)</f>
        <v>29.926400000000001</v>
      </c>
      <c r="G4751" s="3">
        <f>VLOOKUP(A4751,ERCOT_345kv_West_ATC!G:H,2)</f>
        <v>3.4060000000000001</v>
      </c>
      <c r="I4751" s="5">
        <f t="shared" si="895"/>
        <v>6</v>
      </c>
      <c r="J4751" s="4">
        <f t="shared" si="896"/>
        <v>144</v>
      </c>
      <c r="K4751" s="4">
        <f t="shared" si="911"/>
        <v>900</v>
      </c>
      <c r="L4751" s="6">
        <f t="shared" si="912"/>
        <v>41820854.219999999</v>
      </c>
      <c r="N4751" s="22">
        <f t="shared" si="897"/>
        <v>0.24069449519447755</v>
      </c>
      <c r="O4751" s="14">
        <f t="shared" si="898"/>
        <v>517.98331171206235</v>
      </c>
      <c r="Q4751" s="22">
        <f t="shared" si="893"/>
        <v>351.89253683403149</v>
      </c>
      <c r="R4751" s="3">
        <f>VLOOKUP(A4751,ERCOT_345kv_West_ATC!D:E,2)</f>
        <v>35.79</v>
      </c>
      <c r="S4751" s="66">
        <f t="shared" si="914"/>
        <v>0.89829281313550502</v>
      </c>
      <c r="T4751" s="69">
        <f t="shared" si="899"/>
        <v>316.10253683403147</v>
      </c>
      <c r="V4751" s="16">
        <f t="shared" si="900"/>
        <v>2.04696576E-2</v>
      </c>
      <c r="W4751" s="16">
        <f t="shared" si="901"/>
        <v>0.22022483759447756</v>
      </c>
      <c r="X4751" s="16"/>
      <c r="Z4751" s="15">
        <f t="shared" si="902"/>
        <v>5.2317112778706554E-6</v>
      </c>
      <c r="AA4751" s="16">
        <f t="shared" si="903"/>
        <v>0.24310514963662067</v>
      </c>
      <c r="AB4751" s="3">
        <f t="shared" si="904"/>
        <v>0.26184196955629108</v>
      </c>
      <c r="AC4751" s="69">
        <f t="shared" si="905"/>
        <v>82.065240857602532</v>
      </c>
      <c r="AD4751" s="3">
        <f t="shared" si="913"/>
        <v>88.12707258234353</v>
      </c>
      <c r="AF4751" s="29"/>
      <c r="AG4751" s="30"/>
      <c r="AH4751" s="29"/>
      <c r="AI4751" s="29"/>
      <c r="AJ4751" s="31"/>
      <c r="AK4751" s="29"/>
      <c r="AL4751" s="30"/>
      <c r="AN4751" s="17">
        <f t="shared" si="906"/>
        <v>193056.41270463981</v>
      </c>
      <c r="AO4751" s="17">
        <f t="shared" si="907"/>
        <v>1930.564127046398</v>
      </c>
      <c r="AP4751" s="2">
        <f t="shared" si="908"/>
        <v>132.05058628997361</v>
      </c>
      <c r="AQ4751" s="6">
        <f t="shared" si="909"/>
        <v>4726.0904833181557</v>
      </c>
      <c r="AR4751" s="3">
        <f t="shared" si="910"/>
        <v>41741.525316681844</v>
      </c>
    </row>
    <row r="4752" spans="1:44">
      <c r="A4752" s="32">
        <v>44565</v>
      </c>
      <c r="B4752" s="9">
        <v>6.25</v>
      </c>
      <c r="C4752" s="33">
        <v>45926.761789999997</v>
      </c>
      <c r="D4752" s="34">
        <f t="shared" si="894"/>
        <v>173750771.43417582</v>
      </c>
      <c r="E4752" s="34">
        <v>24272331996979.898</v>
      </c>
      <c r="F4752" s="3">
        <f>VLOOKUP(A4752,ERCOT_345kv_West_ATC!A:B,2)</f>
        <v>29.6233</v>
      </c>
      <c r="G4752" s="3">
        <f>VLOOKUP(A4752,ERCOT_345kv_West_ATC!G:H,2)</f>
        <v>3.4129999999999998</v>
      </c>
      <c r="I4752" s="5">
        <f t="shared" si="895"/>
        <v>6</v>
      </c>
      <c r="J4752" s="4">
        <f t="shared" si="896"/>
        <v>144</v>
      </c>
      <c r="K4752" s="4">
        <f t="shared" si="911"/>
        <v>900</v>
      </c>
      <c r="L4752" s="6">
        <f t="shared" si="912"/>
        <v>41334085.610999994</v>
      </c>
      <c r="N4752" s="22">
        <f t="shared" si="897"/>
        <v>0.23789296168195204</v>
      </c>
      <c r="O4752" s="14">
        <f t="shared" si="898"/>
        <v>517.98331171206235</v>
      </c>
      <c r="Q4752" s="22">
        <f t="shared" si="893"/>
        <v>347.79672760519304</v>
      </c>
      <c r="R4752" s="3">
        <f>VLOOKUP(A4752,ERCOT_345kv_West_ATC!D:E,2)</f>
        <v>22.15</v>
      </c>
      <c r="S4752" s="66">
        <f t="shared" si="914"/>
        <v>0.93631337433069839</v>
      </c>
      <c r="T4752" s="69">
        <f t="shared" si="899"/>
        <v>325.64672760519306</v>
      </c>
      <c r="V4752" s="16">
        <f t="shared" si="900"/>
        <v>2.0262337200000001E-2</v>
      </c>
      <c r="W4752" s="16">
        <f t="shared" si="901"/>
        <v>0.21763062448195203</v>
      </c>
      <c r="X4752" s="16"/>
      <c r="Z4752" s="15">
        <f t="shared" si="902"/>
        <v>5.2317112778706554E-6</v>
      </c>
      <c r="AA4752" s="16">
        <f t="shared" si="903"/>
        <v>0.24027555761282207</v>
      </c>
      <c r="AB4752" s="3">
        <f t="shared" si="904"/>
        <v>0.25879429265738685</v>
      </c>
      <c r="AC4752" s="69">
        <f t="shared" si="905"/>
        <v>80.949791112603592</v>
      </c>
      <c r="AD4752" s="3">
        <f t="shared" si="913"/>
        <v>87.610652373655114</v>
      </c>
      <c r="AF4752" s="29"/>
      <c r="AG4752" s="30"/>
      <c r="AH4752" s="29"/>
      <c r="AI4752" s="29"/>
      <c r="AJ4752" s="31"/>
      <c r="AK4752" s="29"/>
      <c r="AL4752" s="30"/>
      <c r="AN4752" s="17">
        <f t="shared" si="906"/>
        <v>193056.41270463981</v>
      </c>
      <c r="AO4752" s="17">
        <f t="shared" si="907"/>
        <v>1930.564127046398</v>
      </c>
      <c r="AP4752" s="2">
        <f t="shared" si="908"/>
        <v>132.05058628997361</v>
      </c>
      <c r="AQ4752" s="6">
        <f t="shared" si="909"/>
        <v>2924.9204863229152</v>
      </c>
      <c r="AR4752" s="3">
        <f t="shared" si="910"/>
        <v>43001.84130367708</v>
      </c>
    </row>
    <row r="4753" spans="1:44">
      <c r="A4753" s="32">
        <v>44566</v>
      </c>
      <c r="B4753" s="9">
        <v>6.25</v>
      </c>
      <c r="C4753" s="33">
        <v>43589.355680000001</v>
      </c>
      <c r="D4753" s="34">
        <f t="shared" si="894"/>
        <v>173750771.43417582</v>
      </c>
      <c r="E4753" s="34">
        <v>24272331996979.898</v>
      </c>
      <c r="F4753" s="3">
        <f>VLOOKUP(A4753,ERCOT_345kv_West_ATC!A:B,2)</f>
        <v>30.331299999999999</v>
      </c>
      <c r="G4753" s="3">
        <f>VLOOKUP(A4753,ERCOT_345kv_West_ATC!G:H,2)</f>
        <v>3.4420000000000002</v>
      </c>
      <c r="I4753" s="5">
        <f t="shared" si="895"/>
        <v>6</v>
      </c>
      <c r="J4753" s="4">
        <f t="shared" si="896"/>
        <v>144</v>
      </c>
      <c r="K4753" s="4">
        <f t="shared" si="911"/>
        <v>900</v>
      </c>
      <c r="L4753" s="6">
        <f t="shared" si="912"/>
        <v>39230420.112000003</v>
      </c>
      <c r="N4753" s="22">
        <f t="shared" si="897"/>
        <v>0.22578558810521399</v>
      </c>
      <c r="O4753" s="14">
        <f t="shared" si="898"/>
        <v>517.98331171206235</v>
      </c>
      <c r="Q4753" s="22">
        <f t="shared" si="893"/>
        <v>330.0958890427105</v>
      </c>
      <c r="R4753" s="3">
        <f>VLOOKUP(A4753,ERCOT_345kv_West_ATC!D:E,2)</f>
        <v>28.13</v>
      </c>
      <c r="S4753" s="66">
        <f t="shared" si="914"/>
        <v>0.91478233769715223</v>
      </c>
      <c r="T4753" s="69">
        <f t="shared" si="899"/>
        <v>301.9658890427105</v>
      </c>
      <c r="V4753" s="16">
        <f t="shared" si="900"/>
        <v>2.0746609200000002E-2</v>
      </c>
      <c r="W4753" s="16">
        <f t="shared" si="901"/>
        <v>0.205038978905214</v>
      </c>
      <c r="X4753" s="16"/>
      <c r="Z4753" s="15">
        <f t="shared" si="902"/>
        <v>5.2317112778706554E-6</v>
      </c>
      <c r="AA4753" s="16">
        <f t="shared" si="903"/>
        <v>0.2280469237061713</v>
      </c>
      <c r="AB4753" s="3">
        <f t="shared" si="904"/>
        <v>0.24562316242058849</v>
      </c>
      <c r="AC4753" s="69">
        <f t="shared" si="905"/>
        <v>76.129157445935377</v>
      </c>
      <c r="AD4753" s="3">
        <f t="shared" si="913"/>
        <v>86.835115431735275</v>
      </c>
      <c r="AF4753" s="29"/>
      <c r="AG4753" s="30"/>
      <c r="AH4753" s="29"/>
      <c r="AI4753" s="29"/>
      <c r="AJ4753" s="31"/>
      <c r="AK4753" s="29"/>
      <c r="AL4753" s="30"/>
      <c r="AN4753" s="17">
        <f t="shared" si="906"/>
        <v>193056.41270463981</v>
      </c>
      <c r="AO4753" s="17">
        <f t="shared" si="907"/>
        <v>1930.564127046398</v>
      </c>
      <c r="AP4753" s="2">
        <f t="shared" si="908"/>
        <v>132.05058628997361</v>
      </c>
      <c r="AQ4753" s="6">
        <f t="shared" si="909"/>
        <v>3714.5829923369574</v>
      </c>
      <c r="AR4753" s="3">
        <f t="shared" si="910"/>
        <v>39874.77268766304</v>
      </c>
    </row>
    <row r="4754" spans="1:44">
      <c r="A4754" s="32">
        <v>44567</v>
      </c>
      <c r="B4754" s="9">
        <v>6.25</v>
      </c>
      <c r="C4754" s="33">
        <v>43154.455220000003</v>
      </c>
      <c r="D4754" s="34">
        <f t="shared" si="894"/>
        <v>173750771.43417582</v>
      </c>
      <c r="E4754" s="34">
        <v>24272331996979.898</v>
      </c>
      <c r="F4754" s="3">
        <f>VLOOKUP(A4754,ERCOT_345kv_West_ATC!A:B,2)</f>
        <v>29.6218</v>
      </c>
      <c r="G4754" s="3">
        <f>VLOOKUP(A4754,ERCOT_345kv_West_ATC!G:H,2)</f>
        <v>3.45</v>
      </c>
      <c r="I4754" s="5">
        <f t="shared" si="895"/>
        <v>6</v>
      </c>
      <c r="J4754" s="4">
        <f t="shared" si="896"/>
        <v>144</v>
      </c>
      <c r="K4754" s="4">
        <f t="shared" si="911"/>
        <v>900</v>
      </c>
      <c r="L4754" s="6">
        <f t="shared" si="912"/>
        <v>38839009.698000006</v>
      </c>
      <c r="N4754" s="22">
        <f t="shared" si="897"/>
        <v>0.22353287629985502</v>
      </c>
      <c r="O4754" s="14">
        <f t="shared" si="898"/>
        <v>517.98331171206235</v>
      </c>
      <c r="Q4754" s="22">
        <f t="shared" si="893"/>
        <v>326.80245073078214</v>
      </c>
      <c r="R4754" s="3">
        <f>VLOOKUP(A4754,ERCOT_345kv_West_ATC!D:E,2)</f>
        <v>28.57</v>
      </c>
      <c r="S4754" s="66">
        <f t="shared" si="914"/>
        <v>0.91257715498732361</v>
      </c>
      <c r="T4754" s="69">
        <f t="shared" si="899"/>
        <v>298.23245073078215</v>
      </c>
      <c r="V4754" s="16">
        <f t="shared" si="900"/>
        <v>2.02613112E-2</v>
      </c>
      <c r="W4754" s="16">
        <f t="shared" si="901"/>
        <v>0.20327156509985503</v>
      </c>
      <c r="X4754" s="16"/>
      <c r="Z4754" s="15">
        <f t="shared" si="902"/>
        <v>5.2317112778706554E-6</v>
      </c>
      <c r="AA4754" s="16">
        <f t="shared" si="903"/>
        <v>0.22577165006483818</v>
      </c>
      <c r="AB4754" s="3">
        <f t="shared" si="904"/>
        <v>0.2431725268317633</v>
      </c>
      <c r="AC4754" s="69">
        <f t="shared" si="905"/>
        <v>75.232224820425358</v>
      </c>
      <c r="AD4754" s="3">
        <f t="shared" si="913"/>
        <v>86.022235964187331</v>
      </c>
      <c r="AF4754" s="29"/>
      <c r="AG4754" s="30"/>
      <c r="AH4754" s="29"/>
      <c r="AI4754" s="29"/>
      <c r="AJ4754" s="31"/>
      <c r="AK4754" s="29"/>
      <c r="AL4754" s="30"/>
      <c r="AN4754" s="17">
        <f t="shared" si="906"/>
        <v>193056.41270463981</v>
      </c>
      <c r="AO4754" s="17">
        <f t="shared" si="907"/>
        <v>1930.564127046398</v>
      </c>
      <c r="AP4754" s="2">
        <f t="shared" si="908"/>
        <v>132.05058628997361</v>
      </c>
      <c r="AQ4754" s="6">
        <f t="shared" si="909"/>
        <v>3772.6852503045461</v>
      </c>
      <c r="AR4754" s="3">
        <f t="shared" si="910"/>
        <v>39381.769969695459</v>
      </c>
    </row>
    <row r="4755" spans="1:44">
      <c r="A4755" s="32">
        <v>44568</v>
      </c>
      <c r="B4755" s="9">
        <v>6.25</v>
      </c>
      <c r="C4755" s="33">
        <v>41564.239009999998</v>
      </c>
      <c r="D4755" s="34">
        <f t="shared" si="894"/>
        <v>173750771.43417582</v>
      </c>
      <c r="E4755" s="34">
        <v>24272331996979.898</v>
      </c>
      <c r="F4755" s="3">
        <f>VLOOKUP(A4755,ERCOT_345kv_West_ATC!A:B,2)</f>
        <v>30.636500000000002</v>
      </c>
      <c r="G4755" s="3">
        <f>VLOOKUP(A4755,ERCOT_345kv_West_ATC!G:H,2)</f>
        <v>3.47</v>
      </c>
      <c r="I4755" s="5">
        <f t="shared" si="895"/>
        <v>6</v>
      </c>
      <c r="J4755" s="4">
        <f t="shared" si="896"/>
        <v>144</v>
      </c>
      <c r="K4755" s="4">
        <f t="shared" si="911"/>
        <v>900</v>
      </c>
      <c r="L4755" s="6">
        <f t="shared" si="912"/>
        <v>37407815.108999997</v>
      </c>
      <c r="N4755" s="22">
        <f t="shared" si="897"/>
        <v>0.21529582171191491</v>
      </c>
      <c r="O4755" s="14">
        <f t="shared" si="898"/>
        <v>517.98331171206235</v>
      </c>
      <c r="Q4755" s="22">
        <f t="shared" si="893"/>
        <v>314.75997326303349</v>
      </c>
      <c r="R4755" s="3">
        <f>VLOOKUP(A4755,ERCOT_345kv_West_ATC!D:E,2)</f>
        <v>28.97</v>
      </c>
      <c r="S4755" s="66">
        <f t="shared" si="914"/>
        <v>0.90796161373482265</v>
      </c>
      <c r="T4755" s="69">
        <f t="shared" si="899"/>
        <v>285.78997326303352</v>
      </c>
      <c r="V4755" s="16">
        <f t="shared" si="900"/>
        <v>2.0955366000000003E-2</v>
      </c>
      <c r="W4755" s="16">
        <f t="shared" si="901"/>
        <v>0.19434045571191491</v>
      </c>
      <c r="X4755" s="16"/>
      <c r="Z4755" s="15">
        <f t="shared" si="902"/>
        <v>5.2317112778706554E-6</v>
      </c>
      <c r="AA4755" s="16">
        <f t="shared" si="903"/>
        <v>0.21745209798472842</v>
      </c>
      <c r="AB4755" s="3">
        <f t="shared" si="904"/>
        <v>0.23421176271081301</v>
      </c>
      <c r="AC4755" s="69">
        <f t="shared" si="905"/>
        <v>71.952585152157567</v>
      </c>
      <c r="AD4755" s="3">
        <f t="shared" si="913"/>
        <v>85.105328323794055</v>
      </c>
      <c r="AF4755" s="29"/>
      <c r="AG4755" s="30"/>
      <c r="AH4755" s="29"/>
      <c r="AI4755" s="29"/>
      <c r="AJ4755" s="31"/>
      <c r="AK4755" s="29"/>
      <c r="AL4755" s="30"/>
      <c r="AN4755" s="17">
        <f t="shared" si="906"/>
        <v>193056.41270463981</v>
      </c>
      <c r="AO4755" s="17">
        <f t="shared" si="907"/>
        <v>1930.564127046398</v>
      </c>
      <c r="AP4755" s="2">
        <f t="shared" si="908"/>
        <v>132.05058628997361</v>
      </c>
      <c r="AQ4755" s="6">
        <f t="shared" si="909"/>
        <v>3825.5054848205355</v>
      </c>
      <c r="AR4755" s="3">
        <f t="shared" si="910"/>
        <v>37738.733525179465</v>
      </c>
    </row>
    <row r="4756" spans="1:44">
      <c r="A4756" s="32">
        <v>44569</v>
      </c>
      <c r="B4756" s="9">
        <v>6.25</v>
      </c>
      <c r="C4756" s="33">
        <v>41744.057829999998</v>
      </c>
      <c r="D4756" s="34">
        <f t="shared" si="894"/>
        <v>174463336.1172899</v>
      </c>
      <c r="E4756" s="34">
        <v>24371874614345.602</v>
      </c>
      <c r="F4756" s="3">
        <f>VLOOKUP(A4756,ERCOT_345kv_West_ATC!A:B,2)</f>
        <v>30.636500000000002</v>
      </c>
      <c r="G4756" s="3">
        <f>VLOOKUP(A4756,ERCOT_345kv_West_ATC!G:H,2)</f>
        <v>3.47</v>
      </c>
      <c r="I4756" s="5">
        <f t="shared" si="895"/>
        <v>6</v>
      </c>
      <c r="J4756" s="4">
        <f t="shared" si="896"/>
        <v>144</v>
      </c>
      <c r="K4756" s="4">
        <f t="shared" si="911"/>
        <v>900</v>
      </c>
      <c r="L4756" s="6">
        <f t="shared" si="912"/>
        <v>37569652.046999998</v>
      </c>
      <c r="N4756" s="22">
        <f t="shared" si="897"/>
        <v>0.21534411116466504</v>
      </c>
      <c r="O4756" s="14">
        <f t="shared" si="898"/>
        <v>515.86770036022881</v>
      </c>
      <c r="Q4756" s="22">
        <f t="shared" si="893"/>
        <v>314.8305718781653</v>
      </c>
      <c r="R4756" s="3">
        <f>VLOOKUP(A4756,ERCOT_345kv_West_ATC!D:E,2)</f>
        <v>24.09</v>
      </c>
      <c r="S4756" s="66">
        <f t="shared" si="914"/>
        <v>0.92348265336403723</v>
      </c>
      <c r="T4756" s="69">
        <f t="shared" si="899"/>
        <v>290.74057187816533</v>
      </c>
      <c r="V4756" s="16">
        <f t="shared" si="900"/>
        <v>2.0955366000000003E-2</v>
      </c>
      <c r="W4756" s="16">
        <f t="shared" si="901"/>
        <v>0.19438874516466503</v>
      </c>
      <c r="X4756" s="16"/>
      <c r="Z4756" s="15">
        <f t="shared" si="902"/>
        <v>5.2103432771673213E-6</v>
      </c>
      <c r="AA4756" s="16">
        <f t="shared" si="903"/>
        <v>0.21750087107622437</v>
      </c>
      <c r="AB4756" s="3">
        <f t="shared" si="904"/>
        <v>0.23426429488611963</v>
      </c>
      <c r="AC4756" s="69">
        <f t="shared" si="905"/>
        <v>71.971811928319781</v>
      </c>
      <c r="AD4756" s="3">
        <f t="shared" si="913"/>
        <v>84.384058857839918</v>
      </c>
      <c r="AF4756" s="29"/>
      <c r="AG4756" s="30"/>
      <c r="AH4756" s="29"/>
      <c r="AI4756" s="29"/>
      <c r="AJ4756" s="31"/>
      <c r="AK4756" s="29"/>
      <c r="AL4756" s="30"/>
      <c r="AN4756" s="17">
        <f t="shared" si="906"/>
        <v>193848.15124143322</v>
      </c>
      <c r="AO4756" s="17">
        <f t="shared" si="907"/>
        <v>1938.4815124143322</v>
      </c>
      <c r="AP4756" s="2">
        <f t="shared" si="908"/>
        <v>132.5921354491403</v>
      </c>
      <c r="AQ4756" s="6">
        <f t="shared" si="909"/>
        <v>3194.1445429697897</v>
      </c>
      <c r="AR4756" s="3">
        <f t="shared" si="910"/>
        <v>38549.913287030206</v>
      </c>
    </row>
    <row r="4757" spans="1:44">
      <c r="A4757" s="32">
        <v>44570</v>
      </c>
      <c r="B4757" s="9">
        <v>6.25</v>
      </c>
      <c r="C4757" s="33">
        <v>41910.512269999999</v>
      </c>
      <c r="D4757" s="34">
        <f t="shared" si="894"/>
        <v>174463336.1172899</v>
      </c>
      <c r="E4757" s="34">
        <v>24371874614345.602</v>
      </c>
      <c r="F4757" s="3">
        <f>VLOOKUP(A4757,ERCOT_345kv_West_ATC!A:B,2)</f>
        <v>30.636500000000002</v>
      </c>
      <c r="G4757" s="3">
        <f>VLOOKUP(A4757,ERCOT_345kv_West_ATC!G:H,2)</f>
        <v>3.47</v>
      </c>
      <c r="I4757" s="5">
        <f t="shared" si="895"/>
        <v>6</v>
      </c>
      <c r="J4757" s="4">
        <f t="shared" si="896"/>
        <v>144</v>
      </c>
      <c r="K4757" s="4">
        <f t="shared" si="911"/>
        <v>900</v>
      </c>
      <c r="L4757" s="6">
        <f t="shared" si="912"/>
        <v>37719461.042999998</v>
      </c>
      <c r="N4757" s="22">
        <f t="shared" si="897"/>
        <v>0.21620279585644053</v>
      </c>
      <c r="O4757" s="14">
        <f t="shared" si="898"/>
        <v>515.86770036022881</v>
      </c>
      <c r="Q4757" s="22">
        <f t="shared" si="893"/>
        <v>316.08595885444527</v>
      </c>
      <c r="R4757" s="3">
        <f>VLOOKUP(A4757,ERCOT_345kv_West_ATC!D:E,2)</f>
        <v>23.46</v>
      </c>
      <c r="S4757" s="66">
        <f t="shared" si="914"/>
        <v>0.92577968320698767</v>
      </c>
      <c r="T4757" s="69">
        <f t="shared" si="899"/>
        <v>292.62595885444529</v>
      </c>
      <c r="V4757" s="16">
        <f t="shared" si="900"/>
        <v>2.0955366000000003E-2</v>
      </c>
      <c r="W4757" s="16">
        <f t="shared" si="901"/>
        <v>0.19524742985644053</v>
      </c>
      <c r="X4757" s="16"/>
      <c r="Z4757" s="15">
        <f t="shared" si="902"/>
        <v>5.2103432771673213E-6</v>
      </c>
      <c r="AA4757" s="16">
        <f t="shared" si="903"/>
        <v>0.21836815584863303</v>
      </c>
      <c r="AB4757" s="3">
        <f t="shared" si="904"/>
        <v>0.23519842381474618</v>
      </c>
      <c r="AC4757" s="69">
        <f t="shared" si="905"/>
        <v>72.31370311619709</v>
      </c>
      <c r="AD4757" s="3">
        <f t="shared" si="913"/>
        <v>83.722658591611506</v>
      </c>
      <c r="AF4757" s="29"/>
      <c r="AG4757" s="30"/>
      <c r="AH4757" s="29"/>
      <c r="AI4757" s="29"/>
      <c r="AJ4757" s="31"/>
      <c r="AK4757" s="29"/>
      <c r="AL4757" s="30"/>
      <c r="AN4757" s="17">
        <f t="shared" si="906"/>
        <v>193848.15124143322</v>
      </c>
      <c r="AO4757" s="17">
        <f t="shared" si="907"/>
        <v>1938.4815124143322</v>
      </c>
      <c r="AP4757" s="2">
        <f t="shared" si="908"/>
        <v>132.5921354491403</v>
      </c>
      <c r="AQ4757" s="6">
        <f t="shared" si="909"/>
        <v>3110.6114976368317</v>
      </c>
      <c r="AR4757" s="3">
        <f t="shared" si="910"/>
        <v>38799.900772363166</v>
      </c>
    </row>
    <row r="4758" spans="1:44">
      <c r="A4758" s="32">
        <v>44571</v>
      </c>
      <c r="B4758" s="9">
        <v>6.25</v>
      </c>
      <c r="C4758" s="33">
        <v>41820.017870000003</v>
      </c>
      <c r="D4758" s="34">
        <f t="shared" si="894"/>
        <v>174463336.1172899</v>
      </c>
      <c r="E4758" s="34">
        <v>24371874614345.602</v>
      </c>
      <c r="F4758" s="3">
        <f>VLOOKUP(A4758,ERCOT_345kv_West_ATC!A:B,2)</f>
        <v>30.0547</v>
      </c>
      <c r="G4758" s="3">
        <f>VLOOKUP(A4758,ERCOT_345kv_West_ATC!G:H,2)</f>
        <v>3.5030000000000001</v>
      </c>
      <c r="I4758" s="5">
        <f t="shared" si="895"/>
        <v>6</v>
      </c>
      <c r="J4758" s="4">
        <f t="shared" si="896"/>
        <v>144</v>
      </c>
      <c r="K4758" s="4">
        <f t="shared" si="911"/>
        <v>900</v>
      </c>
      <c r="L4758" s="6">
        <f t="shared" si="912"/>
        <v>37638016.083000004</v>
      </c>
      <c r="N4758" s="22">
        <f t="shared" si="897"/>
        <v>0.2157359644762058</v>
      </c>
      <c r="O4758" s="14">
        <f t="shared" si="898"/>
        <v>515.86770036022881</v>
      </c>
      <c r="Q4758" s="22">
        <f t="shared" si="893"/>
        <v>315.40345683655823</v>
      </c>
      <c r="R4758" s="3">
        <f>VLOOKUP(A4758,ERCOT_345kv_West_ATC!D:E,2)</f>
        <v>36.049999999999997</v>
      </c>
      <c r="S4758" s="66">
        <f t="shared" si="914"/>
        <v>0.88570195025262177</v>
      </c>
      <c r="T4758" s="69">
        <f t="shared" si="899"/>
        <v>279.35345683655822</v>
      </c>
      <c r="V4758" s="16">
        <f t="shared" si="900"/>
        <v>2.05574148E-2</v>
      </c>
      <c r="W4758" s="16">
        <f t="shared" si="901"/>
        <v>0.19517854967620579</v>
      </c>
      <c r="X4758" s="16"/>
      <c r="Z4758" s="15">
        <f t="shared" si="902"/>
        <v>5.2103432771673213E-6</v>
      </c>
      <c r="AA4758" s="16">
        <f t="shared" si="903"/>
        <v>0.21789664895997177</v>
      </c>
      <c r="AB4758" s="3">
        <f t="shared" si="904"/>
        <v>0.23469057652080375</v>
      </c>
      <c r="AC4758" s="69">
        <f t="shared" si="905"/>
        <v>72.127831006614159</v>
      </c>
      <c r="AD4758" s="3">
        <f t="shared" si="913"/>
        <v>83.182173631854837</v>
      </c>
      <c r="AF4758" s="29"/>
      <c r="AG4758" s="30"/>
      <c r="AH4758" s="29"/>
      <c r="AI4758" s="29"/>
      <c r="AJ4758" s="31"/>
      <c r="AK4758" s="29"/>
      <c r="AL4758" s="30"/>
      <c r="AN4758" s="17">
        <f t="shared" si="906"/>
        <v>193848.15124143322</v>
      </c>
      <c r="AO4758" s="17">
        <f t="shared" si="907"/>
        <v>1938.4815124143322</v>
      </c>
      <c r="AP4758" s="2">
        <f t="shared" si="908"/>
        <v>132.5921354491403</v>
      </c>
      <c r="AQ4758" s="6">
        <f t="shared" si="909"/>
        <v>4779.9464829415074</v>
      </c>
      <c r="AR4758" s="3">
        <f t="shared" si="910"/>
        <v>37040.071387058495</v>
      </c>
    </row>
    <row r="4759" spans="1:44">
      <c r="A4759" s="32">
        <v>44572</v>
      </c>
      <c r="B4759" s="9">
        <v>6.25</v>
      </c>
      <c r="C4759" s="33">
        <v>42721.695480000002</v>
      </c>
      <c r="D4759" s="34">
        <f t="shared" si="894"/>
        <v>174463336.1172899</v>
      </c>
      <c r="E4759" s="34">
        <v>24371874614345.602</v>
      </c>
      <c r="F4759" s="3">
        <f>VLOOKUP(A4759,ERCOT_345kv_West_ATC!A:B,2)</f>
        <v>30.0077</v>
      </c>
      <c r="G4759" s="3">
        <f>VLOOKUP(A4759,ERCOT_345kv_West_ATC!G:H,2)</f>
        <v>3.516</v>
      </c>
      <c r="I4759" s="5">
        <f t="shared" si="895"/>
        <v>6</v>
      </c>
      <c r="J4759" s="4">
        <f t="shared" si="896"/>
        <v>144</v>
      </c>
      <c r="K4759" s="4">
        <f t="shared" si="911"/>
        <v>900</v>
      </c>
      <c r="L4759" s="6">
        <f t="shared" si="912"/>
        <v>38449525.932000004</v>
      </c>
      <c r="N4759" s="22">
        <f t="shared" si="897"/>
        <v>0.22038742802757585</v>
      </c>
      <c r="O4759" s="14">
        <f t="shared" si="898"/>
        <v>515.86770036022881</v>
      </c>
      <c r="Q4759" s="22">
        <f t="shared" si="893"/>
        <v>322.20384214557879</v>
      </c>
      <c r="R4759" s="3">
        <f>VLOOKUP(A4759,ERCOT_345kv_West_ATC!D:E,2)</f>
        <v>34.659999999999997</v>
      </c>
      <c r="S4759" s="66">
        <f t="shared" si="914"/>
        <v>0.89242834669755466</v>
      </c>
      <c r="T4759" s="69">
        <f t="shared" si="899"/>
        <v>287.54384214557876</v>
      </c>
      <c r="V4759" s="16">
        <f t="shared" si="900"/>
        <v>2.0525266800000001E-2</v>
      </c>
      <c r="W4759" s="16">
        <f t="shared" si="901"/>
        <v>0.19986216122757586</v>
      </c>
      <c r="X4759" s="16"/>
      <c r="Z4759" s="15">
        <f t="shared" si="902"/>
        <v>5.2103432771673213E-6</v>
      </c>
      <c r="AA4759" s="16">
        <f t="shared" si="903"/>
        <v>0.22259469883340754</v>
      </c>
      <c r="AB4759" s="3">
        <f t="shared" si="904"/>
        <v>0.23975071874227816</v>
      </c>
      <c r="AC4759" s="69">
        <f t="shared" si="905"/>
        <v>73.979843059673811</v>
      </c>
      <c r="AD4759" s="3">
        <f t="shared" si="913"/>
        <v>82.650675561629313</v>
      </c>
      <c r="AF4759" s="29"/>
      <c r="AG4759" s="30"/>
      <c r="AH4759" s="29"/>
      <c r="AI4759" s="29"/>
      <c r="AJ4759" s="31"/>
      <c r="AK4759" s="29"/>
      <c r="AL4759" s="30"/>
      <c r="AN4759" s="17">
        <f t="shared" si="906"/>
        <v>193848.15124143322</v>
      </c>
      <c r="AO4759" s="17">
        <f t="shared" si="907"/>
        <v>1938.4815124143322</v>
      </c>
      <c r="AP4759" s="2">
        <f t="shared" si="908"/>
        <v>132.5921354491403</v>
      </c>
      <c r="AQ4759" s="6">
        <f t="shared" si="909"/>
        <v>4595.6434146672027</v>
      </c>
      <c r="AR4759" s="3">
        <f t="shared" si="910"/>
        <v>38126.052065332799</v>
      </c>
    </row>
    <row r="4760" spans="1:44">
      <c r="A4760" s="32">
        <v>44573</v>
      </c>
      <c r="B4760" s="9">
        <v>6.25</v>
      </c>
      <c r="C4760" s="33">
        <v>43935.643980000001</v>
      </c>
      <c r="D4760" s="34">
        <f t="shared" si="894"/>
        <v>174463336.1172899</v>
      </c>
      <c r="E4760" s="34">
        <v>24371874614345.602</v>
      </c>
      <c r="F4760" s="3">
        <f>VLOOKUP(A4760,ERCOT_345kv_West_ATC!A:B,2)</f>
        <v>30.630299999999998</v>
      </c>
      <c r="G4760" s="3">
        <f>VLOOKUP(A4760,ERCOT_345kv_West_ATC!G:H,2)</f>
        <v>3.5510000000000002</v>
      </c>
      <c r="I4760" s="5">
        <f t="shared" si="895"/>
        <v>6</v>
      </c>
      <c r="J4760" s="4">
        <f t="shared" si="896"/>
        <v>144</v>
      </c>
      <c r="K4760" s="4">
        <f t="shared" si="911"/>
        <v>900</v>
      </c>
      <c r="L4760" s="6">
        <f t="shared" si="912"/>
        <v>39542079.582000002</v>
      </c>
      <c r="N4760" s="22">
        <f t="shared" si="897"/>
        <v>0.22664979623808335</v>
      </c>
      <c r="O4760" s="14">
        <f t="shared" si="898"/>
        <v>515.86770036022881</v>
      </c>
      <c r="Q4760" s="22">
        <f t="shared" ref="Q4760:Q4823" si="915">((I4760*B4760)*C4760)/((D4760*($AL$2*$Y$2)/$Y$2)/1000000)</f>
        <v>331.35935122526809</v>
      </c>
      <c r="R4760" s="3">
        <f>VLOOKUP(A4760,ERCOT_345kv_West_ATC!D:E,2)</f>
        <v>35.880000000000003</v>
      </c>
      <c r="S4760" s="66">
        <f t="shared" si="914"/>
        <v>0.89171876433447117</v>
      </c>
      <c r="T4760" s="69">
        <f t="shared" si="899"/>
        <v>295.47935122526809</v>
      </c>
      <c r="V4760" s="16">
        <f t="shared" si="900"/>
        <v>2.0951125199999997E-2</v>
      </c>
      <c r="W4760" s="16">
        <f t="shared" si="901"/>
        <v>0.20569867103808334</v>
      </c>
      <c r="X4760" s="16"/>
      <c r="Z4760" s="15">
        <f t="shared" si="902"/>
        <v>5.2103432771673213E-6</v>
      </c>
      <c r="AA4760" s="16">
        <f t="shared" si="903"/>
        <v>0.22891978723920989</v>
      </c>
      <c r="AB4760" s="3">
        <f t="shared" si="904"/>
        <v>0.24656330008112884</v>
      </c>
      <c r="AC4760" s="69">
        <f t="shared" si="905"/>
        <v>76.47324782969315</v>
      </c>
      <c r="AD4760" s="3">
        <f t="shared" si="913"/>
        <v>82.433768125372936</v>
      </c>
      <c r="AF4760" s="29"/>
      <c r="AG4760" s="30"/>
      <c r="AH4760" s="29"/>
      <c r="AI4760" s="29"/>
      <c r="AJ4760" s="31"/>
      <c r="AK4760" s="29"/>
      <c r="AL4760" s="30"/>
      <c r="AN4760" s="17">
        <f t="shared" si="906"/>
        <v>193848.15124143322</v>
      </c>
      <c r="AO4760" s="17">
        <f t="shared" si="907"/>
        <v>1938.4815124143322</v>
      </c>
      <c r="AP4760" s="2">
        <f t="shared" si="908"/>
        <v>132.5921354491403</v>
      </c>
      <c r="AQ4760" s="6">
        <f t="shared" si="909"/>
        <v>4757.4058199151541</v>
      </c>
      <c r="AR4760" s="3">
        <f t="shared" si="910"/>
        <v>39178.238160084846</v>
      </c>
    </row>
    <row r="4761" spans="1:44">
      <c r="A4761" s="32">
        <v>44574</v>
      </c>
      <c r="B4761" s="9">
        <v>6.25</v>
      </c>
      <c r="C4761" s="33">
        <v>42596.123379999997</v>
      </c>
      <c r="D4761" s="34">
        <f t="shared" si="894"/>
        <v>174463336.1172899</v>
      </c>
      <c r="E4761" s="34">
        <v>24371874614345.602</v>
      </c>
      <c r="F4761" s="3">
        <f>VLOOKUP(A4761,ERCOT_345kv_West_ATC!A:B,2)</f>
        <v>30.431699999999999</v>
      </c>
      <c r="G4761" s="3">
        <f>VLOOKUP(A4761,ERCOT_345kv_West_ATC!G:H,2)</f>
        <v>3.528</v>
      </c>
      <c r="I4761" s="5">
        <f t="shared" si="895"/>
        <v>6</v>
      </c>
      <c r="J4761" s="4">
        <f t="shared" si="896"/>
        <v>144</v>
      </c>
      <c r="K4761" s="4">
        <f t="shared" si="911"/>
        <v>900</v>
      </c>
      <c r="L4761" s="6">
        <f t="shared" si="912"/>
        <v>38336511.041999996</v>
      </c>
      <c r="N4761" s="22">
        <f t="shared" si="897"/>
        <v>0.21973964212301175</v>
      </c>
      <c r="O4761" s="14">
        <f t="shared" si="898"/>
        <v>515.86770036022881</v>
      </c>
      <c r="Q4761" s="22">
        <f t="shared" si="915"/>
        <v>321.25678672954939</v>
      </c>
      <c r="R4761" s="3">
        <f>VLOOKUP(A4761,ERCOT_345kv_West_ATC!D:E,2)</f>
        <v>35.840000000000003</v>
      </c>
      <c r="S4761" s="66">
        <f t="shared" si="914"/>
        <v>0.88843815452162878</v>
      </c>
      <c r="T4761" s="69">
        <f t="shared" si="899"/>
        <v>285.41678672954936</v>
      </c>
      <c r="V4761" s="16">
        <f t="shared" si="900"/>
        <v>2.0815282800000001E-2</v>
      </c>
      <c r="W4761" s="16">
        <f t="shared" si="901"/>
        <v>0.19892435932301175</v>
      </c>
      <c r="X4761" s="16"/>
      <c r="Z4761" s="15">
        <f t="shared" si="902"/>
        <v>5.2103432771673213E-6</v>
      </c>
      <c r="AA4761" s="16">
        <f t="shared" si="903"/>
        <v>0.22194042508637274</v>
      </c>
      <c r="AB4761" s="3">
        <f t="shared" si="904"/>
        <v>0.23904601821738738</v>
      </c>
      <c r="AC4761" s="69">
        <f t="shared" si="905"/>
        <v>73.721922667563774</v>
      </c>
      <c r="AD4761" s="3">
        <f t="shared" si="913"/>
        <v>82.011273068191215</v>
      </c>
      <c r="AF4761" s="29"/>
      <c r="AG4761" s="30"/>
      <c r="AH4761" s="29"/>
      <c r="AI4761" s="29"/>
      <c r="AJ4761" s="31"/>
      <c r="AK4761" s="29"/>
      <c r="AL4761" s="30"/>
      <c r="AN4761" s="17">
        <f t="shared" si="906"/>
        <v>193848.15124143322</v>
      </c>
      <c r="AO4761" s="17">
        <f t="shared" si="907"/>
        <v>1938.4815124143322</v>
      </c>
      <c r="AP4761" s="2">
        <f t="shared" si="908"/>
        <v>132.5921354491403</v>
      </c>
      <c r="AQ4761" s="6">
        <f t="shared" si="909"/>
        <v>4752.1021344971887</v>
      </c>
      <c r="AR4761" s="3">
        <f t="shared" si="910"/>
        <v>37844.021245502809</v>
      </c>
    </row>
    <row r="4762" spans="1:44">
      <c r="A4762" s="32">
        <v>44575</v>
      </c>
      <c r="B4762" s="9">
        <v>6.25</v>
      </c>
      <c r="C4762" s="33">
        <v>43101.336000000003</v>
      </c>
      <c r="D4762" s="34">
        <f t="shared" si="894"/>
        <v>174463336.1172899</v>
      </c>
      <c r="E4762" s="34">
        <v>24371874614345.602</v>
      </c>
      <c r="F4762" s="3">
        <f>VLOOKUP(A4762,ERCOT_345kv_West_ATC!A:B,2)</f>
        <v>31.633400000000002</v>
      </c>
      <c r="G4762" s="3">
        <f>VLOOKUP(A4762,ERCOT_345kv_West_ATC!G:H,2)</f>
        <v>3.532</v>
      </c>
      <c r="I4762" s="5">
        <f t="shared" si="895"/>
        <v>6</v>
      </c>
      <c r="J4762" s="4">
        <f t="shared" si="896"/>
        <v>144</v>
      </c>
      <c r="K4762" s="4">
        <f t="shared" si="911"/>
        <v>900</v>
      </c>
      <c r="L4762" s="6">
        <f t="shared" si="912"/>
        <v>38791202.400000006</v>
      </c>
      <c r="N4762" s="22">
        <f t="shared" si="897"/>
        <v>0.22234587084773549</v>
      </c>
      <c r="O4762" s="14">
        <f t="shared" si="898"/>
        <v>515.86770036022881</v>
      </c>
      <c r="Q4762" s="22">
        <f t="shared" si="915"/>
        <v>325.06706264288812</v>
      </c>
      <c r="R4762" s="3">
        <f>VLOOKUP(A4762,ERCOT_345kv_West_ATC!D:E,2)</f>
        <v>27.26</v>
      </c>
      <c r="S4762" s="66">
        <f t="shared" si="914"/>
        <v>0.91614038106977558</v>
      </c>
      <c r="T4762" s="69">
        <f t="shared" si="899"/>
        <v>297.80706264288813</v>
      </c>
      <c r="V4762" s="16">
        <f t="shared" si="900"/>
        <v>2.16372456E-2</v>
      </c>
      <c r="W4762" s="16">
        <f t="shared" si="901"/>
        <v>0.2007086252477355</v>
      </c>
      <c r="X4762" s="16"/>
      <c r="Z4762" s="15">
        <f t="shared" si="902"/>
        <v>5.2103432771673213E-6</v>
      </c>
      <c r="AA4762" s="16">
        <f t="shared" si="903"/>
        <v>0.22457275626452985</v>
      </c>
      <c r="AB4762" s="3">
        <f t="shared" si="904"/>
        <v>0.24188123080438256</v>
      </c>
      <c r="AC4762" s="69">
        <f t="shared" si="905"/>
        <v>74.759610474404028</v>
      </c>
      <c r="AD4762" s="3">
        <f t="shared" si="913"/>
        <v>81.595357860096229</v>
      </c>
      <c r="AF4762" s="29"/>
      <c r="AG4762" s="30"/>
      <c r="AH4762" s="29"/>
      <c r="AI4762" s="29"/>
      <c r="AJ4762" s="31"/>
      <c r="AK4762" s="29"/>
      <c r="AL4762" s="30"/>
      <c r="AN4762" s="17">
        <f t="shared" si="906"/>
        <v>193848.15124143322</v>
      </c>
      <c r="AO4762" s="17">
        <f t="shared" si="907"/>
        <v>1938.4815124143322</v>
      </c>
      <c r="AP4762" s="2">
        <f t="shared" si="908"/>
        <v>132.5921354491403</v>
      </c>
      <c r="AQ4762" s="6">
        <f t="shared" si="909"/>
        <v>3614.4616123435649</v>
      </c>
      <c r="AR4762" s="3">
        <f t="shared" si="910"/>
        <v>39486.87438765644</v>
      </c>
    </row>
    <row r="4763" spans="1:44">
      <c r="A4763" s="32">
        <v>44576</v>
      </c>
      <c r="B4763" s="9">
        <v>6.25</v>
      </c>
      <c r="C4763" s="33">
        <v>43198.869859999999</v>
      </c>
      <c r="D4763" s="34">
        <f t="shared" si="894"/>
        <v>174463336.1172899</v>
      </c>
      <c r="E4763" s="34">
        <v>24371874614345.602</v>
      </c>
      <c r="F4763" s="3">
        <f>VLOOKUP(A4763,ERCOT_345kv_West_ATC!A:B,2)</f>
        <v>31.633400000000002</v>
      </c>
      <c r="G4763" s="3">
        <f>VLOOKUP(A4763,ERCOT_345kv_West_ATC!G:H,2)</f>
        <v>3.532</v>
      </c>
      <c r="I4763" s="5">
        <f t="shared" si="895"/>
        <v>6</v>
      </c>
      <c r="J4763" s="4">
        <f t="shared" si="896"/>
        <v>144</v>
      </c>
      <c r="K4763" s="4">
        <f t="shared" si="911"/>
        <v>900</v>
      </c>
      <c r="L4763" s="6">
        <f t="shared" si="912"/>
        <v>38878982.873999998</v>
      </c>
      <c r="N4763" s="22">
        <f t="shared" si="897"/>
        <v>0.22284901652839001</v>
      </c>
      <c r="O4763" s="14">
        <f t="shared" si="898"/>
        <v>515.86770036022881</v>
      </c>
      <c r="Q4763" s="22">
        <f t="shared" si="915"/>
        <v>325.80265574326029</v>
      </c>
      <c r="R4763" s="3">
        <f>VLOOKUP(A4763,ERCOT_345kv_West_ATC!D:E,2)</f>
        <v>23.12</v>
      </c>
      <c r="S4763" s="66">
        <f t="shared" si="914"/>
        <v>0.92903679699216735</v>
      </c>
      <c r="T4763" s="69">
        <f t="shared" si="899"/>
        <v>302.68265574326028</v>
      </c>
      <c r="V4763" s="16">
        <f t="shared" si="900"/>
        <v>2.16372456E-2</v>
      </c>
      <c r="W4763" s="16">
        <f t="shared" si="901"/>
        <v>0.20121177092839002</v>
      </c>
      <c r="X4763" s="16"/>
      <c r="Z4763" s="15">
        <f t="shared" si="902"/>
        <v>5.2103432771673213E-6</v>
      </c>
      <c r="AA4763" s="16">
        <f t="shared" si="903"/>
        <v>0.22508094115627703</v>
      </c>
      <c r="AB4763" s="3">
        <f t="shared" si="904"/>
        <v>0.24242858298163064</v>
      </c>
      <c r="AC4763" s="69">
        <f t="shared" si="905"/>
        <v>74.959941371276813</v>
      </c>
      <c r="AD4763" s="3">
        <f t="shared" si="913"/>
        <v>81.263676369286586</v>
      </c>
      <c r="AF4763" s="29"/>
      <c r="AG4763" s="30"/>
      <c r="AH4763" s="29"/>
      <c r="AI4763" s="29"/>
      <c r="AJ4763" s="31"/>
      <c r="AK4763" s="29"/>
      <c r="AL4763" s="30"/>
      <c r="AN4763" s="17">
        <f t="shared" si="906"/>
        <v>193848.15124143322</v>
      </c>
      <c r="AO4763" s="17">
        <f t="shared" si="907"/>
        <v>1938.4815124143322</v>
      </c>
      <c r="AP4763" s="2">
        <f t="shared" si="908"/>
        <v>132.5921354491403</v>
      </c>
      <c r="AQ4763" s="6">
        <f t="shared" si="909"/>
        <v>3065.5301715841238</v>
      </c>
      <c r="AR4763" s="3">
        <f t="shared" si="910"/>
        <v>40133.339688415872</v>
      </c>
    </row>
    <row r="4764" spans="1:44">
      <c r="A4764" s="32">
        <v>44577</v>
      </c>
      <c r="B4764" s="9">
        <v>6.25</v>
      </c>
      <c r="C4764" s="33">
        <v>43122.787409999997</v>
      </c>
      <c r="D4764" s="34">
        <f t="shared" si="894"/>
        <v>174463336.1172899</v>
      </c>
      <c r="E4764" s="34">
        <v>24371874614345.602</v>
      </c>
      <c r="F4764" s="3">
        <f>VLOOKUP(A4764,ERCOT_345kv_West_ATC!A:B,2)</f>
        <v>31.633400000000002</v>
      </c>
      <c r="G4764" s="3">
        <f>VLOOKUP(A4764,ERCOT_345kv_West_ATC!G:H,2)</f>
        <v>3.532</v>
      </c>
      <c r="I4764" s="5">
        <f t="shared" si="895"/>
        <v>6</v>
      </c>
      <c r="J4764" s="4">
        <f t="shared" si="896"/>
        <v>144</v>
      </c>
      <c r="K4764" s="4">
        <f t="shared" si="911"/>
        <v>900</v>
      </c>
      <c r="L4764" s="6">
        <f t="shared" si="912"/>
        <v>38810508.669</v>
      </c>
      <c r="N4764" s="22">
        <f t="shared" si="897"/>
        <v>0.22245653174319729</v>
      </c>
      <c r="O4764" s="14">
        <f t="shared" si="898"/>
        <v>515.86770036022881</v>
      </c>
      <c r="Q4764" s="22">
        <f t="shared" si="915"/>
        <v>325.22884757777382</v>
      </c>
      <c r="R4764" s="3">
        <f>VLOOKUP(A4764,ERCOT_345kv_West_ATC!D:E,2)</f>
        <v>39.53</v>
      </c>
      <c r="S4764" s="66">
        <f t="shared" si="914"/>
        <v>0.87845481637188716</v>
      </c>
      <c r="T4764" s="69">
        <f t="shared" si="899"/>
        <v>285.69884757777379</v>
      </c>
      <c r="V4764" s="16">
        <f t="shared" si="900"/>
        <v>2.16372456E-2</v>
      </c>
      <c r="W4764" s="16">
        <f t="shared" si="901"/>
        <v>0.2008192861431973</v>
      </c>
      <c r="X4764" s="16"/>
      <c r="Z4764" s="15">
        <f t="shared" si="902"/>
        <v>5.2103432771673213E-6</v>
      </c>
      <c r="AA4764" s="16">
        <f t="shared" si="903"/>
        <v>0.22468452547440909</v>
      </c>
      <c r="AB4764" s="3">
        <f t="shared" si="904"/>
        <v>0.24200161439187248</v>
      </c>
      <c r="AC4764" s="69">
        <f t="shared" si="905"/>
        <v>74.803670867425325</v>
      </c>
      <c r="AD4764" s="3">
        <f t="shared" si="913"/>
        <v>81.021155012494788</v>
      </c>
      <c r="AF4764" s="29"/>
      <c r="AG4764" s="30"/>
      <c r="AH4764" s="29"/>
      <c r="AI4764" s="29"/>
      <c r="AJ4764" s="31"/>
      <c r="AK4764" s="29"/>
      <c r="AL4764" s="30"/>
      <c r="AN4764" s="17">
        <f t="shared" si="906"/>
        <v>193848.15124143322</v>
      </c>
      <c r="AO4764" s="17">
        <f t="shared" si="907"/>
        <v>1938.4815124143322</v>
      </c>
      <c r="AP4764" s="2">
        <f t="shared" si="908"/>
        <v>132.5921354491403</v>
      </c>
      <c r="AQ4764" s="6">
        <f t="shared" si="909"/>
        <v>5241.3671143045167</v>
      </c>
      <c r="AR4764" s="3">
        <f t="shared" si="910"/>
        <v>37881.420295695483</v>
      </c>
    </row>
    <row r="4765" spans="1:44">
      <c r="A4765" s="32">
        <v>44578</v>
      </c>
      <c r="B4765" s="9">
        <v>6.25</v>
      </c>
      <c r="C4765" s="33">
        <v>42235.184849999998</v>
      </c>
      <c r="D4765" s="34">
        <f t="shared" si="894"/>
        <v>174463336.1172899</v>
      </c>
      <c r="E4765" s="34">
        <v>24371874614345.602</v>
      </c>
      <c r="F4765" s="3">
        <f>VLOOKUP(A4765,ERCOT_345kv_West_ATC!A:B,2)</f>
        <v>31.9604</v>
      </c>
      <c r="G4765" s="3">
        <f>VLOOKUP(A4765,ERCOT_345kv_West_ATC!G:H,2)</f>
        <v>3.5590000000000002</v>
      </c>
      <c r="I4765" s="5">
        <f t="shared" si="895"/>
        <v>6</v>
      </c>
      <c r="J4765" s="4">
        <f t="shared" si="896"/>
        <v>144</v>
      </c>
      <c r="K4765" s="4">
        <f t="shared" si="911"/>
        <v>900</v>
      </c>
      <c r="L4765" s="6">
        <f t="shared" si="912"/>
        <v>38011666.364999995</v>
      </c>
      <c r="N4765" s="22">
        <f t="shared" si="897"/>
        <v>0.21787767682858675</v>
      </c>
      <c r="O4765" s="14">
        <f t="shared" si="898"/>
        <v>515.86770036022881</v>
      </c>
      <c r="Q4765" s="22">
        <f t="shared" si="915"/>
        <v>318.53461524647196</v>
      </c>
      <c r="R4765" s="3">
        <f>VLOOKUP(A4765,ERCOT_345kv_West_ATC!D:E,2)</f>
        <v>35.4</v>
      </c>
      <c r="S4765" s="66">
        <f t="shared" si="914"/>
        <v>0.88886608140654166</v>
      </c>
      <c r="T4765" s="69">
        <f t="shared" si="899"/>
        <v>283.13461524647198</v>
      </c>
      <c r="V4765" s="16">
        <f t="shared" si="900"/>
        <v>2.18609136E-2</v>
      </c>
      <c r="W4765" s="16">
        <f t="shared" si="901"/>
        <v>0.19601676322858674</v>
      </c>
      <c r="X4765" s="16"/>
      <c r="Z4765" s="15">
        <f t="shared" si="902"/>
        <v>5.2103432771673213E-6</v>
      </c>
      <c r="AA4765" s="16">
        <f t="shared" si="903"/>
        <v>0.22005981144311659</v>
      </c>
      <c r="AB4765" s="3">
        <f t="shared" si="904"/>
        <v>0.23702046021888071</v>
      </c>
      <c r="AC4765" s="69">
        <f t="shared" si="905"/>
        <v>72.980568440110332</v>
      </c>
      <c r="AD4765" s="3">
        <f t="shared" si="913"/>
        <v>80.674002197292694</v>
      </c>
      <c r="AF4765" s="29"/>
      <c r="AG4765" s="30"/>
      <c r="AH4765" s="29"/>
      <c r="AI4765" s="29"/>
      <c r="AJ4765" s="31"/>
      <c r="AK4765" s="29"/>
      <c r="AL4765" s="30"/>
      <c r="AN4765" s="17">
        <f t="shared" si="906"/>
        <v>193848.15124143322</v>
      </c>
      <c r="AO4765" s="17">
        <f t="shared" si="907"/>
        <v>1938.4815124143322</v>
      </c>
      <c r="AP4765" s="2">
        <f t="shared" si="908"/>
        <v>132.5921354491403</v>
      </c>
      <c r="AQ4765" s="6">
        <f t="shared" si="909"/>
        <v>4693.7615948995663</v>
      </c>
      <c r="AR4765" s="3">
        <f t="shared" si="910"/>
        <v>37541.423255100432</v>
      </c>
    </row>
    <row r="4766" spans="1:44">
      <c r="A4766" s="32">
        <v>44579</v>
      </c>
      <c r="B4766" s="9">
        <v>6.25</v>
      </c>
      <c r="C4766" s="33">
        <v>42372.553269999997</v>
      </c>
      <c r="D4766" s="34">
        <f t="shared" si="894"/>
        <v>174463336.1172899</v>
      </c>
      <c r="E4766" s="34">
        <v>24371874614345.602</v>
      </c>
      <c r="F4766" s="3">
        <f>VLOOKUP(A4766,ERCOT_345kv_West_ATC!A:B,2)</f>
        <v>31.008700000000001</v>
      </c>
      <c r="G4766" s="3">
        <f>VLOOKUP(A4766,ERCOT_345kv_West_ATC!G:H,2)</f>
        <v>3.53</v>
      </c>
      <c r="I4766" s="5">
        <f t="shared" si="895"/>
        <v>6</v>
      </c>
      <c r="J4766" s="4">
        <f t="shared" si="896"/>
        <v>144</v>
      </c>
      <c r="K4766" s="4">
        <f t="shared" si="911"/>
        <v>900</v>
      </c>
      <c r="L4766" s="6">
        <f t="shared" si="912"/>
        <v>38135297.942999996</v>
      </c>
      <c r="N4766" s="22">
        <f t="shared" si="897"/>
        <v>0.21858631613786195</v>
      </c>
      <c r="O4766" s="14">
        <f t="shared" si="898"/>
        <v>515.86770036022881</v>
      </c>
      <c r="Q4766" s="22">
        <f t="shared" si="915"/>
        <v>319.57063762845314</v>
      </c>
      <c r="R4766" s="3">
        <f>VLOOKUP(A4766,ERCOT_345kv_West_ATC!D:E,2)</f>
        <v>22.01</v>
      </c>
      <c r="S4766" s="66">
        <f t="shared" si="914"/>
        <v>0.93112633825392377</v>
      </c>
      <c r="T4766" s="69">
        <f t="shared" si="899"/>
        <v>297.56063762845315</v>
      </c>
      <c r="V4766" s="16">
        <f t="shared" si="900"/>
        <v>2.1209950800000002E-2</v>
      </c>
      <c r="W4766" s="16">
        <f t="shared" si="901"/>
        <v>0.19737636533786196</v>
      </c>
      <c r="X4766" s="16"/>
      <c r="Z4766" s="15">
        <f t="shared" si="902"/>
        <v>5.2103432771673213E-6</v>
      </c>
      <c r="AA4766" s="16">
        <f t="shared" si="903"/>
        <v>0.22077554806675867</v>
      </c>
      <c r="AB4766" s="3">
        <f t="shared" si="904"/>
        <v>0.23779136074278218</v>
      </c>
      <c r="AC4766" s="69">
        <f t="shared" si="905"/>
        <v>73.262718031858284</v>
      </c>
      <c r="AD4766" s="3">
        <f t="shared" si="913"/>
        <v>80.348048593810688</v>
      </c>
      <c r="AF4766" s="29"/>
      <c r="AG4766" s="30"/>
      <c r="AH4766" s="29"/>
      <c r="AI4766" s="29"/>
      <c r="AJ4766" s="31"/>
      <c r="AK4766" s="29"/>
      <c r="AL4766" s="30"/>
      <c r="AN4766" s="17">
        <f t="shared" si="906"/>
        <v>193848.15124143322</v>
      </c>
      <c r="AO4766" s="17">
        <f t="shared" si="907"/>
        <v>1938.4815124143322</v>
      </c>
      <c r="AP4766" s="2">
        <f t="shared" si="908"/>
        <v>132.5921354491403</v>
      </c>
      <c r="AQ4766" s="6">
        <f t="shared" si="909"/>
        <v>2918.3529012355784</v>
      </c>
      <c r="AR4766" s="3">
        <f t="shared" si="910"/>
        <v>39454.200368764417</v>
      </c>
    </row>
    <row r="4767" spans="1:44">
      <c r="A4767" s="32">
        <v>44580</v>
      </c>
      <c r="B4767" s="9">
        <v>6.25</v>
      </c>
      <c r="C4767" s="33">
        <v>41731.947919999999</v>
      </c>
      <c r="D4767" s="34">
        <f t="shared" si="894"/>
        <v>174463336.1172899</v>
      </c>
      <c r="E4767" s="34">
        <v>24371874614345.602</v>
      </c>
      <c r="F4767" s="3">
        <f>VLOOKUP(A4767,ERCOT_345kv_West_ATC!A:B,2)</f>
        <v>30.659099999999999</v>
      </c>
      <c r="G4767" s="3">
        <f>VLOOKUP(A4767,ERCOT_345kv_West_ATC!G:H,2)</f>
        <v>3.5049999999999999</v>
      </c>
      <c r="I4767" s="5">
        <f t="shared" si="895"/>
        <v>6</v>
      </c>
      <c r="J4767" s="4">
        <f t="shared" si="896"/>
        <v>144</v>
      </c>
      <c r="K4767" s="4">
        <f t="shared" si="911"/>
        <v>900</v>
      </c>
      <c r="L4767" s="6">
        <f t="shared" si="912"/>
        <v>37558753.127999999</v>
      </c>
      <c r="N4767" s="22">
        <f t="shared" si="897"/>
        <v>0.21528164005043235</v>
      </c>
      <c r="O4767" s="14">
        <f t="shared" si="898"/>
        <v>515.86770036022881</v>
      </c>
      <c r="Q4767" s="22">
        <f t="shared" si="915"/>
        <v>314.73923983981342</v>
      </c>
      <c r="R4767" s="3">
        <f>VLOOKUP(A4767,ERCOT_345kv_West_ATC!D:E,2)</f>
        <v>22.25</v>
      </c>
      <c r="S4767" s="66">
        <f t="shared" si="914"/>
        <v>0.92930655862508871</v>
      </c>
      <c r="T4767" s="69">
        <f t="shared" si="899"/>
        <v>292.48923983981342</v>
      </c>
      <c r="V4767" s="16">
        <f t="shared" si="900"/>
        <v>2.0970824399999997E-2</v>
      </c>
      <c r="W4767" s="16">
        <f t="shared" si="901"/>
        <v>0.19431081565043234</v>
      </c>
      <c r="X4767" s="16"/>
      <c r="Z4767" s="15">
        <f t="shared" si="902"/>
        <v>5.2103432771673213E-6</v>
      </c>
      <c r="AA4767" s="16">
        <f t="shared" si="903"/>
        <v>0.21743777428806876</v>
      </c>
      <c r="AB4767" s="3">
        <f t="shared" si="904"/>
        <v>0.23419633504525222</v>
      </c>
      <c r="AC4767" s="69">
        <f t="shared" si="905"/>
        <v>71.946938626562314</v>
      </c>
      <c r="AD4767" s="3">
        <f t="shared" si="913"/>
        <v>79.973972628270971</v>
      </c>
      <c r="AF4767" s="29"/>
      <c r="AG4767" s="30"/>
      <c r="AH4767" s="29"/>
      <c r="AI4767" s="29"/>
      <c r="AJ4767" s="31"/>
      <c r="AK4767" s="29"/>
      <c r="AL4767" s="30"/>
      <c r="AN4767" s="17">
        <f t="shared" si="906"/>
        <v>193848.15124143322</v>
      </c>
      <c r="AO4767" s="17">
        <f t="shared" si="907"/>
        <v>1938.4815124143322</v>
      </c>
      <c r="AP4767" s="2">
        <f t="shared" si="908"/>
        <v>132.5921354491403</v>
      </c>
      <c r="AQ4767" s="6">
        <f t="shared" si="909"/>
        <v>2950.1750137433719</v>
      </c>
      <c r="AR4767" s="3">
        <f t="shared" si="910"/>
        <v>38781.772906256629</v>
      </c>
    </row>
    <row r="4768" spans="1:44">
      <c r="A4768" s="32">
        <v>44581</v>
      </c>
      <c r="B4768" s="9">
        <v>6.25</v>
      </c>
      <c r="C4768" s="33">
        <v>40706.931550000001</v>
      </c>
      <c r="D4768" s="34">
        <f t="shared" si="894"/>
        <v>174463336.1172899</v>
      </c>
      <c r="E4768" s="34">
        <v>24371874614345.602</v>
      </c>
      <c r="F4768" s="3">
        <f>VLOOKUP(A4768,ERCOT_345kv_West_ATC!A:B,2)</f>
        <v>31.0367</v>
      </c>
      <c r="G4768" s="3">
        <f>VLOOKUP(A4768,ERCOT_345kv_West_ATC!G:H,2)</f>
        <v>3.43</v>
      </c>
      <c r="I4768" s="5">
        <f t="shared" si="895"/>
        <v>6</v>
      </c>
      <c r="J4768" s="4">
        <f t="shared" si="896"/>
        <v>144</v>
      </c>
      <c r="K4768" s="4">
        <f t="shared" si="911"/>
        <v>900</v>
      </c>
      <c r="L4768" s="6">
        <f t="shared" si="912"/>
        <v>36636238.395000003</v>
      </c>
      <c r="N4768" s="22">
        <f t="shared" si="897"/>
        <v>0.20999391167419748</v>
      </c>
      <c r="O4768" s="14">
        <f t="shared" si="898"/>
        <v>515.86770036022881</v>
      </c>
      <c r="Q4768" s="22">
        <f t="shared" si="915"/>
        <v>307.00864279853437</v>
      </c>
      <c r="R4768" s="3">
        <f>VLOOKUP(A4768,ERCOT_345kv_West_ATC!D:E,2)</f>
        <v>43.56</v>
      </c>
      <c r="S4768" s="66">
        <f t="shared" si="914"/>
        <v>0.85811474360158324</v>
      </c>
      <c r="T4768" s="69">
        <f t="shared" si="899"/>
        <v>263.44864279853437</v>
      </c>
      <c r="V4768" s="16">
        <f t="shared" si="900"/>
        <v>2.12291028E-2</v>
      </c>
      <c r="W4768" s="16">
        <f t="shared" si="901"/>
        <v>0.18876480887419747</v>
      </c>
      <c r="X4768" s="16"/>
      <c r="Z4768" s="15">
        <f t="shared" si="902"/>
        <v>5.2103432771673213E-6</v>
      </c>
      <c r="AA4768" s="16">
        <f t="shared" si="903"/>
        <v>0.21209708713565284</v>
      </c>
      <c r="AB4768" s="3">
        <f t="shared" si="904"/>
        <v>0.22844402562332994</v>
      </c>
      <c r="AC4768" s="69">
        <f t="shared" si="905"/>
        <v>69.841593378138768</v>
      </c>
      <c r="AD4768" s="3">
        <f t="shared" si="913"/>
        <v>79.384651534438319</v>
      </c>
      <c r="AF4768" s="29"/>
      <c r="AG4768" s="30"/>
      <c r="AH4768" s="29"/>
      <c r="AI4768" s="29"/>
      <c r="AJ4768" s="31"/>
      <c r="AK4768" s="29"/>
      <c r="AL4768" s="30"/>
      <c r="AN4768" s="17">
        <f t="shared" si="906"/>
        <v>193848.15124143322</v>
      </c>
      <c r="AO4768" s="17">
        <f t="shared" si="907"/>
        <v>1938.4815124143322</v>
      </c>
      <c r="AP4768" s="2">
        <f t="shared" si="908"/>
        <v>132.5921354491403</v>
      </c>
      <c r="AQ4768" s="6">
        <f t="shared" si="909"/>
        <v>5775.7134201645522</v>
      </c>
      <c r="AR4768" s="3">
        <f t="shared" si="910"/>
        <v>34931.218129835448</v>
      </c>
    </row>
    <row r="4769" spans="1:44">
      <c r="A4769" s="32">
        <v>44582</v>
      </c>
      <c r="B4769" s="9">
        <v>6.25</v>
      </c>
      <c r="C4769" s="33">
        <v>36440.265769999998</v>
      </c>
      <c r="D4769" s="34">
        <f t="shared" si="894"/>
        <v>190722259.0875358</v>
      </c>
      <c r="E4769" s="34">
        <v>26643185256535.398</v>
      </c>
      <c r="F4769" s="3">
        <f>VLOOKUP(A4769,ERCOT_345kv_West_ATC!A:B,2)</f>
        <v>30.952200000000001</v>
      </c>
      <c r="G4769" s="3">
        <f>VLOOKUP(A4769,ERCOT_345kv_West_ATC!G:H,2)</f>
        <v>3.46</v>
      </c>
      <c r="I4769" s="5">
        <f t="shared" si="895"/>
        <v>6</v>
      </c>
      <c r="J4769" s="4">
        <f t="shared" si="896"/>
        <v>144</v>
      </c>
      <c r="K4769" s="4">
        <f t="shared" si="911"/>
        <v>900</v>
      </c>
      <c r="L4769" s="6">
        <f t="shared" si="912"/>
        <v>32796239.193</v>
      </c>
      <c r="N4769" s="22">
        <f t="shared" si="897"/>
        <v>0.17195810992332841</v>
      </c>
      <c r="O4769" s="14">
        <f t="shared" si="898"/>
        <v>471.89038359016445</v>
      </c>
      <c r="Q4769" s="22">
        <f t="shared" si="915"/>
        <v>251.40074550194208</v>
      </c>
      <c r="R4769" s="3">
        <f>VLOOKUP(A4769,ERCOT_345kv_West_ATC!D:E,2)</f>
        <v>42.04</v>
      </c>
      <c r="S4769" s="66">
        <f t="shared" si="914"/>
        <v>0.83277694775302391</v>
      </c>
      <c r="T4769" s="69">
        <f t="shared" si="899"/>
        <v>209.36074550194209</v>
      </c>
      <c r="V4769" s="16">
        <f t="shared" si="900"/>
        <v>2.1171304799999999E-2</v>
      </c>
      <c r="W4769" s="16">
        <f t="shared" si="901"/>
        <v>0.15078680512332843</v>
      </c>
      <c r="X4769" s="16"/>
      <c r="Z4769" s="15">
        <f t="shared" si="902"/>
        <v>4.7661656001761913E-6</v>
      </c>
      <c r="AA4769" s="16">
        <f t="shared" si="903"/>
        <v>0.17368034117425196</v>
      </c>
      <c r="AB4769" s="3">
        <f t="shared" si="904"/>
        <v>0.18706638947900031</v>
      </c>
      <c r="AC4769" s="69">
        <f t="shared" si="905"/>
        <v>54.697378549314109</v>
      </c>
      <c r="AD4769" s="3">
        <f t="shared" si="913"/>
        <v>78.311954913419086</v>
      </c>
      <c r="AF4769" s="29"/>
      <c r="AG4769" s="30"/>
      <c r="AH4769" s="29"/>
      <c r="AI4769" s="29"/>
      <c r="AJ4769" s="31"/>
      <c r="AK4769" s="29"/>
      <c r="AL4769" s="30"/>
      <c r="AN4769" s="17">
        <f t="shared" si="906"/>
        <v>211913.62120837311</v>
      </c>
      <c r="AO4769" s="17">
        <f t="shared" si="907"/>
        <v>2119.1362120837312</v>
      </c>
      <c r="AP4769" s="2">
        <f t="shared" si="908"/>
        <v>144.94891690652719</v>
      </c>
      <c r="AQ4769" s="6">
        <f t="shared" si="909"/>
        <v>6093.6524667504027</v>
      </c>
      <c r="AR4769" s="3">
        <f t="shared" si="910"/>
        <v>30346.613303249596</v>
      </c>
    </row>
    <row r="4770" spans="1:44">
      <c r="A4770" s="32">
        <v>44583</v>
      </c>
      <c r="B4770" s="9">
        <v>6.25</v>
      </c>
      <c r="C4770" s="33">
        <v>35036.944739999999</v>
      </c>
      <c r="D4770" s="34">
        <f t="shared" si="894"/>
        <v>190722259.0875358</v>
      </c>
      <c r="E4770" s="34">
        <v>26643185256535.398</v>
      </c>
      <c r="F4770" s="3">
        <f>VLOOKUP(A4770,ERCOT_345kv_West_ATC!A:B,2)</f>
        <v>30.952200000000001</v>
      </c>
      <c r="G4770" s="3">
        <f>VLOOKUP(A4770,ERCOT_345kv_West_ATC!G:H,2)</f>
        <v>3.46</v>
      </c>
      <c r="I4770" s="5">
        <f t="shared" si="895"/>
        <v>6</v>
      </c>
      <c r="J4770" s="4">
        <f t="shared" si="896"/>
        <v>144</v>
      </c>
      <c r="K4770" s="4">
        <f t="shared" si="911"/>
        <v>900</v>
      </c>
      <c r="L4770" s="6">
        <f t="shared" si="912"/>
        <v>31533250.265999999</v>
      </c>
      <c r="N4770" s="22">
        <f t="shared" si="897"/>
        <v>0.16533597293185995</v>
      </c>
      <c r="O4770" s="14">
        <f t="shared" si="898"/>
        <v>471.89038359016445</v>
      </c>
      <c r="Q4770" s="22">
        <f t="shared" si="915"/>
        <v>241.71925867230988</v>
      </c>
      <c r="R4770" s="3">
        <f>VLOOKUP(A4770,ERCOT_345kv_West_ATC!D:E,2)</f>
        <v>37.270000000000003</v>
      </c>
      <c r="S4770" s="66">
        <f t="shared" si="914"/>
        <v>0.84581286487178242</v>
      </c>
      <c r="T4770" s="69">
        <f t="shared" si="899"/>
        <v>204.44925867230987</v>
      </c>
      <c r="V4770" s="16">
        <f t="shared" si="900"/>
        <v>2.1171304799999999E-2</v>
      </c>
      <c r="W4770" s="16">
        <f t="shared" si="901"/>
        <v>0.14416466813185996</v>
      </c>
      <c r="X4770" s="16"/>
      <c r="Z4770" s="15">
        <f t="shared" si="902"/>
        <v>4.7661656001761913E-6</v>
      </c>
      <c r="AA4770" s="16">
        <f t="shared" si="903"/>
        <v>0.16699188075506213</v>
      </c>
      <c r="AB4770" s="3">
        <f t="shared" si="904"/>
        <v>0.17986242999036861</v>
      </c>
      <c r="AC4770" s="69">
        <f t="shared" si="905"/>
        <v>52.060729376474917</v>
      </c>
      <c r="AD4770" s="3">
        <f t="shared" si="913"/>
        <v>77.004875625883955</v>
      </c>
      <c r="AF4770" s="29"/>
      <c r="AG4770" s="30"/>
      <c r="AH4770" s="29"/>
      <c r="AI4770" s="29"/>
      <c r="AJ4770" s="31"/>
      <c r="AK4770" s="29"/>
      <c r="AL4770" s="30"/>
      <c r="AN4770" s="17">
        <f t="shared" si="906"/>
        <v>211913.62120837311</v>
      </c>
      <c r="AO4770" s="17">
        <f t="shared" si="907"/>
        <v>2119.1362120837312</v>
      </c>
      <c r="AP4770" s="2">
        <f t="shared" si="908"/>
        <v>144.94891690652719</v>
      </c>
      <c r="AQ4770" s="6">
        <f t="shared" si="909"/>
        <v>5402.2461331062686</v>
      </c>
      <c r="AR4770" s="3">
        <f t="shared" si="910"/>
        <v>29634.698606893729</v>
      </c>
    </row>
    <row r="4771" spans="1:44">
      <c r="A4771" s="32">
        <v>44584</v>
      </c>
      <c r="B4771" s="9">
        <v>6.25</v>
      </c>
      <c r="C4771" s="33">
        <v>36254.879860000001</v>
      </c>
      <c r="D4771" s="34">
        <f t="shared" ref="D4771:D4804" si="916">((2^256)/(2^208*65535)/600)*E4771/(10^12)</f>
        <v>190722259.0875358</v>
      </c>
      <c r="E4771" s="34">
        <v>26643185256535.398</v>
      </c>
      <c r="F4771" s="3">
        <f>VLOOKUP(A4771,ERCOT_345kv_West_ATC!A:B,2)</f>
        <v>30.952200000000001</v>
      </c>
      <c r="G4771" s="3">
        <f>VLOOKUP(A4771,ERCOT_345kv_West_ATC!G:H,2)</f>
        <v>3.46</v>
      </c>
      <c r="I4771" s="5">
        <f t="shared" si="895"/>
        <v>6</v>
      </c>
      <c r="J4771" s="4">
        <f t="shared" si="896"/>
        <v>144</v>
      </c>
      <c r="K4771" s="4">
        <f t="shared" si="911"/>
        <v>900</v>
      </c>
      <c r="L4771" s="6">
        <f t="shared" si="912"/>
        <v>32629391.874000002</v>
      </c>
      <c r="N4771" s="22">
        <f t="shared" si="897"/>
        <v>0.17108329164150729</v>
      </c>
      <c r="O4771" s="14">
        <f t="shared" si="898"/>
        <v>471.89038359016445</v>
      </c>
      <c r="Q4771" s="22">
        <f t="shared" si="915"/>
        <v>250.12177140571242</v>
      </c>
      <c r="R4771" s="3">
        <f>VLOOKUP(A4771,ERCOT_345kv_West_ATC!D:E,2)</f>
        <v>30.52</v>
      </c>
      <c r="S4771" s="66">
        <f t="shared" si="914"/>
        <v>0.87797943446316495</v>
      </c>
      <c r="T4771" s="69">
        <f t="shared" si="899"/>
        <v>219.60177140571241</v>
      </c>
      <c r="V4771" s="16">
        <f t="shared" si="900"/>
        <v>2.1171304799999999E-2</v>
      </c>
      <c r="W4771" s="16">
        <f t="shared" si="901"/>
        <v>0.14991198684150731</v>
      </c>
      <c r="X4771" s="16"/>
      <c r="Z4771" s="15">
        <f t="shared" si="902"/>
        <v>4.7661656001761913E-6</v>
      </c>
      <c r="AA4771" s="16">
        <f t="shared" si="903"/>
        <v>0.17279676122725263</v>
      </c>
      <c r="AB4771" s="3">
        <f t="shared" si="904"/>
        <v>0.18611470945935213</v>
      </c>
      <c r="AC4771" s="69">
        <f t="shared" si="905"/>
        <v>54.349063662122873</v>
      </c>
      <c r="AD4771" s="3">
        <f t="shared" si="913"/>
        <v>75.767611099247205</v>
      </c>
      <c r="AF4771" s="29"/>
      <c r="AG4771" s="30"/>
      <c r="AH4771" s="29"/>
      <c r="AI4771" s="29"/>
      <c r="AJ4771" s="31"/>
      <c r="AK4771" s="29"/>
      <c r="AL4771" s="30"/>
      <c r="AN4771" s="17">
        <f t="shared" si="906"/>
        <v>211913.62120837311</v>
      </c>
      <c r="AO4771" s="17">
        <f t="shared" si="907"/>
        <v>2119.1362120837312</v>
      </c>
      <c r="AP4771" s="2">
        <f t="shared" si="908"/>
        <v>144.94891690652719</v>
      </c>
      <c r="AQ4771" s="6">
        <f t="shared" si="909"/>
        <v>4423.8409439872094</v>
      </c>
      <c r="AR4771" s="3">
        <f t="shared" si="910"/>
        <v>31831.038916012792</v>
      </c>
    </row>
    <row r="4772" spans="1:44">
      <c r="A4772" s="32">
        <v>44585</v>
      </c>
      <c r="B4772" s="9">
        <v>6.25</v>
      </c>
      <c r="C4772" s="33">
        <v>36656.19382</v>
      </c>
      <c r="D4772" s="34">
        <f t="shared" si="916"/>
        <v>190722259.0875358</v>
      </c>
      <c r="E4772" s="34">
        <v>26643185256535.398</v>
      </c>
      <c r="F4772" s="3">
        <f>VLOOKUP(A4772,ERCOT_345kv_West_ATC!A:B,2)</f>
        <v>30.997399999999999</v>
      </c>
      <c r="G4772" s="3">
        <f>VLOOKUP(A4772,ERCOT_345kv_West_ATC!G:H,2)</f>
        <v>3.48</v>
      </c>
      <c r="I4772" s="5">
        <f t="shared" ref="I4772:I4835" si="917">60/10</f>
        <v>6</v>
      </c>
      <c r="J4772" s="4">
        <f t="shared" ref="J4772:J4835" si="918">I4772*24</f>
        <v>144</v>
      </c>
      <c r="K4772" s="4">
        <f t="shared" si="911"/>
        <v>900</v>
      </c>
      <c r="L4772" s="6">
        <f t="shared" si="912"/>
        <v>32990574.438000001</v>
      </c>
      <c r="N4772" s="22">
        <f t="shared" ref="N4772:N4835" si="919">L4772/D4772</f>
        <v>0.17297705362675217</v>
      </c>
      <c r="O4772" s="14">
        <f t="shared" ref="O4772:O4835" si="920">(K4772*100000000)/D4772</f>
        <v>471.89038359016445</v>
      </c>
      <c r="Q4772" s="22">
        <f t="shared" si="915"/>
        <v>252.89042927887743</v>
      </c>
      <c r="R4772" s="3">
        <f>VLOOKUP(A4772,ERCOT_345kv_West_ATC!D:E,2)</f>
        <v>32.11</v>
      </c>
      <c r="S4772" s="66">
        <f t="shared" si="914"/>
        <v>0.87302801418162645</v>
      </c>
      <c r="T4772" s="69">
        <f t="shared" si="899"/>
        <v>220.78042927887742</v>
      </c>
      <c r="V4772" s="16">
        <f t="shared" si="900"/>
        <v>2.1202221599999994E-2</v>
      </c>
      <c r="W4772" s="16">
        <f t="shared" si="901"/>
        <v>0.15177483202675218</v>
      </c>
      <c r="X4772" s="16"/>
      <c r="Z4772" s="15">
        <f t="shared" si="902"/>
        <v>4.7661656001761913E-6</v>
      </c>
      <c r="AA4772" s="16">
        <f t="shared" si="903"/>
        <v>0.1747094900182751</v>
      </c>
      <c r="AB4772" s="3">
        <f t="shared" si="904"/>
        <v>0.18817485781333379</v>
      </c>
      <c r="AC4772" s="69">
        <f t="shared" si="905"/>
        <v>55.103077959680164</v>
      </c>
      <c r="AD4772" s="3">
        <f t="shared" si="913"/>
        <v>74.581354390464952</v>
      </c>
      <c r="AF4772" s="29"/>
      <c r="AG4772" s="30"/>
      <c r="AH4772" s="29"/>
      <c r="AI4772" s="29"/>
      <c r="AJ4772" s="31"/>
      <c r="AK4772" s="29"/>
      <c r="AL4772" s="30"/>
      <c r="AN4772" s="17">
        <f t="shared" si="906"/>
        <v>211913.62120837311</v>
      </c>
      <c r="AO4772" s="17">
        <f t="shared" si="907"/>
        <v>2119.1362120837312</v>
      </c>
      <c r="AP4772" s="2">
        <f t="shared" si="908"/>
        <v>144.94891690652719</v>
      </c>
      <c r="AQ4772" s="6">
        <f t="shared" si="909"/>
        <v>4654.309721868588</v>
      </c>
      <c r="AR4772" s="3">
        <f t="shared" si="910"/>
        <v>32001.884098131413</v>
      </c>
    </row>
    <row r="4773" spans="1:44">
      <c r="A4773" s="32">
        <v>44586</v>
      </c>
      <c r="B4773" s="9">
        <v>6.25</v>
      </c>
      <c r="C4773" s="33">
        <v>36946.238279999998</v>
      </c>
      <c r="D4773" s="34">
        <f t="shared" si="916"/>
        <v>190722259.0875358</v>
      </c>
      <c r="E4773" s="34">
        <v>26643185256535.398</v>
      </c>
      <c r="F4773" s="3">
        <f>VLOOKUP(A4773,ERCOT_345kv_West_ATC!A:B,2)</f>
        <v>31.156600000000001</v>
      </c>
      <c r="G4773" s="3">
        <f>VLOOKUP(A4773,ERCOT_345kv_West_ATC!G:H,2)</f>
        <v>3.5339999999999998</v>
      </c>
      <c r="I4773" s="5">
        <f t="shared" si="917"/>
        <v>6</v>
      </c>
      <c r="J4773" s="4">
        <f t="shared" si="918"/>
        <v>144</v>
      </c>
      <c r="K4773" s="4">
        <f t="shared" si="911"/>
        <v>900</v>
      </c>
      <c r="L4773" s="6">
        <f t="shared" si="912"/>
        <v>33251614.452</v>
      </c>
      <c r="N4773" s="22">
        <f t="shared" si="919"/>
        <v>0.17434574554162818</v>
      </c>
      <c r="O4773" s="14">
        <f t="shared" si="920"/>
        <v>471.89038359016445</v>
      </c>
      <c r="Q4773" s="22">
        <f t="shared" si="915"/>
        <v>254.89144085033359</v>
      </c>
      <c r="R4773" s="3">
        <f>VLOOKUP(A4773,ERCOT_345kv_West_ATC!D:E,2)</f>
        <v>27.28</v>
      </c>
      <c r="S4773" s="66">
        <f t="shared" si="914"/>
        <v>0.89297404452267115</v>
      </c>
      <c r="T4773" s="69">
        <f t="shared" si="899"/>
        <v>227.61144085033359</v>
      </c>
      <c r="V4773" s="16">
        <f t="shared" si="900"/>
        <v>2.1311114400000001E-2</v>
      </c>
      <c r="W4773" s="16">
        <f t="shared" si="901"/>
        <v>0.15303463114162819</v>
      </c>
      <c r="X4773" s="16"/>
      <c r="Z4773" s="15">
        <f t="shared" si="902"/>
        <v>4.7661656001761913E-6</v>
      </c>
      <c r="AA4773" s="16">
        <f t="shared" si="903"/>
        <v>0.17609188994604877</v>
      </c>
      <c r="AB4773" s="3">
        <f t="shared" si="904"/>
        <v>0.18966380331837052</v>
      </c>
      <c r="AC4773" s="69">
        <f t="shared" si="905"/>
        <v>55.648032014523615</v>
      </c>
      <c r="AD4773" s="3">
        <f t="shared" si="913"/>
        <v>73.402502934477653</v>
      </c>
      <c r="AF4773" s="29"/>
      <c r="AG4773" s="30"/>
      <c r="AH4773" s="29"/>
      <c r="AI4773" s="29"/>
      <c r="AJ4773" s="31"/>
      <c r="AK4773" s="29"/>
      <c r="AL4773" s="30"/>
      <c r="AN4773" s="17">
        <f t="shared" si="906"/>
        <v>211913.62120837311</v>
      </c>
      <c r="AO4773" s="17">
        <f t="shared" si="907"/>
        <v>2119.1362120837312</v>
      </c>
      <c r="AP4773" s="2">
        <f t="shared" si="908"/>
        <v>144.94891690652719</v>
      </c>
      <c r="AQ4773" s="6">
        <f t="shared" si="909"/>
        <v>3954.2064532100617</v>
      </c>
      <c r="AR4773" s="3">
        <f t="shared" si="910"/>
        <v>32992.031826789935</v>
      </c>
    </row>
    <row r="4774" spans="1:44">
      <c r="A4774" s="32">
        <v>44587</v>
      </c>
      <c r="B4774" s="9">
        <v>6.25</v>
      </c>
      <c r="C4774" s="33">
        <v>36851.369879999998</v>
      </c>
      <c r="D4774" s="34">
        <f t="shared" si="916"/>
        <v>190722259.0875358</v>
      </c>
      <c r="E4774" s="34">
        <v>26643185256535.398</v>
      </c>
      <c r="F4774" s="3">
        <f>VLOOKUP(A4774,ERCOT_345kv_West_ATC!A:B,2)</f>
        <v>31.775500000000001</v>
      </c>
      <c r="G4774" s="3">
        <f>VLOOKUP(A4774,ERCOT_345kv_West_ATC!G:H,2)</f>
        <v>3.6080000000000001</v>
      </c>
      <c r="I4774" s="5">
        <f t="shared" si="917"/>
        <v>6</v>
      </c>
      <c r="J4774" s="4">
        <f t="shared" si="918"/>
        <v>144</v>
      </c>
      <c r="K4774" s="4">
        <f t="shared" si="911"/>
        <v>900</v>
      </c>
      <c r="L4774" s="6">
        <f t="shared" si="912"/>
        <v>33166232.891999997</v>
      </c>
      <c r="N4774" s="22">
        <f t="shared" si="919"/>
        <v>0.17389807068496232</v>
      </c>
      <c r="O4774" s="14">
        <f t="shared" si="920"/>
        <v>471.89038359016445</v>
      </c>
      <c r="Q4774" s="22">
        <f t="shared" si="915"/>
        <v>254.23694544585135</v>
      </c>
      <c r="R4774" s="3">
        <f>VLOOKUP(A4774,ERCOT_345kv_West_ATC!D:E,2)</f>
        <v>34.82</v>
      </c>
      <c r="S4774" s="66">
        <f t="shared" si="914"/>
        <v>0.86304114872471938</v>
      </c>
      <c r="T4774" s="69">
        <f t="shared" si="899"/>
        <v>219.41694544585135</v>
      </c>
      <c r="V4774" s="16">
        <f t="shared" si="900"/>
        <v>2.1734442E-2</v>
      </c>
      <c r="W4774" s="16">
        <f t="shared" si="901"/>
        <v>0.15216362868496233</v>
      </c>
      <c r="X4774" s="16"/>
      <c r="Z4774" s="15">
        <f t="shared" si="902"/>
        <v>4.7661656001761913E-6</v>
      </c>
      <c r="AA4774" s="16">
        <f t="shared" si="903"/>
        <v>0.175639731441425</v>
      </c>
      <c r="AB4774" s="3">
        <f t="shared" si="904"/>
        <v>0.1891767956446159</v>
      </c>
      <c r="AC4774" s="69">
        <f t="shared" si="905"/>
        <v>55.469787205929414</v>
      </c>
      <c r="AD4774" s="3">
        <f t="shared" si="913"/>
        <v>72.231148861982177</v>
      </c>
      <c r="AF4774" s="29"/>
      <c r="AG4774" s="30"/>
      <c r="AH4774" s="29"/>
      <c r="AI4774" s="29"/>
      <c r="AJ4774" s="31"/>
      <c r="AK4774" s="29"/>
      <c r="AL4774" s="30"/>
      <c r="AN4774" s="17">
        <f t="shared" si="906"/>
        <v>211913.62120837311</v>
      </c>
      <c r="AO4774" s="17">
        <f t="shared" si="907"/>
        <v>2119.1362120837312</v>
      </c>
      <c r="AP4774" s="2">
        <f t="shared" si="908"/>
        <v>144.94891690652719</v>
      </c>
      <c r="AQ4774" s="6">
        <f t="shared" si="909"/>
        <v>5047.1212866852766</v>
      </c>
      <c r="AR4774" s="3">
        <f t="shared" si="910"/>
        <v>31804.248593314722</v>
      </c>
    </row>
    <row r="4775" spans="1:44">
      <c r="A4775" s="32">
        <v>44588</v>
      </c>
      <c r="B4775" s="9">
        <v>6.25</v>
      </c>
      <c r="C4775" s="33">
        <v>37148.32228</v>
      </c>
      <c r="D4775" s="34">
        <f t="shared" si="916"/>
        <v>190722259.0875358</v>
      </c>
      <c r="E4775" s="34">
        <v>26643185256535.398</v>
      </c>
      <c r="F4775" s="3">
        <f>VLOOKUP(A4775,ERCOT_345kv_West_ATC!A:B,2)</f>
        <v>31.9374</v>
      </c>
      <c r="G4775" s="3">
        <f>VLOOKUP(A4775,ERCOT_345kv_West_ATC!G:H,2)</f>
        <v>3.67</v>
      </c>
      <c r="I4775" s="5">
        <f t="shared" si="917"/>
        <v>6</v>
      </c>
      <c r="J4775" s="4">
        <f t="shared" si="918"/>
        <v>144</v>
      </c>
      <c r="K4775" s="4">
        <f t="shared" si="911"/>
        <v>900</v>
      </c>
      <c r="L4775" s="6">
        <f t="shared" si="912"/>
        <v>33433490.052000001</v>
      </c>
      <c r="N4775" s="22">
        <f t="shared" si="919"/>
        <v>0.17529936050440253</v>
      </c>
      <c r="O4775" s="14">
        <f t="shared" si="920"/>
        <v>471.89038359016445</v>
      </c>
      <c r="Q4775" s="22">
        <f t="shared" si="915"/>
        <v>256.28561477251833</v>
      </c>
      <c r="R4775" s="3">
        <f>VLOOKUP(A4775,ERCOT_345kv_West_ATC!D:E,2)</f>
        <v>35.6</v>
      </c>
      <c r="S4775" s="66">
        <f t="shared" si="914"/>
        <v>0.86109247672133726</v>
      </c>
      <c r="T4775" s="69">
        <f t="shared" ref="T4775:T4838" si="921">Q4775-R4775</f>
        <v>220.68561477251833</v>
      </c>
      <c r="V4775" s="16">
        <f t="shared" ref="V4775:V4838" si="922">(F4775/1000000)*($X$2)*24</f>
        <v>2.1845181600000003E-2</v>
      </c>
      <c r="W4775" s="16">
        <f t="shared" ref="W4775:W4838" si="923">N4775-V4775</f>
        <v>0.15345417890440252</v>
      </c>
      <c r="X4775" s="16"/>
      <c r="Z4775" s="15">
        <f t="shared" ref="Z4775:Z4838" si="924">((1*$B4775*(60*60*24))/(($E4775/1000000000000)*2^32))*(1+$AG$1)</f>
        <v>4.7661656001761913E-6</v>
      </c>
      <c r="AA4775" s="16">
        <f t="shared" ref="AA4775:AA4838" si="925">Z4775*C4775</f>
        <v>0.17705505575519478</v>
      </c>
      <c r="AB4775" s="3">
        <f t="shared" ref="AB4775:AB4838" si="926">C4775*$AH$2*$AG$2/(E4775/1000000000000)</f>
        <v>0.19070120311369798</v>
      </c>
      <c r="AC4775" s="69">
        <f t="shared" ref="AC4775:AC4838" si="927">((AB4775-$AL$2/1000*$AJ$2*24)*$AJ$1*$AL$1)</f>
        <v>56.027720339613467</v>
      </c>
      <c r="AD4775" s="3">
        <f t="shared" si="913"/>
        <v>71.280590014769686</v>
      </c>
      <c r="AF4775" s="29"/>
      <c r="AG4775" s="30"/>
      <c r="AH4775" s="29"/>
      <c r="AI4775" s="29"/>
      <c r="AJ4775" s="31"/>
      <c r="AK4775" s="29"/>
      <c r="AL4775" s="30"/>
      <c r="AN4775" s="17">
        <f t="shared" si="906"/>
        <v>211913.62120837311</v>
      </c>
      <c r="AO4775" s="17">
        <f t="shared" si="907"/>
        <v>2119.1362120837312</v>
      </c>
      <c r="AP4775" s="2">
        <f t="shared" si="908"/>
        <v>144.94891690652719</v>
      </c>
      <c r="AQ4775" s="6">
        <f t="shared" si="909"/>
        <v>5160.1814418723679</v>
      </c>
      <c r="AR4775" s="3">
        <f t="shared" si="910"/>
        <v>31988.140838127634</v>
      </c>
    </row>
    <row r="4776" spans="1:44">
      <c r="A4776" s="32">
        <v>44589</v>
      </c>
      <c r="B4776" s="9">
        <v>6.25</v>
      </c>
      <c r="C4776" s="33">
        <v>37789.478819999997</v>
      </c>
      <c r="D4776" s="34">
        <f t="shared" si="916"/>
        <v>190722259.0875358</v>
      </c>
      <c r="E4776" s="34">
        <v>26643185256535.398</v>
      </c>
      <c r="F4776" s="3">
        <f>VLOOKUP(A4776,ERCOT_345kv_West_ATC!A:B,2)</f>
        <v>33.239600000000003</v>
      </c>
      <c r="G4776" s="3">
        <f>VLOOKUP(A4776,ERCOT_345kv_West_ATC!G:H,2)</f>
        <v>3.7509999999999999</v>
      </c>
      <c r="I4776" s="5">
        <f t="shared" si="917"/>
        <v>6</v>
      </c>
      <c r="J4776" s="4">
        <f t="shared" si="918"/>
        <v>144</v>
      </c>
      <c r="K4776" s="4">
        <f t="shared" si="911"/>
        <v>900</v>
      </c>
      <c r="L4776" s="6">
        <f t="shared" si="912"/>
        <v>34010530.937999994</v>
      </c>
      <c r="N4776" s="22">
        <f t="shared" si="919"/>
        <v>0.17832491656042193</v>
      </c>
      <c r="O4776" s="14">
        <f t="shared" si="920"/>
        <v>471.89038359016445</v>
      </c>
      <c r="Q4776" s="22">
        <f t="shared" si="915"/>
        <v>260.70894233979817</v>
      </c>
      <c r="R4776" s="3">
        <f>VLOOKUP(A4776,ERCOT_345kv_West_ATC!D:E,2)</f>
        <v>35.54</v>
      </c>
      <c r="S4776" s="66">
        <f t="shared" si="914"/>
        <v>0.86367939787167525</v>
      </c>
      <c r="T4776" s="69">
        <f t="shared" si="921"/>
        <v>225.16894233979818</v>
      </c>
      <c r="V4776" s="16">
        <f t="shared" si="922"/>
        <v>2.2735886400000006E-2</v>
      </c>
      <c r="W4776" s="16">
        <f t="shared" si="923"/>
        <v>0.15558903016042192</v>
      </c>
      <c r="X4776" s="16"/>
      <c r="Z4776" s="15">
        <f t="shared" si="924"/>
        <v>4.7661656001761913E-6</v>
      </c>
      <c r="AA4776" s="16">
        <f t="shared" si="925"/>
        <v>0.18011091400047075</v>
      </c>
      <c r="AB4776" s="3">
        <f t="shared" si="926"/>
        <v>0.19399258522890167</v>
      </c>
      <c r="AC4776" s="69">
        <f t="shared" si="927"/>
        <v>57.232366193778013</v>
      </c>
      <c r="AD4776" s="3">
        <f t="shared" si="913"/>
        <v>70.456953694235764</v>
      </c>
      <c r="AF4776" s="29"/>
      <c r="AG4776" s="30"/>
      <c r="AH4776" s="29"/>
      <c r="AI4776" s="29"/>
      <c r="AJ4776" s="31"/>
      <c r="AK4776" s="29"/>
      <c r="AL4776" s="30"/>
      <c r="AN4776" s="17">
        <f t="shared" si="906"/>
        <v>211913.62120837311</v>
      </c>
      <c r="AO4776" s="17">
        <f t="shared" si="907"/>
        <v>2119.1362120837312</v>
      </c>
      <c r="AP4776" s="2">
        <f t="shared" si="908"/>
        <v>144.94891690652719</v>
      </c>
      <c r="AQ4776" s="6">
        <f t="shared" si="909"/>
        <v>5151.4845068579762</v>
      </c>
      <c r="AR4776" s="3">
        <f t="shared" si="910"/>
        <v>32637.994313142022</v>
      </c>
    </row>
    <row r="4777" spans="1:44">
      <c r="A4777" s="32">
        <v>44590</v>
      </c>
      <c r="B4777" s="9">
        <v>6.25</v>
      </c>
      <c r="C4777" s="33">
        <v>38137.472699999998</v>
      </c>
      <c r="D4777" s="34">
        <f t="shared" si="916"/>
        <v>190722259.0875358</v>
      </c>
      <c r="E4777" s="34">
        <v>26643185256535.398</v>
      </c>
      <c r="F4777" s="3">
        <f>VLOOKUP(A4777,ERCOT_345kv_West_ATC!A:B,2)</f>
        <v>33.239600000000003</v>
      </c>
      <c r="G4777" s="3">
        <f>VLOOKUP(A4777,ERCOT_345kv_West_ATC!G:H,2)</f>
        <v>3.7509999999999999</v>
      </c>
      <c r="I4777" s="5">
        <f t="shared" si="917"/>
        <v>6</v>
      </c>
      <c r="J4777" s="4">
        <f t="shared" si="918"/>
        <v>144</v>
      </c>
      <c r="K4777" s="4">
        <f t="shared" si="911"/>
        <v>900</v>
      </c>
      <c r="L4777" s="6">
        <f t="shared" si="912"/>
        <v>34323725.43</v>
      </c>
      <c r="N4777" s="22">
        <f t="shared" si="919"/>
        <v>0.17996706621562425</v>
      </c>
      <c r="O4777" s="14">
        <f t="shared" si="920"/>
        <v>471.89038359016445</v>
      </c>
      <c r="Q4777" s="22">
        <f t="shared" si="915"/>
        <v>263.10974592927522</v>
      </c>
      <c r="R4777" s="3">
        <f>VLOOKUP(A4777,ERCOT_345kv_West_ATC!D:E,2)</f>
        <v>40</v>
      </c>
      <c r="S4777" s="66">
        <f t="shared" si="914"/>
        <v>0.847972184159411</v>
      </c>
      <c r="T4777" s="69">
        <f t="shared" si="921"/>
        <v>223.10974592927522</v>
      </c>
      <c r="V4777" s="16">
        <f t="shared" si="922"/>
        <v>2.2735886400000006E-2</v>
      </c>
      <c r="W4777" s="16">
        <f t="shared" si="923"/>
        <v>0.15723117981562423</v>
      </c>
      <c r="X4777" s="16"/>
      <c r="Z4777" s="15">
        <f t="shared" si="924"/>
        <v>4.7661656001761913E-6</v>
      </c>
      <c r="AA4777" s="16">
        <f t="shared" si="925"/>
        <v>0.1817695104603986</v>
      </c>
      <c r="AB4777" s="3">
        <f t="shared" si="926"/>
        <v>0.1957790145349684</v>
      </c>
      <c r="AC4777" s="69">
        <f t="shared" si="927"/>
        <v>57.886199319798429</v>
      </c>
      <c r="AD4777" s="3">
        <f t="shared" si="913"/>
        <v>69.601439929792193</v>
      </c>
      <c r="AF4777" s="29"/>
      <c r="AG4777" s="30"/>
      <c r="AH4777" s="29"/>
      <c r="AI4777" s="29"/>
      <c r="AJ4777" s="31"/>
      <c r="AK4777" s="29"/>
      <c r="AL4777" s="30"/>
      <c r="AN4777" s="17">
        <f t="shared" si="906"/>
        <v>211913.62120837311</v>
      </c>
      <c r="AO4777" s="17">
        <f t="shared" si="907"/>
        <v>2119.1362120837312</v>
      </c>
      <c r="AP4777" s="2">
        <f t="shared" si="908"/>
        <v>144.94891690652719</v>
      </c>
      <c r="AQ4777" s="6">
        <f t="shared" si="909"/>
        <v>5797.9566762610875</v>
      </c>
      <c r="AR4777" s="3">
        <f t="shared" si="910"/>
        <v>32339.51602373891</v>
      </c>
    </row>
    <row r="4778" spans="1:44">
      <c r="A4778" s="32">
        <v>44591</v>
      </c>
      <c r="B4778" s="9">
        <v>6.25</v>
      </c>
      <c r="C4778" s="33">
        <v>37936.328780000003</v>
      </c>
      <c r="D4778" s="34">
        <f t="shared" si="916"/>
        <v>190722259.0875358</v>
      </c>
      <c r="E4778" s="34">
        <v>26643185256535.398</v>
      </c>
      <c r="F4778" s="3">
        <f>VLOOKUP(A4778,ERCOT_345kv_West_ATC!A:B,2)</f>
        <v>33.239600000000003</v>
      </c>
      <c r="G4778" s="3">
        <f>VLOOKUP(A4778,ERCOT_345kv_West_ATC!G:H,2)</f>
        <v>3.7509999999999999</v>
      </c>
      <c r="I4778" s="5">
        <f t="shared" si="917"/>
        <v>6</v>
      </c>
      <c r="J4778" s="4">
        <f t="shared" si="918"/>
        <v>144</v>
      </c>
      <c r="K4778" s="4">
        <f t="shared" si="911"/>
        <v>900</v>
      </c>
      <c r="L4778" s="6">
        <f t="shared" si="912"/>
        <v>34142695.902000003</v>
      </c>
      <c r="N4778" s="22">
        <f t="shared" si="919"/>
        <v>0.17901788739996796</v>
      </c>
      <c r="O4778" s="14">
        <f t="shared" si="920"/>
        <v>471.89038359016445</v>
      </c>
      <c r="Q4778" s="22">
        <f t="shared" si="915"/>
        <v>261.72205760229235</v>
      </c>
      <c r="R4778" s="3">
        <f>VLOOKUP(A4778,ERCOT_345kv_West_ATC!D:E,2)</f>
        <v>37.4</v>
      </c>
      <c r="S4778" s="66">
        <f t="shared" si="914"/>
        <v>0.85710031342932391</v>
      </c>
      <c r="T4778" s="69">
        <f t="shared" si="921"/>
        <v>224.32205760229235</v>
      </c>
      <c r="V4778" s="16">
        <f t="shared" si="922"/>
        <v>2.2735886400000006E-2</v>
      </c>
      <c r="W4778" s="16">
        <f t="shared" si="923"/>
        <v>0.15628200099996795</v>
      </c>
      <c r="X4778" s="16"/>
      <c r="Z4778" s="15">
        <f t="shared" si="924"/>
        <v>4.7661656001761913E-6</v>
      </c>
      <c r="AA4778" s="16">
        <f t="shared" si="925"/>
        <v>0.18081082522821004</v>
      </c>
      <c r="AB4778" s="3">
        <f t="shared" si="926"/>
        <v>0.19474644064767724</v>
      </c>
      <c r="AC4778" s="69">
        <f t="shared" si="927"/>
        <v>57.508277277049864</v>
      </c>
      <c r="AD4778" s="3">
        <f t="shared" si="913"/>
        <v>68.79240769558352</v>
      </c>
      <c r="AF4778" s="29"/>
      <c r="AG4778" s="30"/>
      <c r="AH4778" s="29"/>
      <c r="AI4778" s="29"/>
      <c r="AJ4778" s="31"/>
      <c r="AK4778" s="29"/>
      <c r="AL4778" s="30"/>
      <c r="AN4778" s="17">
        <f t="shared" si="906"/>
        <v>211913.62120837311</v>
      </c>
      <c r="AO4778" s="17">
        <f t="shared" si="907"/>
        <v>2119.1362120837312</v>
      </c>
      <c r="AP4778" s="2">
        <f t="shared" si="908"/>
        <v>144.94891690652719</v>
      </c>
      <c r="AQ4778" s="6">
        <f t="shared" si="909"/>
        <v>5421.0894923041169</v>
      </c>
      <c r="AR4778" s="3">
        <f t="shared" si="910"/>
        <v>32515.239287695887</v>
      </c>
    </row>
    <row r="4779" spans="1:44">
      <c r="A4779" s="32">
        <v>44592</v>
      </c>
      <c r="B4779" s="9">
        <v>6.25</v>
      </c>
      <c r="C4779" s="33">
        <v>38455.689659999996</v>
      </c>
      <c r="D4779" s="34">
        <f t="shared" si="916"/>
        <v>190722259.0875358</v>
      </c>
      <c r="E4779" s="34">
        <v>26643185256535.398</v>
      </c>
      <c r="F4779" s="3">
        <f>VLOOKUP(A4779,ERCOT_345kv_West_ATC!A:B,2)</f>
        <v>33.311799999999998</v>
      </c>
      <c r="G4779" s="3">
        <f>VLOOKUP(A4779,ERCOT_345kv_West_ATC!G:H,2)</f>
        <v>3.8010000000000002</v>
      </c>
      <c r="I4779" s="5">
        <f t="shared" si="917"/>
        <v>6</v>
      </c>
      <c r="J4779" s="4">
        <f t="shared" si="918"/>
        <v>144</v>
      </c>
      <c r="K4779" s="4">
        <f t="shared" si="911"/>
        <v>900</v>
      </c>
      <c r="L4779" s="6">
        <f t="shared" si="912"/>
        <v>34610120.693999998</v>
      </c>
      <c r="N4779" s="22">
        <f t="shared" si="919"/>
        <v>0.18146870144881722</v>
      </c>
      <c r="O4779" s="14">
        <f t="shared" si="920"/>
        <v>471.89038359016445</v>
      </c>
      <c r="Q4779" s="22">
        <f t="shared" si="915"/>
        <v>265.30511907721814</v>
      </c>
      <c r="R4779" s="3">
        <f>VLOOKUP(A4779,ERCOT_345kv_West_ATC!D:E,2)</f>
        <v>38.869999999999997</v>
      </c>
      <c r="S4779" s="66">
        <f t="shared" si="914"/>
        <v>0.85348944590591658</v>
      </c>
      <c r="T4779" s="69">
        <f t="shared" si="921"/>
        <v>226.43511907721813</v>
      </c>
      <c r="V4779" s="16">
        <f t="shared" si="922"/>
        <v>2.2785271199999999E-2</v>
      </c>
      <c r="W4779" s="16">
        <f t="shared" si="923"/>
        <v>0.1586834302488172</v>
      </c>
      <c r="X4779" s="16"/>
      <c r="Z4779" s="15">
        <f t="shared" si="924"/>
        <v>4.7661656001761913E-6</v>
      </c>
      <c r="AA4779" s="16">
        <f t="shared" si="925"/>
        <v>0.18328618518854323</v>
      </c>
      <c r="AB4779" s="3">
        <f t="shared" si="926"/>
        <v>0.19741258378920776</v>
      </c>
      <c r="AC4779" s="69">
        <f t="shared" si="927"/>
        <v>58.484085666850035</v>
      </c>
      <c r="AD4779" s="3">
        <f t="shared" si="913"/>
        <v>67.927118018729814</v>
      </c>
      <c r="AF4779" s="29"/>
      <c r="AG4779" s="30"/>
      <c r="AH4779" s="29"/>
      <c r="AI4779" s="29"/>
      <c r="AJ4779" s="31"/>
      <c r="AK4779" s="29"/>
      <c r="AL4779" s="30"/>
      <c r="AN4779" s="17">
        <f t="shared" ref="AN4779:AN4842" si="928">D4779/K4779</f>
        <v>211913.62120837311</v>
      </c>
      <c r="AO4779" s="17">
        <f t="shared" ref="AO4779:AO4842" si="929">AN4779/$Y$2</f>
        <v>2119.1362120837312</v>
      </c>
      <c r="AP4779" s="2">
        <f t="shared" ref="AP4779:AP4842" si="930">(AO4779*$AL$2*$Y$2*24)/1000000</f>
        <v>144.94891690652719</v>
      </c>
      <c r="AQ4779" s="6">
        <f t="shared" ref="AQ4779:AQ4842" si="931">AP4779*R4779</f>
        <v>5634.1644001567111</v>
      </c>
      <c r="AR4779" s="3">
        <f t="shared" ref="AR4779:AR4842" si="932">C4779-AQ4779</f>
        <v>32821.525259843285</v>
      </c>
    </row>
    <row r="4780" spans="1:44">
      <c r="A4780" s="32">
        <v>44593</v>
      </c>
      <c r="B4780" s="9">
        <v>6.25</v>
      </c>
      <c r="C4780" s="33">
        <v>38784.5023</v>
      </c>
      <c r="D4780" s="34">
        <f t="shared" si="916"/>
        <v>190722259.0875358</v>
      </c>
      <c r="E4780" s="34">
        <v>26643185256535.398</v>
      </c>
      <c r="F4780" s="3">
        <f>VLOOKUP(A4780,ERCOT_345kv_West_ATC!A:B,2)</f>
        <v>33.722499999999997</v>
      </c>
      <c r="G4780" s="3">
        <f>VLOOKUP(A4780,ERCOT_345kv_West_ATC!G:H,2)</f>
        <v>3.7730000000000001</v>
      </c>
      <c r="I4780" s="5">
        <f t="shared" si="917"/>
        <v>6</v>
      </c>
      <c r="J4780" s="4">
        <f t="shared" si="918"/>
        <v>144</v>
      </c>
      <c r="K4780" s="4">
        <f t="shared" si="911"/>
        <v>900</v>
      </c>
      <c r="L4780" s="6">
        <f t="shared" si="912"/>
        <v>34906052.07</v>
      </c>
      <c r="N4780" s="22">
        <f t="shared" si="919"/>
        <v>0.18302033667700615</v>
      </c>
      <c r="O4780" s="14">
        <f t="shared" si="920"/>
        <v>471.89038359016445</v>
      </c>
      <c r="Q4780" s="22">
        <f t="shared" si="915"/>
        <v>267.57359163304994</v>
      </c>
      <c r="R4780" s="3">
        <f>VLOOKUP(A4780,ERCOT_345kv_West_ATC!D:E,2)</f>
        <v>32.200000000000003</v>
      </c>
      <c r="S4780" s="66">
        <f t="shared" si="914"/>
        <v>0.87965927502980557</v>
      </c>
      <c r="T4780" s="69">
        <f t="shared" si="921"/>
        <v>235.37359163304995</v>
      </c>
      <c r="V4780" s="16">
        <f t="shared" si="922"/>
        <v>2.3066189999999997E-2</v>
      </c>
      <c r="W4780" s="16">
        <f t="shared" si="923"/>
        <v>0.15995414667700616</v>
      </c>
      <c r="X4780" s="16"/>
      <c r="Z4780" s="15">
        <f t="shared" si="924"/>
        <v>4.7661656001761913E-6</v>
      </c>
      <c r="AA4780" s="16">
        <f t="shared" si="925"/>
        <v>0.18485336068221436</v>
      </c>
      <c r="AB4780" s="3">
        <f t="shared" si="926"/>
        <v>0.19910054604963942</v>
      </c>
      <c r="AC4780" s="69">
        <f t="shared" si="927"/>
        <v>59.101879854168025</v>
      </c>
      <c r="AD4780" s="3">
        <f t="shared" si="913"/>
        <v>67.10136658686217</v>
      </c>
      <c r="AF4780" s="29"/>
      <c r="AG4780" s="30"/>
      <c r="AH4780" s="29"/>
      <c r="AI4780" s="29"/>
      <c r="AJ4780" s="31"/>
      <c r="AK4780" s="29"/>
      <c r="AL4780" s="30"/>
      <c r="AN4780" s="17">
        <f t="shared" si="928"/>
        <v>211913.62120837311</v>
      </c>
      <c r="AO4780" s="17">
        <f t="shared" si="929"/>
        <v>2119.1362120837312</v>
      </c>
      <c r="AP4780" s="2">
        <f t="shared" si="930"/>
        <v>144.94891690652719</v>
      </c>
      <c r="AQ4780" s="6">
        <f t="shared" si="931"/>
        <v>4667.3551243901757</v>
      </c>
      <c r="AR4780" s="3">
        <f t="shared" si="932"/>
        <v>34117.147175609825</v>
      </c>
    </row>
    <row r="4781" spans="1:44">
      <c r="A4781" s="32">
        <v>44594</v>
      </c>
      <c r="B4781" s="9">
        <v>6.25</v>
      </c>
      <c r="C4781" s="33">
        <v>36924.10239</v>
      </c>
      <c r="D4781" s="34">
        <f t="shared" si="916"/>
        <v>190722259.0875358</v>
      </c>
      <c r="E4781" s="34">
        <v>26643185256535.398</v>
      </c>
      <c r="F4781" s="3">
        <f>VLOOKUP(A4781,ERCOT_345kv_West_ATC!A:B,2)</f>
        <v>36.141199999999998</v>
      </c>
      <c r="G4781" s="3">
        <f>VLOOKUP(A4781,ERCOT_345kv_West_ATC!G:H,2)</f>
        <v>3.903</v>
      </c>
      <c r="I4781" s="5">
        <f t="shared" si="917"/>
        <v>6</v>
      </c>
      <c r="J4781" s="4">
        <f t="shared" si="918"/>
        <v>144</v>
      </c>
      <c r="K4781" s="4">
        <f t="shared" si="911"/>
        <v>900</v>
      </c>
      <c r="L4781" s="6">
        <f t="shared" si="912"/>
        <v>33231692.151000001</v>
      </c>
      <c r="N4781" s="22">
        <f t="shared" si="919"/>
        <v>0.1742412884053961</v>
      </c>
      <c r="O4781" s="14">
        <f t="shared" si="920"/>
        <v>471.89038359016445</v>
      </c>
      <c r="Q4781" s="22">
        <f t="shared" si="915"/>
        <v>254.73872573888318</v>
      </c>
      <c r="R4781" s="3">
        <f>VLOOKUP(A4781,ERCOT_345kv_West_ATC!D:E,2)</f>
        <v>29.66</v>
      </c>
      <c r="S4781" s="66">
        <f t="shared" si="914"/>
        <v>0.88356697665826189</v>
      </c>
      <c r="T4781" s="69">
        <f t="shared" si="921"/>
        <v>225.07872573888318</v>
      </c>
      <c r="V4781" s="16">
        <f t="shared" si="922"/>
        <v>2.4720580799999996E-2</v>
      </c>
      <c r="W4781" s="16">
        <f t="shared" si="923"/>
        <v>0.1495207076053961</v>
      </c>
      <c r="X4781" s="16"/>
      <c r="Z4781" s="15">
        <f t="shared" si="924"/>
        <v>4.7661656001761913E-6</v>
      </c>
      <c r="AA4781" s="16">
        <f t="shared" si="925"/>
        <v>0.1759863866286015</v>
      </c>
      <c r="AB4781" s="3">
        <f t="shared" si="926"/>
        <v>0.18955016855384002</v>
      </c>
      <c r="AC4781" s="69">
        <f t="shared" si="927"/>
        <v>55.606441690705445</v>
      </c>
      <c r="AD4781" s="3">
        <f t="shared" si="913"/>
        <v>66.219406614632263</v>
      </c>
      <c r="AF4781" s="29"/>
      <c r="AG4781" s="30"/>
      <c r="AH4781" s="29"/>
      <c r="AI4781" s="29"/>
      <c r="AJ4781" s="31"/>
      <c r="AK4781" s="29"/>
      <c r="AL4781" s="30"/>
      <c r="AN4781" s="17">
        <f t="shared" si="928"/>
        <v>211913.62120837311</v>
      </c>
      <c r="AO4781" s="17">
        <f t="shared" si="929"/>
        <v>2119.1362120837312</v>
      </c>
      <c r="AP4781" s="2">
        <f t="shared" si="930"/>
        <v>144.94891690652719</v>
      </c>
      <c r="AQ4781" s="6">
        <f t="shared" si="931"/>
        <v>4299.1848754475968</v>
      </c>
      <c r="AR4781" s="3">
        <f t="shared" si="932"/>
        <v>32624.917514552402</v>
      </c>
    </row>
    <row r="4782" spans="1:44">
      <c r="A4782" s="32">
        <v>44595</v>
      </c>
      <c r="B4782" s="9">
        <v>6.25</v>
      </c>
      <c r="C4782" s="33">
        <v>37018.587</v>
      </c>
      <c r="D4782" s="34">
        <f t="shared" si="916"/>
        <v>190722259.0875358</v>
      </c>
      <c r="E4782" s="34">
        <v>26643185256535.398</v>
      </c>
      <c r="F4782" s="3">
        <f>VLOOKUP(A4782,ERCOT_345kv_West_ATC!A:B,2)</f>
        <v>33.6815</v>
      </c>
      <c r="G4782" s="3">
        <f>VLOOKUP(A4782,ERCOT_345kv_West_ATC!G:H,2)</f>
        <v>3.806</v>
      </c>
      <c r="I4782" s="5">
        <f t="shared" si="917"/>
        <v>6</v>
      </c>
      <c r="J4782" s="4">
        <f t="shared" si="918"/>
        <v>144</v>
      </c>
      <c r="K4782" s="4">
        <f t="shared" si="911"/>
        <v>900</v>
      </c>
      <c r="L4782" s="6">
        <f t="shared" si="912"/>
        <v>33316728.300000001</v>
      </c>
      <c r="N4782" s="22">
        <f t="shared" si="919"/>
        <v>0.17468715219395875</v>
      </c>
      <c r="O4782" s="14">
        <f t="shared" si="920"/>
        <v>471.89038359016445</v>
      </c>
      <c r="Q4782" s="22">
        <f t="shared" si="915"/>
        <v>255.39057338298065</v>
      </c>
      <c r="R4782" s="3">
        <f>VLOOKUP(A4782,ERCOT_345kv_West_ATC!D:E,2)</f>
        <v>73.44</v>
      </c>
      <c r="S4782" s="66">
        <f t="shared" si="914"/>
        <v>0.71244044356378711</v>
      </c>
      <c r="T4782" s="69">
        <f t="shared" si="921"/>
        <v>181.95057338298065</v>
      </c>
      <c r="V4782" s="16">
        <f t="shared" si="922"/>
        <v>2.3038146000000002E-2</v>
      </c>
      <c r="W4782" s="16">
        <f t="shared" si="923"/>
        <v>0.15164900619395874</v>
      </c>
      <c r="X4782" s="16"/>
      <c r="Z4782" s="15">
        <f t="shared" si="924"/>
        <v>4.7661656001761913E-6</v>
      </c>
      <c r="AA4782" s="16">
        <f t="shared" si="925"/>
        <v>0.17643671592652954</v>
      </c>
      <c r="AB4782" s="3">
        <f t="shared" si="926"/>
        <v>0.1900352060386265</v>
      </c>
      <c r="AC4782" s="69">
        <f t="shared" si="927"/>
        <v>55.783965410137306</v>
      </c>
      <c r="AD4782" s="3">
        <f t="shared" si="913"/>
        <v>65.380545757883382</v>
      </c>
      <c r="AF4782" s="29"/>
      <c r="AG4782" s="30"/>
      <c r="AH4782" s="29"/>
      <c r="AI4782" s="29"/>
      <c r="AJ4782" s="31"/>
      <c r="AK4782" s="29"/>
      <c r="AL4782" s="30"/>
      <c r="AN4782" s="17">
        <f t="shared" si="928"/>
        <v>211913.62120837311</v>
      </c>
      <c r="AO4782" s="17">
        <f t="shared" si="929"/>
        <v>2119.1362120837312</v>
      </c>
      <c r="AP4782" s="2">
        <f t="shared" si="930"/>
        <v>144.94891690652719</v>
      </c>
      <c r="AQ4782" s="6">
        <f t="shared" si="931"/>
        <v>10645.048457615356</v>
      </c>
      <c r="AR4782" s="3">
        <f t="shared" si="932"/>
        <v>26373.538542384646</v>
      </c>
    </row>
    <row r="4783" spans="1:44">
      <c r="A4783" s="32">
        <v>44596</v>
      </c>
      <c r="B4783" s="9">
        <v>6.25</v>
      </c>
      <c r="C4783" s="33">
        <v>41516.072820000001</v>
      </c>
      <c r="D4783" s="34">
        <f t="shared" si="916"/>
        <v>191061137.39903966</v>
      </c>
      <c r="E4783" s="34">
        <v>26690525287405.5</v>
      </c>
      <c r="F4783" s="3">
        <f>VLOOKUP(A4783,ERCOT_345kv_West_ATC!A:B,2)</f>
        <v>35.0655</v>
      </c>
      <c r="G4783" s="3">
        <f>VLOOKUP(A4783,ERCOT_345kv_West_ATC!G:H,2)</f>
        <v>3.75</v>
      </c>
      <c r="I4783" s="5">
        <f t="shared" si="917"/>
        <v>6</v>
      </c>
      <c r="J4783" s="4">
        <f t="shared" si="918"/>
        <v>144</v>
      </c>
      <c r="K4783" s="4">
        <f t="shared" si="911"/>
        <v>900</v>
      </c>
      <c r="L4783" s="6">
        <f t="shared" si="912"/>
        <v>37364465.538000003</v>
      </c>
      <c r="N4783" s="22">
        <f t="shared" si="919"/>
        <v>0.19556287608590259</v>
      </c>
      <c r="O4783" s="14">
        <f t="shared" si="920"/>
        <v>471.05340848061115</v>
      </c>
      <c r="Q4783" s="22">
        <f t="shared" si="915"/>
        <v>285.91063755248922</v>
      </c>
      <c r="R4783" s="3">
        <f>VLOOKUP(A4783,ERCOT_345kv_West_ATC!D:E,2)</f>
        <v>111.14</v>
      </c>
      <c r="S4783" s="66">
        <f t="shared" si="914"/>
        <v>0.61127714256663068</v>
      </c>
      <c r="T4783" s="69">
        <f t="shared" si="921"/>
        <v>174.77063755248923</v>
      </c>
      <c r="V4783" s="16">
        <f t="shared" si="922"/>
        <v>2.3984802E-2</v>
      </c>
      <c r="W4783" s="16">
        <f t="shared" si="923"/>
        <v>0.17157807408590259</v>
      </c>
      <c r="X4783" s="16"/>
      <c r="Z4783" s="15">
        <f t="shared" si="924"/>
        <v>4.7577120225783456E-6</v>
      </c>
      <c r="AA4783" s="16">
        <f t="shared" si="925"/>
        <v>0.19752151878595209</v>
      </c>
      <c r="AB4783" s="3">
        <f t="shared" si="926"/>
        <v>0.21274507588988059</v>
      </c>
      <c r="AC4783" s="69">
        <f t="shared" si="927"/>
        <v>64.095777775696291</v>
      </c>
      <c r="AD4783" s="3">
        <f t="shared" si="913"/>
        <v>64.979433102208745</v>
      </c>
      <c r="AF4783" s="29"/>
      <c r="AG4783" s="30"/>
      <c r="AH4783" s="29"/>
      <c r="AI4783" s="29"/>
      <c r="AJ4783" s="31"/>
      <c r="AK4783" s="29"/>
      <c r="AL4783" s="30"/>
      <c r="AN4783" s="17">
        <f t="shared" si="928"/>
        <v>212290.15266559963</v>
      </c>
      <c r="AO4783" s="17">
        <f t="shared" si="929"/>
        <v>2122.9015266559963</v>
      </c>
      <c r="AP4783" s="2">
        <f t="shared" si="930"/>
        <v>145.20646442327018</v>
      </c>
      <c r="AQ4783" s="6">
        <f t="shared" si="931"/>
        <v>16138.246456002247</v>
      </c>
      <c r="AR4783" s="3">
        <f t="shared" si="932"/>
        <v>25377.826363997752</v>
      </c>
    </row>
    <row r="4784" spans="1:44">
      <c r="A4784" s="32">
        <v>44597</v>
      </c>
      <c r="B4784" s="9">
        <v>6.25</v>
      </c>
      <c r="C4784" s="33">
        <v>41421.476430000002</v>
      </c>
      <c r="D4784" s="34">
        <f t="shared" si="916"/>
        <v>191061137.39903966</v>
      </c>
      <c r="E4784" s="34">
        <v>26690525287405.5</v>
      </c>
      <c r="F4784" s="3">
        <f>VLOOKUP(A4784,ERCOT_345kv_West_ATC!A:B,2)</f>
        <v>35.0655</v>
      </c>
      <c r="G4784" s="3">
        <f>VLOOKUP(A4784,ERCOT_345kv_West_ATC!G:H,2)</f>
        <v>3.75</v>
      </c>
      <c r="I4784" s="5">
        <f t="shared" si="917"/>
        <v>6</v>
      </c>
      <c r="J4784" s="4">
        <f t="shared" si="918"/>
        <v>144</v>
      </c>
      <c r="K4784" s="4">
        <f t="shared" si="911"/>
        <v>900</v>
      </c>
      <c r="L4784" s="6">
        <f t="shared" si="912"/>
        <v>37279328.787</v>
      </c>
      <c r="N4784" s="22">
        <f t="shared" si="919"/>
        <v>0.19511727656650799</v>
      </c>
      <c r="O4784" s="14">
        <f t="shared" si="920"/>
        <v>471.05340848061115</v>
      </c>
      <c r="Q4784" s="22">
        <f t="shared" si="915"/>
        <v>285.25917626682457</v>
      </c>
      <c r="R4784" s="3">
        <f>VLOOKUP(A4784,ERCOT_345kv_West_ATC!D:E,2)</f>
        <v>49.04</v>
      </c>
      <c r="S4784" s="66">
        <f t="shared" si="914"/>
        <v>0.82808616135759594</v>
      </c>
      <c r="T4784" s="69">
        <f t="shared" si="921"/>
        <v>236.21917626682458</v>
      </c>
      <c r="V4784" s="16">
        <f t="shared" si="922"/>
        <v>2.3984802E-2</v>
      </c>
      <c r="W4784" s="16">
        <f t="shared" si="923"/>
        <v>0.17113247456650799</v>
      </c>
      <c r="X4784" s="16"/>
      <c r="Z4784" s="15">
        <f t="shared" si="924"/>
        <v>4.7577120225783456E-6</v>
      </c>
      <c r="AA4784" s="16">
        <f t="shared" si="925"/>
        <v>0.19707145640395657</v>
      </c>
      <c r="AB4784" s="3">
        <f t="shared" si="926"/>
        <v>0.2122603258930128</v>
      </c>
      <c r="AC4784" s="69">
        <f t="shared" si="927"/>
        <v>63.918359276842693</v>
      </c>
      <c r="AD4784" s="3">
        <f t="shared" si="913"/>
        <v>64.602304250756006</v>
      </c>
      <c r="AF4784" s="29"/>
      <c r="AG4784" s="30"/>
      <c r="AH4784" s="29"/>
      <c r="AI4784" s="29"/>
      <c r="AJ4784" s="31"/>
      <c r="AK4784" s="29"/>
      <c r="AL4784" s="30"/>
      <c r="AN4784" s="17">
        <f t="shared" si="928"/>
        <v>212290.15266559963</v>
      </c>
      <c r="AO4784" s="17">
        <f t="shared" si="929"/>
        <v>2122.9015266559963</v>
      </c>
      <c r="AP4784" s="2">
        <f t="shared" si="930"/>
        <v>145.20646442327018</v>
      </c>
      <c r="AQ4784" s="6">
        <f t="shared" si="931"/>
        <v>7120.9250153171697</v>
      </c>
      <c r="AR4784" s="3">
        <f t="shared" si="932"/>
        <v>34300.551414682835</v>
      </c>
    </row>
    <row r="4785" spans="1:44">
      <c r="A4785" s="32">
        <v>44598</v>
      </c>
      <c r="B4785" s="9">
        <v>6.25</v>
      </c>
      <c r="C4785" s="33">
        <v>42411.104290000003</v>
      </c>
      <c r="D4785" s="34">
        <f t="shared" si="916"/>
        <v>191061137.39903966</v>
      </c>
      <c r="E4785" s="34">
        <v>26690525287405.5</v>
      </c>
      <c r="F4785" s="3">
        <f>VLOOKUP(A4785,ERCOT_345kv_West_ATC!A:B,2)</f>
        <v>35.0655</v>
      </c>
      <c r="G4785" s="3">
        <f>VLOOKUP(A4785,ERCOT_345kv_West_ATC!G:H,2)</f>
        <v>3.75</v>
      </c>
      <c r="I4785" s="5">
        <f t="shared" si="917"/>
        <v>6</v>
      </c>
      <c r="J4785" s="4">
        <f t="shared" si="918"/>
        <v>144</v>
      </c>
      <c r="K4785" s="4">
        <f t="shared" si="911"/>
        <v>900</v>
      </c>
      <c r="L4785" s="6">
        <f t="shared" si="912"/>
        <v>38169993.861000001</v>
      </c>
      <c r="N4785" s="22">
        <f t="shared" si="919"/>
        <v>0.19977895233231172</v>
      </c>
      <c r="O4785" s="14">
        <f t="shared" si="920"/>
        <v>471.05340848061115</v>
      </c>
      <c r="Q4785" s="22">
        <f t="shared" si="915"/>
        <v>292.07449171390601</v>
      </c>
      <c r="R4785" s="3">
        <f>VLOOKUP(A4785,ERCOT_345kv_West_ATC!D:E,2)</f>
        <v>41.07</v>
      </c>
      <c r="S4785" s="66">
        <f t="shared" si="914"/>
        <v>0.85938518711784995</v>
      </c>
      <c r="T4785" s="69">
        <f t="shared" si="921"/>
        <v>251.00449171390602</v>
      </c>
      <c r="V4785" s="16">
        <f t="shared" si="922"/>
        <v>2.3984802E-2</v>
      </c>
      <c r="W4785" s="16">
        <f t="shared" si="923"/>
        <v>0.17579415033231172</v>
      </c>
      <c r="X4785" s="16"/>
      <c r="Z4785" s="15">
        <f t="shared" si="924"/>
        <v>4.7577120225783456E-6</v>
      </c>
      <c r="AA4785" s="16">
        <f t="shared" si="925"/>
        <v>0.20177982077135706</v>
      </c>
      <c r="AB4785" s="3">
        <f t="shared" si="926"/>
        <v>0.21733157757645757</v>
      </c>
      <c r="AC4785" s="69">
        <f t="shared" si="927"/>
        <v>65.774437392983472</v>
      </c>
      <c r="AD4785" s="3">
        <f t="shared" si="913"/>
        <v>64.396365992116856</v>
      </c>
      <c r="AF4785" s="29"/>
      <c r="AG4785" s="30"/>
      <c r="AH4785" s="29"/>
      <c r="AI4785" s="29"/>
      <c r="AJ4785" s="31"/>
      <c r="AK4785" s="29"/>
      <c r="AL4785" s="30"/>
      <c r="AN4785" s="17">
        <f t="shared" si="928"/>
        <v>212290.15266559963</v>
      </c>
      <c r="AO4785" s="17">
        <f t="shared" si="929"/>
        <v>2122.9015266559963</v>
      </c>
      <c r="AP4785" s="2">
        <f t="shared" si="930"/>
        <v>145.20646442327018</v>
      </c>
      <c r="AQ4785" s="6">
        <f t="shared" si="931"/>
        <v>5963.6294938637066</v>
      </c>
      <c r="AR4785" s="3">
        <f t="shared" si="932"/>
        <v>36447.474796136295</v>
      </c>
    </row>
    <row r="4786" spans="1:44">
      <c r="A4786" s="32">
        <v>44599</v>
      </c>
      <c r="B4786" s="9">
        <v>6.25</v>
      </c>
      <c r="C4786" s="33">
        <v>43921.964379999998</v>
      </c>
      <c r="D4786" s="34">
        <f t="shared" si="916"/>
        <v>191061137.39903966</v>
      </c>
      <c r="E4786" s="34">
        <v>26690525287405.5</v>
      </c>
      <c r="F4786" s="3">
        <f>VLOOKUP(A4786,ERCOT_345kv_West_ATC!A:B,2)</f>
        <v>32.743499999999997</v>
      </c>
      <c r="G4786" s="3">
        <f>VLOOKUP(A4786,ERCOT_345kv_West_ATC!G:H,2)</f>
        <v>3.6789999999999998</v>
      </c>
      <c r="I4786" s="5">
        <f t="shared" si="917"/>
        <v>6</v>
      </c>
      <c r="J4786" s="4">
        <f t="shared" si="918"/>
        <v>144</v>
      </c>
      <c r="K4786" s="4">
        <f t="shared" si="911"/>
        <v>900</v>
      </c>
      <c r="L4786" s="6">
        <f t="shared" si="912"/>
        <v>39529767.941999994</v>
      </c>
      <c r="N4786" s="22">
        <f t="shared" si="919"/>
        <v>0.20689591028362991</v>
      </c>
      <c r="O4786" s="14">
        <f t="shared" si="920"/>
        <v>471.05340848061115</v>
      </c>
      <c r="Q4786" s="22">
        <f t="shared" si="915"/>
        <v>302.47940099945896</v>
      </c>
      <c r="R4786" s="3">
        <f>VLOOKUP(A4786,ERCOT_345kv_West_ATC!D:E,2)</f>
        <v>42.48</v>
      </c>
      <c r="S4786" s="66">
        <f t="shared" si="914"/>
        <v>0.85956068459658186</v>
      </c>
      <c r="T4786" s="69">
        <f t="shared" si="921"/>
        <v>259.99940099945894</v>
      </c>
      <c r="V4786" s="16">
        <f t="shared" si="922"/>
        <v>2.2396553999999999E-2</v>
      </c>
      <c r="W4786" s="16">
        <f t="shared" si="923"/>
        <v>0.1844993562836299</v>
      </c>
      <c r="X4786" s="16"/>
      <c r="Z4786" s="15">
        <f t="shared" si="924"/>
        <v>4.7577120225783456E-6</v>
      </c>
      <c r="AA4786" s="16">
        <f t="shared" si="925"/>
        <v>0.20896805798598383</v>
      </c>
      <c r="AB4786" s="3">
        <f t="shared" si="926"/>
        <v>0.22507383310962534</v>
      </c>
      <c r="AC4786" s="69">
        <f t="shared" si="927"/>
        <v>68.608102918122867</v>
      </c>
      <c r="AD4786" s="3">
        <f t="shared" si="913"/>
        <v>64.28424235844362</v>
      </c>
      <c r="AF4786" s="29"/>
      <c r="AG4786" s="30"/>
      <c r="AH4786" s="29"/>
      <c r="AI4786" s="29"/>
      <c r="AJ4786" s="31"/>
      <c r="AK4786" s="29"/>
      <c r="AL4786" s="30"/>
      <c r="AN4786" s="17">
        <f t="shared" si="928"/>
        <v>212290.15266559963</v>
      </c>
      <c r="AO4786" s="17">
        <f t="shared" si="929"/>
        <v>2122.9015266559963</v>
      </c>
      <c r="AP4786" s="2">
        <f t="shared" si="930"/>
        <v>145.20646442327018</v>
      </c>
      <c r="AQ4786" s="6">
        <f t="shared" si="931"/>
        <v>6168.3706087005166</v>
      </c>
      <c r="AR4786" s="3">
        <f t="shared" si="932"/>
        <v>37753.593771299478</v>
      </c>
    </row>
    <row r="4787" spans="1:44">
      <c r="A4787" s="32">
        <v>44600</v>
      </c>
      <c r="B4787" s="9">
        <v>6.25</v>
      </c>
      <c r="C4787" s="33">
        <v>44110.31669</v>
      </c>
      <c r="D4787" s="34">
        <f t="shared" si="916"/>
        <v>191061137.39903966</v>
      </c>
      <c r="E4787" s="34">
        <v>26690525287405.5</v>
      </c>
      <c r="F4787" s="3">
        <f>VLOOKUP(A4787,ERCOT_345kv_West_ATC!A:B,2)</f>
        <v>33.329799999999999</v>
      </c>
      <c r="G4787" s="3">
        <f>VLOOKUP(A4787,ERCOT_345kv_West_ATC!G:H,2)</f>
        <v>3.7069999999999999</v>
      </c>
      <c r="I4787" s="5">
        <f t="shared" si="917"/>
        <v>6</v>
      </c>
      <c r="J4787" s="4">
        <f t="shared" si="918"/>
        <v>144</v>
      </c>
      <c r="K4787" s="4">
        <f t="shared" si="911"/>
        <v>900</v>
      </c>
      <c r="L4787" s="6">
        <f t="shared" si="912"/>
        <v>39699285.020999998</v>
      </c>
      <c r="N4787" s="22">
        <f t="shared" si="919"/>
        <v>0.20778315025983687</v>
      </c>
      <c r="O4787" s="14">
        <f t="shared" si="920"/>
        <v>471.05340848061115</v>
      </c>
      <c r="Q4787" s="22">
        <f t="shared" si="915"/>
        <v>303.7765354675978</v>
      </c>
      <c r="R4787" s="3">
        <f>VLOOKUP(A4787,ERCOT_345kv_West_ATC!D:E,2)</f>
        <v>29.11</v>
      </c>
      <c r="S4787" s="66">
        <f t="shared" si="914"/>
        <v>0.90417298046015471</v>
      </c>
      <c r="T4787" s="69">
        <f t="shared" si="921"/>
        <v>274.66653546759778</v>
      </c>
      <c r="V4787" s="16">
        <f t="shared" si="922"/>
        <v>2.2797583199999999E-2</v>
      </c>
      <c r="W4787" s="16">
        <f t="shared" si="923"/>
        <v>0.18498556705983688</v>
      </c>
      <c r="X4787" s="16"/>
      <c r="Z4787" s="15">
        <f t="shared" si="924"/>
        <v>4.7577120225783456E-6</v>
      </c>
      <c r="AA4787" s="16">
        <f t="shared" si="925"/>
        <v>0.20986418403575124</v>
      </c>
      <c r="AB4787" s="3">
        <f t="shared" si="926"/>
        <v>0.22603902619661886</v>
      </c>
      <c r="AC4787" s="69">
        <f t="shared" si="927"/>
        <v>68.961363587962509</v>
      </c>
      <c r="AD4787" s="3">
        <f t="shared" si="913"/>
        <v>64.172497707502473</v>
      </c>
      <c r="AF4787" s="29"/>
      <c r="AG4787" s="30"/>
      <c r="AH4787" s="29"/>
      <c r="AI4787" s="29"/>
      <c r="AJ4787" s="31"/>
      <c r="AK4787" s="29"/>
      <c r="AL4787" s="30"/>
      <c r="AN4787" s="17">
        <f t="shared" si="928"/>
        <v>212290.15266559963</v>
      </c>
      <c r="AO4787" s="17">
        <f t="shared" si="929"/>
        <v>2122.9015266559963</v>
      </c>
      <c r="AP4787" s="2">
        <f t="shared" si="930"/>
        <v>145.20646442327018</v>
      </c>
      <c r="AQ4787" s="6">
        <f t="shared" si="931"/>
        <v>4226.9601793613947</v>
      </c>
      <c r="AR4787" s="3">
        <f t="shared" si="932"/>
        <v>39883.356510638609</v>
      </c>
    </row>
    <row r="4788" spans="1:44">
      <c r="A4788" s="32">
        <v>44601</v>
      </c>
      <c r="B4788" s="9">
        <v>6.25</v>
      </c>
      <c r="C4788" s="33">
        <v>44347.120929999997</v>
      </c>
      <c r="D4788" s="34">
        <f t="shared" si="916"/>
        <v>191061137.39903966</v>
      </c>
      <c r="E4788" s="34">
        <v>26690525287405.5</v>
      </c>
      <c r="F4788" s="3">
        <f>VLOOKUP(A4788,ERCOT_345kv_West_ATC!A:B,2)</f>
        <v>31.142399999999999</v>
      </c>
      <c r="G4788" s="3">
        <f>VLOOKUP(A4788,ERCOT_345kv_West_ATC!G:H,2)</f>
        <v>3.625</v>
      </c>
      <c r="I4788" s="5">
        <f t="shared" si="917"/>
        <v>6</v>
      </c>
      <c r="J4788" s="4">
        <f t="shared" si="918"/>
        <v>144</v>
      </c>
      <c r="K4788" s="4">
        <f t="shared" si="911"/>
        <v>900</v>
      </c>
      <c r="L4788" s="6">
        <f t="shared" si="912"/>
        <v>39912408.836999997</v>
      </c>
      <c r="N4788" s="22">
        <f t="shared" si="919"/>
        <v>0.20889862470378348</v>
      </c>
      <c r="O4788" s="14">
        <f t="shared" si="920"/>
        <v>471.05340848061115</v>
      </c>
      <c r="Q4788" s="22">
        <f t="shared" si="915"/>
        <v>305.407346058163</v>
      </c>
      <c r="R4788" s="3">
        <f>VLOOKUP(A4788,ERCOT_345kv_West_ATC!D:E,2)</f>
        <v>35.97</v>
      </c>
      <c r="S4788" s="66">
        <f t="shared" si="914"/>
        <v>0.88222287229086593</v>
      </c>
      <c r="T4788" s="69">
        <f t="shared" si="921"/>
        <v>269.43734605816303</v>
      </c>
      <c r="V4788" s="16">
        <f t="shared" si="922"/>
        <v>2.1301401599999999E-2</v>
      </c>
      <c r="W4788" s="16">
        <f t="shared" si="923"/>
        <v>0.18759722310378349</v>
      </c>
      <c r="X4788" s="16"/>
      <c r="Z4788" s="15">
        <f t="shared" si="924"/>
        <v>4.7577120225783456E-6</v>
      </c>
      <c r="AA4788" s="16">
        <f t="shared" si="925"/>
        <v>0.21099083041539676</v>
      </c>
      <c r="AB4788" s="3">
        <f t="shared" si="926"/>
        <v>0.227252506484802</v>
      </c>
      <c r="AC4788" s="69">
        <f t="shared" si="927"/>
        <v>69.405497373437541</v>
      </c>
      <c r="AD4788" s="3">
        <f t="shared" si="913"/>
        <v>64.081753253063255</v>
      </c>
      <c r="AF4788" s="29"/>
      <c r="AG4788" s="30"/>
      <c r="AH4788" s="29"/>
      <c r="AI4788" s="29"/>
      <c r="AJ4788" s="31"/>
      <c r="AK4788" s="29"/>
      <c r="AL4788" s="30"/>
      <c r="AN4788" s="17">
        <f t="shared" si="928"/>
        <v>212290.15266559963</v>
      </c>
      <c r="AO4788" s="17">
        <f t="shared" si="929"/>
        <v>2122.9015266559963</v>
      </c>
      <c r="AP4788" s="2">
        <f t="shared" si="930"/>
        <v>145.20646442327018</v>
      </c>
      <c r="AQ4788" s="6">
        <f t="shared" si="931"/>
        <v>5223.0765253050276</v>
      </c>
      <c r="AR4788" s="3">
        <f t="shared" si="932"/>
        <v>39124.044404694971</v>
      </c>
    </row>
    <row r="4789" spans="1:44">
      <c r="A4789" s="32">
        <v>44602</v>
      </c>
      <c r="B4789" s="9">
        <v>6.25</v>
      </c>
      <c r="C4789" s="33">
        <v>43548.071889999999</v>
      </c>
      <c r="D4789" s="34">
        <f t="shared" si="916"/>
        <v>191061137.39903966</v>
      </c>
      <c r="E4789" s="34">
        <v>26690525287405.5</v>
      </c>
      <c r="F4789" s="3">
        <f>VLOOKUP(A4789,ERCOT_345kv_West_ATC!A:B,2)</f>
        <v>32.151499999999999</v>
      </c>
      <c r="G4789" s="3">
        <f>VLOOKUP(A4789,ERCOT_345kv_West_ATC!G:H,2)</f>
        <v>3.6139999999999999</v>
      </c>
      <c r="I4789" s="5">
        <f t="shared" si="917"/>
        <v>6</v>
      </c>
      <c r="J4789" s="4">
        <f t="shared" si="918"/>
        <v>144</v>
      </c>
      <c r="K4789" s="4">
        <f t="shared" si="911"/>
        <v>900</v>
      </c>
      <c r="L4789" s="6">
        <f t="shared" si="912"/>
        <v>39193264.700999998</v>
      </c>
      <c r="N4789" s="22">
        <f t="shared" si="919"/>
        <v>0.20513467696543189</v>
      </c>
      <c r="O4789" s="14">
        <f t="shared" si="920"/>
        <v>471.05340848061115</v>
      </c>
      <c r="Q4789" s="22">
        <f t="shared" si="915"/>
        <v>299.90449848747357</v>
      </c>
      <c r="R4789" s="3">
        <f>VLOOKUP(A4789,ERCOT_345kv_West_ATC!D:E,2)</f>
        <v>34.17</v>
      </c>
      <c r="S4789" s="66">
        <f t="shared" si="914"/>
        <v>0.88606372971285319</v>
      </c>
      <c r="T4789" s="69">
        <f t="shared" si="921"/>
        <v>265.73449848747356</v>
      </c>
      <c r="V4789" s="16">
        <f t="shared" si="922"/>
        <v>2.1991626E-2</v>
      </c>
      <c r="W4789" s="16">
        <f t="shared" si="923"/>
        <v>0.18314305096543188</v>
      </c>
      <c r="X4789" s="16"/>
      <c r="Z4789" s="15">
        <f t="shared" si="924"/>
        <v>4.7577120225783456E-6</v>
      </c>
      <c r="AA4789" s="16">
        <f t="shared" si="925"/>
        <v>0.20718918519115909</v>
      </c>
      <c r="AB4789" s="3">
        <f t="shared" si="926"/>
        <v>0.22315785742221911</v>
      </c>
      <c r="AC4789" s="69">
        <f t="shared" si="927"/>
        <v>67.9068558165322</v>
      </c>
      <c r="AD4789" s="3">
        <f t="shared" si="913"/>
        <v>63.879320344958529</v>
      </c>
      <c r="AF4789" s="29"/>
      <c r="AG4789" s="30"/>
      <c r="AH4789" s="29"/>
      <c r="AI4789" s="29"/>
      <c r="AJ4789" s="31"/>
      <c r="AK4789" s="29"/>
      <c r="AL4789" s="30"/>
      <c r="AN4789" s="17">
        <f t="shared" si="928"/>
        <v>212290.15266559963</v>
      </c>
      <c r="AO4789" s="17">
        <f t="shared" si="929"/>
        <v>2122.9015266559963</v>
      </c>
      <c r="AP4789" s="2">
        <f t="shared" si="930"/>
        <v>145.20646442327018</v>
      </c>
      <c r="AQ4789" s="6">
        <f t="shared" si="931"/>
        <v>4961.704889343142</v>
      </c>
      <c r="AR4789" s="3">
        <f t="shared" si="932"/>
        <v>38586.367000656857</v>
      </c>
    </row>
    <row r="4790" spans="1:44">
      <c r="A4790" s="32">
        <v>44603</v>
      </c>
      <c r="B4790" s="9">
        <v>6.25</v>
      </c>
      <c r="C4790" s="33">
        <v>42407.687660000003</v>
      </c>
      <c r="D4790" s="34">
        <f t="shared" si="916"/>
        <v>191061137.39903966</v>
      </c>
      <c r="E4790" s="34">
        <v>26690525287405.5</v>
      </c>
      <c r="F4790" s="3">
        <f>VLOOKUP(A4790,ERCOT_345kv_West_ATC!A:B,2)</f>
        <v>31.459299999999999</v>
      </c>
      <c r="G4790" s="3">
        <f>VLOOKUP(A4790,ERCOT_345kv_West_ATC!G:H,2)</f>
        <v>3.6230000000000002</v>
      </c>
      <c r="I4790" s="5">
        <f t="shared" si="917"/>
        <v>6</v>
      </c>
      <c r="J4790" s="4">
        <f t="shared" si="918"/>
        <v>144</v>
      </c>
      <c r="K4790" s="4">
        <f t="shared" si="911"/>
        <v>900</v>
      </c>
      <c r="L4790" s="6">
        <f t="shared" si="912"/>
        <v>38166918.894000001</v>
      </c>
      <c r="N4790" s="22">
        <f t="shared" si="919"/>
        <v>0.19976285818024153</v>
      </c>
      <c r="O4790" s="14">
        <f t="shared" si="920"/>
        <v>471.05340848061115</v>
      </c>
      <c r="Q4790" s="22">
        <f t="shared" si="915"/>
        <v>292.05096225181512</v>
      </c>
      <c r="R4790" s="3">
        <f>VLOOKUP(A4790,ERCOT_345kv_West_ATC!D:E,2)</f>
        <v>21.17</v>
      </c>
      <c r="S4790" s="66">
        <f t="shared" si="914"/>
        <v>0.92751265109085101</v>
      </c>
      <c r="T4790" s="69">
        <f t="shared" si="921"/>
        <v>270.88096225181511</v>
      </c>
      <c r="V4790" s="16">
        <f t="shared" si="922"/>
        <v>2.15181612E-2</v>
      </c>
      <c r="W4790" s="16">
        <f t="shared" si="923"/>
        <v>0.17824469698024153</v>
      </c>
      <c r="X4790" s="16"/>
      <c r="Z4790" s="15">
        <f t="shared" si="924"/>
        <v>4.7577120225783456E-6</v>
      </c>
      <c r="AA4790" s="16">
        <f t="shared" si="925"/>
        <v>0.20176356542972937</v>
      </c>
      <c r="AB4790" s="3">
        <f t="shared" si="926"/>
        <v>0.21731406938844111</v>
      </c>
      <c r="AC4790" s="69">
        <f t="shared" si="927"/>
        <v>65.768029396169453</v>
      </c>
      <c r="AD4790" s="3">
        <f t="shared" si="913"/>
        <v>63.522479730507726</v>
      </c>
      <c r="AF4790" s="29"/>
      <c r="AG4790" s="30"/>
      <c r="AH4790" s="29"/>
      <c r="AI4790" s="29"/>
      <c r="AJ4790" s="31"/>
      <c r="AK4790" s="29"/>
      <c r="AL4790" s="30"/>
      <c r="AN4790" s="17">
        <f t="shared" si="928"/>
        <v>212290.15266559963</v>
      </c>
      <c r="AO4790" s="17">
        <f t="shared" si="929"/>
        <v>2122.9015266559963</v>
      </c>
      <c r="AP4790" s="2">
        <f t="shared" si="930"/>
        <v>145.20646442327018</v>
      </c>
      <c r="AQ4790" s="6">
        <f t="shared" si="931"/>
        <v>3074.0208518406298</v>
      </c>
      <c r="AR4790" s="3">
        <f t="shared" si="932"/>
        <v>39333.666808159374</v>
      </c>
    </row>
    <row r="4791" spans="1:44">
      <c r="A4791" s="32">
        <v>44604</v>
      </c>
      <c r="B4791" s="9">
        <v>6.25</v>
      </c>
      <c r="C4791" s="33">
        <v>42198.751429999997</v>
      </c>
      <c r="D4791" s="34">
        <f t="shared" si="916"/>
        <v>191061137.39903966</v>
      </c>
      <c r="E4791" s="34">
        <v>26690525287405.5</v>
      </c>
      <c r="F4791" s="3">
        <f>VLOOKUP(A4791,ERCOT_345kv_West_ATC!A:B,2)</f>
        <v>31.459299999999999</v>
      </c>
      <c r="G4791" s="3">
        <f>VLOOKUP(A4791,ERCOT_345kv_West_ATC!G:H,2)</f>
        <v>3.6230000000000002</v>
      </c>
      <c r="I4791" s="5">
        <f t="shared" si="917"/>
        <v>6</v>
      </c>
      <c r="J4791" s="4">
        <f t="shared" si="918"/>
        <v>144</v>
      </c>
      <c r="K4791" s="4">
        <f t="shared" si="911"/>
        <v>900</v>
      </c>
      <c r="L4791" s="6">
        <f t="shared" si="912"/>
        <v>37978876.287</v>
      </c>
      <c r="N4791" s="22">
        <f t="shared" si="919"/>
        <v>0.19877865694727564</v>
      </c>
      <c r="O4791" s="14">
        <f t="shared" si="920"/>
        <v>471.05340848061115</v>
      </c>
      <c r="Q4791" s="22">
        <f t="shared" si="915"/>
        <v>290.61207156034453</v>
      </c>
      <c r="R4791" s="3">
        <f>VLOOKUP(A4791,ERCOT_345kv_West_ATC!D:E,2)</f>
        <v>25.02</v>
      </c>
      <c r="S4791" s="66">
        <f t="shared" si="914"/>
        <v>0.91390584752497228</v>
      </c>
      <c r="T4791" s="69">
        <f t="shared" si="921"/>
        <v>265.59207156034455</v>
      </c>
      <c r="V4791" s="16">
        <f t="shared" si="922"/>
        <v>2.15181612E-2</v>
      </c>
      <c r="W4791" s="16">
        <f t="shared" si="923"/>
        <v>0.17726049574727565</v>
      </c>
      <c r="X4791" s="16"/>
      <c r="Z4791" s="15">
        <f t="shared" si="924"/>
        <v>4.7577120225783456E-6</v>
      </c>
      <c r="AA4791" s="16">
        <f t="shared" si="925"/>
        <v>0.20076950701630614</v>
      </c>
      <c r="AB4791" s="3">
        <f t="shared" si="926"/>
        <v>0.21624339600610509</v>
      </c>
      <c r="AC4791" s="69">
        <f t="shared" si="927"/>
        <v>65.376162938234472</v>
      </c>
      <c r="AD4791" s="3">
        <f t="shared" si="913"/>
        <v>63.244287739530087</v>
      </c>
      <c r="AF4791" s="29"/>
      <c r="AG4791" s="30"/>
      <c r="AH4791" s="29"/>
      <c r="AI4791" s="29"/>
      <c r="AJ4791" s="31"/>
      <c r="AK4791" s="29"/>
      <c r="AL4791" s="30"/>
      <c r="AN4791" s="17">
        <f t="shared" si="928"/>
        <v>212290.15266559963</v>
      </c>
      <c r="AO4791" s="17">
        <f t="shared" si="929"/>
        <v>2122.9015266559963</v>
      </c>
      <c r="AP4791" s="2">
        <f t="shared" si="930"/>
        <v>145.20646442327018</v>
      </c>
      <c r="AQ4791" s="6">
        <f t="shared" si="931"/>
        <v>3633.0657398702197</v>
      </c>
      <c r="AR4791" s="3">
        <f t="shared" si="932"/>
        <v>38565.68569012978</v>
      </c>
    </row>
    <row r="4792" spans="1:44">
      <c r="A4792" s="32">
        <v>44605</v>
      </c>
      <c r="B4792" s="9">
        <v>6.25</v>
      </c>
      <c r="C4792" s="33">
        <v>42242.100149999998</v>
      </c>
      <c r="D4792" s="34">
        <f t="shared" si="916"/>
        <v>191061137.39903966</v>
      </c>
      <c r="E4792" s="34">
        <v>26690525287405.5</v>
      </c>
      <c r="F4792" s="3">
        <f>VLOOKUP(A4792,ERCOT_345kv_West_ATC!A:B,2)</f>
        <v>31.459299999999999</v>
      </c>
      <c r="G4792" s="3">
        <f>VLOOKUP(A4792,ERCOT_345kv_West_ATC!G:H,2)</f>
        <v>3.6230000000000002</v>
      </c>
      <c r="I4792" s="5">
        <f t="shared" si="917"/>
        <v>6</v>
      </c>
      <c r="J4792" s="4">
        <f t="shared" si="918"/>
        <v>144</v>
      </c>
      <c r="K4792" s="4">
        <f t="shared" si="911"/>
        <v>900</v>
      </c>
      <c r="L4792" s="6">
        <f t="shared" si="912"/>
        <v>38017890.134999998</v>
      </c>
      <c r="N4792" s="22">
        <f t="shared" si="919"/>
        <v>0.19898285257036835</v>
      </c>
      <c r="O4792" s="14">
        <f t="shared" si="920"/>
        <v>471.05340848061115</v>
      </c>
      <c r="Q4792" s="22">
        <f t="shared" si="915"/>
        <v>290.91060317305318</v>
      </c>
      <c r="R4792" s="3">
        <f>VLOOKUP(A4792,ERCOT_345kv_West_ATC!D:E,2)</f>
        <v>32.11</v>
      </c>
      <c r="S4792" s="66">
        <f t="shared" si="914"/>
        <v>0.88962244878747565</v>
      </c>
      <c r="T4792" s="69">
        <f t="shared" si="921"/>
        <v>258.80060317305316</v>
      </c>
      <c r="V4792" s="16">
        <f t="shared" si="922"/>
        <v>2.15181612E-2</v>
      </c>
      <c r="W4792" s="16">
        <f t="shared" si="923"/>
        <v>0.17746469137036835</v>
      </c>
      <c r="X4792" s="16"/>
      <c r="Z4792" s="15">
        <f t="shared" si="924"/>
        <v>4.7577120225783456E-6</v>
      </c>
      <c r="AA4792" s="16">
        <f t="shared" si="925"/>
        <v>0.20097574774261354</v>
      </c>
      <c r="AB4792" s="3">
        <f t="shared" si="926"/>
        <v>0.21646553230416282</v>
      </c>
      <c r="AC4792" s="69">
        <f t="shared" si="927"/>
        <v>65.457464823323605</v>
      </c>
      <c r="AD4792" s="3">
        <f t="shared" si="913"/>
        <v>62.934216217827405</v>
      </c>
      <c r="AF4792" s="29"/>
      <c r="AG4792" s="30"/>
      <c r="AH4792" s="29"/>
      <c r="AI4792" s="29"/>
      <c r="AJ4792" s="31"/>
      <c r="AK4792" s="29"/>
      <c r="AL4792" s="30"/>
      <c r="AN4792" s="17">
        <f t="shared" si="928"/>
        <v>212290.15266559963</v>
      </c>
      <c r="AO4792" s="17">
        <f t="shared" si="929"/>
        <v>2122.9015266559963</v>
      </c>
      <c r="AP4792" s="2">
        <f t="shared" si="930"/>
        <v>145.20646442327018</v>
      </c>
      <c r="AQ4792" s="6">
        <f t="shared" si="931"/>
        <v>4662.5795726312053</v>
      </c>
      <c r="AR4792" s="3">
        <f t="shared" si="932"/>
        <v>37579.520577368792</v>
      </c>
    </row>
    <row r="4793" spans="1:44">
      <c r="A4793" s="32">
        <v>44606</v>
      </c>
      <c r="B4793" s="9">
        <v>6.25</v>
      </c>
      <c r="C4793" s="33">
        <v>42601.715069999998</v>
      </c>
      <c r="D4793" s="34">
        <f t="shared" si="916"/>
        <v>191061137.39903966</v>
      </c>
      <c r="E4793" s="34">
        <v>26690525287405.5</v>
      </c>
      <c r="F4793" s="3">
        <f>VLOOKUP(A4793,ERCOT_345kv_West_ATC!A:B,2)</f>
        <v>32.061300000000003</v>
      </c>
      <c r="G4793" s="3">
        <f>VLOOKUP(A4793,ERCOT_345kv_West_ATC!G:H,2)</f>
        <v>3.7029999999999998</v>
      </c>
      <c r="I4793" s="5">
        <f t="shared" si="917"/>
        <v>6</v>
      </c>
      <c r="J4793" s="4">
        <f t="shared" si="918"/>
        <v>144</v>
      </c>
      <c r="K4793" s="4">
        <f t="shared" si="911"/>
        <v>900</v>
      </c>
      <c r="L4793" s="6">
        <f t="shared" si="912"/>
        <v>38341543.563000001</v>
      </c>
      <c r="N4793" s="22">
        <f t="shared" si="919"/>
        <v>0.20067683090843319</v>
      </c>
      <c r="O4793" s="14">
        <f t="shared" si="920"/>
        <v>471.05340848061115</v>
      </c>
      <c r="Q4793" s="22">
        <f t="shared" si="915"/>
        <v>293.38717969069182</v>
      </c>
      <c r="R4793" s="3">
        <f>VLOOKUP(A4793,ERCOT_345kv_West_ATC!D:E,2)</f>
        <v>22.31</v>
      </c>
      <c r="S4793" s="66">
        <f t="shared" si="914"/>
        <v>0.92395714078740354</v>
      </c>
      <c r="T4793" s="69">
        <f t="shared" si="921"/>
        <v>271.07717969069182</v>
      </c>
      <c r="V4793" s="16">
        <f t="shared" si="922"/>
        <v>2.1929929200000003E-2</v>
      </c>
      <c r="W4793" s="16">
        <f t="shared" si="923"/>
        <v>0.17874690170843319</v>
      </c>
      <c r="X4793" s="16"/>
      <c r="Z4793" s="15">
        <f t="shared" si="924"/>
        <v>4.7577120225783456E-6</v>
      </c>
      <c r="AA4793" s="16">
        <f t="shared" si="925"/>
        <v>0.20268669197099609</v>
      </c>
      <c r="AB4793" s="3">
        <f t="shared" si="926"/>
        <v>0.21830834397322987</v>
      </c>
      <c r="AC4793" s="69">
        <f t="shared" si="927"/>
        <v>66.131933894202135</v>
      </c>
      <c r="AD4793" s="3">
        <f t="shared" si="913"/>
        <v>62.639949301924922</v>
      </c>
      <c r="AF4793" s="29"/>
      <c r="AG4793" s="30"/>
      <c r="AH4793" s="29"/>
      <c r="AI4793" s="29"/>
      <c r="AJ4793" s="31"/>
      <c r="AK4793" s="29"/>
      <c r="AL4793" s="30"/>
      <c r="AN4793" s="17">
        <f t="shared" si="928"/>
        <v>212290.15266559963</v>
      </c>
      <c r="AO4793" s="17">
        <f t="shared" si="929"/>
        <v>2122.9015266559963</v>
      </c>
      <c r="AP4793" s="2">
        <f t="shared" si="930"/>
        <v>145.20646442327018</v>
      </c>
      <c r="AQ4793" s="6">
        <f t="shared" si="931"/>
        <v>3239.5562212831574</v>
      </c>
      <c r="AR4793" s="3">
        <f t="shared" si="932"/>
        <v>39362.158848716841</v>
      </c>
    </row>
    <row r="4794" spans="1:44">
      <c r="A4794" s="32">
        <v>44607</v>
      </c>
      <c r="B4794" s="9">
        <v>6.25</v>
      </c>
      <c r="C4794" s="33">
        <v>44600.784169999999</v>
      </c>
      <c r="D4794" s="34">
        <f t="shared" si="916"/>
        <v>191061137.39903966</v>
      </c>
      <c r="E4794" s="34">
        <v>26690525287405.5</v>
      </c>
      <c r="F4794" s="3">
        <f>VLOOKUP(A4794,ERCOT_345kv_West_ATC!A:B,2)</f>
        <v>30.859300000000001</v>
      </c>
      <c r="G4794" s="3">
        <f>VLOOKUP(A4794,ERCOT_345kv_West_ATC!G:H,2)</f>
        <v>3.7229999999999999</v>
      </c>
      <c r="I4794" s="5">
        <f t="shared" si="917"/>
        <v>6</v>
      </c>
      <c r="J4794" s="4">
        <f t="shared" si="918"/>
        <v>144</v>
      </c>
      <c r="K4794" s="4">
        <f t="shared" ref="K4794:K4857" si="933">J4794*B4794</f>
        <v>900</v>
      </c>
      <c r="L4794" s="6">
        <f t="shared" ref="L4794:L4857" si="934">K4794*C4794</f>
        <v>40140705.752999999</v>
      </c>
      <c r="N4794" s="22">
        <f t="shared" si="919"/>
        <v>0.21009351404186585</v>
      </c>
      <c r="O4794" s="14">
        <f t="shared" si="920"/>
        <v>471.05340848061115</v>
      </c>
      <c r="Q4794" s="22">
        <f t="shared" si="915"/>
        <v>307.15426029512554</v>
      </c>
      <c r="R4794" s="3">
        <f>VLOOKUP(A4794,ERCOT_345kv_West_ATC!D:E,2)</f>
        <v>13.92</v>
      </c>
      <c r="S4794" s="66">
        <f t="shared" si="914"/>
        <v>0.95468075231440663</v>
      </c>
      <c r="T4794" s="69">
        <f t="shared" si="921"/>
        <v>293.23426029512552</v>
      </c>
      <c r="V4794" s="16">
        <f t="shared" si="922"/>
        <v>2.1107761199999998E-2</v>
      </c>
      <c r="W4794" s="16">
        <f t="shared" si="923"/>
        <v>0.18898575284186586</v>
      </c>
      <c r="X4794" s="16"/>
      <c r="Z4794" s="15">
        <f t="shared" si="924"/>
        <v>4.7577120225783456E-6</v>
      </c>
      <c r="AA4794" s="16">
        <f t="shared" si="925"/>
        <v>0.21219768706203096</v>
      </c>
      <c r="AB4794" s="3">
        <f t="shared" si="926"/>
        <v>0.22855237907820095</v>
      </c>
      <c r="AC4794" s="69">
        <f t="shared" si="927"/>
        <v>69.881250742621546</v>
      </c>
      <c r="AD4794" s="3">
        <f t="shared" si="913"/>
        <v>62.475868631098123</v>
      </c>
      <c r="AF4794" s="29"/>
      <c r="AG4794" s="30"/>
      <c r="AH4794" s="29"/>
      <c r="AI4794" s="29"/>
      <c r="AJ4794" s="31"/>
      <c r="AK4794" s="29"/>
      <c r="AL4794" s="30"/>
      <c r="AN4794" s="17">
        <f t="shared" si="928"/>
        <v>212290.15266559963</v>
      </c>
      <c r="AO4794" s="17">
        <f t="shared" si="929"/>
        <v>2122.9015266559963</v>
      </c>
      <c r="AP4794" s="2">
        <f t="shared" si="930"/>
        <v>145.20646442327018</v>
      </c>
      <c r="AQ4794" s="6">
        <f t="shared" si="931"/>
        <v>2021.2739847719208</v>
      </c>
      <c r="AR4794" s="3">
        <f t="shared" si="932"/>
        <v>42579.510185228079</v>
      </c>
    </row>
    <row r="4795" spans="1:44">
      <c r="A4795" s="32">
        <v>44608</v>
      </c>
      <c r="B4795" s="9">
        <v>6.25</v>
      </c>
      <c r="C4795" s="33">
        <v>43980.514560000003</v>
      </c>
      <c r="D4795" s="34">
        <f t="shared" si="916"/>
        <v>191061137.39903966</v>
      </c>
      <c r="E4795" s="34">
        <v>26690525287405.5</v>
      </c>
      <c r="F4795" s="3">
        <f>VLOOKUP(A4795,ERCOT_345kv_West_ATC!A:B,2)</f>
        <v>32.379399999999997</v>
      </c>
      <c r="G4795" s="3">
        <f>VLOOKUP(A4795,ERCOT_345kv_West_ATC!G:H,2)</f>
        <v>3.839</v>
      </c>
      <c r="I4795" s="5">
        <f t="shared" si="917"/>
        <v>6</v>
      </c>
      <c r="J4795" s="4">
        <f t="shared" si="918"/>
        <v>144</v>
      </c>
      <c r="K4795" s="4">
        <f t="shared" si="933"/>
        <v>900</v>
      </c>
      <c r="L4795" s="6">
        <f t="shared" si="934"/>
        <v>39582463.104000002</v>
      </c>
      <c r="N4795" s="22">
        <f t="shared" si="919"/>
        <v>0.20717171290219147</v>
      </c>
      <c r="O4795" s="14">
        <f t="shared" si="920"/>
        <v>471.05340848061115</v>
      </c>
      <c r="Q4795" s="22">
        <f t="shared" si="915"/>
        <v>302.88262120203433</v>
      </c>
      <c r="R4795" s="3">
        <f>VLOOKUP(A4795,ERCOT_345kv_West_ATC!D:E,2)</f>
        <v>12.96</v>
      </c>
      <c r="S4795" s="66">
        <f t="shared" si="914"/>
        <v>0.95721114685099362</v>
      </c>
      <c r="T4795" s="69">
        <f t="shared" si="921"/>
        <v>289.92262120203435</v>
      </c>
      <c r="V4795" s="16">
        <f t="shared" si="922"/>
        <v>2.2147509599999997E-2</v>
      </c>
      <c r="W4795" s="16">
        <f t="shared" si="923"/>
        <v>0.18502420330219146</v>
      </c>
      <c r="X4795" s="16"/>
      <c r="Z4795" s="15">
        <f t="shared" si="924"/>
        <v>4.7577120225783456E-6</v>
      </c>
      <c r="AA4795" s="16">
        <f t="shared" si="925"/>
        <v>0.209246622881294</v>
      </c>
      <c r="AB4795" s="3">
        <f t="shared" si="926"/>
        <v>0.22537386781043803</v>
      </c>
      <c r="AC4795" s="69">
        <f t="shared" si="927"/>
        <v>68.71791561862031</v>
      </c>
      <c r="AD4795" s="3">
        <f t="shared" si="913"/>
        <v>62.333780203715122</v>
      </c>
      <c r="AF4795" s="29"/>
      <c r="AG4795" s="30"/>
      <c r="AH4795" s="29"/>
      <c r="AI4795" s="29"/>
      <c r="AJ4795" s="31"/>
      <c r="AK4795" s="29"/>
      <c r="AL4795" s="30"/>
      <c r="AN4795" s="17">
        <f t="shared" si="928"/>
        <v>212290.15266559963</v>
      </c>
      <c r="AO4795" s="17">
        <f t="shared" si="929"/>
        <v>2122.9015266559963</v>
      </c>
      <c r="AP4795" s="2">
        <f t="shared" si="930"/>
        <v>145.20646442327018</v>
      </c>
      <c r="AQ4795" s="6">
        <f t="shared" si="931"/>
        <v>1881.8757789255817</v>
      </c>
      <c r="AR4795" s="3">
        <f t="shared" si="932"/>
        <v>42098.63878107442</v>
      </c>
    </row>
    <row r="4796" spans="1:44">
      <c r="A4796" s="32">
        <v>44609</v>
      </c>
      <c r="B4796" s="9">
        <v>6.25</v>
      </c>
      <c r="C4796" s="33">
        <v>40548.839849999997</v>
      </c>
      <c r="D4796" s="34">
        <f t="shared" si="916"/>
        <v>200199730.62054068</v>
      </c>
      <c r="E4796" s="34">
        <v>27967152532434.199</v>
      </c>
      <c r="F4796" s="3">
        <f>VLOOKUP(A4796,ERCOT_345kv_West_ATC!A:B,2)</f>
        <v>31.275300000000001</v>
      </c>
      <c r="G4796" s="3">
        <f>VLOOKUP(A4796,ERCOT_345kv_West_ATC!G:H,2)</f>
        <v>3.82</v>
      </c>
      <c r="I4796" s="5">
        <f t="shared" si="917"/>
        <v>6</v>
      </c>
      <c r="J4796" s="4">
        <f t="shared" si="918"/>
        <v>144</v>
      </c>
      <c r="K4796" s="4">
        <f t="shared" si="933"/>
        <v>900</v>
      </c>
      <c r="L4796" s="6">
        <f t="shared" si="934"/>
        <v>36493955.864999995</v>
      </c>
      <c r="N4796" s="22">
        <f t="shared" si="919"/>
        <v>0.18228773711074955</v>
      </c>
      <c r="O4796" s="14">
        <f t="shared" si="920"/>
        <v>449.55105444465528</v>
      </c>
      <c r="Q4796" s="22">
        <f t="shared" si="915"/>
        <v>266.50253963559879</v>
      </c>
      <c r="R4796" s="3">
        <f>VLOOKUP(A4796,ERCOT_345kv_West_ATC!D:E,2)</f>
        <v>22.26</v>
      </c>
      <c r="S4796" s="66">
        <f t="shared" si="914"/>
        <v>0.91647359146957053</v>
      </c>
      <c r="T4796" s="69">
        <f t="shared" si="921"/>
        <v>244.2425396355988</v>
      </c>
      <c r="V4796" s="16">
        <f t="shared" si="922"/>
        <v>2.13923052E-2</v>
      </c>
      <c r="W4796" s="16">
        <f t="shared" si="923"/>
        <v>0.16089543191074956</v>
      </c>
      <c r="X4796" s="16"/>
      <c r="Z4796" s="15">
        <f t="shared" si="924"/>
        <v>4.5405349329557912E-6</v>
      </c>
      <c r="AA4796" s="16">
        <f t="shared" si="925"/>
        <v>0.18411342382975485</v>
      </c>
      <c r="AB4796" s="3">
        <f t="shared" si="926"/>
        <v>0.19830358011500215</v>
      </c>
      <c r="AC4796" s="69">
        <f t="shared" si="927"/>
        <v>58.81019032209079</v>
      </c>
      <c r="AD4796" s="3">
        <f t="shared" si="913"/>
        <v>61.852029280056222</v>
      </c>
      <c r="AF4796" s="29"/>
      <c r="AG4796" s="30"/>
      <c r="AH4796" s="29"/>
      <c r="AI4796" s="29"/>
      <c r="AJ4796" s="31"/>
      <c r="AK4796" s="29"/>
      <c r="AL4796" s="30"/>
      <c r="AN4796" s="17">
        <f t="shared" si="928"/>
        <v>222444.1451339341</v>
      </c>
      <c r="AO4796" s="17">
        <f t="shared" si="929"/>
        <v>2224.4414513393408</v>
      </c>
      <c r="AP4796" s="2">
        <f t="shared" si="930"/>
        <v>152.15179527161092</v>
      </c>
      <c r="AQ4796" s="6">
        <f t="shared" si="931"/>
        <v>3386.8989627460592</v>
      </c>
      <c r="AR4796" s="3">
        <f t="shared" si="932"/>
        <v>37161.940887253935</v>
      </c>
    </row>
    <row r="4797" spans="1:44">
      <c r="A4797" s="32">
        <v>44610</v>
      </c>
      <c r="B4797" s="9">
        <v>6.25</v>
      </c>
      <c r="C4797" s="33">
        <v>40031.590539999997</v>
      </c>
      <c r="D4797" s="34">
        <f t="shared" si="916"/>
        <v>200199730.62054068</v>
      </c>
      <c r="E4797" s="34">
        <v>27967152532434.199</v>
      </c>
      <c r="F4797" s="3">
        <f>VLOOKUP(A4797,ERCOT_345kv_West_ATC!A:B,2)</f>
        <v>32.365099999999998</v>
      </c>
      <c r="G4797" s="3">
        <f>VLOOKUP(A4797,ERCOT_345kv_West_ATC!G:H,2)</f>
        <v>3.81</v>
      </c>
      <c r="I4797" s="5">
        <f t="shared" si="917"/>
        <v>6</v>
      </c>
      <c r="J4797" s="4">
        <f t="shared" si="918"/>
        <v>144</v>
      </c>
      <c r="K4797" s="4">
        <f t="shared" si="933"/>
        <v>900</v>
      </c>
      <c r="L4797" s="6">
        <f t="shared" si="934"/>
        <v>36028431.485999994</v>
      </c>
      <c r="N4797" s="22">
        <f t="shared" si="919"/>
        <v>0.17996243738353684</v>
      </c>
      <c r="O4797" s="14">
        <f t="shared" si="920"/>
        <v>449.55105444465528</v>
      </c>
      <c r="Q4797" s="22">
        <f t="shared" si="915"/>
        <v>263.10297863090187</v>
      </c>
      <c r="R4797" s="3">
        <f>VLOOKUP(A4797,ERCOT_345kv_West_ATC!D:E,2)</f>
        <v>40.07</v>
      </c>
      <c r="S4797" s="66">
        <f t="shared" si="914"/>
        <v>0.84770221831576897</v>
      </c>
      <c r="T4797" s="69">
        <f t="shared" si="921"/>
        <v>223.03297863090188</v>
      </c>
      <c r="V4797" s="16">
        <f t="shared" si="922"/>
        <v>2.2137728400000001E-2</v>
      </c>
      <c r="W4797" s="16">
        <f t="shared" si="923"/>
        <v>0.15782470898353684</v>
      </c>
      <c r="X4797" s="16"/>
      <c r="Z4797" s="15">
        <f t="shared" si="924"/>
        <v>4.5405349329557912E-6</v>
      </c>
      <c r="AA4797" s="16">
        <f t="shared" si="925"/>
        <v>0.18176483526865259</v>
      </c>
      <c r="AB4797" s="3">
        <f t="shared" si="926"/>
        <v>0.19577397901261659</v>
      </c>
      <c r="AC4797" s="69">
        <f t="shared" si="927"/>
        <v>57.88435631861767</v>
      </c>
      <c r="AD4797" s="3">
        <f t="shared" ref="AD4797:AD4860" si="935">AVERAGE(AC4768:AC4797)</f>
        <v>61.383276536458069</v>
      </c>
      <c r="AF4797" s="29"/>
      <c r="AG4797" s="30"/>
      <c r="AH4797" s="29"/>
      <c r="AI4797" s="29"/>
      <c r="AJ4797" s="31"/>
      <c r="AK4797" s="29"/>
      <c r="AL4797" s="30"/>
      <c r="AN4797" s="17">
        <f t="shared" si="928"/>
        <v>222444.1451339341</v>
      </c>
      <c r="AO4797" s="17">
        <f t="shared" si="929"/>
        <v>2224.4414513393408</v>
      </c>
      <c r="AP4797" s="2">
        <f t="shared" si="930"/>
        <v>152.15179527161092</v>
      </c>
      <c r="AQ4797" s="6">
        <f t="shared" si="931"/>
        <v>6096.7224365334496</v>
      </c>
      <c r="AR4797" s="3">
        <f t="shared" si="932"/>
        <v>33934.86810346655</v>
      </c>
    </row>
    <row r="4798" spans="1:44">
      <c r="A4798" s="32">
        <v>44611</v>
      </c>
      <c r="B4798" s="9">
        <v>6.25</v>
      </c>
      <c r="C4798" s="33">
        <v>40127.36922</v>
      </c>
      <c r="D4798" s="34">
        <f t="shared" si="916"/>
        <v>200199730.62054068</v>
      </c>
      <c r="E4798" s="34">
        <v>27967152532434.199</v>
      </c>
      <c r="F4798" s="3">
        <f>VLOOKUP(A4798,ERCOT_345kv_West_ATC!A:B,2)</f>
        <v>32.365099999999998</v>
      </c>
      <c r="G4798" s="3">
        <f>VLOOKUP(A4798,ERCOT_345kv_West_ATC!G:H,2)</f>
        <v>3.81</v>
      </c>
      <c r="I4798" s="5">
        <f t="shared" si="917"/>
        <v>6</v>
      </c>
      <c r="J4798" s="4">
        <f t="shared" si="918"/>
        <v>144</v>
      </c>
      <c r="K4798" s="4">
        <f t="shared" si="933"/>
        <v>900</v>
      </c>
      <c r="L4798" s="6">
        <f t="shared" si="934"/>
        <v>36114632.298</v>
      </c>
      <c r="N4798" s="22">
        <f t="shared" si="919"/>
        <v>0.18039301144941003</v>
      </c>
      <c r="O4798" s="14">
        <f t="shared" si="920"/>
        <v>449.55105444465528</v>
      </c>
      <c r="Q4798" s="22">
        <f t="shared" si="915"/>
        <v>263.73247287925449</v>
      </c>
      <c r="R4798" s="3">
        <f>VLOOKUP(A4798,ERCOT_345kv_West_ATC!D:E,2)</f>
        <v>31.17</v>
      </c>
      <c r="S4798" s="66">
        <f t="shared" si="914"/>
        <v>0.8818120512058798</v>
      </c>
      <c r="T4798" s="69">
        <f t="shared" si="921"/>
        <v>232.56247287925447</v>
      </c>
      <c r="V4798" s="16">
        <f t="shared" si="922"/>
        <v>2.2137728400000001E-2</v>
      </c>
      <c r="W4798" s="16">
        <f t="shared" si="923"/>
        <v>0.15825528304941003</v>
      </c>
      <c r="X4798" s="16"/>
      <c r="Z4798" s="15">
        <f t="shared" si="924"/>
        <v>4.5405349329557912E-6</v>
      </c>
      <c r="AA4798" s="16">
        <f t="shared" si="925"/>
        <v>0.18219972171102497</v>
      </c>
      <c r="AB4798" s="3">
        <f t="shared" si="926"/>
        <v>0.19624238341611991</v>
      </c>
      <c r="AC4798" s="69">
        <f t="shared" si="927"/>
        <v>58.05579233029988</v>
      </c>
      <c r="AD4798" s="3">
        <f t="shared" si="935"/>
        <v>60.990416501530106</v>
      </c>
      <c r="AF4798" s="29"/>
      <c r="AG4798" s="30"/>
      <c r="AH4798" s="29"/>
      <c r="AI4798" s="29"/>
      <c r="AJ4798" s="31"/>
      <c r="AK4798" s="29"/>
      <c r="AL4798" s="30"/>
      <c r="AN4798" s="17">
        <f t="shared" si="928"/>
        <v>222444.1451339341</v>
      </c>
      <c r="AO4798" s="17">
        <f t="shared" si="929"/>
        <v>2224.4414513393408</v>
      </c>
      <c r="AP4798" s="2">
        <f t="shared" si="930"/>
        <v>152.15179527161092</v>
      </c>
      <c r="AQ4798" s="6">
        <f t="shared" si="931"/>
        <v>4742.571458616113</v>
      </c>
      <c r="AR4798" s="3">
        <f t="shared" si="932"/>
        <v>35384.797761383888</v>
      </c>
    </row>
    <row r="4799" spans="1:44">
      <c r="A4799" s="32">
        <v>44612</v>
      </c>
      <c r="B4799" s="9">
        <v>6.25</v>
      </c>
      <c r="C4799" s="33">
        <v>38460.391219999998</v>
      </c>
      <c r="D4799" s="34">
        <f t="shared" si="916"/>
        <v>200199730.62054068</v>
      </c>
      <c r="E4799" s="34">
        <v>27967152532434.199</v>
      </c>
      <c r="F4799" s="3">
        <f>VLOOKUP(A4799,ERCOT_345kv_West_ATC!A:B,2)</f>
        <v>32.365099999999998</v>
      </c>
      <c r="G4799" s="3">
        <f>VLOOKUP(A4799,ERCOT_345kv_West_ATC!G:H,2)</f>
        <v>3.81</v>
      </c>
      <c r="I4799" s="5">
        <f t="shared" si="917"/>
        <v>6</v>
      </c>
      <c r="J4799" s="4">
        <f t="shared" si="918"/>
        <v>144</v>
      </c>
      <c r="K4799" s="4">
        <f t="shared" si="933"/>
        <v>900</v>
      </c>
      <c r="L4799" s="6">
        <f t="shared" si="934"/>
        <v>34614352.097999997</v>
      </c>
      <c r="N4799" s="22">
        <f t="shared" si="919"/>
        <v>0.17289909427304959</v>
      </c>
      <c r="O4799" s="14">
        <f t="shared" si="920"/>
        <v>449.55105444465528</v>
      </c>
      <c r="Q4799" s="22">
        <f t="shared" si="915"/>
        <v>252.77645361556961</v>
      </c>
      <c r="R4799" s="3">
        <f>VLOOKUP(A4799,ERCOT_345kv_West_ATC!D:E,2)</f>
        <v>17.68</v>
      </c>
      <c r="S4799" s="66">
        <f t="shared" si="914"/>
        <v>0.93005677646349016</v>
      </c>
      <c r="T4799" s="69">
        <f t="shared" si="921"/>
        <v>235.0964536155696</v>
      </c>
      <c r="V4799" s="16">
        <f t="shared" si="922"/>
        <v>2.2137728400000001E-2</v>
      </c>
      <c r="W4799" s="16">
        <f t="shared" si="923"/>
        <v>0.15076136587304959</v>
      </c>
      <c r="X4799" s="16"/>
      <c r="Z4799" s="15">
        <f t="shared" si="924"/>
        <v>4.5405349329557912E-6</v>
      </c>
      <c r="AA4799" s="16">
        <f t="shared" si="925"/>
        <v>0.17463074986955618</v>
      </c>
      <c r="AB4799" s="3">
        <f t="shared" si="926"/>
        <v>0.18809004893267237</v>
      </c>
      <c r="AC4799" s="69">
        <f t="shared" si="927"/>
        <v>55.07203790935808</v>
      </c>
      <c r="AD4799" s="3">
        <f t="shared" si="935"/>
        <v>61.002905146864904</v>
      </c>
      <c r="AF4799" s="29"/>
      <c r="AG4799" s="30"/>
      <c r="AH4799" s="29"/>
      <c r="AI4799" s="29"/>
      <c r="AJ4799" s="31"/>
      <c r="AK4799" s="29"/>
      <c r="AL4799" s="30"/>
      <c r="AN4799" s="17">
        <f t="shared" si="928"/>
        <v>222444.1451339341</v>
      </c>
      <c r="AO4799" s="17">
        <f t="shared" si="929"/>
        <v>2224.4414513393408</v>
      </c>
      <c r="AP4799" s="2">
        <f t="shared" si="930"/>
        <v>152.15179527161092</v>
      </c>
      <c r="AQ4799" s="6">
        <f t="shared" si="931"/>
        <v>2690.0437404020809</v>
      </c>
      <c r="AR4799" s="3">
        <f t="shared" si="932"/>
        <v>35770.34747959792</v>
      </c>
    </row>
    <row r="4800" spans="1:44">
      <c r="A4800" s="32">
        <v>44613</v>
      </c>
      <c r="B4800" s="9">
        <v>6.25</v>
      </c>
      <c r="C4800" s="33">
        <v>37012.560640000003</v>
      </c>
      <c r="D4800" s="34">
        <f t="shared" si="916"/>
        <v>200199730.62054068</v>
      </c>
      <c r="E4800" s="34">
        <v>27967152532434.199</v>
      </c>
      <c r="F4800" s="3">
        <f>VLOOKUP(A4800,ERCOT_345kv_West_ATC!A:B,2)</f>
        <v>32.635300000000001</v>
      </c>
      <c r="G4800" s="3">
        <f>VLOOKUP(A4800,ERCOT_345kv_West_ATC!G:H,2)</f>
        <v>3.903</v>
      </c>
      <c r="I4800" s="5">
        <f t="shared" si="917"/>
        <v>6</v>
      </c>
      <c r="J4800" s="4">
        <f t="shared" si="918"/>
        <v>144</v>
      </c>
      <c r="K4800" s="4">
        <f t="shared" si="933"/>
        <v>900</v>
      </c>
      <c r="L4800" s="6">
        <f t="shared" si="934"/>
        <v>33311304.576000001</v>
      </c>
      <c r="N4800" s="22">
        <f t="shared" si="919"/>
        <v>0.16639035663408744</v>
      </c>
      <c r="O4800" s="14">
        <f t="shared" si="920"/>
        <v>449.55105444465528</v>
      </c>
      <c r="Q4800" s="22">
        <f t="shared" si="915"/>
        <v>243.26075531299341</v>
      </c>
      <c r="R4800" s="3">
        <f>VLOOKUP(A4800,ERCOT_345kv_West_ATC!D:E,2)</f>
        <v>16.54</v>
      </c>
      <c r="S4800" s="66">
        <f t="shared" si="914"/>
        <v>0.93200711730620633</v>
      </c>
      <c r="T4800" s="69">
        <f t="shared" si="921"/>
        <v>226.72075531299342</v>
      </c>
      <c r="V4800" s="16">
        <f t="shared" si="922"/>
        <v>2.2322545200000002E-2</v>
      </c>
      <c r="W4800" s="16">
        <f t="shared" si="923"/>
        <v>0.14406781143408742</v>
      </c>
      <c r="X4800" s="16"/>
      <c r="Z4800" s="15">
        <f t="shared" si="924"/>
        <v>4.5405349329557912E-6</v>
      </c>
      <c r="AA4800" s="16">
        <f t="shared" si="925"/>
        <v>0.16805682454406456</v>
      </c>
      <c r="AB4800" s="3">
        <f t="shared" si="926"/>
        <v>0.18100945209004829</v>
      </c>
      <c r="AC4800" s="69">
        <f t="shared" si="927"/>
        <v>52.480539464957666</v>
      </c>
      <c r="AD4800" s="3">
        <f t="shared" si="935"/>
        <v>61.016898816481003</v>
      </c>
      <c r="AF4800" s="29"/>
      <c r="AG4800" s="30"/>
      <c r="AH4800" s="29"/>
      <c r="AI4800" s="29"/>
      <c r="AJ4800" s="31"/>
      <c r="AK4800" s="29"/>
      <c r="AL4800" s="30"/>
      <c r="AN4800" s="17">
        <f t="shared" si="928"/>
        <v>222444.1451339341</v>
      </c>
      <c r="AO4800" s="17">
        <f t="shared" si="929"/>
        <v>2224.4414513393408</v>
      </c>
      <c r="AP4800" s="2">
        <f t="shared" si="930"/>
        <v>152.15179527161092</v>
      </c>
      <c r="AQ4800" s="6">
        <f t="shared" si="931"/>
        <v>2516.5906937924447</v>
      </c>
      <c r="AR4800" s="3">
        <f t="shared" si="932"/>
        <v>34495.969946207559</v>
      </c>
    </row>
    <row r="4801" spans="1:44">
      <c r="A4801" s="32">
        <v>44614</v>
      </c>
      <c r="B4801" s="9">
        <v>6.25</v>
      </c>
      <c r="C4801" s="33">
        <v>38314.649729999997</v>
      </c>
      <c r="D4801" s="34">
        <f t="shared" si="916"/>
        <v>200199730.62054068</v>
      </c>
      <c r="E4801" s="34">
        <v>27967152532434.199</v>
      </c>
      <c r="F4801" s="3">
        <f>VLOOKUP(A4801,ERCOT_345kv_West_ATC!A:B,2)</f>
        <v>32.622799999999998</v>
      </c>
      <c r="G4801" s="3">
        <f>VLOOKUP(A4801,ERCOT_345kv_West_ATC!G:H,2)</f>
        <v>3.8260000000000001</v>
      </c>
      <c r="I4801" s="5">
        <f t="shared" si="917"/>
        <v>6</v>
      </c>
      <c r="J4801" s="4">
        <f t="shared" si="918"/>
        <v>144</v>
      </c>
      <c r="K4801" s="4">
        <f t="shared" si="933"/>
        <v>900</v>
      </c>
      <c r="L4801" s="6">
        <f t="shared" si="934"/>
        <v>34483184.756999999</v>
      </c>
      <c r="N4801" s="22">
        <f t="shared" si="919"/>
        <v>0.17224391186799126</v>
      </c>
      <c r="O4801" s="14">
        <f t="shared" si="920"/>
        <v>449.55105444465528</v>
      </c>
      <c r="Q4801" s="22">
        <f t="shared" si="915"/>
        <v>251.81858460232644</v>
      </c>
      <c r="R4801" s="3">
        <f>VLOOKUP(A4801,ERCOT_345kv_West_ATC!D:E,2)</f>
        <v>24.15</v>
      </c>
      <c r="S4801" s="66">
        <f t="shared" si="914"/>
        <v>0.90409762632040103</v>
      </c>
      <c r="T4801" s="69">
        <f t="shared" si="921"/>
        <v>227.66858460232643</v>
      </c>
      <c r="V4801" s="16">
        <f t="shared" si="922"/>
        <v>2.2313995199999995E-2</v>
      </c>
      <c r="W4801" s="16">
        <f t="shared" si="923"/>
        <v>0.14992991666799127</v>
      </c>
      <c r="X4801" s="16"/>
      <c r="Z4801" s="15">
        <f t="shared" si="924"/>
        <v>4.5405349329557912E-6</v>
      </c>
      <c r="AA4801" s="16">
        <f t="shared" si="925"/>
        <v>0.17396900554303016</v>
      </c>
      <c r="AB4801" s="3">
        <f t="shared" si="926"/>
        <v>0.18737730204903261</v>
      </c>
      <c r="AC4801" s="69">
        <f t="shared" si="927"/>
        <v>54.81117254994593</v>
      </c>
      <c r="AD4801" s="3">
        <f t="shared" si="935"/>
        <v>61.032302446075093</v>
      </c>
      <c r="AF4801" s="29"/>
      <c r="AG4801" s="30"/>
      <c r="AH4801" s="29"/>
      <c r="AI4801" s="29"/>
      <c r="AJ4801" s="31"/>
      <c r="AK4801" s="29"/>
      <c r="AL4801" s="30"/>
      <c r="AN4801" s="17">
        <f t="shared" si="928"/>
        <v>222444.1451339341</v>
      </c>
      <c r="AO4801" s="17">
        <f t="shared" si="929"/>
        <v>2224.4414513393408</v>
      </c>
      <c r="AP4801" s="2">
        <f t="shared" si="930"/>
        <v>152.15179527161092</v>
      </c>
      <c r="AQ4801" s="6">
        <f t="shared" si="931"/>
        <v>3674.4658558094034</v>
      </c>
      <c r="AR4801" s="3">
        <f t="shared" si="932"/>
        <v>34640.183874190596</v>
      </c>
    </row>
    <row r="4802" spans="1:44">
      <c r="A4802" s="32">
        <v>44615</v>
      </c>
      <c r="B4802" s="9">
        <v>6.25</v>
      </c>
      <c r="C4802" s="33">
        <v>37311.625610000003</v>
      </c>
      <c r="D4802" s="34">
        <f t="shared" si="916"/>
        <v>200199730.62054068</v>
      </c>
      <c r="E4802" s="34">
        <v>27967152532434.199</v>
      </c>
      <c r="F4802" s="3">
        <f>VLOOKUP(A4802,ERCOT_345kv_West_ATC!A:B,2)</f>
        <v>32.045699999999997</v>
      </c>
      <c r="G4802" s="3">
        <f>VLOOKUP(A4802,ERCOT_345kv_West_ATC!G:H,2)</f>
        <v>3.891</v>
      </c>
      <c r="I4802" s="5">
        <f t="shared" si="917"/>
        <v>6</v>
      </c>
      <c r="J4802" s="4">
        <f t="shared" si="918"/>
        <v>144</v>
      </c>
      <c r="K4802" s="4">
        <f>J4802*B4802</f>
        <v>900</v>
      </c>
      <c r="L4802" s="6">
        <f t="shared" si="934"/>
        <v>33580463.049000002</v>
      </c>
      <c r="N4802" s="22">
        <f t="shared" si="919"/>
        <v>0.16773480636019705</v>
      </c>
      <c r="O4802" s="14">
        <f t="shared" si="920"/>
        <v>449.55105444465528</v>
      </c>
      <c r="Q4802" s="22">
        <f t="shared" si="915"/>
        <v>245.2263250880074</v>
      </c>
      <c r="R4802" s="3">
        <f>VLOOKUP(A4802,ERCOT_345kv_West_ATC!D:E,2)</f>
        <v>38.950000000000003</v>
      </c>
      <c r="S4802" s="66">
        <f t="shared" si="914"/>
        <v>0.84116713413202471</v>
      </c>
      <c r="T4802" s="69">
        <f t="shared" si="921"/>
        <v>206.27632508800741</v>
      </c>
      <c r="V4802" s="16">
        <f t="shared" si="922"/>
        <v>2.1919258799999997E-2</v>
      </c>
      <c r="W4802" s="16">
        <f t="shared" si="923"/>
        <v>0.14581554756019705</v>
      </c>
      <c r="X4802" s="16"/>
      <c r="Z4802" s="15">
        <f t="shared" si="924"/>
        <v>4.5405349329557912E-6</v>
      </c>
      <c r="AA4802" s="16">
        <f t="shared" si="925"/>
        <v>0.16941473948757294</v>
      </c>
      <c r="AB4802" s="3">
        <f t="shared" si="926"/>
        <v>0.182472025481972</v>
      </c>
      <c r="AC4802" s="69">
        <f t="shared" si="927"/>
        <v>53.015841326401755</v>
      </c>
      <c r="AD4802" s="3">
        <f t="shared" si="935"/>
        <v>60.962727891632497</v>
      </c>
      <c r="AF4802" s="29"/>
      <c r="AG4802" s="30"/>
      <c r="AH4802" s="29"/>
      <c r="AI4802" s="29"/>
      <c r="AJ4802" s="31"/>
      <c r="AK4802" s="29"/>
      <c r="AL4802" s="30"/>
      <c r="AN4802" s="17">
        <f t="shared" si="928"/>
        <v>222444.1451339341</v>
      </c>
      <c r="AO4802" s="17">
        <f t="shared" si="929"/>
        <v>2224.4414513393408</v>
      </c>
      <c r="AP4802" s="2">
        <f t="shared" si="930"/>
        <v>152.15179527161092</v>
      </c>
      <c r="AQ4802" s="6">
        <f t="shared" si="931"/>
        <v>5926.3124258292455</v>
      </c>
      <c r="AR4802" s="3">
        <f t="shared" si="932"/>
        <v>31385.313184170758</v>
      </c>
    </row>
    <row r="4803" spans="1:44">
      <c r="A4803" s="32">
        <v>44616</v>
      </c>
      <c r="B4803" s="9">
        <v>6.25</v>
      </c>
      <c r="C4803" s="33">
        <v>38305.927759999999</v>
      </c>
      <c r="D4803" s="34">
        <f t="shared" si="916"/>
        <v>200199730.62054068</v>
      </c>
      <c r="E4803" s="34">
        <v>27967152532434.199</v>
      </c>
      <c r="F4803" s="3">
        <f>VLOOKUP(A4803,ERCOT_345kv_West_ATC!A:B,2)</f>
        <v>32.882399999999997</v>
      </c>
      <c r="G4803" s="3">
        <f>VLOOKUP(A4803,ERCOT_345kv_West_ATC!G:H,2)</f>
        <v>3.8769999999999998</v>
      </c>
      <c r="I4803" s="5">
        <f t="shared" si="917"/>
        <v>6</v>
      </c>
      <c r="J4803" s="4">
        <f t="shared" si="918"/>
        <v>144</v>
      </c>
      <c r="K4803" s="4">
        <f t="shared" si="933"/>
        <v>900</v>
      </c>
      <c r="L4803" s="6">
        <f t="shared" si="934"/>
        <v>34475334.983999997</v>
      </c>
      <c r="N4803" s="22">
        <f t="shared" si="919"/>
        <v>0.1722047021598879</v>
      </c>
      <c r="O4803" s="14">
        <f t="shared" si="920"/>
        <v>449.55105444465528</v>
      </c>
      <c r="Q4803" s="22">
        <f t="shared" si="915"/>
        <v>251.7612604676724</v>
      </c>
      <c r="R4803" s="3">
        <f>VLOOKUP(A4803,ERCOT_345kv_West_ATC!D:E,2)</f>
        <v>49.23</v>
      </c>
      <c r="S4803" s="66">
        <f t="shared" si="914"/>
        <v>0.80445760436474534</v>
      </c>
      <c r="T4803" s="69">
        <f t="shared" si="921"/>
        <v>202.53126046767241</v>
      </c>
      <c r="V4803" s="16">
        <f t="shared" si="922"/>
        <v>2.2491561599999998E-2</v>
      </c>
      <c r="W4803" s="16">
        <f t="shared" si="923"/>
        <v>0.14971314055988791</v>
      </c>
      <c r="X4803" s="16"/>
      <c r="Z4803" s="15">
        <f t="shared" si="924"/>
        <v>4.5405349329557912E-6</v>
      </c>
      <c r="AA4803" s="16">
        <f t="shared" si="925"/>
        <v>0.17392940313356098</v>
      </c>
      <c r="AB4803" s="3">
        <f t="shared" si="926"/>
        <v>0.18733464736685049</v>
      </c>
      <c r="AC4803" s="69">
        <f t="shared" si="927"/>
        <v>54.795560936267272</v>
      </c>
      <c r="AD4803" s="3">
        <f t="shared" si="935"/>
        <v>60.934312189023963</v>
      </c>
      <c r="AF4803" s="29"/>
      <c r="AG4803" s="30"/>
      <c r="AH4803" s="29"/>
      <c r="AI4803" s="29"/>
      <c r="AJ4803" s="31"/>
      <c r="AK4803" s="29"/>
      <c r="AL4803" s="30"/>
      <c r="AN4803" s="17">
        <f t="shared" si="928"/>
        <v>222444.1451339341</v>
      </c>
      <c r="AO4803" s="17">
        <f t="shared" si="929"/>
        <v>2224.4414513393408</v>
      </c>
      <c r="AP4803" s="2">
        <f t="shared" si="930"/>
        <v>152.15179527161092</v>
      </c>
      <c r="AQ4803" s="6">
        <f t="shared" si="931"/>
        <v>7490.4328812214053</v>
      </c>
      <c r="AR4803" s="3">
        <f t="shared" si="932"/>
        <v>30815.494878778594</v>
      </c>
    </row>
    <row r="4804" spans="1:44">
      <c r="A4804" s="32">
        <v>44617</v>
      </c>
      <c r="B4804" s="9">
        <v>6.25</v>
      </c>
      <c r="C4804" s="33">
        <v>39216.700440000001</v>
      </c>
      <c r="D4804" s="34">
        <f t="shared" si="916"/>
        <v>200199730.62054068</v>
      </c>
      <c r="E4804" s="34">
        <v>27967152532434.199</v>
      </c>
      <c r="F4804" s="3">
        <f>VLOOKUP(A4804,ERCOT_345kv_West_ATC!A:B,2)</f>
        <v>31.9131</v>
      </c>
      <c r="G4804" s="3">
        <f>VLOOKUP(A4804,ERCOT_345kv_West_ATC!G:H,2)</f>
        <v>3.8050000000000002</v>
      </c>
      <c r="I4804" s="5">
        <f t="shared" si="917"/>
        <v>6</v>
      </c>
      <c r="J4804" s="4">
        <f t="shared" si="918"/>
        <v>144</v>
      </c>
      <c r="K4804" s="4">
        <f t="shared" si="933"/>
        <v>900</v>
      </c>
      <c r="L4804" s="6">
        <f t="shared" si="934"/>
        <v>35295030.395999998</v>
      </c>
      <c r="N4804" s="22">
        <f t="shared" si="919"/>
        <v>0.17629909034642174</v>
      </c>
      <c r="O4804" s="14">
        <f t="shared" si="920"/>
        <v>449.55105444465528</v>
      </c>
      <c r="Q4804" s="22">
        <f t="shared" si="915"/>
        <v>257.74720810880376</v>
      </c>
      <c r="R4804" s="3">
        <f>VLOOKUP(A4804,ERCOT_345kv_West_ATC!D:E,2)</f>
        <v>60.08</v>
      </c>
      <c r="S4804" s="66">
        <f t="shared" si="914"/>
        <v>0.76690339173474886</v>
      </c>
      <c r="T4804" s="69">
        <f t="shared" si="921"/>
        <v>197.66720810880378</v>
      </c>
      <c r="V4804" s="16">
        <f t="shared" si="922"/>
        <v>2.1828560399999999E-2</v>
      </c>
      <c r="W4804" s="16">
        <f t="shared" si="923"/>
        <v>0.15447052994642174</v>
      </c>
      <c r="X4804" s="16"/>
      <c r="Z4804" s="15">
        <f t="shared" si="924"/>
        <v>4.5405349329557912E-6</v>
      </c>
      <c r="AA4804" s="16">
        <f t="shared" si="925"/>
        <v>0.17806479830308275</v>
      </c>
      <c r="AB4804" s="3">
        <f t="shared" si="926"/>
        <v>0.19178876945229248</v>
      </c>
      <c r="AC4804" s="69">
        <f t="shared" si="927"/>
        <v>56.425769619539039</v>
      </c>
      <c r="AD4804" s="3">
        <f t="shared" si="935"/>
        <v>60.966178269477609</v>
      </c>
      <c r="AF4804" s="29"/>
      <c r="AG4804" s="30"/>
      <c r="AH4804" s="29"/>
      <c r="AI4804" s="29"/>
      <c r="AJ4804" s="31"/>
      <c r="AK4804" s="29"/>
      <c r="AL4804" s="30"/>
      <c r="AN4804" s="17">
        <f t="shared" si="928"/>
        <v>222444.1451339341</v>
      </c>
      <c r="AO4804" s="17">
        <f t="shared" si="929"/>
        <v>2224.4414513393408</v>
      </c>
      <c r="AP4804" s="2">
        <f t="shared" si="930"/>
        <v>152.15179527161092</v>
      </c>
      <c r="AQ4804" s="6">
        <f t="shared" si="931"/>
        <v>9141.2798599183843</v>
      </c>
      <c r="AR4804" s="3">
        <f t="shared" si="932"/>
        <v>30075.420580081616</v>
      </c>
    </row>
    <row r="4805" spans="1:44">
      <c r="A4805" s="32">
        <v>44618</v>
      </c>
      <c r="B4805" s="9">
        <v>6.25</v>
      </c>
      <c r="C4805" s="33">
        <v>39048.12227</v>
      </c>
      <c r="D4805" s="34">
        <f t="shared" ref="D4805:D4868" si="936">((2^256)/(2^208*65535)/600)*E4805/(10^12)</f>
        <v>200199730.62054068</v>
      </c>
      <c r="E4805" s="34">
        <v>27967152532434.199</v>
      </c>
      <c r="F4805" s="3">
        <f>VLOOKUP(A4805,ERCOT_345kv_West_ATC!A:B,2)</f>
        <v>31.9131</v>
      </c>
      <c r="G4805" s="3">
        <f>VLOOKUP(A4805,ERCOT_345kv_West_ATC!G:H,2)</f>
        <v>3.8050000000000002</v>
      </c>
      <c r="I4805" s="5">
        <f t="shared" si="917"/>
        <v>6</v>
      </c>
      <c r="J4805" s="4">
        <f t="shared" si="918"/>
        <v>144</v>
      </c>
      <c r="K4805" s="4">
        <f t="shared" si="933"/>
        <v>900</v>
      </c>
      <c r="L4805" s="6">
        <f t="shared" si="934"/>
        <v>35143310.042999998</v>
      </c>
      <c r="N4805" s="22">
        <f t="shared" si="919"/>
        <v>0.17554124540562324</v>
      </c>
      <c r="O4805" s="14">
        <f t="shared" si="920"/>
        <v>449.55105444465528</v>
      </c>
      <c r="Q4805" s="22">
        <f t="shared" si="915"/>
        <v>256.63924766903989</v>
      </c>
      <c r="R4805" s="3">
        <f>VLOOKUP(A4805,ERCOT_345kv_West_ATC!D:E,2)</f>
        <v>63.88</v>
      </c>
      <c r="S4805" s="66">
        <f t="shared" si="914"/>
        <v>0.7510902927740063</v>
      </c>
      <c r="T4805" s="69">
        <f t="shared" si="921"/>
        <v>192.75924766903989</v>
      </c>
      <c r="V4805" s="16">
        <f t="shared" si="922"/>
        <v>2.1828560399999999E-2</v>
      </c>
      <c r="W4805" s="16">
        <f t="shared" si="923"/>
        <v>0.15371268500562324</v>
      </c>
      <c r="X4805" s="16"/>
      <c r="Z4805" s="15">
        <f t="shared" si="924"/>
        <v>4.5405349329557912E-6</v>
      </c>
      <c r="AA4805" s="16">
        <f t="shared" si="925"/>
        <v>0.17729936323326398</v>
      </c>
      <c r="AB4805" s="3">
        <f t="shared" si="926"/>
        <v>0.190964340078631</v>
      </c>
      <c r="AC4805" s="69">
        <f t="shared" si="927"/>
        <v>56.124028468778953</v>
      </c>
      <c r="AD4805" s="3">
        <f t="shared" si="935"/>
        <v>60.969388540449792</v>
      </c>
      <c r="AF4805" s="29"/>
      <c r="AG4805" s="30"/>
      <c r="AH4805" s="29"/>
      <c r="AI4805" s="29"/>
      <c r="AJ4805" s="31"/>
      <c r="AK4805" s="29"/>
      <c r="AL4805" s="30"/>
      <c r="AN4805" s="17">
        <f t="shared" si="928"/>
        <v>222444.1451339341</v>
      </c>
      <c r="AO4805" s="17">
        <f t="shared" si="929"/>
        <v>2224.4414513393408</v>
      </c>
      <c r="AP4805" s="2">
        <f t="shared" si="930"/>
        <v>152.15179527161092</v>
      </c>
      <c r="AQ4805" s="6">
        <f t="shared" si="931"/>
        <v>9719.4566819505053</v>
      </c>
      <c r="AR4805" s="3">
        <f t="shared" si="932"/>
        <v>29328.665588049495</v>
      </c>
    </row>
    <row r="4806" spans="1:44">
      <c r="A4806" s="32">
        <v>44619</v>
      </c>
      <c r="B4806" s="9">
        <v>6.25</v>
      </c>
      <c r="C4806" s="33">
        <v>37721.433420000001</v>
      </c>
      <c r="D4806" s="34">
        <f t="shared" si="936"/>
        <v>200199730.62054068</v>
      </c>
      <c r="E4806" s="34">
        <v>27967152532434.199</v>
      </c>
      <c r="F4806" s="3">
        <f>VLOOKUP(A4806,ERCOT_345kv_West_ATC!A:B,2)</f>
        <v>31.9131</v>
      </c>
      <c r="G4806" s="3">
        <f>VLOOKUP(A4806,ERCOT_345kv_West_ATC!G:H,2)</f>
        <v>3.8050000000000002</v>
      </c>
      <c r="I4806" s="5">
        <f t="shared" si="917"/>
        <v>6</v>
      </c>
      <c r="J4806" s="4">
        <f t="shared" si="918"/>
        <v>144</v>
      </c>
      <c r="K4806" s="4">
        <f t="shared" si="933"/>
        <v>900</v>
      </c>
      <c r="L4806" s="6">
        <f t="shared" si="934"/>
        <v>33949290.078000002</v>
      </c>
      <c r="N4806" s="22">
        <f t="shared" si="919"/>
        <v>0.16957710169124859</v>
      </c>
      <c r="O4806" s="14">
        <f t="shared" si="920"/>
        <v>449.55105444465528</v>
      </c>
      <c r="Q4806" s="22">
        <f t="shared" si="915"/>
        <v>247.91973931469096</v>
      </c>
      <c r="R4806" s="3">
        <f>VLOOKUP(A4806,ERCOT_345kv_West_ATC!D:E,2)</f>
        <v>37.35</v>
      </c>
      <c r="S4806" s="66">
        <f t="shared" ref="S4806:S4869" si="937">(Q4806-R4806)/Q4806</f>
        <v>0.84934640499685798</v>
      </c>
      <c r="T4806" s="69">
        <f t="shared" si="921"/>
        <v>210.56973931469096</v>
      </c>
      <c r="V4806" s="16">
        <f t="shared" si="922"/>
        <v>2.1828560399999999E-2</v>
      </c>
      <c r="W4806" s="16">
        <f t="shared" si="923"/>
        <v>0.14774854129124859</v>
      </c>
      <c r="X4806" s="16"/>
      <c r="Z4806" s="15">
        <f t="shared" si="924"/>
        <v>4.5405349329557912E-6</v>
      </c>
      <c r="AA4806" s="16">
        <f t="shared" si="925"/>
        <v>0.17127548616467606</v>
      </c>
      <c r="AB4806" s="3">
        <f t="shared" si="926"/>
        <v>0.18447618530954568</v>
      </c>
      <c r="AC4806" s="69">
        <f t="shared" si="927"/>
        <v>53.749363823293727</v>
      </c>
      <c r="AD4806" s="3">
        <f t="shared" si="935"/>
        <v>60.85328846143365</v>
      </c>
      <c r="AF4806" s="29"/>
      <c r="AG4806" s="30"/>
      <c r="AH4806" s="29"/>
      <c r="AI4806" s="29"/>
      <c r="AJ4806" s="31"/>
      <c r="AK4806" s="29"/>
      <c r="AL4806" s="30"/>
      <c r="AN4806" s="17">
        <f t="shared" si="928"/>
        <v>222444.1451339341</v>
      </c>
      <c r="AO4806" s="17">
        <f t="shared" si="929"/>
        <v>2224.4414513393408</v>
      </c>
      <c r="AP4806" s="2">
        <f t="shared" si="930"/>
        <v>152.15179527161092</v>
      </c>
      <c r="AQ4806" s="6">
        <f t="shared" si="931"/>
        <v>5682.8695533946684</v>
      </c>
      <c r="AR4806" s="3">
        <f t="shared" si="932"/>
        <v>32038.563866605335</v>
      </c>
    </row>
    <row r="4807" spans="1:44">
      <c r="A4807" s="32">
        <v>44620</v>
      </c>
      <c r="B4807" s="9">
        <v>6.25</v>
      </c>
      <c r="C4807" s="33">
        <v>43204.601629999997</v>
      </c>
      <c r="D4807" s="34">
        <f t="shared" si="936"/>
        <v>200199730.62054068</v>
      </c>
      <c r="E4807" s="34">
        <v>27967152532434.199</v>
      </c>
      <c r="F4807" s="3">
        <f>VLOOKUP(A4807,ERCOT_345kv_West_ATC!A:B,2)</f>
        <v>32.753599999999999</v>
      </c>
      <c r="G4807" s="3">
        <f>VLOOKUP(A4807,ERCOT_345kv_West_ATC!G:H,2)</f>
        <v>3.7429999999999999</v>
      </c>
      <c r="I4807" s="5">
        <f t="shared" si="917"/>
        <v>6</v>
      </c>
      <c r="J4807" s="4">
        <f t="shared" si="918"/>
        <v>144</v>
      </c>
      <c r="K4807" s="4">
        <f t="shared" si="933"/>
        <v>900</v>
      </c>
      <c r="L4807" s="6">
        <f t="shared" si="934"/>
        <v>38884141.467</v>
      </c>
      <c r="N4807" s="22">
        <f t="shared" si="919"/>
        <v>0.19422674219627772</v>
      </c>
      <c r="O4807" s="14">
        <f t="shared" si="920"/>
        <v>449.55105444465528</v>
      </c>
      <c r="Q4807" s="22">
        <f t="shared" si="915"/>
        <v>283.95722543315458</v>
      </c>
      <c r="R4807" s="3">
        <f>VLOOKUP(A4807,ERCOT_345kv_West_ATC!D:E,2)</f>
        <v>38.520000000000003</v>
      </c>
      <c r="S4807" s="66">
        <f t="shared" si="937"/>
        <v>0.86434576566509003</v>
      </c>
      <c r="T4807" s="69">
        <f t="shared" si="921"/>
        <v>245.43722543315457</v>
      </c>
      <c r="V4807" s="16">
        <f t="shared" si="922"/>
        <v>2.2403462399999997E-2</v>
      </c>
      <c r="W4807" s="16">
        <f t="shared" si="923"/>
        <v>0.17182327979627773</v>
      </c>
      <c r="X4807" s="16"/>
      <c r="Z4807" s="15">
        <f t="shared" si="924"/>
        <v>4.5405349329557912E-6</v>
      </c>
      <c r="AA4807" s="16">
        <f t="shared" si="925"/>
        <v>0.1961720029654537</v>
      </c>
      <c r="AB4807" s="3">
        <f t="shared" si="926"/>
        <v>0.2112915489657704</v>
      </c>
      <c r="AC4807" s="69">
        <f t="shared" si="927"/>
        <v>63.563786921471973</v>
      </c>
      <c r="AD4807" s="3">
        <f t="shared" si="935"/>
        <v>61.042541381489436</v>
      </c>
      <c r="AF4807" s="29"/>
      <c r="AG4807" s="30"/>
      <c r="AH4807" s="29"/>
      <c r="AI4807" s="29"/>
      <c r="AJ4807" s="31"/>
      <c r="AK4807" s="29"/>
      <c r="AL4807" s="30"/>
      <c r="AN4807" s="17">
        <f t="shared" si="928"/>
        <v>222444.1451339341</v>
      </c>
      <c r="AO4807" s="17">
        <f t="shared" si="929"/>
        <v>2224.4414513393408</v>
      </c>
      <c r="AP4807" s="2">
        <f t="shared" si="930"/>
        <v>152.15179527161092</v>
      </c>
      <c r="AQ4807" s="6">
        <f t="shared" si="931"/>
        <v>5860.8871538624535</v>
      </c>
      <c r="AR4807" s="3">
        <f t="shared" si="932"/>
        <v>37343.714476137546</v>
      </c>
    </row>
    <row r="4808" spans="1:44">
      <c r="A4808" s="32">
        <v>44621</v>
      </c>
      <c r="B4808" s="9">
        <v>6.25</v>
      </c>
      <c r="C4808" s="33">
        <v>44348.196430000004</v>
      </c>
      <c r="D4808" s="34">
        <f t="shared" si="936"/>
        <v>200199730.62054068</v>
      </c>
      <c r="E4808" s="34">
        <v>27967152532434.199</v>
      </c>
      <c r="F4808" s="3">
        <f>VLOOKUP(A4808,ERCOT_345kv_West_ATC!A:B,2)</f>
        <v>32.962400000000002</v>
      </c>
      <c r="G4808" s="3">
        <f>VLOOKUP(A4808,ERCOT_345kv_West_ATC!G:H,2)</f>
        <v>3.819</v>
      </c>
      <c r="I4808" s="5">
        <f t="shared" si="917"/>
        <v>6</v>
      </c>
      <c r="J4808" s="4">
        <f t="shared" si="918"/>
        <v>144</v>
      </c>
      <c r="K4808" s="4">
        <f t="shared" si="933"/>
        <v>900</v>
      </c>
      <c r="L4808" s="6">
        <f t="shared" si="934"/>
        <v>39913376.787</v>
      </c>
      <c r="N4808" s="22">
        <f t="shared" si="919"/>
        <v>0.19936778467825197</v>
      </c>
      <c r="O4808" s="14">
        <f t="shared" si="920"/>
        <v>449.55105444465528</v>
      </c>
      <c r="Q4808" s="22">
        <f t="shared" si="915"/>
        <v>291.47336941264911</v>
      </c>
      <c r="R4808" s="3">
        <f>VLOOKUP(A4808,ERCOT_345kv_West_ATC!D:E,2)</f>
        <v>36.22</v>
      </c>
      <c r="S4808" s="66">
        <f t="shared" si="937"/>
        <v>0.87573478814552674</v>
      </c>
      <c r="T4808" s="69">
        <f t="shared" si="921"/>
        <v>255.25336941264911</v>
      </c>
      <c r="V4808" s="16">
        <f t="shared" si="922"/>
        <v>2.2546281599999999E-2</v>
      </c>
      <c r="W4808" s="16">
        <f t="shared" si="923"/>
        <v>0.17682150307825198</v>
      </c>
      <c r="X4808" s="16"/>
      <c r="Z4808" s="15">
        <f t="shared" si="924"/>
        <v>4.5405349329557912E-6</v>
      </c>
      <c r="AA4808" s="16">
        <f t="shared" si="925"/>
        <v>0.20136453510400032</v>
      </c>
      <c r="AB4808" s="3">
        <f t="shared" si="926"/>
        <v>0.21688428463662585</v>
      </c>
      <c r="AC4808" s="69">
        <f t="shared" si="927"/>
        <v>65.610728177005058</v>
      </c>
      <c r="AD4808" s="3">
        <f t="shared" si="935"/>
        <v>61.312623078154616</v>
      </c>
      <c r="AF4808" s="29"/>
      <c r="AG4808" s="30"/>
      <c r="AH4808" s="29"/>
      <c r="AI4808" s="29"/>
      <c r="AJ4808" s="31"/>
      <c r="AK4808" s="29"/>
      <c r="AL4808" s="30"/>
      <c r="AN4808" s="17">
        <f t="shared" si="928"/>
        <v>222444.1451339341</v>
      </c>
      <c r="AO4808" s="17">
        <f t="shared" si="929"/>
        <v>2224.4414513393408</v>
      </c>
      <c r="AP4808" s="2">
        <f t="shared" si="930"/>
        <v>152.15179527161092</v>
      </c>
      <c r="AQ4808" s="6">
        <f t="shared" si="931"/>
        <v>5510.9380247377476</v>
      </c>
      <c r="AR4808" s="3">
        <f t="shared" si="932"/>
        <v>38837.258405262255</v>
      </c>
    </row>
    <row r="4809" spans="1:44">
      <c r="A4809" s="32">
        <v>44622</v>
      </c>
      <c r="B4809" s="9">
        <v>6.25</v>
      </c>
      <c r="C4809" s="33">
        <v>43936.40971</v>
      </c>
      <c r="D4809" s="34">
        <f t="shared" si="936"/>
        <v>200199730.62054068</v>
      </c>
      <c r="E4809" s="34">
        <v>27967152532434.199</v>
      </c>
      <c r="F4809" s="3">
        <f>VLOOKUP(A4809,ERCOT_345kv_West_ATC!A:B,2)</f>
        <v>32.183100000000003</v>
      </c>
      <c r="G4809" s="3">
        <f>VLOOKUP(A4809,ERCOT_345kv_West_ATC!G:H,2)</f>
        <v>3.9239999999999999</v>
      </c>
      <c r="I4809" s="5">
        <f t="shared" si="917"/>
        <v>6</v>
      </c>
      <c r="J4809" s="4">
        <f t="shared" si="918"/>
        <v>144</v>
      </c>
      <c r="K4809" s="4">
        <f t="shared" si="933"/>
        <v>900</v>
      </c>
      <c r="L4809" s="6">
        <f t="shared" si="934"/>
        <v>39542768.739</v>
      </c>
      <c r="N4809" s="22">
        <f t="shared" si="919"/>
        <v>0.19751659313642891</v>
      </c>
      <c r="O4809" s="14">
        <f t="shared" si="920"/>
        <v>449.55105444465528</v>
      </c>
      <c r="Q4809" s="22">
        <f t="shared" si="915"/>
        <v>288.76694902986685</v>
      </c>
      <c r="R4809" s="3">
        <f>VLOOKUP(A4809,ERCOT_345kv_West_ATC!D:E,2)</f>
        <v>34.119999999999997</v>
      </c>
      <c r="S4809" s="66">
        <f t="shared" si="937"/>
        <v>0.88184243344112412</v>
      </c>
      <c r="T4809" s="69">
        <f t="shared" si="921"/>
        <v>254.64694902986685</v>
      </c>
      <c r="V4809" s="16">
        <f t="shared" si="922"/>
        <v>2.2013240400000002E-2</v>
      </c>
      <c r="W4809" s="16">
        <f t="shared" si="923"/>
        <v>0.17550335273642892</v>
      </c>
      <c r="X4809" s="16"/>
      <c r="Z4809" s="15">
        <f t="shared" si="924"/>
        <v>4.5405349329557912E-6</v>
      </c>
      <c r="AA4809" s="16">
        <f t="shared" si="925"/>
        <v>0.19949480311691303</v>
      </c>
      <c r="AB4809" s="3">
        <f t="shared" si="926"/>
        <v>0.21487044697513197</v>
      </c>
      <c r="AC4809" s="69">
        <f t="shared" si="927"/>
        <v>64.873663592898311</v>
      </c>
      <c r="AD4809" s="3">
        <f t="shared" si="935"/>
        <v>61.525609009022887</v>
      </c>
      <c r="AF4809" s="29"/>
      <c r="AG4809" s="30"/>
      <c r="AH4809" s="29"/>
      <c r="AI4809" s="29"/>
      <c r="AJ4809" s="31"/>
      <c r="AK4809" s="29"/>
      <c r="AL4809" s="30"/>
      <c r="AN4809" s="17">
        <f t="shared" si="928"/>
        <v>222444.1451339341</v>
      </c>
      <c r="AO4809" s="17">
        <f t="shared" si="929"/>
        <v>2224.4414513393408</v>
      </c>
      <c r="AP4809" s="2">
        <f t="shared" si="930"/>
        <v>152.15179527161092</v>
      </c>
      <c r="AQ4809" s="6">
        <f t="shared" si="931"/>
        <v>5191.4192546673639</v>
      </c>
      <c r="AR4809" s="3">
        <f t="shared" si="932"/>
        <v>38744.990455332634</v>
      </c>
    </row>
    <row r="4810" spans="1:44">
      <c r="A4810" s="32">
        <v>44623</v>
      </c>
      <c r="B4810" s="9">
        <v>6.25</v>
      </c>
      <c r="C4810" s="33">
        <v>42459.603770000002</v>
      </c>
      <c r="D4810" s="34">
        <f t="shared" si="936"/>
        <v>197215968.10385063</v>
      </c>
      <c r="E4810" s="34">
        <v>27550332084343.801</v>
      </c>
      <c r="F4810" s="3">
        <f>VLOOKUP(A4810,ERCOT_345kv_West_ATC!A:B,2)</f>
        <v>32.348799999999997</v>
      </c>
      <c r="G4810" s="3">
        <f>VLOOKUP(A4810,ERCOT_345kv_West_ATC!G:H,2)</f>
        <v>3.8780000000000001</v>
      </c>
      <c r="I4810" s="5">
        <f t="shared" si="917"/>
        <v>6</v>
      </c>
      <c r="J4810" s="4">
        <f t="shared" si="918"/>
        <v>144</v>
      </c>
      <c r="K4810" s="4">
        <f t="shared" si="933"/>
        <v>900</v>
      </c>
      <c r="L4810" s="6">
        <f t="shared" si="934"/>
        <v>38213643.392999999</v>
      </c>
      <c r="N4810" s="22">
        <f t="shared" si="919"/>
        <v>0.19376546311339929</v>
      </c>
      <c r="O4810" s="14">
        <f t="shared" si="920"/>
        <v>456.35249957350061</v>
      </c>
      <c r="Q4810" s="22">
        <f t="shared" si="915"/>
        <v>283.28284080906332</v>
      </c>
      <c r="R4810" s="3">
        <f>VLOOKUP(A4810,ERCOT_345kv_West_ATC!D:E,2)</f>
        <v>33.450000000000003</v>
      </c>
      <c r="S4810" s="66">
        <f t="shared" si="937"/>
        <v>0.88192013358639765</v>
      </c>
      <c r="T4810" s="69">
        <f t="shared" si="921"/>
        <v>249.83284080906333</v>
      </c>
      <c r="V4810" s="16">
        <f t="shared" si="922"/>
        <v>2.21265792E-2</v>
      </c>
      <c r="W4810" s="16">
        <f t="shared" si="923"/>
        <v>0.17163888391339929</v>
      </c>
      <c r="X4810" s="16"/>
      <c r="Z4810" s="15">
        <f t="shared" si="924"/>
        <v>4.6092305769694705E-6</v>
      </c>
      <c r="AA4810" s="16">
        <f t="shared" si="925"/>
        <v>0.19570610398269223</v>
      </c>
      <c r="AB4810" s="3">
        <f t="shared" si="926"/>
        <v>0.2107897417953222</v>
      </c>
      <c r="AC4810" s="69">
        <f t="shared" si="927"/>
        <v>63.380125497087917</v>
      </c>
      <c r="AD4810" s="3">
        <f t="shared" si="935"/>
        <v>61.668217197120207</v>
      </c>
      <c r="AF4810" s="29"/>
      <c r="AG4810" s="30"/>
      <c r="AH4810" s="29"/>
      <c r="AI4810" s="29"/>
      <c r="AJ4810" s="31"/>
      <c r="AK4810" s="29"/>
      <c r="AL4810" s="30"/>
      <c r="AN4810" s="17">
        <f t="shared" si="928"/>
        <v>219128.85344872292</v>
      </c>
      <c r="AO4810" s="17">
        <f t="shared" si="929"/>
        <v>2191.2885344872293</v>
      </c>
      <c r="AP4810" s="2">
        <f t="shared" si="930"/>
        <v>149.88413575892648</v>
      </c>
      <c r="AQ4810" s="6">
        <f t="shared" si="931"/>
        <v>5013.6243411360911</v>
      </c>
      <c r="AR4810" s="3">
        <f t="shared" si="932"/>
        <v>37445.97942886391</v>
      </c>
    </row>
    <row r="4811" spans="1:44">
      <c r="A4811" s="32">
        <v>44624</v>
      </c>
      <c r="B4811" s="9">
        <v>6.25</v>
      </c>
      <c r="C4811" s="33">
        <v>39146.884469999997</v>
      </c>
      <c r="D4811" s="34">
        <f t="shared" si="936"/>
        <v>197215968.10385063</v>
      </c>
      <c r="E4811" s="34">
        <v>27550332084343.801</v>
      </c>
      <c r="F4811" s="3">
        <f>VLOOKUP(A4811,ERCOT_345kv_West_ATC!A:B,2)</f>
        <v>34.4071</v>
      </c>
      <c r="G4811" s="3">
        <f>VLOOKUP(A4811,ERCOT_345kv_West_ATC!G:H,2)</f>
        <v>3.98</v>
      </c>
      <c r="I4811" s="5">
        <f t="shared" si="917"/>
        <v>6</v>
      </c>
      <c r="J4811" s="4">
        <f t="shared" si="918"/>
        <v>144</v>
      </c>
      <c r="K4811" s="4">
        <f t="shared" si="933"/>
        <v>900</v>
      </c>
      <c r="L4811" s="6">
        <f t="shared" si="934"/>
        <v>35232196.022999994</v>
      </c>
      <c r="N4811" s="22">
        <f t="shared" si="919"/>
        <v>0.17864778578399548</v>
      </c>
      <c r="O4811" s="14">
        <f t="shared" si="920"/>
        <v>456.35249957350061</v>
      </c>
      <c r="Q4811" s="22">
        <f t="shared" si="915"/>
        <v>261.18097336841453</v>
      </c>
      <c r="R4811" s="3">
        <f>VLOOKUP(A4811,ERCOT_345kv_West_ATC!D:E,2)</f>
        <v>20.67</v>
      </c>
      <c r="S4811" s="66">
        <f t="shared" si="937"/>
        <v>0.92085947252044464</v>
      </c>
      <c r="T4811" s="69">
        <f t="shared" si="921"/>
        <v>240.51097336841451</v>
      </c>
      <c r="V4811" s="16">
        <f t="shared" si="922"/>
        <v>2.3534456400000001E-2</v>
      </c>
      <c r="W4811" s="16">
        <f t="shared" si="923"/>
        <v>0.15511332938399547</v>
      </c>
      <c r="X4811" s="16"/>
      <c r="Z4811" s="15">
        <f t="shared" si="924"/>
        <v>4.6092305769694705E-6</v>
      </c>
      <c r="AA4811" s="16">
        <f t="shared" si="925"/>
        <v>0.18043701689221528</v>
      </c>
      <c r="AB4811" s="3">
        <f t="shared" si="926"/>
        <v>0.19434382181759602</v>
      </c>
      <c r="AC4811" s="69">
        <f t="shared" si="927"/>
        <v>57.360918785240145</v>
      </c>
      <c r="AD4811" s="3">
        <f t="shared" si="935"/>
        <v>61.726699766938026</v>
      </c>
      <c r="AF4811" s="29"/>
      <c r="AG4811" s="30"/>
      <c r="AH4811" s="29"/>
      <c r="AI4811" s="29"/>
      <c r="AJ4811" s="31"/>
      <c r="AK4811" s="29"/>
      <c r="AL4811" s="30"/>
      <c r="AN4811" s="17">
        <f t="shared" si="928"/>
        <v>219128.85344872292</v>
      </c>
      <c r="AO4811" s="17">
        <f t="shared" si="929"/>
        <v>2191.2885344872293</v>
      </c>
      <c r="AP4811" s="2">
        <f t="shared" si="930"/>
        <v>149.88413575892648</v>
      </c>
      <c r="AQ4811" s="6">
        <f t="shared" si="931"/>
        <v>3098.1050861370104</v>
      </c>
      <c r="AR4811" s="3">
        <f t="shared" si="932"/>
        <v>36048.779383862988</v>
      </c>
    </row>
    <row r="4812" spans="1:44">
      <c r="A4812" s="32">
        <v>44625</v>
      </c>
      <c r="B4812" s="9">
        <v>6.25</v>
      </c>
      <c r="C4812" s="33">
        <v>39416.46269</v>
      </c>
      <c r="D4812" s="34">
        <f t="shared" si="936"/>
        <v>197215968.10385063</v>
      </c>
      <c r="E4812" s="34">
        <v>27550332084343.801</v>
      </c>
      <c r="F4812" s="3">
        <f>VLOOKUP(A4812,ERCOT_345kv_West_ATC!A:B,2)</f>
        <v>34.4071</v>
      </c>
      <c r="G4812" s="3">
        <f>VLOOKUP(A4812,ERCOT_345kv_West_ATC!G:H,2)</f>
        <v>3.98</v>
      </c>
      <c r="I4812" s="5">
        <f t="shared" si="917"/>
        <v>6</v>
      </c>
      <c r="J4812" s="4">
        <f t="shared" si="918"/>
        <v>144</v>
      </c>
      <c r="K4812" s="4">
        <f t="shared" si="933"/>
        <v>900</v>
      </c>
      <c r="L4812" s="6">
        <f t="shared" si="934"/>
        <v>35474816.421000004</v>
      </c>
      <c r="N4812" s="22">
        <f t="shared" si="919"/>
        <v>0.17987801272927129</v>
      </c>
      <c r="O4812" s="14">
        <f t="shared" si="920"/>
        <v>456.35249957350061</v>
      </c>
      <c r="Q4812" s="22">
        <f t="shared" si="915"/>
        <v>262.97955077378839</v>
      </c>
      <c r="R4812" s="3">
        <f>VLOOKUP(A4812,ERCOT_345kv_West_ATC!D:E,2)</f>
        <v>25.39</v>
      </c>
      <c r="S4812" s="66">
        <f t="shared" si="937"/>
        <v>0.90345256912450911</v>
      </c>
      <c r="T4812" s="69">
        <f t="shared" si="921"/>
        <v>237.5895507737884</v>
      </c>
      <c r="V4812" s="16">
        <f t="shared" si="922"/>
        <v>2.3534456400000001E-2</v>
      </c>
      <c r="W4812" s="16">
        <f t="shared" si="923"/>
        <v>0.15634355632927127</v>
      </c>
      <c r="X4812" s="16"/>
      <c r="Z4812" s="15">
        <f t="shared" si="924"/>
        <v>4.6092305769694705E-6</v>
      </c>
      <c r="AA4812" s="16">
        <f t="shared" si="925"/>
        <v>0.18167956506672431</v>
      </c>
      <c r="AB4812" s="3">
        <f t="shared" si="926"/>
        <v>0.1956821367885801</v>
      </c>
      <c r="AC4812" s="69">
        <f t="shared" si="927"/>
        <v>57.85074206462032</v>
      </c>
      <c r="AD4812" s="3">
        <f t="shared" si="935"/>
        <v>61.795592322087465</v>
      </c>
      <c r="AF4812" s="29"/>
      <c r="AG4812" s="30"/>
      <c r="AH4812" s="29"/>
      <c r="AI4812" s="29"/>
      <c r="AJ4812" s="31"/>
      <c r="AK4812" s="29"/>
      <c r="AL4812" s="30"/>
      <c r="AN4812" s="17">
        <f t="shared" si="928"/>
        <v>219128.85344872292</v>
      </c>
      <c r="AO4812" s="17">
        <f t="shared" si="929"/>
        <v>2191.2885344872293</v>
      </c>
      <c r="AP4812" s="2">
        <f t="shared" si="930"/>
        <v>149.88413575892648</v>
      </c>
      <c r="AQ4812" s="6">
        <f t="shared" si="931"/>
        <v>3805.5582069191432</v>
      </c>
      <c r="AR4812" s="3">
        <f t="shared" si="932"/>
        <v>35610.904483080856</v>
      </c>
    </row>
    <row r="4813" spans="1:44">
      <c r="A4813" s="32">
        <v>44626</v>
      </c>
      <c r="B4813" s="9">
        <v>6.25</v>
      </c>
      <c r="C4813" s="33">
        <v>38423.61894</v>
      </c>
      <c r="D4813" s="34">
        <f t="shared" si="936"/>
        <v>197215968.10385063</v>
      </c>
      <c r="E4813" s="34">
        <v>27550332084343.801</v>
      </c>
      <c r="F4813" s="3">
        <f>VLOOKUP(A4813,ERCOT_345kv_West_ATC!A:B,2)</f>
        <v>34.4071</v>
      </c>
      <c r="G4813" s="3">
        <f>VLOOKUP(A4813,ERCOT_345kv_West_ATC!G:H,2)</f>
        <v>3.98</v>
      </c>
      <c r="I4813" s="5">
        <f t="shared" si="917"/>
        <v>6</v>
      </c>
      <c r="J4813" s="4">
        <f t="shared" si="918"/>
        <v>144</v>
      </c>
      <c r="K4813" s="4">
        <f t="shared" si="933"/>
        <v>900</v>
      </c>
      <c r="L4813" s="6">
        <f t="shared" si="934"/>
        <v>34581257.046000004</v>
      </c>
      <c r="N4813" s="22">
        <f t="shared" si="919"/>
        <v>0.17534714545928701</v>
      </c>
      <c r="O4813" s="14">
        <f t="shared" si="920"/>
        <v>456.35249957350061</v>
      </c>
      <c r="Q4813" s="22">
        <f t="shared" si="915"/>
        <v>256.35547581767105</v>
      </c>
      <c r="R4813" s="3">
        <f>VLOOKUP(A4813,ERCOT_345kv_West_ATC!D:E,2)</f>
        <v>32.56</v>
      </c>
      <c r="S4813" s="66">
        <f t="shared" si="937"/>
        <v>0.87298886479351889</v>
      </c>
      <c r="T4813" s="69">
        <f t="shared" si="921"/>
        <v>223.79547581767105</v>
      </c>
      <c r="V4813" s="16">
        <f t="shared" si="922"/>
        <v>2.3534456400000001E-2</v>
      </c>
      <c r="W4813" s="16">
        <f t="shared" si="923"/>
        <v>0.15181268905928702</v>
      </c>
      <c r="X4813" s="16"/>
      <c r="Z4813" s="15">
        <f t="shared" si="924"/>
        <v>4.6092305769694705E-6</v>
      </c>
      <c r="AA4813" s="16">
        <f t="shared" si="925"/>
        <v>0.17710331929607129</v>
      </c>
      <c r="AB4813" s="3">
        <f t="shared" si="926"/>
        <v>0.190753186465839</v>
      </c>
      <c r="AC4813" s="69">
        <f t="shared" si="927"/>
        <v>56.046746246497079</v>
      </c>
      <c r="AD4813" s="3">
        <f t="shared" si="935"/>
        <v>61.527291271114159</v>
      </c>
      <c r="AF4813" s="29"/>
      <c r="AG4813" s="30"/>
      <c r="AH4813" s="29"/>
      <c r="AI4813" s="29"/>
      <c r="AJ4813" s="31"/>
      <c r="AK4813" s="29"/>
      <c r="AL4813" s="30"/>
      <c r="AN4813" s="17">
        <f t="shared" si="928"/>
        <v>219128.85344872292</v>
      </c>
      <c r="AO4813" s="17">
        <f t="shared" si="929"/>
        <v>2191.2885344872293</v>
      </c>
      <c r="AP4813" s="2">
        <f t="shared" si="930"/>
        <v>149.88413575892648</v>
      </c>
      <c r="AQ4813" s="6">
        <f t="shared" si="931"/>
        <v>4880.2274603106462</v>
      </c>
      <c r="AR4813" s="3">
        <f t="shared" si="932"/>
        <v>33543.391479689351</v>
      </c>
    </row>
    <row r="4814" spans="1:44">
      <c r="A4814" s="32">
        <v>44627</v>
      </c>
      <c r="B4814" s="9">
        <v>6.25</v>
      </c>
      <c r="C4814" s="33">
        <v>38018.6495</v>
      </c>
      <c r="D4814" s="34">
        <f t="shared" si="936"/>
        <v>197215968.10385063</v>
      </c>
      <c r="E4814" s="34">
        <v>27550332084343.801</v>
      </c>
      <c r="F4814" s="3">
        <f>VLOOKUP(A4814,ERCOT_345kv_West_ATC!A:B,2)</f>
        <v>33.654600000000002</v>
      </c>
      <c r="G4814" s="3">
        <f>VLOOKUP(A4814,ERCOT_345kv_West_ATC!G:H,2)</f>
        <v>3.9729999999999999</v>
      </c>
      <c r="I4814" s="5">
        <f t="shared" si="917"/>
        <v>6</v>
      </c>
      <c r="J4814" s="4">
        <f t="shared" si="918"/>
        <v>144</v>
      </c>
      <c r="K4814" s="4">
        <f t="shared" si="933"/>
        <v>900</v>
      </c>
      <c r="L4814" s="6">
        <f t="shared" si="934"/>
        <v>34216784.549999997</v>
      </c>
      <c r="N4814" s="22">
        <f t="shared" si="919"/>
        <v>0.17349905729733817</v>
      </c>
      <c r="O4814" s="14">
        <f t="shared" si="920"/>
        <v>456.35249957350061</v>
      </c>
      <c r="Q4814" s="22">
        <f t="shared" si="915"/>
        <v>253.65359253996812</v>
      </c>
      <c r="R4814" s="3">
        <f>VLOOKUP(A4814,ERCOT_345kv_West_ATC!D:E,2)</f>
        <v>38.93</v>
      </c>
      <c r="S4814" s="66">
        <f t="shared" si="937"/>
        <v>0.84652297012562194</v>
      </c>
      <c r="T4814" s="69">
        <f t="shared" si="921"/>
        <v>214.72359253996811</v>
      </c>
      <c r="V4814" s="16">
        <f t="shared" si="922"/>
        <v>2.3019746399999999E-2</v>
      </c>
      <c r="W4814" s="16">
        <f t="shared" si="923"/>
        <v>0.15047931089733818</v>
      </c>
      <c r="X4814" s="16"/>
      <c r="Z4814" s="15">
        <f t="shared" si="924"/>
        <v>4.6092305769694705E-6</v>
      </c>
      <c r="AA4814" s="16">
        <f t="shared" si="925"/>
        <v>0.17523672177048508</v>
      </c>
      <c r="AB4814" s="3">
        <f t="shared" si="926"/>
        <v>0.18874272484789736</v>
      </c>
      <c r="AC4814" s="69">
        <f t="shared" si="927"/>
        <v>55.31091729433043</v>
      </c>
      <c r="AD4814" s="3">
        <f t="shared" si="935"/>
        <v>61.240376538363741</v>
      </c>
      <c r="AF4814" s="29"/>
      <c r="AG4814" s="30"/>
      <c r="AH4814" s="29"/>
      <c r="AI4814" s="29"/>
      <c r="AJ4814" s="31"/>
      <c r="AK4814" s="29"/>
      <c r="AL4814" s="30"/>
      <c r="AN4814" s="17">
        <f t="shared" si="928"/>
        <v>219128.85344872292</v>
      </c>
      <c r="AO4814" s="17">
        <f t="shared" si="929"/>
        <v>2191.2885344872293</v>
      </c>
      <c r="AP4814" s="2">
        <f t="shared" si="930"/>
        <v>149.88413575892648</v>
      </c>
      <c r="AQ4814" s="6">
        <f t="shared" si="931"/>
        <v>5834.9894050950079</v>
      </c>
      <c r="AR4814" s="3">
        <f t="shared" si="932"/>
        <v>32183.66009490499</v>
      </c>
    </row>
    <row r="4815" spans="1:44">
      <c r="A4815" s="32">
        <v>44628</v>
      </c>
      <c r="B4815" s="9">
        <v>6.25</v>
      </c>
      <c r="C4815" s="33">
        <v>38726.302100000001</v>
      </c>
      <c r="D4815" s="34">
        <f t="shared" si="936"/>
        <v>197215968.10385063</v>
      </c>
      <c r="E4815" s="34">
        <v>27550332084343.801</v>
      </c>
      <c r="F4815" s="3">
        <f>VLOOKUP(A4815,ERCOT_345kv_West_ATC!A:B,2)</f>
        <v>35.062600000000003</v>
      </c>
      <c r="G4815" s="3">
        <f>VLOOKUP(A4815,ERCOT_345kv_West_ATC!G:H,2)</f>
        <v>3.9220000000000002</v>
      </c>
      <c r="I4815" s="5">
        <f t="shared" si="917"/>
        <v>6</v>
      </c>
      <c r="J4815" s="4">
        <f t="shared" si="918"/>
        <v>144</v>
      </c>
      <c r="K4815" s="4">
        <f t="shared" si="933"/>
        <v>900</v>
      </c>
      <c r="L4815" s="6">
        <f t="shared" si="934"/>
        <v>34853671.890000001</v>
      </c>
      <c r="N4815" s="22">
        <f t="shared" si="919"/>
        <v>0.17672844762573506</v>
      </c>
      <c r="O4815" s="14">
        <f t="shared" si="920"/>
        <v>456.35249957350061</v>
      </c>
      <c r="Q4815" s="22">
        <f t="shared" si="915"/>
        <v>258.37492342943722</v>
      </c>
      <c r="R4815" s="3">
        <f>VLOOKUP(A4815,ERCOT_345kv_West_ATC!D:E,2)</f>
        <v>73.650000000000006</v>
      </c>
      <c r="S4815" s="66">
        <f t="shared" si="937"/>
        <v>0.71494911726557708</v>
      </c>
      <c r="T4815" s="69">
        <f t="shared" si="921"/>
        <v>184.72492342943721</v>
      </c>
      <c r="V4815" s="16">
        <f t="shared" si="922"/>
        <v>2.3982818400000001E-2</v>
      </c>
      <c r="W4815" s="16">
        <f t="shared" si="923"/>
        <v>0.15274562922573506</v>
      </c>
      <c r="X4815" s="16"/>
      <c r="Z4815" s="15">
        <f t="shared" si="924"/>
        <v>4.6092305769694705E-6</v>
      </c>
      <c r="AA4815" s="16">
        <f t="shared" si="925"/>
        <v>0.17849845577227702</v>
      </c>
      <c r="AB4815" s="3">
        <f t="shared" si="926"/>
        <v>0.1922558501620856</v>
      </c>
      <c r="AC4815" s="69">
        <f t="shared" si="927"/>
        <v>56.596721159323323</v>
      </c>
      <c r="AD4815" s="3">
        <f t="shared" si="935"/>
        <v>60.934452663908402</v>
      </c>
      <c r="AF4815" s="29"/>
      <c r="AG4815" s="30"/>
      <c r="AH4815" s="29"/>
      <c r="AI4815" s="29"/>
      <c r="AJ4815" s="31"/>
      <c r="AK4815" s="29"/>
      <c r="AL4815" s="30"/>
      <c r="AN4815" s="17">
        <f t="shared" si="928"/>
        <v>219128.85344872292</v>
      </c>
      <c r="AO4815" s="17">
        <f t="shared" si="929"/>
        <v>2191.2885344872293</v>
      </c>
      <c r="AP4815" s="2">
        <f t="shared" si="930"/>
        <v>149.88413575892648</v>
      </c>
      <c r="AQ4815" s="6">
        <f t="shared" si="931"/>
        <v>11038.966598644936</v>
      </c>
      <c r="AR4815" s="3">
        <f t="shared" si="932"/>
        <v>27687.335501355064</v>
      </c>
    </row>
    <row r="4816" spans="1:44">
      <c r="A4816" s="32">
        <v>44629</v>
      </c>
      <c r="B4816" s="9">
        <v>6.25</v>
      </c>
      <c r="C4816" s="33">
        <v>41977.383459999997</v>
      </c>
      <c r="D4816" s="34">
        <f t="shared" si="936"/>
        <v>197215968.10385063</v>
      </c>
      <c r="E4816" s="34">
        <v>27550332084343.801</v>
      </c>
      <c r="F4816" s="3">
        <f>VLOOKUP(A4816,ERCOT_345kv_West_ATC!A:B,2)</f>
        <v>35.148699999999998</v>
      </c>
      <c r="G4816" s="3">
        <f>VLOOKUP(A4816,ERCOT_345kv_West_ATC!G:H,2)</f>
        <v>3.8919999999999999</v>
      </c>
      <c r="I4816" s="5">
        <f t="shared" si="917"/>
        <v>6</v>
      </c>
      <c r="J4816" s="4">
        <f t="shared" si="918"/>
        <v>144</v>
      </c>
      <c r="K4816" s="4">
        <f t="shared" si="933"/>
        <v>900</v>
      </c>
      <c r="L4816" s="6">
        <f t="shared" si="934"/>
        <v>37779645.114</v>
      </c>
      <c r="N4816" s="22">
        <f t="shared" si="919"/>
        <v>0.19156483867526319</v>
      </c>
      <c r="O4816" s="14">
        <f t="shared" si="920"/>
        <v>456.35249957350061</v>
      </c>
      <c r="Q4816" s="22">
        <f t="shared" si="915"/>
        <v>280.06555361880584</v>
      </c>
      <c r="R4816" s="3">
        <f>VLOOKUP(A4816,ERCOT_345kv_West_ATC!D:E,2)</f>
        <v>52.67</v>
      </c>
      <c r="S4816" s="66">
        <f t="shared" si="937"/>
        <v>0.81193688649162266</v>
      </c>
      <c r="T4816" s="69">
        <f t="shared" si="921"/>
        <v>227.39555361880582</v>
      </c>
      <c r="V4816" s="16">
        <f t="shared" si="922"/>
        <v>2.4041710799999998E-2</v>
      </c>
      <c r="W4816" s="16">
        <f t="shared" si="923"/>
        <v>0.16752312787526319</v>
      </c>
      <c r="X4816" s="16"/>
      <c r="Z4816" s="15">
        <f t="shared" si="924"/>
        <v>4.6092305769694705E-6</v>
      </c>
      <c r="AA4816" s="16">
        <f t="shared" si="925"/>
        <v>0.19348343938500451</v>
      </c>
      <c r="AB4816" s="3">
        <f t="shared" si="926"/>
        <v>0.20839576998192574</v>
      </c>
      <c r="AC4816" s="69">
        <f t="shared" si="927"/>
        <v>62.503931813384817</v>
      </c>
      <c r="AD4816" s="3">
        <f t="shared" si="935"/>
        <v>60.73098029375047</v>
      </c>
      <c r="AF4816" s="29"/>
      <c r="AG4816" s="30"/>
      <c r="AH4816" s="29"/>
      <c r="AI4816" s="29"/>
      <c r="AJ4816" s="31"/>
      <c r="AK4816" s="29"/>
      <c r="AL4816" s="30"/>
      <c r="AN4816" s="17">
        <f t="shared" si="928"/>
        <v>219128.85344872292</v>
      </c>
      <c r="AO4816" s="17">
        <f t="shared" si="929"/>
        <v>2191.2885344872293</v>
      </c>
      <c r="AP4816" s="2">
        <f t="shared" si="930"/>
        <v>149.88413575892648</v>
      </c>
      <c r="AQ4816" s="6">
        <f t="shared" si="931"/>
        <v>7894.3974304226576</v>
      </c>
      <c r="AR4816" s="3">
        <f t="shared" si="932"/>
        <v>34082.98602957734</v>
      </c>
    </row>
    <row r="4817" spans="1:44">
      <c r="A4817" s="32">
        <v>44630</v>
      </c>
      <c r="B4817" s="9">
        <v>6.25</v>
      </c>
      <c r="C4817" s="33">
        <v>39455.231919999998</v>
      </c>
      <c r="D4817" s="34">
        <f t="shared" si="936"/>
        <v>197215968.10385063</v>
      </c>
      <c r="E4817" s="34">
        <v>27550332084343.801</v>
      </c>
      <c r="F4817" s="3">
        <f>VLOOKUP(A4817,ERCOT_345kv_West_ATC!A:B,2)</f>
        <v>34.682200000000002</v>
      </c>
      <c r="G4817" s="3">
        <f>VLOOKUP(A4817,ERCOT_345kv_West_ATC!G:H,2)</f>
        <v>3.9289999999999998</v>
      </c>
      <c r="I4817" s="5">
        <f t="shared" si="917"/>
        <v>6</v>
      </c>
      <c r="J4817" s="4">
        <f t="shared" si="918"/>
        <v>144</v>
      </c>
      <c r="K4817" s="4">
        <f t="shared" si="933"/>
        <v>900</v>
      </c>
      <c r="L4817" s="6">
        <f t="shared" si="934"/>
        <v>35509708.728</v>
      </c>
      <c r="N4817" s="22">
        <f t="shared" si="919"/>
        <v>0.18005493707944167</v>
      </c>
      <c r="O4817" s="14">
        <f t="shared" si="920"/>
        <v>456.35249957350061</v>
      </c>
      <c r="Q4817" s="22">
        <f t="shared" si="915"/>
        <v>263.23821210444686</v>
      </c>
      <c r="R4817" s="3">
        <f>VLOOKUP(A4817,ERCOT_345kv_West_ATC!D:E,2)</f>
        <v>34.32</v>
      </c>
      <c r="S4817" s="66">
        <f t="shared" si="937"/>
        <v>0.86962379160065639</v>
      </c>
      <c r="T4817" s="69">
        <f t="shared" si="921"/>
        <v>228.91821210444687</v>
      </c>
      <c r="V4817" s="16">
        <f t="shared" si="922"/>
        <v>2.3722624800000005E-2</v>
      </c>
      <c r="W4817" s="16">
        <f t="shared" si="923"/>
        <v>0.15633231227944167</v>
      </c>
      <c r="X4817" s="16"/>
      <c r="Z4817" s="15">
        <f t="shared" si="924"/>
        <v>4.6092305769694705E-6</v>
      </c>
      <c r="AA4817" s="16">
        <f t="shared" si="925"/>
        <v>0.18185826138708586</v>
      </c>
      <c r="AB4817" s="3">
        <f t="shared" si="926"/>
        <v>0.19587460575332999</v>
      </c>
      <c r="AC4817" s="69">
        <f t="shared" si="927"/>
        <v>57.921185705718784</v>
      </c>
      <c r="AD4817" s="3">
        <f t="shared" si="935"/>
        <v>60.362974364342342</v>
      </c>
      <c r="AF4817" s="29"/>
      <c r="AG4817" s="30"/>
      <c r="AH4817" s="29"/>
      <c r="AI4817" s="29"/>
      <c r="AJ4817" s="31"/>
      <c r="AK4817" s="29"/>
      <c r="AL4817" s="30"/>
      <c r="AN4817" s="17">
        <f t="shared" si="928"/>
        <v>219128.85344872292</v>
      </c>
      <c r="AO4817" s="17">
        <f t="shared" si="929"/>
        <v>2191.2885344872293</v>
      </c>
      <c r="AP4817" s="2">
        <f t="shared" si="930"/>
        <v>149.88413575892648</v>
      </c>
      <c r="AQ4817" s="6">
        <f t="shared" si="931"/>
        <v>5144.0235392463564</v>
      </c>
      <c r="AR4817" s="3">
        <f t="shared" si="932"/>
        <v>34311.20838075364</v>
      </c>
    </row>
    <row r="4818" spans="1:44">
      <c r="A4818" s="32">
        <v>44631</v>
      </c>
      <c r="B4818" s="9">
        <v>6.25</v>
      </c>
      <c r="C4818" s="33">
        <v>38811.496339999998</v>
      </c>
      <c r="D4818" s="34">
        <f t="shared" si="936"/>
        <v>197215968.10385063</v>
      </c>
      <c r="E4818" s="34">
        <v>27550332084343.801</v>
      </c>
      <c r="F4818" s="3">
        <f>VLOOKUP(A4818,ERCOT_345kv_West_ATC!A:B,2)</f>
        <v>34.788400000000003</v>
      </c>
      <c r="G4818" s="3">
        <f>VLOOKUP(A4818,ERCOT_345kv_West_ATC!G:H,2)</f>
        <v>3.9809999999999999</v>
      </c>
      <c r="I4818" s="5">
        <f t="shared" si="917"/>
        <v>6</v>
      </c>
      <c r="J4818" s="4">
        <f t="shared" si="918"/>
        <v>144</v>
      </c>
      <c r="K4818" s="4">
        <f t="shared" si="933"/>
        <v>900</v>
      </c>
      <c r="L4818" s="6">
        <f t="shared" si="934"/>
        <v>34930346.706</v>
      </c>
      <c r="N4818" s="22">
        <f t="shared" si="919"/>
        <v>0.17711723366946769</v>
      </c>
      <c r="O4818" s="14">
        <f t="shared" si="920"/>
        <v>456.35249957350061</v>
      </c>
      <c r="Q4818" s="22">
        <f t="shared" si="915"/>
        <v>258.94332407816916</v>
      </c>
      <c r="R4818" s="3">
        <f>VLOOKUP(A4818,ERCOT_345kv_West_ATC!D:E,2)</f>
        <v>44.79</v>
      </c>
      <c r="S4818" s="66">
        <f t="shared" si="937"/>
        <v>0.8270277862561195</v>
      </c>
      <c r="T4818" s="69">
        <f t="shared" si="921"/>
        <v>214.15332407816916</v>
      </c>
      <c r="V4818" s="16">
        <f t="shared" si="922"/>
        <v>2.3795265599999997E-2</v>
      </c>
      <c r="W4818" s="16">
        <f t="shared" si="923"/>
        <v>0.15332196806946768</v>
      </c>
      <c r="X4818" s="16"/>
      <c r="Z4818" s="15">
        <f t="shared" si="924"/>
        <v>4.6092305769694705E-6</v>
      </c>
      <c r="AA4818" s="16">
        <f t="shared" si="925"/>
        <v>0.17889113566826667</v>
      </c>
      <c r="AB4818" s="3">
        <f t="shared" si="926"/>
        <v>0.19267879503809821</v>
      </c>
      <c r="AC4818" s="69">
        <f t="shared" si="927"/>
        <v>56.751518983943946</v>
      </c>
      <c r="AD4818" s="3">
        <f t="shared" si="935"/>
        <v>59.941175084692553</v>
      </c>
      <c r="AF4818" s="29"/>
      <c r="AG4818" s="30"/>
      <c r="AH4818" s="29"/>
      <c r="AI4818" s="29"/>
      <c r="AJ4818" s="31"/>
      <c r="AK4818" s="29"/>
      <c r="AL4818" s="30"/>
      <c r="AN4818" s="17">
        <f t="shared" si="928"/>
        <v>219128.85344872292</v>
      </c>
      <c r="AO4818" s="17">
        <f t="shared" si="929"/>
        <v>2191.2885344872293</v>
      </c>
      <c r="AP4818" s="2">
        <f t="shared" si="930"/>
        <v>149.88413575892648</v>
      </c>
      <c r="AQ4818" s="6">
        <f t="shared" si="931"/>
        <v>6713.3104406423163</v>
      </c>
      <c r="AR4818" s="3">
        <f t="shared" si="932"/>
        <v>32098.185899357683</v>
      </c>
    </row>
    <row r="4819" spans="1:44">
      <c r="A4819" s="32">
        <v>44632</v>
      </c>
      <c r="B4819" s="9">
        <v>6.25</v>
      </c>
      <c r="C4819" s="33">
        <v>38934.94356</v>
      </c>
      <c r="D4819" s="34">
        <f t="shared" si="936"/>
        <v>197215968.10385063</v>
      </c>
      <c r="E4819" s="34">
        <v>27550332084343.801</v>
      </c>
      <c r="F4819" s="3">
        <f>VLOOKUP(A4819,ERCOT_345kv_West_ATC!A:B,2)</f>
        <v>34.788400000000003</v>
      </c>
      <c r="G4819" s="3">
        <f>VLOOKUP(A4819,ERCOT_345kv_West_ATC!G:H,2)</f>
        <v>3.9809999999999999</v>
      </c>
      <c r="I4819" s="5">
        <f t="shared" si="917"/>
        <v>6</v>
      </c>
      <c r="J4819" s="4">
        <f t="shared" si="918"/>
        <v>144</v>
      </c>
      <c r="K4819" s="4">
        <f t="shared" si="933"/>
        <v>900</v>
      </c>
      <c r="L4819" s="6">
        <f t="shared" si="934"/>
        <v>35041449.203999996</v>
      </c>
      <c r="N4819" s="22">
        <f t="shared" si="919"/>
        <v>0.17768058814359167</v>
      </c>
      <c r="O4819" s="14">
        <f t="shared" si="920"/>
        <v>456.35249957350061</v>
      </c>
      <c r="Q4819" s="22">
        <f t="shared" si="915"/>
        <v>259.76694173039721</v>
      </c>
      <c r="R4819" s="3">
        <f>VLOOKUP(A4819,ERCOT_345kv_West_ATC!D:E,2)</f>
        <v>52.2</v>
      </c>
      <c r="S4819" s="66">
        <f t="shared" si="937"/>
        <v>0.79905064265576753</v>
      </c>
      <c r="T4819" s="69">
        <f t="shared" si="921"/>
        <v>207.56694173039722</v>
      </c>
      <c r="V4819" s="16">
        <f t="shared" si="922"/>
        <v>2.3795265599999997E-2</v>
      </c>
      <c r="W4819" s="16">
        <f t="shared" si="923"/>
        <v>0.15388532254359166</v>
      </c>
      <c r="X4819" s="16"/>
      <c r="Z4819" s="15">
        <f t="shared" si="924"/>
        <v>4.6092305769694705E-6</v>
      </c>
      <c r="AA4819" s="16">
        <f t="shared" si="925"/>
        <v>0.17946013236933256</v>
      </c>
      <c r="AB4819" s="3">
        <f t="shared" si="926"/>
        <v>0.19329164596742168</v>
      </c>
      <c r="AC4819" s="69">
        <f t="shared" si="927"/>
        <v>56.975822424076327</v>
      </c>
      <c r="AD4819" s="3">
        <f t="shared" si="935"/>
        <v>59.576807304944019</v>
      </c>
      <c r="AF4819" s="29"/>
      <c r="AG4819" s="30"/>
      <c r="AH4819" s="29"/>
      <c r="AI4819" s="29"/>
      <c r="AJ4819" s="31"/>
      <c r="AK4819" s="29"/>
      <c r="AL4819" s="30"/>
      <c r="AN4819" s="17">
        <f t="shared" si="928"/>
        <v>219128.85344872292</v>
      </c>
      <c r="AO4819" s="17">
        <f t="shared" si="929"/>
        <v>2191.2885344872293</v>
      </c>
      <c r="AP4819" s="2">
        <f t="shared" si="930"/>
        <v>149.88413575892648</v>
      </c>
      <c r="AQ4819" s="6">
        <f t="shared" si="931"/>
        <v>7823.9518866159624</v>
      </c>
      <c r="AR4819" s="3">
        <f t="shared" si="932"/>
        <v>31110.991673384036</v>
      </c>
    </row>
    <row r="4820" spans="1:44">
      <c r="A4820" s="32">
        <v>44633</v>
      </c>
      <c r="B4820" s="9">
        <v>6.25</v>
      </c>
      <c r="C4820" s="33">
        <v>37835.34057</v>
      </c>
      <c r="D4820" s="34">
        <f t="shared" si="936"/>
        <v>197215968.10385063</v>
      </c>
      <c r="E4820" s="34">
        <v>27550332084343.801</v>
      </c>
      <c r="F4820" s="3">
        <f>VLOOKUP(A4820,ERCOT_345kv_West_ATC!A:B,2)</f>
        <v>34.788400000000003</v>
      </c>
      <c r="G4820" s="3">
        <f>VLOOKUP(A4820,ERCOT_345kv_West_ATC!G:H,2)</f>
        <v>3.9809999999999999</v>
      </c>
      <c r="I4820" s="5">
        <f t="shared" si="917"/>
        <v>6</v>
      </c>
      <c r="J4820" s="4">
        <f t="shared" si="918"/>
        <v>144</v>
      </c>
      <c r="K4820" s="4">
        <f t="shared" si="933"/>
        <v>900</v>
      </c>
      <c r="L4820" s="6">
        <f t="shared" si="934"/>
        <v>34051806.512999997</v>
      </c>
      <c r="N4820" s="22">
        <f t="shared" si="919"/>
        <v>0.17266252241334173</v>
      </c>
      <c r="O4820" s="14">
        <f t="shared" si="920"/>
        <v>456.35249957350061</v>
      </c>
      <c r="Q4820" s="22">
        <f t="shared" si="915"/>
        <v>252.43058832359907</v>
      </c>
      <c r="R4820" s="3">
        <f>VLOOKUP(A4820,ERCOT_345kv_West_ATC!D:E,2)</f>
        <v>24.38</v>
      </c>
      <c r="S4820" s="66">
        <f t="shared" si="937"/>
        <v>0.90341899465548736</v>
      </c>
      <c r="T4820" s="69">
        <f t="shared" si="921"/>
        <v>228.05058832359907</v>
      </c>
      <c r="V4820" s="16">
        <f t="shared" si="922"/>
        <v>2.3795265599999997E-2</v>
      </c>
      <c r="W4820" s="16">
        <f t="shared" si="923"/>
        <v>0.14886725681334173</v>
      </c>
      <c r="X4820" s="16"/>
      <c r="Z4820" s="15">
        <f t="shared" si="924"/>
        <v>4.6092305769694705E-6</v>
      </c>
      <c r="AA4820" s="16">
        <f t="shared" si="925"/>
        <v>0.17439180864529752</v>
      </c>
      <c r="AB4820" s="3">
        <f t="shared" si="926"/>
        <v>0.18783269181431597</v>
      </c>
      <c r="AC4820" s="69">
        <f t="shared" si="927"/>
        <v>54.977845204039639</v>
      </c>
      <c r="AD4820" s="3">
        <f t="shared" si="935"/>
        <v>59.2171344985397</v>
      </c>
      <c r="AF4820" s="29"/>
      <c r="AG4820" s="30"/>
      <c r="AH4820" s="29"/>
      <c r="AI4820" s="29"/>
      <c r="AJ4820" s="31"/>
      <c r="AK4820" s="29"/>
      <c r="AL4820" s="30"/>
      <c r="AN4820" s="17">
        <f t="shared" si="928"/>
        <v>219128.85344872292</v>
      </c>
      <c r="AO4820" s="17">
        <f t="shared" si="929"/>
        <v>2191.2885344872293</v>
      </c>
      <c r="AP4820" s="2">
        <f t="shared" si="930"/>
        <v>149.88413575892648</v>
      </c>
      <c r="AQ4820" s="6">
        <f t="shared" si="931"/>
        <v>3654.1752298026272</v>
      </c>
      <c r="AR4820" s="3">
        <f t="shared" si="932"/>
        <v>34181.165340197374</v>
      </c>
    </row>
    <row r="4821" spans="1:44">
      <c r="A4821" s="32">
        <v>44634</v>
      </c>
      <c r="B4821" s="9">
        <v>6.25</v>
      </c>
      <c r="C4821" s="33">
        <v>39618.093289999997</v>
      </c>
      <c r="D4821" s="34">
        <f t="shared" si="936"/>
        <v>197215968.10385063</v>
      </c>
      <c r="E4821" s="34">
        <v>27550332084343.801</v>
      </c>
      <c r="F4821" s="3">
        <f>VLOOKUP(A4821,ERCOT_345kv_West_ATC!A:B,2)</f>
        <v>34.690100000000001</v>
      </c>
      <c r="G4821" s="3">
        <f>VLOOKUP(A4821,ERCOT_345kv_West_ATC!G:H,2)</f>
        <v>3.952</v>
      </c>
      <c r="I4821" s="5">
        <f t="shared" si="917"/>
        <v>6</v>
      </c>
      <c r="J4821" s="4">
        <f t="shared" si="918"/>
        <v>144</v>
      </c>
      <c r="K4821" s="4">
        <f t="shared" si="933"/>
        <v>900</v>
      </c>
      <c r="L4821" s="6">
        <f t="shared" si="934"/>
        <v>35656283.960999995</v>
      </c>
      <c r="N4821" s="22">
        <f t="shared" si="919"/>
        <v>0.18079815901227628</v>
      </c>
      <c r="O4821" s="14">
        <f t="shared" si="920"/>
        <v>456.35249957350061</v>
      </c>
      <c r="Q4821" s="22">
        <f t="shared" si="915"/>
        <v>264.32479387759696</v>
      </c>
      <c r="R4821" s="3">
        <f>VLOOKUP(A4821,ERCOT_345kv_West_ATC!D:E,2)</f>
        <v>25.64</v>
      </c>
      <c r="S4821" s="66">
        <f t="shared" si="937"/>
        <v>0.9029981273271197</v>
      </c>
      <c r="T4821" s="69">
        <f t="shared" si="921"/>
        <v>238.68479387759697</v>
      </c>
      <c r="V4821" s="16">
        <f t="shared" si="922"/>
        <v>2.37280284E-2</v>
      </c>
      <c r="W4821" s="16">
        <f t="shared" si="923"/>
        <v>0.15707013061227629</v>
      </c>
      <c r="X4821" s="16"/>
      <c r="Z4821" s="15">
        <f t="shared" si="924"/>
        <v>4.6092305769694705E-6</v>
      </c>
      <c r="AA4821" s="16">
        <f t="shared" si="925"/>
        <v>0.18260892699349698</v>
      </c>
      <c r="AB4821" s="3">
        <f t="shared" si="926"/>
        <v>0.19668312733814489</v>
      </c>
      <c r="AC4821" s="69">
        <f t="shared" si="927"/>
        <v>58.217104605761023</v>
      </c>
      <c r="AD4821" s="3">
        <f t="shared" si="935"/>
        <v>58.978499220790582</v>
      </c>
      <c r="AF4821" s="29"/>
      <c r="AG4821" s="30"/>
      <c r="AH4821" s="29"/>
      <c r="AI4821" s="29"/>
      <c r="AJ4821" s="31"/>
      <c r="AK4821" s="29"/>
      <c r="AL4821" s="30"/>
      <c r="AN4821" s="17">
        <f t="shared" si="928"/>
        <v>219128.85344872292</v>
      </c>
      <c r="AO4821" s="17">
        <f t="shared" si="929"/>
        <v>2191.2885344872293</v>
      </c>
      <c r="AP4821" s="2">
        <f t="shared" si="930"/>
        <v>149.88413575892648</v>
      </c>
      <c r="AQ4821" s="6">
        <f t="shared" si="931"/>
        <v>3843.0292408588748</v>
      </c>
      <c r="AR4821" s="3">
        <f t="shared" si="932"/>
        <v>35775.064049141125</v>
      </c>
    </row>
    <row r="4822" spans="1:44">
      <c r="A4822" s="32">
        <v>44635</v>
      </c>
      <c r="B4822" s="9">
        <v>6.25</v>
      </c>
      <c r="C4822" s="33">
        <v>39322.548490000001</v>
      </c>
      <c r="D4822" s="34">
        <f t="shared" si="936"/>
        <v>197215968.10385063</v>
      </c>
      <c r="E4822" s="34">
        <v>27550332084343.801</v>
      </c>
      <c r="F4822" s="3">
        <f>VLOOKUP(A4822,ERCOT_345kv_West_ATC!A:B,2)</f>
        <v>35.195799999999998</v>
      </c>
      <c r="G4822" s="3">
        <f>VLOOKUP(A4822,ERCOT_345kv_West_ATC!G:H,2)</f>
        <v>3.9329999999999998</v>
      </c>
      <c r="I4822" s="5">
        <f t="shared" si="917"/>
        <v>6</v>
      </c>
      <c r="J4822" s="4">
        <f t="shared" si="918"/>
        <v>144</v>
      </c>
      <c r="K4822" s="4">
        <f t="shared" si="933"/>
        <v>900</v>
      </c>
      <c r="L4822" s="6">
        <f t="shared" si="934"/>
        <v>35390293.641000003</v>
      </c>
      <c r="N4822" s="22">
        <f t="shared" si="919"/>
        <v>0.17944943293011681</v>
      </c>
      <c r="O4822" s="14">
        <f t="shared" si="920"/>
        <v>456.35249957350061</v>
      </c>
      <c r="Q4822" s="22">
        <f t="shared" si="915"/>
        <v>262.35297212005383</v>
      </c>
      <c r="R4822" s="3">
        <f>VLOOKUP(A4822,ERCOT_345kv_West_ATC!D:E,2)</f>
        <v>42.45</v>
      </c>
      <c r="S4822" s="66">
        <f t="shared" si="937"/>
        <v>0.83819508634888007</v>
      </c>
      <c r="T4822" s="69">
        <f t="shared" si="921"/>
        <v>219.90297212005385</v>
      </c>
      <c r="V4822" s="16">
        <f t="shared" si="922"/>
        <v>2.4073927200000001E-2</v>
      </c>
      <c r="W4822" s="16">
        <f t="shared" si="923"/>
        <v>0.1553755057301168</v>
      </c>
      <c r="X4822" s="16"/>
      <c r="Z4822" s="15">
        <f t="shared" si="924"/>
        <v>4.6092305769694705E-6</v>
      </c>
      <c r="AA4822" s="16">
        <f t="shared" si="925"/>
        <v>0.18124669286447267</v>
      </c>
      <c r="AB4822" s="3">
        <f t="shared" si="926"/>
        <v>0.19521590186853355</v>
      </c>
      <c r="AC4822" s="69">
        <f t="shared" si="927"/>
        <v>57.680100083883282</v>
      </c>
      <c r="AD4822" s="3">
        <f t="shared" si="935"/>
        <v>58.719253729475902</v>
      </c>
      <c r="AF4822" s="29"/>
      <c r="AG4822" s="30"/>
      <c r="AH4822" s="29"/>
      <c r="AI4822" s="29"/>
      <c r="AJ4822" s="31"/>
      <c r="AK4822" s="29"/>
      <c r="AL4822" s="30"/>
      <c r="AN4822" s="17">
        <f t="shared" si="928"/>
        <v>219128.85344872292</v>
      </c>
      <c r="AO4822" s="17">
        <f t="shared" si="929"/>
        <v>2191.2885344872293</v>
      </c>
      <c r="AP4822" s="2">
        <f t="shared" si="930"/>
        <v>149.88413575892648</v>
      </c>
      <c r="AQ4822" s="6">
        <f t="shared" si="931"/>
        <v>6362.5815629664294</v>
      </c>
      <c r="AR4822" s="3">
        <f t="shared" si="932"/>
        <v>32959.966927033573</v>
      </c>
    </row>
    <row r="4823" spans="1:44">
      <c r="A4823" s="32">
        <v>44636</v>
      </c>
      <c r="B4823" s="9">
        <v>6.25</v>
      </c>
      <c r="C4823" s="33">
        <v>41144.926829999997</v>
      </c>
      <c r="D4823" s="34">
        <f t="shared" si="936"/>
        <v>197215968.10385063</v>
      </c>
      <c r="E4823" s="34">
        <v>27550332084343.801</v>
      </c>
      <c r="F4823" s="3">
        <f>VLOOKUP(A4823,ERCOT_345kv_West_ATC!A:B,2)</f>
        <v>35.768999999999998</v>
      </c>
      <c r="G4823" s="3">
        <f>VLOOKUP(A4823,ERCOT_345kv_West_ATC!G:H,2)</f>
        <v>3.9649999999999999</v>
      </c>
      <c r="I4823" s="5">
        <f t="shared" si="917"/>
        <v>6</v>
      </c>
      <c r="J4823" s="4">
        <f t="shared" si="918"/>
        <v>144</v>
      </c>
      <c r="K4823" s="4">
        <f t="shared" si="933"/>
        <v>900</v>
      </c>
      <c r="L4823" s="6">
        <f t="shared" si="934"/>
        <v>37030434.147</v>
      </c>
      <c r="N4823" s="22">
        <f t="shared" si="919"/>
        <v>0.18776590203639287</v>
      </c>
      <c r="O4823" s="14">
        <f t="shared" si="920"/>
        <v>456.35249957350061</v>
      </c>
      <c r="Q4823" s="22">
        <f t="shared" si="915"/>
        <v>274.51155268478487</v>
      </c>
      <c r="R4823" s="3">
        <f>VLOOKUP(A4823,ERCOT_345kv_West_ATC!D:E,2)</f>
        <v>23</v>
      </c>
      <c r="S4823" s="66">
        <f t="shared" si="937"/>
        <v>0.91621481946732364</v>
      </c>
      <c r="T4823" s="69">
        <f t="shared" si="921"/>
        <v>251.51155268478487</v>
      </c>
      <c r="V4823" s="16">
        <f t="shared" si="922"/>
        <v>2.4465995999999997E-2</v>
      </c>
      <c r="W4823" s="16">
        <f t="shared" si="923"/>
        <v>0.16329990603639288</v>
      </c>
      <c r="X4823" s="16"/>
      <c r="Z4823" s="15">
        <f t="shared" si="924"/>
        <v>4.6092305769694705E-6</v>
      </c>
      <c r="AA4823" s="16">
        <f t="shared" si="925"/>
        <v>0.18964645483200754</v>
      </c>
      <c r="AB4823" s="3">
        <f t="shared" si="926"/>
        <v>0.204263057885882</v>
      </c>
      <c r="AC4823" s="69">
        <f t="shared" si="927"/>
        <v>60.99135918623282</v>
      </c>
      <c r="AD4823" s="3">
        <f t="shared" si="935"/>
        <v>58.547901239210255</v>
      </c>
      <c r="AF4823" s="29"/>
      <c r="AG4823" s="30"/>
      <c r="AH4823" s="29"/>
      <c r="AI4823" s="29"/>
      <c r="AJ4823" s="31"/>
      <c r="AK4823" s="29"/>
      <c r="AL4823" s="30"/>
      <c r="AN4823" s="17">
        <f t="shared" si="928"/>
        <v>219128.85344872292</v>
      </c>
      <c r="AO4823" s="17">
        <f t="shared" si="929"/>
        <v>2191.2885344872293</v>
      </c>
      <c r="AP4823" s="2">
        <f t="shared" si="930"/>
        <v>149.88413575892648</v>
      </c>
      <c r="AQ4823" s="6">
        <f t="shared" si="931"/>
        <v>3447.3351224553089</v>
      </c>
      <c r="AR4823" s="3">
        <f t="shared" si="932"/>
        <v>37697.591707544685</v>
      </c>
    </row>
    <row r="4824" spans="1:44">
      <c r="A4824" s="32">
        <v>44637</v>
      </c>
      <c r="B4824" s="9">
        <v>6.25</v>
      </c>
      <c r="C4824" s="33">
        <v>40948.665659999999</v>
      </c>
      <c r="D4824" s="34">
        <f t="shared" si="936"/>
        <v>196517134.85179165</v>
      </c>
      <c r="E4824" s="34">
        <v>27452707696466.301</v>
      </c>
      <c r="F4824" s="3">
        <f>VLOOKUP(A4824,ERCOT_345kv_West_ATC!A:B,2)</f>
        <v>35.060299999999998</v>
      </c>
      <c r="G4824" s="3">
        <f>VLOOKUP(A4824,ERCOT_345kv_West_ATC!G:H,2)</f>
        <v>4.032</v>
      </c>
      <c r="I4824" s="5">
        <f t="shared" si="917"/>
        <v>6</v>
      </c>
      <c r="J4824" s="4">
        <f t="shared" si="918"/>
        <v>144</v>
      </c>
      <c r="K4824" s="4">
        <f t="shared" si="933"/>
        <v>900</v>
      </c>
      <c r="L4824" s="6">
        <f t="shared" si="934"/>
        <v>36853799.093999997</v>
      </c>
      <c r="N4824" s="22">
        <f t="shared" si="919"/>
        <v>0.18753478734459578</v>
      </c>
      <c r="O4824" s="14">
        <f t="shared" si="920"/>
        <v>457.97533160594759</v>
      </c>
      <c r="Q4824" s="22">
        <f t="shared" ref="Q4824:Q4887" si="938">((I4824*B4824)*C4824)/((D4824*($AL$2*$Y$2)/$Y$2)/1000000)</f>
        <v>274.17366570847338</v>
      </c>
      <c r="R4824" s="3">
        <f>VLOOKUP(A4824,ERCOT_345kv_West_ATC!D:E,2)</f>
        <v>15.41</v>
      </c>
      <c r="S4824" s="66">
        <f t="shared" si="937"/>
        <v>0.94379474790118845</v>
      </c>
      <c r="T4824" s="69">
        <f t="shared" si="921"/>
        <v>258.76366570847335</v>
      </c>
      <c r="V4824" s="16">
        <f t="shared" si="922"/>
        <v>2.3981245200000001E-2</v>
      </c>
      <c r="W4824" s="16">
        <f t="shared" si="923"/>
        <v>0.16355354214459578</v>
      </c>
      <c r="X4824" s="16"/>
      <c r="Z4824" s="15">
        <f t="shared" si="924"/>
        <v>4.6256214306017638E-6</v>
      </c>
      <c r="AA4824" s="16">
        <f t="shared" si="925"/>
        <v>0.18941302543144251</v>
      </c>
      <c r="AB4824" s="3">
        <f t="shared" si="926"/>
        <v>0.204011637403479</v>
      </c>
      <c r="AC4824" s="69">
        <f t="shared" si="927"/>
        <v>60.899339289673314</v>
      </c>
      <c r="AD4824" s="3">
        <f t="shared" si="935"/>
        <v>58.24850419077864</v>
      </c>
      <c r="AF4824" s="29"/>
      <c r="AG4824" s="30"/>
      <c r="AH4824" s="29"/>
      <c r="AI4824" s="29"/>
      <c r="AJ4824" s="31"/>
      <c r="AK4824" s="29"/>
      <c r="AL4824" s="30"/>
      <c r="AN4824" s="17">
        <f t="shared" si="928"/>
        <v>218352.37205754628</v>
      </c>
      <c r="AO4824" s="17">
        <f t="shared" si="929"/>
        <v>2183.5237205754629</v>
      </c>
      <c r="AP4824" s="2">
        <f t="shared" si="930"/>
        <v>149.35302248736167</v>
      </c>
      <c r="AQ4824" s="6">
        <f t="shared" si="931"/>
        <v>2301.5300765302432</v>
      </c>
      <c r="AR4824" s="3">
        <f t="shared" si="932"/>
        <v>38647.135583469753</v>
      </c>
    </row>
    <row r="4825" spans="1:44">
      <c r="A4825" s="32">
        <v>44638</v>
      </c>
      <c r="B4825" s="9">
        <v>6.25</v>
      </c>
      <c r="C4825" s="33">
        <v>41819.071600000003</v>
      </c>
      <c r="D4825" s="34">
        <f t="shared" si="936"/>
        <v>196517134.85179165</v>
      </c>
      <c r="E4825" s="34">
        <v>27452707696466.301</v>
      </c>
      <c r="F4825" s="3">
        <f>VLOOKUP(A4825,ERCOT_345kv_West_ATC!A:B,2)</f>
        <v>34.999899999999997</v>
      </c>
      <c r="G4825" s="3">
        <f>VLOOKUP(A4825,ERCOT_345kv_West_ATC!G:H,2)</f>
        <v>4.04</v>
      </c>
      <c r="I4825" s="5">
        <f t="shared" si="917"/>
        <v>6</v>
      </c>
      <c r="J4825" s="4">
        <f t="shared" si="918"/>
        <v>144</v>
      </c>
      <c r="K4825" s="4">
        <f t="shared" si="933"/>
        <v>900</v>
      </c>
      <c r="L4825" s="6">
        <f t="shared" si="934"/>
        <v>37637164.440000005</v>
      </c>
      <c r="N4825" s="22">
        <f t="shared" si="919"/>
        <v>0.19152103183462868</v>
      </c>
      <c r="O4825" s="14">
        <f t="shared" si="920"/>
        <v>457.97533160594759</v>
      </c>
      <c r="Q4825" s="22">
        <f t="shared" si="938"/>
        <v>280.0015085301589</v>
      </c>
      <c r="R4825" s="3">
        <f>VLOOKUP(A4825,ERCOT_345kv_West_ATC!D:E,2)</f>
        <v>36.4</v>
      </c>
      <c r="S4825" s="66">
        <f t="shared" si="937"/>
        <v>0.87000070038522892</v>
      </c>
      <c r="T4825" s="69">
        <f t="shared" si="921"/>
        <v>243.6015085301589</v>
      </c>
      <c r="V4825" s="16">
        <f t="shared" si="922"/>
        <v>2.3939931599999995E-2</v>
      </c>
      <c r="W4825" s="16">
        <f t="shared" si="923"/>
        <v>0.16758110023462869</v>
      </c>
      <c r="X4825" s="16"/>
      <c r="Z4825" s="15">
        <f t="shared" si="924"/>
        <v>4.6256214306017638E-6</v>
      </c>
      <c r="AA4825" s="16">
        <f t="shared" si="925"/>
        <v>0.19343919380082961</v>
      </c>
      <c r="AB4825" s="3">
        <f t="shared" si="926"/>
        <v>0.20834811426207842</v>
      </c>
      <c r="AC4825" s="69">
        <f t="shared" si="927"/>
        <v>62.486489819920692</v>
      </c>
      <c r="AD4825" s="3">
        <f t="shared" si="935"/>
        <v>58.040789997488659</v>
      </c>
      <c r="AF4825" s="29"/>
      <c r="AG4825" s="30"/>
      <c r="AH4825" s="29"/>
      <c r="AI4825" s="29"/>
      <c r="AJ4825" s="31"/>
      <c r="AK4825" s="29"/>
      <c r="AL4825" s="30"/>
      <c r="AN4825" s="17">
        <f t="shared" si="928"/>
        <v>218352.37205754628</v>
      </c>
      <c r="AO4825" s="17">
        <f t="shared" si="929"/>
        <v>2183.5237205754629</v>
      </c>
      <c r="AP4825" s="2">
        <f t="shared" si="930"/>
        <v>149.35302248736167</v>
      </c>
      <c r="AQ4825" s="6">
        <f t="shared" si="931"/>
        <v>5436.4500185399647</v>
      </c>
      <c r="AR4825" s="3">
        <f t="shared" si="932"/>
        <v>36382.621581460036</v>
      </c>
    </row>
    <row r="4826" spans="1:44">
      <c r="A4826" s="32">
        <v>44639</v>
      </c>
      <c r="B4826" s="9">
        <v>6.25</v>
      </c>
      <c r="C4826" s="33">
        <v>42189.938520000003</v>
      </c>
      <c r="D4826" s="34">
        <f t="shared" si="936"/>
        <v>196517134.85179165</v>
      </c>
      <c r="E4826" s="34">
        <v>27452707696466.301</v>
      </c>
      <c r="F4826" s="3">
        <f>VLOOKUP(A4826,ERCOT_345kv_West_ATC!A:B,2)</f>
        <v>34.999899999999997</v>
      </c>
      <c r="G4826" s="3">
        <f>VLOOKUP(A4826,ERCOT_345kv_West_ATC!G:H,2)</f>
        <v>4.04</v>
      </c>
      <c r="I4826" s="5">
        <f t="shared" si="917"/>
        <v>6</v>
      </c>
      <c r="J4826" s="4">
        <f t="shared" si="918"/>
        <v>144</v>
      </c>
      <c r="K4826" s="4">
        <f t="shared" si="933"/>
        <v>900</v>
      </c>
      <c r="L4826" s="6">
        <f t="shared" si="934"/>
        <v>37970944.668000005</v>
      </c>
      <c r="N4826" s="22">
        <f t="shared" si="919"/>
        <v>0.19321951084131544</v>
      </c>
      <c r="O4826" s="14">
        <f t="shared" si="920"/>
        <v>457.97533160594759</v>
      </c>
      <c r="Q4826" s="22">
        <f t="shared" si="938"/>
        <v>282.48466497268339</v>
      </c>
      <c r="R4826" s="3">
        <f>VLOOKUP(A4826,ERCOT_345kv_West_ATC!D:E,2)</f>
        <v>38.58</v>
      </c>
      <c r="S4826" s="66">
        <f t="shared" si="937"/>
        <v>0.86342621464520664</v>
      </c>
      <c r="T4826" s="69">
        <f t="shared" si="921"/>
        <v>243.90466497268341</v>
      </c>
      <c r="V4826" s="16">
        <f t="shared" si="922"/>
        <v>2.3939931599999995E-2</v>
      </c>
      <c r="W4826" s="16">
        <f t="shared" si="923"/>
        <v>0.16927957924131545</v>
      </c>
      <c r="X4826" s="16"/>
      <c r="Z4826" s="15">
        <f t="shared" si="924"/>
        <v>4.6256214306017638E-6</v>
      </c>
      <c r="AA4826" s="16">
        <f t="shared" si="925"/>
        <v>0.19515468377388287</v>
      </c>
      <c r="AB4826" s="3">
        <f t="shared" si="926"/>
        <v>0.21019582202955994</v>
      </c>
      <c r="AC4826" s="69">
        <f t="shared" si="927"/>
        <v>63.162750862818946</v>
      </c>
      <c r="AD4826" s="3">
        <f t="shared" si="935"/>
        <v>58.18587534884626</v>
      </c>
      <c r="AF4826" s="29"/>
      <c r="AG4826" s="30"/>
      <c r="AH4826" s="29"/>
      <c r="AI4826" s="29"/>
      <c r="AJ4826" s="31"/>
      <c r="AK4826" s="29"/>
      <c r="AL4826" s="30"/>
      <c r="AN4826" s="17">
        <f t="shared" si="928"/>
        <v>218352.37205754628</v>
      </c>
      <c r="AO4826" s="17">
        <f t="shared" si="929"/>
        <v>2183.5237205754629</v>
      </c>
      <c r="AP4826" s="2">
        <f t="shared" si="930"/>
        <v>149.35302248736167</v>
      </c>
      <c r="AQ4826" s="6">
        <f t="shared" si="931"/>
        <v>5762.039607562413</v>
      </c>
      <c r="AR4826" s="3">
        <f t="shared" si="932"/>
        <v>36427.898912437588</v>
      </c>
    </row>
    <row r="4827" spans="1:44">
      <c r="A4827" s="32">
        <v>44640</v>
      </c>
      <c r="B4827" s="9">
        <v>6.25</v>
      </c>
      <c r="C4827" s="33">
        <v>41245.06005</v>
      </c>
      <c r="D4827" s="34">
        <f t="shared" si="936"/>
        <v>196517134.85179165</v>
      </c>
      <c r="E4827" s="34">
        <v>27452707696466.301</v>
      </c>
      <c r="F4827" s="3">
        <f>VLOOKUP(A4827,ERCOT_345kv_West_ATC!A:B,2)</f>
        <v>34.999899999999997</v>
      </c>
      <c r="G4827" s="3">
        <f>VLOOKUP(A4827,ERCOT_345kv_West_ATC!G:H,2)</f>
        <v>4.04</v>
      </c>
      <c r="I4827" s="5">
        <f t="shared" si="917"/>
        <v>6</v>
      </c>
      <c r="J4827" s="4">
        <f t="shared" si="918"/>
        <v>144</v>
      </c>
      <c r="K4827" s="4">
        <f t="shared" si="933"/>
        <v>900</v>
      </c>
      <c r="L4827" s="6">
        <f t="shared" si="934"/>
        <v>37120554.045000002</v>
      </c>
      <c r="N4827" s="22">
        <f t="shared" si="919"/>
        <v>0.18889220053505973</v>
      </c>
      <c r="O4827" s="14">
        <f t="shared" si="920"/>
        <v>457.97533160594759</v>
      </c>
      <c r="Q4827" s="22">
        <f t="shared" si="938"/>
        <v>276.158187916754</v>
      </c>
      <c r="R4827" s="3">
        <f>VLOOKUP(A4827,ERCOT_345kv_West_ATC!D:E,2)</f>
        <v>14.17</v>
      </c>
      <c r="S4827" s="66">
        <f t="shared" si="937"/>
        <v>0.94868882901175655</v>
      </c>
      <c r="T4827" s="69">
        <f t="shared" si="921"/>
        <v>261.98818791675399</v>
      </c>
      <c r="V4827" s="16">
        <f t="shared" si="922"/>
        <v>2.3939931599999995E-2</v>
      </c>
      <c r="W4827" s="16">
        <f t="shared" si="923"/>
        <v>0.16495226893505974</v>
      </c>
      <c r="X4827" s="16"/>
      <c r="Z4827" s="15">
        <f t="shared" si="924"/>
        <v>4.6256214306017638E-6</v>
      </c>
      <c r="AA4827" s="16">
        <f t="shared" si="925"/>
        <v>0.19078403367373667</v>
      </c>
      <c r="AB4827" s="3">
        <f t="shared" si="926"/>
        <v>0.20548831323275202</v>
      </c>
      <c r="AC4827" s="69">
        <f t="shared" si="927"/>
        <v>61.439802643187242</v>
      </c>
      <c r="AD4827" s="3">
        <f t="shared" si="935"/>
        <v>58.304390226331904</v>
      </c>
      <c r="AF4827" s="29"/>
      <c r="AG4827" s="30"/>
      <c r="AH4827" s="29"/>
      <c r="AI4827" s="29"/>
      <c r="AJ4827" s="31"/>
      <c r="AK4827" s="29"/>
      <c r="AL4827" s="30"/>
      <c r="AN4827" s="17">
        <f t="shared" si="928"/>
        <v>218352.37205754628</v>
      </c>
      <c r="AO4827" s="17">
        <f t="shared" si="929"/>
        <v>2183.5237205754629</v>
      </c>
      <c r="AP4827" s="2">
        <f t="shared" si="930"/>
        <v>149.35302248736167</v>
      </c>
      <c r="AQ4827" s="6">
        <f t="shared" si="931"/>
        <v>2116.3323286459149</v>
      </c>
      <c r="AR4827" s="3">
        <f t="shared" si="932"/>
        <v>39128.727721354087</v>
      </c>
    </row>
    <row r="4828" spans="1:44">
      <c r="A4828" s="32">
        <v>44641</v>
      </c>
      <c r="B4828" s="9">
        <v>6.25</v>
      </c>
      <c r="C4828" s="33">
        <v>41080.710489999998</v>
      </c>
      <c r="D4828" s="34">
        <f t="shared" si="936"/>
        <v>196517134.85179165</v>
      </c>
      <c r="E4828" s="34">
        <v>27452707696466.301</v>
      </c>
      <c r="F4828" s="3">
        <f>VLOOKUP(A4828,ERCOT_345kv_West_ATC!A:B,2)</f>
        <v>35.921999999999997</v>
      </c>
      <c r="G4828" s="3">
        <f>VLOOKUP(A4828,ERCOT_345kv_West_ATC!G:H,2)</f>
        <v>4.0659999999999998</v>
      </c>
      <c r="I4828" s="5">
        <f t="shared" si="917"/>
        <v>6</v>
      </c>
      <c r="J4828" s="4">
        <f t="shared" si="918"/>
        <v>144</v>
      </c>
      <c r="K4828" s="4">
        <f t="shared" si="933"/>
        <v>900</v>
      </c>
      <c r="L4828" s="6">
        <f t="shared" si="934"/>
        <v>36972639.441</v>
      </c>
      <c r="N4828" s="22">
        <f t="shared" si="919"/>
        <v>0.1881395200926568</v>
      </c>
      <c r="O4828" s="14">
        <f t="shared" si="920"/>
        <v>457.97533160594759</v>
      </c>
      <c r="Q4828" s="22">
        <f t="shared" si="938"/>
        <v>275.05777791324095</v>
      </c>
      <c r="R4828" s="3">
        <f>VLOOKUP(A4828,ERCOT_345kv_West_ATC!D:E,2)</f>
        <v>21.94</v>
      </c>
      <c r="S4828" s="66">
        <f t="shared" si="937"/>
        <v>0.92023494057702915</v>
      </c>
      <c r="T4828" s="69">
        <f t="shared" si="921"/>
        <v>253.11777791324096</v>
      </c>
      <c r="V4828" s="16">
        <f t="shared" si="922"/>
        <v>2.4570648E-2</v>
      </c>
      <c r="W4828" s="16">
        <f t="shared" si="923"/>
        <v>0.1635688720926568</v>
      </c>
      <c r="X4828" s="16"/>
      <c r="Z4828" s="15">
        <f t="shared" si="924"/>
        <v>4.6256214306017638E-6</v>
      </c>
      <c r="AA4828" s="16">
        <f t="shared" si="925"/>
        <v>0.19002381482689068</v>
      </c>
      <c r="AB4828" s="3">
        <f t="shared" si="926"/>
        <v>0.20466950211151705</v>
      </c>
      <c r="AC4828" s="69">
        <f t="shared" si="927"/>
        <v>61.140117772815238</v>
      </c>
      <c r="AD4828" s="3">
        <f t="shared" si="935"/>
        <v>58.407201074415759</v>
      </c>
      <c r="AF4828" s="29"/>
      <c r="AG4828" s="30"/>
      <c r="AH4828" s="29"/>
      <c r="AI4828" s="29"/>
      <c r="AJ4828" s="31"/>
      <c r="AK4828" s="29"/>
      <c r="AL4828" s="30"/>
      <c r="AN4828" s="17">
        <f t="shared" si="928"/>
        <v>218352.37205754628</v>
      </c>
      <c r="AO4828" s="17">
        <f t="shared" si="929"/>
        <v>2183.5237205754629</v>
      </c>
      <c r="AP4828" s="2">
        <f t="shared" si="930"/>
        <v>149.35302248736167</v>
      </c>
      <c r="AQ4828" s="6">
        <f t="shared" si="931"/>
        <v>3276.8053133727153</v>
      </c>
      <c r="AR4828" s="3">
        <f t="shared" si="932"/>
        <v>37803.905176627282</v>
      </c>
    </row>
    <row r="4829" spans="1:44">
      <c r="A4829" s="32">
        <v>44642</v>
      </c>
      <c r="B4829" s="9">
        <v>6.25</v>
      </c>
      <c r="C4829" s="33">
        <v>42356.043590000001</v>
      </c>
      <c r="D4829" s="34">
        <f t="shared" si="936"/>
        <v>196517134.85179165</v>
      </c>
      <c r="E4829" s="34">
        <v>27452707696466.301</v>
      </c>
      <c r="F4829" s="3">
        <f>VLOOKUP(A4829,ERCOT_345kv_West_ATC!A:B,2)</f>
        <v>36.235799999999998</v>
      </c>
      <c r="G4829" s="3">
        <f>VLOOKUP(A4829,ERCOT_345kv_West_ATC!G:H,2)</f>
        <v>4.1539999999999999</v>
      </c>
      <c r="I4829" s="5">
        <f t="shared" si="917"/>
        <v>6</v>
      </c>
      <c r="J4829" s="4">
        <f t="shared" si="918"/>
        <v>144</v>
      </c>
      <c r="K4829" s="4">
        <f t="shared" si="933"/>
        <v>900</v>
      </c>
      <c r="L4829" s="6">
        <f t="shared" si="934"/>
        <v>38120439.230999999</v>
      </c>
      <c r="N4829" s="22">
        <f t="shared" si="919"/>
        <v>0.1939802310864622</v>
      </c>
      <c r="O4829" s="14">
        <f t="shared" si="920"/>
        <v>457.97533160594759</v>
      </c>
      <c r="Q4829" s="22">
        <f t="shared" si="938"/>
        <v>283.59682907377515</v>
      </c>
      <c r="R4829" s="3">
        <f>VLOOKUP(A4829,ERCOT_345kv_West_ATC!D:E,2)</f>
        <v>27.65</v>
      </c>
      <c r="S4829" s="66">
        <f t="shared" si="937"/>
        <v>0.90250243597467339</v>
      </c>
      <c r="T4829" s="69">
        <f t="shared" si="921"/>
        <v>255.94682907377515</v>
      </c>
      <c r="V4829" s="16">
        <f t="shared" si="922"/>
        <v>2.4785287199999999E-2</v>
      </c>
      <c r="W4829" s="16">
        <f t="shared" si="923"/>
        <v>0.1691949438864622</v>
      </c>
      <c r="X4829" s="16"/>
      <c r="Z4829" s="15">
        <f t="shared" si="924"/>
        <v>4.6256214306017638E-6</v>
      </c>
      <c r="AA4829" s="16">
        <f t="shared" si="925"/>
        <v>0.19592302294540648</v>
      </c>
      <c r="AB4829" s="3">
        <f t="shared" si="926"/>
        <v>0.21102337933247886</v>
      </c>
      <c r="AC4829" s="69">
        <f t="shared" si="927"/>
        <v>63.465636835687256</v>
      </c>
      <c r="AD4829" s="3">
        <f t="shared" si="935"/>
        <v>58.686987705293404</v>
      </c>
      <c r="AF4829" s="29"/>
      <c r="AG4829" s="30"/>
      <c r="AH4829" s="29"/>
      <c r="AI4829" s="29"/>
      <c r="AJ4829" s="31"/>
      <c r="AK4829" s="29"/>
      <c r="AL4829" s="30"/>
      <c r="AN4829" s="17">
        <f t="shared" si="928"/>
        <v>218352.37205754628</v>
      </c>
      <c r="AO4829" s="17">
        <f t="shared" si="929"/>
        <v>2183.5237205754629</v>
      </c>
      <c r="AP4829" s="2">
        <f t="shared" si="930"/>
        <v>149.35302248736167</v>
      </c>
      <c r="AQ4829" s="6">
        <f t="shared" si="931"/>
        <v>4129.61107177555</v>
      </c>
      <c r="AR4829" s="3">
        <f t="shared" si="932"/>
        <v>38226.43251822445</v>
      </c>
    </row>
    <row r="4830" spans="1:44">
      <c r="A4830" s="32">
        <v>44643</v>
      </c>
      <c r="B4830" s="9">
        <v>6.25</v>
      </c>
      <c r="C4830" s="33">
        <v>42893.506679999999</v>
      </c>
      <c r="D4830" s="34">
        <f t="shared" si="936"/>
        <v>196517134.85179165</v>
      </c>
      <c r="E4830" s="34">
        <v>27452707696466.301</v>
      </c>
      <c r="F4830" s="3">
        <f>VLOOKUP(A4830,ERCOT_345kv_West_ATC!A:B,2)</f>
        <v>35.857900000000001</v>
      </c>
      <c r="G4830" s="3">
        <f>VLOOKUP(A4830,ERCOT_345kv_West_ATC!G:H,2)</f>
        <v>4.13</v>
      </c>
      <c r="I4830" s="5">
        <f t="shared" si="917"/>
        <v>6</v>
      </c>
      <c r="J4830" s="4">
        <f t="shared" si="918"/>
        <v>144</v>
      </c>
      <c r="K4830" s="4">
        <f t="shared" si="933"/>
        <v>900</v>
      </c>
      <c r="L4830" s="6">
        <f t="shared" si="934"/>
        <v>38604156.012000002</v>
      </c>
      <c r="N4830" s="22">
        <f t="shared" si="919"/>
        <v>0.19644167945514929</v>
      </c>
      <c r="O4830" s="14">
        <f t="shared" si="920"/>
        <v>457.97533160594759</v>
      </c>
      <c r="Q4830" s="22">
        <f t="shared" si="938"/>
        <v>287.19543779992586</v>
      </c>
      <c r="R4830" s="3">
        <f>VLOOKUP(A4830,ERCOT_345kv_West_ATC!D:E,2)</f>
        <v>43.86</v>
      </c>
      <c r="S4830" s="66">
        <f t="shared" si="937"/>
        <v>0.84728169661749642</v>
      </c>
      <c r="T4830" s="69">
        <f t="shared" si="921"/>
        <v>243.33543779992584</v>
      </c>
      <c r="V4830" s="16">
        <f t="shared" si="922"/>
        <v>2.4526803600000001E-2</v>
      </c>
      <c r="W4830" s="16">
        <f t="shared" si="923"/>
        <v>0.17191487585514928</v>
      </c>
      <c r="X4830" s="16"/>
      <c r="Z4830" s="15">
        <f t="shared" si="924"/>
        <v>4.6256214306017638E-6</v>
      </c>
      <c r="AA4830" s="16">
        <f t="shared" si="925"/>
        <v>0.19840912373266792</v>
      </c>
      <c r="AB4830" s="3">
        <f t="shared" si="926"/>
        <v>0.21370109112766297</v>
      </c>
      <c r="AC4830" s="69">
        <f t="shared" si="927"/>
        <v>64.445679352724639</v>
      </c>
      <c r="AD4830" s="3">
        <f t="shared" si="935"/>
        <v>59.085825701552309</v>
      </c>
      <c r="AF4830" s="29"/>
      <c r="AG4830" s="30"/>
      <c r="AH4830" s="29"/>
      <c r="AI4830" s="29"/>
      <c r="AJ4830" s="31"/>
      <c r="AK4830" s="29"/>
      <c r="AL4830" s="30"/>
      <c r="AN4830" s="17">
        <f t="shared" si="928"/>
        <v>218352.37205754628</v>
      </c>
      <c r="AO4830" s="17">
        <f t="shared" si="929"/>
        <v>2183.5237205754629</v>
      </c>
      <c r="AP4830" s="2">
        <f t="shared" si="930"/>
        <v>149.35302248736167</v>
      </c>
      <c r="AQ4830" s="6">
        <f t="shared" si="931"/>
        <v>6550.6235662956824</v>
      </c>
      <c r="AR4830" s="3">
        <f t="shared" si="932"/>
        <v>36342.883113704316</v>
      </c>
    </row>
    <row r="4831" spans="1:44">
      <c r="A4831" s="32">
        <v>44644</v>
      </c>
      <c r="B4831" s="9">
        <v>6.25</v>
      </c>
      <c r="C4831" s="33">
        <v>43957.608350000002</v>
      </c>
      <c r="D4831" s="34">
        <f t="shared" si="936"/>
        <v>196517134.85179165</v>
      </c>
      <c r="E4831" s="34">
        <v>27452707696466.301</v>
      </c>
      <c r="F4831" s="3">
        <f>VLOOKUP(A4831,ERCOT_345kv_West_ATC!A:B,2)</f>
        <v>37.3596</v>
      </c>
      <c r="G4831" s="3">
        <f>VLOOKUP(A4831,ERCOT_345kv_West_ATC!G:H,2)</f>
        <v>4.3</v>
      </c>
      <c r="I4831" s="5">
        <f t="shared" si="917"/>
        <v>6</v>
      </c>
      <c r="J4831" s="4">
        <f t="shared" si="918"/>
        <v>144</v>
      </c>
      <c r="K4831" s="4">
        <f t="shared" si="933"/>
        <v>900</v>
      </c>
      <c r="L4831" s="6">
        <f t="shared" si="934"/>
        <v>39561847.515000001</v>
      </c>
      <c r="N4831" s="22">
        <f t="shared" si="919"/>
        <v>0.2013150026069562</v>
      </c>
      <c r="O4831" s="14">
        <f t="shared" si="920"/>
        <v>457.97533160594759</v>
      </c>
      <c r="Q4831" s="22">
        <f t="shared" si="938"/>
        <v>294.32017924993602</v>
      </c>
      <c r="R4831" s="3">
        <f>VLOOKUP(A4831,ERCOT_345kv_West_ATC!D:E,2)</f>
        <v>46.23</v>
      </c>
      <c r="S4831" s="66">
        <f t="shared" si="937"/>
        <v>0.84292616252879626</v>
      </c>
      <c r="T4831" s="69">
        <f t="shared" si="921"/>
        <v>248.09017924993603</v>
      </c>
      <c r="V4831" s="16">
        <f t="shared" si="922"/>
        <v>2.5553966400000003E-2</v>
      </c>
      <c r="W4831" s="16">
        <f t="shared" si="923"/>
        <v>0.17576103620695621</v>
      </c>
      <c r="X4831" s="16"/>
      <c r="Z4831" s="15">
        <f t="shared" si="924"/>
        <v>4.6256214306017638E-6</v>
      </c>
      <c r="AA4831" s="16">
        <f t="shared" si="925"/>
        <v>0.20333125522175904</v>
      </c>
      <c r="AB4831" s="3">
        <f t="shared" si="926"/>
        <v>0.21900258558569941</v>
      </c>
      <c r="AC4831" s="69">
        <f t="shared" si="927"/>
        <v>66.386026324365986</v>
      </c>
      <c r="AD4831" s="3">
        <f t="shared" si="935"/>
        <v>59.471654160699636</v>
      </c>
      <c r="AF4831" s="29"/>
      <c r="AG4831" s="30"/>
      <c r="AH4831" s="29"/>
      <c r="AI4831" s="29"/>
      <c r="AJ4831" s="31"/>
      <c r="AK4831" s="29"/>
      <c r="AL4831" s="30"/>
      <c r="AN4831" s="17">
        <f t="shared" si="928"/>
        <v>218352.37205754628</v>
      </c>
      <c r="AO4831" s="17">
        <f t="shared" si="929"/>
        <v>2183.5237205754629</v>
      </c>
      <c r="AP4831" s="2">
        <f t="shared" si="930"/>
        <v>149.35302248736167</v>
      </c>
      <c r="AQ4831" s="6">
        <f t="shared" si="931"/>
        <v>6904.5902295907299</v>
      </c>
      <c r="AR4831" s="3">
        <f t="shared" si="932"/>
        <v>37053.018120409273</v>
      </c>
    </row>
    <row r="4832" spans="1:44">
      <c r="A4832" s="32">
        <v>44645</v>
      </c>
      <c r="B4832" s="9">
        <v>6.25</v>
      </c>
      <c r="C4832" s="33">
        <v>44383.257129999998</v>
      </c>
      <c r="D4832" s="34">
        <f t="shared" si="936"/>
        <v>196517134.85179165</v>
      </c>
      <c r="E4832" s="34">
        <v>27452707696466.301</v>
      </c>
      <c r="F4832" s="3">
        <f>VLOOKUP(A4832,ERCOT_345kv_West_ATC!A:B,2)</f>
        <v>38.186</v>
      </c>
      <c r="G4832" s="3">
        <f>VLOOKUP(A4832,ERCOT_345kv_West_ATC!G:H,2)</f>
        <v>4.383</v>
      </c>
      <c r="I4832" s="5">
        <f t="shared" si="917"/>
        <v>6</v>
      </c>
      <c r="J4832" s="4">
        <f t="shared" si="918"/>
        <v>144</v>
      </c>
      <c r="K4832" s="4">
        <f t="shared" si="933"/>
        <v>900</v>
      </c>
      <c r="L4832" s="6">
        <f t="shared" si="934"/>
        <v>39944931.416999996</v>
      </c>
      <c r="N4832" s="22">
        <f t="shared" si="919"/>
        <v>0.20326436901863784</v>
      </c>
      <c r="O4832" s="14">
        <f t="shared" si="920"/>
        <v>457.97533160594759</v>
      </c>
      <c r="Q4832" s="22">
        <f t="shared" si="938"/>
        <v>297.17013014420741</v>
      </c>
      <c r="R4832" s="3">
        <f>VLOOKUP(A4832,ERCOT_345kv_West_ATC!D:E,2)</f>
        <v>53.29</v>
      </c>
      <c r="S4832" s="66">
        <f t="shared" si="937"/>
        <v>0.82067511302653462</v>
      </c>
      <c r="T4832" s="69">
        <f t="shared" si="921"/>
        <v>243.88013014420741</v>
      </c>
      <c r="V4832" s="16">
        <f t="shared" si="922"/>
        <v>2.6119223999999996E-2</v>
      </c>
      <c r="W4832" s="16">
        <f t="shared" si="923"/>
        <v>0.17714514501863785</v>
      </c>
      <c r="X4832" s="16"/>
      <c r="Z4832" s="15">
        <f t="shared" si="924"/>
        <v>4.6256214306017638E-6</v>
      </c>
      <c r="AA4832" s="16">
        <f t="shared" si="925"/>
        <v>0.20530014534043653</v>
      </c>
      <c r="AB4832" s="3">
        <f t="shared" si="926"/>
        <v>0.22112322378396479</v>
      </c>
      <c r="AC4832" s="69">
        <f t="shared" si="927"/>
        <v>67.162179904931108</v>
      </c>
      <c r="AD4832" s="3">
        <f t="shared" si="935"/>
        <v>59.943198779983952</v>
      </c>
      <c r="AF4832" s="29"/>
      <c r="AG4832" s="30"/>
      <c r="AH4832" s="29"/>
      <c r="AI4832" s="29"/>
      <c r="AJ4832" s="31"/>
      <c r="AK4832" s="29"/>
      <c r="AL4832" s="30"/>
      <c r="AN4832" s="17">
        <f t="shared" si="928"/>
        <v>218352.37205754628</v>
      </c>
      <c r="AO4832" s="17">
        <f t="shared" si="929"/>
        <v>2183.5237205754629</v>
      </c>
      <c r="AP4832" s="2">
        <f t="shared" si="930"/>
        <v>149.35302248736167</v>
      </c>
      <c r="AQ4832" s="6">
        <f t="shared" si="931"/>
        <v>7959.0225683515037</v>
      </c>
      <c r="AR4832" s="3">
        <f t="shared" si="932"/>
        <v>36424.234561648496</v>
      </c>
    </row>
    <row r="4833" spans="1:44">
      <c r="A4833" s="32">
        <v>44646</v>
      </c>
      <c r="B4833" s="9">
        <v>6.25</v>
      </c>
      <c r="C4833" s="33">
        <v>44521.223910000001</v>
      </c>
      <c r="D4833" s="34">
        <f t="shared" si="936"/>
        <v>196517134.85179165</v>
      </c>
      <c r="E4833" s="34">
        <v>27452707696466.301</v>
      </c>
      <c r="F4833" s="3">
        <f>VLOOKUP(A4833,ERCOT_345kv_West_ATC!A:B,2)</f>
        <v>38.186</v>
      </c>
      <c r="G4833" s="3">
        <f>VLOOKUP(A4833,ERCOT_345kv_West_ATC!G:H,2)</f>
        <v>4.383</v>
      </c>
      <c r="I4833" s="5">
        <f t="shared" si="917"/>
        <v>6</v>
      </c>
      <c r="J4833" s="4">
        <f t="shared" si="918"/>
        <v>144</v>
      </c>
      <c r="K4833" s="4">
        <f t="shared" si="933"/>
        <v>900</v>
      </c>
      <c r="L4833" s="6">
        <f t="shared" si="934"/>
        <v>40069101.519000001</v>
      </c>
      <c r="N4833" s="22">
        <f t="shared" si="919"/>
        <v>0.20389622283684894</v>
      </c>
      <c r="O4833" s="14">
        <f t="shared" si="920"/>
        <v>457.97533160594759</v>
      </c>
      <c r="Q4833" s="22">
        <f t="shared" si="938"/>
        <v>298.09389303632884</v>
      </c>
      <c r="R4833" s="3">
        <f>VLOOKUP(A4833,ERCOT_345kv_West_ATC!D:E,2)</f>
        <v>41.51</v>
      </c>
      <c r="S4833" s="66">
        <f t="shared" si="937"/>
        <v>0.86074857295066709</v>
      </c>
      <c r="T4833" s="69">
        <f t="shared" si="921"/>
        <v>256.58389303632885</v>
      </c>
      <c r="V4833" s="16">
        <f t="shared" si="922"/>
        <v>2.6119223999999996E-2</v>
      </c>
      <c r="W4833" s="16">
        <f t="shared" si="923"/>
        <v>0.17777699883684894</v>
      </c>
      <c r="X4833" s="16"/>
      <c r="Z4833" s="15">
        <f t="shared" si="924"/>
        <v>4.6256214306017638E-6</v>
      </c>
      <c r="AA4833" s="16">
        <f t="shared" si="925"/>
        <v>0.20593832743471566</v>
      </c>
      <c r="AB4833" s="3">
        <f t="shared" si="926"/>
        <v>0.22181059242568782</v>
      </c>
      <c r="AC4833" s="69">
        <f t="shared" si="927"/>
        <v>67.413756827801734</v>
      </c>
      <c r="AD4833" s="3">
        <f t="shared" si="935"/>
        <v>60.363805309701767</v>
      </c>
      <c r="AF4833" s="29"/>
      <c r="AG4833" s="30"/>
      <c r="AH4833" s="29"/>
      <c r="AI4833" s="29"/>
      <c r="AJ4833" s="31"/>
      <c r="AK4833" s="29"/>
      <c r="AL4833" s="30"/>
      <c r="AN4833" s="17">
        <f t="shared" si="928"/>
        <v>218352.37205754628</v>
      </c>
      <c r="AO4833" s="17">
        <f t="shared" si="929"/>
        <v>2183.5237205754629</v>
      </c>
      <c r="AP4833" s="2">
        <f t="shared" si="930"/>
        <v>149.35302248736167</v>
      </c>
      <c r="AQ4833" s="6">
        <f t="shared" si="931"/>
        <v>6199.6439634503822</v>
      </c>
      <c r="AR4833" s="3">
        <f t="shared" si="932"/>
        <v>38321.579946549617</v>
      </c>
    </row>
    <row r="4834" spans="1:44">
      <c r="A4834" s="32">
        <v>44647</v>
      </c>
      <c r="B4834" s="9">
        <v>6.25</v>
      </c>
      <c r="C4834" s="33">
        <v>46823.671759999997</v>
      </c>
      <c r="D4834" s="34">
        <f t="shared" si="936"/>
        <v>196517134.85179165</v>
      </c>
      <c r="E4834" s="34">
        <v>27452707696466.301</v>
      </c>
      <c r="F4834" s="3">
        <f>VLOOKUP(A4834,ERCOT_345kv_West_ATC!A:B,2)</f>
        <v>38.186</v>
      </c>
      <c r="G4834" s="3">
        <f>VLOOKUP(A4834,ERCOT_345kv_West_ATC!G:H,2)</f>
        <v>4.383</v>
      </c>
      <c r="I4834" s="5">
        <f t="shared" si="917"/>
        <v>6</v>
      </c>
      <c r="J4834" s="4">
        <f t="shared" si="918"/>
        <v>144</v>
      </c>
      <c r="K4834" s="4">
        <f t="shared" si="933"/>
        <v>900</v>
      </c>
      <c r="L4834" s="6">
        <f t="shared" si="934"/>
        <v>42141304.583999999</v>
      </c>
      <c r="N4834" s="22">
        <f t="shared" si="919"/>
        <v>0.21444086601294043</v>
      </c>
      <c r="O4834" s="14">
        <f t="shared" si="920"/>
        <v>457.97533160594759</v>
      </c>
      <c r="Q4834" s="22">
        <f t="shared" si="938"/>
        <v>313.51003803061468</v>
      </c>
      <c r="R4834" s="3">
        <f>VLOOKUP(A4834,ERCOT_345kv_West_ATC!D:E,2)</f>
        <v>32.380000000000003</v>
      </c>
      <c r="S4834" s="66">
        <f t="shared" si="937"/>
        <v>0.89671782057313887</v>
      </c>
      <c r="T4834" s="69">
        <f t="shared" si="921"/>
        <v>281.13003803061468</v>
      </c>
      <c r="V4834" s="16">
        <f t="shared" si="922"/>
        <v>2.6119223999999996E-2</v>
      </c>
      <c r="W4834" s="16">
        <f t="shared" si="923"/>
        <v>0.18832164201294044</v>
      </c>
      <c r="X4834" s="16"/>
      <c r="Z4834" s="15">
        <f t="shared" si="924"/>
        <v>4.6256214306017638E-6</v>
      </c>
      <c r="AA4834" s="16">
        <f t="shared" si="925"/>
        <v>0.21658857955251859</v>
      </c>
      <c r="AB4834" s="3">
        <f t="shared" si="926"/>
        <v>0.23328169040516272</v>
      </c>
      <c r="AC4834" s="69">
        <f t="shared" si="927"/>
        <v>71.612178688289561</v>
      </c>
      <c r="AD4834" s="3">
        <f t="shared" si="935"/>
        <v>60.870018945326791</v>
      </c>
      <c r="AF4834" s="29"/>
      <c r="AG4834" s="30"/>
      <c r="AH4834" s="29"/>
      <c r="AI4834" s="29"/>
      <c r="AJ4834" s="31"/>
      <c r="AK4834" s="29"/>
      <c r="AL4834" s="30"/>
      <c r="AN4834" s="17">
        <f t="shared" si="928"/>
        <v>218352.37205754628</v>
      </c>
      <c r="AO4834" s="17">
        <f t="shared" si="929"/>
        <v>2183.5237205754629</v>
      </c>
      <c r="AP4834" s="2">
        <f t="shared" si="930"/>
        <v>149.35302248736167</v>
      </c>
      <c r="AQ4834" s="6">
        <f t="shared" si="931"/>
        <v>4836.0508681407709</v>
      </c>
      <c r="AR4834" s="3">
        <f t="shared" si="932"/>
        <v>41987.620891859224</v>
      </c>
    </row>
    <row r="4835" spans="1:44">
      <c r="A4835" s="32">
        <v>44648</v>
      </c>
      <c r="B4835" s="9">
        <v>6.25</v>
      </c>
      <c r="C4835" s="33">
        <v>47063.114009999998</v>
      </c>
      <c r="D4835" s="34">
        <f t="shared" si="936"/>
        <v>196517134.85179165</v>
      </c>
      <c r="E4835" s="34">
        <v>27452707696466.301</v>
      </c>
      <c r="F4835" s="3">
        <f>VLOOKUP(A4835,ERCOT_345kv_West_ATC!A:B,2)</f>
        <v>36.884799999999998</v>
      </c>
      <c r="G4835" s="3">
        <f>VLOOKUP(A4835,ERCOT_345kv_West_ATC!G:H,2)</f>
        <v>4.3760000000000003</v>
      </c>
      <c r="I4835" s="5">
        <f t="shared" si="917"/>
        <v>6</v>
      </c>
      <c r="J4835" s="4">
        <f t="shared" si="918"/>
        <v>144</v>
      </c>
      <c r="K4835" s="4">
        <f t="shared" si="933"/>
        <v>900</v>
      </c>
      <c r="L4835" s="6">
        <f t="shared" si="934"/>
        <v>42356802.608999997</v>
      </c>
      <c r="N4835" s="22">
        <f t="shared" si="919"/>
        <v>0.21553745245138267</v>
      </c>
      <c r="O4835" s="14">
        <f t="shared" si="920"/>
        <v>457.97533160594759</v>
      </c>
      <c r="Q4835" s="22">
        <f t="shared" si="938"/>
        <v>315.11323457804485</v>
      </c>
      <c r="R4835" s="3">
        <f>VLOOKUP(A4835,ERCOT_345kv_West_ATC!D:E,2)</f>
        <v>34.229999999999997</v>
      </c>
      <c r="S4835" s="66">
        <f t="shared" si="937"/>
        <v>0.89137238223003867</v>
      </c>
      <c r="T4835" s="69">
        <f t="shared" si="921"/>
        <v>280.88323457804483</v>
      </c>
      <c r="V4835" s="16">
        <f t="shared" si="922"/>
        <v>2.5229203199999994E-2</v>
      </c>
      <c r="W4835" s="16">
        <f t="shared" si="923"/>
        <v>0.19030824925138268</v>
      </c>
      <c r="X4835" s="16"/>
      <c r="Z4835" s="15">
        <f t="shared" si="924"/>
        <v>4.6256214306017638E-6</v>
      </c>
      <c r="AA4835" s="16">
        <f t="shared" si="925"/>
        <v>0.2176961487555101</v>
      </c>
      <c r="AB4835" s="3">
        <f t="shared" si="926"/>
        <v>0.23447462318328233</v>
      </c>
      <c r="AC4835" s="69">
        <f t="shared" si="927"/>
        <v>72.048792085081331</v>
      </c>
      <c r="AD4835" s="3">
        <f t="shared" si="935"/>
        <v>61.400844399203528</v>
      </c>
      <c r="AF4835" s="29"/>
      <c r="AG4835" s="30"/>
      <c r="AH4835" s="29"/>
      <c r="AI4835" s="29"/>
      <c r="AJ4835" s="31"/>
      <c r="AK4835" s="29"/>
      <c r="AL4835" s="30"/>
      <c r="AN4835" s="17">
        <f t="shared" si="928"/>
        <v>218352.37205754628</v>
      </c>
      <c r="AO4835" s="17">
        <f t="shared" si="929"/>
        <v>2183.5237205754629</v>
      </c>
      <c r="AP4835" s="2">
        <f t="shared" si="930"/>
        <v>149.35302248736167</v>
      </c>
      <c r="AQ4835" s="6">
        <f t="shared" si="931"/>
        <v>5112.3539597423896</v>
      </c>
      <c r="AR4835" s="3">
        <f t="shared" si="932"/>
        <v>41950.76005025761</v>
      </c>
    </row>
    <row r="4836" spans="1:44">
      <c r="A4836" s="32">
        <v>44649</v>
      </c>
      <c r="B4836" s="9">
        <v>6.25</v>
      </c>
      <c r="C4836" s="33">
        <v>47488.167079999999</v>
      </c>
      <c r="D4836" s="34">
        <f t="shared" si="936"/>
        <v>196517134.85179165</v>
      </c>
      <c r="E4836" s="34">
        <v>27452707696466.301</v>
      </c>
      <c r="F4836" s="3">
        <f>VLOOKUP(A4836,ERCOT_345kv_West_ATC!A:B,2)</f>
        <v>37.093899999999998</v>
      </c>
      <c r="G4836" s="3">
        <f>VLOOKUP(A4836,ERCOT_345kv_West_ATC!G:H,2)</f>
        <v>4.3019999999999996</v>
      </c>
      <c r="I4836" s="5">
        <f t="shared" ref="I4836:I4899" si="939">60/10</f>
        <v>6</v>
      </c>
      <c r="J4836" s="4">
        <f t="shared" ref="J4836:J4899" si="940">I4836*24</f>
        <v>144</v>
      </c>
      <c r="K4836" s="4">
        <f t="shared" si="933"/>
        <v>900</v>
      </c>
      <c r="L4836" s="6">
        <f t="shared" si="934"/>
        <v>42739350.372000001</v>
      </c>
      <c r="N4836" s="22">
        <f t="shared" ref="N4836:N4899" si="941">L4836/D4836</f>
        <v>0.21748409065821644</v>
      </c>
      <c r="O4836" s="14">
        <f t="shared" ref="O4836:O4899" si="942">(K4836*100000000)/D4836</f>
        <v>457.97533160594759</v>
      </c>
      <c r="Q4836" s="22">
        <f t="shared" si="938"/>
        <v>317.95919686873748</v>
      </c>
      <c r="R4836" s="3">
        <f>VLOOKUP(A4836,ERCOT_345kv_West_ATC!D:E,2)</f>
        <v>27.76</v>
      </c>
      <c r="S4836" s="66">
        <f t="shared" si="937"/>
        <v>0.91269320002887</v>
      </c>
      <c r="T4836" s="69">
        <f t="shared" si="921"/>
        <v>290.19919686873749</v>
      </c>
      <c r="V4836" s="16">
        <f t="shared" si="922"/>
        <v>2.5372227599999998E-2</v>
      </c>
      <c r="W4836" s="16">
        <f t="shared" si="923"/>
        <v>0.19211186305821645</v>
      </c>
      <c r="X4836" s="16"/>
      <c r="Z4836" s="15">
        <f t="shared" si="924"/>
        <v>4.6256214306017638E-6</v>
      </c>
      <c r="AA4836" s="16">
        <f t="shared" si="925"/>
        <v>0.21966228334524518</v>
      </c>
      <c r="AB4836" s="3">
        <f t="shared" si="926"/>
        <v>0.23659229347598695</v>
      </c>
      <c r="AC4836" s="69">
        <f t="shared" si="927"/>
        <v>72.82385941221122</v>
      </c>
      <c r="AD4836" s="3">
        <f t="shared" si="935"/>
        <v>62.036660918834123</v>
      </c>
      <c r="AF4836" s="29"/>
      <c r="AG4836" s="30"/>
      <c r="AH4836" s="29"/>
      <c r="AI4836" s="29"/>
      <c r="AJ4836" s="31"/>
      <c r="AK4836" s="29"/>
      <c r="AL4836" s="30"/>
      <c r="AN4836" s="17">
        <f t="shared" si="928"/>
        <v>218352.37205754628</v>
      </c>
      <c r="AO4836" s="17">
        <f t="shared" si="929"/>
        <v>2183.5237205754629</v>
      </c>
      <c r="AP4836" s="2">
        <f t="shared" si="930"/>
        <v>149.35302248736167</v>
      </c>
      <c r="AQ4836" s="6">
        <f t="shared" si="931"/>
        <v>4146.0399042491599</v>
      </c>
      <c r="AR4836" s="3">
        <f t="shared" si="932"/>
        <v>43342.127175750837</v>
      </c>
    </row>
    <row r="4837" spans="1:44">
      <c r="A4837" s="32">
        <v>44650</v>
      </c>
      <c r="B4837" s="9">
        <v>6.25</v>
      </c>
      <c r="C4837" s="33">
        <v>47098.903030000001</v>
      </c>
      <c r="D4837" s="34">
        <f t="shared" si="936"/>
        <v>196517134.85179165</v>
      </c>
      <c r="E4837" s="34">
        <v>27452707696466.301</v>
      </c>
      <c r="F4837" s="3">
        <f>VLOOKUP(A4837,ERCOT_345kv_West_ATC!A:B,2)</f>
        <v>38.213299999999997</v>
      </c>
      <c r="G4837" s="3">
        <f>VLOOKUP(A4837,ERCOT_345kv_West_ATC!G:H,2)</f>
        <v>4.3760000000000003</v>
      </c>
      <c r="I4837" s="5">
        <f t="shared" si="939"/>
        <v>6</v>
      </c>
      <c r="J4837" s="4">
        <f t="shared" si="940"/>
        <v>144</v>
      </c>
      <c r="K4837" s="4">
        <f t="shared" si="933"/>
        <v>900</v>
      </c>
      <c r="L4837" s="6">
        <f t="shared" si="934"/>
        <v>42389012.726999998</v>
      </c>
      <c r="N4837" s="22">
        <f t="shared" si="941"/>
        <v>0.21570135733440618</v>
      </c>
      <c r="O4837" s="14">
        <f t="shared" si="942"/>
        <v>457.97533160594759</v>
      </c>
      <c r="Q4837" s="22">
        <f t="shared" si="938"/>
        <v>315.35286160000908</v>
      </c>
      <c r="R4837" s="3">
        <f>VLOOKUP(A4837,ERCOT_345kv_West_ATC!D:E,2)</f>
        <v>40.79</v>
      </c>
      <c r="S4837" s="66">
        <f t="shared" si="937"/>
        <v>0.87065283063218968</v>
      </c>
      <c r="T4837" s="69">
        <f t="shared" si="921"/>
        <v>274.56286160000906</v>
      </c>
      <c r="V4837" s="16">
        <f t="shared" si="922"/>
        <v>2.6137897199999999E-2</v>
      </c>
      <c r="W4837" s="16">
        <f t="shared" si="923"/>
        <v>0.18956346013440617</v>
      </c>
      <c r="X4837" s="16"/>
      <c r="Z4837" s="15">
        <f t="shared" si="924"/>
        <v>4.6256214306017638E-6</v>
      </c>
      <c r="AA4837" s="16">
        <f t="shared" si="925"/>
        <v>0.21786169521340235</v>
      </c>
      <c r="AB4837" s="3">
        <f t="shared" si="926"/>
        <v>0.23465292878747193</v>
      </c>
      <c r="AC4837" s="69">
        <f t="shared" si="927"/>
        <v>72.114051936214722</v>
      </c>
      <c r="AD4837" s="3">
        <f t="shared" si="935"/>
        <v>62.321669752658877</v>
      </c>
      <c r="AF4837" s="29"/>
      <c r="AG4837" s="30"/>
      <c r="AH4837" s="29"/>
      <c r="AI4837" s="29"/>
      <c r="AJ4837" s="31"/>
      <c r="AK4837" s="29"/>
      <c r="AL4837" s="30"/>
      <c r="AN4837" s="17">
        <f t="shared" si="928"/>
        <v>218352.37205754628</v>
      </c>
      <c r="AO4837" s="17">
        <f t="shared" si="929"/>
        <v>2183.5237205754629</v>
      </c>
      <c r="AP4837" s="2">
        <f t="shared" si="930"/>
        <v>149.35302248736167</v>
      </c>
      <c r="AQ4837" s="6">
        <f t="shared" si="931"/>
        <v>6092.1097872594828</v>
      </c>
      <c r="AR4837" s="3">
        <f t="shared" si="932"/>
        <v>41006.793242740518</v>
      </c>
    </row>
    <row r="4838" spans="1:44">
      <c r="A4838" s="32">
        <v>44651</v>
      </c>
      <c r="B4838" s="9">
        <v>6.25</v>
      </c>
      <c r="C4838" s="33">
        <v>45558.263590000002</v>
      </c>
      <c r="D4838" s="34">
        <f t="shared" si="936"/>
        <v>204637954.47769031</v>
      </c>
      <c r="E4838" s="34">
        <v>28587155782195.102</v>
      </c>
      <c r="F4838" s="3">
        <f>VLOOKUP(A4838,ERCOT_345kv_West_ATC!A:B,2)</f>
        <v>38.421900000000001</v>
      </c>
      <c r="G4838" s="3">
        <f>VLOOKUP(A4838,ERCOT_345kv_West_ATC!G:H,2)</f>
        <v>4.4400000000000004</v>
      </c>
      <c r="I4838" s="5">
        <f t="shared" si="939"/>
        <v>6</v>
      </c>
      <c r="J4838" s="4">
        <f t="shared" si="940"/>
        <v>144</v>
      </c>
      <c r="K4838" s="4">
        <f t="shared" si="933"/>
        <v>900</v>
      </c>
      <c r="L4838" s="6">
        <f t="shared" si="934"/>
        <v>41002437.230999999</v>
      </c>
      <c r="N4838" s="22">
        <f t="shared" si="941"/>
        <v>0.20036575001764934</v>
      </c>
      <c r="O4838" s="14">
        <f t="shared" si="942"/>
        <v>439.80111230935819</v>
      </c>
      <c r="Q4838" s="22">
        <f t="shared" si="938"/>
        <v>292.93238306673885</v>
      </c>
      <c r="R4838" s="3">
        <f>VLOOKUP(A4838,ERCOT_345kv_West_ATC!D:E,2)</f>
        <v>51.36</v>
      </c>
      <c r="S4838" s="66">
        <f t="shared" si="937"/>
        <v>0.82466943578478091</v>
      </c>
      <c r="T4838" s="69">
        <f t="shared" si="921"/>
        <v>241.57238306673884</v>
      </c>
      <c r="V4838" s="16">
        <f t="shared" si="922"/>
        <v>2.6280579599999999E-2</v>
      </c>
      <c r="W4838" s="16">
        <f t="shared" si="923"/>
        <v>0.17408517041764934</v>
      </c>
      <c r="X4838" s="16"/>
      <c r="Z4838" s="15">
        <f t="shared" si="924"/>
        <v>4.4420590147660269E-6</v>
      </c>
      <c r="AA4838" s="16">
        <f t="shared" si="925"/>
        <v>0.20237249547704636</v>
      </c>
      <c r="AB4838" s="3">
        <f t="shared" si="926"/>
        <v>0.21796993144298751</v>
      </c>
      <c r="AC4838" s="69">
        <f t="shared" si="927"/>
        <v>66.008074908133423</v>
      </c>
      <c r="AD4838" s="3">
        <f t="shared" si="935"/>
        <v>62.334914643696493</v>
      </c>
      <c r="AF4838" s="29"/>
      <c r="AG4838" s="30"/>
      <c r="AH4838" s="29"/>
      <c r="AI4838" s="29"/>
      <c r="AJ4838" s="31"/>
      <c r="AK4838" s="29"/>
      <c r="AL4838" s="30"/>
      <c r="AN4838" s="17">
        <f t="shared" si="928"/>
        <v>227375.50497521146</v>
      </c>
      <c r="AO4838" s="17">
        <f t="shared" si="929"/>
        <v>2273.7550497521147</v>
      </c>
      <c r="AP4838" s="2">
        <f t="shared" si="930"/>
        <v>155.52484540304465</v>
      </c>
      <c r="AQ4838" s="6">
        <f t="shared" si="931"/>
        <v>7987.7560599003727</v>
      </c>
      <c r="AR4838" s="3">
        <f t="shared" si="932"/>
        <v>37570.507530099632</v>
      </c>
    </row>
    <row r="4839" spans="1:44">
      <c r="A4839" s="32">
        <v>44652</v>
      </c>
      <c r="B4839" s="9">
        <v>6.25</v>
      </c>
      <c r="C4839" s="33">
        <v>46259.21355</v>
      </c>
      <c r="D4839" s="34">
        <f t="shared" si="936"/>
        <v>204637954.47769031</v>
      </c>
      <c r="E4839" s="34">
        <v>28587155782195.102</v>
      </c>
      <c r="F4839" s="3">
        <f>VLOOKUP(A4839,ERCOT_345kv_West_ATC!A:B,2)</f>
        <v>38.6143</v>
      </c>
      <c r="G4839" s="3">
        <f>VLOOKUP(A4839,ERCOT_345kv_West_ATC!G:H,2)</f>
        <v>4.5039999999999996</v>
      </c>
      <c r="I4839" s="5">
        <f t="shared" si="939"/>
        <v>6</v>
      </c>
      <c r="J4839" s="4">
        <f t="shared" si="940"/>
        <v>144</v>
      </c>
      <c r="K4839" s="4">
        <f t="shared" si="933"/>
        <v>900</v>
      </c>
      <c r="L4839" s="6">
        <f t="shared" si="934"/>
        <v>41633292.195</v>
      </c>
      <c r="N4839" s="22">
        <f t="shared" si="941"/>
        <v>0.20344853573846133</v>
      </c>
      <c r="O4839" s="14">
        <f t="shared" si="942"/>
        <v>439.80111230935819</v>
      </c>
      <c r="Q4839" s="22">
        <f t="shared" si="938"/>
        <v>297.43937973459259</v>
      </c>
      <c r="R4839" s="3">
        <f>VLOOKUP(A4839,ERCOT_345kv_West_ATC!D:E,2)</f>
        <v>34.39</v>
      </c>
      <c r="S4839" s="66">
        <f t="shared" si="937"/>
        <v>0.8843798019257354</v>
      </c>
      <c r="T4839" s="69">
        <f t="shared" ref="T4839:T4902" si="943">Q4839-R4839</f>
        <v>263.04937973459261</v>
      </c>
      <c r="V4839" s="16">
        <f t="shared" ref="V4839:V4902" si="944">(F4839/1000000)*($X$2)*24</f>
        <v>2.6412181200000003E-2</v>
      </c>
      <c r="W4839" s="16">
        <f t="shared" ref="W4839:W4902" si="945">N4839-V4839</f>
        <v>0.17703635453846134</v>
      </c>
      <c r="X4839" s="16"/>
      <c r="Z4839" s="15">
        <f t="shared" ref="Z4839:Z4902" si="946">((1*$B4839*(60*60*24))/(($E4839/1000000000000)*2^32))*(1+$AG$1)</f>
        <v>4.4420590147660269E-6</v>
      </c>
      <c r="AA4839" s="16">
        <f t="shared" ref="AA4839:AA4902" si="947">Z4839*C4839</f>
        <v>0.20548615656576424</v>
      </c>
      <c r="AB4839" s="3">
        <f t="shared" ref="AB4839:AB4902" si="948">C4839*$AH$2*$AG$2/(E4839/1000000000000)</f>
        <v>0.22132357143465087</v>
      </c>
      <c r="AC4839" s="69">
        <f t="shared" ref="AC4839:AC4902" si="949">((AB4839-$AL$2/1000*$AJ$2*24)*$AJ$1*$AL$1)</f>
        <v>67.235507145082224</v>
      </c>
      <c r="AD4839" s="3">
        <f t="shared" si="935"/>
        <v>62.413642762102626</v>
      </c>
      <c r="AF4839" s="29"/>
      <c r="AG4839" s="30"/>
      <c r="AH4839" s="29"/>
      <c r="AI4839" s="29"/>
      <c r="AJ4839" s="31"/>
      <c r="AK4839" s="29"/>
      <c r="AL4839" s="30"/>
      <c r="AN4839" s="17">
        <f t="shared" si="928"/>
        <v>227375.50497521146</v>
      </c>
      <c r="AO4839" s="17">
        <f t="shared" si="929"/>
        <v>2273.7550497521147</v>
      </c>
      <c r="AP4839" s="2">
        <f t="shared" si="930"/>
        <v>155.52484540304465</v>
      </c>
      <c r="AQ4839" s="6">
        <f t="shared" si="931"/>
        <v>5348.4994334107059</v>
      </c>
      <c r="AR4839" s="3">
        <f t="shared" si="932"/>
        <v>40910.714116589297</v>
      </c>
    </row>
    <row r="4840" spans="1:44">
      <c r="A4840" s="32">
        <v>44653</v>
      </c>
      <c r="B4840" s="9">
        <v>6.25</v>
      </c>
      <c r="C4840" s="33">
        <v>45892.876980000001</v>
      </c>
      <c r="D4840" s="34">
        <f t="shared" si="936"/>
        <v>204637954.47769031</v>
      </c>
      <c r="E4840" s="34">
        <v>28587155782195.102</v>
      </c>
      <c r="F4840" s="3">
        <f>VLOOKUP(A4840,ERCOT_345kv_West_ATC!A:B,2)</f>
        <v>38.6143</v>
      </c>
      <c r="G4840" s="3">
        <f>VLOOKUP(A4840,ERCOT_345kv_West_ATC!G:H,2)</f>
        <v>4.5039999999999996</v>
      </c>
      <c r="I4840" s="5">
        <f t="shared" si="939"/>
        <v>6</v>
      </c>
      <c r="J4840" s="4">
        <f t="shared" si="940"/>
        <v>144</v>
      </c>
      <c r="K4840" s="4">
        <f t="shared" si="933"/>
        <v>900</v>
      </c>
      <c r="L4840" s="6">
        <f t="shared" si="934"/>
        <v>41303589.281999998</v>
      </c>
      <c r="N4840" s="22">
        <f t="shared" si="941"/>
        <v>0.20183738342880536</v>
      </c>
      <c r="O4840" s="14">
        <f t="shared" si="942"/>
        <v>439.80111230935819</v>
      </c>
      <c r="Q4840" s="22">
        <f t="shared" si="938"/>
        <v>295.08389390176228</v>
      </c>
      <c r="R4840" s="3">
        <f>VLOOKUP(A4840,ERCOT_345kv_West_ATC!D:E,2)</f>
        <v>51.36</v>
      </c>
      <c r="S4840" s="66">
        <f t="shared" si="937"/>
        <v>0.82594780311155003</v>
      </c>
      <c r="T4840" s="69">
        <f t="shared" si="943"/>
        <v>243.72389390176227</v>
      </c>
      <c r="V4840" s="16">
        <f t="shared" si="944"/>
        <v>2.6412181200000003E-2</v>
      </c>
      <c r="W4840" s="16">
        <f t="shared" si="945"/>
        <v>0.17542520222880537</v>
      </c>
      <c r="X4840" s="16"/>
      <c r="Z4840" s="15">
        <f t="shared" si="946"/>
        <v>4.4420590147660269E-6</v>
      </c>
      <c r="AA4840" s="16">
        <f t="shared" si="947"/>
        <v>0.20385886790255728</v>
      </c>
      <c r="AB4840" s="3">
        <f t="shared" si="948"/>
        <v>0.21957086290812386</v>
      </c>
      <c r="AC4840" s="69">
        <f t="shared" si="949"/>
        <v>66.594015824373329</v>
      </c>
      <c r="AD4840" s="3">
        <f t="shared" si="935"/>
        <v>62.520772439678808</v>
      </c>
      <c r="AF4840" s="29"/>
      <c r="AG4840" s="30"/>
      <c r="AH4840" s="29"/>
      <c r="AI4840" s="29"/>
      <c r="AJ4840" s="31"/>
      <c r="AK4840" s="29"/>
      <c r="AL4840" s="30"/>
      <c r="AN4840" s="17">
        <f t="shared" si="928"/>
        <v>227375.50497521146</v>
      </c>
      <c r="AO4840" s="17">
        <f t="shared" si="929"/>
        <v>2273.7550497521147</v>
      </c>
      <c r="AP4840" s="2">
        <f t="shared" si="930"/>
        <v>155.52484540304465</v>
      </c>
      <c r="AQ4840" s="6">
        <f t="shared" si="931"/>
        <v>7987.7560599003727</v>
      </c>
      <c r="AR4840" s="3">
        <f t="shared" si="932"/>
        <v>37905.120920099631</v>
      </c>
    </row>
    <row r="4841" spans="1:44">
      <c r="A4841" s="32">
        <v>44654</v>
      </c>
      <c r="B4841" s="9">
        <v>6.25</v>
      </c>
      <c r="C4841" s="33">
        <v>46440.887880000002</v>
      </c>
      <c r="D4841" s="34">
        <f t="shared" si="936"/>
        <v>204637954.47769031</v>
      </c>
      <c r="E4841" s="34">
        <v>28587155782195.102</v>
      </c>
      <c r="F4841" s="3">
        <f>VLOOKUP(A4841,ERCOT_345kv_West_ATC!A:B,2)</f>
        <v>38.6143</v>
      </c>
      <c r="G4841" s="3">
        <f>VLOOKUP(A4841,ERCOT_345kv_West_ATC!G:H,2)</f>
        <v>4.5039999999999996</v>
      </c>
      <c r="I4841" s="5">
        <f t="shared" si="939"/>
        <v>6</v>
      </c>
      <c r="J4841" s="4">
        <f t="shared" si="940"/>
        <v>144</v>
      </c>
      <c r="K4841" s="4">
        <f t="shared" si="933"/>
        <v>900</v>
      </c>
      <c r="L4841" s="6">
        <f t="shared" si="934"/>
        <v>41796799.092</v>
      </c>
      <c r="N4841" s="22">
        <f t="shared" si="941"/>
        <v>0.20424754146258189</v>
      </c>
      <c r="O4841" s="14">
        <f t="shared" si="942"/>
        <v>439.80111230935819</v>
      </c>
      <c r="Q4841" s="22">
        <f t="shared" si="938"/>
        <v>298.60751675816073</v>
      </c>
      <c r="R4841" s="3">
        <f>VLOOKUP(A4841,ERCOT_345kv_West_ATC!D:E,2)</f>
        <v>30.29</v>
      </c>
      <c r="S4841" s="66">
        <f t="shared" si="937"/>
        <v>0.89856249993689341</v>
      </c>
      <c r="T4841" s="69">
        <f t="shared" si="943"/>
        <v>268.31751675816071</v>
      </c>
      <c r="V4841" s="16">
        <f t="shared" si="944"/>
        <v>2.6412181200000003E-2</v>
      </c>
      <c r="W4841" s="16">
        <f t="shared" si="945"/>
        <v>0.1778353602625819</v>
      </c>
      <c r="X4841" s="16"/>
      <c r="Z4841" s="15">
        <f t="shared" si="946"/>
        <v>4.4420590147660269E-6</v>
      </c>
      <c r="AA4841" s="16">
        <f t="shared" si="947"/>
        <v>0.20629316466109232</v>
      </c>
      <c r="AB4841" s="3">
        <f t="shared" si="948"/>
        <v>0.22219277798763598</v>
      </c>
      <c r="AC4841" s="69">
        <f t="shared" si="949"/>
        <v>67.553636743474769</v>
      </c>
      <c r="AD4841" s="3">
        <f t="shared" si="935"/>
        <v>62.860529704953287</v>
      </c>
      <c r="AF4841" s="29"/>
      <c r="AG4841" s="30"/>
      <c r="AH4841" s="29"/>
      <c r="AI4841" s="29"/>
      <c r="AJ4841" s="31"/>
      <c r="AK4841" s="29"/>
      <c r="AL4841" s="30"/>
      <c r="AN4841" s="17">
        <f t="shared" si="928"/>
        <v>227375.50497521146</v>
      </c>
      <c r="AO4841" s="17">
        <f t="shared" si="929"/>
        <v>2273.7550497521147</v>
      </c>
      <c r="AP4841" s="2">
        <f t="shared" si="930"/>
        <v>155.52484540304465</v>
      </c>
      <c r="AQ4841" s="6">
        <f t="shared" si="931"/>
        <v>4710.8475672582226</v>
      </c>
      <c r="AR4841" s="3">
        <f t="shared" si="932"/>
        <v>41730.040312741781</v>
      </c>
    </row>
    <row r="4842" spans="1:44">
      <c r="A4842" s="32">
        <v>44655</v>
      </c>
      <c r="B4842" s="9">
        <v>6.25</v>
      </c>
      <c r="C4842" s="33">
        <v>46617.085579999999</v>
      </c>
      <c r="D4842" s="34">
        <f t="shared" si="936"/>
        <v>204637954.47769031</v>
      </c>
      <c r="E4842" s="34">
        <v>28587155782195.102</v>
      </c>
      <c r="F4842" s="3">
        <f>VLOOKUP(A4842,ERCOT_345kv_West_ATC!A:B,2)</f>
        <v>39.031999999999996</v>
      </c>
      <c r="G4842" s="3">
        <f>VLOOKUP(A4842,ERCOT_345kv_West_ATC!G:H,2)</f>
        <v>4.5940000000000003</v>
      </c>
      <c r="I4842" s="5">
        <f t="shared" si="939"/>
        <v>6</v>
      </c>
      <c r="J4842" s="4">
        <f t="shared" si="940"/>
        <v>144</v>
      </c>
      <c r="K4842" s="4">
        <f t="shared" si="933"/>
        <v>900</v>
      </c>
      <c r="L4842" s="6">
        <f t="shared" si="934"/>
        <v>41955377.022</v>
      </c>
      <c r="N4842" s="22">
        <f t="shared" si="941"/>
        <v>0.2050224609070454</v>
      </c>
      <c r="O4842" s="14">
        <f t="shared" si="942"/>
        <v>439.80111230935819</v>
      </c>
      <c r="Q4842" s="22">
        <f t="shared" si="938"/>
        <v>299.74043992258106</v>
      </c>
      <c r="R4842" s="3">
        <f>VLOOKUP(A4842,ERCOT_345kv_West_ATC!D:E,2)</f>
        <v>57.22</v>
      </c>
      <c r="S4842" s="66">
        <f t="shared" si="937"/>
        <v>0.80910150123627245</v>
      </c>
      <c r="T4842" s="69">
        <f t="shared" si="943"/>
        <v>242.52043992258106</v>
      </c>
      <c r="V4842" s="16">
        <f t="shared" si="944"/>
        <v>2.6697887999999996E-2</v>
      </c>
      <c r="W4842" s="16">
        <f t="shared" si="945"/>
        <v>0.1783245729070454</v>
      </c>
      <c r="X4842" s="16"/>
      <c r="Z4842" s="15">
        <f t="shared" si="946"/>
        <v>4.4420590147660269E-6</v>
      </c>
      <c r="AA4842" s="16">
        <f t="shared" si="947"/>
        <v>0.20707584524275835</v>
      </c>
      <c r="AB4842" s="3">
        <f t="shared" si="948"/>
        <v>0.22303578203482805</v>
      </c>
      <c r="AC4842" s="69">
        <f t="shared" si="949"/>
        <v>67.862176224747074</v>
      </c>
      <c r="AD4842" s="3">
        <f t="shared" si="935"/>
        <v>63.194244176957504</v>
      </c>
      <c r="AF4842" s="29"/>
      <c r="AG4842" s="30"/>
      <c r="AH4842" s="29"/>
      <c r="AI4842" s="29"/>
      <c r="AJ4842" s="31"/>
      <c r="AK4842" s="29"/>
      <c r="AL4842" s="30"/>
      <c r="AN4842" s="17">
        <f t="shared" si="928"/>
        <v>227375.50497521146</v>
      </c>
      <c r="AO4842" s="17">
        <f t="shared" si="929"/>
        <v>2273.7550497521147</v>
      </c>
      <c r="AP4842" s="2">
        <f t="shared" si="930"/>
        <v>155.52484540304465</v>
      </c>
      <c r="AQ4842" s="6">
        <f t="shared" si="931"/>
        <v>8899.1316539622148</v>
      </c>
      <c r="AR4842" s="3">
        <f t="shared" si="932"/>
        <v>37717.953926037786</v>
      </c>
    </row>
    <row r="4843" spans="1:44">
      <c r="A4843" s="32">
        <v>44656</v>
      </c>
      <c r="B4843" s="9">
        <v>6.25</v>
      </c>
      <c r="C4843" s="33">
        <v>45581.293640000004</v>
      </c>
      <c r="D4843" s="34">
        <f t="shared" si="936"/>
        <v>204637954.47769031</v>
      </c>
      <c r="E4843" s="34">
        <v>28587155782195.102</v>
      </c>
      <c r="F4843" s="3">
        <f>VLOOKUP(A4843,ERCOT_345kv_West_ATC!A:B,2)</f>
        <v>40.385399999999997</v>
      </c>
      <c r="G4843" s="3">
        <f>VLOOKUP(A4843,ERCOT_345kv_West_ATC!G:H,2)</f>
        <v>4.7229999999999999</v>
      </c>
      <c r="I4843" s="5">
        <f t="shared" si="939"/>
        <v>6</v>
      </c>
      <c r="J4843" s="4">
        <f t="shared" si="940"/>
        <v>144</v>
      </c>
      <c r="K4843" s="4">
        <f t="shared" si="933"/>
        <v>900</v>
      </c>
      <c r="L4843" s="6">
        <f t="shared" si="934"/>
        <v>41023164.276000001</v>
      </c>
      <c r="N4843" s="22">
        <f t="shared" si="941"/>
        <v>0.20046703643371475</v>
      </c>
      <c r="O4843" s="14">
        <f t="shared" si="942"/>
        <v>439.80111230935819</v>
      </c>
      <c r="Q4843" s="22">
        <f t="shared" si="938"/>
        <v>293.08046262238997</v>
      </c>
      <c r="R4843" s="3">
        <f>VLOOKUP(A4843,ERCOT_345kv_West_ATC!D:E,2)</f>
        <v>63.68</v>
      </c>
      <c r="S4843" s="66">
        <f t="shared" si="937"/>
        <v>0.78272178421512029</v>
      </c>
      <c r="T4843" s="69">
        <f t="shared" si="943"/>
        <v>229.40046262238997</v>
      </c>
      <c r="V4843" s="16">
        <f t="shared" si="944"/>
        <v>2.7623613599999996E-2</v>
      </c>
      <c r="W4843" s="16">
        <f t="shared" si="945"/>
        <v>0.17284342283371476</v>
      </c>
      <c r="X4843" s="16"/>
      <c r="Z4843" s="15">
        <f t="shared" si="946"/>
        <v>4.4420590147660269E-6</v>
      </c>
      <c r="AA4843" s="16">
        <f t="shared" si="947"/>
        <v>0.20247479631825938</v>
      </c>
      <c r="AB4843" s="3">
        <f t="shared" si="948"/>
        <v>0.21808011690713966</v>
      </c>
      <c r="AC4843" s="69">
        <f t="shared" si="949"/>
        <v>66.048402788013107</v>
      </c>
      <c r="AD4843" s="3">
        <f t="shared" si="935"/>
        <v>63.527632728341381</v>
      </c>
      <c r="AF4843" s="29"/>
      <c r="AG4843" s="30"/>
      <c r="AH4843" s="29"/>
      <c r="AI4843" s="29"/>
      <c r="AJ4843" s="31"/>
      <c r="AK4843" s="29"/>
      <c r="AL4843" s="30"/>
      <c r="AN4843" s="17">
        <f t="shared" ref="AN4843:AN4906" si="950">D4843/K4843</f>
        <v>227375.50497521146</v>
      </c>
      <c r="AO4843" s="17">
        <f t="shared" ref="AO4843:AO4906" si="951">AN4843/$Y$2</f>
        <v>2273.7550497521147</v>
      </c>
      <c r="AP4843" s="2">
        <f t="shared" ref="AP4843:AP4906" si="952">(AO4843*$AL$2*$Y$2*24)/1000000</f>
        <v>155.52484540304465</v>
      </c>
      <c r="AQ4843" s="6">
        <f t="shared" ref="AQ4843:AQ4906" si="953">AP4843*R4843</f>
        <v>9903.8221552658833</v>
      </c>
      <c r="AR4843" s="3">
        <f t="shared" ref="AR4843:AR4906" si="954">C4843-AQ4843</f>
        <v>35677.471484734124</v>
      </c>
    </row>
    <row r="4844" spans="1:44">
      <c r="A4844" s="32">
        <v>44657</v>
      </c>
      <c r="B4844" s="9">
        <v>6.25</v>
      </c>
      <c r="C4844" s="33">
        <v>43200.531450000002</v>
      </c>
      <c r="D4844" s="34">
        <f t="shared" si="936"/>
        <v>204637954.47769031</v>
      </c>
      <c r="E4844" s="34">
        <v>28587155782195.102</v>
      </c>
      <c r="F4844" s="3">
        <f>VLOOKUP(A4844,ERCOT_345kv_West_ATC!A:B,2)</f>
        <v>40.3521</v>
      </c>
      <c r="G4844" s="3">
        <f>VLOOKUP(A4844,ERCOT_345kv_West_ATC!G:H,2)</f>
        <v>4.7919999999999998</v>
      </c>
      <c r="I4844" s="5">
        <f t="shared" si="939"/>
        <v>6</v>
      </c>
      <c r="J4844" s="4">
        <f t="shared" si="940"/>
        <v>144</v>
      </c>
      <c r="K4844" s="4">
        <f t="shared" si="933"/>
        <v>900</v>
      </c>
      <c r="L4844" s="6">
        <f t="shared" si="934"/>
        <v>38880478.305</v>
      </c>
      <c r="N4844" s="22">
        <f t="shared" si="941"/>
        <v>0.1899964178406541</v>
      </c>
      <c r="O4844" s="14">
        <f t="shared" si="942"/>
        <v>439.80111230935819</v>
      </c>
      <c r="Q4844" s="22">
        <f t="shared" si="938"/>
        <v>277.77254070271067</v>
      </c>
      <c r="R4844" s="3">
        <f>VLOOKUP(A4844,ERCOT_345kv_West_ATC!D:E,2)</f>
        <v>44.22</v>
      </c>
      <c r="S4844" s="66">
        <f t="shared" si="937"/>
        <v>0.84080499862177893</v>
      </c>
      <c r="T4844" s="69">
        <f t="shared" si="943"/>
        <v>233.55254070271067</v>
      </c>
      <c r="V4844" s="16">
        <f t="shared" si="944"/>
        <v>2.7600836400000002E-2</v>
      </c>
      <c r="W4844" s="16">
        <f t="shared" si="945"/>
        <v>0.16239558144065411</v>
      </c>
      <c r="X4844" s="16"/>
      <c r="Z4844" s="15">
        <f t="shared" si="946"/>
        <v>4.4420590147660269E-6</v>
      </c>
      <c r="AA4844" s="16">
        <f t="shared" si="947"/>
        <v>0.19189931017015577</v>
      </c>
      <c r="AB4844" s="3">
        <f t="shared" si="948"/>
        <v>0.20668954732778758</v>
      </c>
      <c r="AC4844" s="69">
        <f t="shared" si="949"/>
        <v>61.87945432197025</v>
      </c>
      <c r="AD4844" s="3">
        <f t="shared" si="935"/>
        <v>63.746583962596041</v>
      </c>
      <c r="AF4844" s="29"/>
      <c r="AG4844" s="30"/>
      <c r="AH4844" s="29"/>
      <c r="AI4844" s="29"/>
      <c r="AJ4844" s="31"/>
      <c r="AK4844" s="29"/>
      <c r="AL4844" s="30"/>
      <c r="AN4844" s="17">
        <f t="shared" si="950"/>
        <v>227375.50497521146</v>
      </c>
      <c r="AO4844" s="17">
        <f t="shared" si="951"/>
        <v>2273.7550497521147</v>
      </c>
      <c r="AP4844" s="2">
        <f t="shared" si="952"/>
        <v>155.52484540304465</v>
      </c>
      <c r="AQ4844" s="6">
        <f t="shared" si="953"/>
        <v>6877.3086637226343</v>
      </c>
      <c r="AR4844" s="3">
        <f t="shared" si="954"/>
        <v>36323.222786277365</v>
      </c>
    </row>
    <row r="4845" spans="1:44">
      <c r="A4845" s="32">
        <v>44658</v>
      </c>
      <c r="B4845" s="9">
        <v>6.25</v>
      </c>
      <c r="C4845" s="33">
        <v>43526.58281</v>
      </c>
      <c r="D4845" s="34">
        <f t="shared" si="936"/>
        <v>204637954.47769031</v>
      </c>
      <c r="E4845" s="34">
        <v>28587155782195.102</v>
      </c>
      <c r="F4845" s="3">
        <f>VLOOKUP(A4845,ERCOT_345kv_West_ATC!A:B,2)</f>
        <v>41.564999999999998</v>
      </c>
      <c r="G4845" s="3">
        <f>VLOOKUP(A4845,ERCOT_345kv_West_ATC!G:H,2)</f>
        <v>4.9640000000000004</v>
      </c>
      <c r="I4845" s="5">
        <f t="shared" si="939"/>
        <v>6</v>
      </c>
      <c r="J4845" s="4">
        <f t="shared" si="940"/>
        <v>144</v>
      </c>
      <c r="K4845" s="4">
        <f t="shared" si="933"/>
        <v>900</v>
      </c>
      <c r="L4845" s="6">
        <f t="shared" si="934"/>
        <v>39173924.528999999</v>
      </c>
      <c r="N4845" s="22">
        <f t="shared" si="941"/>
        <v>0.19143039534863387</v>
      </c>
      <c r="O4845" s="14">
        <f t="shared" si="942"/>
        <v>439.80111230935819</v>
      </c>
      <c r="Q4845" s="22">
        <f t="shared" si="938"/>
        <v>279.86899904771036</v>
      </c>
      <c r="R4845" s="3">
        <f>VLOOKUP(A4845,ERCOT_345kv_West_ATC!D:E,2)</f>
        <v>48.37</v>
      </c>
      <c r="S4845" s="66">
        <f t="shared" si="937"/>
        <v>0.82716913925949265</v>
      </c>
      <c r="T4845" s="69">
        <f t="shared" si="943"/>
        <v>231.49899904771036</v>
      </c>
      <c r="V4845" s="16">
        <f t="shared" si="944"/>
        <v>2.8430460000000001E-2</v>
      </c>
      <c r="W4845" s="16">
        <f t="shared" si="945"/>
        <v>0.16299993534863388</v>
      </c>
      <c r="X4845" s="16"/>
      <c r="Z4845" s="15">
        <f t="shared" si="946"/>
        <v>4.4420590147660269E-6</v>
      </c>
      <c r="AA4845" s="16">
        <f t="shared" si="947"/>
        <v>0.19334764955312048</v>
      </c>
      <c r="AB4845" s="3">
        <f t="shared" si="948"/>
        <v>0.20824951443333134</v>
      </c>
      <c r="AC4845" s="69">
        <f t="shared" si="949"/>
        <v>62.450402282599278</v>
      </c>
      <c r="AD4845" s="3">
        <f t="shared" si="935"/>
        <v>63.941706666705244</v>
      </c>
      <c r="AF4845" s="29"/>
      <c r="AG4845" s="30"/>
      <c r="AH4845" s="29"/>
      <c r="AI4845" s="29"/>
      <c r="AJ4845" s="31"/>
      <c r="AK4845" s="29"/>
      <c r="AL4845" s="30"/>
      <c r="AN4845" s="17">
        <f t="shared" si="950"/>
        <v>227375.50497521146</v>
      </c>
      <c r="AO4845" s="17">
        <f t="shared" si="951"/>
        <v>2273.7550497521147</v>
      </c>
      <c r="AP4845" s="2">
        <f t="shared" si="952"/>
        <v>155.52484540304465</v>
      </c>
      <c r="AQ4845" s="6">
        <f t="shared" si="953"/>
        <v>7522.7367721452692</v>
      </c>
      <c r="AR4845" s="3">
        <f t="shared" si="954"/>
        <v>36003.846037854732</v>
      </c>
    </row>
    <row r="4846" spans="1:44">
      <c r="A4846" s="32">
        <v>44659</v>
      </c>
      <c r="B4846" s="9">
        <v>6.25</v>
      </c>
      <c r="C4846" s="33">
        <v>42307.707150000002</v>
      </c>
      <c r="D4846" s="34">
        <f t="shared" si="936"/>
        <v>204637954.47769031</v>
      </c>
      <c r="E4846" s="34">
        <v>28587155782195.102</v>
      </c>
      <c r="F4846" s="3">
        <f>VLOOKUP(A4846,ERCOT_345kv_West_ATC!A:B,2)</f>
        <v>41.991300000000003</v>
      </c>
      <c r="G4846" s="3">
        <f>VLOOKUP(A4846,ERCOT_345kv_West_ATC!G:H,2)</f>
        <v>4.9989999999999997</v>
      </c>
      <c r="I4846" s="5">
        <f t="shared" si="939"/>
        <v>6</v>
      </c>
      <c r="J4846" s="4">
        <f t="shared" si="940"/>
        <v>144</v>
      </c>
      <c r="K4846" s="4">
        <f t="shared" si="933"/>
        <v>900</v>
      </c>
      <c r="L4846" s="6">
        <f t="shared" si="934"/>
        <v>38076936.435000002</v>
      </c>
      <c r="N4846" s="22">
        <f t="shared" si="941"/>
        <v>0.18606976663828587</v>
      </c>
      <c r="O4846" s="14">
        <f t="shared" si="942"/>
        <v>439.80111230935819</v>
      </c>
      <c r="Q4846" s="22">
        <f t="shared" si="938"/>
        <v>272.03182257059342</v>
      </c>
      <c r="R4846" s="3">
        <f>VLOOKUP(A4846,ERCOT_345kv_West_ATC!D:E,2)</f>
        <v>56.64</v>
      </c>
      <c r="S4846" s="66">
        <f t="shared" si="937"/>
        <v>0.79178906546750916</v>
      </c>
      <c r="T4846" s="69">
        <f t="shared" si="943"/>
        <v>215.39182257059343</v>
      </c>
      <c r="V4846" s="16">
        <f t="shared" si="944"/>
        <v>2.8722049200000002E-2</v>
      </c>
      <c r="W4846" s="16">
        <f t="shared" si="945"/>
        <v>0.15734771743828585</v>
      </c>
      <c r="X4846" s="16"/>
      <c r="Z4846" s="15">
        <f t="shared" si="946"/>
        <v>4.4420590147660269E-6</v>
      </c>
      <c r="AA4846" s="16">
        <f t="shared" si="947"/>
        <v>0.1879333319397386</v>
      </c>
      <c r="AB4846" s="3">
        <f t="shared" si="948"/>
        <v>0.20241789963697548</v>
      </c>
      <c r="AC4846" s="69">
        <f t="shared" si="949"/>
        <v>60.316031267133035</v>
      </c>
      <c r="AD4846" s="3">
        <f t="shared" si="935"/>
        <v>63.868776648496848</v>
      </c>
      <c r="AF4846" s="29"/>
      <c r="AG4846" s="30"/>
      <c r="AH4846" s="29"/>
      <c r="AI4846" s="29"/>
      <c r="AJ4846" s="31"/>
      <c r="AK4846" s="29"/>
      <c r="AL4846" s="30"/>
      <c r="AN4846" s="17">
        <f t="shared" si="950"/>
        <v>227375.50497521146</v>
      </c>
      <c r="AO4846" s="17">
        <f t="shared" si="951"/>
        <v>2273.7550497521147</v>
      </c>
      <c r="AP4846" s="2">
        <f t="shared" si="952"/>
        <v>155.52484540304465</v>
      </c>
      <c r="AQ4846" s="6">
        <f t="shared" si="953"/>
        <v>8808.92724362845</v>
      </c>
      <c r="AR4846" s="3">
        <f t="shared" si="954"/>
        <v>33498.77990637155</v>
      </c>
    </row>
    <row r="4847" spans="1:44">
      <c r="A4847" s="32">
        <v>44660</v>
      </c>
      <c r="B4847" s="9">
        <v>6.25</v>
      </c>
      <c r="C4847" s="33">
        <v>42772.670599999998</v>
      </c>
      <c r="D4847" s="34">
        <f t="shared" si="936"/>
        <v>204637954.47769031</v>
      </c>
      <c r="E4847" s="34">
        <v>28587155782195.102</v>
      </c>
      <c r="F4847" s="3">
        <f>VLOOKUP(A4847,ERCOT_345kv_West_ATC!A:B,2)</f>
        <v>41.991300000000003</v>
      </c>
      <c r="G4847" s="3">
        <f>VLOOKUP(A4847,ERCOT_345kv_West_ATC!G:H,2)</f>
        <v>4.9989999999999997</v>
      </c>
      <c r="I4847" s="5">
        <f t="shared" si="939"/>
        <v>6</v>
      </c>
      <c r="J4847" s="4">
        <f t="shared" si="940"/>
        <v>144</v>
      </c>
      <c r="K4847" s="4">
        <f t="shared" si="933"/>
        <v>900</v>
      </c>
      <c r="L4847" s="6">
        <f t="shared" si="934"/>
        <v>38495403.539999999</v>
      </c>
      <c r="N4847" s="22">
        <f t="shared" si="941"/>
        <v>0.18811468106321783</v>
      </c>
      <c r="O4847" s="14">
        <f t="shared" si="942"/>
        <v>439.80111230935819</v>
      </c>
      <c r="Q4847" s="22">
        <f t="shared" si="938"/>
        <v>275.02146354271611</v>
      </c>
      <c r="R4847" s="3">
        <f>VLOOKUP(A4847,ERCOT_345kv_West_ATC!D:E,2)</f>
        <v>29.42</v>
      </c>
      <c r="S4847" s="66">
        <f t="shared" si="937"/>
        <v>0.89302653101680363</v>
      </c>
      <c r="T4847" s="69">
        <f t="shared" si="943"/>
        <v>245.60146354271609</v>
      </c>
      <c r="V4847" s="16">
        <f t="shared" si="944"/>
        <v>2.8722049200000002E-2</v>
      </c>
      <c r="W4847" s="16">
        <f t="shared" si="945"/>
        <v>0.15939263186321784</v>
      </c>
      <c r="X4847" s="16"/>
      <c r="Z4847" s="15">
        <f t="shared" si="946"/>
        <v>4.4420590147660269E-6</v>
      </c>
      <c r="AA4847" s="16">
        <f t="shared" si="947"/>
        <v>0.18999872702434781</v>
      </c>
      <c r="AB4847" s="3">
        <f t="shared" si="948"/>
        <v>0.20464248071917104</v>
      </c>
      <c r="AC4847" s="69">
        <f t="shared" si="949"/>
        <v>61.130227943216596</v>
      </c>
      <c r="AD4847" s="3">
        <f t="shared" si="935"/>
        <v>63.975744723080112</v>
      </c>
      <c r="AF4847" s="29"/>
      <c r="AG4847" s="30"/>
      <c r="AH4847" s="29"/>
      <c r="AI4847" s="29"/>
      <c r="AJ4847" s="31"/>
      <c r="AK4847" s="29"/>
      <c r="AL4847" s="30"/>
      <c r="AN4847" s="17">
        <f t="shared" si="950"/>
        <v>227375.50497521146</v>
      </c>
      <c r="AO4847" s="17">
        <f t="shared" si="951"/>
        <v>2273.7550497521147</v>
      </c>
      <c r="AP4847" s="2">
        <f t="shared" si="952"/>
        <v>155.52484540304465</v>
      </c>
      <c r="AQ4847" s="6">
        <f t="shared" si="953"/>
        <v>4575.5409517575736</v>
      </c>
      <c r="AR4847" s="3">
        <f t="shared" si="954"/>
        <v>38197.129648242422</v>
      </c>
    </row>
    <row r="4848" spans="1:44">
      <c r="A4848" s="32">
        <v>44661</v>
      </c>
      <c r="B4848" s="9">
        <v>6.25</v>
      </c>
      <c r="C4848" s="33">
        <v>42268.733030000003</v>
      </c>
      <c r="D4848" s="34">
        <f t="shared" si="936"/>
        <v>204637954.47769031</v>
      </c>
      <c r="E4848" s="34">
        <v>28587155782195.102</v>
      </c>
      <c r="F4848" s="3">
        <f>VLOOKUP(A4848,ERCOT_345kv_West_ATC!A:B,2)</f>
        <v>41.991300000000003</v>
      </c>
      <c r="G4848" s="3">
        <f>VLOOKUP(A4848,ERCOT_345kv_West_ATC!G:H,2)</f>
        <v>4.9989999999999997</v>
      </c>
      <c r="I4848" s="5">
        <f t="shared" si="939"/>
        <v>6</v>
      </c>
      <c r="J4848" s="4">
        <f t="shared" si="940"/>
        <v>144</v>
      </c>
      <c r="K4848" s="4">
        <f t="shared" si="933"/>
        <v>900</v>
      </c>
      <c r="L4848" s="6">
        <f t="shared" si="934"/>
        <v>38041859.727000006</v>
      </c>
      <c r="N4848" s="22">
        <f t="shared" si="941"/>
        <v>0.18589835802501309</v>
      </c>
      <c r="O4848" s="14">
        <f t="shared" si="942"/>
        <v>439.80111230935819</v>
      </c>
      <c r="Q4848" s="22">
        <f t="shared" si="938"/>
        <v>271.78122518276768</v>
      </c>
      <c r="R4848" s="3">
        <f>VLOOKUP(A4848,ERCOT_345kv_West_ATC!D:E,2)</f>
        <v>28.4</v>
      </c>
      <c r="S4848" s="66">
        <f t="shared" si="937"/>
        <v>0.89550418730763481</v>
      </c>
      <c r="T4848" s="69">
        <f t="shared" si="943"/>
        <v>243.38122518276768</v>
      </c>
      <c r="V4848" s="16">
        <f t="shared" si="944"/>
        <v>2.8722049200000002E-2</v>
      </c>
      <c r="W4848" s="16">
        <f t="shared" si="945"/>
        <v>0.1571763088250131</v>
      </c>
      <c r="X4848" s="16"/>
      <c r="Z4848" s="15">
        <f t="shared" si="946"/>
        <v>4.4420590147660269E-6</v>
      </c>
      <c r="AA4848" s="16">
        <f t="shared" si="947"/>
        <v>0.18776020659865003</v>
      </c>
      <c r="AB4848" s="3">
        <f t="shared" si="948"/>
        <v>0.20223143102305061</v>
      </c>
      <c r="AC4848" s="69">
        <f t="shared" si="949"/>
        <v>60.247783754436519</v>
      </c>
      <c r="AD4848" s="3">
        <f t="shared" si="935"/>
        <v>64.092286882096531</v>
      </c>
      <c r="AF4848" s="29"/>
      <c r="AG4848" s="30"/>
      <c r="AH4848" s="29"/>
      <c r="AI4848" s="29"/>
      <c r="AJ4848" s="31"/>
      <c r="AK4848" s="29"/>
      <c r="AL4848" s="30"/>
      <c r="AN4848" s="17">
        <f t="shared" si="950"/>
        <v>227375.50497521146</v>
      </c>
      <c r="AO4848" s="17">
        <f t="shared" si="951"/>
        <v>2273.7550497521147</v>
      </c>
      <c r="AP4848" s="2">
        <f t="shared" si="952"/>
        <v>155.52484540304465</v>
      </c>
      <c r="AQ4848" s="6">
        <f t="shared" si="953"/>
        <v>4416.9056094464677</v>
      </c>
      <c r="AR4848" s="3">
        <f t="shared" si="954"/>
        <v>37851.827420553534</v>
      </c>
    </row>
    <row r="4849" spans="1:44">
      <c r="A4849" s="32">
        <v>44662</v>
      </c>
      <c r="B4849" s="9">
        <v>6.25</v>
      </c>
      <c r="C4849" s="33">
        <v>39506.753369999999</v>
      </c>
      <c r="D4849" s="34">
        <f t="shared" si="936"/>
        <v>204637954.47769031</v>
      </c>
      <c r="E4849" s="34">
        <v>28587155782195.102</v>
      </c>
      <c r="F4849" s="3">
        <f>VLOOKUP(A4849,ERCOT_345kv_West_ATC!A:B,2)</f>
        <v>43.342599999999997</v>
      </c>
      <c r="G4849" s="3">
        <f>VLOOKUP(A4849,ERCOT_345kv_West_ATC!G:H,2)</f>
        <v>5.1779999999999999</v>
      </c>
      <c r="I4849" s="5">
        <f t="shared" si="939"/>
        <v>6</v>
      </c>
      <c r="J4849" s="4">
        <f t="shared" si="940"/>
        <v>144</v>
      </c>
      <c r="K4849" s="4">
        <f t="shared" si="933"/>
        <v>900</v>
      </c>
      <c r="L4849" s="6">
        <f t="shared" si="934"/>
        <v>35556078.033</v>
      </c>
      <c r="N4849" s="22">
        <f t="shared" si="941"/>
        <v>0.17375114075857484</v>
      </c>
      <c r="O4849" s="14">
        <f t="shared" si="942"/>
        <v>439.80111230935819</v>
      </c>
      <c r="Q4849" s="22">
        <f t="shared" si="938"/>
        <v>254.02213561195154</v>
      </c>
      <c r="R4849" s="3">
        <f>VLOOKUP(A4849,ERCOT_345kv_West_ATC!D:E,2)</f>
        <v>85.1</v>
      </c>
      <c r="S4849" s="66">
        <f t="shared" si="937"/>
        <v>0.66498982541426954</v>
      </c>
      <c r="T4849" s="69">
        <f t="shared" si="943"/>
        <v>168.92213561195155</v>
      </c>
      <c r="V4849" s="16">
        <f t="shared" si="944"/>
        <v>2.96463384E-2</v>
      </c>
      <c r="W4849" s="16">
        <f t="shared" si="945"/>
        <v>0.14410480235857484</v>
      </c>
      <c r="X4849" s="16"/>
      <c r="Z4849" s="15">
        <f t="shared" si="946"/>
        <v>4.4420590147660269E-6</v>
      </c>
      <c r="AA4849" s="16">
        <f t="shared" si="947"/>
        <v>0.17549132995134661</v>
      </c>
      <c r="AB4849" s="3">
        <f t="shared" si="948"/>
        <v>0.18901695642070268</v>
      </c>
      <c r="AC4849" s="69">
        <f t="shared" si="949"/>
        <v>55.411286049977178</v>
      </c>
      <c r="AD4849" s="3">
        <f t="shared" si="935"/>
        <v>64.040135669626565</v>
      </c>
      <c r="AF4849" s="29"/>
      <c r="AG4849" s="30"/>
      <c r="AH4849" s="29"/>
      <c r="AI4849" s="29"/>
      <c r="AJ4849" s="31"/>
      <c r="AK4849" s="29"/>
      <c r="AL4849" s="30"/>
      <c r="AN4849" s="17">
        <f t="shared" si="950"/>
        <v>227375.50497521146</v>
      </c>
      <c r="AO4849" s="17">
        <f t="shared" si="951"/>
        <v>2273.7550497521147</v>
      </c>
      <c r="AP4849" s="2">
        <f t="shared" si="952"/>
        <v>155.52484540304465</v>
      </c>
      <c r="AQ4849" s="6">
        <f t="shared" si="953"/>
        <v>13235.164343799099</v>
      </c>
      <c r="AR4849" s="3">
        <f t="shared" si="954"/>
        <v>26271.589026200898</v>
      </c>
    </row>
    <row r="4850" spans="1:44">
      <c r="A4850" s="32">
        <v>44663</v>
      </c>
      <c r="B4850" s="9">
        <v>6.25</v>
      </c>
      <c r="C4850" s="33">
        <v>40168.556329999999</v>
      </c>
      <c r="D4850" s="34">
        <f t="shared" si="936"/>
        <v>204637954.47769031</v>
      </c>
      <c r="E4850" s="34">
        <v>28587155782195.102</v>
      </c>
      <c r="F4850" s="3">
        <f>VLOOKUP(A4850,ERCOT_345kv_West_ATC!A:B,2)</f>
        <v>42.736800000000002</v>
      </c>
      <c r="G4850" s="3">
        <f>VLOOKUP(A4850,ERCOT_345kv_West_ATC!G:H,2)</f>
        <v>5.1550000000000002</v>
      </c>
      <c r="I4850" s="5">
        <f t="shared" si="939"/>
        <v>6</v>
      </c>
      <c r="J4850" s="4">
        <f t="shared" si="940"/>
        <v>144</v>
      </c>
      <c r="K4850" s="4">
        <f t="shared" si="933"/>
        <v>900</v>
      </c>
      <c r="L4850" s="6">
        <f t="shared" si="934"/>
        <v>36151700.696999997</v>
      </c>
      <c r="N4850" s="22">
        <f t="shared" si="941"/>
        <v>0.17666175753795108</v>
      </c>
      <c r="O4850" s="14">
        <f t="shared" si="942"/>
        <v>439.80111230935819</v>
      </c>
      <c r="Q4850" s="22">
        <f t="shared" si="938"/>
        <v>258.27742330109811</v>
      </c>
      <c r="R4850" s="3">
        <f>VLOOKUP(A4850,ERCOT_345kv_West_ATC!D:E,2)</f>
        <v>55.42</v>
      </c>
      <c r="S4850" s="66">
        <f t="shared" si="937"/>
        <v>0.78542452804559793</v>
      </c>
      <c r="T4850" s="69">
        <f t="shared" si="943"/>
        <v>202.85742330109809</v>
      </c>
      <c r="V4850" s="16">
        <f t="shared" si="944"/>
        <v>2.9231971199999998E-2</v>
      </c>
      <c r="W4850" s="16">
        <f t="shared" si="945"/>
        <v>0.14742978633795106</v>
      </c>
      <c r="X4850" s="16"/>
      <c r="Z4850" s="15">
        <f t="shared" si="946"/>
        <v>4.4420590147660269E-6</v>
      </c>
      <c r="AA4850" s="16">
        <f t="shared" si="947"/>
        <v>0.17843109775581345</v>
      </c>
      <c r="AB4850" s="3">
        <f t="shared" si="948"/>
        <v>0.19218330066766889</v>
      </c>
      <c r="AC4850" s="69">
        <f t="shared" si="949"/>
        <v>56.57016804436681</v>
      </c>
      <c r="AD4850" s="3">
        <f t="shared" si="935"/>
        <v>64.093213097637474</v>
      </c>
      <c r="AF4850" s="29"/>
      <c r="AG4850" s="30"/>
      <c r="AH4850" s="29"/>
      <c r="AI4850" s="29"/>
      <c r="AJ4850" s="31"/>
      <c r="AK4850" s="29"/>
      <c r="AL4850" s="30"/>
      <c r="AN4850" s="17">
        <f t="shared" si="950"/>
        <v>227375.50497521146</v>
      </c>
      <c r="AO4850" s="17">
        <f t="shared" si="951"/>
        <v>2273.7550497521147</v>
      </c>
      <c r="AP4850" s="2">
        <f t="shared" si="952"/>
        <v>155.52484540304465</v>
      </c>
      <c r="AQ4850" s="6">
        <f t="shared" si="953"/>
        <v>8619.1869322367347</v>
      </c>
      <c r="AR4850" s="3">
        <f t="shared" si="954"/>
        <v>31549.369397763265</v>
      </c>
    </row>
    <row r="4851" spans="1:44">
      <c r="A4851" s="32">
        <v>44664</v>
      </c>
      <c r="B4851" s="9">
        <v>6.25</v>
      </c>
      <c r="C4851" s="33">
        <v>41161.498740000003</v>
      </c>
      <c r="D4851" s="34">
        <f t="shared" si="936"/>
        <v>204637954.47769031</v>
      </c>
      <c r="E4851" s="34">
        <v>28587155782195.102</v>
      </c>
      <c r="F4851" s="3">
        <f>VLOOKUP(A4851,ERCOT_345kv_West_ATC!A:B,2)</f>
        <v>45.610999999999997</v>
      </c>
      <c r="G4851" s="3">
        <f>VLOOKUP(A4851,ERCOT_345kv_West_ATC!G:H,2)</f>
        <v>5.3179999999999996</v>
      </c>
      <c r="I4851" s="5">
        <f t="shared" si="939"/>
        <v>6</v>
      </c>
      <c r="J4851" s="4">
        <f t="shared" si="940"/>
        <v>144</v>
      </c>
      <c r="K4851" s="4">
        <f t="shared" si="933"/>
        <v>900</v>
      </c>
      <c r="L4851" s="6">
        <f t="shared" si="934"/>
        <v>37045348.866000004</v>
      </c>
      <c r="N4851" s="22">
        <f t="shared" si="941"/>
        <v>0.18102872930172248</v>
      </c>
      <c r="O4851" s="14">
        <f t="shared" si="942"/>
        <v>439.80111230935819</v>
      </c>
      <c r="Q4851" s="22">
        <f t="shared" si="938"/>
        <v>264.66188494403872</v>
      </c>
      <c r="R4851" s="3">
        <f>VLOOKUP(A4851,ERCOT_345kv_West_ATC!D:E,2)</f>
        <v>80.37</v>
      </c>
      <c r="S4851" s="66">
        <f t="shared" si="937"/>
        <v>0.69632952619152622</v>
      </c>
      <c r="T4851" s="69">
        <f t="shared" si="943"/>
        <v>184.29188494403871</v>
      </c>
      <c r="V4851" s="16">
        <f t="shared" si="944"/>
        <v>3.1197923999999998E-2</v>
      </c>
      <c r="W4851" s="16">
        <f t="shared" si="945"/>
        <v>0.14983080530172249</v>
      </c>
      <c r="X4851" s="16"/>
      <c r="Z4851" s="15">
        <f t="shared" si="946"/>
        <v>4.4420590147660269E-6</v>
      </c>
      <c r="AA4851" s="16">
        <f t="shared" si="947"/>
        <v>0.18284180653929746</v>
      </c>
      <c r="AB4851" s="3">
        <f t="shared" si="948"/>
        <v>0.19693395558687968</v>
      </c>
      <c r="AC4851" s="69">
        <f t="shared" si="949"/>
        <v>58.308907744797956</v>
      </c>
      <c r="AD4851" s="3">
        <f t="shared" si="935"/>
        <v>64.09627320227203</v>
      </c>
      <c r="AF4851" s="29"/>
      <c r="AG4851" s="30"/>
      <c r="AH4851" s="29"/>
      <c r="AI4851" s="29"/>
      <c r="AJ4851" s="31"/>
      <c r="AK4851" s="29"/>
      <c r="AL4851" s="30"/>
      <c r="AN4851" s="17">
        <f t="shared" si="950"/>
        <v>227375.50497521146</v>
      </c>
      <c r="AO4851" s="17">
        <f t="shared" si="951"/>
        <v>2273.7550497521147</v>
      </c>
      <c r="AP4851" s="2">
        <f t="shared" si="952"/>
        <v>155.52484540304465</v>
      </c>
      <c r="AQ4851" s="6">
        <f t="shared" si="953"/>
        <v>12499.531825042699</v>
      </c>
      <c r="AR4851" s="3">
        <f t="shared" si="954"/>
        <v>28661.966914957302</v>
      </c>
    </row>
    <row r="4852" spans="1:44">
      <c r="A4852" s="32">
        <v>44665</v>
      </c>
      <c r="B4852" s="9">
        <v>6.25</v>
      </c>
      <c r="C4852" s="33">
        <v>39919.972099999999</v>
      </c>
      <c r="D4852" s="34">
        <f t="shared" si="936"/>
        <v>202052146.91891852</v>
      </c>
      <c r="E4852" s="34">
        <v>28225928151211.102</v>
      </c>
      <c r="F4852" s="3">
        <f>VLOOKUP(A4852,ERCOT_345kv_West_ATC!A:B,2)</f>
        <v>46.067300000000003</v>
      </c>
      <c r="G4852" s="3">
        <f>VLOOKUP(A4852,ERCOT_345kv_West_ATC!G:H,2)</f>
        <v>5.431</v>
      </c>
      <c r="I4852" s="5">
        <f t="shared" si="939"/>
        <v>6</v>
      </c>
      <c r="J4852" s="4">
        <f t="shared" si="940"/>
        <v>144</v>
      </c>
      <c r="K4852" s="4">
        <f t="shared" si="933"/>
        <v>900</v>
      </c>
      <c r="L4852" s="6">
        <f t="shared" si="934"/>
        <v>35927974.890000001</v>
      </c>
      <c r="N4852" s="22">
        <f t="shared" si="941"/>
        <v>0.17781535825213246</v>
      </c>
      <c r="O4852" s="14">
        <f t="shared" si="942"/>
        <v>445.42956544834976</v>
      </c>
      <c r="Q4852" s="22">
        <f t="shared" si="938"/>
        <v>259.96397405282528</v>
      </c>
      <c r="R4852" s="3">
        <f>VLOOKUP(A4852,ERCOT_345kv_West_ATC!D:E,2)</f>
        <v>57.55</v>
      </c>
      <c r="S4852" s="66">
        <f t="shared" si="937"/>
        <v>0.77862317188494079</v>
      </c>
      <c r="T4852" s="69">
        <f t="shared" si="943"/>
        <v>202.41397405282527</v>
      </c>
      <c r="V4852" s="16">
        <f t="shared" si="944"/>
        <v>3.1510033200000002E-2</v>
      </c>
      <c r="W4852" s="16">
        <f t="shared" si="945"/>
        <v>0.14630532505213245</v>
      </c>
      <c r="X4852" s="16"/>
      <c r="Z4852" s="15">
        <f t="shared" si="946"/>
        <v>4.498907258905209E-6</v>
      </c>
      <c r="AA4852" s="16">
        <f t="shared" si="947"/>
        <v>0.17959625225598341</v>
      </c>
      <c r="AB4852" s="3">
        <f t="shared" si="948"/>
        <v>0.19343825700906234</v>
      </c>
      <c r="AC4852" s="69">
        <f t="shared" si="949"/>
        <v>57.029482065316813</v>
      </c>
      <c r="AD4852" s="3">
        <f t="shared" si="935"/>
        <v>64.074585934986487</v>
      </c>
      <c r="AF4852" s="29"/>
      <c r="AG4852" s="30"/>
      <c r="AH4852" s="29"/>
      <c r="AI4852" s="29"/>
      <c r="AJ4852" s="31"/>
      <c r="AK4852" s="29"/>
      <c r="AL4852" s="30"/>
      <c r="AN4852" s="17">
        <f t="shared" si="950"/>
        <v>224502.38546546502</v>
      </c>
      <c r="AO4852" s="17">
        <f t="shared" si="951"/>
        <v>2245.0238546546502</v>
      </c>
      <c r="AP4852" s="2">
        <f t="shared" si="952"/>
        <v>153.55963165837807</v>
      </c>
      <c r="AQ4852" s="6">
        <f t="shared" si="953"/>
        <v>8837.3568019396571</v>
      </c>
      <c r="AR4852" s="3">
        <f t="shared" si="954"/>
        <v>31082.615298060344</v>
      </c>
    </row>
    <row r="4853" spans="1:44">
      <c r="A4853" s="32">
        <v>44666</v>
      </c>
      <c r="B4853" s="9">
        <v>6.25</v>
      </c>
      <c r="C4853" s="33">
        <v>40546.284619999999</v>
      </c>
      <c r="D4853" s="34">
        <f t="shared" si="936"/>
        <v>202052146.91891852</v>
      </c>
      <c r="E4853" s="34">
        <v>28225928151211.102</v>
      </c>
      <c r="F4853" s="3">
        <f>VLOOKUP(A4853,ERCOT_345kv_West_ATC!A:B,2)</f>
        <v>45.724400000000003</v>
      </c>
      <c r="G4853" s="3">
        <f>VLOOKUP(A4853,ERCOT_345kv_West_ATC!G:H,2)</f>
        <v>5.4349999999999996</v>
      </c>
      <c r="I4853" s="5">
        <f t="shared" si="939"/>
        <v>6</v>
      </c>
      <c r="J4853" s="4">
        <f t="shared" si="940"/>
        <v>144</v>
      </c>
      <c r="K4853" s="4">
        <f t="shared" si="933"/>
        <v>900</v>
      </c>
      <c r="L4853" s="6">
        <f t="shared" si="934"/>
        <v>36491656.158</v>
      </c>
      <c r="N4853" s="22">
        <f t="shared" si="941"/>
        <v>0.18060513938831707</v>
      </c>
      <c r="O4853" s="14">
        <f t="shared" si="942"/>
        <v>445.42956544834976</v>
      </c>
      <c r="Q4853" s="22">
        <f t="shared" si="938"/>
        <v>264.04260144490803</v>
      </c>
      <c r="R4853" s="3">
        <f>VLOOKUP(A4853,ERCOT_345kv_West_ATC!D:E,2)</f>
        <v>43.99</v>
      </c>
      <c r="S4853" s="66">
        <f t="shared" si="937"/>
        <v>0.83339809652201735</v>
      </c>
      <c r="T4853" s="69">
        <f t="shared" si="943"/>
        <v>220.05260144490802</v>
      </c>
      <c r="V4853" s="16">
        <f t="shared" si="944"/>
        <v>3.1275489600000005E-2</v>
      </c>
      <c r="W4853" s="16">
        <f t="shared" si="945"/>
        <v>0.14932964978831706</v>
      </c>
      <c r="X4853" s="16"/>
      <c r="Z4853" s="15">
        <f t="shared" si="946"/>
        <v>4.498907258905209E-6</v>
      </c>
      <c r="AA4853" s="16">
        <f t="shared" si="947"/>
        <v>0.18241397419855462</v>
      </c>
      <c r="AB4853" s="3">
        <f t="shared" si="948"/>
        <v>0.1964731489651054</v>
      </c>
      <c r="AC4853" s="69">
        <f t="shared" si="949"/>
        <v>58.140252521228568</v>
      </c>
      <c r="AD4853" s="3">
        <f t="shared" si="935"/>
        <v>63.979549046153004</v>
      </c>
      <c r="AF4853" s="29"/>
      <c r="AG4853" s="30"/>
      <c r="AH4853" s="29"/>
      <c r="AI4853" s="29"/>
      <c r="AJ4853" s="31"/>
      <c r="AK4853" s="29"/>
      <c r="AL4853" s="30"/>
      <c r="AN4853" s="17">
        <f t="shared" si="950"/>
        <v>224502.38546546502</v>
      </c>
      <c r="AO4853" s="17">
        <f t="shared" si="951"/>
        <v>2245.0238546546502</v>
      </c>
      <c r="AP4853" s="2">
        <f t="shared" si="952"/>
        <v>153.55963165837807</v>
      </c>
      <c r="AQ4853" s="6">
        <f t="shared" si="953"/>
        <v>6755.088196652051</v>
      </c>
      <c r="AR4853" s="3">
        <f t="shared" si="954"/>
        <v>33791.196423347945</v>
      </c>
    </row>
    <row r="4854" spans="1:44">
      <c r="A4854" s="32">
        <v>44667</v>
      </c>
      <c r="B4854" s="9">
        <v>6.25</v>
      </c>
      <c r="C4854" s="33">
        <v>40424.483289999996</v>
      </c>
      <c r="D4854" s="34">
        <f t="shared" si="936"/>
        <v>202052146.91891852</v>
      </c>
      <c r="E4854" s="34">
        <v>28225928151211.102</v>
      </c>
      <c r="F4854" s="3">
        <f>VLOOKUP(A4854,ERCOT_345kv_West_ATC!A:B,2)</f>
        <v>45.724400000000003</v>
      </c>
      <c r="G4854" s="3">
        <f>VLOOKUP(A4854,ERCOT_345kv_West_ATC!G:H,2)</f>
        <v>5.4349999999999996</v>
      </c>
      <c r="I4854" s="5">
        <f t="shared" si="939"/>
        <v>6</v>
      </c>
      <c r="J4854" s="4">
        <f t="shared" si="940"/>
        <v>144</v>
      </c>
      <c r="K4854" s="4">
        <f t="shared" si="933"/>
        <v>900</v>
      </c>
      <c r="L4854" s="6">
        <f t="shared" si="934"/>
        <v>36382034.960999995</v>
      </c>
      <c r="N4854" s="22">
        <f t="shared" si="941"/>
        <v>0.18006260025338774</v>
      </c>
      <c r="O4854" s="14">
        <f t="shared" si="942"/>
        <v>445.42956544834976</v>
      </c>
      <c r="Q4854" s="22">
        <f t="shared" si="938"/>
        <v>263.24941557512835</v>
      </c>
      <c r="R4854" s="3">
        <f>VLOOKUP(A4854,ERCOT_345kv_West_ATC!D:E,2)</f>
        <v>69.349999999999994</v>
      </c>
      <c r="S4854" s="66">
        <f t="shared" si="937"/>
        <v>0.73656161838578404</v>
      </c>
      <c r="T4854" s="69">
        <f t="shared" si="943"/>
        <v>193.89941557512836</v>
      </c>
      <c r="V4854" s="16">
        <f t="shared" si="944"/>
        <v>3.1275489600000005E-2</v>
      </c>
      <c r="W4854" s="16">
        <f t="shared" si="945"/>
        <v>0.14878711065338773</v>
      </c>
      <c r="X4854" s="16"/>
      <c r="Z4854" s="15">
        <f t="shared" si="946"/>
        <v>4.498907258905209E-6</v>
      </c>
      <c r="AA4854" s="16">
        <f t="shared" si="947"/>
        <v>0.1818660013108733</v>
      </c>
      <c r="AB4854" s="3">
        <f t="shared" si="948"/>
        <v>0.19588294221552235</v>
      </c>
      <c r="AC4854" s="69">
        <f t="shared" si="949"/>
        <v>57.924236850881179</v>
      </c>
      <c r="AD4854" s="3">
        <f t="shared" si="935"/>
        <v>63.880378964859936</v>
      </c>
      <c r="AF4854" s="29"/>
      <c r="AG4854" s="30"/>
      <c r="AH4854" s="29"/>
      <c r="AI4854" s="29"/>
      <c r="AJ4854" s="31"/>
      <c r="AK4854" s="29"/>
      <c r="AL4854" s="30"/>
      <c r="AN4854" s="17">
        <f t="shared" si="950"/>
        <v>224502.38546546502</v>
      </c>
      <c r="AO4854" s="17">
        <f t="shared" si="951"/>
        <v>2245.0238546546502</v>
      </c>
      <c r="AP4854" s="2">
        <f t="shared" si="952"/>
        <v>153.55963165837807</v>
      </c>
      <c r="AQ4854" s="6">
        <f t="shared" si="953"/>
        <v>10649.360455508518</v>
      </c>
      <c r="AR4854" s="3">
        <f t="shared" si="954"/>
        <v>29775.122834491478</v>
      </c>
    </row>
    <row r="4855" spans="1:44">
      <c r="A4855" s="32">
        <v>44668</v>
      </c>
      <c r="B4855" s="9">
        <v>6.25</v>
      </c>
      <c r="C4855" s="33">
        <v>39722.815410000003</v>
      </c>
      <c r="D4855" s="34">
        <f t="shared" si="936"/>
        <v>202052146.91891852</v>
      </c>
      <c r="E4855" s="34">
        <v>28225928151211.102</v>
      </c>
      <c r="F4855" s="3">
        <f>VLOOKUP(A4855,ERCOT_345kv_West_ATC!A:B,2)</f>
        <v>45.724400000000003</v>
      </c>
      <c r="G4855" s="3">
        <f>VLOOKUP(A4855,ERCOT_345kv_West_ATC!G:H,2)</f>
        <v>5.4349999999999996</v>
      </c>
      <c r="I4855" s="5">
        <f t="shared" si="939"/>
        <v>6</v>
      </c>
      <c r="J4855" s="4">
        <f t="shared" si="940"/>
        <v>144</v>
      </c>
      <c r="K4855" s="4">
        <f t="shared" si="933"/>
        <v>900</v>
      </c>
      <c r="L4855" s="6">
        <f t="shared" si="934"/>
        <v>35750533.869000003</v>
      </c>
      <c r="N4855" s="22">
        <f t="shared" si="941"/>
        <v>0.17693716406461313</v>
      </c>
      <c r="O4855" s="14">
        <f t="shared" si="942"/>
        <v>445.42956544834976</v>
      </c>
      <c r="Q4855" s="22">
        <f t="shared" si="938"/>
        <v>258.68006442194906</v>
      </c>
      <c r="R4855" s="3">
        <f>VLOOKUP(A4855,ERCOT_345kv_West_ATC!D:E,2)</f>
        <v>66.66</v>
      </c>
      <c r="S4855" s="66">
        <f t="shared" si="937"/>
        <v>0.74230716174839528</v>
      </c>
      <c r="T4855" s="69">
        <f t="shared" si="943"/>
        <v>192.02006442194906</v>
      </c>
      <c r="V4855" s="16">
        <f t="shared" si="944"/>
        <v>3.1275489600000005E-2</v>
      </c>
      <c r="W4855" s="16">
        <f t="shared" si="945"/>
        <v>0.14566167446461312</v>
      </c>
      <c r="X4855" s="16"/>
      <c r="Z4855" s="15">
        <f t="shared" si="946"/>
        <v>4.498907258905209E-6</v>
      </c>
      <c r="AA4855" s="16">
        <f t="shared" si="947"/>
        <v>0.17870926259220071</v>
      </c>
      <c r="AB4855" s="3">
        <f t="shared" si="948"/>
        <v>0.19248290447585564</v>
      </c>
      <c r="AC4855" s="69">
        <f t="shared" si="949"/>
        <v>56.679823038163171</v>
      </c>
      <c r="AD4855" s="3">
        <f t="shared" si="935"/>
        <v>63.686823405468019</v>
      </c>
      <c r="AF4855" s="29"/>
      <c r="AG4855" s="30"/>
      <c r="AH4855" s="29"/>
      <c r="AI4855" s="29"/>
      <c r="AJ4855" s="31"/>
      <c r="AK4855" s="29"/>
      <c r="AL4855" s="30"/>
      <c r="AN4855" s="17">
        <f t="shared" si="950"/>
        <v>224502.38546546502</v>
      </c>
      <c r="AO4855" s="17">
        <f t="shared" si="951"/>
        <v>2245.0238546546502</v>
      </c>
      <c r="AP4855" s="2">
        <f t="shared" si="952"/>
        <v>153.55963165837807</v>
      </c>
      <c r="AQ4855" s="6">
        <f t="shared" si="953"/>
        <v>10236.285046347481</v>
      </c>
      <c r="AR4855" s="3">
        <f t="shared" si="954"/>
        <v>29486.53036365252</v>
      </c>
    </row>
    <row r="4856" spans="1:44">
      <c r="A4856" s="32">
        <v>44669</v>
      </c>
      <c r="B4856" s="9">
        <v>6.25</v>
      </c>
      <c r="C4856" s="33">
        <v>40830.991979999999</v>
      </c>
      <c r="D4856" s="34">
        <f t="shared" si="936"/>
        <v>202052146.91891852</v>
      </c>
      <c r="E4856" s="34">
        <v>28225928151211.102</v>
      </c>
      <c r="F4856" s="3">
        <f>VLOOKUP(A4856,ERCOT_345kv_West_ATC!A:B,2)</f>
        <v>50.250500000000002</v>
      </c>
      <c r="G4856" s="3">
        <f>VLOOKUP(A4856,ERCOT_345kv_West_ATC!G:H,2)</f>
        <v>5.5949999999999998</v>
      </c>
      <c r="I4856" s="5">
        <f t="shared" si="939"/>
        <v>6</v>
      </c>
      <c r="J4856" s="4">
        <f t="shared" si="940"/>
        <v>144</v>
      </c>
      <c r="K4856" s="4">
        <f t="shared" si="933"/>
        <v>900</v>
      </c>
      <c r="L4856" s="6">
        <f t="shared" si="934"/>
        <v>36747892.781999998</v>
      </c>
      <c r="N4856" s="22">
        <f t="shared" si="941"/>
        <v>0.18187331014476454</v>
      </c>
      <c r="O4856" s="14">
        <f t="shared" si="942"/>
        <v>445.42956544834976</v>
      </c>
      <c r="Q4856" s="22">
        <f t="shared" si="938"/>
        <v>265.89665225842776</v>
      </c>
      <c r="R4856" s="3">
        <f>VLOOKUP(A4856,ERCOT_345kv_West_ATC!D:E,2)</f>
        <v>53.23</v>
      </c>
      <c r="S4856" s="66">
        <f t="shared" si="937"/>
        <v>0.79980943893845946</v>
      </c>
      <c r="T4856" s="69">
        <f t="shared" si="943"/>
        <v>212.66665225842777</v>
      </c>
      <c r="V4856" s="16">
        <f t="shared" si="944"/>
        <v>3.4371341999999999E-2</v>
      </c>
      <c r="W4856" s="16">
        <f t="shared" si="945"/>
        <v>0.14750196814476454</v>
      </c>
      <c r="X4856" s="16"/>
      <c r="Z4856" s="15">
        <f t="shared" si="946"/>
        <v>4.498907258905209E-6</v>
      </c>
      <c r="AA4856" s="16">
        <f t="shared" si="947"/>
        <v>0.18369484620712237</v>
      </c>
      <c r="AB4856" s="3">
        <f t="shared" si="948"/>
        <v>0.19785274149934093</v>
      </c>
      <c r="AC4856" s="69">
        <f t="shared" si="949"/>
        <v>58.645183388758774</v>
      </c>
      <c r="AD4856" s="3">
        <f t="shared" si="935"/>
        <v>63.536237822999354</v>
      </c>
      <c r="AF4856" s="29"/>
      <c r="AG4856" s="30"/>
      <c r="AH4856" s="29"/>
      <c r="AI4856" s="29"/>
      <c r="AJ4856" s="31"/>
      <c r="AK4856" s="29"/>
      <c r="AL4856" s="30"/>
      <c r="AN4856" s="17">
        <f t="shared" si="950"/>
        <v>224502.38546546502</v>
      </c>
      <c r="AO4856" s="17">
        <f t="shared" si="951"/>
        <v>2245.0238546546502</v>
      </c>
      <c r="AP4856" s="2">
        <f t="shared" si="952"/>
        <v>153.55963165837807</v>
      </c>
      <c r="AQ4856" s="6">
        <f t="shared" si="953"/>
        <v>8173.9791931754644</v>
      </c>
      <c r="AR4856" s="3">
        <f t="shared" si="954"/>
        <v>32657.012786824533</v>
      </c>
    </row>
    <row r="4857" spans="1:44">
      <c r="A4857" s="32">
        <v>44670</v>
      </c>
      <c r="B4857" s="9">
        <v>6.25</v>
      </c>
      <c r="C4857" s="33">
        <v>41502.282480000002</v>
      </c>
      <c r="D4857" s="34">
        <f t="shared" si="936"/>
        <v>202052146.91891852</v>
      </c>
      <c r="E4857" s="34">
        <v>28225928151211.102</v>
      </c>
      <c r="F4857" s="3">
        <f>VLOOKUP(A4857,ERCOT_345kv_West_ATC!A:B,2)</f>
        <v>42.965299999999999</v>
      </c>
      <c r="G4857" s="3">
        <f>VLOOKUP(A4857,ERCOT_345kv_West_ATC!G:H,2)</f>
        <v>5.41</v>
      </c>
      <c r="I4857" s="5">
        <f t="shared" si="939"/>
        <v>6</v>
      </c>
      <c r="J4857" s="4">
        <f t="shared" si="940"/>
        <v>144</v>
      </c>
      <c r="K4857" s="4">
        <f t="shared" si="933"/>
        <v>900</v>
      </c>
      <c r="L4857" s="6">
        <f t="shared" si="934"/>
        <v>37352054.232000001</v>
      </c>
      <c r="N4857" s="22">
        <f t="shared" si="941"/>
        <v>0.18486343650181061</v>
      </c>
      <c r="O4857" s="14">
        <f t="shared" si="942"/>
        <v>445.42956544834976</v>
      </c>
      <c r="Q4857" s="22">
        <f t="shared" si="938"/>
        <v>270.26818202019098</v>
      </c>
      <c r="R4857" s="3">
        <f>VLOOKUP(A4857,ERCOT_345kv_West_ATC!D:E,2)</f>
        <v>41.01</v>
      </c>
      <c r="S4857" s="66">
        <f t="shared" si="937"/>
        <v>0.84826182759117297</v>
      </c>
      <c r="T4857" s="69">
        <f t="shared" si="943"/>
        <v>229.25818202019099</v>
      </c>
      <c r="V4857" s="16">
        <f t="shared" si="944"/>
        <v>2.9388265199999999E-2</v>
      </c>
      <c r="W4857" s="16">
        <f t="shared" si="945"/>
        <v>0.1554751713018106</v>
      </c>
      <c r="X4857" s="16"/>
      <c r="Z4857" s="15">
        <f t="shared" si="946"/>
        <v>4.498907258905209E-6</v>
      </c>
      <c r="AA4857" s="16">
        <f t="shared" si="947"/>
        <v>0.18671491991040648</v>
      </c>
      <c r="AB4857" s="3">
        <f t="shared" si="948"/>
        <v>0.20110558105397436</v>
      </c>
      <c r="AC4857" s="69">
        <f t="shared" si="949"/>
        <v>59.835722665754616</v>
      </c>
      <c r="AD4857" s="3">
        <f t="shared" si="935"/>
        <v>63.482768490418259</v>
      </c>
      <c r="AF4857" s="29"/>
      <c r="AG4857" s="30"/>
      <c r="AH4857" s="29"/>
      <c r="AI4857" s="29"/>
      <c r="AJ4857" s="31"/>
      <c r="AK4857" s="29"/>
      <c r="AL4857" s="30"/>
      <c r="AN4857" s="17">
        <f t="shared" si="950"/>
        <v>224502.38546546502</v>
      </c>
      <c r="AO4857" s="17">
        <f t="shared" si="951"/>
        <v>2245.0238546546502</v>
      </c>
      <c r="AP4857" s="2">
        <f t="shared" si="952"/>
        <v>153.55963165837807</v>
      </c>
      <c r="AQ4857" s="6">
        <f t="shared" si="953"/>
        <v>6297.4804943100844</v>
      </c>
      <c r="AR4857" s="3">
        <f t="shared" si="954"/>
        <v>35204.801985689919</v>
      </c>
    </row>
    <row r="4858" spans="1:44">
      <c r="A4858" s="32">
        <v>44671</v>
      </c>
      <c r="B4858" s="9">
        <v>6.25</v>
      </c>
      <c r="C4858" s="33">
        <v>41374.378199999999</v>
      </c>
      <c r="D4858" s="34">
        <f t="shared" si="936"/>
        <v>202052146.91891852</v>
      </c>
      <c r="E4858" s="34">
        <v>28225928151211.102</v>
      </c>
      <c r="F4858" s="3">
        <f>VLOOKUP(A4858,ERCOT_345kv_West_ATC!A:B,2)</f>
        <v>46.678699999999999</v>
      </c>
      <c r="G4858" s="3">
        <f>VLOOKUP(A4858,ERCOT_345kv_West_ATC!G:H,2)</f>
        <v>5.1189999999999998</v>
      </c>
      <c r="I4858" s="5">
        <f t="shared" si="939"/>
        <v>6</v>
      </c>
      <c r="J4858" s="4">
        <f t="shared" si="940"/>
        <v>144</v>
      </c>
      <c r="K4858" s="4">
        <f t="shared" ref="K4858:K4921" si="955">J4858*B4858</f>
        <v>900</v>
      </c>
      <c r="L4858" s="6">
        <f t="shared" ref="L4858:L4921" si="956">K4858*C4858</f>
        <v>37236940.380000003</v>
      </c>
      <c r="N4858" s="22">
        <f t="shared" si="941"/>
        <v>0.18429371302321676</v>
      </c>
      <c r="O4858" s="14">
        <f t="shared" si="942"/>
        <v>445.42956544834976</v>
      </c>
      <c r="Q4858" s="22">
        <f t="shared" si="938"/>
        <v>269.43525295791926</v>
      </c>
      <c r="R4858" s="3">
        <f>VLOOKUP(A4858,ERCOT_345kv_West_ATC!D:E,2)</f>
        <v>57.8</v>
      </c>
      <c r="S4858" s="66">
        <f t="shared" si="937"/>
        <v>0.7854772181239873</v>
      </c>
      <c r="T4858" s="69">
        <f t="shared" si="943"/>
        <v>211.63525295791925</v>
      </c>
      <c r="V4858" s="16">
        <f t="shared" si="944"/>
        <v>3.1928230799999999E-2</v>
      </c>
      <c r="W4858" s="16">
        <f t="shared" si="945"/>
        <v>0.15236548222321677</v>
      </c>
      <c r="X4858" s="16"/>
      <c r="Z4858" s="15">
        <f t="shared" si="946"/>
        <v>4.498907258905209E-6</v>
      </c>
      <c r="AA4858" s="16">
        <f t="shared" si="947"/>
        <v>0.18613949041666944</v>
      </c>
      <c r="AB4858" s="3">
        <f t="shared" si="948"/>
        <v>0.20048580153796614</v>
      </c>
      <c r="AC4858" s="69">
        <f t="shared" si="949"/>
        <v>59.608883362895611</v>
      </c>
      <c r="AD4858" s="3">
        <f t="shared" si="935"/>
        <v>63.431727343420931</v>
      </c>
      <c r="AF4858" s="29"/>
      <c r="AG4858" s="30"/>
      <c r="AH4858" s="29"/>
      <c r="AI4858" s="29"/>
      <c r="AJ4858" s="31"/>
      <c r="AK4858" s="29"/>
      <c r="AL4858" s="30"/>
      <c r="AN4858" s="17">
        <f t="shared" si="950"/>
        <v>224502.38546546502</v>
      </c>
      <c r="AO4858" s="17">
        <f t="shared" si="951"/>
        <v>2245.0238546546502</v>
      </c>
      <c r="AP4858" s="2">
        <f t="shared" si="952"/>
        <v>153.55963165837807</v>
      </c>
      <c r="AQ4858" s="6">
        <f t="shared" si="953"/>
        <v>8875.7467098542511</v>
      </c>
      <c r="AR4858" s="3">
        <f t="shared" si="954"/>
        <v>32498.631490145748</v>
      </c>
    </row>
    <row r="4859" spans="1:44">
      <c r="A4859" s="32">
        <v>44672</v>
      </c>
      <c r="B4859" s="9">
        <v>6.25</v>
      </c>
      <c r="C4859" s="33">
        <v>40527.364079999999</v>
      </c>
      <c r="D4859" s="34">
        <f t="shared" si="936"/>
        <v>202052146.91891852</v>
      </c>
      <c r="E4859" s="34">
        <v>28225928151211.102</v>
      </c>
      <c r="F4859" s="3">
        <f>VLOOKUP(A4859,ERCOT_345kv_West_ATC!A:B,2)</f>
        <v>44.801000000000002</v>
      </c>
      <c r="G4859" s="3">
        <f>VLOOKUP(A4859,ERCOT_345kv_West_ATC!G:H,2)</f>
        <v>5.0279999999999996</v>
      </c>
      <c r="I4859" s="5">
        <f t="shared" si="939"/>
        <v>6</v>
      </c>
      <c r="J4859" s="4">
        <f t="shared" si="940"/>
        <v>144</v>
      </c>
      <c r="K4859" s="4">
        <f t="shared" si="955"/>
        <v>900</v>
      </c>
      <c r="L4859" s="6">
        <f t="shared" si="956"/>
        <v>36474627.671999998</v>
      </c>
      <c r="N4859" s="22">
        <f t="shared" si="941"/>
        <v>0.18052086170921458</v>
      </c>
      <c r="O4859" s="14">
        <f t="shared" si="942"/>
        <v>445.42956544834976</v>
      </c>
      <c r="Q4859" s="22">
        <f t="shared" si="938"/>
        <v>263.91938846376405</v>
      </c>
      <c r="R4859" s="3">
        <f>VLOOKUP(A4859,ERCOT_345kv_West_ATC!D:E,2)</f>
        <v>52.45</v>
      </c>
      <c r="S4859" s="66">
        <f t="shared" si="937"/>
        <v>0.80126507451648887</v>
      </c>
      <c r="T4859" s="69">
        <f t="shared" si="943"/>
        <v>211.46938846376406</v>
      </c>
      <c r="V4859" s="16">
        <f t="shared" si="944"/>
        <v>3.0643884E-2</v>
      </c>
      <c r="W4859" s="16">
        <f t="shared" si="945"/>
        <v>0.14987697770921457</v>
      </c>
      <c r="X4859" s="16"/>
      <c r="Z4859" s="15">
        <f t="shared" si="946"/>
        <v>4.498907258905209E-6</v>
      </c>
      <c r="AA4859" s="16">
        <f t="shared" si="947"/>
        <v>0.18232885244380623</v>
      </c>
      <c r="AB4859" s="3">
        <f t="shared" si="948"/>
        <v>0.19638146662950398</v>
      </c>
      <c r="AC4859" s="69">
        <f t="shared" si="949"/>
        <v>58.106696786398452</v>
      </c>
      <c r="AD4859" s="3">
        <f t="shared" si="935"/>
        <v>63.253096008444643</v>
      </c>
      <c r="AF4859" s="29"/>
      <c r="AG4859" s="30"/>
      <c r="AH4859" s="29"/>
      <c r="AI4859" s="29"/>
      <c r="AJ4859" s="31"/>
      <c r="AK4859" s="29"/>
      <c r="AL4859" s="30"/>
      <c r="AN4859" s="17">
        <f t="shared" si="950"/>
        <v>224502.38546546502</v>
      </c>
      <c r="AO4859" s="17">
        <f t="shared" si="951"/>
        <v>2245.0238546546502</v>
      </c>
      <c r="AP4859" s="2">
        <f t="shared" si="952"/>
        <v>153.55963165837807</v>
      </c>
      <c r="AQ4859" s="6">
        <f t="shared" si="953"/>
        <v>8054.2026804819297</v>
      </c>
      <c r="AR4859" s="3">
        <f t="shared" si="954"/>
        <v>32473.161399518071</v>
      </c>
    </row>
    <row r="4860" spans="1:44">
      <c r="A4860" s="32">
        <v>44673</v>
      </c>
      <c r="B4860" s="9">
        <v>6.25</v>
      </c>
      <c r="C4860" s="33">
        <v>39740.31985</v>
      </c>
      <c r="D4860" s="34">
        <f t="shared" si="936"/>
        <v>202052146.91891852</v>
      </c>
      <c r="E4860" s="34">
        <v>28225928151211.102</v>
      </c>
      <c r="F4860" s="3">
        <f>VLOOKUP(A4860,ERCOT_345kv_West_ATC!A:B,2)</f>
        <v>42.895600000000002</v>
      </c>
      <c r="G4860" s="3">
        <f>VLOOKUP(A4860,ERCOT_345kv_West_ATC!G:H,2)</f>
        <v>4.6879999999999997</v>
      </c>
      <c r="I4860" s="5">
        <f t="shared" si="939"/>
        <v>6</v>
      </c>
      <c r="J4860" s="4">
        <f t="shared" si="940"/>
        <v>144</v>
      </c>
      <c r="K4860" s="4">
        <f t="shared" si="955"/>
        <v>900</v>
      </c>
      <c r="L4860" s="6">
        <f t="shared" si="956"/>
        <v>35766287.865000002</v>
      </c>
      <c r="N4860" s="22">
        <f t="shared" si="941"/>
        <v>0.17701513401563929</v>
      </c>
      <c r="O4860" s="14">
        <f t="shared" si="942"/>
        <v>445.42956544834976</v>
      </c>
      <c r="Q4860" s="22">
        <f t="shared" si="938"/>
        <v>258.79405557842006</v>
      </c>
      <c r="R4860" s="3">
        <f>VLOOKUP(A4860,ERCOT_345kv_West_ATC!D:E,2)</f>
        <v>44.23</v>
      </c>
      <c r="S4860" s="66">
        <f t="shared" si="937"/>
        <v>0.82909190127592647</v>
      </c>
      <c r="T4860" s="69">
        <f t="shared" si="943"/>
        <v>214.56405557842007</v>
      </c>
      <c r="V4860" s="16">
        <f t="shared" si="944"/>
        <v>2.9340590399999998E-2</v>
      </c>
      <c r="W4860" s="16">
        <f t="shared" si="945"/>
        <v>0.14767454361563928</v>
      </c>
      <c r="X4860" s="16"/>
      <c r="Z4860" s="15">
        <f t="shared" si="946"/>
        <v>4.498907258905209E-6</v>
      </c>
      <c r="AA4860" s="16">
        <f t="shared" si="947"/>
        <v>0.17878801344437975</v>
      </c>
      <c r="AB4860" s="3">
        <f t="shared" si="948"/>
        <v>0.19256772488492399</v>
      </c>
      <c r="AC4860" s="69">
        <f t="shared" si="949"/>
        <v>56.710867307882175</v>
      </c>
      <c r="AD4860" s="3">
        <f t="shared" si="935"/>
        <v>62.995268940283232</v>
      </c>
      <c r="AF4860" s="29"/>
      <c r="AG4860" s="30"/>
      <c r="AH4860" s="29"/>
      <c r="AI4860" s="29"/>
      <c r="AJ4860" s="31"/>
      <c r="AK4860" s="29"/>
      <c r="AL4860" s="30"/>
      <c r="AN4860" s="17">
        <f t="shared" si="950"/>
        <v>224502.38546546502</v>
      </c>
      <c r="AO4860" s="17">
        <f t="shared" si="951"/>
        <v>2245.0238546546502</v>
      </c>
      <c r="AP4860" s="2">
        <f t="shared" si="952"/>
        <v>153.55963165837807</v>
      </c>
      <c r="AQ4860" s="6">
        <f t="shared" si="953"/>
        <v>6791.9425082500611</v>
      </c>
      <c r="AR4860" s="3">
        <f t="shared" si="954"/>
        <v>32948.37734174994</v>
      </c>
    </row>
    <row r="4861" spans="1:44">
      <c r="A4861" s="32">
        <v>44674</v>
      </c>
      <c r="B4861" s="9">
        <v>6.25</v>
      </c>
      <c r="C4861" s="33">
        <v>39486.728710000003</v>
      </c>
      <c r="D4861" s="34">
        <f t="shared" si="936"/>
        <v>202052146.91891852</v>
      </c>
      <c r="E4861" s="34">
        <v>28225928151211.102</v>
      </c>
      <c r="F4861" s="3">
        <f>VLOOKUP(A4861,ERCOT_345kv_West_ATC!A:B,2)</f>
        <v>42.895600000000002</v>
      </c>
      <c r="G4861" s="3">
        <f>VLOOKUP(A4861,ERCOT_345kv_West_ATC!G:H,2)</f>
        <v>4.6879999999999997</v>
      </c>
      <c r="I4861" s="5">
        <f t="shared" si="939"/>
        <v>6</v>
      </c>
      <c r="J4861" s="4">
        <f t="shared" si="940"/>
        <v>144</v>
      </c>
      <c r="K4861" s="4">
        <f t="shared" si="955"/>
        <v>900</v>
      </c>
      <c r="L4861" s="6">
        <f t="shared" si="956"/>
        <v>35538055.839000002</v>
      </c>
      <c r="N4861" s="22">
        <f t="shared" si="941"/>
        <v>0.17588556410272177</v>
      </c>
      <c r="O4861" s="14">
        <f t="shared" si="942"/>
        <v>445.42956544834976</v>
      </c>
      <c r="Q4861" s="22">
        <f t="shared" si="938"/>
        <v>257.14263757707869</v>
      </c>
      <c r="R4861" s="3">
        <f>VLOOKUP(A4861,ERCOT_345kv_West_ATC!D:E,2)</f>
        <v>44.49</v>
      </c>
      <c r="S4861" s="66">
        <f t="shared" si="937"/>
        <v>0.8269831855999995</v>
      </c>
      <c r="T4861" s="69">
        <f t="shared" si="943"/>
        <v>212.65263757707868</v>
      </c>
      <c r="V4861" s="16">
        <f t="shared" si="944"/>
        <v>2.9340590399999998E-2</v>
      </c>
      <c r="W4861" s="16">
        <f t="shared" si="945"/>
        <v>0.14654497370272176</v>
      </c>
      <c r="X4861" s="16"/>
      <c r="Z4861" s="15">
        <f t="shared" si="946"/>
        <v>4.498907258905209E-6</v>
      </c>
      <c r="AA4861" s="16">
        <f t="shared" si="947"/>
        <v>0.17764713042383973</v>
      </c>
      <c r="AB4861" s="3">
        <f t="shared" si="948"/>
        <v>0.19133891069658593</v>
      </c>
      <c r="AC4861" s="69">
        <f t="shared" si="949"/>
        <v>56.261121314950458</v>
      </c>
      <c r="AD4861" s="3">
        <f t="shared" ref="AD4861:AD4924" si="957">AVERAGE(AC4832:AC4861)</f>
        <v>62.657772106636045</v>
      </c>
      <c r="AF4861" s="29"/>
      <c r="AG4861" s="30"/>
      <c r="AH4861" s="29"/>
      <c r="AI4861" s="29"/>
      <c r="AJ4861" s="31"/>
      <c r="AK4861" s="29"/>
      <c r="AL4861" s="30"/>
      <c r="AN4861" s="17">
        <f t="shared" si="950"/>
        <v>224502.38546546502</v>
      </c>
      <c r="AO4861" s="17">
        <f t="shared" si="951"/>
        <v>2245.0238546546502</v>
      </c>
      <c r="AP4861" s="2">
        <f t="shared" si="952"/>
        <v>153.55963165837807</v>
      </c>
      <c r="AQ4861" s="6">
        <f t="shared" si="953"/>
        <v>6831.8680124812408</v>
      </c>
      <c r="AR4861" s="3">
        <f t="shared" si="954"/>
        <v>32654.860697518761</v>
      </c>
    </row>
    <row r="4862" spans="1:44">
      <c r="A4862" s="32">
        <v>44675</v>
      </c>
      <c r="B4862" s="9">
        <v>6.25</v>
      </c>
      <c r="C4862" s="33">
        <v>39485.895750000003</v>
      </c>
      <c r="D4862" s="34">
        <f t="shared" si="936"/>
        <v>202052146.91891852</v>
      </c>
      <c r="E4862" s="34">
        <v>28225928151211.102</v>
      </c>
      <c r="F4862" s="3">
        <f>VLOOKUP(A4862,ERCOT_345kv_West_ATC!A:B,2)</f>
        <v>42.895600000000002</v>
      </c>
      <c r="G4862" s="3">
        <f>VLOOKUP(A4862,ERCOT_345kv_West_ATC!G:H,2)</f>
        <v>4.6879999999999997</v>
      </c>
      <c r="I4862" s="5">
        <f t="shared" si="939"/>
        <v>6</v>
      </c>
      <c r="J4862" s="4">
        <f t="shared" si="940"/>
        <v>144</v>
      </c>
      <c r="K4862" s="4">
        <f t="shared" si="955"/>
        <v>900</v>
      </c>
      <c r="L4862" s="6">
        <f t="shared" si="956"/>
        <v>35537306.175000004</v>
      </c>
      <c r="N4862" s="22">
        <f t="shared" si="941"/>
        <v>0.17588185385261343</v>
      </c>
      <c r="O4862" s="14">
        <f t="shared" si="942"/>
        <v>445.42956544834976</v>
      </c>
      <c r="Q4862" s="22">
        <f t="shared" si="938"/>
        <v>257.13721323481496</v>
      </c>
      <c r="R4862" s="3">
        <f>VLOOKUP(A4862,ERCOT_345kv_West_ATC!D:E,2)</f>
        <v>57.33</v>
      </c>
      <c r="S4862" s="66">
        <f t="shared" si="937"/>
        <v>0.77704510646754643</v>
      </c>
      <c r="T4862" s="69">
        <f t="shared" si="943"/>
        <v>199.80721323481498</v>
      </c>
      <c r="V4862" s="16">
        <f t="shared" si="944"/>
        <v>2.9340590399999998E-2</v>
      </c>
      <c r="W4862" s="16">
        <f t="shared" si="945"/>
        <v>0.14654126345261342</v>
      </c>
      <c r="X4862" s="16"/>
      <c r="Z4862" s="15">
        <f t="shared" si="946"/>
        <v>4.498907258905209E-6</v>
      </c>
      <c r="AA4862" s="16">
        <f t="shared" si="947"/>
        <v>0.17764338301404936</v>
      </c>
      <c r="AB4862" s="3">
        <f t="shared" si="948"/>
        <v>0.19133487446303957</v>
      </c>
      <c r="AC4862" s="69">
        <f t="shared" si="949"/>
        <v>56.259644053472478</v>
      </c>
      <c r="AD4862" s="3">
        <f t="shared" si="957"/>
        <v>62.294354244920761</v>
      </c>
      <c r="AF4862" s="29"/>
      <c r="AG4862" s="30"/>
      <c r="AH4862" s="29"/>
      <c r="AI4862" s="29"/>
      <c r="AJ4862" s="31"/>
      <c r="AK4862" s="29"/>
      <c r="AL4862" s="30"/>
      <c r="AN4862" s="17">
        <f t="shared" si="950"/>
        <v>224502.38546546502</v>
      </c>
      <c r="AO4862" s="17">
        <f t="shared" si="951"/>
        <v>2245.0238546546502</v>
      </c>
      <c r="AP4862" s="2">
        <f t="shared" si="952"/>
        <v>153.55963165837807</v>
      </c>
      <c r="AQ4862" s="6">
        <f t="shared" si="953"/>
        <v>8803.5736829748148</v>
      </c>
      <c r="AR4862" s="3">
        <f t="shared" si="954"/>
        <v>30682.32206702519</v>
      </c>
    </row>
    <row r="4863" spans="1:44">
      <c r="A4863" s="32">
        <v>44676</v>
      </c>
      <c r="B4863" s="9">
        <v>6.25</v>
      </c>
      <c r="C4863" s="33">
        <v>40480.774210000003</v>
      </c>
      <c r="D4863" s="34">
        <f t="shared" si="936"/>
        <v>202052146.91891852</v>
      </c>
      <c r="E4863" s="34">
        <v>28225928151211.102</v>
      </c>
      <c r="F4863" s="3">
        <f>VLOOKUP(A4863,ERCOT_345kv_West_ATC!A:B,2)</f>
        <v>44.482599999999998</v>
      </c>
      <c r="G4863" s="3">
        <f>VLOOKUP(A4863,ERCOT_345kv_West_ATC!G:H,2)</f>
        <v>4.9000000000000004</v>
      </c>
      <c r="I4863" s="5">
        <f t="shared" si="939"/>
        <v>6</v>
      </c>
      <c r="J4863" s="4">
        <f t="shared" si="940"/>
        <v>144</v>
      </c>
      <c r="K4863" s="4">
        <f t="shared" si="955"/>
        <v>900</v>
      </c>
      <c r="L4863" s="6">
        <f t="shared" si="956"/>
        <v>36432696.789000005</v>
      </c>
      <c r="N4863" s="22">
        <f t="shared" si="941"/>
        <v>0.18031333665373067</v>
      </c>
      <c r="O4863" s="14">
        <f t="shared" si="942"/>
        <v>445.42956544834976</v>
      </c>
      <c r="Q4863" s="22">
        <f t="shared" si="938"/>
        <v>263.61598925984015</v>
      </c>
      <c r="R4863" s="3">
        <f>VLOOKUP(A4863,ERCOT_345kv_West_ATC!D:E,2)</f>
        <v>53.38</v>
      </c>
      <c r="S4863" s="66">
        <f t="shared" si="937"/>
        <v>0.79750848895821502</v>
      </c>
      <c r="T4863" s="69">
        <f t="shared" si="943"/>
        <v>210.23598925984015</v>
      </c>
      <c r="V4863" s="16">
        <f t="shared" si="944"/>
        <v>3.0426098400000004E-2</v>
      </c>
      <c r="W4863" s="16">
        <f t="shared" si="945"/>
        <v>0.14988723825373068</v>
      </c>
      <c r="X4863" s="16"/>
      <c r="Z4863" s="15">
        <f t="shared" si="946"/>
        <v>4.498907258905209E-6</v>
      </c>
      <c r="AA4863" s="16">
        <f t="shared" si="947"/>
        <v>0.18211924893947179</v>
      </c>
      <c r="AB4863" s="3">
        <f t="shared" si="948"/>
        <v>0.19615570837435034</v>
      </c>
      <c r="AC4863" s="69">
        <f t="shared" si="949"/>
        <v>58.024069265012223</v>
      </c>
      <c r="AD4863" s="3">
        <f t="shared" si="957"/>
        <v>61.981364659494446</v>
      </c>
      <c r="AF4863" s="29"/>
      <c r="AG4863" s="30"/>
      <c r="AH4863" s="29"/>
      <c r="AI4863" s="29"/>
      <c r="AJ4863" s="31"/>
      <c r="AK4863" s="29"/>
      <c r="AL4863" s="30"/>
      <c r="AN4863" s="17">
        <f t="shared" si="950"/>
        <v>224502.38546546502</v>
      </c>
      <c r="AO4863" s="17">
        <f t="shared" si="951"/>
        <v>2245.0238546546502</v>
      </c>
      <c r="AP4863" s="2">
        <f t="shared" si="952"/>
        <v>153.55963165837807</v>
      </c>
      <c r="AQ4863" s="6">
        <f t="shared" si="953"/>
        <v>8197.0131379242212</v>
      </c>
      <c r="AR4863" s="3">
        <f t="shared" si="954"/>
        <v>32283.76107207578</v>
      </c>
    </row>
    <row r="4864" spans="1:44">
      <c r="A4864" s="32">
        <v>44677</v>
      </c>
      <c r="B4864" s="9">
        <v>6.25</v>
      </c>
      <c r="C4864" s="33">
        <v>38069.265429999999</v>
      </c>
      <c r="D4864" s="34">
        <f t="shared" si="936"/>
        <v>202052146.91891852</v>
      </c>
      <c r="E4864" s="34">
        <v>28225928151211.102</v>
      </c>
      <c r="F4864" s="3">
        <f>VLOOKUP(A4864,ERCOT_345kv_West_ATC!A:B,2)</f>
        <v>44.024000000000001</v>
      </c>
      <c r="G4864" s="3">
        <f>VLOOKUP(A4864,ERCOT_345kv_West_ATC!G:H,2)</f>
        <v>4.9630000000000001</v>
      </c>
      <c r="I4864" s="5">
        <f t="shared" si="939"/>
        <v>6</v>
      </c>
      <c r="J4864" s="4">
        <f t="shared" si="940"/>
        <v>144</v>
      </c>
      <c r="K4864" s="4">
        <f t="shared" si="955"/>
        <v>900</v>
      </c>
      <c r="L4864" s="6">
        <f t="shared" si="956"/>
        <v>34262338.887000002</v>
      </c>
      <c r="N4864" s="22">
        <f t="shared" si="941"/>
        <v>0.16957176357422785</v>
      </c>
      <c r="O4864" s="14">
        <f t="shared" si="942"/>
        <v>445.42956544834976</v>
      </c>
      <c r="Q4864" s="22">
        <f t="shared" si="938"/>
        <v>247.91193505004074</v>
      </c>
      <c r="R4864" s="3">
        <f>VLOOKUP(A4864,ERCOT_345kv_West_ATC!D:E,2)</f>
        <v>55.14</v>
      </c>
      <c r="S4864" s="66">
        <f t="shared" si="937"/>
        <v>0.77758230966625275</v>
      </c>
      <c r="T4864" s="69">
        <f t="shared" si="943"/>
        <v>192.77193505004072</v>
      </c>
      <c r="V4864" s="16">
        <f t="shared" si="944"/>
        <v>3.0112416000000003E-2</v>
      </c>
      <c r="W4864" s="16">
        <f t="shared" si="945"/>
        <v>0.13945934757422784</v>
      </c>
      <c r="X4864" s="16"/>
      <c r="Z4864" s="15">
        <f t="shared" si="946"/>
        <v>4.498907258905209E-6</v>
      </c>
      <c r="AA4864" s="16">
        <f t="shared" si="947"/>
        <v>0.17127009458421613</v>
      </c>
      <c r="AB4864" s="3">
        <f t="shared" si="948"/>
        <v>0.18447037818432122</v>
      </c>
      <c r="AC4864" s="69">
        <f t="shared" si="949"/>
        <v>53.747238415461567</v>
      </c>
      <c r="AD4864" s="3">
        <f t="shared" si="957"/>
        <v>61.385866650400189</v>
      </c>
      <c r="AF4864" s="29"/>
      <c r="AG4864" s="30"/>
      <c r="AH4864" s="29"/>
      <c r="AI4864" s="29"/>
      <c r="AJ4864" s="31"/>
      <c r="AK4864" s="29"/>
      <c r="AL4864" s="30"/>
      <c r="AN4864" s="17">
        <f t="shared" si="950"/>
        <v>224502.38546546502</v>
      </c>
      <c r="AO4864" s="17">
        <f t="shared" si="951"/>
        <v>2245.0238546546502</v>
      </c>
      <c r="AP4864" s="2">
        <f t="shared" si="952"/>
        <v>153.55963165837807</v>
      </c>
      <c r="AQ4864" s="6">
        <f t="shared" si="953"/>
        <v>8467.2780896429667</v>
      </c>
      <c r="AR4864" s="3">
        <f t="shared" si="954"/>
        <v>29601.987340357031</v>
      </c>
    </row>
    <row r="4865" spans="1:44">
      <c r="A4865" s="32">
        <v>44678</v>
      </c>
      <c r="B4865" s="9">
        <v>6.25</v>
      </c>
      <c r="C4865" s="33">
        <v>39240.469810000002</v>
      </c>
      <c r="D4865" s="34">
        <f t="shared" si="936"/>
        <v>213279931.39313316</v>
      </c>
      <c r="E4865" s="34">
        <v>29794407589312</v>
      </c>
      <c r="F4865" s="3">
        <f>VLOOKUP(A4865,ERCOT_345kv_West_ATC!A:B,2)</f>
        <v>44.085999999999999</v>
      </c>
      <c r="G4865" s="3">
        <f>VLOOKUP(A4865,ERCOT_345kv_West_ATC!G:H,2)</f>
        <v>5.1059999999999999</v>
      </c>
      <c r="I4865" s="5">
        <f t="shared" si="939"/>
        <v>6</v>
      </c>
      <c r="J4865" s="4">
        <f t="shared" si="940"/>
        <v>144</v>
      </c>
      <c r="K4865" s="4">
        <f t="shared" si="955"/>
        <v>900</v>
      </c>
      <c r="L4865" s="6">
        <f t="shared" si="956"/>
        <v>35316422.829000004</v>
      </c>
      <c r="N4865" s="22">
        <f t="shared" si="941"/>
        <v>0.16558718205841033</v>
      </c>
      <c r="O4865" s="14">
        <f t="shared" si="942"/>
        <v>421.98063086444557</v>
      </c>
      <c r="Q4865" s="22">
        <f t="shared" si="938"/>
        <v>242.086523477208</v>
      </c>
      <c r="R4865" s="3">
        <f>VLOOKUP(A4865,ERCOT_345kv_West_ATC!D:E,2)</f>
        <v>46.34</v>
      </c>
      <c r="S4865" s="66">
        <f t="shared" si="937"/>
        <v>0.80858083575080619</v>
      </c>
      <c r="T4865" s="69">
        <f t="shared" si="943"/>
        <v>195.746523477208</v>
      </c>
      <c r="V4865" s="16">
        <f t="shared" si="944"/>
        <v>3.0154824E-2</v>
      </c>
      <c r="W4865" s="16">
        <f t="shared" si="945"/>
        <v>0.13543235805841033</v>
      </c>
      <c r="X4865" s="16"/>
      <c r="Z4865" s="15">
        <f t="shared" si="946"/>
        <v>4.2620694057489322E-6</v>
      </c>
      <c r="AA4865" s="16">
        <f t="shared" si="947"/>
        <v>0.16724560584441561</v>
      </c>
      <c r="AB4865" s="3">
        <f t="shared" si="948"/>
        <v>0.1801357104092387</v>
      </c>
      <c r="AC4865" s="69">
        <f t="shared" si="949"/>
        <v>52.160750009781367</v>
      </c>
      <c r="AD4865" s="3">
        <f t="shared" si="957"/>
        <v>60.722931914556852</v>
      </c>
      <c r="AF4865" s="29"/>
      <c r="AG4865" s="30"/>
      <c r="AH4865" s="29"/>
      <c r="AI4865" s="29"/>
      <c r="AJ4865" s="31"/>
      <c r="AK4865" s="29"/>
      <c r="AL4865" s="30"/>
      <c r="AN4865" s="17">
        <f t="shared" si="950"/>
        <v>236977.70154792574</v>
      </c>
      <c r="AO4865" s="17">
        <f t="shared" si="951"/>
        <v>2369.7770154792574</v>
      </c>
      <c r="AP4865" s="2">
        <f t="shared" si="952"/>
        <v>162.09274785878122</v>
      </c>
      <c r="AQ4865" s="6">
        <f t="shared" si="953"/>
        <v>7511.3779357759222</v>
      </c>
      <c r="AR4865" s="3">
        <f t="shared" si="954"/>
        <v>31729.091874224079</v>
      </c>
    </row>
    <row r="4866" spans="1:44">
      <c r="A4866" s="32">
        <v>44679</v>
      </c>
      <c r="B4866" s="9">
        <v>6.25</v>
      </c>
      <c r="C4866" s="33">
        <v>39755.269130000001</v>
      </c>
      <c r="D4866" s="34">
        <f t="shared" si="936"/>
        <v>213279931.39313316</v>
      </c>
      <c r="E4866" s="34">
        <v>29794407589312</v>
      </c>
      <c r="F4866" s="3">
        <f>VLOOKUP(A4866,ERCOT_345kv_West_ATC!A:B,2)</f>
        <v>44.686999999999998</v>
      </c>
      <c r="G4866" s="3">
        <f>VLOOKUP(A4866,ERCOT_345kv_West_ATC!G:H,2)</f>
        <v>4.99</v>
      </c>
      <c r="I4866" s="5">
        <f t="shared" si="939"/>
        <v>6</v>
      </c>
      <c r="J4866" s="4">
        <f t="shared" si="940"/>
        <v>144</v>
      </c>
      <c r="K4866" s="4">
        <f t="shared" si="955"/>
        <v>900</v>
      </c>
      <c r="L4866" s="6">
        <f t="shared" si="956"/>
        <v>35779742.217</v>
      </c>
      <c r="N4866" s="22">
        <f t="shared" si="941"/>
        <v>0.16775953547663217</v>
      </c>
      <c r="O4866" s="14">
        <f t="shared" si="942"/>
        <v>421.98063086444557</v>
      </c>
      <c r="Q4866" s="22">
        <f t="shared" si="938"/>
        <v>245.26247876700609</v>
      </c>
      <c r="R4866" s="3">
        <f>VLOOKUP(A4866,ERCOT_345kv_West_ATC!D:E,2)</f>
        <v>46.32</v>
      </c>
      <c r="S4866" s="66">
        <f t="shared" si="937"/>
        <v>0.81114110795559979</v>
      </c>
      <c r="T4866" s="69">
        <f t="shared" si="943"/>
        <v>198.94247876700609</v>
      </c>
      <c r="V4866" s="16">
        <f t="shared" si="944"/>
        <v>3.0565908000000003E-2</v>
      </c>
      <c r="W4866" s="16">
        <f t="shared" si="945"/>
        <v>0.13719362747663216</v>
      </c>
      <c r="X4866" s="16"/>
      <c r="Z4866" s="15">
        <f t="shared" si="946"/>
        <v>4.2620694057489322E-6</v>
      </c>
      <c r="AA4866" s="16">
        <f t="shared" si="947"/>
        <v>0.16943971627628798</v>
      </c>
      <c r="AB4866" s="3">
        <f t="shared" si="948"/>
        <v>0.18249892730433209</v>
      </c>
      <c r="AC4866" s="69">
        <f t="shared" si="949"/>
        <v>53.025687393385553</v>
      </c>
      <c r="AD4866" s="3">
        <f t="shared" si="957"/>
        <v>60.062992847262663</v>
      </c>
      <c r="AF4866" s="29"/>
      <c r="AG4866" s="30"/>
      <c r="AH4866" s="29"/>
      <c r="AI4866" s="29"/>
      <c r="AJ4866" s="31"/>
      <c r="AK4866" s="29"/>
      <c r="AL4866" s="30"/>
      <c r="AN4866" s="17">
        <f t="shared" si="950"/>
        <v>236977.70154792574</v>
      </c>
      <c r="AO4866" s="17">
        <f t="shared" si="951"/>
        <v>2369.7770154792574</v>
      </c>
      <c r="AP4866" s="2">
        <f t="shared" si="952"/>
        <v>162.09274785878122</v>
      </c>
      <c r="AQ4866" s="6">
        <f t="shared" si="953"/>
        <v>7508.1360808187464</v>
      </c>
      <c r="AR4866" s="3">
        <f t="shared" si="954"/>
        <v>32247.133049181255</v>
      </c>
    </row>
    <row r="4867" spans="1:44">
      <c r="A4867" s="32">
        <v>44680</v>
      </c>
      <c r="B4867" s="9">
        <v>6.25</v>
      </c>
      <c r="C4867" s="33">
        <v>38600.153350000001</v>
      </c>
      <c r="D4867" s="34">
        <f t="shared" si="936"/>
        <v>213279931.39313316</v>
      </c>
      <c r="E4867" s="34">
        <v>29794407589312</v>
      </c>
      <c r="F4867" s="3">
        <f>VLOOKUP(A4867,ERCOT_345kv_West_ATC!A:B,2)</f>
        <v>48.303899999999999</v>
      </c>
      <c r="G4867" s="3">
        <f>VLOOKUP(A4867,ERCOT_345kv_West_ATC!G:H,2)</f>
        <v>5.1619999999999999</v>
      </c>
      <c r="I4867" s="5">
        <f t="shared" si="939"/>
        <v>6</v>
      </c>
      <c r="J4867" s="4">
        <f t="shared" si="940"/>
        <v>144</v>
      </c>
      <c r="K4867" s="4">
        <f t="shared" si="955"/>
        <v>900</v>
      </c>
      <c r="L4867" s="6">
        <f t="shared" si="956"/>
        <v>34740138.015000001</v>
      </c>
      <c r="N4867" s="22">
        <f t="shared" si="941"/>
        <v>0.16288517062097341</v>
      </c>
      <c r="O4867" s="14">
        <f t="shared" si="942"/>
        <v>421.98063086444557</v>
      </c>
      <c r="Q4867" s="22">
        <f t="shared" si="938"/>
        <v>238.13621435814827</v>
      </c>
      <c r="R4867" s="3">
        <f>VLOOKUP(A4867,ERCOT_345kv_West_ATC!D:E,2)</f>
        <v>51.29</v>
      </c>
      <c r="S4867" s="66">
        <f t="shared" si="937"/>
        <v>0.7846190671240717</v>
      </c>
      <c r="T4867" s="69">
        <f t="shared" si="943"/>
        <v>186.84621435814827</v>
      </c>
      <c r="V4867" s="16">
        <f t="shared" si="944"/>
        <v>3.3039867600000002E-2</v>
      </c>
      <c r="W4867" s="16">
        <f t="shared" si="945"/>
        <v>0.12984530302097341</v>
      </c>
      <c r="X4867" s="16"/>
      <c r="Z4867" s="15">
        <f t="shared" si="946"/>
        <v>4.2620694057489322E-6</v>
      </c>
      <c r="AA4867" s="16">
        <f t="shared" si="947"/>
        <v>0.16451653265025215</v>
      </c>
      <c r="AB4867" s="3">
        <f t="shared" si="948"/>
        <v>0.17719629961810096</v>
      </c>
      <c r="AC4867" s="69">
        <f t="shared" si="949"/>
        <v>51.084925660224954</v>
      </c>
      <c r="AD4867" s="3">
        <f t="shared" si="957"/>
        <v>59.362021971396338</v>
      </c>
      <c r="AF4867" s="29"/>
      <c r="AG4867" s="30"/>
      <c r="AH4867" s="29"/>
      <c r="AI4867" s="29"/>
      <c r="AJ4867" s="31"/>
      <c r="AK4867" s="29"/>
      <c r="AL4867" s="30"/>
      <c r="AN4867" s="17">
        <f t="shared" si="950"/>
        <v>236977.70154792574</v>
      </c>
      <c r="AO4867" s="17">
        <f t="shared" si="951"/>
        <v>2369.7770154792574</v>
      </c>
      <c r="AP4867" s="2">
        <f t="shared" si="952"/>
        <v>162.09274785878122</v>
      </c>
      <c r="AQ4867" s="6">
        <f t="shared" si="953"/>
        <v>8313.7370376768886</v>
      </c>
      <c r="AR4867" s="3">
        <f t="shared" si="954"/>
        <v>30286.416312323112</v>
      </c>
    </row>
    <row r="4868" spans="1:44">
      <c r="A4868" s="32">
        <v>44681</v>
      </c>
      <c r="B4868" s="9">
        <v>6.25</v>
      </c>
      <c r="C4868" s="33">
        <v>37716.884480000001</v>
      </c>
      <c r="D4868" s="34">
        <f t="shared" si="936"/>
        <v>213279931.39313316</v>
      </c>
      <c r="E4868" s="34">
        <v>29794407589312</v>
      </c>
      <c r="F4868" s="3">
        <f>VLOOKUP(A4868,ERCOT_345kv_West_ATC!A:B,2)</f>
        <v>48.303899999999999</v>
      </c>
      <c r="G4868" s="3">
        <f>VLOOKUP(A4868,ERCOT_345kv_West_ATC!G:H,2)</f>
        <v>5.1619999999999999</v>
      </c>
      <c r="I4868" s="5">
        <f t="shared" si="939"/>
        <v>6</v>
      </c>
      <c r="J4868" s="4">
        <f t="shared" si="940"/>
        <v>144</v>
      </c>
      <c r="K4868" s="4">
        <f t="shared" si="955"/>
        <v>900</v>
      </c>
      <c r="L4868" s="6">
        <f t="shared" si="956"/>
        <v>33945196.031999998</v>
      </c>
      <c r="N4868" s="22">
        <f t="shared" si="941"/>
        <v>0.15915794707111816</v>
      </c>
      <c r="O4868" s="14">
        <f t="shared" si="942"/>
        <v>421.98063086444557</v>
      </c>
      <c r="Q4868" s="22">
        <f t="shared" si="938"/>
        <v>232.68705712151777</v>
      </c>
      <c r="R4868" s="3">
        <f>VLOOKUP(A4868,ERCOT_345kv_West_ATC!D:E,2)</f>
        <v>64.77</v>
      </c>
      <c r="S4868" s="66">
        <f t="shared" si="937"/>
        <v>0.72164330581492242</v>
      </c>
      <c r="T4868" s="69">
        <f t="shared" si="943"/>
        <v>167.91705712151776</v>
      </c>
      <c r="V4868" s="16">
        <f t="shared" si="944"/>
        <v>3.3039867600000002E-2</v>
      </c>
      <c r="W4868" s="16">
        <f t="shared" si="945"/>
        <v>0.12611807947111817</v>
      </c>
      <c r="X4868" s="16"/>
      <c r="Z4868" s="15">
        <f t="shared" si="946"/>
        <v>4.2620694057489322E-6</v>
      </c>
      <c r="AA4868" s="16">
        <f t="shared" si="947"/>
        <v>0.16075197942237474</v>
      </c>
      <c r="AB4868" s="3">
        <f t="shared" si="948"/>
        <v>0.17314160133976209</v>
      </c>
      <c r="AC4868" s="69">
        <f t="shared" si="949"/>
        <v>49.600906090352929</v>
      </c>
      <c r="AD4868" s="3">
        <f t="shared" si="957"/>
        <v>58.815116344136989</v>
      </c>
      <c r="AF4868" s="29"/>
      <c r="AG4868" s="30"/>
      <c r="AH4868" s="29"/>
      <c r="AI4868" s="29"/>
      <c r="AJ4868" s="31"/>
      <c r="AK4868" s="29"/>
      <c r="AL4868" s="30"/>
      <c r="AN4868" s="17">
        <f t="shared" si="950"/>
        <v>236977.70154792574</v>
      </c>
      <c r="AO4868" s="17">
        <f t="shared" si="951"/>
        <v>2369.7770154792574</v>
      </c>
      <c r="AP4868" s="2">
        <f t="shared" si="952"/>
        <v>162.09274785878122</v>
      </c>
      <c r="AQ4868" s="6">
        <f t="shared" si="953"/>
        <v>10498.74727881326</v>
      </c>
      <c r="AR4868" s="3">
        <f t="shared" si="954"/>
        <v>27218.137201186742</v>
      </c>
    </row>
    <row r="4869" spans="1:44">
      <c r="A4869" s="32">
        <v>44682</v>
      </c>
      <c r="B4869" s="9">
        <v>6.25</v>
      </c>
      <c r="C4869" s="33">
        <v>38480.583530000004</v>
      </c>
      <c r="D4869" s="34">
        <f t="shared" ref="D4869:D4932" si="958">((2^256)/(2^208*65535)/600)*E4869/(10^12)</f>
        <v>213279931.39313316</v>
      </c>
      <c r="E4869" s="34">
        <v>29794407589312</v>
      </c>
      <c r="F4869" s="3">
        <f>VLOOKUP(A4869,ERCOT_345kv_West_ATC!A:B,2)</f>
        <v>48.303899999999999</v>
      </c>
      <c r="G4869" s="3">
        <f>VLOOKUP(A4869,ERCOT_345kv_West_ATC!G:H,2)</f>
        <v>5.1619999999999999</v>
      </c>
      <c r="I4869" s="5">
        <f t="shared" si="939"/>
        <v>6</v>
      </c>
      <c r="J4869" s="4">
        <f t="shared" si="940"/>
        <v>144</v>
      </c>
      <c r="K4869" s="4">
        <f t="shared" si="955"/>
        <v>900</v>
      </c>
      <c r="L4869" s="6">
        <f t="shared" si="956"/>
        <v>34632525.177000001</v>
      </c>
      <c r="N4869" s="22">
        <f t="shared" si="941"/>
        <v>0.16238060914021393</v>
      </c>
      <c r="O4869" s="14">
        <f t="shared" si="942"/>
        <v>421.98063086444557</v>
      </c>
      <c r="Q4869" s="22">
        <f t="shared" si="938"/>
        <v>237.39855137458176</v>
      </c>
      <c r="R4869" s="3">
        <f>VLOOKUP(A4869,ERCOT_345kv_West_ATC!D:E,2)</f>
        <v>46.62</v>
      </c>
      <c r="S4869" s="66">
        <f t="shared" si="937"/>
        <v>0.80362137961642333</v>
      </c>
      <c r="T4869" s="69">
        <f t="shared" si="943"/>
        <v>190.77855137458175</v>
      </c>
      <c r="V4869" s="16">
        <f t="shared" si="944"/>
        <v>3.3039867600000002E-2</v>
      </c>
      <c r="W4869" s="16">
        <f t="shared" si="945"/>
        <v>0.12934074154021394</v>
      </c>
      <c r="X4869" s="16"/>
      <c r="Z4869" s="15">
        <f t="shared" si="946"/>
        <v>4.2620694057489322E-6</v>
      </c>
      <c r="AA4869" s="16">
        <f t="shared" si="947"/>
        <v>0.16400691777857926</v>
      </c>
      <c r="AB4869" s="3">
        <f t="shared" si="948"/>
        <v>0.17664740724822126</v>
      </c>
      <c r="AC4869" s="69">
        <f t="shared" si="949"/>
        <v>50.884031052848982</v>
      </c>
      <c r="AD4869" s="3">
        <f t="shared" si="957"/>
        <v>58.270067141062547</v>
      </c>
      <c r="AF4869" s="29"/>
      <c r="AG4869" s="30"/>
      <c r="AH4869" s="29"/>
      <c r="AI4869" s="29"/>
      <c r="AJ4869" s="31"/>
      <c r="AK4869" s="29"/>
      <c r="AL4869" s="30"/>
      <c r="AN4869" s="17">
        <f t="shared" si="950"/>
        <v>236977.70154792574</v>
      </c>
      <c r="AO4869" s="17">
        <f t="shared" si="951"/>
        <v>2369.7770154792574</v>
      </c>
      <c r="AP4869" s="2">
        <f t="shared" si="952"/>
        <v>162.09274785878122</v>
      </c>
      <c r="AQ4869" s="6">
        <f t="shared" si="953"/>
        <v>7556.7639051763799</v>
      </c>
      <c r="AR4869" s="3">
        <f t="shared" si="954"/>
        <v>30923.819624823624</v>
      </c>
    </row>
    <row r="4870" spans="1:44">
      <c r="A4870" s="32">
        <v>44683</v>
      </c>
      <c r="B4870" s="9">
        <v>6.25</v>
      </c>
      <c r="C4870" s="33">
        <v>38531.468719999997</v>
      </c>
      <c r="D4870" s="34">
        <f t="shared" si="958"/>
        <v>213279931.39313316</v>
      </c>
      <c r="E4870" s="34">
        <v>29794407589312</v>
      </c>
      <c r="F4870" s="3">
        <f>VLOOKUP(A4870,ERCOT_345kv_West_ATC!A:B,2)</f>
        <v>47.765500000000003</v>
      </c>
      <c r="G4870" s="3">
        <f>VLOOKUP(A4870,ERCOT_345kv_West_ATC!G:H,2)</f>
        <v>5.4180000000000001</v>
      </c>
      <c r="I4870" s="5">
        <f t="shared" si="939"/>
        <v>6</v>
      </c>
      <c r="J4870" s="4">
        <f t="shared" si="940"/>
        <v>144</v>
      </c>
      <c r="K4870" s="4">
        <f t="shared" si="955"/>
        <v>900</v>
      </c>
      <c r="L4870" s="6">
        <f t="shared" si="956"/>
        <v>34678321.847999997</v>
      </c>
      <c r="N4870" s="22">
        <f t="shared" si="941"/>
        <v>0.1625953347859925</v>
      </c>
      <c r="O4870" s="14">
        <f t="shared" si="942"/>
        <v>421.98063086444557</v>
      </c>
      <c r="Q4870" s="22">
        <f t="shared" si="938"/>
        <v>237.71247775729893</v>
      </c>
      <c r="R4870" s="3">
        <f>VLOOKUP(A4870,ERCOT_345kv_West_ATC!D:E,2)</f>
        <v>47.36</v>
      </c>
      <c r="S4870" s="66">
        <f t="shared" ref="S4870:S4933" si="959">(Q4870-R4870)/Q4870</f>
        <v>0.80076771549050152</v>
      </c>
      <c r="T4870" s="69">
        <f t="shared" si="943"/>
        <v>190.35247775729891</v>
      </c>
      <c r="V4870" s="16">
        <f t="shared" si="944"/>
        <v>3.2671602000000001E-2</v>
      </c>
      <c r="W4870" s="16">
        <f t="shared" si="945"/>
        <v>0.12992373278599251</v>
      </c>
      <c r="X4870" s="16"/>
      <c r="Z4870" s="15">
        <f t="shared" si="946"/>
        <v>4.2620694057489322E-6</v>
      </c>
      <c r="AA4870" s="16">
        <f t="shared" si="947"/>
        <v>0.16422379399008397</v>
      </c>
      <c r="AB4870" s="3">
        <f t="shared" si="948"/>
        <v>0.17688099873920851</v>
      </c>
      <c r="AC4870" s="69">
        <f t="shared" si="949"/>
        <v>50.969525538550307</v>
      </c>
      <c r="AD4870" s="3">
        <f t="shared" si="957"/>
        <v>57.749250798201771</v>
      </c>
      <c r="AF4870" s="29"/>
      <c r="AG4870" s="30"/>
      <c r="AH4870" s="29"/>
      <c r="AI4870" s="29"/>
      <c r="AJ4870" s="31"/>
      <c r="AK4870" s="29"/>
      <c r="AL4870" s="30"/>
      <c r="AN4870" s="17">
        <f t="shared" si="950"/>
        <v>236977.70154792574</v>
      </c>
      <c r="AO4870" s="17">
        <f t="shared" si="951"/>
        <v>2369.7770154792574</v>
      </c>
      <c r="AP4870" s="2">
        <f t="shared" si="952"/>
        <v>162.09274785878122</v>
      </c>
      <c r="AQ4870" s="6">
        <f t="shared" si="953"/>
        <v>7676.7125385918789</v>
      </c>
      <c r="AR4870" s="3">
        <f t="shared" si="954"/>
        <v>30854.75618140812</v>
      </c>
    </row>
    <row r="4871" spans="1:44">
      <c r="A4871" s="32">
        <v>44684</v>
      </c>
      <c r="B4871" s="9">
        <v>6.25</v>
      </c>
      <c r="C4871" s="33">
        <v>37751.445820000001</v>
      </c>
      <c r="D4871" s="34">
        <f t="shared" si="958"/>
        <v>213279931.39313316</v>
      </c>
      <c r="E4871" s="34">
        <v>29794407589312</v>
      </c>
      <c r="F4871" s="3">
        <f>VLOOKUP(A4871,ERCOT_345kv_West_ATC!A:B,2)</f>
        <v>49.070399999999999</v>
      </c>
      <c r="G4871" s="3">
        <f>VLOOKUP(A4871,ERCOT_345kv_West_ATC!G:H,2)</f>
        <v>5.3979999999999997</v>
      </c>
      <c r="I4871" s="5">
        <f t="shared" si="939"/>
        <v>6</v>
      </c>
      <c r="J4871" s="4">
        <f t="shared" si="940"/>
        <v>144</v>
      </c>
      <c r="K4871" s="4">
        <f t="shared" si="955"/>
        <v>900</v>
      </c>
      <c r="L4871" s="6">
        <f t="shared" si="956"/>
        <v>33976301.237999998</v>
      </c>
      <c r="N4871" s="22">
        <f t="shared" si="941"/>
        <v>0.15930378923168537</v>
      </c>
      <c r="O4871" s="14">
        <f t="shared" si="942"/>
        <v>421.98063086444557</v>
      </c>
      <c r="Q4871" s="22">
        <f t="shared" si="938"/>
        <v>232.90027665451072</v>
      </c>
      <c r="R4871" s="3">
        <f>VLOOKUP(A4871,ERCOT_345kv_West_ATC!D:E,2)</f>
        <v>66.900000000000006</v>
      </c>
      <c r="S4871" s="66">
        <f t="shared" si="959"/>
        <v>0.71275259539841207</v>
      </c>
      <c r="T4871" s="69">
        <f t="shared" si="943"/>
        <v>166.00027665451071</v>
      </c>
      <c r="V4871" s="16">
        <f t="shared" si="944"/>
        <v>3.35641536E-2</v>
      </c>
      <c r="W4871" s="16">
        <f t="shared" si="945"/>
        <v>0.12573963563168536</v>
      </c>
      <c r="X4871" s="16"/>
      <c r="Z4871" s="15">
        <f t="shared" si="946"/>
        <v>4.2620694057489322E-6</v>
      </c>
      <c r="AA4871" s="16">
        <f t="shared" si="947"/>
        <v>0.16089928225221042</v>
      </c>
      <c r="AB4871" s="3">
        <f t="shared" si="948"/>
        <v>0.17330025722649689</v>
      </c>
      <c r="AC4871" s="69">
        <f t="shared" si="949"/>
        <v>49.658974144897869</v>
      </c>
      <c r="AD4871" s="3">
        <f t="shared" si="957"/>
        <v>57.152762044915882</v>
      </c>
      <c r="AF4871" s="29"/>
      <c r="AG4871" s="30"/>
      <c r="AH4871" s="29"/>
      <c r="AI4871" s="29"/>
      <c r="AJ4871" s="31"/>
      <c r="AK4871" s="29"/>
      <c r="AL4871" s="30"/>
      <c r="AN4871" s="17">
        <f t="shared" si="950"/>
        <v>236977.70154792574</v>
      </c>
      <c r="AO4871" s="17">
        <f t="shared" si="951"/>
        <v>2369.7770154792574</v>
      </c>
      <c r="AP4871" s="2">
        <f t="shared" si="952"/>
        <v>162.09274785878122</v>
      </c>
      <c r="AQ4871" s="6">
        <f t="shared" si="953"/>
        <v>10844.004831752465</v>
      </c>
      <c r="AR4871" s="3">
        <f t="shared" si="954"/>
        <v>26907.440988247537</v>
      </c>
    </row>
    <row r="4872" spans="1:44">
      <c r="A4872" s="32">
        <v>44685</v>
      </c>
      <c r="B4872" s="9">
        <v>6.25</v>
      </c>
      <c r="C4872" s="33">
        <v>39693.11146</v>
      </c>
      <c r="D4872" s="34">
        <f t="shared" si="958"/>
        <v>213279931.39313316</v>
      </c>
      <c r="E4872" s="34">
        <v>29794407589312</v>
      </c>
      <c r="F4872" s="3">
        <f>VLOOKUP(A4872,ERCOT_345kv_West_ATC!A:B,2)</f>
        <v>51.520699999999998</v>
      </c>
      <c r="G4872" s="3">
        <f>VLOOKUP(A4872,ERCOT_345kv_West_ATC!G:H,2)</f>
        <v>5.6529999999999996</v>
      </c>
      <c r="I4872" s="5">
        <f t="shared" si="939"/>
        <v>6</v>
      </c>
      <c r="J4872" s="4">
        <f t="shared" si="940"/>
        <v>144</v>
      </c>
      <c r="K4872" s="4">
        <f t="shared" si="955"/>
        <v>900</v>
      </c>
      <c r="L4872" s="6">
        <f t="shared" si="956"/>
        <v>35723800.314000003</v>
      </c>
      <c r="N4872" s="22">
        <f t="shared" si="941"/>
        <v>0.16749724214863554</v>
      </c>
      <c r="O4872" s="14">
        <f t="shared" si="942"/>
        <v>421.98063086444557</v>
      </c>
      <c r="Q4872" s="22">
        <f t="shared" si="938"/>
        <v>244.8790089892332</v>
      </c>
      <c r="R4872" s="3">
        <f>VLOOKUP(A4872,ERCOT_345kv_West_ATC!D:E,2)</f>
        <v>62.64</v>
      </c>
      <c r="S4872" s="66">
        <f t="shared" si="959"/>
        <v>0.74420020622202798</v>
      </c>
      <c r="T4872" s="69">
        <f t="shared" si="943"/>
        <v>182.23900898923318</v>
      </c>
      <c r="V4872" s="16">
        <f t="shared" si="944"/>
        <v>3.5240158799999997E-2</v>
      </c>
      <c r="W4872" s="16">
        <f t="shared" si="945"/>
        <v>0.13225708334863553</v>
      </c>
      <c r="X4872" s="16"/>
      <c r="Z4872" s="15">
        <f t="shared" si="946"/>
        <v>4.2620694057489322E-6</v>
      </c>
      <c r="AA4872" s="16">
        <f t="shared" si="947"/>
        <v>0.16917479597264834</v>
      </c>
      <c r="AB4872" s="3">
        <f t="shared" si="948"/>
        <v>0.18221358882349717</v>
      </c>
      <c r="AC4872" s="69">
        <f t="shared" si="949"/>
        <v>52.921253509399961</v>
      </c>
      <c r="AD4872" s="3">
        <f t="shared" si="957"/>
        <v>56.65473128773764</v>
      </c>
      <c r="AF4872" s="29"/>
      <c r="AG4872" s="30"/>
      <c r="AH4872" s="29"/>
      <c r="AI4872" s="29"/>
      <c r="AJ4872" s="31"/>
      <c r="AK4872" s="29"/>
      <c r="AL4872" s="30"/>
      <c r="AN4872" s="17">
        <f t="shared" si="950"/>
        <v>236977.70154792574</v>
      </c>
      <c r="AO4872" s="17">
        <f t="shared" si="951"/>
        <v>2369.7770154792574</v>
      </c>
      <c r="AP4872" s="2">
        <f t="shared" si="952"/>
        <v>162.09274785878122</v>
      </c>
      <c r="AQ4872" s="6">
        <f t="shared" si="953"/>
        <v>10153.489725874057</v>
      </c>
      <c r="AR4872" s="3">
        <f t="shared" si="954"/>
        <v>29539.621734125943</v>
      </c>
    </row>
    <row r="4873" spans="1:44">
      <c r="A4873" s="32">
        <v>44686</v>
      </c>
      <c r="B4873" s="9">
        <v>6.25</v>
      </c>
      <c r="C4873" s="33">
        <v>36566.416490000003</v>
      </c>
      <c r="D4873" s="34">
        <f t="shared" si="958"/>
        <v>213279931.39313316</v>
      </c>
      <c r="E4873" s="34">
        <v>29794407589312</v>
      </c>
      <c r="F4873" s="3">
        <f>VLOOKUP(A4873,ERCOT_345kv_West_ATC!A:B,2)</f>
        <v>53.441099999999999</v>
      </c>
      <c r="G4873" s="3">
        <f>VLOOKUP(A4873,ERCOT_345kv_West_ATC!G:H,2)</f>
        <v>5.8209999999999997</v>
      </c>
      <c r="I4873" s="5">
        <f t="shared" si="939"/>
        <v>6</v>
      </c>
      <c r="J4873" s="4">
        <f t="shared" si="940"/>
        <v>144</v>
      </c>
      <c r="K4873" s="4">
        <f t="shared" si="955"/>
        <v>900</v>
      </c>
      <c r="L4873" s="6">
        <f t="shared" si="956"/>
        <v>32909774.841000002</v>
      </c>
      <c r="N4873" s="22">
        <f t="shared" si="941"/>
        <v>0.15430319498902267</v>
      </c>
      <c r="O4873" s="14">
        <f t="shared" si="942"/>
        <v>421.98063086444557</v>
      </c>
      <c r="Q4873" s="22">
        <f t="shared" si="938"/>
        <v>225.58946635822025</v>
      </c>
      <c r="R4873" s="3">
        <f>VLOOKUP(A4873,ERCOT_345kv_West_ATC!D:E,2)</f>
        <v>91.24</v>
      </c>
      <c r="S4873" s="66">
        <f t="shared" si="959"/>
        <v>0.59554849136831023</v>
      </c>
      <c r="T4873" s="69">
        <f t="shared" si="943"/>
        <v>134.34946635822024</v>
      </c>
      <c r="V4873" s="16">
        <f t="shared" si="944"/>
        <v>3.6553712399999994E-2</v>
      </c>
      <c r="W4873" s="16">
        <f t="shared" si="945"/>
        <v>0.11774948258902268</v>
      </c>
      <c r="X4873" s="16"/>
      <c r="Z4873" s="15">
        <f t="shared" si="946"/>
        <v>4.2620694057489322E-6</v>
      </c>
      <c r="AA4873" s="16">
        <f t="shared" si="947"/>
        <v>0.15584860499990227</v>
      </c>
      <c r="AB4873" s="3">
        <f t="shared" si="948"/>
        <v>0.16786030960994378</v>
      </c>
      <c r="AC4873" s="69">
        <f t="shared" si="949"/>
        <v>47.667953317239416</v>
      </c>
      <c r="AD4873" s="3">
        <f t="shared" si="957"/>
        <v>56.042049638711852</v>
      </c>
      <c r="AF4873" s="29"/>
      <c r="AG4873" s="30"/>
      <c r="AH4873" s="29"/>
      <c r="AI4873" s="29"/>
      <c r="AJ4873" s="31"/>
      <c r="AK4873" s="29"/>
      <c r="AL4873" s="30"/>
      <c r="AN4873" s="17">
        <f t="shared" si="950"/>
        <v>236977.70154792574</v>
      </c>
      <c r="AO4873" s="17">
        <f t="shared" si="951"/>
        <v>2369.7770154792574</v>
      </c>
      <c r="AP4873" s="2">
        <f t="shared" si="952"/>
        <v>162.09274785878122</v>
      </c>
      <c r="AQ4873" s="6">
        <f t="shared" si="953"/>
        <v>14789.342314635198</v>
      </c>
      <c r="AR4873" s="3">
        <f t="shared" si="954"/>
        <v>21777.074175364804</v>
      </c>
    </row>
    <row r="4874" spans="1:44">
      <c r="A4874" s="32">
        <v>44687</v>
      </c>
      <c r="B4874" s="9">
        <v>6.25</v>
      </c>
      <c r="C4874" s="33">
        <v>36054.16012</v>
      </c>
      <c r="D4874" s="34">
        <f t="shared" si="958"/>
        <v>213279931.39313316</v>
      </c>
      <c r="E4874" s="34">
        <v>29794407589312</v>
      </c>
      <c r="F4874" s="3">
        <f>VLOOKUP(A4874,ERCOT_345kv_West_ATC!A:B,2)</f>
        <v>53.129199999999997</v>
      </c>
      <c r="G4874" s="3">
        <f>VLOOKUP(A4874,ERCOT_345kv_West_ATC!G:H,2)</f>
        <v>5.5650000000000004</v>
      </c>
      <c r="I4874" s="5">
        <f t="shared" si="939"/>
        <v>6</v>
      </c>
      <c r="J4874" s="4">
        <f t="shared" si="940"/>
        <v>144</v>
      </c>
      <c r="K4874" s="4">
        <f t="shared" si="955"/>
        <v>900</v>
      </c>
      <c r="L4874" s="6">
        <f t="shared" si="956"/>
        <v>32448744.107999999</v>
      </c>
      <c r="N4874" s="22">
        <f t="shared" si="941"/>
        <v>0.15214157232725334</v>
      </c>
      <c r="O4874" s="14">
        <f t="shared" si="942"/>
        <v>421.98063086444557</v>
      </c>
      <c r="Q4874" s="22">
        <f t="shared" si="938"/>
        <v>222.42919930884989</v>
      </c>
      <c r="R4874" s="3">
        <f>VLOOKUP(A4874,ERCOT_345kv_West_ATC!D:E,2)</f>
        <v>134.66</v>
      </c>
      <c r="S4874" s="66">
        <f t="shared" si="959"/>
        <v>0.3945938733834114</v>
      </c>
      <c r="T4874" s="69">
        <f t="shared" si="943"/>
        <v>87.769199308849892</v>
      </c>
      <c r="V4874" s="16">
        <f t="shared" si="944"/>
        <v>3.63403728E-2</v>
      </c>
      <c r="W4874" s="16">
        <f t="shared" si="945"/>
        <v>0.11580119952725335</v>
      </c>
      <c r="X4874" s="16"/>
      <c r="Z4874" s="15">
        <f t="shared" si="946"/>
        <v>4.2620694057489322E-6</v>
      </c>
      <c r="AA4874" s="16">
        <f t="shared" si="947"/>
        <v>0.15366533279742525</v>
      </c>
      <c r="AB4874" s="3">
        <f t="shared" si="948"/>
        <v>0.16550876627806213</v>
      </c>
      <c r="AC4874" s="69">
        <f t="shared" si="949"/>
        <v>46.807288457770731</v>
      </c>
      <c r="AD4874" s="3">
        <f t="shared" si="957"/>
        <v>55.539644109905197</v>
      </c>
      <c r="AF4874" s="29"/>
      <c r="AG4874" s="30"/>
      <c r="AH4874" s="29"/>
      <c r="AI4874" s="29"/>
      <c r="AJ4874" s="31"/>
      <c r="AK4874" s="29"/>
      <c r="AL4874" s="30"/>
      <c r="AN4874" s="17">
        <f t="shared" si="950"/>
        <v>236977.70154792574</v>
      </c>
      <c r="AO4874" s="17">
        <f t="shared" si="951"/>
        <v>2369.7770154792574</v>
      </c>
      <c r="AP4874" s="2">
        <f t="shared" si="952"/>
        <v>162.09274785878122</v>
      </c>
      <c r="AQ4874" s="6">
        <f t="shared" si="953"/>
        <v>21827.409426663478</v>
      </c>
      <c r="AR4874" s="3">
        <f t="shared" si="954"/>
        <v>14226.750693336522</v>
      </c>
    </row>
    <row r="4875" spans="1:44">
      <c r="A4875" s="32">
        <v>44688</v>
      </c>
      <c r="B4875" s="9">
        <v>6.25</v>
      </c>
      <c r="C4875" s="33">
        <v>35542.908409999996</v>
      </c>
      <c r="D4875" s="34">
        <f t="shared" si="958"/>
        <v>213279931.39313316</v>
      </c>
      <c r="E4875" s="34">
        <v>29794407589312</v>
      </c>
      <c r="F4875" s="3">
        <f>VLOOKUP(A4875,ERCOT_345kv_West_ATC!A:B,2)</f>
        <v>53.129199999999997</v>
      </c>
      <c r="G4875" s="3">
        <f>VLOOKUP(A4875,ERCOT_345kv_West_ATC!G:H,2)</f>
        <v>5.5650000000000004</v>
      </c>
      <c r="I4875" s="5">
        <f t="shared" si="939"/>
        <v>6</v>
      </c>
      <c r="J4875" s="4">
        <f t="shared" si="940"/>
        <v>144</v>
      </c>
      <c r="K4875" s="4">
        <f t="shared" si="955"/>
        <v>900</v>
      </c>
      <c r="L4875" s="6">
        <f t="shared" si="956"/>
        <v>31988617.568999998</v>
      </c>
      <c r="N4875" s="22">
        <f t="shared" si="941"/>
        <v>0.14998418913609007</v>
      </c>
      <c r="O4875" s="14">
        <f t="shared" si="942"/>
        <v>421.98063086444557</v>
      </c>
      <c r="Q4875" s="22">
        <f t="shared" si="938"/>
        <v>219.2751303159211</v>
      </c>
      <c r="R4875" s="3">
        <f>VLOOKUP(A4875,ERCOT_345kv_West_ATC!D:E,2)</f>
        <v>80.069999999999993</v>
      </c>
      <c r="S4875" s="66">
        <f t="shared" si="959"/>
        <v>0.63484231027641402</v>
      </c>
      <c r="T4875" s="69">
        <f t="shared" si="943"/>
        <v>139.20513031592111</v>
      </c>
      <c r="V4875" s="16">
        <f t="shared" si="944"/>
        <v>3.63403728E-2</v>
      </c>
      <c r="W4875" s="16">
        <f t="shared" si="945"/>
        <v>0.11364381633609008</v>
      </c>
      <c r="X4875" s="16"/>
      <c r="Z4875" s="15">
        <f t="shared" si="946"/>
        <v>4.2620694057489322E-6</v>
      </c>
      <c r="AA4875" s="16">
        <f t="shared" si="947"/>
        <v>0.15148634252559742</v>
      </c>
      <c r="AB4875" s="3">
        <f t="shared" si="948"/>
        <v>0.16316183489766056</v>
      </c>
      <c r="AC4875" s="69">
        <f t="shared" si="949"/>
        <v>45.948311572543773</v>
      </c>
      <c r="AD4875" s="3">
        <f t="shared" si="957"/>
        <v>54.989574419570005</v>
      </c>
      <c r="AF4875" s="29"/>
      <c r="AG4875" s="30"/>
      <c r="AH4875" s="29"/>
      <c r="AI4875" s="29"/>
      <c r="AJ4875" s="31"/>
      <c r="AK4875" s="29"/>
      <c r="AL4875" s="30"/>
      <c r="AN4875" s="17">
        <f t="shared" si="950"/>
        <v>236977.70154792574</v>
      </c>
      <c r="AO4875" s="17">
        <f t="shared" si="951"/>
        <v>2369.7770154792574</v>
      </c>
      <c r="AP4875" s="2">
        <f t="shared" si="952"/>
        <v>162.09274785878122</v>
      </c>
      <c r="AQ4875" s="6">
        <f t="shared" si="953"/>
        <v>12978.766321052612</v>
      </c>
      <c r="AR4875" s="3">
        <f t="shared" si="954"/>
        <v>22564.142088947385</v>
      </c>
    </row>
    <row r="4876" spans="1:44">
      <c r="A4876" s="32">
        <v>44689</v>
      </c>
      <c r="B4876" s="9">
        <v>6.25</v>
      </c>
      <c r="C4876" s="33">
        <v>33987.641360000001</v>
      </c>
      <c r="D4876" s="34">
        <f t="shared" si="958"/>
        <v>213279931.39313316</v>
      </c>
      <c r="E4876" s="34">
        <v>29794407589312</v>
      </c>
      <c r="F4876" s="3">
        <f>VLOOKUP(A4876,ERCOT_345kv_West_ATC!A:B,2)</f>
        <v>53.129199999999997</v>
      </c>
      <c r="G4876" s="3">
        <f>VLOOKUP(A4876,ERCOT_345kv_West_ATC!G:H,2)</f>
        <v>5.5650000000000004</v>
      </c>
      <c r="I4876" s="5">
        <f t="shared" si="939"/>
        <v>6</v>
      </c>
      <c r="J4876" s="4">
        <f t="shared" si="940"/>
        <v>144</v>
      </c>
      <c r="K4876" s="4">
        <f t="shared" si="955"/>
        <v>900</v>
      </c>
      <c r="L4876" s="6">
        <f t="shared" si="956"/>
        <v>30588877.223999999</v>
      </c>
      <c r="N4876" s="22">
        <f t="shared" si="941"/>
        <v>0.14342126342687322</v>
      </c>
      <c r="O4876" s="14">
        <f t="shared" si="942"/>
        <v>421.98063086444557</v>
      </c>
      <c r="Q4876" s="22">
        <f t="shared" si="938"/>
        <v>209.68020968841111</v>
      </c>
      <c r="R4876" s="3">
        <f>VLOOKUP(A4876,ERCOT_345kv_West_ATC!D:E,2)</f>
        <v>69.930000000000007</v>
      </c>
      <c r="S4876" s="66">
        <f t="shared" si="959"/>
        <v>0.66649213054528444</v>
      </c>
      <c r="T4876" s="69">
        <f t="shared" si="943"/>
        <v>139.7502096884111</v>
      </c>
      <c r="V4876" s="16">
        <f t="shared" si="944"/>
        <v>3.63403728E-2</v>
      </c>
      <c r="W4876" s="16">
        <f t="shared" si="945"/>
        <v>0.10708089062687323</v>
      </c>
      <c r="X4876" s="16"/>
      <c r="Z4876" s="15">
        <f t="shared" si="946"/>
        <v>4.2620694057489322E-6</v>
      </c>
      <c r="AA4876" s="16">
        <f t="shared" si="947"/>
        <v>0.14485768641402305</v>
      </c>
      <c r="AB4876" s="3">
        <f t="shared" si="948"/>
        <v>0.15602228900831869</v>
      </c>
      <c r="AC4876" s="69">
        <f t="shared" si="949"/>
        <v>43.33523777704464</v>
      </c>
      <c r="AD4876" s="3">
        <f t="shared" si="957"/>
        <v>54.42354796990039</v>
      </c>
      <c r="AF4876" s="29"/>
      <c r="AG4876" s="30"/>
      <c r="AH4876" s="29"/>
      <c r="AI4876" s="29"/>
      <c r="AJ4876" s="31"/>
      <c r="AK4876" s="29"/>
      <c r="AL4876" s="30"/>
      <c r="AN4876" s="17">
        <f t="shared" si="950"/>
        <v>236977.70154792574</v>
      </c>
      <c r="AO4876" s="17">
        <f t="shared" si="951"/>
        <v>2369.7770154792574</v>
      </c>
      <c r="AP4876" s="2">
        <f t="shared" si="952"/>
        <v>162.09274785878122</v>
      </c>
      <c r="AQ4876" s="6">
        <f t="shared" si="953"/>
        <v>11335.145857764572</v>
      </c>
      <c r="AR4876" s="3">
        <f t="shared" si="954"/>
        <v>22652.49550223543</v>
      </c>
    </row>
    <row r="4877" spans="1:44">
      <c r="A4877" s="32">
        <v>44690</v>
      </c>
      <c r="B4877" s="9">
        <v>6.25</v>
      </c>
      <c r="C4877" s="33">
        <v>30384.579819999999</v>
      </c>
      <c r="D4877" s="34">
        <f t="shared" si="958"/>
        <v>213279931.39313316</v>
      </c>
      <c r="E4877" s="34">
        <v>29794407589312</v>
      </c>
      <c r="F4877" s="3">
        <f>VLOOKUP(A4877,ERCOT_345kv_West_ATC!A:B,2)</f>
        <v>51.907299999999999</v>
      </c>
      <c r="G4877" s="3">
        <f>VLOOKUP(A4877,ERCOT_345kv_West_ATC!G:H,2)</f>
        <v>5.1189999999999998</v>
      </c>
      <c r="I4877" s="5">
        <f t="shared" si="939"/>
        <v>6</v>
      </c>
      <c r="J4877" s="4">
        <f t="shared" si="940"/>
        <v>144</v>
      </c>
      <c r="K4877" s="4">
        <f t="shared" si="955"/>
        <v>900</v>
      </c>
      <c r="L4877" s="6">
        <f t="shared" si="956"/>
        <v>27346121.838</v>
      </c>
      <c r="N4877" s="22">
        <f t="shared" si="941"/>
        <v>0.12821704160994701</v>
      </c>
      <c r="O4877" s="14">
        <f t="shared" si="942"/>
        <v>421.98063086444557</v>
      </c>
      <c r="Q4877" s="22">
        <f t="shared" si="938"/>
        <v>187.45181521922078</v>
      </c>
      <c r="R4877" s="3">
        <f>VLOOKUP(A4877,ERCOT_345kv_West_ATC!D:E,2)</f>
        <v>69.94</v>
      </c>
      <c r="S4877" s="66">
        <f t="shared" si="959"/>
        <v>0.62689078300892043</v>
      </c>
      <c r="T4877" s="69">
        <f t="shared" si="943"/>
        <v>117.51181521922078</v>
      </c>
      <c r="V4877" s="16">
        <f t="shared" si="944"/>
        <v>3.5504593199999997E-2</v>
      </c>
      <c r="W4877" s="16">
        <f t="shared" si="945"/>
        <v>9.2712448409947024E-2</v>
      </c>
      <c r="X4877" s="16"/>
      <c r="Z4877" s="15">
        <f t="shared" si="946"/>
        <v>4.2620694057489322E-6</v>
      </c>
      <c r="AA4877" s="16">
        <f t="shared" si="947"/>
        <v>0.12950118805735839</v>
      </c>
      <c r="AB4877" s="3">
        <f t="shared" si="948"/>
        <v>0.13948222072425587</v>
      </c>
      <c r="AC4877" s="69">
        <f t="shared" si="949"/>
        <v>37.28157278507765</v>
      </c>
      <c r="AD4877" s="3">
        <f t="shared" si="957"/>
        <v>53.628592797962433</v>
      </c>
      <c r="AF4877" s="29"/>
      <c r="AG4877" s="30"/>
      <c r="AH4877" s="29"/>
      <c r="AI4877" s="29"/>
      <c r="AJ4877" s="31"/>
      <c r="AK4877" s="29"/>
      <c r="AL4877" s="30"/>
      <c r="AN4877" s="17">
        <f t="shared" si="950"/>
        <v>236977.70154792574</v>
      </c>
      <c r="AO4877" s="17">
        <f t="shared" si="951"/>
        <v>2369.7770154792574</v>
      </c>
      <c r="AP4877" s="2">
        <f t="shared" si="952"/>
        <v>162.09274785878122</v>
      </c>
      <c r="AQ4877" s="6">
        <f t="shared" si="953"/>
        <v>11336.766785243159</v>
      </c>
      <c r="AR4877" s="3">
        <f t="shared" si="954"/>
        <v>19047.81303475684</v>
      </c>
    </row>
    <row r="4878" spans="1:44">
      <c r="A4878" s="32">
        <v>44691</v>
      </c>
      <c r="B4878" s="9">
        <v>6.25</v>
      </c>
      <c r="C4878" s="33">
        <v>31007.755089999999</v>
      </c>
      <c r="D4878" s="34">
        <f t="shared" si="958"/>
        <v>223707510.72190133</v>
      </c>
      <c r="E4878" s="34">
        <v>31251101365711.102</v>
      </c>
      <c r="F4878" s="3">
        <f>VLOOKUP(A4878,ERCOT_345kv_West_ATC!A:B,2)</f>
        <v>52.742100000000001</v>
      </c>
      <c r="G4878" s="3">
        <f>VLOOKUP(A4878,ERCOT_345kv_West_ATC!G:H,2)</f>
        <v>5.23</v>
      </c>
      <c r="I4878" s="5">
        <f t="shared" si="939"/>
        <v>6</v>
      </c>
      <c r="J4878" s="4">
        <f t="shared" si="940"/>
        <v>144</v>
      </c>
      <c r="K4878" s="4">
        <f t="shared" si="955"/>
        <v>900</v>
      </c>
      <c r="L4878" s="6">
        <f t="shared" si="956"/>
        <v>27906979.581</v>
      </c>
      <c r="N4878" s="22">
        <f t="shared" si="941"/>
        <v>0.12474762018916812</v>
      </c>
      <c r="O4878" s="14">
        <f t="shared" si="942"/>
        <v>402.31103421414474</v>
      </c>
      <c r="Q4878" s="22">
        <f t="shared" si="938"/>
        <v>182.37956168007031</v>
      </c>
      <c r="R4878" s="3">
        <f>VLOOKUP(A4878,ERCOT_345kv_West_ATC!D:E,2)</f>
        <v>70.930000000000007</v>
      </c>
      <c r="S4878" s="66">
        <f t="shared" si="959"/>
        <v>0.61108580727688555</v>
      </c>
      <c r="T4878" s="69">
        <f t="shared" si="943"/>
        <v>111.4495616800703</v>
      </c>
      <c r="V4878" s="16">
        <f t="shared" si="944"/>
        <v>3.60755964E-2</v>
      </c>
      <c r="W4878" s="16">
        <f t="shared" si="945"/>
        <v>8.8672023789168108E-2</v>
      </c>
      <c r="X4878" s="16"/>
      <c r="Z4878" s="15">
        <f t="shared" si="946"/>
        <v>4.0634034481789541E-6</v>
      </c>
      <c r="AA4878" s="16">
        <f t="shared" si="947"/>
        <v>0.12599701895299451</v>
      </c>
      <c r="AB4878" s="3">
        <f t="shared" si="948"/>
        <v>0.13570797513004923</v>
      </c>
      <c r="AC4878" s="69">
        <f t="shared" si="949"/>
        <v>35.900198897598017</v>
      </c>
      <c r="AD4878" s="3">
        <f t="shared" si="957"/>
        <v>52.817006636067809</v>
      </c>
      <c r="AF4878" s="29"/>
      <c r="AG4878" s="30"/>
      <c r="AH4878" s="29"/>
      <c r="AI4878" s="29"/>
      <c r="AJ4878" s="31"/>
      <c r="AK4878" s="29"/>
      <c r="AL4878" s="30"/>
      <c r="AN4878" s="17">
        <f t="shared" si="950"/>
        <v>248563.90080211259</v>
      </c>
      <c r="AO4878" s="17">
        <f t="shared" si="951"/>
        <v>2485.6390080211258</v>
      </c>
      <c r="AP4878" s="2">
        <f t="shared" si="952"/>
        <v>170.01770814864497</v>
      </c>
      <c r="AQ4878" s="6">
        <f t="shared" si="953"/>
        <v>12059.356038983389</v>
      </c>
      <c r="AR4878" s="3">
        <f t="shared" si="954"/>
        <v>18948.399051016611</v>
      </c>
    </row>
    <row r="4879" spans="1:44">
      <c r="A4879" s="32">
        <v>44692</v>
      </c>
      <c r="B4879" s="9">
        <v>6.25</v>
      </c>
      <c r="C4879" s="33">
        <v>28900.18388</v>
      </c>
      <c r="D4879" s="34">
        <f t="shared" si="958"/>
        <v>223707510.72190133</v>
      </c>
      <c r="E4879" s="34">
        <v>31251101365711.102</v>
      </c>
      <c r="F4879" s="3">
        <f>VLOOKUP(A4879,ERCOT_345kv_West_ATC!A:B,2)</f>
        <v>48.326700000000002</v>
      </c>
      <c r="G4879" s="3">
        <f>VLOOKUP(A4879,ERCOT_345kv_West_ATC!G:H,2)</f>
        <v>5.3289999999999997</v>
      </c>
      <c r="I4879" s="5">
        <f t="shared" si="939"/>
        <v>6</v>
      </c>
      <c r="J4879" s="4">
        <f t="shared" si="940"/>
        <v>144</v>
      </c>
      <c r="K4879" s="4">
        <f t="shared" si="955"/>
        <v>900</v>
      </c>
      <c r="L4879" s="6">
        <f t="shared" si="956"/>
        <v>26010165.491999999</v>
      </c>
      <c r="N4879" s="22">
        <f t="shared" si="941"/>
        <v>0.11626862865741754</v>
      </c>
      <c r="O4879" s="14">
        <f t="shared" si="942"/>
        <v>402.31103421414474</v>
      </c>
      <c r="Q4879" s="22">
        <f t="shared" si="938"/>
        <v>169.98337523014263</v>
      </c>
      <c r="R4879" s="3">
        <f>VLOOKUP(A4879,ERCOT_345kv_West_ATC!D:E,2)</f>
        <v>79.64</v>
      </c>
      <c r="S4879" s="66">
        <f t="shared" si="959"/>
        <v>0.53148359425047065</v>
      </c>
      <c r="T4879" s="69">
        <f t="shared" si="943"/>
        <v>90.343375230142627</v>
      </c>
      <c r="V4879" s="16">
        <f t="shared" si="944"/>
        <v>3.3055462799999998E-2</v>
      </c>
      <c r="W4879" s="16">
        <f t="shared" si="945"/>
        <v>8.3213165857417531E-2</v>
      </c>
      <c r="X4879" s="16"/>
      <c r="Z4879" s="15">
        <f t="shared" si="946"/>
        <v>4.0634034481789541E-6</v>
      </c>
      <c r="AA4879" s="16">
        <f t="shared" si="947"/>
        <v>0.11743310683099782</v>
      </c>
      <c r="AB4879" s="3">
        <f t="shared" si="948"/>
        <v>0.12648401742910215</v>
      </c>
      <c r="AC4879" s="69">
        <f t="shared" si="949"/>
        <v>32.524230379051389</v>
      </c>
      <c r="AD4879" s="3">
        <f t="shared" si="957"/>
        <v>52.054104780370281</v>
      </c>
      <c r="AF4879" s="29"/>
      <c r="AG4879" s="30"/>
      <c r="AH4879" s="29"/>
      <c r="AI4879" s="29"/>
      <c r="AJ4879" s="31"/>
      <c r="AK4879" s="29"/>
      <c r="AL4879" s="30"/>
      <c r="AN4879" s="17">
        <f t="shared" si="950"/>
        <v>248563.90080211259</v>
      </c>
      <c r="AO4879" s="17">
        <f t="shared" si="951"/>
        <v>2485.6390080211258</v>
      </c>
      <c r="AP4879" s="2">
        <f t="shared" si="952"/>
        <v>170.01770814864497</v>
      </c>
      <c r="AQ4879" s="6">
        <f t="shared" si="953"/>
        <v>13540.210276958085</v>
      </c>
      <c r="AR4879" s="3">
        <f t="shared" si="954"/>
        <v>15359.973603041915</v>
      </c>
    </row>
    <row r="4880" spans="1:44">
      <c r="A4880" s="32">
        <v>44693</v>
      </c>
      <c r="B4880" s="9">
        <v>6.25</v>
      </c>
      <c r="C4880" s="33">
        <v>29100.43246</v>
      </c>
      <c r="D4880" s="34">
        <f t="shared" si="958"/>
        <v>223707510.72190133</v>
      </c>
      <c r="E4880" s="34">
        <v>31251101365711.102</v>
      </c>
      <c r="F4880" s="3">
        <f>VLOOKUP(A4880,ERCOT_345kv_West_ATC!A:B,2)</f>
        <v>49.721499999999999</v>
      </c>
      <c r="G4880" s="3">
        <f>VLOOKUP(A4880,ERCOT_345kv_West_ATC!G:H,2)</f>
        <v>5.3470000000000004</v>
      </c>
      <c r="I4880" s="5">
        <f t="shared" si="939"/>
        <v>6</v>
      </c>
      <c r="J4880" s="4">
        <f t="shared" si="940"/>
        <v>144</v>
      </c>
      <c r="K4880" s="4">
        <f t="shared" si="955"/>
        <v>900</v>
      </c>
      <c r="L4880" s="6">
        <f t="shared" si="956"/>
        <v>26190389.214000002</v>
      </c>
      <c r="N4880" s="22">
        <f t="shared" si="941"/>
        <v>0.11707425079061469</v>
      </c>
      <c r="O4880" s="14">
        <f t="shared" si="942"/>
        <v>402.31103421414474</v>
      </c>
      <c r="Q4880" s="22">
        <f t="shared" si="938"/>
        <v>171.16118536639573</v>
      </c>
      <c r="R4880" s="3">
        <f>VLOOKUP(A4880,ERCOT_345kv_West_ATC!D:E,2)</f>
        <v>103.74</v>
      </c>
      <c r="S4880" s="66">
        <f t="shared" si="959"/>
        <v>0.3939046415346491</v>
      </c>
      <c r="T4880" s="69">
        <f t="shared" si="943"/>
        <v>67.421185366395733</v>
      </c>
      <c r="V4880" s="16">
        <f t="shared" si="944"/>
        <v>3.4009506000000002E-2</v>
      </c>
      <c r="W4880" s="16">
        <f t="shared" si="945"/>
        <v>8.3064744790614681E-2</v>
      </c>
      <c r="X4880" s="16"/>
      <c r="Z4880" s="15">
        <f t="shared" si="946"/>
        <v>4.0634034481789541E-6</v>
      </c>
      <c r="AA4880" s="16">
        <f t="shared" si="947"/>
        <v>0.11824679760146277</v>
      </c>
      <c r="AB4880" s="3">
        <f t="shared" si="948"/>
        <v>0.12736042171040501</v>
      </c>
      <c r="AC4880" s="69">
        <f t="shared" si="949"/>
        <v>32.844994346008235</v>
      </c>
      <c r="AD4880" s="3">
        <f t="shared" si="957"/>
        <v>51.263265657091665</v>
      </c>
      <c r="AF4880" s="29"/>
      <c r="AG4880" s="30"/>
      <c r="AH4880" s="29"/>
      <c r="AI4880" s="29"/>
      <c r="AJ4880" s="31"/>
      <c r="AK4880" s="29"/>
      <c r="AL4880" s="30"/>
      <c r="AN4880" s="17">
        <f t="shared" si="950"/>
        <v>248563.90080211259</v>
      </c>
      <c r="AO4880" s="17">
        <f t="shared" si="951"/>
        <v>2485.6390080211258</v>
      </c>
      <c r="AP4880" s="2">
        <f t="shared" si="952"/>
        <v>170.01770814864497</v>
      </c>
      <c r="AQ4880" s="6">
        <f t="shared" si="953"/>
        <v>17637.63704334043</v>
      </c>
      <c r="AR4880" s="3">
        <f t="shared" si="954"/>
        <v>11462.79541665957</v>
      </c>
    </row>
    <row r="4881" spans="1:44">
      <c r="A4881" s="32">
        <v>44694</v>
      </c>
      <c r="B4881" s="9">
        <v>6.25</v>
      </c>
      <c r="C4881" s="33">
        <v>29260.85713</v>
      </c>
      <c r="D4881" s="34">
        <f t="shared" si="958"/>
        <v>223707510.72190133</v>
      </c>
      <c r="E4881" s="34">
        <v>31251101365711.102</v>
      </c>
      <c r="F4881" s="3">
        <f>VLOOKUP(A4881,ERCOT_345kv_West_ATC!A:B,2)</f>
        <v>51.674399999999999</v>
      </c>
      <c r="G4881" s="3">
        <f>VLOOKUP(A4881,ERCOT_345kv_West_ATC!G:H,2)</f>
        <v>5.3339999999999996</v>
      </c>
      <c r="I4881" s="5">
        <f t="shared" si="939"/>
        <v>6</v>
      </c>
      <c r="J4881" s="4">
        <f t="shared" si="940"/>
        <v>144</v>
      </c>
      <c r="K4881" s="4">
        <f t="shared" si="955"/>
        <v>900</v>
      </c>
      <c r="L4881" s="6">
        <f t="shared" si="956"/>
        <v>26334771.416999999</v>
      </c>
      <c r="N4881" s="22">
        <f t="shared" si="941"/>
        <v>0.11771965693962631</v>
      </c>
      <c r="O4881" s="14">
        <f t="shared" si="942"/>
        <v>402.31103421414474</v>
      </c>
      <c r="Q4881" s="22">
        <f t="shared" si="938"/>
        <v>172.10476160764082</v>
      </c>
      <c r="R4881" s="3">
        <f>VLOOKUP(A4881,ERCOT_345kv_West_ATC!D:E,2)</f>
        <v>160.68</v>
      </c>
      <c r="S4881" s="66">
        <f t="shared" si="959"/>
        <v>6.638260034714577E-2</v>
      </c>
      <c r="T4881" s="69">
        <f t="shared" si="943"/>
        <v>11.424761607640818</v>
      </c>
      <c r="V4881" s="16">
        <f t="shared" si="944"/>
        <v>3.5345289599999996E-2</v>
      </c>
      <c r="W4881" s="16">
        <f t="shared" si="945"/>
        <v>8.2374367339626317E-2</v>
      </c>
      <c r="X4881" s="16"/>
      <c r="Z4881" s="15">
        <f t="shared" si="946"/>
        <v>4.0634034481789541E-6</v>
      </c>
      <c r="AA4881" s="16">
        <f t="shared" si="947"/>
        <v>0.11889866775871373</v>
      </c>
      <c r="AB4881" s="3">
        <f t="shared" si="948"/>
        <v>0.12806253339386667</v>
      </c>
      <c r="AC4881" s="69">
        <f t="shared" si="949"/>
        <v>33.101967222155203</v>
      </c>
      <c r="AD4881" s="3">
        <f t="shared" si="957"/>
        <v>50.423034306336909</v>
      </c>
      <c r="AF4881" s="29"/>
      <c r="AG4881" s="30"/>
      <c r="AH4881" s="29"/>
      <c r="AI4881" s="29"/>
      <c r="AJ4881" s="31"/>
      <c r="AK4881" s="29"/>
      <c r="AL4881" s="30"/>
      <c r="AN4881" s="17">
        <f t="shared" si="950"/>
        <v>248563.90080211259</v>
      </c>
      <c r="AO4881" s="17">
        <f t="shared" si="951"/>
        <v>2485.6390080211258</v>
      </c>
      <c r="AP4881" s="2">
        <f t="shared" si="952"/>
        <v>170.01770814864497</v>
      </c>
      <c r="AQ4881" s="6">
        <f t="shared" si="953"/>
        <v>27318.445345324275</v>
      </c>
      <c r="AR4881" s="3">
        <f t="shared" si="954"/>
        <v>1942.4117846757254</v>
      </c>
    </row>
    <row r="4882" spans="1:44">
      <c r="A4882" s="32">
        <v>44695</v>
      </c>
      <c r="B4882" s="9">
        <v>6.25</v>
      </c>
      <c r="C4882" s="33">
        <v>30100.306059999999</v>
      </c>
      <c r="D4882" s="34">
        <f t="shared" si="958"/>
        <v>223707510.72190133</v>
      </c>
      <c r="E4882" s="34">
        <v>31251101365711.102</v>
      </c>
      <c r="F4882" s="3">
        <f>VLOOKUP(A4882,ERCOT_345kv_West_ATC!A:B,2)</f>
        <v>51.674399999999999</v>
      </c>
      <c r="G4882" s="3">
        <f>VLOOKUP(A4882,ERCOT_345kv_West_ATC!G:H,2)</f>
        <v>5.3339999999999996</v>
      </c>
      <c r="I4882" s="5">
        <f t="shared" si="939"/>
        <v>6</v>
      </c>
      <c r="J4882" s="4">
        <f t="shared" si="940"/>
        <v>144</v>
      </c>
      <c r="K4882" s="4">
        <f t="shared" si="955"/>
        <v>900</v>
      </c>
      <c r="L4882" s="6">
        <f t="shared" si="956"/>
        <v>27090275.454</v>
      </c>
      <c r="N4882" s="22">
        <f t="shared" si="941"/>
        <v>0.12109685261160889</v>
      </c>
      <c r="O4882" s="14">
        <f t="shared" si="942"/>
        <v>402.31103421414474</v>
      </c>
      <c r="Q4882" s="22">
        <f t="shared" si="938"/>
        <v>177.04218218071475</v>
      </c>
      <c r="R4882" s="3">
        <f>VLOOKUP(A4882,ERCOT_345kv_West_ATC!D:E,2)</f>
        <v>181.28</v>
      </c>
      <c r="S4882" s="66">
        <f t="shared" si="959"/>
        <v>-2.3936769006606164E-2</v>
      </c>
      <c r="T4882" s="69">
        <f t="shared" si="943"/>
        <v>-4.2378178192852545</v>
      </c>
      <c r="V4882" s="16">
        <f t="shared" si="944"/>
        <v>3.5345289599999996E-2</v>
      </c>
      <c r="W4882" s="16">
        <f t="shared" si="945"/>
        <v>8.5751563011608897E-2</v>
      </c>
      <c r="X4882" s="16"/>
      <c r="Z4882" s="15">
        <f t="shared" si="946"/>
        <v>4.0634034481789541E-6</v>
      </c>
      <c r="AA4882" s="16">
        <f t="shared" si="947"/>
        <v>0.12230968743544586</v>
      </c>
      <c r="AB4882" s="3">
        <f t="shared" si="948"/>
        <v>0.13173645026352504</v>
      </c>
      <c r="AC4882" s="69">
        <f t="shared" si="949"/>
        <v>34.446620796450162</v>
      </c>
      <c r="AD4882" s="3">
        <f t="shared" si="957"/>
        <v>49.670272264041351</v>
      </c>
      <c r="AF4882" s="29"/>
      <c r="AG4882" s="30"/>
      <c r="AH4882" s="29"/>
      <c r="AI4882" s="29"/>
      <c r="AJ4882" s="31"/>
      <c r="AK4882" s="29"/>
      <c r="AL4882" s="30"/>
      <c r="AN4882" s="17">
        <f t="shared" si="950"/>
        <v>248563.90080211259</v>
      </c>
      <c r="AO4882" s="17">
        <f t="shared" si="951"/>
        <v>2485.6390080211258</v>
      </c>
      <c r="AP4882" s="2">
        <f t="shared" si="952"/>
        <v>170.01770814864497</v>
      </c>
      <c r="AQ4882" s="6">
        <f t="shared" si="953"/>
        <v>30820.810133186362</v>
      </c>
      <c r="AR4882" s="3">
        <f t="shared" si="954"/>
        <v>-720.5040731863628</v>
      </c>
    </row>
    <row r="4883" spans="1:44">
      <c r="A4883" s="32">
        <v>44696</v>
      </c>
      <c r="B4883" s="9">
        <v>6.25</v>
      </c>
      <c r="C4883" s="33">
        <v>31300.556130000001</v>
      </c>
      <c r="D4883" s="34">
        <f t="shared" si="958"/>
        <v>223707510.72190133</v>
      </c>
      <c r="E4883" s="34">
        <v>31251101365711.102</v>
      </c>
      <c r="F4883" s="3">
        <f>VLOOKUP(A4883,ERCOT_345kv_West_ATC!A:B,2)</f>
        <v>51.674399999999999</v>
      </c>
      <c r="G4883" s="3">
        <f>VLOOKUP(A4883,ERCOT_345kv_West_ATC!G:H,2)</f>
        <v>5.3339999999999996</v>
      </c>
      <c r="I4883" s="5">
        <f t="shared" si="939"/>
        <v>6</v>
      </c>
      <c r="J4883" s="4">
        <f t="shared" si="940"/>
        <v>144</v>
      </c>
      <c r="K4883" s="4">
        <f t="shared" si="955"/>
        <v>900</v>
      </c>
      <c r="L4883" s="6">
        <f t="shared" si="956"/>
        <v>28170500.517000001</v>
      </c>
      <c r="N4883" s="22">
        <f t="shared" si="941"/>
        <v>0.12592559108138188</v>
      </c>
      <c r="O4883" s="14">
        <f t="shared" si="942"/>
        <v>402.31103421414474</v>
      </c>
      <c r="Q4883" s="22">
        <f t="shared" si="938"/>
        <v>184.10174134704954</v>
      </c>
      <c r="R4883" s="3">
        <f>VLOOKUP(A4883,ERCOT_345kv_West_ATC!D:E,2)</f>
        <v>223.4</v>
      </c>
      <c r="S4883" s="66">
        <f t="shared" si="959"/>
        <v>-0.21345946195516671</v>
      </c>
      <c r="T4883" s="69">
        <f t="shared" si="943"/>
        <v>-39.298258652950466</v>
      </c>
      <c r="V4883" s="16">
        <f t="shared" si="944"/>
        <v>3.5345289599999996E-2</v>
      </c>
      <c r="W4883" s="16">
        <f t="shared" si="945"/>
        <v>9.0580301481381881E-2</v>
      </c>
      <c r="X4883" s="16"/>
      <c r="Z4883" s="15">
        <f t="shared" si="946"/>
        <v>4.0634034481789541E-6</v>
      </c>
      <c r="AA4883" s="16">
        <f t="shared" si="947"/>
        <v>0.1271867877085609</v>
      </c>
      <c r="AB4883" s="3">
        <f t="shared" si="948"/>
        <v>0.13698944281898837</v>
      </c>
      <c r="AC4883" s="69">
        <f t="shared" si="949"/>
        <v>36.36921607174974</v>
      </c>
      <c r="AD4883" s="3">
        <f t="shared" si="957"/>
        <v>48.944571049058723</v>
      </c>
      <c r="AF4883" s="29"/>
      <c r="AG4883" s="30"/>
      <c r="AH4883" s="29"/>
      <c r="AI4883" s="29"/>
      <c r="AJ4883" s="31"/>
      <c r="AK4883" s="29"/>
      <c r="AL4883" s="30"/>
      <c r="AN4883" s="17">
        <f t="shared" si="950"/>
        <v>248563.90080211259</v>
      </c>
      <c r="AO4883" s="17">
        <f t="shared" si="951"/>
        <v>2485.6390080211258</v>
      </c>
      <c r="AP4883" s="2">
        <f t="shared" si="952"/>
        <v>170.01770814864497</v>
      </c>
      <c r="AQ4883" s="6">
        <f t="shared" si="953"/>
        <v>37981.956000407285</v>
      </c>
      <c r="AR4883" s="3">
        <f t="shared" si="954"/>
        <v>-6681.3998704072837</v>
      </c>
    </row>
    <row r="4884" spans="1:44">
      <c r="A4884" s="32">
        <v>44697</v>
      </c>
      <c r="B4884" s="9">
        <v>6.25</v>
      </c>
      <c r="C4884" s="33">
        <v>29872.995470000002</v>
      </c>
      <c r="D4884" s="34">
        <f t="shared" si="958"/>
        <v>223707510.72190133</v>
      </c>
      <c r="E4884" s="34">
        <v>31251101365711.102</v>
      </c>
      <c r="F4884" s="3">
        <f>VLOOKUP(A4884,ERCOT_345kv_West_ATC!A:B,2)</f>
        <v>53.010100000000001</v>
      </c>
      <c r="G4884" s="3">
        <f>VLOOKUP(A4884,ERCOT_345kv_West_ATC!G:H,2)</f>
        <v>5.5119999999999996</v>
      </c>
      <c r="I4884" s="5">
        <f t="shared" si="939"/>
        <v>6</v>
      </c>
      <c r="J4884" s="4">
        <f t="shared" si="940"/>
        <v>144</v>
      </c>
      <c r="K4884" s="4">
        <f t="shared" si="955"/>
        <v>900</v>
      </c>
      <c r="L4884" s="6">
        <f t="shared" si="956"/>
        <v>26885695.923</v>
      </c>
      <c r="N4884" s="22">
        <f t="shared" si="941"/>
        <v>0.12018235702610161</v>
      </c>
      <c r="O4884" s="14">
        <f t="shared" si="942"/>
        <v>402.31103421414474</v>
      </c>
      <c r="Q4884" s="22">
        <f t="shared" si="938"/>
        <v>175.70520033055791</v>
      </c>
      <c r="R4884" s="3">
        <f>VLOOKUP(A4884,ERCOT_345kv_West_ATC!D:E,2)</f>
        <v>106.39</v>
      </c>
      <c r="S4884" s="66">
        <f t="shared" si="959"/>
        <v>0.39449714749565612</v>
      </c>
      <c r="T4884" s="69">
        <f t="shared" si="943"/>
        <v>69.315200330557914</v>
      </c>
      <c r="V4884" s="16">
        <f t="shared" si="944"/>
        <v>3.6258908399999998E-2</v>
      </c>
      <c r="W4884" s="16">
        <f t="shared" si="945"/>
        <v>8.3923448626101613E-2</v>
      </c>
      <c r="X4884" s="16"/>
      <c r="Z4884" s="15">
        <f t="shared" si="946"/>
        <v>4.0634034481789541E-6</v>
      </c>
      <c r="AA4884" s="16">
        <f t="shared" si="947"/>
        <v>0.12138603280023229</v>
      </c>
      <c r="AB4884" s="3">
        <f t="shared" si="948"/>
        <v>0.13074160688305522</v>
      </c>
      <c r="AC4884" s="69">
        <f t="shared" si="949"/>
        <v>34.082508119198209</v>
      </c>
      <c r="AD4884" s="3">
        <f t="shared" si="957"/>
        <v>48.149846758002617</v>
      </c>
      <c r="AF4884" s="29"/>
      <c r="AG4884" s="30"/>
      <c r="AH4884" s="29"/>
      <c r="AI4884" s="29"/>
      <c r="AJ4884" s="31"/>
      <c r="AK4884" s="29"/>
      <c r="AL4884" s="30"/>
      <c r="AN4884" s="17">
        <f t="shared" si="950"/>
        <v>248563.90080211259</v>
      </c>
      <c r="AO4884" s="17">
        <f t="shared" si="951"/>
        <v>2485.6390080211258</v>
      </c>
      <c r="AP4884" s="2">
        <f t="shared" si="952"/>
        <v>170.01770814864497</v>
      </c>
      <c r="AQ4884" s="6">
        <f t="shared" si="953"/>
        <v>18088.18396993434</v>
      </c>
      <c r="AR4884" s="3">
        <f t="shared" si="954"/>
        <v>11784.811500065662</v>
      </c>
    </row>
    <row r="4885" spans="1:44">
      <c r="A4885" s="32">
        <v>44698</v>
      </c>
      <c r="B4885" s="9">
        <v>6.25</v>
      </c>
      <c r="C4885" s="33">
        <v>30440.965</v>
      </c>
      <c r="D4885" s="34">
        <f t="shared" si="958"/>
        <v>223707510.72190133</v>
      </c>
      <c r="E4885" s="34">
        <v>31251101365711.102</v>
      </c>
      <c r="F4885" s="3">
        <f>VLOOKUP(A4885,ERCOT_345kv_West_ATC!A:B,2)</f>
        <v>53.050400000000003</v>
      </c>
      <c r="G4885" s="3">
        <f>VLOOKUP(A4885,ERCOT_345kv_West_ATC!G:H,2)</f>
        <v>5.6289999999999996</v>
      </c>
      <c r="I4885" s="5">
        <f t="shared" si="939"/>
        <v>6</v>
      </c>
      <c r="J4885" s="4">
        <f t="shared" si="940"/>
        <v>144</v>
      </c>
      <c r="K4885" s="4">
        <f t="shared" si="955"/>
        <v>900</v>
      </c>
      <c r="L4885" s="6">
        <f t="shared" si="956"/>
        <v>27396868.5</v>
      </c>
      <c r="N4885" s="22">
        <f t="shared" si="941"/>
        <v>0.12246736111626583</v>
      </c>
      <c r="O4885" s="14">
        <f t="shared" si="942"/>
        <v>402.31103421414474</v>
      </c>
      <c r="Q4885" s="22">
        <f t="shared" si="938"/>
        <v>179.04584958518396</v>
      </c>
      <c r="R4885" s="3">
        <f>VLOOKUP(A4885,ERCOT_345kv_West_ATC!D:E,2)</f>
        <v>66.930000000000007</v>
      </c>
      <c r="S4885" s="66">
        <f t="shared" si="959"/>
        <v>0.62618513551101906</v>
      </c>
      <c r="T4885" s="69">
        <f t="shared" si="943"/>
        <v>112.11584958518395</v>
      </c>
      <c r="V4885" s="16">
        <f t="shared" si="944"/>
        <v>3.6286473600000001E-2</v>
      </c>
      <c r="W4885" s="16">
        <f t="shared" si="945"/>
        <v>8.6180887516265819E-2</v>
      </c>
      <c r="X4885" s="16"/>
      <c r="Z4885" s="15">
        <f t="shared" si="946"/>
        <v>4.0634034481789541E-6</v>
      </c>
      <c r="AA4885" s="16">
        <f t="shared" si="947"/>
        <v>0.12369392214689486</v>
      </c>
      <c r="AB4885" s="3">
        <f t="shared" si="948"/>
        <v>0.13322737196434364</v>
      </c>
      <c r="AC4885" s="69">
        <f t="shared" si="949"/>
        <v>34.992298138949771</v>
      </c>
      <c r="AD4885" s="3">
        <f t="shared" si="957"/>
        <v>47.426929261362169</v>
      </c>
      <c r="AF4885" s="29"/>
      <c r="AG4885" s="30"/>
      <c r="AH4885" s="29"/>
      <c r="AI4885" s="29"/>
      <c r="AJ4885" s="31"/>
      <c r="AK4885" s="29"/>
      <c r="AL4885" s="30"/>
      <c r="AN4885" s="17">
        <f t="shared" si="950"/>
        <v>248563.90080211259</v>
      </c>
      <c r="AO4885" s="17">
        <f t="shared" si="951"/>
        <v>2485.6390080211258</v>
      </c>
      <c r="AP4885" s="2">
        <f t="shared" si="952"/>
        <v>170.01770814864497</v>
      </c>
      <c r="AQ4885" s="6">
        <f t="shared" si="953"/>
        <v>11379.285206388809</v>
      </c>
      <c r="AR4885" s="3">
        <f t="shared" si="954"/>
        <v>19061.679793611191</v>
      </c>
    </row>
    <row r="4886" spans="1:44">
      <c r="A4886" s="32">
        <v>44699</v>
      </c>
      <c r="B4886" s="9">
        <v>6.25</v>
      </c>
      <c r="C4886" s="33">
        <v>28762.383959999999</v>
      </c>
      <c r="D4886" s="34">
        <f t="shared" si="958"/>
        <v>223707510.72190133</v>
      </c>
      <c r="E4886" s="34">
        <v>31251101365711.102</v>
      </c>
      <c r="F4886" s="3">
        <f>VLOOKUP(A4886,ERCOT_345kv_West_ATC!A:B,2)</f>
        <v>52.396700000000003</v>
      </c>
      <c r="G4886" s="3">
        <f>VLOOKUP(A4886,ERCOT_345kv_West_ATC!G:H,2)</f>
        <v>5.6520000000000001</v>
      </c>
      <c r="I4886" s="5">
        <f t="shared" si="939"/>
        <v>6</v>
      </c>
      <c r="J4886" s="4">
        <f t="shared" si="940"/>
        <v>144</v>
      </c>
      <c r="K4886" s="4">
        <f t="shared" si="955"/>
        <v>900</v>
      </c>
      <c r="L4886" s="6">
        <f t="shared" si="956"/>
        <v>25886145.563999999</v>
      </c>
      <c r="N4886" s="22">
        <f t="shared" si="941"/>
        <v>0.11571424437411928</v>
      </c>
      <c r="O4886" s="14">
        <f t="shared" si="942"/>
        <v>402.31103421414474</v>
      </c>
      <c r="Q4886" s="22">
        <f t="shared" si="938"/>
        <v>169.17287189198723</v>
      </c>
      <c r="R4886" s="3">
        <f>VLOOKUP(A4886,ERCOT_345kv_West_ATC!D:E,2)</f>
        <v>82.56</v>
      </c>
      <c r="S4886" s="66">
        <f t="shared" si="959"/>
        <v>0.51197849231576231</v>
      </c>
      <c r="T4886" s="69">
        <f t="shared" si="943"/>
        <v>86.612871891987226</v>
      </c>
      <c r="V4886" s="16">
        <f t="shared" si="944"/>
        <v>3.5839342800000007E-2</v>
      </c>
      <c r="W4886" s="16">
        <f t="shared" si="945"/>
        <v>7.9874901574119278E-2</v>
      </c>
      <c r="X4886" s="16"/>
      <c r="Z4886" s="15">
        <f t="shared" si="946"/>
        <v>4.0634034481789541E-6</v>
      </c>
      <c r="AA4886" s="16">
        <f t="shared" si="947"/>
        <v>0.11687317016091103</v>
      </c>
      <c r="AB4886" s="3">
        <f t="shared" si="948"/>
        <v>0.12588092481365787</v>
      </c>
      <c r="AC4886" s="69">
        <f t="shared" si="949"/>
        <v>32.303498481798776</v>
      </c>
      <c r="AD4886" s="3">
        <f t="shared" si="957"/>
        <v>46.548873097796836</v>
      </c>
      <c r="AF4886" s="29"/>
      <c r="AG4886" s="30"/>
      <c r="AH4886" s="29"/>
      <c r="AI4886" s="29"/>
      <c r="AJ4886" s="31"/>
      <c r="AK4886" s="29"/>
      <c r="AL4886" s="30"/>
      <c r="AN4886" s="17">
        <f t="shared" si="950"/>
        <v>248563.90080211259</v>
      </c>
      <c r="AO4886" s="17">
        <f t="shared" si="951"/>
        <v>2485.6390080211258</v>
      </c>
      <c r="AP4886" s="2">
        <f t="shared" si="952"/>
        <v>170.01770814864497</v>
      </c>
      <c r="AQ4886" s="6">
        <f t="shared" si="953"/>
        <v>14036.661984752129</v>
      </c>
      <c r="AR4886" s="3">
        <f t="shared" si="954"/>
        <v>14725.72197524787</v>
      </c>
    </row>
    <row r="4887" spans="1:44">
      <c r="A4887" s="32">
        <v>44700</v>
      </c>
      <c r="B4887" s="9">
        <v>6.25</v>
      </c>
      <c r="C4887" s="33">
        <v>30339.662179999999</v>
      </c>
      <c r="D4887" s="34">
        <f t="shared" si="958"/>
        <v>223707510.72190133</v>
      </c>
      <c r="E4887" s="34">
        <v>31251101365711.102</v>
      </c>
      <c r="F4887" s="3">
        <f>VLOOKUP(A4887,ERCOT_345kv_West_ATC!A:B,2)</f>
        <v>54.3874</v>
      </c>
      <c r="G4887" s="3">
        <f>VLOOKUP(A4887,ERCOT_345kv_West_ATC!G:H,2)</f>
        <v>5.5590000000000002</v>
      </c>
      <c r="I4887" s="5">
        <f t="shared" si="939"/>
        <v>6</v>
      </c>
      <c r="J4887" s="4">
        <f t="shared" si="940"/>
        <v>144</v>
      </c>
      <c r="K4887" s="4">
        <f t="shared" si="955"/>
        <v>900</v>
      </c>
      <c r="L4887" s="6">
        <f t="shared" si="956"/>
        <v>27305695.962000001</v>
      </c>
      <c r="N4887" s="22">
        <f t="shared" si="941"/>
        <v>0.12205980869343575</v>
      </c>
      <c r="O4887" s="14">
        <f t="shared" si="942"/>
        <v>402.31103421414474</v>
      </c>
      <c r="Q4887" s="22">
        <f t="shared" si="938"/>
        <v>178.45001270970135</v>
      </c>
      <c r="R4887" s="3">
        <f>VLOOKUP(A4887,ERCOT_345kv_West_ATC!D:E,2)</f>
        <v>77.099999999999994</v>
      </c>
      <c r="S4887" s="66">
        <f t="shared" si="959"/>
        <v>0.5679462341903857</v>
      </c>
      <c r="T4887" s="69">
        <f t="shared" si="943"/>
        <v>101.35001270970136</v>
      </c>
      <c r="V4887" s="16">
        <f t="shared" si="944"/>
        <v>3.7200981600000002E-2</v>
      </c>
      <c r="W4887" s="16">
        <f t="shared" si="945"/>
        <v>8.4858827093435743E-2</v>
      </c>
      <c r="X4887" s="16"/>
      <c r="Z4887" s="15">
        <f t="shared" si="946"/>
        <v>4.0634034481789541E-6</v>
      </c>
      <c r="AA4887" s="16">
        <f t="shared" si="947"/>
        <v>0.1232822879187966</v>
      </c>
      <c r="AB4887" s="3">
        <f t="shared" si="948"/>
        <v>0.13278401189079875</v>
      </c>
      <c r="AC4887" s="69">
        <f t="shared" si="949"/>
        <v>34.830028352032343</v>
      </c>
      <c r="AD4887" s="3">
        <f t="shared" si="957"/>
        <v>45.715349954006101</v>
      </c>
      <c r="AF4887" s="29"/>
      <c r="AG4887" s="30"/>
      <c r="AH4887" s="29"/>
      <c r="AI4887" s="29"/>
      <c r="AJ4887" s="31"/>
      <c r="AK4887" s="29"/>
      <c r="AL4887" s="30"/>
      <c r="AN4887" s="17">
        <f t="shared" si="950"/>
        <v>248563.90080211259</v>
      </c>
      <c r="AO4887" s="17">
        <f t="shared" si="951"/>
        <v>2485.6390080211258</v>
      </c>
      <c r="AP4887" s="2">
        <f t="shared" si="952"/>
        <v>170.01770814864497</v>
      </c>
      <c r="AQ4887" s="6">
        <f t="shared" si="953"/>
        <v>13108.365298260525</v>
      </c>
      <c r="AR4887" s="3">
        <f t="shared" si="954"/>
        <v>17231.296881739472</v>
      </c>
    </row>
    <row r="4888" spans="1:44">
      <c r="A4888" s="32">
        <v>44701</v>
      </c>
      <c r="B4888" s="9">
        <v>6.25</v>
      </c>
      <c r="C4888" s="33">
        <v>29214.744419999999</v>
      </c>
      <c r="D4888" s="34">
        <f t="shared" si="958"/>
        <v>223707510.72190133</v>
      </c>
      <c r="E4888" s="34">
        <v>31251101365711.102</v>
      </c>
      <c r="F4888" s="3">
        <f>VLOOKUP(A4888,ERCOT_345kv_West_ATC!A:B,2)</f>
        <v>54.852699999999999</v>
      </c>
      <c r="G4888" s="3">
        <f>VLOOKUP(A4888,ERCOT_345kv_West_ATC!G:H,2)</f>
        <v>5.6</v>
      </c>
      <c r="I4888" s="5">
        <f t="shared" si="939"/>
        <v>6</v>
      </c>
      <c r="J4888" s="4">
        <f t="shared" si="940"/>
        <v>144</v>
      </c>
      <c r="K4888" s="4">
        <f t="shared" si="955"/>
        <v>900</v>
      </c>
      <c r="L4888" s="6">
        <f t="shared" si="956"/>
        <v>26293269.978</v>
      </c>
      <c r="N4888" s="22">
        <f t="shared" si="941"/>
        <v>0.11753414041912115</v>
      </c>
      <c r="O4888" s="14">
        <f t="shared" si="942"/>
        <v>402.31103421414474</v>
      </c>
      <c r="Q4888" s="22">
        <f t="shared" ref="Q4888:Q4951" si="960">((I4888*B4888)*C4888)/((D4888*($AL$2*$Y$2)/$Y$2)/1000000)</f>
        <v>171.83353862444611</v>
      </c>
      <c r="R4888" s="3">
        <f>VLOOKUP(A4888,ERCOT_345kv_West_ATC!D:E,2)</f>
        <v>73.7</v>
      </c>
      <c r="S4888" s="66">
        <f t="shared" si="959"/>
        <v>0.57109653569390562</v>
      </c>
      <c r="T4888" s="69">
        <f t="shared" si="943"/>
        <v>98.133538624446103</v>
      </c>
      <c r="V4888" s="16">
        <f t="shared" si="944"/>
        <v>3.7519246799999996E-2</v>
      </c>
      <c r="W4888" s="16">
        <f t="shared" si="945"/>
        <v>8.0014893619121147E-2</v>
      </c>
      <c r="X4888" s="16"/>
      <c r="Z4888" s="15">
        <f t="shared" si="946"/>
        <v>4.0634034481789541E-6</v>
      </c>
      <c r="AA4888" s="16">
        <f t="shared" si="947"/>
        <v>0.11871129321389486</v>
      </c>
      <c r="AB4888" s="3">
        <f t="shared" si="948"/>
        <v>0.12786071734869683</v>
      </c>
      <c r="AC4888" s="69">
        <f t="shared" si="949"/>
        <v>33.028102549623043</v>
      </c>
      <c r="AD4888" s="3">
        <f t="shared" si="957"/>
        <v>44.829323926897004</v>
      </c>
      <c r="AF4888" s="29"/>
      <c r="AG4888" s="30"/>
      <c r="AH4888" s="29"/>
      <c r="AI4888" s="29"/>
      <c r="AJ4888" s="31"/>
      <c r="AK4888" s="29"/>
      <c r="AL4888" s="30"/>
      <c r="AN4888" s="17">
        <f t="shared" si="950"/>
        <v>248563.90080211259</v>
      </c>
      <c r="AO4888" s="17">
        <f t="shared" si="951"/>
        <v>2485.6390080211258</v>
      </c>
      <c r="AP4888" s="2">
        <f t="shared" si="952"/>
        <v>170.01770814864497</v>
      </c>
      <c r="AQ4888" s="6">
        <f t="shared" si="953"/>
        <v>12530.305090555135</v>
      </c>
      <c r="AR4888" s="3">
        <f t="shared" si="954"/>
        <v>16684.439329444864</v>
      </c>
    </row>
    <row r="4889" spans="1:44">
      <c r="A4889" s="32">
        <v>44702</v>
      </c>
      <c r="B4889" s="9">
        <v>6.25</v>
      </c>
      <c r="C4889" s="33">
        <v>29423.89719</v>
      </c>
      <c r="D4889" s="34">
        <f t="shared" si="958"/>
        <v>223707510.72190133</v>
      </c>
      <c r="E4889" s="34">
        <v>31251101365711.102</v>
      </c>
      <c r="F4889" s="3">
        <f>VLOOKUP(A4889,ERCOT_345kv_West_ATC!A:B,2)</f>
        <v>54.852699999999999</v>
      </c>
      <c r="G4889" s="3">
        <f>VLOOKUP(A4889,ERCOT_345kv_West_ATC!G:H,2)</f>
        <v>5.6</v>
      </c>
      <c r="I4889" s="5">
        <f t="shared" si="939"/>
        <v>6</v>
      </c>
      <c r="J4889" s="4">
        <f t="shared" si="940"/>
        <v>144</v>
      </c>
      <c r="K4889" s="4">
        <f t="shared" si="955"/>
        <v>900</v>
      </c>
      <c r="L4889" s="6">
        <f t="shared" si="956"/>
        <v>26481507.471000001</v>
      </c>
      <c r="N4889" s="22">
        <f t="shared" si="941"/>
        <v>0.11837558509119568</v>
      </c>
      <c r="O4889" s="14">
        <f t="shared" si="942"/>
        <v>402.31103421414474</v>
      </c>
      <c r="Q4889" s="22">
        <f t="shared" si="960"/>
        <v>173.06372089356091</v>
      </c>
      <c r="R4889" s="3">
        <f>VLOOKUP(A4889,ERCOT_345kv_West_ATC!D:E,2)</f>
        <v>78.45</v>
      </c>
      <c r="S4889" s="66">
        <f t="shared" si="959"/>
        <v>0.54669875584005867</v>
      </c>
      <c r="T4889" s="69">
        <f t="shared" si="943"/>
        <v>94.61372089356091</v>
      </c>
      <c r="V4889" s="16">
        <f t="shared" si="944"/>
        <v>3.7519246799999996E-2</v>
      </c>
      <c r="W4889" s="16">
        <f t="shared" si="945"/>
        <v>8.0856338291195679E-2</v>
      </c>
      <c r="X4889" s="16"/>
      <c r="Z4889" s="15">
        <f t="shared" si="946"/>
        <v>4.0634034481789541E-6</v>
      </c>
      <c r="AA4889" s="16">
        <f t="shared" si="947"/>
        <v>0.11956116530070904</v>
      </c>
      <c r="AB4889" s="3">
        <f t="shared" si="948"/>
        <v>0.12877609154547945</v>
      </c>
      <c r="AC4889" s="69">
        <f t="shared" si="949"/>
        <v>33.363129505645475</v>
      </c>
      <c r="AD4889" s="3">
        <f t="shared" si="957"/>
        <v>44.004538350871904</v>
      </c>
      <c r="AF4889" s="29"/>
      <c r="AG4889" s="30"/>
      <c r="AH4889" s="29"/>
      <c r="AI4889" s="29"/>
      <c r="AJ4889" s="31"/>
      <c r="AK4889" s="29"/>
      <c r="AL4889" s="30"/>
      <c r="AN4889" s="17">
        <f t="shared" si="950"/>
        <v>248563.90080211259</v>
      </c>
      <c r="AO4889" s="17">
        <f t="shared" si="951"/>
        <v>2485.6390080211258</v>
      </c>
      <c r="AP4889" s="2">
        <f t="shared" si="952"/>
        <v>170.01770814864497</v>
      </c>
      <c r="AQ4889" s="6">
        <f t="shared" si="953"/>
        <v>13337.889204261199</v>
      </c>
      <c r="AR4889" s="3">
        <f t="shared" si="954"/>
        <v>16086.007985738801</v>
      </c>
    </row>
    <row r="4890" spans="1:44">
      <c r="A4890" s="32">
        <v>44703</v>
      </c>
      <c r="B4890" s="9">
        <v>6.25</v>
      </c>
      <c r="C4890" s="33">
        <v>30340.598269999999</v>
      </c>
      <c r="D4890" s="34">
        <f t="shared" si="958"/>
        <v>223707510.72190133</v>
      </c>
      <c r="E4890" s="34">
        <v>31251101365711.102</v>
      </c>
      <c r="F4890" s="3">
        <f>VLOOKUP(A4890,ERCOT_345kv_West_ATC!A:B,2)</f>
        <v>54.852699999999999</v>
      </c>
      <c r="G4890" s="3">
        <f>VLOOKUP(A4890,ERCOT_345kv_West_ATC!G:H,2)</f>
        <v>5.6</v>
      </c>
      <c r="I4890" s="5">
        <f t="shared" si="939"/>
        <v>6</v>
      </c>
      <c r="J4890" s="4">
        <f t="shared" si="940"/>
        <v>144</v>
      </c>
      <c r="K4890" s="4">
        <f t="shared" si="955"/>
        <v>900</v>
      </c>
      <c r="L4890" s="6">
        <f t="shared" si="956"/>
        <v>27306538.443</v>
      </c>
      <c r="N4890" s="22">
        <f t="shared" si="941"/>
        <v>0.12206357468679591</v>
      </c>
      <c r="O4890" s="14">
        <f t="shared" si="942"/>
        <v>402.31103421414474</v>
      </c>
      <c r="Q4890" s="22">
        <f t="shared" si="960"/>
        <v>178.45551854794721</v>
      </c>
      <c r="R4890" s="3">
        <f>VLOOKUP(A4890,ERCOT_345kv_West_ATC!D:E,2)</f>
        <v>66.010000000000005</v>
      </c>
      <c r="S4890" s="66">
        <f t="shared" si="959"/>
        <v>0.63010390187365084</v>
      </c>
      <c r="T4890" s="69">
        <f t="shared" si="943"/>
        <v>112.4455185479472</v>
      </c>
      <c r="V4890" s="16">
        <f t="shared" si="944"/>
        <v>3.7519246799999996E-2</v>
      </c>
      <c r="W4890" s="16">
        <f t="shared" si="945"/>
        <v>8.4544327886795917E-2</v>
      </c>
      <c r="X4890" s="16"/>
      <c r="Z4890" s="15">
        <f t="shared" si="946"/>
        <v>4.0634034481789541E-6</v>
      </c>
      <c r="AA4890" s="16">
        <f t="shared" si="947"/>
        <v>0.12328609163013041</v>
      </c>
      <c r="AB4890" s="3">
        <f t="shared" si="948"/>
        <v>0.13278810876521197</v>
      </c>
      <c r="AC4890" s="69">
        <f t="shared" si="949"/>
        <v>34.831527808067577</v>
      </c>
      <c r="AD4890" s="3">
        <f t="shared" si="957"/>
        <v>43.275227034211412</v>
      </c>
      <c r="AF4890" s="29"/>
      <c r="AG4890" s="30"/>
      <c r="AH4890" s="29"/>
      <c r="AI4890" s="29"/>
      <c r="AJ4890" s="31"/>
      <c r="AK4890" s="29"/>
      <c r="AL4890" s="30"/>
      <c r="AN4890" s="17">
        <f t="shared" si="950"/>
        <v>248563.90080211259</v>
      </c>
      <c r="AO4890" s="17">
        <f t="shared" si="951"/>
        <v>2485.6390080211258</v>
      </c>
      <c r="AP4890" s="2">
        <f t="shared" si="952"/>
        <v>170.01770814864497</v>
      </c>
      <c r="AQ4890" s="6">
        <f t="shared" si="953"/>
        <v>11222.868914892055</v>
      </c>
      <c r="AR4890" s="3">
        <f t="shared" si="954"/>
        <v>19117.729355107942</v>
      </c>
    </row>
    <row r="4891" spans="1:44">
      <c r="A4891" s="32">
        <v>44704</v>
      </c>
      <c r="B4891" s="9">
        <v>6.25</v>
      </c>
      <c r="C4891" s="33">
        <v>29113.477500000001</v>
      </c>
      <c r="D4891" s="34">
        <f t="shared" si="958"/>
        <v>223707510.72190133</v>
      </c>
      <c r="E4891" s="34">
        <v>31251101365711.102</v>
      </c>
      <c r="F4891" s="3">
        <f>VLOOKUP(A4891,ERCOT_345kv_West_ATC!A:B,2)</f>
        <v>55.922699999999999</v>
      </c>
      <c r="G4891" s="3">
        <f>VLOOKUP(A4891,ERCOT_345kv_West_ATC!G:H,2)</f>
        <v>5.774</v>
      </c>
      <c r="I4891" s="5">
        <f t="shared" si="939"/>
        <v>6</v>
      </c>
      <c r="J4891" s="4">
        <f t="shared" si="940"/>
        <v>144</v>
      </c>
      <c r="K4891" s="4">
        <f t="shared" si="955"/>
        <v>900</v>
      </c>
      <c r="L4891" s="6">
        <f t="shared" si="956"/>
        <v>26202129.75</v>
      </c>
      <c r="N4891" s="22">
        <f t="shared" si="941"/>
        <v>0.11712673242595234</v>
      </c>
      <c r="O4891" s="14">
        <f t="shared" si="942"/>
        <v>402.31103421414474</v>
      </c>
      <c r="Q4891" s="22">
        <f t="shared" si="960"/>
        <v>171.23791290343908</v>
      </c>
      <c r="R4891" s="3">
        <f>VLOOKUP(A4891,ERCOT_345kv_West_ATC!D:E,2)</f>
        <v>69.02</v>
      </c>
      <c r="S4891" s="66">
        <f t="shared" si="959"/>
        <v>0.59693505468663166</v>
      </c>
      <c r="T4891" s="69">
        <f t="shared" si="943"/>
        <v>102.21791290343909</v>
      </c>
      <c r="V4891" s="16">
        <f t="shared" si="944"/>
        <v>3.82511268E-2</v>
      </c>
      <c r="W4891" s="16">
        <f t="shared" si="945"/>
        <v>7.8875605625952333E-2</v>
      </c>
      <c r="X4891" s="16"/>
      <c r="Z4891" s="15">
        <f t="shared" si="946"/>
        <v>4.0634034481789541E-6</v>
      </c>
      <c r="AA4891" s="16">
        <f t="shared" si="947"/>
        <v>0.1182998048619804</v>
      </c>
      <c r="AB4891" s="3">
        <f t="shared" si="948"/>
        <v>0.12741751439443688</v>
      </c>
      <c r="AC4891" s="69">
        <f t="shared" si="949"/>
        <v>32.865890268363898</v>
      </c>
      <c r="AD4891" s="3">
        <f t="shared" si="957"/>
        <v>42.495385999325201</v>
      </c>
      <c r="AF4891" s="29"/>
      <c r="AG4891" s="30"/>
      <c r="AH4891" s="29"/>
      <c r="AI4891" s="29"/>
      <c r="AJ4891" s="31"/>
      <c r="AK4891" s="29"/>
      <c r="AL4891" s="30"/>
      <c r="AN4891" s="17">
        <f t="shared" si="950"/>
        <v>248563.90080211259</v>
      </c>
      <c r="AO4891" s="17">
        <f t="shared" si="951"/>
        <v>2485.6390080211258</v>
      </c>
      <c r="AP4891" s="2">
        <f t="shared" si="952"/>
        <v>170.01770814864497</v>
      </c>
      <c r="AQ4891" s="6">
        <f t="shared" si="953"/>
        <v>11734.622216419475</v>
      </c>
      <c r="AR4891" s="3">
        <f t="shared" si="954"/>
        <v>17378.855283580524</v>
      </c>
    </row>
    <row r="4892" spans="1:44">
      <c r="A4892" s="32">
        <v>44705</v>
      </c>
      <c r="B4892" s="9">
        <v>6.25</v>
      </c>
      <c r="C4892" s="33">
        <v>29659.863740000001</v>
      </c>
      <c r="D4892" s="34">
        <f t="shared" si="958"/>
        <v>223707510.72190133</v>
      </c>
      <c r="E4892" s="34">
        <v>31251101365711.102</v>
      </c>
      <c r="F4892" s="3">
        <f>VLOOKUP(A4892,ERCOT_345kv_West_ATC!A:B,2)</f>
        <v>53.958500000000001</v>
      </c>
      <c r="G4892" s="3">
        <f>VLOOKUP(A4892,ERCOT_345kv_West_ATC!G:H,2)</f>
        <v>5.8620000000000001</v>
      </c>
      <c r="I4892" s="5">
        <f t="shared" si="939"/>
        <v>6</v>
      </c>
      <c r="J4892" s="4">
        <f t="shared" si="940"/>
        <v>144</v>
      </c>
      <c r="K4892" s="4">
        <f t="shared" si="955"/>
        <v>900</v>
      </c>
      <c r="L4892" s="6">
        <f t="shared" si="956"/>
        <v>26693877.366</v>
      </c>
      <c r="N4892" s="22">
        <f t="shared" si="941"/>
        <v>0.11932490455890012</v>
      </c>
      <c r="O4892" s="14">
        <f t="shared" si="942"/>
        <v>402.31103421414474</v>
      </c>
      <c r="Q4892" s="22">
        <f t="shared" si="960"/>
        <v>174.45161485219313</v>
      </c>
      <c r="R4892" s="3">
        <f>VLOOKUP(A4892,ERCOT_345kv_West_ATC!D:E,2)</f>
        <v>64.39</v>
      </c>
      <c r="S4892" s="66">
        <f t="shared" si="959"/>
        <v>0.63090052187504575</v>
      </c>
      <c r="T4892" s="69">
        <f t="shared" si="943"/>
        <v>110.06161485219313</v>
      </c>
      <c r="V4892" s="16">
        <f t="shared" si="944"/>
        <v>3.6907613999999998E-2</v>
      </c>
      <c r="W4892" s="16">
        <f t="shared" si="945"/>
        <v>8.2417290558900125E-2</v>
      </c>
      <c r="X4892" s="16"/>
      <c r="Z4892" s="15">
        <f t="shared" si="946"/>
        <v>4.0634034481789541E-6</v>
      </c>
      <c r="AA4892" s="16">
        <f t="shared" si="947"/>
        <v>0.12051999259363393</v>
      </c>
      <c r="AB4892" s="3">
        <f t="shared" si="948"/>
        <v>0.12980881844254044</v>
      </c>
      <c r="AC4892" s="69">
        <f t="shared" si="949"/>
        <v>33.741107549969804</v>
      </c>
      <c r="AD4892" s="3">
        <f t="shared" si="957"/>
        <v>41.744768115875118</v>
      </c>
      <c r="AF4892" s="29"/>
      <c r="AG4892" s="30"/>
      <c r="AH4892" s="29"/>
      <c r="AI4892" s="29"/>
      <c r="AJ4892" s="31"/>
      <c r="AK4892" s="29"/>
      <c r="AL4892" s="30"/>
      <c r="AN4892" s="17">
        <f t="shared" si="950"/>
        <v>248563.90080211259</v>
      </c>
      <c r="AO4892" s="17">
        <f t="shared" si="951"/>
        <v>2485.6390080211258</v>
      </c>
      <c r="AP4892" s="2">
        <f t="shared" si="952"/>
        <v>170.01770814864497</v>
      </c>
      <c r="AQ4892" s="6">
        <f t="shared" si="953"/>
        <v>10947.44022769125</v>
      </c>
      <c r="AR4892" s="3">
        <f t="shared" si="954"/>
        <v>18712.423512308749</v>
      </c>
    </row>
    <row r="4893" spans="1:44">
      <c r="A4893" s="32">
        <v>44706</v>
      </c>
      <c r="B4893" s="9">
        <v>6.25</v>
      </c>
      <c r="C4893" s="33">
        <v>29571.571670000001</v>
      </c>
      <c r="D4893" s="34">
        <f t="shared" si="958"/>
        <v>214017260.39198849</v>
      </c>
      <c r="E4893" s="34">
        <v>29897409688833.602</v>
      </c>
      <c r="F4893" s="3">
        <f>VLOOKUP(A4893,ERCOT_345kv_West_ATC!A:B,2)</f>
        <v>57.927199999999999</v>
      </c>
      <c r="G4893" s="3">
        <f>VLOOKUP(A4893,ERCOT_345kv_West_ATC!G:H,2)</f>
        <v>5.9119999999999999</v>
      </c>
      <c r="I4893" s="5">
        <f t="shared" si="939"/>
        <v>6</v>
      </c>
      <c r="J4893" s="4">
        <f t="shared" si="940"/>
        <v>144</v>
      </c>
      <c r="K4893" s="4">
        <f t="shared" si="955"/>
        <v>900</v>
      </c>
      <c r="L4893" s="6">
        <f t="shared" si="956"/>
        <v>26614414.503000002</v>
      </c>
      <c r="N4893" s="22">
        <f t="shared" si="941"/>
        <v>0.12435639281735374</v>
      </c>
      <c r="O4893" s="14">
        <f t="shared" si="942"/>
        <v>420.52682963588228</v>
      </c>
      <c r="Q4893" s="22">
        <f t="shared" si="960"/>
        <v>181.80759183823645</v>
      </c>
      <c r="R4893" s="3">
        <f>VLOOKUP(A4893,ERCOT_345kv_West_ATC!D:E,2)</f>
        <v>76.48</v>
      </c>
      <c r="S4893" s="66">
        <f t="shared" si="959"/>
        <v>0.5793354984425062</v>
      </c>
      <c r="T4893" s="69">
        <f t="shared" si="943"/>
        <v>105.32759183823644</v>
      </c>
      <c r="V4893" s="16">
        <f t="shared" si="944"/>
        <v>3.9622204799999998E-2</v>
      </c>
      <c r="W4893" s="16">
        <f t="shared" si="945"/>
        <v>8.4734188017353745E-2</v>
      </c>
      <c r="X4893" s="16"/>
      <c r="Z4893" s="15">
        <f t="shared" si="946"/>
        <v>4.2473857892862372E-6</v>
      </c>
      <c r="AA4893" s="16">
        <f t="shared" si="947"/>
        <v>0.12560187327801747</v>
      </c>
      <c r="AB4893" s="3">
        <f t="shared" si="948"/>
        <v>0.13528237443030147</v>
      </c>
      <c r="AC4893" s="69">
        <f t="shared" si="949"/>
        <v>35.744429041490335</v>
      </c>
      <c r="AD4893" s="3">
        <f t="shared" si="957"/>
        <v>41.002113441757729</v>
      </c>
      <c r="AF4893" s="29"/>
      <c r="AG4893" s="30"/>
      <c r="AH4893" s="29"/>
      <c r="AI4893" s="29"/>
      <c r="AJ4893" s="31"/>
      <c r="AK4893" s="29"/>
      <c r="AL4893" s="30"/>
      <c r="AN4893" s="17">
        <f t="shared" si="950"/>
        <v>237796.95599109831</v>
      </c>
      <c r="AO4893" s="17">
        <f t="shared" si="951"/>
        <v>2377.9695599109832</v>
      </c>
      <c r="AP4893" s="2">
        <f t="shared" si="952"/>
        <v>162.65311789791124</v>
      </c>
      <c r="AQ4893" s="6">
        <f t="shared" si="953"/>
        <v>12439.710456832252</v>
      </c>
      <c r="AR4893" s="3">
        <f t="shared" si="954"/>
        <v>17131.861213167751</v>
      </c>
    </row>
    <row r="4894" spans="1:44">
      <c r="A4894" s="32">
        <v>44707</v>
      </c>
      <c r="B4894" s="9">
        <v>6.25</v>
      </c>
      <c r="C4894" s="33">
        <v>29337.480179999999</v>
      </c>
      <c r="D4894" s="34">
        <f t="shared" si="958"/>
        <v>214017260.39198849</v>
      </c>
      <c r="E4894" s="34">
        <v>29897409688833.602</v>
      </c>
      <c r="F4894" s="3">
        <f>VLOOKUP(A4894,ERCOT_345kv_West_ATC!A:B,2)</f>
        <v>57.654400000000003</v>
      </c>
      <c r="G4894" s="3">
        <f>VLOOKUP(A4894,ERCOT_345kv_West_ATC!G:H,2)</f>
        <v>5.819</v>
      </c>
      <c r="I4894" s="5">
        <f t="shared" si="939"/>
        <v>6</v>
      </c>
      <c r="J4894" s="4">
        <f t="shared" si="940"/>
        <v>144</v>
      </c>
      <c r="K4894" s="4">
        <f t="shared" si="955"/>
        <v>900</v>
      </c>
      <c r="L4894" s="6">
        <f t="shared" si="956"/>
        <v>26403732.162</v>
      </c>
      <c r="N4894" s="22">
        <f t="shared" si="941"/>
        <v>0.12337197529600934</v>
      </c>
      <c r="O4894" s="14">
        <f t="shared" si="942"/>
        <v>420.52682963588228</v>
      </c>
      <c r="Q4894" s="22">
        <f t="shared" si="960"/>
        <v>180.36838493568612</v>
      </c>
      <c r="R4894" s="3">
        <f>VLOOKUP(A4894,ERCOT_345kv_West_ATC!D:E,2)</f>
        <v>79.849999999999994</v>
      </c>
      <c r="S4894" s="66">
        <f t="shared" si="959"/>
        <v>0.55729492156581617</v>
      </c>
      <c r="T4894" s="69">
        <f t="shared" si="943"/>
        <v>100.51838493568613</v>
      </c>
      <c r="V4894" s="16">
        <f t="shared" si="944"/>
        <v>3.9435609600000004E-2</v>
      </c>
      <c r="W4894" s="16">
        <f t="shared" si="945"/>
        <v>8.3936365696009332E-2</v>
      </c>
      <c r="X4894" s="16"/>
      <c r="Z4894" s="15">
        <f t="shared" si="946"/>
        <v>4.2473857892862372E-6</v>
      </c>
      <c r="AA4894" s="16">
        <f t="shared" si="947"/>
        <v>0.12460759640999863</v>
      </c>
      <c r="AB4894" s="3">
        <f t="shared" si="948"/>
        <v>0.13421146575643975</v>
      </c>
      <c r="AC4894" s="69">
        <f t="shared" si="949"/>
        <v>35.352476466856949</v>
      </c>
      <c r="AD4894" s="3">
        <f t="shared" si="957"/>
        <v>40.388954710137568</v>
      </c>
      <c r="AF4894" s="29"/>
      <c r="AG4894" s="30"/>
      <c r="AH4894" s="29"/>
      <c r="AI4894" s="29"/>
      <c r="AJ4894" s="31"/>
      <c r="AK4894" s="29"/>
      <c r="AL4894" s="30"/>
      <c r="AN4894" s="17">
        <f t="shared" si="950"/>
        <v>237796.95599109831</v>
      </c>
      <c r="AO4894" s="17">
        <f t="shared" si="951"/>
        <v>2377.9695599109832</v>
      </c>
      <c r="AP4894" s="2">
        <f t="shared" si="952"/>
        <v>162.65311789791124</v>
      </c>
      <c r="AQ4894" s="6">
        <f t="shared" si="953"/>
        <v>12987.851464148212</v>
      </c>
      <c r="AR4894" s="3">
        <f t="shared" si="954"/>
        <v>16349.628715851786</v>
      </c>
    </row>
    <row r="4895" spans="1:44">
      <c r="A4895" s="32">
        <v>44708</v>
      </c>
      <c r="B4895" s="9">
        <v>6.25</v>
      </c>
      <c r="C4895" s="33">
        <v>28607.08077</v>
      </c>
      <c r="D4895" s="34">
        <f t="shared" si="958"/>
        <v>214017260.39198849</v>
      </c>
      <c r="E4895" s="34">
        <v>29897409688833.602</v>
      </c>
      <c r="F4895" s="3">
        <f>VLOOKUP(A4895,ERCOT_345kv_West_ATC!A:B,2)</f>
        <v>57.165900000000001</v>
      </c>
      <c r="G4895" s="3">
        <f>VLOOKUP(A4895,ERCOT_345kv_West_ATC!G:H,2)</f>
        <v>5.8579999999999997</v>
      </c>
      <c r="I4895" s="5">
        <f t="shared" si="939"/>
        <v>6</v>
      </c>
      <c r="J4895" s="4">
        <f t="shared" si="940"/>
        <v>144</v>
      </c>
      <c r="K4895" s="4">
        <f t="shared" si="955"/>
        <v>900</v>
      </c>
      <c r="L4895" s="6">
        <f t="shared" si="956"/>
        <v>25746372.693</v>
      </c>
      <c r="N4895" s="22">
        <f t="shared" si="941"/>
        <v>0.12030044981345714</v>
      </c>
      <c r="O4895" s="14">
        <f t="shared" si="942"/>
        <v>420.52682963588228</v>
      </c>
      <c r="Q4895" s="22">
        <f t="shared" si="960"/>
        <v>175.8778506044695</v>
      </c>
      <c r="R4895" s="3">
        <f>VLOOKUP(A4895,ERCOT_345kv_West_ATC!D:E,2)</f>
        <v>93.76</v>
      </c>
      <c r="S4895" s="66">
        <f t="shared" si="959"/>
        <v>0.46690274143242616</v>
      </c>
      <c r="T4895" s="69">
        <f t="shared" si="943"/>
        <v>82.117850604469496</v>
      </c>
      <c r="V4895" s="16">
        <f t="shared" si="944"/>
        <v>3.9101475599999998E-2</v>
      </c>
      <c r="W4895" s="16">
        <f t="shared" si="945"/>
        <v>8.1198974213457148E-2</v>
      </c>
      <c r="X4895" s="16"/>
      <c r="Z4895" s="15">
        <f t="shared" si="946"/>
        <v>4.2473857892862372E-6</v>
      </c>
      <c r="AA4895" s="16">
        <f t="shared" si="947"/>
        <v>0.1215053083354616</v>
      </c>
      <c r="AB4895" s="3">
        <f t="shared" si="948"/>
        <v>0.13087007533019016</v>
      </c>
      <c r="AC4895" s="69">
        <f t="shared" si="949"/>
        <v>34.129527570849596</v>
      </c>
      <c r="AD4895" s="3">
        <f t="shared" si="957"/>
        <v>39.787913962173171</v>
      </c>
      <c r="AF4895" s="29"/>
      <c r="AG4895" s="30"/>
      <c r="AH4895" s="29"/>
      <c r="AI4895" s="29"/>
      <c r="AJ4895" s="31"/>
      <c r="AK4895" s="29"/>
      <c r="AL4895" s="30"/>
      <c r="AN4895" s="17">
        <f t="shared" si="950"/>
        <v>237796.95599109831</v>
      </c>
      <c r="AO4895" s="17">
        <f t="shared" si="951"/>
        <v>2377.9695599109832</v>
      </c>
      <c r="AP4895" s="2">
        <f t="shared" si="952"/>
        <v>162.65311789791124</v>
      </c>
      <c r="AQ4895" s="6">
        <f t="shared" si="953"/>
        <v>15250.356334108159</v>
      </c>
      <c r="AR4895" s="3">
        <f t="shared" si="954"/>
        <v>13356.724435891841</v>
      </c>
    </row>
    <row r="4896" spans="1:44">
      <c r="A4896" s="32">
        <v>44709</v>
      </c>
      <c r="B4896" s="9">
        <v>6.25</v>
      </c>
      <c r="C4896" s="33">
        <v>29030.561170000001</v>
      </c>
      <c r="D4896" s="34">
        <f t="shared" si="958"/>
        <v>214017260.39198849</v>
      </c>
      <c r="E4896" s="34">
        <v>29897409688833.602</v>
      </c>
      <c r="F4896" s="3">
        <f>VLOOKUP(A4896,ERCOT_345kv_West_ATC!A:B,2)</f>
        <v>57.165900000000001</v>
      </c>
      <c r="G4896" s="3">
        <f>VLOOKUP(A4896,ERCOT_345kv_West_ATC!G:H,2)</f>
        <v>5.8579999999999997</v>
      </c>
      <c r="I4896" s="5">
        <f t="shared" si="939"/>
        <v>6</v>
      </c>
      <c r="J4896" s="4">
        <f t="shared" si="940"/>
        <v>144</v>
      </c>
      <c r="K4896" s="4">
        <f t="shared" si="955"/>
        <v>900</v>
      </c>
      <c r="L4896" s="6">
        <f t="shared" si="956"/>
        <v>26127505.052999999</v>
      </c>
      <c r="N4896" s="22">
        <f t="shared" si="941"/>
        <v>0.1220812985137065</v>
      </c>
      <c r="O4896" s="14">
        <f t="shared" si="942"/>
        <v>420.52682963588228</v>
      </c>
      <c r="Q4896" s="22">
        <f t="shared" si="960"/>
        <v>178.48143057559426</v>
      </c>
      <c r="R4896" s="3">
        <f>VLOOKUP(A4896,ERCOT_345kv_West_ATC!D:E,2)</f>
        <v>69.87</v>
      </c>
      <c r="S4896" s="66">
        <f t="shared" si="959"/>
        <v>0.60853070386833785</v>
      </c>
      <c r="T4896" s="69">
        <f t="shared" si="943"/>
        <v>108.61143057559426</v>
      </c>
      <c r="V4896" s="16">
        <f t="shared" si="944"/>
        <v>3.9101475599999998E-2</v>
      </c>
      <c r="W4896" s="16">
        <f t="shared" si="945"/>
        <v>8.2979822913706508E-2</v>
      </c>
      <c r="X4896" s="16"/>
      <c r="Z4896" s="15">
        <f t="shared" si="946"/>
        <v>4.2473857892862372E-6</v>
      </c>
      <c r="AA4896" s="16">
        <f t="shared" si="947"/>
        <v>0.12330399296846284</v>
      </c>
      <c r="AB4896" s="3">
        <f t="shared" si="948"/>
        <v>0.13280738981167961</v>
      </c>
      <c r="AC4896" s="69">
        <f t="shared" si="949"/>
        <v>34.838584671074734</v>
      </c>
      <c r="AD4896" s="3">
        <f t="shared" si="957"/>
        <v>39.181677204762813</v>
      </c>
      <c r="AF4896" s="29"/>
      <c r="AG4896" s="30"/>
      <c r="AH4896" s="29"/>
      <c r="AI4896" s="29"/>
      <c r="AJ4896" s="31"/>
      <c r="AK4896" s="29"/>
      <c r="AL4896" s="30"/>
      <c r="AN4896" s="17">
        <f t="shared" si="950"/>
        <v>237796.95599109831</v>
      </c>
      <c r="AO4896" s="17">
        <f t="shared" si="951"/>
        <v>2377.9695599109832</v>
      </c>
      <c r="AP4896" s="2">
        <f t="shared" si="952"/>
        <v>162.65311789791124</v>
      </c>
      <c r="AQ4896" s="6">
        <f t="shared" si="953"/>
        <v>11364.573347527059</v>
      </c>
      <c r="AR4896" s="3">
        <f t="shared" si="954"/>
        <v>17665.98782247294</v>
      </c>
    </row>
    <row r="4897" spans="1:44">
      <c r="A4897" s="32">
        <v>44710</v>
      </c>
      <c r="B4897" s="9">
        <v>6.25</v>
      </c>
      <c r="C4897" s="33">
        <v>29424.727879999999</v>
      </c>
      <c r="D4897" s="34">
        <f t="shared" si="958"/>
        <v>214017260.39198849</v>
      </c>
      <c r="E4897" s="34">
        <v>29897409688833.602</v>
      </c>
      <c r="F4897" s="3">
        <f>VLOOKUP(A4897,ERCOT_345kv_West_ATC!A:B,2)</f>
        <v>57.165900000000001</v>
      </c>
      <c r="G4897" s="3">
        <f>VLOOKUP(A4897,ERCOT_345kv_West_ATC!G:H,2)</f>
        <v>5.8579999999999997</v>
      </c>
      <c r="I4897" s="5">
        <f t="shared" si="939"/>
        <v>6</v>
      </c>
      <c r="J4897" s="4">
        <f t="shared" si="940"/>
        <v>144</v>
      </c>
      <c r="K4897" s="4">
        <f t="shared" si="955"/>
        <v>900</v>
      </c>
      <c r="L4897" s="6">
        <f t="shared" si="956"/>
        <v>26482255.092</v>
      </c>
      <c r="N4897" s="22">
        <f t="shared" si="941"/>
        <v>0.12373887528274956</v>
      </c>
      <c r="O4897" s="14">
        <f t="shared" si="942"/>
        <v>420.52682963588228</v>
      </c>
      <c r="Q4897" s="22">
        <f t="shared" si="960"/>
        <v>180.90478842507244</v>
      </c>
      <c r="R4897" s="3">
        <f>VLOOKUP(A4897,ERCOT_345kv_West_ATC!D:E,2)</f>
        <v>55.01</v>
      </c>
      <c r="S4897" s="66">
        <f t="shared" si="959"/>
        <v>0.69591739124813623</v>
      </c>
      <c r="T4897" s="69">
        <f t="shared" si="943"/>
        <v>125.89478842507245</v>
      </c>
      <c r="V4897" s="16">
        <f t="shared" si="944"/>
        <v>3.9101475599999998E-2</v>
      </c>
      <c r="W4897" s="16">
        <f t="shared" si="945"/>
        <v>8.4637399682749553E-2</v>
      </c>
      <c r="X4897" s="16"/>
      <c r="Z4897" s="15">
        <f t="shared" si="946"/>
        <v>4.2473857892862372E-6</v>
      </c>
      <c r="AA4897" s="16">
        <f t="shared" si="947"/>
        <v>0.12497817105112655</v>
      </c>
      <c r="AB4897" s="3">
        <f t="shared" si="948"/>
        <v>0.13461060166139932</v>
      </c>
      <c r="AC4897" s="69">
        <f t="shared" si="949"/>
        <v>35.498560208072149</v>
      </c>
      <c r="AD4897" s="3">
        <f t="shared" si="957"/>
        <v>38.662131689691051</v>
      </c>
      <c r="AF4897" s="29"/>
      <c r="AG4897" s="30"/>
      <c r="AH4897" s="29"/>
      <c r="AI4897" s="29"/>
      <c r="AJ4897" s="31"/>
      <c r="AK4897" s="29"/>
      <c r="AL4897" s="30"/>
      <c r="AN4897" s="17">
        <f t="shared" si="950"/>
        <v>237796.95599109831</v>
      </c>
      <c r="AO4897" s="17">
        <f t="shared" si="951"/>
        <v>2377.9695599109832</v>
      </c>
      <c r="AP4897" s="2">
        <f t="shared" si="952"/>
        <v>162.65311789791124</v>
      </c>
      <c r="AQ4897" s="6">
        <f t="shared" si="953"/>
        <v>8947.548015564098</v>
      </c>
      <c r="AR4897" s="3">
        <f t="shared" si="954"/>
        <v>20477.179864435901</v>
      </c>
    </row>
    <row r="4898" spans="1:44">
      <c r="A4898" s="32">
        <v>44711</v>
      </c>
      <c r="B4898" s="9">
        <v>6.25</v>
      </c>
      <c r="C4898" s="33">
        <v>31703.036059999999</v>
      </c>
      <c r="D4898" s="34">
        <f t="shared" si="958"/>
        <v>214017260.39198849</v>
      </c>
      <c r="E4898" s="34">
        <v>29897409688833.602</v>
      </c>
      <c r="F4898" s="3">
        <f>VLOOKUP(A4898,ERCOT_345kv_West_ATC!A:B,2)</f>
        <v>57.869500000000002</v>
      </c>
      <c r="G4898" s="3">
        <f>VLOOKUP(A4898,ERCOT_345kv_West_ATC!G:H,2)</f>
        <v>5.8769999999999998</v>
      </c>
      <c r="I4898" s="5">
        <f t="shared" si="939"/>
        <v>6</v>
      </c>
      <c r="J4898" s="4">
        <f t="shared" si="940"/>
        <v>144</v>
      </c>
      <c r="K4898" s="4">
        <f t="shared" si="955"/>
        <v>900</v>
      </c>
      <c r="L4898" s="6">
        <f t="shared" si="956"/>
        <v>28532732.454</v>
      </c>
      <c r="N4898" s="22">
        <f t="shared" si="941"/>
        <v>0.13331977244143853</v>
      </c>
      <c r="O4898" s="14">
        <f t="shared" si="942"/>
        <v>420.52682963588228</v>
      </c>
      <c r="Q4898" s="22">
        <f t="shared" si="960"/>
        <v>194.91194801379899</v>
      </c>
      <c r="R4898" s="3">
        <f>VLOOKUP(A4898,ERCOT_345kv_West_ATC!D:E,2)</f>
        <v>50.93</v>
      </c>
      <c r="S4898" s="66">
        <f t="shared" si="959"/>
        <v>0.7387025242988472</v>
      </c>
      <c r="T4898" s="69">
        <f t="shared" si="943"/>
        <v>143.98194801379898</v>
      </c>
      <c r="V4898" s="16">
        <f t="shared" si="944"/>
        <v>3.9582737999999999E-2</v>
      </c>
      <c r="W4898" s="16">
        <f t="shared" si="945"/>
        <v>9.3737034441438521E-2</v>
      </c>
      <c r="X4898" s="16"/>
      <c r="Z4898" s="15">
        <f t="shared" si="946"/>
        <v>4.2473857892862372E-6</v>
      </c>
      <c r="AA4898" s="16">
        <f t="shared" si="947"/>
        <v>0.13465502483847314</v>
      </c>
      <c r="AB4898" s="3">
        <f t="shared" si="948"/>
        <v>0.14503327867410132</v>
      </c>
      <c r="AC4898" s="69">
        <f t="shared" si="949"/>
        <v>39.313259994721079</v>
      </c>
      <c r="AD4898" s="3">
        <f t="shared" si="957"/>
        <v>38.319210153169998</v>
      </c>
      <c r="AF4898" s="29"/>
      <c r="AG4898" s="30"/>
      <c r="AH4898" s="29"/>
      <c r="AI4898" s="29"/>
      <c r="AJ4898" s="31"/>
      <c r="AK4898" s="29"/>
      <c r="AL4898" s="30"/>
      <c r="AN4898" s="17">
        <f t="shared" si="950"/>
        <v>237796.95599109831</v>
      </c>
      <c r="AO4898" s="17">
        <f t="shared" si="951"/>
        <v>2377.9695599109832</v>
      </c>
      <c r="AP4898" s="2">
        <f t="shared" si="952"/>
        <v>162.65311789791124</v>
      </c>
      <c r="AQ4898" s="6">
        <f t="shared" si="953"/>
        <v>8283.9232945406202</v>
      </c>
      <c r="AR4898" s="3">
        <f t="shared" si="954"/>
        <v>23419.11276545938</v>
      </c>
    </row>
    <row r="4899" spans="1:44">
      <c r="A4899" s="32">
        <v>44712</v>
      </c>
      <c r="B4899" s="9">
        <v>6.25</v>
      </c>
      <c r="C4899" s="33">
        <v>31835.105080000001</v>
      </c>
      <c r="D4899" s="34">
        <f t="shared" si="958"/>
        <v>214017260.39198849</v>
      </c>
      <c r="E4899" s="34">
        <v>29897409688833.602</v>
      </c>
      <c r="F4899" s="3">
        <f>VLOOKUP(A4899,ERCOT_345kv_West_ATC!A:B,2)</f>
        <v>56.2532</v>
      </c>
      <c r="G4899" s="3">
        <f>VLOOKUP(A4899,ERCOT_345kv_West_ATC!G:H,2)</f>
        <v>5.72</v>
      </c>
      <c r="I4899" s="5">
        <f t="shared" si="939"/>
        <v>6</v>
      </c>
      <c r="J4899" s="4">
        <f t="shared" si="940"/>
        <v>144</v>
      </c>
      <c r="K4899" s="4">
        <f t="shared" si="955"/>
        <v>900</v>
      </c>
      <c r="L4899" s="6">
        <f t="shared" si="956"/>
        <v>28651594.572000001</v>
      </c>
      <c r="N4899" s="22">
        <f t="shared" si="941"/>
        <v>0.13387515810417572</v>
      </c>
      <c r="O4899" s="14">
        <f t="shared" si="942"/>
        <v>420.52682963588228</v>
      </c>
      <c r="Q4899" s="22">
        <f t="shared" si="960"/>
        <v>195.72391535698202</v>
      </c>
      <c r="R4899" s="3">
        <f>VLOOKUP(A4899,ERCOT_345kv_West_ATC!D:E,2)</f>
        <v>61.68</v>
      </c>
      <c r="S4899" s="66">
        <f t="shared" si="959"/>
        <v>0.68486222091203575</v>
      </c>
      <c r="T4899" s="69">
        <f t="shared" si="943"/>
        <v>134.04391535698201</v>
      </c>
      <c r="V4899" s="16">
        <f t="shared" si="944"/>
        <v>3.8477188799999999E-2</v>
      </c>
      <c r="W4899" s="16">
        <f t="shared" si="945"/>
        <v>9.5397969304175712E-2</v>
      </c>
      <c r="X4899" s="16"/>
      <c r="Z4899" s="15">
        <f t="shared" si="946"/>
        <v>4.2473857892862372E-6</v>
      </c>
      <c r="AA4899" s="16">
        <f t="shared" si="947"/>
        <v>0.13521597291722612</v>
      </c>
      <c r="AB4899" s="3">
        <f t="shared" si="948"/>
        <v>0.14563746065041502</v>
      </c>
      <c r="AC4899" s="69">
        <f t="shared" si="949"/>
        <v>39.5343905980519</v>
      </c>
      <c r="AD4899" s="3">
        <f t="shared" si="957"/>
        <v>37.94088880467676</v>
      </c>
      <c r="AF4899" s="29"/>
      <c r="AG4899" s="30"/>
      <c r="AH4899" s="29"/>
      <c r="AI4899" s="29"/>
      <c r="AJ4899" s="31"/>
      <c r="AK4899" s="29"/>
      <c r="AL4899" s="30"/>
      <c r="AN4899" s="17">
        <f t="shared" si="950"/>
        <v>237796.95599109831</v>
      </c>
      <c r="AO4899" s="17">
        <f t="shared" si="951"/>
        <v>2377.9695599109832</v>
      </c>
      <c r="AP4899" s="2">
        <f t="shared" si="952"/>
        <v>162.65311789791124</v>
      </c>
      <c r="AQ4899" s="6">
        <f t="shared" si="953"/>
        <v>10032.444311943165</v>
      </c>
      <c r="AR4899" s="3">
        <f t="shared" si="954"/>
        <v>21802.660768056834</v>
      </c>
    </row>
    <row r="4900" spans="1:44">
      <c r="A4900" s="32">
        <v>44713</v>
      </c>
      <c r="B4900" s="9">
        <v>6.25</v>
      </c>
      <c r="C4900" s="33">
        <v>29791.517810000001</v>
      </c>
      <c r="D4900" s="34">
        <f t="shared" si="958"/>
        <v>214017260.39198849</v>
      </c>
      <c r="E4900" s="34">
        <v>29897409688833.602</v>
      </c>
      <c r="F4900" s="3">
        <f>VLOOKUP(A4900,ERCOT_345kv_West_ATC!A:B,2)</f>
        <v>58.975900000000003</v>
      </c>
      <c r="G4900" s="3">
        <f>VLOOKUP(A4900,ERCOT_345kv_West_ATC!G:H,2)</f>
        <v>6.0179999999999998</v>
      </c>
      <c r="I4900" s="5">
        <f t="shared" ref="I4900:I4963" si="961">60/10</f>
        <v>6</v>
      </c>
      <c r="J4900" s="4">
        <f t="shared" ref="J4900:J4963" si="962">I4900*24</f>
        <v>144</v>
      </c>
      <c r="K4900" s="4">
        <f t="shared" si="955"/>
        <v>900</v>
      </c>
      <c r="L4900" s="6">
        <f t="shared" si="956"/>
        <v>26812366.029000003</v>
      </c>
      <c r="N4900" s="22">
        <f t="shared" ref="N4900:N4963" si="963">L4900/D4900</f>
        <v>0.12528132534680225</v>
      </c>
      <c r="O4900" s="14">
        <f t="shared" ref="O4900:O4963" si="964">(K4900*100000000)/D4900</f>
        <v>420.52682963588228</v>
      </c>
      <c r="Q4900" s="22">
        <f t="shared" si="960"/>
        <v>183.15983237836582</v>
      </c>
      <c r="R4900" s="3">
        <f>VLOOKUP(A4900,ERCOT_345kv_West_ATC!D:E,2)</f>
        <v>92.91</v>
      </c>
      <c r="S4900" s="66">
        <f t="shared" si="959"/>
        <v>0.49273812498326902</v>
      </c>
      <c r="T4900" s="69">
        <f t="shared" si="943"/>
        <v>90.249832378365824</v>
      </c>
      <c r="V4900" s="16">
        <f t="shared" si="944"/>
        <v>4.0339515600000007E-2</v>
      </c>
      <c r="W4900" s="16">
        <f t="shared" si="945"/>
        <v>8.4941809746802238E-2</v>
      </c>
      <c r="X4900" s="16"/>
      <c r="Z4900" s="15">
        <f t="shared" si="946"/>
        <v>4.2473857892862372E-6</v>
      </c>
      <c r="AA4900" s="16">
        <f t="shared" si="947"/>
        <v>0.12653606938746184</v>
      </c>
      <c r="AB4900" s="3">
        <f t="shared" si="948"/>
        <v>0.13628857174703612</v>
      </c>
      <c r="AC4900" s="69">
        <f t="shared" si="949"/>
        <v>36.112697259415221</v>
      </c>
      <c r="AD4900" s="3">
        <f t="shared" si="957"/>
        <v>37.44566119537226</v>
      </c>
      <c r="AF4900" s="29"/>
      <c r="AG4900" s="30"/>
      <c r="AH4900" s="29"/>
      <c r="AI4900" s="29"/>
      <c r="AJ4900" s="31"/>
      <c r="AK4900" s="29"/>
      <c r="AL4900" s="30"/>
      <c r="AN4900" s="17">
        <f t="shared" si="950"/>
        <v>237796.95599109831</v>
      </c>
      <c r="AO4900" s="17">
        <f t="shared" si="951"/>
        <v>2377.9695599109832</v>
      </c>
      <c r="AP4900" s="2">
        <f t="shared" si="952"/>
        <v>162.65311789791124</v>
      </c>
      <c r="AQ4900" s="6">
        <f t="shared" si="953"/>
        <v>15112.101183894933</v>
      </c>
      <c r="AR4900" s="3">
        <f t="shared" si="954"/>
        <v>14679.416626105069</v>
      </c>
    </row>
    <row r="4901" spans="1:44">
      <c r="A4901" s="32">
        <v>44714</v>
      </c>
      <c r="B4901" s="9">
        <v>6.25</v>
      </c>
      <c r="C4901" s="33">
        <v>30467.907060000001</v>
      </c>
      <c r="D4901" s="34">
        <f t="shared" si="958"/>
        <v>214017260.39198849</v>
      </c>
      <c r="E4901" s="34">
        <v>29897409688833.602</v>
      </c>
      <c r="F4901" s="3">
        <f>VLOOKUP(A4901,ERCOT_345kv_West_ATC!A:B,2)</f>
        <v>52.264400000000002</v>
      </c>
      <c r="G4901" s="3">
        <f>VLOOKUP(A4901,ERCOT_345kv_West_ATC!G:H,2)</f>
        <v>5.9509999999999996</v>
      </c>
      <c r="I4901" s="5">
        <f t="shared" si="961"/>
        <v>6</v>
      </c>
      <c r="J4901" s="4">
        <f t="shared" si="962"/>
        <v>144</v>
      </c>
      <c r="K4901" s="4">
        <f t="shared" si="955"/>
        <v>900</v>
      </c>
      <c r="L4901" s="6">
        <f t="shared" si="956"/>
        <v>27421116.354000002</v>
      </c>
      <c r="N4901" s="22">
        <f t="shared" si="963"/>
        <v>0.12812572361582517</v>
      </c>
      <c r="O4901" s="14">
        <f t="shared" si="964"/>
        <v>420.52682963588228</v>
      </c>
      <c r="Q4901" s="22">
        <f t="shared" si="960"/>
        <v>187.31830937986132</v>
      </c>
      <c r="R4901" s="3">
        <f>VLOOKUP(A4901,ERCOT_345kv_West_ATC!D:E,2)</f>
        <v>92.13</v>
      </c>
      <c r="S4901" s="66">
        <f t="shared" si="959"/>
        <v>0.50816340215216071</v>
      </c>
      <c r="T4901" s="69">
        <f t="shared" si="943"/>
        <v>95.188309379861323</v>
      </c>
      <c r="V4901" s="16">
        <f t="shared" si="944"/>
        <v>3.57488496E-2</v>
      </c>
      <c r="W4901" s="16">
        <f t="shared" si="945"/>
        <v>9.2376874015825172E-2</v>
      </c>
      <c r="X4901" s="16"/>
      <c r="Z4901" s="15">
        <f t="shared" si="946"/>
        <v>4.2473857892862372E-6</v>
      </c>
      <c r="AA4901" s="16">
        <f t="shared" si="947"/>
        <v>0.12940895547593784</v>
      </c>
      <c r="AB4901" s="3">
        <f t="shared" si="948"/>
        <v>0.13938287950991904</v>
      </c>
      <c r="AC4901" s="69">
        <f t="shared" si="949"/>
        <v>37.245213900630368</v>
      </c>
      <c r="AD4901" s="3">
        <f t="shared" si="957"/>
        <v>37.031869187230008</v>
      </c>
      <c r="AF4901" s="29"/>
      <c r="AG4901" s="30"/>
      <c r="AH4901" s="29"/>
      <c r="AI4901" s="29"/>
      <c r="AJ4901" s="31"/>
      <c r="AK4901" s="29"/>
      <c r="AL4901" s="30"/>
      <c r="AN4901" s="17">
        <f t="shared" si="950"/>
        <v>237796.95599109831</v>
      </c>
      <c r="AO4901" s="17">
        <f t="shared" si="951"/>
        <v>2377.9695599109832</v>
      </c>
      <c r="AP4901" s="2">
        <f t="shared" si="952"/>
        <v>162.65311789791124</v>
      </c>
      <c r="AQ4901" s="6">
        <f t="shared" si="953"/>
        <v>14985.231751934562</v>
      </c>
      <c r="AR4901" s="3">
        <f t="shared" si="954"/>
        <v>15482.67530806544</v>
      </c>
    </row>
    <row r="4902" spans="1:44">
      <c r="A4902" s="32">
        <v>44715</v>
      </c>
      <c r="B4902" s="9">
        <v>6.25</v>
      </c>
      <c r="C4902" s="33">
        <v>29715.66142</v>
      </c>
      <c r="D4902" s="34">
        <f t="shared" si="958"/>
        <v>214017260.39198849</v>
      </c>
      <c r="E4902" s="34">
        <v>29897409688833.602</v>
      </c>
      <c r="F4902" s="3">
        <f>VLOOKUP(A4902,ERCOT_345kv_West_ATC!A:B,2)</f>
        <v>58.200400000000002</v>
      </c>
      <c r="G4902" s="3">
        <f>VLOOKUP(A4902,ERCOT_345kv_West_ATC!G:H,2)</f>
        <v>6.0780000000000003</v>
      </c>
      <c r="I4902" s="5">
        <f t="shared" si="961"/>
        <v>6</v>
      </c>
      <c r="J4902" s="4">
        <f t="shared" si="962"/>
        <v>144</v>
      </c>
      <c r="K4902" s="4">
        <f t="shared" si="955"/>
        <v>900</v>
      </c>
      <c r="L4902" s="6">
        <f t="shared" si="956"/>
        <v>26744095.278000001</v>
      </c>
      <c r="N4902" s="22">
        <f t="shared" si="963"/>
        <v>0.124962328874859</v>
      </c>
      <c r="O4902" s="14">
        <f t="shared" si="964"/>
        <v>420.52682963588228</v>
      </c>
      <c r="Q4902" s="22">
        <f t="shared" si="960"/>
        <v>182.69346326733773</v>
      </c>
      <c r="R4902" s="3">
        <f>VLOOKUP(A4902,ERCOT_345kv_West_ATC!D:E,2)</f>
        <v>75.53</v>
      </c>
      <c r="S4902" s="66">
        <f t="shared" si="959"/>
        <v>0.5865752465950248</v>
      </c>
      <c r="T4902" s="69">
        <f t="shared" si="943"/>
        <v>107.16346326733773</v>
      </c>
      <c r="V4902" s="16">
        <f t="shared" si="944"/>
        <v>3.9809073599999995E-2</v>
      </c>
      <c r="W4902" s="16">
        <f t="shared" si="945"/>
        <v>8.5153255274859008E-2</v>
      </c>
      <c r="X4902" s="16"/>
      <c r="Z4902" s="15">
        <f t="shared" si="946"/>
        <v>4.2473857892862372E-6</v>
      </c>
      <c r="AA4902" s="16">
        <f t="shared" si="947"/>
        <v>0.12621387803454928</v>
      </c>
      <c r="AB4902" s="3">
        <f t="shared" si="948"/>
        <v>0.13594154817083159</v>
      </c>
      <c r="AC4902" s="69">
        <f t="shared" si="949"/>
        <v>35.985686630524363</v>
      </c>
      <c r="AD4902" s="3">
        <f t="shared" si="957"/>
        <v>36.467350291267493</v>
      </c>
      <c r="AF4902" s="29"/>
      <c r="AG4902" s="30"/>
      <c r="AH4902" s="29"/>
      <c r="AI4902" s="29"/>
      <c r="AJ4902" s="31"/>
      <c r="AK4902" s="29"/>
      <c r="AL4902" s="30"/>
      <c r="AN4902" s="17">
        <f t="shared" si="950"/>
        <v>237796.95599109831</v>
      </c>
      <c r="AO4902" s="17">
        <f t="shared" si="951"/>
        <v>2377.9695599109832</v>
      </c>
      <c r="AP4902" s="2">
        <f t="shared" si="952"/>
        <v>162.65311789791124</v>
      </c>
      <c r="AQ4902" s="6">
        <f t="shared" si="953"/>
        <v>12285.189994829236</v>
      </c>
      <c r="AR4902" s="3">
        <f t="shared" si="954"/>
        <v>17430.471425170763</v>
      </c>
    </row>
    <row r="4903" spans="1:44">
      <c r="A4903" s="32">
        <v>44716</v>
      </c>
      <c r="B4903" s="9">
        <v>6.25</v>
      </c>
      <c r="C4903" s="33">
        <v>29828.900900000001</v>
      </c>
      <c r="D4903" s="34">
        <f t="shared" si="958"/>
        <v>214017260.39198849</v>
      </c>
      <c r="E4903" s="34">
        <v>29897409688833.602</v>
      </c>
      <c r="F4903" s="3">
        <f>VLOOKUP(A4903,ERCOT_345kv_West_ATC!A:B,2)</f>
        <v>58.200400000000002</v>
      </c>
      <c r="G4903" s="3">
        <f>VLOOKUP(A4903,ERCOT_345kv_West_ATC!G:H,2)</f>
        <v>6.0780000000000003</v>
      </c>
      <c r="I4903" s="5">
        <f t="shared" si="961"/>
        <v>6</v>
      </c>
      <c r="J4903" s="4">
        <f t="shared" si="962"/>
        <v>144</v>
      </c>
      <c r="K4903" s="4">
        <f t="shared" si="955"/>
        <v>900</v>
      </c>
      <c r="L4903" s="6">
        <f t="shared" si="956"/>
        <v>26846010.809999999</v>
      </c>
      <c r="N4903" s="22">
        <f t="shared" si="963"/>
        <v>0.12543853126999915</v>
      </c>
      <c r="O4903" s="14">
        <f t="shared" si="964"/>
        <v>420.52682963588228</v>
      </c>
      <c r="Q4903" s="22">
        <f t="shared" si="960"/>
        <v>183.38966559941395</v>
      </c>
      <c r="R4903" s="3">
        <f>VLOOKUP(A4903,ERCOT_345kv_West_ATC!D:E,2)</f>
        <v>70.06</v>
      </c>
      <c r="S4903" s="66">
        <f t="shared" si="959"/>
        <v>0.61797193003756756</v>
      </c>
      <c r="T4903" s="69">
        <f t="shared" ref="T4903:T4966" si="965">Q4903-R4903</f>
        <v>113.32966559941394</v>
      </c>
      <c r="V4903" s="16">
        <f t="shared" ref="V4903:V4966" si="966">(F4903/1000000)*($X$2)*24</f>
        <v>3.9809073599999995E-2</v>
      </c>
      <c r="W4903" s="16">
        <f t="shared" ref="W4903:W4966" si="967">N4903-V4903</f>
        <v>8.5629457669999159E-2</v>
      </c>
      <c r="X4903" s="16"/>
      <c r="Z4903" s="15">
        <f t="shared" ref="Z4903:Z4966" si="968">((1*$B4903*(60*60*24))/(($E4903/1000000000000)*2^32))*(1+$AG$1)</f>
        <v>4.2473857892862372E-6</v>
      </c>
      <c r="AA4903" s="16">
        <f t="shared" ref="AA4903:AA4966" si="969">Z4903*C4903</f>
        <v>0.12669484979268744</v>
      </c>
      <c r="AB4903" s="3">
        <f t="shared" ref="AB4903:AB4966" si="970">C4903*$AH$2*$AG$2/(E4903/1000000000000)</f>
        <v>0.13645958981922982</v>
      </c>
      <c r="AC4903" s="69">
        <f t="shared" ref="AC4903:AC4966" si="971">((AB4903-$AL$2/1000*$AJ$2*24)*$AJ$1*$AL$1)</f>
        <v>36.175289873838111</v>
      </c>
      <c r="AD4903" s="3">
        <f t="shared" si="957"/>
        <v>36.084261509820777</v>
      </c>
      <c r="AF4903" s="29"/>
      <c r="AG4903" s="30"/>
      <c r="AH4903" s="29"/>
      <c r="AI4903" s="29"/>
      <c r="AJ4903" s="31"/>
      <c r="AK4903" s="29"/>
      <c r="AL4903" s="30"/>
      <c r="AN4903" s="17">
        <f t="shared" si="950"/>
        <v>237796.95599109831</v>
      </c>
      <c r="AO4903" s="17">
        <f t="shared" si="951"/>
        <v>2377.9695599109832</v>
      </c>
      <c r="AP4903" s="2">
        <f t="shared" si="952"/>
        <v>162.65311789791124</v>
      </c>
      <c r="AQ4903" s="6">
        <f t="shared" si="953"/>
        <v>11395.477439927663</v>
      </c>
      <c r="AR4903" s="3">
        <f t="shared" si="954"/>
        <v>18433.423460072336</v>
      </c>
    </row>
    <row r="4904" spans="1:44">
      <c r="A4904" s="32">
        <v>44717</v>
      </c>
      <c r="B4904" s="9">
        <v>6.25</v>
      </c>
      <c r="C4904" s="33">
        <v>29902.225849999999</v>
      </c>
      <c r="D4904" s="34">
        <f t="shared" si="958"/>
        <v>214017260.39198849</v>
      </c>
      <c r="E4904" s="34">
        <v>29897409688833.602</v>
      </c>
      <c r="F4904" s="3">
        <f>VLOOKUP(A4904,ERCOT_345kv_West_ATC!A:B,2)</f>
        <v>58.200400000000002</v>
      </c>
      <c r="G4904" s="3">
        <f>VLOOKUP(A4904,ERCOT_345kv_West_ATC!G:H,2)</f>
        <v>6.0780000000000003</v>
      </c>
      <c r="I4904" s="5">
        <f t="shared" si="961"/>
        <v>6</v>
      </c>
      <c r="J4904" s="4">
        <f t="shared" si="962"/>
        <v>144</v>
      </c>
      <c r="K4904" s="4">
        <f t="shared" si="955"/>
        <v>900</v>
      </c>
      <c r="L4904" s="6">
        <f t="shared" si="956"/>
        <v>26912003.265000001</v>
      </c>
      <c r="N4904" s="22">
        <f t="shared" si="963"/>
        <v>0.12574688235756626</v>
      </c>
      <c r="O4904" s="14">
        <f t="shared" si="964"/>
        <v>420.52682963588228</v>
      </c>
      <c r="Q4904" s="22">
        <f t="shared" si="960"/>
        <v>183.84047128299156</v>
      </c>
      <c r="R4904" s="3">
        <f>VLOOKUP(A4904,ERCOT_345kv_West_ATC!D:E,2)</f>
        <v>61.48</v>
      </c>
      <c r="S4904" s="66">
        <f t="shared" si="959"/>
        <v>0.66557962144602079</v>
      </c>
      <c r="T4904" s="69">
        <f t="shared" si="965"/>
        <v>122.36047128299157</v>
      </c>
      <c r="V4904" s="16">
        <f t="shared" si="966"/>
        <v>3.9809073599999995E-2</v>
      </c>
      <c r="W4904" s="16">
        <f t="shared" si="967"/>
        <v>8.5937808757566264E-2</v>
      </c>
      <c r="X4904" s="16"/>
      <c r="Z4904" s="15">
        <f t="shared" si="968"/>
        <v>4.2473857892862372E-6</v>
      </c>
      <c r="AA4904" s="16">
        <f t="shared" si="969"/>
        <v>0.12700628914331757</v>
      </c>
      <c r="AB4904" s="3">
        <f t="shared" si="970"/>
        <v>0.13679503270510951</v>
      </c>
      <c r="AC4904" s="69">
        <f t="shared" si="971"/>
        <v>36.29806197007008</v>
      </c>
      <c r="AD4904" s="3">
        <f t="shared" si="957"/>
        <v>35.733953960230764</v>
      </c>
      <c r="AF4904" s="29"/>
      <c r="AG4904" s="30"/>
      <c r="AH4904" s="29"/>
      <c r="AI4904" s="29"/>
      <c r="AJ4904" s="31"/>
      <c r="AK4904" s="29"/>
      <c r="AL4904" s="30"/>
      <c r="AN4904" s="17">
        <f t="shared" si="950"/>
        <v>237796.95599109831</v>
      </c>
      <c r="AO4904" s="17">
        <f t="shared" si="951"/>
        <v>2377.9695599109832</v>
      </c>
      <c r="AP4904" s="2">
        <f t="shared" si="952"/>
        <v>162.65311789791124</v>
      </c>
      <c r="AQ4904" s="6">
        <f t="shared" si="953"/>
        <v>9999.913688363582</v>
      </c>
      <c r="AR4904" s="3">
        <f t="shared" si="954"/>
        <v>19902.312161636415</v>
      </c>
    </row>
    <row r="4905" spans="1:44">
      <c r="A4905" s="32">
        <v>44718</v>
      </c>
      <c r="B4905" s="9">
        <v>6.25</v>
      </c>
      <c r="C4905" s="33">
        <v>31372.19094</v>
      </c>
      <c r="D4905" s="34">
        <f t="shared" si="958"/>
        <v>214017260.39198849</v>
      </c>
      <c r="E4905" s="34">
        <v>29897409688833.602</v>
      </c>
      <c r="F4905" s="3">
        <f>VLOOKUP(A4905,ERCOT_345kv_West_ATC!A:B,2)</f>
        <v>60.156500000000001</v>
      </c>
      <c r="G4905" s="3">
        <f>VLOOKUP(A4905,ERCOT_345kv_West_ATC!G:H,2)</f>
        <v>6.4619999999999997</v>
      </c>
      <c r="I4905" s="5">
        <f t="shared" si="961"/>
        <v>6</v>
      </c>
      <c r="J4905" s="4">
        <f t="shared" si="962"/>
        <v>144</v>
      </c>
      <c r="K4905" s="4">
        <f t="shared" si="955"/>
        <v>900</v>
      </c>
      <c r="L4905" s="6">
        <f t="shared" si="956"/>
        <v>28234971.846000001</v>
      </c>
      <c r="N4905" s="22">
        <f t="shared" si="963"/>
        <v>0.13192847994729751</v>
      </c>
      <c r="O4905" s="14">
        <f t="shared" si="964"/>
        <v>420.52682963588228</v>
      </c>
      <c r="Q4905" s="22">
        <f t="shared" si="960"/>
        <v>192.87789465979165</v>
      </c>
      <c r="R4905" s="3">
        <f>VLOOKUP(A4905,ERCOT_345kv_West_ATC!D:E,2)</f>
        <v>73.400000000000006</v>
      </c>
      <c r="S4905" s="66">
        <f t="shared" si="959"/>
        <v>0.61944835550249622</v>
      </c>
      <c r="T4905" s="69">
        <f t="shared" si="965"/>
        <v>119.47789465979164</v>
      </c>
      <c r="V4905" s="16">
        <f t="shared" si="966"/>
        <v>4.1147046E-2</v>
      </c>
      <c r="W4905" s="16">
        <f t="shared" si="967"/>
        <v>9.0781433947297513E-2</v>
      </c>
      <c r="X4905" s="16"/>
      <c r="Z4905" s="15">
        <f t="shared" si="968"/>
        <v>4.2473857892862372E-6</v>
      </c>
      <c r="AA4905" s="16">
        <f t="shared" si="969"/>
        <v>0.13324979797733044</v>
      </c>
      <c r="AB4905" s="3">
        <f t="shared" si="970"/>
        <v>0.14351974689764577</v>
      </c>
      <c r="AC4905" s="69">
        <f t="shared" si="971"/>
        <v>38.759307364538351</v>
      </c>
      <c r="AD4905" s="3">
        <f t="shared" si="957"/>
        <v>35.494320486630571</v>
      </c>
      <c r="AF4905" s="29"/>
      <c r="AG4905" s="30"/>
      <c r="AH4905" s="29"/>
      <c r="AI4905" s="29"/>
      <c r="AJ4905" s="31"/>
      <c r="AK4905" s="29"/>
      <c r="AL4905" s="30"/>
      <c r="AN4905" s="17">
        <f t="shared" si="950"/>
        <v>237796.95599109831</v>
      </c>
      <c r="AO4905" s="17">
        <f t="shared" si="951"/>
        <v>2377.9695599109832</v>
      </c>
      <c r="AP4905" s="2">
        <f t="shared" si="952"/>
        <v>162.65311789791124</v>
      </c>
      <c r="AQ4905" s="6">
        <f t="shared" si="953"/>
        <v>11938.738853706685</v>
      </c>
      <c r="AR4905" s="3">
        <f t="shared" si="954"/>
        <v>19433.452086293313</v>
      </c>
    </row>
    <row r="4906" spans="1:44">
      <c r="A4906" s="32">
        <v>44719</v>
      </c>
      <c r="B4906" s="9">
        <v>6.25</v>
      </c>
      <c r="C4906" s="33">
        <v>31164.901109999999</v>
      </c>
      <c r="D4906" s="34">
        <f t="shared" si="958"/>
        <v>214017260.39198849</v>
      </c>
      <c r="E4906" s="34">
        <v>29897409688833.602</v>
      </c>
      <c r="F4906" s="3">
        <f>VLOOKUP(A4906,ERCOT_345kv_West_ATC!A:B,2)</f>
        <v>59.110599999999998</v>
      </c>
      <c r="G4906" s="3">
        <f>VLOOKUP(A4906,ERCOT_345kv_West_ATC!G:H,2)</f>
        <v>6.5650000000000004</v>
      </c>
      <c r="I4906" s="5">
        <f t="shared" si="961"/>
        <v>6</v>
      </c>
      <c r="J4906" s="4">
        <f t="shared" si="962"/>
        <v>144</v>
      </c>
      <c r="K4906" s="4">
        <f t="shared" si="955"/>
        <v>900</v>
      </c>
      <c r="L4906" s="6">
        <f t="shared" si="956"/>
        <v>28048410.998999998</v>
      </c>
      <c r="N4906" s="22">
        <f t="shared" si="963"/>
        <v>0.13105677059704088</v>
      </c>
      <c r="O4906" s="14">
        <f t="shared" si="964"/>
        <v>420.52682963588228</v>
      </c>
      <c r="Q4906" s="22">
        <f t="shared" si="960"/>
        <v>191.60346578514748</v>
      </c>
      <c r="R4906" s="3">
        <f>VLOOKUP(A4906,ERCOT_345kv_West_ATC!D:E,2)</f>
        <v>84.42</v>
      </c>
      <c r="S4906" s="66">
        <f t="shared" si="959"/>
        <v>0.55940254183782101</v>
      </c>
      <c r="T4906" s="69">
        <f t="shared" si="965"/>
        <v>107.18346578514748</v>
      </c>
      <c r="V4906" s="16">
        <f t="shared" si="966"/>
        <v>4.0431650399999998E-2</v>
      </c>
      <c r="W4906" s="16">
        <f t="shared" si="967"/>
        <v>9.0625120197040887E-2</v>
      </c>
      <c r="X4906" s="16"/>
      <c r="Z4906" s="15">
        <f t="shared" si="968"/>
        <v>4.2473857892862372E-6</v>
      </c>
      <c r="AA4906" s="16">
        <f t="shared" si="969"/>
        <v>0.13236935809912487</v>
      </c>
      <c r="AB4906" s="3">
        <f t="shared" si="970"/>
        <v>0.14257144896101284</v>
      </c>
      <c r="AC4906" s="69">
        <f t="shared" si="971"/>
        <v>38.412230319730703</v>
      </c>
      <c r="AD4906" s="3">
        <f t="shared" si="957"/>
        <v>35.330220238053442</v>
      </c>
      <c r="AF4906" s="29"/>
      <c r="AG4906" s="30"/>
      <c r="AH4906" s="29"/>
      <c r="AI4906" s="29"/>
      <c r="AJ4906" s="31"/>
      <c r="AK4906" s="29"/>
      <c r="AL4906" s="30"/>
      <c r="AN4906" s="17">
        <f t="shared" si="950"/>
        <v>237796.95599109831</v>
      </c>
      <c r="AO4906" s="17">
        <f t="shared" si="951"/>
        <v>2377.9695599109832</v>
      </c>
      <c r="AP4906" s="2">
        <f t="shared" si="952"/>
        <v>162.65311789791124</v>
      </c>
      <c r="AQ4906" s="6">
        <f t="shared" si="953"/>
        <v>13731.176212941667</v>
      </c>
      <c r="AR4906" s="3">
        <f t="shared" si="954"/>
        <v>17433.724897058331</v>
      </c>
    </row>
    <row r="4907" spans="1:44">
      <c r="A4907" s="32">
        <v>44720</v>
      </c>
      <c r="B4907" s="9">
        <v>6.25</v>
      </c>
      <c r="C4907" s="33">
        <v>30217.64286</v>
      </c>
      <c r="D4907" s="34">
        <f t="shared" si="958"/>
        <v>216779566.79817703</v>
      </c>
      <c r="E4907" s="34">
        <v>30283293547736.602</v>
      </c>
      <c r="F4907" s="3">
        <f>VLOOKUP(A4907,ERCOT_345kv_West_ATC!A:B,2)</f>
        <v>63.897300000000001</v>
      </c>
      <c r="G4907" s="3">
        <f>VLOOKUP(A4907,ERCOT_345kv_West_ATC!G:H,2)</f>
        <v>6.4850000000000003</v>
      </c>
      <c r="I4907" s="5">
        <f t="shared" si="961"/>
        <v>6</v>
      </c>
      <c r="J4907" s="4">
        <f t="shared" si="962"/>
        <v>144</v>
      </c>
      <c r="K4907" s="4">
        <f t="shared" si="955"/>
        <v>900</v>
      </c>
      <c r="L4907" s="6">
        <f t="shared" si="956"/>
        <v>27195878.574000001</v>
      </c>
      <c r="N4907" s="22">
        <f t="shared" si="963"/>
        <v>0.12545406827627584</v>
      </c>
      <c r="O4907" s="14">
        <f t="shared" si="964"/>
        <v>415.16828052244654</v>
      </c>
      <c r="Q4907" s="22">
        <f t="shared" si="960"/>
        <v>183.41238052087107</v>
      </c>
      <c r="R4907" s="3">
        <f>VLOOKUP(A4907,ERCOT_345kv_West_ATC!D:E,2)</f>
        <v>84.04</v>
      </c>
      <c r="S4907" s="66">
        <f t="shared" si="959"/>
        <v>0.5417975615313666</v>
      </c>
      <c r="T4907" s="69">
        <f t="shared" si="965"/>
        <v>99.372380520871062</v>
      </c>
      <c r="V4907" s="16">
        <f t="shared" si="966"/>
        <v>4.3705753199999996E-2</v>
      </c>
      <c r="W4907" s="16">
        <f t="shared" si="967"/>
        <v>8.1748315076275835E-2</v>
      </c>
      <c r="X4907" s="16"/>
      <c r="Z4907" s="15">
        <f t="shared" si="968"/>
        <v>4.1932636174017314E-6</v>
      </c>
      <c r="AA4907" s="16">
        <f t="shared" si="969"/>
        <v>0.12671054240847721</v>
      </c>
      <c r="AB4907" s="3">
        <f t="shared" si="970"/>
        <v>0.13647649191049369</v>
      </c>
      <c r="AC4907" s="69">
        <f t="shared" si="971"/>
        <v>36.181476039240685</v>
      </c>
      <c r="AD4907" s="3">
        <f t="shared" si="957"/>
        <v>35.293550346525542</v>
      </c>
      <c r="AF4907" s="29"/>
      <c r="AG4907" s="30"/>
      <c r="AH4907" s="29"/>
      <c r="AI4907" s="29"/>
      <c r="AJ4907" s="31"/>
      <c r="AK4907" s="29"/>
      <c r="AL4907" s="30"/>
      <c r="AN4907" s="17">
        <f t="shared" ref="AN4907:AN4970" si="972">D4907/K4907</f>
        <v>240866.18533130782</v>
      </c>
      <c r="AO4907" s="17">
        <f t="shared" ref="AO4907:AO4970" si="973">AN4907/$Y$2</f>
        <v>2408.6618533130782</v>
      </c>
      <c r="AP4907" s="2">
        <f t="shared" ref="AP4907:AP4970" si="974">(AO4907*$AL$2*$Y$2*24)/1000000</f>
        <v>164.75247076661452</v>
      </c>
      <c r="AQ4907" s="6">
        <f t="shared" ref="AQ4907:AQ4970" si="975">AP4907*R4907</f>
        <v>13845.797643226286</v>
      </c>
      <c r="AR4907" s="3">
        <f t="shared" ref="AR4907:AR4970" si="976">C4907-AQ4907</f>
        <v>16371.845216773714</v>
      </c>
    </row>
    <row r="4908" spans="1:44">
      <c r="A4908" s="32">
        <v>44721</v>
      </c>
      <c r="B4908" s="9">
        <v>6.25</v>
      </c>
      <c r="C4908" s="33">
        <v>30112.468519999999</v>
      </c>
      <c r="D4908" s="34">
        <f t="shared" si="958"/>
        <v>216779566.79817703</v>
      </c>
      <c r="E4908" s="34">
        <v>30283293547736.602</v>
      </c>
      <c r="F4908" s="3">
        <f>VLOOKUP(A4908,ERCOT_345kv_West_ATC!A:B,2)</f>
        <v>64.496300000000005</v>
      </c>
      <c r="G4908" s="3">
        <f>VLOOKUP(A4908,ERCOT_345kv_West_ATC!G:H,2)</f>
        <v>6.71</v>
      </c>
      <c r="I4908" s="5">
        <f t="shared" si="961"/>
        <v>6</v>
      </c>
      <c r="J4908" s="4">
        <f t="shared" si="962"/>
        <v>144</v>
      </c>
      <c r="K4908" s="4">
        <f t="shared" si="955"/>
        <v>900</v>
      </c>
      <c r="L4908" s="6">
        <f t="shared" si="956"/>
        <v>27101221.667999998</v>
      </c>
      <c r="N4908" s="22">
        <f t="shared" si="963"/>
        <v>0.12501741777734698</v>
      </c>
      <c r="O4908" s="14">
        <f t="shared" si="964"/>
        <v>415.16828052244654</v>
      </c>
      <c r="Q4908" s="22">
        <f t="shared" si="960"/>
        <v>182.7740025984605</v>
      </c>
      <c r="R4908" s="3">
        <f>VLOOKUP(A4908,ERCOT_345kv_West_ATC!D:E,2)</f>
        <v>95.3</v>
      </c>
      <c r="S4908" s="66">
        <f t="shared" si="959"/>
        <v>0.47859105427938631</v>
      </c>
      <c r="T4908" s="69">
        <f t="shared" si="965"/>
        <v>87.474002598460501</v>
      </c>
      <c r="V4908" s="16">
        <f t="shared" si="966"/>
        <v>4.4115469200000007E-2</v>
      </c>
      <c r="W4908" s="16">
        <f t="shared" si="967"/>
        <v>8.0901948577346977E-2</v>
      </c>
      <c r="X4908" s="16"/>
      <c r="Z4908" s="15">
        <f t="shared" si="968"/>
        <v>4.1932636174017314E-6</v>
      </c>
      <c r="AA4908" s="16">
        <f t="shared" si="969"/>
        <v>0.12626951867507097</v>
      </c>
      <c r="AB4908" s="3">
        <f t="shared" si="970"/>
        <v>0.13600147719711239</v>
      </c>
      <c r="AC4908" s="69">
        <f t="shared" si="971"/>
        <v>36.007620654143132</v>
      </c>
      <c r="AD4908" s="3">
        <f t="shared" si="957"/>
        <v>35.297131071743713</v>
      </c>
      <c r="AF4908" s="29"/>
      <c r="AG4908" s="30"/>
      <c r="AH4908" s="29"/>
      <c r="AI4908" s="29"/>
      <c r="AJ4908" s="31"/>
      <c r="AK4908" s="29"/>
      <c r="AL4908" s="30"/>
      <c r="AN4908" s="17">
        <f t="shared" si="972"/>
        <v>240866.18533130782</v>
      </c>
      <c r="AO4908" s="17">
        <f t="shared" si="973"/>
        <v>2408.6618533130782</v>
      </c>
      <c r="AP4908" s="2">
        <f t="shared" si="974"/>
        <v>164.75247076661452</v>
      </c>
      <c r="AQ4908" s="6">
        <f t="shared" si="975"/>
        <v>15700.910464058363</v>
      </c>
      <c r="AR4908" s="3">
        <f t="shared" si="976"/>
        <v>14411.558055941636</v>
      </c>
    </row>
    <row r="4909" spans="1:44">
      <c r="A4909" s="32">
        <v>44722</v>
      </c>
      <c r="B4909" s="9">
        <v>6.25</v>
      </c>
      <c r="C4909" s="33">
        <v>29082.150030000001</v>
      </c>
      <c r="D4909" s="34">
        <f t="shared" si="958"/>
        <v>216779566.79817703</v>
      </c>
      <c r="E4909" s="34">
        <v>30283293547736.602</v>
      </c>
      <c r="F4909" s="3">
        <f>VLOOKUP(A4909,ERCOT_345kv_West_ATC!A:B,2)</f>
        <v>61.863700000000001</v>
      </c>
      <c r="G4909" s="3">
        <f>VLOOKUP(A4909,ERCOT_345kv_West_ATC!G:H,2)</f>
        <v>6.6749999999999998</v>
      </c>
      <c r="I4909" s="5">
        <f t="shared" si="961"/>
        <v>6</v>
      </c>
      <c r="J4909" s="4">
        <f t="shared" si="962"/>
        <v>144</v>
      </c>
      <c r="K4909" s="4">
        <f t="shared" si="955"/>
        <v>900</v>
      </c>
      <c r="L4909" s="6">
        <f t="shared" si="956"/>
        <v>26173935.026999999</v>
      </c>
      <c r="N4909" s="22">
        <f t="shared" si="963"/>
        <v>0.12073986221850916</v>
      </c>
      <c r="O4909" s="14">
        <f t="shared" si="964"/>
        <v>415.16828052244654</v>
      </c>
      <c r="Q4909" s="22">
        <f t="shared" si="960"/>
        <v>176.52026640132917</v>
      </c>
      <c r="R4909" s="3">
        <f>VLOOKUP(A4909,ERCOT_345kv_West_ATC!D:E,2)</f>
        <v>115.98</v>
      </c>
      <c r="S4909" s="66">
        <f t="shared" si="959"/>
        <v>0.34296496167577339</v>
      </c>
      <c r="T4909" s="69">
        <f t="shared" si="965"/>
        <v>60.540266401329163</v>
      </c>
      <c r="V4909" s="16">
        <f t="shared" si="966"/>
        <v>4.2314770799999998E-2</v>
      </c>
      <c r="W4909" s="16">
        <f t="shared" si="967"/>
        <v>7.842509141850916E-2</v>
      </c>
      <c r="X4909" s="16"/>
      <c r="Z4909" s="15">
        <f t="shared" si="968"/>
        <v>4.1932636174017314E-6</v>
      </c>
      <c r="AA4909" s="16">
        <f t="shared" si="969"/>
        <v>0.12194912163661767</v>
      </c>
      <c r="AB4909" s="3">
        <f t="shared" si="970"/>
        <v>0.13134809461140937</v>
      </c>
      <c r="AC4909" s="69">
        <f t="shared" si="971"/>
        <v>34.304482627775826</v>
      </c>
      <c r="AD4909" s="3">
        <f t="shared" si="957"/>
        <v>35.356472813367859</v>
      </c>
      <c r="AF4909" s="29"/>
      <c r="AG4909" s="30"/>
      <c r="AH4909" s="29"/>
      <c r="AI4909" s="29"/>
      <c r="AJ4909" s="31"/>
      <c r="AK4909" s="29"/>
      <c r="AL4909" s="30"/>
      <c r="AN4909" s="17">
        <f t="shared" si="972"/>
        <v>240866.18533130782</v>
      </c>
      <c r="AO4909" s="17">
        <f t="shared" si="973"/>
        <v>2408.6618533130782</v>
      </c>
      <c r="AP4909" s="2">
        <f t="shared" si="974"/>
        <v>164.75247076661452</v>
      </c>
      <c r="AQ4909" s="6">
        <f t="shared" si="975"/>
        <v>19107.991559511953</v>
      </c>
      <c r="AR4909" s="3">
        <f t="shared" si="976"/>
        <v>9974.1584704880479</v>
      </c>
    </row>
    <row r="4910" spans="1:44">
      <c r="A4910" s="32">
        <v>44723</v>
      </c>
      <c r="B4910" s="9">
        <v>6.25</v>
      </c>
      <c r="C4910" s="33">
        <v>28359.078870000001</v>
      </c>
      <c r="D4910" s="34">
        <f t="shared" si="958"/>
        <v>216779566.79817703</v>
      </c>
      <c r="E4910" s="34">
        <v>30283293547736.602</v>
      </c>
      <c r="F4910" s="3">
        <f>VLOOKUP(A4910,ERCOT_345kv_West_ATC!A:B,2)</f>
        <v>61.863700000000001</v>
      </c>
      <c r="G4910" s="3">
        <f>VLOOKUP(A4910,ERCOT_345kv_West_ATC!G:H,2)</f>
        <v>6.6749999999999998</v>
      </c>
      <c r="I4910" s="5">
        <f t="shared" si="961"/>
        <v>6</v>
      </c>
      <c r="J4910" s="4">
        <f t="shared" si="962"/>
        <v>144</v>
      </c>
      <c r="K4910" s="4">
        <f t="shared" si="955"/>
        <v>900</v>
      </c>
      <c r="L4910" s="6">
        <f t="shared" si="956"/>
        <v>25523170.983000003</v>
      </c>
      <c r="N4910" s="22">
        <f t="shared" si="963"/>
        <v>0.11773790011658347</v>
      </c>
      <c r="O4910" s="14">
        <f t="shared" si="964"/>
        <v>415.16828052244654</v>
      </c>
      <c r="Q4910" s="22">
        <f t="shared" si="960"/>
        <v>172.13143291898166</v>
      </c>
      <c r="R4910" s="3">
        <f>VLOOKUP(A4910,ERCOT_345kv_West_ATC!D:E,2)</f>
        <v>84.22</v>
      </c>
      <c r="S4910" s="66">
        <f t="shared" si="959"/>
        <v>0.51072271593974106</v>
      </c>
      <c r="T4910" s="69">
        <f t="shared" si="965"/>
        <v>87.91143291898166</v>
      </c>
      <c r="V4910" s="16">
        <f t="shared" si="966"/>
        <v>4.2314770799999998E-2</v>
      </c>
      <c r="W4910" s="16">
        <f t="shared" si="967"/>
        <v>7.5423129316583473E-2</v>
      </c>
      <c r="X4910" s="16"/>
      <c r="Z4910" s="15">
        <f t="shared" si="968"/>
        <v>4.1932636174017314E-6</v>
      </c>
      <c r="AA4910" s="16">
        <f t="shared" si="969"/>
        <v>0.11891709364859721</v>
      </c>
      <c r="AB4910" s="3">
        <f t="shared" si="970"/>
        <v>0.1280823794205968</v>
      </c>
      <c r="AC4910" s="69">
        <f t="shared" si="971"/>
        <v>33.109230867938429</v>
      </c>
      <c r="AD4910" s="3">
        <f t="shared" si="957"/>
        <v>35.365280697432198</v>
      </c>
      <c r="AF4910" s="29"/>
      <c r="AG4910" s="30"/>
      <c r="AH4910" s="29"/>
      <c r="AI4910" s="29"/>
      <c r="AJ4910" s="31"/>
      <c r="AK4910" s="29"/>
      <c r="AL4910" s="30"/>
      <c r="AN4910" s="17">
        <f t="shared" si="972"/>
        <v>240866.18533130782</v>
      </c>
      <c r="AO4910" s="17">
        <f t="shared" si="973"/>
        <v>2408.6618533130782</v>
      </c>
      <c r="AP4910" s="2">
        <f t="shared" si="974"/>
        <v>164.75247076661452</v>
      </c>
      <c r="AQ4910" s="6">
        <f t="shared" si="975"/>
        <v>13875.453087964275</v>
      </c>
      <c r="AR4910" s="3">
        <f t="shared" si="976"/>
        <v>14483.625782035726</v>
      </c>
    </row>
    <row r="4911" spans="1:44">
      <c r="A4911" s="32">
        <v>44724</v>
      </c>
      <c r="B4911" s="9">
        <v>6.25</v>
      </c>
      <c r="C4911" s="33">
        <v>26773.588380000001</v>
      </c>
      <c r="D4911" s="34">
        <f t="shared" si="958"/>
        <v>216779566.79817703</v>
      </c>
      <c r="E4911" s="34">
        <v>30283293547736.602</v>
      </c>
      <c r="F4911" s="3">
        <f>VLOOKUP(A4911,ERCOT_345kv_West_ATC!A:B,2)</f>
        <v>61.863700000000001</v>
      </c>
      <c r="G4911" s="3">
        <f>VLOOKUP(A4911,ERCOT_345kv_West_ATC!G:H,2)</f>
        <v>6.6749999999999998</v>
      </c>
      <c r="I4911" s="5">
        <f t="shared" si="961"/>
        <v>6</v>
      </c>
      <c r="J4911" s="4">
        <f t="shared" si="962"/>
        <v>144</v>
      </c>
      <c r="K4911" s="4">
        <f t="shared" si="955"/>
        <v>900</v>
      </c>
      <c r="L4911" s="6">
        <f t="shared" si="956"/>
        <v>24096229.541999999</v>
      </c>
      <c r="N4911" s="22">
        <f t="shared" si="963"/>
        <v>0.11115544651140355</v>
      </c>
      <c r="O4911" s="14">
        <f t="shared" si="964"/>
        <v>415.16828052244654</v>
      </c>
      <c r="Q4911" s="22">
        <f t="shared" si="960"/>
        <v>162.5079627359701</v>
      </c>
      <c r="R4911" s="3">
        <f>VLOOKUP(A4911,ERCOT_345kv_West_ATC!D:E,2)</f>
        <v>71.58</v>
      </c>
      <c r="S4911" s="66">
        <f t="shared" si="959"/>
        <v>0.55952927601278568</v>
      </c>
      <c r="T4911" s="69">
        <f t="shared" si="965"/>
        <v>90.927962735970098</v>
      </c>
      <c r="V4911" s="16">
        <f t="shared" si="966"/>
        <v>4.2314770799999998E-2</v>
      </c>
      <c r="W4911" s="16">
        <f t="shared" si="967"/>
        <v>6.8840675711403551E-2</v>
      </c>
      <c r="X4911" s="16"/>
      <c r="Z4911" s="15">
        <f t="shared" si="968"/>
        <v>4.1932636174017314E-6</v>
      </c>
      <c r="AA4911" s="16">
        <f t="shared" si="969"/>
        <v>0.11226871406114376</v>
      </c>
      <c r="AB4911" s="3">
        <f t="shared" si="970"/>
        <v>0.12092158990980802</v>
      </c>
      <c r="AC4911" s="69">
        <f t="shared" si="971"/>
        <v>30.488381906989733</v>
      </c>
      <c r="AD4911" s="3">
        <f t="shared" si="957"/>
        <v>35.278161186926681</v>
      </c>
      <c r="AF4911" s="29"/>
      <c r="AG4911" s="30"/>
      <c r="AH4911" s="29"/>
      <c r="AI4911" s="29"/>
      <c r="AJ4911" s="31"/>
      <c r="AK4911" s="29"/>
      <c r="AL4911" s="30"/>
      <c r="AN4911" s="17">
        <f t="shared" si="972"/>
        <v>240866.18533130782</v>
      </c>
      <c r="AO4911" s="17">
        <f t="shared" si="973"/>
        <v>2408.6618533130782</v>
      </c>
      <c r="AP4911" s="2">
        <f t="shared" si="974"/>
        <v>164.75247076661452</v>
      </c>
      <c r="AQ4911" s="6">
        <f t="shared" si="975"/>
        <v>11792.981857474268</v>
      </c>
      <c r="AR4911" s="3">
        <f t="shared" si="976"/>
        <v>14980.606522525733</v>
      </c>
    </row>
    <row r="4912" spans="1:44">
      <c r="A4912" s="32">
        <v>44725</v>
      </c>
      <c r="B4912" s="9">
        <v>6.25</v>
      </c>
      <c r="C4912" s="33">
        <v>22499.379929999999</v>
      </c>
      <c r="D4912" s="34">
        <f t="shared" si="958"/>
        <v>216779566.79817703</v>
      </c>
      <c r="E4912" s="34">
        <v>30283293547736.602</v>
      </c>
      <c r="F4912" s="3">
        <f>VLOOKUP(A4912,ERCOT_345kv_West_ATC!A:B,2)</f>
        <v>62.167700000000004</v>
      </c>
      <c r="G4912" s="3">
        <f>VLOOKUP(A4912,ERCOT_345kv_West_ATC!G:H,2)</f>
        <v>6.6449999999999996</v>
      </c>
      <c r="I4912" s="5">
        <f t="shared" si="961"/>
        <v>6</v>
      </c>
      <c r="J4912" s="4">
        <f t="shared" si="962"/>
        <v>144</v>
      </c>
      <c r="K4912" s="4">
        <f t="shared" si="955"/>
        <v>900</v>
      </c>
      <c r="L4912" s="6">
        <f t="shared" si="956"/>
        <v>20249441.936999999</v>
      </c>
      <c r="N4912" s="22">
        <f t="shared" si="963"/>
        <v>9.3410288783593434E-2</v>
      </c>
      <c r="O4912" s="14">
        <f t="shared" si="964"/>
        <v>415.16828052244654</v>
      </c>
      <c r="Q4912" s="22">
        <f t="shared" si="960"/>
        <v>136.5647496836161</v>
      </c>
      <c r="R4912" s="3">
        <f>VLOOKUP(A4912,ERCOT_345kv_West_ATC!D:E,2)</f>
        <v>64.430000000000007</v>
      </c>
      <c r="S4912" s="66">
        <f t="shared" si="959"/>
        <v>0.52820914511785044</v>
      </c>
      <c r="T4912" s="69">
        <f t="shared" si="965"/>
        <v>72.134749683616093</v>
      </c>
      <c r="V4912" s="16">
        <f t="shared" si="966"/>
        <v>4.2522706799999997E-2</v>
      </c>
      <c r="W4912" s="16">
        <f t="shared" si="967"/>
        <v>5.0887581983593437E-2</v>
      </c>
      <c r="X4912" s="16"/>
      <c r="Z4912" s="15">
        <f t="shared" si="968"/>
        <v>4.1932636174017314E-6</v>
      </c>
      <c r="AA4912" s="16">
        <f t="shared" si="969"/>
        <v>9.4345831274567707E-2</v>
      </c>
      <c r="AB4912" s="3">
        <f t="shared" si="970"/>
        <v>0.1016173384944086</v>
      </c>
      <c r="AC4912" s="69">
        <f t="shared" si="971"/>
        <v>23.423025888953546</v>
      </c>
      <c r="AD4912" s="3">
        <f t="shared" si="957"/>
        <v>34.91070802334346</v>
      </c>
      <c r="AF4912" s="29"/>
      <c r="AG4912" s="30"/>
      <c r="AH4912" s="29"/>
      <c r="AI4912" s="29"/>
      <c r="AJ4912" s="31"/>
      <c r="AK4912" s="29"/>
      <c r="AL4912" s="30"/>
      <c r="AN4912" s="17">
        <f t="shared" si="972"/>
        <v>240866.18533130782</v>
      </c>
      <c r="AO4912" s="17">
        <f t="shared" si="973"/>
        <v>2408.6618533130782</v>
      </c>
      <c r="AP4912" s="2">
        <f t="shared" si="974"/>
        <v>164.75247076661452</v>
      </c>
      <c r="AQ4912" s="6">
        <f t="shared" si="975"/>
        <v>10615.001691492975</v>
      </c>
      <c r="AR4912" s="3">
        <f t="shared" si="976"/>
        <v>11884.378238507024</v>
      </c>
    </row>
    <row r="4913" spans="1:44">
      <c r="A4913" s="32">
        <v>44726</v>
      </c>
      <c r="B4913" s="9">
        <v>6.25</v>
      </c>
      <c r="C4913" s="33">
        <v>22202.80373</v>
      </c>
      <c r="D4913" s="34">
        <f t="shared" si="958"/>
        <v>216779566.79817703</v>
      </c>
      <c r="E4913" s="34">
        <v>30283293547736.602</v>
      </c>
      <c r="F4913" s="3">
        <f>VLOOKUP(A4913,ERCOT_345kv_West_ATC!A:B,2)</f>
        <v>59.525700000000001</v>
      </c>
      <c r="G4913" s="3">
        <f>VLOOKUP(A4913,ERCOT_345kv_West_ATC!G:H,2)</f>
        <v>6.1749999999999998</v>
      </c>
      <c r="I4913" s="5">
        <f t="shared" si="961"/>
        <v>6</v>
      </c>
      <c r="J4913" s="4">
        <f t="shared" si="962"/>
        <v>144</v>
      </c>
      <c r="K4913" s="4">
        <f t="shared" si="955"/>
        <v>900</v>
      </c>
      <c r="L4913" s="6">
        <f t="shared" si="956"/>
        <v>19982523.357000001</v>
      </c>
      <c r="N4913" s="22">
        <f t="shared" si="963"/>
        <v>9.2178998473614632E-2</v>
      </c>
      <c r="O4913" s="14">
        <f t="shared" si="964"/>
        <v>415.16828052244654</v>
      </c>
      <c r="Q4913" s="22">
        <f t="shared" si="960"/>
        <v>134.76461765148335</v>
      </c>
      <c r="R4913" s="3">
        <f>VLOOKUP(A4913,ERCOT_345kv_West_ATC!D:E,2)</f>
        <v>67</v>
      </c>
      <c r="S4913" s="66">
        <f t="shared" si="959"/>
        <v>0.50283686350619394</v>
      </c>
      <c r="T4913" s="69">
        <f t="shared" si="965"/>
        <v>67.764617651483348</v>
      </c>
      <c r="V4913" s="16">
        <f t="shared" si="966"/>
        <v>4.0715578799999999E-2</v>
      </c>
      <c r="W4913" s="16">
        <f t="shared" si="967"/>
        <v>5.1463419673614633E-2</v>
      </c>
      <c r="X4913" s="16"/>
      <c r="Z4913" s="15">
        <f t="shared" si="968"/>
        <v>4.1932636174017314E-6</v>
      </c>
      <c r="AA4913" s="16">
        <f t="shared" si="969"/>
        <v>9.310220908532045E-2</v>
      </c>
      <c r="AB4913" s="3">
        <f t="shared" si="970"/>
        <v>0.10027786673125121</v>
      </c>
      <c r="AC4913" s="69">
        <f t="shared" si="971"/>
        <v>22.93277922363794</v>
      </c>
      <c r="AD4913" s="3">
        <f t="shared" si="957"/>
        <v>34.46282679507307</v>
      </c>
      <c r="AF4913" s="29"/>
      <c r="AG4913" s="30"/>
      <c r="AH4913" s="29"/>
      <c r="AI4913" s="29"/>
      <c r="AJ4913" s="31"/>
      <c r="AK4913" s="29"/>
      <c r="AL4913" s="30"/>
      <c r="AN4913" s="17">
        <f t="shared" si="972"/>
        <v>240866.18533130782</v>
      </c>
      <c r="AO4913" s="17">
        <f t="shared" si="973"/>
        <v>2408.6618533130782</v>
      </c>
      <c r="AP4913" s="2">
        <f t="shared" si="974"/>
        <v>164.75247076661452</v>
      </c>
      <c r="AQ4913" s="6">
        <f t="shared" si="975"/>
        <v>11038.415541363172</v>
      </c>
      <c r="AR4913" s="3">
        <f t="shared" si="976"/>
        <v>11164.388188636827</v>
      </c>
    </row>
    <row r="4914" spans="1:44">
      <c r="A4914" s="32">
        <v>44727</v>
      </c>
      <c r="B4914" s="9">
        <v>6.25</v>
      </c>
      <c r="C4914" s="33">
        <v>22567.626199999999</v>
      </c>
      <c r="D4914" s="34">
        <f t="shared" si="958"/>
        <v>216779566.79817703</v>
      </c>
      <c r="E4914" s="34">
        <v>30283293547736.602</v>
      </c>
      <c r="F4914" s="3">
        <f>VLOOKUP(A4914,ERCOT_345kv_West_ATC!A:B,2)</f>
        <v>62.978700000000003</v>
      </c>
      <c r="G4914" s="3">
        <f>VLOOKUP(A4914,ERCOT_345kv_West_ATC!G:H,2)</f>
        <v>6.14</v>
      </c>
      <c r="I4914" s="5">
        <f t="shared" si="961"/>
        <v>6</v>
      </c>
      <c r="J4914" s="4">
        <f t="shared" si="962"/>
        <v>144</v>
      </c>
      <c r="K4914" s="4">
        <f t="shared" si="955"/>
        <v>900</v>
      </c>
      <c r="L4914" s="6">
        <f t="shared" si="956"/>
        <v>20310863.579999998</v>
      </c>
      <c r="N4914" s="22">
        <f t="shared" si="963"/>
        <v>9.3693625649273138E-2</v>
      </c>
      <c r="O4914" s="14">
        <f t="shared" si="964"/>
        <v>415.16828052244654</v>
      </c>
      <c r="Q4914" s="22">
        <f t="shared" si="960"/>
        <v>136.97898486735835</v>
      </c>
      <c r="R4914" s="3">
        <f>VLOOKUP(A4914,ERCOT_345kv_West_ATC!D:E,2)</f>
        <v>65.66</v>
      </c>
      <c r="S4914" s="66">
        <f t="shared" si="959"/>
        <v>0.52065639803375008</v>
      </c>
      <c r="T4914" s="69">
        <f t="shared" si="965"/>
        <v>71.318984867358353</v>
      </c>
      <c r="V4914" s="16">
        <f t="shared" si="966"/>
        <v>4.3077430800000004E-2</v>
      </c>
      <c r="W4914" s="16">
        <f t="shared" si="967"/>
        <v>5.0616194849273134E-2</v>
      </c>
      <c r="X4914" s="16"/>
      <c r="Z4914" s="15">
        <f t="shared" si="968"/>
        <v>4.1932636174017314E-6</v>
      </c>
      <c r="AA4914" s="16">
        <f t="shared" si="969"/>
        <v>9.4632005875582084E-2</v>
      </c>
      <c r="AB4914" s="3">
        <f t="shared" si="970"/>
        <v>0.10192556940304461</v>
      </c>
      <c r="AC4914" s="69">
        <f t="shared" si="971"/>
        <v>23.535838401514326</v>
      </c>
      <c r="AD4914" s="3">
        <f t="shared" si="957"/>
        <v>34.111271137816935</v>
      </c>
      <c r="AF4914" s="29"/>
      <c r="AG4914" s="30"/>
      <c r="AH4914" s="29"/>
      <c r="AI4914" s="29"/>
      <c r="AJ4914" s="31"/>
      <c r="AK4914" s="29"/>
      <c r="AL4914" s="30"/>
      <c r="AN4914" s="17">
        <f t="shared" si="972"/>
        <v>240866.18533130782</v>
      </c>
      <c r="AO4914" s="17">
        <f t="shared" si="973"/>
        <v>2408.6618533130782</v>
      </c>
      <c r="AP4914" s="2">
        <f t="shared" si="974"/>
        <v>164.75247076661452</v>
      </c>
      <c r="AQ4914" s="6">
        <f t="shared" si="975"/>
        <v>10817.647230535909</v>
      </c>
      <c r="AR4914" s="3">
        <f t="shared" si="976"/>
        <v>11749.978969464089</v>
      </c>
    </row>
    <row r="4915" spans="1:44">
      <c r="A4915" s="32">
        <v>44728</v>
      </c>
      <c r="B4915" s="9">
        <v>6.25</v>
      </c>
      <c r="C4915" s="33">
        <v>20368.602770000001</v>
      </c>
      <c r="D4915" s="34">
        <f t="shared" si="958"/>
        <v>216779566.79817703</v>
      </c>
      <c r="E4915" s="34">
        <v>30283293547736.602</v>
      </c>
      <c r="F4915" s="3">
        <f>VLOOKUP(A4915,ERCOT_345kv_West_ATC!A:B,2)</f>
        <v>57.828200000000002</v>
      </c>
      <c r="G4915" s="3">
        <f>VLOOKUP(A4915,ERCOT_345kv_West_ATC!G:H,2)</f>
        <v>5.9550000000000001</v>
      </c>
      <c r="I4915" s="5">
        <f t="shared" si="961"/>
        <v>6</v>
      </c>
      <c r="J4915" s="4">
        <f t="shared" si="962"/>
        <v>144</v>
      </c>
      <c r="K4915" s="4">
        <f t="shared" si="955"/>
        <v>900</v>
      </c>
      <c r="L4915" s="6">
        <f t="shared" si="956"/>
        <v>18331742.493000001</v>
      </c>
      <c r="N4915" s="22">
        <f t="shared" si="963"/>
        <v>8.4563977886656413E-2</v>
      </c>
      <c r="O4915" s="14">
        <f t="shared" si="964"/>
        <v>415.16828052244654</v>
      </c>
      <c r="Q4915" s="22">
        <f t="shared" si="960"/>
        <v>123.63154661791873</v>
      </c>
      <c r="R4915" s="3">
        <f>VLOOKUP(A4915,ERCOT_345kv_West_ATC!D:E,2)</f>
        <v>76.61</v>
      </c>
      <c r="S4915" s="66">
        <f t="shared" si="959"/>
        <v>0.38033615128376619</v>
      </c>
      <c r="T4915" s="69">
        <f t="shared" si="965"/>
        <v>47.02154661791873</v>
      </c>
      <c r="V4915" s="16">
        <f t="shared" si="966"/>
        <v>3.9554488800000003E-2</v>
      </c>
      <c r="W4915" s="16">
        <f t="shared" si="967"/>
        <v>4.5009489086656411E-2</v>
      </c>
      <c r="X4915" s="16"/>
      <c r="Z4915" s="15">
        <f t="shared" si="968"/>
        <v>4.1932636174017314E-6</v>
      </c>
      <c r="AA4915" s="16">
        <f t="shared" si="969"/>
        <v>8.5410920932749129E-2</v>
      </c>
      <c r="AB4915" s="3">
        <f t="shared" si="970"/>
        <v>9.1993788663367784E-2</v>
      </c>
      <c r="AC4915" s="69">
        <f t="shared" si="971"/>
        <v>19.90080665079261</v>
      </c>
      <c r="AD4915" s="3">
        <f t="shared" si="957"/>
        <v>33.608221421545032</v>
      </c>
      <c r="AF4915" s="29"/>
      <c r="AG4915" s="30"/>
      <c r="AH4915" s="29"/>
      <c r="AI4915" s="29"/>
      <c r="AJ4915" s="31"/>
      <c r="AK4915" s="29"/>
      <c r="AL4915" s="30"/>
      <c r="AN4915" s="17">
        <f t="shared" si="972"/>
        <v>240866.18533130782</v>
      </c>
      <c r="AO4915" s="17">
        <f t="shared" si="973"/>
        <v>2408.6618533130782</v>
      </c>
      <c r="AP4915" s="2">
        <f t="shared" si="974"/>
        <v>164.75247076661452</v>
      </c>
      <c r="AQ4915" s="6">
        <f t="shared" si="975"/>
        <v>12621.686785430338</v>
      </c>
      <c r="AR4915" s="3">
        <f t="shared" si="976"/>
        <v>7746.9159845696631</v>
      </c>
    </row>
    <row r="4916" spans="1:44">
      <c r="A4916" s="32">
        <v>44729</v>
      </c>
      <c r="B4916" s="9">
        <v>6.25</v>
      </c>
      <c r="C4916" s="33">
        <v>20468.64471</v>
      </c>
      <c r="D4916" s="34">
        <f t="shared" si="958"/>
        <v>216779566.79817703</v>
      </c>
      <c r="E4916" s="34">
        <v>30283293547736.602</v>
      </c>
      <c r="F4916" s="3">
        <f>VLOOKUP(A4916,ERCOT_345kv_West_ATC!A:B,2)</f>
        <v>55.918300000000002</v>
      </c>
      <c r="G4916" s="3">
        <f>VLOOKUP(A4916,ERCOT_345kv_West_ATC!G:H,2)</f>
        <v>5.4969999999999999</v>
      </c>
      <c r="I4916" s="5">
        <f t="shared" si="961"/>
        <v>6</v>
      </c>
      <c r="J4916" s="4">
        <f t="shared" si="962"/>
        <v>144</v>
      </c>
      <c r="K4916" s="4">
        <f t="shared" si="955"/>
        <v>900</v>
      </c>
      <c r="L4916" s="6">
        <f t="shared" si="956"/>
        <v>18421780.239</v>
      </c>
      <c r="N4916" s="22">
        <f t="shared" si="963"/>
        <v>8.4979320288755711E-2</v>
      </c>
      <c r="O4916" s="14">
        <f t="shared" si="964"/>
        <v>415.16828052244654</v>
      </c>
      <c r="Q4916" s="22">
        <f t="shared" si="960"/>
        <v>124.23877235198201</v>
      </c>
      <c r="R4916" s="3">
        <f>VLOOKUP(A4916,ERCOT_345kv_West_ATC!D:E,2)</f>
        <v>96.36</v>
      </c>
      <c r="S4916" s="66">
        <f t="shared" si="959"/>
        <v>0.22439671468258235</v>
      </c>
      <c r="T4916" s="69">
        <f t="shared" si="965"/>
        <v>27.878772351982008</v>
      </c>
      <c r="V4916" s="16">
        <f t="shared" si="966"/>
        <v>3.8248117200000001E-2</v>
      </c>
      <c r="W4916" s="16">
        <f t="shared" si="967"/>
        <v>4.673120308875571E-2</v>
      </c>
      <c r="X4916" s="16"/>
      <c r="Z4916" s="15">
        <f t="shared" si="968"/>
        <v>4.1932636174017314E-6</v>
      </c>
      <c r="AA4916" s="16">
        <f t="shared" si="969"/>
        <v>8.5830423159965419E-2</v>
      </c>
      <c r="AB4916" s="3">
        <f t="shared" si="970"/>
        <v>9.2445623145573336E-2</v>
      </c>
      <c r="AC4916" s="69">
        <f t="shared" si="971"/>
        <v>20.06617807127984</v>
      </c>
      <c r="AD4916" s="3">
        <f t="shared" si="957"/>
        <v>33.2003107411944</v>
      </c>
      <c r="AF4916" s="29"/>
      <c r="AG4916" s="30"/>
      <c r="AH4916" s="29"/>
      <c r="AI4916" s="29"/>
      <c r="AJ4916" s="31"/>
      <c r="AK4916" s="29"/>
      <c r="AL4916" s="30"/>
      <c r="AN4916" s="17">
        <f t="shared" si="972"/>
        <v>240866.18533130782</v>
      </c>
      <c r="AO4916" s="17">
        <f t="shared" si="973"/>
        <v>2408.6618533130782</v>
      </c>
      <c r="AP4916" s="2">
        <f t="shared" si="974"/>
        <v>164.75247076661452</v>
      </c>
      <c r="AQ4916" s="6">
        <f t="shared" si="975"/>
        <v>15875.548083070975</v>
      </c>
      <c r="AR4916" s="3">
        <f t="shared" si="976"/>
        <v>4593.0966269290257</v>
      </c>
    </row>
    <row r="4917" spans="1:44">
      <c r="A4917" s="32">
        <v>44730</v>
      </c>
      <c r="B4917" s="9">
        <v>6.25</v>
      </c>
      <c r="C4917" s="33">
        <v>19021.819039999998</v>
      </c>
      <c r="D4917" s="34">
        <f t="shared" si="958"/>
        <v>216779566.79817703</v>
      </c>
      <c r="E4917" s="34">
        <v>30283293547736.602</v>
      </c>
      <c r="F4917" s="3">
        <f>VLOOKUP(A4917,ERCOT_345kv_West_ATC!A:B,2)</f>
        <v>55.918300000000002</v>
      </c>
      <c r="G4917" s="3">
        <f>VLOOKUP(A4917,ERCOT_345kv_West_ATC!G:H,2)</f>
        <v>5.4969999999999999</v>
      </c>
      <c r="I4917" s="5">
        <f t="shared" si="961"/>
        <v>6</v>
      </c>
      <c r="J4917" s="4">
        <f t="shared" si="962"/>
        <v>144</v>
      </c>
      <c r="K4917" s="4">
        <f t="shared" si="955"/>
        <v>900</v>
      </c>
      <c r="L4917" s="6">
        <f t="shared" si="956"/>
        <v>17119637.136</v>
      </c>
      <c r="N4917" s="22">
        <f t="shared" si="963"/>
        <v>7.8972559032459352E-2</v>
      </c>
      <c r="O4917" s="14">
        <f t="shared" si="964"/>
        <v>415.16828052244654</v>
      </c>
      <c r="Q4917" s="22">
        <f t="shared" si="960"/>
        <v>115.45695764979433</v>
      </c>
      <c r="R4917" s="3">
        <f>VLOOKUP(A4917,ERCOT_345kv_West_ATC!D:E,2)</f>
        <v>78.209999999999994</v>
      </c>
      <c r="S4917" s="66">
        <f t="shared" si="959"/>
        <v>0.32260470402114988</v>
      </c>
      <c r="T4917" s="69">
        <f t="shared" si="965"/>
        <v>37.246957649794339</v>
      </c>
      <c r="V4917" s="16">
        <f t="shared" si="966"/>
        <v>3.8248117200000001E-2</v>
      </c>
      <c r="W4917" s="16">
        <f t="shared" si="967"/>
        <v>4.0724441832459352E-2</v>
      </c>
      <c r="X4917" s="16"/>
      <c r="Z4917" s="15">
        <f t="shared" si="968"/>
        <v>4.1932636174017314E-6</v>
      </c>
      <c r="AA4917" s="16">
        <f t="shared" si="969"/>
        <v>7.9763501717231525E-2</v>
      </c>
      <c r="AB4917" s="3">
        <f t="shared" si="970"/>
        <v>8.5911106447415161E-2</v>
      </c>
      <c r="AC4917" s="69">
        <f t="shared" si="971"/>
        <v>17.674544959753948</v>
      </c>
      <c r="AD4917" s="3">
        <f t="shared" si="957"/>
        <v>32.628461294785126</v>
      </c>
      <c r="AF4917" s="29"/>
      <c r="AG4917" s="30"/>
      <c r="AH4917" s="29"/>
      <c r="AI4917" s="29"/>
      <c r="AJ4917" s="31"/>
      <c r="AK4917" s="29"/>
      <c r="AL4917" s="30"/>
      <c r="AN4917" s="17">
        <f t="shared" si="972"/>
        <v>240866.18533130782</v>
      </c>
      <c r="AO4917" s="17">
        <f t="shared" si="973"/>
        <v>2408.6618533130782</v>
      </c>
      <c r="AP4917" s="2">
        <f t="shared" si="974"/>
        <v>164.75247076661452</v>
      </c>
      <c r="AQ4917" s="6">
        <f t="shared" si="975"/>
        <v>12885.29073865692</v>
      </c>
      <c r="AR4917" s="3">
        <f t="shared" si="976"/>
        <v>6136.5283013430781</v>
      </c>
    </row>
    <row r="4918" spans="1:44">
      <c r="A4918" s="32">
        <v>44731</v>
      </c>
      <c r="B4918" s="9">
        <v>6.25</v>
      </c>
      <c r="C4918" s="33">
        <v>20526.509529999999</v>
      </c>
      <c r="D4918" s="34">
        <f t="shared" si="958"/>
        <v>216779566.79817703</v>
      </c>
      <c r="E4918" s="34">
        <v>30283293547736.602</v>
      </c>
      <c r="F4918" s="3">
        <f>VLOOKUP(A4918,ERCOT_345kv_West_ATC!A:B,2)</f>
        <v>55.918300000000002</v>
      </c>
      <c r="G4918" s="3">
        <f>VLOOKUP(A4918,ERCOT_345kv_West_ATC!G:H,2)</f>
        <v>5.4969999999999999</v>
      </c>
      <c r="I4918" s="5">
        <f t="shared" si="961"/>
        <v>6</v>
      </c>
      <c r="J4918" s="4">
        <f t="shared" si="962"/>
        <v>144</v>
      </c>
      <c r="K4918" s="4">
        <f t="shared" si="955"/>
        <v>900</v>
      </c>
      <c r="L4918" s="6">
        <f t="shared" si="956"/>
        <v>18473858.577</v>
      </c>
      <c r="N4918" s="22">
        <f t="shared" si="963"/>
        <v>8.5219556666977114E-2</v>
      </c>
      <c r="O4918" s="14">
        <f t="shared" si="964"/>
        <v>415.16828052244654</v>
      </c>
      <c r="Q4918" s="22">
        <f t="shared" si="960"/>
        <v>124.58999512715953</v>
      </c>
      <c r="R4918" s="3">
        <f>VLOOKUP(A4918,ERCOT_345kv_West_ATC!D:E,2)</f>
        <v>69.849999999999994</v>
      </c>
      <c r="S4918" s="66">
        <f t="shared" si="959"/>
        <v>0.43936108249535272</v>
      </c>
      <c r="T4918" s="69">
        <f t="shared" si="965"/>
        <v>54.739995127159531</v>
      </c>
      <c r="V4918" s="16">
        <f t="shared" si="966"/>
        <v>3.8248117200000001E-2</v>
      </c>
      <c r="W4918" s="16">
        <f t="shared" si="967"/>
        <v>4.6971439466977113E-2</v>
      </c>
      <c r="X4918" s="16"/>
      <c r="Z4918" s="15">
        <f t="shared" si="968"/>
        <v>4.1932636174017314E-6</v>
      </c>
      <c r="AA4918" s="16">
        <f t="shared" si="969"/>
        <v>8.607306560439891E-2</v>
      </c>
      <c r="AB4918" s="3">
        <f t="shared" si="970"/>
        <v>9.2706966747892666E-2</v>
      </c>
      <c r="AC4918" s="69">
        <f t="shared" si="971"/>
        <v>20.161829829728717</v>
      </c>
      <c r="AD4918" s="3">
        <f t="shared" si="957"/>
        <v>32.199585537455313</v>
      </c>
      <c r="AF4918" s="29"/>
      <c r="AG4918" s="30"/>
      <c r="AH4918" s="29"/>
      <c r="AI4918" s="29"/>
      <c r="AJ4918" s="31"/>
      <c r="AK4918" s="29"/>
      <c r="AL4918" s="30"/>
      <c r="AN4918" s="17">
        <f t="shared" si="972"/>
        <v>240866.18533130782</v>
      </c>
      <c r="AO4918" s="17">
        <f t="shared" si="973"/>
        <v>2408.6618533130782</v>
      </c>
      <c r="AP4918" s="2">
        <f t="shared" si="974"/>
        <v>164.75247076661452</v>
      </c>
      <c r="AQ4918" s="6">
        <f t="shared" si="975"/>
        <v>11507.960083048023</v>
      </c>
      <c r="AR4918" s="3">
        <f t="shared" si="976"/>
        <v>9018.5494469519763</v>
      </c>
    </row>
    <row r="4919" spans="1:44">
      <c r="A4919" s="32">
        <v>44732</v>
      </c>
      <c r="B4919" s="9">
        <v>6.25</v>
      </c>
      <c r="C4919" s="33">
        <v>20642.67008</v>
      </c>
      <c r="D4919" s="34">
        <f t="shared" si="958"/>
        <v>216779566.79817703</v>
      </c>
      <c r="E4919" s="34">
        <v>30283293547736.602</v>
      </c>
      <c r="F4919" s="3">
        <f>VLOOKUP(A4919,ERCOT_345kv_West_ATC!A:B,2)</f>
        <v>56.694600000000001</v>
      </c>
      <c r="G4919" s="3">
        <f>VLOOKUP(A4919,ERCOT_345kv_West_ATC!G:H,2)</f>
        <v>5.3029999999999999</v>
      </c>
      <c r="I4919" s="5">
        <f t="shared" si="961"/>
        <v>6</v>
      </c>
      <c r="J4919" s="4">
        <f t="shared" si="962"/>
        <v>144</v>
      </c>
      <c r="K4919" s="4">
        <f t="shared" si="955"/>
        <v>900</v>
      </c>
      <c r="L4919" s="6">
        <f t="shared" si="956"/>
        <v>18578403.072000001</v>
      </c>
      <c r="N4919" s="22">
        <f t="shared" si="963"/>
        <v>8.5701818425057544E-2</v>
      </c>
      <c r="O4919" s="14">
        <f t="shared" si="964"/>
        <v>415.16828052244654</v>
      </c>
      <c r="Q4919" s="22">
        <f t="shared" si="960"/>
        <v>125.29505617698469</v>
      </c>
      <c r="R4919" s="3">
        <f>VLOOKUP(A4919,ERCOT_345kv_West_ATC!D:E,2)</f>
        <v>67.489999999999995</v>
      </c>
      <c r="S4919" s="66">
        <f t="shared" si="959"/>
        <v>0.46135145264895805</v>
      </c>
      <c r="T4919" s="69">
        <f t="shared" si="965"/>
        <v>57.805056176984692</v>
      </c>
      <c r="V4919" s="16">
        <f t="shared" si="966"/>
        <v>3.8779106399999999E-2</v>
      </c>
      <c r="W4919" s="16">
        <f t="shared" si="967"/>
        <v>4.6922712025057545E-2</v>
      </c>
      <c r="X4919" s="16"/>
      <c r="Z4919" s="15">
        <f t="shared" si="968"/>
        <v>4.1932636174017314E-6</v>
      </c>
      <c r="AA4919" s="16">
        <f t="shared" si="969"/>
        <v>8.656015741249129E-2</v>
      </c>
      <c r="AB4919" s="3">
        <f t="shared" si="970"/>
        <v>9.3231600136269202E-2</v>
      </c>
      <c r="AC4919" s="69">
        <f t="shared" si="971"/>
        <v>20.353845649874529</v>
      </c>
      <c r="AD4919" s="3">
        <f t="shared" si="957"/>
        <v>31.765942742262947</v>
      </c>
      <c r="AF4919" s="29"/>
      <c r="AG4919" s="30"/>
      <c r="AH4919" s="29"/>
      <c r="AI4919" s="29"/>
      <c r="AJ4919" s="31"/>
      <c r="AK4919" s="29"/>
      <c r="AL4919" s="30"/>
      <c r="AN4919" s="17">
        <f t="shared" si="972"/>
        <v>240866.18533130782</v>
      </c>
      <c r="AO4919" s="17">
        <f t="shared" si="973"/>
        <v>2408.6618533130782</v>
      </c>
      <c r="AP4919" s="2">
        <f t="shared" si="974"/>
        <v>164.75247076661452</v>
      </c>
      <c r="AQ4919" s="6">
        <f t="shared" si="975"/>
        <v>11119.144252038814</v>
      </c>
      <c r="AR4919" s="3">
        <f t="shared" si="976"/>
        <v>9523.5258279611862</v>
      </c>
    </row>
    <row r="4920" spans="1:44">
      <c r="A4920" s="32">
        <v>44733</v>
      </c>
      <c r="B4920" s="9">
        <v>6.25</v>
      </c>
      <c r="C4920" s="33">
        <v>20722.602940000001</v>
      </c>
      <c r="D4920" s="34">
        <f t="shared" si="958"/>
        <v>216779566.79817703</v>
      </c>
      <c r="E4920" s="34">
        <v>30283293547736.602</v>
      </c>
      <c r="F4920" s="3">
        <f>VLOOKUP(A4920,ERCOT_345kv_West_ATC!A:B,2)</f>
        <v>52.450299999999999</v>
      </c>
      <c r="G4920" s="3">
        <f>VLOOKUP(A4920,ERCOT_345kv_West_ATC!G:H,2)</f>
        <v>5.3819999999999997</v>
      </c>
      <c r="I4920" s="5">
        <f t="shared" si="961"/>
        <v>6</v>
      </c>
      <c r="J4920" s="4">
        <f t="shared" si="962"/>
        <v>144</v>
      </c>
      <c r="K4920" s="4">
        <f t="shared" si="955"/>
        <v>900</v>
      </c>
      <c r="L4920" s="6">
        <f t="shared" si="956"/>
        <v>18650342.646000002</v>
      </c>
      <c r="N4920" s="22">
        <f t="shared" si="963"/>
        <v>8.6033674305491956E-2</v>
      </c>
      <c r="O4920" s="14">
        <f t="shared" si="964"/>
        <v>415.16828052244654</v>
      </c>
      <c r="Q4920" s="22">
        <f t="shared" si="960"/>
        <v>125.78022559282448</v>
      </c>
      <c r="R4920" s="3">
        <f>VLOOKUP(A4920,ERCOT_345kv_West_ATC!D:E,2)</f>
        <v>76.78</v>
      </c>
      <c r="S4920" s="66">
        <f t="shared" si="959"/>
        <v>0.38957018372226426</v>
      </c>
      <c r="T4920" s="69">
        <f t="shared" si="965"/>
        <v>49.000225592824478</v>
      </c>
      <c r="V4920" s="16">
        <f t="shared" si="966"/>
        <v>3.5876005200000005E-2</v>
      </c>
      <c r="W4920" s="16">
        <f t="shared" si="967"/>
        <v>5.015766910549195E-2</v>
      </c>
      <c r="X4920" s="16"/>
      <c r="Z4920" s="15">
        <f t="shared" si="968"/>
        <v>4.1932636174017314E-6</v>
      </c>
      <c r="AA4920" s="16">
        <f t="shared" si="969"/>
        <v>8.6895336966164152E-2</v>
      </c>
      <c r="AB4920" s="3">
        <f t="shared" si="970"/>
        <v>9.3592612951587537E-2</v>
      </c>
      <c r="AC4920" s="69">
        <f t="shared" si="971"/>
        <v>20.485976340281038</v>
      </c>
      <c r="AD4920" s="3">
        <f t="shared" si="957"/>
        <v>31.287757693336726</v>
      </c>
      <c r="AF4920" s="29"/>
      <c r="AG4920" s="30"/>
      <c r="AH4920" s="29"/>
      <c r="AI4920" s="29"/>
      <c r="AJ4920" s="31"/>
      <c r="AK4920" s="29"/>
      <c r="AL4920" s="30"/>
      <c r="AN4920" s="17">
        <f t="shared" si="972"/>
        <v>240866.18533130782</v>
      </c>
      <c r="AO4920" s="17">
        <f t="shared" si="973"/>
        <v>2408.6618533130782</v>
      </c>
      <c r="AP4920" s="2">
        <f t="shared" si="974"/>
        <v>164.75247076661452</v>
      </c>
      <c r="AQ4920" s="6">
        <f t="shared" si="975"/>
        <v>12649.694705460663</v>
      </c>
      <c r="AR4920" s="3">
        <f t="shared" si="976"/>
        <v>8072.9082345393381</v>
      </c>
    </row>
    <row r="4921" spans="1:44">
      <c r="A4921" s="32">
        <v>44734</v>
      </c>
      <c r="B4921" s="9">
        <v>6.25</v>
      </c>
      <c r="C4921" s="33">
        <v>19984.71687</v>
      </c>
      <c r="D4921" s="34">
        <f t="shared" si="958"/>
        <v>211674741.95084077</v>
      </c>
      <c r="E4921" s="34">
        <v>29570168636357.898</v>
      </c>
      <c r="F4921" s="3">
        <f>VLOOKUP(A4921,ERCOT_345kv_West_ATC!A:B,2)</f>
        <v>54.241300000000003</v>
      </c>
      <c r="G4921" s="3">
        <f>VLOOKUP(A4921,ERCOT_345kv_West_ATC!G:H,2)</f>
        <v>5.3959999999999999</v>
      </c>
      <c r="I4921" s="5">
        <f t="shared" si="961"/>
        <v>6</v>
      </c>
      <c r="J4921" s="4">
        <f t="shared" si="962"/>
        <v>144</v>
      </c>
      <c r="K4921" s="4">
        <f t="shared" si="955"/>
        <v>900</v>
      </c>
      <c r="L4921" s="6">
        <f t="shared" si="956"/>
        <v>17986245.182999998</v>
      </c>
      <c r="N4921" s="22">
        <f t="shared" si="963"/>
        <v>8.4971144961533074E-2</v>
      </c>
      <c r="O4921" s="14">
        <f t="shared" si="964"/>
        <v>425.18062934925678</v>
      </c>
      <c r="Q4921" s="22">
        <f t="shared" si="960"/>
        <v>124.2268201192004</v>
      </c>
      <c r="R4921" s="3">
        <f>VLOOKUP(A4921,ERCOT_345kv_West_ATC!D:E,2)</f>
        <v>112.36</v>
      </c>
      <c r="S4921" s="66">
        <f t="shared" si="959"/>
        <v>9.5525427663798596E-2</v>
      </c>
      <c r="T4921" s="69">
        <f t="shared" si="965"/>
        <v>11.866820119200398</v>
      </c>
      <c r="V4921" s="16">
        <f t="shared" si="966"/>
        <v>3.7101049200000007E-2</v>
      </c>
      <c r="W4921" s="16">
        <f t="shared" si="967"/>
        <v>4.7870095761533067E-2</v>
      </c>
      <c r="X4921" s="16"/>
      <c r="Z4921" s="15">
        <f t="shared" si="968"/>
        <v>4.2943898836168794E-6</v>
      </c>
      <c r="AA4921" s="16">
        <f t="shared" si="969"/>
        <v>8.5822165953475582E-2</v>
      </c>
      <c r="AB4921" s="3">
        <f t="shared" si="970"/>
        <v>9.2436729532198378E-2</v>
      </c>
      <c r="AC4921" s="69">
        <f t="shared" si="971"/>
        <v>20.062923008784605</v>
      </c>
      <c r="AD4921" s="3">
        <f t="shared" si="957"/>
        <v>30.860992118017421</v>
      </c>
      <c r="AF4921" s="29"/>
      <c r="AG4921" s="30"/>
      <c r="AH4921" s="29"/>
      <c r="AI4921" s="29"/>
      <c r="AJ4921" s="31"/>
      <c r="AK4921" s="29"/>
      <c r="AL4921" s="30"/>
      <c r="AN4921" s="17">
        <f t="shared" si="972"/>
        <v>235194.15772315642</v>
      </c>
      <c r="AO4921" s="17">
        <f t="shared" si="973"/>
        <v>2351.9415772315642</v>
      </c>
      <c r="AP4921" s="2">
        <f t="shared" si="974"/>
        <v>160.872803882639</v>
      </c>
      <c r="AQ4921" s="6">
        <f t="shared" si="975"/>
        <v>18075.66824425332</v>
      </c>
      <c r="AR4921" s="3">
        <f t="shared" si="976"/>
        <v>1909.04862574668</v>
      </c>
    </row>
    <row r="4922" spans="1:44">
      <c r="A4922" s="32">
        <v>44735</v>
      </c>
      <c r="B4922" s="9">
        <v>6.25</v>
      </c>
      <c r="C4922" s="33">
        <v>21080.309850000001</v>
      </c>
      <c r="D4922" s="34">
        <f t="shared" si="958"/>
        <v>211674741.95084077</v>
      </c>
      <c r="E4922" s="34">
        <v>29570168636357.898</v>
      </c>
      <c r="F4922" s="3">
        <f>VLOOKUP(A4922,ERCOT_345kv_West_ATC!A:B,2)</f>
        <v>50.909599999999998</v>
      </c>
      <c r="G4922" s="3">
        <f>VLOOKUP(A4922,ERCOT_345kv_West_ATC!G:H,2)</f>
        <v>5.1829999999999998</v>
      </c>
      <c r="I4922" s="5">
        <f t="shared" si="961"/>
        <v>6</v>
      </c>
      <c r="J4922" s="4">
        <f t="shared" si="962"/>
        <v>144</v>
      </c>
      <c r="K4922" s="4">
        <f t="shared" ref="K4922:K4985" si="977">J4922*B4922</f>
        <v>900</v>
      </c>
      <c r="L4922" s="6">
        <f t="shared" ref="L4922:L4985" si="978">K4922*C4922</f>
        <v>18972278.865000002</v>
      </c>
      <c r="N4922" s="22">
        <f t="shared" si="963"/>
        <v>8.9629394089003375E-2</v>
      </c>
      <c r="O4922" s="14">
        <f t="shared" si="964"/>
        <v>425.18062934925678</v>
      </c>
      <c r="Q4922" s="22">
        <f t="shared" si="960"/>
        <v>131.03712586111601</v>
      </c>
      <c r="R4922" s="3">
        <f>VLOOKUP(A4922,ERCOT_345kv_West_ATC!D:E,2)</f>
        <v>165.37</v>
      </c>
      <c r="S4922" s="66">
        <f t="shared" si="959"/>
        <v>-0.2620087544904855</v>
      </c>
      <c r="T4922" s="69">
        <f t="shared" si="965"/>
        <v>-34.332874138883994</v>
      </c>
      <c r="V4922" s="16">
        <f t="shared" si="966"/>
        <v>3.48221664E-2</v>
      </c>
      <c r="W4922" s="16">
        <f t="shared" si="967"/>
        <v>5.4807227689003375E-2</v>
      </c>
      <c r="X4922" s="16"/>
      <c r="Z4922" s="15">
        <f t="shared" si="968"/>
        <v>4.2943898836168794E-6</v>
      </c>
      <c r="AA4922" s="16">
        <f t="shared" si="969"/>
        <v>9.0527069363349269E-2</v>
      </c>
      <c r="AB4922" s="3">
        <f t="shared" si="970"/>
        <v>9.7504253512068262E-2</v>
      </c>
      <c r="AC4922" s="69">
        <f t="shared" si="971"/>
        <v>21.917636785416985</v>
      </c>
      <c r="AD4922" s="3">
        <f t="shared" si="957"/>
        <v>30.46687642586566</v>
      </c>
      <c r="AF4922" s="29"/>
      <c r="AG4922" s="30"/>
      <c r="AH4922" s="29"/>
      <c r="AI4922" s="29"/>
      <c r="AJ4922" s="31"/>
      <c r="AK4922" s="29"/>
      <c r="AL4922" s="30"/>
      <c r="AN4922" s="17">
        <f t="shared" si="972"/>
        <v>235194.15772315642</v>
      </c>
      <c r="AO4922" s="17">
        <f t="shared" si="973"/>
        <v>2351.9415772315642</v>
      </c>
      <c r="AP4922" s="2">
        <f t="shared" si="974"/>
        <v>160.872803882639</v>
      </c>
      <c r="AQ4922" s="6">
        <f t="shared" si="975"/>
        <v>26603.535578072013</v>
      </c>
      <c r="AR4922" s="3">
        <f t="shared" si="976"/>
        <v>-5523.2257280720114</v>
      </c>
    </row>
    <row r="4923" spans="1:44">
      <c r="A4923" s="32">
        <v>44736</v>
      </c>
      <c r="B4923" s="9">
        <v>6.25</v>
      </c>
      <c r="C4923" s="33">
        <v>21266.227729999999</v>
      </c>
      <c r="D4923" s="34">
        <f t="shared" si="958"/>
        <v>211674741.95084077</v>
      </c>
      <c r="E4923" s="34">
        <v>29570168636357.898</v>
      </c>
      <c r="F4923" s="3">
        <f>VLOOKUP(A4923,ERCOT_345kv_West_ATC!A:B,2)</f>
        <v>51.085599999999999</v>
      </c>
      <c r="G4923" s="3">
        <f>VLOOKUP(A4923,ERCOT_345kv_West_ATC!G:H,2)</f>
        <v>5.0880000000000001</v>
      </c>
      <c r="I4923" s="5">
        <f t="shared" si="961"/>
        <v>6</v>
      </c>
      <c r="J4923" s="4">
        <f t="shared" si="962"/>
        <v>144</v>
      </c>
      <c r="K4923" s="4">
        <f t="shared" si="977"/>
        <v>900</v>
      </c>
      <c r="L4923" s="6">
        <f t="shared" si="978"/>
        <v>19139604.956999999</v>
      </c>
      <c r="N4923" s="22">
        <f t="shared" si="963"/>
        <v>9.0419880901260158E-2</v>
      </c>
      <c r="O4923" s="14">
        <f t="shared" si="964"/>
        <v>425.18062934925678</v>
      </c>
      <c r="Q4923" s="22">
        <f t="shared" si="960"/>
        <v>132.19280833517564</v>
      </c>
      <c r="R4923" s="3">
        <f>VLOOKUP(A4923,ERCOT_345kv_West_ATC!D:E,2)</f>
        <v>89.55</v>
      </c>
      <c r="S4923" s="66">
        <f t="shared" si="959"/>
        <v>0.32258039504732022</v>
      </c>
      <c r="T4923" s="69">
        <f t="shared" si="965"/>
        <v>42.642808335175644</v>
      </c>
      <c r="V4923" s="16">
        <f t="shared" si="966"/>
        <v>3.4942550399999994E-2</v>
      </c>
      <c r="W4923" s="16">
        <f t="shared" si="967"/>
        <v>5.5477330501260164E-2</v>
      </c>
      <c r="X4923" s="16"/>
      <c r="Z4923" s="15">
        <f t="shared" si="968"/>
        <v>4.2943898836168794E-6</v>
      </c>
      <c r="AA4923" s="16">
        <f t="shared" si="969"/>
        <v>9.1325473226404746E-2</v>
      </c>
      <c r="AB4923" s="3">
        <f t="shared" si="970"/>
        <v>9.8364192679610718E-2</v>
      </c>
      <c r="AC4923" s="69">
        <f t="shared" si="971"/>
        <v>22.232374520737523</v>
      </c>
      <c r="AD4923" s="3">
        <f t="shared" si="957"/>
        <v>30.016474608507231</v>
      </c>
      <c r="AF4923" s="29"/>
      <c r="AG4923" s="30"/>
      <c r="AH4923" s="29"/>
      <c r="AI4923" s="29"/>
      <c r="AJ4923" s="31"/>
      <c r="AK4923" s="29"/>
      <c r="AL4923" s="30"/>
      <c r="AN4923" s="17">
        <f t="shared" si="972"/>
        <v>235194.15772315642</v>
      </c>
      <c r="AO4923" s="17">
        <f t="shared" si="973"/>
        <v>2351.9415772315642</v>
      </c>
      <c r="AP4923" s="2">
        <f t="shared" si="974"/>
        <v>160.872803882639</v>
      </c>
      <c r="AQ4923" s="6">
        <f t="shared" si="975"/>
        <v>14406.159587690323</v>
      </c>
      <c r="AR4923" s="3">
        <f t="shared" si="976"/>
        <v>6860.0681423096757</v>
      </c>
    </row>
    <row r="4924" spans="1:44">
      <c r="A4924" s="32">
        <v>44737</v>
      </c>
      <c r="B4924" s="9">
        <v>6.25</v>
      </c>
      <c r="C4924" s="33">
        <v>21481.26296</v>
      </c>
      <c r="D4924" s="34">
        <f t="shared" si="958"/>
        <v>211674741.95084077</v>
      </c>
      <c r="E4924" s="34">
        <v>29570168636357.898</v>
      </c>
      <c r="F4924" s="3">
        <f>VLOOKUP(A4924,ERCOT_345kv_West_ATC!A:B,2)</f>
        <v>51.085599999999999</v>
      </c>
      <c r="G4924" s="3">
        <f>VLOOKUP(A4924,ERCOT_345kv_West_ATC!G:H,2)</f>
        <v>5.0880000000000001</v>
      </c>
      <c r="I4924" s="5">
        <f t="shared" si="961"/>
        <v>6</v>
      </c>
      <c r="J4924" s="4">
        <f t="shared" si="962"/>
        <v>144</v>
      </c>
      <c r="K4924" s="4">
        <f t="shared" si="977"/>
        <v>900</v>
      </c>
      <c r="L4924" s="6">
        <f t="shared" si="978"/>
        <v>19333136.664000001</v>
      </c>
      <c r="N4924" s="22">
        <f t="shared" si="963"/>
        <v>9.133416904549678E-2</v>
      </c>
      <c r="O4924" s="14">
        <f t="shared" si="964"/>
        <v>425.18062934925678</v>
      </c>
      <c r="Q4924" s="22">
        <f t="shared" si="960"/>
        <v>133.52948690862101</v>
      </c>
      <c r="R4924" s="3">
        <f>VLOOKUP(A4924,ERCOT_345kv_West_ATC!D:E,2)</f>
        <v>70.84</v>
      </c>
      <c r="S4924" s="66">
        <f t="shared" si="959"/>
        <v>0.46948047476226473</v>
      </c>
      <c r="T4924" s="69">
        <f t="shared" si="965"/>
        <v>62.689486908621006</v>
      </c>
      <c r="V4924" s="16">
        <f t="shared" si="966"/>
        <v>3.4942550399999994E-2</v>
      </c>
      <c r="W4924" s="16">
        <f t="shared" si="967"/>
        <v>5.6391618645496785E-2</v>
      </c>
      <c r="X4924" s="16"/>
      <c r="Z4924" s="15">
        <f t="shared" si="968"/>
        <v>4.2943898836168794E-6</v>
      </c>
      <c r="AA4924" s="16">
        <f t="shared" si="969"/>
        <v>9.224891834273799E-2</v>
      </c>
      <c r="AB4924" s="3">
        <f t="shared" si="970"/>
        <v>9.9358810392971605E-2</v>
      </c>
      <c r="AC4924" s="69">
        <f t="shared" si="971"/>
        <v>22.596404603827608</v>
      </c>
      <c r="AD4924" s="3">
        <f t="shared" si="957"/>
        <v>29.591272213072923</v>
      </c>
      <c r="AF4924" s="29"/>
      <c r="AG4924" s="30"/>
      <c r="AH4924" s="29"/>
      <c r="AI4924" s="29"/>
      <c r="AJ4924" s="31"/>
      <c r="AK4924" s="29"/>
      <c r="AL4924" s="30"/>
      <c r="AN4924" s="17">
        <f t="shared" si="972"/>
        <v>235194.15772315642</v>
      </c>
      <c r="AO4924" s="17">
        <f t="shared" si="973"/>
        <v>2351.9415772315642</v>
      </c>
      <c r="AP4924" s="2">
        <f t="shared" si="974"/>
        <v>160.872803882639</v>
      </c>
      <c r="AQ4924" s="6">
        <f t="shared" si="975"/>
        <v>11396.229427046148</v>
      </c>
      <c r="AR4924" s="3">
        <f t="shared" si="976"/>
        <v>10085.033532953852</v>
      </c>
    </row>
    <row r="4925" spans="1:44">
      <c r="A4925" s="32">
        <v>44738</v>
      </c>
      <c r="B4925" s="9">
        <v>6.25</v>
      </c>
      <c r="C4925" s="33">
        <v>21037.045129999999</v>
      </c>
      <c r="D4925" s="34">
        <f t="shared" si="958"/>
        <v>211674741.95084077</v>
      </c>
      <c r="E4925" s="34">
        <v>29570168636357.898</v>
      </c>
      <c r="F4925" s="3">
        <f>VLOOKUP(A4925,ERCOT_345kv_West_ATC!A:B,2)</f>
        <v>51.085599999999999</v>
      </c>
      <c r="G4925" s="3">
        <f>VLOOKUP(A4925,ERCOT_345kv_West_ATC!G:H,2)</f>
        <v>5.0880000000000001</v>
      </c>
      <c r="I4925" s="5">
        <f t="shared" si="961"/>
        <v>6</v>
      </c>
      <c r="J4925" s="4">
        <f t="shared" si="962"/>
        <v>144</v>
      </c>
      <c r="K4925" s="4">
        <f t="shared" si="977"/>
        <v>900</v>
      </c>
      <c r="L4925" s="6">
        <f t="shared" si="978"/>
        <v>18933340.616999999</v>
      </c>
      <c r="N4925" s="22">
        <f t="shared" si="963"/>
        <v>8.9445440880221161E-2</v>
      </c>
      <c r="O4925" s="14">
        <f t="shared" si="964"/>
        <v>425.18062934925678</v>
      </c>
      <c r="Q4925" s="22">
        <f t="shared" si="960"/>
        <v>130.76818842137595</v>
      </c>
      <c r="R4925" s="3">
        <f>VLOOKUP(A4925,ERCOT_345kv_West_ATC!D:E,2)</f>
        <v>64.3</v>
      </c>
      <c r="S4925" s="66">
        <f t="shared" si="959"/>
        <v>0.50829019827968169</v>
      </c>
      <c r="T4925" s="69">
        <f t="shared" si="965"/>
        <v>66.468188421375956</v>
      </c>
      <c r="V4925" s="16">
        <f t="shared" si="966"/>
        <v>3.4942550399999994E-2</v>
      </c>
      <c r="W4925" s="16">
        <f t="shared" si="967"/>
        <v>5.4502890480221167E-2</v>
      </c>
      <c r="X4925" s="16"/>
      <c r="Z4925" s="15">
        <f t="shared" si="968"/>
        <v>4.2943898836168794E-6</v>
      </c>
      <c r="AA4925" s="16">
        <f t="shared" si="969"/>
        <v>9.0341273787463733E-2</v>
      </c>
      <c r="AB4925" s="3">
        <f t="shared" si="970"/>
        <v>9.7304138131553169E-2</v>
      </c>
      <c r="AC4925" s="69">
        <f t="shared" si="971"/>
        <v>21.844394556148458</v>
      </c>
      <c r="AD4925" s="3">
        <f t="shared" ref="AD4925:AD4988" si="979">AVERAGE(AC4896:AC4925)</f>
        <v>29.181767779249551</v>
      </c>
      <c r="AF4925" s="29"/>
      <c r="AG4925" s="30"/>
      <c r="AH4925" s="29"/>
      <c r="AI4925" s="29"/>
      <c r="AJ4925" s="31"/>
      <c r="AK4925" s="29"/>
      <c r="AL4925" s="30"/>
      <c r="AN4925" s="17">
        <f t="shared" si="972"/>
        <v>235194.15772315642</v>
      </c>
      <c r="AO4925" s="17">
        <f t="shared" si="973"/>
        <v>2351.9415772315642</v>
      </c>
      <c r="AP4925" s="2">
        <f t="shared" si="974"/>
        <v>160.872803882639</v>
      </c>
      <c r="AQ4925" s="6">
        <f t="shared" si="975"/>
        <v>10344.121289653687</v>
      </c>
      <c r="AR4925" s="3">
        <f t="shared" si="976"/>
        <v>10692.923840346311</v>
      </c>
    </row>
    <row r="4926" spans="1:44">
      <c r="A4926" s="32">
        <v>44739</v>
      </c>
      <c r="B4926" s="9">
        <v>6.25</v>
      </c>
      <c r="C4926" s="33">
        <v>20739.18434</v>
      </c>
      <c r="D4926" s="34">
        <f t="shared" si="958"/>
        <v>211674741.95084077</v>
      </c>
      <c r="E4926" s="34">
        <v>29570168636357.898</v>
      </c>
      <c r="F4926" s="3">
        <f>VLOOKUP(A4926,ERCOT_345kv_West_ATC!A:B,2)</f>
        <v>51.771599999999999</v>
      </c>
      <c r="G4926" s="3">
        <f>VLOOKUP(A4926,ERCOT_345kv_West_ATC!G:H,2)</f>
        <v>5.14</v>
      </c>
      <c r="I4926" s="5">
        <f t="shared" si="961"/>
        <v>6</v>
      </c>
      <c r="J4926" s="4">
        <f t="shared" si="962"/>
        <v>144</v>
      </c>
      <c r="K4926" s="4">
        <f t="shared" si="977"/>
        <v>900</v>
      </c>
      <c r="L4926" s="6">
        <f t="shared" si="978"/>
        <v>18665265.905999999</v>
      </c>
      <c r="N4926" s="22">
        <f t="shared" si="963"/>
        <v>8.8178994498714497E-2</v>
      </c>
      <c r="O4926" s="14">
        <f t="shared" si="964"/>
        <v>425.18062934925678</v>
      </c>
      <c r="Q4926" s="22">
        <f t="shared" si="960"/>
        <v>128.91665862385159</v>
      </c>
      <c r="R4926" s="3">
        <f>VLOOKUP(A4926,ERCOT_345kv_West_ATC!D:E,2)</f>
        <v>65.23</v>
      </c>
      <c r="S4926" s="66">
        <f t="shared" si="959"/>
        <v>0.49401418950575066</v>
      </c>
      <c r="T4926" s="69">
        <f t="shared" si="965"/>
        <v>63.686658623851585</v>
      </c>
      <c r="V4926" s="16">
        <f t="shared" si="966"/>
        <v>3.5411774399999998E-2</v>
      </c>
      <c r="W4926" s="16">
        <f t="shared" si="967"/>
        <v>5.2767220098714498E-2</v>
      </c>
      <c r="X4926" s="16"/>
      <c r="Z4926" s="15">
        <f t="shared" si="968"/>
        <v>4.2943898836168794E-6</v>
      </c>
      <c r="AA4926" s="16">
        <f t="shared" si="969"/>
        <v>8.9062143424161605E-2</v>
      </c>
      <c r="AB4926" s="3">
        <f t="shared" si="970"/>
        <v>9.5926421476242016E-2</v>
      </c>
      <c r="AC4926" s="69">
        <f t="shared" si="971"/>
        <v>21.340150260304579</v>
      </c>
      <c r="AD4926" s="3">
        <f t="shared" si="979"/>
        <v>28.731819965557214</v>
      </c>
      <c r="AF4926" s="29"/>
      <c r="AG4926" s="30"/>
      <c r="AH4926" s="29"/>
      <c r="AI4926" s="29"/>
      <c r="AJ4926" s="31"/>
      <c r="AK4926" s="29"/>
      <c r="AL4926" s="30"/>
      <c r="AN4926" s="17">
        <f t="shared" si="972"/>
        <v>235194.15772315642</v>
      </c>
      <c r="AO4926" s="17">
        <f t="shared" si="973"/>
        <v>2351.9415772315642</v>
      </c>
      <c r="AP4926" s="2">
        <f t="shared" si="974"/>
        <v>160.872803882639</v>
      </c>
      <c r="AQ4926" s="6">
        <f t="shared" si="975"/>
        <v>10493.732997264542</v>
      </c>
      <c r="AR4926" s="3">
        <f t="shared" si="976"/>
        <v>10245.451342735458</v>
      </c>
    </row>
    <row r="4927" spans="1:44">
      <c r="A4927" s="32">
        <v>44740</v>
      </c>
      <c r="B4927" s="9">
        <v>6.25</v>
      </c>
      <c r="C4927" s="33">
        <v>20281.265090000001</v>
      </c>
      <c r="D4927" s="34">
        <f t="shared" si="958"/>
        <v>211674741.95084077</v>
      </c>
      <c r="E4927" s="34">
        <v>29570168636357.898</v>
      </c>
      <c r="F4927" s="3">
        <f>VLOOKUP(A4927,ERCOT_345kv_West_ATC!A:B,2)</f>
        <v>50.318800000000003</v>
      </c>
      <c r="G4927" s="3">
        <f>VLOOKUP(A4927,ERCOT_345kv_West_ATC!G:H,2)</f>
        <v>5.2359999999999998</v>
      </c>
      <c r="I4927" s="5">
        <f t="shared" si="961"/>
        <v>6</v>
      </c>
      <c r="J4927" s="4">
        <f t="shared" si="962"/>
        <v>144</v>
      </c>
      <c r="K4927" s="4">
        <f t="shared" si="977"/>
        <v>900</v>
      </c>
      <c r="L4927" s="6">
        <f t="shared" si="978"/>
        <v>18253138.581</v>
      </c>
      <c r="N4927" s="22">
        <f t="shared" si="963"/>
        <v>8.6232010549653113E-2</v>
      </c>
      <c r="O4927" s="14">
        <f t="shared" si="964"/>
        <v>425.18062934925678</v>
      </c>
      <c r="Q4927" s="22">
        <f t="shared" si="960"/>
        <v>126.07019086206594</v>
      </c>
      <c r="R4927" s="3">
        <f>VLOOKUP(A4927,ERCOT_345kv_West_ATC!D:E,2)</f>
        <v>72.47</v>
      </c>
      <c r="S4927" s="66">
        <f t="shared" si="959"/>
        <v>0.42516149531898617</v>
      </c>
      <c r="T4927" s="69">
        <f t="shared" si="965"/>
        <v>53.600190862065944</v>
      </c>
      <c r="V4927" s="16">
        <f t="shared" si="966"/>
        <v>3.4418059200000004E-2</v>
      </c>
      <c r="W4927" s="16">
        <f t="shared" si="967"/>
        <v>5.1813951349653109E-2</v>
      </c>
      <c r="X4927" s="16"/>
      <c r="Z4927" s="15">
        <f t="shared" si="968"/>
        <v>4.2943898836168794E-6</v>
      </c>
      <c r="AA4927" s="16">
        <f t="shared" si="969"/>
        <v>8.709565962944818E-2</v>
      </c>
      <c r="AB4927" s="3">
        <f t="shared" si="970"/>
        <v>9.3808375064317176E-2</v>
      </c>
      <c r="AC4927" s="69">
        <f t="shared" si="971"/>
        <v>20.564945273540086</v>
      </c>
      <c r="AD4927" s="3">
        <f t="shared" si="979"/>
        <v>28.234032801072811</v>
      </c>
      <c r="AF4927" s="29"/>
      <c r="AG4927" s="30"/>
      <c r="AH4927" s="29"/>
      <c r="AI4927" s="29"/>
      <c r="AJ4927" s="31"/>
      <c r="AK4927" s="29"/>
      <c r="AL4927" s="30"/>
      <c r="AN4927" s="17">
        <f t="shared" si="972"/>
        <v>235194.15772315642</v>
      </c>
      <c r="AO4927" s="17">
        <f t="shared" si="973"/>
        <v>2351.9415772315642</v>
      </c>
      <c r="AP4927" s="2">
        <f t="shared" si="974"/>
        <v>160.872803882639</v>
      </c>
      <c r="AQ4927" s="6">
        <f t="shared" si="975"/>
        <v>11658.452097374848</v>
      </c>
      <c r="AR4927" s="3">
        <f t="shared" si="976"/>
        <v>8622.8129926251531</v>
      </c>
    </row>
    <row r="4928" spans="1:44">
      <c r="A4928" s="32">
        <v>44741</v>
      </c>
      <c r="B4928" s="9">
        <v>6.25</v>
      </c>
      <c r="C4928" s="33">
        <v>20089.31869</v>
      </c>
      <c r="D4928" s="34">
        <f t="shared" si="958"/>
        <v>211674741.95084077</v>
      </c>
      <c r="E4928" s="34">
        <v>29570168636357.898</v>
      </c>
      <c r="F4928" s="3">
        <f>VLOOKUP(A4928,ERCOT_345kv_West_ATC!A:B,2)</f>
        <v>51.002200000000002</v>
      </c>
      <c r="G4928" s="3">
        <f>VLOOKUP(A4928,ERCOT_345kv_West_ATC!G:H,2)</f>
        <v>5.149</v>
      </c>
      <c r="I4928" s="5">
        <f t="shared" si="961"/>
        <v>6</v>
      </c>
      <c r="J4928" s="4">
        <f t="shared" si="962"/>
        <v>144</v>
      </c>
      <c r="K4928" s="4">
        <f t="shared" si="977"/>
        <v>900</v>
      </c>
      <c r="L4928" s="6">
        <f t="shared" si="978"/>
        <v>18080386.820999999</v>
      </c>
      <c r="N4928" s="22">
        <f t="shared" si="963"/>
        <v>8.5415891638119856E-2</v>
      </c>
      <c r="O4928" s="14">
        <f t="shared" si="964"/>
        <v>425.18062934925678</v>
      </c>
      <c r="Q4928" s="22">
        <f t="shared" si="960"/>
        <v>124.87703455865476</v>
      </c>
      <c r="R4928" s="3">
        <f>VLOOKUP(A4928,ERCOT_345kv_West_ATC!D:E,2)</f>
        <v>66.62</v>
      </c>
      <c r="S4928" s="66">
        <f t="shared" si="959"/>
        <v>0.4665151984474088</v>
      </c>
      <c r="T4928" s="69">
        <f t="shared" si="965"/>
        <v>58.257034558654752</v>
      </c>
      <c r="V4928" s="16">
        <f t="shared" si="966"/>
        <v>3.4885504800000001E-2</v>
      </c>
      <c r="W4928" s="16">
        <f t="shared" si="967"/>
        <v>5.0530386838119855E-2</v>
      </c>
      <c r="X4928" s="16"/>
      <c r="Z4928" s="15">
        <f t="shared" si="968"/>
        <v>4.2943898836168794E-6</v>
      </c>
      <c r="AA4928" s="16">
        <f t="shared" si="969"/>
        <v>8.6271366951091499E-2</v>
      </c>
      <c r="AB4928" s="3">
        <f t="shared" si="970"/>
        <v>9.2920551755290778E-2</v>
      </c>
      <c r="AC4928" s="69">
        <f t="shared" si="971"/>
        <v>20.240001942436425</v>
      </c>
      <c r="AD4928" s="3">
        <f t="shared" si="979"/>
        <v>27.598257532663318</v>
      </c>
      <c r="AF4928" s="29"/>
      <c r="AG4928" s="30"/>
      <c r="AH4928" s="29"/>
      <c r="AI4928" s="29"/>
      <c r="AJ4928" s="31"/>
      <c r="AK4928" s="29"/>
      <c r="AL4928" s="30"/>
      <c r="AN4928" s="17">
        <f t="shared" si="972"/>
        <v>235194.15772315642</v>
      </c>
      <c r="AO4928" s="17">
        <f t="shared" si="973"/>
        <v>2351.9415772315642</v>
      </c>
      <c r="AP4928" s="2">
        <f t="shared" si="974"/>
        <v>160.872803882639</v>
      </c>
      <c r="AQ4928" s="6">
        <f t="shared" si="975"/>
        <v>10717.346194661412</v>
      </c>
      <c r="AR4928" s="3">
        <f t="shared" si="976"/>
        <v>9371.9724953385885</v>
      </c>
    </row>
    <row r="4929" spans="1:44">
      <c r="A4929" s="32">
        <v>44742</v>
      </c>
      <c r="B4929" s="9">
        <v>6.25</v>
      </c>
      <c r="C4929" s="33">
        <v>19763.69528</v>
      </c>
      <c r="D4929" s="34">
        <f t="shared" si="958"/>
        <v>211674741.95084077</v>
      </c>
      <c r="E4929" s="34">
        <v>29570168636357.898</v>
      </c>
      <c r="F4929" s="3">
        <f>VLOOKUP(A4929,ERCOT_345kv_West_ATC!A:B,2)</f>
        <v>47.820300000000003</v>
      </c>
      <c r="G4929" s="3">
        <f>VLOOKUP(A4929,ERCOT_345kv_West_ATC!G:H,2)</f>
        <v>4.6920000000000002</v>
      </c>
      <c r="I4929" s="5">
        <f t="shared" si="961"/>
        <v>6</v>
      </c>
      <c r="J4929" s="4">
        <f t="shared" si="962"/>
        <v>144</v>
      </c>
      <c r="K4929" s="4">
        <f t="shared" si="977"/>
        <v>900</v>
      </c>
      <c r="L4929" s="6">
        <f t="shared" si="978"/>
        <v>17787325.752</v>
      </c>
      <c r="N4929" s="22">
        <f t="shared" si="963"/>
        <v>8.4031403974173358E-2</v>
      </c>
      <c r="O4929" s="14">
        <f t="shared" si="964"/>
        <v>425.18062934925678</v>
      </c>
      <c r="Q4929" s="22">
        <f t="shared" si="960"/>
        <v>122.85292978680313</v>
      </c>
      <c r="R4929" s="3">
        <f>VLOOKUP(A4929,ERCOT_345kv_West_ATC!D:E,2)</f>
        <v>73.37</v>
      </c>
      <c r="S4929" s="66">
        <f t="shared" si="959"/>
        <v>0.40278184551784768</v>
      </c>
      <c r="T4929" s="69">
        <f t="shared" si="965"/>
        <v>49.482929786803126</v>
      </c>
      <c r="V4929" s="16">
        <f t="shared" si="966"/>
        <v>3.2709085200000002E-2</v>
      </c>
      <c r="W4929" s="16">
        <f t="shared" si="967"/>
        <v>5.1322318774173356E-2</v>
      </c>
      <c r="X4929" s="16"/>
      <c r="Z4929" s="15">
        <f t="shared" si="968"/>
        <v>4.2943898836168794E-6</v>
      </c>
      <c r="AA4929" s="16">
        <f t="shared" si="969"/>
        <v>8.4873013073318668E-2</v>
      </c>
      <c r="AB4929" s="3">
        <f t="shared" si="970"/>
        <v>9.141442268299424E-2</v>
      </c>
      <c r="AC4929" s="69">
        <f t="shared" si="971"/>
        <v>19.688758701975893</v>
      </c>
      <c r="AD4929" s="3">
        <f t="shared" si="979"/>
        <v>26.936736469460786</v>
      </c>
      <c r="AF4929" s="29"/>
      <c r="AG4929" s="30"/>
      <c r="AH4929" s="29"/>
      <c r="AI4929" s="29"/>
      <c r="AJ4929" s="31"/>
      <c r="AK4929" s="29"/>
      <c r="AL4929" s="30"/>
      <c r="AN4929" s="17">
        <f t="shared" si="972"/>
        <v>235194.15772315642</v>
      </c>
      <c r="AO4929" s="17">
        <f t="shared" si="973"/>
        <v>2351.9415772315642</v>
      </c>
      <c r="AP4929" s="2">
        <f t="shared" si="974"/>
        <v>160.872803882639</v>
      </c>
      <c r="AQ4929" s="6">
        <f t="shared" si="975"/>
        <v>11803.237620869224</v>
      </c>
      <c r="AR4929" s="3">
        <f t="shared" si="976"/>
        <v>7960.4576591307759</v>
      </c>
    </row>
    <row r="4930" spans="1:44">
      <c r="A4930" s="32">
        <v>44743</v>
      </c>
      <c r="B4930" s="9">
        <v>6.25</v>
      </c>
      <c r="C4930" s="33">
        <v>19329.323520000002</v>
      </c>
      <c r="D4930" s="34">
        <f t="shared" si="958"/>
        <v>211674741.95084077</v>
      </c>
      <c r="E4930" s="34">
        <v>29570168636357.898</v>
      </c>
      <c r="F4930" s="3">
        <f>VLOOKUP(A4930,ERCOT_345kv_West_ATC!A:B,2)</f>
        <v>51.874299999999998</v>
      </c>
      <c r="G4930" s="3">
        <f>VLOOKUP(A4930,ERCOT_345kv_West_ATC!G:H,2)</f>
        <v>4.7480000000000002</v>
      </c>
      <c r="I4930" s="5">
        <f t="shared" si="961"/>
        <v>6</v>
      </c>
      <c r="J4930" s="4">
        <f t="shared" si="962"/>
        <v>144</v>
      </c>
      <c r="K4930" s="4">
        <f t="shared" si="977"/>
        <v>900</v>
      </c>
      <c r="L4930" s="6">
        <f t="shared" si="978"/>
        <v>17396391.168000001</v>
      </c>
      <c r="N4930" s="22">
        <f t="shared" si="963"/>
        <v>8.2184539391289918E-2</v>
      </c>
      <c r="O4930" s="14">
        <f t="shared" si="964"/>
        <v>425.18062934925678</v>
      </c>
      <c r="Q4930" s="22">
        <f t="shared" si="960"/>
        <v>120.15283536738291</v>
      </c>
      <c r="R4930" s="3">
        <f>VLOOKUP(A4930,ERCOT_345kv_West_ATC!D:E,2)</f>
        <v>69.06</v>
      </c>
      <c r="S4930" s="66">
        <f t="shared" si="959"/>
        <v>0.42523204060195435</v>
      </c>
      <c r="T4930" s="69">
        <f t="shared" si="965"/>
        <v>51.092835367382904</v>
      </c>
      <c r="V4930" s="16">
        <f t="shared" si="966"/>
        <v>3.5482021200000005E-2</v>
      </c>
      <c r="W4930" s="16">
        <f t="shared" si="967"/>
        <v>4.6702518191289913E-2</v>
      </c>
      <c r="X4930" s="16"/>
      <c r="Z4930" s="15">
        <f t="shared" si="968"/>
        <v>4.2943898836168794E-6</v>
      </c>
      <c r="AA4930" s="16">
        <f t="shared" si="969"/>
        <v>8.3007651381445821E-2</v>
      </c>
      <c r="AB4930" s="3">
        <f t="shared" si="970"/>
        <v>8.9405292148059368E-2</v>
      </c>
      <c r="AC4930" s="69">
        <f t="shared" si="971"/>
        <v>18.953416926189728</v>
      </c>
      <c r="AD4930" s="3">
        <f t="shared" si="979"/>
        <v>26.36476045835327</v>
      </c>
      <c r="AF4930" s="29"/>
      <c r="AG4930" s="30"/>
      <c r="AH4930" s="29"/>
      <c r="AI4930" s="29"/>
      <c r="AJ4930" s="31"/>
      <c r="AK4930" s="29"/>
      <c r="AL4930" s="30"/>
      <c r="AN4930" s="17">
        <f t="shared" si="972"/>
        <v>235194.15772315642</v>
      </c>
      <c r="AO4930" s="17">
        <f t="shared" si="973"/>
        <v>2351.9415772315642</v>
      </c>
      <c r="AP4930" s="2">
        <f t="shared" si="974"/>
        <v>160.872803882639</v>
      </c>
      <c r="AQ4930" s="6">
        <f t="shared" si="975"/>
        <v>11109.87583613505</v>
      </c>
      <c r="AR4930" s="3">
        <f t="shared" si="976"/>
        <v>8219.4476838649516</v>
      </c>
    </row>
    <row r="4931" spans="1:44">
      <c r="A4931" s="32">
        <v>44744</v>
      </c>
      <c r="B4931" s="9">
        <v>6.25</v>
      </c>
      <c r="C4931" s="33">
        <v>19241.928100000001</v>
      </c>
      <c r="D4931" s="34">
        <f t="shared" si="958"/>
        <v>211674741.95084077</v>
      </c>
      <c r="E4931" s="34">
        <v>29570168636357.898</v>
      </c>
      <c r="F4931" s="3">
        <f>VLOOKUP(A4931,ERCOT_345kv_West_ATC!A:B,2)</f>
        <v>51.874299999999998</v>
      </c>
      <c r="G4931" s="3">
        <f>VLOOKUP(A4931,ERCOT_345kv_West_ATC!G:H,2)</f>
        <v>4.7480000000000002</v>
      </c>
      <c r="I4931" s="5">
        <f t="shared" si="961"/>
        <v>6</v>
      </c>
      <c r="J4931" s="4">
        <f t="shared" si="962"/>
        <v>144</v>
      </c>
      <c r="K4931" s="4">
        <f t="shared" si="977"/>
        <v>900</v>
      </c>
      <c r="L4931" s="6">
        <f t="shared" si="978"/>
        <v>17317735.289999999</v>
      </c>
      <c r="N4931" s="22">
        <f t="shared" si="963"/>
        <v>8.1812950994511482E-2</v>
      </c>
      <c r="O4931" s="14">
        <f t="shared" si="964"/>
        <v>425.18062934925678</v>
      </c>
      <c r="Q4931" s="22">
        <f t="shared" si="960"/>
        <v>119.60957747735597</v>
      </c>
      <c r="R4931" s="3">
        <f>VLOOKUP(A4931,ERCOT_345kv_West_ATC!D:E,2)</f>
        <v>66.650000000000006</v>
      </c>
      <c r="S4931" s="66">
        <f t="shared" si="959"/>
        <v>0.44277037503440786</v>
      </c>
      <c r="T4931" s="69">
        <f t="shared" si="965"/>
        <v>52.959577477355964</v>
      </c>
      <c r="V4931" s="16">
        <f t="shared" si="966"/>
        <v>3.5482021200000005E-2</v>
      </c>
      <c r="W4931" s="16">
        <f t="shared" si="967"/>
        <v>4.6330929794511477E-2</v>
      </c>
      <c r="X4931" s="16"/>
      <c r="Z4931" s="15">
        <f t="shared" si="968"/>
        <v>4.2943898836168794E-6</v>
      </c>
      <c r="AA4931" s="16">
        <f t="shared" si="969"/>
        <v>8.2632341373923363E-2</v>
      </c>
      <c r="AB4931" s="3">
        <f t="shared" si="970"/>
        <v>8.9001055908264556E-2</v>
      </c>
      <c r="AC4931" s="69">
        <f t="shared" si="971"/>
        <v>18.805466462424828</v>
      </c>
      <c r="AD4931" s="3">
        <f t="shared" si="979"/>
        <v>25.75010221041309</v>
      </c>
      <c r="AF4931" s="29"/>
      <c r="AG4931" s="30"/>
      <c r="AH4931" s="29"/>
      <c r="AI4931" s="29"/>
      <c r="AJ4931" s="31"/>
      <c r="AK4931" s="29"/>
      <c r="AL4931" s="30"/>
      <c r="AN4931" s="17">
        <f t="shared" si="972"/>
        <v>235194.15772315642</v>
      </c>
      <c r="AO4931" s="17">
        <f t="shared" si="973"/>
        <v>2351.9415772315642</v>
      </c>
      <c r="AP4931" s="2">
        <f t="shared" si="974"/>
        <v>160.872803882639</v>
      </c>
      <c r="AQ4931" s="6">
        <f t="shared" si="975"/>
        <v>10722.17237877789</v>
      </c>
      <c r="AR4931" s="3">
        <f t="shared" si="976"/>
        <v>8519.7557212221109</v>
      </c>
    </row>
    <row r="4932" spans="1:44">
      <c r="A4932" s="32">
        <v>44745</v>
      </c>
      <c r="B4932" s="9">
        <v>6.25</v>
      </c>
      <c r="C4932" s="33">
        <v>19298.57516</v>
      </c>
      <c r="D4932" s="34">
        <f t="shared" si="958"/>
        <v>211674741.95084077</v>
      </c>
      <c r="E4932" s="34">
        <v>29570168636357.898</v>
      </c>
      <c r="F4932" s="3">
        <f>VLOOKUP(A4932,ERCOT_345kv_West_ATC!A:B,2)</f>
        <v>51.874299999999998</v>
      </c>
      <c r="G4932" s="3">
        <f>VLOOKUP(A4932,ERCOT_345kv_West_ATC!G:H,2)</f>
        <v>4.7480000000000002</v>
      </c>
      <c r="I4932" s="5">
        <f t="shared" si="961"/>
        <v>6</v>
      </c>
      <c r="J4932" s="4">
        <f t="shared" si="962"/>
        <v>144</v>
      </c>
      <c r="K4932" s="4">
        <f t="shared" si="977"/>
        <v>900</v>
      </c>
      <c r="L4932" s="6">
        <f t="shared" si="978"/>
        <v>17368717.644000001</v>
      </c>
      <c r="N4932" s="22">
        <f t="shared" si="963"/>
        <v>8.2053803320727342E-2</v>
      </c>
      <c r="O4932" s="14">
        <f t="shared" si="964"/>
        <v>425.18062934925678</v>
      </c>
      <c r="Q4932" s="22">
        <f t="shared" si="960"/>
        <v>119.96170076129727</v>
      </c>
      <c r="R4932" s="3">
        <f>VLOOKUP(A4932,ERCOT_345kv_West_ATC!D:E,2)</f>
        <v>59.28</v>
      </c>
      <c r="S4932" s="66">
        <f t="shared" si="959"/>
        <v>0.50584228446413249</v>
      </c>
      <c r="T4932" s="69">
        <f t="shared" si="965"/>
        <v>60.681700761297265</v>
      </c>
      <c r="V4932" s="16">
        <f t="shared" si="966"/>
        <v>3.5482021200000005E-2</v>
      </c>
      <c r="W4932" s="16">
        <f t="shared" si="967"/>
        <v>4.6571782120727337E-2</v>
      </c>
      <c r="X4932" s="16"/>
      <c r="Z4932" s="15">
        <f t="shared" si="968"/>
        <v>4.2943898836168794E-6</v>
      </c>
      <c r="AA4932" s="16">
        <f t="shared" si="969"/>
        <v>8.2875605935324004E-2</v>
      </c>
      <c r="AB4932" s="3">
        <f t="shared" si="970"/>
        <v>8.9263069575912485E-2</v>
      </c>
      <c r="AC4932" s="69">
        <f t="shared" si="971"/>
        <v>18.901363464783969</v>
      </c>
      <c r="AD4932" s="3">
        <f t="shared" si="979"/>
        <v>25.18062477155507</v>
      </c>
      <c r="AF4932" s="29"/>
      <c r="AG4932" s="30"/>
      <c r="AH4932" s="29"/>
      <c r="AI4932" s="29"/>
      <c r="AJ4932" s="31"/>
      <c r="AK4932" s="29"/>
      <c r="AL4932" s="30"/>
      <c r="AN4932" s="17">
        <f t="shared" si="972"/>
        <v>235194.15772315642</v>
      </c>
      <c r="AO4932" s="17">
        <f t="shared" si="973"/>
        <v>2351.9415772315642</v>
      </c>
      <c r="AP4932" s="2">
        <f t="shared" si="974"/>
        <v>160.872803882639</v>
      </c>
      <c r="AQ4932" s="6">
        <f t="shared" si="975"/>
        <v>9536.5398141628411</v>
      </c>
      <c r="AR4932" s="3">
        <f t="shared" si="976"/>
        <v>9762.0353458371592</v>
      </c>
    </row>
    <row r="4933" spans="1:44">
      <c r="A4933" s="32">
        <v>44746</v>
      </c>
      <c r="B4933" s="9">
        <v>6.25</v>
      </c>
      <c r="C4933" s="33">
        <v>20251.369449999998</v>
      </c>
      <c r="D4933" s="34">
        <f t="shared" ref="D4933:D4951" si="980">((2^256)/(2^208*65535)/600)*E4933/(10^12)</f>
        <v>211674741.95084077</v>
      </c>
      <c r="E4933" s="34">
        <v>29570168636357.898</v>
      </c>
      <c r="F4933" s="3">
        <f>VLOOKUP(A4933,ERCOT_345kv_West_ATC!A:B,2)</f>
        <v>46.963999999999999</v>
      </c>
      <c r="G4933" s="3">
        <f>VLOOKUP(A4933,ERCOT_345kv_West_ATC!G:H,2)</f>
        <v>4.8339999999999996</v>
      </c>
      <c r="I4933" s="5">
        <f t="shared" si="961"/>
        <v>6</v>
      </c>
      <c r="J4933" s="4">
        <f t="shared" si="962"/>
        <v>144</v>
      </c>
      <c r="K4933" s="4">
        <f t="shared" si="977"/>
        <v>900</v>
      </c>
      <c r="L4933" s="6">
        <f t="shared" si="978"/>
        <v>18226232.504999999</v>
      </c>
      <c r="N4933" s="22">
        <f t="shared" si="963"/>
        <v>8.6104900079353106E-2</v>
      </c>
      <c r="O4933" s="14">
        <f t="shared" si="964"/>
        <v>425.18062934925678</v>
      </c>
      <c r="Q4933" s="22">
        <f t="shared" si="960"/>
        <v>125.88435684115949</v>
      </c>
      <c r="R4933" s="3">
        <f>VLOOKUP(A4933,ERCOT_345kv_West_ATC!D:E,2)</f>
        <v>54.93</v>
      </c>
      <c r="S4933" s="66">
        <f t="shared" si="959"/>
        <v>0.5636471331437114</v>
      </c>
      <c r="T4933" s="69">
        <f t="shared" si="965"/>
        <v>70.954356841159495</v>
      </c>
      <c r="V4933" s="16">
        <f t="shared" si="966"/>
        <v>3.2123376000000002E-2</v>
      </c>
      <c r="W4933" s="16">
        <f t="shared" si="967"/>
        <v>5.3981524079353103E-2</v>
      </c>
      <c r="X4933" s="16"/>
      <c r="Z4933" s="15">
        <f t="shared" si="968"/>
        <v>4.2943898836168794E-6</v>
      </c>
      <c r="AA4933" s="16">
        <f t="shared" si="969"/>
        <v>8.6967276095467921E-2</v>
      </c>
      <c r="AB4933" s="3">
        <f t="shared" si="970"/>
        <v>9.3670096638515693E-2</v>
      </c>
      <c r="AC4933" s="69">
        <f t="shared" si="971"/>
        <v>20.514335369696742</v>
      </c>
      <c r="AD4933" s="3">
        <f t="shared" si="979"/>
        <v>24.658592954750361</v>
      </c>
      <c r="AF4933" s="29"/>
      <c r="AG4933" s="30"/>
      <c r="AH4933" s="29"/>
      <c r="AI4933" s="29"/>
      <c r="AJ4933" s="31"/>
      <c r="AK4933" s="29"/>
      <c r="AL4933" s="30"/>
      <c r="AN4933" s="17">
        <f t="shared" si="972"/>
        <v>235194.15772315642</v>
      </c>
      <c r="AO4933" s="17">
        <f t="shared" si="973"/>
        <v>2351.9415772315642</v>
      </c>
      <c r="AP4933" s="2">
        <f t="shared" si="974"/>
        <v>160.872803882639</v>
      </c>
      <c r="AQ4933" s="6">
        <f t="shared" si="975"/>
        <v>8836.7431172733613</v>
      </c>
      <c r="AR4933" s="3">
        <f t="shared" si="976"/>
        <v>11414.626332726637</v>
      </c>
    </row>
    <row r="4934" spans="1:44">
      <c r="A4934" s="32">
        <v>44747</v>
      </c>
      <c r="B4934" s="9">
        <v>6.25</v>
      </c>
      <c r="C4934" s="33">
        <v>20176.558870000001</v>
      </c>
      <c r="D4934" s="34">
        <f t="shared" si="980"/>
        <v>211674741.95084077</v>
      </c>
      <c r="E4934" s="34">
        <v>29570168636357.898</v>
      </c>
      <c r="F4934" s="3">
        <f>VLOOKUP(A4934,ERCOT_345kv_West_ATC!A:B,2)</f>
        <v>46.525799999999997</v>
      </c>
      <c r="G4934" s="3">
        <f>VLOOKUP(A4934,ERCOT_345kv_West_ATC!G:H,2)</f>
        <v>4.6390000000000002</v>
      </c>
      <c r="I4934" s="5">
        <f t="shared" si="961"/>
        <v>6</v>
      </c>
      <c r="J4934" s="4">
        <f t="shared" si="962"/>
        <v>144</v>
      </c>
      <c r="K4934" s="4">
        <f t="shared" si="977"/>
        <v>900</v>
      </c>
      <c r="L4934" s="6">
        <f t="shared" si="978"/>
        <v>18158902.982999999</v>
      </c>
      <c r="N4934" s="22">
        <f t="shared" si="963"/>
        <v>8.5786819984489282E-2</v>
      </c>
      <c r="O4934" s="14">
        <f t="shared" si="964"/>
        <v>425.18062934925678</v>
      </c>
      <c r="Q4934" s="22">
        <f t="shared" si="960"/>
        <v>125.41932746270362</v>
      </c>
      <c r="R4934" s="3">
        <f>VLOOKUP(A4934,ERCOT_345kv_West_ATC!D:E,2)</f>
        <v>59.35</v>
      </c>
      <c r="S4934" s="66">
        <f t="shared" ref="S4934:S4997" si="981">(Q4934-R4934)/Q4934</f>
        <v>0.52678744814949585</v>
      </c>
      <c r="T4934" s="69">
        <f t="shared" si="965"/>
        <v>66.069327462703626</v>
      </c>
      <c r="V4934" s="16">
        <f t="shared" si="966"/>
        <v>3.1823647199999999E-2</v>
      </c>
      <c r="W4934" s="16">
        <f t="shared" si="967"/>
        <v>5.3963172784489283E-2</v>
      </c>
      <c r="X4934" s="16"/>
      <c r="Z4934" s="15">
        <f t="shared" si="968"/>
        <v>4.2943898836168794E-6</v>
      </c>
      <c r="AA4934" s="16">
        <f t="shared" si="969"/>
        <v>8.6646010297528414E-2</v>
      </c>
      <c r="AB4934" s="3">
        <f t="shared" si="970"/>
        <v>9.3324069952494051E-2</v>
      </c>
      <c r="AC4934" s="69">
        <f t="shared" si="971"/>
        <v>20.387689602612824</v>
      </c>
      <c r="AD4934" s="3">
        <f t="shared" si="979"/>
        <v>24.128247209168446</v>
      </c>
      <c r="AF4934" s="29"/>
      <c r="AG4934" s="30"/>
      <c r="AH4934" s="29"/>
      <c r="AI4934" s="29"/>
      <c r="AJ4934" s="31"/>
      <c r="AK4934" s="29"/>
      <c r="AL4934" s="30"/>
      <c r="AN4934" s="17">
        <f t="shared" si="972"/>
        <v>235194.15772315642</v>
      </c>
      <c r="AO4934" s="17">
        <f t="shared" si="973"/>
        <v>2351.9415772315642</v>
      </c>
      <c r="AP4934" s="2">
        <f t="shared" si="974"/>
        <v>160.872803882639</v>
      </c>
      <c r="AQ4934" s="6">
        <f t="shared" si="975"/>
        <v>9547.8009104346256</v>
      </c>
      <c r="AR4934" s="3">
        <f t="shared" si="976"/>
        <v>10628.757959565375</v>
      </c>
    </row>
    <row r="4935" spans="1:44">
      <c r="A4935" s="32">
        <v>44748</v>
      </c>
      <c r="B4935" s="9">
        <v>6.25</v>
      </c>
      <c r="C4935" s="33">
        <v>20561.93633</v>
      </c>
      <c r="D4935" s="34">
        <f t="shared" si="980"/>
        <v>208687046.75895184</v>
      </c>
      <c r="E4935" s="34">
        <v>29152798808271.801</v>
      </c>
      <c r="F4935" s="3">
        <f>VLOOKUP(A4935,ERCOT_345kv_West_ATC!A:B,2)</f>
        <v>48.186900000000001</v>
      </c>
      <c r="G4935" s="3">
        <f>VLOOKUP(A4935,ERCOT_345kv_West_ATC!G:H,2)</f>
        <v>4.6829999999999998</v>
      </c>
      <c r="I4935" s="5">
        <f t="shared" si="961"/>
        <v>6</v>
      </c>
      <c r="J4935" s="4">
        <f t="shared" si="962"/>
        <v>144</v>
      </c>
      <c r="K4935" s="4">
        <f t="shared" si="977"/>
        <v>900</v>
      </c>
      <c r="L4935" s="6">
        <f t="shared" si="978"/>
        <v>18505742.697000001</v>
      </c>
      <c r="N4935" s="22">
        <f t="shared" si="963"/>
        <v>8.8677006955661358E-2</v>
      </c>
      <c r="O4935" s="14">
        <f t="shared" si="964"/>
        <v>431.26778301652956</v>
      </c>
      <c r="Q4935" s="22">
        <f t="shared" si="960"/>
        <v>129.64474701120085</v>
      </c>
      <c r="R4935" s="3">
        <f>VLOOKUP(A4935,ERCOT_345kv_West_ATC!D:E,2)</f>
        <v>58.24</v>
      </c>
      <c r="S4935" s="66">
        <f t="shared" si="981"/>
        <v>0.55077238883447954</v>
      </c>
      <c r="T4935" s="69">
        <f t="shared" si="965"/>
        <v>71.40474701120084</v>
      </c>
      <c r="V4935" s="16">
        <f t="shared" si="966"/>
        <v>3.2959839599999999E-2</v>
      </c>
      <c r="W4935" s="16">
        <f t="shared" si="967"/>
        <v>5.5717167355661359E-2</v>
      </c>
      <c r="X4935" s="16"/>
      <c r="Z4935" s="15">
        <f t="shared" si="968"/>
        <v>4.3558710737848477E-6</v>
      </c>
      <c r="AA4935" s="16">
        <f t="shared" si="969"/>
        <v>8.9565143680852777E-2</v>
      </c>
      <c r="AB4935" s="3">
        <f t="shared" si="970"/>
        <v>9.6468189423552855E-2</v>
      </c>
      <c r="AC4935" s="69">
        <f t="shared" si="971"/>
        <v>21.538437329020343</v>
      </c>
      <c r="AD4935" s="3">
        <f t="shared" si="979"/>
        <v>23.554218207984515</v>
      </c>
      <c r="AF4935" s="29"/>
      <c r="AG4935" s="30"/>
      <c r="AH4935" s="29"/>
      <c r="AI4935" s="29"/>
      <c r="AJ4935" s="31"/>
      <c r="AK4935" s="29"/>
      <c r="AL4935" s="30"/>
      <c r="AN4935" s="17">
        <f t="shared" si="972"/>
        <v>231874.49639883538</v>
      </c>
      <c r="AO4935" s="17">
        <f t="shared" si="973"/>
        <v>2318.7449639883539</v>
      </c>
      <c r="AP4935" s="2">
        <f t="shared" si="974"/>
        <v>158.60215553680342</v>
      </c>
      <c r="AQ4935" s="6">
        <f t="shared" si="975"/>
        <v>9236.989538463431</v>
      </c>
      <c r="AR4935" s="3">
        <f t="shared" si="976"/>
        <v>11324.946791536569</v>
      </c>
    </row>
    <row r="4936" spans="1:44">
      <c r="A4936" s="32">
        <v>44749</v>
      </c>
      <c r="B4936" s="9">
        <v>6.25</v>
      </c>
      <c r="C4936" s="33">
        <v>21645.87169</v>
      </c>
      <c r="D4936" s="34">
        <f t="shared" si="980"/>
        <v>208687046.75895184</v>
      </c>
      <c r="E4936" s="34">
        <v>29152798808271.801</v>
      </c>
      <c r="F4936" s="3">
        <f>VLOOKUP(A4936,ERCOT_345kv_West_ATC!A:B,2)</f>
        <v>49.959400000000002</v>
      </c>
      <c r="G4936" s="3">
        <f>VLOOKUP(A4936,ERCOT_345kv_West_ATC!G:H,2)</f>
        <v>5.0030000000000001</v>
      </c>
      <c r="I4936" s="5">
        <f t="shared" si="961"/>
        <v>6</v>
      </c>
      <c r="J4936" s="4">
        <f t="shared" si="962"/>
        <v>144</v>
      </c>
      <c r="K4936" s="4">
        <f t="shared" si="977"/>
        <v>900</v>
      </c>
      <c r="L4936" s="6">
        <f t="shared" si="978"/>
        <v>19481284.521000002</v>
      </c>
      <c r="N4936" s="22">
        <f t="shared" si="963"/>
        <v>9.3351670952065605E-2</v>
      </c>
      <c r="O4936" s="14">
        <f t="shared" si="964"/>
        <v>431.26778301652956</v>
      </c>
      <c r="Q4936" s="22">
        <f t="shared" si="960"/>
        <v>136.47905109951114</v>
      </c>
      <c r="R4936" s="3">
        <f>VLOOKUP(A4936,ERCOT_345kv_West_ATC!D:E,2)</f>
        <v>89.1</v>
      </c>
      <c r="S4936" s="66">
        <f t="shared" si="981"/>
        <v>0.34715255358102981</v>
      </c>
      <c r="T4936" s="69">
        <f t="shared" si="965"/>
        <v>47.379051099511145</v>
      </c>
      <c r="V4936" s="16">
        <f t="shared" si="966"/>
        <v>3.4172229600000006E-2</v>
      </c>
      <c r="W4936" s="16">
        <f t="shared" si="967"/>
        <v>5.9179441352065598E-2</v>
      </c>
      <c r="X4936" s="16"/>
      <c r="Z4936" s="15">
        <f t="shared" si="968"/>
        <v>4.3558710737848477E-6</v>
      </c>
      <c r="AA4936" s="16">
        <f t="shared" si="969"/>
        <v>9.428662636132934E-2</v>
      </c>
      <c r="AB4936" s="3">
        <f t="shared" si="970"/>
        <v>0.10155357048656129</v>
      </c>
      <c r="AC4936" s="69">
        <f t="shared" si="971"/>
        <v>23.399686798081429</v>
      </c>
      <c r="AD4936" s="3">
        <f t="shared" si="979"/>
        <v>23.053800090596209</v>
      </c>
      <c r="AF4936" s="29"/>
      <c r="AG4936" s="30"/>
      <c r="AH4936" s="29"/>
      <c r="AI4936" s="29"/>
      <c r="AJ4936" s="31"/>
      <c r="AK4936" s="29"/>
      <c r="AL4936" s="30"/>
      <c r="AN4936" s="17">
        <f t="shared" si="972"/>
        <v>231874.49639883538</v>
      </c>
      <c r="AO4936" s="17">
        <f t="shared" si="973"/>
        <v>2318.7449639883539</v>
      </c>
      <c r="AP4936" s="2">
        <f t="shared" si="974"/>
        <v>158.60215553680342</v>
      </c>
      <c r="AQ4936" s="6">
        <f t="shared" si="975"/>
        <v>14131.452058329183</v>
      </c>
      <c r="AR4936" s="3">
        <f t="shared" si="976"/>
        <v>7514.4196316708167</v>
      </c>
    </row>
    <row r="4937" spans="1:44">
      <c r="A4937" s="32">
        <v>44750</v>
      </c>
      <c r="B4937" s="9">
        <v>6.25</v>
      </c>
      <c r="C4937" s="33">
        <v>21822.087780000002</v>
      </c>
      <c r="D4937" s="34">
        <f t="shared" si="980"/>
        <v>208687046.75895184</v>
      </c>
      <c r="E4937" s="34">
        <v>29152798808271.801</v>
      </c>
      <c r="F4937" s="3">
        <f>VLOOKUP(A4937,ERCOT_345kv_West_ATC!A:B,2)</f>
        <v>46.283900000000003</v>
      </c>
      <c r="G4937" s="3">
        <f>VLOOKUP(A4937,ERCOT_345kv_West_ATC!G:H,2)</f>
        <v>4.9379999999999997</v>
      </c>
      <c r="I4937" s="5">
        <f t="shared" si="961"/>
        <v>6</v>
      </c>
      <c r="J4937" s="4">
        <f t="shared" si="962"/>
        <v>144</v>
      </c>
      <c r="K4937" s="4">
        <f t="shared" si="977"/>
        <v>900</v>
      </c>
      <c r="L4937" s="6">
        <f t="shared" si="978"/>
        <v>19639879.002</v>
      </c>
      <c r="N4937" s="22">
        <f t="shared" si="963"/>
        <v>9.4111634176727008E-2</v>
      </c>
      <c r="O4937" s="14">
        <f t="shared" si="964"/>
        <v>431.26778301652956</v>
      </c>
      <c r="Q4937" s="22">
        <f t="shared" si="960"/>
        <v>137.59010844550735</v>
      </c>
      <c r="R4937" s="3">
        <f>VLOOKUP(A4937,ERCOT_345kv_West_ATC!D:E,2)</f>
        <v>141.55000000000001</v>
      </c>
      <c r="S4937" s="66">
        <f t="shared" si="981"/>
        <v>-2.8780350558855576E-2</v>
      </c>
      <c r="T4937" s="69">
        <f t="shared" si="965"/>
        <v>-3.959891554492657</v>
      </c>
      <c r="V4937" s="16">
        <f t="shared" si="966"/>
        <v>3.1658187600000005E-2</v>
      </c>
      <c r="W4937" s="16">
        <f t="shared" si="967"/>
        <v>6.2453446576727002E-2</v>
      </c>
      <c r="X4937" s="16"/>
      <c r="Z4937" s="15">
        <f t="shared" si="968"/>
        <v>4.3558710737848477E-6</v>
      </c>
      <c r="AA4937" s="16">
        <f t="shared" si="969"/>
        <v>9.5054200930495811E-2</v>
      </c>
      <c r="AB4937" s="3">
        <f t="shared" si="970"/>
        <v>0.10238030425699886</v>
      </c>
      <c r="AC4937" s="69">
        <f t="shared" si="971"/>
        <v>23.70227135806158</v>
      </c>
      <c r="AD4937" s="3">
        <f t="shared" si="979"/>
        <v>22.637826601223576</v>
      </c>
      <c r="AF4937" s="29"/>
      <c r="AG4937" s="30"/>
      <c r="AH4937" s="29"/>
      <c r="AI4937" s="29"/>
      <c r="AJ4937" s="31"/>
      <c r="AK4937" s="29"/>
      <c r="AL4937" s="30"/>
      <c r="AN4937" s="17">
        <f t="shared" si="972"/>
        <v>231874.49639883538</v>
      </c>
      <c r="AO4937" s="17">
        <f t="shared" si="973"/>
        <v>2318.7449639883539</v>
      </c>
      <c r="AP4937" s="2">
        <f t="shared" si="974"/>
        <v>158.60215553680342</v>
      </c>
      <c r="AQ4937" s="6">
        <f t="shared" si="975"/>
        <v>22450.135116234527</v>
      </c>
      <c r="AR4937" s="3">
        <f t="shared" si="976"/>
        <v>-628.04733623452557</v>
      </c>
    </row>
    <row r="4938" spans="1:44">
      <c r="A4938" s="32">
        <v>44751</v>
      </c>
      <c r="B4938" s="9">
        <v>6.25</v>
      </c>
      <c r="C4938" s="33">
        <v>21588.652870000002</v>
      </c>
      <c r="D4938" s="34">
        <f t="shared" si="980"/>
        <v>208687046.75895184</v>
      </c>
      <c r="E4938" s="34">
        <v>29152798808271.801</v>
      </c>
      <c r="F4938" s="3">
        <f>VLOOKUP(A4938,ERCOT_345kv_West_ATC!A:B,2)</f>
        <v>46.283900000000003</v>
      </c>
      <c r="G4938" s="3">
        <f>VLOOKUP(A4938,ERCOT_345kv_West_ATC!G:H,2)</f>
        <v>4.9379999999999997</v>
      </c>
      <c r="I4938" s="5">
        <f t="shared" si="961"/>
        <v>6</v>
      </c>
      <c r="J4938" s="4">
        <f t="shared" si="962"/>
        <v>144</v>
      </c>
      <c r="K4938" s="4">
        <f t="shared" si="977"/>
        <v>900</v>
      </c>
      <c r="L4938" s="6">
        <f t="shared" si="978"/>
        <v>19429787.583000001</v>
      </c>
      <c r="N4938" s="22">
        <f t="shared" si="963"/>
        <v>9.3104904615583378E-2</v>
      </c>
      <c r="O4938" s="14">
        <f t="shared" si="964"/>
        <v>431.26778301652956</v>
      </c>
      <c r="Q4938" s="22">
        <f t="shared" si="960"/>
        <v>136.1182816017301</v>
      </c>
      <c r="R4938" s="3">
        <f>VLOOKUP(A4938,ERCOT_345kv_West_ATC!D:E,2)</f>
        <v>118.82</v>
      </c>
      <c r="S4938" s="66">
        <f t="shared" si="981"/>
        <v>0.12708272098485149</v>
      </c>
      <c r="T4938" s="69">
        <f t="shared" si="965"/>
        <v>17.29828160173011</v>
      </c>
      <c r="V4938" s="16">
        <f t="shared" si="966"/>
        <v>3.1658187600000005E-2</v>
      </c>
      <c r="W4938" s="16">
        <f t="shared" si="967"/>
        <v>6.1446717015583373E-2</v>
      </c>
      <c r="X4938" s="16"/>
      <c r="Z4938" s="15">
        <f t="shared" si="968"/>
        <v>4.3558710737848477E-6</v>
      </c>
      <c r="AA4938" s="16">
        <f t="shared" si="969"/>
        <v>9.4037388558415244E-2</v>
      </c>
      <c r="AB4938" s="3">
        <f t="shared" si="970"/>
        <v>0.10128512320232869</v>
      </c>
      <c r="AC4938" s="69">
        <f t="shared" si="971"/>
        <v>23.301435092052298</v>
      </c>
      <c r="AD4938" s="3">
        <f t="shared" si="979"/>
        <v>22.214287082487211</v>
      </c>
      <c r="AF4938" s="29"/>
      <c r="AG4938" s="30"/>
      <c r="AH4938" s="29"/>
      <c r="AI4938" s="29"/>
      <c r="AJ4938" s="31"/>
      <c r="AK4938" s="29"/>
      <c r="AL4938" s="30"/>
      <c r="AN4938" s="17">
        <f t="shared" si="972"/>
        <v>231874.49639883538</v>
      </c>
      <c r="AO4938" s="17">
        <f t="shared" si="973"/>
        <v>2318.7449639883539</v>
      </c>
      <c r="AP4938" s="2">
        <f t="shared" si="974"/>
        <v>158.60215553680342</v>
      </c>
      <c r="AQ4938" s="6">
        <f t="shared" si="975"/>
        <v>18845.108120882982</v>
      </c>
      <c r="AR4938" s="3">
        <f t="shared" si="976"/>
        <v>2743.5447491170198</v>
      </c>
    </row>
    <row r="4939" spans="1:44">
      <c r="A4939" s="32">
        <v>44752</v>
      </c>
      <c r="B4939" s="9">
        <v>6.25</v>
      </c>
      <c r="C4939" s="33">
        <v>20856.26441</v>
      </c>
      <c r="D4939" s="34">
        <f t="shared" si="980"/>
        <v>208687046.75895184</v>
      </c>
      <c r="E4939" s="34">
        <v>29152798808271.801</v>
      </c>
      <c r="F4939" s="3">
        <f>VLOOKUP(A4939,ERCOT_345kv_West_ATC!A:B,2)</f>
        <v>46.283900000000003</v>
      </c>
      <c r="G4939" s="3">
        <f>VLOOKUP(A4939,ERCOT_345kv_West_ATC!G:H,2)</f>
        <v>4.9379999999999997</v>
      </c>
      <c r="I4939" s="5">
        <f t="shared" si="961"/>
        <v>6</v>
      </c>
      <c r="J4939" s="4">
        <f t="shared" si="962"/>
        <v>144</v>
      </c>
      <c r="K4939" s="4">
        <f t="shared" si="977"/>
        <v>900</v>
      </c>
      <c r="L4939" s="6">
        <f t="shared" si="978"/>
        <v>18770637.969000001</v>
      </c>
      <c r="N4939" s="22">
        <f t="shared" si="963"/>
        <v>8.9946349141072482E-2</v>
      </c>
      <c r="O4939" s="14">
        <f t="shared" si="964"/>
        <v>431.26778301652956</v>
      </c>
      <c r="Q4939" s="22">
        <f t="shared" si="960"/>
        <v>131.50051044016445</v>
      </c>
      <c r="R4939" s="3">
        <f>VLOOKUP(A4939,ERCOT_345kv_West_ATC!D:E,2)</f>
        <v>160.1</v>
      </c>
      <c r="S4939" s="66">
        <f t="shared" si="981"/>
        <v>-0.2174857684134156</v>
      </c>
      <c r="T4939" s="69">
        <f t="shared" si="965"/>
        <v>-28.599489559835547</v>
      </c>
      <c r="V4939" s="16">
        <f t="shared" si="966"/>
        <v>3.1658187600000005E-2</v>
      </c>
      <c r="W4939" s="16">
        <f t="shared" si="967"/>
        <v>5.8288161541072477E-2</v>
      </c>
      <c r="X4939" s="16"/>
      <c r="Z4939" s="15">
        <f t="shared" si="968"/>
        <v>4.3558710737848477E-6</v>
      </c>
      <c r="AA4939" s="16">
        <f t="shared" si="969"/>
        <v>9.0847198850727395E-2</v>
      </c>
      <c r="AB4939" s="3">
        <f t="shared" si="970"/>
        <v>9.7849056308773427E-2</v>
      </c>
      <c r="AC4939" s="69">
        <f t="shared" si="971"/>
        <v>22.043834609011075</v>
      </c>
      <c r="AD4939" s="3">
        <f t="shared" si="979"/>
        <v>21.805598815195058</v>
      </c>
      <c r="AF4939" s="29"/>
      <c r="AG4939" s="30"/>
      <c r="AH4939" s="29"/>
      <c r="AI4939" s="29"/>
      <c r="AJ4939" s="31"/>
      <c r="AK4939" s="29"/>
      <c r="AL4939" s="30"/>
      <c r="AN4939" s="17">
        <f t="shared" si="972"/>
        <v>231874.49639883538</v>
      </c>
      <c r="AO4939" s="17">
        <f t="shared" si="973"/>
        <v>2318.7449639883539</v>
      </c>
      <c r="AP4939" s="2">
        <f t="shared" si="974"/>
        <v>158.60215553680342</v>
      </c>
      <c r="AQ4939" s="6">
        <f t="shared" si="975"/>
        <v>25392.205101442229</v>
      </c>
      <c r="AR4939" s="3">
        <f t="shared" si="976"/>
        <v>-4535.9406914422289</v>
      </c>
    </row>
    <row r="4940" spans="1:44">
      <c r="A4940" s="32">
        <v>44753</v>
      </c>
      <c r="B4940" s="9">
        <v>6.25</v>
      </c>
      <c r="C4940" s="33">
        <v>19991.536779999999</v>
      </c>
      <c r="D4940" s="34">
        <f t="shared" si="980"/>
        <v>208687046.75895184</v>
      </c>
      <c r="E4940" s="34">
        <v>29152798808271.801</v>
      </c>
      <c r="F4940" s="3">
        <f>VLOOKUP(A4940,ERCOT_345kv_West_ATC!A:B,2)</f>
        <v>50.686100000000003</v>
      </c>
      <c r="G4940" s="3">
        <f>VLOOKUP(A4940,ERCOT_345kv_West_ATC!G:H,2)</f>
        <v>5.0549999999999997</v>
      </c>
      <c r="I4940" s="5">
        <f t="shared" si="961"/>
        <v>6</v>
      </c>
      <c r="J4940" s="4">
        <f t="shared" si="962"/>
        <v>144</v>
      </c>
      <c r="K4940" s="4">
        <f t="shared" si="977"/>
        <v>900</v>
      </c>
      <c r="L4940" s="6">
        <f t="shared" si="978"/>
        <v>17992383.101999998</v>
      </c>
      <c r="N4940" s="22">
        <f t="shared" si="963"/>
        <v>8.6217057462040086E-2</v>
      </c>
      <c r="O4940" s="14">
        <f t="shared" si="964"/>
        <v>431.26778301652956</v>
      </c>
      <c r="Q4940" s="22">
        <f t="shared" si="960"/>
        <v>126.04832962286567</v>
      </c>
      <c r="R4940" s="3">
        <f>VLOOKUP(A4940,ERCOT_345kv_West_ATC!D:E,2)</f>
        <v>447.87</v>
      </c>
      <c r="S4940" s="66">
        <f t="shared" si="981"/>
        <v>-2.5531609291453443</v>
      </c>
      <c r="T4940" s="69">
        <f t="shared" si="965"/>
        <v>-321.82167037713435</v>
      </c>
      <c r="V4940" s="16">
        <f t="shared" si="966"/>
        <v>3.4669292399999996E-2</v>
      </c>
      <c r="W4940" s="16">
        <f t="shared" si="967"/>
        <v>5.1547765062040091E-2</v>
      </c>
      <c r="X4940" s="16"/>
      <c r="Z4940" s="15">
        <f t="shared" si="968"/>
        <v>4.3558710737848477E-6</v>
      </c>
      <c r="AA4940" s="16">
        <f t="shared" si="969"/>
        <v>8.708055678050787E-2</v>
      </c>
      <c r="AB4940" s="3">
        <f t="shared" si="970"/>
        <v>9.3792108194946641E-2</v>
      </c>
      <c r="AC4940" s="69">
        <f t="shared" si="971"/>
        <v>20.55899159935047</v>
      </c>
      <c r="AD4940" s="3">
        <f t="shared" si="979"/>
        <v>21.387257506242129</v>
      </c>
      <c r="AF4940" s="29"/>
      <c r="AG4940" s="30"/>
      <c r="AH4940" s="29"/>
      <c r="AI4940" s="29"/>
      <c r="AJ4940" s="31"/>
      <c r="AK4940" s="29"/>
      <c r="AL4940" s="30"/>
      <c r="AN4940" s="17">
        <f t="shared" si="972"/>
        <v>231874.49639883538</v>
      </c>
      <c r="AO4940" s="17">
        <f t="shared" si="973"/>
        <v>2318.7449639883539</v>
      </c>
      <c r="AP4940" s="2">
        <f t="shared" si="974"/>
        <v>158.60215553680342</v>
      </c>
      <c r="AQ4940" s="6">
        <f t="shared" si="975"/>
        <v>71033.14740026815</v>
      </c>
      <c r="AR4940" s="3">
        <f t="shared" si="976"/>
        <v>-51041.610620268155</v>
      </c>
    </row>
    <row r="4941" spans="1:44">
      <c r="A4941" s="32">
        <v>44754</v>
      </c>
      <c r="B4941" s="9">
        <v>6.25</v>
      </c>
      <c r="C4941" s="33">
        <v>19321.70595</v>
      </c>
      <c r="D4941" s="34">
        <f t="shared" si="980"/>
        <v>208687046.75895184</v>
      </c>
      <c r="E4941" s="34">
        <v>29152798808271.801</v>
      </c>
      <c r="F4941" s="3">
        <f>VLOOKUP(A4941,ERCOT_345kv_West_ATC!A:B,2)</f>
        <v>47.569299999999998</v>
      </c>
      <c r="G4941" s="3">
        <f>VLOOKUP(A4941,ERCOT_345kv_West_ATC!G:H,2)</f>
        <v>5.01</v>
      </c>
      <c r="I4941" s="5">
        <f t="shared" si="961"/>
        <v>6</v>
      </c>
      <c r="J4941" s="4">
        <f t="shared" si="962"/>
        <v>144</v>
      </c>
      <c r="K4941" s="4">
        <f t="shared" si="977"/>
        <v>900</v>
      </c>
      <c r="L4941" s="6">
        <f t="shared" si="978"/>
        <v>17389535.355</v>
      </c>
      <c r="N4941" s="22">
        <f t="shared" si="963"/>
        <v>8.3328292891537883E-2</v>
      </c>
      <c r="O4941" s="14">
        <f t="shared" si="964"/>
        <v>431.26778301652956</v>
      </c>
      <c r="Q4941" s="22">
        <f t="shared" si="960"/>
        <v>121.82498960751154</v>
      </c>
      <c r="R4941" s="3">
        <f>VLOOKUP(A4941,ERCOT_345kv_West_ATC!D:E,2)</f>
        <v>100.28</v>
      </c>
      <c r="S4941" s="66">
        <f t="shared" si="981"/>
        <v>0.17685197164328845</v>
      </c>
      <c r="T4941" s="69">
        <f t="shared" si="965"/>
        <v>21.544989607511539</v>
      </c>
      <c r="V4941" s="16">
        <f t="shared" si="966"/>
        <v>3.2537401199999996E-2</v>
      </c>
      <c r="W4941" s="16">
        <f t="shared" si="967"/>
        <v>5.0790891691537887E-2</v>
      </c>
      <c r="X4941" s="16"/>
      <c r="Z4941" s="15">
        <f t="shared" si="968"/>
        <v>4.3558710737848477E-6</v>
      </c>
      <c r="AA4941" s="16">
        <f t="shared" si="969"/>
        <v>8.4162860043781582E-2</v>
      </c>
      <c r="AB4941" s="3">
        <f t="shared" si="970"/>
        <v>9.0649536097011554E-2</v>
      </c>
      <c r="AC4941" s="69">
        <f t="shared" si="971"/>
        <v>19.408810211506228</v>
      </c>
      <c r="AD4941" s="3">
        <f t="shared" si="979"/>
        <v>21.01793844972601</v>
      </c>
      <c r="AF4941" s="29"/>
      <c r="AG4941" s="30"/>
      <c r="AH4941" s="29"/>
      <c r="AI4941" s="29"/>
      <c r="AJ4941" s="31"/>
      <c r="AK4941" s="29"/>
      <c r="AL4941" s="30"/>
      <c r="AN4941" s="17">
        <f t="shared" si="972"/>
        <v>231874.49639883538</v>
      </c>
      <c r="AO4941" s="17">
        <f t="shared" si="973"/>
        <v>2318.7449639883539</v>
      </c>
      <c r="AP4941" s="2">
        <f t="shared" si="974"/>
        <v>158.60215553680342</v>
      </c>
      <c r="AQ4941" s="6">
        <f t="shared" si="975"/>
        <v>15904.624157230648</v>
      </c>
      <c r="AR4941" s="3">
        <f t="shared" si="976"/>
        <v>3417.0817927693515</v>
      </c>
    </row>
    <row r="4942" spans="1:44">
      <c r="A4942" s="32">
        <v>44755</v>
      </c>
      <c r="B4942" s="9">
        <v>6.25</v>
      </c>
      <c r="C4942" s="33">
        <v>20196.93072</v>
      </c>
      <c r="D4942" s="34">
        <f t="shared" si="980"/>
        <v>208687046.75895184</v>
      </c>
      <c r="E4942" s="34">
        <v>29152798808271.801</v>
      </c>
      <c r="F4942" s="3">
        <f>VLOOKUP(A4942,ERCOT_345kv_West_ATC!A:B,2)</f>
        <v>52.679499999999997</v>
      </c>
      <c r="G4942" s="3">
        <f>VLOOKUP(A4942,ERCOT_345kv_West_ATC!G:H,2)</f>
        <v>5.1589999999999998</v>
      </c>
      <c r="I4942" s="5">
        <f t="shared" si="961"/>
        <v>6</v>
      </c>
      <c r="J4942" s="4">
        <f t="shared" si="962"/>
        <v>144</v>
      </c>
      <c r="K4942" s="4">
        <f t="shared" si="977"/>
        <v>900</v>
      </c>
      <c r="L4942" s="6">
        <f t="shared" si="978"/>
        <v>18177237.648000002</v>
      </c>
      <c r="N4942" s="22">
        <f t="shared" si="963"/>
        <v>8.7102855353528408E-2</v>
      </c>
      <c r="O4942" s="14">
        <f t="shared" si="964"/>
        <v>431.26778301652956</v>
      </c>
      <c r="Q4942" s="22">
        <f t="shared" si="960"/>
        <v>127.3433557800123</v>
      </c>
      <c r="R4942" s="3">
        <f>VLOOKUP(A4942,ERCOT_345kv_West_ATC!D:E,2)</f>
        <v>202.4</v>
      </c>
      <c r="S4942" s="66">
        <f t="shared" si="981"/>
        <v>-0.5894036933473723</v>
      </c>
      <c r="T4942" s="69">
        <f t="shared" si="965"/>
        <v>-75.056644219987703</v>
      </c>
      <c r="V4942" s="16">
        <f t="shared" si="966"/>
        <v>3.6032778000000001E-2</v>
      </c>
      <c r="W4942" s="16">
        <f t="shared" si="967"/>
        <v>5.1070077353528406E-2</v>
      </c>
      <c r="X4942" s="16"/>
      <c r="Z4942" s="15">
        <f t="shared" si="968"/>
        <v>4.3558710737848477E-6</v>
      </c>
      <c r="AA4942" s="16">
        <f t="shared" si="969"/>
        <v>8.7975226302484583E-2</v>
      </c>
      <c r="AB4942" s="3">
        <f t="shared" si="970"/>
        <v>9.4755732495322542E-2</v>
      </c>
      <c r="AC4942" s="69">
        <f t="shared" si="971"/>
        <v>20.911678093288049</v>
      </c>
      <c r="AD4942" s="3">
        <f t="shared" si="979"/>
        <v>20.934226856537158</v>
      </c>
      <c r="AF4942" s="29"/>
      <c r="AG4942" s="30"/>
      <c r="AH4942" s="29"/>
      <c r="AI4942" s="29"/>
      <c r="AJ4942" s="31"/>
      <c r="AK4942" s="29"/>
      <c r="AL4942" s="30"/>
      <c r="AN4942" s="17">
        <f t="shared" si="972"/>
        <v>231874.49639883538</v>
      </c>
      <c r="AO4942" s="17">
        <f t="shared" si="973"/>
        <v>2318.7449639883539</v>
      </c>
      <c r="AP4942" s="2">
        <f t="shared" si="974"/>
        <v>158.60215553680342</v>
      </c>
      <c r="AQ4942" s="6">
        <f t="shared" si="975"/>
        <v>32101.076280649013</v>
      </c>
      <c r="AR4942" s="3">
        <f t="shared" si="976"/>
        <v>-11904.145560649013</v>
      </c>
    </row>
    <row r="4943" spans="1:44">
      <c r="A4943" s="32">
        <v>44756</v>
      </c>
      <c r="B4943" s="9">
        <v>6.25</v>
      </c>
      <c r="C4943" s="33">
        <v>20573.824809999998</v>
      </c>
      <c r="D4943" s="34">
        <f t="shared" si="980"/>
        <v>208687046.75895184</v>
      </c>
      <c r="E4943" s="34">
        <v>29152798808271.801</v>
      </c>
      <c r="F4943" s="3">
        <f>VLOOKUP(A4943,ERCOT_345kv_West_ATC!A:B,2)</f>
        <v>49.461599999999997</v>
      </c>
      <c r="G4943" s="3">
        <f>VLOOKUP(A4943,ERCOT_345kv_West_ATC!G:H,2)</f>
        <v>5.1879999999999997</v>
      </c>
      <c r="I4943" s="5">
        <f t="shared" si="961"/>
        <v>6</v>
      </c>
      <c r="J4943" s="4">
        <f t="shared" si="962"/>
        <v>144</v>
      </c>
      <c r="K4943" s="4">
        <f t="shared" si="977"/>
        <v>900</v>
      </c>
      <c r="L4943" s="6">
        <f t="shared" si="978"/>
        <v>18516442.329</v>
      </c>
      <c r="N4943" s="22">
        <f t="shared" si="963"/>
        <v>8.8728278139791728E-2</v>
      </c>
      <c r="O4943" s="14">
        <f t="shared" si="964"/>
        <v>431.26778301652956</v>
      </c>
      <c r="Q4943" s="22">
        <f t="shared" si="960"/>
        <v>129.71970488273644</v>
      </c>
      <c r="R4943" s="3">
        <f>VLOOKUP(A4943,ERCOT_345kv_West_ATC!D:E,2)</f>
        <v>169.98</v>
      </c>
      <c r="S4943" s="66">
        <f t="shared" si="981"/>
        <v>-0.31036375817889744</v>
      </c>
      <c r="T4943" s="69">
        <f t="shared" si="965"/>
        <v>-40.260295117263553</v>
      </c>
      <c r="V4943" s="16">
        <f t="shared" si="966"/>
        <v>3.3831734399999994E-2</v>
      </c>
      <c r="W4943" s="16">
        <f t="shared" si="967"/>
        <v>5.4896543739791734E-2</v>
      </c>
      <c r="X4943" s="16"/>
      <c r="Z4943" s="15">
        <f t="shared" si="968"/>
        <v>4.3558710737848477E-6</v>
      </c>
      <c r="AA4943" s="16">
        <f t="shared" si="969"/>
        <v>8.9616928366996029E-2</v>
      </c>
      <c r="AB4943" s="3">
        <f t="shared" si="970"/>
        <v>9.6523965305852666E-2</v>
      </c>
      <c r="AC4943" s="69">
        <f t="shared" si="971"/>
        <v>21.558851301942074</v>
      </c>
      <c r="AD4943" s="3">
        <f t="shared" si="979"/>
        <v>20.888429259147298</v>
      </c>
      <c r="AF4943" s="29"/>
      <c r="AG4943" s="30"/>
      <c r="AH4943" s="29"/>
      <c r="AI4943" s="29"/>
      <c r="AJ4943" s="31"/>
      <c r="AK4943" s="29"/>
      <c r="AL4943" s="30"/>
      <c r="AN4943" s="17">
        <f t="shared" si="972"/>
        <v>231874.49639883538</v>
      </c>
      <c r="AO4943" s="17">
        <f t="shared" si="973"/>
        <v>2318.7449639883539</v>
      </c>
      <c r="AP4943" s="2">
        <f t="shared" si="974"/>
        <v>158.60215553680342</v>
      </c>
      <c r="AQ4943" s="6">
        <f t="shared" si="975"/>
        <v>26959.194398145843</v>
      </c>
      <c r="AR4943" s="3">
        <f t="shared" si="976"/>
        <v>-6385.3695881458443</v>
      </c>
    </row>
    <row r="4944" spans="1:44">
      <c r="A4944" s="32">
        <v>44757</v>
      </c>
      <c r="B4944" s="9">
        <v>6.25</v>
      </c>
      <c r="C4944" s="33">
        <v>20828.231299999999</v>
      </c>
      <c r="D4944" s="34">
        <f t="shared" si="980"/>
        <v>208687046.75895184</v>
      </c>
      <c r="E4944" s="34">
        <v>29152798808271.801</v>
      </c>
      <c r="F4944" s="3">
        <f>VLOOKUP(A4944,ERCOT_345kv_West_ATC!A:B,2)</f>
        <v>54.089799999999997</v>
      </c>
      <c r="G4944" s="3">
        <f>VLOOKUP(A4944,ERCOT_345kv_West_ATC!G:H,2)</f>
        <v>5.343</v>
      </c>
      <c r="I4944" s="5">
        <f t="shared" si="961"/>
        <v>6</v>
      </c>
      <c r="J4944" s="4">
        <f t="shared" si="962"/>
        <v>144</v>
      </c>
      <c r="K4944" s="4">
        <f t="shared" si="977"/>
        <v>900</v>
      </c>
      <c r="L4944" s="6">
        <f t="shared" si="978"/>
        <v>18745408.169999998</v>
      </c>
      <c r="N4944" s="22">
        <f t="shared" si="963"/>
        <v>8.9825451369064876E-2</v>
      </c>
      <c r="O4944" s="14">
        <f t="shared" si="964"/>
        <v>431.26778301652956</v>
      </c>
      <c r="Q4944" s="22">
        <f t="shared" si="960"/>
        <v>131.32375931149838</v>
      </c>
      <c r="R4944" s="3">
        <f>VLOOKUP(A4944,ERCOT_345kv_West_ATC!D:E,2)</f>
        <v>120.37</v>
      </c>
      <c r="S4944" s="66">
        <f t="shared" si="981"/>
        <v>8.3410339217568297E-2</v>
      </c>
      <c r="T4944" s="69">
        <f t="shared" si="965"/>
        <v>10.953759311498374</v>
      </c>
      <c r="V4944" s="16">
        <f t="shared" si="966"/>
        <v>3.6997423199999997E-2</v>
      </c>
      <c r="W4944" s="16">
        <f t="shared" si="967"/>
        <v>5.2828028169064879E-2</v>
      </c>
      <c r="X4944" s="16"/>
      <c r="Z4944" s="15">
        <f t="shared" si="968"/>
        <v>4.3558710737848477E-6</v>
      </c>
      <c r="AA4944" s="16">
        <f t="shared" si="969"/>
        <v>9.0725090237770173E-2</v>
      </c>
      <c r="AB4944" s="3">
        <f t="shared" si="970"/>
        <v>9.7717536430382113E-2</v>
      </c>
      <c r="AC4944" s="69">
        <f t="shared" si="971"/>
        <v>21.995698333519854</v>
      </c>
      <c r="AD4944" s="3">
        <f t="shared" si="979"/>
        <v>20.837091256880811</v>
      </c>
      <c r="AF4944" s="29"/>
      <c r="AG4944" s="30"/>
      <c r="AH4944" s="29"/>
      <c r="AI4944" s="29"/>
      <c r="AJ4944" s="31"/>
      <c r="AK4944" s="29"/>
      <c r="AL4944" s="30"/>
      <c r="AN4944" s="17">
        <f t="shared" si="972"/>
        <v>231874.49639883538</v>
      </c>
      <c r="AO4944" s="17">
        <f t="shared" si="973"/>
        <v>2318.7449639883539</v>
      </c>
      <c r="AP4944" s="2">
        <f t="shared" si="974"/>
        <v>158.60215553680342</v>
      </c>
      <c r="AQ4944" s="6">
        <f t="shared" si="975"/>
        <v>19090.941461965027</v>
      </c>
      <c r="AR4944" s="3">
        <f t="shared" si="976"/>
        <v>1737.2898380349725</v>
      </c>
    </row>
    <row r="4945" spans="1:44">
      <c r="A4945" s="32">
        <v>44758</v>
      </c>
      <c r="B4945" s="9">
        <v>6.25</v>
      </c>
      <c r="C4945" s="33">
        <v>21196.973529999999</v>
      </c>
      <c r="D4945" s="34">
        <f t="shared" si="980"/>
        <v>208687046.75895184</v>
      </c>
      <c r="E4945" s="34">
        <v>29152798808271.801</v>
      </c>
      <c r="F4945" s="3">
        <f>VLOOKUP(A4945,ERCOT_345kv_West_ATC!A:B,2)</f>
        <v>54.089799999999997</v>
      </c>
      <c r="G4945" s="3">
        <f>VLOOKUP(A4945,ERCOT_345kv_West_ATC!G:H,2)</f>
        <v>5.343</v>
      </c>
      <c r="I4945" s="5">
        <f t="shared" si="961"/>
        <v>6</v>
      </c>
      <c r="J4945" s="4">
        <f t="shared" si="962"/>
        <v>144</v>
      </c>
      <c r="K4945" s="4">
        <f t="shared" si="977"/>
        <v>900</v>
      </c>
      <c r="L4945" s="6">
        <f t="shared" si="978"/>
        <v>19077276.177000001</v>
      </c>
      <c r="N4945" s="22">
        <f t="shared" si="963"/>
        <v>9.1415717809431613E-2</v>
      </c>
      <c r="O4945" s="14">
        <f t="shared" si="964"/>
        <v>431.26778301652956</v>
      </c>
      <c r="Q4945" s="22">
        <f t="shared" si="960"/>
        <v>133.64871024770704</v>
      </c>
      <c r="R4945" s="3">
        <f>VLOOKUP(A4945,ERCOT_345kv_West_ATC!D:E,2)</f>
        <v>108.73</v>
      </c>
      <c r="S4945" s="66">
        <f t="shared" si="981"/>
        <v>0.18644931328946035</v>
      </c>
      <c r="T4945" s="69">
        <f t="shared" si="965"/>
        <v>24.91871024770704</v>
      </c>
      <c r="V4945" s="16">
        <f t="shared" si="966"/>
        <v>3.6997423199999997E-2</v>
      </c>
      <c r="W4945" s="16">
        <f t="shared" si="967"/>
        <v>5.4418294609431615E-2</v>
      </c>
      <c r="X4945" s="16"/>
      <c r="Z4945" s="15">
        <f t="shared" si="968"/>
        <v>4.3558710737848477E-6</v>
      </c>
      <c r="AA4945" s="16">
        <f t="shared" si="969"/>
        <v>9.2331283851110085E-2</v>
      </c>
      <c r="AB4945" s="3">
        <f t="shared" si="970"/>
        <v>9.9447524050283648E-2</v>
      </c>
      <c r="AC4945" s="69">
        <f t="shared" si="971"/>
        <v>22.628873802403813</v>
      </c>
      <c r="AD4945" s="3">
        <f t="shared" si="979"/>
        <v>20.928026828601187</v>
      </c>
      <c r="AF4945" s="29"/>
      <c r="AG4945" s="30"/>
      <c r="AH4945" s="29"/>
      <c r="AI4945" s="29"/>
      <c r="AJ4945" s="31"/>
      <c r="AK4945" s="29"/>
      <c r="AL4945" s="30"/>
      <c r="AN4945" s="17">
        <f t="shared" si="972"/>
        <v>231874.49639883538</v>
      </c>
      <c r="AO4945" s="17">
        <f t="shared" si="973"/>
        <v>2318.7449639883539</v>
      </c>
      <c r="AP4945" s="2">
        <f t="shared" si="974"/>
        <v>158.60215553680342</v>
      </c>
      <c r="AQ4945" s="6">
        <f t="shared" si="975"/>
        <v>17244.812371516637</v>
      </c>
      <c r="AR4945" s="3">
        <f t="shared" si="976"/>
        <v>3952.1611584833627</v>
      </c>
    </row>
    <row r="4946" spans="1:44">
      <c r="A4946" s="32">
        <v>44759</v>
      </c>
      <c r="B4946" s="9">
        <v>6.25</v>
      </c>
      <c r="C4946" s="33">
        <v>20824.42194</v>
      </c>
      <c r="D4946" s="34">
        <f t="shared" si="980"/>
        <v>208687046.75895184</v>
      </c>
      <c r="E4946" s="34">
        <v>29152798808271.801</v>
      </c>
      <c r="F4946" s="3">
        <f>VLOOKUP(A4946,ERCOT_345kv_West_ATC!A:B,2)</f>
        <v>54.089799999999997</v>
      </c>
      <c r="G4946" s="3">
        <f>VLOOKUP(A4946,ERCOT_345kv_West_ATC!G:H,2)</f>
        <v>5.343</v>
      </c>
      <c r="I4946" s="5">
        <f t="shared" si="961"/>
        <v>6</v>
      </c>
      <c r="J4946" s="4">
        <f t="shared" si="962"/>
        <v>144</v>
      </c>
      <c r="K4946" s="4">
        <f t="shared" si="977"/>
        <v>900</v>
      </c>
      <c r="L4946" s="6">
        <f t="shared" si="978"/>
        <v>18741979.745999999</v>
      </c>
      <c r="N4946" s="22">
        <f t="shared" si="963"/>
        <v>8.9809022826645768E-2</v>
      </c>
      <c r="O4946" s="14">
        <f t="shared" si="964"/>
        <v>431.26778301652956</v>
      </c>
      <c r="Q4946" s="22">
        <f t="shared" si="960"/>
        <v>131.29974097462835</v>
      </c>
      <c r="R4946" s="3">
        <f>VLOOKUP(A4946,ERCOT_345kv_West_ATC!D:E,2)</f>
        <v>128.4</v>
      </c>
      <c r="S4946" s="66">
        <f t="shared" si="981"/>
        <v>2.2084894860445108E-2</v>
      </c>
      <c r="T4946" s="69">
        <f t="shared" si="965"/>
        <v>2.8997409746283438</v>
      </c>
      <c r="V4946" s="16">
        <f t="shared" si="966"/>
        <v>3.6997423199999997E-2</v>
      </c>
      <c r="W4946" s="16">
        <f t="shared" si="967"/>
        <v>5.2811599626645771E-2</v>
      </c>
      <c r="X4946" s="16"/>
      <c r="Z4946" s="15">
        <f t="shared" si="968"/>
        <v>4.3558710737848477E-6</v>
      </c>
      <c r="AA4946" s="16">
        <f t="shared" si="969"/>
        <v>9.0708497156736539E-2</v>
      </c>
      <c r="AB4946" s="3">
        <f t="shared" si="970"/>
        <v>9.7699664472402831E-2</v>
      </c>
      <c r="AC4946" s="69">
        <f t="shared" si="971"/>
        <v>21.989157196899434</v>
      </c>
      <c r="AD4946" s="3">
        <f t="shared" si="979"/>
        <v>20.992126132788506</v>
      </c>
      <c r="AF4946" s="29"/>
      <c r="AG4946" s="30"/>
      <c r="AH4946" s="29"/>
      <c r="AI4946" s="29"/>
      <c r="AJ4946" s="31"/>
      <c r="AK4946" s="29"/>
      <c r="AL4946" s="30"/>
      <c r="AN4946" s="17">
        <f t="shared" si="972"/>
        <v>231874.49639883538</v>
      </c>
      <c r="AO4946" s="17">
        <f t="shared" si="973"/>
        <v>2318.7449639883539</v>
      </c>
      <c r="AP4946" s="2">
        <f t="shared" si="974"/>
        <v>158.60215553680342</v>
      </c>
      <c r="AQ4946" s="6">
        <f t="shared" si="975"/>
        <v>20364.516770925562</v>
      </c>
      <c r="AR4946" s="3">
        <f t="shared" si="976"/>
        <v>459.90516907443816</v>
      </c>
    </row>
    <row r="4947" spans="1:44">
      <c r="A4947" s="32">
        <v>44760</v>
      </c>
      <c r="B4947" s="9">
        <v>6.25</v>
      </c>
      <c r="C4947" s="33">
        <v>22390.399829999998</v>
      </c>
      <c r="D4947" s="34">
        <f t="shared" si="980"/>
        <v>208687046.75895184</v>
      </c>
      <c r="E4947" s="34">
        <v>29152798808271.801</v>
      </c>
      <c r="F4947" s="3">
        <f>VLOOKUP(A4947,ERCOT_345kv_West_ATC!A:B,2)</f>
        <v>53.863500000000002</v>
      </c>
      <c r="G4947" s="3">
        <f>VLOOKUP(A4947,ERCOT_345kv_West_ATC!G:H,2)</f>
        <v>5.476</v>
      </c>
      <c r="I4947" s="5">
        <f t="shared" si="961"/>
        <v>6</v>
      </c>
      <c r="J4947" s="4">
        <f t="shared" si="962"/>
        <v>144</v>
      </c>
      <c r="K4947" s="4">
        <f t="shared" si="977"/>
        <v>900</v>
      </c>
      <c r="L4947" s="6">
        <f t="shared" si="978"/>
        <v>20151359.846999999</v>
      </c>
      <c r="N4947" s="22">
        <f t="shared" si="963"/>
        <v>9.65625809553778E-2</v>
      </c>
      <c r="O4947" s="14">
        <f t="shared" si="964"/>
        <v>431.26778301652956</v>
      </c>
      <c r="Q4947" s="22">
        <f t="shared" si="960"/>
        <v>141.17336396985058</v>
      </c>
      <c r="R4947" s="3">
        <f>VLOOKUP(A4947,ERCOT_345kv_West_ATC!D:E,2)</f>
        <v>283.45999999999998</v>
      </c>
      <c r="S4947" s="66">
        <f t="shared" si="981"/>
        <v>-1.0078858506236104</v>
      </c>
      <c r="T4947" s="69">
        <f t="shared" si="965"/>
        <v>-142.2866360301494</v>
      </c>
      <c r="V4947" s="16">
        <f t="shared" si="966"/>
        <v>3.6842633999999999E-2</v>
      </c>
      <c r="W4947" s="16">
        <f t="shared" si="967"/>
        <v>5.9719946955377801E-2</v>
      </c>
      <c r="X4947" s="16"/>
      <c r="Z4947" s="15">
        <f t="shared" si="968"/>
        <v>4.3558710737848477E-6</v>
      </c>
      <c r="AA4947" s="16">
        <f t="shared" si="969"/>
        <v>9.7529694949974169E-2</v>
      </c>
      <c r="AB4947" s="3">
        <f t="shared" si="970"/>
        <v>0.10504659179000218</v>
      </c>
      <c r="AC4947" s="69">
        <f t="shared" si="971"/>
        <v>24.678132595140799</v>
      </c>
      <c r="AD4947" s="3">
        <f t="shared" si="979"/>
        <v>21.225579053968072</v>
      </c>
      <c r="AF4947" s="29"/>
      <c r="AG4947" s="30"/>
      <c r="AH4947" s="29"/>
      <c r="AI4947" s="29"/>
      <c r="AJ4947" s="31"/>
      <c r="AK4947" s="29"/>
      <c r="AL4947" s="30"/>
      <c r="AN4947" s="17">
        <f t="shared" si="972"/>
        <v>231874.49639883538</v>
      </c>
      <c r="AO4947" s="17">
        <f t="shared" si="973"/>
        <v>2318.7449639883539</v>
      </c>
      <c r="AP4947" s="2">
        <f t="shared" si="974"/>
        <v>158.60215553680342</v>
      </c>
      <c r="AQ4947" s="6">
        <f t="shared" si="975"/>
        <v>44957.367008462294</v>
      </c>
      <c r="AR4947" s="3">
        <f t="shared" si="976"/>
        <v>-22566.967178462295</v>
      </c>
    </row>
    <row r="4948" spans="1:44">
      <c r="A4948" s="32">
        <v>44761</v>
      </c>
      <c r="B4948" s="9">
        <v>6.25</v>
      </c>
      <c r="C4948" s="33">
        <v>23396.615519999999</v>
      </c>
      <c r="D4948" s="34">
        <f t="shared" si="980"/>
        <v>208687046.75895184</v>
      </c>
      <c r="E4948" s="34">
        <v>29152798808271.801</v>
      </c>
      <c r="F4948" s="3">
        <f>VLOOKUP(A4948,ERCOT_345kv_West_ATC!A:B,2)</f>
        <v>53.541499999999999</v>
      </c>
      <c r="G4948" s="3">
        <f>VLOOKUP(A4948,ERCOT_345kv_West_ATC!G:H,2)</f>
        <v>5.3780000000000001</v>
      </c>
      <c r="I4948" s="5">
        <f t="shared" si="961"/>
        <v>6</v>
      </c>
      <c r="J4948" s="4">
        <f t="shared" si="962"/>
        <v>144</v>
      </c>
      <c r="K4948" s="4">
        <f t="shared" si="977"/>
        <v>900</v>
      </c>
      <c r="L4948" s="6">
        <f t="shared" si="978"/>
        <v>21056953.967999998</v>
      </c>
      <c r="N4948" s="22">
        <f t="shared" si="963"/>
        <v>0.10090206505400527</v>
      </c>
      <c r="O4948" s="14">
        <f t="shared" si="964"/>
        <v>431.26778301652956</v>
      </c>
      <c r="Q4948" s="22">
        <f t="shared" si="960"/>
        <v>147.51763896784399</v>
      </c>
      <c r="R4948" s="3">
        <f>VLOOKUP(A4948,ERCOT_345kv_West_ATC!D:E,2)</f>
        <v>155.68</v>
      </c>
      <c r="S4948" s="66">
        <f t="shared" si="981"/>
        <v>-5.5331424019979411E-2</v>
      </c>
      <c r="T4948" s="69">
        <f t="shared" si="965"/>
        <v>-8.1623610321560136</v>
      </c>
      <c r="V4948" s="16">
        <f t="shared" si="966"/>
        <v>3.6622386E-2</v>
      </c>
      <c r="W4948" s="16">
        <f t="shared" si="967"/>
        <v>6.4279679054005279E-2</v>
      </c>
      <c r="X4948" s="16"/>
      <c r="Z4948" s="15">
        <f t="shared" si="968"/>
        <v>4.3558710737848477E-6</v>
      </c>
      <c r="AA4948" s="16">
        <f t="shared" si="969"/>
        <v>0.10191264076803364</v>
      </c>
      <c r="AB4948" s="3">
        <f t="shared" si="970"/>
        <v>0.10976734397141268</v>
      </c>
      <c r="AC4948" s="69">
        <f t="shared" si="971"/>
        <v>26.40592789353704</v>
      </c>
      <c r="AD4948" s="3">
        <f t="shared" si="979"/>
        <v>21.433715656095014</v>
      </c>
      <c r="AF4948" s="29"/>
      <c r="AG4948" s="30"/>
      <c r="AH4948" s="29"/>
      <c r="AI4948" s="29"/>
      <c r="AJ4948" s="31"/>
      <c r="AK4948" s="29"/>
      <c r="AL4948" s="30"/>
      <c r="AN4948" s="17">
        <f t="shared" si="972"/>
        <v>231874.49639883538</v>
      </c>
      <c r="AO4948" s="17">
        <f t="shared" si="973"/>
        <v>2318.7449639883539</v>
      </c>
      <c r="AP4948" s="2">
        <f t="shared" si="974"/>
        <v>158.60215553680342</v>
      </c>
      <c r="AQ4948" s="6">
        <f t="shared" si="975"/>
        <v>24691.183573969556</v>
      </c>
      <c r="AR4948" s="3">
        <f t="shared" si="976"/>
        <v>-1294.5680539695568</v>
      </c>
    </row>
    <row r="4949" spans="1:44">
      <c r="A4949" s="32">
        <v>44762</v>
      </c>
      <c r="B4949" s="9">
        <v>6.25</v>
      </c>
      <c r="C4949" s="33">
        <v>23318.160459999999</v>
      </c>
      <c r="D4949" s="34">
        <f t="shared" si="980"/>
        <v>208687046.75895184</v>
      </c>
      <c r="E4949" s="34">
        <v>29152798808271.801</v>
      </c>
      <c r="F4949" s="3">
        <f>VLOOKUP(A4949,ERCOT_345kv_West_ATC!A:B,2)</f>
        <v>57.4039</v>
      </c>
      <c r="G4949" s="3">
        <f>VLOOKUP(A4949,ERCOT_345kv_West_ATC!G:H,2)</f>
        <v>5.6050000000000004</v>
      </c>
      <c r="I4949" s="5">
        <f t="shared" si="961"/>
        <v>6</v>
      </c>
      <c r="J4949" s="4">
        <f t="shared" si="962"/>
        <v>144</v>
      </c>
      <c r="K4949" s="4">
        <f t="shared" si="977"/>
        <v>900</v>
      </c>
      <c r="L4949" s="6">
        <f t="shared" si="978"/>
        <v>20986344.414000001</v>
      </c>
      <c r="N4949" s="22">
        <f t="shared" si="963"/>
        <v>0.100563713656079</v>
      </c>
      <c r="O4949" s="14">
        <f t="shared" si="964"/>
        <v>431.26778301652956</v>
      </c>
      <c r="Q4949" s="22">
        <f t="shared" si="960"/>
        <v>147.02297318140205</v>
      </c>
      <c r="R4949" s="3">
        <f>VLOOKUP(A4949,ERCOT_345kv_West_ATC!D:E,2)</f>
        <v>166.7</v>
      </c>
      <c r="S4949" s="66">
        <f t="shared" si="981"/>
        <v>-0.13383640932305008</v>
      </c>
      <c r="T4949" s="69">
        <f t="shared" si="965"/>
        <v>-19.677026818597938</v>
      </c>
      <c r="V4949" s="16">
        <f t="shared" si="966"/>
        <v>3.92642676E-2</v>
      </c>
      <c r="W4949" s="16">
        <f t="shared" si="967"/>
        <v>6.1299446056078996E-2</v>
      </c>
      <c r="X4949" s="16"/>
      <c r="Z4949" s="15">
        <f t="shared" si="968"/>
        <v>4.3558710737848477E-6</v>
      </c>
      <c r="AA4949" s="16">
        <f t="shared" si="969"/>
        <v>0.10157090064158758</v>
      </c>
      <c r="AB4949" s="3">
        <f t="shared" si="970"/>
        <v>0.109399264940924</v>
      </c>
      <c r="AC4949" s="69">
        <f t="shared" si="971"/>
        <v>26.271210968378185</v>
      </c>
      <c r="AD4949" s="3">
        <f t="shared" si="979"/>
        <v>21.630961166711806</v>
      </c>
      <c r="AF4949" s="29"/>
      <c r="AG4949" s="30"/>
      <c r="AH4949" s="29"/>
      <c r="AI4949" s="29"/>
      <c r="AJ4949" s="31"/>
      <c r="AK4949" s="29"/>
      <c r="AL4949" s="30"/>
      <c r="AN4949" s="17">
        <f t="shared" si="972"/>
        <v>231874.49639883538</v>
      </c>
      <c r="AO4949" s="17">
        <f t="shared" si="973"/>
        <v>2318.7449639883539</v>
      </c>
      <c r="AP4949" s="2">
        <f t="shared" si="974"/>
        <v>158.60215553680342</v>
      </c>
      <c r="AQ4949" s="6">
        <f t="shared" si="975"/>
        <v>26438.979327985129</v>
      </c>
      <c r="AR4949" s="3">
        <f t="shared" si="976"/>
        <v>-3120.8188679851301</v>
      </c>
    </row>
    <row r="4950" spans="1:44">
      <c r="A4950" s="32">
        <v>44763</v>
      </c>
      <c r="B4950" s="9">
        <v>6.25</v>
      </c>
      <c r="C4950" s="33">
        <v>23157.53631</v>
      </c>
      <c r="D4950" s="34">
        <f t="shared" si="980"/>
        <v>198234147.69165352</v>
      </c>
      <c r="E4950" s="34">
        <v>27692567959233.5</v>
      </c>
      <c r="F4950" s="3">
        <f>VLOOKUP(A4950,ERCOT_345kv_West_ATC!A:B,2)</f>
        <v>54.975099999999998</v>
      </c>
      <c r="G4950" s="3">
        <f>VLOOKUP(A4950,ERCOT_345kv_West_ATC!G:H,2)</f>
        <v>5.5890000000000004</v>
      </c>
      <c r="I4950" s="5">
        <f t="shared" si="961"/>
        <v>6</v>
      </c>
      <c r="J4950" s="4">
        <f t="shared" si="962"/>
        <v>144</v>
      </c>
      <c r="K4950" s="4">
        <f t="shared" si="977"/>
        <v>900</v>
      </c>
      <c r="L4950" s="6">
        <f t="shared" si="978"/>
        <v>20841782.679000001</v>
      </c>
      <c r="N4950" s="22">
        <f t="shared" si="963"/>
        <v>0.10513719720690447</v>
      </c>
      <c r="O4950" s="14">
        <f t="shared" si="964"/>
        <v>454.00856032126183</v>
      </c>
      <c r="Q4950" s="22">
        <f t="shared" si="960"/>
        <v>153.70935264167321</v>
      </c>
      <c r="R4950" s="3">
        <f>VLOOKUP(A4950,ERCOT_345kv_West_ATC!D:E,2)</f>
        <v>84.24</v>
      </c>
      <c r="S4950" s="66">
        <f t="shared" si="981"/>
        <v>0.45195267202523431</v>
      </c>
      <c r="T4950" s="69">
        <f t="shared" si="965"/>
        <v>69.469352641673211</v>
      </c>
      <c r="V4950" s="16">
        <f t="shared" si="966"/>
        <v>3.7602968399999999E-2</v>
      </c>
      <c r="W4950" s="16">
        <f t="shared" si="967"/>
        <v>6.7534228806904462E-2</v>
      </c>
      <c r="X4950" s="16"/>
      <c r="Z4950" s="15">
        <f t="shared" si="968"/>
        <v>4.5855564292830327E-6</v>
      </c>
      <c r="AA4950" s="16">
        <f t="shared" si="969"/>
        <v>0.10619018951267578</v>
      </c>
      <c r="AB4950" s="3">
        <f t="shared" si="970"/>
        <v>0.11437457582085855</v>
      </c>
      <c r="AC4950" s="69">
        <f t="shared" si="971"/>
        <v>28.092174750434232</v>
      </c>
      <c r="AD4950" s="3">
        <f t="shared" si="979"/>
        <v>21.884501113716908</v>
      </c>
      <c r="AF4950" s="29"/>
      <c r="AG4950" s="30"/>
      <c r="AH4950" s="29"/>
      <c r="AI4950" s="29"/>
      <c r="AJ4950" s="31"/>
      <c r="AK4950" s="29"/>
      <c r="AL4950" s="30"/>
      <c r="AN4950" s="17">
        <f t="shared" si="972"/>
        <v>220260.16410183723</v>
      </c>
      <c r="AO4950" s="17">
        <f t="shared" si="973"/>
        <v>2202.6016410183724</v>
      </c>
      <c r="AP4950" s="2">
        <f t="shared" si="974"/>
        <v>150.65795224565667</v>
      </c>
      <c r="AQ4950" s="6">
        <f t="shared" si="975"/>
        <v>12691.425897174118</v>
      </c>
      <c r="AR4950" s="3">
        <f t="shared" si="976"/>
        <v>10466.110412825881</v>
      </c>
    </row>
    <row r="4951" spans="1:44">
      <c r="A4951" s="32">
        <v>44764</v>
      </c>
      <c r="B4951" s="9">
        <v>6.25</v>
      </c>
      <c r="C4951" s="33">
        <v>22716.563630000001</v>
      </c>
      <c r="D4951" s="34">
        <f t="shared" si="980"/>
        <v>198234147.69165352</v>
      </c>
      <c r="E4951" s="34">
        <v>27692567959233.5</v>
      </c>
      <c r="F4951" s="3">
        <f>VLOOKUP(A4951,ERCOT_345kv_West_ATC!A:B,2)</f>
        <v>58.481699999999996</v>
      </c>
      <c r="G4951" s="3">
        <f>VLOOKUP(A4951,ERCOT_345kv_West_ATC!G:H,2)</f>
        <v>5.718</v>
      </c>
      <c r="I4951" s="5">
        <f t="shared" si="961"/>
        <v>6</v>
      </c>
      <c r="J4951" s="4">
        <f t="shared" si="962"/>
        <v>144</v>
      </c>
      <c r="K4951" s="4">
        <f t="shared" si="977"/>
        <v>900</v>
      </c>
      <c r="L4951" s="6">
        <f t="shared" si="978"/>
        <v>20444907.267000001</v>
      </c>
      <c r="N4951" s="22">
        <f t="shared" si="963"/>
        <v>0.10313514349102637</v>
      </c>
      <c r="O4951" s="14">
        <f t="shared" si="964"/>
        <v>454.00856032126183</v>
      </c>
      <c r="Q4951" s="22">
        <f t="shared" si="960"/>
        <v>150.78237352489239</v>
      </c>
      <c r="R4951" s="3">
        <f>VLOOKUP(A4951,ERCOT_345kv_West_ATC!D:E,2)</f>
        <v>89.34</v>
      </c>
      <c r="S4951" s="66">
        <f t="shared" si="981"/>
        <v>0.40749042536294189</v>
      </c>
      <c r="T4951" s="69">
        <f t="shared" si="965"/>
        <v>61.442373524892389</v>
      </c>
      <c r="V4951" s="16">
        <f t="shared" si="966"/>
        <v>4.0001482800000002E-2</v>
      </c>
      <c r="W4951" s="16">
        <f t="shared" si="967"/>
        <v>6.3133660691026369E-2</v>
      </c>
      <c r="X4951" s="16"/>
      <c r="Z4951" s="15">
        <f t="shared" si="968"/>
        <v>4.5855564292830327E-6</v>
      </c>
      <c r="AA4951" s="16">
        <f t="shared" si="969"/>
        <v>0.10416808440476361</v>
      </c>
      <c r="AB4951" s="3">
        <f t="shared" si="970"/>
        <v>0.11219662119958879</v>
      </c>
      <c r="AC4951" s="69">
        <f t="shared" si="971"/>
        <v>27.295043359049494</v>
      </c>
      <c r="AD4951" s="3">
        <f t="shared" si="979"/>
        <v>22.12557179205907</v>
      </c>
      <c r="AF4951" s="29"/>
      <c r="AG4951" s="30"/>
      <c r="AH4951" s="29"/>
      <c r="AI4951" s="29"/>
      <c r="AJ4951" s="31"/>
      <c r="AK4951" s="29"/>
      <c r="AL4951" s="30"/>
      <c r="AN4951" s="17">
        <f t="shared" si="972"/>
        <v>220260.16410183723</v>
      </c>
      <c r="AO4951" s="17">
        <f t="shared" si="973"/>
        <v>2202.6016410183724</v>
      </c>
      <c r="AP4951" s="2">
        <f t="shared" si="974"/>
        <v>150.65795224565667</v>
      </c>
      <c r="AQ4951" s="6">
        <f t="shared" si="975"/>
        <v>13459.781453626967</v>
      </c>
      <c r="AR4951" s="3">
        <f t="shared" si="976"/>
        <v>9256.7821763730335</v>
      </c>
    </row>
    <row r="4952" spans="1:44">
      <c r="A4952" s="32">
        <v>44765</v>
      </c>
      <c r="B4952" s="9">
        <v>6.25</v>
      </c>
      <c r="C4952" s="33">
        <v>22479.522929999999</v>
      </c>
      <c r="D4952" s="34">
        <f t="shared" ref="D4952:D5015" si="982">((2^256)/(2^208*65535)/600)*E4952/(10^12)</f>
        <v>198234147.69165352</v>
      </c>
      <c r="E4952" s="34">
        <v>27692567959233.5</v>
      </c>
      <c r="F4952" s="3">
        <f>VLOOKUP(A4952,ERCOT_345kv_West_ATC!A:B,2)</f>
        <v>58.481699999999996</v>
      </c>
      <c r="G4952" s="3">
        <f>VLOOKUP(A4952,ERCOT_345kv_West_ATC!G:H,2)</f>
        <v>5.718</v>
      </c>
      <c r="I4952" s="5">
        <f t="shared" si="961"/>
        <v>6</v>
      </c>
      <c r="J4952" s="4">
        <f t="shared" si="962"/>
        <v>144</v>
      </c>
      <c r="K4952" s="4">
        <f t="shared" si="977"/>
        <v>900</v>
      </c>
      <c r="L4952" s="6">
        <f t="shared" si="978"/>
        <v>20231570.636999998</v>
      </c>
      <c r="N4952" s="22">
        <f t="shared" si="963"/>
        <v>0.10205895842158093</v>
      </c>
      <c r="O4952" s="14">
        <f t="shared" si="964"/>
        <v>454.00856032126183</v>
      </c>
      <c r="Q4952" s="22">
        <f t="shared" ref="Q4952:Q5015" si="983">((I4952*B4952)*C4952)/((D4952*($AL$2*$Y$2)/$Y$2)/1000000)</f>
        <v>149.20900354032301</v>
      </c>
      <c r="R4952" s="3">
        <f>VLOOKUP(A4952,ERCOT_345kv_West_ATC!D:E,2)</f>
        <v>75.23</v>
      </c>
      <c r="S4952" s="66">
        <f t="shared" si="981"/>
        <v>0.4958079055888242</v>
      </c>
      <c r="T4952" s="69">
        <f t="shared" si="965"/>
        <v>73.979003540323006</v>
      </c>
      <c r="V4952" s="16">
        <f t="shared" si="966"/>
        <v>4.0001482800000002E-2</v>
      </c>
      <c r="W4952" s="16">
        <f t="shared" si="967"/>
        <v>6.2057475621580926E-2</v>
      </c>
      <c r="X4952" s="16"/>
      <c r="Z4952" s="15">
        <f t="shared" si="968"/>
        <v>4.5855564292830327E-6</v>
      </c>
      <c r="AA4952" s="16">
        <f t="shared" si="969"/>
        <v>0.10308112089887685</v>
      </c>
      <c r="AB4952" s="3">
        <f t="shared" si="970"/>
        <v>0.11102588225949384</v>
      </c>
      <c r="AC4952" s="69">
        <f t="shared" si="971"/>
        <v>26.866552906974743</v>
      </c>
      <c r="AD4952" s="3">
        <f t="shared" si="979"/>
        <v>22.290535662777661</v>
      </c>
      <c r="AF4952" s="29"/>
      <c r="AG4952" s="30"/>
      <c r="AH4952" s="29"/>
      <c r="AI4952" s="29"/>
      <c r="AJ4952" s="31"/>
      <c r="AK4952" s="29"/>
      <c r="AL4952" s="30"/>
      <c r="AN4952" s="17">
        <f t="shared" si="972"/>
        <v>220260.16410183723</v>
      </c>
      <c r="AO4952" s="17">
        <f t="shared" si="973"/>
        <v>2202.6016410183724</v>
      </c>
      <c r="AP4952" s="2">
        <f t="shared" si="974"/>
        <v>150.65795224565667</v>
      </c>
      <c r="AQ4952" s="6">
        <f t="shared" si="975"/>
        <v>11333.997747440751</v>
      </c>
      <c r="AR4952" s="3">
        <f t="shared" si="976"/>
        <v>11145.525182559248</v>
      </c>
    </row>
    <row r="4953" spans="1:44">
      <c r="A4953" s="32">
        <v>44766</v>
      </c>
      <c r="B4953" s="9">
        <v>6.25</v>
      </c>
      <c r="C4953" s="33">
        <v>22625.680260000001</v>
      </c>
      <c r="D4953" s="34">
        <f t="shared" si="982"/>
        <v>198234147.69165352</v>
      </c>
      <c r="E4953" s="34">
        <v>27692567959233.5</v>
      </c>
      <c r="F4953" s="3">
        <f>VLOOKUP(A4953,ERCOT_345kv_West_ATC!A:B,2)</f>
        <v>58.481699999999996</v>
      </c>
      <c r="G4953" s="3">
        <f>VLOOKUP(A4953,ERCOT_345kv_West_ATC!G:H,2)</f>
        <v>5.718</v>
      </c>
      <c r="I4953" s="5">
        <f t="shared" si="961"/>
        <v>6</v>
      </c>
      <c r="J4953" s="4">
        <f t="shared" si="962"/>
        <v>144</v>
      </c>
      <c r="K4953" s="4">
        <f t="shared" si="977"/>
        <v>900</v>
      </c>
      <c r="L4953" s="6">
        <f t="shared" si="978"/>
        <v>20363112.234000001</v>
      </c>
      <c r="N4953" s="22">
        <f t="shared" si="963"/>
        <v>0.10272252521131793</v>
      </c>
      <c r="O4953" s="14">
        <f t="shared" si="964"/>
        <v>454.00856032126183</v>
      </c>
      <c r="Q4953" s="22">
        <f t="shared" si="983"/>
        <v>150.17913042590342</v>
      </c>
      <c r="R4953" s="3">
        <f>VLOOKUP(A4953,ERCOT_345kv_West_ATC!D:E,2)</f>
        <v>73.27</v>
      </c>
      <c r="S4953" s="66">
        <f t="shared" si="981"/>
        <v>0.51211596583221308</v>
      </c>
      <c r="T4953" s="69">
        <f t="shared" si="965"/>
        <v>76.909130425903427</v>
      </c>
      <c r="V4953" s="16">
        <f t="shared" si="966"/>
        <v>4.0001482800000002E-2</v>
      </c>
      <c r="W4953" s="16">
        <f t="shared" si="967"/>
        <v>6.2721042411317929E-2</v>
      </c>
      <c r="X4953" s="16"/>
      <c r="Z4953" s="15">
        <f t="shared" si="968"/>
        <v>4.5855564292830327E-6</v>
      </c>
      <c r="AA4953" s="16">
        <f t="shared" si="969"/>
        <v>0.1037513335831452</v>
      </c>
      <c r="AB4953" s="3">
        <f t="shared" si="970"/>
        <v>0.1117477501818013</v>
      </c>
      <c r="AC4953" s="69">
        <f t="shared" si="971"/>
        <v>27.130756566539276</v>
      </c>
      <c r="AD4953" s="3">
        <f t="shared" si="979"/>
        <v>22.453815064304386</v>
      </c>
      <c r="AF4953" s="29"/>
      <c r="AG4953" s="30"/>
      <c r="AH4953" s="29"/>
      <c r="AI4953" s="29"/>
      <c r="AJ4953" s="31"/>
      <c r="AK4953" s="29"/>
      <c r="AL4953" s="30"/>
      <c r="AN4953" s="17">
        <f t="shared" si="972"/>
        <v>220260.16410183723</v>
      </c>
      <c r="AO4953" s="17">
        <f t="shared" si="973"/>
        <v>2202.6016410183724</v>
      </c>
      <c r="AP4953" s="2">
        <f t="shared" si="974"/>
        <v>150.65795224565667</v>
      </c>
      <c r="AQ4953" s="6">
        <f t="shared" si="975"/>
        <v>11038.708161039263</v>
      </c>
      <c r="AR4953" s="3">
        <f t="shared" si="976"/>
        <v>11586.972098960738</v>
      </c>
    </row>
    <row r="4954" spans="1:44">
      <c r="A4954" s="32">
        <v>44767</v>
      </c>
      <c r="B4954" s="9">
        <v>6.25</v>
      </c>
      <c r="C4954" s="33">
        <v>21387.866600000001</v>
      </c>
      <c r="D4954" s="34">
        <f t="shared" si="982"/>
        <v>198234147.69165352</v>
      </c>
      <c r="E4954" s="34">
        <v>27692567959233.5</v>
      </c>
      <c r="F4954" s="3">
        <f>VLOOKUP(A4954,ERCOT_345kv_West_ATC!A:B,2)</f>
        <v>57.623800000000003</v>
      </c>
      <c r="G4954" s="3">
        <f>VLOOKUP(A4954,ERCOT_345kv_West_ATC!G:H,2)</f>
        <v>5.9249999999999998</v>
      </c>
      <c r="I4954" s="5">
        <f t="shared" si="961"/>
        <v>6</v>
      </c>
      <c r="J4954" s="4">
        <f t="shared" si="962"/>
        <v>144</v>
      </c>
      <c r="K4954" s="4">
        <f t="shared" si="977"/>
        <v>900</v>
      </c>
      <c r="L4954" s="6">
        <f t="shared" si="978"/>
        <v>19249079.940000001</v>
      </c>
      <c r="N4954" s="22">
        <f t="shared" si="963"/>
        <v>9.7102745234092014E-2</v>
      </c>
      <c r="O4954" s="14">
        <f t="shared" si="964"/>
        <v>454.00856032126183</v>
      </c>
      <c r="Q4954" s="22">
        <f t="shared" si="983"/>
        <v>141.96307782761991</v>
      </c>
      <c r="R4954" s="3">
        <f>VLOOKUP(A4954,ERCOT_345kv_West_ATC!D:E,2)</f>
        <v>87.67</v>
      </c>
      <c r="S4954" s="66">
        <f t="shared" si="981"/>
        <v>0.38244506007080109</v>
      </c>
      <c r="T4954" s="69">
        <f t="shared" si="965"/>
        <v>54.293077827619911</v>
      </c>
      <c r="V4954" s="16">
        <f t="shared" si="966"/>
        <v>3.9414679200000004E-2</v>
      </c>
      <c r="W4954" s="16">
        <f t="shared" si="967"/>
        <v>5.768806603409201E-2</v>
      </c>
      <c r="X4954" s="16"/>
      <c r="Z4954" s="15">
        <f t="shared" si="968"/>
        <v>4.5855564292830327E-6</v>
      </c>
      <c r="AA4954" s="16">
        <f t="shared" si="969"/>
        <v>9.8075269196277848E-2</v>
      </c>
      <c r="AB4954" s="3">
        <f t="shared" si="970"/>
        <v>0.10563421502795038</v>
      </c>
      <c r="AC4954" s="69">
        <f t="shared" si="971"/>
        <v>24.893202700229839</v>
      </c>
      <c r="AD4954" s="3">
        <f t="shared" si="979"/>
        <v>22.530375000851127</v>
      </c>
      <c r="AF4954" s="29"/>
      <c r="AG4954" s="30"/>
      <c r="AH4954" s="29"/>
      <c r="AI4954" s="29"/>
      <c r="AJ4954" s="31"/>
      <c r="AK4954" s="29"/>
      <c r="AL4954" s="30"/>
      <c r="AN4954" s="17">
        <f t="shared" si="972"/>
        <v>220260.16410183723</v>
      </c>
      <c r="AO4954" s="17">
        <f t="shared" si="973"/>
        <v>2202.6016410183724</v>
      </c>
      <c r="AP4954" s="2">
        <f t="shared" si="974"/>
        <v>150.65795224565667</v>
      </c>
      <c r="AQ4954" s="6">
        <f t="shared" si="975"/>
        <v>13208.182673376721</v>
      </c>
      <c r="AR4954" s="3">
        <f t="shared" si="976"/>
        <v>8179.6839266232801</v>
      </c>
    </row>
    <row r="4955" spans="1:44">
      <c r="A4955" s="32">
        <v>44768</v>
      </c>
      <c r="B4955" s="9">
        <v>6.25</v>
      </c>
      <c r="C4955" s="33">
        <v>21214.412250000001</v>
      </c>
      <c r="D4955" s="34">
        <f t="shared" si="982"/>
        <v>198234147.69165352</v>
      </c>
      <c r="E4955" s="34">
        <v>27692567959233.5</v>
      </c>
      <c r="F4955" s="3">
        <f>VLOOKUP(A4955,ERCOT_345kv_West_ATC!A:B,2)</f>
        <v>58.575699999999998</v>
      </c>
      <c r="G4955" s="3">
        <f>VLOOKUP(A4955,ERCOT_345kv_West_ATC!G:H,2)</f>
        <v>5.8780000000000001</v>
      </c>
      <c r="I4955" s="5">
        <f t="shared" si="961"/>
        <v>6</v>
      </c>
      <c r="J4955" s="4">
        <f t="shared" si="962"/>
        <v>144</v>
      </c>
      <c r="K4955" s="4">
        <f t="shared" si="977"/>
        <v>900</v>
      </c>
      <c r="L4955" s="6">
        <f t="shared" si="978"/>
        <v>19092971.025000002</v>
      </c>
      <c r="N4955" s="22">
        <f t="shared" si="963"/>
        <v>9.6315247636842419E-2</v>
      </c>
      <c r="O4955" s="14">
        <f t="shared" si="964"/>
        <v>454.00856032126183</v>
      </c>
      <c r="Q4955" s="22">
        <f t="shared" si="983"/>
        <v>140.81176555093921</v>
      </c>
      <c r="R4955" s="3">
        <f>VLOOKUP(A4955,ERCOT_345kv_West_ATC!D:E,2)</f>
        <v>85.47</v>
      </c>
      <c r="S4955" s="66">
        <f t="shared" si="981"/>
        <v>0.3930194705989899</v>
      </c>
      <c r="T4955" s="69">
        <f t="shared" si="965"/>
        <v>55.341765550939215</v>
      </c>
      <c r="V4955" s="16">
        <f t="shared" si="966"/>
        <v>4.0065778799999993E-2</v>
      </c>
      <c r="W4955" s="16">
        <f t="shared" si="967"/>
        <v>5.6249468836842426E-2</v>
      </c>
      <c r="X4955" s="16"/>
      <c r="Z4955" s="15">
        <f t="shared" si="968"/>
        <v>4.5855564292830327E-6</v>
      </c>
      <c r="AA4955" s="16">
        <f t="shared" si="969"/>
        <v>9.7279884486448226E-2</v>
      </c>
      <c r="AB4955" s="3">
        <f t="shared" si="970"/>
        <v>0.10477752770854128</v>
      </c>
      <c r="AC4955" s="69">
        <f t="shared" si="971"/>
        <v>24.579655141326107</v>
      </c>
      <c r="AD4955" s="3">
        <f t="shared" si="979"/>
        <v>22.621550353690388</v>
      </c>
      <c r="AF4955" s="29"/>
      <c r="AG4955" s="30"/>
      <c r="AH4955" s="29"/>
      <c r="AI4955" s="29"/>
      <c r="AJ4955" s="31"/>
      <c r="AK4955" s="29"/>
      <c r="AL4955" s="30"/>
      <c r="AN4955" s="17">
        <f t="shared" si="972"/>
        <v>220260.16410183723</v>
      </c>
      <c r="AO4955" s="17">
        <f t="shared" si="973"/>
        <v>2202.6016410183724</v>
      </c>
      <c r="AP4955" s="2">
        <f t="shared" si="974"/>
        <v>150.65795224565667</v>
      </c>
      <c r="AQ4955" s="6">
        <f t="shared" si="975"/>
        <v>12876.735178436276</v>
      </c>
      <c r="AR4955" s="3">
        <f t="shared" si="976"/>
        <v>8337.6770715637249</v>
      </c>
    </row>
    <row r="4956" spans="1:44">
      <c r="A4956" s="32">
        <v>44769</v>
      </c>
      <c r="B4956" s="9">
        <v>6.25</v>
      </c>
      <c r="C4956" s="33">
        <v>22905.32015</v>
      </c>
      <c r="D4956" s="34">
        <f t="shared" si="982"/>
        <v>198234147.69165352</v>
      </c>
      <c r="E4956" s="34">
        <v>27692567959233.5</v>
      </c>
      <c r="F4956" s="3">
        <f>VLOOKUP(A4956,ERCOT_345kv_West_ATC!A:B,2)</f>
        <v>58.584000000000003</v>
      </c>
      <c r="G4956" s="3">
        <f>VLOOKUP(A4956,ERCOT_345kv_West_ATC!G:H,2)</f>
        <v>5.7869999999999999</v>
      </c>
      <c r="I4956" s="5">
        <f t="shared" si="961"/>
        <v>6</v>
      </c>
      <c r="J4956" s="4">
        <f t="shared" si="962"/>
        <v>144</v>
      </c>
      <c r="K4956" s="4">
        <f t="shared" si="977"/>
        <v>900</v>
      </c>
      <c r="L4956" s="6">
        <f t="shared" si="978"/>
        <v>20614788.134999998</v>
      </c>
      <c r="N4956" s="22">
        <f t="shared" si="963"/>
        <v>0.10399211424999087</v>
      </c>
      <c r="O4956" s="14">
        <f t="shared" si="964"/>
        <v>454.00856032126183</v>
      </c>
      <c r="Q4956" s="22">
        <f t="shared" si="983"/>
        <v>152.03525475144869</v>
      </c>
      <c r="R4956" s="3">
        <f>VLOOKUP(A4956,ERCOT_345kv_West_ATC!D:E,2)</f>
        <v>89.9</v>
      </c>
      <c r="S4956" s="66">
        <f t="shared" si="981"/>
        <v>0.40868977957138342</v>
      </c>
      <c r="T4956" s="69">
        <f t="shared" si="965"/>
        <v>62.135254751448684</v>
      </c>
      <c r="V4956" s="16">
        <f t="shared" si="966"/>
        <v>4.0071456000000005E-2</v>
      </c>
      <c r="W4956" s="16">
        <f t="shared" si="967"/>
        <v>6.3920658249990867E-2</v>
      </c>
      <c r="X4956" s="16"/>
      <c r="Z4956" s="15">
        <f t="shared" si="968"/>
        <v>4.5855564292830327E-6</v>
      </c>
      <c r="AA4956" s="16">
        <f t="shared" si="969"/>
        <v>0.10503363807861869</v>
      </c>
      <c r="AB4956" s="3">
        <f t="shared" si="970"/>
        <v>0.11312888560886875</v>
      </c>
      <c r="AC4956" s="69">
        <f t="shared" si="971"/>
        <v>27.636252132845961</v>
      </c>
      <c r="AD4956" s="3">
        <f t="shared" si="979"/>
        <v>22.831420416108429</v>
      </c>
      <c r="AF4956" s="29"/>
      <c r="AG4956" s="30"/>
      <c r="AH4956" s="29"/>
      <c r="AI4956" s="29"/>
      <c r="AJ4956" s="31"/>
      <c r="AK4956" s="29"/>
      <c r="AL4956" s="30"/>
      <c r="AN4956" s="17">
        <f t="shared" si="972"/>
        <v>220260.16410183723</v>
      </c>
      <c r="AO4956" s="17">
        <f t="shared" si="973"/>
        <v>2202.6016410183724</v>
      </c>
      <c r="AP4956" s="2">
        <f t="shared" si="974"/>
        <v>150.65795224565667</v>
      </c>
      <c r="AQ4956" s="6">
        <f t="shared" si="975"/>
        <v>13544.149906884535</v>
      </c>
      <c r="AR4956" s="3">
        <f t="shared" si="976"/>
        <v>9361.1702431154645</v>
      </c>
    </row>
    <row r="4957" spans="1:44">
      <c r="A4957" s="32">
        <v>44770</v>
      </c>
      <c r="B4957" s="9">
        <v>6.25</v>
      </c>
      <c r="C4957" s="33">
        <v>23839.512030000002</v>
      </c>
      <c r="D4957" s="34">
        <f t="shared" si="982"/>
        <v>198234147.69165352</v>
      </c>
      <c r="E4957" s="34">
        <v>27692567959233.5</v>
      </c>
      <c r="F4957" s="3">
        <f>VLOOKUP(A4957,ERCOT_345kv_West_ATC!A:B,2)</f>
        <v>59.584600000000002</v>
      </c>
      <c r="G4957" s="3">
        <f>VLOOKUP(A4957,ERCOT_345kv_West_ATC!G:H,2)</f>
        <v>5.6369999999999996</v>
      </c>
      <c r="I4957" s="5">
        <f t="shared" si="961"/>
        <v>6</v>
      </c>
      <c r="J4957" s="4">
        <f t="shared" si="962"/>
        <v>144</v>
      </c>
      <c r="K4957" s="4">
        <f t="shared" si="977"/>
        <v>900</v>
      </c>
      <c r="L4957" s="6">
        <f t="shared" si="978"/>
        <v>21455560.827000003</v>
      </c>
      <c r="N4957" s="22">
        <f t="shared" si="963"/>
        <v>0.10823342535501704</v>
      </c>
      <c r="O4957" s="14">
        <f t="shared" si="964"/>
        <v>454.00856032126183</v>
      </c>
      <c r="Q4957" s="22">
        <f t="shared" si="983"/>
        <v>158.23600198101906</v>
      </c>
      <c r="R4957" s="3">
        <f>VLOOKUP(A4957,ERCOT_345kv_West_ATC!D:E,2)</f>
        <v>100.71</v>
      </c>
      <c r="S4957" s="66">
        <f t="shared" si="981"/>
        <v>0.36354559809922082</v>
      </c>
      <c r="T4957" s="69">
        <f t="shared" si="965"/>
        <v>57.526001981019064</v>
      </c>
      <c r="V4957" s="16">
        <f t="shared" si="966"/>
        <v>4.07558664E-2</v>
      </c>
      <c r="W4957" s="16">
        <f t="shared" si="967"/>
        <v>6.7477558955017031E-2</v>
      </c>
      <c r="X4957" s="16"/>
      <c r="Z4957" s="15">
        <f t="shared" si="968"/>
        <v>4.5855564292830327E-6</v>
      </c>
      <c r="AA4957" s="16">
        <f t="shared" si="969"/>
        <v>0.1093174276601367</v>
      </c>
      <c r="AB4957" s="3">
        <f t="shared" si="970"/>
        <v>0.11774283929461342</v>
      </c>
      <c r="AC4957" s="69">
        <f t="shared" si="971"/>
        <v>29.324959181828511</v>
      </c>
      <c r="AD4957" s="3">
        <f t="shared" si="979"/>
        <v>23.123420879718044</v>
      </c>
      <c r="AF4957" s="29"/>
      <c r="AG4957" s="30"/>
      <c r="AH4957" s="29"/>
      <c r="AI4957" s="29"/>
      <c r="AJ4957" s="31"/>
      <c r="AK4957" s="29"/>
      <c r="AL4957" s="30"/>
      <c r="AN4957" s="17">
        <f t="shared" si="972"/>
        <v>220260.16410183723</v>
      </c>
      <c r="AO4957" s="17">
        <f t="shared" si="973"/>
        <v>2202.6016410183724</v>
      </c>
      <c r="AP4957" s="2">
        <f t="shared" si="974"/>
        <v>150.65795224565667</v>
      </c>
      <c r="AQ4957" s="6">
        <f t="shared" si="975"/>
        <v>15172.762370660083</v>
      </c>
      <c r="AR4957" s="3">
        <f t="shared" si="976"/>
        <v>8666.7496593399192</v>
      </c>
    </row>
    <row r="4958" spans="1:44">
      <c r="A4958" s="32">
        <v>44771</v>
      </c>
      <c r="B4958" s="9">
        <v>6.25</v>
      </c>
      <c r="C4958" s="33">
        <v>23813.79351</v>
      </c>
      <c r="D4958" s="34">
        <f t="shared" si="982"/>
        <v>198234147.69165352</v>
      </c>
      <c r="E4958" s="34">
        <v>27692567959233.5</v>
      </c>
      <c r="F4958" s="3">
        <f>VLOOKUP(A4958,ERCOT_345kv_West_ATC!A:B,2)</f>
        <v>58.878900000000002</v>
      </c>
      <c r="G4958" s="3">
        <f>VLOOKUP(A4958,ERCOT_345kv_West_ATC!G:H,2)</f>
        <v>5.6769999999999996</v>
      </c>
      <c r="I4958" s="5">
        <f t="shared" si="961"/>
        <v>6</v>
      </c>
      <c r="J4958" s="4">
        <f t="shared" si="962"/>
        <v>144</v>
      </c>
      <c r="K4958" s="4">
        <f t="shared" si="977"/>
        <v>900</v>
      </c>
      <c r="L4958" s="6">
        <f t="shared" si="978"/>
        <v>21432414.158999998</v>
      </c>
      <c r="N4958" s="22">
        <f t="shared" si="963"/>
        <v>0.10811666107262907</v>
      </c>
      <c r="O4958" s="14">
        <f t="shared" si="964"/>
        <v>454.00856032126183</v>
      </c>
      <c r="Q4958" s="22">
        <f t="shared" si="983"/>
        <v>158.06529396583201</v>
      </c>
      <c r="R4958" s="3">
        <f>VLOOKUP(A4958,ERCOT_345kv_West_ATC!D:E,2)</f>
        <v>96.97</v>
      </c>
      <c r="S4958" s="66">
        <f t="shared" si="981"/>
        <v>0.38651934547402039</v>
      </c>
      <c r="T4958" s="69">
        <f t="shared" si="965"/>
        <v>61.095293965832013</v>
      </c>
      <c r="V4958" s="16">
        <f t="shared" si="966"/>
        <v>4.0273167600000007E-2</v>
      </c>
      <c r="W4958" s="16">
        <f t="shared" si="967"/>
        <v>6.7843493472629066E-2</v>
      </c>
      <c r="X4958" s="16"/>
      <c r="Z4958" s="15">
        <f t="shared" si="968"/>
        <v>4.5855564292830327E-6</v>
      </c>
      <c r="AA4958" s="16">
        <f t="shared" si="969"/>
        <v>0.10919949393539906</v>
      </c>
      <c r="AB4958" s="3">
        <f t="shared" si="970"/>
        <v>0.11761581607520168</v>
      </c>
      <c r="AC4958" s="69">
        <f t="shared" si="971"/>
        <v>29.278468683523812</v>
      </c>
      <c r="AD4958" s="3">
        <f t="shared" si="979"/>
        <v>23.424703104420953</v>
      </c>
      <c r="AF4958" s="29"/>
      <c r="AG4958" s="30"/>
      <c r="AH4958" s="29"/>
      <c r="AI4958" s="29"/>
      <c r="AJ4958" s="31"/>
      <c r="AK4958" s="29"/>
      <c r="AL4958" s="30"/>
      <c r="AN4958" s="17">
        <f t="shared" si="972"/>
        <v>220260.16410183723</v>
      </c>
      <c r="AO4958" s="17">
        <f t="shared" si="973"/>
        <v>2202.6016410183724</v>
      </c>
      <c r="AP4958" s="2">
        <f t="shared" si="974"/>
        <v>150.65795224565667</v>
      </c>
      <c r="AQ4958" s="6">
        <f t="shared" si="975"/>
        <v>14609.301629261328</v>
      </c>
      <c r="AR4958" s="3">
        <f t="shared" si="976"/>
        <v>9204.4918807386712</v>
      </c>
    </row>
    <row r="4959" spans="1:44">
      <c r="A4959" s="32">
        <v>44772</v>
      </c>
      <c r="B4959" s="9">
        <v>6.25</v>
      </c>
      <c r="C4959" s="33">
        <v>23657.617289999998</v>
      </c>
      <c r="D4959" s="34">
        <f t="shared" si="982"/>
        <v>198234147.69165352</v>
      </c>
      <c r="E4959" s="34">
        <v>27692567959233.5</v>
      </c>
      <c r="F4959" s="3">
        <f>VLOOKUP(A4959,ERCOT_345kv_West_ATC!A:B,2)</f>
        <v>58.878900000000002</v>
      </c>
      <c r="G4959" s="3">
        <f>VLOOKUP(A4959,ERCOT_345kv_West_ATC!G:H,2)</f>
        <v>5.6769999999999996</v>
      </c>
      <c r="I4959" s="5">
        <f t="shared" si="961"/>
        <v>6</v>
      </c>
      <c r="J4959" s="4">
        <f t="shared" si="962"/>
        <v>144</v>
      </c>
      <c r="K4959" s="4">
        <f t="shared" si="977"/>
        <v>900</v>
      </c>
      <c r="L4959" s="6">
        <f t="shared" si="978"/>
        <v>21291855.560999997</v>
      </c>
      <c r="N4959" s="22">
        <f t="shared" si="963"/>
        <v>0.1074076076646429</v>
      </c>
      <c r="O4959" s="14">
        <f t="shared" si="964"/>
        <v>454.00856032126183</v>
      </c>
      <c r="Q4959" s="22">
        <f t="shared" si="983"/>
        <v>157.02866617637855</v>
      </c>
      <c r="R4959" s="3">
        <f>VLOOKUP(A4959,ERCOT_345kv_West_ATC!D:E,2)</f>
        <v>85.29</v>
      </c>
      <c r="S4959" s="66">
        <f t="shared" si="981"/>
        <v>0.45685076440628913</v>
      </c>
      <c r="T4959" s="69">
        <f t="shared" si="965"/>
        <v>71.738666176378544</v>
      </c>
      <c r="V4959" s="16">
        <f t="shared" si="966"/>
        <v>4.0273167600000007E-2</v>
      </c>
      <c r="W4959" s="16">
        <f t="shared" si="967"/>
        <v>6.7134440064642892E-2</v>
      </c>
      <c r="X4959" s="16"/>
      <c r="Z4959" s="15">
        <f t="shared" si="968"/>
        <v>4.5855564292830327E-6</v>
      </c>
      <c r="AA4959" s="16">
        <f t="shared" si="969"/>
        <v>0.10848333906567693</v>
      </c>
      <c r="AB4959" s="3">
        <f t="shared" si="970"/>
        <v>0.11684446506978009</v>
      </c>
      <c r="AC4959" s="69">
        <f t="shared" si="971"/>
        <v>28.996154215539512</v>
      </c>
      <c r="AD4959" s="3">
        <f t="shared" si="979"/>
        <v>23.734949621539741</v>
      </c>
      <c r="AF4959" s="29"/>
      <c r="AG4959" s="30"/>
      <c r="AH4959" s="29"/>
      <c r="AI4959" s="29"/>
      <c r="AJ4959" s="31"/>
      <c r="AK4959" s="29"/>
      <c r="AL4959" s="30"/>
      <c r="AN4959" s="17">
        <f t="shared" si="972"/>
        <v>220260.16410183723</v>
      </c>
      <c r="AO4959" s="17">
        <f t="shared" si="973"/>
        <v>2202.6016410183724</v>
      </c>
      <c r="AP4959" s="2">
        <f t="shared" si="974"/>
        <v>150.65795224565667</v>
      </c>
      <c r="AQ4959" s="6">
        <f t="shared" si="975"/>
        <v>12849.616747032058</v>
      </c>
      <c r="AR4959" s="3">
        <f t="shared" si="976"/>
        <v>10808.00054296794</v>
      </c>
    </row>
    <row r="4960" spans="1:44">
      <c r="A4960" s="32">
        <v>44773</v>
      </c>
      <c r="B4960" s="9">
        <v>6.25</v>
      </c>
      <c r="C4960" s="33">
        <v>23341.207849999999</v>
      </c>
      <c r="D4960" s="34">
        <f t="shared" si="982"/>
        <v>198234147.69165352</v>
      </c>
      <c r="E4960" s="34">
        <v>27692567959233.5</v>
      </c>
      <c r="F4960" s="3">
        <f>VLOOKUP(A4960,ERCOT_345kv_West_ATC!A:B,2)</f>
        <v>58.878900000000002</v>
      </c>
      <c r="G4960" s="3">
        <f>VLOOKUP(A4960,ERCOT_345kv_West_ATC!G:H,2)</f>
        <v>5.6769999999999996</v>
      </c>
      <c r="I4960" s="5">
        <f t="shared" si="961"/>
        <v>6</v>
      </c>
      <c r="J4960" s="4">
        <f t="shared" si="962"/>
        <v>144</v>
      </c>
      <c r="K4960" s="4">
        <f t="shared" si="977"/>
        <v>900</v>
      </c>
      <c r="L4960" s="6">
        <f t="shared" si="978"/>
        <v>21007087.064999998</v>
      </c>
      <c r="N4960" s="22">
        <f t="shared" si="963"/>
        <v>0.10597108172137834</v>
      </c>
      <c r="O4960" s="14">
        <f t="shared" si="964"/>
        <v>454.00856032126183</v>
      </c>
      <c r="Q4960" s="22">
        <f t="shared" si="983"/>
        <v>154.92848204879877</v>
      </c>
      <c r="R4960" s="3">
        <f>VLOOKUP(A4960,ERCOT_345kv_West_ATC!D:E,2)</f>
        <v>79.78</v>
      </c>
      <c r="S4960" s="66">
        <f t="shared" si="981"/>
        <v>0.48505272274680128</v>
      </c>
      <c r="T4960" s="69">
        <f t="shared" si="965"/>
        <v>75.148482048798769</v>
      </c>
      <c r="V4960" s="16">
        <f t="shared" si="966"/>
        <v>4.0273167600000007E-2</v>
      </c>
      <c r="W4960" s="16">
        <f t="shared" si="967"/>
        <v>6.5697914121378334E-2</v>
      </c>
      <c r="X4960" s="16"/>
      <c r="Z4960" s="15">
        <f t="shared" si="968"/>
        <v>4.5855564292830327E-6</v>
      </c>
      <c r="AA4960" s="16">
        <f t="shared" si="969"/>
        <v>0.10703242572379909</v>
      </c>
      <c r="AB4960" s="3">
        <f t="shared" si="970"/>
        <v>0.11528172562283434</v>
      </c>
      <c r="AC4960" s="69">
        <f t="shared" si="971"/>
        <v>28.42419157795737</v>
      </c>
      <c r="AD4960" s="3">
        <f t="shared" si="979"/>
        <v>24.050642109931992</v>
      </c>
      <c r="AF4960" s="29"/>
      <c r="AG4960" s="30"/>
      <c r="AH4960" s="29"/>
      <c r="AI4960" s="29"/>
      <c r="AJ4960" s="31"/>
      <c r="AK4960" s="29"/>
      <c r="AL4960" s="30"/>
      <c r="AN4960" s="17">
        <f t="shared" si="972"/>
        <v>220260.16410183723</v>
      </c>
      <c r="AO4960" s="17">
        <f t="shared" si="973"/>
        <v>2202.6016410183724</v>
      </c>
      <c r="AP4960" s="2">
        <f t="shared" si="974"/>
        <v>150.65795224565667</v>
      </c>
      <c r="AQ4960" s="6">
        <f t="shared" si="975"/>
        <v>12019.49143015849</v>
      </c>
      <c r="AR4960" s="3">
        <f t="shared" si="976"/>
        <v>11321.716419841508</v>
      </c>
    </row>
    <row r="4961" spans="1:44">
      <c r="A4961" s="32">
        <v>44774</v>
      </c>
      <c r="B4961" s="9">
        <v>6.25</v>
      </c>
      <c r="C4961" s="33">
        <v>23318.674129999999</v>
      </c>
      <c r="D4961" s="34">
        <f t="shared" si="982"/>
        <v>198234147.69165352</v>
      </c>
      <c r="E4961" s="34">
        <v>27692567959233.5</v>
      </c>
      <c r="F4961" s="3">
        <f>VLOOKUP(A4961,ERCOT_345kv_West_ATC!A:B,2)</f>
        <v>56.944699999999997</v>
      </c>
      <c r="G4961" s="3">
        <f>VLOOKUP(A4961,ERCOT_345kv_West_ATC!G:H,2)</f>
        <v>5.6539999999999999</v>
      </c>
      <c r="I4961" s="5">
        <f t="shared" si="961"/>
        <v>6</v>
      </c>
      <c r="J4961" s="4">
        <f t="shared" si="962"/>
        <v>144</v>
      </c>
      <c r="K4961" s="4">
        <f t="shared" si="977"/>
        <v>900</v>
      </c>
      <c r="L4961" s="6">
        <f t="shared" si="978"/>
        <v>20986806.717</v>
      </c>
      <c r="N4961" s="22">
        <f t="shared" si="963"/>
        <v>0.10586877670361952</v>
      </c>
      <c r="O4961" s="14">
        <f t="shared" si="964"/>
        <v>454.00856032126183</v>
      </c>
      <c r="Q4961" s="22">
        <f t="shared" si="983"/>
        <v>154.77891330938527</v>
      </c>
      <c r="R4961" s="3">
        <f>VLOOKUP(A4961,ERCOT_345kv_West_ATC!D:E,2)</f>
        <v>81.98</v>
      </c>
      <c r="S4961" s="66">
        <f t="shared" si="981"/>
        <v>0.47034128714851875</v>
      </c>
      <c r="T4961" s="69">
        <f t="shared" si="965"/>
        <v>72.79891330938527</v>
      </c>
      <c r="V4961" s="16">
        <f t="shared" si="966"/>
        <v>3.8950174800000001E-2</v>
      </c>
      <c r="W4961" s="16">
        <f t="shared" si="967"/>
        <v>6.6918601903619521E-2</v>
      </c>
      <c r="X4961" s="16"/>
      <c r="Z4961" s="15">
        <f t="shared" si="968"/>
        <v>4.5855564292830327E-6</v>
      </c>
      <c r="AA4961" s="16">
        <f t="shared" si="969"/>
        <v>0.10692909607917743</v>
      </c>
      <c r="AB4961" s="3">
        <f t="shared" si="970"/>
        <v>0.115170432062407</v>
      </c>
      <c r="AC4961" s="69">
        <f t="shared" si="971"/>
        <v>28.383458134840961</v>
      </c>
      <c r="AD4961" s="3">
        <f t="shared" si="979"/>
        <v>24.369908499012531</v>
      </c>
      <c r="AF4961" s="29"/>
      <c r="AG4961" s="30"/>
      <c r="AH4961" s="29"/>
      <c r="AI4961" s="29"/>
      <c r="AJ4961" s="31"/>
      <c r="AK4961" s="29"/>
      <c r="AL4961" s="30"/>
      <c r="AN4961" s="17">
        <f t="shared" si="972"/>
        <v>220260.16410183723</v>
      </c>
      <c r="AO4961" s="17">
        <f t="shared" si="973"/>
        <v>2202.6016410183724</v>
      </c>
      <c r="AP4961" s="2">
        <f t="shared" si="974"/>
        <v>150.65795224565667</v>
      </c>
      <c r="AQ4961" s="6">
        <f t="shared" si="975"/>
        <v>12350.938925098935</v>
      </c>
      <c r="AR4961" s="3">
        <f t="shared" si="976"/>
        <v>10967.735204901064</v>
      </c>
    </row>
    <row r="4962" spans="1:44">
      <c r="A4962" s="32">
        <v>44775</v>
      </c>
      <c r="B4962" s="9">
        <v>6.25</v>
      </c>
      <c r="C4962" s="33">
        <v>22981.640630000002</v>
      </c>
      <c r="D4962" s="34">
        <f t="shared" si="982"/>
        <v>198234147.69165352</v>
      </c>
      <c r="E4962" s="34">
        <v>27692567959233.5</v>
      </c>
      <c r="F4962" s="3">
        <f>VLOOKUP(A4962,ERCOT_345kv_West_ATC!A:B,2)</f>
        <v>55.570999999999998</v>
      </c>
      <c r="G4962" s="3">
        <f>VLOOKUP(A4962,ERCOT_345kv_West_ATC!G:H,2)</f>
        <v>5.3979999999999997</v>
      </c>
      <c r="I4962" s="5">
        <f t="shared" si="961"/>
        <v>6</v>
      </c>
      <c r="J4962" s="4">
        <f t="shared" si="962"/>
        <v>144</v>
      </c>
      <c r="K4962" s="4">
        <f t="shared" si="977"/>
        <v>900</v>
      </c>
      <c r="L4962" s="6">
        <f t="shared" si="978"/>
        <v>20683476.567000002</v>
      </c>
      <c r="N4962" s="22">
        <f t="shared" si="963"/>
        <v>0.10433861576246917</v>
      </c>
      <c r="O4962" s="14">
        <f t="shared" si="964"/>
        <v>454.00856032126183</v>
      </c>
      <c r="Q4962" s="22">
        <f t="shared" si="983"/>
        <v>152.54183591004266</v>
      </c>
      <c r="R4962" s="3">
        <f>VLOOKUP(A4962,ERCOT_345kv_West_ATC!D:E,2)</f>
        <v>69.489999999999995</v>
      </c>
      <c r="S4962" s="66">
        <f t="shared" si="981"/>
        <v>0.54445284085226431</v>
      </c>
      <c r="T4962" s="69">
        <f t="shared" si="965"/>
        <v>83.051835910042669</v>
      </c>
      <c r="V4962" s="16">
        <f t="shared" si="966"/>
        <v>3.8010564000000004E-2</v>
      </c>
      <c r="W4962" s="16">
        <f t="shared" si="967"/>
        <v>6.632805176246917E-2</v>
      </c>
      <c r="X4962" s="16"/>
      <c r="Z4962" s="15">
        <f t="shared" si="968"/>
        <v>4.5855564292830327E-6</v>
      </c>
      <c r="AA4962" s="16">
        <f t="shared" si="969"/>
        <v>0.10538360994636867</v>
      </c>
      <c r="AB4962" s="3">
        <f t="shared" si="970"/>
        <v>0.11350583082487062</v>
      </c>
      <c r="AC4962" s="69">
        <f t="shared" si="971"/>
        <v>27.774214081902645</v>
      </c>
      <c r="AD4962" s="3">
        <f t="shared" si="979"/>
        <v>24.66567018624982</v>
      </c>
      <c r="AF4962" s="29"/>
      <c r="AG4962" s="30"/>
      <c r="AH4962" s="29"/>
      <c r="AI4962" s="29"/>
      <c r="AJ4962" s="31"/>
      <c r="AK4962" s="29"/>
      <c r="AL4962" s="30"/>
      <c r="AN4962" s="17">
        <f t="shared" si="972"/>
        <v>220260.16410183723</v>
      </c>
      <c r="AO4962" s="17">
        <f t="shared" si="973"/>
        <v>2202.6016410183724</v>
      </c>
      <c r="AP4962" s="2">
        <f t="shared" si="974"/>
        <v>150.65795224565667</v>
      </c>
      <c r="AQ4962" s="6">
        <f t="shared" si="975"/>
        <v>10469.221101550682</v>
      </c>
      <c r="AR4962" s="3">
        <f t="shared" si="976"/>
        <v>12512.41952844932</v>
      </c>
    </row>
    <row r="4963" spans="1:44">
      <c r="A4963" s="32">
        <v>44776</v>
      </c>
      <c r="B4963" s="9">
        <v>6.25</v>
      </c>
      <c r="C4963" s="33">
        <v>22852.6944</v>
      </c>
      <c r="D4963" s="34">
        <f t="shared" si="982"/>
        <v>198234147.69165352</v>
      </c>
      <c r="E4963" s="34">
        <v>27692567959233.5</v>
      </c>
      <c r="F4963" s="3">
        <f>VLOOKUP(A4963,ERCOT_345kv_West_ATC!A:B,2)</f>
        <v>57.148000000000003</v>
      </c>
      <c r="G4963" s="3">
        <f>VLOOKUP(A4963,ERCOT_345kv_West_ATC!G:H,2)</f>
        <v>5.6260000000000003</v>
      </c>
      <c r="I4963" s="5">
        <f t="shared" si="961"/>
        <v>6</v>
      </c>
      <c r="J4963" s="4">
        <f t="shared" si="962"/>
        <v>144</v>
      </c>
      <c r="K4963" s="4">
        <f t="shared" si="977"/>
        <v>900</v>
      </c>
      <c r="L4963" s="6">
        <f t="shared" si="978"/>
        <v>20567424.960000001</v>
      </c>
      <c r="N4963" s="22">
        <f t="shared" si="963"/>
        <v>0.10375318884005763</v>
      </c>
      <c r="O4963" s="14">
        <f t="shared" si="964"/>
        <v>454.00856032126183</v>
      </c>
      <c r="Q4963" s="22">
        <f t="shared" si="983"/>
        <v>151.68594859657549</v>
      </c>
      <c r="R4963" s="3">
        <f>VLOOKUP(A4963,ERCOT_345kv_West_ATC!D:E,2)</f>
        <v>78.12</v>
      </c>
      <c r="S4963" s="66">
        <f t="shared" si="981"/>
        <v>0.48498855218443304</v>
      </c>
      <c r="T4963" s="69">
        <f t="shared" si="965"/>
        <v>73.565948596575481</v>
      </c>
      <c r="V4963" s="16">
        <f t="shared" si="966"/>
        <v>3.9089232000000002E-2</v>
      </c>
      <c r="W4963" s="16">
        <f t="shared" si="967"/>
        <v>6.4663956840057629E-2</v>
      </c>
      <c r="X4963" s="16"/>
      <c r="Z4963" s="15">
        <f t="shared" si="968"/>
        <v>4.5855564292830327E-6</v>
      </c>
      <c r="AA4963" s="16">
        <f t="shared" si="969"/>
        <v>0.10479231973236036</v>
      </c>
      <c r="AB4963" s="3">
        <f t="shared" si="970"/>
        <v>0.11286896815681641</v>
      </c>
      <c r="AC4963" s="69">
        <f t="shared" si="971"/>
        <v>27.541122345394804</v>
      </c>
      <c r="AD4963" s="3">
        <f t="shared" si="979"/>
        <v>24.899896418773086</v>
      </c>
      <c r="AF4963" s="29"/>
      <c r="AG4963" s="30"/>
      <c r="AH4963" s="29"/>
      <c r="AI4963" s="29"/>
      <c r="AJ4963" s="31"/>
      <c r="AK4963" s="29"/>
      <c r="AL4963" s="30"/>
      <c r="AN4963" s="17">
        <f t="shared" si="972"/>
        <v>220260.16410183723</v>
      </c>
      <c r="AO4963" s="17">
        <f t="shared" si="973"/>
        <v>2202.6016410183724</v>
      </c>
      <c r="AP4963" s="2">
        <f t="shared" si="974"/>
        <v>150.65795224565667</v>
      </c>
      <c r="AQ4963" s="6">
        <f t="shared" si="975"/>
        <v>11769.399229430701</v>
      </c>
      <c r="AR4963" s="3">
        <f t="shared" si="976"/>
        <v>11083.295170569299</v>
      </c>
    </row>
    <row r="4964" spans="1:44">
      <c r="A4964" s="32">
        <v>44777</v>
      </c>
      <c r="B4964" s="9">
        <v>6.25</v>
      </c>
      <c r="C4964" s="33">
        <v>22640.39559</v>
      </c>
      <c r="D4964" s="34">
        <f t="shared" si="982"/>
        <v>201685210.31004775</v>
      </c>
      <c r="E4964" s="34">
        <v>28174668481289.398</v>
      </c>
      <c r="F4964" s="3">
        <f>VLOOKUP(A4964,ERCOT_345kv_West_ATC!A:B,2)</f>
        <v>54.731999999999999</v>
      </c>
      <c r="G4964" s="3">
        <f>VLOOKUP(A4964,ERCOT_345kv_West_ATC!G:H,2)</f>
        <v>5.6050000000000004</v>
      </c>
      <c r="I4964" s="5">
        <f t="shared" ref="I4964:I5027" si="984">60/10</f>
        <v>6</v>
      </c>
      <c r="J4964" s="4">
        <f t="shared" ref="J4964:J5027" si="985">I4964*24</f>
        <v>144</v>
      </c>
      <c r="K4964" s="4">
        <f t="shared" si="977"/>
        <v>900</v>
      </c>
      <c r="L4964" s="6">
        <f t="shared" si="978"/>
        <v>20376356.030999999</v>
      </c>
      <c r="N4964" s="22">
        <f t="shared" ref="N4964:N5027" si="986">L4964/D4964</f>
        <v>0.10103049202108436</v>
      </c>
      <c r="O4964" s="14">
        <f t="shared" ref="O4964:O5027" si="987">(K4964*100000000)/D4964</f>
        <v>446.23995910083988</v>
      </c>
      <c r="Q4964" s="22">
        <f t="shared" si="983"/>
        <v>147.70539769164378</v>
      </c>
      <c r="R4964" s="3">
        <f>VLOOKUP(A4964,ERCOT_345kv_West_ATC!D:E,2)</f>
        <v>128.36000000000001</v>
      </c>
      <c r="S4964" s="66">
        <f t="shared" si="981"/>
        <v>0.13097285538630121</v>
      </c>
      <c r="T4964" s="69">
        <f t="shared" si="965"/>
        <v>19.345397691643768</v>
      </c>
      <c r="V4964" s="16">
        <f t="shared" si="966"/>
        <v>3.7436687999999996E-2</v>
      </c>
      <c r="W4964" s="16">
        <f t="shared" si="967"/>
        <v>6.359380402108436E-2</v>
      </c>
      <c r="X4964" s="16"/>
      <c r="Z4964" s="15">
        <f t="shared" si="968"/>
        <v>4.5070923596900849E-6</v>
      </c>
      <c r="AA4964" s="16">
        <f t="shared" si="969"/>
        <v>0.10204235398405009</v>
      </c>
      <c r="AB4964" s="3">
        <f t="shared" si="970"/>
        <v>0.10990705456170664</v>
      </c>
      <c r="AC4964" s="69">
        <f t="shared" si="971"/>
        <v>26.457061969584633</v>
      </c>
      <c r="AD4964" s="3">
        <f t="shared" si="979"/>
        <v>25.102208831005481</v>
      </c>
      <c r="AF4964" s="29"/>
      <c r="AG4964" s="30"/>
      <c r="AH4964" s="29"/>
      <c r="AI4964" s="29"/>
      <c r="AJ4964" s="31"/>
      <c r="AK4964" s="29"/>
      <c r="AL4964" s="30"/>
      <c r="AN4964" s="17">
        <f t="shared" si="972"/>
        <v>224094.67812227528</v>
      </c>
      <c r="AO4964" s="17">
        <f t="shared" si="973"/>
        <v>2240.9467812227526</v>
      </c>
      <c r="AP4964" s="2">
        <f t="shared" si="974"/>
        <v>153.28075983563627</v>
      </c>
      <c r="AQ4964" s="6">
        <f t="shared" si="975"/>
        <v>19675.118332502276</v>
      </c>
      <c r="AR4964" s="3">
        <f t="shared" si="976"/>
        <v>2965.2772574977243</v>
      </c>
    </row>
    <row r="4965" spans="1:44">
      <c r="A4965" s="32">
        <v>44778</v>
      </c>
      <c r="B4965" s="9">
        <v>6.25</v>
      </c>
      <c r="C4965" s="33">
        <v>23248.45393</v>
      </c>
      <c r="D4965" s="34">
        <f t="shared" si="982"/>
        <v>201685210.31004775</v>
      </c>
      <c r="E4965" s="34">
        <v>28174668481289.398</v>
      </c>
      <c r="F4965" s="3">
        <f>VLOOKUP(A4965,ERCOT_345kv_West_ATC!A:B,2)</f>
        <v>57.346499999999999</v>
      </c>
      <c r="G4965" s="3">
        <f>VLOOKUP(A4965,ERCOT_345kv_West_ATC!G:H,2)</f>
        <v>5.5640000000000001</v>
      </c>
      <c r="I4965" s="5">
        <f t="shared" si="984"/>
        <v>6</v>
      </c>
      <c r="J4965" s="4">
        <f t="shared" si="985"/>
        <v>144</v>
      </c>
      <c r="K4965" s="4">
        <f t="shared" si="977"/>
        <v>900</v>
      </c>
      <c r="L4965" s="6">
        <f t="shared" si="978"/>
        <v>20923608.537</v>
      </c>
      <c r="N4965" s="22">
        <f t="shared" si="986"/>
        <v>0.10374389130880961</v>
      </c>
      <c r="O4965" s="14">
        <f t="shared" si="987"/>
        <v>446.23995910083988</v>
      </c>
      <c r="Q4965" s="22">
        <f t="shared" si="983"/>
        <v>151.67235571463391</v>
      </c>
      <c r="R4965" s="3">
        <f>VLOOKUP(A4965,ERCOT_345kv_West_ATC!D:E,2)</f>
        <v>97.28</v>
      </c>
      <c r="S4965" s="66">
        <f t="shared" si="981"/>
        <v>0.3586174649846619</v>
      </c>
      <c r="T4965" s="69">
        <f t="shared" si="965"/>
        <v>54.392355714633908</v>
      </c>
      <c r="V4965" s="16">
        <f t="shared" si="966"/>
        <v>3.9225005999999993E-2</v>
      </c>
      <c r="W4965" s="16">
        <f t="shared" si="967"/>
        <v>6.4518885308809615E-2</v>
      </c>
      <c r="X4965" s="16"/>
      <c r="Z4965" s="15">
        <f t="shared" si="968"/>
        <v>4.5070923596900849E-6</v>
      </c>
      <c r="AA4965" s="16">
        <f t="shared" si="969"/>
        <v>0.10478292908250993</v>
      </c>
      <c r="AB4965" s="3">
        <f t="shared" si="970"/>
        <v>0.11285885374230924</v>
      </c>
      <c r="AC4965" s="69">
        <f t="shared" si="971"/>
        <v>27.537420469685181</v>
      </c>
      <c r="AD4965" s="3">
        <f t="shared" si="979"/>
        <v>25.302174935694314</v>
      </c>
      <c r="AF4965" s="29"/>
      <c r="AG4965" s="30"/>
      <c r="AH4965" s="29"/>
      <c r="AI4965" s="29"/>
      <c r="AJ4965" s="31"/>
      <c r="AK4965" s="29"/>
      <c r="AL4965" s="30"/>
      <c r="AN4965" s="17">
        <f t="shared" si="972"/>
        <v>224094.67812227528</v>
      </c>
      <c r="AO4965" s="17">
        <f t="shared" si="973"/>
        <v>2240.9467812227526</v>
      </c>
      <c r="AP4965" s="2">
        <f t="shared" si="974"/>
        <v>153.28075983563627</v>
      </c>
      <c r="AQ4965" s="6">
        <f t="shared" si="975"/>
        <v>14911.152316810698</v>
      </c>
      <c r="AR4965" s="3">
        <f t="shared" si="976"/>
        <v>8337.3016131893019</v>
      </c>
    </row>
    <row r="4966" spans="1:44">
      <c r="A4966" s="32">
        <v>44779</v>
      </c>
      <c r="B4966" s="9">
        <v>6.25</v>
      </c>
      <c r="C4966" s="33">
        <v>22968.076010000001</v>
      </c>
      <c r="D4966" s="34">
        <f t="shared" si="982"/>
        <v>201685210.31004775</v>
      </c>
      <c r="E4966" s="34">
        <v>28174668481289.398</v>
      </c>
      <c r="F4966" s="3">
        <f>VLOOKUP(A4966,ERCOT_345kv_West_ATC!A:B,2)</f>
        <v>57.346499999999999</v>
      </c>
      <c r="G4966" s="3">
        <f>VLOOKUP(A4966,ERCOT_345kv_West_ATC!G:H,2)</f>
        <v>5.5640000000000001</v>
      </c>
      <c r="I4966" s="5">
        <f t="shared" si="984"/>
        <v>6</v>
      </c>
      <c r="J4966" s="4">
        <f t="shared" si="985"/>
        <v>144</v>
      </c>
      <c r="K4966" s="4">
        <f t="shared" si="977"/>
        <v>900</v>
      </c>
      <c r="L4966" s="6">
        <f t="shared" si="978"/>
        <v>20671268.409000002</v>
      </c>
      <c r="N4966" s="22">
        <f t="shared" si="986"/>
        <v>0.10249273299327383</v>
      </c>
      <c r="O4966" s="14">
        <f t="shared" si="987"/>
        <v>446.23995910083988</v>
      </c>
      <c r="Q4966" s="22">
        <f t="shared" si="983"/>
        <v>149.84317689075121</v>
      </c>
      <c r="R4966" s="3">
        <f>VLOOKUP(A4966,ERCOT_345kv_West_ATC!D:E,2)</f>
        <v>71.78</v>
      </c>
      <c r="S4966" s="66">
        <f t="shared" si="981"/>
        <v>0.52096584249322275</v>
      </c>
      <c r="T4966" s="69">
        <f t="shared" si="965"/>
        <v>78.063176890751208</v>
      </c>
      <c r="V4966" s="16">
        <f t="shared" si="966"/>
        <v>3.9225005999999993E-2</v>
      </c>
      <c r="W4966" s="16">
        <f t="shared" si="967"/>
        <v>6.3267726993273835E-2</v>
      </c>
      <c r="X4966" s="16"/>
      <c r="Z4966" s="15">
        <f t="shared" si="968"/>
        <v>4.5070923596900849E-6</v>
      </c>
      <c r="AA4966" s="16">
        <f t="shared" si="969"/>
        <v>0.10351923990145213</v>
      </c>
      <c r="AB4966" s="3">
        <f t="shared" si="970"/>
        <v>0.11149776836600298</v>
      </c>
      <c r="AC4966" s="69">
        <f t="shared" si="971"/>
        <v>27.039263221957089</v>
      </c>
      <c r="AD4966" s="3">
        <f t="shared" si="979"/>
        <v>25.423494149823501</v>
      </c>
      <c r="AF4966" s="29"/>
      <c r="AG4966" s="30"/>
      <c r="AH4966" s="29"/>
      <c r="AI4966" s="29"/>
      <c r="AJ4966" s="31"/>
      <c r="AK4966" s="29"/>
      <c r="AL4966" s="30"/>
      <c r="AN4966" s="17">
        <f t="shared" si="972"/>
        <v>224094.67812227528</v>
      </c>
      <c r="AO4966" s="17">
        <f t="shared" si="973"/>
        <v>2240.9467812227526</v>
      </c>
      <c r="AP4966" s="2">
        <f t="shared" si="974"/>
        <v>153.28075983563627</v>
      </c>
      <c r="AQ4966" s="6">
        <f t="shared" si="975"/>
        <v>11002.492941001972</v>
      </c>
      <c r="AR4966" s="3">
        <f t="shared" si="976"/>
        <v>11965.583068998028</v>
      </c>
    </row>
    <row r="4967" spans="1:44">
      <c r="A4967" s="32">
        <v>44780</v>
      </c>
      <c r="B4967" s="9">
        <v>6.25</v>
      </c>
      <c r="C4967" s="33">
        <v>23172.967970000002</v>
      </c>
      <c r="D4967" s="34">
        <f t="shared" si="982"/>
        <v>201685210.31004775</v>
      </c>
      <c r="E4967" s="34">
        <v>28174668481289.398</v>
      </c>
      <c r="F4967" s="3">
        <f>VLOOKUP(A4967,ERCOT_345kv_West_ATC!A:B,2)</f>
        <v>57.346499999999999</v>
      </c>
      <c r="G4967" s="3">
        <f>VLOOKUP(A4967,ERCOT_345kv_West_ATC!G:H,2)</f>
        <v>5.5640000000000001</v>
      </c>
      <c r="I4967" s="5">
        <f t="shared" si="984"/>
        <v>6</v>
      </c>
      <c r="J4967" s="4">
        <f t="shared" si="985"/>
        <v>144</v>
      </c>
      <c r="K4967" s="4">
        <f t="shared" si="977"/>
        <v>900</v>
      </c>
      <c r="L4967" s="6">
        <f t="shared" si="978"/>
        <v>20855671.173</v>
      </c>
      <c r="N4967" s="22">
        <f t="shared" si="986"/>
        <v>0.10340704279177873</v>
      </c>
      <c r="O4967" s="14">
        <f t="shared" si="987"/>
        <v>446.23995910083988</v>
      </c>
      <c r="Q4967" s="22">
        <f t="shared" si="983"/>
        <v>151.17988712248354</v>
      </c>
      <c r="R4967" s="3">
        <f>VLOOKUP(A4967,ERCOT_345kv_West_ATC!D:E,2)</f>
        <v>73.88</v>
      </c>
      <c r="S4967" s="66">
        <f t="shared" si="981"/>
        <v>0.51131065509961915</v>
      </c>
      <c r="T4967" s="69">
        <f t="shared" ref="T4967:T5030" si="988">Q4967-R4967</f>
        <v>77.29988712248354</v>
      </c>
      <c r="V4967" s="16">
        <f t="shared" ref="V4967:V5030" si="989">(F4967/1000000)*($X$2)*24</f>
        <v>3.9225005999999993E-2</v>
      </c>
      <c r="W4967" s="16">
        <f t="shared" ref="W4967:W5030" si="990">N4967-V4967</f>
        <v>6.4182036791778738E-2</v>
      </c>
      <c r="X4967" s="16"/>
      <c r="Z4967" s="15">
        <f t="shared" ref="Z4967:Z5030" si="991">((1*$B4967*(60*60*24))/(($E4967/1000000000000)*2^32))*(1+$AG$1)</f>
        <v>4.5070923596900849E-6</v>
      </c>
      <c r="AA4967" s="16">
        <f t="shared" ref="AA4967:AA5030" si="992">Z4967*C4967</f>
        <v>0.10444270688893006</v>
      </c>
      <c r="AB4967" s="3">
        <f t="shared" ref="AB4967:AB5030" si="993">C4967*$AH$2*$AG$2/(E4967/1000000000000)</f>
        <v>0.11249240963618119</v>
      </c>
      <c r="AC4967" s="69">
        <f t="shared" ref="AC4967:AC5030" si="994">((AB4967-$AL$2/1000*$AJ$2*24)*$AJ$1*$AL$1)</f>
        <v>27.403301926842317</v>
      </c>
      <c r="AD4967" s="3">
        <f t="shared" si="979"/>
        <v>25.546861835449526</v>
      </c>
      <c r="AF4967" s="29"/>
      <c r="AG4967" s="30"/>
      <c r="AH4967" s="29"/>
      <c r="AI4967" s="29"/>
      <c r="AJ4967" s="31"/>
      <c r="AK4967" s="29"/>
      <c r="AL4967" s="30"/>
      <c r="AN4967" s="17">
        <f t="shared" si="972"/>
        <v>224094.67812227528</v>
      </c>
      <c r="AO4967" s="17">
        <f t="shared" si="973"/>
        <v>2240.9467812227526</v>
      </c>
      <c r="AP4967" s="2">
        <f t="shared" si="974"/>
        <v>153.28075983563627</v>
      </c>
      <c r="AQ4967" s="6">
        <f t="shared" si="975"/>
        <v>11324.382536656807</v>
      </c>
      <c r="AR4967" s="3">
        <f t="shared" si="976"/>
        <v>11848.585433343194</v>
      </c>
    </row>
    <row r="4968" spans="1:44">
      <c r="A4968" s="32">
        <v>44781</v>
      </c>
      <c r="B4968" s="9">
        <v>6.25</v>
      </c>
      <c r="C4968" s="33">
        <v>23801.349750000001</v>
      </c>
      <c r="D4968" s="34">
        <f t="shared" si="982"/>
        <v>201685210.31004775</v>
      </c>
      <c r="E4968" s="34">
        <v>28174668481289.398</v>
      </c>
      <c r="F4968" s="3">
        <f>VLOOKUP(A4968,ERCOT_345kv_West_ATC!A:B,2)</f>
        <v>55.453699999999998</v>
      </c>
      <c r="G4968" s="3">
        <f>VLOOKUP(A4968,ERCOT_345kv_West_ATC!G:H,2)</f>
        <v>5.4340000000000002</v>
      </c>
      <c r="I4968" s="5">
        <f t="shared" si="984"/>
        <v>6</v>
      </c>
      <c r="J4968" s="4">
        <f t="shared" si="985"/>
        <v>144</v>
      </c>
      <c r="K4968" s="4">
        <f t="shared" si="977"/>
        <v>900</v>
      </c>
      <c r="L4968" s="6">
        <f t="shared" si="978"/>
        <v>21421214.775000002</v>
      </c>
      <c r="N4968" s="22">
        <f t="shared" si="986"/>
        <v>0.10621113338984788</v>
      </c>
      <c r="O4968" s="14">
        <f t="shared" si="987"/>
        <v>446.23995910083988</v>
      </c>
      <c r="Q4968" s="22">
        <f t="shared" si="983"/>
        <v>155.27943478047933</v>
      </c>
      <c r="R4968" s="3">
        <f>VLOOKUP(A4968,ERCOT_345kv_West_ATC!D:E,2)</f>
        <v>107.53</v>
      </c>
      <c r="S4968" s="66">
        <f t="shared" si="981"/>
        <v>0.30750649529336171</v>
      </c>
      <c r="T4968" s="69">
        <f t="shared" si="988"/>
        <v>47.749434780479334</v>
      </c>
      <c r="V4968" s="16">
        <f t="shared" si="989"/>
        <v>3.7930330800000002E-2</v>
      </c>
      <c r="W4968" s="16">
        <f t="shared" si="990"/>
        <v>6.8280802589847867E-2</v>
      </c>
      <c r="X4968" s="16"/>
      <c r="Z4968" s="15">
        <f t="shared" si="991"/>
        <v>4.5070923596900849E-6</v>
      </c>
      <c r="AA4968" s="16">
        <f t="shared" si="992"/>
        <v>0.10727488160853652</v>
      </c>
      <c r="AB4968" s="3">
        <f t="shared" si="993"/>
        <v>0.11554286828676004</v>
      </c>
      <c r="AC4968" s="69">
        <f t="shared" si="994"/>
        <v>28.519769792954175</v>
      </c>
      <c r="AD4968" s="3">
        <f t="shared" si="979"/>
        <v>25.72080632547959</v>
      </c>
      <c r="AF4968" s="29"/>
      <c r="AG4968" s="30"/>
      <c r="AH4968" s="29"/>
      <c r="AI4968" s="29"/>
      <c r="AJ4968" s="31"/>
      <c r="AK4968" s="29"/>
      <c r="AL4968" s="30"/>
      <c r="AN4968" s="17">
        <f t="shared" si="972"/>
        <v>224094.67812227528</v>
      </c>
      <c r="AO4968" s="17">
        <f t="shared" si="973"/>
        <v>2240.9467812227526</v>
      </c>
      <c r="AP4968" s="2">
        <f t="shared" si="974"/>
        <v>153.28075983563627</v>
      </c>
      <c r="AQ4968" s="6">
        <f t="shared" si="975"/>
        <v>16482.28010512597</v>
      </c>
      <c r="AR4968" s="3">
        <f t="shared" si="976"/>
        <v>7319.0696448740309</v>
      </c>
    </row>
    <row r="4969" spans="1:44">
      <c r="A4969" s="32">
        <v>44782</v>
      </c>
      <c r="B4969" s="9">
        <v>6.25</v>
      </c>
      <c r="C4969" s="33">
        <v>23173.138370000001</v>
      </c>
      <c r="D4969" s="34">
        <f t="shared" si="982"/>
        <v>201685210.31004775</v>
      </c>
      <c r="E4969" s="34">
        <v>28174668481289.398</v>
      </c>
      <c r="F4969" s="3">
        <f>VLOOKUP(A4969,ERCOT_345kv_West_ATC!A:B,2)</f>
        <v>56.911000000000001</v>
      </c>
      <c r="G4969" s="3">
        <f>VLOOKUP(A4969,ERCOT_345kv_West_ATC!G:H,2)</f>
        <v>5.5149999999999997</v>
      </c>
      <c r="I4969" s="5">
        <f t="shared" si="984"/>
        <v>6</v>
      </c>
      <c r="J4969" s="4">
        <f t="shared" si="985"/>
        <v>144</v>
      </c>
      <c r="K4969" s="4">
        <f t="shared" si="977"/>
        <v>900</v>
      </c>
      <c r="L4969" s="6">
        <f t="shared" si="978"/>
        <v>20855824.533</v>
      </c>
      <c r="N4969" s="22">
        <f t="shared" si="986"/>
        <v>0.10340780318466904</v>
      </c>
      <c r="O4969" s="14">
        <f t="shared" si="987"/>
        <v>446.23995910083988</v>
      </c>
      <c r="Q4969" s="22">
        <f t="shared" si="983"/>
        <v>151.18099880799565</v>
      </c>
      <c r="R4969" s="3">
        <f>VLOOKUP(A4969,ERCOT_345kv_West_ATC!D:E,2)</f>
        <v>120.83</v>
      </c>
      <c r="S4969" s="66">
        <f t="shared" si="981"/>
        <v>0.20075934837910628</v>
      </c>
      <c r="T4969" s="69">
        <f t="shared" si="988"/>
        <v>30.350998807995651</v>
      </c>
      <c r="V4969" s="16">
        <f t="shared" si="989"/>
        <v>3.8927124E-2</v>
      </c>
      <c r="W4969" s="16">
        <f t="shared" si="990"/>
        <v>6.4480679184669043E-2</v>
      </c>
      <c r="X4969" s="16"/>
      <c r="Z4969" s="15">
        <f t="shared" si="991"/>
        <v>4.5070923596900849E-6</v>
      </c>
      <c r="AA4969" s="16">
        <f t="shared" si="992"/>
        <v>0.10444347489746815</v>
      </c>
      <c r="AB4969" s="3">
        <f t="shared" si="993"/>
        <v>0.11249323683736781</v>
      </c>
      <c r="AC4969" s="69">
        <f t="shared" si="994"/>
        <v>27.403604682476619</v>
      </c>
      <c r="AD4969" s="3">
        <f t="shared" si="979"/>
        <v>25.899465327928439</v>
      </c>
      <c r="AF4969" s="29"/>
      <c r="AG4969" s="30"/>
      <c r="AH4969" s="29"/>
      <c r="AI4969" s="29"/>
      <c r="AJ4969" s="31"/>
      <c r="AK4969" s="29"/>
      <c r="AL4969" s="30"/>
      <c r="AN4969" s="17">
        <f t="shared" si="972"/>
        <v>224094.67812227528</v>
      </c>
      <c r="AO4969" s="17">
        <f t="shared" si="973"/>
        <v>2240.9467812227526</v>
      </c>
      <c r="AP4969" s="2">
        <f t="shared" si="974"/>
        <v>153.28075983563627</v>
      </c>
      <c r="AQ4969" s="6">
        <f t="shared" si="975"/>
        <v>18520.914210939929</v>
      </c>
      <c r="AR4969" s="3">
        <f t="shared" si="976"/>
        <v>4652.2241590600715</v>
      </c>
    </row>
    <row r="4970" spans="1:44">
      <c r="A4970" s="32">
        <v>44783</v>
      </c>
      <c r="B4970" s="9">
        <v>6.25</v>
      </c>
      <c r="C4970" s="33">
        <v>23933.801909999998</v>
      </c>
      <c r="D4970" s="34">
        <f t="shared" si="982"/>
        <v>201685210.31004775</v>
      </c>
      <c r="E4970" s="34">
        <v>28174668481289.398</v>
      </c>
      <c r="F4970" s="3">
        <f>VLOOKUP(A4970,ERCOT_345kv_West_ATC!A:B,2)</f>
        <v>55.104700000000001</v>
      </c>
      <c r="G4970" s="3">
        <f>VLOOKUP(A4970,ERCOT_345kv_West_ATC!G:H,2)</f>
        <v>5.6710000000000003</v>
      </c>
      <c r="I4970" s="5">
        <f t="shared" si="984"/>
        <v>6</v>
      </c>
      <c r="J4970" s="4">
        <f t="shared" si="985"/>
        <v>144</v>
      </c>
      <c r="K4970" s="4">
        <f t="shared" si="977"/>
        <v>900</v>
      </c>
      <c r="L4970" s="6">
        <f t="shared" si="978"/>
        <v>21540421.718999997</v>
      </c>
      <c r="N4970" s="22">
        <f t="shared" si="986"/>
        <v>0.10680218785446002</v>
      </c>
      <c r="O4970" s="14">
        <f t="shared" si="987"/>
        <v>446.23995910083988</v>
      </c>
      <c r="Q4970" s="22">
        <f t="shared" si="983"/>
        <v>156.14354949482461</v>
      </c>
      <c r="R4970" s="3">
        <f>VLOOKUP(A4970,ERCOT_345kv_West_ATC!D:E,2)</f>
        <v>155.62</v>
      </c>
      <c r="S4970" s="66">
        <f t="shared" si="981"/>
        <v>3.3530011103145838E-3</v>
      </c>
      <c r="T4970" s="69">
        <f t="shared" si="988"/>
        <v>0.52354949482460711</v>
      </c>
      <c r="V4970" s="16">
        <f t="shared" si="989"/>
        <v>3.7691614800000002E-2</v>
      </c>
      <c r="W4970" s="16">
        <f t="shared" si="990"/>
        <v>6.9110573054460028E-2</v>
      </c>
      <c r="X4970" s="16"/>
      <c r="Z4970" s="15">
        <f t="shared" si="991"/>
        <v>4.5070923596900849E-6</v>
      </c>
      <c r="AA4970" s="16">
        <f t="shared" si="992"/>
        <v>0.10787185572689695</v>
      </c>
      <c r="AB4970" s="3">
        <f t="shared" si="993"/>
        <v>0.11618585293418224</v>
      </c>
      <c r="AC4970" s="69">
        <f t="shared" si="994"/>
        <v>28.7551021739107</v>
      </c>
      <c r="AD4970" s="3">
        <f t="shared" si="979"/>
        <v>26.172669013747115</v>
      </c>
      <c r="AF4970" s="29"/>
      <c r="AG4970" s="30"/>
      <c r="AH4970" s="29"/>
      <c r="AI4970" s="29"/>
      <c r="AJ4970" s="31"/>
      <c r="AK4970" s="29"/>
      <c r="AL4970" s="30"/>
      <c r="AN4970" s="17">
        <f t="shared" si="972"/>
        <v>224094.67812227528</v>
      </c>
      <c r="AO4970" s="17">
        <f t="shared" si="973"/>
        <v>2240.9467812227526</v>
      </c>
      <c r="AP4970" s="2">
        <f t="shared" si="974"/>
        <v>153.28075983563627</v>
      </c>
      <c r="AQ4970" s="6">
        <f t="shared" si="975"/>
        <v>23853.551845621718</v>
      </c>
      <c r="AR4970" s="3">
        <f t="shared" si="976"/>
        <v>80.250064378280513</v>
      </c>
    </row>
    <row r="4971" spans="1:44">
      <c r="A4971" s="32">
        <v>44784</v>
      </c>
      <c r="B4971" s="9">
        <v>6.25</v>
      </c>
      <c r="C4971" s="33">
        <v>23958.282429999999</v>
      </c>
      <c r="D4971" s="34">
        <f t="shared" si="982"/>
        <v>201685210.31004775</v>
      </c>
      <c r="E4971" s="34">
        <v>28174668481289.398</v>
      </c>
      <c r="F4971" s="3">
        <f>VLOOKUP(A4971,ERCOT_345kv_West_ATC!A:B,2)</f>
        <v>56.479700000000001</v>
      </c>
      <c r="G4971" s="3">
        <f>VLOOKUP(A4971,ERCOT_345kv_West_ATC!G:H,2)</f>
        <v>5.9569999999999999</v>
      </c>
      <c r="I4971" s="5">
        <f t="shared" si="984"/>
        <v>6</v>
      </c>
      <c r="J4971" s="4">
        <f t="shared" si="985"/>
        <v>144</v>
      </c>
      <c r="K4971" s="4">
        <f t="shared" si="977"/>
        <v>900</v>
      </c>
      <c r="L4971" s="6">
        <f t="shared" si="978"/>
        <v>21562454.186999999</v>
      </c>
      <c r="N4971" s="22">
        <f t="shared" si="986"/>
        <v>0.10691142971689571</v>
      </c>
      <c r="O4971" s="14">
        <f t="shared" si="987"/>
        <v>446.23995910083988</v>
      </c>
      <c r="Q4971" s="22">
        <f t="shared" si="983"/>
        <v>156.30325982002296</v>
      </c>
      <c r="R4971" s="3">
        <f>VLOOKUP(A4971,ERCOT_345kv_West_ATC!D:E,2)</f>
        <v>120.22</v>
      </c>
      <c r="S4971" s="66">
        <f t="shared" si="981"/>
        <v>0.23085417323715071</v>
      </c>
      <c r="T4971" s="69">
        <f t="shared" si="988"/>
        <v>36.08325982002296</v>
      </c>
      <c r="V4971" s="16">
        <f t="shared" si="989"/>
        <v>3.8632114799999999E-2</v>
      </c>
      <c r="W4971" s="16">
        <f t="shared" si="990"/>
        <v>6.8279314916895706E-2</v>
      </c>
      <c r="X4971" s="16"/>
      <c r="Z4971" s="15">
        <f t="shared" si="991"/>
        <v>4.5070923596900849E-6</v>
      </c>
      <c r="AA4971" s="16">
        <f t="shared" si="992"/>
        <v>0.1079821916915502</v>
      </c>
      <c r="AB4971" s="3">
        <f t="shared" si="993"/>
        <v>0.1163046928120741</v>
      </c>
      <c r="AC4971" s="69">
        <f t="shared" si="994"/>
        <v>28.798597569219123</v>
      </c>
      <c r="AD4971" s="3">
        <f t="shared" si="979"/>
        <v>26.485661925670875</v>
      </c>
      <c r="AF4971" s="29"/>
      <c r="AG4971" s="30"/>
      <c r="AH4971" s="29"/>
      <c r="AI4971" s="29"/>
      <c r="AJ4971" s="31"/>
      <c r="AK4971" s="29"/>
      <c r="AL4971" s="30"/>
      <c r="AN4971" s="17">
        <f t="shared" ref="AN4971:AN5034" si="995">D4971/K4971</f>
        <v>224094.67812227528</v>
      </c>
      <c r="AO4971" s="17">
        <f t="shared" ref="AO4971:AO5034" si="996">AN4971/$Y$2</f>
        <v>2240.9467812227526</v>
      </c>
      <c r="AP4971" s="2">
        <f t="shared" ref="AP4971:AP5034" si="997">(AO4971*$AL$2*$Y$2*24)/1000000</f>
        <v>153.28075983563627</v>
      </c>
      <c r="AQ4971" s="6">
        <f t="shared" ref="AQ4971:AQ5034" si="998">AP4971*R4971</f>
        <v>18427.412947440193</v>
      </c>
      <c r="AR4971" s="3">
        <f t="shared" ref="AR4971:AR5034" si="999">C4971-AQ4971</f>
        <v>5530.8694825598068</v>
      </c>
    </row>
    <row r="4972" spans="1:44">
      <c r="A4972" s="32">
        <v>44785</v>
      </c>
      <c r="B4972" s="9">
        <v>6.25</v>
      </c>
      <c r="C4972" s="33">
        <v>24404.61607</v>
      </c>
      <c r="D4972" s="34">
        <f t="shared" si="982"/>
        <v>201685210.31004775</v>
      </c>
      <c r="E4972" s="34">
        <v>28174668481289.398</v>
      </c>
      <c r="F4972" s="3">
        <f>VLOOKUP(A4972,ERCOT_345kv_West_ATC!A:B,2)</f>
        <v>56.600999999999999</v>
      </c>
      <c r="G4972" s="3">
        <f>VLOOKUP(A4972,ERCOT_345kv_West_ATC!G:H,2)</f>
        <v>5.9720000000000004</v>
      </c>
      <c r="I4972" s="5">
        <f t="shared" si="984"/>
        <v>6</v>
      </c>
      <c r="J4972" s="4">
        <f t="shared" si="985"/>
        <v>144</v>
      </c>
      <c r="K4972" s="4">
        <f t="shared" si="977"/>
        <v>900</v>
      </c>
      <c r="L4972" s="6">
        <f t="shared" si="978"/>
        <v>21964154.463</v>
      </c>
      <c r="N4972" s="22">
        <f t="shared" si="986"/>
        <v>0.10890314876948499</v>
      </c>
      <c r="O4972" s="14">
        <f t="shared" si="987"/>
        <v>446.23995910083988</v>
      </c>
      <c r="Q4972" s="22">
        <f t="shared" si="983"/>
        <v>159.21512977994882</v>
      </c>
      <c r="R4972" s="3">
        <f>VLOOKUP(A4972,ERCOT_345kv_West_ATC!D:E,2)</f>
        <v>104.73</v>
      </c>
      <c r="S4972" s="66">
        <f t="shared" si="981"/>
        <v>0.34221075506613408</v>
      </c>
      <c r="T4972" s="69">
        <f t="shared" si="988"/>
        <v>54.485129779948821</v>
      </c>
      <c r="V4972" s="16">
        <f t="shared" si="989"/>
        <v>3.8715084000000004E-2</v>
      </c>
      <c r="W4972" s="16">
        <f t="shared" si="990"/>
        <v>7.0188064769484998E-2</v>
      </c>
      <c r="X4972" s="16"/>
      <c r="Z4972" s="15">
        <f t="shared" si="991"/>
        <v>4.5070923596900849E-6</v>
      </c>
      <c r="AA4972" s="16">
        <f t="shared" si="992"/>
        <v>0.10999385863026687</v>
      </c>
      <c r="AB4972" s="3">
        <f t="shared" si="993"/>
        <v>0.11847140476413349</v>
      </c>
      <c r="AC4972" s="69">
        <f t="shared" si="994"/>
        <v>29.59161414367286</v>
      </c>
      <c r="AD4972" s="3">
        <f t="shared" si="979"/>
        <v>26.774993127350374</v>
      </c>
      <c r="AF4972" s="29"/>
      <c r="AG4972" s="30"/>
      <c r="AH4972" s="29"/>
      <c r="AI4972" s="29"/>
      <c r="AJ4972" s="31"/>
      <c r="AK4972" s="29"/>
      <c r="AL4972" s="30"/>
      <c r="AN4972" s="17">
        <f t="shared" si="995"/>
        <v>224094.67812227528</v>
      </c>
      <c r="AO4972" s="17">
        <f t="shared" si="996"/>
        <v>2240.9467812227526</v>
      </c>
      <c r="AP4972" s="2">
        <f t="shared" si="997"/>
        <v>153.28075983563627</v>
      </c>
      <c r="AQ4972" s="6">
        <f t="shared" si="998"/>
        <v>16053.093977586188</v>
      </c>
      <c r="AR4972" s="3">
        <f t="shared" si="999"/>
        <v>8351.5220924138121</v>
      </c>
    </row>
    <row r="4973" spans="1:44">
      <c r="A4973" s="32">
        <v>44786</v>
      </c>
      <c r="B4973" s="9">
        <v>6.25</v>
      </c>
      <c r="C4973" s="33">
        <v>24431.268670000001</v>
      </c>
      <c r="D4973" s="34">
        <f t="shared" si="982"/>
        <v>201685210.31004775</v>
      </c>
      <c r="E4973" s="34">
        <v>28174668481289.398</v>
      </c>
      <c r="F4973" s="3">
        <f>VLOOKUP(A4973,ERCOT_345kv_West_ATC!A:B,2)</f>
        <v>56.600999999999999</v>
      </c>
      <c r="G4973" s="3">
        <f>VLOOKUP(A4973,ERCOT_345kv_West_ATC!G:H,2)</f>
        <v>5.9720000000000004</v>
      </c>
      <c r="I4973" s="5">
        <f t="shared" si="984"/>
        <v>6</v>
      </c>
      <c r="J4973" s="4">
        <f t="shared" si="985"/>
        <v>144</v>
      </c>
      <c r="K4973" s="4">
        <f t="shared" si="977"/>
        <v>900</v>
      </c>
      <c r="L4973" s="6">
        <f t="shared" si="978"/>
        <v>21988141.802999999</v>
      </c>
      <c r="N4973" s="22">
        <f t="shared" si="986"/>
        <v>0.1090220833208243</v>
      </c>
      <c r="O4973" s="14">
        <f t="shared" si="987"/>
        <v>446.23995910083988</v>
      </c>
      <c r="Q4973" s="22">
        <f t="shared" si="983"/>
        <v>159.38901070295952</v>
      </c>
      <c r="R4973" s="3">
        <f>VLOOKUP(A4973,ERCOT_345kv_West_ATC!D:E,2)</f>
        <v>107.08</v>
      </c>
      <c r="S4973" s="66">
        <f t="shared" si="981"/>
        <v>0.32818454968921051</v>
      </c>
      <c r="T4973" s="69">
        <f t="shared" si="988"/>
        <v>52.309010702959526</v>
      </c>
      <c r="V4973" s="16">
        <f t="shared" si="989"/>
        <v>3.8715084000000004E-2</v>
      </c>
      <c r="W4973" s="16">
        <f t="shared" si="990"/>
        <v>7.0306999320824293E-2</v>
      </c>
      <c r="X4973" s="16"/>
      <c r="Z4973" s="15">
        <f t="shared" si="991"/>
        <v>4.5070923596900849E-6</v>
      </c>
      <c r="AA4973" s="16">
        <f t="shared" si="992"/>
        <v>0.11011398436009275</v>
      </c>
      <c r="AB4973" s="3">
        <f t="shared" si="993"/>
        <v>0.11860078893283173</v>
      </c>
      <c r="AC4973" s="69">
        <f t="shared" si="994"/>
        <v>29.638968749416414</v>
      </c>
      <c r="AD4973" s="3">
        <f t="shared" si="979"/>
        <v>27.044330375599522</v>
      </c>
      <c r="AF4973" s="29"/>
      <c r="AG4973" s="30"/>
      <c r="AH4973" s="29"/>
      <c r="AI4973" s="29"/>
      <c r="AJ4973" s="31"/>
      <c r="AK4973" s="29"/>
      <c r="AL4973" s="30"/>
      <c r="AN4973" s="17">
        <f t="shared" si="995"/>
        <v>224094.67812227528</v>
      </c>
      <c r="AO4973" s="17">
        <f t="shared" si="996"/>
        <v>2240.9467812227526</v>
      </c>
      <c r="AP4973" s="2">
        <f t="shared" si="997"/>
        <v>153.28075983563627</v>
      </c>
      <c r="AQ4973" s="6">
        <f t="shared" si="998"/>
        <v>16413.303763199932</v>
      </c>
      <c r="AR4973" s="3">
        <f t="shared" si="999"/>
        <v>8017.964906800069</v>
      </c>
    </row>
    <row r="4974" spans="1:44">
      <c r="A4974" s="32">
        <v>44787</v>
      </c>
      <c r="B4974" s="9">
        <v>6.25</v>
      </c>
      <c r="C4974" s="33">
        <v>24325.840520000002</v>
      </c>
      <c r="D4974" s="34">
        <f t="shared" si="982"/>
        <v>201685210.31004775</v>
      </c>
      <c r="E4974" s="34">
        <v>28174668481289.398</v>
      </c>
      <c r="F4974" s="3">
        <f>VLOOKUP(A4974,ERCOT_345kv_West_ATC!A:B,2)</f>
        <v>56.600999999999999</v>
      </c>
      <c r="G4974" s="3">
        <f>VLOOKUP(A4974,ERCOT_345kv_West_ATC!G:H,2)</f>
        <v>5.9720000000000004</v>
      </c>
      <c r="I4974" s="5">
        <f t="shared" si="984"/>
        <v>6</v>
      </c>
      <c r="J4974" s="4">
        <f t="shared" si="985"/>
        <v>144</v>
      </c>
      <c r="K4974" s="4">
        <f t="shared" si="977"/>
        <v>900</v>
      </c>
      <c r="L4974" s="6">
        <f t="shared" si="978"/>
        <v>21893256.468000002</v>
      </c>
      <c r="N4974" s="22">
        <f t="shared" si="986"/>
        <v>0.10855162078738355</v>
      </c>
      <c r="O4974" s="14">
        <f t="shared" si="987"/>
        <v>446.23995910083988</v>
      </c>
      <c r="Q4974" s="22">
        <f t="shared" si="983"/>
        <v>158.70119998155488</v>
      </c>
      <c r="R4974" s="3">
        <f>VLOOKUP(A4974,ERCOT_345kv_West_ATC!D:E,2)</f>
        <v>93.93</v>
      </c>
      <c r="S4974" s="66">
        <f t="shared" si="981"/>
        <v>0.40813301971934007</v>
      </c>
      <c r="T4974" s="69">
        <f t="shared" si="988"/>
        <v>64.771199981554872</v>
      </c>
      <c r="V4974" s="16">
        <f t="shared" si="989"/>
        <v>3.8715084000000004E-2</v>
      </c>
      <c r="W4974" s="16">
        <f t="shared" si="990"/>
        <v>6.9836536787383552E-2</v>
      </c>
      <c r="X4974" s="16"/>
      <c r="Z4974" s="15">
        <f t="shared" si="991"/>
        <v>4.5070923596900849E-6</v>
      </c>
      <c r="AA4974" s="16">
        <f t="shared" si="992"/>
        <v>0.10963880995073148</v>
      </c>
      <c r="AB4974" s="3">
        <f t="shared" si="993"/>
        <v>0.11808899145171758</v>
      </c>
      <c r="AC4974" s="69">
        <f t="shared" si="994"/>
        <v>29.451650871328635</v>
      </c>
      <c r="AD4974" s="3">
        <f t="shared" si="979"/>
        <v>27.292862126859813</v>
      </c>
      <c r="AF4974" s="29"/>
      <c r="AG4974" s="30"/>
      <c r="AH4974" s="29"/>
      <c r="AI4974" s="29"/>
      <c r="AJ4974" s="31"/>
      <c r="AK4974" s="29"/>
      <c r="AL4974" s="30"/>
      <c r="AN4974" s="17">
        <f t="shared" si="995"/>
        <v>224094.67812227528</v>
      </c>
      <c r="AO4974" s="17">
        <f t="shared" si="996"/>
        <v>2240.9467812227526</v>
      </c>
      <c r="AP4974" s="2">
        <f t="shared" si="997"/>
        <v>153.28075983563627</v>
      </c>
      <c r="AQ4974" s="6">
        <f t="shared" si="998"/>
        <v>14397.661771361316</v>
      </c>
      <c r="AR4974" s="3">
        <f t="shared" si="999"/>
        <v>9928.1787486386856</v>
      </c>
    </row>
    <row r="4975" spans="1:44">
      <c r="A4975" s="32">
        <v>44788</v>
      </c>
      <c r="B4975" s="9">
        <v>6.25</v>
      </c>
      <c r="C4975" s="33">
        <v>24147.307820000002</v>
      </c>
      <c r="D4975" s="34">
        <f t="shared" si="982"/>
        <v>201685210.31004775</v>
      </c>
      <c r="E4975" s="34">
        <v>28174668481289.398</v>
      </c>
      <c r="F4975" s="3">
        <f>VLOOKUP(A4975,ERCOT_345kv_West_ATC!A:B,2)</f>
        <v>60.7684</v>
      </c>
      <c r="G4975" s="3">
        <f>VLOOKUP(A4975,ERCOT_345kv_West_ATC!G:H,2)</f>
        <v>6.1260000000000003</v>
      </c>
      <c r="I4975" s="5">
        <f t="shared" si="984"/>
        <v>6</v>
      </c>
      <c r="J4975" s="4">
        <f t="shared" si="985"/>
        <v>144</v>
      </c>
      <c r="K4975" s="4">
        <f t="shared" si="977"/>
        <v>900</v>
      </c>
      <c r="L4975" s="6">
        <f t="shared" si="978"/>
        <v>21732577.038000003</v>
      </c>
      <c r="N4975" s="22">
        <f t="shared" si="986"/>
        <v>0.10775493653992192</v>
      </c>
      <c r="O4975" s="14">
        <f t="shared" si="987"/>
        <v>446.23995910083988</v>
      </c>
      <c r="Q4975" s="22">
        <f t="shared" si="983"/>
        <v>157.5364569297104</v>
      </c>
      <c r="R4975" s="3">
        <f>VLOOKUP(A4975,ERCOT_345kv_West_ATC!D:E,2)</f>
        <v>85.53</v>
      </c>
      <c r="S4975" s="66">
        <f t="shared" si="981"/>
        <v>0.45707805249065764</v>
      </c>
      <c r="T4975" s="69">
        <f t="shared" si="988"/>
        <v>72.006456929710396</v>
      </c>
      <c r="V4975" s="16">
        <f t="shared" si="989"/>
        <v>4.1565585599999996E-2</v>
      </c>
      <c r="W4975" s="16">
        <f t="shared" si="990"/>
        <v>6.6189350939921926E-2</v>
      </c>
      <c r="X4975" s="16"/>
      <c r="Z4975" s="15">
        <f t="shared" si="991"/>
        <v>4.5070923596900849E-6</v>
      </c>
      <c r="AA4975" s="16">
        <f t="shared" si="992"/>
        <v>0.10883414658260665</v>
      </c>
      <c r="AB4975" s="3">
        <f t="shared" si="993"/>
        <v>0.11722231034087092</v>
      </c>
      <c r="AC4975" s="69">
        <f t="shared" si="994"/>
        <v>29.134445584758758</v>
      </c>
      <c r="AD4975" s="3">
        <f t="shared" si="979"/>
        <v>27.509714519604977</v>
      </c>
      <c r="AF4975" s="29"/>
      <c r="AG4975" s="30"/>
      <c r="AH4975" s="29"/>
      <c r="AI4975" s="29"/>
      <c r="AJ4975" s="31"/>
      <c r="AK4975" s="29"/>
      <c r="AL4975" s="30"/>
      <c r="AN4975" s="17">
        <f t="shared" si="995"/>
        <v>224094.67812227528</v>
      </c>
      <c r="AO4975" s="17">
        <f t="shared" si="996"/>
        <v>2240.9467812227526</v>
      </c>
      <c r="AP4975" s="2">
        <f t="shared" si="997"/>
        <v>153.28075983563627</v>
      </c>
      <c r="AQ4975" s="6">
        <f t="shared" si="998"/>
        <v>13110.103388741971</v>
      </c>
      <c r="AR4975" s="3">
        <f t="shared" si="999"/>
        <v>11037.204431258031</v>
      </c>
    </row>
    <row r="4976" spans="1:44">
      <c r="A4976" s="32">
        <v>44789</v>
      </c>
      <c r="B4976" s="9">
        <v>6.25</v>
      </c>
      <c r="C4976" s="33">
        <v>23892.48444</v>
      </c>
      <c r="D4976" s="34">
        <f t="shared" si="982"/>
        <v>201685210.31004775</v>
      </c>
      <c r="E4976" s="34">
        <v>28174668481289.398</v>
      </c>
      <c r="F4976" s="3">
        <f>VLOOKUP(A4976,ERCOT_345kv_West_ATC!A:B,2)</f>
        <v>61.566200000000002</v>
      </c>
      <c r="G4976" s="3">
        <f>VLOOKUP(A4976,ERCOT_345kv_West_ATC!G:H,2)</f>
        <v>6.3570000000000002</v>
      </c>
      <c r="I4976" s="5">
        <f t="shared" si="984"/>
        <v>6</v>
      </c>
      <c r="J4976" s="4">
        <f t="shared" si="985"/>
        <v>144</v>
      </c>
      <c r="K4976" s="4">
        <f t="shared" si="977"/>
        <v>900</v>
      </c>
      <c r="L4976" s="6">
        <f t="shared" si="978"/>
        <v>21503235.995999999</v>
      </c>
      <c r="N4976" s="22">
        <f t="shared" si="986"/>
        <v>0.10661781279323053</v>
      </c>
      <c r="O4976" s="14">
        <f t="shared" si="987"/>
        <v>446.23995910083988</v>
      </c>
      <c r="Q4976" s="22">
        <f t="shared" si="983"/>
        <v>155.87399531174054</v>
      </c>
      <c r="R4976" s="3">
        <f>VLOOKUP(A4976,ERCOT_345kv_West_ATC!D:E,2)</f>
        <v>140.34</v>
      </c>
      <c r="S4976" s="66">
        <f t="shared" si="981"/>
        <v>9.9657388525092275E-2</v>
      </c>
      <c r="T4976" s="69">
        <f t="shared" si="988"/>
        <v>15.53399531174054</v>
      </c>
      <c r="V4976" s="16">
        <f t="shared" si="989"/>
        <v>4.2111280799999998E-2</v>
      </c>
      <c r="W4976" s="16">
        <f t="shared" si="990"/>
        <v>6.4506531993230531E-2</v>
      </c>
      <c r="X4976" s="16"/>
      <c r="Z4976" s="15">
        <f t="shared" si="991"/>
        <v>4.5070923596900849E-6</v>
      </c>
      <c r="AA4976" s="16">
        <f t="shared" si="992"/>
        <v>0.10768563407353823</v>
      </c>
      <c r="AB4976" s="3">
        <f t="shared" si="993"/>
        <v>0.11598527863716568</v>
      </c>
      <c r="AC4976" s="69">
        <f t="shared" si="994"/>
        <v>28.68169198120264</v>
      </c>
      <c r="AD4976" s="3">
        <f t="shared" si="979"/>
        <v>27.732799012415079</v>
      </c>
      <c r="AF4976" s="29"/>
      <c r="AG4976" s="30"/>
      <c r="AH4976" s="29"/>
      <c r="AI4976" s="29"/>
      <c r="AJ4976" s="31"/>
      <c r="AK4976" s="29"/>
      <c r="AL4976" s="30"/>
      <c r="AN4976" s="17">
        <f t="shared" si="995"/>
        <v>224094.67812227528</v>
      </c>
      <c r="AO4976" s="17">
        <f t="shared" si="996"/>
        <v>2240.9467812227526</v>
      </c>
      <c r="AP4976" s="2">
        <f t="shared" si="997"/>
        <v>153.28075983563627</v>
      </c>
      <c r="AQ4976" s="6">
        <f t="shared" si="998"/>
        <v>21511.421835333196</v>
      </c>
      <c r="AR4976" s="3">
        <f t="shared" si="999"/>
        <v>2381.062604666804</v>
      </c>
    </row>
    <row r="4977" spans="1:44">
      <c r="A4977" s="32">
        <v>44790</v>
      </c>
      <c r="B4977" s="9">
        <v>6.25</v>
      </c>
      <c r="C4977" s="33">
        <v>23318.944339999998</v>
      </c>
      <c r="D4977" s="34">
        <f t="shared" si="982"/>
        <v>201685210.31004775</v>
      </c>
      <c r="E4977" s="34">
        <v>28174668481289.398</v>
      </c>
      <c r="F4977" s="3">
        <f>VLOOKUP(A4977,ERCOT_345kv_West_ATC!A:B,2)</f>
        <v>59.232599999999998</v>
      </c>
      <c r="G4977" s="3">
        <f>VLOOKUP(A4977,ERCOT_345kv_West_ATC!G:H,2)</f>
        <v>6.32</v>
      </c>
      <c r="I4977" s="5">
        <f t="shared" si="984"/>
        <v>6</v>
      </c>
      <c r="J4977" s="4">
        <f t="shared" si="985"/>
        <v>144</v>
      </c>
      <c r="K4977" s="4">
        <f t="shared" si="977"/>
        <v>900</v>
      </c>
      <c r="L4977" s="6">
        <f t="shared" si="978"/>
        <v>20987049.905999999</v>
      </c>
      <c r="N4977" s="22">
        <f t="shared" si="986"/>
        <v>0.10405844768556362</v>
      </c>
      <c r="O4977" s="14">
        <f t="shared" si="987"/>
        <v>446.23995910083988</v>
      </c>
      <c r="Q4977" s="22">
        <f t="shared" si="983"/>
        <v>152.13223345842633</v>
      </c>
      <c r="R4977" s="3">
        <f>VLOOKUP(A4977,ERCOT_345kv_West_ATC!D:E,2)</f>
        <v>229.17</v>
      </c>
      <c r="S4977" s="66">
        <f t="shared" si="981"/>
        <v>-0.50638687666822446</v>
      </c>
      <c r="T4977" s="69">
        <f t="shared" si="988"/>
        <v>-77.03776654157366</v>
      </c>
      <c r="V4977" s="16">
        <f t="shared" si="989"/>
        <v>4.0515098400000005E-2</v>
      </c>
      <c r="W4977" s="16">
        <f t="shared" si="990"/>
        <v>6.3543349285563613E-2</v>
      </c>
      <c r="X4977" s="16"/>
      <c r="Z4977" s="15">
        <f t="shared" si="991"/>
        <v>4.5070923596900849E-6</v>
      </c>
      <c r="AA4977" s="16">
        <f t="shared" si="992"/>
        <v>0.10510063587085235</v>
      </c>
      <c r="AB4977" s="3">
        <f t="shared" si="993"/>
        <v>0.11320104711552792</v>
      </c>
      <c r="AC4977" s="69">
        <f t="shared" si="994"/>
        <v>27.66266324428322</v>
      </c>
      <c r="AD4977" s="3">
        <f t="shared" si="979"/>
        <v>27.832283367386491</v>
      </c>
      <c r="AF4977" s="29"/>
      <c r="AG4977" s="30"/>
      <c r="AH4977" s="29"/>
      <c r="AI4977" s="29"/>
      <c r="AJ4977" s="31"/>
      <c r="AK4977" s="29"/>
      <c r="AL4977" s="30"/>
      <c r="AN4977" s="17">
        <f t="shared" si="995"/>
        <v>224094.67812227528</v>
      </c>
      <c r="AO4977" s="17">
        <f t="shared" si="996"/>
        <v>2240.9467812227526</v>
      </c>
      <c r="AP4977" s="2">
        <f t="shared" si="997"/>
        <v>153.28075983563627</v>
      </c>
      <c r="AQ4977" s="6">
        <f t="shared" si="998"/>
        <v>35127.351731532763</v>
      </c>
      <c r="AR4977" s="3">
        <f t="shared" si="999"/>
        <v>-11808.407391532764</v>
      </c>
    </row>
    <row r="4978" spans="1:44">
      <c r="A4978" s="32">
        <v>44791</v>
      </c>
      <c r="B4978" s="9">
        <v>6.25</v>
      </c>
      <c r="C4978" s="33">
        <v>23217.331289999998</v>
      </c>
      <c r="D4978" s="34">
        <f t="shared" si="982"/>
        <v>202951803.05268347</v>
      </c>
      <c r="E4978" s="34">
        <v>28351606743493.699</v>
      </c>
      <c r="F4978" s="3">
        <f>VLOOKUP(A4978,ERCOT_345kv_West_ATC!A:B,2)</f>
        <v>63.0456</v>
      </c>
      <c r="G4978" s="3">
        <f>VLOOKUP(A4978,ERCOT_345kv_West_ATC!G:H,2)</f>
        <v>6.3710000000000004</v>
      </c>
      <c r="I4978" s="5">
        <f t="shared" si="984"/>
        <v>6</v>
      </c>
      <c r="J4978" s="4">
        <f t="shared" si="985"/>
        <v>144</v>
      </c>
      <c r="K4978" s="4">
        <f t="shared" si="977"/>
        <v>900</v>
      </c>
      <c r="L4978" s="6">
        <f t="shared" si="978"/>
        <v>20895598.160999998</v>
      </c>
      <c r="N4978" s="22">
        <f t="shared" si="986"/>
        <v>0.10295842582672592</v>
      </c>
      <c r="O4978" s="14">
        <f t="shared" si="987"/>
        <v>443.45504029169552</v>
      </c>
      <c r="Q4978" s="22">
        <f t="shared" si="983"/>
        <v>150.52401436655836</v>
      </c>
      <c r="R4978" s="3">
        <f>VLOOKUP(A4978,ERCOT_345kv_West_ATC!D:E,2)</f>
        <v>86.45</v>
      </c>
      <c r="S4978" s="66">
        <f t="shared" si="981"/>
        <v>0.42567303719740257</v>
      </c>
      <c r="T4978" s="69">
        <f t="shared" si="988"/>
        <v>64.074014366558359</v>
      </c>
      <c r="V4978" s="16">
        <f t="shared" si="989"/>
        <v>4.3123190400000004E-2</v>
      </c>
      <c r="W4978" s="16">
        <f t="shared" si="990"/>
        <v>5.9835235426725912E-2</v>
      </c>
      <c r="X4978" s="16"/>
      <c r="Z4978" s="15">
        <f t="shared" si="991"/>
        <v>4.4789642505168412E-6</v>
      </c>
      <c r="AA4978" s="16">
        <f t="shared" si="992"/>
        <v>0.10398959684031604</v>
      </c>
      <c r="AB4978" s="3">
        <f t="shared" si="993"/>
        <v>0.11200437708017745</v>
      </c>
      <c r="AC4978" s="69">
        <f t="shared" si="994"/>
        <v>27.224682011344946</v>
      </c>
      <c r="AD4978" s="3">
        <f t="shared" si="979"/>
        <v>27.859575171313427</v>
      </c>
      <c r="AF4978" s="29"/>
      <c r="AG4978" s="30"/>
      <c r="AH4978" s="29"/>
      <c r="AI4978" s="29"/>
      <c r="AJ4978" s="31"/>
      <c r="AK4978" s="29"/>
      <c r="AL4978" s="30"/>
      <c r="AN4978" s="17">
        <f t="shared" si="995"/>
        <v>225502.00339187053</v>
      </c>
      <c r="AO4978" s="17">
        <f t="shared" si="996"/>
        <v>2255.0200339187054</v>
      </c>
      <c r="AP4978" s="2">
        <f t="shared" si="997"/>
        <v>154.24337032003945</v>
      </c>
      <c r="AQ4978" s="6">
        <f t="shared" si="998"/>
        <v>13334.33936416741</v>
      </c>
      <c r="AR4978" s="3">
        <f t="shared" si="999"/>
        <v>9882.9919258325881</v>
      </c>
    </row>
    <row r="4979" spans="1:44">
      <c r="A4979" s="32">
        <v>44792</v>
      </c>
      <c r="B4979" s="9">
        <v>6.25</v>
      </c>
      <c r="C4979" s="33">
        <v>20882.650710000002</v>
      </c>
      <c r="D4979" s="34">
        <f t="shared" si="982"/>
        <v>202951803.05268347</v>
      </c>
      <c r="E4979" s="34">
        <v>28351606743493.699</v>
      </c>
      <c r="F4979" s="3">
        <f>VLOOKUP(A4979,ERCOT_345kv_West_ATC!A:B,2)</f>
        <v>63.334899999999998</v>
      </c>
      <c r="G4979" s="3">
        <f>VLOOKUP(A4979,ERCOT_345kv_West_ATC!G:H,2)</f>
        <v>6.3540000000000001</v>
      </c>
      <c r="I4979" s="5">
        <f t="shared" si="984"/>
        <v>6</v>
      </c>
      <c r="J4979" s="4">
        <f t="shared" si="985"/>
        <v>144</v>
      </c>
      <c r="K4979" s="4">
        <f t="shared" si="977"/>
        <v>900</v>
      </c>
      <c r="L4979" s="6">
        <f t="shared" si="978"/>
        <v>18794385.639000002</v>
      </c>
      <c r="N4979" s="22">
        <f t="shared" si="986"/>
        <v>9.260516712000455E-2</v>
      </c>
      <c r="O4979" s="14">
        <f t="shared" si="987"/>
        <v>443.45504029169552</v>
      </c>
      <c r="Q4979" s="22">
        <f t="shared" si="983"/>
        <v>135.38767122807681</v>
      </c>
      <c r="R4979" s="3">
        <f>VLOOKUP(A4979,ERCOT_345kv_West_ATC!D:E,2)</f>
        <v>87.4</v>
      </c>
      <c r="S4979" s="66">
        <f t="shared" si="981"/>
        <v>0.3544463893409896</v>
      </c>
      <c r="T4979" s="69">
        <f t="shared" si="988"/>
        <v>47.987671228076806</v>
      </c>
      <c r="V4979" s="16">
        <f t="shared" si="989"/>
        <v>4.3321071599999997E-2</v>
      </c>
      <c r="W4979" s="16">
        <f t="shared" si="990"/>
        <v>4.9284095520004553E-2</v>
      </c>
      <c r="X4979" s="16"/>
      <c r="Z4979" s="15">
        <f t="shared" si="991"/>
        <v>4.4789642505168412E-6</v>
      </c>
      <c r="AA4979" s="16">
        <f t="shared" si="992"/>
        <v>9.3532645986120141E-2</v>
      </c>
      <c r="AB4979" s="3">
        <f t="shared" si="993"/>
        <v>0.10074147865409019</v>
      </c>
      <c r="AC4979" s="69">
        <f t="shared" si="994"/>
        <v>23.102461187397012</v>
      </c>
      <c r="AD4979" s="3">
        <f t="shared" si="979"/>
        <v>27.753950178614051</v>
      </c>
      <c r="AF4979" s="29"/>
      <c r="AG4979" s="30"/>
      <c r="AH4979" s="29"/>
      <c r="AI4979" s="29"/>
      <c r="AJ4979" s="31"/>
      <c r="AK4979" s="29"/>
      <c r="AL4979" s="30"/>
      <c r="AN4979" s="17">
        <f t="shared" si="995"/>
        <v>225502.00339187053</v>
      </c>
      <c r="AO4979" s="17">
        <f t="shared" si="996"/>
        <v>2255.0200339187054</v>
      </c>
      <c r="AP4979" s="2">
        <f t="shared" si="997"/>
        <v>154.24337032003945</v>
      </c>
      <c r="AQ4979" s="6">
        <f t="shared" si="998"/>
        <v>13480.870565971449</v>
      </c>
      <c r="AR4979" s="3">
        <f t="shared" si="999"/>
        <v>7401.780144028553</v>
      </c>
    </row>
    <row r="4980" spans="1:44">
      <c r="A4980" s="32">
        <v>44793</v>
      </c>
      <c r="B4980" s="9">
        <v>6.25</v>
      </c>
      <c r="C4980" s="33">
        <v>21169.076669999999</v>
      </c>
      <c r="D4980" s="34">
        <f t="shared" si="982"/>
        <v>202951803.05268347</v>
      </c>
      <c r="E4980" s="34">
        <v>28351606743493.699</v>
      </c>
      <c r="F4980" s="3">
        <f>VLOOKUP(A4980,ERCOT_345kv_West_ATC!A:B,2)</f>
        <v>63.334899999999998</v>
      </c>
      <c r="G4980" s="3">
        <f>VLOOKUP(A4980,ERCOT_345kv_West_ATC!G:H,2)</f>
        <v>6.3540000000000001</v>
      </c>
      <c r="I4980" s="5">
        <f t="shared" si="984"/>
        <v>6</v>
      </c>
      <c r="J4980" s="4">
        <f t="shared" si="985"/>
        <v>144</v>
      </c>
      <c r="K4980" s="4">
        <f t="shared" si="977"/>
        <v>900</v>
      </c>
      <c r="L4980" s="6">
        <f t="shared" si="978"/>
        <v>19052169.002999999</v>
      </c>
      <c r="N4980" s="22">
        <f t="shared" si="986"/>
        <v>9.387533747632841E-2</v>
      </c>
      <c r="O4980" s="14">
        <f t="shared" si="987"/>
        <v>443.45504029169552</v>
      </c>
      <c r="Q4980" s="22">
        <f t="shared" si="983"/>
        <v>137.24464543322864</v>
      </c>
      <c r="R4980" s="3">
        <f>VLOOKUP(A4980,ERCOT_345kv_West_ATC!D:E,2)</f>
        <v>75.36</v>
      </c>
      <c r="S4980" s="66">
        <f t="shared" si="981"/>
        <v>0.45090753987437965</v>
      </c>
      <c r="T4980" s="69">
        <f t="shared" si="988"/>
        <v>61.884645433228641</v>
      </c>
      <c r="V4980" s="16">
        <f t="shared" si="989"/>
        <v>4.3321071599999997E-2</v>
      </c>
      <c r="W4980" s="16">
        <f t="shared" si="990"/>
        <v>5.0554265876328414E-2</v>
      </c>
      <c r="X4980" s="16"/>
      <c r="Z4980" s="15">
        <f t="shared" si="991"/>
        <v>4.4789642505168412E-6</v>
      </c>
      <c r="AA4980" s="16">
        <f t="shared" si="992"/>
        <v>9.4815537621380092E-2</v>
      </c>
      <c r="AB4980" s="3">
        <f t="shared" si="993"/>
        <v>0.10212324647351262</v>
      </c>
      <c r="AC4980" s="69">
        <f t="shared" si="994"/>
        <v>23.608188209305617</v>
      </c>
      <c r="AD4980" s="3">
        <f t="shared" si="979"/>
        <v>27.604483960576431</v>
      </c>
      <c r="AF4980" s="29"/>
      <c r="AG4980" s="30"/>
      <c r="AH4980" s="29"/>
      <c r="AI4980" s="29"/>
      <c r="AJ4980" s="31"/>
      <c r="AK4980" s="29"/>
      <c r="AL4980" s="30"/>
      <c r="AN4980" s="17">
        <f t="shared" si="995"/>
        <v>225502.00339187053</v>
      </c>
      <c r="AO4980" s="17">
        <f t="shared" si="996"/>
        <v>2255.0200339187054</v>
      </c>
      <c r="AP4980" s="2">
        <f t="shared" si="997"/>
        <v>154.24337032003945</v>
      </c>
      <c r="AQ4980" s="6">
        <f t="shared" si="998"/>
        <v>11623.780387318173</v>
      </c>
      <c r="AR4980" s="3">
        <f t="shared" si="999"/>
        <v>9545.2962826818257</v>
      </c>
    </row>
    <row r="4981" spans="1:44">
      <c r="A4981" s="32">
        <v>44794</v>
      </c>
      <c r="B4981" s="9">
        <v>6.25</v>
      </c>
      <c r="C4981" s="33">
        <v>21541.53183</v>
      </c>
      <c r="D4981" s="34">
        <f t="shared" si="982"/>
        <v>202951803.05268347</v>
      </c>
      <c r="E4981" s="34">
        <v>28351606743493.699</v>
      </c>
      <c r="F4981" s="3">
        <f>VLOOKUP(A4981,ERCOT_345kv_West_ATC!A:B,2)</f>
        <v>63.334899999999998</v>
      </c>
      <c r="G4981" s="3">
        <f>VLOOKUP(A4981,ERCOT_345kv_West_ATC!G:H,2)</f>
        <v>6.3540000000000001</v>
      </c>
      <c r="I4981" s="5">
        <f t="shared" si="984"/>
        <v>6</v>
      </c>
      <c r="J4981" s="4">
        <f t="shared" si="985"/>
        <v>144</v>
      </c>
      <c r="K4981" s="4">
        <f t="shared" si="977"/>
        <v>900</v>
      </c>
      <c r="L4981" s="6">
        <f t="shared" si="978"/>
        <v>19387378.647</v>
      </c>
      <c r="N4981" s="22">
        <f t="shared" si="986"/>
        <v>9.5527008656174917E-2</v>
      </c>
      <c r="O4981" s="14">
        <f t="shared" si="987"/>
        <v>443.45504029169552</v>
      </c>
      <c r="Q4981" s="22">
        <f t="shared" si="983"/>
        <v>139.65936938037268</v>
      </c>
      <c r="R4981" s="3">
        <f>VLOOKUP(A4981,ERCOT_345kv_West_ATC!D:E,2)</f>
        <v>70.02</v>
      </c>
      <c r="S4981" s="66">
        <f t="shared" si="981"/>
        <v>0.49863728935152701</v>
      </c>
      <c r="T4981" s="69">
        <f t="shared" si="988"/>
        <v>69.639369380372685</v>
      </c>
      <c r="V4981" s="16">
        <f t="shared" si="989"/>
        <v>4.3321071599999997E-2</v>
      </c>
      <c r="W4981" s="16">
        <f t="shared" si="990"/>
        <v>5.220593705617492E-2</v>
      </c>
      <c r="X4981" s="16"/>
      <c r="Z4981" s="15">
        <f t="shared" si="991"/>
        <v>4.4789642505168412E-6</v>
      </c>
      <c r="AA4981" s="16">
        <f t="shared" si="992"/>
        <v>9.6483750967940624E-2</v>
      </c>
      <c r="AB4981" s="3">
        <f t="shared" si="993"/>
        <v>0.10392003386759464</v>
      </c>
      <c r="AC4981" s="69">
        <f t="shared" si="994"/>
        <v>24.265812395539641</v>
      </c>
      <c r="AD4981" s="3">
        <f t="shared" si="979"/>
        <v>27.503509595126101</v>
      </c>
      <c r="AF4981" s="29"/>
      <c r="AG4981" s="30"/>
      <c r="AH4981" s="29"/>
      <c r="AI4981" s="29"/>
      <c r="AJ4981" s="31"/>
      <c r="AK4981" s="29"/>
      <c r="AL4981" s="30"/>
      <c r="AN4981" s="17">
        <f t="shared" si="995"/>
        <v>225502.00339187053</v>
      </c>
      <c r="AO4981" s="17">
        <f t="shared" si="996"/>
        <v>2255.0200339187054</v>
      </c>
      <c r="AP4981" s="2">
        <f t="shared" si="997"/>
        <v>154.24337032003945</v>
      </c>
      <c r="AQ4981" s="6">
        <f t="shared" si="998"/>
        <v>10800.120789809162</v>
      </c>
      <c r="AR4981" s="3">
        <f t="shared" si="999"/>
        <v>10741.411040190838</v>
      </c>
    </row>
    <row r="4982" spans="1:44">
      <c r="A4982" s="32">
        <v>44795</v>
      </c>
      <c r="B4982" s="9">
        <v>6.25</v>
      </c>
      <c r="C4982" s="33">
        <v>21371.395260000001</v>
      </c>
      <c r="D4982" s="34">
        <f t="shared" si="982"/>
        <v>202951803.05268347</v>
      </c>
      <c r="E4982" s="34">
        <v>28351606743493.699</v>
      </c>
      <c r="F4982" s="3">
        <f>VLOOKUP(A4982,ERCOT_345kv_West_ATC!A:B,2)</f>
        <v>64.443100000000001</v>
      </c>
      <c r="G4982" s="3">
        <f>VLOOKUP(A4982,ERCOT_345kv_West_ATC!G:H,2)</f>
        <v>6.5380000000000003</v>
      </c>
      <c r="I4982" s="5">
        <f t="shared" si="984"/>
        <v>6</v>
      </c>
      <c r="J4982" s="4">
        <f t="shared" si="985"/>
        <v>144</v>
      </c>
      <c r="K4982" s="4">
        <f t="shared" si="977"/>
        <v>900</v>
      </c>
      <c r="L4982" s="6">
        <f t="shared" si="978"/>
        <v>19234255.734000001</v>
      </c>
      <c r="N4982" s="22">
        <f t="shared" si="986"/>
        <v>9.4772529461130503E-2</v>
      </c>
      <c r="O4982" s="14">
        <f t="shared" si="987"/>
        <v>443.45504029169552</v>
      </c>
      <c r="Q4982" s="22">
        <f t="shared" si="983"/>
        <v>138.55632962153584</v>
      </c>
      <c r="R4982" s="3">
        <f>VLOOKUP(A4982,ERCOT_345kv_West_ATC!D:E,2)</f>
        <v>72.819999999999993</v>
      </c>
      <c r="S4982" s="66">
        <f t="shared" si="981"/>
        <v>0.47443757929423697</v>
      </c>
      <c r="T4982" s="69">
        <f t="shared" si="988"/>
        <v>65.736329621535845</v>
      </c>
      <c r="V4982" s="16">
        <f t="shared" si="989"/>
        <v>4.4079080399999998E-2</v>
      </c>
      <c r="W4982" s="16">
        <f t="shared" si="990"/>
        <v>5.0693449061130505E-2</v>
      </c>
      <c r="X4982" s="16"/>
      <c r="Z4982" s="15">
        <f t="shared" si="991"/>
        <v>4.4789642505168412E-6</v>
      </c>
      <c r="AA4982" s="16">
        <f t="shared" si="992"/>
        <v>9.5721715353205075E-2</v>
      </c>
      <c r="AB4982" s="3">
        <f t="shared" si="993"/>
        <v>0.10309926595489248</v>
      </c>
      <c r="AC4982" s="69">
        <f t="shared" si="994"/>
        <v>23.965411339490647</v>
      </c>
      <c r="AD4982" s="3">
        <f t="shared" si="979"/>
        <v>27.406804876209964</v>
      </c>
      <c r="AF4982" s="29"/>
      <c r="AG4982" s="30"/>
      <c r="AH4982" s="29"/>
      <c r="AI4982" s="29"/>
      <c r="AJ4982" s="31"/>
      <c r="AK4982" s="29"/>
      <c r="AL4982" s="30"/>
      <c r="AN4982" s="17">
        <f t="shared" si="995"/>
        <v>225502.00339187053</v>
      </c>
      <c r="AO4982" s="17">
        <f t="shared" si="996"/>
        <v>2255.0200339187054</v>
      </c>
      <c r="AP4982" s="2">
        <f t="shared" si="997"/>
        <v>154.24337032003945</v>
      </c>
      <c r="AQ4982" s="6">
        <f t="shared" si="998"/>
        <v>11232.002226705272</v>
      </c>
      <c r="AR4982" s="3">
        <f t="shared" si="999"/>
        <v>10139.393033294729</v>
      </c>
    </row>
    <row r="4983" spans="1:44">
      <c r="A4983" s="32">
        <v>44796</v>
      </c>
      <c r="B4983" s="9">
        <v>6.25</v>
      </c>
      <c r="C4983" s="33">
        <v>21526.166499999999</v>
      </c>
      <c r="D4983" s="34">
        <f t="shared" si="982"/>
        <v>202951803.05268347</v>
      </c>
      <c r="E4983" s="34">
        <v>28351606743493.699</v>
      </c>
      <c r="F4983" s="3">
        <f>VLOOKUP(A4983,ERCOT_345kv_West_ATC!A:B,2)</f>
        <v>63.1389</v>
      </c>
      <c r="G4983" s="3">
        <f>VLOOKUP(A4983,ERCOT_345kv_West_ATC!G:H,2)</f>
        <v>6.4359999999999999</v>
      </c>
      <c r="I4983" s="5">
        <f t="shared" si="984"/>
        <v>6</v>
      </c>
      <c r="J4983" s="4">
        <f t="shared" si="985"/>
        <v>144</v>
      </c>
      <c r="K4983" s="4">
        <f t="shared" si="977"/>
        <v>900</v>
      </c>
      <c r="L4983" s="6">
        <f t="shared" si="978"/>
        <v>19373549.849999998</v>
      </c>
      <c r="N4983" s="22">
        <f t="shared" si="986"/>
        <v>9.5458870325832446E-2</v>
      </c>
      <c r="O4983" s="14">
        <f t="shared" si="987"/>
        <v>443.45504029169552</v>
      </c>
      <c r="Q4983" s="22">
        <f t="shared" si="983"/>
        <v>139.55975193835155</v>
      </c>
      <c r="R4983" s="3">
        <f>VLOOKUP(A4983,ERCOT_345kv_West_ATC!D:E,2)</f>
        <v>81.27</v>
      </c>
      <c r="S4983" s="66">
        <f t="shared" si="981"/>
        <v>0.41766878436485178</v>
      </c>
      <c r="T4983" s="69">
        <f t="shared" si="988"/>
        <v>58.289751938351557</v>
      </c>
      <c r="V4983" s="16">
        <f t="shared" si="989"/>
        <v>4.3187007599999994E-2</v>
      </c>
      <c r="W4983" s="16">
        <f t="shared" si="990"/>
        <v>5.2271862725832452E-2</v>
      </c>
      <c r="X4983" s="16"/>
      <c r="Z4983" s="15">
        <f t="shared" si="991"/>
        <v>4.4789642505168412E-6</v>
      </c>
      <c r="AA4983" s="16">
        <f t="shared" si="992"/>
        <v>9.641493020417323E-2</v>
      </c>
      <c r="AB4983" s="3">
        <f t="shared" si="993"/>
        <v>0.10384590888769127</v>
      </c>
      <c r="AC4983" s="69">
        <f t="shared" si="994"/>
        <v>24.238682652895005</v>
      </c>
      <c r="AD4983" s="3">
        <f t="shared" si="979"/>
        <v>27.310402412421823</v>
      </c>
      <c r="AF4983" s="29"/>
      <c r="AG4983" s="30"/>
      <c r="AH4983" s="29"/>
      <c r="AI4983" s="29"/>
      <c r="AJ4983" s="31"/>
      <c r="AK4983" s="29"/>
      <c r="AL4983" s="30"/>
      <c r="AN4983" s="17">
        <f t="shared" si="995"/>
        <v>225502.00339187053</v>
      </c>
      <c r="AO4983" s="17">
        <f t="shared" si="996"/>
        <v>2255.0200339187054</v>
      </c>
      <c r="AP4983" s="2">
        <f t="shared" si="997"/>
        <v>154.24337032003945</v>
      </c>
      <c r="AQ4983" s="6">
        <f t="shared" si="998"/>
        <v>12535.358705909604</v>
      </c>
      <c r="AR4983" s="3">
        <f t="shared" si="999"/>
        <v>8990.807794090395</v>
      </c>
    </row>
    <row r="4984" spans="1:44">
      <c r="A4984" s="32">
        <v>44797</v>
      </c>
      <c r="B4984" s="9">
        <v>6.25</v>
      </c>
      <c r="C4984" s="33">
        <v>21399.625380000001</v>
      </c>
      <c r="D4984" s="34">
        <f t="shared" si="982"/>
        <v>202951803.05268347</v>
      </c>
      <c r="E4984" s="34">
        <v>28351606743493.699</v>
      </c>
      <c r="F4984" s="3">
        <f>VLOOKUP(A4984,ERCOT_345kv_West_ATC!A:B,2)</f>
        <v>65.244799999999998</v>
      </c>
      <c r="G4984" s="3">
        <f>VLOOKUP(A4984,ERCOT_345kv_West_ATC!G:H,2)</f>
        <v>6.4720000000000004</v>
      </c>
      <c r="I4984" s="5">
        <f t="shared" si="984"/>
        <v>6</v>
      </c>
      <c r="J4984" s="4">
        <f t="shared" si="985"/>
        <v>144</v>
      </c>
      <c r="K4984" s="4">
        <f t="shared" si="977"/>
        <v>900</v>
      </c>
      <c r="L4984" s="6">
        <f t="shared" si="978"/>
        <v>19259662.842</v>
      </c>
      <c r="N4984" s="22">
        <f t="shared" si="986"/>
        <v>9.4897717351150893E-2</v>
      </c>
      <c r="O4984" s="14">
        <f t="shared" si="987"/>
        <v>443.45504029169552</v>
      </c>
      <c r="Q4984" s="22">
        <f t="shared" si="983"/>
        <v>138.73935285255979</v>
      </c>
      <c r="R4984" s="3">
        <f>VLOOKUP(A4984,ERCOT_345kv_West_ATC!D:E,2)</f>
        <v>88.54</v>
      </c>
      <c r="S4984" s="66">
        <f t="shared" si="981"/>
        <v>0.36182490274340057</v>
      </c>
      <c r="T4984" s="69">
        <f t="shared" si="988"/>
        <v>50.199352852559784</v>
      </c>
      <c r="V4984" s="16">
        <f t="shared" si="989"/>
        <v>4.4627443200000005E-2</v>
      </c>
      <c r="W4984" s="16">
        <f t="shared" si="990"/>
        <v>5.0270274151150887E-2</v>
      </c>
      <c r="X4984" s="16"/>
      <c r="Z4984" s="15">
        <f t="shared" si="991"/>
        <v>4.4789642505168412E-6</v>
      </c>
      <c r="AA4984" s="16">
        <f t="shared" si="992"/>
        <v>9.5848157051472885E-2</v>
      </c>
      <c r="AB4984" s="3">
        <f t="shared" si="993"/>
        <v>0.10323545288206359</v>
      </c>
      <c r="AC4984" s="69">
        <f t="shared" si="994"/>
        <v>24.015255754835277</v>
      </c>
      <c r="AD4984" s="3">
        <f t="shared" si="979"/>
        <v>27.281137514242005</v>
      </c>
      <c r="AF4984" s="29"/>
      <c r="AG4984" s="30"/>
      <c r="AH4984" s="29"/>
      <c r="AI4984" s="29"/>
      <c r="AJ4984" s="31"/>
      <c r="AK4984" s="29"/>
      <c r="AL4984" s="30"/>
      <c r="AN4984" s="17">
        <f t="shared" si="995"/>
        <v>225502.00339187053</v>
      </c>
      <c r="AO4984" s="17">
        <f t="shared" si="996"/>
        <v>2255.0200339187054</v>
      </c>
      <c r="AP4984" s="2">
        <f t="shared" si="997"/>
        <v>154.24337032003945</v>
      </c>
      <c r="AQ4984" s="6">
        <f t="shared" si="998"/>
        <v>13656.708008136293</v>
      </c>
      <c r="AR4984" s="3">
        <f t="shared" si="999"/>
        <v>7742.9173718637085</v>
      </c>
    </row>
    <row r="4985" spans="1:44">
      <c r="A4985" s="32">
        <v>44798</v>
      </c>
      <c r="B4985" s="9">
        <v>6.25</v>
      </c>
      <c r="C4985" s="33">
        <v>21604.064569999999</v>
      </c>
      <c r="D4985" s="34">
        <f t="shared" si="982"/>
        <v>202951803.05268347</v>
      </c>
      <c r="E4985" s="34">
        <v>28351606743493.699</v>
      </c>
      <c r="F4985" s="3">
        <f>VLOOKUP(A4985,ERCOT_345kv_West_ATC!A:B,2)</f>
        <v>63.609699999999997</v>
      </c>
      <c r="G4985" s="3">
        <f>VLOOKUP(A4985,ERCOT_345kv_West_ATC!G:H,2)</f>
        <v>6.5330000000000004</v>
      </c>
      <c r="I4985" s="5">
        <f t="shared" si="984"/>
        <v>6</v>
      </c>
      <c r="J4985" s="4">
        <f t="shared" si="985"/>
        <v>144</v>
      </c>
      <c r="K4985" s="4">
        <f t="shared" si="977"/>
        <v>900</v>
      </c>
      <c r="L4985" s="6">
        <f t="shared" si="978"/>
        <v>19443658.112999998</v>
      </c>
      <c r="N4985" s="22">
        <f t="shared" si="986"/>
        <v>9.5804313243537401E-2</v>
      </c>
      <c r="O4985" s="14">
        <f t="shared" si="987"/>
        <v>443.45504029169552</v>
      </c>
      <c r="Q4985" s="22">
        <f t="shared" si="983"/>
        <v>140.06478544376813</v>
      </c>
      <c r="R4985" s="3">
        <f>VLOOKUP(A4985,ERCOT_345kv_West_ATC!D:E,2)</f>
        <v>107.8</v>
      </c>
      <c r="S4985" s="66">
        <f t="shared" si="981"/>
        <v>0.23035615512880994</v>
      </c>
      <c r="T4985" s="69">
        <f t="shared" si="988"/>
        <v>32.264785443768133</v>
      </c>
      <c r="V4985" s="16">
        <f t="shared" si="989"/>
        <v>4.3509034799999999E-2</v>
      </c>
      <c r="W4985" s="16">
        <f t="shared" si="990"/>
        <v>5.2295278443537402E-2</v>
      </c>
      <c r="X4985" s="16"/>
      <c r="Z4985" s="15">
        <f t="shared" si="991"/>
        <v>4.4789642505168412E-6</v>
      </c>
      <c r="AA4985" s="16">
        <f t="shared" si="992"/>
        <v>9.676383287488749E-2</v>
      </c>
      <c r="AB4985" s="3">
        <f t="shared" si="993"/>
        <v>0.10422170250053668</v>
      </c>
      <c r="AC4985" s="69">
        <f t="shared" si="994"/>
        <v>24.376223115196424</v>
      </c>
      <c r="AD4985" s="3">
        <f t="shared" si="979"/>
        <v>27.274356446704349</v>
      </c>
      <c r="AF4985" s="29"/>
      <c r="AG4985" s="30"/>
      <c r="AH4985" s="29"/>
      <c r="AI4985" s="29"/>
      <c r="AJ4985" s="31"/>
      <c r="AK4985" s="29"/>
      <c r="AL4985" s="30"/>
      <c r="AN4985" s="17">
        <f t="shared" si="995"/>
        <v>225502.00339187053</v>
      </c>
      <c r="AO4985" s="17">
        <f t="shared" si="996"/>
        <v>2255.0200339187054</v>
      </c>
      <c r="AP4985" s="2">
        <f t="shared" si="997"/>
        <v>154.24337032003945</v>
      </c>
      <c r="AQ4985" s="6">
        <f t="shared" si="998"/>
        <v>16627.435320500252</v>
      </c>
      <c r="AR4985" s="3">
        <f t="shared" si="999"/>
        <v>4976.6292494997469</v>
      </c>
    </row>
    <row r="4986" spans="1:44">
      <c r="A4986" s="32">
        <v>44799</v>
      </c>
      <c r="B4986" s="9">
        <v>6.25</v>
      </c>
      <c r="C4986" s="33">
        <v>20233.205290000002</v>
      </c>
      <c r="D4986" s="34">
        <f t="shared" si="982"/>
        <v>202951803.05268347</v>
      </c>
      <c r="E4986" s="34">
        <v>28351606743493.699</v>
      </c>
      <c r="F4986" s="3">
        <f>VLOOKUP(A4986,ERCOT_345kv_West_ATC!A:B,2)</f>
        <v>64.349400000000003</v>
      </c>
      <c r="G4986" s="3">
        <f>VLOOKUP(A4986,ERCOT_345kv_West_ATC!G:H,2)</f>
        <v>6.5670000000000002</v>
      </c>
      <c r="I4986" s="5">
        <f t="shared" si="984"/>
        <v>6</v>
      </c>
      <c r="J4986" s="4">
        <f t="shared" si="985"/>
        <v>144</v>
      </c>
      <c r="K4986" s="4">
        <f t="shared" ref="K4986:K5049" si="1000">J4986*B4986</f>
        <v>900</v>
      </c>
      <c r="L4986" s="6">
        <f t="shared" ref="L4986:L5049" si="1001">K4986*C4986</f>
        <v>18209884.761</v>
      </c>
      <c r="N4986" s="22">
        <f t="shared" si="986"/>
        <v>8.9725168671070971E-2</v>
      </c>
      <c r="O4986" s="14">
        <f t="shared" si="987"/>
        <v>443.45504029169552</v>
      </c>
      <c r="Q4986" s="22">
        <f t="shared" si="983"/>
        <v>131.17714717992831</v>
      </c>
      <c r="R4986" s="3">
        <f>VLOOKUP(A4986,ERCOT_345kv_West_ATC!D:E,2)</f>
        <v>99.96</v>
      </c>
      <c r="S4986" s="66">
        <f t="shared" si="981"/>
        <v>0.23797702458881434</v>
      </c>
      <c r="T4986" s="69">
        <f t="shared" si="988"/>
        <v>31.217147179928318</v>
      </c>
      <c r="V4986" s="16">
        <f t="shared" si="989"/>
        <v>4.4014989599999998E-2</v>
      </c>
      <c r="W4986" s="16">
        <f t="shared" si="990"/>
        <v>4.5710179071070972E-2</v>
      </c>
      <c r="X4986" s="16"/>
      <c r="Z4986" s="15">
        <f t="shared" si="991"/>
        <v>4.4789642505168412E-6</v>
      </c>
      <c r="AA4986" s="16">
        <f t="shared" si="992"/>
        <v>9.062380316727825E-2</v>
      </c>
      <c r="AB4986" s="3">
        <f t="shared" si="993"/>
        <v>9.760844287120482E-2</v>
      </c>
      <c r="AC4986" s="69">
        <f t="shared" si="994"/>
        <v>21.955770090860963</v>
      </c>
      <c r="AD4986" s="3">
        <f t="shared" si="979"/>
        <v>27.085007045304849</v>
      </c>
      <c r="AF4986" s="29"/>
      <c r="AG4986" s="30"/>
      <c r="AH4986" s="29"/>
      <c r="AI4986" s="29"/>
      <c r="AJ4986" s="31"/>
      <c r="AK4986" s="29"/>
      <c r="AL4986" s="30"/>
      <c r="AN4986" s="17">
        <f t="shared" si="995"/>
        <v>225502.00339187053</v>
      </c>
      <c r="AO4986" s="17">
        <f t="shared" si="996"/>
        <v>2255.0200339187054</v>
      </c>
      <c r="AP4986" s="2">
        <f t="shared" si="997"/>
        <v>154.24337032003945</v>
      </c>
      <c r="AQ4986" s="6">
        <f t="shared" si="998"/>
        <v>15418.167297191141</v>
      </c>
      <c r="AR4986" s="3">
        <f t="shared" si="999"/>
        <v>4815.0379928088605</v>
      </c>
    </row>
    <row r="4987" spans="1:44">
      <c r="A4987" s="32">
        <v>44800</v>
      </c>
      <c r="B4987" s="9">
        <v>6.25</v>
      </c>
      <c r="C4987" s="33">
        <v>20059.369460000002</v>
      </c>
      <c r="D4987" s="34">
        <f t="shared" si="982"/>
        <v>202951803.05268347</v>
      </c>
      <c r="E4987" s="34">
        <v>28351606743493.699</v>
      </c>
      <c r="F4987" s="3">
        <f>VLOOKUP(A4987,ERCOT_345kv_West_ATC!A:B,2)</f>
        <v>64.349400000000003</v>
      </c>
      <c r="G4987" s="3">
        <f>VLOOKUP(A4987,ERCOT_345kv_West_ATC!G:H,2)</f>
        <v>6.5670000000000002</v>
      </c>
      <c r="I4987" s="5">
        <f t="shared" si="984"/>
        <v>6</v>
      </c>
      <c r="J4987" s="4">
        <f t="shared" si="985"/>
        <v>144</v>
      </c>
      <c r="K4987" s="4">
        <f t="shared" si="1000"/>
        <v>900</v>
      </c>
      <c r="L4987" s="6">
        <f t="shared" si="1001"/>
        <v>18053432.514000002</v>
      </c>
      <c r="N4987" s="22">
        <f t="shared" si="986"/>
        <v>8.8954284921103077E-2</v>
      </c>
      <c r="O4987" s="14">
        <f t="shared" si="987"/>
        <v>443.45504029169552</v>
      </c>
      <c r="Q4987" s="22">
        <f t="shared" si="983"/>
        <v>130.05012415365945</v>
      </c>
      <c r="R4987" s="3">
        <f>VLOOKUP(A4987,ERCOT_345kv_West_ATC!D:E,2)</f>
        <v>84.08</v>
      </c>
      <c r="S4987" s="66">
        <f t="shared" si="981"/>
        <v>0.35348004819544737</v>
      </c>
      <c r="T4987" s="69">
        <f t="shared" si="988"/>
        <v>45.970124153659455</v>
      </c>
      <c r="V4987" s="16">
        <f t="shared" si="989"/>
        <v>4.4014989599999998E-2</v>
      </c>
      <c r="W4987" s="16">
        <f>N4987-V4987</f>
        <v>4.4939295321103079E-2</v>
      </c>
      <c r="X4987" s="16"/>
      <c r="Z4987" s="15">
        <f t="shared" si="991"/>
        <v>4.4789642505168412E-6</v>
      </c>
      <c r="AA4987" s="16">
        <f t="shared" si="992"/>
        <v>8.9845198699249326E-2</v>
      </c>
      <c r="AB4987" s="3">
        <f t="shared" si="993"/>
        <v>9.6769829095565946E-2</v>
      </c>
      <c r="AC4987" s="69">
        <f t="shared" si="994"/>
        <v>21.648837448977137</v>
      </c>
      <c r="AD4987" s="3">
        <f t="shared" si="979"/>
        <v>26.829136320876469</v>
      </c>
      <c r="AF4987" s="29"/>
      <c r="AG4987" s="30"/>
      <c r="AH4987" s="29"/>
      <c r="AI4987" s="29"/>
      <c r="AJ4987" s="31"/>
      <c r="AK4987" s="29"/>
      <c r="AL4987" s="30"/>
      <c r="AN4987" s="17">
        <f t="shared" si="995"/>
        <v>225502.00339187053</v>
      </c>
      <c r="AO4987" s="17">
        <f t="shared" si="996"/>
        <v>2255.0200339187054</v>
      </c>
      <c r="AP4987" s="2">
        <f t="shared" si="997"/>
        <v>154.24337032003945</v>
      </c>
      <c r="AQ4987" s="6">
        <f t="shared" si="998"/>
        <v>12968.782576508916</v>
      </c>
      <c r="AR4987" s="3">
        <f t="shared" si="999"/>
        <v>7090.5868834910852</v>
      </c>
    </row>
    <row r="4988" spans="1:44">
      <c r="A4988" s="32">
        <v>44801</v>
      </c>
      <c r="B4988" s="9">
        <v>6.25</v>
      </c>
      <c r="C4988" s="33">
        <v>19649.71919</v>
      </c>
      <c r="D4988" s="34">
        <f t="shared" si="982"/>
        <v>202951803.05268347</v>
      </c>
      <c r="E4988" s="34">
        <v>28351606743493.699</v>
      </c>
      <c r="F4988" s="3">
        <f>VLOOKUP(A4988,ERCOT_345kv_West_ATC!A:B,2)</f>
        <v>64.349400000000003</v>
      </c>
      <c r="G4988" s="3">
        <f>VLOOKUP(A4988,ERCOT_345kv_West_ATC!G:H,2)</f>
        <v>6.5670000000000002</v>
      </c>
      <c r="I4988" s="5">
        <f t="shared" si="984"/>
        <v>6</v>
      </c>
      <c r="J4988" s="4">
        <f t="shared" si="985"/>
        <v>144</v>
      </c>
      <c r="K4988" s="4">
        <f t="shared" si="1000"/>
        <v>900</v>
      </c>
      <c r="L4988" s="6">
        <f t="shared" si="1001"/>
        <v>17684747.271000002</v>
      </c>
      <c r="N4988" s="22">
        <f t="shared" si="986"/>
        <v>8.7137670151219537E-2</v>
      </c>
      <c r="O4988" s="14">
        <f t="shared" si="987"/>
        <v>443.45504029169552</v>
      </c>
      <c r="Q4988" s="22">
        <f t="shared" si="983"/>
        <v>127.39425460704609</v>
      </c>
      <c r="R4988" s="3">
        <f>VLOOKUP(A4988,ERCOT_345kv_West_ATC!D:E,2)</f>
        <v>78.849999999999994</v>
      </c>
      <c r="S4988" s="66">
        <f t="shared" si="981"/>
        <v>0.38105528979139025</v>
      </c>
      <c r="T4988" s="69">
        <f t="shared" si="988"/>
        <v>48.544254607046099</v>
      </c>
      <c r="V4988" s="16">
        <f t="shared" si="989"/>
        <v>4.4014989599999998E-2</v>
      </c>
      <c r="W4988" s="16">
        <f t="shared" si="990"/>
        <v>4.3122680551219539E-2</v>
      </c>
      <c r="X4988" s="16"/>
      <c r="Z4988" s="15">
        <f t="shared" si="991"/>
        <v>4.4789642505168412E-6</v>
      </c>
      <c r="AA4988" s="16">
        <f t="shared" si="992"/>
        <v>8.801038978470474E-2</v>
      </c>
      <c r="AB4988" s="3">
        <f t="shared" si="993"/>
        <v>9.4793606129240829E-2</v>
      </c>
      <c r="AC4988" s="69">
        <f t="shared" si="994"/>
        <v>20.925539843302143</v>
      </c>
      <c r="AD4988" s="3">
        <f t="shared" si="979"/>
        <v>26.550705359535744</v>
      </c>
      <c r="AF4988" s="29"/>
      <c r="AG4988" s="30"/>
      <c r="AH4988" s="29"/>
      <c r="AI4988" s="29"/>
      <c r="AJ4988" s="31"/>
      <c r="AK4988" s="29"/>
      <c r="AL4988" s="30"/>
      <c r="AN4988" s="17">
        <f t="shared" si="995"/>
        <v>225502.00339187053</v>
      </c>
      <c r="AO4988" s="17">
        <f t="shared" si="996"/>
        <v>2255.0200339187054</v>
      </c>
      <c r="AP4988" s="2">
        <f t="shared" si="997"/>
        <v>154.24337032003945</v>
      </c>
      <c r="AQ4988" s="6">
        <f t="shared" si="998"/>
        <v>12162.089749735109</v>
      </c>
      <c r="AR4988" s="3">
        <f t="shared" si="999"/>
        <v>7487.6294402648909</v>
      </c>
    </row>
    <row r="4989" spans="1:44">
      <c r="A4989" s="32">
        <v>44802</v>
      </c>
      <c r="B4989" s="9">
        <v>6.25</v>
      </c>
      <c r="C4989" s="33">
        <v>20284.900679999999</v>
      </c>
      <c r="D4989" s="34">
        <f t="shared" si="982"/>
        <v>202951803.05268347</v>
      </c>
      <c r="E4989" s="34">
        <v>28351606743493.699</v>
      </c>
      <c r="F4989" s="3">
        <f>VLOOKUP(A4989,ERCOT_345kv_West_ATC!A:B,2)</f>
        <v>66.250600000000006</v>
      </c>
      <c r="G4989" s="3">
        <f>VLOOKUP(A4989,ERCOT_345kv_West_ATC!G:H,2)</f>
        <v>6.6050000000000004</v>
      </c>
      <c r="I4989" s="5">
        <f t="shared" si="984"/>
        <v>6</v>
      </c>
      <c r="J4989" s="4">
        <f t="shared" si="985"/>
        <v>144</v>
      </c>
      <c r="K4989" s="4">
        <f t="shared" si="1000"/>
        <v>900</v>
      </c>
      <c r="L4989" s="6">
        <f t="shared" si="1001"/>
        <v>18256410.612</v>
      </c>
      <c r="N4989" s="22">
        <f t="shared" si="986"/>
        <v>8.9954414483624415E-2</v>
      </c>
      <c r="O4989" s="14">
        <f t="shared" si="987"/>
        <v>443.45504029169552</v>
      </c>
      <c r="Q4989" s="22">
        <f t="shared" si="983"/>
        <v>131.51230187664387</v>
      </c>
      <c r="R4989" s="3">
        <f>VLOOKUP(A4989,ERCOT_345kv_West_ATC!D:E,2)</f>
        <v>90.26</v>
      </c>
      <c r="S4989" s="66">
        <f t="shared" si="981"/>
        <v>0.31367637314521168</v>
      </c>
      <c r="T4989" s="69">
        <f t="shared" si="988"/>
        <v>41.25230187664387</v>
      </c>
      <c r="V4989" s="16">
        <f t="shared" si="989"/>
        <v>4.5315410400000013E-2</v>
      </c>
      <c r="W4989" s="16">
        <f t="shared" si="990"/>
        <v>4.4639004083624402E-2</v>
      </c>
      <c r="X4989" s="16"/>
      <c r="Z4989" s="15">
        <f t="shared" si="991"/>
        <v>4.4789642505168412E-6</v>
      </c>
      <c r="AA4989" s="16">
        <f t="shared" si="992"/>
        <v>9.0855344971004753E-2</v>
      </c>
      <c r="AB4989" s="3">
        <f t="shared" si="993"/>
        <v>9.785783027419892E-2</v>
      </c>
      <c r="AC4989" s="69">
        <f t="shared" si="994"/>
        <v>22.047045880356805</v>
      </c>
      <c r="AD4989" s="3">
        <f t="shared" ref="AD4989:AD5052" si="1002">AVERAGE(AC4960:AC4989)</f>
        <v>26.319068415029655</v>
      </c>
      <c r="AF4989" s="29"/>
      <c r="AG4989" s="30"/>
      <c r="AH4989" s="29"/>
      <c r="AI4989" s="29"/>
      <c r="AJ4989" s="31"/>
      <c r="AK4989" s="29"/>
      <c r="AL4989" s="30"/>
      <c r="AN4989" s="17">
        <f t="shared" si="995"/>
        <v>225502.00339187053</v>
      </c>
      <c r="AO4989" s="17">
        <f t="shared" si="996"/>
        <v>2255.0200339187054</v>
      </c>
      <c r="AP4989" s="2">
        <f t="shared" si="997"/>
        <v>154.24337032003945</v>
      </c>
      <c r="AQ4989" s="6">
        <f t="shared" si="998"/>
        <v>13922.006605086761</v>
      </c>
      <c r="AR4989" s="3">
        <f t="shared" si="999"/>
        <v>6362.894074913238</v>
      </c>
    </row>
    <row r="4990" spans="1:44">
      <c r="A4990" s="32">
        <v>44803</v>
      </c>
      <c r="B4990" s="9">
        <v>6.25</v>
      </c>
      <c r="C4990" s="33">
        <v>19790.327949999999</v>
      </c>
      <c r="D4990" s="34">
        <f t="shared" si="982"/>
        <v>202951803.05268347</v>
      </c>
      <c r="E4990" s="34">
        <v>28351606743493.699</v>
      </c>
      <c r="F4990" s="3">
        <f>VLOOKUP(A4990,ERCOT_345kv_West_ATC!A:B,2)</f>
        <v>65.772400000000005</v>
      </c>
      <c r="G4990" s="3">
        <f>VLOOKUP(A4990,ERCOT_345kv_West_ATC!G:H,2)</f>
        <v>6.577</v>
      </c>
      <c r="I4990" s="5">
        <f t="shared" si="984"/>
        <v>6</v>
      </c>
      <c r="J4990" s="4">
        <f t="shared" si="985"/>
        <v>144</v>
      </c>
      <c r="K4990" s="4">
        <f t="shared" si="1000"/>
        <v>900</v>
      </c>
      <c r="L4990" s="6">
        <f t="shared" si="1001"/>
        <v>17811295.154999997</v>
      </c>
      <c r="N4990" s="22">
        <f t="shared" si="986"/>
        <v>8.7761206784531171E-2</v>
      </c>
      <c r="O4990" s="14">
        <f t="shared" si="987"/>
        <v>443.45504029169552</v>
      </c>
      <c r="Q4990" s="22">
        <f t="shared" si="983"/>
        <v>128.30585787212161</v>
      </c>
      <c r="R4990" s="3">
        <f>VLOOKUP(A4990,ERCOT_345kv_West_ATC!D:E,2)</f>
        <v>90.36</v>
      </c>
      <c r="S4990" s="66">
        <f t="shared" si="981"/>
        <v>0.29574532684190497</v>
      </c>
      <c r="T4990" s="69">
        <f t="shared" si="988"/>
        <v>37.945857872121607</v>
      </c>
      <c r="V4990" s="16">
        <f t="shared" si="989"/>
        <v>4.4988321600000006E-2</v>
      </c>
      <c r="W4990" s="16">
        <f t="shared" si="990"/>
        <v>4.2772885184531165E-2</v>
      </c>
      <c r="X4990" s="16"/>
      <c r="Z4990" s="15">
        <f t="shared" si="991"/>
        <v>4.4789642505168412E-6</v>
      </c>
      <c r="AA4990" s="16">
        <f t="shared" si="992"/>
        <v>8.8640171394054237E-2</v>
      </c>
      <c r="AB4990" s="3">
        <f t="shared" si="993"/>
        <v>9.5471926836263668E-2</v>
      </c>
      <c r="AC4990" s="69">
        <f t="shared" si="994"/>
        <v>21.173805222072502</v>
      </c>
      <c r="AD4990" s="3">
        <f t="shared" si="1002"/>
        <v>26.077388869833495</v>
      </c>
      <c r="AF4990" s="29"/>
      <c r="AG4990" s="30"/>
      <c r="AH4990" s="29"/>
      <c r="AI4990" s="29"/>
      <c r="AJ4990" s="31"/>
      <c r="AK4990" s="29"/>
      <c r="AL4990" s="30"/>
      <c r="AN4990" s="17">
        <f t="shared" si="995"/>
        <v>225502.00339187053</v>
      </c>
      <c r="AO4990" s="17">
        <f t="shared" si="996"/>
        <v>2255.0200339187054</v>
      </c>
      <c r="AP4990" s="2">
        <f t="shared" si="997"/>
        <v>154.24337032003945</v>
      </c>
      <c r="AQ4990" s="6">
        <f t="shared" si="998"/>
        <v>13937.430942118765</v>
      </c>
      <c r="AR4990" s="3">
        <f t="shared" si="999"/>
        <v>5852.8970078812345</v>
      </c>
    </row>
    <row r="4991" spans="1:44">
      <c r="A4991" s="32">
        <v>44804</v>
      </c>
      <c r="B4991" s="9">
        <v>6.25</v>
      </c>
      <c r="C4991" s="33">
        <v>20044.00764</v>
      </c>
      <c r="D4991" s="34">
        <f t="shared" si="982"/>
        <v>221745757.3011944</v>
      </c>
      <c r="E4991" s="34">
        <v>30977051760460</v>
      </c>
      <c r="F4991" s="3">
        <f>VLOOKUP(A4991,ERCOT_345kv_West_ATC!A:B,2)</f>
        <v>67.833299999999994</v>
      </c>
      <c r="G4991" s="3">
        <f>VLOOKUP(A4991,ERCOT_345kv_West_ATC!G:H,2)</f>
        <v>6.6139999999999999</v>
      </c>
      <c r="I4991" s="5">
        <f t="shared" si="984"/>
        <v>6</v>
      </c>
      <c r="J4991" s="4">
        <f t="shared" si="985"/>
        <v>144</v>
      </c>
      <c r="K4991" s="4">
        <f t="shared" si="1000"/>
        <v>900</v>
      </c>
      <c r="L4991" s="6">
        <f t="shared" si="1001"/>
        <v>18039606.875999998</v>
      </c>
      <c r="N4991" s="22">
        <f t="shared" si="986"/>
        <v>8.1352658538115949E-2</v>
      </c>
      <c r="O4991" s="14">
        <f t="shared" si="987"/>
        <v>405.87022315720867</v>
      </c>
      <c r="Q4991" s="22">
        <f t="shared" si="983"/>
        <v>118.93663528964321</v>
      </c>
      <c r="R4991" s="3">
        <f>VLOOKUP(A4991,ERCOT_345kv_West_ATC!D:E,2)</f>
        <v>89.21</v>
      </c>
      <c r="S4991" s="66">
        <f t="shared" si="981"/>
        <v>0.24993674335288477</v>
      </c>
      <c r="T4991" s="69">
        <f t="shared" si="988"/>
        <v>29.726635289643212</v>
      </c>
      <c r="V4991" s="16">
        <f t="shared" si="989"/>
        <v>4.6397977199999996E-2</v>
      </c>
      <c r="W4991" s="16">
        <f t="shared" si="990"/>
        <v>3.4954681338115953E-2</v>
      </c>
      <c r="X4991" s="16"/>
      <c r="Z4991" s="15">
        <f t="shared" si="991"/>
        <v>4.0993518050322945E-6</v>
      </c>
      <c r="AA4991" s="16">
        <f t="shared" si="992"/>
        <v>8.2167438899115097E-2</v>
      </c>
      <c r="AB4991" s="3">
        <f t="shared" si="993"/>
        <v>8.8500322049531607E-2</v>
      </c>
      <c r="AC4991" s="69">
        <f t="shared" si="994"/>
        <v>18.622197870128566</v>
      </c>
      <c r="AD4991" s="3">
        <f t="shared" si="1002"/>
        <v>25.752013527676414</v>
      </c>
      <c r="AF4991" s="29"/>
      <c r="AG4991" s="30"/>
      <c r="AH4991" s="29"/>
      <c r="AI4991" s="29"/>
      <c r="AJ4991" s="31"/>
      <c r="AK4991" s="29"/>
      <c r="AL4991" s="30"/>
      <c r="AN4991" s="17">
        <f t="shared" si="995"/>
        <v>246384.17477910488</v>
      </c>
      <c r="AO4991" s="17">
        <f t="shared" si="996"/>
        <v>2463.8417477910489</v>
      </c>
      <c r="AP4991" s="2">
        <f t="shared" si="997"/>
        <v>168.52677554890775</v>
      </c>
      <c r="AQ4991" s="6">
        <f t="shared" si="998"/>
        <v>15034.273646718058</v>
      </c>
      <c r="AR4991" s="3">
        <f t="shared" si="999"/>
        <v>5009.7339932819414</v>
      </c>
    </row>
    <row r="4992" spans="1:44">
      <c r="A4992" s="32">
        <v>44805</v>
      </c>
      <c r="B4992" s="9">
        <v>6.25</v>
      </c>
      <c r="C4992" s="33">
        <v>20114.411400000001</v>
      </c>
      <c r="D4992" s="34">
        <f t="shared" si="982"/>
        <v>221745757.3011944</v>
      </c>
      <c r="E4992" s="34">
        <v>30977051760460</v>
      </c>
      <c r="F4992" s="3">
        <f>VLOOKUP(A4992,ERCOT_345kv_West_ATC!A:B,2)</f>
        <v>66.812399999999997</v>
      </c>
      <c r="G4992" s="3">
        <f>VLOOKUP(A4992,ERCOT_345kv_West_ATC!G:H,2)</f>
        <v>6.6769999999999996</v>
      </c>
      <c r="I4992" s="5">
        <f t="shared" si="984"/>
        <v>6</v>
      </c>
      <c r="J4992" s="4">
        <f t="shared" si="985"/>
        <v>144</v>
      </c>
      <c r="K4992" s="4">
        <f t="shared" si="1000"/>
        <v>900</v>
      </c>
      <c r="L4992" s="6">
        <f t="shared" si="1001"/>
        <v>18102970.260000002</v>
      </c>
      <c r="N4992" s="22">
        <f t="shared" si="986"/>
        <v>8.1638406435939018E-2</v>
      </c>
      <c r="O4992" s="14">
        <f t="shared" si="987"/>
        <v>405.87022315720867</v>
      </c>
      <c r="Q4992" s="22">
        <f t="shared" si="983"/>
        <v>119.35439537417984</v>
      </c>
      <c r="R4992" s="3">
        <f>VLOOKUP(A4992,ERCOT_345kv_West_ATC!D:E,2)</f>
        <v>86.07</v>
      </c>
      <c r="S4992" s="66">
        <f t="shared" si="981"/>
        <v>0.27887029438532368</v>
      </c>
      <c r="T4992" s="69">
        <f t="shared" si="988"/>
        <v>33.284395374179852</v>
      </c>
      <c r="V4992" s="16">
        <f t="shared" si="989"/>
        <v>4.56996816E-2</v>
      </c>
      <c r="W4992" s="16">
        <f t="shared" si="990"/>
        <v>3.5938724835939018E-2</v>
      </c>
      <c r="X4992" s="16"/>
      <c r="Z4992" s="15">
        <f t="shared" si="991"/>
        <v>4.0993518050322945E-6</v>
      </c>
      <c r="AA4992" s="16">
        <f t="shared" si="992"/>
        <v>8.2456048679752161E-2</v>
      </c>
      <c r="AB4992" s="3">
        <f t="shared" si="993"/>
        <v>8.8811175824156194E-2</v>
      </c>
      <c r="AC4992" s="69">
        <f t="shared" si="994"/>
        <v>18.735970351641168</v>
      </c>
      <c r="AD4992" s="3">
        <f t="shared" si="1002"/>
        <v>25.450738736667699</v>
      </c>
      <c r="AF4992" s="29"/>
      <c r="AG4992" s="30"/>
      <c r="AH4992" s="29"/>
      <c r="AI4992" s="29"/>
      <c r="AJ4992" s="31"/>
      <c r="AK4992" s="29"/>
      <c r="AL4992" s="30"/>
      <c r="AN4992" s="17">
        <f t="shared" si="995"/>
        <v>246384.17477910488</v>
      </c>
      <c r="AO4992" s="17">
        <f t="shared" si="996"/>
        <v>2463.8417477910489</v>
      </c>
      <c r="AP4992" s="2">
        <f t="shared" si="997"/>
        <v>168.52677554890775</v>
      </c>
      <c r="AQ4992" s="6">
        <f t="shared" si="998"/>
        <v>14505.099571494489</v>
      </c>
      <c r="AR4992" s="3">
        <f t="shared" si="999"/>
        <v>5609.3118285055116</v>
      </c>
    </row>
    <row r="4993" spans="1:44">
      <c r="A4993" s="32">
        <v>44806</v>
      </c>
      <c r="B4993" s="9">
        <v>6.25</v>
      </c>
      <c r="C4993" s="33">
        <v>19945.95174</v>
      </c>
      <c r="D4993" s="34">
        <f t="shared" si="982"/>
        <v>221745757.3011944</v>
      </c>
      <c r="E4993" s="34">
        <v>30977051760460</v>
      </c>
      <c r="F4993" s="3">
        <f>VLOOKUP(A4993,ERCOT_345kv_West_ATC!A:B,2)</f>
        <v>65.341700000000003</v>
      </c>
      <c r="G4993" s="3">
        <f>VLOOKUP(A4993,ERCOT_345kv_West_ATC!G:H,2)</f>
        <v>6.5529999999999999</v>
      </c>
      <c r="I4993" s="5">
        <f t="shared" si="984"/>
        <v>6</v>
      </c>
      <c r="J4993" s="4">
        <f t="shared" si="985"/>
        <v>144</v>
      </c>
      <c r="K4993" s="4">
        <f t="shared" si="1000"/>
        <v>900</v>
      </c>
      <c r="L4993" s="6">
        <f t="shared" si="1001"/>
        <v>17951356.566</v>
      </c>
      <c r="N4993" s="22">
        <f t="shared" si="986"/>
        <v>8.0954678837967142E-2</v>
      </c>
      <c r="O4993" s="14">
        <f t="shared" si="987"/>
        <v>405.87022315720867</v>
      </c>
      <c r="Q4993" s="22">
        <f t="shared" si="983"/>
        <v>118.35479362275898</v>
      </c>
      <c r="R4993" s="3">
        <f>VLOOKUP(A4993,ERCOT_345kv_West_ATC!D:E,2)</f>
        <v>88.27</v>
      </c>
      <c r="S4993" s="66">
        <f t="shared" si="981"/>
        <v>0.25419159378242401</v>
      </c>
      <c r="T4993" s="69">
        <f t="shared" si="988"/>
        <v>30.08479362275898</v>
      </c>
      <c r="V4993" s="16">
        <f t="shared" si="989"/>
        <v>4.4693722800000002E-2</v>
      </c>
      <c r="W4993" s="16">
        <f t="shared" si="990"/>
        <v>3.626095603796714E-2</v>
      </c>
      <c r="X4993" s="16"/>
      <c r="Z4993" s="15">
        <f t="shared" si="991"/>
        <v>4.0993518050322945E-6</v>
      </c>
      <c r="AA4993" s="16">
        <f t="shared" si="992"/>
        <v>8.176547326845604E-2</v>
      </c>
      <c r="AB4993" s="3">
        <f t="shared" si="993"/>
        <v>8.806737576031054E-2</v>
      </c>
      <c r="AC4993" s="69">
        <f t="shared" si="994"/>
        <v>18.463739528273656</v>
      </c>
      <c r="AD4993" s="3">
        <f t="shared" si="1002"/>
        <v>25.14815930943033</v>
      </c>
      <c r="AF4993" s="29"/>
      <c r="AG4993" s="30"/>
      <c r="AH4993" s="29"/>
      <c r="AI4993" s="29"/>
      <c r="AJ4993" s="31"/>
      <c r="AK4993" s="29"/>
      <c r="AL4993" s="30"/>
      <c r="AN4993" s="17">
        <f t="shared" si="995"/>
        <v>246384.17477910488</v>
      </c>
      <c r="AO4993" s="17">
        <f t="shared" si="996"/>
        <v>2463.8417477910489</v>
      </c>
      <c r="AP4993" s="2">
        <f t="shared" si="997"/>
        <v>168.52677554890775</v>
      </c>
      <c r="AQ4993" s="6">
        <f t="shared" si="998"/>
        <v>14875.858477702086</v>
      </c>
      <c r="AR4993" s="3">
        <f t="shared" si="999"/>
        <v>5070.0932622979144</v>
      </c>
    </row>
    <row r="4994" spans="1:44">
      <c r="A4994" s="32">
        <v>44807</v>
      </c>
      <c r="B4994" s="9">
        <v>6.25</v>
      </c>
      <c r="C4994" s="33">
        <v>19815.04954</v>
      </c>
      <c r="D4994" s="34">
        <f t="shared" si="982"/>
        <v>221745757.3011944</v>
      </c>
      <c r="E4994" s="34">
        <v>30977051760460</v>
      </c>
      <c r="F4994" s="3">
        <f>VLOOKUP(A4994,ERCOT_345kv_West_ATC!A:B,2)</f>
        <v>65.341700000000003</v>
      </c>
      <c r="G4994" s="3">
        <f>VLOOKUP(A4994,ERCOT_345kv_West_ATC!G:H,2)</f>
        <v>6.5529999999999999</v>
      </c>
      <c r="I4994" s="5">
        <f t="shared" si="984"/>
        <v>6</v>
      </c>
      <c r="J4994" s="4">
        <f t="shared" si="985"/>
        <v>144</v>
      </c>
      <c r="K4994" s="4">
        <f t="shared" si="1000"/>
        <v>900</v>
      </c>
      <c r="L4994" s="6">
        <f t="shared" si="1001"/>
        <v>17833544.585999999</v>
      </c>
      <c r="N4994" s="22">
        <f t="shared" si="986"/>
        <v>8.0423385786709448E-2</v>
      </c>
      <c r="O4994" s="14">
        <f t="shared" si="987"/>
        <v>405.87022315720867</v>
      </c>
      <c r="Q4994" s="22">
        <f t="shared" si="983"/>
        <v>117.57804939577403</v>
      </c>
      <c r="R4994" s="3">
        <f>VLOOKUP(A4994,ERCOT_345kv_West_ATC!D:E,2)</f>
        <v>77.239999999999995</v>
      </c>
      <c r="S4994" s="66">
        <f t="shared" si="981"/>
        <v>0.34307466064515152</v>
      </c>
      <c r="T4994" s="69">
        <f t="shared" si="988"/>
        <v>40.338049395774036</v>
      </c>
      <c r="V4994" s="16">
        <f t="shared" si="989"/>
        <v>4.4693722800000002E-2</v>
      </c>
      <c r="W4994" s="16">
        <f t="shared" si="990"/>
        <v>3.5729662986709446E-2</v>
      </c>
      <c r="X4994" s="16"/>
      <c r="Z4994" s="15">
        <f t="shared" si="991"/>
        <v>4.0993518050322945E-6</v>
      </c>
      <c r="AA4994" s="16">
        <f t="shared" si="992"/>
        <v>8.1228859098603334E-2</v>
      </c>
      <c r="AB4994" s="3">
        <f t="shared" si="993"/>
        <v>8.7489403177927694E-2</v>
      </c>
      <c r="AC4994" s="69">
        <f t="shared" si="994"/>
        <v>18.252201563121535</v>
      </c>
      <c r="AD4994" s="3">
        <f t="shared" si="1002"/>
        <v>24.874663962548222</v>
      </c>
      <c r="AF4994" s="29"/>
      <c r="AG4994" s="30"/>
      <c r="AH4994" s="29"/>
      <c r="AI4994" s="29"/>
      <c r="AJ4994" s="31"/>
      <c r="AK4994" s="29"/>
      <c r="AL4994" s="30"/>
      <c r="AN4994" s="17">
        <f t="shared" si="995"/>
        <v>246384.17477910488</v>
      </c>
      <c r="AO4994" s="17">
        <f t="shared" si="996"/>
        <v>2463.8417477910489</v>
      </c>
      <c r="AP4994" s="2">
        <f t="shared" si="997"/>
        <v>168.52677554890775</v>
      </c>
      <c r="AQ4994" s="6">
        <f t="shared" si="998"/>
        <v>13017.008143397634</v>
      </c>
      <c r="AR4994" s="3">
        <f t="shared" si="999"/>
        <v>6798.0413966023661</v>
      </c>
    </row>
    <row r="4995" spans="1:44">
      <c r="A4995" s="32">
        <v>44808</v>
      </c>
      <c r="B4995" s="9">
        <v>6.25</v>
      </c>
      <c r="C4995" s="33">
        <v>19978.806659999998</v>
      </c>
      <c r="D4995" s="34">
        <f t="shared" si="982"/>
        <v>221745757.3011944</v>
      </c>
      <c r="E4995" s="34">
        <v>30977051760460</v>
      </c>
      <c r="F4995" s="3">
        <f>VLOOKUP(A4995,ERCOT_345kv_West_ATC!A:B,2)</f>
        <v>65.341700000000003</v>
      </c>
      <c r="G4995" s="3">
        <f>VLOOKUP(A4995,ERCOT_345kv_West_ATC!G:H,2)</f>
        <v>6.5529999999999999</v>
      </c>
      <c r="I4995" s="5">
        <f t="shared" si="984"/>
        <v>6</v>
      </c>
      <c r="J4995" s="4">
        <f t="shared" si="985"/>
        <v>144</v>
      </c>
      <c r="K4995" s="4">
        <f t="shared" si="1000"/>
        <v>900</v>
      </c>
      <c r="L4995" s="6">
        <f t="shared" si="1001"/>
        <v>17980925.993999999</v>
      </c>
      <c r="N4995" s="22">
        <f t="shared" si="986"/>
        <v>8.1088027175089256E-2</v>
      </c>
      <c r="O4995" s="14">
        <f t="shared" si="987"/>
        <v>405.87022315720867</v>
      </c>
      <c r="Q4995" s="22">
        <f t="shared" si="983"/>
        <v>118.54974733200183</v>
      </c>
      <c r="R4995" s="3">
        <f>VLOOKUP(A4995,ERCOT_345kv_West_ATC!D:E,2)</f>
        <v>75.430000000000007</v>
      </c>
      <c r="S4995" s="66">
        <f t="shared" si="981"/>
        <v>0.363727028546453</v>
      </c>
      <c r="T4995" s="69">
        <f t="shared" si="988"/>
        <v>43.119747332001822</v>
      </c>
      <c r="V4995" s="16">
        <f t="shared" si="989"/>
        <v>4.4693722800000002E-2</v>
      </c>
      <c r="W4995" s="16">
        <f t="shared" si="990"/>
        <v>3.6394304375089254E-2</v>
      </c>
      <c r="X4995" s="16"/>
      <c r="Z4995" s="15">
        <f t="shared" si="991"/>
        <v>4.0993518050322945E-6</v>
      </c>
      <c r="AA4995" s="16">
        <f t="shared" si="992"/>
        <v>8.1900157144062222E-2</v>
      </c>
      <c r="AB4995" s="3">
        <f t="shared" si="993"/>
        <v>8.8212440113364821E-2</v>
      </c>
      <c r="AC4995" s="69">
        <f t="shared" si="994"/>
        <v>18.516833081491523</v>
      </c>
      <c r="AD4995" s="3">
        <f t="shared" si="1002"/>
        <v>24.573977716275106</v>
      </c>
      <c r="AF4995" s="29"/>
      <c r="AG4995" s="30"/>
      <c r="AH4995" s="29"/>
      <c r="AI4995" s="29"/>
      <c r="AJ4995" s="31"/>
      <c r="AK4995" s="29"/>
      <c r="AL4995" s="30"/>
      <c r="AN4995" s="17">
        <f t="shared" si="995"/>
        <v>246384.17477910488</v>
      </c>
      <c r="AO4995" s="17">
        <f t="shared" si="996"/>
        <v>2463.8417477910489</v>
      </c>
      <c r="AP4995" s="2">
        <f t="shared" si="997"/>
        <v>168.52677554890775</v>
      </c>
      <c r="AQ4995" s="6">
        <f t="shared" si="998"/>
        <v>12711.974679654113</v>
      </c>
      <c r="AR4995" s="3">
        <f t="shared" si="999"/>
        <v>7266.8319803458853</v>
      </c>
    </row>
    <row r="4996" spans="1:44">
      <c r="A4996" s="32">
        <v>44809</v>
      </c>
      <c r="B4996" s="9">
        <v>6.25</v>
      </c>
      <c r="C4996" s="33">
        <v>19832.617269999999</v>
      </c>
      <c r="D4996" s="34">
        <f t="shared" si="982"/>
        <v>221745757.3011944</v>
      </c>
      <c r="E4996" s="34">
        <v>30977051760460</v>
      </c>
      <c r="F4996" s="3">
        <f>VLOOKUP(A4996,ERCOT_345kv_West_ATC!A:B,2)</f>
        <v>67.402100000000004</v>
      </c>
      <c r="G4996" s="3">
        <f>VLOOKUP(A4996,ERCOT_345kv_West_ATC!G:H,2)</f>
        <v>6.5289999999999999</v>
      </c>
      <c r="I4996" s="5">
        <f t="shared" si="984"/>
        <v>6</v>
      </c>
      <c r="J4996" s="4">
        <f t="shared" si="985"/>
        <v>144</v>
      </c>
      <c r="K4996" s="4">
        <f t="shared" si="1000"/>
        <v>900</v>
      </c>
      <c r="L4996" s="6">
        <f t="shared" si="1001"/>
        <v>17849355.542999998</v>
      </c>
      <c r="N4996" s="22">
        <f t="shared" si="986"/>
        <v>8.0494687971664092E-2</v>
      </c>
      <c r="O4996" s="14">
        <f t="shared" si="987"/>
        <v>405.87022315720867</v>
      </c>
      <c r="Q4996" s="22">
        <f t="shared" si="983"/>
        <v>117.68229235623406</v>
      </c>
      <c r="R4996" s="3">
        <f>VLOOKUP(A4996,ERCOT_345kv_West_ATC!D:E,2)</f>
        <v>72.98</v>
      </c>
      <c r="S4996" s="66">
        <f t="shared" si="981"/>
        <v>0.37985572392587752</v>
      </c>
      <c r="T4996" s="69">
        <f t="shared" si="988"/>
        <v>44.702292356234054</v>
      </c>
      <c r="V4996" s="16">
        <f t="shared" si="989"/>
        <v>4.6103036400000005E-2</v>
      </c>
      <c r="W4996" s="16">
        <f t="shared" si="990"/>
        <v>3.4391651571664086E-2</v>
      </c>
      <c r="X4996" s="16"/>
      <c r="Z4996" s="15">
        <f t="shared" si="991"/>
        <v>4.0993518050322945E-6</v>
      </c>
      <c r="AA4996" s="16">
        <f t="shared" si="992"/>
        <v>8.1300875404289152E-2</v>
      </c>
      <c r="AB4996" s="3">
        <f t="shared" si="993"/>
        <v>8.7566969989445798E-2</v>
      </c>
      <c r="AC4996" s="69">
        <f t="shared" si="994"/>
        <v>18.280591016137162</v>
      </c>
      <c r="AD4996" s="3">
        <f t="shared" si="1002"/>
        <v>24.282021976081104</v>
      </c>
      <c r="AF4996" s="29"/>
      <c r="AG4996" s="30"/>
      <c r="AH4996" s="29"/>
      <c r="AI4996" s="29"/>
      <c r="AJ4996" s="31"/>
      <c r="AK4996" s="29"/>
      <c r="AL4996" s="30"/>
      <c r="AN4996" s="17">
        <f t="shared" si="995"/>
        <v>246384.17477910488</v>
      </c>
      <c r="AO4996" s="17">
        <f t="shared" si="996"/>
        <v>2463.8417477910489</v>
      </c>
      <c r="AP4996" s="2">
        <f t="shared" si="997"/>
        <v>168.52677554890775</v>
      </c>
      <c r="AQ4996" s="6">
        <f t="shared" si="998"/>
        <v>12299.084079559289</v>
      </c>
      <c r="AR4996" s="3">
        <f t="shared" si="999"/>
        <v>7533.5331904407103</v>
      </c>
    </row>
    <row r="4997" spans="1:44">
      <c r="A4997" s="32">
        <v>44810</v>
      </c>
      <c r="B4997" s="9">
        <v>6.25</v>
      </c>
      <c r="C4997" s="33">
        <v>18849.675360000001</v>
      </c>
      <c r="D4997" s="34">
        <f t="shared" si="982"/>
        <v>221745757.3011944</v>
      </c>
      <c r="E4997" s="34">
        <v>30977051760460</v>
      </c>
      <c r="F4997" s="3">
        <f>VLOOKUP(A4997,ERCOT_345kv_West_ATC!A:B,2)</f>
        <v>63.967500000000001</v>
      </c>
      <c r="G4997" s="3">
        <f>VLOOKUP(A4997,ERCOT_345kv_West_ATC!G:H,2)</f>
        <v>6.1870000000000003</v>
      </c>
      <c r="I4997" s="5">
        <f t="shared" si="984"/>
        <v>6</v>
      </c>
      <c r="J4997" s="4">
        <f t="shared" si="985"/>
        <v>144</v>
      </c>
      <c r="K4997" s="4">
        <f t="shared" si="1000"/>
        <v>900</v>
      </c>
      <c r="L4997" s="6">
        <f t="shared" si="1001"/>
        <v>16964707.824000001</v>
      </c>
      <c r="N4997" s="22">
        <f t="shared" si="986"/>
        <v>7.6505219448041381E-2</v>
      </c>
      <c r="O4997" s="14">
        <f t="shared" si="987"/>
        <v>405.87022315720867</v>
      </c>
      <c r="Q4997" s="22">
        <f t="shared" si="983"/>
        <v>111.8497360351482</v>
      </c>
      <c r="R4997" s="3">
        <f>VLOOKUP(A4997,ERCOT_345kv_West_ATC!D:E,2)</f>
        <v>81.87</v>
      </c>
      <c r="S4997" s="66">
        <f t="shared" si="981"/>
        <v>0.26803582286262362</v>
      </c>
      <c r="T4997" s="69">
        <f t="shared" si="988"/>
        <v>29.979736035148193</v>
      </c>
      <c r="V4997" s="16">
        <f t="shared" si="989"/>
        <v>4.3753769999999997E-2</v>
      </c>
      <c r="W4997" s="16">
        <f t="shared" si="990"/>
        <v>3.2751449448041384E-2</v>
      </c>
      <c r="X4997" s="16"/>
      <c r="Z4997" s="15">
        <f t="shared" si="991"/>
        <v>4.0993518050322945E-6</v>
      </c>
      <c r="AA4997" s="16">
        <f t="shared" si="992"/>
        <v>7.7271450711288769E-2</v>
      </c>
      <c r="AB4997" s="3">
        <f t="shared" si="993"/>
        <v>8.3226985832915032E-2</v>
      </c>
      <c r="AC4997" s="69">
        <f t="shared" si="994"/>
        <v>16.6921568148469</v>
      </c>
      <c r="AD4997" s="3">
        <f t="shared" si="1002"/>
        <v>23.924983805681261</v>
      </c>
      <c r="AF4997" s="29"/>
      <c r="AG4997" s="30"/>
      <c r="AH4997" s="29"/>
      <c r="AI4997" s="29"/>
      <c r="AJ4997" s="31"/>
      <c r="AK4997" s="29"/>
      <c r="AL4997" s="30"/>
      <c r="AN4997" s="17">
        <f t="shared" si="995"/>
        <v>246384.17477910488</v>
      </c>
      <c r="AO4997" s="17">
        <f t="shared" si="996"/>
        <v>2463.8417477910489</v>
      </c>
      <c r="AP4997" s="2">
        <f t="shared" si="997"/>
        <v>168.52677554890775</v>
      </c>
      <c r="AQ4997" s="6">
        <f t="shared" si="998"/>
        <v>13797.287114189079</v>
      </c>
      <c r="AR4997" s="3">
        <f t="shared" si="999"/>
        <v>5052.3882458109219</v>
      </c>
    </row>
    <row r="4998" spans="1:44">
      <c r="A4998" s="32">
        <v>44811</v>
      </c>
      <c r="B4998" s="9">
        <v>6.25</v>
      </c>
      <c r="C4998" s="33">
        <v>19290.038199999999</v>
      </c>
      <c r="D4998" s="34">
        <f t="shared" si="982"/>
        <v>221745757.3011944</v>
      </c>
      <c r="E4998" s="34">
        <v>30977051760460</v>
      </c>
      <c r="F4998" s="3">
        <f>VLOOKUP(A4998,ERCOT_345kv_West_ATC!A:B,2)</f>
        <v>62.671100000000003</v>
      </c>
      <c r="G4998" s="3">
        <f>VLOOKUP(A4998,ERCOT_345kv_West_ATC!G:H,2)</f>
        <v>5.9390000000000001</v>
      </c>
      <c r="I4998" s="5">
        <f t="shared" si="984"/>
        <v>6</v>
      </c>
      <c r="J4998" s="4">
        <f t="shared" si="985"/>
        <v>144</v>
      </c>
      <c r="K4998" s="4">
        <f t="shared" si="1000"/>
        <v>900</v>
      </c>
      <c r="L4998" s="6">
        <f t="shared" si="1001"/>
        <v>17361034.379999999</v>
      </c>
      <c r="N4998" s="22">
        <f t="shared" si="986"/>
        <v>7.8292521089450784E-2</v>
      </c>
      <c r="O4998" s="14">
        <f t="shared" si="987"/>
        <v>405.87022315720867</v>
      </c>
      <c r="Q4998" s="22">
        <f t="shared" si="983"/>
        <v>114.462750130776</v>
      </c>
      <c r="R4998" s="3">
        <f>VLOOKUP(A4998,ERCOT_345kv_West_ATC!D:E,2)</f>
        <v>83.5</v>
      </c>
      <c r="S4998" s="66">
        <f t="shared" ref="S4998:S5061" si="1003">(Q4998-R4998)/Q4998</f>
        <v>0.27050503413032129</v>
      </c>
      <c r="T4998" s="69">
        <f t="shared" si="988"/>
        <v>30.962750130776001</v>
      </c>
      <c r="V4998" s="16">
        <f t="shared" si="989"/>
        <v>4.2867032400000005E-2</v>
      </c>
      <c r="W4998" s="16">
        <f t="shared" si="990"/>
        <v>3.5425488689450779E-2</v>
      </c>
      <c r="X4998" s="16"/>
      <c r="Z4998" s="15">
        <f t="shared" si="991"/>
        <v>4.0993518050322945E-6</v>
      </c>
      <c r="AA4998" s="16">
        <f t="shared" si="992"/>
        <v>7.9076652914311915E-2</v>
      </c>
      <c r="AB4998" s="3">
        <f t="shared" si="993"/>
        <v>8.5171320212476573E-2</v>
      </c>
      <c r="AC4998" s="69">
        <f t="shared" si="994"/>
        <v>17.403783197766426</v>
      </c>
      <c r="AD4998" s="3">
        <f t="shared" si="1002"/>
        <v>23.554450919175</v>
      </c>
      <c r="AF4998" s="29"/>
      <c r="AG4998" s="30"/>
      <c r="AH4998" s="29"/>
      <c r="AI4998" s="29"/>
      <c r="AJ4998" s="31"/>
      <c r="AK4998" s="29"/>
      <c r="AL4998" s="30"/>
      <c r="AN4998" s="17">
        <f t="shared" si="995"/>
        <v>246384.17477910488</v>
      </c>
      <c r="AO4998" s="17">
        <f t="shared" si="996"/>
        <v>2463.8417477910489</v>
      </c>
      <c r="AP4998" s="2">
        <f t="shared" si="997"/>
        <v>168.52677554890775</v>
      </c>
      <c r="AQ4998" s="6">
        <f t="shared" si="998"/>
        <v>14071.985758333798</v>
      </c>
      <c r="AR4998" s="3">
        <f t="shared" si="999"/>
        <v>5218.052441666201</v>
      </c>
    </row>
    <row r="4999" spans="1:44">
      <c r="A4999" s="32">
        <v>44812</v>
      </c>
      <c r="B4999" s="9">
        <v>6.25</v>
      </c>
      <c r="C4999" s="33">
        <v>19328.261129999999</v>
      </c>
      <c r="D4999" s="34">
        <f t="shared" si="982"/>
        <v>221745757.3011944</v>
      </c>
      <c r="E4999" s="34">
        <v>30977051760460</v>
      </c>
      <c r="F4999" s="3">
        <f>VLOOKUP(A4999,ERCOT_345kv_West_ATC!A:B,2)</f>
        <v>63.587800000000001</v>
      </c>
      <c r="G4999" s="3">
        <f>VLOOKUP(A4999,ERCOT_345kv_West_ATC!G:H,2)</f>
        <v>5.9779999999999998</v>
      </c>
      <c r="I4999" s="5">
        <f t="shared" si="984"/>
        <v>6</v>
      </c>
      <c r="J4999" s="4">
        <f t="shared" si="985"/>
        <v>144</v>
      </c>
      <c r="K4999" s="4">
        <f t="shared" si="1000"/>
        <v>900</v>
      </c>
      <c r="L4999" s="6">
        <f t="shared" si="1001"/>
        <v>17395435.016999997</v>
      </c>
      <c r="N4999" s="22">
        <f t="shared" si="986"/>
        <v>7.8447656580739003E-2</v>
      </c>
      <c r="O4999" s="14">
        <f t="shared" si="987"/>
        <v>405.87022315720867</v>
      </c>
      <c r="Q4999" s="22">
        <f t="shared" si="983"/>
        <v>114.6895564045892</v>
      </c>
      <c r="R4999" s="3">
        <f>VLOOKUP(A4999,ERCOT_345kv_West_ATC!D:E,2)</f>
        <v>89.39</v>
      </c>
      <c r="S4999" s="66">
        <f t="shared" si="1003"/>
        <v>0.22059163186001179</v>
      </c>
      <c r="T4999" s="69">
        <f t="shared" si="988"/>
        <v>25.299556404589197</v>
      </c>
      <c r="V4999" s="16">
        <f t="shared" si="989"/>
        <v>4.3494055199999999E-2</v>
      </c>
      <c r="W4999" s="16">
        <f t="shared" si="990"/>
        <v>3.4953601380739004E-2</v>
      </c>
      <c r="X4999" s="16"/>
      <c r="Z4999" s="15">
        <f t="shared" si="991"/>
        <v>4.0993518050322945E-6</v>
      </c>
      <c r="AA4999" s="16">
        <f t="shared" si="992"/>
        <v>7.9233342151401029E-2</v>
      </c>
      <c r="AB4999" s="3">
        <f t="shared" si="993"/>
        <v>8.5340085944132255E-2</v>
      </c>
      <c r="AC4999" s="69">
        <f t="shared" si="994"/>
        <v>17.465551455552404</v>
      </c>
      <c r="AD4999" s="3">
        <f t="shared" si="1002"/>
        <v>23.223182478277526</v>
      </c>
      <c r="AF4999" s="29"/>
      <c r="AG4999" s="30"/>
      <c r="AH4999" s="29"/>
      <c r="AI4999" s="29"/>
      <c r="AJ4999" s="31"/>
      <c r="AK4999" s="29"/>
      <c r="AL4999" s="30"/>
      <c r="AN4999" s="17">
        <f t="shared" si="995"/>
        <v>246384.17477910488</v>
      </c>
      <c r="AO4999" s="17">
        <f t="shared" si="996"/>
        <v>2463.8417477910489</v>
      </c>
      <c r="AP4999" s="2">
        <f t="shared" si="997"/>
        <v>168.52677554890775</v>
      </c>
      <c r="AQ4999" s="6">
        <f t="shared" si="998"/>
        <v>15064.608466316864</v>
      </c>
      <c r="AR4999" s="3">
        <f t="shared" si="999"/>
        <v>4263.652663683135</v>
      </c>
    </row>
    <row r="5000" spans="1:44">
      <c r="A5000" s="32">
        <v>44813</v>
      </c>
      <c r="B5000" s="9">
        <v>6.25</v>
      </c>
      <c r="C5000" s="33">
        <v>21366.231500000002</v>
      </c>
      <c r="D5000" s="34">
        <f t="shared" si="982"/>
        <v>221745757.3011944</v>
      </c>
      <c r="E5000" s="34">
        <v>30977051760460</v>
      </c>
      <c r="F5000" s="3">
        <f>VLOOKUP(A5000,ERCOT_345kv_West_ATC!A:B,2)</f>
        <v>61.297199999999997</v>
      </c>
      <c r="G5000" s="3">
        <f>VLOOKUP(A5000,ERCOT_345kv_West_ATC!G:H,2)</f>
        <v>6.077</v>
      </c>
      <c r="I5000" s="5">
        <f t="shared" si="984"/>
        <v>6</v>
      </c>
      <c r="J5000" s="4">
        <f t="shared" si="985"/>
        <v>144</v>
      </c>
      <c r="K5000" s="4">
        <f t="shared" si="1000"/>
        <v>900</v>
      </c>
      <c r="L5000" s="6">
        <f t="shared" si="1001"/>
        <v>19229608.350000001</v>
      </c>
      <c r="N5000" s="22">
        <f t="shared" si="986"/>
        <v>8.6719171469335818E-2</v>
      </c>
      <c r="O5000" s="14">
        <f t="shared" si="987"/>
        <v>405.87022315720867</v>
      </c>
      <c r="Q5000" s="22">
        <f t="shared" si="983"/>
        <v>126.78241442885351</v>
      </c>
      <c r="R5000" s="3">
        <f>VLOOKUP(A5000,ERCOT_345kv_West_ATC!D:E,2)</f>
        <v>72.53</v>
      </c>
      <c r="S5000" s="66">
        <f t="shared" si="1003"/>
        <v>0.4279175047521937</v>
      </c>
      <c r="T5000" s="69">
        <f t="shared" si="988"/>
        <v>54.252414428853513</v>
      </c>
      <c r="V5000" s="16">
        <f t="shared" si="989"/>
        <v>4.1927284799999999E-2</v>
      </c>
      <c r="W5000" s="16">
        <f t="shared" si="990"/>
        <v>4.4791886669335819E-2</v>
      </c>
      <c r="X5000" s="16"/>
      <c r="Z5000" s="15">
        <f t="shared" si="991"/>
        <v>4.0993518050322945E-6</v>
      </c>
      <c r="AA5000" s="16">
        <f t="shared" si="992"/>
        <v>8.7587699666262869E-2</v>
      </c>
      <c r="AB5000" s="3">
        <f t="shared" si="993"/>
        <v>9.4338338055774518E-2</v>
      </c>
      <c r="AC5000" s="69">
        <f t="shared" si="994"/>
        <v>20.758911728413473</v>
      </c>
      <c r="AD5000" s="3">
        <f t="shared" si="1002"/>
        <v>22.956642796760953</v>
      </c>
      <c r="AF5000" s="29"/>
      <c r="AG5000" s="30"/>
      <c r="AH5000" s="29"/>
      <c r="AI5000" s="29"/>
      <c r="AJ5000" s="31"/>
      <c r="AK5000" s="29"/>
      <c r="AL5000" s="30"/>
      <c r="AN5000" s="17">
        <f t="shared" si="995"/>
        <v>246384.17477910488</v>
      </c>
      <c r="AO5000" s="17">
        <f t="shared" si="996"/>
        <v>2463.8417477910489</v>
      </c>
      <c r="AP5000" s="2">
        <f t="shared" si="997"/>
        <v>168.52677554890775</v>
      </c>
      <c r="AQ5000" s="6">
        <f t="shared" si="998"/>
        <v>12223.247030562279</v>
      </c>
      <c r="AR5000" s="3">
        <f t="shared" si="999"/>
        <v>9142.9844694377225</v>
      </c>
    </row>
    <row r="5001" spans="1:44">
      <c r="A5001" s="32">
        <v>44814</v>
      </c>
      <c r="B5001" s="9">
        <v>6.25</v>
      </c>
      <c r="C5001" s="33">
        <v>21678.075430000001</v>
      </c>
      <c r="D5001" s="34">
        <f t="shared" si="982"/>
        <v>221745757.3011944</v>
      </c>
      <c r="E5001" s="34">
        <v>30977051760460</v>
      </c>
      <c r="F5001" s="3">
        <f>VLOOKUP(A5001,ERCOT_345kv_West_ATC!A:B,2)</f>
        <v>61.297199999999997</v>
      </c>
      <c r="G5001" s="3">
        <f>VLOOKUP(A5001,ERCOT_345kv_West_ATC!G:H,2)</f>
        <v>6.077</v>
      </c>
      <c r="I5001" s="5">
        <f t="shared" si="984"/>
        <v>6</v>
      </c>
      <c r="J5001" s="4">
        <f t="shared" si="985"/>
        <v>144</v>
      </c>
      <c r="K5001" s="4">
        <f t="shared" si="1000"/>
        <v>900</v>
      </c>
      <c r="L5001" s="6">
        <f t="shared" si="1001"/>
        <v>19510267.887000002</v>
      </c>
      <c r="N5001" s="22">
        <f t="shared" si="986"/>
        <v>8.7984853123929022E-2</v>
      </c>
      <c r="O5001" s="14">
        <f t="shared" si="987"/>
        <v>405.87022315720867</v>
      </c>
      <c r="Q5001" s="22">
        <f t="shared" si="983"/>
        <v>128.6328262045746</v>
      </c>
      <c r="R5001" s="3">
        <f>VLOOKUP(A5001,ERCOT_345kv_West_ATC!D:E,2)</f>
        <v>69.33</v>
      </c>
      <c r="S5001" s="66">
        <f t="shared" si="1003"/>
        <v>0.46102404770506084</v>
      </c>
      <c r="T5001" s="69">
        <f t="shared" si="988"/>
        <v>59.3028262045746</v>
      </c>
      <c r="V5001" s="16">
        <f t="shared" si="989"/>
        <v>4.1927284799999999E-2</v>
      </c>
      <c r="W5001" s="16">
        <f t="shared" si="990"/>
        <v>4.6057568323929023E-2</v>
      </c>
      <c r="X5001" s="16"/>
      <c r="Z5001" s="15">
        <f t="shared" si="991"/>
        <v>4.0993518050322945E-6</v>
      </c>
      <c r="AA5001" s="16">
        <f t="shared" si="992"/>
        <v>8.886605764359673E-2</v>
      </c>
      <c r="AB5001" s="3">
        <f t="shared" si="993"/>
        <v>9.5715222795087623E-2</v>
      </c>
      <c r="AC5001" s="69">
        <f t="shared" si="994"/>
        <v>21.262851543002071</v>
      </c>
      <c r="AD5001" s="3">
        <f t="shared" si="1002"/>
        <v>22.705451262553712</v>
      </c>
      <c r="AF5001" s="29"/>
      <c r="AG5001" s="30"/>
      <c r="AH5001" s="29"/>
      <c r="AI5001" s="29"/>
      <c r="AJ5001" s="31"/>
      <c r="AK5001" s="29"/>
      <c r="AL5001" s="30"/>
      <c r="AN5001" s="17">
        <f t="shared" si="995"/>
        <v>246384.17477910488</v>
      </c>
      <c r="AO5001" s="17">
        <f t="shared" si="996"/>
        <v>2463.8417477910489</v>
      </c>
      <c r="AP5001" s="2">
        <f t="shared" si="997"/>
        <v>168.52677554890775</v>
      </c>
      <c r="AQ5001" s="6">
        <f t="shared" si="998"/>
        <v>11683.961348805775</v>
      </c>
      <c r="AR5001" s="3">
        <f t="shared" si="999"/>
        <v>9994.1140811942259</v>
      </c>
    </row>
    <row r="5002" spans="1:44">
      <c r="A5002" s="32">
        <v>44815</v>
      </c>
      <c r="B5002" s="9">
        <v>6.25</v>
      </c>
      <c r="C5002" s="33">
        <v>21766.327420000001</v>
      </c>
      <c r="D5002" s="34">
        <f t="shared" si="982"/>
        <v>221745757.3011944</v>
      </c>
      <c r="E5002" s="34">
        <v>30977051760460</v>
      </c>
      <c r="F5002" s="3">
        <f>VLOOKUP(A5002,ERCOT_345kv_West_ATC!A:B,2)</f>
        <v>61.297199999999997</v>
      </c>
      <c r="G5002" s="3">
        <f>VLOOKUP(A5002,ERCOT_345kv_West_ATC!G:H,2)</f>
        <v>6.077</v>
      </c>
      <c r="I5002" s="5">
        <f t="shared" si="984"/>
        <v>6</v>
      </c>
      <c r="J5002" s="4">
        <f t="shared" si="985"/>
        <v>144</v>
      </c>
      <c r="K5002" s="4">
        <f t="shared" si="1000"/>
        <v>900</v>
      </c>
      <c r="L5002" s="6">
        <f t="shared" si="1001"/>
        <v>19589694.678000003</v>
      </c>
      <c r="N5002" s="22">
        <f t="shared" si="986"/>
        <v>8.8343041672682712E-2</v>
      </c>
      <c r="O5002" s="14">
        <f t="shared" si="987"/>
        <v>405.87022315720867</v>
      </c>
      <c r="Q5002" s="22">
        <f t="shared" si="983"/>
        <v>129.15649367351273</v>
      </c>
      <c r="R5002" s="3">
        <f>VLOOKUP(A5002,ERCOT_345kv_West_ATC!D:E,2)</f>
        <v>67.72</v>
      </c>
      <c r="S5002" s="66">
        <f t="shared" si="1003"/>
        <v>0.47567483388651371</v>
      </c>
      <c r="T5002" s="69">
        <f t="shared" si="988"/>
        <v>61.436493673512729</v>
      </c>
      <c r="V5002" s="16">
        <f t="shared" si="989"/>
        <v>4.1927284799999999E-2</v>
      </c>
      <c r="W5002" s="16">
        <f t="shared" si="990"/>
        <v>4.6415756872682713E-2</v>
      </c>
      <c r="X5002" s="16"/>
      <c r="Z5002" s="15">
        <f t="shared" si="991"/>
        <v>4.0993518050322945E-6</v>
      </c>
      <c r="AA5002" s="16">
        <f t="shared" si="992"/>
        <v>8.9227833598100936E-2</v>
      </c>
      <c r="AB5002" s="3">
        <f t="shared" si="993"/>
        <v>9.6104881873091852E-2</v>
      </c>
      <c r="AC5002" s="69">
        <f t="shared" si="994"/>
        <v>21.405466765551619</v>
      </c>
      <c r="AD5002" s="3">
        <f t="shared" si="1002"/>
        <v>22.432579683283009</v>
      </c>
      <c r="AF5002" s="29"/>
      <c r="AG5002" s="30"/>
      <c r="AH5002" s="29"/>
      <c r="AI5002" s="29"/>
      <c r="AJ5002" s="31"/>
      <c r="AK5002" s="29"/>
      <c r="AL5002" s="30"/>
      <c r="AN5002" s="17">
        <f t="shared" si="995"/>
        <v>246384.17477910488</v>
      </c>
      <c r="AO5002" s="17">
        <f t="shared" si="996"/>
        <v>2463.8417477910489</v>
      </c>
      <c r="AP5002" s="2">
        <f t="shared" si="997"/>
        <v>168.52677554890775</v>
      </c>
      <c r="AQ5002" s="6">
        <f t="shared" si="998"/>
        <v>11412.633240172032</v>
      </c>
      <c r="AR5002" s="3">
        <f>C5002-AQ5002</f>
        <v>10353.694179827969</v>
      </c>
    </row>
    <row r="5003" spans="1:44">
      <c r="A5003" s="32">
        <v>44816</v>
      </c>
      <c r="B5003" s="9">
        <v>6.25</v>
      </c>
      <c r="C5003" s="33">
        <v>22334.582419999999</v>
      </c>
      <c r="D5003" s="34">
        <f t="shared" si="982"/>
        <v>221745757.3011944</v>
      </c>
      <c r="E5003" s="34">
        <v>30977051760460</v>
      </c>
      <c r="F5003" s="3">
        <f>VLOOKUP(A5003,ERCOT_345kv_West_ATC!A:B,2)</f>
        <v>61.850299999999997</v>
      </c>
      <c r="G5003" s="3">
        <f>VLOOKUP(A5003,ERCOT_345kv_West_ATC!G:H,2)</f>
        <v>6.2009999999999996</v>
      </c>
      <c r="I5003" s="5">
        <f t="shared" si="984"/>
        <v>6</v>
      </c>
      <c r="J5003" s="4">
        <f t="shared" si="985"/>
        <v>144</v>
      </c>
      <c r="K5003" s="4">
        <f t="shared" si="1000"/>
        <v>900</v>
      </c>
      <c r="L5003" s="6">
        <f t="shared" si="1001"/>
        <v>20101124.177999999</v>
      </c>
      <c r="N5003" s="22">
        <f t="shared" si="986"/>
        <v>9.0649419509284693E-2</v>
      </c>
      <c r="O5003" s="14">
        <f t="shared" si="987"/>
        <v>405.87022315720867</v>
      </c>
      <c r="Q5003" s="22">
        <f t="shared" si="983"/>
        <v>132.52839109544544</v>
      </c>
      <c r="R5003" s="3">
        <f>VLOOKUP(A5003,ERCOT_345kv_West_ATC!D:E,2)</f>
        <v>70.22</v>
      </c>
      <c r="S5003" s="66">
        <f t="shared" si="1003"/>
        <v>0.47015126781831712</v>
      </c>
      <c r="T5003" s="69">
        <f t="shared" si="988"/>
        <v>62.308391095445444</v>
      </c>
      <c r="V5003" s="16">
        <f t="shared" si="989"/>
        <v>4.2305605199999999E-2</v>
      </c>
      <c r="W5003" s="16">
        <f t="shared" si="990"/>
        <v>4.8343814309284694E-2</v>
      </c>
      <c r="X5003" s="16"/>
      <c r="Z5003" s="15">
        <f t="shared" si="991"/>
        <v>4.0993518050322945E-6</v>
      </c>
      <c r="AA5003" s="16">
        <f t="shared" si="992"/>
        <v>9.1557310758069541E-2</v>
      </c>
      <c r="AB5003" s="3">
        <f t="shared" si="993"/>
        <v>9.8613898603154143E-2</v>
      </c>
      <c r="AC5003" s="69">
        <f t="shared" si="994"/>
        <v>22.323766888754417</v>
      </c>
      <c r="AD5003" s="3">
        <f t="shared" si="1002"/>
        <v>22.188739621260943</v>
      </c>
      <c r="AF5003" s="29"/>
      <c r="AG5003" s="30"/>
      <c r="AH5003" s="29"/>
      <c r="AI5003" s="29"/>
      <c r="AJ5003" s="31"/>
      <c r="AK5003" s="29"/>
      <c r="AL5003" s="30"/>
      <c r="AN5003" s="17">
        <f t="shared" si="995"/>
        <v>246384.17477910488</v>
      </c>
      <c r="AO5003" s="17">
        <f t="shared" si="996"/>
        <v>2463.8417477910489</v>
      </c>
      <c r="AP5003" s="2">
        <f t="shared" si="997"/>
        <v>168.52677554890775</v>
      </c>
      <c r="AQ5003" s="6">
        <f t="shared" si="998"/>
        <v>11833.950179044303</v>
      </c>
      <c r="AR5003" s="3">
        <f t="shared" si="999"/>
        <v>10500.632240955696</v>
      </c>
    </row>
    <row r="5004" spans="1:44">
      <c r="A5004" s="32">
        <v>44817</v>
      </c>
      <c r="B5004" s="9">
        <v>6.25</v>
      </c>
      <c r="C5004" s="33">
        <v>20189.698960000002</v>
      </c>
      <c r="D5004" s="34">
        <f t="shared" si="982"/>
        <v>229393119.13044652</v>
      </c>
      <c r="E5004" s="34">
        <v>32045359565303.102</v>
      </c>
      <c r="F5004" s="3">
        <f>VLOOKUP(A5004,ERCOT_345kv_West_ATC!A:B,2)</f>
        <v>61.732900000000001</v>
      </c>
      <c r="G5004" s="3">
        <f>VLOOKUP(A5004,ERCOT_345kv_West_ATC!G:H,2)</f>
        <v>6.218</v>
      </c>
      <c r="I5004" s="5">
        <f t="shared" si="984"/>
        <v>6</v>
      </c>
      <c r="J5004" s="4">
        <f t="shared" si="985"/>
        <v>144</v>
      </c>
      <c r="K5004" s="4">
        <f t="shared" si="1000"/>
        <v>900</v>
      </c>
      <c r="L5004" s="6">
        <f t="shared" si="1001"/>
        <v>18170729.064000003</v>
      </c>
      <c r="N5004" s="22">
        <f t="shared" si="986"/>
        <v>7.9212180090140583E-2</v>
      </c>
      <c r="O5004" s="14">
        <f t="shared" si="987"/>
        <v>392.33957993666178</v>
      </c>
      <c r="Q5004" s="22">
        <f t="shared" si="983"/>
        <v>115.80728083353885</v>
      </c>
      <c r="R5004" s="3">
        <f>VLOOKUP(A5004,ERCOT_345kv_West_ATC!D:E,2)</f>
        <v>68.52</v>
      </c>
      <c r="S5004" s="66">
        <f t="shared" si="1003"/>
        <v>0.40832735639056666</v>
      </c>
      <c r="T5004" s="69">
        <f t="shared" si="988"/>
        <v>47.287280833538858</v>
      </c>
      <c r="V5004" s="16">
        <f t="shared" si="989"/>
        <v>4.2225303600000007E-2</v>
      </c>
      <c r="W5004" s="16">
        <f t="shared" si="990"/>
        <v>3.6986876490140576E-2</v>
      </c>
      <c r="X5004" s="16"/>
      <c r="Z5004" s="15">
        <f t="shared" si="991"/>
        <v>3.9626902232145195E-6</v>
      </c>
      <c r="AA5004" s="16">
        <f t="shared" si="992"/>
        <v>8.0005522678436358E-2</v>
      </c>
      <c r="AB5004" s="3">
        <f t="shared" si="993"/>
        <v>8.6171780666988496E-2</v>
      </c>
      <c r="AC5004" s="69">
        <f t="shared" si="994"/>
        <v>17.769951724117789</v>
      </c>
      <c r="AD5004" s="3">
        <f t="shared" si="1002"/>
        <v>21.799349649687247</v>
      </c>
      <c r="AF5004" s="29"/>
      <c r="AG5004" s="30"/>
      <c r="AH5004" s="29"/>
      <c r="AI5004" s="29"/>
      <c r="AJ5004" s="31"/>
      <c r="AK5004" s="29"/>
      <c r="AL5004" s="30"/>
      <c r="AN5004" s="17">
        <f t="shared" si="995"/>
        <v>254881.24347827391</v>
      </c>
      <c r="AO5004" s="17">
        <f t="shared" si="996"/>
        <v>2548.8124347827393</v>
      </c>
      <c r="AP5004" s="2">
        <f t="shared" si="997"/>
        <v>174.33877053913935</v>
      </c>
      <c r="AQ5004" s="6">
        <f t="shared" si="998"/>
        <v>11945.692557341827</v>
      </c>
      <c r="AR5004" s="3">
        <f t="shared" si="999"/>
        <v>8244.0064026581749</v>
      </c>
    </row>
    <row r="5005" spans="1:44">
      <c r="A5005" s="32">
        <v>44818</v>
      </c>
      <c r="B5005" s="9">
        <v>6.25</v>
      </c>
      <c r="C5005" s="33">
        <v>20253.946039999999</v>
      </c>
      <c r="D5005" s="34">
        <f t="shared" si="982"/>
        <v>229393119.13044652</v>
      </c>
      <c r="E5005" s="34">
        <v>32045359565303.102</v>
      </c>
      <c r="F5005" s="3">
        <f>VLOOKUP(A5005,ERCOT_345kv_West_ATC!A:B,2)</f>
        <v>65.228099999999998</v>
      </c>
      <c r="G5005" s="3">
        <f>VLOOKUP(A5005,ERCOT_345kv_West_ATC!G:H,2)</f>
        <v>6.5960000000000001</v>
      </c>
      <c r="I5005" s="5">
        <f t="shared" si="984"/>
        <v>6</v>
      </c>
      <c r="J5005" s="4">
        <f t="shared" si="985"/>
        <v>144</v>
      </c>
      <c r="K5005" s="4">
        <f t="shared" si="1000"/>
        <v>900</v>
      </c>
      <c r="L5005" s="6">
        <f t="shared" si="1001"/>
        <v>18228551.436000001</v>
      </c>
      <c r="N5005" s="22">
        <f t="shared" si="986"/>
        <v>7.9464246813934145E-2</v>
      </c>
      <c r="O5005" s="14">
        <f t="shared" si="987"/>
        <v>392.33957993666178</v>
      </c>
      <c r="Q5005" s="22">
        <f t="shared" si="983"/>
        <v>116.17579943557624</v>
      </c>
      <c r="R5005" s="3">
        <f>VLOOKUP(A5005,ERCOT_345kv_West_ATC!D:E,2)</f>
        <v>62.37</v>
      </c>
      <c r="S5005" s="66">
        <f t="shared" si="1003"/>
        <v>0.46314120235870243</v>
      </c>
      <c r="T5005" s="69">
        <f t="shared" si="988"/>
        <v>53.80579943557624</v>
      </c>
      <c r="V5005" s="16">
        <f t="shared" si="989"/>
        <v>4.4616020399999998E-2</v>
      </c>
      <c r="W5005" s="16">
        <f t="shared" si="990"/>
        <v>3.4848226413934147E-2</v>
      </c>
      <c r="X5005" s="16"/>
      <c r="Z5005" s="15">
        <f t="shared" si="991"/>
        <v>3.9626902232145195E-6</v>
      </c>
      <c r="AA5005" s="16">
        <f t="shared" si="992"/>
        <v>8.0260113954222431E-2</v>
      </c>
      <c r="AB5005" s="3">
        <f t="shared" si="993"/>
        <v>8.6445994031795106E-2</v>
      </c>
      <c r="AC5005" s="69">
        <f t="shared" si="994"/>
        <v>17.870313815637008</v>
      </c>
      <c r="AD5005" s="3">
        <f t="shared" si="1002"/>
        <v>21.423878590716527</v>
      </c>
      <c r="AF5005" s="29"/>
      <c r="AG5005" s="30"/>
      <c r="AH5005" s="29"/>
      <c r="AI5005" s="29"/>
      <c r="AJ5005" s="31"/>
      <c r="AK5005" s="29"/>
      <c r="AL5005" s="30"/>
      <c r="AN5005" s="17">
        <f t="shared" si="995"/>
        <v>254881.24347827391</v>
      </c>
      <c r="AO5005" s="17">
        <f t="shared" si="996"/>
        <v>2548.8124347827393</v>
      </c>
      <c r="AP5005" s="2">
        <f t="shared" si="997"/>
        <v>174.33877053913935</v>
      </c>
      <c r="AQ5005" s="6">
        <f t="shared" si="998"/>
        <v>10873.509118526121</v>
      </c>
      <c r="AR5005" s="3">
        <f t="shared" si="999"/>
        <v>9380.4369214738781</v>
      </c>
    </row>
    <row r="5006" spans="1:44">
      <c r="A5006" s="32">
        <v>44819</v>
      </c>
      <c r="B5006" s="9">
        <v>6.25</v>
      </c>
      <c r="C5006" s="33">
        <v>19713.198530000001</v>
      </c>
      <c r="D5006" s="34">
        <f t="shared" si="982"/>
        <v>229393119.13044652</v>
      </c>
      <c r="E5006" s="34">
        <v>32045359565303.102</v>
      </c>
      <c r="F5006" s="3">
        <f>VLOOKUP(A5006,ERCOT_345kv_West_ATC!A:B,2)</f>
        <v>60.126800000000003</v>
      </c>
      <c r="G5006" s="3">
        <f>VLOOKUP(A5006,ERCOT_345kv_West_ATC!G:H,2)</f>
        <v>6.37</v>
      </c>
      <c r="I5006" s="5">
        <f t="shared" si="984"/>
        <v>6</v>
      </c>
      <c r="J5006" s="4">
        <f t="shared" si="985"/>
        <v>144</v>
      </c>
      <c r="K5006" s="4">
        <f t="shared" si="1000"/>
        <v>900</v>
      </c>
      <c r="L5006" s="6">
        <f t="shared" si="1001"/>
        <v>17741878.677000001</v>
      </c>
      <c r="N5006" s="22">
        <f t="shared" si="986"/>
        <v>7.7342680304682193E-2</v>
      </c>
      <c r="O5006" s="14">
        <f t="shared" si="987"/>
        <v>392.33957993666178</v>
      </c>
      <c r="Q5006" s="22">
        <f t="shared" si="983"/>
        <v>113.07409401269327</v>
      </c>
      <c r="R5006" s="3">
        <f>VLOOKUP(A5006,ERCOT_345kv_West_ATC!D:E,2)</f>
        <v>64.66</v>
      </c>
      <c r="S5006" s="66">
        <f t="shared" si="1003"/>
        <v>0.42816256398444802</v>
      </c>
      <c r="T5006" s="69">
        <f t="shared" si="988"/>
        <v>48.414094012693269</v>
      </c>
      <c r="V5006" s="16">
        <f t="shared" si="989"/>
        <v>4.1126731200000002E-2</v>
      </c>
      <c r="W5006" s="16">
        <f t="shared" si="990"/>
        <v>3.6215949104682191E-2</v>
      </c>
      <c r="X5006" s="16"/>
      <c r="Z5006" s="15">
        <f t="shared" si="991"/>
        <v>3.9626902232145195E-6</v>
      </c>
      <c r="AA5006" s="16">
        <f t="shared" si="992"/>
        <v>7.8117299083117847E-2</v>
      </c>
      <c r="AB5006" s="3">
        <f t="shared" si="993"/>
        <v>8.4138026195312812E-2</v>
      </c>
      <c r="AC5006" s="69">
        <f t="shared" si="994"/>
        <v>17.025597587484491</v>
      </c>
      <c r="AD5006" s="3">
        <f t="shared" si="1002"/>
        <v>21.035342110925921</v>
      </c>
      <c r="AF5006" s="29"/>
      <c r="AG5006" s="30"/>
      <c r="AH5006" s="29"/>
      <c r="AI5006" s="29"/>
      <c r="AJ5006" s="31"/>
      <c r="AK5006" s="29"/>
      <c r="AL5006" s="30"/>
      <c r="AN5006" s="17">
        <f t="shared" si="995"/>
        <v>254881.24347827391</v>
      </c>
      <c r="AO5006" s="17">
        <f t="shared" si="996"/>
        <v>2548.8124347827393</v>
      </c>
      <c r="AP5006" s="2">
        <f t="shared" si="997"/>
        <v>174.33877053913935</v>
      </c>
      <c r="AQ5006" s="6">
        <f t="shared" si="998"/>
        <v>11272.744903060749</v>
      </c>
      <c r="AR5006" s="3">
        <f t="shared" si="999"/>
        <v>8440.453626939252</v>
      </c>
    </row>
    <row r="5007" spans="1:44">
      <c r="A5007" s="32">
        <v>44820</v>
      </c>
      <c r="B5007" s="9">
        <v>6.25</v>
      </c>
      <c r="C5007" s="33">
        <v>19755.130499999999</v>
      </c>
      <c r="D5007" s="34">
        <f t="shared" si="982"/>
        <v>229393119.13044652</v>
      </c>
      <c r="E5007" s="34">
        <v>32045359565303.102</v>
      </c>
      <c r="F5007" s="3">
        <f>VLOOKUP(A5007,ERCOT_345kv_West_ATC!A:B,2)</f>
        <v>64.120199999999997</v>
      </c>
      <c r="G5007" s="3">
        <f>VLOOKUP(A5007,ERCOT_345kv_West_ATC!G:H,2)</f>
        <v>6.0750000000000002</v>
      </c>
      <c r="I5007" s="5">
        <f t="shared" si="984"/>
        <v>6</v>
      </c>
      <c r="J5007" s="4">
        <f t="shared" si="985"/>
        <v>144</v>
      </c>
      <c r="K5007" s="4">
        <f t="shared" si="1000"/>
        <v>900</v>
      </c>
      <c r="L5007" s="6">
        <f t="shared" si="1001"/>
        <v>17779617.449999999</v>
      </c>
      <c r="N5007" s="22">
        <f t="shared" si="986"/>
        <v>7.7507196019639346E-2</v>
      </c>
      <c r="O5007" s="14">
        <f t="shared" si="987"/>
        <v>392.33957993666178</v>
      </c>
      <c r="Q5007" s="22">
        <f t="shared" si="983"/>
        <v>113.31461406380022</v>
      </c>
      <c r="R5007" s="3">
        <f>VLOOKUP(A5007,ERCOT_345kv_West_ATC!D:E,2)</f>
        <v>64.66</v>
      </c>
      <c r="S5007" s="66">
        <f t="shared" si="1003"/>
        <v>0.42937633831066063</v>
      </c>
      <c r="T5007" s="69">
        <f t="shared" si="988"/>
        <v>48.654614063800224</v>
      </c>
      <c r="V5007" s="16">
        <f t="shared" si="989"/>
        <v>4.3858216800000002E-2</v>
      </c>
      <c r="W5007" s="16">
        <f t="shared" si="990"/>
        <v>3.3648979219639344E-2</v>
      </c>
      <c r="X5007" s="16"/>
      <c r="Z5007" s="15">
        <f t="shared" si="991"/>
        <v>3.9626902232145195E-6</v>
      </c>
      <c r="AA5007" s="16">
        <f t="shared" si="992"/>
        <v>7.8283462490676956E-2</v>
      </c>
      <c r="AB5007" s="3">
        <f t="shared" si="993"/>
        <v>8.4316996299271932E-2</v>
      </c>
      <c r="AC5007" s="69">
        <f t="shared" si="994"/>
        <v>17.091100645533526</v>
      </c>
      <c r="AD5007" s="3">
        <f t="shared" si="1002"/>
        <v>20.682956690967597</v>
      </c>
      <c r="AF5007" s="29"/>
      <c r="AG5007" s="30"/>
      <c r="AH5007" s="29"/>
      <c r="AI5007" s="29"/>
      <c r="AJ5007" s="31"/>
      <c r="AK5007" s="29"/>
      <c r="AL5007" s="30"/>
      <c r="AN5007" s="17">
        <f t="shared" si="995"/>
        <v>254881.24347827391</v>
      </c>
      <c r="AO5007" s="17">
        <f t="shared" si="996"/>
        <v>2548.8124347827393</v>
      </c>
      <c r="AP5007" s="2">
        <f t="shared" si="997"/>
        <v>174.33877053913935</v>
      </c>
      <c r="AQ5007" s="6">
        <f t="shared" si="998"/>
        <v>11272.744903060749</v>
      </c>
      <c r="AR5007" s="3">
        <f t="shared" si="999"/>
        <v>8482.3855969392498</v>
      </c>
    </row>
    <row r="5008" spans="1:44">
      <c r="A5008" s="32">
        <v>44821</v>
      </c>
      <c r="B5008" s="9">
        <v>6.25</v>
      </c>
      <c r="C5008" s="33">
        <v>20132.063030000001</v>
      </c>
      <c r="D5008" s="34">
        <f t="shared" si="982"/>
        <v>229393119.13044652</v>
      </c>
      <c r="E5008" s="34">
        <v>32045359565303.102</v>
      </c>
      <c r="F5008" s="3">
        <f>VLOOKUP(A5008,ERCOT_345kv_West_ATC!A:B,2)</f>
        <v>64.120199999999997</v>
      </c>
      <c r="G5008" s="3">
        <f>VLOOKUP(A5008,ERCOT_345kv_West_ATC!G:H,2)</f>
        <v>6.0750000000000002</v>
      </c>
      <c r="I5008" s="5">
        <f t="shared" si="984"/>
        <v>6</v>
      </c>
      <c r="J5008" s="4">
        <f t="shared" si="985"/>
        <v>144</v>
      </c>
      <c r="K5008" s="4">
        <f t="shared" si="1000"/>
        <v>900</v>
      </c>
      <c r="L5008" s="6">
        <f t="shared" si="1001"/>
        <v>18118856.727000002</v>
      </c>
      <c r="N5008" s="22">
        <f t="shared" si="986"/>
        <v>7.8986051524485984E-2</v>
      </c>
      <c r="O5008" s="14">
        <f t="shared" si="987"/>
        <v>392.33957993666178</v>
      </c>
      <c r="Q5008" s="22">
        <f t="shared" si="983"/>
        <v>115.47668351533039</v>
      </c>
      <c r="R5008" s="3">
        <f>VLOOKUP(A5008,ERCOT_345kv_West_ATC!D:E,2)</f>
        <v>57.85</v>
      </c>
      <c r="S5008" s="66">
        <f t="shared" si="1003"/>
        <v>0.49903306677213344</v>
      </c>
      <c r="T5008" s="69">
        <f t="shared" si="988"/>
        <v>57.626683515330392</v>
      </c>
      <c r="V5008" s="16">
        <f t="shared" si="989"/>
        <v>4.3858216800000002E-2</v>
      </c>
      <c r="W5008" s="16">
        <f t="shared" si="990"/>
        <v>3.5127834724485982E-2</v>
      </c>
      <c r="X5008" s="16"/>
      <c r="Z5008" s="15">
        <f t="shared" si="991"/>
        <v>3.9626902232145195E-6</v>
      </c>
      <c r="AA5008" s="16">
        <f t="shared" si="992"/>
        <v>7.9777129342119488E-2</v>
      </c>
      <c r="AB5008" s="3">
        <f t="shared" si="993"/>
        <v>8.5925784392931207E-2</v>
      </c>
      <c r="AC5008" s="69">
        <f t="shared" si="994"/>
        <v>17.679917087812822</v>
      </c>
      <c r="AD5008" s="3">
        <f t="shared" si="1002"/>
        <v>20.364797860183195</v>
      </c>
      <c r="AF5008" s="29"/>
      <c r="AG5008" s="30"/>
      <c r="AH5008" s="29"/>
      <c r="AI5008" s="29"/>
      <c r="AJ5008" s="31"/>
      <c r="AK5008" s="29"/>
      <c r="AL5008" s="30"/>
      <c r="AN5008" s="17">
        <f t="shared" si="995"/>
        <v>254881.24347827391</v>
      </c>
      <c r="AO5008" s="17">
        <f t="shared" si="996"/>
        <v>2548.8124347827393</v>
      </c>
      <c r="AP5008" s="2">
        <f t="shared" si="997"/>
        <v>174.33877053913935</v>
      </c>
      <c r="AQ5008" s="6">
        <f t="shared" si="998"/>
        <v>10085.497875689211</v>
      </c>
      <c r="AR5008" s="3">
        <f t="shared" si="999"/>
        <v>10046.565154310791</v>
      </c>
    </row>
    <row r="5009" spans="1:44">
      <c r="A5009" s="32">
        <v>44822</v>
      </c>
      <c r="B5009" s="9">
        <v>6.25</v>
      </c>
      <c r="C5009" s="33">
        <v>19415.187720000002</v>
      </c>
      <c r="D5009" s="34">
        <f t="shared" si="982"/>
        <v>229393119.13044652</v>
      </c>
      <c r="E5009" s="34">
        <v>32045359565303.102</v>
      </c>
      <c r="F5009" s="3">
        <f>VLOOKUP(A5009,ERCOT_345kv_West_ATC!A:B,2)</f>
        <v>64.120199999999997</v>
      </c>
      <c r="G5009" s="3">
        <f>VLOOKUP(A5009,ERCOT_345kv_West_ATC!G:H,2)</f>
        <v>6.0750000000000002</v>
      </c>
      <c r="I5009" s="5">
        <f t="shared" si="984"/>
        <v>6</v>
      </c>
      <c r="J5009" s="4">
        <f t="shared" si="985"/>
        <v>144</v>
      </c>
      <c r="K5009" s="4">
        <f t="shared" si="1000"/>
        <v>900</v>
      </c>
      <c r="L5009" s="6">
        <f t="shared" si="1001"/>
        <v>17473668.948000003</v>
      </c>
      <c r="N5009" s="22">
        <f t="shared" si="986"/>
        <v>7.6173465944562355E-2</v>
      </c>
      <c r="O5009" s="14">
        <f t="shared" si="987"/>
        <v>392.33957993666178</v>
      </c>
      <c r="Q5009" s="22">
        <f t="shared" si="983"/>
        <v>111.36471629321981</v>
      </c>
      <c r="R5009" s="3">
        <f>VLOOKUP(A5009,ERCOT_345kv_West_ATC!D:E,2)</f>
        <v>65.489999999999995</v>
      </c>
      <c r="S5009" s="66">
        <f t="shared" si="1003"/>
        <v>0.41193223329760142</v>
      </c>
      <c r="T5009" s="69">
        <f t="shared" si="988"/>
        <v>45.874716293219819</v>
      </c>
      <c r="V5009" s="16">
        <f t="shared" si="989"/>
        <v>4.3858216800000002E-2</v>
      </c>
      <c r="W5009" s="16">
        <f t="shared" si="990"/>
        <v>3.2315249144562352E-2</v>
      </c>
      <c r="X5009" s="16"/>
      <c r="Z5009" s="15">
        <f t="shared" si="991"/>
        <v>3.9626902232145195E-6</v>
      </c>
      <c r="AA5009" s="16">
        <f t="shared" si="992"/>
        <v>7.6936374559918599E-2</v>
      </c>
      <c r="AB5009" s="3">
        <f t="shared" si="993"/>
        <v>8.2866084389415187E-2</v>
      </c>
      <c r="AC5009" s="69">
        <f t="shared" si="994"/>
        <v>16.560066886525959</v>
      </c>
      <c r="AD5009" s="3">
        <f t="shared" si="1002"/>
        <v>20.14671805015416</v>
      </c>
      <c r="AF5009" s="29"/>
      <c r="AG5009" s="30"/>
      <c r="AH5009" s="29"/>
      <c r="AI5009" s="29"/>
      <c r="AJ5009" s="31"/>
      <c r="AK5009" s="29"/>
      <c r="AL5009" s="30"/>
      <c r="AN5009" s="17">
        <f t="shared" si="995"/>
        <v>254881.24347827391</v>
      </c>
      <c r="AO5009" s="17">
        <f t="shared" si="996"/>
        <v>2548.8124347827393</v>
      </c>
      <c r="AP5009" s="2">
        <f t="shared" si="997"/>
        <v>174.33877053913935</v>
      </c>
      <c r="AQ5009" s="6">
        <f t="shared" si="998"/>
        <v>11417.446082608234</v>
      </c>
      <c r="AR5009" s="3">
        <f t="shared" si="999"/>
        <v>7997.7416373917677</v>
      </c>
    </row>
    <row r="5010" spans="1:44">
      <c r="A5010" s="32">
        <v>44823</v>
      </c>
      <c r="B5010" s="9">
        <v>6.25</v>
      </c>
      <c r="C5010" s="33">
        <v>19562.552629999998</v>
      </c>
      <c r="D5010" s="34">
        <f t="shared" si="982"/>
        <v>229393119.13044652</v>
      </c>
      <c r="E5010" s="34">
        <v>32045359565303.102</v>
      </c>
      <c r="F5010" s="3">
        <f>VLOOKUP(A5010,ERCOT_345kv_West_ATC!A:B,2)</f>
        <v>63.257800000000003</v>
      </c>
      <c r="G5010" s="3">
        <f>VLOOKUP(A5010,ERCOT_345kv_West_ATC!G:H,2)</f>
        <v>6.05</v>
      </c>
      <c r="I5010" s="5">
        <f t="shared" si="984"/>
        <v>6</v>
      </c>
      <c r="J5010" s="4">
        <f t="shared" si="985"/>
        <v>144</v>
      </c>
      <c r="K5010" s="4">
        <f t="shared" si="1000"/>
        <v>900</v>
      </c>
      <c r="L5010" s="6">
        <f t="shared" si="1001"/>
        <v>17606297.366999999</v>
      </c>
      <c r="N5010" s="22">
        <f t="shared" si="986"/>
        <v>7.6751636813430377E-2</v>
      </c>
      <c r="O5010" s="14">
        <f t="shared" si="987"/>
        <v>392.33957993666178</v>
      </c>
      <c r="Q5010" s="22">
        <f t="shared" si="983"/>
        <v>112.20999534127249</v>
      </c>
      <c r="R5010" s="3">
        <f>VLOOKUP(A5010,ERCOT_345kv_West_ATC!D:E,2)</f>
        <v>83.15</v>
      </c>
      <c r="S5010" s="66">
        <f t="shared" si="1003"/>
        <v>0.25897866988489027</v>
      </c>
      <c r="T5010" s="69">
        <f t="shared" si="988"/>
        <v>29.059995341272483</v>
      </c>
      <c r="V5010" s="16">
        <f t="shared" si="989"/>
        <v>4.3268335200000008E-2</v>
      </c>
      <c r="W5010" s="16">
        <f t="shared" si="990"/>
        <v>3.3483301613430369E-2</v>
      </c>
      <c r="X5010" s="16"/>
      <c r="Z5010" s="15">
        <f t="shared" si="991"/>
        <v>3.9626902232145195E-6</v>
      </c>
      <c r="AA5010" s="16">
        <f t="shared" si="992"/>
        <v>7.7520336048020486E-2</v>
      </c>
      <c r="AB5010" s="3">
        <f t="shared" si="993"/>
        <v>8.3495053485372936E-2</v>
      </c>
      <c r="AC5010" s="69">
        <f t="shared" si="994"/>
        <v>16.790269575646494</v>
      </c>
      <c r="AD5010" s="3">
        <f t="shared" si="1002"/>
        <v>19.91945409569885</v>
      </c>
      <c r="AF5010" s="29"/>
      <c r="AG5010" s="30"/>
      <c r="AH5010" s="29"/>
      <c r="AI5010" s="29"/>
      <c r="AJ5010" s="31"/>
      <c r="AK5010" s="29"/>
      <c r="AL5010" s="30"/>
      <c r="AN5010" s="17">
        <f t="shared" si="995"/>
        <v>254881.24347827391</v>
      </c>
      <c r="AO5010" s="17">
        <f t="shared" si="996"/>
        <v>2548.8124347827393</v>
      </c>
      <c r="AP5010" s="2">
        <f t="shared" si="997"/>
        <v>174.33877053913935</v>
      </c>
      <c r="AQ5010" s="6">
        <f t="shared" si="998"/>
        <v>14496.268770329438</v>
      </c>
      <c r="AR5010" s="3">
        <f t="shared" si="999"/>
        <v>5066.2838596705606</v>
      </c>
    </row>
    <row r="5011" spans="1:44">
      <c r="A5011" s="32">
        <v>44824</v>
      </c>
      <c r="B5011" s="9">
        <v>6.25</v>
      </c>
      <c r="C5011" s="33">
        <v>18883.71862</v>
      </c>
      <c r="D5011" s="34">
        <f t="shared" si="982"/>
        <v>229393119.13044652</v>
      </c>
      <c r="E5011" s="34">
        <v>32045359565303.102</v>
      </c>
      <c r="F5011" s="3">
        <f>VLOOKUP(A5011,ERCOT_345kv_West_ATC!A:B,2)</f>
        <v>60.348700000000001</v>
      </c>
      <c r="G5011" s="3">
        <f>VLOOKUP(A5011,ERCOT_345kv_West_ATC!G:H,2)</f>
        <v>5.9080000000000004</v>
      </c>
      <c r="I5011" s="5">
        <f t="shared" si="984"/>
        <v>6</v>
      </c>
      <c r="J5011" s="4">
        <f t="shared" si="985"/>
        <v>144</v>
      </c>
      <c r="K5011" s="4">
        <f t="shared" si="1000"/>
        <v>900</v>
      </c>
      <c r="L5011" s="6">
        <f t="shared" si="1001"/>
        <v>16995346.758000001</v>
      </c>
      <c r="N5011" s="22">
        <f t="shared" si="986"/>
        <v>7.4088302310129195E-2</v>
      </c>
      <c r="O5011" s="14">
        <f t="shared" si="987"/>
        <v>392.33957993666178</v>
      </c>
      <c r="Q5011" s="22">
        <f t="shared" si="983"/>
        <v>108.3162314475573</v>
      </c>
      <c r="R5011" s="3">
        <f>VLOOKUP(A5011,ERCOT_345kv_West_ATC!D:E,2)</f>
        <v>78.989999999999995</v>
      </c>
      <c r="S5011" s="66">
        <f t="shared" si="1003"/>
        <v>0.27074641589387255</v>
      </c>
      <c r="T5011" s="69">
        <f t="shared" si="988"/>
        <v>29.326231447557305</v>
      </c>
      <c r="V5011" s="16">
        <f t="shared" si="989"/>
        <v>4.1278510800000001E-2</v>
      </c>
      <c r="W5011" s="16">
        <f t="shared" si="990"/>
        <v>3.2809791510129194E-2</v>
      </c>
      <c r="X5011" s="16"/>
      <c r="Z5011" s="15">
        <f t="shared" si="991"/>
        <v>3.9626902232145195E-6</v>
      </c>
      <c r="AA5011" s="16">
        <f t="shared" si="992"/>
        <v>7.4830327153407983E-2</v>
      </c>
      <c r="AB5011" s="3">
        <f t="shared" si="993"/>
        <v>8.0597717792804877E-2</v>
      </c>
      <c r="AC5011" s="69">
        <f t="shared" si="994"/>
        <v>15.729844712166585</v>
      </c>
      <c r="AD5011" s="3">
        <f t="shared" si="1002"/>
        <v>19.634921839586415</v>
      </c>
      <c r="AF5011" s="29"/>
      <c r="AG5011" s="30"/>
      <c r="AH5011" s="29"/>
      <c r="AI5011" s="29"/>
      <c r="AJ5011" s="31"/>
      <c r="AK5011" s="29"/>
      <c r="AL5011" s="30"/>
      <c r="AN5011" s="17">
        <f t="shared" si="995"/>
        <v>254881.24347827391</v>
      </c>
      <c r="AO5011" s="17">
        <f t="shared" si="996"/>
        <v>2548.8124347827393</v>
      </c>
      <c r="AP5011" s="2">
        <f t="shared" si="997"/>
        <v>174.33877053913935</v>
      </c>
      <c r="AQ5011" s="6">
        <f t="shared" si="998"/>
        <v>13771.019484886616</v>
      </c>
      <c r="AR5011" s="3">
        <f t="shared" si="999"/>
        <v>5112.6991351133838</v>
      </c>
    </row>
    <row r="5012" spans="1:44">
      <c r="A5012" s="32">
        <v>44825</v>
      </c>
      <c r="B5012" s="9">
        <v>6.25</v>
      </c>
      <c r="C5012" s="33">
        <v>18536.027129999999</v>
      </c>
      <c r="D5012" s="34">
        <f t="shared" si="982"/>
        <v>229393119.13044652</v>
      </c>
      <c r="E5012" s="34">
        <v>32045359565303.102</v>
      </c>
      <c r="F5012" s="3">
        <f>VLOOKUP(A5012,ERCOT_345kv_West_ATC!A:B,2)</f>
        <v>59.648400000000002</v>
      </c>
      <c r="G5012" s="3">
        <f>VLOOKUP(A5012,ERCOT_345kv_West_ATC!G:H,2)</f>
        <v>5.86</v>
      </c>
      <c r="I5012" s="5">
        <f t="shared" si="984"/>
        <v>6</v>
      </c>
      <c r="J5012" s="4">
        <f t="shared" si="985"/>
        <v>144</v>
      </c>
      <c r="K5012" s="4">
        <f t="shared" si="1000"/>
        <v>900</v>
      </c>
      <c r="L5012" s="6">
        <f t="shared" si="1001"/>
        <v>16682424.416999999</v>
      </c>
      <c r="N5012" s="22">
        <f t="shared" si="986"/>
        <v>7.2724170978787667E-2</v>
      </c>
      <c r="O5012" s="14">
        <f t="shared" si="987"/>
        <v>392.33957993666178</v>
      </c>
      <c r="Q5012" s="22">
        <f t="shared" si="983"/>
        <v>106.3218873958884</v>
      </c>
      <c r="R5012" s="3">
        <f>VLOOKUP(A5012,ERCOT_345kv_West_ATC!D:E,2)</f>
        <v>86.82</v>
      </c>
      <c r="S5012" s="66">
        <f t="shared" si="1003"/>
        <v>0.1834230737766471</v>
      </c>
      <c r="T5012" s="69">
        <f t="shared" si="988"/>
        <v>19.501887395888403</v>
      </c>
      <c r="V5012" s="16">
        <f t="shared" si="989"/>
        <v>4.0799505600000001E-2</v>
      </c>
      <c r="W5012" s="16">
        <f t="shared" si="990"/>
        <v>3.1924665378787666E-2</v>
      </c>
      <c r="X5012" s="16"/>
      <c r="Z5012" s="15">
        <f t="shared" si="991"/>
        <v>3.9626902232145195E-6</v>
      </c>
      <c r="AA5012" s="16">
        <f t="shared" si="992"/>
        <v>7.3452533485290086E-2</v>
      </c>
      <c r="AB5012" s="3">
        <f t="shared" si="993"/>
        <v>7.9113733565233296E-2</v>
      </c>
      <c r="AC5012" s="69">
        <f t="shared" si="994"/>
        <v>15.186706484875387</v>
      </c>
      <c r="AD5012" s="3">
        <f t="shared" si="1002"/>
        <v>19.342298344432571</v>
      </c>
      <c r="AF5012" s="29"/>
      <c r="AG5012" s="30"/>
      <c r="AH5012" s="29"/>
      <c r="AI5012" s="29"/>
      <c r="AJ5012" s="31"/>
      <c r="AK5012" s="29"/>
      <c r="AL5012" s="30"/>
      <c r="AN5012" s="17">
        <f t="shared" si="995"/>
        <v>254881.24347827391</v>
      </c>
      <c r="AO5012" s="17">
        <f t="shared" si="996"/>
        <v>2548.8124347827393</v>
      </c>
      <c r="AP5012" s="2">
        <f t="shared" si="997"/>
        <v>174.33877053913935</v>
      </c>
      <c r="AQ5012" s="6">
        <f t="shared" si="998"/>
        <v>15136.092058208076</v>
      </c>
      <c r="AR5012" s="3">
        <f t="shared" si="999"/>
        <v>3399.9350717919224</v>
      </c>
    </row>
    <row r="5013" spans="1:44">
      <c r="A5013" s="32">
        <v>44826</v>
      </c>
      <c r="B5013" s="9">
        <v>6.25</v>
      </c>
      <c r="C5013" s="33">
        <v>19419.039990000001</v>
      </c>
      <c r="D5013" s="34">
        <f t="shared" si="982"/>
        <v>229393119.13044652</v>
      </c>
      <c r="E5013" s="34">
        <v>32045359565303.102</v>
      </c>
      <c r="F5013" s="3">
        <f>VLOOKUP(A5013,ERCOT_345kv_West_ATC!A:B,2)</f>
        <v>57.501300000000001</v>
      </c>
      <c r="G5013" s="3">
        <f>VLOOKUP(A5013,ERCOT_345kv_West_ATC!G:H,2)</f>
        <v>5.6840000000000002</v>
      </c>
      <c r="I5013" s="5">
        <f t="shared" si="984"/>
        <v>6</v>
      </c>
      <c r="J5013" s="4">
        <f t="shared" si="985"/>
        <v>144</v>
      </c>
      <c r="K5013" s="4">
        <f t="shared" si="1000"/>
        <v>900</v>
      </c>
      <c r="L5013" s="6">
        <f t="shared" si="1001"/>
        <v>17477135.991</v>
      </c>
      <c r="N5013" s="22">
        <f t="shared" si="986"/>
        <v>7.6188579924498373E-2</v>
      </c>
      <c r="O5013" s="14">
        <f t="shared" si="987"/>
        <v>392.33957993666178</v>
      </c>
      <c r="Q5013" s="22">
        <f t="shared" si="983"/>
        <v>111.38681275511459</v>
      </c>
      <c r="R5013" s="3">
        <f>VLOOKUP(A5013,ERCOT_345kv_West_ATC!D:E,2)</f>
        <v>105.3</v>
      </c>
      <c r="S5013" s="66">
        <f t="shared" si="1003"/>
        <v>5.4645721558588205E-2</v>
      </c>
      <c r="T5013" s="69">
        <f t="shared" si="988"/>
        <v>6.0868127551145932</v>
      </c>
      <c r="V5013" s="16">
        <f t="shared" si="989"/>
        <v>3.9330889199999997E-2</v>
      </c>
      <c r="W5013" s="16">
        <f t="shared" si="990"/>
        <v>3.6857690724498376E-2</v>
      </c>
      <c r="X5013" s="16"/>
      <c r="Z5013" s="15">
        <f t="shared" si="991"/>
        <v>3.9626902232145195E-6</v>
      </c>
      <c r="AA5013" s="16">
        <f t="shared" si="992"/>
        <v>7.6951639912584788E-2</v>
      </c>
      <c r="AB5013" s="3">
        <f t="shared" si="993"/>
        <v>8.2882526287145694E-2</v>
      </c>
      <c r="AC5013" s="69">
        <f t="shared" si="994"/>
        <v>16.566084621095325</v>
      </c>
      <c r="AD5013" s="3">
        <f t="shared" si="1002"/>
        <v>19.086545076705917</v>
      </c>
      <c r="AF5013" s="29"/>
      <c r="AG5013" s="30"/>
      <c r="AH5013" s="29"/>
      <c r="AI5013" s="29"/>
      <c r="AJ5013" s="31"/>
      <c r="AK5013" s="29"/>
      <c r="AL5013" s="30"/>
      <c r="AN5013" s="17">
        <f t="shared" si="995"/>
        <v>254881.24347827391</v>
      </c>
      <c r="AO5013" s="17">
        <f t="shared" si="996"/>
        <v>2548.8124347827393</v>
      </c>
      <c r="AP5013" s="2">
        <f t="shared" si="997"/>
        <v>174.33877053913935</v>
      </c>
      <c r="AQ5013" s="6">
        <f t="shared" si="998"/>
        <v>18357.872537771374</v>
      </c>
      <c r="AR5013" s="3">
        <f t="shared" si="999"/>
        <v>1061.1674522286266</v>
      </c>
    </row>
    <row r="5014" spans="1:44">
      <c r="A5014" s="32">
        <v>44827</v>
      </c>
      <c r="B5014" s="9">
        <v>6.25</v>
      </c>
      <c r="C5014" s="33">
        <v>19305.217720000001</v>
      </c>
      <c r="D5014" s="34">
        <f t="shared" si="982"/>
        <v>229393119.13044652</v>
      </c>
      <c r="E5014" s="34">
        <v>32045359565303.102</v>
      </c>
      <c r="F5014" s="3">
        <f>VLOOKUP(A5014,ERCOT_345kv_West_ATC!A:B,2)</f>
        <v>57.944899999999997</v>
      </c>
      <c r="G5014" s="3">
        <f>VLOOKUP(A5014,ERCOT_345kv_West_ATC!G:H,2)</f>
        <v>5.585</v>
      </c>
      <c r="I5014" s="5">
        <f t="shared" si="984"/>
        <v>6</v>
      </c>
      <c r="J5014" s="4">
        <f t="shared" si="985"/>
        <v>144</v>
      </c>
      <c r="K5014" s="4">
        <f t="shared" si="1000"/>
        <v>900</v>
      </c>
      <c r="L5014" s="6">
        <f t="shared" si="1001"/>
        <v>17374695.947999999</v>
      </c>
      <c r="N5014" s="22">
        <f t="shared" si="986"/>
        <v>7.5742010108505994E-2</v>
      </c>
      <c r="O5014" s="14">
        <f t="shared" si="987"/>
        <v>392.33957993666178</v>
      </c>
      <c r="Q5014" s="22">
        <f t="shared" si="983"/>
        <v>110.73393290717253</v>
      </c>
      <c r="R5014" s="3">
        <f>VLOOKUP(A5014,ERCOT_345kv_West_ATC!D:E,2)</f>
        <v>65.02</v>
      </c>
      <c r="S5014" s="66">
        <f t="shared" si="1003"/>
        <v>0.41282677953373337</v>
      </c>
      <c r="T5014" s="69">
        <f t="shared" si="988"/>
        <v>45.713932907172534</v>
      </c>
      <c r="V5014" s="16">
        <f t="shared" si="989"/>
        <v>3.96343116E-2</v>
      </c>
      <c r="W5014" s="16">
        <f t="shared" si="990"/>
        <v>3.6107698508505995E-2</v>
      </c>
      <c r="X5014" s="16"/>
      <c r="Z5014" s="15">
        <f t="shared" si="991"/>
        <v>3.9626902232145195E-6</v>
      </c>
      <c r="AA5014" s="16">
        <f t="shared" si="992"/>
        <v>7.6500597516071703E-2</v>
      </c>
      <c r="AB5014" s="3">
        <f t="shared" si="993"/>
        <v>8.2396720743195248E-2</v>
      </c>
      <c r="AC5014" s="69">
        <f t="shared" si="994"/>
        <v>16.38827979200946</v>
      </c>
      <c r="AD5014" s="3">
        <f t="shared" si="1002"/>
        <v>18.832312544611725</v>
      </c>
      <c r="AF5014" s="29"/>
      <c r="AG5014" s="30"/>
      <c r="AH5014" s="29"/>
      <c r="AI5014" s="29"/>
      <c r="AJ5014" s="31"/>
      <c r="AK5014" s="29"/>
      <c r="AL5014" s="30"/>
      <c r="AN5014" s="17">
        <f t="shared" si="995"/>
        <v>254881.24347827391</v>
      </c>
      <c r="AO5014" s="17">
        <f t="shared" si="996"/>
        <v>2548.8124347827393</v>
      </c>
      <c r="AP5014" s="2">
        <f t="shared" si="997"/>
        <v>174.33877053913935</v>
      </c>
      <c r="AQ5014" s="6">
        <f t="shared" si="998"/>
        <v>11335.50686045484</v>
      </c>
      <c r="AR5014" s="3">
        <f t="shared" si="999"/>
        <v>7969.7108595451609</v>
      </c>
    </row>
    <row r="5015" spans="1:44">
      <c r="A5015" s="32">
        <v>44828</v>
      </c>
      <c r="B5015" s="9">
        <v>6.25</v>
      </c>
      <c r="C5015" s="33">
        <v>18945.014360000001</v>
      </c>
      <c r="D5015" s="34">
        <f t="shared" si="982"/>
        <v>229393119.13044652</v>
      </c>
      <c r="E5015" s="34">
        <v>32045359565303.102</v>
      </c>
      <c r="F5015" s="3">
        <f>VLOOKUP(A5015,ERCOT_345kv_West_ATC!A:B,2)</f>
        <v>57.944899999999997</v>
      </c>
      <c r="G5015" s="3">
        <f>VLOOKUP(A5015,ERCOT_345kv_West_ATC!G:H,2)</f>
        <v>5.585</v>
      </c>
      <c r="I5015" s="5">
        <f t="shared" si="984"/>
        <v>6</v>
      </c>
      <c r="J5015" s="4">
        <f t="shared" si="985"/>
        <v>144</v>
      </c>
      <c r="K5015" s="4">
        <f t="shared" si="1000"/>
        <v>900</v>
      </c>
      <c r="L5015" s="6">
        <f t="shared" si="1001"/>
        <v>17050512.924000002</v>
      </c>
      <c r="N5015" s="22">
        <f t="shared" si="986"/>
        <v>7.4328789758964259E-2</v>
      </c>
      <c r="O5015" s="14">
        <f t="shared" si="987"/>
        <v>392.33957993666178</v>
      </c>
      <c r="Q5015" s="22">
        <f t="shared" si="983"/>
        <v>108.66782128503547</v>
      </c>
      <c r="R5015" s="3">
        <f>VLOOKUP(A5015,ERCOT_345kv_West_ATC!D:E,2)</f>
        <v>54.7</v>
      </c>
      <c r="S5015" s="66">
        <f t="shared" si="1003"/>
        <v>0.49663111532785759</v>
      </c>
      <c r="T5015" s="69">
        <f t="shared" si="988"/>
        <v>53.96782128503547</v>
      </c>
      <c r="V5015" s="16">
        <f t="shared" si="989"/>
        <v>3.96343116E-2</v>
      </c>
      <c r="W5015" s="16">
        <f t="shared" si="990"/>
        <v>3.4694478158964259E-2</v>
      </c>
      <c r="X5015" s="16"/>
      <c r="Z5015" s="15">
        <f t="shared" si="991"/>
        <v>3.9626902232145195E-6</v>
      </c>
      <c r="AA5015" s="16">
        <f t="shared" si="992"/>
        <v>7.5073223183030682E-2</v>
      </c>
      <c r="AB5015" s="3">
        <f t="shared" si="993"/>
        <v>8.0859334524860452E-2</v>
      </c>
      <c r="AC5015" s="69">
        <f t="shared" si="994"/>
        <v>15.825596436098925</v>
      </c>
      <c r="AD5015" s="3">
        <f t="shared" si="1002"/>
        <v>18.547291655308477</v>
      </c>
      <c r="AF5015" s="29"/>
      <c r="AG5015" s="30"/>
      <c r="AH5015" s="29"/>
      <c r="AI5015" s="29"/>
      <c r="AJ5015" s="31"/>
      <c r="AK5015" s="29"/>
      <c r="AL5015" s="30"/>
      <c r="AN5015" s="17">
        <f t="shared" si="995"/>
        <v>254881.24347827391</v>
      </c>
      <c r="AO5015" s="17">
        <f t="shared" si="996"/>
        <v>2548.8124347827393</v>
      </c>
      <c r="AP5015" s="2">
        <f t="shared" si="997"/>
        <v>174.33877053913935</v>
      </c>
      <c r="AQ5015" s="6">
        <f t="shared" si="998"/>
        <v>9536.3307484909219</v>
      </c>
      <c r="AR5015" s="3">
        <f t="shared" si="999"/>
        <v>9408.6836115090791</v>
      </c>
    </row>
    <row r="5016" spans="1:44">
      <c r="A5016" s="32">
        <v>44829</v>
      </c>
      <c r="B5016" s="9">
        <v>6.25</v>
      </c>
      <c r="C5016" s="33">
        <v>18794.861260000001</v>
      </c>
      <c r="D5016" s="34">
        <f t="shared" ref="D5016:D5076" si="1004">((2^256)/(2^208*65535)/600)*E5016/(10^12)</f>
        <v>229393119.13044652</v>
      </c>
      <c r="E5016" s="34">
        <v>32045359565303.102</v>
      </c>
      <c r="F5016" s="3">
        <f>VLOOKUP(A5016,ERCOT_345kv_West_ATC!A:B,2)</f>
        <v>57.944899999999997</v>
      </c>
      <c r="G5016" s="3">
        <f>VLOOKUP(A5016,ERCOT_345kv_West_ATC!G:H,2)</f>
        <v>5.585</v>
      </c>
      <c r="I5016" s="5">
        <f t="shared" si="984"/>
        <v>6</v>
      </c>
      <c r="J5016" s="4">
        <f t="shared" si="985"/>
        <v>144</v>
      </c>
      <c r="K5016" s="4">
        <f t="shared" si="1000"/>
        <v>900</v>
      </c>
      <c r="L5016" s="6">
        <f t="shared" si="1001"/>
        <v>16915375.134</v>
      </c>
      <c r="N5016" s="22">
        <f t="shared" si="986"/>
        <v>7.3739679717162374E-2</v>
      </c>
      <c r="O5016" s="14">
        <f t="shared" si="987"/>
        <v>392.33957993666178</v>
      </c>
      <c r="Q5016" s="22">
        <f t="shared" ref="Q5016:Q5079" si="1005">((I5016*B5016)*C5016)/((D5016*($AL$2*$Y$2)/$Y$2)/1000000)</f>
        <v>107.80654929409705</v>
      </c>
      <c r="R5016" s="3">
        <f>VLOOKUP(A5016,ERCOT_345kv_West_ATC!D:E,2)</f>
        <v>53.93</v>
      </c>
      <c r="S5016" s="66">
        <f t="shared" si="1003"/>
        <v>0.49975209898539125</v>
      </c>
      <c r="T5016" s="69">
        <f t="shared" si="988"/>
        <v>53.876549294097053</v>
      </c>
      <c r="V5016" s="16">
        <f t="shared" si="989"/>
        <v>3.96343116E-2</v>
      </c>
      <c r="W5016" s="16">
        <f t="shared" si="990"/>
        <v>3.4105368117162374E-2</v>
      </c>
      <c r="X5016" s="16"/>
      <c r="Z5016" s="15">
        <f t="shared" si="991"/>
        <v>3.9626902232145195E-6</v>
      </c>
      <c r="AA5016" s="16">
        <f t="shared" si="992"/>
        <v>7.4478212961675339E-2</v>
      </c>
      <c r="AB5016" s="3">
        <f t="shared" si="993"/>
        <v>8.0218465137689154E-2</v>
      </c>
      <c r="AC5016" s="69">
        <f t="shared" si="994"/>
        <v>15.59103824039423</v>
      </c>
      <c r="AD5016" s="3">
        <f t="shared" si="1002"/>
        <v>18.335133926959589</v>
      </c>
      <c r="AF5016" s="29"/>
      <c r="AG5016" s="30"/>
      <c r="AH5016" s="29"/>
      <c r="AI5016" s="29"/>
      <c r="AJ5016" s="31"/>
      <c r="AK5016" s="29"/>
      <c r="AL5016" s="30"/>
      <c r="AN5016" s="17">
        <f t="shared" si="995"/>
        <v>254881.24347827391</v>
      </c>
      <c r="AO5016" s="17">
        <f t="shared" si="996"/>
        <v>2548.8124347827393</v>
      </c>
      <c r="AP5016" s="2">
        <f t="shared" si="997"/>
        <v>174.33877053913935</v>
      </c>
      <c r="AQ5016" s="6">
        <f t="shared" si="998"/>
        <v>9402.0898951757845</v>
      </c>
      <c r="AR5016" s="3">
        <f t="shared" si="999"/>
        <v>9392.771364824217</v>
      </c>
    </row>
    <row r="5017" spans="1:44">
      <c r="A5017" s="32">
        <v>44830</v>
      </c>
      <c r="B5017" s="9">
        <v>6.25</v>
      </c>
      <c r="C5017" s="33">
        <v>19204.72162</v>
      </c>
      <c r="D5017" s="34">
        <f t="shared" si="1004"/>
        <v>229393119.13044652</v>
      </c>
      <c r="E5017" s="34">
        <v>32045359565303.102</v>
      </c>
      <c r="F5017" s="3">
        <f>VLOOKUP(A5017,ERCOT_345kv_West_ATC!A:B,2)</f>
        <v>55.336500000000001</v>
      </c>
      <c r="G5017" s="3">
        <f>VLOOKUP(A5017,ERCOT_345kv_West_ATC!G:H,2)</f>
        <v>5.5119999999999996</v>
      </c>
      <c r="I5017" s="5">
        <f t="shared" si="984"/>
        <v>6</v>
      </c>
      <c r="J5017" s="4">
        <f t="shared" si="985"/>
        <v>144</v>
      </c>
      <c r="K5017" s="4">
        <f t="shared" si="1000"/>
        <v>900</v>
      </c>
      <c r="L5017" s="6">
        <f t="shared" si="1001"/>
        <v>17284249.458000001</v>
      </c>
      <c r="N5017" s="22">
        <f t="shared" si="986"/>
        <v>7.5347724131913263E-2</v>
      </c>
      <c r="O5017" s="14">
        <f t="shared" si="987"/>
        <v>392.33957993666178</v>
      </c>
      <c r="Q5017" s="22">
        <f t="shared" si="1005"/>
        <v>110.15749142092585</v>
      </c>
      <c r="R5017" s="3">
        <f>VLOOKUP(A5017,ERCOT_345kv_West_ATC!D:E,2)</f>
        <v>51.71</v>
      </c>
      <c r="S5017" s="66">
        <f t="shared" si="1003"/>
        <v>0.53058117670445593</v>
      </c>
      <c r="T5017" s="69">
        <f t="shared" si="988"/>
        <v>58.44749142092585</v>
      </c>
      <c r="V5017" s="16">
        <f t="shared" si="989"/>
        <v>3.7850166000000005E-2</v>
      </c>
      <c r="W5017" s="16">
        <f t="shared" si="990"/>
        <v>3.7497558131913258E-2</v>
      </c>
      <c r="X5017" s="16"/>
      <c r="Z5017" s="15">
        <f t="shared" si="991"/>
        <v>3.9626902232145195E-6</v>
      </c>
      <c r="AA5017" s="16">
        <f t="shared" si="992"/>
        <v>7.6102362603130511E-2</v>
      </c>
      <c r="AB5017" s="3">
        <f t="shared" si="993"/>
        <v>8.19677927089415E-2</v>
      </c>
      <c r="AC5017" s="69">
        <f t="shared" si="994"/>
        <v>16.231292131472589</v>
      </c>
      <c r="AD5017" s="3">
        <f t="shared" si="1002"/>
        <v>18.15454908304277</v>
      </c>
      <c r="AF5017" s="29"/>
      <c r="AG5017" s="30"/>
      <c r="AH5017" s="29"/>
      <c r="AI5017" s="29"/>
      <c r="AJ5017" s="31"/>
      <c r="AK5017" s="29"/>
      <c r="AL5017" s="30"/>
      <c r="AN5017" s="17">
        <f t="shared" si="995"/>
        <v>254881.24347827391</v>
      </c>
      <c r="AO5017" s="17">
        <f t="shared" si="996"/>
        <v>2548.8124347827393</v>
      </c>
      <c r="AP5017" s="2">
        <f t="shared" si="997"/>
        <v>174.33877053913935</v>
      </c>
      <c r="AQ5017" s="6">
        <f t="shared" si="998"/>
        <v>9015.0578245788965</v>
      </c>
      <c r="AR5017" s="3">
        <f t="shared" si="999"/>
        <v>10189.663795421104</v>
      </c>
    </row>
    <row r="5018" spans="1:44">
      <c r="A5018" s="32">
        <v>44831</v>
      </c>
      <c r="B5018" s="9">
        <v>6.25</v>
      </c>
      <c r="C5018" s="33">
        <v>19114.073280000001</v>
      </c>
      <c r="D5018" s="34">
        <f t="shared" si="1004"/>
        <v>229393119.13044652</v>
      </c>
      <c r="E5018" s="34">
        <v>32045359565303.102</v>
      </c>
      <c r="F5018" s="3">
        <f>VLOOKUP(A5018,ERCOT_345kv_West_ATC!A:B,2)</f>
        <v>54.365099999999998</v>
      </c>
      <c r="G5018" s="3">
        <f>VLOOKUP(A5018,ERCOT_345kv_West_ATC!G:H,2)</f>
        <v>5.4370000000000003</v>
      </c>
      <c r="I5018" s="5">
        <f t="shared" si="984"/>
        <v>6</v>
      </c>
      <c r="J5018" s="4">
        <f t="shared" si="985"/>
        <v>144</v>
      </c>
      <c r="K5018" s="4">
        <f t="shared" si="1000"/>
        <v>900</v>
      </c>
      <c r="L5018" s="6">
        <f t="shared" si="1001"/>
        <v>17202665.952</v>
      </c>
      <c r="N5018" s="22">
        <f t="shared" si="986"/>
        <v>7.4992074815537713E-2</v>
      </c>
      <c r="O5018" s="14">
        <f t="shared" si="987"/>
        <v>392.33957993666178</v>
      </c>
      <c r="Q5018" s="22">
        <f t="shared" si="1005"/>
        <v>109.6375362800259</v>
      </c>
      <c r="R5018" s="3">
        <f>VLOOKUP(A5018,ERCOT_345kv_West_ATC!D:E,2)</f>
        <v>46.97</v>
      </c>
      <c r="S5018" s="66">
        <f t="shared" si="1003"/>
        <v>0.57158833011320465</v>
      </c>
      <c r="T5018" s="69">
        <f t="shared" si="988"/>
        <v>62.667536280025899</v>
      </c>
      <c r="V5018" s="16">
        <f t="shared" si="989"/>
        <v>3.71857284E-2</v>
      </c>
      <c r="W5018" s="16">
        <f t="shared" si="990"/>
        <v>3.7806346415537713E-2</v>
      </c>
      <c r="X5018" s="16"/>
      <c r="Z5018" s="15">
        <f t="shared" si="991"/>
        <v>3.9626902232145195E-6</v>
      </c>
      <c r="AA5018" s="16">
        <f t="shared" si="992"/>
        <v>7.5743151312461884E-2</v>
      </c>
      <c r="AB5018" s="3">
        <f t="shared" si="993"/>
        <v>8.158089596086307E-2</v>
      </c>
      <c r="AC5018" s="69">
        <f t="shared" si="994"/>
        <v>16.089687921675882</v>
      </c>
      <c r="AD5018" s="3">
        <f t="shared" si="1002"/>
        <v>17.993354018988558</v>
      </c>
      <c r="AF5018" s="29"/>
      <c r="AG5018" s="30"/>
      <c r="AH5018" s="29"/>
      <c r="AI5018" s="29"/>
      <c r="AJ5018" s="31"/>
      <c r="AK5018" s="29"/>
      <c r="AL5018" s="30"/>
      <c r="AN5018" s="17">
        <f t="shared" si="995"/>
        <v>254881.24347827391</v>
      </c>
      <c r="AO5018" s="17">
        <f t="shared" si="996"/>
        <v>2548.8124347827393</v>
      </c>
      <c r="AP5018" s="2">
        <f t="shared" si="997"/>
        <v>174.33877053913935</v>
      </c>
      <c r="AQ5018" s="6">
        <f t="shared" si="998"/>
        <v>8188.692052223375</v>
      </c>
      <c r="AR5018" s="3">
        <f t="shared" si="999"/>
        <v>10925.381227776626</v>
      </c>
    </row>
    <row r="5019" spans="1:44">
      <c r="A5019" s="32">
        <v>44832</v>
      </c>
      <c r="B5019" s="9">
        <v>6.25</v>
      </c>
      <c r="C5019" s="33">
        <v>19429.814119999999</v>
      </c>
      <c r="D5019" s="34">
        <f t="shared" si="1004"/>
        <v>224490973.44089264</v>
      </c>
      <c r="E5019" s="34">
        <v>31360548173144.801</v>
      </c>
      <c r="F5019" s="3">
        <f>VLOOKUP(A5019,ERCOT_345kv_West_ATC!A:B,2)</f>
        <v>54.026499999999999</v>
      </c>
      <c r="G5019" s="3">
        <f>VLOOKUP(A5019,ERCOT_345kv_West_ATC!G:H,2)</f>
        <v>5.431</v>
      </c>
      <c r="I5019" s="5">
        <f t="shared" si="984"/>
        <v>6</v>
      </c>
      <c r="J5019" s="4">
        <f t="shared" si="985"/>
        <v>144</v>
      </c>
      <c r="K5019" s="4">
        <f t="shared" si="1000"/>
        <v>900</v>
      </c>
      <c r="L5019" s="6">
        <f t="shared" si="1001"/>
        <v>17486832.708000001</v>
      </c>
      <c r="N5019" s="22">
        <f t="shared" si="986"/>
        <v>7.7895482566492577E-2</v>
      </c>
      <c r="O5019" s="14">
        <f t="shared" si="987"/>
        <v>400.90698802059654</v>
      </c>
      <c r="Q5019" s="22">
        <f t="shared" si="1005"/>
        <v>113.88228445393648</v>
      </c>
      <c r="R5019" s="3">
        <f>VLOOKUP(A5019,ERCOT_345kv_West_ATC!D:E,2)</f>
        <v>47.27</v>
      </c>
      <c r="S5019" s="66">
        <f t="shared" si="1003"/>
        <v>0.58492227103926819</v>
      </c>
      <c r="T5019" s="69">
        <f t="shared" si="988"/>
        <v>66.612284453936468</v>
      </c>
      <c r="V5019" s="16">
        <f t="shared" si="989"/>
        <v>3.6954126000000004E-2</v>
      </c>
      <c r="W5019" s="16">
        <f t="shared" si="990"/>
        <v>4.0941356566492573E-2</v>
      </c>
      <c r="X5019" s="16"/>
      <c r="Z5019" s="15">
        <f t="shared" si="991"/>
        <v>4.0492223652379636E-6</v>
      </c>
      <c r="AA5019" s="16">
        <f t="shared" si="992"/>
        <v>7.8675637887120384E-2</v>
      </c>
      <c r="AB5019" s="3">
        <f t="shared" si="993"/>
        <v>8.4739397792493107E-2</v>
      </c>
      <c r="AC5019" s="69">
        <f t="shared" si="994"/>
        <v>17.245699592052478</v>
      </c>
      <c r="AD5019" s="3">
        <f t="shared" si="1002"/>
        <v>17.833309142711748</v>
      </c>
      <c r="AF5019" s="29"/>
      <c r="AG5019" s="30"/>
      <c r="AH5019" s="29"/>
      <c r="AI5019" s="29"/>
      <c r="AJ5019" s="31"/>
      <c r="AK5019" s="29"/>
      <c r="AL5019" s="30"/>
      <c r="AN5019" s="17">
        <f t="shared" si="995"/>
        <v>249434.41493432515</v>
      </c>
      <c r="AO5019" s="17">
        <f t="shared" si="996"/>
        <v>2494.3441493432515</v>
      </c>
      <c r="AP5019" s="2">
        <f t="shared" si="997"/>
        <v>170.61313981507843</v>
      </c>
      <c r="AQ5019" s="6">
        <f t="shared" si="998"/>
        <v>8064.883119058758</v>
      </c>
      <c r="AR5019" s="3">
        <f t="shared" si="999"/>
        <v>11364.93100094124</v>
      </c>
    </row>
    <row r="5020" spans="1:44">
      <c r="A5020" s="32">
        <v>44833</v>
      </c>
      <c r="B5020" s="9">
        <v>6.25</v>
      </c>
      <c r="C5020" s="33">
        <v>19542.477989999999</v>
      </c>
      <c r="D5020" s="34">
        <f t="shared" si="1004"/>
        <v>224490973.44089264</v>
      </c>
      <c r="E5020" s="34">
        <v>31360548173144.801</v>
      </c>
      <c r="F5020" s="3">
        <f>VLOOKUP(A5020,ERCOT_345kv_West_ATC!A:B,2)</f>
        <v>51.409199999999998</v>
      </c>
      <c r="G5020" s="3">
        <f>VLOOKUP(A5020,ERCOT_345kv_West_ATC!G:H,2)</f>
        <v>5.4059999999999997</v>
      </c>
      <c r="I5020" s="5">
        <f t="shared" si="984"/>
        <v>6</v>
      </c>
      <c r="J5020" s="4">
        <f t="shared" si="985"/>
        <v>144</v>
      </c>
      <c r="K5020" s="4">
        <f t="shared" si="1000"/>
        <v>900</v>
      </c>
      <c r="L5020" s="6">
        <f t="shared" si="1001"/>
        <v>17588230.191</v>
      </c>
      <c r="N5020" s="22">
        <f t="shared" si="986"/>
        <v>7.8347159894297011E-2</v>
      </c>
      <c r="O5020" s="14">
        <f t="shared" si="987"/>
        <v>400.90698802059654</v>
      </c>
      <c r="Q5020" s="22">
        <f t="shared" si="1005"/>
        <v>114.54263142441081</v>
      </c>
      <c r="R5020" s="3">
        <f>VLOOKUP(A5020,ERCOT_345kv_West_ATC!D:E,2)</f>
        <v>49.1</v>
      </c>
      <c r="S5020" s="66">
        <f t="shared" si="1003"/>
        <v>0.57133864143498259</v>
      </c>
      <c r="T5020" s="69">
        <f t="shared" si="988"/>
        <v>65.44263142441082</v>
      </c>
      <c r="V5020" s="16">
        <f t="shared" si="989"/>
        <v>3.5163892799999999E-2</v>
      </c>
      <c r="W5020" s="16">
        <f t="shared" si="990"/>
        <v>4.3183267094297012E-2</v>
      </c>
      <c r="X5020" s="16"/>
      <c r="Z5020" s="15">
        <f t="shared" si="991"/>
        <v>4.0492223652379636E-6</v>
      </c>
      <c r="AA5020" s="16">
        <f t="shared" si="992"/>
        <v>7.9131838949278638E-2</v>
      </c>
      <c r="AB5020" s="3">
        <f t="shared" si="993"/>
        <v>8.5230759595432054E-2</v>
      </c>
      <c r="AC5020" s="69">
        <f t="shared" si="994"/>
        <v>17.425538011928133</v>
      </c>
      <c r="AD5020" s="3">
        <f t="shared" si="1002"/>
        <v>17.708366902373601</v>
      </c>
      <c r="AF5020" s="29"/>
      <c r="AG5020" s="30"/>
      <c r="AH5020" s="29"/>
      <c r="AI5020" s="29"/>
      <c r="AJ5020" s="31"/>
      <c r="AK5020" s="29"/>
      <c r="AL5020" s="30"/>
      <c r="AN5020" s="17">
        <f t="shared" si="995"/>
        <v>249434.41493432515</v>
      </c>
      <c r="AO5020" s="17">
        <f t="shared" si="996"/>
        <v>2494.3441493432515</v>
      </c>
      <c r="AP5020" s="2">
        <f t="shared" si="997"/>
        <v>170.61313981507843</v>
      </c>
      <c r="AQ5020" s="6">
        <f t="shared" si="998"/>
        <v>8377.1051649203509</v>
      </c>
      <c r="AR5020" s="3">
        <f t="shared" si="999"/>
        <v>11165.372825079648</v>
      </c>
    </row>
    <row r="5021" spans="1:44">
      <c r="A5021" s="32">
        <v>44834</v>
      </c>
      <c r="B5021" s="9">
        <v>6.25</v>
      </c>
      <c r="C5021" s="33">
        <v>19451.411179999999</v>
      </c>
      <c r="D5021" s="34">
        <f t="shared" si="1004"/>
        <v>224490973.44089264</v>
      </c>
      <c r="E5021" s="34">
        <v>31360548173144.801</v>
      </c>
      <c r="F5021" s="3">
        <f>VLOOKUP(A5021,ERCOT_345kv_West_ATC!A:B,2)</f>
        <v>52.399299999999997</v>
      </c>
      <c r="G5021" s="3">
        <f>VLOOKUP(A5021,ERCOT_345kv_West_ATC!G:H,2)</f>
        <v>5.4390000000000001</v>
      </c>
      <c r="I5021" s="5">
        <f t="shared" si="984"/>
        <v>6</v>
      </c>
      <c r="J5021" s="4">
        <f t="shared" si="985"/>
        <v>144</v>
      </c>
      <c r="K5021" s="4">
        <f t="shared" si="1000"/>
        <v>900</v>
      </c>
      <c r="L5021" s="6">
        <f t="shared" si="1001"/>
        <v>17506270.061999999</v>
      </c>
      <c r="N5021" s="22">
        <f t="shared" si="986"/>
        <v>7.7982066689239571E-2</v>
      </c>
      <c r="O5021" s="14">
        <f t="shared" si="987"/>
        <v>400.90698802059654</v>
      </c>
      <c r="Q5021" s="22">
        <f t="shared" si="1005"/>
        <v>114.00886942871279</v>
      </c>
      <c r="R5021" s="3">
        <f>VLOOKUP(A5021,ERCOT_345kv_West_ATC!D:E,2)</f>
        <v>45.29</v>
      </c>
      <c r="S5021" s="66">
        <f t="shared" si="1003"/>
        <v>0.60275020507664256</v>
      </c>
      <c r="T5021" s="69">
        <f t="shared" si="988"/>
        <v>68.718869428712793</v>
      </c>
      <c r="V5021" s="16">
        <f t="shared" si="989"/>
        <v>3.5841121199999999E-2</v>
      </c>
      <c r="W5021" s="16">
        <f t="shared" si="990"/>
        <v>4.2140945489239572E-2</v>
      </c>
      <c r="X5021" s="16"/>
      <c r="Z5021" s="15">
        <f t="shared" si="991"/>
        <v>4.0492223652379636E-6</v>
      </c>
      <c r="AA5021" s="16">
        <f t="shared" si="992"/>
        <v>7.8763089185495766E-2</v>
      </c>
      <c r="AB5021" s="3">
        <f t="shared" si="993"/>
        <v>8.4833589216414373E-2</v>
      </c>
      <c r="AC5021" s="69">
        <f t="shared" si="994"/>
        <v>17.280173653207662</v>
      </c>
      <c r="AD5021" s="3">
        <f t="shared" si="1002"/>
        <v>17.663632761809573</v>
      </c>
      <c r="AF5021" s="29"/>
      <c r="AG5021" s="30"/>
      <c r="AH5021" s="29"/>
      <c r="AI5021" s="29"/>
      <c r="AJ5021" s="31"/>
      <c r="AK5021" s="29"/>
      <c r="AL5021" s="30"/>
      <c r="AN5021" s="17">
        <f t="shared" si="995"/>
        <v>249434.41493432515</v>
      </c>
      <c r="AO5021" s="17">
        <f t="shared" si="996"/>
        <v>2494.3441493432515</v>
      </c>
      <c r="AP5021" s="2">
        <f t="shared" si="997"/>
        <v>170.61313981507843</v>
      </c>
      <c r="AQ5021" s="6">
        <f t="shared" si="998"/>
        <v>7727.0691022249021</v>
      </c>
      <c r="AR5021" s="3">
        <f t="shared" si="999"/>
        <v>11724.342077775098</v>
      </c>
    </row>
    <row r="5022" spans="1:44">
      <c r="A5022" s="32">
        <v>44835</v>
      </c>
      <c r="B5022" s="9">
        <v>6.25</v>
      </c>
      <c r="C5022" s="33">
        <v>19309.761419999999</v>
      </c>
      <c r="D5022" s="34">
        <f t="shared" si="1004"/>
        <v>224490973.44089264</v>
      </c>
      <c r="E5022" s="34">
        <v>31360548173144.801</v>
      </c>
      <c r="F5022" s="3">
        <f>VLOOKUP(A5022,ERCOT_345kv_West_ATC!A:B,2)</f>
        <v>52.399299999999997</v>
      </c>
      <c r="G5022" s="3">
        <f>VLOOKUP(A5022,ERCOT_345kv_West_ATC!G:H,2)</f>
        <v>5.4390000000000001</v>
      </c>
      <c r="I5022" s="5">
        <f t="shared" si="984"/>
        <v>6</v>
      </c>
      <c r="J5022" s="4">
        <f t="shared" si="985"/>
        <v>144</v>
      </c>
      <c r="K5022" s="4">
        <f t="shared" si="1000"/>
        <v>900</v>
      </c>
      <c r="L5022" s="6">
        <f t="shared" si="1001"/>
        <v>17378785.278000001</v>
      </c>
      <c r="N5022" s="22">
        <f t="shared" si="986"/>
        <v>7.7414182902885181E-2</v>
      </c>
      <c r="O5022" s="14">
        <f t="shared" si="987"/>
        <v>400.90698802059654</v>
      </c>
      <c r="Q5022" s="22">
        <f t="shared" si="1005"/>
        <v>113.17862997497829</v>
      </c>
      <c r="R5022" s="3">
        <f>VLOOKUP(A5022,ERCOT_345kv_West_ATC!D:E,2)</f>
        <v>37.74</v>
      </c>
      <c r="S5022" s="66">
        <f t="shared" si="1003"/>
        <v>0.66654482380336622</v>
      </c>
      <c r="T5022" s="69">
        <f t="shared" si="988"/>
        <v>75.438629974978284</v>
      </c>
      <c r="V5022" s="16">
        <f t="shared" si="989"/>
        <v>3.5841121199999999E-2</v>
      </c>
      <c r="W5022" s="16">
        <f t="shared" si="990"/>
        <v>4.1573061702885182E-2</v>
      </c>
      <c r="X5022" s="16"/>
      <c r="Z5022" s="15">
        <f t="shared" si="991"/>
        <v>4.0492223652379636E-6</v>
      </c>
      <c r="AA5022" s="16">
        <f t="shared" si="992"/>
        <v>7.8189517809273176E-2</v>
      </c>
      <c r="AB5022" s="3">
        <f t="shared" si="993"/>
        <v>8.4215811028433882E-2</v>
      </c>
      <c r="AC5022" s="69">
        <f t="shared" si="994"/>
        <v>17.0540668364068</v>
      </c>
      <c r="AD5022" s="3">
        <f t="shared" si="1002"/>
        <v>17.607569311301759</v>
      </c>
      <c r="AF5022" s="29"/>
      <c r="AG5022" s="30"/>
      <c r="AH5022" s="29"/>
      <c r="AI5022" s="29"/>
      <c r="AJ5022" s="31"/>
      <c r="AK5022" s="29"/>
      <c r="AL5022" s="30"/>
      <c r="AN5022" s="17">
        <f t="shared" si="995"/>
        <v>249434.41493432515</v>
      </c>
      <c r="AO5022" s="17">
        <f t="shared" si="996"/>
        <v>2494.3441493432515</v>
      </c>
      <c r="AP5022" s="2">
        <f t="shared" si="997"/>
        <v>170.61313981507843</v>
      </c>
      <c r="AQ5022" s="6">
        <f t="shared" si="998"/>
        <v>6438.9398966210601</v>
      </c>
      <c r="AR5022" s="3">
        <f t="shared" si="999"/>
        <v>12870.821523378938</v>
      </c>
    </row>
    <row r="5023" spans="1:44">
      <c r="A5023" s="32">
        <v>44836</v>
      </c>
      <c r="B5023" s="9">
        <v>6.25</v>
      </c>
      <c r="C5023" s="33">
        <v>19047.293140000002</v>
      </c>
      <c r="D5023" s="34">
        <f t="shared" si="1004"/>
        <v>224490973.44089264</v>
      </c>
      <c r="E5023" s="34">
        <v>31360548173144.801</v>
      </c>
      <c r="F5023" s="3">
        <f>VLOOKUP(A5023,ERCOT_345kv_West_ATC!A:B,2)</f>
        <v>52.399299999999997</v>
      </c>
      <c r="G5023" s="3">
        <f>VLOOKUP(A5023,ERCOT_345kv_West_ATC!G:H,2)</f>
        <v>5.4390000000000001</v>
      </c>
      <c r="I5023" s="5">
        <f t="shared" si="984"/>
        <v>6</v>
      </c>
      <c r="J5023" s="4">
        <f t="shared" si="985"/>
        <v>144</v>
      </c>
      <c r="K5023" s="4">
        <f t="shared" si="1000"/>
        <v>900</v>
      </c>
      <c r="L5023" s="6">
        <f t="shared" si="1001"/>
        <v>17142563.826000001</v>
      </c>
      <c r="N5023" s="22">
        <f t="shared" si="986"/>
        <v>7.6361929227027711E-2</v>
      </c>
      <c r="O5023" s="14">
        <f t="shared" si="987"/>
        <v>400.90698802059654</v>
      </c>
      <c r="Q5023" s="22">
        <f t="shared" si="1005"/>
        <v>111.64024740793523</v>
      </c>
      <c r="R5023" s="3">
        <f>VLOOKUP(A5023,ERCOT_345kv_West_ATC!D:E,2)</f>
        <v>39.68</v>
      </c>
      <c r="S5023" s="66">
        <f t="shared" si="1003"/>
        <v>0.64457262572154073</v>
      </c>
      <c r="T5023" s="69">
        <f t="shared" si="988"/>
        <v>71.960247407935242</v>
      </c>
      <c r="V5023" s="16">
        <f t="shared" si="989"/>
        <v>3.5841121199999999E-2</v>
      </c>
      <c r="W5023" s="16">
        <f t="shared" si="990"/>
        <v>4.0520808027027712E-2</v>
      </c>
      <c r="X5023" s="16"/>
      <c r="Z5023" s="15">
        <f t="shared" si="991"/>
        <v>4.0492223652379636E-6</v>
      </c>
      <c r="AA5023" s="16">
        <f t="shared" si="992"/>
        <v>7.7126725379731642E-2</v>
      </c>
      <c r="AB5023" s="3">
        <f t="shared" si="993"/>
        <v>8.3071106099736849E-2</v>
      </c>
      <c r="AC5023" s="69">
        <f t="shared" si="994"/>
        <v>16.635104832503686</v>
      </c>
      <c r="AD5023" s="3">
        <f t="shared" si="1002"/>
        <v>17.546614821442759</v>
      </c>
      <c r="AF5023" s="29"/>
      <c r="AG5023" s="30"/>
      <c r="AH5023" s="29"/>
      <c r="AI5023" s="29"/>
      <c r="AJ5023" s="31"/>
      <c r="AK5023" s="29"/>
      <c r="AL5023" s="30"/>
      <c r="AN5023" s="17">
        <f t="shared" si="995"/>
        <v>249434.41493432515</v>
      </c>
      <c r="AO5023" s="17">
        <f t="shared" si="996"/>
        <v>2494.3441493432515</v>
      </c>
      <c r="AP5023" s="2">
        <f t="shared" si="997"/>
        <v>170.61313981507843</v>
      </c>
      <c r="AQ5023" s="6">
        <f t="shared" si="998"/>
        <v>6769.9293878623121</v>
      </c>
      <c r="AR5023" s="3">
        <f t="shared" si="999"/>
        <v>12277.36375213769</v>
      </c>
    </row>
    <row r="5024" spans="1:44">
      <c r="A5024" s="32">
        <v>44837</v>
      </c>
      <c r="B5024" s="9">
        <v>6.25</v>
      </c>
      <c r="C5024" s="33">
        <v>19623.384249999999</v>
      </c>
      <c r="D5024" s="34">
        <f t="shared" si="1004"/>
        <v>224490973.44089264</v>
      </c>
      <c r="E5024" s="34">
        <v>31360548173144.801</v>
      </c>
      <c r="F5024" s="3">
        <f>VLOOKUP(A5024,ERCOT_345kv_West_ATC!A:B,2)</f>
        <v>50.113199999999999</v>
      </c>
      <c r="G5024" s="3">
        <f>VLOOKUP(A5024,ERCOT_345kv_West_ATC!G:H,2)</f>
        <v>5.3940000000000001</v>
      </c>
      <c r="I5024" s="5">
        <f t="shared" si="984"/>
        <v>6</v>
      </c>
      <c r="J5024" s="4">
        <f t="shared" si="985"/>
        <v>144</v>
      </c>
      <c r="K5024" s="4">
        <f t="shared" si="1000"/>
        <v>900</v>
      </c>
      <c r="L5024" s="6">
        <f t="shared" si="1001"/>
        <v>17661045.824999999</v>
      </c>
      <c r="N5024" s="22">
        <f t="shared" si="986"/>
        <v>7.867151874438312E-2</v>
      </c>
      <c r="O5024" s="14">
        <f t="shared" si="987"/>
        <v>400.90698802059654</v>
      </c>
      <c r="Q5024" s="22">
        <f t="shared" si="1005"/>
        <v>115.01684026956595</v>
      </c>
      <c r="R5024" s="3">
        <f>VLOOKUP(A5024,ERCOT_345kv_West_ATC!D:E,2)</f>
        <v>47.54</v>
      </c>
      <c r="S5024" s="66">
        <f t="shared" si="1003"/>
        <v>0.58666922262357313</v>
      </c>
      <c r="T5024" s="69">
        <f t="shared" si="988"/>
        <v>67.47684026956594</v>
      </c>
      <c r="V5024" s="16">
        <f t="shared" si="989"/>
        <v>3.4277428799999995E-2</v>
      </c>
      <c r="W5024" s="16">
        <f t="shared" si="990"/>
        <v>4.4394089944383125E-2</v>
      </c>
      <c r="X5024" s="16"/>
      <c r="Z5024" s="15">
        <f t="shared" si="991"/>
        <v>4.0492223652379636E-6</v>
      </c>
      <c r="AA5024" s="16">
        <f t="shared" si="992"/>
        <v>7.9459446386758392E-2</v>
      </c>
      <c r="AB5024" s="3">
        <f t="shared" si="993"/>
        <v>8.5583616689570985E-2</v>
      </c>
      <c r="AC5024" s="69">
        <f t="shared" si="994"/>
        <v>17.554683708382981</v>
      </c>
      <c r="AD5024" s="3">
        <f t="shared" si="1002"/>
        <v>17.523364226284809</v>
      </c>
      <c r="AF5024" s="29"/>
      <c r="AG5024" s="30"/>
      <c r="AH5024" s="29"/>
      <c r="AI5024" s="29"/>
      <c r="AJ5024" s="31"/>
      <c r="AK5024" s="29"/>
      <c r="AL5024" s="30"/>
      <c r="AN5024" s="17">
        <f t="shared" si="995"/>
        <v>249434.41493432515</v>
      </c>
      <c r="AO5024" s="17">
        <f t="shared" si="996"/>
        <v>2494.3441493432515</v>
      </c>
      <c r="AP5024" s="2">
        <f t="shared" si="997"/>
        <v>170.61313981507843</v>
      </c>
      <c r="AQ5024" s="6">
        <f t="shared" si="998"/>
        <v>8110.9486668088284</v>
      </c>
      <c r="AR5024" s="3">
        <f t="shared" si="999"/>
        <v>11512.435583191171</v>
      </c>
    </row>
    <row r="5025" spans="1:44">
      <c r="A5025" s="32">
        <v>44838</v>
      </c>
      <c r="B5025" s="9">
        <v>6.25</v>
      </c>
      <c r="C5025" s="33">
        <v>20336.305250000001</v>
      </c>
      <c r="D5025" s="34">
        <f t="shared" si="1004"/>
        <v>224490973.44089264</v>
      </c>
      <c r="E5025" s="34">
        <v>31360548173144.801</v>
      </c>
      <c r="F5025" s="3">
        <f>VLOOKUP(A5025,ERCOT_345kv_West_ATC!A:B,2)</f>
        <v>51.930100000000003</v>
      </c>
      <c r="G5025" s="3">
        <f>VLOOKUP(A5025,ERCOT_345kv_West_ATC!G:H,2)</f>
        <v>5.4820000000000002</v>
      </c>
      <c r="I5025" s="5">
        <f t="shared" si="984"/>
        <v>6</v>
      </c>
      <c r="J5025" s="4">
        <f t="shared" si="985"/>
        <v>144</v>
      </c>
      <c r="K5025" s="4">
        <f t="shared" si="1000"/>
        <v>900</v>
      </c>
      <c r="L5025" s="6">
        <f t="shared" si="1001"/>
        <v>18302674.725000001</v>
      </c>
      <c r="N5025" s="22">
        <f t="shared" si="986"/>
        <v>8.1529668852449458E-2</v>
      </c>
      <c r="O5025" s="14">
        <f t="shared" si="987"/>
        <v>400.90698802059654</v>
      </c>
      <c r="Q5025" s="22">
        <f t="shared" si="1005"/>
        <v>119.19542229890267</v>
      </c>
      <c r="R5025" s="3">
        <f>VLOOKUP(A5025,ERCOT_345kv_West_ATC!D:E,2)</f>
        <v>47.36</v>
      </c>
      <c r="S5025" s="66">
        <f t="shared" si="1003"/>
        <v>0.60266930485604731</v>
      </c>
      <c r="T5025" s="69">
        <f t="shared" si="988"/>
        <v>71.835422298902671</v>
      </c>
      <c r="V5025" s="16">
        <f t="shared" si="989"/>
        <v>3.5520188400000006E-2</v>
      </c>
      <c r="W5025" s="16">
        <f t="shared" si="990"/>
        <v>4.6009480452449451E-2</v>
      </c>
      <c r="X5025" s="16"/>
      <c r="Z5025" s="15">
        <f t="shared" si="991"/>
        <v>4.0492223652379636E-6</v>
      </c>
      <c r="AA5025" s="16">
        <f t="shared" si="992"/>
        <v>8.2346222044606218E-2</v>
      </c>
      <c r="AB5025" s="3">
        <f t="shared" si="993"/>
        <v>8.8692884531276009E-2</v>
      </c>
      <c r="AC5025" s="69">
        <f t="shared" si="994"/>
        <v>18.692675738447019</v>
      </c>
      <c r="AD5025" s="3">
        <f t="shared" si="1002"/>
        <v>17.529225648183328</v>
      </c>
      <c r="AF5025" s="29"/>
      <c r="AG5025" s="30"/>
      <c r="AH5025" s="29"/>
      <c r="AI5025" s="29"/>
      <c r="AJ5025" s="31"/>
      <c r="AK5025" s="29"/>
      <c r="AL5025" s="30"/>
      <c r="AN5025" s="17">
        <f t="shared" si="995"/>
        <v>249434.41493432515</v>
      </c>
      <c r="AO5025" s="17">
        <f t="shared" si="996"/>
        <v>2494.3441493432515</v>
      </c>
      <c r="AP5025" s="2">
        <f t="shared" si="997"/>
        <v>170.61313981507843</v>
      </c>
      <c r="AQ5025" s="6">
        <f t="shared" si="998"/>
        <v>8080.2383016421145</v>
      </c>
      <c r="AR5025" s="3">
        <f t="shared" si="999"/>
        <v>12256.066948357886</v>
      </c>
    </row>
    <row r="5026" spans="1:44">
      <c r="A5026" s="32">
        <v>44839</v>
      </c>
      <c r="B5026" s="9">
        <v>6.25</v>
      </c>
      <c r="C5026" s="33">
        <v>20166.131880000001</v>
      </c>
      <c r="D5026" s="34">
        <f t="shared" si="1004"/>
        <v>224490973.44089264</v>
      </c>
      <c r="E5026" s="34">
        <v>31360548173144.801</v>
      </c>
      <c r="F5026" s="3">
        <f>VLOOKUP(A5026,ERCOT_345kv_West_ATC!A:B,2)</f>
        <v>50.051699999999997</v>
      </c>
      <c r="G5026" s="3">
        <f>VLOOKUP(A5026,ERCOT_345kv_West_ATC!G:H,2)</f>
        <v>5.5519999999999996</v>
      </c>
      <c r="I5026" s="5">
        <f t="shared" si="984"/>
        <v>6</v>
      </c>
      <c r="J5026" s="4">
        <f t="shared" si="985"/>
        <v>144</v>
      </c>
      <c r="K5026" s="4">
        <f t="shared" si="1000"/>
        <v>900</v>
      </c>
      <c r="L5026" s="6">
        <f t="shared" si="1001"/>
        <v>18149518.692000002</v>
      </c>
      <c r="N5026" s="22">
        <f t="shared" si="986"/>
        <v>8.0847431920369306E-2</v>
      </c>
      <c r="O5026" s="14">
        <f t="shared" si="987"/>
        <v>400.90698802059654</v>
      </c>
      <c r="Q5026" s="22">
        <f t="shared" si="1005"/>
        <v>118.19799988358082</v>
      </c>
      <c r="R5026" s="3">
        <f>VLOOKUP(A5026,ERCOT_345kv_West_ATC!D:E,2)</f>
        <v>50.8</v>
      </c>
      <c r="S5026" s="66">
        <f t="shared" si="1003"/>
        <v>0.57021269353089321</v>
      </c>
      <c r="T5026" s="69">
        <f t="shared" si="988"/>
        <v>67.397999883580823</v>
      </c>
      <c r="V5026" s="16">
        <f t="shared" si="989"/>
        <v>3.4235362799999995E-2</v>
      </c>
      <c r="W5026" s="16">
        <f t="shared" si="990"/>
        <v>4.6612069120369311E-2</v>
      </c>
      <c r="X5026" s="16"/>
      <c r="Z5026" s="15">
        <f t="shared" si="991"/>
        <v>4.0492223652379636E-6</v>
      </c>
      <c r="AA5026" s="16">
        <f t="shared" si="992"/>
        <v>8.1657152228834309E-2</v>
      </c>
      <c r="AB5026" s="3">
        <f t="shared" si="993"/>
        <v>8.7950706103574236E-2</v>
      </c>
      <c r="AC5026" s="69">
        <f t="shared" si="994"/>
        <v>18.421038433908169</v>
      </c>
      <c r="AD5026" s="3">
        <f t="shared" si="1002"/>
        <v>17.533907228775696</v>
      </c>
      <c r="AF5026" s="29"/>
      <c r="AG5026" s="30"/>
      <c r="AH5026" s="29"/>
      <c r="AI5026" s="29"/>
      <c r="AJ5026" s="31"/>
      <c r="AK5026" s="29"/>
      <c r="AL5026" s="30"/>
      <c r="AN5026" s="17">
        <f t="shared" si="995"/>
        <v>249434.41493432515</v>
      </c>
      <c r="AO5026" s="17">
        <f t="shared" si="996"/>
        <v>2494.3441493432515</v>
      </c>
      <c r="AP5026" s="2">
        <f t="shared" si="997"/>
        <v>170.61313981507843</v>
      </c>
      <c r="AQ5026" s="6">
        <f t="shared" si="998"/>
        <v>8667.1475026059834</v>
      </c>
      <c r="AR5026" s="3">
        <f t="shared" si="999"/>
        <v>11498.984377394017</v>
      </c>
    </row>
    <row r="5027" spans="1:44">
      <c r="A5027" s="32">
        <v>44840</v>
      </c>
      <c r="B5027" s="9">
        <v>6.25</v>
      </c>
      <c r="C5027" s="33">
        <v>19952.07891</v>
      </c>
      <c r="D5027" s="34">
        <f t="shared" si="1004"/>
        <v>224490973.44089264</v>
      </c>
      <c r="E5027" s="34">
        <v>31360548173144.801</v>
      </c>
      <c r="F5027" s="3">
        <f>VLOOKUP(A5027,ERCOT_345kv_West_ATC!A:B,2)</f>
        <v>51.055399999999999</v>
      </c>
      <c r="G5027" s="3">
        <f>VLOOKUP(A5027,ERCOT_345kv_West_ATC!G:H,2)</f>
        <v>5.4980000000000002</v>
      </c>
      <c r="I5027" s="5">
        <f t="shared" si="984"/>
        <v>6</v>
      </c>
      <c r="J5027" s="4">
        <f t="shared" si="985"/>
        <v>144</v>
      </c>
      <c r="K5027" s="4">
        <f t="shared" si="1000"/>
        <v>900</v>
      </c>
      <c r="L5027" s="6">
        <f t="shared" si="1001"/>
        <v>17956871.019000001</v>
      </c>
      <c r="N5027" s="22">
        <f t="shared" si="986"/>
        <v>7.9989278605573672E-2</v>
      </c>
      <c r="O5027" s="14">
        <f t="shared" si="987"/>
        <v>400.90698802059654</v>
      </c>
      <c r="Q5027" s="22">
        <f t="shared" si="1005"/>
        <v>116.9433897742305</v>
      </c>
      <c r="R5027" s="3">
        <f>VLOOKUP(A5027,ERCOT_345kv_West_ATC!D:E,2)</f>
        <v>60.48</v>
      </c>
      <c r="S5027" s="66">
        <f t="shared" si="1003"/>
        <v>0.48282668976192705</v>
      </c>
      <c r="T5027" s="69">
        <f t="shared" si="988"/>
        <v>56.4633897742305</v>
      </c>
      <c r="V5027" s="16">
        <f t="shared" si="989"/>
        <v>3.4921893599999997E-2</v>
      </c>
      <c r="W5027" s="16">
        <f t="shared" si="990"/>
        <v>4.5067385005573675E-2</v>
      </c>
      <c r="X5027" s="16"/>
      <c r="Z5027" s="15">
        <f t="shared" si="991"/>
        <v>4.0492223652379636E-6</v>
      </c>
      <c r="AA5027" s="16">
        <f t="shared" si="992"/>
        <v>8.079040415536469E-2</v>
      </c>
      <c r="AB5027" s="3">
        <f t="shared" si="993"/>
        <v>8.7017155238832619E-2</v>
      </c>
      <c r="AC5027" s="69">
        <f t="shared" si="994"/>
        <v>18.079358817412739</v>
      </c>
      <c r="AD5027" s="3">
        <f t="shared" si="1002"/>
        <v>17.580147295527883</v>
      </c>
      <c r="AF5027" s="29"/>
      <c r="AG5027" s="30"/>
      <c r="AH5027" s="29"/>
      <c r="AI5027" s="29"/>
      <c r="AJ5027" s="31"/>
      <c r="AK5027" s="29"/>
      <c r="AL5027" s="30"/>
      <c r="AN5027" s="17">
        <f t="shared" si="995"/>
        <v>249434.41493432515</v>
      </c>
      <c r="AO5027" s="17">
        <f t="shared" si="996"/>
        <v>2494.3441493432515</v>
      </c>
      <c r="AP5027" s="2">
        <f t="shared" si="997"/>
        <v>170.61313981507843</v>
      </c>
      <c r="AQ5027" s="6">
        <f t="shared" si="998"/>
        <v>10318.682696015943</v>
      </c>
      <c r="AR5027" s="3">
        <f t="shared" si="999"/>
        <v>9633.3962139840569</v>
      </c>
    </row>
    <row r="5028" spans="1:44">
      <c r="A5028" s="32">
        <v>44841</v>
      </c>
      <c r="B5028" s="9">
        <v>6.25</v>
      </c>
      <c r="C5028" s="33">
        <v>19545.950949999999</v>
      </c>
      <c r="D5028" s="34">
        <f t="shared" si="1004"/>
        <v>224490973.44089264</v>
      </c>
      <c r="E5028" s="34">
        <v>31360548173144.801</v>
      </c>
      <c r="F5028" s="3">
        <f>VLOOKUP(A5028,ERCOT_345kv_West_ATC!A:B,2)</f>
        <v>51.658799999999999</v>
      </c>
      <c r="G5028" s="3">
        <f>VLOOKUP(A5028,ERCOT_345kv_West_ATC!G:H,2)</f>
        <v>5.4690000000000003</v>
      </c>
      <c r="I5028" s="5">
        <f t="shared" ref="I5028:I5091" si="1006">60/10</f>
        <v>6</v>
      </c>
      <c r="J5028" s="4">
        <f t="shared" ref="J5028:J5053" si="1007">I5028*24</f>
        <v>144</v>
      </c>
      <c r="K5028" s="4">
        <f t="shared" si="1000"/>
        <v>900</v>
      </c>
      <c r="L5028" s="6">
        <f t="shared" si="1001"/>
        <v>17591355.855</v>
      </c>
      <c r="N5028" s="22">
        <f t="shared" ref="N5028:N5053" si="1008">L5028/D5028</f>
        <v>7.836108323362817E-2</v>
      </c>
      <c r="O5028" s="14">
        <f t="shared" ref="O5028:O5053" si="1009">(K5028*100000000)/D5028</f>
        <v>400.90698802059654</v>
      </c>
      <c r="Q5028" s="22">
        <f t="shared" si="1005"/>
        <v>114.56298718366688</v>
      </c>
      <c r="R5028" s="3">
        <f>VLOOKUP(A5028,ERCOT_345kv_West_ATC!D:E,2)</f>
        <v>60.72</v>
      </c>
      <c r="S5028" s="66">
        <f t="shared" si="1003"/>
        <v>0.46998588730360213</v>
      </c>
      <c r="T5028" s="69">
        <f t="shared" si="988"/>
        <v>53.842987183666878</v>
      </c>
      <c r="V5028" s="16">
        <f t="shared" si="989"/>
        <v>3.53346192E-2</v>
      </c>
      <c r="W5028" s="16">
        <f t="shared" si="990"/>
        <v>4.302646403362817E-2</v>
      </c>
      <c r="X5028" s="16"/>
      <c r="Z5028" s="15">
        <f t="shared" si="991"/>
        <v>4.0492223652379636E-6</v>
      </c>
      <c r="AA5028" s="16">
        <f t="shared" si="992"/>
        <v>7.9145901736584215E-2</v>
      </c>
      <c r="AB5028" s="3">
        <f t="shared" si="993"/>
        <v>8.524590624259705E-2</v>
      </c>
      <c r="AC5028" s="69">
        <f t="shared" si="994"/>
        <v>17.43108168479052</v>
      </c>
      <c r="AD5028" s="3">
        <f t="shared" si="1002"/>
        <v>17.581057245095355</v>
      </c>
      <c r="AF5028" s="29"/>
      <c r="AG5028" s="30"/>
      <c r="AH5028" s="29"/>
      <c r="AI5028" s="29"/>
      <c r="AJ5028" s="31"/>
      <c r="AK5028" s="29"/>
      <c r="AL5028" s="30"/>
      <c r="AN5028" s="17">
        <f t="shared" si="995"/>
        <v>249434.41493432515</v>
      </c>
      <c r="AO5028" s="17">
        <f t="shared" si="996"/>
        <v>2494.3441493432515</v>
      </c>
      <c r="AP5028" s="2">
        <f t="shared" si="997"/>
        <v>170.61313981507843</v>
      </c>
      <c r="AQ5028" s="6">
        <f t="shared" si="998"/>
        <v>10359.629849571562</v>
      </c>
      <c r="AR5028" s="3">
        <f t="shared" si="999"/>
        <v>9186.3211004284367</v>
      </c>
    </row>
    <row r="5029" spans="1:44">
      <c r="A5029" s="32">
        <v>44842</v>
      </c>
      <c r="B5029" s="9">
        <v>6.25</v>
      </c>
      <c r="C5029" s="33">
        <v>19412.584279999999</v>
      </c>
      <c r="D5029" s="34">
        <f t="shared" si="1004"/>
        <v>224490973.44089264</v>
      </c>
      <c r="E5029" s="34">
        <v>31360548173144.801</v>
      </c>
      <c r="F5029" s="3">
        <f>VLOOKUP(A5029,ERCOT_345kv_West_ATC!A:B,2)</f>
        <v>51.658799999999999</v>
      </c>
      <c r="G5029" s="3">
        <f>VLOOKUP(A5029,ERCOT_345kv_West_ATC!G:H,2)</f>
        <v>5.4690000000000003</v>
      </c>
      <c r="I5029" s="5">
        <f t="shared" si="1006"/>
        <v>6</v>
      </c>
      <c r="J5029" s="4">
        <f t="shared" si="1007"/>
        <v>144</v>
      </c>
      <c r="K5029" s="4">
        <f t="shared" si="1000"/>
        <v>900</v>
      </c>
      <c r="L5029" s="6">
        <f t="shared" si="1001"/>
        <v>17471325.851999998</v>
      </c>
      <c r="N5029" s="22">
        <f t="shared" si="1008"/>
        <v>7.7826406933907799E-2</v>
      </c>
      <c r="O5029" s="14">
        <f t="shared" si="1009"/>
        <v>400.90698802059654</v>
      </c>
      <c r="Q5029" s="22">
        <f t="shared" si="1005"/>
        <v>113.7812966869997</v>
      </c>
      <c r="R5029" s="3">
        <f>VLOOKUP(A5029,ERCOT_345kv_West_ATC!D:E,2)</f>
        <v>54.05</v>
      </c>
      <c r="S5029" s="66">
        <f t="shared" si="1003"/>
        <v>0.5249658636894794</v>
      </c>
      <c r="T5029" s="69">
        <f t="shared" si="988"/>
        <v>59.731296686999698</v>
      </c>
      <c r="V5029" s="16">
        <f t="shared" si="989"/>
        <v>3.53346192E-2</v>
      </c>
      <c r="W5029" s="16">
        <f t="shared" si="990"/>
        <v>4.2491787733907799E-2</v>
      </c>
      <c r="X5029" s="16"/>
      <c r="Z5029" s="15">
        <f t="shared" si="991"/>
        <v>4.0492223652379636E-6</v>
      </c>
      <c r="AA5029" s="16">
        <f t="shared" si="992"/>
        <v>7.8605870433642908E-2</v>
      </c>
      <c r="AB5029" s="3">
        <f t="shared" si="993"/>
        <v>8.4664253158754282E-2</v>
      </c>
      <c r="AC5029" s="69">
        <f t="shared" si="994"/>
        <v>17.218196656104066</v>
      </c>
      <c r="AD5029" s="3">
        <f t="shared" si="1002"/>
        <v>17.572812085113743</v>
      </c>
      <c r="AF5029" s="29"/>
      <c r="AG5029" s="30"/>
      <c r="AH5029" s="29"/>
      <c r="AI5029" s="29"/>
      <c r="AJ5029" s="31"/>
      <c r="AK5029" s="29"/>
      <c r="AL5029" s="30"/>
      <c r="AN5029" s="17">
        <f t="shared" si="995"/>
        <v>249434.41493432515</v>
      </c>
      <c r="AO5029" s="17">
        <f t="shared" si="996"/>
        <v>2494.3441493432515</v>
      </c>
      <c r="AP5029" s="2">
        <f t="shared" si="997"/>
        <v>170.61313981507843</v>
      </c>
      <c r="AQ5029" s="6">
        <f t="shared" si="998"/>
        <v>9221.640207004988</v>
      </c>
      <c r="AR5029" s="3">
        <f t="shared" si="999"/>
        <v>10190.944072995011</v>
      </c>
    </row>
    <row r="5030" spans="1:44">
      <c r="A5030" s="32">
        <v>44843</v>
      </c>
      <c r="B5030" s="9">
        <v>6.25</v>
      </c>
      <c r="C5030" s="33">
        <v>19443.801800000001</v>
      </c>
      <c r="D5030" s="34">
        <f t="shared" si="1004"/>
        <v>224490973.44089264</v>
      </c>
      <c r="E5030" s="34">
        <v>31360548173144.801</v>
      </c>
      <c r="F5030" s="3">
        <f>VLOOKUP(A5030,ERCOT_345kv_West_ATC!A:B,2)</f>
        <v>51.658799999999999</v>
      </c>
      <c r="G5030" s="3">
        <f>VLOOKUP(A5030,ERCOT_345kv_West_ATC!G:H,2)</f>
        <v>5.4690000000000003</v>
      </c>
      <c r="I5030" s="5">
        <f t="shared" si="1006"/>
        <v>6</v>
      </c>
      <c r="J5030" s="4">
        <f t="shared" si="1007"/>
        <v>144</v>
      </c>
      <c r="K5030" s="4">
        <f t="shared" si="1000"/>
        <v>900</v>
      </c>
      <c r="L5030" s="6">
        <f t="shared" si="1001"/>
        <v>17499421.620000001</v>
      </c>
      <c r="N5030" s="22">
        <f t="shared" si="1008"/>
        <v>7.7951560153074542E-2</v>
      </c>
      <c r="O5030" s="14">
        <f t="shared" si="1009"/>
        <v>400.90698802059654</v>
      </c>
      <c r="Q5030" s="22">
        <f t="shared" si="1005"/>
        <v>113.9642692296411</v>
      </c>
      <c r="R5030" s="3">
        <f>VLOOKUP(A5030,ERCOT_345kv_West_ATC!D:E,2)</f>
        <v>54.8</v>
      </c>
      <c r="S5030" s="66">
        <f t="shared" si="1003"/>
        <v>0.51914753307831507</v>
      </c>
      <c r="T5030" s="69">
        <f t="shared" si="988"/>
        <v>59.164269229641107</v>
      </c>
      <c r="V5030" s="16">
        <f t="shared" si="989"/>
        <v>3.53346192E-2</v>
      </c>
      <c r="W5030" s="16">
        <f t="shared" si="990"/>
        <v>4.2616940953074542E-2</v>
      </c>
      <c r="X5030" s="16"/>
      <c r="Z5030" s="15">
        <f t="shared" si="991"/>
        <v>4.0492223652379636E-6</v>
      </c>
      <c r="AA5030" s="16">
        <f t="shared" si="992"/>
        <v>7.8732277113814184E-2</v>
      </c>
      <c r="AB5030" s="3">
        <f t="shared" si="993"/>
        <v>8.4800402368882449E-2</v>
      </c>
      <c r="AC5030" s="69">
        <f t="shared" si="994"/>
        <v>17.268027267010975</v>
      </c>
      <c r="AD5030" s="3">
        <f t="shared" si="1002"/>
        <v>17.456449269733657</v>
      </c>
      <c r="AF5030" s="29"/>
      <c r="AG5030" s="30"/>
      <c r="AH5030" s="29"/>
      <c r="AI5030" s="29"/>
      <c r="AJ5030" s="31"/>
      <c r="AK5030" s="29"/>
      <c r="AL5030" s="30"/>
      <c r="AN5030" s="17">
        <f t="shared" si="995"/>
        <v>249434.41493432515</v>
      </c>
      <c r="AO5030" s="17">
        <f t="shared" si="996"/>
        <v>2494.3441493432515</v>
      </c>
      <c r="AP5030" s="2">
        <f t="shared" si="997"/>
        <v>170.61313981507843</v>
      </c>
      <c r="AQ5030" s="6">
        <f t="shared" si="998"/>
        <v>9349.6000618662965</v>
      </c>
      <c r="AR5030" s="3">
        <f t="shared" si="999"/>
        <v>10094.201738133705</v>
      </c>
    </row>
    <row r="5031" spans="1:44">
      <c r="A5031" s="32">
        <v>44844</v>
      </c>
      <c r="B5031" s="9">
        <v>6.25</v>
      </c>
      <c r="C5031" s="33">
        <v>19141.06149</v>
      </c>
      <c r="D5031" s="34">
        <f t="shared" si="1004"/>
        <v>254915883.5753023</v>
      </c>
      <c r="E5031" s="34">
        <v>35610794164371.602</v>
      </c>
      <c r="F5031" s="3">
        <f>VLOOKUP(A5031,ERCOT_345kv_West_ATC!A:B,2)</f>
        <v>51.884500000000003</v>
      </c>
      <c r="G5031" s="3">
        <f>VLOOKUP(A5031,ERCOT_345kv_West_ATC!G:H,2)</f>
        <v>5.5869999999999997</v>
      </c>
      <c r="I5031" s="5">
        <f t="shared" si="1006"/>
        <v>6</v>
      </c>
      <c r="J5031" s="4">
        <f t="shared" si="1007"/>
        <v>144</v>
      </c>
      <c r="K5031" s="4">
        <f t="shared" si="1000"/>
        <v>900</v>
      </c>
      <c r="L5031" s="6">
        <f t="shared" si="1001"/>
        <v>17226955.341000002</v>
      </c>
      <c r="N5031" s="22">
        <f t="shared" si="1008"/>
        <v>6.7578979777112039E-2</v>
      </c>
      <c r="O5031" s="14">
        <f t="shared" si="1009"/>
        <v>353.05763900511892</v>
      </c>
      <c r="Q5031" s="22">
        <f t="shared" si="1005"/>
        <v>98.799678036713502</v>
      </c>
      <c r="R5031" s="3">
        <f>VLOOKUP(A5031,ERCOT_345kv_West_ATC!D:E,2)</f>
        <v>52.69</v>
      </c>
      <c r="S5031" s="66">
        <f t="shared" si="1003"/>
        <v>0.46669866696913082</v>
      </c>
      <c r="T5031" s="69">
        <f t="shared" ref="T5031:T5052" si="1010">Q5031-R5031</f>
        <v>46.109678036713504</v>
      </c>
      <c r="V5031" s="16">
        <f t="shared" ref="V5031:V5052" si="1011">(F5031/1000000)*($X$2)*24</f>
        <v>3.5488998000000001E-2</v>
      </c>
      <c r="W5031" s="16">
        <f t="shared" ref="W5031:W5052" si="1012">N5031-V5031</f>
        <v>3.2089981777112038E-2</v>
      </c>
      <c r="X5031" s="16"/>
      <c r="Z5031" s="15">
        <f t="shared" ref="Z5031:Z5052" si="1013">((1*$B5031*(60*60*24))/(($E5031/1000000000000)*2^32))*(1+$AG$1)</f>
        <v>3.5659365658255691E-6</v>
      </c>
      <c r="AA5031" s="16">
        <f t="shared" ref="AA5031:AA5052" si="1014">Z5031*C5031</f>
        <v>6.8255811075906656E-2</v>
      </c>
      <c r="AB5031" s="3">
        <f t="shared" ref="AB5031:AB5052" si="1015">C5031*$AH$2*$AG$2/(E5031/1000000000000)</f>
        <v>7.351648466719804E-2</v>
      </c>
      <c r="AC5031" s="69">
        <f t="shared" ref="AC5031:AC5052" si="1016">((AB5031-$AL$2/1000*$AJ$2*24)*$AJ$1*$AL$1)</f>
        <v>13.138113388194482</v>
      </c>
      <c r="AD5031" s="3">
        <f t="shared" si="1002"/>
        <v>17.185624664573407</v>
      </c>
      <c r="AF5031" s="29"/>
      <c r="AG5031" s="30"/>
      <c r="AH5031" s="29"/>
      <c r="AI5031" s="29"/>
      <c r="AJ5031" s="31"/>
      <c r="AK5031" s="29"/>
      <c r="AL5031" s="30"/>
      <c r="AN5031" s="17">
        <f t="shared" si="995"/>
        <v>283239.87063922477</v>
      </c>
      <c r="AO5031" s="17">
        <f t="shared" si="996"/>
        <v>2832.3987063922477</v>
      </c>
      <c r="AP5031" s="2">
        <f t="shared" si="997"/>
        <v>193.73607151722973</v>
      </c>
      <c r="AQ5031" s="6">
        <f t="shared" si="998"/>
        <v>10207.953608242835</v>
      </c>
      <c r="AR5031" s="3">
        <f t="shared" si="999"/>
        <v>8933.1078817571652</v>
      </c>
    </row>
    <row r="5032" spans="1:44">
      <c r="A5032" s="32">
        <v>44845</v>
      </c>
      <c r="B5032" s="9">
        <v>6.25</v>
      </c>
      <c r="C5032" s="33">
        <v>19049.863259999998</v>
      </c>
      <c r="D5032" s="34">
        <f t="shared" si="1004"/>
        <v>254915883.5753023</v>
      </c>
      <c r="E5032" s="34">
        <v>35610794164371.602</v>
      </c>
      <c r="F5032" s="3">
        <f>VLOOKUP(A5032,ERCOT_345kv_West_ATC!A:B,2)</f>
        <v>51.929099999999998</v>
      </c>
      <c r="G5032" s="3">
        <f>VLOOKUP(A5032,ERCOT_345kv_West_ATC!G:H,2)</f>
        <v>5.6520000000000001</v>
      </c>
      <c r="I5032" s="5">
        <f t="shared" si="1006"/>
        <v>6</v>
      </c>
      <c r="J5032" s="4">
        <f t="shared" si="1007"/>
        <v>144</v>
      </c>
      <c r="K5032" s="4">
        <f t="shared" si="1000"/>
        <v>900</v>
      </c>
      <c r="L5032" s="6">
        <f t="shared" si="1001"/>
        <v>17144876.933999997</v>
      </c>
      <c r="N5032" s="22">
        <f t="shared" si="1008"/>
        <v>6.7256997459459567E-2</v>
      </c>
      <c r="O5032" s="14">
        <f t="shared" si="1009"/>
        <v>353.05763900511892</v>
      </c>
      <c r="Q5032" s="22">
        <f t="shared" si="1005"/>
        <v>98.328943654180662</v>
      </c>
      <c r="R5032" s="3">
        <f>VLOOKUP(A5032,ERCOT_345kv_West_ATC!D:E,2)</f>
        <v>45.97</v>
      </c>
      <c r="S5032" s="66">
        <f t="shared" si="1003"/>
        <v>0.53248760444661314</v>
      </c>
      <c r="T5032" s="69">
        <f t="shared" si="1010"/>
        <v>52.358943654180663</v>
      </c>
      <c r="V5032" s="16">
        <f t="shared" si="1011"/>
        <v>3.5519504399999999E-2</v>
      </c>
      <c r="W5032" s="16">
        <f t="shared" si="1012"/>
        <v>3.1737493059459568E-2</v>
      </c>
      <c r="X5032" s="16"/>
      <c r="Z5032" s="15">
        <f t="shared" si="1013"/>
        <v>3.5659365658255691E-6</v>
      </c>
      <c r="AA5032" s="16">
        <f t="shared" si="1014"/>
        <v>6.7930603972811074E-2</v>
      </c>
      <c r="AB5032" s="3">
        <f t="shared" si="1015"/>
        <v>7.3166212908185424E-2</v>
      </c>
      <c r="AC5032" s="69">
        <f t="shared" si="1016"/>
        <v>13.009913924395866</v>
      </c>
      <c r="AD5032" s="3">
        <f t="shared" si="1002"/>
        <v>16.905772903201548</v>
      </c>
      <c r="AF5032" s="29"/>
      <c r="AG5032" s="30"/>
      <c r="AH5032" s="29"/>
      <c r="AI5032" s="29"/>
      <c r="AJ5032" s="31"/>
      <c r="AK5032" s="29"/>
      <c r="AL5032" s="30"/>
      <c r="AN5032" s="17">
        <f t="shared" si="995"/>
        <v>283239.87063922477</v>
      </c>
      <c r="AO5032" s="17">
        <f t="shared" si="996"/>
        <v>2832.3987063922477</v>
      </c>
      <c r="AP5032" s="2">
        <f t="shared" si="997"/>
        <v>193.73607151722973</v>
      </c>
      <c r="AQ5032" s="6">
        <f t="shared" si="998"/>
        <v>8906.0472076470505</v>
      </c>
      <c r="AR5032" s="3">
        <f t="shared" si="999"/>
        <v>10143.816052352948</v>
      </c>
    </row>
    <row r="5033" spans="1:44">
      <c r="A5033" s="32">
        <v>44846</v>
      </c>
      <c r="B5033" s="9">
        <v>6.25</v>
      </c>
      <c r="C5033" s="33">
        <v>19157.54077</v>
      </c>
      <c r="D5033" s="34">
        <f t="shared" si="1004"/>
        <v>254915883.5753023</v>
      </c>
      <c r="E5033" s="34">
        <v>35610794164371.602</v>
      </c>
      <c r="F5033" s="3">
        <f>VLOOKUP(A5033,ERCOT_345kv_West_ATC!A:B,2)</f>
        <v>50.835000000000001</v>
      </c>
      <c r="G5033" s="3">
        <f>VLOOKUP(A5033,ERCOT_345kv_West_ATC!G:H,2)</f>
        <v>5.5830000000000002</v>
      </c>
      <c r="I5033" s="5">
        <f t="shared" si="1006"/>
        <v>6</v>
      </c>
      <c r="J5033" s="4">
        <f t="shared" si="1007"/>
        <v>144</v>
      </c>
      <c r="K5033" s="4">
        <f t="shared" si="1000"/>
        <v>900</v>
      </c>
      <c r="L5033" s="6">
        <f t="shared" si="1001"/>
        <v>17241786.693</v>
      </c>
      <c r="N5033" s="22">
        <f t="shared" si="1008"/>
        <v>6.7637161134005072E-2</v>
      </c>
      <c r="O5033" s="14">
        <f t="shared" si="1009"/>
        <v>353.05763900511892</v>
      </c>
      <c r="Q5033" s="22">
        <f t="shared" si="1005"/>
        <v>98.884738500007415</v>
      </c>
      <c r="R5033" s="3">
        <f>VLOOKUP(A5033,ERCOT_345kv_West_ATC!D:E,2)</f>
        <v>79.39</v>
      </c>
      <c r="S5033" s="66">
        <f t="shared" si="1003"/>
        <v>0.19714607932149159</v>
      </c>
      <c r="T5033" s="69">
        <f t="shared" si="1010"/>
        <v>19.494738500007415</v>
      </c>
      <c r="V5033" s="16">
        <f t="shared" si="1011"/>
        <v>3.4771140000000006E-2</v>
      </c>
      <c r="W5033" s="16">
        <f t="shared" si="1012"/>
        <v>3.2866021134005066E-2</v>
      </c>
      <c r="X5033" s="16"/>
      <c r="Z5033" s="15">
        <f t="shared" si="1013"/>
        <v>3.5659365658255691E-6</v>
      </c>
      <c r="AA5033" s="16">
        <f t="shared" si="1014"/>
        <v>6.8314575143037126E-2</v>
      </c>
      <c r="AB5033" s="3">
        <f t="shared" si="1015"/>
        <v>7.3579777851647571E-2</v>
      </c>
      <c r="AC5033" s="69">
        <f t="shared" si="1016"/>
        <v>13.161278693703011</v>
      </c>
      <c r="AD5033" s="3">
        <f t="shared" si="1002"/>
        <v>16.600356630033168</v>
      </c>
      <c r="AF5033" s="29"/>
      <c r="AG5033" s="30"/>
      <c r="AH5033" s="29"/>
      <c r="AI5033" s="29"/>
      <c r="AJ5033" s="31"/>
      <c r="AK5033" s="29"/>
      <c r="AL5033" s="30"/>
      <c r="AN5033" s="17">
        <f t="shared" si="995"/>
        <v>283239.87063922477</v>
      </c>
      <c r="AO5033" s="17">
        <f t="shared" si="996"/>
        <v>2832.3987063922477</v>
      </c>
      <c r="AP5033" s="2">
        <f t="shared" si="997"/>
        <v>193.73607151722973</v>
      </c>
      <c r="AQ5033" s="6">
        <f t="shared" si="998"/>
        <v>15380.706717752868</v>
      </c>
      <c r="AR5033" s="3">
        <f t="shared" si="999"/>
        <v>3776.8340522471317</v>
      </c>
    </row>
    <row r="5034" spans="1:44">
      <c r="A5034" s="32">
        <v>44847</v>
      </c>
      <c r="B5034" s="9">
        <v>6.25</v>
      </c>
      <c r="C5034" s="33">
        <v>19385.411270000001</v>
      </c>
      <c r="D5034" s="34">
        <f t="shared" si="1004"/>
        <v>254915883.5753023</v>
      </c>
      <c r="E5034" s="34">
        <v>35610794164371.602</v>
      </c>
      <c r="F5034" s="3">
        <f>VLOOKUP(A5034,ERCOT_345kv_West_ATC!A:B,2)</f>
        <v>52.456400000000002</v>
      </c>
      <c r="G5034" s="3">
        <f>VLOOKUP(A5034,ERCOT_345kv_West_ATC!G:H,2)</f>
        <v>5.702</v>
      </c>
      <c r="I5034" s="5">
        <f t="shared" si="1006"/>
        <v>6</v>
      </c>
      <c r="J5034" s="4">
        <f t="shared" si="1007"/>
        <v>144</v>
      </c>
      <c r="K5034" s="4">
        <f t="shared" si="1000"/>
        <v>900</v>
      </c>
      <c r="L5034" s="6">
        <f t="shared" si="1001"/>
        <v>17446870.142999999</v>
      </c>
      <c r="N5034" s="22">
        <f t="shared" si="1008"/>
        <v>6.8441675341294236E-2</v>
      </c>
      <c r="O5034" s="14">
        <f t="shared" si="1009"/>
        <v>353.05763900511892</v>
      </c>
      <c r="Q5034" s="22">
        <f t="shared" si="1005"/>
        <v>100.06092886154129</v>
      </c>
      <c r="R5034" s="3">
        <f>VLOOKUP(A5034,ERCOT_345kv_West_ATC!D:E,2)</f>
        <v>58.98</v>
      </c>
      <c r="S5034" s="66">
        <f t="shared" si="1003"/>
        <v>0.41055913960569745</v>
      </c>
      <c r="T5034" s="69">
        <f t="shared" si="1010"/>
        <v>41.080928861541288</v>
      </c>
      <c r="V5034" s="16">
        <f t="shared" si="1011"/>
        <v>3.58801776E-2</v>
      </c>
      <c r="W5034" s="16">
        <f t="shared" si="1012"/>
        <v>3.2561497741294236E-2</v>
      </c>
      <c r="X5034" s="16"/>
      <c r="Z5034" s="15">
        <f t="shared" si="1013"/>
        <v>3.5659365658255691E-6</v>
      </c>
      <c r="AA5034" s="16">
        <f t="shared" si="1014"/>
        <v>6.912714689126008E-2</v>
      </c>
      <c r="AB5034" s="3">
        <f t="shared" si="1015"/>
        <v>7.4454976864414366E-2</v>
      </c>
      <c r="AC5034" s="69">
        <f t="shared" si="1016"/>
        <v>13.481601532375658</v>
      </c>
      <c r="AD5034" s="3">
        <f t="shared" si="1002"/>
        <v>16.457411623641761</v>
      </c>
      <c r="AF5034" s="29"/>
      <c r="AG5034" s="30"/>
      <c r="AH5034" s="29"/>
      <c r="AI5034" s="29"/>
      <c r="AJ5034" s="31"/>
      <c r="AK5034" s="29"/>
      <c r="AL5034" s="30"/>
      <c r="AN5034" s="17">
        <f t="shared" si="995"/>
        <v>283239.87063922477</v>
      </c>
      <c r="AO5034" s="17">
        <f t="shared" si="996"/>
        <v>2832.3987063922477</v>
      </c>
      <c r="AP5034" s="2">
        <f t="shared" si="997"/>
        <v>193.73607151722973</v>
      </c>
      <c r="AQ5034" s="6">
        <f t="shared" si="998"/>
        <v>11426.553498086208</v>
      </c>
      <c r="AR5034" s="3">
        <f t="shared" si="999"/>
        <v>7958.857771913792</v>
      </c>
    </row>
    <row r="5035" spans="1:44">
      <c r="A5035" s="32">
        <v>44848</v>
      </c>
      <c r="B5035" s="9">
        <v>6.25</v>
      </c>
      <c r="C5035" s="33">
        <v>19186.282340000002</v>
      </c>
      <c r="D5035" s="34">
        <f t="shared" si="1004"/>
        <v>254915883.5753023</v>
      </c>
      <c r="E5035" s="34">
        <v>35610794164371.602</v>
      </c>
      <c r="F5035" s="3">
        <f>VLOOKUP(A5035,ERCOT_345kv_West_ATC!A:B,2)</f>
        <v>50.889099999999999</v>
      </c>
      <c r="G5035" s="3">
        <f>VLOOKUP(A5035,ERCOT_345kv_West_ATC!G:H,2)</f>
        <v>5.6189999999999998</v>
      </c>
      <c r="I5035" s="5">
        <f t="shared" si="1006"/>
        <v>6</v>
      </c>
      <c r="J5035" s="4">
        <f t="shared" si="1007"/>
        <v>144</v>
      </c>
      <c r="K5035" s="4">
        <f t="shared" si="1000"/>
        <v>900</v>
      </c>
      <c r="L5035" s="6">
        <f t="shared" si="1001"/>
        <v>17267654.106000002</v>
      </c>
      <c r="N5035" s="22">
        <f t="shared" si="1008"/>
        <v>6.7738635442460088E-2</v>
      </c>
      <c r="O5035" s="14">
        <f t="shared" si="1009"/>
        <v>353.05763900511892</v>
      </c>
      <c r="Q5035" s="22">
        <f t="shared" si="1005"/>
        <v>99.033092752134635</v>
      </c>
      <c r="R5035" s="3">
        <f>VLOOKUP(A5035,ERCOT_345kv_West_ATC!D:E,2)</f>
        <v>50.21</v>
      </c>
      <c r="S5035" s="66">
        <f t="shared" si="1003"/>
        <v>0.49299775858087863</v>
      </c>
      <c r="T5035" s="69">
        <f t="shared" si="1010"/>
        <v>48.823092752134635</v>
      </c>
      <c r="V5035" s="16">
        <f t="shared" si="1011"/>
        <v>3.4808144400000005E-2</v>
      </c>
      <c r="W5035" s="16">
        <f t="shared" si="1012"/>
        <v>3.2930491042460083E-2</v>
      </c>
      <c r="X5035" s="16"/>
      <c r="Z5035" s="15">
        <f t="shared" si="1013"/>
        <v>3.5659365658255691E-6</v>
      </c>
      <c r="AA5035" s="16">
        <f t="shared" si="1014"/>
        <v>6.8417065758459364E-2</v>
      </c>
      <c r="AB5035" s="3">
        <f t="shared" si="1015"/>
        <v>7.3690167716458366E-2</v>
      </c>
      <c r="AC5035" s="69">
        <f t="shared" si="1016"/>
        <v>13.201681384223761</v>
      </c>
      <c r="AD5035" s="3">
        <f t="shared" si="1002"/>
        <v>16.301790542594652</v>
      </c>
      <c r="AF5035" s="29"/>
      <c r="AG5035" s="30"/>
      <c r="AH5035" s="29"/>
      <c r="AI5035" s="29"/>
      <c r="AJ5035" s="31"/>
      <c r="AK5035" s="29"/>
      <c r="AL5035" s="30"/>
      <c r="AN5035" s="17">
        <f t="shared" ref="AN5035:AN5098" si="1017">D5035/K5035</f>
        <v>283239.87063922477</v>
      </c>
      <c r="AO5035" s="17">
        <f t="shared" ref="AO5035:AO5098" si="1018">AN5035/$Y$2</f>
        <v>2832.3987063922477</v>
      </c>
      <c r="AP5035" s="2">
        <f t="shared" ref="AP5035:AP5098" si="1019">(AO5035*$AL$2*$Y$2*24)/1000000</f>
        <v>193.73607151722973</v>
      </c>
      <c r="AQ5035" s="6">
        <f t="shared" ref="AQ5035:AQ5098" si="1020">AP5035*R5035</f>
        <v>9727.4881508801045</v>
      </c>
      <c r="AR5035" s="3">
        <f t="shared" ref="AR5035:AR5098" si="1021">C5035-AQ5035</f>
        <v>9458.7941891198971</v>
      </c>
    </row>
    <row r="5036" spans="1:44">
      <c r="A5036" s="32">
        <v>44849</v>
      </c>
      <c r="B5036" s="9">
        <v>6.25</v>
      </c>
      <c r="C5036" s="33">
        <v>19066.57763</v>
      </c>
      <c r="D5036" s="34">
        <f t="shared" si="1004"/>
        <v>254915883.5753023</v>
      </c>
      <c r="E5036" s="34">
        <v>35610794164371.602</v>
      </c>
      <c r="F5036" s="3">
        <f>VLOOKUP(A5036,ERCOT_345kv_West_ATC!A:B,2)</f>
        <v>50.889099999999999</v>
      </c>
      <c r="G5036" s="3">
        <f>VLOOKUP(A5036,ERCOT_345kv_West_ATC!G:H,2)</f>
        <v>5.6189999999999998</v>
      </c>
      <c r="I5036" s="5">
        <f t="shared" si="1006"/>
        <v>6</v>
      </c>
      <c r="J5036" s="4">
        <f t="shared" si="1007"/>
        <v>144</v>
      </c>
      <c r="K5036" s="4">
        <f t="shared" si="1000"/>
        <v>900</v>
      </c>
      <c r="L5036" s="6">
        <f t="shared" si="1001"/>
        <v>17159919.866999999</v>
      </c>
      <c r="N5036" s="22">
        <f t="shared" si="1008"/>
        <v>6.7316008819556156E-2</v>
      </c>
      <c r="O5036" s="14">
        <f t="shared" si="1009"/>
        <v>353.05763900511892</v>
      </c>
      <c r="Q5036" s="22">
        <f t="shared" si="1005"/>
        <v>98.415217572450516</v>
      </c>
      <c r="R5036" s="3">
        <f>VLOOKUP(A5036,ERCOT_345kv_West_ATC!D:E,2)</f>
        <v>53.5</v>
      </c>
      <c r="S5036" s="66">
        <f t="shared" si="1003"/>
        <v>0.45638488315473363</v>
      </c>
      <c r="T5036" s="69">
        <f t="shared" si="1010"/>
        <v>44.915217572450516</v>
      </c>
      <c r="V5036" s="16">
        <f t="shared" si="1011"/>
        <v>3.4808144400000005E-2</v>
      </c>
      <c r="W5036" s="16">
        <f t="shared" si="1012"/>
        <v>3.2507864419556151E-2</v>
      </c>
      <c r="X5036" s="16"/>
      <c r="Z5036" s="15">
        <f t="shared" si="1013"/>
        <v>3.5659365658255691E-6</v>
      </c>
      <c r="AA5036" s="16">
        <f t="shared" si="1014"/>
        <v>6.7990206355968821E-2</v>
      </c>
      <c r="AB5036" s="3">
        <f t="shared" si="1015"/>
        <v>7.323040902011313E-2</v>
      </c>
      <c r="AC5036" s="69">
        <f t="shared" si="1016"/>
        <v>13.033409701361405</v>
      </c>
      <c r="AD5036" s="3">
        <f t="shared" si="1002"/>
        <v>16.168717613057218</v>
      </c>
      <c r="AF5036" s="29"/>
      <c r="AG5036" s="30"/>
      <c r="AH5036" s="29"/>
      <c r="AI5036" s="29"/>
      <c r="AJ5036" s="31"/>
      <c r="AK5036" s="29"/>
      <c r="AL5036" s="30"/>
      <c r="AN5036" s="17">
        <f t="shared" si="1017"/>
        <v>283239.87063922477</v>
      </c>
      <c r="AO5036" s="17">
        <f t="shared" si="1018"/>
        <v>2832.3987063922477</v>
      </c>
      <c r="AP5036" s="2">
        <f t="shared" si="1019"/>
        <v>193.73607151722973</v>
      </c>
      <c r="AQ5036" s="6">
        <f t="shared" si="1020"/>
        <v>10364.879826171791</v>
      </c>
      <c r="AR5036" s="3">
        <f t="shared" si="1021"/>
        <v>8701.6978038282086</v>
      </c>
    </row>
    <row r="5037" spans="1:44">
      <c r="A5037" s="32">
        <v>44850</v>
      </c>
      <c r="B5037" s="9">
        <v>6.25</v>
      </c>
      <c r="C5037" s="33">
        <v>19266.889579999999</v>
      </c>
      <c r="D5037" s="34">
        <f t="shared" si="1004"/>
        <v>254915883.5753023</v>
      </c>
      <c r="E5037" s="34">
        <v>35610794164371.602</v>
      </c>
      <c r="F5037" s="3">
        <f>VLOOKUP(A5037,ERCOT_345kv_West_ATC!A:B,2)</f>
        <v>50.889099999999999</v>
      </c>
      <c r="G5037" s="3">
        <f>VLOOKUP(A5037,ERCOT_345kv_West_ATC!G:H,2)</f>
        <v>5.6189999999999998</v>
      </c>
      <c r="I5037" s="5">
        <f t="shared" si="1006"/>
        <v>6</v>
      </c>
      <c r="J5037" s="4">
        <f t="shared" si="1007"/>
        <v>144</v>
      </c>
      <c r="K5037" s="4">
        <f t="shared" si="1000"/>
        <v>900</v>
      </c>
      <c r="L5037" s="6">
        <f t="shared" si="1001"/>
        <v>17340200.621999998</v>
      </c>
      <c r="N5037" s="22">
        <f t="shared" si="1008"/>
        <v>6.8023225460871264E-2</v>
      </c>
      <c r="O5037" s="14">
        <f t="shared" si="1009"/>
        <v>353.05763900511892</v>
      </c>
      <c r="Q5037" s="22">
        <f t="shared" si="1005"/>
        <v>99.449160030513553</v>
      </c>
      <c r="R5037" s="3">
        <f>VLOOKUP(A5037,ERCOT_345kv_West_ATC!D:E,2)</f>
        <v>54.96</v>
      </c>
      <c r="S5037" s="66">
        <f t="shared" si="1003"/>
        <v>0.44735581493964494</v>
      </c>
      <c r="T5037" s="69">
        <f t="shared" si="1010"/>
        <v>44.489160030513553</v>
      </c>
      <c r="V5037" s="16">
        <f t="shared" si="1011"/>
        <v>3.4808144400000005E-2</v>
      </c>
      <c r="W5037" s="16">
        <f t="shared" si="1012"/>
        <v>3.321508106087126E-2</v>
      </c>
      <c r="X5037" s="16"/>
      <c r="Z5037" s="15">
        <f t="shared" si="1013"/>
        <v>3.5659365658255691E-6</v>
      </c>
      <c r="AA5037" s="16">
        <f t="shared" si="1014"/>
        <v>6.8704506063045637E-2</v>
      </c>
      <c r="AB5037" s="3">
        <f t="shared" si="1015"/>
        <v>7.3999761880116463E-2</v>
      </c>
      <c r="AC5037" s="69">
        <f t="shared" si="1016"/>
        <v>13.314992848122625</v>
      </c>
      <c r="AD5037" s="3">
        <f t="shared" si="1002"/>
        <v>16.042847353143522</v>
      </c>
      <c r="AF5037" s="29"/>
      <c r="AG5037" s="30"/>
      <c r="AH5037" s="29"/>
      <c r="AI5037" s="29"/>
      <c r="AJ5037" s="31"/>
      <c r="AK5037" s="29"/>
      <c r="AL5037" s="30"/>
      <c r="AN5037" s="17">
        <f t="shared" si="1017"/>
        <v>283239.87063922477</v>
      </c>
      <c r="AO5037" s="17">
        <f t="shared" si="1018"/>
        <v>2832.3987063922477</v>
      </c>
      <c r="AP5037" s="2">
        <f t="shared" si="1019"/>
        <v>193.73607151722973</v>
      </c>
      <c r="AQ5037" s="6">
        <f t="shared" si="1020"/>
        <v>10647.734490586947</v>
      </c>
      <c r="AR5037" s="3">
        <f t="shared" si="1021"/>
        <v>8619.1550894130523</v>
      </c>
    </row>
    <row r="5038" spans="1:44">
      <c r="A5038" s="32">
        <v>44851</v>
      </c>
      <c r="B5038" s="9">
        <v>6.25</v>
      </c>
      <c r="C5038" s="33">
        <v>19552.72551</v>
      </c>
      <c r="D5038" s="34">
        <f t="shared" si="1004"/>
        <v>254915883.5753023</v>
      </c>
      <c r="E5038" s="34">
        <v>35610794164371.602</v>
      </c>
      <c r="F5038" s="3">
        <f>VLOOKUP(A5038,ERCOT_345kv_West_ATC!A:B,2)</f>
        <v>50.771799999999999</v>
      </c>
      <c r="G5038" s="3">
        <f>VLOOKUP(A5038,ERCOT_345kv_West_ATC!G:H,2)</f>
        <v>5.4569999999999999</v>
      </c>
      <c r="I5038" s="5">
        <f t="shared" si="1006"/>
        <v>6</v>
      </c>
      <c r="J5038" s="4">
        <f t="shared" si="1007"/>
        <v>144</v>
      </c>
      <c r="K5038" s="4">
        <f t="shared" si="1000"/>
        <v>900</v>
      </c>
      <c r="L5038" s="6">
        <f t="shared" si="1001"/>
        <v>17597452.958999999</v>
      </c>
      <c r="N5038" s="22">
        <f t="shared" si="1008"/>
        <v>6.9032391046757596E-2</v>
      </c>
      <c r="O5038" s="14">
        <f t="shared" si="1009"/>
        <v>353.05763900511892</v>
      </c>
      <c r="Q5038" s="22">
        <f t="shared" si="1005"/>
        <v>100.92454831397309</v>
      </c>
      <c r="R5038" s="3">
        <f>VLOOKUP(A5038,ERCOT_345kv_West_ATC!D:E,2)</f>
        <v>52.5</v>
      </c>
      <c r="S5038" s="66">
        <f t="shared" si="1003"/>
        <v>0.47980941329879273</v>
      </c>
      <c r="T5038" s="69">
        <f t="shared" si="1010"/>
        <v>48.424548313973091</v>
      </c>
      <c r="V5038" s="16">
        <f t="shared" si="1011"/>
        <v>3.4727911200000003E-2</v>
      </c>
      <c r="W5038" s="16">
        <f t="shared" si="1012"/>
        <v>3.4304479846757593E-2</v>
      </c>
      <c r="X5038" s="16"/>
      <c r="Z5038" s="15">
        <f t="shared" si="1013"/>
        <v>3.5659365658255691E-6</v>
      </c>
      <c r="AA5038" s="16">
        <f t="shared" si="1014"/>
        <v>6.9723778857659402E-2</v>
      </c>
      <c r="AB5038" s="3">
        <f t="shared" si="1015"/>
        <v>7.5097592989230133E-2</v>
      </c>
      <c r="AC5038" s="69">
        <f t="shared" si="1016"/>
        <v>13.716799034058228</v>
      </c>
      <c r="AD5038" s="3">
        <f t="shared" si="1002"/>
        <v>15.910743418018368</v>
      </c>
      <c r="AF5038" s="29"/>
      <c r="AG5038" s="30"/>
      <c r="AH5038" s="29"/>
      <c r="AI5038" s="29"/>
      <c r="AJ5038" s="31"/>
      <c r="AK5038" s="29"/>
      <c r="AL5038" s="30"/>
      <c r="AN5038" s="17">
        <f t="shared" si="1017"/>
        <v>283239.87063922477</v>
      </c>
      <c r="AO5038" s="17">
        <f t="shared" si="1018"/>
        <v>2832.3987063922477</v>
      </c>
      <c r="AP5038" s="2">
        <f t="shared" si="1019"/>
        <v>193.73607151722973</v>
      </c>
      <c r="AQ5038" s="6">
        <f t="shared" si="1020"/>
        <v>10171.14375465456</v>
      </c>
      <c r="AR5038" s="3">
        <f t="shared" si="1021"/>
        <v>9381.5817553454399</v>
      </c>
    </row>
    <row r="5039" spans="1:44">
      <c r="A5039" s="32">
        <v>44852</v>
      </c>
      <c r="B5039" s="9">
        <v>6.25</v>
      </c>
      <c r="C5039" s="33">
        <v>19338.52277</v>
      </c>
      <c r="D5039" s="34">
        <f t="shared" si="1004"/>
        <v>254915883.5753023</v>
      </c>
      <c r="E5039" s="34">
        <v>35610794164371.602</v>
      </c>
      <c r="F5039" s="3">
        <f>VLOOKUP(A5039,ERCOT_345kv_West_ATC!A:B,2)</f>
        <v>49.5486</v>
      </c>
      <c r="G5039" s="3">
        <f>VLOOKUP(A5039,ERCOT_345kv_West_ATC!G:H,2)</f>
        <v>5.3129999999999997</v>
      </c>
      <c r="I5039" s="5">
        <f t="shared" si="1006"/>
        <v>6</v>
      </c>
      <c r="J5039" s="4">
        <f t="shared" si="1007"/>
        <v>144</v>
      </c>
      <c r="K5039" s="4">
        <f t="shared" si="1000"/>
        <v>900</v>
      </c>
      <c r="L5039" s="6">
        <f t="shared" si="1001"/>
        <v>17404670.493000001</v>
      </c>
      <c r="N5039" s="22">
        <f t="shared" si="1008"/>
        <v>6.8276131910229326E-2</v>
      </c>
      <c r="O5039" s="14">
        <f t="shared" si="1009"/>
        <v>353.05763900511892</v>
      </c>
      <c r="Q5039" s="22">
        <f t="shared" si="1005"/>
        <v>99.818906301504867</v>
      </c>
      <c r="R5039" s="3">
        <f>VLOOKUP(A5039,ERCOT_345kv_West_ATC!D:E,2)</f>
        <v>54.46</v>
      </c>
      <c r="S5039" s="66">
        <f t="shared" si="1003"/>
        <v>0.45441197446601395</v>
      </c>
      <c r="T5039" s="69">
        <f t="shared" si="1010"/>
        <v>45.358906301504867</v>
      </c>
      <c r="V5039" s="16">
        <f t="shared" si="1011"/>
        <v>3.3891242400000007E-2</v>
      </c>
      <c r="W5039" s="16">
        <f t="shared" si="1012"/>
        <v>3.4384889510229319E-2</v>
      </c>
      <c r="X5039" s="16"/>
      <c r="Z5039" s="15">
        <f t="shared" si="1013"/>
        <v>3.5659365658255691E-6</v>
      </c>
      <c r="AA5039" s="16">
        <f t="shared" si="1014"/>
        <v>6.8959945474593373E-2</v>
      </c>
      <c r="AB5039" s="3">
        <f t="shared" si="1015"/>
        <v>7.4274888748971105E-2</v>
      </c>
      <c r="AC5039" s="69">
        <f t="shared" si="1016"/>
        <v>13.415689282123424</v>
      </c>
      <c r="AD5039" s="3">
        <f t="shared" si="1002"/>
        <v>15.805930831204952</v>
      </c>
      <c r="AF5039" s="29"/>
      <c r="AG5039" s="30"/>
      <c r="AH5039" s="29"/>
      <c r="AI5039" s="29"/>
      <c r="AJ5039" s="31"/>
      <c r="AK5039" s="29"/>
      <c r="AL5039" s="30"/>
      <c r="AN5039" s="17">
        <f t="shared" si="1017"/>
        <v>283239.87063922477</v>
      </c>
      <c r="AO5039" s="17">
        <f t="shared" si="1018"/>
        <v>2832.3987063922477</v>
      </c>
      <c r="AP5039" s="2">
        <f t="shared" si="1019"/>
        <v>193.73607151722973</v>
      </c>
      <c r="AQ5039" s="6">
        <f t="shared" si="1020"/>
        <v>10550.86645482833</v>
      </c>
      <c r="AR5039" s="3">
        <f t="shared" si="1021"/>
        <v>8787.6563151716691</v>
      </c>
    </row>
    <row r="5040" spans="1:44">
      <c r="A5040" s="32">
        <v>44853</v>
      </c>
      <c r="B5040" s="9">
        <v>6.25</v>
      </c>
      <c r="C5040" s="33">
        <v>19137.395189999999</v>
      </c>
      <c r="D5040" s="34">
        <f t="shared" si="1004"/>
        <v>254915883.5753023</v>
      </c>
      <c r="E5040" s="34">
        <v>35610794164371.602</v>
      </c>
      <c r="F5040" s="3">
        <f>VLOOKUP(A5040,ERCOT_345kv_West_ATC!A:B,2)</f>
        <v>48.807699999999997</v>
      </c>
      <c r="G5040" s="3">
        <f>VLOOKUP(A5040,ERCOT_345kv_West_ATC!G:H,2)</f>
        <v>5.0810000000000004</v>
      </c>
      <c r="I5040" s="5">
        <f t="shared" si="1006"/>
        <v>6</v>
      </c>
      <c r="J5040" s="4">
        <f t="shared" si="1007"/>
        <v>144</v>
      </c>
      <c r="K5040" s="4">
        <f t="shared" si="1000"/>
        <v>900</v>
      </c>
      <c r="L5040" s="6">
        <f t="shared" si="1001"/>
        <v>17223655.671</v>
      </c>
      <c r="N5040" s="22">
        <f t="shared" si="1008"/>
        <v>6.7566035624893189E-2</v>
      </c>
      <c r="O5040" s="14">
        <f t="shared" si="1009"/>
        <v>353.05763900511892</v>
      </c>
      <c r="Q5040" s="22">
        <f t="shared" si="1005"/>
        <v>98.78075383756314</v>
      </c>
      <c r="R5040" s="3">
        <f>VLOOKUP(A5040,ERCOT_345kv_West_ATC!D:E,2)</f>
        <v>50.75</v>
      </c>
      <c r="S5040" s="66">
        <f t="shared" si="1003"/>
        <v>0.48623595155535848</v>
      </c>
      <c r="T5040" s="69">
        <f t="shared" si="1010"/>
        <v>48.03075383756314</v>
      </c>
      <c r="V5040" s="16">
        <f t="shared" si="1011"/>
        <v>3.3384466799999998E-2</v>
      </c>
      <c r="W5040" s="16">
        <f t="shared" si="1012"/>
        <v>3.4181568824893191E-2</v>
      </c>
      <c r="X5040" s="16"/>
      <c r="Z5040" s="15">
        <f t="shared" si="1013"/>
        <v>3.5659365658255691E-6</v>
      </c>
      <c r="AA5040" s="16">
        <f t="shared" si="1014"/>
        <v>6.8242737282675367E-2</v>
      </c>
      <c r="AB5040" s="3">
        <f t="shared" si="1015"/>
        <v>7.3502403238752886E-2</v>
      </c>
      <c r="AC5040" s="69">
        <f t="shared" si="1016"/>
        <v>13.132959585383556</v>
      </c>
      <c r="AD5040" s="3">
        <f t="shared" si="1002"/>
        <v>15.684020498196187</v>
      </c>
      <c r="AF5040" s="29"/>
      <c r="AG5040" s="30"/>
      <c r="AH5040" s="29"/>
      <c r="AI5040" s="29"/>
      <c r="AJ5040" s="31"/>
      <c r="AK5040" s="29"/>
      <c r="AL5040" s="30"/>
      <c r="AN5040" s="17">
        <f t="shared" si="1017"/>
        <v>283239.87063922477</v>
      </c>
      <c r="AO5040" s="17">
        <f t="shared" si="1018"/>
        <v>2832.3987063922477</v>
      </c>
      <c r="AP5040" s="2">
        <f t="shared" si="1019"/>
        <v>193.73607151722973</v>
      </c>
      <c r="AQ5040" s="6">
        <f t="shared" si="1020"/>
        <v>9832.1056294994087</v>
      </c>
      <c r="AR5040" s="3">
        <f t="shared" si="1021"/>
        <v>9305.2895605005906</v>
      </c>
    </row>
    <row r="5041" spans="1:44">
      <c r="A5041" s="32">
        <v>44854</v>
      </c>
      <c r="B5041" s="9">
        <v>6.25</v>
      </c>
      <c r="C5041" s="33">
        <v>19050.92297</v>
      </c>
      <c r="D5041" s="34">
        <f t="shared" si="1004"/>
        <v>254915883.5753023</v>
      </c>
      <c r="E5041" s="34">
        <v>35610794164371.602</v>
      </c>
      <c r="F5041" s="3">
        <f>VLOOKUP(A5041,ERCOT_345kv_West_ATC!A:B,2)</f>
        <v>48.7712</v>
      </c>
      <c r="G5041" s="3">
        <f>VLOOKUP(A5041,ERCOT_345kv_West_ATC!G:H,2)</f>
        <v>5.07</v>
      </c>
      <c r="I5041" s="5">
        <f t="shared" si="1006"/>
        <v>6</v>
      </c>
      <c r="J5041" s="4">
        <f t="shared" si="1007"/>
        <v>144</v>
      </c>
      <c r="K5041" s="4">
        <f t="shared" si="1000"/>
        <v>900</v>
      </c>
      <c r="L5041" s="6">
        <f t="shared" si="1001"/>
        <v>17145830.673</v>
      </c>
      <c r="N5041" s="22">
        <f t="shared" si="1008"/>
        <v>6.7260738846565873E-2</v>
      </c>
      <c r="O5041" s="14">
        <f t="shared" si="1009"/>
        <v>353.05763900511892</v>
      </c>
      <c r="Q5041" s="22">
        <f t="shared" si="1005"/>
        <v>98.334413518371164</v>
      </c>
      <c r="R5041" s="3">
        <f>VLOOKUP(A5041,ERCOT_345kv_West_ATC!D:E,2)</f>
        <v>49.16</v>
      </c>
      <c r="S5041" s="66">
        <f t="shared" si="1003"/>
        <v>0.50007328827139685</v>
      </c>
      <c r="T5041" s="69">
        <f t="shared" si="1010"/>
        <v>49.174413518371168</v>
      </c>
      <c r="V5041" s="16">
        <f t="shared" si="1011"/>
        <v>3.3359500799999997E-2</v>
      </c>
      <c r="W5041" s="16">
        <f t="shared" si="1012"/>
        <v>3.3901238046565876E-2</v>
      </c>
      <c r="X5041" s="16"/>
      <c r="Z5041" s="15">
        <f t="shared" si="1013"/>
        <v>3.5659365658255691E-6</v>
      </c>
      <c r="AA5041" s="16">
        <f t="shared" si="1014"/>
        <v>6.7934382831449244E-2</v>
      </c>
      <c r="AB5041" s="3">
        <f t="shared" si="1015"/>
        <v>7.3170283014433582E-2</v>
      </c>
      <c r="AC5041" s="69">
        <f t="shared" si="1016"/>
        <v>13.011403583282691</v>
      </c>
      <c r="AD5041" s="3">
        <f t="shared" si="1002"/>
        <v>15.593405793900056</v>
      </c>
      <c r="AF5041" s="29"/>
      <c r="AG5041" s="30"/>
      <c r="AH5041" s="29"/>
      <c r="AI5041" s="29"/>
      <c r="AJ5041" s="31"/>
      <c r="AK5041" s="29"/>
      <c r="AL5041" s="30"/>
      <c r="AN5041" s="17">
        <f t="shared" si="1017"/>
        <v>283239.87063922477</v>
      </c>
      <c r="AO5041" s="17">
        <f t="shared" si="1018"/>
        <v>2832.3987063922477</v>
      </c>
      <c r="AP5041" s="2">
        <f t="shared" si="1019"/>
        <v>193.73607151722973</v>
      </c>
      <c r="AQ5041" s="6">
        <f t="shared" si="1020"/>
        <v>9524.0652757870121</v>
      </c>
      <c r="AR5041" s="3">
        <f t="shared" si="1021"/>
        <v>9526.8576942129876</v>
      </c>
    </row>
    <row r="5042" spans="1:44">
      <c r="A5042" s="32">
        <v>44855</v>
      </c>
      <c r="B5042" s="9">
        <v>6.25</v>
      </c>
      <c r="C5042" s="33">
        <v>19175.577939999999</v>
      </c>
      <c r="D5042" s="34">
        <f t="shared" si="1004"/>
        <v>254915883.5753023</v>
      </c>
      <c r="E5042" s="34">
        <v>35610794164371.602</v>
      </c>
      <c r="F5042" s="3">
        <f>VLOOKUP(A5042,ERCOT_345kv_West_ATC!A:B,2)</f>
        <v>45.993200000000002</v>
      </c>
      <c r="G5042" s="3">
        <f>VLOOKUP(A5042,ERCOT_345kv_West_ATC!G:H,2)</f>
        <v>4.8929999999999998</v>
      </c>
      <c r="I5042" s="5">
        <f t="shared" si="1006"/>
        <v>6</v>
      </c>
      <c r="J5042" s="4">
        <f t="shared" si="1007"/>
        <v>144</v>
      </c>
      <c r="K5042" s="4">
        <f t="shared" si="1000"/>
        <v>900</v>
      </c>
      <c r="L5042" s="6">
        <f t="shared" si="1001"/>
        <v>17258020.145999998</v>
      </c>
      <c r="N5042" s="22">
        <f t="shared" si="1008"/>
        <v>6.770084274055041E-2</v>
      </c>
      <c r="O5042" s="14">
        <f t="shared" si="1009"/>
        <v>353.05763900511892</v>
      </c>
      <c r="Q5042" s="22">
        <f t="shared" si="1005"/>
        <v>98.977840263962605</v>
      </c>
      <c r="R5042" s="3">
        <f>VLOOKUP(A5042,ERCOT_345kv_West_ATC!D:E,2)</f>
        <v>34.83</v>
      </c>
      <c r="S5042" s="66">
        <f t="shared" si="1003"/>
        <v>0.64810305107575228</v>
      </c>
      <c r="T5042" s="69">
        <f t="shared" si="1010"/>
        <v>64.147840263962607</v>
      </c>
      <c r="V5042" s="16">
        <f t="shared" si="1011"/>
        <v>3.1459348799999995E-2</v>
      </c>
      <c r="W5042" s="16">
        <f t="shared" si="1012"/>
        <v>3.6241493940550415E-2</v>
      </c>
      <c r="X5042" s="16"/>
      <c r="Z5042" s="15">
        <f t="shared" si="1013"/>
        <v>3.5659365658255691E-6</v>
      </c>
      <c r="AA5042" s="16">
        <f t="shared" si="1014"/>
        <v>6.8378894547084138E-2</v>
      </c>
      <c r="AB5042" s="3">
        <f t="shared" si="1015"/>
        <v>7.3649054538963865E-2</v>
      </c>
      <c r="AC5042" s="69">
        <f t="shared" si="1016"/>
        <v>13.186633961260775</v>
      </c>
      <c r="AD5042" s="3">
        <f t="shared" si="1002"/>
        <v>15.526736709779568</v>
      </c>
      <c r="AF5042" s="29"/>
      <c r="AG5042" s="30"/>
      <c r="AH5042" s="29"/>
      <c r="AI5042" s="29"/>
      <c r="AJ5042" s="31"/>
      <c r="AK5042" s="29"/>
      <c r="AL5042" s="30"/>
      <c r="AN5042" s="17">
        <f t="shared" si="1017"/>
        <v>283239.87063922477</v>
      </c>
      <c r="AO5042" s="17">
        <f t="shared" si="1018"/>
        <v>2832.3987063922477</v>
      </c>
      <c r="AP5042" s="2">
        <f t="shared" si="1019"/>
        <v>193.73607151722973</v>
      </c>
      <c r="AQ5042" s="6">
        <f t="shared" si="1020"/>
        <v>6747.8273709451114</v>
      </c>
      <c r="AR5042" s="3">
        <f t="shared" si="1021"/>
        <v>12427.750569054888</v>
      </c>
    </row>
    <row r="5043" spans="1:44">
      <c r="A5043" s="32">
        <v>44856</v>
      </c>
      <c r="B5043" s="9">
        <v>6.25</v>
      </c>
      <c r="C5043" s="33">
        <v>19207.51325</v>
      </c>
      <c r="D5043" s="34">
        <f t="shared" si="1004"/>
        <v>254915883.5753023</v>
      </c>
      <c r="E5043" s="34">
        <v>35610794164371.602</v>
      </c>
      <c r="F5043" s="3">
        <f>VLOOKUP(A5043,ERCOT_345kv_West_ATC!A:B,2)</f>
        <v>45.993200000000002</v>
      </c>
      <c r="G5043" s="3">
        <f>VLOOKUP(A5043,ERCOT_345kv_West_ATC!G:H,2)</f>
        <v>4.8929999999999998</v>
      </c>
      <c r="I5043" s="5">
        <f t="shared" si="1006"/>
        <v>6</v>
      </c>
      <c r="J5043" s="4">
        <f t="shared" si="1007"/>
        <v>144</v>
      </c>
      <c r="K5043" s="4">
        <f t="shared" si="1000"/>
        <v>900</v>
      </c>
      <c r="L5043" s="6">
        <f t="shared" si="1001"/>
        <v>17286761.925000001</v>
      </c>
      <c r="N5043" s="22">
        <f t="shared" si="1008"/>
        <v>6.781359279204538E-2</v>
      </c>
      <c r="O5043" s="14">
        <f t="shared" si="1009"/>
        <v>353.05763900511892</v>
      </c>
      <c r="Q5043" s="22">
        <f t="shared" si="1005"/>
        <v>99.142679520534188</v>
      </c>
      <c r="R5043" s="3">
        <f>VLOOKUP(A5043,ERCOT_345kv_West_ATC!D:E,2)</f>
        <v>27.11</v>
      </c>
      <c r="S5043" s="66">
        <f t="shared" si="1003"/>
        <v>0.72655570606819198</v>
      </c>
      <c r="T5043" s="69">
        <f t="shared" si="1010"/>
        <v>72.032679520534188</v>
      </c>
      <c r="V5043" s="16">
        <f t="shared" si="1011"/>
        <v>3.1459348799999995E-2</v>
      </c>
      <c r="W5043" s="16">
        <f t="shared" si="1012"/>
        <v>3.6354243992045385E-2</v>
      </c>
      <c r="X5043" s="16"/>
      <c r="Z5043" s="15">
        <f t="shared" si="1013"/>
        <v>3.5659365658255691E-6</v>
      </c>
      <c r="AA5043" s="16">
        <f t="shared" si="1014"/>
        <v>6.8492773836754117E-2</v>
      </c>
      <c r="AB5043" s="3">
        <f t="shared" si="1015"/>
        <v>7.3771710836222179E-2</v>
      </c>
      <c r="AC5043" s="69">
        <f t="shared" si="1016"/>
        <v>13.231526166057318</v>
      </c>
      <c r="AD5043" s="3">
        <f t="shared" si="1002"/>
        <v>15.415584761278302</v>
      </c>
      <c r="AF5043" s="29"/>
      <c r="AG5043" s="30"/>
      <c r="AH5043" s="29"/>
      <c r="AI5043" s="29"/>
      <c r="AJ5043" s="31"/>
      <c r="AK5043" s="29"/>
      <c r="AL5043" s="30"/>
      <c r="AN5043" s="17">
        <f t="shared" si="1017"/>
        <v>283239.87063922477</v>
      </c>
      <c r="AO5043" s="17">
        <f t="shared" si="1018"/>
        <v>2832.3987063922477</v>
      </c>
      <c r="AP5043" s="2">
        <f t="shared" si="1019"/>
        <v>193.73607151722973</v>
      </c>
      <c r="AQ5043" s="6">
        <f t="shared" si="1020"/>
        <v>5252.184898832098</v>
      </c>
      <c r="AR5043" s="3">
        <f t="shared" si="1021"/>
        <v>13955.328351167902</v>
      </c>
    </row>
    <row r="5044" spans="1:44">
      <c r="A5044" s="32">
        <v>44857</v>
      </c>
      <c r="B5044" s="9">
        <v>6.25</v>
      </c>
      <c r="C5044" s="33">
        <v>19569.500489999999</v>
      </c>
      <c r="D5044" s="34">
        <f t="shared" si="1004"/>
        <v>263684109.94069943</v>
      </c>
      <c r="E5044" s="34">
        <v>36835682546787.898</v>
      </c>
      <c r="F5044" s="3">
        <f>VLOOKUP(A5044,ERCOT_345kv_West_ATC!A:B,2)</f>
        <v>45.993200000000002</v>
      </c>
      <c r="G5044" s="3">
        <f>VLOOKUP(A5044,ERCOT_345kv_West_ATC!G:H,2)</f>
        <v>4.8929999999999998</v>
      </c>
      <c r="I5044" s="5">
        <f t="shared" si="1006"/>
        <v>6</v>
      </c>
      <c r="J5044" s="4">
        <f t="shared" si="1007"/>
        <v>144</v>
      </c>
      <c r="K5044" s="4">
        <f t="shared" si="1000"/>
        <v>900</v>
      </c>
      <c r="L5044" s="6">
        <f t="shared" si="1001"/>
        <v>17612550.441</v>
      </c>
      <c r="N5044" s="22">
        <f t="shared" si="1008"/>
        <v>6.6794128948312173E-2</v>
      </c>
      <c r="O5044" s="14">
        <f t="shared" si="1009"/>
        <v>341.31749546925801</v>
      </c>
      <c r="Q5044" s="22">
        <f t="shared" si="1005"/>
        <v>97.652235304549947</v>
      </c>
      <c r="R5044" s="3">
        <f>VLOOKUP(A5044,ERCOT_345kv_West_ATC!D:E,2)</f>
        <v>26.28</v>
      </c>
      <c r="S5044" s="66">
        <f t="shared" si="1003"/>
        <v>0.7308817364186283</v>
      </c>
      <c r="T5044" s="69">
        <f t="shared" si="1010"/>
        <v>71.372235304549946</v>
      </c>
      <c r="V5044" s="16">
        <f t="shared" si="1011"/>
        <v>3.1459348799999995E-2</v>
      </c>
      <c r="W5044" s="16">
        <f t="shared" si="1012"/>
        <v>3.5334780148312178E-2</v>
      </c>
      <c r="X5044" s="16"/>
      <c r="Z5044" s="15">
        <f t="shared" si="1013"/>
        <v>3.4473593067679906E-6</v>
      </c>
      <c r="AA5044" s="16">
        <f t="shared" si="1014"/>
        <v>6.7463099643002247E-2</v>
      </c>
      <c r="AB5044" s="3">
        <f t="shared" si="1015"/>
        <v>7.2662676661930617E-2</v>
      </c>
      <c r="AC5044" s="69">
        <f t="shared" si="1016"/>
        <v>12.825619658266605</v>
      </c>
      <c r="AD5044" s="3">
        <f t="shared" si="1002"/>
        <v>15.296829423486875</v>
      </c>
      <c r="AF5044" s="29"/>
      <c r="AG5044" s="30"/>
      <c r="AH5044" s="29"/>
      <c r="AI5044" s="29"/>
      <c r="AJ5044" s="31"/>
      <c r="AK5044" s="29"/>
      <c r="AL5044" s="30"/>
      <c r="AN5044" s="17">
        <f t="shared" si="1017"/>
        <v>292982.3443785549</v>
      </c>
      <c r="AO5044" s="17">
        <f t="shared" si="1018"/>
        <v>2929.823443785549</v>
      </c>
      <c r="AP5044" s="2">
        <f t="shared" si="1019"/>
        <v>200.39992355493152</v>
      </c>
      <c r="AQ5044" s="6">
        <f t="shared" si="1020"/>
        <v>5266.5099910236004</v>
      </c>
      <c r="AR5044" s="3">
        <f t="shared" si="1021"/>
        <v>14302.990498976398</v>
      </c>
    </row>
    <row r="5045" spans="1:44">
      <c r="A5045" s="32">
        <v>44858</v>
      </c>
      <c r="B5045" s="9">
        <v>6.25</v>
      </c>
      <c r="C5045" s="33">
        <v>19342.950499999999</v>
      </c>
      <c r="D5045" s="34">
        <f t="shared" si="1004"/>
        <v>263684109.94069943</v>
      </c>
      <c r="E5045" s="34">
        <v>36835682546787.898</v>
      </c>
      <c r="F5045" s="3">
        <f>VLOOKUP(A5045,ERCOT_345kv_West_ATC!A:B,2)</f>
        <v>48.471899999999998</v>
      </c>
      <c r="G5045" s="3">
        <f>VLOOKUP(A5045,ERCOT_345kv_West_ATC!G:H,2)</f>
        <v>5.0149999999999997</v>
      </c>
      <c r="I5045" s="5">
        <f t="shared" si="1006"/>
        <v>6</v>
      </c>
      <c r="J5045" s="4">
        <f t="shared" si="1007"/>
        <v>144</v>
      </c>
      <c r="K5045" s="4">
        <f t="shared" si="1000"/>
        <v>900</v>
      </c>
      <c r="L5045" s="6">
        <f t="shared" si="1001"/>
        <v>17408655.449999999</v>
      </c>
      <c r="N5045" s="22">
        <f t="shared" si="1008"/>
        <v>6.6020874196458315E-2</v>
      </c>
      <c r="O5045" s="14">
        <f t="shared" si="1009"/>
        <v>341.31749546925801</v>
      </c>
      <c r="Q5045" s="22">
        <f t="shared" si="1005"/>
        <v>96.521745901254832</v>
      </c>
      <c r="R5045" s="3">
        <f>VLOOKUP(A5045,ERCOT_345kv_West_ATC!D:E,2)</f>
        <v>36.299999999999997</v>
      </c>
      <c r="S5045" s="66">
        <f t="shared" si="1003"/>
        <v>0.62391894530030378</v>
      </c>
      <c r="T5045" s="69">
        <f t="shared" si="1010"/>
        <v>60.221745901254835</v>
      </c>
      <c r="V5045" s="16">
        <f t="shared" si="1011"/>
        <v>3.3154779599999996E-2</v>
      </c>
      <c r="W5045" s="16">
        <f t="shared" si="1012"/>
        <v>3.2866094596458319E-2</v>
      </c>
      <c r="X5045" s="16"/>
      <c r="Z5045" s="15">
        <f t="shared" si="1013"/>
        <v>3.4473593067679906E-6</v>
      </c>
      <c r="AA5045" s="16">
        <f t="shared" si="1014"/>
        <v>6.6682100426527557E-2</v>
      </c>
      <c r="AB5045" s="3">
        <f t="shared" si="1015"/>
        <v>7.1821483567628297E-2</v>
      </c>
      <c r="AC5045" s="69">
        <f t="shared" si="1016"/>
        <v>12.517742985751957</v>
      </c>
      <c r="AD5045" s="3">
        <f t="shared" si="1002"/>
        <v>15.186567641808642</v>
      </c>
      <c r="AF5045" s="29"/>
      <c r="AG5045" s="30"/>
      <c r="AH5045" s="29"/>
      <c r="AI5045" s="29"/>
      <c r="AJ5045" s="31"/>
      <c r="AK5045" s="29"/>
      <c r="AL5045" s="30"/>
      <c r="AN5045" s="17">
        <f t="shared" si="1017"/>
        <v>292982.3443785549</v>
      </c>
      <c r="AO5045" s="17">
        <f t="shared" si="1018"/>
        <v>2929.823443785549</v>
      </c>
      <c r="AP5045" s="2">
        <f t="shared" si="1019"/>
        <v>200.39992355493152</v>
      </c>
      <c r="AQ5045" s="6">
        <f t="shared" si="1020"/>
        <v>7274.5172250440137</v>
      </c>
      <c r="AR5045" s="3">
        <f t="shared" si="1021"/>
        <v>12068.433274955985</v>
      </c>
    </row>
    <row r="5046" spans="1:44">
      <c r="A5046" s="32">
        <v>44859</v>
      </c>
      <c r="B5046" s="9">
        <v>6.25</v>
      </c>
      <c r="C5046" s="33">
        <v>20100.3596</v>
      </c>
      <c r="D5046" s="34">
        <f t="shared" si="1004"/>
        <v>263684109.94069943</v>
      </c>
      <c r="E5046" s="34">
        <v>36835682546787.898</v>
      </c>
      <c r="F5046" s="3">
        <f>VLOOKUP(A5046,ERCOT_345kv_West_ATC!A:B,2)</f>
        <v>46.916200000000003</v>
      </c>
      <c r="G5046" s="3">
        <f>VLOOKUP(A5046,ERCOT_345kv_West_ATC!G:H,2)</f>
        <v>5.306</v>
      </c>
      <c r="I5046" s="5">
        <f t="shared" si="1006"/>
        <v>6</v>
      </c>
      <c r="J5046" s="4">
        <f t="shared" si="1007"/>
        <v>144</v>
      </c>
      <c r="K5046" s="4">
        <f t="shared" si="1000"/>
        <v>900</v>
      </c>
      <c r="L5046" s="6">
        <f t="shared" si="1001"/>
        <v>18090323.640000001</v>
      </c>
      <c r="N5046" s="22">
        <f t="shared" si="1008"/>
        <v>6.8606043967034569E-2</v>
      </c>
      <c r="O5046" s="14">
        <f t="shared" si="1009"/>
        <v>341.31749546925801</v>
      </c>
      <c r="Q5046" s="22">
        <f t="shared" si="1005"/>
        <v>100.30123386993357</v>
      </c>
      <c r="R5046" s="3">
        <f>VLOOKUP(A5046,ERCOT_345kv_West_ATC!D:E,2)</f>
        <v>48.09</v>
      </c>
      <c r="S5046" s="66">
        <f t="shared" si="1003"/>
        <v>0.52054428301090394</v>
      </c>
      <c r="T5046" s="69">
        <f t="shared" si="1010"/>
        <v>52.211233869933565</v>
      </c>
      <c r="V5046" s="16">
        <f t="shared" si="1011"/>
        <v>3.20906808E-2</v>
      </c>
      <c r="W5046" s="16">
        <f t="shared" si="1012"/>
        <v>3.6515363167034569E-2</v>
      </c>
      <c r="X5046" s="16"/>
      <c r="Z5046" s="15">
        <f t="shared" si="1013"/>
        <v>3.4473593067679906E-6</v>
      </c>
      <c r="AA5046" s="16">
        <f t="shared" si="1014"/>
        <v>6.9293161736443329E-2</v>
      </c>
      <c r="AB5046" s="3">
        <f t="shared" si="1015"/>
        <v>7.463378695586384E-2</v>
      </c>
      <c r="AC5046" s="69">
        <f t="shared" si="1016"/>
        <v>13.547046025846166</v>
      </c>
      <c r="AD5046" s="3">
        <f t="shared" si="1002"/>
        <v>15.118434567990374</v>
      </c>
      <c r="AF5046" s="29"/>
      <c r="AG5046" s="30"/>
      <c r="AH5046" s="29"/>
      <c r="AI5046" s="29"/>
      <c r="AJ5046" s="31"/>
      <c r="AK5046" s="29"/>
      <c r="AL5046" s="30"/>
      <c r="AN5046" s="17">
        <f t="shared" si="1017"/>
        <v>292982.3443785549</v>
      </c>
      <c r="AO5046" s="17">
        <f t="shared" si="1018"/>
        <v>2929.823443785549</v>
      </c>
      <c r="AP5046" s="2">
        <f t="shared" si="1019"/>
        <v>200.39992355493152</v>
      </c>
      <c r="AQ5046" s="6">
        <f t="shared" si="1020"/>
        <v>9637.2323237566579</v>
      </c>
      <c r="AR5046" s="3">
        <f t="shared" si="1021"/>
        <v>10463.127276243342</v>
      </c>
    </row>
    <row r="5047" spans="1:44">
      <c r="A5047" s="32">
        <v>44860</v>
      </c>
      <c r="B5047" s="9">
        <v>6.25</v>
      </c>
      <c r="C5047" s="33">
        <v>20777.237870000001</v>
      </c>
      <c r="D5047" s="34">
        <f t="shared" si="1004"/>
        <v>263684109.94069943</v>
      </c>
      <c r="E5047" s="34">
        <v>36835682546787.898</v>
      </c>
      <c r="F5047" s="3">
        <f>VLOOKUP(A5047,ERCOT_345kv_West_ATC!A:B,2)</f>
        <v>46.432499999999997</v>
      </c>
      <c r="G5047" s="3">
        <f>VLOOKUP(A5047,ERCOT_345kv_West_ATC!G:H,2)</f>
        <v>5.25</v>
      </c>
      <c r="I5047" s="5">
        <f t="shared" si="1006"/>
        <v>6</v>
      </c>
      <c r="J5047" s="4">
        <f t="shared" si="1007"/>
        <v>144</v>
      </c>
      <c r="K5047" s="4">
        <f t="shared" si="1000"/>
        <v>900</v>
      </c>
      <c r="L5047" s="6">
        <f t="shared" si="1001"/>
        <v>18699514.083000001</v>
      </c>
      <c r="N5047" s="22">
        <f t="shared" si="1008"/>
        <v>7.0916347925574205E-2</v>
      </c>
      <c r="O5047" s="14">
        <f t="shared" si="1009"/>
        <v>341.31749546925801</v>
      </c>
      <c r="Q5047" s="22">
        <f t="shared" si="1005"/>
        <v>103.67887123621961</v>
      </c>
      <c r="R5047" s="3">
        <f>VLOOKUP(A5047,ERCOT_345kv_West_ATC!D:E,2)</f>
        <v>33.99</v>
      </c>
      <c r="S5047" s="66">
        <f t="shared" si="1003"/>
        <v>0.67216078266749302</v>
      </c>
      <c r="T5047" s="69">
        <f t="shared" si="1010"/>
        <v>69.688871236219597</v>
      </c>
      <c r="V5047" s="16">
        <f t="shared" si="1011"/>
        <v>3.1759830000000003E-2</v>
      </c>
      <c r="W5047" s="16">
        <f t="shared" si="1012"/>
        <v>3.9156517925574202E-2</v>
      </c>
      <c r="X5047" s="16"/>
      <c r="Z5047" s="15">
        <f t="shared" si="1013"/>
        <v>3.4473593067679906E-6</v>
      </c>
      <c r="AA5047" s="16">
        <f t="shared" si="1014"/>
        <v>7.1626604340076838E-2</v>
      </c>
      <c r="AB5047" s="3">
        <f t="shared" si="1015"/>
        <v>7.7147074757850917E-2</v>
      </c>
      <c r="AC5047" s="69">
        <f t="shared" si="1016"/>
        <v>14.466909361373435</v>
      </c>
      <c r="AD5047" s="3">
        <f t="shared" si="1002"/>
        <v>15.059621808987069</v>
      </c>
      <c r="AF5047" s="29"/>
      <c r="AG5047" s="30"/>
      <c r="AH5047" s="29"/>
      <c r="AI5047" s="29"/>
      <c r="AJ5047" s="31"/>
      <c r="AK5047" s="29"/>
      <c r="AL5047" s="30"/>
      <c r="AN5047" s="17">
        <f t="shared" si="1017"/>
        <v>292982.3443785549</v>
      </c>
      <c r="AO5047" s="17">
        <f t="shared" si="1018"/>
        <v>2929.823443785549</v>
      </c>
      <c r="AP5047" s="2">
        <f t="shared" si="1019"/>
        <v>200.39992355493152</v>
      </c>
      <c r="AQ5047" s="6">
        <f t="shared" si="1020"/>
        <v>6811.5934016321225</v>
      </c>
      <c r="AR5047" s="3">
        <f t="shared" si="1021"/>
        <v>13965.644468367878</v>
      </c>
    </row>
    <row r="5048" spans="1:44">
      <c r="A5048" s="32">
        <v>44861</v>
      </c>
      <c r="B5048" s="9">
        <v>6.25</v>
      </c>
      <c r="C5048" s="33">
        <v>20285.275880000001</v>
      </c>
      <c r="D5048" s="34">
        <f t="shared" si="1004"/>
        <v>263684109.94069943</v>
      </c>
      <c r="E5048" s="34">
        <v>36835682546787.898</v>
      </c>
      <c r="F5048" s="3">
        <f>VLOOKUP(A5048,ERCOT_345kv_West_ATC!A:B,2)</f>
        <v>47.213500000000003</v>
      </c>
      <c r="G5048" s="3">
        <f>VLOOKUP(A5048,ERCOT_345kv_West_ATC!G:H,2)</f>
        <v>5.1269999999999998</v>
      </c>
      <c r="I5048" s="5">
        <f t="shared" si="1006"/>
        <v>6</v>
      </c>
      <c r="J5048" s="4">
        <f t="shared" si="1007"/>
        <v>144</v>
      </c>
      <c r="K5048" s="4">
        <f t="shared" si="1000"/>
        <v>900</v>
      </c>
      <c r="L5048" s="6">
        <f t="shared" si="1001"/>
        <v>18256748.291999999</v>
      </c>
      <c r="N5048" s="22">
        <f t="shared" si="1008"/>
        <v>6.9237195582645475E-2</v>
      </c>
      <c r="O5048" s="14">
        <f t="shared" si="1009"/>
        <v>341.31749546925801</v>
      </c>
      <c r="Q5048" s="22">
        <f t="shared" si="1005"/>
        <v>101.22397015006651</v>
      </c>
      <c r="R5048" s="3">
        <f>VLOOKUP(A5048,ERCOT_345kv_West_ATC!D:E,2)</f>
        <v>33.99</v>
      </c>
      <c r="S5048" s="66">
        <f t="shared" si="1003"/>
        <v>0.66420996973731461</v>
      </c>
      <c r="T5048" s="69">
        <f t="shared" si="1010"/>
        <v>67.233970150066511</v>
      </c>
      <c r="V5048" s="16">
        <f t="shared" si="1011"/>
        <v>3.2294034000000006E-2</v>
      </c>
      <c r="W5048" s="16">
        <f t="shared" si="1012"/>
        <v>3.6943161582645469E-2</v>
      </c>
      <c r="X5048" s="16"/>
      <c r="Z5048" s="15">
        <f t="shared" si="1013"/>
        <v>3.4473593067679906E-6</v>
      </c>
      <c r="AA5048" s="16">
        <f t="shared" si="1014"/>
        <v>6.9930634595274238E-2</v>
      </c>
      <c r="AB5048" s="3">
        <f t="shared" si="1015"/>
        <v>7.5320391699302908E-2</v>
      </c>
      <c r="AC5048" s="69">
        <f t="shared" si="1016"/>
        <v>13.798343361944864</v>
      </c>
      <c r="AD5048" s="3">
        <f t="shared" si="1002"/>
        <v>14.983243656996036</v>
      </c>
      <c r="AF5048" s="29"/>
      <c r="AG5048" s="30"/>
      <c r="AH5048" s="29"/>
      <c r="AI5048" s="29"/>
      <c r="AJ5048" s="31"/>
      <c r="AK5048" s="29"/>
      <c r="AL5048" s="30"/>
      <c r="AN5048" s="17">
        <f t="shared" si="1017"/>
        <v>292982.3443785549</v>
      </c>
      <c r="AO5048" s="17">
        <f t="shared" si="1018"/>
        <v>2929.823443785549</v>
      </c>
      <c r="AP5048" s="2">
        <f t="shared" si="1019"/>
        <v>200.39992355493152</v>
      </c>
      <c r="AQ5048" s="6">
        <f t="shared" si="1020"/>
        <v>6811.5934016321225</v>
      </c>
      <c r="AR5048" s="3">
        <f t="shared" si="1021"/>
        <v>13473.682478367879</v>
      </c>
    </row>
    <row r="5049" spans="1:44">
      <c r="A5049" s="32">
        <v>44862</v>
      </c>
      <c r="B5049" s="9">
        <v>6.25</v>
      </c>
      <c r="C5049" s="33">
        <v>20601.858820000001</v>
      </c>
      <c r="D5049" s="34">
        <f t="shared" si="1004"/>
        <v>263684109.94069943</v>
      </c>
      <c r="E5049" s="34">
        <v>36835682546787.898</v>
      </c>
      <c r="F5049" s="3">
        <f>VLOOKUP(A5049,ERCOT_345kv_West_ATC!A:B,2)</f>
        <v>47.377800000000001</v>
      </c>
      <c r="G5049" s="3">
        <f>VLOOKUP(A5049,ERCOT_345kv_West_ATC!G:H,2)</f>
        <v>5.077</v>
      </c>
      <c r="I5049" s="5">
        <f t="shared" si="1006"/>
        <v>6</v>
      </c>
      <c r="J5049" s="4">
        <f t="shared" si="1007"/>
        <v>144</v>
      </c>
      <c r="K5049" s="4">
        <f t="shared" si="1000"/>
        <v>900</v>
      </c>
      <c r="L5049" s="6">
        <f t="shared" si="1001"/>
        <v>18541672.938000001</v>
      </c>
      <c r="N5049" s="22">
        <f t="shared" si="1008"/>
        <v>7.0317748544536429E-2</v>
      </c>
      <c r="O5049" s="14">
        <f t="shared" si="1009"/>
        <v>341.31749546925801</v>
      </c>
      <c r="Q5049" s="22">
        <f t="shared" si="1005"/>
        <v>102.80372594230472</v>
      </c>
      <c r="R5049" s="3">
        <f>VLOOKUP(A5049,ERCOT_345kv_West_ATC!D:E,2)</f>
        <v>37.25</v>
      </c>
      <c r="S5049" s="66">
        <f t="shared" si="1003"/>
        <v>0.63765904729070455</v>
      </c>
      <c r="T5049" s="69">
        <f t="shared" si="1010"/>
        <v>65.553725942304723</v>
      </c>
      <c r="V5049" s="16">
        <f t="shared" si="1011"/>
        <v>3.2406415199999997E-2</v>
      </c>
      <c r="W5049" s="16">
        <f t="shared" si="1012"/>
        <v>3.7911333344536433E-2</v>
      </c>
      <c r="X5049" s="16"/>
      <c r="Z5049" s="15">
        <f t="shared" si="1013"/>
        <v>3.4473593067679906E-6</v>
      </c>
      <c r="AA5049" s="16">
        <f t="shared" si="1014"/>
        <v>7.1022009739847222E-2</v>
      </c>
      <c r="AB5049" s="3">
        <f t="shared" si="1015"/>
        <v>7.6495882295890091E-2</v>
      </c>
      <c r="AC5049" s="69">
        <f t="shared" si="1016"/>
        <v>14.228572920295774</v>
      </c>
      <c r="AD5049" s="3">
        <f t="shared" si="1002"/>
        <v>14.88267276793748</v>
      </c>
      <c r="AF5049" s="29"/>
      <c r="AG5049" s="30"/>
      <c r="AH5049" s="29"/>
      <c r="AI5049" s="29"/>
      <c r="AJ5049" s="31"/>
      <c r="AK5049" s="29"/>
      <c r="AL5049" s="30"/>
      <c r="AN5049" s="17">
        <f t="shared" si="1017"/>
        <v>292982.3443785549</v>
      </c>
      <c r="AO5049" s="17">
        <f t="shared" si="1018"/>
        <v>2929.823443785549</v>
      </c>
      <c r="AP5049" s="2">
        <f t="shared" si="1019"/>
        <v>200.39992355493152</v>
      </c>
      <c r="AQ5049" s="6">
        <f t="shared" si="1020"/>
        <v>7464.8971524211993</v>
      </c>
      <c r="AR5049" s="3">
        <f t="shared" si="1021"/>
        <v>13136.961667578802</v>
      </c>
    </row>
    <row r="5050" spans="1:44">
      <c r="A5050" s="32">
        <v>44863</v>
      </c>
      <c r="B5050" s="9">
        <v>6.25</v>
      </c>
      <c r="C5050" s="33">
        <v>20817.570629999998</v>
      </c>
      <c r="D5050" s="34">
        <f t="shared" si="1004"/>
        <v>263684109.94069943</v>
      </c>
      <c r="E5050" s="34">
        <v>36835682546787.898</v>
      </c>
      <c r="F5050" s="3">
        <f>VLOOKUP(A5050,ERCOT_345kv_West_ATC!A:B,2)</f>
        <v>47.377800000000001</v>
      </c>
      <c r="G5050" s="3">
        <f>VLOOKUP(A5050,ERCOT_345kv_West_ATC!G:H,2)</f>
        <v>5.077</v>
      </c>
      <c r="I5050" s="5">
        <f t="shared" si="1006"/>
        <v>6</v>
      </c>
      <c r="J5050" s="4">
        <f t="shared" si="1007"/>
        <v>144</v>
      </c>
      <c r="K5050" s="4">
        <f t="shared" ref="K5050:K5053" si="1022">J5050*B5050</f>
        <v>900</v>
      </c>
      <c r="L5050" s="6">
        <f t="shared" ref="L5050:L5053" si="1023">K5050*C5050</f>
        <v>18735813.566999998</v>
      </c>
      <c r="N5050" s="22">
        <f t="shared" si="1008"/>
        <v>7.105401069185982E-2</v>
      </c>
      <c r="O5050" s="14">
        <f t="shared" si="1009"/>
        <v>341.31749546925801</v>
      </c>
      <c r="Q5050" s="22">
        <f t="shared" si="1005"/>
        <v>103.88013259043834</v>
      </c>
      <c r="R5050" s="3">
        <f>VLOOKUP(A5050,ERCOT_345kv_West_ATC!D:E,2)</f>
        <v>51.85</v>
      </c>
      <c r="S5050" s="66">
        <f t="shared" si="1003"/>
        <v>0.5008670213733194</v>
      </c>
      <c r="T5050" s="69">
        <f t="shared" si="1010"/>
        <v>52.030132590438335</v>
      </c>
      <c r="V5050" s="16">
        <f t="shared" si="1011"/>
        <v>3.2406415199999997E-2</v>
      </c>
      <c r="W5050" s="16">
        <f t="shared" si="1012"/>
        <v>3.8647595491859824E-2</v>
      </c>
      <c r="X5050" s="16"/>
      <c r="Z5050" s="15">
        <f t="shared" si="1013"/>
        <v>3.4473593067679906E-6</v>
      </c>
      <c r="AA5050" s="16">
        <f t="shared" si="1014"/>
        <v>7.1765645855630472E-2</v>
      </c>
      <c r="AB5050" s="3">
        <f t="shared" si="1015"/>
        <v>7.7296832606819035E-2</v>
      </c>
      <c r="AC5050" s="69">
        <f t="shared" si="1016"/>
        <v>14.521720734095767</v>
      </c>
      <c r="AD5050" s="3">
        <f t="shared" si="1002"/>
        <v>14.785878858676401</v>
      </c>
      <c r="AF5050" s="29"/>
      <c r="AG5050" s="30"/>
      <c r="AH5050" s="29"/>
      <c r="AI5050" s="29"/>
      <c r="AJ5050" s="31"/>
      <c r="AK5050" s="29"/>
      <c r="AL5050" s="30"/>
      <c r="AN5050" s="17">
        <f t="shared" si="1017"/>
        <v>292982.3443785549</v>
      </c>
      <c r="AO5050" s="17">
        <f t="shared" si="1018"/>
        <v>2929.823443785549</v>
      </c>
      <c r="AP5050" s="2">
        <f t="shared" si="1019"/>
        <v>200.39992355493152</v>
      </c>
      <c r="AQ5050" s="6">
        <f t="shared" si="1020"/>
        <v>10390.7360363232</v>
      </c>
      <c r="AR5050" s="3">
        <f t="shared" si="1021"/>
        <v>10426.834593676798</v>
      </c>
    </row>
    <row r="5051" spans="1:44">
      <c r="A5051" s="32">
        <v>44864</v>
      </c>
      <c r="B5051" s="9">
        <v>6.25</v>
      </c>
      <c r="C5051" s="33">
        <v>20632.632180000001</v>
      </c>
      <c r="D5051" s="34">
        <f t="shared" si="1004"/>
        <v>263684109.94069943</v>
      </c>
      <c r="E5051" s="34">
        <v>36835682546787.898</v>
      </c>
      <c r="F5051" s="3">
        <f>VLOOKUP(A5051,ERCOT_345kv_West_ATC!A:B,2)</f>
        <v>47.377800000000001</v>
      </c>
      <c r="G5051" s="3">
        <f>VLOOKUP(A5051,ERCOT_345kv_West_ATC!G:H,2)</f>
        <v>5.077</v>
      </c>
      <c r="I5051" s="5">
        <f t="shared" si="1006"/>
        <v>6</v>
      </c>
      <c r="J5051" s="4">
        <f t="shared" si="1007"/>
        <v>144</v>
      </c>
      <c r="K5051" s="4">
        <f t="shared" si="1022"/>
        <v>900</v>
      </c>
      <c r="L5051" s="6">
        <f t="shared" si="1023"/>
        <v>18569368.962000001</v>
      </c>
      <c r="N5051" s="22">
        <f t="shared" si="1008"/>
        <v>7.0422783406160164E-2</v>
      </c>
      <c r="O5051" s="14">
        <f t="shared" si="1009"/>
        <v>341.31749546925801</v>
      </c>
      <c r="Q5051" s="22">
        <f t="shared" si="1005"/>
        <v>102.9572856815207</v>
      </c>
      <c r="R5051" s="3">
        <f>VLOOKUP(A5051,ERCOT_345kv_West_ATC!D:E,2)</f>
        <v>53.95</v>
      </c>
      <c r="S5051" s="66">
        <f t="shared" si="1003"/>
        <v>0.47599628678164324</v>
      </c>
      <c r="T5051" s="69">
        <f t="shared" si="1010"/>
        <v>49.007285681520699</v>
      </c>
      <c r="V5051" s="16">
        <f>(F5051/1000000)*($X$2)*24</f>
        <v>3.2406415199999997E-2</v>
      </c>
      <c r="W5051" s="16">
        <f t="shared" si="1012"/>
        <v>3.8016368206160167E-2</v>
      </c>
      <c r="X5051" s="16"/>
      <c r="Z5051" s="15">
        <f t="shared" si="1013"/>
        <v>3.4473593067679906E-6</v>
      </c>
      <c r="AA5051" s="16">
        <f t="shared" si="1014"/>
        <v>7.1128096568843738E-2</v>
      </c>
      <c r="AB5051" s="3">
        <f t="shared" si="1015"/>
        <v>7.6610145544899644E-2</v>
      </c>
      <c r="AC5051" s="69">
        <f t="shared" si="1016"/>
        <v>14.270393269433269</v>
      </c>
      <c r="AD5051" s="3">
        <f t="shared" si="1002"/>
        <v>14.685552845883922</v>
      </c>
      <c r="AF5051" s="29"/>
      <c r="AG5051" s="30"/>
      <c r="AH5051" s="29"/>
      <c r="AI5051" s="29"/>
      <c r="AJ5051" s="31"/>
      <c r="AK5051" s="29"/>
      <c r="AL5051" s="30"/>
      <c r="AN5051" s="17">
        <f t="shared" si="1017"/>
        <v>292982.3443785549</v>
      </c>
      <c r="AO5051" s="17">
        <f t="shared" si="1018"/>
        <v>2929.823443785549</v>
      </c>
      <c r="AP5051" s="2">
        <f t="shared" si="1019"/>
        <v>200.39992355493152</v>
      </c>
      <c r="AQ5051" s="6">
        <f t="shared" si="1020"/>
        <v>10811.575875788556</v>
      </c>
      <c r="AR5051" s="3">
        <f t="shared" si="1021"/>
        <v>9821.0563042114445</v>
      </c>
    </row>
    <row r="5052" spans="1:44">
      <c r="A5052" s="32">
        <v>44865</v>
      </c>
      <c r="B5052" s="9">
        <v>6.25</v>
      </c>
      <c r="C5052" s="33">
        <v>20499.21977</v>
      </c>
      <c r="D5052" s="34">
        <f t="shared" si="1004"/>
        <v>263684109.94069943</v>
      </c>
      <c r="E5052" s="34">
        <v>36835682546787.898</v>
      </c>
      <c r="F5052" s="3">
        <f>VLOOKUP(A5052,ERCOT_345kv_West_ATC!A:B,2)</f>
        <v>49.604100000000003</v>
      </c>
      <c r="G5052" s="3">
        <f>VLOOKUP(A5052,ERCOT_345kv_West_ATC!G:H,2)</f>
        <v>5.2439999999999998</v>
      </c>
      <c r="I5052" s="5">
        <f t="shared" si="1006"/>
        <v>6</v>
      </c>
      <c r="J5052" s="4">
        <f t="shared" si="1007"/>
        <v>144</v>
      </c>
      <c r="K5052" s="4">
        <f t="shared" si="1022"/>
        <v>900</v>
      </c>
      <c r="L5052" s="6">
        <f t="shared" si="1023"/>
        <v>18449297.793000001</v>
      </c>
      <c r="N5052" s="22">
        <f t="shared" si="1008"/>
        <v>6.9967423509702989E-2</v>
      </c>
      <c r="O5052" s="14">
        <f t="shared" si="1009"/>
        <v>341.31749546925801</v>
      </c>
      <c r="Q5052" s="22">
        <f t="shared" si="1005"/>
        <v>102.29155483874705</v>
      </c>
      <c r="R5052" s="3">
        <f>VLOOKUP(A5052,ERCOT_345kv_West_ATC!D:E,2)</f>
        <v>52.07</v>
      </c>
      <c r="S5052" s="66">
        <f t="shared" si="1003"/>
        <v>0.4909648202915341</v>
      </c>
      <c r="T5052" s="69">
        <f t="shared" si="1010"/>
        <v>50.221554838747046</v>
      </c>
      <c r="V5052" s="16">
        <f t="shared" si="1011"/>
        <v>3.3929204400000003E-2</v>
      </c>
      <c r="W5052" s="16">
        <f t="shared" si="1012"/>
        <v>3.6038219109702986E-2</v>
      </c>
      <c r="X5052" s="16"/>
      <c r="Z5052" s="15">
        <f t="shared" si="1013"/>
        <v>3.4473593067679906E-6</v>
      </c>
      <c r="AA5052" s="16">
        <f t="shared" si="1014"/>
        <v>7.0668176055591891E-2</v>
      </c>
      <c r="AB5052" s="3">
        <f t="shared" si="1015"/>
        <v>7.6114777621969124E-2</v>
      </c>
      <c r="AC5052" s="69">
        <f t="shared" si="1016"/>
        <v>14.089088609640699</v>
      </c>
      <c r="AD5052" s="3">
        <f t="shared" si="1002"/>
        <v>14.58672023832505</v>
      </c>
      <c r="AF5052" s="29"/>
      <c r="AG5052" s="30"/>
      <c r="AH5052" s="29"/>
      <c r="AI5052" s="29"/>
      <c r="AJ5052" s="31"/>
      <c r="AK5052" s="29"/>
      <c r="AL5052" s="30"/>
      <c r="AN5052" s="17">
        <f t="shared" si="1017"/>
        <v>292982.3443785549</v>
      </c>
      <c r="AO5052" s="17">
        <f t="shared" si="1018"/>
        <v>2929.823443785549</v>
      </c>
      <c r="AP5052" s="2">
        <f t="shared" si="1019"/>
        <v>200.39992355493152</v>
      </c>
      <c r="AQ5052" s="6">
        <f t="shared" si="1020"/>
        <v>10434.824019505284</v>
      </c>
      <c r="AR5052" s="3">
        <f t="shared" si="1021"/>
        <v>10064.395750494716</v>
      </c>
    </row>
    <row r="5053" spans="1:44">
      <c r="A5053" s="32">
        <v>44866</v>
      </c>
      <c r="B5053" s="9">
        <v>6.25</v>
      </c>
      <c r="C5053" s="33">
        <v>20481.880369999999</v>
      </c>
      <c r="D5053" s="34">
        <f t="shared" si="1004"/>
        <v>263684109.94069943</v>
      </c>
      <c r="E5053" s="34">
        <v>36835682546787.898</v>
      </c>
      <c r="F5053" s="3">
        <f>VLOOKUP(A5053,ERCOT_345kv_West_ATC!A:B,2)</f>
        <v>45.591799999999999</v>
      </c>
      <c r="G5053" s="3">
        <f>VLOOKUP(A5053,ERCOT_345kv_West_ATC!G:H,2)</f>
        <v>5.101</v>
      </c>
      <c r="I5053" s="5">
        <f t="shared" si="1006"/>
        <v>6</v>
      </c>
      <c r="J5053" s="4">
        <f t="shared" si="1007"/>
        <v>144</v>
      </c>
      <c r="K5053" s="4">
        <f t="shared" si="1022"/>
        <v>900</v>
      </c>
      <c r="L5053" s="6">
        <f t="shared" si="1023"/>
        <v>18433692.333000001</v>
      </c>
      <c r="N5053" s="22">
        <f t="shared" si="1008"/>
        <v>6.9908241103893598E-2</v>
      </c>
      <c r="O5053" s="14">
        <f t="shared" si="1009"/>
        <v>341.31749546925801</v>
      </c>
      <c r="Q5053" s="22">
        <f t="shared" si="1005"/>
        <v>102.2050308536456</v>
      </c>
      <c r="R5053" s="3">
        <f>VLOOKUP(A5053,ERCOT_345kv_West_ATC!D:E,2)</f>
        <v>39.29</v>
      </c>
      <c r="S5053" s="66">
        <f t="shared" si="1003"/>
        <v>0.61557665340112222</v>
      </c>
      <c r="T5053" s="69">
        <f t="shared" ref="T5053" si="1024">Q5053-R5053</f>
        <v>62.915030853645597</v>
      </c>
      <c r="V5053" s="16">
        <f t="shared" ref="V5053" si="1025">(F5053/1000000)*($X$2)*24</f>
        <v>3.1184791199999999E-2</v>
      </c>
      <c r="W5053" s="16">
        <f t="shared" ref="W5053" si="1026">N5053-V5053</f>
        <v>3.8723449903893599E-2</v>
      </c>
      <c r="X5053" s="16"/>
      <c r="Z5053" s="15">
        <f t="shared" ref="Z5053:Z5119" si="1027">((1*$B5053*(60*60*24))/(($E5053/1000000000000)*2^32))*(1+$AG$1)</f>
        <v>3.4473593067679906E-6</v>
      </c>
      <c r="AA5053" s="16">
        <f t="shared" ref="AA5053" si="1028">Z5053*C5053</f>
        <v>7.0608400913628105E-2</v>
      </c>
      <c r="AB5053" s="3">
        <f t="shared" ref="AB5053" si="1029">C5053*$AH$2*$AG$2/(E5053/1000000000000)</f>
        <v>7.6050395436212462E-2</v>
      </c>
      <c r="AC5053" s="69">
        <f t="shared" ref="AC5053" si="1030">((AB5053-$AL$2/1000*$AJ$2*24)*$AJ$1*$AL$1)</f>
        <v>14.065524729653761</v>
      </c>
      <c r="AD5053" s="3">
        <f t="shared" ref="AD5053" si="1031">AVERAGE(AC5024:AC5053)</f>
        <v>14.501067568230052</v>
      </c>
      <c r="AF5053" s="29"/>
      <c r="AG5053" s="30"/>
      <c r="AH5053" s="29"/>
      <c r="AI5053" s="29"/>
      <c r="AJ5053" s="31"/>
      <c r="AK5053" s="29"/>
      <c r="AL5053" s="30"/>
      <c r="AN5053" s="17">
        <f t="shared" si="1017"/>
        <v>292982.3443785549</v>
      </c>
      <c r="AO5053" s="17">
        <f t="shared" si="1018"/>
        <v>2929.823443785549</v>
      </c>
      <c r="AP5053" s="2">
        <f t="shared" si="1019"/>
        <v>200.39992355493152</v>
      </c>
      <c r="AQ5053" s="6">
        <f t="shared" si="1020"/>
        <v>7873.7129964732594</v>
      </c>
      <c r="AR5053" s="3">
        <f t="shared" si="1021"/>
        <v>12608.16737352674</v>
      </c>
    </row>
    <row r="5054" spans="1:44">
      <c r="A5054" s="32">
        <v>44867</v>
      </c>
      <c r="B5054" s="9">
        <v>6.25</v>
      </c>
      <c r="C5054" s="33">
        <v>20162.893240000001</v>
      </c>
      <c r="D5054" s="34">
        <f t="shared" si="1004"/>
        <v>263684109.94070014</v>
      </c>
      <c r="E5054" s="34">
        <v>36835682546788</v>
      </c>
      <c r="F5054" s="3">
        <f>VLOOKUP(A5054,ERCOT_345kv_West_ATC!A:B,2)</f>
        <v>51.462699999999998</v>
      </c>
      <c r="G5054" s="3">
        <f>VLOOKUP(A5054,ERCOT_345kv_West_ATC!G:H,2)</f>
        <v>5.2469999999999999</v>
      </c>
      <c r="I5054" s="5">
        <f t="shared" si="1006"/>
        <v>6</v>
      </c>
      <c r="J5054" s="4">
        <f t="shared" ref="J5054:J5065" si="1032">I5054*24</f>
        <v>144</v>
      </c>
      <c r="K5054" s="4">
        <f t="shared" ref="K5054:K5065" si="1033">J5054*B5054</f>
        <v>900</v>
      </c>
      <c r="L5054" s="6">
        <f t="shared" ref="L5054:L5065" si="1034">K5054*C5054</f>
        <v>18146603.916000001</v>
      </c>
      <c r="N5054" s="22">
        <f t="shared" ref="N5054:N5064" si="1035">L5054/D5054</f>
        <v>6.881948222090814E-2</v>
      </c>
      <c r="O5054" s="14">
        <f t="shared" ref="O5054:O5065" si="1036">(K5054*100000000)/D5054</f>
        <v>341.31749546925704</v>
      </c>
      <c r="Q5054" s="22">
        <f t="shared" si="1005"/>
        <v>100.61327810074289</v>
      </c>
      <c r="R5054" s="3">
        <f>VLOOKUP(A5054,ERCOT_345kv_West_ATC!D:E,2)</f>
        <v>28.3</v>
      </c>
      <c r="S5054" s="66">
        <f t="shared" si="1003"/>
        <v>0.7187249979901903</v>
      </c>
      <c r="T5054" s="69">
        <f t="shared" ref="T5054:T5065" si="1037">Q5054-R5054</f>
        <v>72.313278100742892</v>
      </c>
      <c r="V5054" s="16">
        <f t="shared" ref="V5054:V5063" si="1038">(F5054/1000000)*($X$2)*24</f>
        <v>3.52004868E-2</v>
      </c>
      <c r="W5054" s="16">
        <f t="shared" ref="W5054:W5063" si="1039">N5054-V5054</f>
        <v>3.361899542090814E-2</v>
      </c>
      <c r="X5054" s="16"/>
      <c r="Z5054" s="15">
        <f t="shared" si="1027"/>
        <v>3.4473593067679808E-6</v>
      </c>
      <c r="AA5054" s="16">
        <f t="shared" ref="AA5054:AA5065" si="1040">Z5054*C5054</f>
        <v>6.9508737662283215E-2</v>
      </c>
      <c r="AB5054" s="3">
        <f t="shared" ref="AB5054:AB5065" si="1041">C5054*$AH$2*$AG$2/(E5054/1000000000000)</f>
        <v>7.4865977944393758E-2</v>
      </c>
      <c r="AC5054" s="69">
        <f t="shared" ref="AC5054:AC5065" si="1042">((AB5054-$AL$2/1000*$AJ$2*24)*$AJ$1*$AL$1)</f>
        <v>13.632027927648116</v>
      </c>
      <c r="AD5054" s="3">
        <f t="shared" ref="AD5054:AD5065" si="1043">AVERAGE(AC5025:AC5054)</f>
        <v>14.370312375538891</v>
      </c>
      <c r="AF5054" s="29"/>
      <c r="AG5054" s="30"/>
      <c r="AH5054" s="29"/>
      <c r="AI5054" s="29"/>
      <c r="AJ5054" s="31"/>
      <c r="AK5054" s="29"/>
      <c r="AL5054" s="30"/>
      <c r="AN5054" s="17">
        <f t="shared" si="1017"/>
        <v>292982.34437855572</v>
      </c>
      <c r="AO5054" s="17">
        <f t="shared" si="1018"/>
        <v>2929.8234437855572</v>
      </c>
      <c r="AP5054" s="2">
        <f t="shared" si="1019"/>
        <v>200.39992355493209</v>
      </c>
      <c r="AQ5054" s="6">
        <f t="shared" si="1020"/>
        <v>5671.3178366045786</v>
      </c>
      <c r="AR5054" s="3">
        <f t="shared" si="1021"/>
        <v>14491.575403395422</v>
      </c>
    </row>
    <row r="5055" spans="1:44">
      <c r="A5055" s="32">
        <v>44868</v>
      </c>
      <c r="B5055" s="9">
        <v>6.25</v>
      </c>
      <c r="C5055" s="33">
        <v>20204.764510000001</v>
      </c>
      <c r="D5055" s="34">
        <f t="shared" si="1004"/>
        <v>263684109.94070014</v>
      </c>
      <c r="E5055" s="34">
        <v>36835682546788</v>
      </c>
      <c r="F5055" s="3">
        <f>VLOOKUP(A5055,ERCOT_345kv_West_ATC!A:B,2)</f>
        <v>47.401600000000002</v>
      </c>
      <c r="G5055" s="3">
        <f>VLOOKUP(A5055,ERCOT_345kv_West_ATC!G:H,2)</f>
        <v>5.2030000000000003</v>
      </c>
      <c r="I5055" s="5">
        <f t="shared" si="1006"/>
        <v>6</v>
      </c>
      <c r="J5055" s="4">
        <f t="shared" si="1032"/>
        <v>144</v>
      </c>
      <c r="K5055" s="4">
        <f t="shared" si="1033"/>
        <v>900</v>
      </c>
      <c r="L5055" s="6">
        <f t="shared" si="1034"/>
        <v>18184288.059</v>
      </c>
      <c r="N5055" s="22">
        <f t="shared" si="1035"/>
        <v>6.8962396190993314E-2</v>
      </c>
      <c r="O5055" s="14">
        <f t="shared" si="1036"/>
        <v>341.31749546925704</v>
      </c>
      <c r="Q5055" s="22">
        <f t="shared" si="1005"/>
        <v>100.822216653499</v>
      </c>
      <c r="R5055" s="3">
        <f>VLOOKUP(A5055,ERCOT_345kv_West_ATC!D:E,2)</f>
        <v>22.85</v>
      </c>
      <c r="S5055" s="66">
        <f t="shared" si="1003"/>
        <v>0.77336344351037445</v>
      </c>
      <c r="T5055" s="69">
        <f t="shared" si="1037"/>
        <v>77.972216653499004</v>
      </c>
      <c r="V5055" s="16">
        <f t="shared" si="1038"/>
        <v>3.24226944E-2</v>
      </c>
      <c r="W5055" s="16">
        <f t="shared" si="1039"/>
        <v>3.6539701790993313E-2</v>
      </c>
      <c r="X5055" s="16"/>
      <c r="Z5055" s="15">
        <f t="shared" si="1027"/>
        <v>3.4473593067679808E-6</v>
      </c>
      <c r="AA5055" s="16">
        <f t="shared" si="1040"/>
        <v>6.9653082974603903E-2</v>
      </c>
      <c r="AB5055" s="3">
        <f t="shared" si="1041"/>
        <v>7.5021448369149313E-2</v>
      </c>
      <c r="AC5055" s="69">
        <f t="shared" si="1042"/>
        <v>13.688930103108648</v>
      </c>
      <c r="AD5055" s="3">
        <f t="shared" si="1043"/>
        <v>14.203520854360944</v>
      </c>
      <c r="AF5055" s="29"/>
      <c r="AG5055" s="30"/>
      <c r="AH5055" s="29"/>
      <c r="AI5055" s="29"/>
      <c r="AJ5055" s="31"/>
      <c r="AK5055" s="29"/>
      <c r="AL5055" s="30"/>
      <c r="AN5055" s="17">
        <f t="shared" si="1017"/>
        <v>292982.34437855572</v>
      </c>
      <c r="AO5055" s="17">
        <f t="shared" si="1018"/>
        <v>2929.8234437855572</v>
      </c>
      <c r="AP5055" s="2">
        <f t="shared" si="1019"/>
        <v>200.39992355493209</v>
      </c>
      <c r="AQ5055" s="6">
        <f t="shared" si="1020"/>
        <v>4579.1382532301986</v>
      </c>
      <c r="AR5055" s="3">
        <f t="shared" si="1021"/>
        <v>15625.626256769803</v>
      </c>
    </row>
    <row r="5056" spans="1:44">
      <c r="A5056" s="32">
        <v>44869</v>
      </c>
      <c r="B5056" s="9">
        <v>6.25</v>
      </c>
      <c r="C5056" s="33">
        <v>21149.027549999999</v>
      </c>
      <c r="D5056" s="34">
        <f t="shared" si="1004"/>
        <v>263684109.94070014</v>
      </c>
      <c r="E5056" s="34">
        <v>36835682546788</v>
      </c>
      <c r="F5056" s="3">
        <f>VLOOKUP(A5056,ERCOT_345kv_West_ATC!A:B,2)</f>
        <v>51.075000000000003</v>
      </c>
      <c r="G5056" s="3">
        <f>VLOOKUP(A5056,ERCOT_345kv_West_ATC!G:H,2)</f>
        <v>5.5060000000000002</v>
      </c>
      <c r="I5056" s="5">
        <f t="shared" si="1006"/>
        <v>6</v>
      </c>
      <c r="J5056" s="4">
        <f t="shared" si="1032"/>
        <v>144</v>
      </c>
      <c r="K5056" s="4">
        <f t="shared" si="1033"/>
        <v>900</v>
      </c>
      <c r="L5056" s="6">
        <f t="shared" si="1034"/>
        <v>19034124.794999998</v>
      </c>
      <c r="N5056" s="22">
        <f t="shared" si="1035"/>
        <v>7.2185331149763166E-2</v>
      </c>
      <c r="O5056" s="14">
        <f t="shared" si="1036"/>
        <v>341.31749546925704</v>
      </c>
      <c r="Q5056" s="22">
        <f t="shared" si="1005"/>
        <v>105.53410986807482</v>
      </c>
      <c r="R5056" s="3">
        <f>VLOOKUP(A5056,ERCOT_345kv_West_ATC!D:E,2)</f>
        <v>31.54</v>
      </c>
      <c r="S5056" s="66">
        <f t="shared" si="1003"/>
        <v>0.7011392805659965</v>
      </c>
      <c r="T5056" s="69">
        <f t="shared" si="1037"/>
        <v>73.994109868074815</v>
      </c>
      <c r="V5056" s="16">
        <f t="shared" si="1038"/>
        <v>3.4935300000000002E-2</v>
      </c>
      <c r="W5056" s="16">
        <f t="shared" si="1039"/>
        <v>3.7250031149763163E-2</v>
      </c>
      <c r="X5056" s="16"/>
      <c r="Z5056" s="15">
        <f t="shared" si="1027"/>
        <v>3.4473593067679808E-6</v>
      </c>
      <c r="AA5056" s="16">
        <f t="shared" si="1040"/>
        <v>7.2908296953584931E-2</v>
      </c>
      <c r="AB5056" s="3">
        <f t="shared" si="1041"/>
        <v>7.8527551143432808E-2</v>
      </c>
      <c r="AC5056" s="69">
        <f t="shared" si="1042"/>
        <v>14.972163718496407</v>
      </c>
      <c r="AD5056" s="3">
        <f t="shared" si="1043"/>
        <v>14.08855836384722</v>
      </c>
      <c r="AF5056" s="29"/>
      <c r="AG5056" s="30"/>
      <c r="AH5056" s="29"/>
      <c r="AI5056" s="29"/>
      <c r="AJ5056" s="31"/>
      <c r="AK5056" s="29"/>
      <c r="AL5056" s="30"/>
      <c r="AN5056" s="17">
        <f t="shared" si="1017"/>
        <v>292982.34437855572</v>
      </c>
      <c r="AO5056" s="17">
        <f t="shared" si="1018"/>
        <v>2929.8234437855572</v>
      </c>
      <c r="AP5056" s="2">
        <f t="shared" si="1019"/>
        <v>200.39992355493209</v>
      </c>
      <c r="AQ5056" s="6">
        <f t="shared" si="1020"/>
        <v>6320.6135889225579</v>
      </c>
      <c r="AR5056" s="3">
        <f t="shared" si="1021"/>
        <v>14828.41396107744</v>
      </c>
    </row>
    <row r="5057" spans="1:44">
      <c r="A5057" s="32">
        <v>44870</v>
      </c>
      <c r="B5057" s="9">
        <v>6.25</v>
      </c>
      <c r="C5057" s="33">
        <v>21276.101569999999</v>
      </c>
      <c r="D5057" s="34">
        <f t="shared" si="1004"/>
        <v>263684109.94070014</v>
      </c>
      <c r="E5057" s="34">
        <v>36835682546788</v>
      </c>
      <c r="F5057" s="3">
        <f>VLOOKUP(A5057,ERCOT_345kv_West_ATC!A:B,2)</f>
        <v>51.075000000000003</v>
      </c>
      <c r="G5057" s="3">
        <f>VLOOKUP(A5057,ERCOT_345kv_West_ATC!G:H,2)</f>
        <v>5.5060000000000002</v>
      </c>
      <c r="I5057" s="5">
        <f t="shared" si="1006"/>
        <v>6</v>
      </c>
      <c r="J5057" s="4">
        <f t="shared" si="1032"/>
        <v>144</v>
      </c>
      <c r="K5057" s="4">
        <f t="shared" si="1033"/>
        <v>900</v>
      </c>
      <c r="L5057" s="6">
        <f t="shared" si="1034"/>
        <v>19148491.412999999</v>
      </c>
      <c r="N5057" s="22">
        <f t="shared" si="1035"/>
        <v>7.2619057012219268E-2</v>
      </c>
      <c r="O5057" s="14">
        <f t="shared" si="1036"/>
        <v>341.31749546925704</v>
      </c>
      <c r="Q5057" s="22">
        <f t="shared" si="1005"/>
        <v>106.16821200616855</v>
      </c>
      <c r="R5057" s="3">
        <f>VLOOKUP(A5057,ERCOT_345kv_West_ATC!D:E,2)</f>
        <v>21.62</v>
      </c>
      <c r="S5057" s="66">
        <f t="shared" si="1003"/>
        <v>0.79636089191420267</v>
      </c>
      <c r="T5057" s="69">
        <f t="shared" si="1037"/>
        <v>84.548212006168541</v>
      </c>
      <c r="V5057" s="16">
        <f t="shared" si="1038"/>
        <v>3.4935300000000002E-2</v>
      </c>
      <c r="W5057" s="16">
        <f t="shared" si="1039"/>
        <v>3.7683757012219266E-2</v>
      </c>
      <c r="X5057" s="16"/>
      <c r="Z5057" s="15">
        <f t="shared" si="1027"/>
        <v>3.4473593067679808E-6</v>
      </c>
      <c r="AA5057" s="16">
        <f t="shared" si="1040"/>
        <v>7.334636675908035E-2</v>
      </c>
      <c r="AB5057" s="3">
        <f t="shared" si="1041"/>
        <v>7.8999384261100272E-2</v>
      </c>
      <c r="AC5057" s="69">
        <f t="shared" si="1042"/>
        <v>15.1448546395627</v>
      </c>
      <c r="AD5057" s="3">
        <f t="shared" si="1043"/>
        <v>13.990741557918886</v>
      </c>
      <c r="AF5057" s="29"/>
      <c r="AG5057" s="30"/>
      <c r="AH5057" s="29"/>
      <c r="AI5057" s="29"/>
      <c r="AJ5057" s="31"/>
      <c r="AK5057" s="29"/>
      <c r="AL5057" s="30"/>
      <c r="AN5057" s="17">
        <f t="shared" si="1017"/>
        <v>292982.34437855572</v>
      </c>
      <c r="AO5057" s="17">
        <f t="shared" si="1018"/>
        <v>2929.8234437855572</v>
      </c>
      <c r="AP5057" s="2">
        <f t="shared" si="1019"/>
        <v>200.39992355493209</v>
      </c>
      <c r="AQ5057" s="6">
        <f t="shared" si="1020"/>
        <v>4332.6463472576315</v>
      </c>
      <c r="AR5057" s="3">
        <f t="shared" si="1021"/>
        <v>16943.455222742366</v>
      </c>
    </row>
    <row r="5058" spans="1:44">
      <c r="A5058" s="32">
        <v>44871</v>
      </c>
      <c r="B5058" s="9">
        <v>6.25</v>
      </c>
      <c r="C5058" s="33">
        <v>20932.956709999999</v>
      </c>
      <c r="D5058" s="34">
        <f t="shared" si="1004"/>
        <v>263684109.94070014</v>
      </c>
      <c r="E5058" s="34">
        <v>36835682546788</v>
      </c>
      <c r="F5058" s="3">
        <f>VLOOKUP(A5058,ERCOT_345kv_West_ATC!A:B,2)</f>
        <v>51.075000000000003</v>
      </c>
      <c r="G5058" s="3">
        <f>VLOOKUP(A5058,ERCOT_345kv_West_ATC!G:H,2)</f>
        <v>5.5060000000000002</v>
      </c>
      <c r="I5058" s="5">
        <f t="shared" si="1006"/>
        <v>6</v>
      </c>
      <c r="J5058" s="4">
        <f t="shared" si="1032"/>
        <v>144</v>
      </c>
      <c r="K5058" s="4">
        <f t="shared" si="1033"/>
        <v>900</v>
      </c>
      <c r="L5058" s="6">
        <f t="shared" si="1034"/>
        <v>18839661.038999997</v>
      </c>
      <c r="N5058" s="22">
        <f t="shared" si="1035"/>
        <v>7.1447843570235786E-2</v>
      </c>
      <c r="O5058" s="14">
        <f t="shared" si="1036"/>
        <v>341.31749546925704</v>
      </c>
      <c r="Q5058" s="22">
        <f t="shared" si="1005"/>
        <v>104.45591165239149</v>
      </c>
      <c r="R5058" s="3">
        <f>VLOOKUP(A5058,ERCOT_345kv_West_ATC!D:E,2)</f>
        <v>23.01</v>
      </c>
      <c r="S5058" s="66">
        <f t="shared" si="1003"/>
        <v>0.77971567491007387</v>
      </c>
      <c r="T5058" s="69">
        <f t="shared" si="1037"/>
        <v>81.445911652391487</v>
      </c>
      <c r="V5058" s="16">
        <f t="shared" si="1038"/>
        <v>3.4935300000000002E-2</v>
      </c>
      <c r="W5058" s="16">
        <f t="shared" si="1039"/>
        <v>3.6512543570235784E-2</v>
      </c>
      <c r="X5058" s="16"/>
      <c r="Z5058" s="15">
        <f t="shared" si="1027"/>
        <v>3.4473593067679808E-6</v>
      </c>
      <c r="AA5058" s="16">
        <f t="shared" si="1040"/>
        <v>7.2163423132389742E-2</v>
      </c>
      <c r="AB5058" s="3">
        <f t="shared" si="1041"/>
        <v>7.7725267733541256E-2</v>
      </c>
      <c r="AC5058" s="69">
        <f t="shared" si="1042"/>
        <v>14.6785279904761</v>
      </c>
      <c r="AD5058" s="3">
        <f t="shared" si="1043"/>
        <v>13.898989768108406</v>
      </c>
      <c r="AF5058" s="29"/>
      <c r="AG5058" s="30"/>
      <c r="AH5058" s="29"/>
      <c r="AI5058" s="29"/>
      <c r="AJ5058" s="31"/>
      <c r="AK5058" s="29"/>
      <c r="AL5058" s="30"/>
      <c r="AN5058" s="17">
        <f t="shared" si="1017"/>
        <v>292982.34437855572</v>
      </c>
      <c r="AO5058" s="17">
        <f t="shared" si="1018"/>
        <v>2929.8234437855572</v>
      </c>
      <c r="AP5058" s="2">
        <f t="shared" si="1019"/>
        <v>200.39992355493209</v>
      </c>
      <c r="AQ5058" s="6">
        <f t="shared" si="1020"/>
        <v>4611.2022409989877</v>
      </c>
      <c r="AR5058" s="3">
        <f t="shared" si="1021"/>
        <v>16321.754469001011</v>
      </c>
    </row>
    <row r="5059" spans="1:44">
      <c r="A5059" s="32">
        <v>44872</v>
      </c>
      <c r="B5059" s="9">
        <v>6.25</v>
      </c>
      <c r="C5059" s="33">
        <v>20593.726760000001</v>
      </c>
      <c r="D5059" s="34">
        <f t="shared" si="1004"/>
        <v>263190961.46284041</v>
      </c>
      <c r="E5059" s="34">
        <v>36766791551487</v>
      </c>
      <c r="F5059" s="3">
        <f>VLOOKUP(A5059,ERCOT_345kv_West_ATC!A:B,2)</f>
        <v>51.579300000000003</v>
      </c>
      <c r="G5059" s="3">
        <f>VLOOKUP(A5059,ERCOT_345kv_West_ATC!G:H,2)</f>
        <v>5.492</v>
      </c>
      <c r="I5059" s="5">
        <f t="shared" si="1006"/>
        <v>6</v>
      </c>
      <c r="J5059" s="4">
        <f t="shared" si="1032"/>
        <v>144</v>
      </c>
      <c r="K5059" s="4">
        <f t="shared" si="1033"/>
        <v>900</v>
      </c>
      <c r="L5059" s="6">
        <f t="shared" si="1034"/>
        <v>18534354.084000003</v>
      </c>
      <c r="N5059" s="22">
        <f t="shared" si="1035"/>
        <v>7.0421696782383025E-2</v>
      </c>
      <c r="O5059" s="14">
        <f t="shared" si="1036"/>
        <v>341.95703188198956</v>
      </c>
      <c r="Q5059" s="22">
        <f t="shared" si="1005"/>
        <v>102.95569705026756</v>
      </c>
      <c r="R5059" s="3">
        <f>VLOOKUP(A5059,ERCOT_345kv_West_ATC!D:E,2)</f>
        <v>40.44</v>
      </c>
      <c r="S5059" s="66">
        <f t="shared" si="1003"/>
        <v>0.60720969156028937</v>
      </c>
      <c r="T5059" s="69">
        <f t="shared" si="1037"/>
        <v>62.515697050267562</v>
      </c>
      <c r="V5059" s="16">
        <f t="shared" si="1038"/>
        <v>3.5280241200000007E-2</v>
      </c>
      <c r="W5059" s="16">
        <f t="shared" si="1039"/>
        <v>3.5141455582383019E-2</v>
      </c>
      <c r="X5059" s="16"/>
      <c r="Z5059" s="15">
        <f t="shared" si="1027"/>
        <v>3.4538187230994503E-6</v>
      </c>
      <c r="AA5059" s="16">
        <f t="shared" si="1040"/>
        <v>7.1126999062082183E-2</v>
      </c>
      <c r="AB5059" s="3">
        <f t="shared" si="1041"/>
        <v>7.6608963450104553E-2</v>
      </c>
      <c r="AC5059" s="69">
        <f t="shared" si="1042"/>
        <v>14.269960622738266</v>
      </c>
      <c r="AD5059" s="3">
        <f t="shared" si="1043"/>
        <v>13.80071523366288</v>
      </c>
      <c r="AF5059" s="29"/>
      <c r="AG5059" s="30"/>
      <c r="AH5059" s="29"/>
      <c r="AI5059" s="29"/>
      <c r="AJ5059" s="31"/>
      <c r="AK5059" s="29"/>
      <c r="AL5059" s="30"/>
      <c r="AN5059" s="17">
        <f t="shared" si="1017"/>
        <v>292434.40162537823</v>
      </c>
      <c r="AO5059" s="17">
        <f t="shared" si="1018"/>
        <v>2924.3440162537822</v>
      </c>
      <c r="AP5059" s="2">
        <f t="shared" si="1019"/>
        <v>200.02513071175869</v>
      </c>
      <c r="AQ5059" s="6">
        <f t="shared" si="1020"/>
        <v>8089.0162859835209</v>
      </c>
      <c r="AR5059" s="3">
        <f t="shared" si="1021"/>
        <v>12504.71047401648</v>
      </c>
    </row>
    <row r="5060" spans="1:44">
      <c r="A5060" s="32">
        <v>44873</v>
      </c>
      <c r="B5060" s="9">
        <v>6.25</v>
      </c>
      <c r="C5060" s="33">
        <v>18534.268950000001</v>
      </c>
      <c r="D5060" s="34">
        <f t="shared" si="1004"/>
        <v>263158084.89765024</v>
      </c>
      <c r="E5060" s="34">
        <v>36762198818467</v>
      </c>
      <c r="F5060" s="3">
        <f>VLOOKUP(A5060,ERCOT_345kv_West_ATC!A:B,2)</f>
        <v>49.051499999999997</v>
      </c>
      <c r="G5060" s="3">
        <f>VLOOKUP(A5060,ERCOT_345kv_West_ATC!G:H,2)</f>
        <v>5.2729999999999997</v>
      </c>
      <c r="I5060" s="5">
        <f t="shared" si="1006"/>
        <v>6</v>
      </c>
      <c r="J5060" s="4">
        <f t="shared" si="1032"/>
        <v>144</v>
      </c>
      <c r="K5060" s="4">
        <f t="shared" si="1033"/>
        <v>900</v>
      </c>
      <c r="L5060" s="6">
        <f t="shared" si="1034"/>
        <v>16680842.055000002</v>
      </c>
      <c r="N5060" s="22">
        <f t="shared" si="1035"/>
        <v>6.3387154004740764E-2</v>
      </c>
      <c r="O5060" s="14">
        <f t="shared" si="1036"/>
        <v>341.99975286719234</v>
      </c>
      <c r="Q5060" s="22">
        <f t="shared" si="1005"/>
        <v>92.671277784708721</v>
      </c>
      <c r="R5060" s="3">
        <f>VLOOKUP(A5060,ERCOT_345kv_West_ATC!D:E,2)</f>
        <v>36.909999999999997</v>
      </c>
      <c r="S5060" s="66">
        <f t="shared" si="1003"/>
        <v>0.60171046647540283</v>
      </c>
      <c r="T5060" s="69">
        <f t="shared" si="1037"/>
        <v>55.761277784708724</v>
      </c>
      <c r="V5060" s="16">
        <f t="shared" si="1038"/>
        <v>3.3551226000000003E-2</v>
      </c>
      <c r="W5060" s="16">
        <f t="shared" si="1039"/>
        <v>2.9835928004740761E-2</v>
      </c>
      <c r="X5060" s="16"/>
      <c r="Z5060" s="15">
        <f t="shared" si="1027"/>
        <v>3.4542502116339911E-6</v>
      </c>
      <c r="AA5060" s="16">
        <f t="shared" si="1040"/>
        <v>6.4022002443018811E-2</v>
      </c>
      <c r="AB5060" s="3">
        <f t="shared" si="1041"/>
        <v>6.895636410695144E-2</v>
      </c>
      <c r="AC5060" s="69">
        <f t="shared" si="1042"/>
        <v>11.469109263144226</v>
      </c>
      <c r="AD5060" s="3">
        <f t="shared" si="1043"/>
        <v>13.607417966867319</v>
      </c>
      <c r="AF5060" s="29"/>
      <c r="AG5060" s="30"/>
      <c r="AH5060" s="29"/>
      <c r="AI5060" s="29"/>
      <c r="AJ5060" s="31"/>
      <c r="AK5060" s="29"/>
      <c r="AL5060" s="30"/>
      <c r="AN5060" s="17">
        <f t="shared" si="1017"/>
        <v>292397.87210850028</v>
      </c>
      <c r="AO5060" s="17">
        <f t="shared" si="1018"/>
        <v>2923.9787210850027</v>
      </c>
      <c r="AP5060" s="2">
        <f t="shared" si="1019"/>
        <v>200.00014452221419</v>
      </c>
      <c r="AQ5060" s="6">
        <f t="shared" si="1020"/>
        <v>7382.0053343149248</v>
      </c>
      <c r="AR5060" s="3">
        <f t="shared" si="1021"/>
        <v>11152.263615685077</v>
      </c>
    </row>
    <row r="5061" spans="1:44">
      <c r="A5061" s="32">
        <v>44874</v>
      </c>
      <c r="B5061" s="9">
        <v>6.25</v>
      </c>
      <c r="C5061" s="33">
        <v>15863.344440000001</v>
      </c>
      <c r="D5061" s="34">
        <f t="shared" si="1004"/>
        <v>263158084.89765024</v>
      </c>
      <c r="E5061" s="34">
        <v>36762198818467</v>
      </c>
      <c r="F5061" s="3">
        <f>VLOOKUP(A5061,ERCOT_345kv_West_ATC!A:B,2)</f>
        <v>52.463700000000003</v>
      </c>
      <c r="G5061" s="3">
        <f>VLOOKUP(A5061,ERCOT_345kv_West_ATC!G:H,2)</f>
        <v>5.157</v>
      </c>
      <c r="I5061" s="5">
        <f t="shared" si="1006"/>
        <v>6</v>
      </c>
      <c r="J5061" s="4">
        <f t="shared" si="1032"/>
        <v>144</v>
      </c>
      <c r="K5061" s="4">
        <f t="shared" si="1033"/>
        <v>900</v>
      </c>
      <c r="L5061" s="6">
        <f t="shared" si="1034"/>
        <v>14277009.996000001</v>
      </c>
      <c r="N5061" s="22">
        <f t="shared" si="1035"/>
        <v>5.4252598781271498E-2</v>
      </c>
      <c r="O5061" s="14">
        <f t="shared" si="1036"/>
        <v>341.99975286719234</v>
      </c>
      <c r="Q5061" s="22">
        <f t="shared" si="1005"/>
        <v>79.316664884899851</v>
      </c>
      <c r="R5061" s="3">
        <f>VLOOKUP(A5061,ERCOT_345kv_West_ATC!D:E,2)</f>
        <v>28.59</v>
      </c>
      <c r="S5061" s="66">
        <f t="shared" si="1003"/>
        <v>0.63954611503788894</v>
      </c>
      <c r="T5061" s="69">
        <f t="shared" si="1037"/>
        <v>50.726664884899847</v>
      </c>
      <c r="V5061" s="16">
        <f t="shared" si="1038"/>
        <v>3.5885170800000005E-2</v>
      </c>
      <c r="W5061" s="16">
        <f t="shared" si="1039"/>
        <v>1.8367427981271493E-2</v>
      </c>
      <c r="X5061" s="16"/>
      <c r="Z5061" s="15">
        <f t="shared" si="1027"/>
        <v>3.4542502116339911E-6</v>
      </c>
      <c r="AA5061" s="16">
        <f t="shared" si="1040"/>
        <v>5.4795960889092901E-2</v>
      </c>
      <c r="AB5061" s="3">
        <f t="shared" si="1041"/>
        <v>5.9019244735769499E-2</v>
      </c>
      <c r="AC5061" s="69">
        <f t="shared" si="1042"/>
        <v>7.8321235732916366</v>
      </c>
      <c r="AD5061" s="3">
        <f t="shared" si="1043"/>
        <v>13.430551639703889</v>
      </c>
      <c r="AF5061" s="29"/>
      <c r="AG5061" s="30"/>
      <c r="AH5061" s="29"/>
      <c r="AI5061" s="29"/>
      <c r="AJ5061" s="31"/>
      <c r="AK5061" s="29"/>
      <c r="AL5061" s="30"/>
      <c r="AN5061" s="17">
        <f t="shared" si="1017"/>
        <v>292397.87210850028</v>
      </c>
      <c r="AO5061" s="17">
        <f t="shared" si="1018"/>
        <v>2923.9787210850027</v>
      </c>
      <c r="AP5061" s="2">
        <f t="shared" si="1019"/>
        <v>200.00014452221419</v>
      </c>
      <c r="AQ5061" s="6">
        <f t="shared" si="1020"/>
        <v>5718.004131890104</v>
      </c>
      <c r="AR5061" s="3">
        <f t="shared" si="1021"/>
        <v>10145.340308109897</v>
      </c>
    </row>
    <row r="5062" spans="1:44">
      <c r="A5062" s="32">
        <v>44875</v>
      </c>
      <c r="B5062" s="9">
        <v>6.25</v>
      </c>
      <c r="C5062" s="33">
        <v>17571.845600000001</v>
      </c>
      <c r="D5062" s="34">
        <f t="shared" si="1004"/>
        <v>263158084.89765024</v>
      </c>
      <c r="E5062" s="34">
        <v>36762198818467</v>
      </c>
      <c r="F5062" s="3">
        <f>VLOOKUP(A5062,ERCOT_345kv_West_ATC!A:B,2)</f>
        <v>50.805799999999998</v>
      </c>
      <c r="G5062" s="3">
        <f>VLOOKUP(A5062,ERCOT_345kv_West_ATC!G:H,2)</f>
        <v>5.3140000000000001</v>
      </c>
      <c r="I5062" s="5">
        <f t="shared" si="1006"/>
        <v>6</v>
      </c>
      <c r="J5062" s="4">
        <f t="shared" si="1032"/>
        <v>144</v>
      </c>
      <c r="K5062" s="4">
        <f t="shared" si="1033"/>
        <v>900</v>
      </c>
      <c r="L5062" s="6">
        <f t="shared" si="1034"/>
        <v>15814661.040000001</v>
      </c>
      <c r="N5062" s="22">
        <f t="shared" si="1035"/>
        <v>6.0095668526204613E-2</v>
      </c>
      <c r="O5062" s="14">
        <f t="shared" si="1036"/>
        <v>341.99975286719234</v>
      </c>
      <c r="Q5062" s="22">
        <f t="shared" si="1005"/>
        <v>87.859164511995033</v>
      </c>
      <c r="R5062" s="3">
        <f>VLOOKUP(A5062,ERCOT_345kv_West_ATC!D:E,2)</f>
        <v>69.62</v>
      </c>
      <c r="S5062" s="66">
        <f t="shared" ref="S5062:S5088" si="1044">(Q5062-R5062)/Q5062</f>
        <v>0.20759546955975108</v>
      </c>
      <c r="T5062" s="69">
        <f t="shared" si="1037"/>
        <v>18.239164511995028</v>
      </c>
      <c r="V5062" s="16">
        <f t="shared" si="1038"/>
        <v>3.4751167200000002E-2</v>
      </c>
      <c r="W5062" s="16">
        <f t="shared" si="1039"/>
        <v>2.534450132620461E-2</v>
      </c>
      <c r="X5062" s="16"/>
      <c r="Z5062" s="15">
        <f t="shared" si="1027"/>
        <v>3.4542502116339911E-6</v>
      </c>
      <c r="AA5062" s="16">
        <f t="shared" si="1040"/>
        <v>6.0697551382599815E-2</v>
      </c>
      <c r="AB5062" s="3">
        <f t="shared" si="1041"/>
        <v>6.537568794828201E-2</v>
      </c>
      <c r="AC5062" s="69">
        <f t="shared" si="1042"/>
        <v>10.158581789071215</v>
      </c>
      <c r="AD5062" s="3">
        <f t="shared" si="1043"/>
        <v>13.335507235193067</v>
      </c>
      <c r="AF5062" s="29"/>
      <c r="AG5062" s="30"/>
      <c r="AH5062" s="29"/>
      <c r="AI5062" s="29"/>
      <c r="AJ5062" s="31"/>
      <c r="AK5062" s="29"/>
      <c r="AL5062" s="30"/>
      <c r="AN5062" s="17">
        <f t="shared" si="1017"/>
        <v>292397.87210850028</v>
      </c>
      <c r="AO5062" s="17">
        <f t="shared" si="1018"/>
        <v>2923.9787210850027</v>
      </c>
      <c r="AP5062" s="2">
        <f t="shared" si="1019"/>
        <v>200.00014452221419</v>
      </c>
      <c r="AQ5062" s="6">
        <f t="shared" si="1020"/>
        <v>13924.010061636553</v>
      </c>
      <c r="AR5062" s="3">
        <f t="shared" si="1021"/>
        <v>3647.835538363448</v>
      </c>
    </row>
    <row r="5063" spans="1:44">
      <c r="A5063" s="32">
        <v>44876</v>
      </c>
      <c r="B5063" s="9">
        <v>6.25</v>
      </c>
      <c r="C5063" s="33">
        <v>17008.584599999998</v>
      </c>
      <c r="D5063" s="34">
        <f t="shared" si="1004"/>
        <v>263158084.89765024</v>
      </c>
      <c r="E5063" s="34">
        <v>36762198818467</v>
      </c>
      <c r="F5063" s="3">
        <f>VLOOKUP(A5063,ERCOT_345kv_West_ATC!A:B,2)</f>
        <v>46.39</v>
      </c>
      <c r="G5063" s="3">
        <f>VLOOKUP(A5063,ERCOT_345kv_West_ATC!G:H,2)</f>
        <v>5.157</v>
      </c>
      <c r="I5063" s="5">
        <f t="shared" si="1006"/>
        <v>6</v>
      </c>
      <c r="J5063" s="4">
        <f t="shared" si="1032"/>
        <v>144</v>
      </c>
      <c r="K5063" s="4">
        <f t="shared" si="1033"/>
        <v>900</v>
      </c>
      <c r="L5063" s="6">
        <f t="shared" si="1034"/>
        <v>15307726.139999999</v>
      </c>
      <c r="N5063" s="22">
        <f t="shared" si="1035"/>
        <v>5.8169317298207325E-2</v>
      </c>
      <c r="O5063" s="14">
        <f t="shared" si="1036"/>
        <v>341.99975286719234</v>
      </c>
      <c r="Q5063" s="22">
        <f t="shared" si="1005"/>
        <v>85.04286154708673</v>
      </c>
      <c r="R5063" s="3">
        <f>VLOOKUP(A5063,ERCOT_345kv_West_ATC!D:E,2)</f>
        <v>35.42</v>
      </c>
      <c r="S5063" s="66">
        <f t="shared" si="1044"/>
        <v>0.58350413714161564</v>
      </c>
      <c r="T5063" s="69">
        <f t="shared" si="1037"/>
        <v>49.622861547086728</v>
      </c>
      <c r="V5063" s="16">
        <f t="shared" si="1038"/>
        <v>3.1730759999999997E-2</v>
      </c>
      <c r="W5063" s="16">
        <f t="shared" si="1039"/>
        <v>2.6438557298207328E-2</v>
      </c>
      <c r="X5063" s="16"/>
      <c r="Z5063" s="15">
        <f t="shared" si="1027"/>
        <v>3.4542502116339911E-6</v>
      </c>
      <c r="AA5063" s="16">
        <f t="shared" si="1040"/>
        <v>5.8751906954144638E-2</v>
      </c>
      <c r="AB5063" s="3">
        <f t="shared" si="1041"/>
        <v>6.328008705309561E-2</v>
      </c>
      <c r="AC5063" s="69">
        <f t="shared" si="1042"/>
        <v>9.3915918614329925</v>
      </c>
      <c r="AD5063" s="3">
        <f t="shared" si="1043"/>
        <v>13.209851007450734</v>
      </c>
      <c r="AF5063" s="29"/>
      <c r="AG5063" s="30"/>
      <c r="AH5063" s="29"/>
      <c r="AI5063" s="29"/>
      <c r="AJ5063" s="31"/>
      <c r="AK5063" s="29"/>
      <c r="AL5063" s="30"/>
      <c r="AN5063" s="17">
        <f t="shared" si="1017"/>
        <v>292397.87210850028</v>
      </c>
      <c r="AO5063" s="17">
        <f t="shared" si="1018"/>
        <v>2923.9787210850027</v>
      </c>
      <c r="AP5063" s="2">
        <f t="shared" si="1019"/>
        <v>200.00014452221419</v>
      </c>
      <c r="AQ5063" s="6">
        <f t="shared" si="1020"/>
        <v>7084.0051189768265</v>
      </c>
      <c r="AR5063" s="3">
        <f t="shared" si="1021"/>
        <v>9924.579481023171</v>
      </c>
    </row>
    <row r="5064" spans="1:44">
      <c r="A5064" s="32">
        <v>44877</v>
      </c>
      <c r="B5064" s="9">
        <v>6.25</v>
      </c>
      <c r="C5064" s="33">
        <v>16798.105889999999</v>
      </c>
      <c r="D5064" s="34">
        <f t="shared" si="1004"/>
        <v>263158084.89765024</v>
      </c>
      <c r="E5064" s="34">
        <v>36762198818467</v>
      </c>
      <c r="F5064" s="3">
        <f>VLOOKUP(A5064,ERCOT_345kv_West_ATC!A:B,2)</f>
        <v>46.39</v>
      </c>
      <c r="G5064" s="3">
        <f>VLOOKUP(A5064,ERCOT_345kv_West_ATC!G:H,2)</f>
        <v>5.157</v>
      </c>
      <c r="I5064" s="5">
        <f t="shared" si="1006"/>
        <v>6</v>
      </c>
      <c r="J5064" s="4">
        <f t="shared" si="1032"/>
        <v>144</v>
      </c>
      <c r="K5064" s="4">
        <f t="shared" si="1033"/>
        <v>900</v>
      </c>
      <c r="L5064" s="6">
        <f t="shared" si="1034"/>
        <v>15118295.300999999</v>
      </c>
      <c r="N5064" s="22">
        <f t="shared" si="1035"/>
        <v>5.7449480630169275E-2</v>
      </c>
      <c r="O5064" s="14">
        <f t="shared" si="1036"/>
        <v>341.99975286719234</v>
      </c>
      <c r="Q5064" s="22">
        <f t="shared" si="1005"/>
        <v>83.990468757557423</v>
      </c>
      <c r="R5064" s="3">
        <f>VLOOKUP(A5064,ERCOT_345kv_West_ATC!D:E,2)</f>
        <v>46.97</v>
      </c>
      <c r="S5064" s="66">
        <f t="shared" si="1044"/>
        <v>0.44076987907305065</v>
      </c>
      <c r="T5064" s="69">
        <f t="shared" si="1037"/>
        <v>37.020468757557424</v>
      </c>
      <c r="V5064" s="16">
        <f t="shared" ref="V5064:V5083" si="1045">(F5064/1000000)*($X$2)*24</f>
        <v>3.1730759999999997E-2</v>
      </c>
      <c r="W5064" s="16">
        <f t="shared" ref="W5064:W5083" si="1046">N5064-V5064</f>
        <v>2.5718720630169278E-2</v>
      </c>
      <c r="X5064" s="16"/>
      <c r="Z5064" s="15">
        <f t="shared" si="1027"/>
        <v>3.4542502116339911E-6</v>
      </c>
      <c r="AA5064" s="16">
        <f t="shared" si="1040"/>
        <v>5.802486082558269E-2</v>
      </c>
      <c r="AB5064" s="3">
        <f t="shared" si="1041"/>
        <v>6.2497005367884523E-2</v>
      </c>
      <c r="AC5064" s="69">
        <f t="shared" si="1042"/>
        <v>9.1049839646457347</v>
      </c>
      <c r="AD5064" s="3">
        <f t="shared" si="1043"/>
        <v>13.063963755193068</v>
      </c>
      <c r="AF5064" s="29"/>
      <c r="AG5064" s="30"/>
      <c r="AH5064" s="29"/>
      <c r="AI5064" s="29"/>
      <c r="AJ5064" s="31"/>
      <c r="AK5064" s="29"/>
      <c r="AL5064" s="30"/>
      <c r="AN5064" s="17">
        <f t="shared" si="1017"/>
        <v>292397.87210850028</v>
      </c>
      <c r="AO5064" s="17">
        <f t="shared" si="1018"/>
        <v>2923.9787210850027</v>
      </c>
      <c r="AP5064" s="2">
        <f t="shared" si="1019"/>
        <v>200.00014452221419</v>
      </c>
      <c r="AQ5064" s="6">
        <f t="shared" si="1020"/>
        <v>9394.0067882084004</v>
      </c>
      <c r="AR5064" s="3">
        <f t="shared" si="1021"/>
        <v>7404.0991017915985</v>
      </c>
    </row>
    <row r="5065" spans="1:44">
      <c r="A5065" s="32">
        <v>44878</v>
      </c>
      <c r="B5065" s="9">
        <v>6.25</v>
      </c>
      <c r="C5065" s="33">
        <v>16346.55941</v>
      </c>
      <c r="D5065" s="34">
        <f t="shared" si="1004"/>
        <v>263337351.54243279</v>
      </c>
      <c r="E5065" s="34">
        <v>36787241697311.398</v>
      </c>
      <c r="F5065" s="3">
        <f>VLOOKUP(A5065,ERCOT_345kv_West_ATC!A:B,2)</f>
        <v>46.39</v>
      </c>
      <c r="G5065" s="3">
        <f>VLOOKUP(A5065,ERCOT_345kv_West_ATC!G:H,2)</f>
        <v>5.157</v>
      </c>
      <c r="I5065" s="5">
        <f t="shared" si="1006"/>
        <v>6</v>
      </c>
      <c r="J5065" s="4">
        <f t="shared" si="1032"/>
        <v>144</v>
      </c>
      <c r="K5065" s="4">
        <f t="shared" si="1033"/>
        <v>900</v>
      </c>
      <c r="L5065" s="6">
        <f t="shared" si="1034"/>
        <v>14711903.469000001</v>
      </c>
      <c r="N5065" s="22">
        <f>L5065/D5065</f>
        <v>5.5867135379119977E-2</v>
      </c>
      <c r="O5065" s="14">
        <f t="shared" si="1036"/>
        <v>341.76693686956094</v>
      </c>
      <c r="Q5065" s="22">
        <f t="shared" si="1005"/>
        <v>81.67709850748534</v>
      </c>
      <c r="R5065" s="3">
        <f>VLOOKUP(A5065,ERCOT_345kv_West_ATC!D:E,2)</f>
        <v>32.31</v>
      </c>
      <c r="S5065" s="66">
        <f t="shared" si="1044"/>
        <v>0.6044178773436848</v>
      </c>
      <c r="T5065" s="69">
        <f t="shared" si="1037"/>
        <v>49.367098507485338</v>
      </c>
      <c r="V5065" s="16">
        <f t="shared" si="1045"/>
        <v>3.1730759999999997E-2</v>
      </c>
      <c r="W5065" s="16">
        <f t="shared" si="1046"/>
        <v>2.413637537911998E-2</v>
      </c>
      <c r="X5065" s="16"/>
      <c r="Z5065" s="15">
        <f t="shared" si="1027"/>
        <v>3.4518987341772152E-6</v>
      </c>
      <c r="AA5065" s="16">
        <f t="shared" si="1040"/>
        <v>5.6426667735531642E-2</v>
      </c>
      <c r="AB5065" s="3">
        <f t="shared" si="1041"/>
        <v>6.0775634894837234E-2</v>
      </c>
      <c r="AC5065" s="69">
        <f t="shared" si="1042"/>
        <v>8.4749623715104274</v>
      </c>
      <c r="AD5065" s="3">
        <f t="shared" si="1043"/>
        <v>12.906406454769289</v>
      </c>
      <c r="AF5065" s="29"/>
      <c r="AG5065" s="30"/>
      <c r="AH5065" s="29"/>
      <c r="AI5065" s="29"/>
      <c r="AJ5065" s="31"/>
      <c r="AK5065" s="29"/>
      <c r="AL5065" s="30"/>
      <c r="AN5065" s="17">
        <f t="shared" si="1017"/>
        <v>292597.05726936978</v>
      </c>
      <c r="AO5065" s="17">
        <f t="shared" si="1018"/>
        <v>2925.9705726936977</v>
      </c>
      <c r="AP5065" s="2">
        <f t="shared" si="1019"/>
        <v>200.1363871722489</v>
      </c>
      <c r="AQ5065" s="6">
        <f t="shared" si="1020"/>
        <v>6466.4066695353622</v>
      </c>
      <c r="AR5065" s="3">
        <f t="shared" si="1021"/>
        <v>9880.1527404646367</v>
      </c>
    </row>
    <row r="5066" spans="1:44">
      <c r="A5066" s="32">
        <v>44879</v>
      </c>
      <c r="B5066" s="9">
        <v>6.25</v>
      </c>
      <c r="C5066" s="33">
        <v>16634.915120000001</v>
      </c>
      <c r="D5066" s="34">
        <f t="shared" si="1004"/>
        <v>263337351.54243279</v>
      </c>
      <c r="E5066" s="34">
        <v>36787241697311.398</v>
      </c>
      <c r="F5066" s="3">
        <f>VLOOKUP(A5066,ERCOT_345kv_West_ATC!A:B,2)</f>
        <v>48.7759</v>
      </c>
      <c r="G5066" s="3">
        <f>VLOOKUP(A5066,ERCOT_345kv_West_ATC!G:H,2)</f>
        <v>5.2350000000000003</v>
      </c>
      <c r="I5066" s="5">
        <f t="shared" si="1006"/>
        <v>6</v>
      </c>
      <c r="J5066" s="4">
        <f t="shared" ref="J5066:J5083" si="1047">I5066*24</f>
        <v>144</v>
      </c>
      <c r="K5066" s="4">
        <f t="shared" ref="K5066:K5083" si="1048">J5066*B5066</f>
        <v>900</v>
      </c>
      <c r="L5066" s="6">
        <f t="shared" ref="L5066:L5083" si="1049">K5066*C5066</f>
        <v>14971423.608000001</v>
      </c>
      <c r="N5066" s="22">
        <f t="shared" ref="N5066:N5083" si="1050">L5066/D5066</f>
        <v>5.685263985647545E-2</v>
      </c>
      <c r="O5066" s="14">
        <f t="shared" ref="O5066:O5083" si="1051">(K5066*100000000)/D5066</f>
        <v>341.76693686956094</v>
      </c>
      <c r="Q5066" s="22">
        <f t="shared" si="1005"/>
        <v>83.11789452701089</v>
      </c>
      <c r="R5066" s="3">
        <f>VLOOKUP(A5066,ERCOT_345kv_West_ATC!D:E,2)</f>
        <v>39.24</v>
      </c>
      <c r="S5066" s="66">
        <f t="shared" si="1044"/>
        <v>0.52789949476826381</v>
      </c>
      <c r="T5066" s="69">
        <f t="shared" ref="T5066:T5083" si="1052">Q5066-R5066</f>
        <v>43.877894527010888</v>
      </c>
      <c r="V5066" s="16">
        <f t="shared" si="1045"/>
        <v>3.3362715599999995E-2</v>
      </c>
      <c r="W5066" s="16">
        <f t="shared" si="1046"/>
        <v>2.3489924256475454E-2</v>
      </c>
      <c r="X5066" s="16"/>
      <c r="Z5066" s="15">
        <f t="shared" si="1027"/>
        <v>3.4518987341772152E-6</v>
      </c>
      <c r="AA5066" s="16">
        <f t="shared" ref="AA5066:AA5083" si="1053">Z5066*C5066</f>
        <v>5.7422042445873421E-2</v>
      </c>
      <c r="AB5066" s="3">
        <f t="shared" ref="AB5066:AB5083" si="1054">C5066*$AH$2*$AG$2/(E5066/1000000000000)</f>
        <v>6.1847726024918143E-2</v>
      </c>
      <c r="AC5066" s="69">
        <f t="shared" ref="AC5066:AC5083" si="1055">((AB5066-$AL$2/1000*$AJ$2*24)*$AJ$1*$AL$1)</f>
        <v>8.8673477251200392</v>
      </c>
      <c r="AD5066" s="3">
        <f t="shared" ref="AD5066:AD5083" si="1056">AVERAGE(AC5037:AC5066)</f>
        <v>12.767537722227912</v>
      </c>
      <c r="AF5066" s="29"/>
      <c r="AG5066" s="30"/>
      <c r="AH5066" s="29"/>
      <c r="AI5066" s="29"/>
      <c r="AJ5066" s="31"/>
      <c r="AK5066" s="29"/>
      <c r="AL5066" s="30"/>
      <c r="AN5066" s="17">
        <f t="shared" si="1017"/>
        <v>292597.05726936978</v>
      </c>
      <c r="AO5066" s="17">
        <f t="shared" si="1018"/>
        <v>2925.9705726936977</v>
      </c>
      <c r="AP5066" s="2">
        <f t="shared" si="1019"/>
        <v>200.1363871722489</v>
      </c>
      <c r="AQ5066" s="6">
        <f t="shared" si="1020"/>
        <v>7853.3518326390476</v>
      </c>
      <c r="AR5066" s="3">
        <f t="shared" si="1021"/>
        <v>8781.5632873609538</v>
      </c>
    </row>
    <row r="5067" spans="1:44">
      <c r="A5067" s="32">
        <v>44880</v>
      </c>
      <c r="B5067" s="9">
        <v>6.25</v>
      </c>
      <c r="C5067" s="33">
        <v>16867.778750000001</v>
      </c>
      <c r="D5067" s="34">
        <f t="shared" si="1004"/>
        <v>263337351.54243279</v>
      </c>
      <c r="E5067" s="34">
        <v>36787241697311.398</v>
      </c>
      <c r="F5067" s="3">
        <f>VLOOKUP(A5067,ERCOT_345kv_West_ATC!A:B,2)</f>
        <v>48.400300000000001</v>
      </c>
      <c r="G5067" s="3">
        <f>VLOOKUP(A5067,ERCOT_345kv_West_ATC!G:H,2)</f>
        <v>5.2530000000000001</v>
      </c>
      <c r="I5067" s="5">
        <f t="shared" si="1006"/>
        <v>6</v>
      </c>
      <c r="J5067" s="4">
        <f t="shared" si="1047"/>
        <v>144</v>
      </c>
      <c r="K5067" s="4">
        <f t="shared" si="1048"/>
        <v>900</v>
      </c>
      <c r="L5067" s="6">
        <f t="shared" si="1049"/>
        <v>15181000.875000002</v>
      </c>
      <c r="N5067" s="22">
        <f t="shared" si="1050"/>
        <v>5.7648490751809722E-2</v>
      </c>
      <c r="O5067" s="14">
        <f t="shared" si="1051"/>
        <v>341.76693686956094</v>
      </c>
      <c r="Q5067" s="22">
        <f t="shared" si="1005"/>
        <v>84.281419227791986</v>
      </c>
      <c r="R5067" s="3">
        <f>VLOOKUP(A5067,ERCOT_345kv_West_ATC!D:E,2)</f>
        <v>62.34</v>
      </c>
      <c r="S5067" s="66">
        <f t="shared" si="1044"/>
        <v>0.26033518928400712</v>
      </c>
      <c r="T5067" s="69">
        <f t="shared" si="1052"/>
        <v>21.941419227791982</v>
      </c>
      <c r="V5067" s="16">
        <f t="shared" si="1045"/>
        <v>3.3105805200000005E-2</v>
      </c>
      <c r="W5067" s="16">
        <f t="shared" si="1046"/>
        <v>2.4542685551809718E-2</v>
      </c>
      <c r="X5067" s="16"/>
      <c r="Z5067" s="15">
        <f t="shared" si="1027"/>
        <v>3.4518987341772152E-6</v>
      </c>
      <c r="AA5067" s="16">
        <f t="shared" si="1053"/>
        <v>5.8225864115506336E-2</v>
      </c>
      <c r="AB5067" s="3">
        <f t="shared" si="1054"/>
        <v>6.2713500565125604E-2</v>
      </c>
      <c r="AC5067" s="69">
        <f t="shared" si="1055"/>
        <v>9.1842212068359714</v>
      </c>
      <c r="AD5067" s="3">
        <f t="shared" si="1056"/>
        <v>12.629845334185024</v>
      </c>
      <c r="AF5067" s="29"/>
      <c r="AG5067" s="30"/>
      <c r="AH5067" s="29"/>
      <c r="AI5067" s="29"/>
      <c r="AJ5067" s="31"/>
      <c r="AK5067" s="29"/>
      <c r="AL5067" s="30"/>
      <c r="AN5067" s="17">
        <f t="shared" si="1017"/>
        <v>292597.05726936978</v>
      </c>
      <c r="AO5067" s="17">
        <f t="shared" si="1018"/>
        <v>2925.9705726936977</v>
      </c>
      <c r="AP5067" s="2">
        <f t="shared" si="1019"/>
        <v>200.1363871722489</v>
      </c>
      <c r="AQ5067" s="6">
        <f t="shared" si="1020"/>
        <v>12476.502376317998</v>
      </c>
      <c r="AR5067" s="3">
        <f t="shared" si="1021"/>
        <v>4391.2763736820034</v>
      </c>
    </row>
    <row r="5068" spans="1:44">
      <c r="A5068" s="32">
        <v>44881</v>
      </c>
      <c r="B5068" s="9">
        <v>6.25</v>
      </c>
      <c r="C5068" s="33">
        <v>16663.078509999999</v>
      </c>
      <c r="D5068" s="34">
        <f t="shared" si="1004"/>
        <v>263337351.54243279</v>
      </c>
      <c r="E5068" s="34">
        <v>36787241697311.398</v>
      </c>
      <c r="F5068" s="3">
        <f>VLOOKUP(A5068,ERCOT_345kv_West_ATC!A:B,2)</f>
        <v>47.341900000000003</v>
      </c>
      <c r="G5068" s="3">
        <f>VLOOKUP(A5068,ERCOT_345kv_West_ATC!G:H,2)</f>
        <v>5.3029999999999999</v>
      </c>
      <c r="I5068" s="5">
        <f t="shared" si="1006"/>
        <v>6</v>
      </c>
      <c r="J5068" s="4">
        <f t="shared" si="1047"/>
        <v>144</v>
      </c>
      <c r="K5068" s="4">
        <f t="shared" si="1048"/>
        <v>900</v>
      </c>
      <c r="L5068" s="6">
        <f t="shared" si="1049"/>
        <v>14996770.659</v>
      </c>
      <c r="N5068" s="22">
        <f t="shared" si="1050"/>
        <v>5.6948893011797078E-2</v>
      </c>
      <c r="O5068" s="14">
        <f t="shared" si="1051"/>
        <v>341.76693686956094</v>
      </c>
      <c r="Q5068" s="22">
        <f t="shared" si="1005"/>
        <v>83.258615514323196</v>
      </c>
      <c r="R5068" s="3">
        <f>VLOOKUP(A5068,ERCOT_345kv_West_ATC!D:E,2)</f>
        <v>66.489999999999995</v>
      </c>
      <c r="S5068" s="66">
        <f t="shared" si="1044"/>
        <v>0.20140396775440558</v>
      </c>
      <c r="T5068" s="69">
        <f t="shared" si="1052"/>
        <v>16.768615514323201</v>
      </c>
      <c r="V5068" s="16">
        <f t="shared" si="1045"/>
        <v>3.2381859600000007E-2</v>
      </c>
      <c r="W5068" s="16">
        <f t="shared" si="1046"/>
        <v>2.4567033411797071E-2</v>
      </c>
      <c r="X5068" s="16"/>
      <c r="Z5068" s="15">
        <f t="shared" si="1027"/>
        <v>3.4518987341772152E-6</v>
      </c>
      <c r="AA5068" s="16">
        <f t="shared" si="1053"/>
        <v>5.7519259616164553E-2</v>
      </c>
      <c r="AB5068" s="3">
        <f t="shared" si="1054"/>
        <v>6.1952436004866204E-2</v>
      </c>
      <c r="AC5068" s="69">
        <f t="shared" si="1055"/>
        <v>8.90567157778103</v>
      </c>
      <c r="AD5068" s="3">
        <f t="shared" si="1056"/>
        <v>12.469474418975784</v>
      </c>
      <c r="AF5068" s="29"/>
      <c r="AG5068" s="30"/>
      <c r="AH5068" s="29"/>
      <c r="AI5068" s="29"/>
      <c r="AJ5068" s="31"/>
      <c r="AK5068" s="29"/>
      <c r="AL5068" s="30"/>
      <c r="AN5068" s="17">
        <f t="shared" si="1017"/>
        <v>292597.05726936978</v>
      </c>
      <c r="AO5068" s="17">
        <f t="shared" si="1018"/>
        <v>2925.9705726936977</v>
      </c>
      <c r="AP5068" s="2">
        <f t="shared" si="1019"/>
        <v>200.1363871722489</v>
      </c>
      <c r="AQ5068" s="6">
        <f t="shared" si="1020"/>
        <v>13307.068383082829</v>
      </c>
      <c r="AR5068" s="3">
        <f t="shared" si="1021"/>
        <v>3356.0101269171701</v>
      </c>
    </row>
    <row r="5069" spans="1:44">
      <c r="A5069" s="32">
        <v>44882</v>
      </c>
      <c r="B5069" s="9">
        <v>6.25</v>
      </c>
      <c r="C5069" s="33">
        <v>16686.215769999999</v>
      </c>
      <c r="D5069" s="34">
        <f t="shared" si="1004"/>
        <v>263337351.54243279</v>
      </c>
      <c r="E5069" s="34">
        <v>36787241697311.398</v>
      </c>
      <c r="F5069" s="3">
        <f>VLOOKUP(A5069,ERCOT_345kv_West_ATC!A:B,2)</f>
        <v>48.804900000000004</v>
      </c>
      <c r="G5069" s="3">
        <f>VLOOKUP(A5069,ERCOT_345kv_West_ATC!G:H,2)</f>
        <v>5.3330000000000002</v>
      </c>
      <c r="I5069" s="5">
        <f t="shared" si="1006"/>
        <v>6</v>
      </c>
      <c r="J5069" s="4">
        <f t="shared" si="1047"/>
        <v>144</v>
      </c>
      <c r="K5069" s="4">
        <f t="shared" si="1048"/>
        <v>900</v>
      </c>
      <c r="L5069" s="6">
        <f t="shared" si="1049"/>
        <v>15017594.192999998</v>
      </c>
      <c r="N5069" s="22">
        <f t="shared" si="1050"/>
        <v>5.7027968516574615E-2</v>
      </c>
      <c r="O5069" s="14">
        <f t="shared" si="1051"/>
        <v>341.76693686956094</v>
      </c>
      <c r="Q5069" s="22">
        <f t="shared" si="1005"/>
        <v>83.374222977448269</v>
      </c>
      <c r="R5069" s="3">
        <f>VLOOKUP(A5069,ERCOT_345kv_West_ATC!D:E,2)</f>
        <v>50.04</v>
      </c>
      <c r="S5069" s="66">
        <f t="shared" si="1044"/>
        <v>0.39981449645971251</v>
      </c>
      <c r="T5069" s="69">
        <f t="shared" si="1052"/>
        <v>33.33422297744827</v>
      </c>
      <c r="V5069" s="16">
        <f t="shared" si="1045"/>
        <v>3.3382551600000004E-2</v>
      </c>
      <c r="W5069" s="16">
        <f t="shared" si="1046"/>
        <v>2.364541691657461E-2</v>
      </c>
      <c r="X5069" s="16"/>
      <c r="Z5069" s="15">
        <f t="shared" si="1027"/>
        <v>3.4518987341772152E-6</v>
      </c>
      <c r="AA5069" s="16">
        <f t="shared" si="1053"/>
        <v>5.7599127094670882E-2</v>
      </c>
      <c r="AB5069" s="3">
        <f t="shared" si="1054"/>
        <v>6.2038459101895829E-2</v>
      </c>
      <c r="AC5069" s="69">
        <f t="shared" si="1055"/>
        <v>8.937156031293874</v>
      </c>
      <c r="AD5069" s="3">
        <f t="shared" si="1056"/>
        <v>12.320189977281466</v>
      </c>
      <c r="AF5069" s="29"/>
      <c r="AG5069" s="30"/>
      <c r="AH5069" s="29"/>
      <c r="AI5069" s="29"/>
      <c r="AJ5069" s="31"/>
      <c r="AK5069" s="29"/>
      <c r="AL5069" s="30"/>
      <c r="AN5069" s="17">
        <f t="shared" si="1017"/>
        <v>292597.05726936978</v>
      </c>
      <c r="AO5069" s="17">
        <f t="shared" si="1018"/>
        <v>2925.9705726936977</v>
      </c>
      <c r="AP5069" s="2">
        <f t="shared" si="1019"/>
        <v>200.1363871722489</v>
      </c>
      <c r="AQ5069" s="6">
        <f t="shared" si="1020"/>
        <v>10014.824814099335</v>
      </c>
      <c r="AR5069" s="3">
        <f t="shared" si="1021"/>
        <v>6671.3909559006643</v>
      </c>
    </row>
    <row r="5070" spans="1:44">
      <c r="A5070" s="32">
        <v>44883</v>
      </c>
      <c r="B5070" s="9">
        <v>6.25</v>
      </c>
      <c r="C5070" s="33">
        <v>16695.351770000001</v>
      </c>
      <c r="D5070" s="34">
        <f t="shared" si="1004"/>
        <v>263337351.54243279</v>
      </c>
      <c r="E5070" s="34">
        <v>36787241697311.398</v>
      </c>
      <c r="F5070" s="3">
        <f>VLOOKUP(A5070,ERCOT_345kv_West_ATC!A:B,2)</f>
        <v>48.336300000000001</v>
      </c>
      <c r="G5070" s="3">
        <f>VLOOKUP(A5070,ERCOT_345kv_West_ATC!G:H,2)</f>
        <v>5.3339999999999996</v>
      </c>
      <c r="I5070" s="5">
        <f t="shared" si="1006"/>
        <v>6</v>
      </c>
      <c r="J5070" s="4">
        <f t="shared" si="1047"/>
        <v>144</v>
      </c>
      <c r="K5070" s="4">
        <f t="shared" si="1048"/>
        <v>900</v>
      </c>
      <c r="L5070" s="6">
        <f t="shared" si="1049"/>
        <v>15025816.593</v>
      </c>
      <c r="N5070" s="22">
        <f t="shared" si="1050"/>
        <v>5.7059192343927027E-2</v>
      </c>
      <c r="O5070" s="14">
        <f t="shared" si="1051"/>
        <v>341.76693686956094</v>
      </c>
      <c r="Q5070" s="22">
        <f t="shared" si="1005"/>
        <v>83.419871847846537</v>
      </c>
      <c r="R5070" s="3">
        <f>VLOOKUP(A5070,ERCOT_345kv_West_ATC!D:E,2)</f>
        <v>49.11</v>
      </c>
      <c r="S5070" s="66">
        <f t="shared" si="1044"/>
        <v>0.41129135166289804</v>
      </c>
      <c r="T5070" s="69">
        <f t="shared" si="1052"/>
        <v>34.309871847846537</v>
      </c>
      <c r="V5070" s="16">
        <f t="shared" si="1045"/>
        <v>3.3062029200000002E-2</v>
      </c>
      <c r="W5070" s="16">
        <f t="shared" si="1046"/>
        <v>2.3997163143927025E-2</v>
      </c>
      <c r="X5070" s="16"/>
      <c r="Z5070" s="15">
        <f t="shared" si="1027"/>
        <v>3.4518987341772152E-6</v>
      </c>
      <c r="AA5070" s="16">
        <f t="shared" si="1053"/>
        <v>5.7630663641506333E-2</v>
      </c>
      <c r="AB5070" s="3">
        <f t="shared" si="1054"/>
        <v>6.2072426261985766E-2</v>
      </c>
      <c r="AC5070" s="69">
        <f t="shared" si="1055"/>
        <v>8.9495880118867905</v>
      </c>
      <c r="AD5070" s="3">
        <f t="shared" si="1056"/>
        <v>12.180744258164909</v>
      </c>
      <c r="AF5070" s="29"/>
      <c r="AG5070" s="30"/>
      <c r="AH5070" s="29"/>
      <c r="AI5070" s="29"/>
      <c r="AJ5070" s="31"/>
      <c r="AK5070" s="29"/>
      <c r="AL5070" s="30"/>
      <c r="AN5070" s="17">
        <f t="shared" si="1017"/>
        <v>292597.05726936978</v>
      </c>
      <c r="AO5070" s="17">
        <f t="shared" si="1018"/>
        <v>2925.9705726936977</v>
      </c>
      <c r="AP5070" s="2">
        <f t="shared" si="1019"/>
        <v>200.1363871722489</v>
      </c>
      <c r="AQ5070" s="6">
        <f t="shared" si="1020"/>
        <v>9828.6979740291426</v>
      </c>
      <c r="AR5070" s="3">
        <f t="shared" si="1021"/>
        <v>6866.6537959708585</v>
      </c>
    </row>
    <row r="5071" spans="1:44">
      <c r="A5071" s="32">
        <v>44884</v>
      </c>
      <c r="B5071" s="9">
        <v>6.25</v>
      </c>
      <c r="C5071" s="33">
        <v>16717.710299999999</v>
      </c>
      <c r="D5071" s="34">
        <f t="shared" si="1004"/>
        <v>263337351.54243279</v>
      </c>
      <c r="E5071" s="34">
        <v>36787241697311.398</v>
      </c>
      <c r="F5071" s="3">
        <f>VLOOKUP(A5071,ERCOT_345kv_West_ATC!A:B,2)</f>
        <v>48.336300000000001</v>
      </c>
      <c r="G5071" s="3">
        <f>VLOOKUP(A5071,ERCOT_345kv_West_ATC!G:H,2)</f>
        <v>5.3339999999999996</v>
      </c>
      <c r="I5071" s="5">
        <f t="shared" si="1006"/>
        <v>6</v>
      </c>
      <c r="J5071" s="4">
        <f t="shared" si="1047"/>
        <v>144</v>
      </c>
      <c r="K5071" s="4">
        <f t="shared" si="1048"/>
        <v>900</v>
      </c>
      <c r="L5071" s="6">
        <f t="shared" si="1049"/>
        <v>15045939.27</v>
      </c>
      <c r="N5071" s="22">
        <f t="shared" si="1050"/>
        <v>5.7135606407037083E-2</v>
      </c>
      <c r="O5071" s="14">
        <f t="shared" si="1051"/>
        <v>341.76693686956094</v>
      </c>
      <c r="Q5071" s="22">
        <f t="shared" si="1005"/>
        <v>83.531588314381708</v>
      </c>
      <c r="R5071" s="3">
        <f>VLOOKUP(A5071,ERCOT_345kv_West_ATC!D:E,2)</f>
        <v>65.28</v>
      </c>
      <c r="S5071" s="66">
        <f t="shared" si="1044"/>
        <v>0.21849923702742899</v>
      </c>
      <c r="T5071" s="69">
        <f t="shared" si="1052"/>
        <v>18.251588314381706</v>
      </c>
      <c r="V5071" s="16">
        <f t="shared" si="1045"/>
        <v>3.3062029200000002E-2</v>
      </c>
      <c r="W5071" s="16">
        <f t="shared" si="1046"/>
        <v>2.4073577207037081E-2</v>
      </c>
      <c r="X5071" s="16"/>
      <c r="Z5071" s="15">
        <f t="shared" si="1027"/>
        <v>3.4518987341772152E-6</v>
      </c>
      <c r="AA5071" s="16">
        <f t="shared" si="1053"/>
        <v>5.770784302291139E-2</v>
      </c>
      <c r="AB5071" s="3">
        <f t="shared" si="1054"/>
        <v>6.2155554082463642E-2</v>
      </c>
      <c r="AC5071" s="69">
        <f t="shared" si="1055"/>
        <v>8.9800127941816932</v>
      </c>
      <c r="AD5071" s="3">
        <f t="shared" si="1056"/>
        <v>12.046364565194875</v>
      </c>
      <c r="AF5071" s="29"/>
      <c r="AG5071" s="30"/>
      <c r="AH5071" s="29"/>
      <c r="AI5071" s="29"/>
      <c r="AJ5071" s="31"/>
      <c r="AK5071" s="29"/>
      <c r="AL5071" s="30"/>
      <c r="AN5071" s="17">
        <f t="shared" si="1017"/>
        <v>292597.05726936978</v>
      </c>
      <c r="AO5071" s="17">
        <f t="shared" si="1018"/>
        <v>2925.9705726936977</v>
      </c>
      <c r="AP5071" s="2">
        <f t="shared" si="1019"/>
        <v>200.1363871722489</v>
      </c>
      <c r="AQ5071" s="6">
        <f t="shared" si="1020"/>
        <v>13064.903354604408</v>
      </c>
      <c r="AR5071" s="3">
        <f t="shared" si="1021"/>
        <v>3652.8069453955904</v>
      </c>
    </row>
    <row r="5072" spans="1:44">
      <c r="A5072" s="32">
        <v>44885</v>
      </c>
      <c r="B5072" s="9">
        <v>6.25</v>
      </c>
      <c r="C5072" s="33">
        <v>16287.91533</v>
      </c>
      <c r="D5072" s="34">
        <f t="shared" si="1004"/>
        <v>265004043.64080265</v>
      </c>
      <c r="E5072" s="34">
        <v>37020072340965.273</v>
      </c>
      <c r="F5072" s="3">
        <f>VLOOKUP(A5072,ERCOT_345kv_West_ATC!A:B,2)</f>
        <v>48.336300000000001</v>
      </c>
      <c r="G5072" s="3">
        <f>VLOOKUP(A5072,ERCOT_345kv_West_ATC!G:H,2)</f>
        <v>5.3339999999999996</v>
      </c>
      <c r="I5072" s="5">
        <f t="shared" si="1006"/>
        <v>6</v>
      </c>
      <c r="J5072" s="4">
        <f t="shared" si="1047"/>
        <v>144</v>
      </c>
      <c r="K5072" s="4">
        <f t="shared" si="1048"/>
        <v>900</v>
      </c>
      <c r="L5072" s="6">
        <f t="shared" si="1049"/>
        <v>14659123.797</v>
      </c>
      <c r="N5072" s="22">
        <f t="shared" si="1050"/>
        <v>5.5316604213291092E-2</v>
      </c>
      <c r="O5072" s="14">
        <f t="shared" si="1051"/>
        <v>339.61745927918628</v>
      </c>
      <c r="Q5072" s="22">
        <f t="shared" si="1005"/>
        <v>80.872228382004522</v>
      </c>
      <c r="R5072" s="3">
        <f>VLOOKUP(A5072,ERCOT_345kv_West_ATC!D:E,2)</f>
        <v>57.14</v>
      </c>
      <c r="S5072" s="66">
        <f t="shared" si="1044"/>
        <v>0.29345337524154774</v>
      </c>
      <c r="T5072" s="69">
        <f t="shared" si="1052"/>
        <v>23.732228382004521</v>
      </c>
      <c r="V5072" s="16">
        <f t="shared" si="1045"/>
        <v>3.3062029200000002E-2</v>
      </c>
      <c r="W5072" s="16">
        <f t="shared" si="1046"/>
        <v>2.2254575013291089E-2</v>
      </c>
      <c r="X5072" s="16"/>
      <c r="Z5072" s="15">
        <f t="shared" si="1027"/>
        <v>3.4301886792452829E-6</v>
      </c>
      <c r="AA5072" s="16">
        <f t="shared" si="1053"/>
        <v>5.5870622773471698E-2</v>
      </c>
      <c r="AB5072" s="3">
        <f t="shared" si="1054"/>
        <v>6.0176733932659932E-2</v>
      </c>
      <c r="AC5072" s="69">
        <f t="shared" si="1055"/>
        <v>8.2557646193535348</v>
      </c>
      <c r="AD5072" s="3">
        <f t="shared" si="1056"/>
        <v>11.882002253797967</v>
      </c>
      <c r="AF5072" s="29"/>
      <c r="AG5072" s="30"/>
      <c r="AH5072" s="29"/>
      <c r="AI5072" s="29"/>
      <c r="AJ5072" s="31"/>
      <c r="AK5072" s="29"/>
      <c r="AL5072" s="30"/>
      <c r="AN5072" s="17">
        <f t="shared" si="1017"/>
        <v>294448.93737866962</v>
      </c>
      <c r="AO5072" s="17">
        <f t="shared" si="1018"/>
        <v>2944.4893737866964</v>
      </c>
      <c r="AP5072" s="2">
        <f t="shared" si="1019"/>
        <v>201.40307316701004</v>
      </c>
      <c r="AQ5072" s="6">
        <f t="shared" si="1020"/>
        <v>11508.171600762953</v>
      </c>
      <c r="AR5072" s="3">
        <f t="shared" si="1021"/>
        <v>4779.7437292370469</v>
      </c>
    </row>
    <row r="5073" spans="1:44">
      <c r="A5073" s="32">
        <v>44886</v>
      </c>
      <c r="B5073" s="9">
        <v>6.25</v>
      </c>
      <c r="C5073" s="33">
        <v>15797.53062</v>
      </c>
      <c r="D5073" s="34">
        <f t="shared" si="1004"/>
        <v>265004043.64080265</v>
      </c>
      <c r="E5073" s="34">
        <v>37020072340965.273</v>
      </c>
      <c r="F5073" s="3">
        <f>VLOOKUP(A5073,ERCOT_345kv_West_ATC!A:B,2)</f>
        <v>50.700200000000002</v>
      </c>
      <c r="G5073" s="3">
        <f>VLOOKUP(A5073,ERCOT_345kv_West_ATC!G:H,2)</f>
        <v>5.5350000000000001</v>
      </c>
      <c r="I5073" s="5">
        <f t="shared" si="1006"/>
        <v>6</v>
      </c>
      <c r="J5073" s="4">
        <f t="shared" si="1047"/>
        <v>144</v>
      </c>
      <c r="K5073" s="4">
        <f t="shared" si="1048"/>
        <v>900</v>
      </c>
      <c r="L5073" s="6">
        <f t="shared" si="1049"/>
        <v>14217777.558</v>
      </c>
      <c r="N5073" s="22">
        <f t="shared" si="1050"/>
        <v>5.3651172120495486E-2</v>
      </c>
      <c r="O5073" s="14">
        <f t="shared" si="1051"/>
        <v>339.61745927918628</v>
      </c>
      <c r="Q5073" s="22">
        <f t="shared" si="1005"/>
        <v>78.437386141075265</v>
      </c>
      <c r="R5073" s="3">
        <f>VLOOKUP(A5073,ERCOT_345kv_West_ATC!D:E,2)</f>
        <v>59.15</v>
      </c>
      <c r="S5073" s="66">
        <f t="shared" si="1044"/>
        <v>0.2458953196934115</v>
      </c>
      <c r="T5073" s="69">
        <f t="shared" si="1052"/>
        <v>19.287386141075267</v>
      </c>
      <c r="V5073" s="16">
        <f t="shared" si="1045"/>
        <v>3.4678936799999997E-2</v>
      </c>
      <c r="W5073" s="16">
        <f t="shared" si="1046"/>
        <v>1.8972235320495488E-2</v>
      </c>
      <c r="X5073" s="16"/>
      <c r="Z5073" s="15">
        <f t="shared" si="1027"/>
        <v>3.4301886792452829E-6</v>
      </c>
      <c r="AA5073" s="16">
        <f t="shared" si="1053"/>
        <v>5.418851069275471E-2</v>
      </c>
      <c r="AB5073" s="3">
        <f t="shared" si="1054"/>
        <v>5.8364976588614684E-2</v>
      </c>
      <c r="AC5073" s="69">
        <f t="shared" si="1055"/>
        <v>7.5926614314329743</v>
      </c>
      <c r="AD5073" s="3">
        <f t="shared" si="1056"/>
        <v>11.694040095977156</v>
      </c>
      <c r="AF5073" s="29"/>
      <c r="AG5073" s="30"/>
      <c r="AH5073" s="29"/>
      <c r="AI5073" s="29"/>
      <c r="AJ5073" s="31"/>
      <c r="AK5073" s="29"/>
      <c r="AL5073" s="30"/>
      <c r="AN5073" s="17">
        <f t="shared" si="1017"/>
        <v>294448.93737866962</v>
      </c>
      <c r="AO5073" s="17">
        <f t="shared" si="1018"/>
        <v>2944.4893737866964</v>
      </c>
      <c r="AP5073" s="2">
        <f t="shared" si="1019"/>
        <v>201.40307316701004</v>
      </c>
      <c r="AQ5073" s="6">
        <f t="shared" si="1020"/>
        <v>11912.991777828644</v>
      </c>
      <c r="AR5073" s="3">
        <f t="shared" si="1021"/>
        <v>3884.538842171356</v>
      </c>
    </row>
    <row r="5074" spans="1:44">
      <c r="A5074" s="32">
        <v>44887</v>
      </c>
      <c r="B5074" s="9">
        <v>6.25</v>
      </c>
      <c r="C5074" s="33">
        <v>16178.8837</v>
      </c>
      <c r="D5074" s="34">
        <f t="shared" si="1004"/>
        <v>265004043.64080265</v>
      </c>
      <c r="E5074" s="34">
        <v>37020072340965.273</v>
      </c>
      <c r="F5074" s="3">
        <f>VLOOKUP(A5074,ERCOT_345kv_West_ATC!A:B,2)</f>
        <v>49.519500000000001</v>
      </c>
      <c r="G5074" s="3">
        <f>VLOOKUP(A5074,ERCOT_345kv_West_ATC!G:H,2)</f>
        <v>5.61</v>
      </c>
      <c r="I5074" s="5">
        <f t="shared" si="1006"/>
        <v>6</v>
      </c>
      <c r="J5074" s="4">
        <f t="shared" si="1047"/>
        <v>144</v>
      </c>
      <c r="K5074" s="4">
        <f t="shared" si="1048"/>
        <v>900</v>
      </c>
      <c r="L5074" s="6">
        <f t="shared" si="1049"/>
        <v>14560995.33</v>
      </c>
      <c r="N5074" s="22">
        <f t="shared" si="1050"/>
        <v>5.4946313761674408E-2</v>
      </c>
      <c r="O5074" s="14">
        <f t="shared" si="1051"/>
        <v>339.61745927918628</v>
      </c>
      <c r="Q5074" s="22">
        <f t="shared" si="1005"/>
        <v>80.330868072623417</v>
      </c>
      <c r="R5074" s="3">
        <f>VLOOKUP(A5074,ERCOT_345kv_West_ATC!D:E,2)</f>
        <v>44.46</v>
      </c>
      <c r="S5074" s="66">
        <f t="shared" si="1044"/>
        <v>0.44653903204673734</v>
      </c>
      <c r="T5074" s="69">
        <f t="shared" si="1052"/>
        <v>35.870868072623416</v>
      </c>
      <c r="V5074" s="16">
        <f t="shared" si="1045"/>
        <v>3.3871338000000001E-2</v>
      </c>
      <c r="W5074" s="16">
        <f t="shared" si="1046"/>
        <v>2.1074975761674407E-2</v>
      </c>
      <c r="X5074" s="16"/>
      <c r="Z5074" s="15">
        <f t="shared" si="1027"/>
        <v>3.4301886792452829E-6</v>
      </c>
      <c r="AA5074" s="16">
        <f t="shared" si="1053"/>
        <v>5.5496623710566038E-2</v>
      </c>
      <c r="AB5074" s="3">
        <f t="shared" si="1054"/>
        <v>5.9773909675790826E-2</v>
      </c>
      <c r="AC5074" s="69">
        <f t="shared" si="1055"/>
        <v>8.1083309413394424</v>
      </c>
      <c r="AD5074" s="3">
        <f t="shared" si="1056"/>
        <v>11.53679713874625</v>
      </c>
      <c r="AF5074" s="29"/>
      <c r="AG5074" s="30"/>
      <c r="AH5074" s="29"/>
      <c r="AI5074" s="29"/>
      <c r="AJ5074" s="31"/>
      <c r="AK5074" s="29"/>
      <c r="AL5074" s="30"/>
      <c r="AN5074" s="17">
        <f t="shared" si="1017"/>
        <v>294448.93737866962</v>
      </c>
      <c r="AO5074" s="17">
        <f t="shared" si="1018"/>
        <v>2944.4893737866964</v>
      </c>
      <c r="AP5074" s="2">
        <f t="shared" si="1019"/>
        <v>201.40307316701004</v>
      </c>
      <c r="AQ5074" s="6">
        <f t="shared" si="1020"/>
        <v>8954.3806330052666</v>
      </c>
      <c r="AR5074" s="3">
        <f t="shared" si="1021"/>
        <v>7224.5030669947337</v>
      </c>
    </row>
    <row r="5075" spans="1:44">
      <c r="A5075" s="32">
        <v>44888</v>
      </c>
      <c r="B5075" s="9">
        <v>6.25</v>
      </c>
      <c r="C5075" s="33">
        <v>16622.307379999998</v>
      </c>
      <c r="D5075" s="34">
        <f t="shared" si="1004"/>
        <v>265004043.64080265</v>
      </c>
      <c r="E5075" s="34">
        <v>37020072340965.273</v>
      </c>
      <c r="F5075" s="3">
        <f>VLOOKUP(A5075,ERCOT_345kv_West_ATC!A:B,2)</f>
        <v>52.126300000000001</v>
      </c>
      <c r="G5075" s="3">
        <f>VLOOKUP(A5075,ERCOT_345kv_West_ATC!G:H,2)</f>
        <v>5.843</v>
      </c>
      <c r="I5075" s="5">
        <f t="shared" si="1006"/>
        <v>6</v>
      </c>
      <c r="J5075" s="4">
        <f t="shared" si="1047"/>
        <v>144</v>
      </c>
      <c r="K5075" s="4">
        <f t="shared" si="1048"/>
        <v>900</v>
      </c>
      <c r="L5075" s="6">
        <f t="shared" si="1049"/>
        <v>14960076.641999999</v>
      </c>
      <c r="N5075" s="22">
        <f t="shared" si="1050"/>
        <v>5.6452257997532673E-2</v>
      </c>
      <c r="O5075" s="14">
        <f t="shared" si="1051"/>
        <v>339.61745927918628</v>
      </c>
      <c r="Q5075" s="22">
        <f t="shared" si="1005"/>
        <v>82.532540932065316</v>
      </c>
      <c r="R5075" s="3">
        <f>VLOOKUP(A5075,ERCOT_345kv_West_ATC!D:E,2)</f>
        <v>39.74</v>
      </c>
      <c r="S5075" s="66">
        <f t="shared" si="1044"/>
        <v>0.51849295379490334</v>
      </c>
      <c r="T5075" s="69">
        <f t="shared" si="1052"/>
        <v>42.792540932065315</v>
      </c>
      <c r="V5075" s="16">
        <f t="shared" si="1045"/>
        <v>3.5654389200000004E-2</v>
      </c>
      <c r="W5075" s="16">
        <f t="shared" si="1046"/>
        <v>2.0797868797532669E-2</v>
      </c>
      <c r="X5075" s="16"/>
      <c r="Z5075" s="15">
        <f t="shared" si="1027"/>
        <v>3.4301886792452829E-6</v>
      </c>
      <c r="AA5075" s="16">
        <f t="shared" si="1053"/>
        <v>5.701765059781131E-2</v>
      </c>
      <c r="AB5075" s="3">
        <f t="shared" si="1054"/>
        <v>6.1412166522672451E-2</v>
      </c>
      <c r="AC5075" s="69">
        <f t="shared" si="1055"/>
        <v>8.7079329472981168</v>
      </c>
      <c r="AD5075" s="3">
        <f t="shared" si="1056"/>
        <v>11.409803470797788</v>
      </c>
      <c r="AF5075" s="29"/>
      <c r="AG5075" s="30"/>
      <c r="AH5075" s="29"/>
      <c r="AI5075" s="29"/>
      <c r="AJ5075" s="31"/>
      <c r="AK5075" s="29"/>
      <c r="AL5075" s="30"/>
      <c r="AN5075" s="17">
        <f t="shared" si="1017"/>
        <v>294448.93737866962</v>
      </c>
      <c r="AO5075" s="17">
        <f t="shared" si="1018"/>
        <v>2944.4893737866964</v>
      </c>
      <c r="AP5075" s="2">
        <f t="shared" si="1019"/>
        <v>201.40307316701004</v>
      </c>
      <c r="AQ5075" s="6">
        <f t="shared" si="1020"/>
        <v>8003.758127656979</v>
      </c>
      <c r="AR5075" s="3">
        <f t="shared" si="1021"/>
        <v>8618.5492523430185</v>
      </c>
    </row>
    <row r="5076" spans="1:44">
      <c r="A5076" s="32">
        <v>44889</v>
      </c>
      <c r="B5076" s="9">
        <v>6.25</v>
      </c>
      <c r="C5076" s="33">
        <v>16589.33196</v>
      </c>
      <c r="D5076" s="34">
        <f t="shared" si="1004"/>
        <v>265004043.64080265</v>
      </c>
      <c r="E5076" s="34">
        <v>37020072340965.273</v>
      </c>
      <c r="F5076" s="3">
        <f>VLOOKUP(A5076,ERCOT_345kv_West_ATC!A:B,2)</f>
        <v>51.710500000000003</v>
      </c>
      <c r="G5076" s="3">
        <f>VLOOKUP(A5076,ERCOT_345kv_West_ATC!G:H,2)</f>
        <v>5.8609999999999998</v>
      </c>
      <c r="I5076" s="5">
        <f t="shared" si="1006"/>
        <v>6</v>
      </c>
      <c r="J5076" s="4">
        <f t="shared" si="1047"/>
        <v>144</v>
      </c>
      <c r="K5076" s="4">
        <f t="shared" si="1048"/>
        <v>900</v>
      </c>
      <c r="L5076" s="6">
        <f t="shared" si="1049"/>
        <v>14930398.764</v>
      </c>
      <c r="N5076" s="22">
        <f t="shared" si="1050"/>
        <v>5.6340267713942037E-2</v>
      </c>
      <c r="O5076" s="14">
        <f t="shared" si="1051"/>
        <v>339.61745927918628</v>
      </c>
      <c r="Q5076" s="22">
        <f t="shared" si="1005"/>
        <v>82.368812447283673</v>
      </c>
      <c r="R5076" s="3">
        <f>VLOOKUP(A5076,ERCOT_345kv_West_ATC!D:E,2)</f>
        <v>40.47</v>
      </c>
      <c r="S5076" s="66">
        <f t="shared" si="1044"/>
        <v>0.5086732611824295</v>
      </c>
      <c r="T5076" s="69">
        <f t="shared" si="1052"/>
        <v>41.898812447283674</v>
      </c>
      <c r="V5076" s="16">
        <f t="shared" si="1045"/>
        <v>3.5369982000000008E-2</v>
      </c>
      <c r="W5076" s="16">
        <f t="shared" si="1046"/>
        <v>2.0970285713942029E-2</v>
      </c>
      <c r="X5076" s="16"/>
      <c r="Z5076" s="15">
        <f t="shared" si="1027"/>
        <v>3.4301886792452829E-6</v>
      </c>
      <c r="AA5076" s="16">
        <f t="shared" si="1053"/>
        <v>5.6904538685433957E-2</v>
      </c>
      <c r="AB5076" s="3">
        <f t="shared" si="1054"/>
        <v>6.1290336746703346E-2</v>
      </c>
      <c r="AC5076" s="69">
        <f t="shared" si="1055"/>
        <v>8.6633432492934244</v>
      </c>
      <c r="AD5076" s="3">
        <f t="shared" si="1056"/>
        <v>11.247013378246031</v>
      </c>
      <c r="AF5076" s="29"/>
      <c r="AG5076" s="30"/>
      <c r="AH5076" s="29"/>
      <c r="AI5076" s="29"/>
      <c r="AJ5076" s="31"/>
      <c r="AK5076" s="29"/>
      <c r="AL5076" s="30"/>
      <c r="AN5076" s="17">
        <f t="shared" si="1017"/>
        <v>294448.93737866962</v>
      </c>
      <c r="AO5076" s="17">
        <f t="shared" si="1018"/>
        <v>2944.4893737866964</v>
      </c>
      <c r="AP5076" s="2">
        <f t="shared" si="1019"/>
        <v>201.40307316701004</v>
      </c>
      <c r="AQ5076" s="6">
        <f t="shared" si="1020"/>
        <v>8150.7823710688963</v>
      </c>
      <c r="AR5076" s="3">
        <f t="shared" si="1021"/>
        <v>8438.5495889311023</v>
      </c>
    </row>
    <row r="5077" spans="1:44">
      <c r="A5077" s="32">
        <v>44890</v>
      </c>
      <c r="B5077" s="9">
        <v>6.25</v>
      </c>
      <c r="C5077" s="33">
        <v>16526.632320000001</v>
      </c>
      <c r="D5077" s="34">
        <f t="shared" ref="D5077:D5082" si="1057">((2^256)/(2^208*65535)/600)*E5077/(10^12)</f>
        <v>265004043.64080265</v>
      </c>
      <c r="E5077" s="34">
        <v>37020072340965.273</v>
      </c>
      <c r="F5077" s="3">
        <f>VLOOKUP(A5077,ERCOT_345kv_West_ATC!A:B,2)</f>
        <v>53.628700000000002</v>
      </c>
      <c r="G5077" s="3">
        <f>VLOOKUP(A5077,ERCOT_345kv_West_ATC!G:H,2)</f>
        <v>5.7149999999999999</v>
      </c>
      <c r="I5077" s="5">
        <f t="shared" si="1006"/>
        <v>6</v>
      </c>
      <c r="J5077" s="4">
        <f t="shared" si="1047"/>
        <v>144</v>
      </c>
      <c r="K5077" s="4">
        <f t="shared" si="1048"/>
        <v>900</v>
      </c>
      <c r="L5077" s="6">
        <f t="shared" si="1049"/>
        <v>14873969.088000001</v>
      </c>
      <c r="N5077" s="22">
        <f t="shared" si="1050"/>
        <v>5.6127328789596843E-2</v>
      </c>
      <c r="O5077" s="14">
        <f t="shared" si="1051"/>
        <v>339.61745927918628</v>
      </c>
      <c r="Q5077" s="22">
        <f t="shared" si="1005"/>
        <v>82.057498230404747</v>
      </c>
      <c r="R5077" s="3">
        <f>VLOOKUP(A5077,ERCOT_345kv_West_ATC!D:E,2)</f>
        <v>47.91</v>
      </c>
      <c r="S5077" s="66">
        <f t="shared" si="1044"/>
        <v>0.41614110796461112</v>
      </c>
      <c r="T5077" s="69">
        <f t="shared" si="1052"/>
        <v>34.14749823040475</v>
      </c>
      <c r="V5077" s="16">
        <f t="shared" si="1045"/>
        <v>3.6682030800000001E-2</v>
      </c>
      <c r="W5077" s="16">
        <f t="shared" si="1046"/>
        <v>1.9445297989596842E-2</v>
      </c>
      <c r="X5077" s="16"/>
      <c r="Z5077" s="15">
        <f t="shared" si="1027"/>
        <v>3.4301886792452829E-6</v>
      </c>
      <c r="AA5077" s="16">
        <f t="shared" si="1053"/>
        <v>5.6689467090113209E-2</v>
      </c>
      <c r="AB5077" s="3">
        <f t="shared" si="1054"/>
        <v>6.1058688958910382E-2</v>
      </c>
      <c r="AC5077" s="69">
        <f t="shared" si="1055"/>
        <v>8.5785601589611993</v>
      </c>
      <c r="AD5077" s="3">
        <f t="shared" si="1056"/>
        <v>11.050735071498956</v>
      </c>
      <c r="AF5077" s="29"/>
      <c r="AG5077" s="30"/>
      <c r="AH5077" s="29"/>
      <c r="AI5077" s="29"/>
      <c r="AJ5077" s="31"/>
      <c r="AK5077" s="29"/>
      <c r="AL5077" s="30"/>
      <c r="AN5077" s="17">
        <f t="shared" si="1017"/>
        <v>294448.93737866962</v>
      </c>
      <c r="AO5077" s="17">
        <f t="shared" si="1018"/>
        <v>2944.4893737866964</v>
      </c>
      <c r="AP5077" s="2">
        <f t="shared" si="1019"/>
        <v>201.40307316701004</v>
      </c>
      <c r="AQ5077" s="6">
        <f t="shared" si="1020"/>
        <v>9649.2212354314506</v>
      </c>
      <c r="AR5077" s="3">
        <f t="shared" si="1021"/>
        <v>6877.41108456855</v>
      </c>
    </row>
    <row r="5078" spans="1:44">
      <c r="A5078" s="32">
        <v>44891</v>
      </c>
      <c r="B5078" s="9">
        <v>6.25</v>
      </c>
      <c r="C5078" s="33">
        <v>16470.607899999999</v>
      </c>
      <c r="D5078" s="34">
        <f t="shared" si="1057"/>
        <v>265004043.64080265</v>
      </c>
      <c r="E5078" s="34">
        <v>37020072340965.273</v>
      </c>
      <c r="F5078" s="3">
        <f>VLOOKUP(A5078,ERCOT_345kv_West_ATC!A:B,2)</f>
        <v>53.628700000000002</v>
      </c>
      <c r="G5078" s="3">
        <f>VLOOKUP(A5078,ERCOT_345kv_West_ATC!G:H,2)</f>
        <v>5.7149999999999999</v>
      </c>
      <c r="I5078" s="5">
        <f t="shared" si="1006"/>
        <v>6</v>
      </c>
      <c r="J5078" s="4">
        <f t="shared" si="1047"/>
        <v>144</v>
      </c>
      <c r="K5078" s="4">
        <f t="shared" si="1048"/>
        <v>900</v>
      </c>
      <c r="L5078" s="6">
        <f t="shared" si="1049"/>
        <v>14823547.109999999</v>
      </c>
      <c r="N5078" s="22">
        <f>L5078/D5078</f>
        <v>5.5937060077816937E-2</v>
      </c>
      <c r="O5078" s="14">
        <f t="shared" si="1051"/>
        <v>339.61745927918628</v>
      </c>
      <c r="Q5078" s="22">
        <f t="shared" si="1005"/>
        <v>81.779327599147578</v>
      </c>
      <c r="R5078" s="3">
        <f>VLOOKUP(A5078,ERCOT_345kv_West_ATC!D:E,2)</f>
        <v>46.29</v>
      </c>
      <c r="S5078" s="66">
        <f t="shared" si="1044"/>
        <v>0.43396453163693532</v>
      </c>
      <c r="T5078" s="69">
        <f t="shared" si="1052"/>
        <v>35.489327599147579</v>
      </c>
      <c r="V5078" s="16">
        <f t="shared" si="1045"/>
        <v>3.6682030800000001E-2</v>
      </c>
      <c r="W5078" s="16">
        <f t="shared" si="1046"/>
        <v>1.9255029277816936E-2</v>
      </c>
      <c r="X5078" s="16"/>
      <c r="Z5078" s="15">
        <f t="shared" si="1027"/>
        <v>3.4301886792452829E-6</v>
      </c>
      <c r="AA5078" s="16">
        <f t="shared" si="1053"/>
        <v>5.6497292758867917E-2</v>
      </c>
      <c r="AB5078" s="3">
        <f t="shared" si="1054"/>
        <v>6.0851703193834483E-2</v>
      </c>
      <c r="AC5078" s="69">
        <f t="shared" si="1055"/>
        <v>8.5028033689434199</v>
      </c>
      <c r="AD5078" s="3">
        <f t="shared" si="1056"/>
        <v>10.87421707173224</v>
      </c>
      <c r="AF5078" s="29"/>
      <c r="AG5078" s="30"/>
      <c r="AH5078" s="29"/>
      <c r="AI5078" s="29"/>
      <c r="AJ5078" s="31"/>
      <c r="AK5078" s="29"/>
      <c r="AL5078" s="30"/>
      <c r="AN5078" s="17">
        <f t="shared" si="1017"/>
        <v>294448.93737866962</v>
      </c>
      <c r="AO5078" s="17">
        <f t="shared" si="1018"/>
        <v>2944.4893737866964</v>
      </c>
      <c r="AP5078" s="2">
        <f t="shared" si="1019"/>
        <v>201.40307316701004</v>
      </c>
      <c r="AQ5078" s="6">
        <f t="shared" si="1020"/>
        <v>9322.9482569008942</v>
      </c>
      <c r="AR5078" s="3">
        <f t="shared" si="1021"/>
        <v>7147.6596430991049</v>
      </c>
    </row>
    <row r="5079" spans="1:44">
      <c r="A5079" s="32">
        <v>44892</v>
      </c>
      <c r="B5079" s="9">
        <v>6.25</v>
      </c>
      <c r="C5079" s="33">
        <v>16449.996950000001</v>
      </c>
      <c r="D5079" s="34">
        <f t="shared" si="1057"/>
        <v>265004043.64080265</v>
      </c>
      <c r="E5079" s="34">
        <v>37020072340965.273</v>
      </c>
      <c r="F5079" s="3">
        <f>VLOOKUP(A5079,ERCOT_345kv_West_ATC!A:B,2)</f>
        <v>53.628700000000002</v>
      </c>
      <c r="G5079" s="3">
        <f>VLOOKUP(A5079,ERCOT_345kv_West_ATC!G:H,2)</f>
        <v>5.7149999999999999</v>
      </c>
      <c r="I5079" s="5">
        <f t="shared" si="1006"/>
        <v>6</v>
      </c>
      <c r="J5079" s="4">
        <f t="shared" si="1047"/>
        <v>144</v>
      </c>
      <c r="K5079" s="4">
        <f t="shared" si="1048"/>
        <v>900</v>
      </c>
      <c r="L5079" s="6">
        <f t="shared" si="1049"/>
        <v>14804997.255000001</v>
      </c>
      <c r="N5079" s="22">
        <f t="shared" si="1050"/>
        <v>5.5867061693093641E-2</v>
      </c>
      <c r="O5079" s="14">
        <f t="shared" si="1051"/>
        <v>339.61745927918628</v>
      </c>
      <c r="Q5079" s="22">
        <f t="shared" si="1005"/>
        <v>81.676990779376666</v>
      </c>
      <c r="R5079" s="3">
        <f>VLOOKUP(A5079,ERCOT_345kv_West_ATC!D:E,2)</f>
        <v>53.07</v>
      </c>
      <c r="S5079" s="66">
        <f t="shared" si="1044"/>
        <v>0.35024540579180952</v>
      </c>
      <c r="T5079" s="69">
        <f t="shared" si="1052"/>
        <v>28.606990779376666</v>
      </c>
      <c r="V5079" s="16">
        <f t="shared" si="1045"/>
        <v>3.6682030800000001E-2</v>
      </c>
      <c r="W5079" s="16">
        <f t="shared" si="1046"/>
        <v>1.9185030893093639E-2</v>
      </c>
      <c r="X5079" s="16"/>
      <c r="Z5079" s="15">
        <f t="shared" si="1027"/>
        <v>3.4301886792452829E-6</v>
      </c>
      <c r="AA5079" s="16">
        <f t="shared" si="1053"/>
        <v>5.6426593311509433E-2</v>
      </c>
      <c r="AB5079" s="3">
        <f t="shared" si="1054"/>
        <v>6.0775554734739487E-2</v>
      </c>
      <c r="AC5079" s="69">
        <f t="shared" si="1055"/>
        <v>8.4749330329146524</v>
      </c>
      <c r="AD5079" s="3">
        <f t="shared" si="1056"/>
        <v>10.682429075486201</v>
      </c>
      <c r="AF5079" s="29"/>
      <c r="AG5079" s="30"/>
      <c r="AH5079" s="29"/>
      <c r="AI5079" s="29"/>
      <c r="AJ5079" s="31"/>
      <c r="AK5079" s="29"/>
      <c r="AL5079" s="30"/>
      <c r="AN5079" s="17">
        <f t="shared" si="1017"/>
        <v>294448.93737866962</v>
      </c>
      <c r="AO5079" s="17">
        <f t="shared" si="1018"/>
        <v>2944.4893737866964</v>
      </c>
      <c r="AP5079" s="2">
        <f t="shared" si="1019"/>
        <v>201.40307316701004</v>
      </c>
      <c r="AQ5079" s="6">
        <f t="shared" si="1020"/>
        <v>10688.461092973223</v>
      </c>
      <c r="AR5079" s="3">
        <f t="shared" si="1021"/>
        <v>5761.5358570267781</v>
      </c>
    </row>
    <row r="5080" spans="1:44">
      <c r="A5080" s="32">
        <v>44893</v>
      </c>
      <c r="B5080" s="9">
        <v>6.25</v>
      </c>
      <c r="C5080" s="33">
        <v>16221.61975</v>
      </c>
      <c r="D5080" s="34">
        <f t="shared" si="1057"/>
        <v>265004043.64080265</v>
      </c>
      <c r="E5080" s="34">
        <v>37020072340965.273</v>
      </c>
      <c r="F5080" s="3">
        <f>VLOOKUP(A5080,ERCOT_345kv_West_ATC!A:B,2)</f>
        <v>53.851399999999998</v>
      </c>
      <c r="G5080" s="3">
        <f>VLOOKUP(A5080,ERCOT_345kv_West_ATC!G:H,2)</f>
        <v>5.79</v>
      </c>
      <c r="I5080" s="5">
        <f t="shared" si="1006"/>
        <v>6</v>
      </c>
      <c r="J5080" s="4">
        <f t="shared" si="1047"/>
        <v>144</v>
      </c>
      <c r="K5080" s="4">
        <f t="shared" si="1048"/>
        <v>900</v>
      </c>
      <c r="L5080" s="6">
        <f t="shared" si="1049"/>
        <v>14599457.775</v>
      </c>
      <c r="N5080" s="22">
        <f t="shared" si="1050"/>
        <v>5.5091452848880694E-2</v>
      </c>
      <c r="O5080" s="14">
        <f t="shared" si="1051"/>
        <v>339.61745927918628</v>
      </c>
      <c r="Q5080" s="22">
        <f t="shared" ref="Q5080:Q5131" si="1058">((I5080*B5080)*C5080)/((D5080*($AL$2*$Y$2)/$Y$2)/1000000)</f>
        <v>80.543059720585802</v>
      </c>
      <c r="R5080" s="3">
        <f>VLOOKUP(A5080,ERCOT_345kv_West_ATC!D:E,2)</f>
        <v>43.75</v>
      </c>
      <c r="S5080" s="66">
        <f t="shared" si="1044"/>
        <v>0.45681229206123586</v>
      </c>
      <c r="T5080" s="69">
        <f t="shared" si="1052"/>
        <v>36.793059720585802</v>
      </c>
      <c r="V5080" s="16">
        <f t="shared" si="1045"/>
        <v>3.6834357599999999E-2</v>
      </c>
      <c r="W5080" s="16">
        <f t="shared" si="1046"/>
        <v>1.8257095248880695E-2</v>
      </c>
      <c r="X5080" s="16"/>
      <c r="Z5080" s="15">
        <f t="shared" si="1027"/>
        <v>3.4301886792452829E-6</v>
      </c>
      <c r="AA5080" s="16">
        <f t="shared" si="1053"/>
        <v>5.5643216425471695E-2</v>
      </c>
      <c r="AB5080" s="3">
        <f t="shared" si="1054"/>
        <v>5.9931800716975576E-2</v>
      </c>
      <c r="AC5080" s="69">
        <f t="shared" si="1055"/>
        <v>8.1661190624130615</v>
      </c>
      <c r="AD5080" s="3">
        <f t="shared" si="1056"/>
        <v>10.470575686430113</v>
      </c>
      <c r="AF5080" s="29"/>
      <c r="AG5080" s="30"/>
      <c r="AH5080" s="29"/>
      <c r="AI5080" s="29"/>
      <c r="AJ5080" s="31"/>
      <c r="AK5080" s="29"/>
      <c r="AL5080" s="30"/>
      <c r="AN5080" s="17">
        <f t="shared" si="1017"/>
        <v>294448.93737866962</v>
      </c>
      <c r="AO5080" s="17">
        <f t="shared" si="1018"/>
        <v>2944.4893737866964</v>
      </c>
      <c r="AP5080" s="2">
        <f t="shared" si="1019"/>
        <v>201.40307316701004</v>
      </c>
      <c r="AQ5080" s="6">
        <f t="shared" si="1020"/>
        <v>8811.3844510566887</v>
      </c>
      <c r="AR5080" s="3">
        <f t="shared" si="1021"/>
        <v>7410.2352989433111</v>
      </c>
    </row>
    <row r="5081" spans="1:44">
      <c r="A5081" s="32">
        <v>44894</v>
      </c>
      <c r="B5081" s="9">
        <v>6.25</v>
      </c>
      <c r="C5081" s="33">
        <v>16447.883989999998</v>
      </c>
      <c r="D5081" s="34">
        <f t="shared" si="1057"/>
        <v>265004043.64080265</v>
      </c>
      <c r="E5081" s="34">
        <v>37020072340965.273</v>
      </c>
      <c r="F5081" s="3">
        <f>VLOOKUP(A5081,ERCOT_345kv_West_ATC!A:B,2)</f>
        <v>53.625399999999999</v>
      </c>
      <c r="G5081" s="3">
        <f>VLOOKUP(A5081,ERCOT_345kv_West_ATC!G:H,2)</f>
        <v>5.7939999999999996</v>
      </c>
      <c r="I5081" s="5">
        <f t="shared" si="1006"/>
        <v>6</v>
      </c>
      <c r="J5081" s="4">
        <f t="shared" si="1047"/>
        <v>144</v>
      </c>
      <c r="K5081" s="4">
        <f t="shared" si="1048"/>
        <v>900</v>
      </c>
      <c r="L5081" s="6">
        <f t="shared" si="1049"/>
        <v>14803095.590999998</v>
      </c>
      <c r="N5081" s="22">
        <f t="shared" si="1050"/>
        <v>5.585988571202604E-2</v>
      </c>
      <c r="O5081" s="14">
        <f t="shared" si="1051"/>
        <v>339.61745927918628</v>
      </c>
      <c r="Q5081" s="22">
        <f t="shared" si="1058"/>
        <v>81.666499578985452</v>
      </c>
      <c r="R5081" s="3">
        <f>VLOOKUP(A5081,ERCOT_345kv_West_ATC!D:E,2)</f>
        <v>36.56</v>
      </c>
      <c r="S5081" s="66">
        <f t="shared" si="1044"/>
        <v>0.55232561468316344</v>
      </c>
      <c r="T5081" s="69">
        <f t="shared" si="1052"/>
        <v>45.106499578985449</v>
      </c>
      <c r="V5081" s="16">
        <f t="shared" si="1045"/>
        <v>3.66797736E-2</v>
      </c>
      <c r="W5081" s="16">
        <f t="shared" si="1046"/>
        <v>1.918011211202604E-2</v>
      </c>
      <c r="X5081" s="16"/>
      <c r="Z5081" s="15">
        <f t="shared" si="1027"/>
        <v>3.4301886792452829E-6</v>
      </c>
      <c r="AA5081" s="16">
        <f t="shared" si="1053"/>
        <v>5.6419345460037726E-2</v>
      </c>
      <c r="AB5081" s="3">
        <f t="shared" si="1054"/>
        <v>6.0767748270305309E-2</v>
      </c>
      <c r="AC5081" s="69">
        <f t="shared" si="1055"/>
        <v>8.4720758669317426</v>
      </c>
      <c r="AD5081" s="3">
        <f t="shared" si="1056"/>
        <v>10.277298439680061</v>
      </c>
      <c r="AF5081" s="29"/>
      <c r="AG5081" s="30"/>
      <c r="AH5081" s="29"/>
      <c r="AI5081" s="29"/>
      <c r="AJ5081" s="31"/>
      <c r="AK5081" s="29"/>
      <c r="AL5081" s="30"/>
      <c r="AN5081" s="17">
        <f t="shared" si="1017"/>
        <v>294448.93737866962</v>
      </c>
      <c r="AO5081" s="17">
        <f t="shared" si="1018"/>
        <v>2944.4893737866964</v>
      </c>
      <c r="AP5081" s="2">
        <f t="shared" si="1019"/>
        <v>201.40307316701004</v>
      </c>
      <c r="AQ5081" s="6">
        <f t="shared" si="1020"/>
        <v>7363.2963549858878</v>
      </c>
      <c r="AR5081" s="3">
        <f t="shared" si="1021"/>
        <v>9084.5876350141116</v>
      </c>
    </row>
    <row r="5082" spans="1:44">
      <c r="A5082" s="32">
        <v>44895</v>
      </c>
      <c r="B5082" s="9">
        <v>6.25</v>
      </c>
      <c r="C5082" s="33">
        <v>17178.315409999999</v>
      </c>
      <c r="D5082" s="34">
        <f t="shared" si="1057"/>
        <v>265004043.64080265</v>
      </c>
      <c r="E5082" s="34">
        <v>37020072340965.273</v>
      </c>
      <c r="F5082" s="3">
        <f>VLOOKUP(A5082,ERCOT_345kv_West_ATC!A:B,2)</f>
        <v>52.558</v>
      </c>
      <c r="G5082" s="3">
        <f>VLOOKUP(A5082,ERCOT_345kv_West_ATC!G:H,2)</f>
        <v>5.6950000000000003</v>
      </c>
      <c r="I5082" s="5">
        <f t="shared" si="1006"/>
        <v>6</v>
      </c>
      <c r="J5082" s="4">
        <f t="shared" si="1047"/>
        <v>144</v>
      </c>
      <c r="K5082" s="4">
        <f t="shared" si="1048"/>
        <v>900</v>
      </c>
      <c r="L5082" s="6">
        <f t="shared" si="1049"/>
        <v>15460483.868999999</v>
      </c>
      <c r="N5082" s="22">
        <f t="shared" si="1050"/>
        <v>5.834055834240693E-2</v>
      </c>
      <c r="O5082" s="14">
        <f t="shared" si="1051"/>
        <v>339.61745927918628</v>
      </c>
      <c r="Q5082" s="22">
        <f t="shared" si="1058"/>
        <v>85.293213950887321</v>
      </c>
      <c r="R5082" s="3">
        <f>VLOOKUP(A5082,ERCOT_345kv_West_ATC!D:E,2)</f>
        <v>48.44</v>
      </c>
      <c r="S5082" s="66">
        <f t="shared" si="1044"/>
        <v>0.43207674144050628</v>
      </c>
      <c r="T5082" s="69">
        <f t="shared" si="1052"/>
        <v>36.853213950887323</v>
      </c>
      <c r="V5082" s="16">
        <f t="shared" si="1045"/>
        <v>3.5949672000000002E-2</v>
      </c>
      <c r="W5082" s="16">
        <f t="shared" si="1046"/>
        <v>2.2390886342406928E-2</v>
      </c>
      <c r="X5082" s="16"/>
      <c r="Z5082" s="15">
        <f t="shared" si="1027"/>
        <v>3.4301886792452829E-6</v>
      </c>
      <c r="AA5082" s="16">
        <f t="shared" si="1053"/>
        <v>5.8924863047886786E-2</v>
      </c>
      <c r="AB5082" s="3">
        <f t="shared" si="1054"/>
        <v>6.3466373375289514E-2</v>
      </c>
      <c r="AC5082" s="69">
        <f t="shared" si="1055"/>
        <v>9.4597726553559625</v>
      </c>
      <c r="AD5082" s="3">
        <f t="shared" si="1056"/>
        <v>10.12298790787057</v>
      </c>
      <c r="AF5082" s="29"/>
      <c r="AG5082" s="30"/>
      <c r="AH5082" s="29"/>
      <c r="AI5082" s="29"/>
      <c r="AJ5082" s="31"/>
      <c r="AK5082" s="29"/>
      <c r="AL5082" s="30"/>
      <c r="AN5082" s="17">
        <f t="shared" si="1017"/>
        <v>294448.93737866962</v>
      </c>
      <c r="AO5082" s="17">
        <f t="shared" si="1018"/>
        <v>2944.4893737866964</v>
      </c>
      <c r="AP5082" s="2">
        <f t="shared" si="1019"/>
        <v>201.40307316701004</v>
      </c>
      <c r="AQ5082" s="6">
        <f t="shared" si="1020"/>
        <v>9755.9648642099655</v>
      </c>
      <c r="AR5082" s="3">
        <f t="shared" si="1021"/>
        <v>7422.3505457900337</v>
      </c>
    </row>
    <row r="5083" spans="1:44">
      <c r="A5083" s="32">
        <v>44896</v>
      </c>
      <c r="B5083" s="9">
        <v>6.25</v>
      </c>
      <c r="C5083" s="33">
        <v>16962.986400000002</v>
      </c>
      <c r="D5083" s="34">
        <f>((2^256)/(2^208*65535)/600)*E5083/(10^12)</f>
        <v>265004043.64080265</v>
      </c>
      <c r="E5083" s="34">
        <v>37020072340965.273</v>
      </c>
      <c r="F5083" s="3">
        <f>VLOOKUP(A5083,ERCOT_345kv_West_ATC!A:B,2)</f>
        <v>53.677199999999999</v>
      </c>
      <c r="G5083" s="3">
        <f>VLOOKUP(A5083,ERCOT_345kv_West_ATC!G:H,2)</f>
        <v>5.7160000000000002</v>
      </c>
      <c r="I5083" s="5">
        <f t="shared" si="1006"/>
        <v>6</v>
      </c>
      <c r="J5083" s="4">
        <f t="shared" si="1047"/>
        <v>144</v>
      </c>
      <c r="K5083" s="4">
        <f t="shared" si="1048"/>
        <v>900</v>
      </c>
      <c r="L5083" s="6">
        <f t="shared" si="1049"/>
        <v>15266687.760000002</v>
      </c>
      <c r="N5083" s="22">
        <f t="shared" si="1050"/>
        <v>5.7609263429553914E-2</v>
      </c>
      <c r="O5083" s="14">
        <f t="shared" si="1051"/>
        <v>339.61745927918628</v>
      </c>
      <c r="Q5083" s="22">
        <f t="shared" si="1058"/>
        <v>84.224069341453102</v>
      </c>
      <c r="R5083" s="3">
        <f>VLOOKUP(A5083,ERCOT_345kv_West_ATC!D:E,2)</f>
        <v>48.19</v>
      </c>
      <c r="S5083" s="66">
        <f t="shared" si="1044"/>
        <v>0.42783576741426793</v>
      </c>
      <c r="T5083" s="69">
        <f t="shared" si="1052"/>
        <v>36.034069341453105</v>
      </c>
      <c r="V5083" s="16">
        <f t="shared" si="1045"/>
        <v>3.6715204799999998E-2</v>
      </c>
      <c r="W5083" s="16">
        <f t="shared" si="1046"/>
        <v>2.0894058629553916E-2</v>
      </c>
      <c r="X5083" s="16"/>
      <c r="Z5083" s="15">
        <f t="shared" si="1027"/>
        <v>3.4301886792452829E-6</v>
      </c>
      <c r="AA5083" s="16">
        <f t="shared" si="1053"/>
        <v>5.8186243915471704E-2</v>
      </c>
      <c r="AB5083" s="3">
        <f t="shared" si="1054"/>
        <v>6.2670826721207482E-2</v>
      </c>
      <c r="AC5083" s="69">
        <f t="shared" si="1055"/>
        <v>9.1686025799619379</v>
      </c>
      <c r="AD5083" s="3">
        <f t="shared" si="1056"/>
        <v>9.9597571695475136</v>
      </c>
      <c r="AF5083" s="29"/>
      <c r="AG5083" s="30"/>
      <c r="AH5083" s="29"/>
      <c r="AI5083" s="29"/>
      <c r="AJ5083" s="31"/>
      <c r="AK5083" s="29"/>
      <c r="AL5083" s="30"/>
      <c r="AN5083" s="17">
        <f t="shared" si="1017"/>
        <v>294448.93737866962</v>
      </c>
      <c r="AO5083" s="17">
        <f t="shared" si="1018"/>
        <v>2944.4893737866964</v>
      </c>
      <c r="AP5083" s="2">
        <f t="shared" si="1019"/>
        <v>201.40307316701004</v>
      </c>
      <c r="AQ5083" s="6">
        <f t="shared" si="1020"/>
        <v>9705.6140959182139</v>
      </c>
      <c r="AR5083" s="3">
        <f t="shared" si="1021"/>
        <v>7257.3723040817877</v>
      </c>
    </row>
    <row r="5084" spans="1:44">
      <c r="A5084" s="32">
        <v>44897</v>
      </c>
      <c r="B5084" s="9">
        <v>6.25</v>
      </c>
      <c r="C5084" s="33">
        <v>17014.59</v>
      </c>
      <c r="D5084" s="34">
        <f>((2^256)/(2^208*65535)/600)*E5084/(10^12)</f>
        <v>265004043.64080265</v>
      </c>
      <c r="E5084" s="34">
        <v>37020072340965.273</v>
      </c>
      <c r="F5084" s="3">
        <f>VLOOKUP(A5084,ERCOT_345kv_West_ATC!A:B,2)</f>
        <v>51.043100000000003</v>
      </c>
      <c r="G5084" s="3">
        <f>VLOOKUP(A5084,ERCOT_345kv_West_ATC!G:H,2)</f>
        <v>5.3179999999999996</v>
      </c>
      <c r="I5084" s="5">
        <f t="shared" si="1006"/>
        <v>6</v>
      </c>
      <c r="J5084" s="4">
        <f t="shared" ref="J5084:J5088" si="1059">I5084*24</f>
        <v>144</v>
      </c>
      <c r="K5084" s="4">
        <f t="shared" ref="K5084:K5088" si="1060">J5084*B5084</f>
        <v>900</v>
      </c>
      <c r="L5084" s="6">
        <f t="shared" ref="L5084:L5088" si="1061">K5084*C5084</f>
        <v>15313131</v>
      </c>
      <c r="N5084" s="22">
        <f t="shared" ref="N5084:N5087" si="1062">L5084/D5084</f>
        <v>5.7784518264770504E-2</v>
      </c>
      <c r="O5084" s="14">
        <f t="shared" ref="O5084:O5088" si="1063">(K5084*100000000)/D5084</f>
        <v>339.61745927918628</v>
      </c>
      <c r="Q5084" s="22">
        <f t="shared" si="1058"/>
        <v>84.480289860775585</v>
      </c>
      <c r="R5084" s="3">
        <f>VLOOKUP(A5084,ERCOT_345kv_West_ATC!D:E,2)</f>
        <v>34.85</v>
      </c>
      <c r="S5084" s="66">
        <f t="shared" si="1044"/>
        <v>0.5874777411697667</v>
      </c>
      <c r="T5084" s="69">
        <f t="shared" ref="T5084:T5088" si="1064">Q5084-R5084</f>
        <v>49.630289860775584</v>
      </c>
      <c r="V5084" s="16">
        <f t="shared" ref="V5084:V5088" si="1065">(F5084/1000000)*($X$2)*24</f>
        <v>3.4913480400000002E-2</v>
      </c>
      <c r="W5084" s="16">
        <f t="shared" ref="W5084:W5088" si="1066">N5084-V5084</f>
        <v>2.2871037864770502E-2</v>
      </c>
      <c r="X5084" s="16"/>
      <c r="Z5084" s="15">
        <f t="shared" si="1027"/>
        <v>3.4301886792452829E-6</v>
      </c>
      <c r="AA5084" s="16">
        <f t="shared" ref="AA5084:AA5088" si="1067">Z5084*C5084</f>
        <v>5.8363253999999996E-2</v>
      </c>
      <c r="AB5084" s="3">
        <f t="shared" ref="AB5084:AB5088" si="1068">C5084*$AH$2*$AG$2/(E5084/1000000000000)</f>
        <v>6.2861479487031219E-2</v>
      </c>
      <c r="AC5084" s="69">
        <f t="shared" ref="AC5084:AC5088" si="1069">((AB5084-$AL$2/1000*$AJ$2*24)*$AJ$1*$AL$1)</f>
        <v>9.238381492253426</v>
      </c>
      <c r="AD5084" s="3">
        <f t="shared" ref="AD5084:AD5088" si="1070">AVERAGE(AC5055:AC5084)</f>
        <v>9.813302288367689</v>
      </c>
      <c r="AF5084" s="29"/>
      <c r="AG5084" s="30"/>
      <c r="AH5084" s="29"/>
      <c r="AI5084" s="29"/>
      <c r="AJ5084" s="31"/>
      <c r="AK5084" s="29"/>
      <c r="AL5084" s="30"/>
      <c r="AN5084" s="17">
        <f t="shared" si="1017"/>
        <v>294448.93737866962</v>
      </c>
      <c r="AO5084" s="17">
        <f t="shared" si="1018"/>
        <v>2944.4893737866964</v>
      </c>
      <c r="AP5084" s="2">
        <f t="shared" si="1019"/>
        <v>201.40307316701004</v>
      </c>
      <c r="AQ5084" s="6">
        <f t="shared" si="1020"/>
        <v>7018.8970998702998</v>
      </c>
      <c r="AR5084" s="3">
        <f t="shared" si="1021"/>
        <v>9995.6929001296994</v>
      </c>
    </row>
    <row r="5085" spans="1:44">
      <c r="A5085" s="32">
        <v>44898</v>
      </c>
      <c r="B5085" s="9">
        <v>6.25</v>
      </c>
      <c r="C5085" s="33">
        <v>16950.39</v>
      </c>
      <c r="D5085" s="34">
        <f>((2^256)/(2^208*65535)/600)*E5085/(10^12)</f>
        <v>265004043.64080283</v>
      </c>
      <c r="E5085" s="34">
        <v>37020072340965.297</v>
      </c>
      <c r="F5085" s="3">
        <f>VLOOKUP(A5085,ERCOT_345kv_West_ATC!A:B,2)</f>
        <v>51.043100000000003</v>
      </c>
      <c r="G5085" s="3">
        <f>VLOOKUP(A5085,ERCOT_345kv_West_ATC!G:H,2)</f>
        <v>5.3179999999999996</v>
      </c>
      <c r="I5085" s="5">
        <f t="shared" si="1006"/>
        <v>6</v>
      </c>
      <c r="J5085" s="4">
        <f t="shared" si="1059"/>
        <v>144</v>
      </c>
      <c r="K5085" s="4">
        <f t="shared" si="1060"/>
        <v>900</v>
      </c>
      <c r="L5085" s="6">
        <f t="shared" si="1061"/>
        <v>15255351</v>
      </c>
      <c r="N5085" s="22">
        <f t="shared" si="1062"/>
        <v>5.7566483855913224E-2</v>
      </c>
      <c r="O5085" s="14">
        <f t="shared" si="1063"/>
        <v>339.61745927918605</v>
      </c>
      <c r="Q5085" s="22">
        <f t="shared" si="1058"/>
        <v>84.161526105136289</v>
      </c>
      <c r="R5085" s="3">
        <f>VLOOKUP(A5085,ERCOT_345kv_West_ATC!D:E,2)</f>
        <v>43.22</v>
      </c>
      <c r="S5085" s="66">
        <f t="shared" si="1044"/>
        <v>0.48646368477196222</v>
      </c>
      <c r="T5085" s="69">
        <f t="shared" si="1064"/>
        <v>40.94152610513629</v>
      </c>
      <c r="V5085" s="16">
        <f t="shared" si="1065"/>
        <v>3.4913480400000002E-2</v>
      </c>
      <c r="W5085" s="16">
        <f t="shared" si="1066"/>
        <v>2.2653003455913222E-2</v>
      </c>
      <c r="X5085" s="16"/>
      <c r="Z5085" s="15">
        <f t="shared" si="1027"/>
        <v>3.4301886792452803E-6</v>
      </c>
      <c r="AA5085" s="16">
        <f t="shared" si="1067"/>
        <v>5.8143035886792406E-2</v>
      </c>
      <c r="AB5085" s="3">
        <f t="shared" si="1068"/>
        <v>6.2624288524271113E-2</v>
      </c>
      <c r="AC5085" s="69">
        <f t="shared" si="1069"/>
        <v>9.1515695998832278</v>
      </c>
      <c r="AD5085" s="3">
        <f t="shared" si="1070"/>
        <v>9.6620569382601751</v>
      </c>
      <c r="AF5085" s="29"/>
      <c r="AG5085" s="30"/>
      <c r="AH5085" s="29"/>
      <c r="AI5085" s="29"/>
      <c r="AJ5085" s="31"/>
      <c r="AK5085" s="29"/>
      <c r="AL5085" s="30"/>
      <c r="AN5085" s="17">
        <f t="shared" si="1017"/>
        <v>294448.9373786698</v>
      </c>
      <c r="AO5085" s="17">
        <f t="shared" si="1018"/>
        <v>2944.4893737866978</v>
      </c>
      <c r="AP5085" s="2">
        <f t="shared" si="1019"/>
        <v>201.40307316701012</v>
      </c>
      <c r="AQ5085" s="6">
        <f t="shared" si="1020"/>
        <v>8704.6408222781774</v>
      </c>
      <c r="AR5085" s="3">
        <f t="shared" si="1021"/>
        <v>8245.749177721822</v>
      </c>
    </row>
    <row r="5086" spans="1:44">
      <c r="A5086" s="32">
        <v>44899</v>
      </c>
      <c r="B5086" s="9">
        <v>6.25</v>
      </c>
      <c r="C5086" s="33">
        <v>17114.59</v>
      </c>
      <c r="D5086" s="34">
        <f t="shared" ref="D5086:D5094" si="1071">((2^256)/(2^208*65535)/600)*E5086/(10^12)</f>
        <v>265004043.64080998</v>
      </c>
      <c r="E5086" s="34">
        <v>37020072340966.297</v>
      </c>
      <c r="F5086" s="3">
        <f>VLOOKUP(A5086,ERCOT_345kv_West_ATC!A:B,2)</f>
        <v>51.043100000000003</v>
      </c>
      <c r="G5086" s="3">
        <f>VLOOKUP(A5086,ERCOT_345kv_West_ATC!G:H,2)</f>
        <v>5.3179999999999996</v>
      </c>
      <c r="I5086" s="5">
        <f t="shared" si="1006"/>
        <v>6</v>
      </c>
      <c r="J5086" s="4">
        <f t="shared" si="1059"/>
        <v>144</v>
      </c>
      <c r="K5086" s="4">
        <f t="shared" si="1060"/>
        <v>900</v>
      </c>
      <c r="L5086" s="6">
        <f t="shared" si="1061"/>
        <v>15403131</v>
      </c>
      <c r="N5086" s="22">
        <f t="shared" si="1062"/>
        <v>5.8124135724048079E-2</v>
      </c>
      <c r="O5086" s="14">
        <f t="shared" si="1063"/>
        <v>339.6174592791769</v>
      </c>
      <c r="Q5086" s="22">
        <f t="shared" si="1058"/>
        <v>84.976806614105385</v>
      </c>
      <c r="R5086" s="3">
        <f>VLOOKUP(A5086,ERCOT_345kv_West_ATC!D:E,2)</f>
        <v>40.6</v>
      </c>
      <c r="S5086" s="66">
        <f t="shared" si="1044"/>
        <v>0.52222257322081145</v>
      </c>
      <c r="T5086" s="69">
        <f t="shared" si="1064"/>
        <v>44.376806614105384</v>
      </c>
      <c r="V5086" s="16">
        <f t="shared" si="1065"/>
        <v>3.4913480400000002E-2</v>
      </c>
      <c r="W5086" s="16">
        <f t="shared" si="1066"/>
        <v>2.3210655324048077E-2</v>
      </c>
      <c r="X5086" s="16"/>
      <c r="Z5086" s="15">
        <f t="shared" si="1027"/>
        <v>3.4301886792451884E-6</v>
      </c>
      <c r="AA5086" s="16">
        <f t="shared" si="1067"/>
        <v>5.8706272867922911E-2</v>
      </c>
      <c r="AB5086" s="3">
        <f t="shared" si="1068"/>
        <v>6.3230935815316136E-2</v>
      </c>
      <c r="AC5086" s="69">
        <f t="shared" si="1069"/>
        <v>9.3736025084057051</v>
      </c>
      <c r="AD5086" s="3">
        <f t="shared" si="1070"/>
        <v>9.4754382312571526</v>
      </c>
      <c r="AF5086" s="29"/>
      <c r="AG5086" s="30"/>
      <c r="AH5086" s="29"/>
      <c r="AI5086" s="29"/>
      <c r="AJ5086" s="31"/>
      <c r="AK5086" s="29"/>
      <c r="AL5086" s="30"/>
      <c r="AN5086" s="17">
        <f t="shared" si="1017"/>
        <v>294448.93737867777</v>
      </c>
      <c r="AO5086" s="17">
        <f t="shared" si="1018"/>
        <v>2944.4893737867778</v>
      </c>
      <c r="AP5086" s="2">
        <f t="shared" si="1019"/>
        <v>201.40307316701558</v>
      </c>
      <c r="AQ5086" s="6">
        <f t="shared" si="1020"/>
        <v>8176.9647705808329</v>
      </c>
      <c r="AR5086" s="3">
        <f t="shared" si="1021"/>
        <v>8937.6252294191672</v>
      </c>
    </row>
    <row r="5087" spans="1:44">
      <c r="A5087" s="32">
        <v>44900</v>
      </c>
      <c r="B5087" s="9">
        <v>6.25</v>
      </c>
      <c r="C5087" s="33">
        <v>16972.240000000002</v>
      </c>
      <c r="D5087" s="34">
        <f t="shared" si="1071"/>
        <v>245103207.00320089</v>
      </c>
      <c r="E5087" s="34">
        <v>34240000000000</v>
      </c>
      <c r="F5087" s="3">
        <f>VLOOKUP(A5087,ERCOT_345kv_West_ATC!A:B,2)</f>
        <v>49.506100000000004</v>
      </c>
      <c r="G5087" s="3">
        <f>VLOOKUP(A5087,ERCOT_345kv_West_ATC!G:H,2)</f>
        <v>4.9850000000000003</v>
      </c>
      <c r="I5087" s="5">
        <f t="shared" si="1006"/>
        <v>6</v>
      </c>
      <c r="J5087" s="4">
        <f t="shared" si="1059"/>
        <v>144</v>
      </c>
      <c r="K5087" s="4">
        <f t="shared" si="1060"/>
        <v>900</v>
      </c>
      <c r="L5087" s="6">
        <f t="shared" si="1061"/>
        <v>15275016.000000002</v>
      </c>
      <c r="N5087" s="22">
        <f t="shared" si="1062"/>
        <v>6.2320751273566649E-2</v>
      </c>
      <c r="O5087" s="14">
        <f t="shared" si="1063"/>
        <v>367.19225790801119</v>
      </c>
      <c r="Q5087" s="22">
        <f t="shared" si="1058"/>
        <v>91.112209464278735</v>
      </c>
      <c r="R5087" s="3">
        <f>VLOOKUP(A5087,ERCOT_345kv_West_ATC!D:E,2)</f>
        <v>32.409999999999997</v>
      </c>
      <c r="S5087" s="66">
        <f t="shared" si="1044"/>
        <v>0.64428477598596057</v>
      </c>
      <c r="T5087" s="69">
        <f t="shared" si="1064"/>
        <v>58.702209464278738</v>
      </c>
      <c r="V5087" s="16">
        <f t="shared" si="1065"/>
        <v>3.3862172400000001E-2</v>
      </c>
      <c r="W5087" s="16">
        <f t="shared" si="1066"/>
        <v>2.8458578873566648E-2</v>
      </c>
      <c r="X5087" s="16"/>
      <c r="Z5087" s="15">
        <f t="shared" si="1027"/>
        <v>3.7086983951174212E-6</v>
      </c>
      <c r="AA5087" s="16">
        <f t="shared" si="1067"/>
        <v>6.2944919249547704E-2</v>
      </c>
      <c r="AB5087" s="3">
        <f t="shared" si="1068"/>
        <v>6.7796266983644882E-2</v>
      </c>
      <c r="AC5087" s="69">
        <f t="shared" si="1069"/>
        <v>11.044513716014027</v>
      </c>
      <c r="AD5087" s="3">
        <f t="shared" si="1070"/>
        <v>9.3387602004721959</v>
      </c>
      <c r="AF5087" s="29"/>
      <c r="AG5087" s="30"/>
      <c r="AH5087" s="29"/>
      <c r="AI5087" s="29"/>
      <c r="AJ5087" s="31"/>
      <c r="AK5087" s="29"/>
      <c r="AL5087" s="30"/>
      <c r="AN5087" s="17">
        <f t="shared" si="1017"/>
        <v>272336.89667022321</v>
      </c>
      <c r="AO5087" s="17">
        <f t="shared" si="1018"/>
        <v>2723.3689667022322</v>
      </c>
      <c r="AP5087" s="2">
        <f t="shared" si="1019"/>
        <v>186.27843732243269</v>
      </c>
      <c r="AQ5087" s="6">
        <f t="shared" si="1020"/>
        <v>6037.2841536200431</v>
      </c>
      <c r="AR5087" s="3">
        <f t="shared" si="1021"/>
        <v>10934.955846379959</v>
      </c>
    </row>
    <row r="5088" spans="1:44">
      <c r="A5088" s="32">
        <v>44901</v>
      </c>
      <c r="B5088" s="9">
        <v>6.25</v>
      </c>
      <c r="C5088" s="33">
        <v>16995.63</v>
      </c>
      <c r="D5088" s="34">
        <f t="shared" si="1071"/>
        <v>245103207.00320089</v>
      </c>
      <c r="E5088" s="34">
        <v>34240000000000</v>
      </c>
      <c r="F5088" s="3">
        <f>VLOOKUP(A5088,ERCOT_345kv_West_ATC!A:B,2)</f>
        <v>49.088900000000002</v>
      </c>
      <c r="G5088" s="3">
        <f>VLOOKUP(A5088,ERCOT_345kv_West_ATC!G:H,2)</f>
        <v>4.8259999999999996</v>
      </c>
      <c r="I5088" s="5">
        <f t="shared" si="1006"/>
        <v>6</v>
      </c>
      <c r="J5088" s="4">
        <f t="shared" si="1059"/>
        <v>144</v>
      </c>
      <c r="K5088" s="4">
        <f t="shared" si="1060"/>
        <v>900</v>
      </c>
      <c r="L5088" s="6">
        <f t="shared" si="1061"/>
        <v>15296067</v>
      </c>
      <c r="N5088" s="22">
        <f>L5088/D5088</f>
        <v>6.2406637542691323E-2</v>
      </c>
      <c r="O5088" s="14">
        <f t="shared" si="1063"/>
        <v>367.19225790801119</v>
      </c>
      <c r="Q5088" s="22">
        <f t="shared" si="1058"/>
        <v>91.237774185221241</v>
      </c>
      <c r="R5088" s="3">
        <f>VLOOKUP(A5088,ERCOT_345kv_West_ATC!D:E,2)</f>
        <v>37.39</v>
      </c>
      <c r="S5088" s="66">
        <f t="shared" si="1044"/>
        <v>0.59019166859447059</v>
      </c>
      <c r="T5088" s="69">
        <f t="shared" si="1064"/>
        <v>53.84777418522124</v>
      </c>
      <c r="V5088" s="16">
        <f t="shared" si="1065"/>
        <v>3.3576807600000001E-2</v>
      </c>
      <c r="W5088" s="16">
        <f t="shared" si="1066"/>
        <v>2.8829829942691322E-2</v>
      </c>
      <c r="X5088" s="16"/>
      <c r="Z5088" s="15">
        <f t="shared" si="1027"/>
        <v>3.7086983951174212E-6</v>
      </c>
      <c r="AA5088" s="16">
        <f t="shared" si="1067"/>
        <v>6.3031665705009496E-2</v>
      </c>
      <c r="AB5088" s="3">
        <f t="shared" si="1068"/>
        <v>6.7889699240362159E-2</v>
      </c>
      <c r="AC5088" s="69">
        <f t="shared" si="1069"/>
        <v>11.07870992197255</v>
      </c>
      <c r="AD5088" s="3">
        <f t="shared" si="1070"/>
        <v>9.2187662648554127</v>
      </c>
      <c r="AF5088" s="29"/>
      <c r="AG5088" s="30"/>
      <c r="AH5088" s="29"/>
      <c r="AI5088" s="29"/>
      <c r="AJ5088" s="31"/>
      <c r="AK5088" s="29"/>
      <c r="AL5088" s="30"/>
      <c r="AN5088" s="17">
        <f t="shared" si="1017"/>
        <v>272336.89667022321</v>
      </c>
      <c r="AO5088" s="17">
        <f t="shared" si="1018"/>
        <v>2723.3689667022322</v>
      </c>
      <c r="AP5088" s="2">
        <f t="shared" si="1019"/>
        <v>186.27843732243269</v>
      </c>
      <c r="AQ5088" s="6">
        <f t="shared" si="1020"/>
        <v>6964.9507714857582</v>
      </c>
      <c r="AR5088" s="3">
        <f t="shared" si="1021"/>
        <v>10030.679228514244</v>
      </c>
    </row>
    <row r="5089" spans="1:44">
      <c r="A5089" s="32">
        <v>44902</v>
      </c>
      <c r="B5089" s="9">
        <v>6.25</v>
      </c>
      <c r="C5089" s="33">
        <v>16830.68</v>
      </c>
      <c r="D5089" s="34">
        <f t="shared" si="1071"/>
        <v>245103207.00320089</v>
      </c>
      <c r="E5089" s="34">
        <v>34240000000000</v>
      </c>
      <c r="F5089" s="3">
        <f>VLOOKUP(A5089,ERCOT_345kv_West_ATC!A:B,2)</f>
        <v>47.983600000000003</v>
      </c>
      <c r="G5089" s="3">
        <f>VLOOKUP(A5089,ERCOT_345kv_West_ATC!G:H,2)</f>
        <v>5.08</v>
      </c>
      <c r="I5089" s="5">
        <f t="shared" si="1006"/>
        <v>6</v>
      </c>
      <c r="J5089" s="4">
        <f t="shared" ref="J5089:J5093" si="1072">I5089*24</f>
        <v>144</v>
      </c>
      <c r="K5089" s="4">
        <f t="shared" ref="K5089:K5093" si="1073">J5089*B5089</f>
        <v>900</v>
      </c>
      <c r="L5089" s="6">
        <f t="shared" ref="L5089:L5093" si="1074">K5089*C5089</f>
        <v>15147612</v>
      </c>
      <c r="N5089" s="22">
        <f t="shared" ref="N5089:N5093" si="1075">L5089/D5089</f>
        <v>6.1800953913272061E-2</v>
      </c>
      <c r="O5089" s="14">
        <f t="shared" ref="O5089:O5093" si="1076">(K5089*100000000)/D5089</f>
        <v>367.19225790801119</v>
      </c>
      <c r="Q5089" s="22">
        <f t="shared" si="1058"/>
        <v>90.352271803029325</v>
      </c>
      <c r="R5089" s="3">
        <f>VLOOKUP(A5089,ERCOT_345kv_West_ATC!D:E,2)</f>
        <v>40.07</v>
      </c>
      <c r="S5089" s="66">
        <f t="shared" ref="S5089:S5093" si="1077">(Q5089-R5089)/Q5089</f>
        <v>0.55651364154568461</v>
      </c>
      <c r="T5089" s="69">
        <f t="shared" ref="T5089:T5093" si="1078">Q5089-R5089</f>
        <v>50.282271803029325</v>
      </c>
      <c r="V5089" s="16">
        <f t="shared" ref="V5089:V5093" si="1079">(F5089/1000000)*($X$2)*24</f>
        <v>3.2820782399999998E-2</v>
      </c>
      <c r="W5089" s="16">
        <f t="shared" ref="W5089:W5093" si="1080">N5089-V5089</f>
        <v>2.8980171513272063E-2</v>
      </c>
      <c r="X5089" s="16"/>
      <c r="Z5089" s="15">
        <f t="shared" si="1027"/>
        <v>3.7086983951174212E-6</v>
      </c>
      <c r="AA5089" s="16">
        <f t="shared" ref="AA5089:AA5093" si="1081">Z5089*C5089</f>
        <v>6.2419915904734877E-2</v>
      </c>
      <c r="AB5089" s="3">
        <f t="shared" ref="AB5089:AB5093" si="1082">C5089*$AH$2*$AG$2/(E5089/1000000000000)</f>
        <v>6.7230800106308414E-2</v>
      </c>
      <c r="AC5089" s="69">
        <f t="shared" ref="AC5089:AC5093" si="1083">((AB5089-$AL$2/1000*$AJ$2*24)*$AJ$1*$AL$1)</f>
        <v>10.837552838908879</v>
      </c>
      <c r="AD5089" s="3">
        <f t="shared" ref="AD5089:AD5093" si="1084">AVERAGE(AC5060:AC5089)</f>
        <v>9.1043526720611005</v>
      </c>
      <c r="AF5089" s="29"/>
      <c r="AG5089" s="30"/>
      <c r="AH5089" s="29"/>
      <c r="AI5089" s="29"/>
      <c r="AJ5089" s="31"/>
      <c r="AK5089" s="29"/>
      <c r="AL5089" s="30"/>
      <c r="AN5089" s="17">
        <f t="shared" si="1017"/>
        <v>272336.89667022321</v>
      </c>
      <c r="AO5089" s="17">
        <f t="shared" si="1018"/>
        <v>2723.3689667022322</v>
      </c>
      <c r="AP5089" s="2">
        <f t="shared" si="1019"/>
        <v>186.27843732243269</v>
      </c>
      <c r="AQ5089" s="6">
        <f t="shared" si="1020"/>
        <v>7464.1769835098785</v>
      </c>
      <c r="AR5089" s="3">
        <f t="shared" si="1021"/>
        <v>9366.5030164901218</v>
      </c>
    </row>
    <row r="5090" spans="1:44">
      <c r="A5090" s="32">
        <v>44903</v>
      </c>
      <c r="B5090" s="9">
        <v>6.25</v>
      </c>
      <c r="C5090" s="33">
        <v>17184.099999999999</v>
      </c>
      <c r="D5090" s="34">
        <f t="shared" si="1071"/>
        <v>245103207.00320089</v>
      </c>
      <c r="E5090" s="34">
        <v>34240000000000</v>
      </c>
      <c r="F5090" s="3">
        <f>VLOOKUP(A5090,ERCOT_345kv_West_ATC!A:B,2)</f>
        <v>48.514099999999999</v>
      </c>
      <c r="G5090" s="3">
        <f>VLOOKUP(A5090,ERCOT_345kv_West_ATC!G:H,2)</f>
        <v>5.1820000000000004</v>
      </c>
      <c r="I5090" s="5">
        <f t="shared" si="1006"/>
        <v>6</v>
      </c>
      <c r="J5090" s="4">
        <f t="shared" si="1072"/>
        <v>144</v>
      </c>
      <c r="K5090" s="4">
        <f t="shared" si="1073"/>
        <v>900</v>
      </c>
      <c r="L5090" s="6">
        <f t="shared" si="1074"/>
        <v>15465689.999999998</v>
      </c>
      <c r="N5090" s="22">
        <f t="shared" si="1075"/>
        <v>6.3098684791170548E-2</v>
      </c>
      <c r="O5090" s="14">
        <f t="shared" si="1076"/>
        <v>367.19225790801119</v>
      </c>
      <c r="Q5090" s="22">
        <f t="shared" si="1058"/>
        <v>92.249539168378007</v>
      </c>
      <c r="R5090" s="3">
        <f>VLOOKUP(A5090,ERCOT_345kv_West_ATC!D:E,2)</f>
        <v>42.41</v>
      </c>
      <c r="S5090" s="66">
        <f t="shared" si="1077"/>
        <v>0.54026870613856015</v>
      </c>
      <c r="T5090" s="69">
        <f t="shared" si="1078"/>
        <v>49.83953916837801</v>
      </c>
      <c r="V5090" s="16">
        <f t="shared" si="1079"/>
        <v>3.3183644400000004E-2</v>
      </c>
      <c r="W5090" s="16">
        <f t="shared" si="1080"/>
        <v>2.9915040391170544E-2</v>
      </c>
      <c r="X5090" s="16"/>
      <c r="Z5090" s="15">
        <f t="shared" si="1027"/>
        <v>3.7086983951174212E-6</v>
      </c>
      <c r="AA5090" s="16">
        <f t="shared" si="1081"/>
        <v>6.3730644091537267E-2</v>
      </c>
      <c r="AB5090" s="3">
        <f t="shared" si="1082"/>
        <v>6.8642549921144852E-2</v>
      </c>
      <c r="AC5090" s="69">
        <f t="shared" si="1083"/>
        <v>11.354253271139015</v>
      </c>
      <c r="AD5090" s="3">
        <f t="shared" si="1084"/>
        <v>9.1005241389942579</v>
      </c>
      <c r="AF5090" s="29"/>
      <c r="AG5090" s="30"/>
      <c r="AH5090" s="29"/>
      <c r="AI5090" s="29"/>
      <c r="AJ5090" s="31"/>
      <c r="AK5090" s="29"/>
      <c r="AL5090" s="30"/>
      <c r="AN5090" s="17">
        <f t="shared" si="1017"/>
        <v>272336.89667022321</v>
      </c>
      <c r="AO5090" s="17">
        <f t="shared" si="1018"/>
        <v>2723.3689667022322</v>
      </c>
      <c r="AP5090" s="2">
        <f t="shared" si="1019"/>
        <v>186.27843732243269</v>
      </c>
      <c r="AQ5090" s="6">
        <f t="shared" si="1020"/>
        <v>7900.0685268443704</v>
      </c>
      <c r="AR5090" s="3">
        <f t="shared" si="1021"/>
        <v>9284.0314731556282</v>
      </c>
    </row>
    <row r="5091" spans="1:44">
      <c r="A5091" s="32">
        <v>44904</v>
      </c>
      <c r="B5091" s="9">
        <v>6.25</v>
      </c>
      <c r="C5091" s="33">
        <v>17129.349999999999</v>
      </c>
      <c r="D5091" s="34">
        <f t="shared" si="1071"/>
        <v>245103207.00320089</v>
      </c>
      <c r="E5091" s="34">
        <v>34240000000000</v>
      </c>
      <c r="F5091" s="3">
        <f>VLOOKUP(A5091,ERCOT_345kv_West_ATC!A:B,2)</f>
        <v>49.220100000000002</v>
      </c>
      <c r="G5091" s="3">
        <f>VLOOKUP(A5091,ERCOT_345kv_West_ATC!G:H,2)</f>
        <v>5.3310000000000004</v>
      </c>
      <c r="I5091" s="5">
        <f t="shared" si="1006"/>
        <v>6</v>
      </c>
      <c r="J5091" s="4">
        <f t="shared" si="1072"/>
        <v>144</v>
      </c>
      <c r="K5091" s="4">
        <f t="shared" si="1073"/>
        <v>900</v>
      </c>
      <c r="L5091" s="6">
        <f t="shared" si="1074"/>
        <v>15416414.999999998</v>
      </c>
      <c r="N5091" s="22">
        <f t="shared" si="1075"/>
        <v>6.2897647029965906E-2</v>
      </c>
      <c r="O5091" s="14">
        <f t="shared" si="1076"/>
        <v>367.19225790801119</v>
      </c>
      <c r="Q5091" s="22">
        <f t="shared" si="1058"/>
        <v>91.955624312815672</v>
      </c>
      <c r="R5091" s="3">
        <f>VLOOKUP(A5091,ERCOT_345kv_West_ATC!D:E,2)</f>
        <v>40.700000000000003</v>
      </c>
      <c r="S5091" s="66">
        <f t="shared" si="1077"/>
        <v>0.55739520769772288</v>
      </c>
      <c r="T5091" s="69">
        <f t="shared" si="1078"/>
        <v>51.255624312815669</v>
      </c>
      <c r="V5091" s="16">
        <f t="shared" si="1079"/>
        <v>3.3666548399999996E-2</v>
      </c>
      <c r="W5091" s="16">
        <f t="shared" si="1080"/>
        <v>2.923109862996591E-2</v>
      </c>
      <c r="X5091" s="16"/>
      <c r="Z5091" s="15">
        <f t="shared" si="1027"/>
        <v>3.7086983951174212E-6</v>
      </c>
      <c r="AA5091" s="16">
        <f t="shared" si="1081"/>
        <v>6.3527592854404596E-2</v>
      </c>
      <c r="AB5091" s="3">
        <f t="shared" si="1082"/>
        <v>6.8423848935455597E-2</v>
      </c>
      <c r="AC5091" s="69">
        <f t="shared" si="1083"/>
        <v>11.274208710376749</v>
      </c>
      <c r="AD5091" s="3">
        <f t="shared" si="1084"/>
        <v>9.2152603102304287</v>
      </c>
      <c r="AF5091" s="29"/>
      <c r="AG5091" s="30"/>
      <c r="AH5091" s="29"/>
      <c r="AI5091" s="29"/>
      <c r="AJ5091" s="31"/>
      <c r="AK5091" s="29"/>
      <c r="AL5091" s="30"/>
      <c r="AN5091" s="17">
        <f t="shared" si="1017"/>
        <v>272336.89667022321</v>
      </c>
      <c r="AO5091" s="17">
        <f t="shared" si="1018"/>
        <v>2723.3689667022322</v>
      </c>
      <c r="AP5091" s="2">
        <f t="shared" si="1019"/>
        <v>186.27843732243269</v>
      </c>
      <c r="AQ5091" s="6">
        <f t="shared" si="1020"/>
        <v>7581.5323990230108</v>
      </c>
      <c r="AR5091" s="3">
        <f t="shared" si="1021"/>
        <v>9547.8176009769886</v>
      </c>
    </row>
    <row r="5092" spans="1:44">
      <c r="A5092" s="32">
        <v>44905</v>
      </c>
      <c r="B5092" s="9">
        <v>6.25</v>
      </c>
      <c r="C5092" s="33">
        <v>17115.37</v>
      </c>
      <c r="D5092" s="34">
        <f t="shared" si="1071"/>
        <v>245103207.00320089</v>
      </c>
      <c r="E5092" s="34">
        <v>34240000000000</v>
      </c>
      <c r="F5092" s="3">
        <f>VLOOKUP(A5092,ERCOT_345kv_West_ATC!A:B,2)</f>
        <v>49.220100000000002</v>
      </c>
      <c r="G5092" s="3">
        <f>VLOOKUP(A5092,ERCOT_345kv_West_ATC!G:H,2)</f>
        <v>5.3310000000000004</v>
      </c>
      <c r="I5092" s="5">
        <f t="shared" ref="I5092:I5138" si="1085">60/10</f>
        <v>6</v>
      </c>
      <c r="J5092" s="4">
        <f t="shared" si="1072"/>
        <v>144</v>
      </c>
      <c r="K5092" s="4">
        <f t="shared" si="1073"/>
        <v>900</v>
      </c>
      <c r="L5092" s="6">
        <f t="shared" si="1074"/>
        <v>15403833</v>
      </c>
      <c r="N5092" s="22">
        <f t="shared" si="1075"/>
        <v>6.2846313552310379E-2</v>
      </c>
      <c r="O5092" s="14">
        <f t="shared" si="1076"/>
        <v>367.19225790801119</v>
      </c>
      <c r="Q5092" s="22">
        <f t="shared" si="1058"/>
        <v>91.880575368874815</v>
      </c>
      <c r="R5092" s="3">
        <f>VLOOKUP(A5092,ERCOT_345kv_West_ATC!D:E,2)</f>
        <v>41.62</v>
      </c>
      <c r="S5092" s="66">
        <f t="shared" si="1077"/>
        <v>0.54702068600564002</v>
      </c>
      <c r="T5092" s="69">
        <f t="shared" si="1078"/>
        <v>50.260575368874818</v>
      </c>
      <c r="V5092" s="16">
        <f t="shared" si="1079"/>
        <v>3.3666548399999996E-2</v>
      </c>
      <c r="W5092" s="16">
        <f t="shared" si="1080"/>
        <v>2.9179765152310383E-2</v>
      </c>
      <c r="X5092" s="16"/>
      <c r="Z5092" s="15">
        <f t="shared" si="1027"/>
        <v>3.7086983951174212E-6</v>
      </c>
      <c r="AA5092" s="16">
        <f t="shared" si="1081"/>
        <v>6.3475745250840848E-2</v>
      </c>
      <c r="AB5092" s="3">
        <f t="shared" si="1082"/>
        <v>6.8368005286506994E-2</v>
      </c>
      <c r="AC5092" s="69">
        <f t="shared" si="1083"/>
        <v>11.253769934861559</v>
      </c>
      <c r="AD5092" s="3">
        <f t="shared" si="1084"/>
        <v>9.2517665817567742</v>
      </c>
      <c r="AF5092" s="29"/>
      <c r="AG5092" s="30"/>
      <c r="AH5092" s="29"/>
      <c r="AI5092" s="29"/>
      <c r="AJ5092" s="31"/>
      <c r="AK5092" s="29"/>
      <c r="AL5092" s="30"/>
      <c r="AN5092" s="17">
        <f t="shared" si="1017"/>
        <v>272336.89667022321</v>
      </c>
      <c r="AO5092" s="17">
        <f t="shared" si="1018"/>
        <v>2723.3689667022322</v>
      </c>
      <c r="AP5092" s="2">
        <f t="shared" si="1019"/>
        <v>186.27843732243269</v>
      </c>
      <c r="AQ5092" s="6">
        <f t="shared" si="1020"/>
        <v>7752.908561359648</v>
      </c>
      <c r="AR5092" s="3">
        <f t="shared" si="1021"/>
        <v>9362.4614386403518</v>
      </c>
    </row>
    <row r="5093" spans="1:44">
      <c r="A5093" s="32">
        <v>44906</v>
      </c>
      <c r="B5093" s="9">
        <v>6.25</v>
      </c>
      <c r="C5093" s="33">
        <v>17131.46</v>
      </c>
      <c r="D5093" s="34">
        <f t="shared" si="1071"/>
        <v>245103207.00320089</v>
      </c>
      <c r="E5093" s="34">
        <v>34240000000000</v>
      </c>
      <c r="F5093" s="3">
        <f>VLOOKUP(A5093,ERCOT_345kv_West_ATC!A:B,2)</f>
        <v>49.220100000000002</v>
      </c>
      <c r="G5093" s="3">
        <f>VLOOKUP(A5093,ERCOT_345kv_West_ATC!G:H,2)</f>
        <v>5.3310000000000004</v>
      </c>
      <c r="I5093" s="5">
        <f t="shared" si="1085"/>
        <v>6</v>
      </c>
      <c r="J5093" s="4">
        <f t="shared" si="1072"/>
        <v>144</v>
      </c>
      <c r="K5093" s="4">
        <f t="shared" si="1073"/>
        <v>900</v>
      </c>
      <c r="L5093" s="6">
        <f t="shared" si="1074"/>
        <v>15418314</v>
      </c>
      <c r="N5093" s="22">
        <f t="shared" si="1075"/>
        <v>6.2905394786607782E-2</v>
      </c>
      <c r="O5093" s="14">
        <f t="shared" si="1076"/>
        <v>367.19225790801119</v>
      </c>
      <c r="Q5093" s="22">
        <f t="shared" si="1058"/>
        <v>91.966951442409027</v>
      </c>
      <c r="R5093" s="3">
        <f>VLOOKUP(A5093,ERCOT_345kv_West_ATC!D:E,2)</f>
        <v>40.33</v>
      </c>
      <c r="S5093" s="66">
        <f t="shared" si="1077"/>
        <v>0.56147290556591734</v>
      </c>
      <c r="T5093" s="69">
        <f t="shared" si="1078"/>
        <v>51.636951442409028</v>
      </c>
      <c r="V5093" s="16">
        <f t="shared" si="1079"/>
        <v>3.3666548399999996E-2</v>
      </c>
      <c r="W5093" s="16">
        <f t="shared" si="1080"/>
        <v>2.9238846386607786E-2</v>
      </c>
      <c r="X5093" s="16"/>
      <c r="Z5093" s="15">
        <f t="shared" si="1027"/>
        <v>3.7086983951174212E-6</v>
      </c>
      <c r="AA5093" s="16">
        <f t="shared" si="1081"/>
        <v>6.3535418208018293E-2</v>
      </c>
      <c r="AB5093" s="3">
        <f t="shared" si="1082"/>
        <v>6.8432277411799067E-2</v>
      </c>
      <c r="AC5093" s="69">
        <f t="shared" si="1083"/>
        <v>11.277293532718458</v>
      </c>
      <c r="AD5093" s="3">
        <f t="shared" si="1084"/>
        <v>9.3146233041329545</v>
      </c>
      <c r="AF5093" s="29"/>
      <c r="AG5093" s="30"/>
      <c r="AH5093" s="29"/>
      <c r="AI5093" s="29"/>
      <c r="AJ5093" s="31"/>
      <c r="AK5093" s="29"/>
      <c r="AL5093" s="30"/>
      <c r="AN5093" s="17">
        <f t="shared" si="1017"/>
        <v>272336.89667022321</v>
      </c>
      <c r="AO5093" s="17">
        <f t="shared" si="1018"/>
        <v>2723.3689667022322</v>
      </c>
      <c r="AP5093" s="2">
        <f t="shared" si="1019"/>
        <v>186.27843732243269</v>
      </c>
      <c r="AQ5093" s="6">
        <f t="shared" si="1020"/>
        <v>7512.6093772137101</v>
      </c>
      <c r="AR5093" s="3">
        <f t="shared" si="1021"/>
        <v>9618.850622786289</v>
      </c>
    </row>
    <row r="5094" spans="1:44">
      <c r="A5094" s="32">
        <v>44907</v>
      </c>
      <c r="B5094" s="9">
        <v>6.25</v>
      </c>
      <c r="C5094" s="33">
        <v>17177.78</v>
      </c>
      <c r="D5094" s="34">
        <f t="shared" si="1071"/>
        <v>245103207.00320089</v>
      </c>
      <c r="E5094" s="34">
        <v>34240000000000</v>
      </c>
      <c r="F5094" s="3">
        <f>VLOOKUP(A5094,ERCOT_345kv_West_ATC!A:B,2)</f>
        <v>53.105200000000004</v>
      </c>
      <c r="G5094" s="3">
        <f>VLOOKUP(A5094,ERCOT_345kv_West_ATC!G:H,2)</f>
        <v>5.4390000000000001</v>
      </c>
      <c r="I5094" s="5">
        <f t="shared" si="1085"/>
        <v>6</v>
      </c>
      <c r="J5094" s="4">
        <f t="shared" ref="J5094" si="1086">I5094*24</f>
        <v>144</v>
      </c>
      <c r="K5094" s="4">
        <f t="shared" ref="K5094" si="1087">J5094*B5094</f>
        <v>900</v>
      </c>
      <c r="L5094" s="6">
        <f t="shared" ref="L5094" si="1088">K5094*C5094</f>
        <v>15460001.999999998</v>
      </c>
      <c r="N5094" s="22">
        <f t="shared" ref="N5094" si="1089">L5094/D5094</f>
        <v>6.3075478240470759E-2</v>
      </c>
      <c r="O5094" s="14">
        <f t="shared" ref="O5094" si="1090">(K5094*100000000)/D5094</f>
        <v>367.19225790801119</v>
      </c>
      <c r="Q5094" s="22">
        <f t="shared" si="1058"/>
        <v>92.215611462676563</v>
      </c>
      <c r="R5094" s="3">
        <f>VLOOKUP(A5094,ERCOT_345kv_West_ATC!D:E,2)</f>
        <v>32.880000000000003</v>
      </c>
      <c r="S5094" s="66">
        <f t="shared" ref="S5094" si="1091">(Q5094-R5094)/Q5094</f>
        <v>0.64344432056053891</v>
      </c>
      <c r="T5094" s="69">
        <f t="shared" ref="T5094" si="1092">Q5094-R5094</f>
        <v>59.33561146267656</v>
      </c>
      <c r="V5094" s="16">
        <f t="shared" ref="V5094" si="1093">(F5094/1000000)*($X$2)*24</f>
        <v>3.6323956800000001E-2</v>
      </c>
      <c r="W5094" s="16">
        <f t="shared" ref="W5094" si="1094">N5094-V5094</f>
        <v>2.6751521440470757E-2</v>
      </c>
      <c r="X5094" s="16"/>
      <c r="Z5094" s="15">
        <f t="shared" si="1027"/>
        <v>3.7086983951174212E-6</v>
      </c>
      <c r="AA5094" s="16">
        <f t="shared" ref="AA5094" si="1095">Z5094*C5094</f>
        <v>6.3707205117680132E-2</v>
      </c>
      <c r="AB5094" s="3">
        <f t="shared" ref="AB5094" si="1096">C5094*$AH$2*$AG$2/(E5094/1000000000000)</f>
        <v>6.8617304437499999E-2</v>
      </c>
      <c r="AC5094" s="69">
        <f t="shared" ref="AC5094" si="1097">((AB5094-$AL$2/1000*$AJ$2*24)*$AJ$1*$AL$1)</f>
        <v>11.345013424125</v>
      </c>
      <c r="AD5094" s="3">
        <f t="shared" ref="AD5094" si="1098">AVERAGE(AC5065:AC5094)</f>
        <v>9.3892909527822628</v>
      </c>
      <c r="AF5094" s="29"/>
      <c r="AG5094" s="30"/>
      <c r="AH5094" s="29"/>
      <c r="AI5094" s="29"/>
      <c r="AJ5094" s="31"/>
      <c r="AK5094" s="29"/>
      <c r="AL5094" s="30"/>
      <c r="AN5094" s="17">
        <f t="shared" si="1017"/>
        <v>272336.89667022321</v>
      </c>
      <c r="AO5094" s="17">
        <f t="shared" si="1018"/>
        <v>2723.3689667022322</v>
      </c>
      <c r="AP5094" s="2">
        <f t="shared" si="1019"/>
        <v>186.27843732243269</v>
      </c>
      <c r="AQ5094" s="6">
        <f t="shared" si="1020"/>
        <v>6124.8350191615873</v>
      </c>
      <c r="AR5094" s="3">
        <f t="shared" si="1021"/>
        <v>11052.944980838412</v>
      </c>
    </row>
    <row r="5095" spans="1:44">
      <c r="A5095" s="32">
        <v>44908</v>
      </c>
      <c r="B5095" s="9">
        <v>6.25</v>
      </c>
      <c r="C5095" s="33">
        <v>17762</v>
      </c>
      <c r="D5095" s="34">
        <f t="shared" ref="D5095:D5130" si="1099">((2^256)/(2^208*65535)/600)*E5095/(10^12)</f>
        <v>245103207.00320807</v>
      </c>
      <c r="E5095" s="34">
        <v>34240000000001</v>
      </c>
      <c r="F5095" s="3">
        <f>VLOOKUP(A5095,ERCOT_345kv_West_ATC!A:B,2)</f>
        <v>54.157699999999998</v>
      </c>
      <c r="G5095" s="3">
        <f>VLOOKUP(A5095,ERCOT_345kv_West_ATC!G:H,2)</f>
        <v>5.76</v>
      </c>
      <c r="I5095" s="5">
        <f t="shared" si="1085"/>
        <v>6</v>
      </c>
      <c r="J5095" s="4">
        <f t="shared" ref="J5095:J5101" si="1100">I5095*24</f>
        <v>144</v>
      </c>
      <c r="K5095" s="4">
        <f t="shared" ref="K5095:K5101" si="1101">J5095*B5095</f>
        <v>900</v>
      </c>
      <c r="L5095" s="6">
        <f t="shared" ref="L5095:L5101" si="1102">K5095*C5095</f>
        <v>15985800</v>
      </c>
      <c r="N5095" s="22">
        <f t="shared" ref="N5095:N5101" si="1103">L5095/D5095</f>
        <v>6.5220688849619041E-2</v>
      </c>
      <c r="O5095" s="14">
        <f t="shared" ref="O5095:O5101" si="1104">(K5095*100000000)/D5095</f>
        <v>367.19225790800044</v>
      </c>
      <c r="Q5095" s="22">
        <f t="shared" si="1058"/>
        <v>95.35188428306877</v>
      </c>
      <c r="R5095" s="3">
        <f>VLOOKUP(A5095,ERCOT_345kv_West_ATC!D:E,2)</f>
        <v>32.880000000000003</v>
      </c>
      <c r="S5095" s="66">
        <f t="shared" ref="S5095:S5101" si="1105">(Q5095-R5095)/Q5095</f>
        <v>0.65517199531799541</v>
      </c>
      <c r="T5095" s="69">
        <f t="shared" ref="T5095:T5101" si="1106">Q5095-R5095</f>
        <v>62.471884283068768</v>
      </c>
      <c r="V5095" s="16">
        <f t="shared" ref="V5095:V5101" si="1107">(F5095/1000000)*($X$2)*24</f>
        <v>3.7043866799999998E-2</v>
      </c>
      <c r="W5095" s="16">
        <f t="shared" ref="W5095:W5101" si="1108">N5095-V5095</f>
        <v>2.8176822049619042E-2</v>
      </c>
      <c r="X5095" s="16"/>
      <c r="Z5095" s="15">
        <f t="shared" si="1027"/>
        <v>3.7086983951173132E-6</v>
      </c>
      <c r="AA5095" s="16">
        <f t="shared" ref="AA5095:AA5101" si="1109">Z5095*C5095</f>
        <v>6.5873900894073717E-2</v>
      </c>
      <c r="AB5095" s="3">
        <f t="shared" ref="AB5095:AB5101" si="1110">C5095*$AH$2*$AG$2/(E5095/1000000000000)</f>
        <v>7.0950993749997943E-2</v>
      </c>
      <c r="AC5095" s="69">
        <f t="shared" ref="AC5095:AC5101" si="1111">((AB5095-$AL$2/1000*$AJ$2*24)*$AJ$1*$AL$1)</f>
        <v>12.199143712499247</v>
      </c>
      <c r="AD5095" s="3">
        <f t="shared" ref="AD5095:AD5101" si="1112">AVERAGE(AC5066:AC5095)</f>
        <v>9.5134303308152219</v>
      </c>
      <c r="AF5095" s="29"/>
      <c r="AG5095" s="30"/>
      <c r="AH5095" s="29"/>
      <c r="AI5095" s="29"/>
      <c r="AJ5095" s="31"/>
      <c r="AK5095" s="29"/>
      <c r="AL5095" s="30"/>
      <c r="AN5095" s="17">
        <f t="shared" si="1017"/>
        <v>272336.89667023119</v>
      </c>
      <c r="AO5095" s="17">
        <f t="shared" si="1018"/>
        <v>2723.3689667023118</v>
      </c>
      <c r="AP5095" s="2">
        <f t="shared" si="1019"/>
        <v>186.27843732243812</v>
      </c>
      <c r="AQ5095" s="6">
        <f t="shared" si="1020"/>
        <v>6124.8350191617656</v>
      </c>
      <c r="AR5095" s="3">
        <f t="shared" si="1021"/>
        <v>11637.164980838235</v>
      </c>
    </row>
    <row r="5096" spans="1:44">
      <c r="A5096" s="32">
        <v>44909</v>
      </c>
      <c r="B5096" s="9">
        <v>6.25</v>
      </c>
      <c r="C5096" s="33">
        <v>17828.900000000001</v>
      </c>
      <c r="D5096" s="34">
        <f t="shared" si="1099"/>
        <v>245103207.00321519</v>
      </c>
      <c r="E5096" s="34">
        <v>34240000000002</v>
      </c>
      <c r="F5096" s="3">
        <f>VLOOKUP(A5096,ERCOT_345kv_West_ATC!A:B,2)</f>
        <v>52.41</v>
      </c>
      <c r="G5096" s="3">
        <f>VLOOKUP(A5096,ERCOT_345kv_West_ATC!G:H,2)</f>
        <v>5.452</v>
      </c>
      <c r="I5096" s="5">
        <f t="shared" si="1085"/>
        <v>6</v>
      </c>
      <c r="J5096" s="4">
        <f t="shared" si="1100"/>
        <v>144</v>
      </c>
      <c r="K5096" s="4">
        <f t="shared" si="1101"/>
        <v>900</v>
      </c>
      <c r="L5096" s="6">
        <f t="shared" si="1102"/>
        <v>16046010.000000002</v>
      </c>
      <c r="N5096" s="22">
        <f t="shared" si="1103"/>
        <v>6.5466340470157591E-2</v>
      </c>
      <c r="O5096" s="14">
        <f t="shared" si="1104"/>
        <v>367.19225790798976</v>
      </c>
      <c r="Q5096" s="22">
        <f t="shared" si="1058"/>
        <v>95.711024079177761</v>
      </c>
      <c r="R5096" s="3">
        <f>VLOOKUP(A5096,ERCOT_345kv_West_ATC!D:E,2)</f>
        <v>45.46</v>
      </c>
      <c r="S5096" s="66">
        <f t="shared" si="1105"/>
        <v>0.5250285906209422</v>
      </c>
      <c r="T5096" s="69">
        <f t="shared" si="1106"/>
        <v>50.25102407917776</v>
      </c>
      <c r="V5096" s="16">
        <f t="shared" si="1107"/>
        <v>3.5848439999999995E-2</v>
      </c>
      <c r="W5096" s="16">
        <f t="shared" si="1108"/>
        <v>2.9617900470157596E-2</v>
      </c>
      <c r="X5096" s="16"/>
      <c r="Z5096" s="15">
        <f t="shared" si="1027"/>
        <v>3.7086983951172048E-6</v>
      </c>
      <c r="AA5096" s="16">
        <f t="shared" si="1109"/>
        <v>6.6122012816705142E-2</v>
      </c>
      <c r="AB5096" s="3">
        <f t="shared" si="1110"/>
        <v>7.1218228379084633E-2</v>
      </c>
      <c r="AC5096" s="69">
        <f t="shared" si="1111"/>
        <v>12.296951586744976</v>
      </c>
      <c r="AD5096" s="3">
        <f t="shared" si="1112"/>
        <v>9.6277504595360526</v>
      </c>
      <c r="AF5096" s="29"/>
      <c r="AG5096" s="30"/>
      <c r="AH5096" s="29"/>
      <c r="AI5096" s="29"/>
      <c r="AJ5096" s="31"/>
      <c r="AK5096" s="29"/>
      <c r="AL5096" s="30"/>
      <c r="AN5096" s="17">
        <f t="shared" si="1017"/>
        <v>272336.8966702391</v>
      </c>
      <c r="AO5096" s="17">
        <f t="shared" si="1018"/>
        <v>2723.3689667023909</v>
      </c>
      <c r="AP5096" s="2">
        <f t="shared" si="1019"/>
        <v>186.27843732244355</v>
      </c>
      <c r="AQ5096" s="6">
        <f t="shared" si="1020"/>
        <v>8468.2177606782843</v>
      </c>
      <c r="AR5096" s="3">
        <f t="shared" si="1021"/>
        <v>9360.6822393217171</v>
      </c>
    </row>
    <row r="5097" spans="1:44">
      <c r="A5097" s="32">
        <v>44910</v>
      </c>
      <c r="B5097" s="9">
        <v>6.25</v>
      </c>
      <c r="C5097" s="33">
        <v>17399.63</v>
      </c>
      <c r="D5097" s="34">
        <f t="shared" si="1099"/>
        <v>245103207.00322235</v>
      </c>
      <c r="E5097" s="34">
        <v>34240000000003</v>
      </c>
      <c r="F5097" s="3">
        <f>VLOOKUP(A5097,ERCOT_345kv_West_ATC!A:B,2)</f>
        <v>59.197899999999997</v>
      </c>
      <c r="G5097" s="3">
        <f>VLOOKUP(A5097,ERCOT_345kv_West_ATC!G:H,2)</f>
        <v>5.6479999999999997</v>
      </c>
      <c r="I5097" s="5">
        <f t="shared" si="1085"/>
        <v>6</v>
      </c>
      <c r="J5097" s="4">
        <f t="shared" si="1100"/>
        <v>144</v>
      </c>
      <c r="K5097" s="4">
        <f t="shared" si="1101"/>
        <v>900</v>
      </c>
      <c r="L5097" s="6">
        <f t="shared" si="1102"/>
        <v>15659667</v>
      </c>
      <c r="N5097" s="22">
        <f t="shared" si="1103"/>
        <v>6.3890094264634101E-2</v>
      </c>
      <c r="O5097" s="14">
        <f t="shared" si="1104"/>
        <v>367.19225790797907</v>
      </c>
      <c r="Q5097" s="22">
        <f t="shared" si="1058"/>
        <v>93.406570562330558</v>
      </c>
      <c r="R5097" s="3">
        <f>VLOOKUP(A5097,ERCOT_345kv_West_ATC!D:E,2)</f>
        <v>48.72</v>
      </c>
      <c r="S5097" s="66">
        <f t="shared" si="1105"/>
        <v>0.47840928420031265</v>
      </c>
      <c r="T5097" s="69">
        <f t="shared" si="1106"/>
        <v>44.686570562330559</v>
      </c>
      <c r="V5097" s="16">
        <f t="shared" si="1107"/>
        <v>4.0491363599999997E-2</v>
      </c>
      <c r="W5097" s="16">
        <f t="shared" si="1108"/>
        <v>2.3398730664634104E-2</v>
      </c>
      <c r="X5097" s="16"/>
      <c r="Z5097" s="15">
        <f t="shared" si="1027"/>
        <v>3.7086983951170959E-6</v>
      </c>
      <c r="AA5097" s="16">
        <f t="shared" si="1109"/>
        <v>6.4529979856631281E-2</v>
      </c>
      <c r="AB5097" s="3">
        <f t="shared" si="1110"/>
        <v>6.9503492815122428E-2</v>
      </c>
      <c r="AC5097" s="69">
        <f t="shared" si="1111"/>
        <v>11.669358370334809</v>
      </c>
      <c r="AD5097" s="3">
        <f t="shared" si="1112"/>
        <v>9.7105883649860161</v>
      </c>
      <c r="AF5097" s="29"/>
      <c r="AG5097" s="30"/>
      <c r="AH5097" s="29"/>
      <c r="AI5097" s="29"/>
      <c r="AJ5097" s="31"/>
      <c r="AK5097" s="29"/>
      <c r="AL5097" s="30"/>
      <c r="AN5097" s="17">
        <f t="shared" si="1017"/>
        <v>272336.89667024708</v>
      </c>
      <c r="AO5097" s="17">
        <f t="shared" si="1018"/>
        <v>2723.368966702471</v>
      </c>
      <c r="AP5097" s="2">
        <f t="shared" si="1019"/>
        <v>186.27843732244901</v>
      </c>
      <c r="AQ5097" s="6">
        <f t="shared" si="1020"/>
        <v>9075.4854663497154</v>
      </c>
      <c r="AR5097" s="3">
        <f t="shared" si="1021"/>
        <v>8324.1445336502857</v>
      </c>
    </row>
    <row r="5098" spans="1:44">
      <c r="A5098" s="32">
        <v>44911</v>
      </c>
      <c r="B5098" s="9">
        <v>6.25</v>
      </c>
      <c r="C5098" s="33">
        <v>16837.95</v>
      </c>
      <c r="D5098" s="34">
        <f t="shared" si="1099"/>
        <v>245103207.00322953</v>
      </c>
      <c r="E5098" s="34">
        <v>34240000000004</v>
      </c>
      <c r="F5098" s="3">
        <f>VLOOKUP(A5098,ERCOT_345kv_West_ATC!A:B,2)</f>
        <v>53.2699</v>
      </c>
      <c r="G5098" s="3">
        <f>VLOOKUP(A5098,ERCOT_345kv_West_ATC!G:H,2)</f>
        <v>5.532</v>
      </c>
      <c r="I5098" s="5">
        <f t="shared" si="1085"/>
        <v>6</v>
      </c>
      <c r="J5098" s="4">
        <f t="shared" si="1100"/>
        <v>144</v>
      </c>
      <c r="K5098" s="4">
        <f t="shared" si="1101"/>
        <v>900</v>
      </c>
      <c r="L5098" s="6">
        <f t="shared" si="1102"/>
        <v>15154155</v>
      </c>
      <c r="N5098" s="22">
        <f t="shared" si="1103"/>
        <v>6.1827648790414746E-2</v>
      </c>
      <c r="O5098" s="14">
        <f t="shared" si="1104"/>
        <v>367.19225790796833</v>
      </c>
      <c r="Q5098" s="22">
        <f t="shared" si="1058"/>
        <v>90.391299401191162</v>
      </c>
      <c r="R5098" s="3">
        <f>VLOOKUP(A5098,ERCOT_345kv_West_ATC!D:E,2)</f>
        <v>48.25</v>
      </c>
      <c r="S5098" s="66">
        <f t="shared" si="1105"/>
        <v>0.4662096869982138</v>
      </c>
      <c r="T5098" s="69">
        <f t="shared" si="1106"/>
        <v>42.141299401191162</v>
      </c>
      <c r="V5098" s="16">
        <f t="shared" si="1107"/>
        <v>3.6436611600000002E-2</v>
      </c>
      <c r="W5098" s="16">
        <f t="shared" si="1108"/>
        <v>2.5391037190414745E-2</v>
      </c>
      <c r="X5098" s="16"/>
      <c r="Z5098" s="15">
        <f t="shared" si="1027"/>
        <v>3.7086983951169879E-6</v>
      </c>
      <c r="AA5098" s="16">
        <f t="shared" si="1109"/>
        <v>6.244687814206009E-2</v>
      </c>
      <c r="AB5098" s="3">
        <f t="shared" si="1110"/>
        <v>6.7259840401569251E-2</v>
      </c>
      <c r="AC5098" s="69">
        <f t="shared" si="1111"/>
        <v>10.848181586974345</v>
      </c>
      <c r="AD5098" s="3">
        <f t="shared" si="1112"/>
        <v>9.7753386986257933</v>
      </c>
      <c r="AF5098" s="29"/>
      <c r="AG5098" s="30"/>
      <c r="AH5098" s="29"/>
      <c r="AI5098" s="29"/>
      <c r="AJ5098" s="31"/>
      <c r="AK5098" s="29"/>
      <c r="AL5098" s="30"/>
      <c r="AN5098" s="17">
        <f t="shared" si="1017"/>
        <v>272336.89667025505</v>
      </c>
      <c r="AO5098" s="17">
        <f t="shared" si="1018"/>
        <v>2723.3689667025506</v>
      </c>
      <c r="AP5098" s="2">
        <f t="shared" si="1019"/>
        <v>186.27843732245447</v>
      </c>
      <c r="AQ5098" s="6">
        <f t="shared" si="1020"/>
        <v>8987.9346008084285</v>
      </c>
      <c r="AR5098" s="3">
        <f t="shared" si="1021"/>
        <v>7850.0153991915722</v>
      </c>
    </row>
    <row r="5099" spans="1:44">
      <c r="A5099" s="32">
        <v>44912</v>
      </c>
      <c r="B5099" s="9">
        <v>6.25</v>
      </c>
      <c r="C5099" s="33">
        <v>16715.5</v>
      </c>
      <c r="D5099" s="34">
        <f t="shared" si="1099"/>
        <v>245103207.00323665</v>
      </c>
      <c r="E5099" s="34">
        <v>34240000000005</v>
      </c>
      <c r="F5099" s="3">
        <f>VLOOKUP(A5099,ERCOT_345kv_West_ATC!A:B,2)</f>
        <v>53.2699</v>
      </c>
      <c r="G5099" s="3">
        <f>VLOOKUP(A5099,ERCOT_345kv_West_ATC!G:H,2)</f>
        <v>5.532</v>
      </c>
      <c r="I5099" s="5">
        <f t="shared" si="1085"/>
        <v>6</v>
      </c>
      <c r="J5099" s="4">
        <f t="shared" si="1100"/>
        <v>144</v>
      </c>
      <c r="K5099" s="4">
        <f t="shared" si="1101"/>
        <v>900</v>
      </c>
      <c r="L5099" s="6">
        <f t="shared" si="1102"/>
        <v>15043950</v>
      </c>
      <c r="N5099" s="22">
        <f t="shared" si="1103"/>
        <v>6.1378021870604656E-2</v>
      </c>
      <c r="O5099" s="14">
        <f t="shared" si="1104"/>
        <v>367.19225790795764</v>
      </c>
      <c r="Q5099" s="22">
        <f t="shared" si="1058"/>
        <v>89.733950103223179</v>
      </c>
      <c r="R5099" s="3">
        <f>VLOOKUP(A5099,ERCOT_345kv_West_ATC!D:E,2)</f>
        <v>43.42</v>
      </c>
      <c r="S5099" s="66">
        <f t="shared" si="1105"/>
        <v>0.5161251683442788</v>
      </c>
      <c r="T5099" s="69">
        <f t="shared" si="1106"/>
        <v>46.313950103223178</v>
      </c>
      <c r="V5099" s="16">
        <f t="shared" si="1107"/>
        <v>3.6436611600000002E-2</v>
      </c>
      <c r="W5099" s="16">
        <f t="shared" si="1108"/>
        <v>2.4941410270604654E-2</v>
      </c>
      <c r="X5099" s="16"/>
      <c r="Z5099" s="15">
        <f t="shared" si="1027"/>
        <v>3.7086983951168799E-6</v>
      </c>
      <c r="AA5099" s="16">
        <f t="shared" si="1109"/>
        <v>6.1992748023576204E-2</v>
      </c>
      <c r="AB5099" s="3">
        <f t="shared" si="1110"/>
        <v>6.677070915594821E-2</v>
      </c>
      <c r="AC5099" s="69">
        <f t="shared" si="1111"/>
        <v>10.669159551077044</v>
      </c>
      <c r="AD5099" s="3">
        <f t="shared" si="1112"/>
        <v>9.8330721492852344</v>
      </c>
      <c r="AF5099" s="29"/>
      <c r="AG5099" s="30"/>
      <c r="AH5099" s="29"/>
      <c r="AI5099" s="29"/>
      <c r="AJ5099" s="31"/>
      <c r="AK5099" s="29"/>
      <c r="AL5099" s="30"/>
      <c r="AN5099" s="17">
        <f t="shared" ref="AN5099:AN5124" si="1113">D5099/K5099</f>
        <v>272336.89667026297</v>
      </c>
      <c r="AO5099" s="17">
        <f t="shared" ref="AO5099:AO5124" si="1114">AN5099/$Y$2</f>
        <v>2723.3689667026297</v>
      </c>
      <c r="AP5099" s="2">
        <f t="shared" ref="AP5099:AP5124" si="1115">(AO5099*$AL$2*$Y$2*24)/1000000</f>
        <v>186.27843732245987</v>
      </c>
      <c r="AQ5099" s="6">
        <f t="shared" ref="AQ5099:AQ5124" si="1116">AP5099*R5099</f>
        <v>8088.2097485412078</v>
      </c>
      <c r="AR5099" s="3">
        <f t="shared" ref="AR5099:AR5124" si="1117">C5099-AQ5099</f>
        <v>8627.2902514587913</v>
      </c>
    </row>
    <row r="5100" spans="1:44">
      <c r="A5100" s="32">
        <v>44913</v>
      </c>
      <c r="B5100" s="9">
        <v>6.25</v>
      </c>
      <c r="C5100" s="33">
        <v>16753.05</v>
      </c>
      <c r="D5100" s="34">
        <f t="shared" si="1099"/>
        <v>245103207.00324383</v>
      </c>
      <c r="E5100" s="34">
        <v>34240000000006</v>
      </c>
      <c r="F5100" s="3">
        <f>VLOOKUP(A5100,ERCOT_345kv_West_ATC!A:B,2)</f>
        <v>53.2699</v>
      </c>
      <c r="G5100" s="3">
        <f>VLOOKUP(A5100,ERCOT_345kv_West_ATC!G:H,2)</f>
        <v>5.532</v>
      </c>
      <c r="I5100" s="5">
        <f t="shared" si="1085"/>
        <v>6</v>
      </c>
      <c r="J5100" s="4">
        <f t="shared" si="1100"/>
        <v>144</v>
      </c>
      <c r="K5100" s="4">
        <f t="shared" si="1101"/>
        <v>900</v>
      </c>
      <c r="L5100" s="6">
        <f t="shared" si="1102"/>
        <v>15077745</v>
      </c>
      <c r="N5100" s="22">
        <f t="shared" si="1103"/>
        <v>6.1515902563447293E-2</v>
      </c>
      <c r="O5100" s="14">
        <f t="shared" si="1104"/>
        <v>367.1922579079469</v>
      </c>
      <c r="Q5100" s="22">
        <f t="shared" si="1058"/>
        <v>89.935530063519437</v>
      </c>
      <c r="R5100" s="3">
        <f>VLOOKUP(A5100,ERCOT_345kv_West_ATC!D:E,2)</f>
        <v>38.89</v>
      </c>
      <c r="S5100" s="66">
        <f t="shared" si="1105"/>
        <v>0.56757913171209562</v>
      </c>
      <c r="T5100" s="69">
        <f t="shared" si="1106"/>
        <v>51.045530063519436</v>
      </c>
      <c r="V5100" s="16">
        <f t="shared" si="1107"/>
        <v>3.6436611600000002E-2</v>
      </c>
      <c r="W5100" s="16">
        <f t="shared" si="1108"/>
        <v>2.5079290963447291E-2</v>
      </c>
      <c r="X5100" s="16"/>
      <c r="Z5100" s="15">
        <f t="shared" si="1027"/>
        <v>3.7086983951167711E-6</v>
      </c>
      <c r="AA5100" s="16">
        <f t="shared" si="1109"/>
        <v>6.2132009648311018E-2</v>
      </c>
      <c r="AB5100" s="3">
        <f t="shared" si="1110"/>
        <v>6.6920704078551371E-2</v>
      </c>
      <c r="AC5100" s="69">
        <f t="shared" si="1111"/>
        <v>10.724057692749801</v>
      </c>
      <c r="AD5100" s="3">
        <f t="shared" si="1112"/>
        <v>9.8922211386473329</v>
      </c>
      <c r="AF5100" s="29"/>
      <c r="AG5100" s="30"/>
      <c r="AH5100" s="29"/>
      <c r="AI5100" s="29"/>
      <c r="AJ5100" s="31"/>
      <c r="AK5100" s="29"/>
      <c r="AL5100" s="30"/>
      <c r="AN5100" s="17">
        <f t="shared" si="1113"/>
        <v>272336.89667027094</v>
      </c>
      <c r="AO5100" s="17">
        <f t="shared" si="1114"/>
        <v>2723.3689667027093</v>
      </c>
      <c r="AP5100" s="2">
        <f t="shared" si="1115"/>
        <v>186.27843732246532</v>
      </c>
      <c r="AQ5100" s="6">
        <f t="shared" si="1116"/>
        <v>7244.3684274706766</v>
      </c>
      <c r="AR5100" s="3">
        <f t="shared" si="1117"/>
        <v>9508.6815725293236</v>
      </c>
    </row>
    <row r="5101" spans="1:44">
      <c r="A5101" s="32">
        <v>44914</v>
      </c>
      <c r="B5101" s="9">
        <v>6.25</v>
      </c>
      <c r="C5101" s="33">
        <v>16586.82</v>
      </c>
      <c r="D5101" s="34">
        <f t="shared" si="1099"/>
        <v>253120601.62480092</v>
      </c>
      <c r="E5101" s="34">
        <v>35360000000000</v>
      </c>
      <c r="F5101" s="3">
        <f>VLOOKUP(A5101,ERCOT_345kv_West_ATC!A:B,2)</f>
        <v>53.138100000000001</v>
      </c>
      <c r="G5101" s="3">
        <f>VLOOKUP(A5101,ERCOT_345kv_West_ATC!G:H,2)</f>
        <v>5.2439999999999998</v>
      </c>
      <c r="I5101" s="5">
        <f t="shared" si="1085"/>
        <v>6</v>
      </c>
      <c r="J5101" s="4">
        <f t="shared" si="1100"/>
        <v>144</v>
      </c>
      <c r="K5101" s="4">
        <f t="shared" si="1101"/>
        <v>900</v>
      </c>
      <c r="L5101" s="6">
        <f t="shared" si="1102"/>
        <v>14928138</v>
      </c>
      <c r="N5101" s="22">
        <f t="shared" si="1103"/>
        <v>5.8976384791183001E-2</v>
      </c>
      <c r="O5101" s="14">
        <f t="shared" si="1104"/>
        <v>355.56173390187513</v>
      </c>
      <c r="Q5101" s="22">
        <f t="shared" si="1058"/>
        <v>86.22278478243129</v>
      </c>
      <c r="R5101" s="3">
        <f>VLOOKUP(A5101,ERCOT_345kv_West_ATC!D:E,2)</f>
        <v>40.880000000000003</v>
      </c>
      <c r="S5101" s="66">
        <f t="shared" si="1105"/>
        <v>0.52587938207802254</v>
      </c>
      <c r="T5101" s="69">
        <f t="shared" si="1106"/>
        <v>45.342784782431288</v>
      </c>
      <c r="V5101" s="16">
        <f t="shared" si="1107"/>
        <v>3.6346460400000002E-2</v>
      </c>
      <c r="W5101" s="16">
        <f t="shared" si="1108"/>
        <v>2.2629924391182998E-2</v>
      </c>
      <c r="X5101" s="16"/>
      <c r="Z5101" s="15">
        <f t="shared" si="1027"/>
        <v>3.5912283102041998E-6</v>
      </c>
      <c r="AA5101" s="16">
        <f t="shared" si="1109"/>
        <v>5.9567057560261226E-2</v>
      </c>
      <c r="AB5101" s="3">
        <f t="shared" si="1110"/>
        <v>6.4158063683823527E-2</v>
      </c>
      <c r="AC5101" s="69">
        <f t="shared" si="1111"/>
        <v>9.7129313082794102</v>
      </c>
      <c r="AD5101" s="3">
        <f t="shared" si="1112"/>
        <v>9.9166517557839224</v>
      </c>
      <c r="AF5101" s="29"/>
      <c r="AG5101" s="30"/>
      <c r="AH5101" s="29"/>
      <c r="AI5101" s="29"/>
      <c r="AJ5101" s="31"/>
      <c r="AK5101" s="29"/>
      <c r="AL5101" s="30"/>
      <c r="AN5101" s="17">
        <f t="shared" si="1113"/>
        <v>281245.11291644548</v>
      </c>
      <c r="AO5101" s="17">
        <f t="shared" si="1114"/>
        <v>2812.4511291644549</v>
      </c>
      <c r="AP5101" s="2">
        <f t="shared" si="1115"/>
        <v>192.3716572348487</v>
      </c>
      <c r="AQ5101" s="6">
        <f t="shared" si="1116"/>
        <v>7864.1533477606154</v>
      </c>
      <c r="AR5101" s="3">
        <f t="shared" si="1117"/>
        <v>8722.6666522393843</v>
      </c>
    </row>
    <row r="5102" spans="1:44">
      <c r="A5102" s="32">
        <v>44915</v>
      </c>
      <c r="B5102" s="9">
        <v>6.25</v>
      </c>
      <c r="C5102" s="33">
        <v>16881.54</v>
      </c>
      <c r="D5102" s="34">
        <f t="shared" si="1099"/>
        <v>253120601.62480092</v>
      </c>
      <c r="E5102" s="34">
        <v>35360000000000</v>
      </c>
      <c r="F5102" s="3">
        <f>VLOOKUP(A5102,ERCOT_345kv_West_ATC!A:B,2)</f>
        <v>51.7044</v>
      </c>
      <c r="G5102" s="3">
        <f>VLOOKUP(A5102,ERCOT_345kv_West_ATC!G:H,2)</f>
        <v>4.9000000000000004</v>
      </c>
      <c r="I5102" s="5">
        <f t="shared" si="1085"/>
        <v>6</v>
      </c>
      <c r="J5102" s="4">
        <f t="shared" ref="J5102:J5111" si="1118">I5102*24</f>
        <v>144</v>
      </c>
      <c r="K5102" s="4">
        <f t="shared" ref="K5102:K5111" si="1119">J5102*B5102</f>
        <v>900</v>
      </c>
      <c r="L5102" s="6">
        <f t="shared" ref="L5102:L5111" si="1120">K5102*C5102</f>
        <v>15193386</v>
      </c>
      <c r="N5102" s="22">
        <f t="shared" ref="N5102:N5111" si="1121">L5102/D5102</f>
        <v>6.0024296333338605E-2</v>
      </c>
      <c r="O5102" s="14">
        <f t="shared" ref="O5102:O5111" si="1122">(K5102*100000000)/D5102</f>
        <v>355.56173390187513</v>
      </c>
      <c r="Q5102" s="22">
        <f t="shared" si="1058"/>
        <v>87.754819200787438</v>
      </c>
      <c r="R5102" s="3">
        <f>VLOOKUP(A5102,ERCOT_345kv_West_ATC!D:E,2)</f>
        <v>44.76</v>
      </c>
      <c r="S5102" s="66">
        <f t="shared" ref="S5102:S5111" si="1123">(Q5102-R5102)/Q5102</f>
        <v>0.48994254210031624</v>
      </c>
      <c r="T5102" s="69">
        <f t="shared" ref="T5102:T5111" si="1124">Q5102-R5102</f>
        <v>42.99481920078744</v>
      </c>
      <c r="V5102" s="16">
        <f t="shared" ref="V5102:V5111" si="1125">(F5102/1000000)*($X$2)*24</f>
        <v>3.5365809599999999E-2</v>
      </c>
      <c r="W5102" s="16">
        <f t="shared" ref="W5102:W5111" si="1126">N5102-V5102</f>
        <v>2.4658486733338605E-2</v>
      </c>
      <c r="X5102" s="16"/>
      <c r="Z5102" s="15">
        <f t="shared" si="1027"/>
        <v>3.5912283102041998E-6</v>
      </c>
      <c r="AA5102" s="16">
        <f t="shared" ref="AA5102:AA5111" si="1127">Z5102*C5102</f>
        <v>6.0625464367844613E-2</v>
      </c>
      <c r="AB5102" s="3">
        <f t="shared" ref="AB5102:AB5111" si="1128">C5102*$AH$2*$AG$2/(E5102/1000000000000)</f>
        <v>6.5298044977941186E-2</v>
      </c>
      <c r="AC5102" s="69">
        <f t="shared" ref="AC5102:AC5111" si="1129">((AB5102-$AL$2/1000*$AJ$2*24)*$AJ$1*$AL$1)</f>
        <v>10.130164461926475</v>
      </c>
      <c r="AD5102" s="3">
        <f t="shared" ref="AD5102:AD5111" si="1130">AVERAGE(AC5073:AC5102)</f>
        <v>9.9791317505363555</v>
      </c>
      <c r="AF5102" s="29"/>
      <c r="AG5102" s="30"/>
      <c r="AH5102" s="29"/>
      <c r="AI5102" s="29"/>
      <c r="AJ5102" s="31"/>
      <c r="AK5102" s="29"/>
      <c r="AL5102" s="30"/>
      <c r="AN5102" s="17">
        <f t="shared" si="1113"/>
        <v>281245.11291644548</v>
      </c>
      <c r="AO5102" s="17">
        <f t="shared" si="1114"/>
        <v>2812.4511291644549</v>
      </c>
      <c r="AP5102" s="2">
        <f t="shared" si="1115"/>
        <v>192.3716572348487</v>
      </c>
      <c r="AQ5102" s="6">
        <f t="shared" si="1116"/>
        <v>8610.5553778318281</v>
      </c>
      <c r="AR5102" s="3">
        <f t="shared" si="1117"/>
        <v>8270.9846221681728</v>
      </c>
    </row>
    <row r="5103" spans="1:44">
      <c r="A5103" s="32">
        <v>44916</v>
      </c>
      <c r="B5103" s="9">
        <v>6.25</v>
      </c>
      <c r="C5103" s="33">
        <v>16793.099999999999</v>
      </c>
      <c r="D5103" s="34">
        <f t="shared" si="1099"/>
        <v>253120601.62480092</v>
      </c>
      <c r="E5103" s="34">
        <v>35360000000000</v>
      </c>
      <c r="F5103" s="3">
        <f>VLOOKUP(A5103,ERCOT_345kv_West_ATC!A:B,2)</f>
        <v>52.385800000000003</v>
      </c>
      <c r="G5103" s="3">
        <f>VLOOKUP(A5103,ERCOT_345kv_West_ATC!G:H,2)</f>
        <v>4.9279999999999999</v>
      </c>
      <c r="I5103" s="5">
        <f t="shared" si="1085"/>
        <v>6</v>
      </c>
      <c r="J5103" s="4">
        <f t="shared" si="1118"/>
        <v>144</v>
      </c>
      <c r="K5103" s="4">
        <f t="shared" si="1119"/>
        <v>900</v>
      </c>
      <c r="L5103" s="6">
        <f t="shared" si="1120"/>
        <v>15113789.999999998</v>
      </c>
      <c r="N5103" s="22">
        <f t="shared" si="1121"/>
        <v>5.9709837535875783E-2</v>
      </c>
      <c r="O5103" s="14">
        <f t="shared" si="1122"/>
        <v>355.56173390187513</v>
      </c>
      <c r="Q5103" s="22">
        <f t="shared" si="1058"/>
        <v>87.29508411677746</v>
      </c>
      <c r="R5103" s="3">
        <f>VLOOKUP(A5103,ERCOT_345kv_West_ATC!D:E,2)</f>
        <v>34.049999999999997</v>
      </c>
      <c r="S5103" s="66">
        <f t="shared" si="1123"/>
        <v>0.60994367157662388</v>
      </c>
      <c r="T5103" s="69">
        <f t="shared" si="1124"/>
        <v>53.245084116777463</v>
      </c>
      <c r="V5103" s="16">
        <f t="shared" si="1125"/>
        <v>3.5831887200000002E-2</v>
      </c>
      <c r="W5103" s="16">
        <f t="shared" si="1126"/>
        <v>2.3877950335875781E-2</v>
      </c>
      <c r="X5103" s="16"/>
      <c r="Z5103" s="15">
        <f t="shared" si="1027"/>
        <v>3.5912283102041998E-6</v>
      </c>
      <c r="AA5103" s="16">
        <f t="shared" si="1127"/>
        <v>6.0307856136090139E-2</v>
      </c>
      <c r="AB5103" s="3">
        <f t="shared" si="1128"/>
        <v>6.4955957757352953E-2</v>
      </c>
      <c r="AC5103" s="69">
        <f t="shared" si="1129"/>
        <v>10.004960539191181</v>
      </c>
      <c r="AD5103" s="3">
        <f t="shared" si="1130"/>
        <v>10.059541720794961</v>
      </c>
      <c r="AF5103" s="29"/>
      <c r="AG5103" s="30"/>
      <c r="AH5103" s="29"/>
      <c r="AI5103" s="29"/>
      <c r="AJ5103" s="31"/>
      <c r="AK5103" s="29"/>
      <c r="AL5103" s="30"/>
      <c r="AN5103" s="17">
        <f t="shared" si="1113"/>
        <v>281245.11291644548</v>
      </c>
      <c r="AO5103" s="17">
        <f t="shared" si="1114"/>
        <v>2812.4511291644549</v>
      </c>
      <c r="AP5103" s="2">
        <f t="shared" si="1115"/>
        <v>192.3716572348487</v>
      </c>
      <c r="AQ5103" s="6">
        <f t="shared" si="1116"/>
        <v>6550.254928846598</v>
      </c>
      <c r="AR5103" s="3">
        <f t="shared" si="1117"/>
        <v>10242.845071153401</v>
      </c>
    </row>
    <row r="5104" spans="1:44">
      <c r="A5104" s="32">
        <v>44917</v>
      </c>
      <c r="B5104" s="9">
        <v>6.25</v>
      </c>
      <c r="C5104" s="33">
        <v>16792.25</v>
      </c>
      <c r="D5104" s="34">
        <f t="shared" si="1099"/>
        <v>253120601.62480092</v>
      </c>
      <c r="E5104" s="34">
        <v>35360000000000</v>
      </c>
      <c r="F5104" s="3">
        <f>VLOOKUP(A5104,ERCOT_345kv_West_ATC!A:B,2)</f>
        <v>47.397399999999998</v>
      </c>
      <c r="G5104" s="3">
        <f>VLOOKUP(A5104,ERCOT_345kv_West_ATC!G:H,2)</f>
        <v>4.5789999999999997</v>
      </c>
      <c r="I5104" s="5">
        <f t="shared" si="1085"/>
        <v>6</v>
      </c>
      <c r="J5104" s="4">
        <f t="shared" si="1118"/>
        <v>144</v>
      </c>
      <c r="K5104" s="4">
        <f t="shared" si="1119"/>
        <v>900</v>
      </c>
      <c r="L5104" s="6">
        <f t="shared" si="1120"/>
        <v>15113025</v>
      </c>
      <c r="N5104" s="22">
        <f t="shared" si="1121"/>
        <v>5.9706815261137622E-2</v>
      </c>
      <c r="O5104" s="14">
        <f t="shared" si="1122"/>
        <v>355.56173390187513</v>
      </c>
      <c r="Q5104" s="22">
        <f t="shared" si="1058"/>
        <v>87.290665586458516</v>
      </c>
      <c r="R5104" s="3">
        <f>VLOOKUP(A5104,ERCOT_345kv_West_ATC!D:E,2)</f>
        <v>51.04</v>
      </c>
      <c r="S5104" s="66">
        <f t="shared" si="1123"/>
        <v>0.41528685046574004</v>
      </c>
      <c r="T5104" s="69">
        <f t="shared" si="1124"/>
        <v>36.250665586458517</v>
      </c>
      <c r="V5104" s="16">
        <f t="shared" si="1125"/>
        <v>3.2419821599999996E-2</v>
      </c>
      <c r="W5104" s="16">
        <f t="shared" si="1126"/>
        <v>2.7286993661137626E-2</v>
      </c>
      <c r="X5104" s="16"/>
      <c r="Z5104" s="15">
        <f t="shared" si="1027"/>
        <v>3.5912283102041998E-6</v>
      </c>
      <c r="AA5104" s="16">
        <f t="shared" si="1127"/>
        <v>6.0304803592026474E-2</v>
      </c>
      <c r="AB5104" s="3">
        <f t="shared" si="1128"/>
        <v>6.495266994485295E-2</v>
      </c>
      <c r="AC5104" s="69">
        <f t="shared" si="1129"/>
        <v>10.00375719981618</v>
      </c>
      <c r="AD5104" s="3">
        <f t="shared" si="1130"/>
        <v>10.122722596077519</v>
      </c>
      <c r="AF5104" s="29"/>
      <c r="AG5104" s="30"/>
      <c r="AH5104" s="29"/>
      <c r="AI5104" s="29"/>
      <c r="AJ5104" s="31"/>
      <c r="AK5104" s="29"/>
      <c r="AL5104" s="30"/>
      <c r="AN5104" s="17">
        <f t="shared" si="1113"/>
        <v>281245.11291644548</v>
      </c>
      <c r="AO5104" s="17">
        <f t="shared" si="1114"/>
        <v>2812.4511291644549</v>
      </c>
      <c r="AP5104" s="2">
        <f t="shared" si="1115"/>
        <v>192.3716572348487</v>
      </c>
      <c r="AQ5104" s="6">
        <f t="shared" si="1116"/>
        <v>9818.6493852666772</v>
      </c>
      <c r="AR5104" s="3">
        <f t="shared" si="1117"/>
        <v>6973.6006147333228</v>
      </c>
    </row>
    <row r="5105" spans="1:44">
      <c r="A5105" s="32">
        <v>44918</v>
      </c>
      <c r="B5105" s="9">
        <v>6.25</v>
      </c>
      <c r="C5105" s="33">
        <v>16811.330000000002</v>
      </c>
      <c r="D5105" s="34">
        <f t="shared" si="1099"/>
        <v>253120601.62480092</v>
      </c>
      <c r="E5105" s="34">
        <v>35360000000000</v>
      </c>
      <c r="F5105" s="3">
        <f>VLOOKUP(A5105,ERCOT_345kv_West_ATC!A:B,2)</f>
        <v>49.099200000000003</v>
      </c>
      <c r="G5105" s="3">
        <f>VLOOKUP(A5105,ERCOT_345kv_West_ATC!G:H,2)</f>
        <v>4.5590000000000002</v>
      </c>
      <c r="I5105" s="5">
        <f t="shared" si="1085"/>
        <v>6</v>
      </c>
      <c r="J5105" s="4">
        <f t="shared" si="1118"/>
        <v>144</v>
      </c>
      <c r="K5105" s="4">
        <f t="shared" si="1119"/>
        <v>900</v>
      </c>
      <c r="L5105" s="6">
        <f t="shared" si="1120"/>
        <v>15130197.000000002</v>
      </c>
      <c r="N5105" s="22">
        <f t="shared" si="1121"/>
        <v>5.9774656439966108E-2</v>
      </c>
      <c r="O5105" s="14">
        <f t="shared" si="1122"/>
        <v>355.56173390187513</v>
      </c>
      <c r="Q5105" s="22">
        <f t="shared" si="1058"/>
        <v>87.389848596441681</v>
      </c>
      <c r="R5105" s="3">
        <f>VLOOKUP(A5105,ERCOT_345kv_West_ATC!D:E,2)</f>
        <v>219.15</v>
      </c>
      <c r="S5105" s="66">
        <f>(Q5105-R5105)/Q5105</f>
        <v>-1.5077283405308852</v>
      </c>
      <c r="T5105" s="69">
        <f t="shared" si="1124"/>
        <v>-131.76015140355833</v>
      </c>
      <c r="V5105" s="16">
        <f t="shared" si="1125"/>
        <v>3.3583852800000008E-2</v>
      </c>
      <c r="W5105" s="16">
        <f t="shared" si="1126"/>
        <v>2.61908036399661E-2</v>
      </c>
      <c r="X5105" s="16"/>
      <c r="Z5105" s="15">
        <f t="shared" si="1027"/>
        <v>3.5912283102041998E-6</v>
      </c>
      <c r="AA5105" s="16">
        <f t="shared" si="1127"/>
        <v>6.0373324228185178E-2</v>
      </c>
      <c r="AB5105" s="3">
        <f t="shared" si="1128"/>
        <v>6.5026471665441191E-2</v>
      </c>
      <c r="AC5105" s="69">
        <f t="shared" si="1129"/>
        <v>10.030768629551476</v>
      </c>
      <c r="AD5105" s="3">
        <f t="shared" si="1130"/>
        <v>10.166817118819296</v>
      </c>
      <c r="AF5105" s="29"/>
      <c r="AG5105" s="30"/>
      <c r="AH5105" s="29"/>
      <c r="AI5105" s="29"/>
      <c r="AJ5105" s="31"/>
      <c r="AK5105" s="29"/>
      <c r="AL5105" s="30"/>
      <c r="AN5105" s="17">
        <f t="shared" si="1113"/>
        <v>281245.11291644548</v>
      </c>
      <c r="AO5105" s="17">
        <f t="shared" si="1114"/>
        <v>2812.4511291644549</v>
      </c>
      <c r="AP5105" s="2">
        <f t="shared" si="1115"/>
        <v>192.3716572348487</v>
      </c>
      <c r="AQ5105" s="6">
        <f t="shared" si="1116"/>
        <v>42158.248683017096</v>
      </c>
      <c r="AR5105" s="3">
        <f t="shared" si="1117"/>
        <v>-25346.918683017095</v>
      </c>
    </row>
    <row r="5106" spans="1:44">
      <c r="A5106" s="32">
        <v>44919</v>
      </c>
      <c r="B5106" s="9">
        <v>6.25</v>
      </c>
      <c r="C5106" s="33">
        <v>16829.82</v>
      </c>
      <c r="D5106" s="34">
        <f t="shared" si="1099"/>
        <v>253120601.62480092</v>
      </c>
      <c r="E5106" s="34">
        <v>35360000000000</v>
      </c>
      <c r="F5106" s="3">
        <f>VLOOKUP(A5106,ERCOT_345kv_West_ATC!A:B,2)</f>
        <v>49.099200000000003</v>
      </c>
      <c r="G5106" s="3">
        <f>VLOOKUP(A5106,ERCOT_345kv_West_ATC!G:H,2)</f>
        <v>4.5590000000000002</v>
      </c>
      <c r="I5106" s="5">
        <f t="shared" si="1085"/>
        <v>6</v>
      </c>
      <c r="J5106" s="4">
        <f t="shared" si="1118"/>
        <v>144</v>
      </c>
      <c r="K5106" s="4">
        <f t="shared" si="1119"/>
        <v>900</v>
      </c>
      <c r="L5106" s="6">
        <f t="shared" si="1120"/>
        <v>15146838</v>
      </c>
      <c r="N5106" s="22">
        <f t="shared" si="1121"/>
        <v>5.9840399804564556E-2</v>
      </c>
      <c r="O5106" s="14">
        <f t="shared" si="1122"/>
        <v>355.56173390187513</v>
      </c>
      <c r="Q5106" s="22">
        <f t="shared" si="1058"/>
        <v>87.485964626556367</v>
      </c>
      <c r="R5106" s="3">
        <f>VLOOKUP(A5106,ERCOT_345kv_West_ATC!D:E,2)</f>
        <v>649.01</v>
      </c>
      <c r="S5106" s="66">
        <f t="shared" si="1123"/>
        <v>-6.4184470934323219</v>
      </c>
      <c r="T5106" s="69">
        <f t="shared" si="1124"/>
        <v>-561.52403537344367</v>
      </c>
      <c r="V5106" s="16">
        <f t="shared" si="1125"/>
        <v>3.3583852800000008E-2</v>
      </c>
      <c r="W5106" s="16">
        <f t="shared" si="1126"/>
        <v>2.6256547004564548E-2</v>
      </c>
      <c r="X5106" s="16"/>
      <c r="Z5106" s="15">
        <f t="shared" si="1027"/>
        <v>3.5912283102041998E-6</v>
      </c>
      <c r="AA5106" s="16">
        <f t="shared" si="1127"/>
        <v>6.0439726039640845E-2</v>
      </c>
      <c r="AB5106" s="3">
        <f t="shared" si="1128"/>
        <v>6.5097991257352938E-2</v>
      </c>
      <c r="AC5106" s="69">
        <f t="shared" si="1129"/>
        <v>10.056944800191175</v>
      </c>
      <c r="AD5106" s="3">
        <f t="shared" si="1130"/>
        <v>10.213270503849222</v>
      </c>
      <c r="AF5106" s="29"/>
      <c r="AG5106" s="30"/>
      <c r="AH5106" s="29"/>
      <c r="AI5106" s="29"/>
      <c r="AJ5106" s="31"/>
      <c r="AK5106" s="29"/>
      <c r="AL5106" s="30"/>
      <c r="AN5106" s="17">
        <f t="shared" si="1113"/>
        <v>281245.11291644548</v>
      </c>
      <c r="AO5106" s="17">
        <f t="shared" si="1114"/>
        <v>2812.4511291644549</v>
      </c>
      <c r="AP5106" s="2">
        <f t="shared" si="1115"/>
        <v>192.3716572348487</v>
      </c>
      <c r="AQ5106" s="6">
        <f t="shared" si="1116"/>
        <v>124851.12926198915</v>
      </c>
      <c r="AR5106" s="3">
        <f t="shared" si="1117"/>
        <v>-108021.30926198914</v>
      </c>
    </row>
    <row r="5107" spans="1:44">
      <c r="A5107" s="32">
        <v>44920</v>
      </c>
      <c r="B5107" s="9">
        <v>6.25</v>
      </c>
      <c r="C5107" s="33">
        <v>16830.25</v>
      </c>
      <c r="D5107" s="34">
        <f t="shared" si="1099"/>
        <v>253120601.62480092</v>
      </c>
      <c r="E5107" s="34">
        <v>35360000000000</v>
      </c>
      <c r="F5107" s="3">
        <f>VLOOKUP(A5107,ERCOT_345kv_West_ATC!A:B,2)</f>
        <v>49.099200000000003</v>
      </c>
      <c r="G5107" s="3">
        <f>VLOOKUP(A5107,ERCOT_345kv_West_ATC!G:H,2)</f>
        <v>4.5590000000000002</v>
      </c>
      <c r="I5107" s="5">
        <f t="shared" si="1085"/>
        <v>6</v>
      </c>
      <c r="J5107" s="4">
        <f t="shared" si="1118"/>
        <v>144</v>
      </c>
      <c r="K5107" s="4">
        <f t="shared" si="1119"/>
        <v>900</v>
      </c>
      <c r="L5107" s="6">
        <f t="shared" si="1120"/>
        <v>15147225</v>
      </c>
      <c r="N5107" s="22">
        <f t="shared" si="1121"/>
        <v>5.9841928720020338E-2</v>
      </c>
      <c r="O5107" s="14">
        <f t="shared" si="1122"/>
        <v>355.56173390187513</v>
      </c>
      <c r="Q5107" s="22">
        <f t="shared" si="1058"/>
        <v>87.488199883070664</v>
      </c>
      <c r="R5107" s="3">
        <f>VLOOKUP(A5107,ERCOT_345kv_West_ATC!D:E,2)</f>
        <v>51.83</v>
      </c>
      <c r="S5107" s="66">
        <f t="shared" si="1123"/>
        <v>0.40757724962598846</v>
      </c>
      <c r="T5107" s="69">
        <f t="shared" si="1124"/>
        <v>35.658199883070665</v>
      </c>
      <c r="V5107" s="16">
        <f t="shared" si="1125"/>
        <v>3.3583852800000008E-2</v>
      </c>
      <c r="W5107" s="16">
        <f t="shared" si="1126"/>
        <v>2.625807592002033E-2</v>
      </c>
      <c r="X5107" s="16"/>
      <c r="Z5107" s="15">
        <f t="shared" si="1027"/>
        <v>3.5912283102041998E-6</v>
      </c>
      <c r="AA5107" s="16">
        <f t="shared" si="1127"/>
        <v>6.0441270267814234E-2</v>
      </c>
      <c r="AB5107" s="3">
        <f t="shared" si="1128"/>
        <v>6.5099654503676468E-2</v>
      </c>
      <c r="AC5107" s="69">
        <f t="shared" si="1129"/>
        <v>10.057553548345588</v>
      </c>
      <c r="AD5107" s="3">
        <f t="shared" si="1130"/>
        <v>10.262570283495368</v>
      </c>
      <c r="AF5107" s="29"/>
      <c r="AG5107" s="30"/>
      <c r="AH5107" s="29"/>
      <c r="AI5107" s="29"/>
      <c r="AJ5107" s="31"/>
      <c r="AK5107" s="29"/>
      <c r="AL5107" s="30"/>
      <c r="AN5107" s="17">
        <f t="shared" si="1113"/>
        <v>281245.11291644548</v>
      </c>
      <c r="AO5107" s="17">
        <f t="shared" si="1114"/>
        <v>2812.4511291644549</v>
      </c>
      <c r="AP5107" s="2">
        <f t="shared" si="1115"/>
        <v>192.3716572348487</v>
      </c>
      <c r="AQ5107" s="6">
        <f t="shared" si="1116"/>
        <v>9970.622994482208</v>
      </c>
      <c r="AR5107" s="3">
        <f t="shared" si="1117"/>
        <v>6859.627005517792</v>
      </c>
    </row>
    <row r="5108" spans="1:44">
      <c r="A5108" s="32">
        <v>44921</v>
      </c>
      <c r="B5108" s="9">
        <v>6.25</v>
      </c>
      <c r="C5108" s="33">
        <v>16833.009999999998</v>
      </c>
      <c r="D5108" s="34">
        <f t="shared" si="1099"/>
        <v>253120601.62480092</v>
      </c>
      <c r="E5108" s="34">
        <v>35360000000000</v>
      </c>
      <c r="F5108" s="3">
        <f>VLOOKUP(A5108,ERCOT_345kv_West_ATC!A:B,2)</f>
        <v>45.886299999999999</v>
      </c>
      <c r="G5108" s="3">
        <f>VLOOKUP(A5108,ERCOT_345kv_West_ATC!G:H,2)</f>
        <v>4.5039999999999996</v>
      </c>
      <c r="I5108" s="5">
        <f t="shared" si="1085"/>
        <v>6</v>
      </c>
      <c r="J5108" s="4">
        <f t="shared" si="1118"/>
        <v>144</v>
      </c>
      <c r="K5108" s="4">
        <f t="shared" si="1119"/>
        <v>900</v>
      </c>
      <c r="L5108" s="6">
        <f t="shared" si="1120"/>
        <v>15149708.999999998</v>
      </c>
      <c r="N5108" s="22">
        <f t="shared" si="1121"/>
        <v>5.9851742223876021E-2</v>
      </c>
      <c r="O5108" s="14">
        <f t="shared" si="1122"/>
        <v>355.56173390187513</v>
      </c>
      <c r="Q5108" s="22">
        <f t="shared" si="1058"/>
        <v>87.502547110929839</v>
      </c>
      <c r="R5108" s="3">
        <f>VLOOKUP(A5108,ERCOT_345kv_West_ATC!D:E,2)</f>
        <v>41.41</v>
      </c>
      <c r="S5108" s="66">
        <f t="shared" si="1123"/>
        <v>0.52675663318116683</v>
      </c>
      <c r="T5108" s="69">
        <f t="shared" si="1124"/>
        <v>46.092547110929843</v>
      </c>
      <c r="V5108" s="16">
        <f t="shared" si="1125"/>
        <v>3.1386229200000004E-2</v>
      </c>
      <c r="W5108" s="16">
        <f t="shared" si="1126"/>
        <v>2.8465513023876017E-2</v>
      </c>
      <c r="X5108" s="16"/>
      <c r="Z5108" s="15">
        <f t="shared" si="1027"/>
        <v>3.5912283102041998E-6</v>
      </c>
      <c r="AA5108" s="16">
        <f t="shared" si="1127"/>
        <v>6.0451182057950394E-2</v>
      </c>
      <c r="AB5108" s="3">
        <f t="shared" si="1128"/>
        <v>6.5110330224264712E-2</v>
      </c>
      <c r="AC5108" s="69">
        <f t="shared" si="1129"/>
        <v>10.061460862080885</v>
      </c>
      <c r="AD5108" s="3">
        <f t="shared" si="1130"/>
        <v>10.314525533266616</v>
      </c>
      <c r="AF5108" s="29"/>
      <c r="AG5108" s="30"/>
      <c r="AH5108" s="29"/>
      <c r="AI5108" s="29"/>
      <c r="AJ5108" s="31"/>
      <c r="AK5108" s="29"/>
      <c r="AL5108" s="30"/>
      <c r="AN5108" s="17">
        <f t="shared" si="1113"/>
        <v>281245.11291644548</v>
      </c>
      <c r="AO5108" s="17">
        <f t="shared" si="1114"/>
        <v>2812.4511291644549</v>
      </c>
      <c r="AP5108" s="2">
        <f t="shared" si="1115"/>
        <v>192.3716572348487</v>
      </c>
      <c r="AQ5108" s="6">
        <f t="shared" si="1116"/>
        <v>7966.110326095084</v>
      </c>
      <c r="AR5108" s="3">
        <f t="shared" si="1117"/>
        <v>8866.8996739049144</v>
      </c>
    </row>
    <row r="5109" spans="1:44">
      <c r="A5109" s="32">
        <v>44922</v>
      </c>
      <c r="B5109" s="9">
        <v>6.25</v>
      </c>
      <c r="C5109" s="33">
        <v>16692.55</v>
      </c>
      <c r="D5109" s="34">
        <f t="shared" si="1099"/>
        <v>253120601.62480092</v>
      </c>
      <c r="E5109" s="34">
        <v>35360000000000</v>
      </c>
      <c r="F5109" s="3">
        <f>VLOOKUP(A5109,ERCOT_345kv_West_ATC!A:B,2)</f>
        <v>46.16</v>
      </c>
      <c r="G5109" s="3">
        <f>VLOOKUP(A5109,ERCOT_345kv_West_ATC!G:H,2)</f>
        <v>4.577</v>
      </c>
      <c r="I5109" s="5">
        <f t="shared" si="1085"/>
        <v>6</v>
      </c>
      <c r="J5109" s="4">
        <f t="shared" si="1118"/>
        <v>144</v>
      </c>
      <c r="K5109" s="4">
        <f t="shared" si="1119"/>
        <v>900</v>
      </c>
      <c r="L5109" s="6">
        <f t="shared" si="1120"/>
        <v>15023295</v>
      </c>
      <c r="N5109" s="22">
        <f t="shared" si="1121"/>
        <v>5.935232021243745E-2</v>
      </c>
      <c r="O5109" s="14">
        <f t="shared" si="1122"/>
        <v>355.56173390187513</v>
      </c>
      <c r="Q5109" s="22">
        <f t="shared" si="1058"/>
        <v>86.772397971399784</v>
      </c>
      <c r="R5109" s="3">
        <f>VLOOKUP(A5109,ERCOT_345kv_West_ATC!D:E,2)</f>
        <v>32.49</v>
      </c>
      <c r="S5109" s="66">
        <f t="shared" si="1123"/>
        <v>0.62557217779427143</v>
      </c>
      <c r="T5109" s="69">
        <f t="shared" si="1124"/>
        <v>54.282397971399782</v>
      </c>
      <c r="V5109" s="16">
        <f t="shared" si="1125"/>
        <v>3.1573439999999994E-2</v>
      </c>
      <c r="W5109" s="16">
        <f t="shared" si="1126"/>
        <v>2.7778880212437455E-2</v>
      </c>
      <c r="X5109" s="16"/>
      <c r="Z5109" s="15">
        <f t="shared" si="1027"/>
        <v>3.5912283102041998E-6</v>
      </c>
      <c r="AA5109" s="16">
        <f t="shared" si="1127"/>
        <v>5.9946758129499109E-2</v>
      </c>
      <c r="AB5109" s="3">
        <f t="shared" si="1128"/>
        <v>6.4567028878676463E-2</v>
      </c>
      <c r="AC5109" s="69">
        <f t="shared" si="1129"/>
        <v>9.8626125695955853</v>
      </c>
      <c r="AD5109" s="3">
        <f t="shared" si="1130"/>
        <v>10.36078151782265</v>
      </c>
      <c r="AF5109" s="29"/>
      <c r="AG5109" s="30"/>
      <c r="AH5109" s="29"/>
      <c r="AI5109" s="29"/>
      <c r="AJ5109" s="31"/>
      <c r="AK5109" s="29"/>
      <c r="AL5109" s="30"/>
      <c r="AN5109" s="17">
        <f t="shared" si="1113"/>
        <v>281245.11291644548</v>
      </c>
      <c r="AO5109" s="17">
        <f t="shared" si="1114"/>
        <v>2812.4511291644549</v>
      </c>
      <c r="AP5109" s="2">
        <f t="shared" si="1115"/>
        <v>192.3716572348487</v>
      </c>
      <c r="AQ5109" s="6">
        <f t="shared" si="1116"/>
        <v>6250.1551435602341</v>
      </c>
      <c r="AR5109" s="3">
        <f t="shared" si="1117"/>
        <v>10442.394856439765</v>
      </c>
    </row>
    <row r="5110" spans="1:44">
      <c r="A5110" s="32">
        <v>44923</v>
      </c>
      <c r="B5110" s="9">
        <v>6.25</v>
      </c>
      <c r="C5110" s="33">
        <v>16517.32</v>
      </c>
      <c r="D5110" s="34">
        <f t="shared" si="1099"/>
        <v>253120601.62480092</v>
      </c>
      <c r="E5110" s="34">
        <v>35360000000000</v>
      </c>
      <c r="F5110" s="3">
        <f>VLOOKUP(A5110,ERCOT_345kv_West_ATC!A:B,2)</f>
        <v>44.078099999999999</v>
      </c>
      <c r="G5110" s="3">
        <f>VLOOKUP(A5110,ERCOT_345kv_West_ATC!G:H,2)</f>
        <v>4.3630000000000004</v>
      </c>
      <c r="I5110" s="5">
        <f t="shared" si="1085"/>
        <v>6</v>
      </c>
      <c r="J5110" s="4">
        <f t="shared" si="1118"/>
        <v>144</v>
      </c>
      <c r="K5110" s="4">
        <f t="shared" si="1119"/>
        <v>900</v>
      </c>
      <c r="L5110" s="6">
        <f t="shared" si="1120"/>
        <v>14865588</v>
      </c>
      <c r="N5110" s="22">
        <f t="shared" si="1121"/>
        <v>5.8729269386121198E-2</v>
      </c>
      <c r="O5110" s="14">
        <f t="shared" si="1122"/>
        <v>355.56173390187513</v>
      </c>
      <c r="Q5110" s="22">
        <f t="shared" si="1058"/>
        <v>85.86150495046958</v>
      </c>
      <c r="R5110" s="3">
        <f>VLOOKUP(A5110,ERCOT_345kv_West_ATC!D:E,2)</f>
        <v>17.05</v>
      </c>
      <c r="S5110" s="66">
        <f t="shared" si="1123"/>
        <v>0.8014243983979138</v>
      </c>
      <c r="T5110" s="69">
        <f t="shared" si="1124"/>
        <v>68.811504950469583</v>
      </c>
      <c r="V5110" s="16">
        <f t="shared" si="1125"/>
        <v>3.0149420400000002E-2</v>
      </c>
      <c r="W5110" s="16">
        <f t="shared" si="1126"/>
        <v>2.8579848986121197E-2</v>
      </c>
      <c r="X5110" s="16"/>
      <c r="Z5110" s="15">
        <f t="shared" si="1027"/>
        <v>3.5912283102041998E-6</v>
      </c>
      <c r="AA5110" s="16">
        <f t="shared" si="1127"/>
        <v>5.9317467192702034E-2</v>
      </c>
      <c r="AB5110" s="3">
        <f t="shared" si="1128"/>
        <v>6.3889236661764701E-2</v>
      </c>
      <c r="AC5110" s="69">
        <f t="shared" si="1129"/>
        <v>9.614540618205881</v>
      </c>
      <c r="AD5110" s="3">
        <f t="shared" si="1130"/>
        <v>10.409062236349076</v>
      </c>
      <c r="AF5110" s="29"/>
      <c r="AG5110" s="30"/>
      <c r="AH5110" s="29"/>
      <c r="AI5110" s="29"/>
      <c r="AJ5110" s="31"/>
      <c r="AK5110" s="29"/>
      <c r="AL5110" s="30"/>
      <c r="AN5110" s="17">
        <f t="shared" si="1113"/>
        <v>281245.11291644548</v>
      </c>
      <c r="AO5110" s="17">
        <f t="shared" si="1114"/>
        <v>2812.4511291644549</v>
      </c>
      <c r="AP5110" s="2">
        <f t="shared" si="1115"/>
        <v>192.3716572348487</v>
      </c>
      <c r="AQ5110" s="6">
        <f t="shared" si="1116"/>
        <v>3279.9367558541703</v>
      </c>
      <c r="AR5110" s="3">
        <f t="shared" si="1117"/>
        <v>13237.383244145829</v>
      </c>
    </row>
    <row r="5111" spans="1:44">
      <c r="A5111" s="32">
        <v>44924</v>
      </c>
      <c r="B5111" s="9">
        <v>6.25</v>
      </c>
      <c r="C5111" s="33">
        <v>16593.400000000001</v>
      </c>
      <c r="D5111" s="34">
        <f t="shared" si="1099"/>
        <v>253120601.62480092</v>
      </c>
      <c r="E5111" s="34">
        <v>35360000000000</v>
      </c>
      <c r="F5111" s="3">
        <f>VLOOKUP(A5111,ERCOT_345kv_West_ATC!A:B,2)</f>
        <v>44.078099999999999</v>
      </c>
      <c r="G5111" s="3">
        <f>VLOOKUP(A5111,ERCOT_345kv_West_ATC!G:H,2)</f>
        <v>4.2560000000000002</v>
      </c>
      <c r="I5111" s="5">
        <f t="shared" si="1085"/>
        <v>6</v>
      </c>
      <c r="J5111" s="4">
        <f t="shared" si="1118"/>
        <v>144</v>
      </c>
      <c r="K5111" s="4">
        <f t="shared" si="1119"/>
        <v>900</v>
      </c>
      <c r="L5111" s="6">
        <f t="shared" si="1120"/>
        <v>14934060.000000002</v>
      </c>
      <c r="N5111" s="22">
        <f t="shared" si="1121"/>
        <v>5.8999780753273751E-2</v>
      </c>
      <c r="O5111" s="14">
        <f t="shared" si="1122"/>
        <v>355.56173390187513</v>
      </c>
      <c r="Q5111" s="22">
        <f t="shared" si="1058"/>
        <v>86.256989405370973</v>
      </c>
      <c r="R5111" s="3">
        <f>VLOOKUP(A5111,ERCOT_345kv_West_ATC!D:E,2)</f>
        <v>21.73</v>
      </c>
      <c r="S5111" s="66">
        <f t="shared" si="1123"/>
        <v>0.74807838588153952</v>
      </c>
      <c r="T5111" s="69">
        <f t="shared" si="1124"/>
        <v>64.526989405370969</v>
      </c>
      <c r="V5111" s="16">
        <f t="shared" si="1125"/>
        <v>3.0149420400000002E-2</v>
      </c>
      <c r="W5111" s="16">
        <f t="shared" si="1126"/>
        <v>2.8850360353273749E-2</v>
      </c>
      <c r="X5111" s="16"/>
      <c r="Z5111" s="15">
        <f t="shared" si="1027"/>
        <v>3.5912283102041998E-6</v>
      </c>
      <c r="AA5111" s="16">
        <f t="shared" si="1127"/>
        <v>5.9590687842542372E-2</v>
      </c>
      <c r="AB5111" s="3">
        <f t="shared" si="1128"/>
        <v>6.4183515220588239E-2</v>
      </c>
      <c r="AC5111" s="69">
        <f t="shared" si="1129"/>
        <v>9.7222465707352956</v>
      </c>
      <c r="AD5111" s="3">
        <f t="shared" si="1130"/>
        <v>10.45073459314253</v>
      </c>
      <c r="AF5111" s="29"/>
      <c r="AG5111" s="30"/>
      <c r="AH5111" s="29"/>
      <c r="AI5111" s="29"/>
      <c r="AJ5111" s="31"/>
      <c r="AK5111" s="29"/>
      <c r="AL5111" s="30"/>
      <c r="AN5111" s="17">
        <f t="shared" si="1113"/>
        <v>281245.11291644548</v>
      </c>
      <c r="AO5111" s="17">
        <f t="shared" si="1114"/>
        <v>2812.4511291644549</v>
      </c>
      <c r="AP5111" s="2">
        <f t="shared" si="1115"/>
        <v>192.3716572348487</v>
      </c>
      <c r="AQ5111" s="6">
        <f t="shared" si="1116"/>
        <v>4180.2361117132623</v>
      </c>
      <c r="AR5111" s="3">
        <f t="shared" si="1117"/>
        <v>12413.163888286739</v>
      </c>
    </row>
    <row r="5112" spans="1:44">
      <c r="A5112" s="32">
        <v>44925</v>
      </c>
      <c r="B5112" s="9">
        <v>6.25</v>
      </c>
      <c r="C5112" s="33">
        <v>16579.060000000001</v>
      </c>
      <c r="D5112" s="34">
        <f t="shared" si="1099"/>
        <v>253120601.62480092</v>
      </c>
      <c r="E5112" s="34">
        <v>35360000000000</v>
      </c>
      <c r="F5112" s="3">
        <f>VLOOKUP(A5112,ERCOT_345kv_West_ATC!A:B,2)</f>
        <v>44.078099999999999</v>
      </c>
      <c r="G5112" s="3">
        <f>VLOOKUP(A5112,ERCOT_345kv_West_ATC!G:H,2)</f>
        <v>4.2789999999999999</v>
      </c>
      <c r="I5112" s="5">
        <f t="shared" si="1085"/>
        <v>6</v>
      </c>
      <c r="J5112" s="4">
        <f t="shared" ref="J5112:J5116" si="1131">I5112*24</f>
        <v>144</v>
      </c>
      <c r="K5112" s="4">
        <f t="shared" ref="K5112:K5116" si="1132">J5112*B5112</f>
        <v>900</v>
      </c>
      <c r="L5112" s="6">
        <f t="shared" ref="L5112:L5116" si="1133">K5112*C5112</f>
        <v>14921154.000000002</v>
      </c>
      <c r="N5112" s="22">
        <f t="shared" ref="N5112:N5115" si="1134">L5112/D5112</f>
        <v>5.8948793200632225E-2</v>
      </c>
      <c r="O5112" s="14">
        <f t="shared" ref="O5112:O5116" si="1135">(K5112*100000000)/D5112</f>
        <v>355.56173390187513</v>
      </c>
      <c r="Q5112" s="22">
        <f t="shared" si="1058"/>
        <v>86.182446199754693</v>
      </c>
      <c r="R5112" s="3">
        <f>VLOOKUP(A5112,ERCOT_345kv_West_ATC!D:E,2)</f>
        <v>27.95</v>
      </c>
      <c r="S5112" s="66">
        <f t="shared" ref="S5112:S5116" si="1136">(Q5112-R5112)/Q5112</f>
        <v>0.67568801731135408</v>
      </c>
      <c r="T5112" s="69">
        <f t="shared" ref="T5112:T5116" si="1137">Q5112-R5112</f>
        <v>58.23244619975469</v>
      </c>
      <c r="V5112" s="16">
        <f t="shared" ref="V5112:V5116" si="1138">(F5112/1000000)*($X$2)*24</f>
        <v>3.0149420400000002E-2</v>
      </c>
      <c r="W5112" s="16">
        <f t="shared" ref="W5112:W5116" si="1139">N5112-V5112</f>
        <v>2.8799372800632224E-2</v>
      </c>
      <c r="X5112" s="16"/>
      <c r="Z5112" s="15">
        <f t="shared" si="1027"/>
        <v>3.5912283102041998E-6</v>
      </c>
      <c r="AA5112" s="16">
        <f t="shared" ref="AA5112:AA5116" si="1140">Z5112*C5112</f>
        <v>5.9539189628574046E-2</v>
      </c>
      <c r="AB5112" s="3">
        <f t="shared" ref="AB5112:AB5116" si="1141">C5112*$AH$2*$AG$2/(E5112/1000000000000)</f>
        <v>6.4128047889705886E-2</v>
      </c>
      <c r="AC5112" s="69">
        <f t="shared" ref="AC5112:AC5116" si="1142">((AB5112-$AL$2/1000*$AJ$2*24)*$AJ$1*$AL$1)</f>
        <v>9.7019455276323541</v>
      </c>
      <c r="AD5112" s="3">
        <f t="shared" ref="AD5112:AD5116" si="1143">AVERAGE(AC5083:AC5112)</f>
        <v>10.45880702221841</v>
      </c>
      <c r="AF5112" s="29"/>
      <c r="AG5112" s="30"/>
      <c r="AH5112" s="29"/>
      <c r="AI5112" s="29"/>
      <c r="AJ5112" s="31"/>
      <c r="AK5112" s="29"/>
      <c r="AL5112" s="30"/>
      <c r="AN5112" s="17">
        <f t="shared" si="1113"/>
        <v>281245.11291644548</v>
      </c>
      <c r="AO5112" s="17">
        <f t="shared" si="1114"/>
        <v>2812.4511291644549</v>
      </c>
      <c r="AP5112" s="2">
        <f t="shared" si="1115"/>
        <v>192.3716572348487</v>
      </c>
      <c r="AQ5112" s="6">
        <f t="shared" si="1116"/>
        <v>5376.7878197140208</v>
      </c>
      <c r="AR5112" s="3">
        <f t="shared" si="1117"/>
        <v>11202.272180285981</v>
      </c>
    </row>
    <row r="5113" spans="1:44">
      <c r="A5113" s="32">
        <v>44926</v>
      </c>
      <c r="B5113" s="9">
        <v>6.25</v>
      </c>
      <c r="C5113" s="33">
        <v>16593.400000000001</v>
      </c>
      <c r="D5113" s="34">
        <f t="shared" si="1099"/>
        <v>253120601.62480092</v>
      </c>
      <c r="E5113" s="34">
        <v>35360000000000</v>
      </c>
      <c r="F5113" s="3">
        <f>VLOOKUP(A5113,ERCOT_345kv_West_ATC!A:B,2)</f>
        <v>44.078099999999999</v>
      </c>
      <c r="G5113" s="3">
        <f>VLOOKUP(A5113,ERCOT_345kv_West_ATC!G:H,2)</f>
        <v>4.2789999999999999</v>
      </c>
      <c r="I5113" s="5">
        <f t="shared" si="1085"/>
        <v>6</v>
      </c>
      <c r="J5113" s="4">
        <f t="shared" si="1131"/>
        <v>144</v>
      </c>
      <c r="K5113" s="4">
        <f t="shared" si="1132"/>
        <v>900</v>
      </c>
      <c r="L5113" s="6">
        <f t="shared" si="1133"/>
        <v>14934060.000000002</v>
      </c>
      <c r="N5113" s="22">
        <f t="shared" si="1134"/>
        <v>5.8999780753273751E-2</v>
      </c>
      <c r="O5113" s="14">
        <f t="shared" si="1135"/>
        <v>355.56173390187513</v>
      </c>
      <c r="Q5113" s="22">
        <f t="shared" si="1058"/>
        <v>86.256989405370973</v>
      </c>
      <c r="R5113" s="3">
        <f>VLOOKUP(A5113,ERCOT_345kv_West_ATC!D:E,2)</f>
        <v>14.54</v>
      </c>
      <c r="S5113" s="66">
        <f t="shared" si="1136"/>
        <v>0.83143394987195518</v>
      </c>
      <c r="T5113" s="69">
        <f t="shared" si="1137"/>
        <v>71.716989405370981</v>
      </c>
      <c r="V5113" s="16">
        <f t="shared" si="1138"/>
        <v>3.0149420400000002E-2</v>
      </c>
      <c r="W5113" s="16">
        <f t="shared" si="1139"/>
        <v>2.8850360353273749E-2</v>
      </c>
      <c r="X5113" s="16"/>
      <c r="Z5113" s="15">
        <f t="shared" si="1027"/>
        <v>3.5912283102041998E-6</v>
      </c>
      <c r="AA5113" s="16">
        <f t="shared" si="1140"/>
        <v>5.9590687842542372E-2</v>
      </c>
      <c r="AB5113" s="3">
        <f t="shared" si="1141"/>
        <v>6.4183515220588239E-2</v>
      </c>
      <c r="AC5113" s="69">
        <f t="shared" si="1142"/>
        <v>9.7222465707352956</v>
      </c>
      <c r="AD5113" s="3">
        <f t="shared" si="1143"/>
        <v>10.477261821910854</v>
      </c>
      <c r="AF5113" s="29"/>
      <c r="AG5113" s="30"/>
      <c r="AH5113" s="29"/>
      <c r="AI5113" s="29"/>
      <c r="AJ5113" s="31"/>
      <c r="AK5113" s="29"/>
      <c r="AL5113" s="30"/>
      <c r="AN5113" s="17">
        <f t="shared" si="1113"/>
        <v>281245.11291644548</v>
      </c>
      <c r="AO5113" s="17">
        <f t="shared" si="1114"/>
        <v>2812.4511291644549</v>
      </c>
      <c r="AP5113" s="2">
        <f t="shared" si="1115"/>
        <v>192.3716572348487</v>
      </c>
      <c r="AQ5113" s="6">
        <f t="shared" si="1116"/>
        <v>2797.0838961946997</v>
      </c>
      <c r="AR5113" s="3">
        <f t="shared" si="1117"/>
        <v>13796.316103805302</v>
      </c>
    </row>
    <row r="5114" spans="1:44">
      <c r="A5114" s="32">
        <v>44927</v>
      </c>
      <c r="B5114" s="9">
        <v>6.25</v>
      </c>
      <c r="C5114" s="33">
        <v>16579.060000000001</v>
      </c>
      <c r="D5114" s="34">
        <f t="shared" si="1099"/>
        <v>253120601.62480092</v>
      </c>
      <c r="E5114" s="34">
        <v>35360000000000</v>
      </c>
      <c r="F5114" s="3">
        <f>VLOOKUP(A5114,ERCOT_345kv_West_ATC!A:B,2)</f>
        <v>44.078099999999999</v>
      </c>
      <c r="G5114" s="3">
        <f>VLOOKUP(A5114,ERCOT_345kv_West_ATC!G:H,2)</f>
        <v>4.2789999999999999</v>
      </c>
      <c r="I5114" s="5">
        <f t="shared" si="1085"/>
        <v>6</v>
      </c>
      <c r="J5114" s="4">
        <f t="shared" si="1131"/>
        <v>144</v>
      </c>
      <c r="K5114" s="4">
        <f t="shared" si="1132"/>
        <v>900</v>
      </c>
      <c r="L5114" s="6">
        <f t="shared" si="1133"/>
        <v>14921154.000000002</v>
      </c>
      <c r="N5114" s="22">
        <f t="shared" si="1134"/>
        <v>5.8948793200632225E-2</v>
      </c>
      <c r="O5114" s="14">
        <f t="shared" si="1135"/>
        <v>355.56173390187513</v>
      </c>
      <c r="Q5114" s="22">
        <f t="shared" si="1058"/>
        <v>86.182446199754693</v>
      </c>
      <c r="R5114" s="3">
        <f>VLOOKUP(A5114,ERCOT_345kv_West_ATC!D:E,2)</f>
        <v>15.29</v>
      </c>
      <c r="S5114" s="66">
        <f t="shared" si="1136"/>
        <v>0.82258568102649743</v>
      </c>
      <c r="T5114" s="69">
        <f t="shared" si="1137"/>
        <v>70.892446199754687</v>
      </c>
      <c r="V5114" s="16">
        <f t="shared" si="1138"/>
        <v>3.0149420400000002E-2</v>
      </c>
      <c r="W5114" s="16">
        <f t="shared" si="1139"/>
        <v>2.8799372800632224E-2</v>
      </c>
      <c r="X5114" s="16"/>
      <c r="Z5114" s="15">
        <f t="shared" si="1027"/>
        <v>3.5912283102041998E-6</v>
      </c>
      <c r="AA5114" s="16">
        <f t="shared" si="1140"/>
        <v>5.9539189628574046E-2</v>
      </c>
      <c r="AB5114" s="3">
        <f t="shared" si="1141"/>
        <v>6.4128047889705886E-2</v>
      </c>
      <c r="AC5114" s="69">
        <f t="shared" si="1142"/>
        <v>9.7019455276323541</v>
      </c>
      <c r="AD5114" s="3">
        <f t="shared" si="1143"/>
        <v>10.492713956423485</v>
      </c>
      <c r="AF5114" s="29"/>
      <c r="AG5114" s="30"/>
      <c r="AH5114" s="29"/>
      <c r="AI5114" s="29"/>
      <c r="AJ5114" s="31"/>
      <c r="AK5114" s="29"/>
      <c r="AL5114" s="30"/>
      <c r="AN5114" s="17">
        <f t="shared" si="1113"/>
        <v>281245.11291644548</v>
      </c>
      <c r="AO5114" s="17">
        <f t="shared" si="1114"/>
        <v>2812.4511291644549</v>
      </c>
      <c r="AP5114" s="2">
        <f t="shared" si="1115"/>
        <v>192.3716572348487</v>
      </c>
      <c r="AQ5114" s="6">
        <f t="shared" si="1116"/>
        <v>2941.3626391208363</v>
      </c>
      <c r="AR5114" s="3">
        <f t="shared" si="1117"/>
        <v>13637.697360879165</v>
      </c>
    </row>
    <row r="5115" spans="1:44">
      <c r="A5115" s="32">
        <v>44928</v>
      </c>
      <c r="B5115" s="9">
        <v>6.25</v>
      </c>
      <c r="C5115" s="33">
        <v>16750.939999999999</v>
      </c>
      <c r="D5115" s="34">
        <f t="shared" si="1099"/>
        <v>253120601.62480092</v>
      </c>
      <c r="E5115" s="34">
        <v>35360000000000</v>
      </c>
      <c r="F5115" s="3">
        <f>VLOOKUP(A5115,ERCOT_345kv_West_ATC!A:B,2)</f>
        <v>44.078099999999999</v>
      </c>
      <c r="G5115" s="3">
        <f>VLOOKUP(A5115,ERCOT_345kv_West_ATC!G:H,2)</f>
        <v>4.2939999999999996</v>
      </c>
      <c r="I5115" s="5">
        <f t="shared" si="1085"/>
        <v>6</v>
      </c>
      <c r="J5115" s="4">
        <f t="shared" si="1131"/>
        <v>144</v>
      </c>
      <c r="K5115" s="4">
        <f t="shared" si="1132"/>
        <v>900</v>
      </c>
      <c r="L5115" s="6">
        <f t="shared" si="1133"/>
        <v>15075845.999999998</v>
      </c>
      <c r="N5115" s="22">
        <f t="shared" si="1134"/>
        <v>5.9559932708862749E-2</v>
      </c>
      <c r="O5115" s="14">
        <f t="shared" si="1135"/>
        <v>355.56173390187513</v>
      </c>
      <c r="Q5115" s="22">
        <f t="shared" si="1058"/>
        <v>87.075925012957242</v>
      </c>
      <c r="R5115" s="3">
        <f>VLOOKUP(A5115,ERCOT_345kv_West_ATC!D:E,2)</f>
        <v>13.44</v>
      </c>
      <c r="S5115" s="66">
        <f t="shared" si="1136"/>
        <v>0.84565194113068487</v>
      </c>
      <c r="T5115" s="69">
        <f t="shared" si="1137"/>
        <v>73.635925012957244</v>
      </c>
      <c r="V5115" s="16">
        <f t="shared" si="1138"/>
        <v>3.0149420400000002E-2</v>
      </c>
      <c r="W5115" s="16">
        <f t="shared" si="1139"/>
        <v>2.9410512308862748E-2</v>
      </c>
      <c r="X5115" s="16"/>
      <c r="Z5115" s="15">
        <f t="shared" si="1027"/>
        <v>3.5912283102041998E-6</v>
      </c>
      <c r="AA5115" s="16">
        <f t="shared" si="1140"/>
        <v>6.0156449950531932E-2</v>
      </c>
      <c r="AB5115" s="3">
        <f t="shared" si="1141"/>
        <v>6.4792882257352941E-2</v>
      </c>
      <c r="AC5115" s="69">
        <f t="shared" si="1142"/>
        <v>9.9452749061911767</v>
      </c>
      <c r="AD5115" s="3">
        <f t="shared" si="1143"/>
        <v>10.519170799967084</v>
      </c>
      <c r="AN5115" s="17">
        <f t="shared" si="1113"/>
        <v>281245.11291644548</v>
      </c>
      <c r="AO5115" s="17">
        <f t="shared" si="1114"/>
        <v>2812.4511291644549</v>
      </c>
      <c r="AP5115" s="2">
        <f t="shared" si="1115"/>
        <v>192.3716572348487</v>
      </c>
      <c r="AQ5115" s="6">
        <f t="shared" si="1116"/>
        <v>2585.4750732363664</v>
      </c>
      <c r="AR5115" s="3">
        <f t="shared" si="1117"/>
        <v>14165.464926763632</v>
      </c>
    </row>
    <row r="5116" spans="1:44">
      <c r="A5116" s="32">
        <v>44929</v>
      </c>
      <c r="B5116" s="9">
        <v>6.25</v>
      </c>
      <c r="C5116" s="3">
        <v>16661.86</v>
      </c>
      <c r="D5116" s="34">
        <f t="shared" si="1099"/>
        <v>244050923.95911586</v>
      </c>
      <c r="E5116" s="34">
        <v>34093000000000</v>
      </c>
      <c r="F5116" s="3">
        <f>VLOOKUP(A5116,ERCOT_345kv_West_ATC!A:B,2)</f>
        <v>38.667299999999997</v>
      </c>
      <c r="G5116" s="3">
        <f>VLOOKUP(A5116,ERCOT_345kv_West_ATC!G:H,2)</f>
        <v>4.1529999999999996</v>
      </c>
      <c r="I5116" s="5">
        <f t="shared" si="1085"/>
        <v>6</v>
      </c>
      <c r="J5116" s="4">
        <f t="shared" si="1131"/>
        <v>144</v>
      </c>
      <c r="K5116" s="4">
        <f t="shared" si="1132"/>
        <v>900</v>
      </c>
      <c r="L5116" s="6">
        <f t="shared" si="1133"/>
        <v>14995674</v>
      </c>
      <c r="N5116" s="22">
        <f>L5116/D5116</f>
        <v>6.1444856494426221E-2</v>
      </c>
      <c r="O5116" s="14">
        <f t="shared" si="1135"/>
        <v>368.77549381897472</v>
      </c>
      <c r="Q5116" s="22">
        <f t="shared" si="1058"/>
        <v>89.831661541558788</v>
      </c>
      <c r="R5116" s="3">
        <f>VLOOKUP(A5116,ERCOT_345kv_West_ATC!D:E,2)</f>
        <v>19.2</v>
      </c>
      <c r="S5116" s="66">
        <f t="shared" si="1136"/>
        <v>0.78626689442766773</v>
      </c>
      <c r="T5116" s="69">
        <f t="shared" si="1137"/>
        <v>70.631661541558785</v>
      </c>
      <c r="V5116" s="16">
        <f t="shared" si="1138"/>
        <v>2.6448433199999996E-2</v>
      </c>
      <c r="W5116" s="16">
        <f t="shared" si="1139"/>
        <v>3.4996423294426225E-2</v>
      </c>
      <c r="X5116" s="16"/>
      <c r="Z5116" s="15">
        <f t="shared" si="1027"/>
        <v>3.7246893218203292E-6</v>
      </c>
      <c r="AA5116" s="16">
        <f t="shared" si="1140"/>
        <v>6.2060252023665274E-2</v>
      </c>
      <c r="AB5116" s="3">
        <f t="shared" si="1141"/>
        <v>6.6843415885372362E-2</v>
      </c>
      <c r="AC5116" s="69">
        <f t="shared" si="1142"/>
        <v>10.695770214046284</v>
      </c>
      <c r="AD5116" s="3">
        <f t="shared" si="1143"/>
        <v>10.56324305682177</v>
      </c>
      <c r="AN5116" s="17">
        <f t="shared" si="1113"/>
        <v>271167.69328790653</v>
      </c>
      <c r="AO5116" s="17">
        <f t="shared" si="1114"/>
        <v>2711.6769328790651</v>
      </c>
      <c r="AP5116" s="2">
        <f t="shared" si="1115"/>
        <v>185.47870220892804</v>
      </c>
      <c r="AQ5116" s="6">
        <f t="shared" si="1116"/>
        <v>3561.1910824114184</v>
      </c>
      <c r="AR5116" s="3">
        <f t="shared" si="1117"/>
        <v>13100.668917588582</v>
      </c>
    </row>
    <row r="5117" spans="1:44">
      <c r="A5117" s="32">
        <v>44930</v>
      </c>
      <c r="B5117" s="9">
        <v>6.25</v>
      </c>
      <c r="C5117" s="3">
        <v>16821.82</v>
      </c>
      <c r="D5117" s="34">
        <f t="shared" si="1099"/>
        <v>244050923.95911586</v>
      </c>
      <c r="E5117" s="34">
        <v>34093000000000</v>
      </c>
      <c r="F5117" s="3">
        <f>VLOOKUP(A5117,ERCOT_345kv_West_ATC!A:B,2)</f>
        <v>39.807200000000002</v>
      </c>
      <c r="G5117" s="3">
        <f>VLOOKUP(A5117,ERCOT_345kv_West_ATC!G:H,2)</f>
        <v>4.194</v>
      </c>
      <c r="I5117" s="5">
        <f t="shared" si="1085"/>
        <v>6</v>
      </c>
      <c r="J5117" s="4">
        <f t="shared" ref="J5117:J5118" si="1144">I5117*24</f>
        <v>144</v>
      </c>
      <c r="K5117" s="4">
        <f t="shared" ref="K5117:K5118" si="1145">J5117*B5117</f>
        <v>900</v>
      </c>
      <c r="L5117" s="6">
        <f t="shared" ref="L5117:L5118" si="1146">K5117*C5117</f>
        <v>15139638</v>
      </c>
      <c r="N5117" s="22">
        <f>L5117/D5117</f>
        <v>6.2034749774339051E-2</v>
      </c>
      <c r="O5117" s="14">
        <f t="shared" ref="O5117:O5118" si="1147">(K5117*100000000)/D5117</f>
        <v>368.77549381897472</v>
      </c>
      <c r="Q5117" s="22">
        <f t="shared" si="1058"/>
        <v>90.69407861745475</v>
      </c>
      <c r="R5117" s="3">
        <f>VLOOKUP(A5117,ERCOT_345kv_West_ATC!D:E,2)</f>
        <v>22.17</v>
      </c>
      <c r="S5117" s="66">
        <f t="shared" ref="S5117:S5118" si="1148">(Q5117-R5117)/Q5117</f>
        <v>0.7555518470669681</v>
      </c>
      <c r="T5117" s="69">
        <f t="shared" ref="T5117:T5118" si="1149">Q5117-R5117</f>
        <v>68.524078617454748</v>
      </c>
      <c r="V5117" s="16">
        <f t="shared" ref="V5117:V5118" si="1150">(F5117/1000000)*($X$2)*24</f>
        <v>2.7228124799999996E-2</v>
      </c>
      <c r="W5117" s="16">
        <f t="shared" ref="W5117:W5130" si="1151">N5117-V5117</f>
        <v>3.4806624974339055E-2</v>
      </c>
      <c r="X5117" s="16"/>
      <c r="Z5117" s="15">
        <f t="shared" si="1027"/>
        <v>3.7246893218203292E-6</v>
      </c>
      <c r="AA5117" s="16">
        <f t="shared" ref="AA5117:AA5118" si="1152">Z5117*C5117</f>
        <v>6.2656053327583644E-2</v>
      </c>
      <c r="AB5117" s="3">
        <f t="shared" ref="AB5117:AB5118" si="1153">C5117*$AH$2*$AG$2/(E5117/1000000000000)</f>
        <v>6.7485137326137312E-2</v>
      </c>
      <c r="AC5117" s="69">
        <f t="shared" ref="AC5117:AC5118" si="1154">((AB5117-$AL$2/1000*$AJ$2*24)*$AJ$1*$AL$1)</f>
        <v>10.930640261366255</v>
      </c>
      <c r="AD5117" s="3">
        <f t="shared" ref="AD5117:AD5118" si="1155">AVERAGE(AC5088:AC5117)</f>
        <v>10.559447275000178</v>
      </c>
      <c r="AN5117" s="17">
        <f t="shared" si="1113"/>
        <v>271167.69328790653</v>
      </c>
      <c r="AO5117" s="17">
        <f t="shared" si="1114"/>
        <v>2711.6769328790651</v>
      </c>
      <c r="AP5117" s="2">
        <f t="shared" si="1115"/>
        <v>185.47870220892804</v>
      </c>
      <c r="AQ5117" s="6">
        <f t="shared" si="1116"/>
        <v>4112.0628279719349</v>
      </c>
      <c r="AR5117" s="3">
        <f t="shared" si="1117"/>
        <v>12709.757172028065</v>
      </c>
    </row>
    <row r="5118" spans="1:44">
      <c r="A5118" s="32">
        <v>44931</v>
      </c>
      <c r="B5118" s="9">
        <v>6.25</v>
      </c>
      <c r="C5118" s="3">
        <v>16844.62</v>
      </c>
      <c r="D5118" s="34">
        <f t="shared" si="1099"/>
        <v>244050923.95911586</v>
      </c>
      <c r="E5118" s="34">
        <v>34093000000000</v>
      </c>
      <c r="F5118" s="3">
        <f>VLOOKUP(A5118,ERCOT_345kv_West_ATC!A:B,2)</f>
        <v>36.467500000000001</v>
      </c>
      <c r="G5118" s="3">
        <f>VLOOKUP(A5118,ERCOT_345kv_West_ATC!G:H,2)</f>
        <v>4.0110000000000001</v>
      </c>
      <c r="I5118" s="5">
        <f t="shared" si="1085"/>
        <v>6</v>
      </c>
      <c r="J5118" s="4">
        <f t="shared" si="1144"/>
        <v>144</v>
      </c>
      <c r="K5118" s="4">
        <f t="shared" si="1145"/>
        <v>900</v>
      </c>
      <c r="L5118" s="6">
        <f t="shared" si="1146"/>
        <v>15160158</v>
      </c>
      <c r="N5118" s="22">
        <f>L5118/D5118</f>
        <v>6.2118830586929775E-2</v>
      </c>
      <c r="O5118" s="14">
        <f t="shared" si="1147"/>
        <v>368.77549381897472</v>
      </c>
      <c r="Q5118" s="22">
        <f t="shared" si="1058"/>
        <v>90.817003782061064</v>
      </c>
      <c r="R5118" s="3">
        <f>VLOOKUP(A5118,ERCOT_345kv_West_ATC!D:E,2)</f>
        <v>30.27</v>
      </c>
      <c r="S5118" s="66">
        <f t="shared" si="1148"/>
        <v>0.6666923732405805</v>
      </c>
      <c r="T5118" s="69">
        <f t="shared" si="1149"/>
        <v>60.547003782061068</v>
      </c>
      <c r="V5118" s="16">
        <f t="shared" si="1150"/>
        <v>2.4943770000000001E-2</v>
      </c>
      <c r="W5118" s="16">
        <f t="shared" si="1151"/>
        <v>3.7175060586929778E-2</v>
      </c>
      <c r="X5118" s="16"/>
      <c r="Z5118" s="15">
        <f t="shared" si="1027"/>
        <v>3.7246893218203292E-6</v>
      </c>
      <c r="AA5118" s="16">
        <f t="shared" si="1152"/>
        <v>6.2740976244121144E-2</v>
      </c>
      <c r="AB5118" s="3">
        <f t="shared" si="1153"/>
        <v>6.7576605498489414E-2</v>
      </c>
      <c r="AC5118" s="69">
        <f t="shared" si="1154"/>
        <v>10.964117612447126</v>
      </c>
      <c r="AD5118" s="3">
        <f t="shared" si="1155"/>
        <v>10.55562753134933</v>
      </c>
      <c r="AN5118" s="17">
        <f t="shared" si="1113"/>
        <v>271167.69328790653</v>
      </c>
      <c r="AO5118" s="17">
        <f t="shared" si="1114"/>
        <v>2711.6769328790651</v>
      </c>
      <c r="AP5118" s="2">
        <f t="shared" si="1115"/>
        <v>185.47870220892804</v>
      </c>
      <c r="AQ5118" s="6">
        <f t="shared" si="1116"/>
        <v>5614.4403158642517</v>
      </c>
      <c r="AR5118" s="3">
        <f t="shared" si="1117"/>
        <v>11230.179684135746</v>
      </c>
    </row>
    <row r="5119" spans="1:44">
      <c r="A5119" s="32">
        <v>44932</v>
      </c>
      <c r="B5119" s="9">
        <v>6.25</v>
      </c>
      <c r="C5119" s="3">
        <v>16927.86</v>
      </c>
      <c r="D5119" s="34">
        <f t="shared" si="1099"/>
        <v>244050923.95911586</v>
      </c>
      <c r="E5119" s="34">
        <v>34093000000000</v>
      </c>
      <c r="F5119" s="3">
        <f>VLOOKUP(A5119,ERCOT_345kv_West_ATC!A:B,2)</f>
        <v>38.6785</v>
      </c>
      <c r="G5119" s="3">
        <f>VLOOKUP(A5119,ERCOT_345kv_West_ATC!G:H,2)</f>
        <v>3.9830000000000001</v>
      </c>
      <c r="I5119" s="5">
        <f t="shared" si="1085"/>
        <v>6</v>
      </c>
      <c r="J5119" s="4">
        <f t="shared" ref="J5119:J5130" si="1156">I5119*24</f>
        <v>144</v>
      </c>
      <c r="K5119" s="4">
        <f t="shared" ref="K5119:K5130" si="1157">J5119*B5119</f>
        <v>900</v>
      </c>
      <c r="L5119" s="6">
        <f t="shared" ref="L5119:L5130" si="1158">K5119*C5119</f>
        <v>15235074</v>
      </c>
      <c r="N5119" s="22">
        <f t="shared" ref="N5119:N5130" si="1159">L5119/D5119</f>
        <v>6.242579930798469E-2</v>
      </c>
      <c r="O5119" s="14">
        <f t="shared" ref="O5119:O5130" si="1160">(K5119*100000000)/D5119</f>
        <v>368.77549381897472</v>
      </c>
      <c r="Q5119" s="22">
        <f t="shared" si="1058"/>
        <v>91.265788461965911</v>
      </c>
      <c r="R5119" s="3">
        <f>VLOOKUP(A5119,ERCOT_345kv_West_ATC!D:E,2)</f>
        <v>19.260000000000002</v>
      </c>
      <c r="S5119" s="66">
        <f t="shared" ref="S5119:S5130" si="1161">(Q5119-R5119)/Q5119</f>
        <v>0.78896802049733661</v>
      </c>
      <c r="T5119" s="69">
        <f t="shared" ref="T5119:T5130" si="1162">Q5119-R5119</f>
        <v>72.005788461965906</v>
      </c>
      <c r="V5119" s="16">
        <f t="shared" ref="V5119:V5130" si="1163">(F5119/1000000)*($X$2)*24</f>
        <v>2.6456093999999999E-2</v>
      </c>
      <c r="W5119" s="16">
        <f t="shared" si="1151"/>
        <v>3.5969705307984691E-2</v>
      </c>
      <c r="X5119" s="16"/>
      <c r="Z5119" s="15">
        <f t="shared" si="1027"/>
        <v>3.7246893218203292E-6</v>
      </c>
      <c r="AA5119" s="16">
        <f t="shared" ref="AA5119:AA5130" si="1164">Z5119*C5119</f>
        <v>6.3051019383269485E-2</v>
      </c>
      <c r="AB5119" s="3">
        <f t="shared" ref="AB5119:AB5130" si="1165">C5119*$AH$2*$AG$2/(E5119/1000000000000)</f>
        <v>6.791054456281348E-2</v>
      </c>
      <c r="AC5119" s="69">
        <f t="shared" ref="AC5119:AC5130" si="1166">((AB5119-$AL$2/1000*$AJ$2*24)*$AJ$1*$AL$1)</f>
        <v>11.086339309989734</v>
      </c>
      <c r="AD5119" s="3">
        <f t="shared" ref="AD5119:AD5130" si="1167">AVERAGE(AC5090:AC5119)</f>
        <v>10.563920413718693</v>
      </c>
      <c r="AN5119" s="17">
        <f t="shared" si="1113"/>
        <v>271167.69328790653</v>
      </c>
      <c r="AO5119" s="17">
        <f t="shared" si="1114"/>
        <v>2711.6769328790651</v>
      </c>
      <c r="AP5119" s="2">
        <f t="shared" si="1115"/>
        <v>185.47870220892804</v>
      </c>
      <c r="AQ5119" s="6">
        <f t="shared" si="1116"/>
        <v>3572.3198045439544</v>
      </c>
      <c r="AR5119" s="3">
        <f t="shared" si="1117"/>
        <v>13355.540195456046</v>
      </c>
    </row>
    <row r="5120" spans="1:44">
      <c r="A5120" s="32">
        <v>44933</v>
      </c>
      <c r="B5120" s="9">
        <v>6.25</v>
      </c>
      <c r="C5120" s="3">
        <v>16938.55</v>
      </c>
      <c r="D5120" s="34">
        <f t="shared" si="1099"/>
        <v>244050923.95911586</v>
      </c>
      <c r="E5120" s="34">
        <v>34093000000000</v>
      </c>
      <c r="F5120" s="3">
        <f>VLOOKUP(A5120,ERCOT_345kv_West_ATC!A:B,2)</f>
        <v>38.6785</v>
      </c>
      <c r="G5120" s="3">
        <f>VLOOKUP(A5120,ERCOT_345kv_West_ATC!G:H,2)</f>
        <v>3.9830000000000001</v>
      </c>
      <c r="I5120" s="5">
        <f t="shared" si="1085"/>
        <v>6</v>
      </c>
      <c r="J5120" s="4">
        <f t="shared" si="1156"/>
        <v>144</v>
      </c>
      <c r="K5120" s="4">
        <f t="shared" si="1157"/>
        <v>900</v>
      </c>
      <c r="L5120" s="6">
        <f t="shared" si="1158"/>
        <v>15244695</v>
      </c>
      <c r="N5120" s="22">
        <f t="shared" si="1159"/>
        <v>6.2465221408273944E-2</v>
      </c>
      <c r="O5120" s="14">
        <f t="shared" si="1160"/>
        <v>368.77549381897472</v>
      </c>
      <c r="Q5120" s="22">
        <f t="shared" si="1058"/>
        <v>91.323423111511602</v>
      </c>
      <c r="R5120" s="3">
        <f>VLOOKUP(A5120,ERCOT_345kv_West_ATC!D:E,2)</f>
        <v>25.4</v>
      </c>
      <c r="S5120" s="66">
        <f t="shared" si="1161"/>
        <v>0.72186763116637642</v>
      </c>
      <c r="T5120" s="69">
        <f t="shared" si="1162"/>
        <v>65.923423111511596</v>
      </c>
      <c r="V5120" s="16">
        <f t="shared" si="1163"/>
        <v>2.6456093999999999E-2</v>
      </c>
      <c r="W5120" s="16">
        <f t="shared" si="1151"/>
        <v>3.6009127408273944E-2</v>
      </c>
      <c r="X5120" s="16"/>
      <c r="Z5120" s="15">
        <f t="shared" ref="Z5120:Z5138" si="1168">((1*$B5120*(60*60*24))/(($E5120/1000000000000)*2^32))*(1+$AG$1)</f>
        <v>3.7246893218203292E-6</v>
      </c>
      <c r="AA5120" s="16">
        <f t="shared" si="1164"/>
        <v>6.309083631211973E-2</v>
      </c>
      <c r="AB5120" s="3">
        <f t="shared" si="1165"/>
        <v>6.7953430298008377E-2</v>
      </c>
      <c r="AC5120" s="69">
        <f t="shared" si="1166"/>
        <v>11.102035489071065</v>
      </c>
      <c r="AD5120" s="3">
        <f t="shared" si="1167"/>
        <v>10.555513154316428</v>
      </c>
      <c r="AN5120" s="17">
        <f t="shared" si="1113"/>
        <v>271167.69328790653</v>
      </c>
      <c r="AO5120" s="17">
        <f t="shared" si="1114"/>
        <v>2711.6769328790651</v>
      </c>
      <c r="AP5120" s="2">
        <f t="shared" si="1115"/>
        <v>185.47870220892804</v>
      </c>
      <c r="AQ5120" s="6">
        <f t="shared" si="1116"/>
        <v>4711.159036106772</v>
      </c>
      <c r="AR5120" s="3">
        <f t="shared" si="1117"/>
        <v>12227.390963893227</v>
      </c>
    </row>
    <row r="5121" spans="1:44">
      <c r="A5121" s="32">
        <v>44934</v>
      </c>
      <c r="B5121" s="9">
        <v>6.25</v>
      </c>
      <c r="C5121" s="3">
        <v>16956.66</v>
      </c>
      <c r="D5121" s="34">
        <f t="shared" si="1099"/>
        <v>244050923.95911586</v>
      </c>
      <c r="E5121" s="34">
        <v>34093000000000</v>
      </c>
      <c r="F5121" s="3">
        <f>VLOOKUP(A5121,ERCOT_345kv_West_ATC!A:B,2)</f>
        <v>38.6785</v>
      </c>
      <c r="G5121" s="3">
        <f>VLOOKUP(A5121,ERCOT_345kv_West_ATC!G:H,2)</f>
        <v>3.9830000000000001</v>
      </c>
      <c r="I5121" s="5">
        <f t="shared" si="1085"/>
        <v>6</v>
      </c>
      <c r="J5121" s="4">
        <f t="shared" si="1156"/>
        <v>144</v>
      </c>
      <c r="K5121" s="4">
        <f t="shared" si="1157"/>
        <v>900</v>
      </c>
      <c r="L5121" s="6">
        <f t="shared" si="1158"/>
        <v>15260994</v>
      </c>
      <c r="N5121" s="22">
        <f t="shared" si="1159"/>
        <v>6.2532006650204558E-2</v>
      </c>
      <c r="O5121" s="14">
        <f t="shared" si="1160"/>
        <v>368.77549381897472</v>
      </c>
      <c r="Q5121" s="22">
        <f t="shared" si="1058"/>
        <v>91.421062354100215</v>
      </c>
      <c r="R5121" s="3">
        <f>VLOOKUP(A5121,ERCOT_345kv_West_ATC!D:E,2)</f>
        <v>25.33</v>
      </c>
      <c r="S5121" s="66">
        <f t="shared" si="1161"/>
        <v>0.72293036913211983</v>
      </c>
      <c r="T5121" s="69">
        <f t="shared" si="1162"/>
        <v>66.091062354100217</v>
      </c>
      <c r="V5121" s="16">
        <f t="shared" si="1163"/>
        <v>2.6456093999999999E-2</v>
      </c>
      <c r="W5121" s="16">
        <f t="shared" si="1151"/>
        <v>3.6075912650204559E-2</v>
      </c>
      <c r="X5121" s="16"/>
      <c r="Z5121" s="15">
        <f t="shared" si="1168"/>
        <v>3.7246893218203292E-6</v>
      </c>
      <c r="AA5121" s="16">
        <f t="shared" si="1164"/>
        <v>6.3158290435737896E-2</v>
      </c>
      <c r="AB5121" s="3">
        <f t="shared" si="1165"/>
        <v>6.8026083306837182E-2</v>
      </c>
      <c r="AC5121" s="69">
        <f t="shared" si="1166"/>
        <v>11.128626490302409</v>
      </c>
      <c r="AD5121" s="3">
        <f t="shared" si="1167"/>
        <v>10.550660413647281</v>
      </c>
      <c r="AN5121" s="17">
        <f t="shared" si="1113"/>
        <v>271167.69328790653</v>
      </c>
      <c r="AO5121" s="17">
        <f t="shared" si="1114"/>
        <v>2711.6769328790651</v>
      </c>
      <c r="AP5121" s="2">
        <f t="shared" si="1115"/>
        <v>185.47870220892804</v>
      </c>
      <c r="AQ5121" s="6">
        <f t="shared" si="1116"/>
        <v>4698.1755269521473</v>
      </c>
      <c r="AR5121" s="3">
        <f t="shared" si="1117"/>
        <v>12258.484473047853</v>
      </c>
    </row>
    <row r="5122" spans="1:44">
      <c r="A5122" s="32">
        <v>44935</v>
      </c>
      <c r="B5122" s="9">
        <v>6.25</v>
      </c>
      <c r="C5122" s="3">
        <v>17181.34</v>
      </c>
      <c r="D5122" s="34">
        <f t="shared" si="1099"/>
        <v>244050923.95911586</v>
      </c>
      <c r="E5122" s="34">
        <v>34093000000000</v>
      </c>
      <c r="F5122" s="3">
        <f>VLOOKUP(A5122,ERCOT_345kv_West_ATC!A:B,2)</f>
        <v>38.591999999999999</v>
      </c>
      <c r="G5122" s="3">
        <f>VLOOKUP(A5122,ERCOT_345kv_West_ATC!G:H,2)</f>
        <v>4.09</v>
      </c>
      <c r="I5122" s="5">
        <f t="shared" si="1085"/>
        <v>6</v>
      </c>
      <c r="J5122" s="4">
        <f t="shared" si="1156"/>
        <v>144</v>
      </c>
      <c r="K5122" s="4">
        <f t="shared" si="1157"/>
        <v>900</v>
      </c>
      <c r="L5122" s="6">
        <f t="shared" si="1158"/>
        <v>15463206</v>
      </c>
      <c r="N5122" s="22">
        <f t="shared" si="1159"/>
        <v>6.336057142971703E-2</v>
      </c>
      <c r="O5122" s="14">
        <f t="shared" si="1160"/>
        <v>368.77549381897472</v>
      </c>
      <c r="Q5122" s="22">
        <f t="shared" si="1058"/>
        <v>92.632414370931315</v>
      </c>
      <c r="R5122" s="3">
        <f>VLOOKUP(A5122,ERCOT_345kv_West_ATC!D:E,2)</f>
        <v>23.99</v>
      </c>
      <c r="S5122" s="66">
        <f t="shared" si="1161"/>
        <v>0.74101938114302002</v>
      </c>
      <c r="T5122" s="69">
        <f t="shared" si="1162"/>
        <v>68.64241437093132</v>
      </c>
      <c r="V5122" s="16">
        <f t="shared" si="1163"/>
        <v>2.6396928E-2</v>
      </c>
      <c r="W5122" s="16">
        <f t="shared" si="1151"/>
        <v>3.696364342971703E-2</v>
      </c>
      <c r="X5122" s="16"/>
      <c r="Z5122" s="15">
        <f t="shared" si="1168"/>
        <v>3.7246893218203292E-6</v>
      </c>
      <c r="AA5122" s="16">
        <f t="shared" si="1164"/>
        <v>6.39951536325645E-2</v>
      </c>
      <c r="AB5122" s="3">
        <f t="shared" si="1165"/>
        <v>6.8927445980699859E-2</v>
      </c>
      <c r="AC5122" s="69">
        <f t="shared" si="1166"/>
        <v>11.458525228936148</v>
      </c>
      <c r="AD5122" s="3">
        <f t="shared" si="1167"/>
        <v>10.557485590116436</v>
      </c>
      <c r="AN5122" s="17">
        <f t="shared" si="1113"/>
        <v>271167.69328790653</v>
      </c>
      <c r="AO5122" s="17">
        <f t="shared" si="1114"/>
        <v>2711.6769328790651</v>
      </c>
      <c r="AP5122" s="2">
        <f t="shared" si="1115"/>
        <v>185.47870220892804</v>
      </c>
      <c r="AQ5122" s="6">
        <f t="shared" si="1116"/>
        <v>4449.6340659921834</v>
      </c>
      <c r="AR5122" s="3">
        <f t="shared" si="1117"/>
        <v>12731.705934007816</v>
      </c>
    </row>
    <row r="5123" spans="1:44">
      <c r="A5123" s="32">
        <v>44936</v>
      </c>
      <c r="B5123" s="9">
        <v>6.25</v>
      </c>
      <c r="C5123" s="3">
        <v>17466.71</v>
      </c>
      <c r="D5123" s="34">
        <f t="shared" si="1099"/>
        <v>244050923.95911586</v>
      </c>
      <c r="E5123" s="34">
        <v>34093000000000</v>
      </c>
      <c r="F5123" s="3">
        <f>VLOOKUP(A5123,ERCOT_345kv_West_ATC!A:B,2)</f>
        <v>36.705100000000002</v>
      </c>
      <c r="G5123" s="3">
        <f>VLOOKUP(A5123,ERCOT_345kv_West_ATC!G:H,2)</f>
        <v>3.9750000000000001</v>
      </c>
      <c r="I5123" s="5">
        <f t="shared" si="1085"/>
        <v>6</v>
      </c>
      <c r="J5123" s="4">
        <f t="shared" si="1156"/>
        <v>144</v>
      </c>
      <c r="K5123" s="4">
        <f t="shared" si="1157"/>
        <v>900</v>
      </c>
      <c r="L5123" s="6">
        <f t="shared" si="1158"/>
        <v>15720039</v>
      </c>
      <c r="N5123" s="22">
        <f t="shared" si="1159"/>
        <v>6.4412946056428236E-2</v>
      </c>
      <c r="O5123" s="14">
        <f t="shared" si="1160"/>
        <v>368.77549381897472</v>
      </c>
      <c r="Q5123" s="22">
        <f t="shared" si="1058"/>
        <v>94.170973766707945</v>
      </c>
      <c r="R5123" s="3">
        <f>VLOOKUP(A5123,ERCOT_345kv_West_ATC!D:E,2)</f>
        <v>19.86</v>
      </c>
      <c r="S5123" s="66">
        <f t="shared" si="1161"/>
        <v>0.78910699119242766</v>
      </c>
      <c r="T5123" s="69">
        <f t="shared" si="1162"/>
        <v>74.310973766707946</v>
      </c>
      <c r="V5123" s="16">
        <f t="shared" si="1163"/>
        <v>2.5106288400000003E-2</v>
      </c>
      <c r="W5123" s="16">
        <f t="shared" si="1151"/>
        <v>3.9306657656428233E-2</v>
      </c>
      <c r="X5123" s="16"/>
      <c r="Z5123" s="15">
        <f t="shared" si="1168"/>
        <v>3.7246893218203292E-6</v>
      </c>
      <c r="AA5123" s="16">
        <f t="shared" si="1164"/>
        <v>6.5058068224332355E-2</v>
      </c>
      <c r="AB5123" s="3">
        <f t="shared" si="1165"/>
        <v>7.0072282487020798E-2</v>
      </c>
      <c r="AC5123" s="69">
        <f t="shared" si="1166"/>
        <v>11.877535390249612</v>
      </c>
      <c r="AD5123" s="3">
        <f t="shared" si="1167"/>
        <v>10.577493652034139</v>
      </c>
      <c r="AN5123" s="17">
        <f t="shared" si="1113"/>
        <v>271167.69328790653</v>
      </c>
      <c r="AO5123" s="17">
        <f t="shared" si="1114"/>
        <v>2711.6769328790651</v>
      </c>
      <c r="AP5123" s="2">
        <f t="shared" si="1115"/>
        <v>185.47870220892804</v>
      </c>
      <c r="AQ5123" s="6">
        <f t="shared" si="1116"/>
        <v>3683.6070258693107</v>
      </c>
      <c r="AR5123" s="3">
        <f t="shared" si="1117"/>
        <v>13783.102974130688</v>
      </c>
    </row>
    <row r="5124" spans="1:44">
      <c r="A5124" s="32">
        <v>44937</v>
      </c>
      <c r="B5124" s="9">
        <v>6.25</v>
      </c>
      <c r="C5124" s="3">
        <v>17560.599999999999</v>
      </c>
      <c r="D5124" s="34">
        <f t="shared" si="1099"/>
        <v>244050923.95911586</v>
      </c>
      <c r="E5124" s="34">
        <v>34093000000000</v>
      </c>
      <c r="F5124" s="3">
        <f>VLOOKUP(A5124,ERCOT_345kv_West_ATC!A:B,2)</f>
        <v>38.584699999999998</v>
      </c>
      <c r="G5124" s="3">
        <f>VLOOKUP(A5124,ERCOT_345kv_West_ATC!G:H,2)</f>
        <v>4.0030000000000001</v>
      </c>
      <c r="I5124" s="5">
        <f t="shared" si="1085"/>
        <v>6</v>
      </c>
      <c r="J5124" s="4">
        <f t="shared" si="1156"/>
        <v>144</v>
      </c>
      <c r="K5124" s="4">
        <f t="shared" si="1157"/>
        <v>900</v>
      </c>
      <c r="L5124" s="6">
        <f t="shared" si="1158"/>
        <v>15804539.999999998</v>
      </c>
      <c r="N5124" s="22">
        <f t="shared" si="1159"/>
        <v>6.4759189367574868E-2</v>
      </c>
      <c r="O5124" s="14">
        <f t="shared" si="1160"/>
        <v>368.77549381897472</v>
      </c>
      <c r="Q5124" s="22">
        <f t="shared" si="1058"/>
        <v>94.677177437974947</v>
      </c>
      <c r="R5124" s="3">
        <f>VLOOKUP(A5124,ERCOT_345kv_West_ATC!D:E,2)</f>
        <v>16.41</v>
      </c>
      <c r="S5124" s="66">
        <f t="shared" si="1161"/>
        <v>0.82667417381817765</v>
      </c>
      <c r="T5124" s="69">
        <f t="shared" si="1162"/>
        <v>78.267177437974951</v>
      </c>
      <c r="V5124" s="16">
        <f t="shared" si="1163"/>
        <v>2.6391934799999999E-2</v>
      </c>
      <c r="W5124" s="16">
        <f t="shared" si="1151"/>
        <v>3.8367254567574866E-2</v>
      </c>
      <c r="X5124" s="16"/>
      <c r="Z5124" s="15">
        <f t="shared" si="1168"/>
        <v>3.7246893218203292E-6</v>
      </c>
      <c r="AA5124" s="16">
        <f t="shared" si="1164"/>
        <v>6.5407779304758065E-2</v>
      </c>
      <c r="AB5124" s="3">
        <f t="shared" si="1165"/>
        <v>7.0448946816061939E-2</v>
      </c>
      <c r="AC5124" s="69">
        <f t="shared" si="1166"/>
        <v>12.01539453467867</v>
      </c>
      <c r="AD5124" s="3">
        <f t="shared" si="1167"/>
        <v>10.599839689052592</v>
      </c>
      <c r="AN5124" s="17">
        <f t="shared" si="1113"/>
        <v>271167.69328790653</v>
      </c>
      <c r="AO5124" s="17">
        <f t="shared" si="1114"/>
        <v>2711.6769328790651</v>
      </c>
      <c r="AP5124" s="2">
        <f t="shared" si="1115"/>
        <v>185.47870220892804</v>
      </c>
      <c r="AQ5124" s="6">
        <f t="shared" si="1116"/>
        <v>3043.7055032485091</v>
      </c>
      <c r="AR5124" s="3">
        <f t="shared" si="1117"/>
        <v>14516.894496751489</v>
      </c>
    </row>
    <row r="5125" spans="1:44">
      <c r="A5125" s="32">
        <v>44938</v>
      </c>
      <c r="B5125" s="9">
        <v>6.25</v>
      </c>
      <c r="C5125" s="3">
        <v>18830.98</v>
      </c>
      <c r="D5125" s="34">
        <f t="shared" si="1099"/>
        <v>244050923.95911586</v>
      </c>
      <c r="E5125" s="34">
        <v>34093000000000</v>
      </c>
      <c r="F5125" s="3">
        <f>VLOOKUP(A5125,ERCOT_345kv_West_ATC!A:B,2)</f>
        <v>41.491</v>
      </c>
      <c r="G5125" s="3">
        <f>VLOOKUP(A5125,ERCOT_345kv_West_ATC!G:H,2)</f>
        <v>4.0449999999999999</v>
      </c>
      <c r="I5125" s="5">
        <f t="shared" si="1085"/>
        <v>6</v>
      </c>
      <c r="J5125" s="4">
        <f t="shared" si="1156"/>
        <v>144</v>
      </c>
      <c r="K5125" s="4">
        <f t="shared" si="1157"/>
        <v>900</v>
      </c>
      <c r="L5125" s="6">
        <f t="shared" si="1158"/>
        <v>16947882</v>
      </c>
      <c r="N5125" s="22">
        <f t="shared" si="1159"/>
        <v>6.9444039485952361E-2</v>
      </c>
      <c r="O5125" s="14">
        <f t="shared" si="1160"/>
        <v>368.77549381897472</v>
      </c>
      <c r="Q5125" s="22">
        <f t="shared" si="1058"/>
        <v>101.5263735174742</v>
      </c>
      <c r="R5125" s="3">
        <f>VLOOKUP(A5125,ERCOT_345kv_West_ATC!D:E,2)</f>
        <v>22.34</v>
      </c>
      <c r="S5125" s="66">
        <f t="shared" si="1161"/>
        <v>0.77995865285038513</v>
      </c>
      <c r="T5125" s="69">
        <f t="shared" si="1162"/>
        <v>79.186373517474195</v>
      </c>
      <c r="V5125" s="16">
        <f t="shared" si="1163"/>
        <v>2.8379843999999998E-2</v>
      </c>
      <c r="W5125" s="16">
        <f t="shared" si="1151"/>
        <v>4.1064195485952359E-2</v>
      </c>
      <c r="X5125" s="16"/>
      <c r="Z5125" s="15">
        <f t="shared" si="1168"/>
        <v>3.7246893218203292E-6</v>
      </c>
      <c r="AA5125" s="16">
        <f t="shared" si="1164"/>
        <v>7.0139550125412176E-2</v>
      </c>
      <c r="AB5125" s="3">
        <f t="shared" si="1165"/>
        <v>7.5545408956090687E-2</v>
      </c>
      <c r="AC5125" s="69">
        <f t="shared" si="1166"/>
        <v>13.880699677929192</v>
      </c>
      <c r="AD5125" s="3">
        <f t="shared" si="1167"/>
        <v>10.655891554566926</v>
      </c>
      <c r="AN5125" s="17">
        <f t="shared" ref="AN5125:AN5130" si="1169">D5125/K5125</f>
        <v>271167.69328790653</v>
      </c>
      <c r="AO5125" s="17">
        <f t="shared" ref="AO5125:AO5130" si="1170">AN5125/$Y$2</f>
        <v>2711.6769328790651</v>
      </c>
      <c r="AP5125" s="2">
        <f t="shared" ref="AP5125:AP5130" si="1171">(AO5125*$AL$2*$Y$2*24)/1000000</f>
        <v>185.47870220892804</v>
      </c>
      <c r="AQ5125" s="6">
        <f t="shared" ref="AQ5125:AQ5130" si="1172">AP5125*R5125</f>
        <v>4143.5942073474525</v>
      </c>
      <c r="AR5125" s="3">
        <f t="shared" ref="AR5125:AR5130" si="1173">C5125-AQ5125</f>
        <v>14687.385792652547</v>
      </c>
    </row>
    <row r="5126" spans="1:44">
      <c r="A5126" s="32">
        <v>44939</v>
      </c>
      <c r="B5126" s="9">
        <v>6.25</v>
      </c>
      <c r="C5126" s="3">
        <v>19813.55</v>
      </c>
      <c r="D5126" s="34">
        <f t="shared" si="1099"/>
        <v>244050923.95911586</v>
      </c>
      <c r="E5126" s="34">
        <v>34093000000000</v>
      </c>
      <c r="F5126" s="3">
        <f>VLOOKUP(A5126,ERCOT_345kv_West_ATC!A:B,2)</f>
        <v>42.788899999999998</v>
      </c>
      <c r="G5126" s="3">
        <f>VLOOKUP(A5126,ERCOT_345kv_West_ATC!G:H,2)</f>
        <v>4.0060000000000002</v>
      </c>
      <c r="I5126" s="5">
        <f t="shared" si="1085"/>
        <v>6</v>
      </c>
      <c r="J5126" s="4">
        <f t="shared" si="1156"/>
        <v>144</v>
      </c>
      <c r="K5126" s="4">
        <f t="shared" si="1157"/>
        <v>900</v>
      </c>
      <c r="L5126" s="6">
        <f t="shared" si="1158"/>
        <v>17832195</v>
      </c>
      <c r="N5126" s="22">
        <f t="shared" si="1159"/>
        <v>7.3067516855569462E-2</v>
      </c>
      <c r="O5126" s="14">
        <f t="shared" si="1160"/>
        <v>368.77549381897472</v>
      </c>
      <c r="Q5126" s="22">
        <f t="shared" si="1058"/>
        <v>106.82385505200213</v>
      </c>
      <c r="R5126" s="3">
        <f>VLOOKUP(A5126,ERCOT_345kv_West_ATC!D:E,2)</f>
        <v>32.57</v>
      </c>
      <c r="S5126" s="66">
        <f t="shared" si="1161"/>
        <v>0.69510555498914706</v>
      </c>
      <c r="T5126" s="69">
        <f t="shared" si="1162"/>
        <v>74.253855052002137</v>
      </c>
      <c r="V5126" s="16">
        <f t="shared" si="1163"/>
        <v>2.9267607599999999E-2</v>
      </c>
      <c r="W5126" s="16">
        <f t="shared" si="1151"/>
        <v>4.3799909255569466E-2</v>
      </c>
      <c r="X5126" s="16"/>
      <c r="Z5126" s="15">
        <f t="shared" si="1168"/>
        <v>3.7246893218203292E-6</v>
      </c>
      <c r="AA5126" s="16">
        <f t="shared" si="1164"/>
        <v>7.3799318112353185E-2</v>
      </c>
      <c r="AB5126" s="3">
        <f t="shared" si="1165"/>
        <v>7.9487245890652036E-2</v>
      </c>
      <c r="AC5126" s="69">
        <f t="shared" si="1166"/>
        <v>15.323411995978645</v>
      </c>
      <c r="AD5126" s="3">
        <f t="shared" si="1167"/>
        <v>10.756773568208047</v>
      </c>
      <c r="AN5126" s="17">
        <f t="shared" si="1169"/>
        <v>271167.69328790653</v>
      </c>
      <c r="AO5126" s="17">
        <f t="shared" si="1170"/>
        <v>2711.6769328790651</v>
      </c>
      <c r="AP5126" s="2">
        <f t="shared" si="1171"/>
        <v>185.47870220892804</v>
      </c>
      <c r="AQ5126" s="6">
        <f t="shared" si="1172"/>
        <v>6041.0413309447868</v>
      </c>
      <c r="AR5126" s="3">
        <f t="shared" si="1173"/>
        <v>13772.508669055213</v>
      </c>
    </row>
    <row r="5127" spans="1:44">
      <c r="A5127" s="32">
        <v>44940</v>
      </c>
      <c r="B5127" s="9">
        <v>6.25</v>
      </c>
      <c r="C5127" s="3">
        <v>20903.7</v>
      </c>
      <c r="D5127" s="34">
        <f t="shared" si="1099"/>
        <v>244050923.95911586</v>
      </c>
      <c r="E5127" s="34">
        <v>34093000000000</v>
      </c>
      <c r="F5127" s="3">
        <f>VLOOKUP(A5127,ERCOT_345kv_West_ATC!A:B,2)</f>
        <v>42.788899999999998</v>
      </c>
      <c r="G5127" s="3">
        <f>VLOOKUP(A5127,ERCOT_345kv_West_ATC!G:H,2)</f>
        <v>4.0060000000000002</v>
      </c>
      <c r="I5127" s="5">
        <f t="shared" si="1085"/>
        <v>6</v>
      </c>
      <c r="J5127" s="4">
        <f t="shared" si="1156"/>
        <v>144</v>
      </c>
      <c r="K5127" s="4">
        <f t="shared" si="1157"/>
        <v>900</v>
      </c>
      <c r="L5127" s="6">
        <f t="shared" si="1158"/>
        <v>18813330</v>
      </c>
      <c r="N5127" s="22">
        <f t="shared" si="1159"/>
        <v>7.708772290143702E-2</v>
      </c>
      <c r="O5127" s="14">
        <f t="shared" si="1160"/>
        <v>368.77549381897472</v>
      </c>
      <c r="Q5127" s="22">
        <f t="shared" si="1058"/>
        <v>112.70134927110674</v>
      </c>
      <c r="R5127" s="3">
        <f>VLOOKUP(A5127,ERCOT_345kv_West_ATC!D:E,2)</f>
        <v>15.56</v>
      </c>
      <c r="S5127" s="66">
        <f t="shared" si="1161"/>
        <v>0.86193599188799486</v>
      </c>
      <c r="T5127" s="69">
        <f t="shared" si="1162"/>
        <v>97.141349271106733</v>
      </c>
      <c r="V5127" s="16">
        <f t="shared" si="1163"/>
        <v>2.9267607599999999E-2</v>
      </c>
      <c r="W5127" s="16">
        <f t="shared" si="1151"/>
        <v>4.7820115301437024E-2</v>
      </c>
      <c r="X5127" s="16"/>
      <c r="Z5127" s="15">
        <f t="shared" si="1168"/>
        <v>3.7246893218203292E-6</v>
      </c>
      <c r="AA5127" s="16">
        <f t="shared" si="1164"/>
        <v>7.7859788176535619E-2</v>
      </c>
      <c r="AB5127" s="3">
        <f t="shared" si="1165"/>
        <v>8.3860668175285244E-2</v>
      </c>
      <c r="AC5127" s="69">
        <f t="shared" si="1166"/>
        <v>16.924084552154397</v>
      </c>
      <c r="AD5127" s="3">
        <f t="shared" si="1167"/>
        <v>10.931931107602033</v>
      </c>
      <c r="AN5127" s="17">
        <f t="shared" si="1169"/>
        <v>271167.69328790653</v>
      </c>
      <c r="AO5127" s="17">
        <f t="shared" si="1170"/>
        <v>2711.6769328790651</v>
      </c>
      <c r="AP5127" s="2">
        <f t="shared" si="1171"/>
        <v>185.47870220892804</v>
      </c>
      <c r="AQ5127" s="6">
        <f t="shared" si="1172"/>
        <v>2886.0486063709204</v>
      </c>
      <c r="AR5127" s="3">
        <f t="shared" si="1173"/>
        <v>18017.651393629079</v>
      </c>
    </row>
    <row r="5128" spans="1:44">
      <c r="A5128" s="32">
        <v>44941</v>
      </c>
      <c r="B5128" s="9">
        <v>6.25</v>
      </c>
      <c r="C5128" s="3">
        <v>20906.28</v>
      </c>
      <c r="D5128" s="34">
        <f t="shared" si="1099"/>
        <v>269083806.98745096</v>
      </c>
      <c r="E5128" s="4">
        <v>37590000000000</v>
      </c>
      <c r="F5128" s="3">
        <f>VLOOKUP(A5128,ERCOT_345kv_West_ATC!A:B,2)</f>
        <v>42.788899999999998</v>
      </c>
      <c r="G5128" s="3">
        <f>VLOOKUP(A5128,ERCOT_345kv_West_ATC!G:H,2)</f>
        <v>4.0060000000000002</v>
      </c>
      <c r="I5128" s="5">
        <f t="shared" si="1085"/>
        <v>6</v>
      </c>
      <c r="J5128" s="4">
        <f t="shared" si="1156"/>
        <v>144</v>
      </c>
      <c r="K5128" s="4">
        <f t="shared" si="1157"/>
        <v>900</v>
      </c>
      <c r="L5128" s="6">
        <f t="shared" si="1158"/>
        <v>18815652</v>
      </c>
      <c r="N5128" s="22">
        <f t="shared" si="1159"/>
        <v>6.9924876604995745E-2</v>
      </c>
      <c r="O5128" s="14">
        <f t="shared" si="1160"/>
        <v>334.46828706491897</v>
      </c>
      <c r="Q5128" s="22">
        <f t="shared" si="1058"/>
        <v>102.22935176168968</v>
      </c>
      <c r="R5128" s="3">
        <f>VLOOKUP(A5128,ERCOT_345kv_West_ATC!D:E,2)</f>
        <v>9.0299999999999994</v>
      </c>
      <c r="S5128" s="66">
        <f t="shared" si="1161"/>
        <v>0.91166920415332242</v>
      </c>
      <c r="T5128" s="69">
        <f t="shared" si="1162"/>
        <v>93.199351761689684</v>
      </c>
      <c r="V5128" s="16">
        <f t="shared" si="1163"/>
        <v>2.9267607599999999E-2</v>
      </c>
      <c r="W5128" s="16">
        <f t="shared" si="1151"/>
        <v>4.065726900499575E-2</v>
      </c>
      <c r="X5128" s="16"/>
      <c r="Z5128" s="15">
        <f t="shared" si="1168"/>
        <v>3.3781812463107337E-6</v>
      </c>
      <c r="AA5128" s="16">
        <f t="shared" si="1164"/>
        <v>7.0625203026121158E-2</v>
      </c>
      <c r="AB5128" s="3">
        <f t="shared" si="1165"/>
        <v>7.6068492536312843E-2</v>
      </c>
      <c r="AC5128" s="69">
        <f t="shared" si="1166"/>
        <v>14.072148268290499</v>
      </c>
      <c r="AD5128" s="3">
        <f t="shared" si="1167"/>
        <v>11.039396663645904</v>
      </c>
      <c r="AN5128" s="17">
        <f t="shared" si="1169"/>
        <v>298982.00776383438</v>
      </c>
      <c r="AO5128" s="17">
        <f t="shared" si="1170"/>
        <v>2989.8200776383437</v>
      </c>
      <c r="AP5128" s="2">
        <f t="shared" si="1171"/>
        <v>204.50369331046272</v>
      </c>
      <c r="AQ5128" s="6">
        <f t="shared" si="1172"/>
        <v>1846.6683505934782</v>
      </c>
      <c r="AR5128" s="3">
        <f t="shared" si="1173"/>
        <v>19059.611649406521</v>
      </c>
    </row>
    <row r="5129" spans="1:44">
      <c r="A5129" s="32">
        <v>44942</v>
      </c>
      <c r="B5129" s="9">
        <v>6.25</v>
      </c>
      <c r="C5129" s="3">
        <v>21133.18</v>
      </c>
      <c r="D5129" s="34">
        <f t="shared" si="1099"/>
        <v>269083806.98745096</v>
      </c>
      <c r="E5129" s="4">
        <v>37590000000000</v>
      </c>
      <c r="F5129" s="3">
        <f>VLOOKUP(A5129,ERCOT_345kv_West_ATC!A:B,2)</f>
        <v>38.752899999999997</v>
      </c>
      <c r="G5129" s="3">
        <f>VLOOKUP(A5129,ERCOT_345kv_West_ATC!G:H,2)</f>
        <v>4.01</v>
      </c>
      <c r="I5129" s="5">
        <f t="shared" si="1085"/>
        <v>6</v>
      </c>
      <c r="J5129" s="4">
        <f t="shared" si="1156"/>
        <v>144</v>
      </c>
      <c r="K5129" s="4">
        <f t="shared" si="1157"/>
        <v>900</v>
      </c>
      <c r="L5129" s="6">
        <f t="shared" si="1158"/>
        <v>19019862</v>
      </c>
      <c r="N5129" s="22">
        <f t="shared" si="1159"/>
        <v>7.0683785148346043E-2</v>
      </c>
      <c r="O5129" s="14">
        <f t="shared" si="1160"/>
        <v>334.46828706491897</v>
      </c>
      <c r="Q5129" s="22">
        <f t="shared" si="1058"/>
        <v>103.33886717594451</v>
      </c>
      <c r="R5129" s="3">
        <f>VLOOKUP(A5129,ERCOT_345kv_West_ATC!D:E,2)</f>
        <v>19.45</v>
      </c>
      <c r="S5129" s="66">
        <f t="shared" si="1161"/>
        <v>0.81178427312460777</v>
      </c>
      <c r="T5129" s="69">
        <f t="shared" si="1162"/>
        <v>83.888867175944512</v>
      </c>
      <c r="V5129" s="16">
        <f t="shared" si="1163"/>
        <v>2.6506983599999999E-2</v>
      </c>
      <c r="W5129" s="16">
        <f t="shared" si="1151"/>
        <v>4.4176801548346044E-2</v>
      </c>
      <c r="X5129" s="16"/>
      <c r="Z5129" s="15">
        <f t="shared" si="1168"/>
        <v>3.3781812463107337E-6</v>
      </c>
      <c r="AA5129" s="16">
        <f t="shared" si="1164"/>
        <v>7.1391712350909076E-2</v>
      </c>
      <c r="AB5129" s="3">
        <f t="shared" si="1165"/>
        <v>7.6894078960893855E-2</v>
      </c>
      <c r="AC5129" s="69">
        <f t="shared" si="1166"/>
        <v>14.374312899687151</v>
      </c>
      <c r="AD5129" s="3">
        <f t="shared" si="1167"/>
        <v>11.162901775266244</v>
      </c>
      <c r="AN5129" s="17">
        <f t="shared" si="1169"/>
        <v>298982.00776383438</v>
      </c>
      <c r="AO5129" s="17">
        <f t="shared" si="1170"/>
        <v>2989.8200776383437</v>
      </c>
      <c r="AP5129" s="2">
        <f t="shared" si="1171"/>
        <v>204.50369331046272</v>
      </c>
      <c r="AQ5129" s="6">
        <f t="shared" si="1172"/>
        <v>3977.5968348884999</v>
      </c>
      <c r="AR5129" s="3">
        <f t="shared" si="1173"/>
        <v>17155.5831651115</v>
      </c>
    </row>
    <row r="5130" spans="1:44">
      <c r="A5130" s="32">
        <v>44943</v>
      </c>
      <c r="B5130" s="9">
        <v>6.25</v>
      </c>
      <c r="C5130" s="3">
        <v>21316.080000000002</v>
      </c>
      <c r="D5130" s="34">
        <f t="shared" si="1099"/>
        <v>269083806.98745096</v>
      </c>
      <c r="E5130" s="4">
        <v>37590000000000</v>
      </c>
      <c r="F5130" s="3">
        <f>VLOOKUP(A5130,ERCOT_345kv_West_ATC!A:B,2)</f>
        <v>38.2776</v>
      </c>
      <c r="G5130" s="3">
        <f>VLOOKUP(A5130,ERCOT_345kv_West_ATC!G:H,2)</f>
        <v>4.0209999999999999</v>
      </c>
      <c r="I5130" s="5">
        <f t="shared" si="1085"/>
        <v>6</v>
      </c>
      <c r="J5130" s="4">
        <f t="shared" si="1156"/>
        <v>144</v>
      </c>
      <c r="K5130" s="4">
        <f t="shared" si="1157"/>
        <v>900</v>
      </c>
      <c r="L5130" s="6">
        <f t="shared" si="1158"/>
        <v>19184472</v>
      </c>
      <c r="N5130" s="22">
        <f t="shared" si="1159"/>
        <v>7.1295527645387782E-2</v>
      </c>
      <c r="O5130" s="14">
        <f t="shared" si="1160"/>
        <v>334.46828706491897</v>
      </c>
      <c r="Q5130" s="22">
        <f t="shared" si="1058"/>
        <v>104.23322755173655</v>
      </c>
      <c r="R5130" s="3">
        <f>VLOOKUP(A5130,ERCOT_345kv_West_ATC!D:E,2)</f>
        <v>29.2</v>
      </c>
      <c r="S5130" s="66">
        <f t="shared" si="1161"/>
        <v>0.71985900575220629</v>
      </c>
      <c r="T5130" s="69">
        <f t="shared" si="1162"/>
        <v>75.033227551736545</v>
      </c>
      <c r="V5130" s="16">
        <f t="shared" si="1163"/>
        <v>2.6181878399999997E-2</v>
      </c>
      <c r="W5130" s="16">
        <f t="shared" si="1151"/>
        <v>4.5113649245387785E-2</v>
      </c>
      <c r="X5130" s="16"/>
      <c r="Z5130" s="15">
        <f t="shared" si="1168"/>
        <v>3.3781812463107337E-6</v>
      </c>
      <c r="AA5130" s="16">
        <f t="shared" si="1164"/>
        <v>7.2009581700859304E-2</v>
      </c>
      <c r="AB5130" s="3">
        <f t="shared" si="1165"/>
        <v>7.7559569296089398E-2</v>
      </c>
      <c r="AC5130" s="69">
        <f t="shared" si="1166"/>
        <v>14.61788236236872</v>
      </c>
      <c r="AD5130" s="3">
        <f t="shared" si="1167"/>
        <v>11.292695930920209</v>
      </c>
      <c r="AN5130" s="17">
        <f t="shared" si="1169"/>
        <v>298982.00776383438</v>
      </c>
      <c r="AO5130" s="17">
        <f t="shared" si="1170"/>
        <v>2989.8200776383437</v>
      </c>
      <c r="AP5130" s="2">
        <f t="shared" si="1171"/>
        <v>204.50369331046272</v>
      </c>
      <c r="AQ5130" s="6">
        <f t="shared" si="1172"/>
        <v>5971.5078446655116</v>
      </c>
      <c r="AR5130" s="3">
        <f t="shared" si="1173"/>
        <v>15344.57215533449</v>
      </c>
    </row>
    <row r="5131" spans="1:44">
      <c r="A5131" s="32">
        <v>44944</v>
      </c>
      <c r="B5131" s="9">
        <v>6.25</v>
      </c>
      <c r="C5131" s="3">
        <v>20778.650000000001</v>
      </c>
      <c r="D5131" s="34">
        <f t="shared" ref="D5131:D5135" si="1174">((2^256)/(2^208*65535)/600)*E5131/(10^12)</f>
        <v>269083806.98745811</v>
      </c>
      <c r="E5131" s="4">
        <v>37590000000001</v>
      </c>
      <c r="F5131" s="3">
        <f>VLOOKUP(A5131,ERCOT_345kv_West_ATC!A:B,2)</f>
        <v>37.6434</v>
      </c>
      <c r="G5131" s="3">
        <f>VLOOKUP(A5131,ERCOT_345kv_West_ATC!G:H,2)</f>
        <v>3.9870000000000001</v>
      </c>
      <c r="I5131" s="5">
        <f t="shared" si="1085"/>
        <v>6</v>
      </c>
      <c r="J5131" s="4">
        <f t="shared" ref="J5131:J5135" si="1175">I5131*24</f>
        <v>144</v>
      </c>
      <c r="K5131" s="4">
        <f t="shared" ref="K5131:K5135" si="1176">J5131*B5131</f>
        <v>900</v>
      </c>
      <c r="L5131" s="6">
        <f t="shared" ref="L5131:L5135" si="1177">K5131*C5131</f>
        <v>18700785</v>
      </c>
      <c r="N5131" s="22">
        <f t="shared" ref="N5131:N5135" si="1178">L5131/D5131</f>
        <v>6.9497994730212939E-2</v>
      </c>
      <c r="O5131" s="14">
        <f t="shared" ref="O5131:O5135" si="1179">(K5131*100000000)/D5131</f>
        <v>334.4682870649101</v>
      </c>
      <c r="Q5131" s="22">
        <f t="shared" si="1058"/>
        <v>101.60525545352769</v>
      </c>
      <c r="R5131" s="3">
        <f>VLOOKUP(A5131,ERCOT_345kv_West_ATC!D:E,2)</f>
        <v>18.100000000000001</v>
      </c>
      <c r="S5131" s="66">
        <f t="shared" ref="S5131:S5135" si="1180">(Q5131-R5131)/Q5131</f>
        <v>0.82185960835186733</v>
      </c>
      <c r="T5131" s="69">
        <f t="shared" ref="T5131:T5135" si="1181">Q5131-R5131</f>
        <v>83.505255453527695</v>
      </c>
      <c r="V5131" s="16">
        <f t="shared" ref="V5131:V5135" si="1182">(F5131/1000000)*($X$2)*24</f>
        <v>2.5748085600000001E-2</v>
      </c>
      <c r="W5131" s="16">
        <f t="shared" ref="W5131:W5135" si="1183">N5131-V5131</f>
        <v>4.3749909130212941E-2</v>
      </c>
      <c r="X5131" s="16"/>
      <c r="Z5131" s="15">
        <f t="shared" si="1168"/>
        <v>3.3781812463106443E-6</v>
      </c>
      <c r="AA5131" s="16">
        <f t="shared" ref="AA5131:AA5135" si="1184">Z5131*C5131</f>
        <v>7.0194045753652679E-2</v>
      </c>
      <c r="AB5131" s="3">
        <f t="shared" ref="AB5131:AB5135" si="1185">C5131*$AH$2*$AG$2/(E5131/1000000000000)</f>
        <v>7.5604104720668391E-2</v>
      </c>
      <c r="AC5131" s="69">
        <f t="shared" ref="AC5131:AC5135" si="1186">((AB5131-$AL$2/1000*$AJ$2*24)*$AJ$1*$AL$1)</f>
        <v>13.902182327764631</v>
      </c>
      <c r="AD5131" s="3">
        <f t="shared" ref="AD5131:AD5135" si="1187">AVERAGE(AC5102:AC5131)</f>
        <v>11.432337631569716</v>
      </c>
    </row>
    <row r="5132" spans="1:44">
      <c r="A5132" s="32">
        <v>44945</v>
      </c>
      <c r="B5132" s="9">
        <v>6.25</v>
      </c>
      <c r="C5132" s="3">
        <v>20939.64</v>
      </c>
      <c r="D5132" s="34">
        <f t="shared" si="1174"/>
        <v>269083806.98746532</v>
      </c>
      <c r="E5132" s="4">
        <v>37590000000002</v>
      </c>
      <c r="F5132" s="3">
        <f>VLOOKUP(A5132,ERCOT_345kv_West_ATC!A:B,2)</f>
        <v>38.444899999999997</v>
      </c>
      <c r="G5132" s="3">
        <f>VLOOKUP(A5132,ERCOT_345kv_West_ATC!G:H,2)</f>
        <v>4.008</v>
      </c>
      <c r="I5132" s="5">
        <f t="shared" si="1085"/>
        <v>6</v>
      </c>
      <c r="J5132" s="4">
        <f t="shared" si="1175"/>
        <v>144</v>
      </c>
      <c r="K5132" s="4">
        <f t="shared" si="1176"/>
        <v>900</v>
      </c>
      <c r="L5132" s="6">
        <f t="shared" si="1177"/>
        <v>18845676</v>
      </c>
      <c r="N5132" s="22">
        <f t="shared" si="1178"/>
        <v>7.0036455225556862E-2</v>
      </c>
      <c r="O5132" s="14">
        <f t="shared" si="1179"/>
        <v>334.46828706490112</v>
      </c>
      <c r="Q5132" s="22">
        <f t="shared" ref="Q5132:Q5134" si="1188">((I5132*B5132)*C5132)/((D5132*($AL$2*$Y$2)/$Y$2)/1000000)</f>
        <v>102.39247839993693</v>
      </c>
      <c r="R5132" s="3">
        <f>VLOOKUP(A5132,ERCOT_345kv_West_ATC!D:E,2)</f>
        <v>27</v>
      </c>
      <c r="S5132" s="66">
        <f t="shared" si="1180"/>
        <v>0.73630875605393464</v>
      </c>
      <c r="T5132" s="69">
        <f t="shared" si="1181"/>
        <v>75.392478399936934</v>
      </c>
      <c r="V5132" s="16">
        <f t="shared" si="1182"/>
        <v>2.6296311599999997E-2</v>
      </c>
      <c r="W5132" s="16">
        <f t="shared" si="1183"/>
        <v>4.3740143625556865E-2</v>
      </c>
      <c r="X5132" s="16"/>
      <c r="Z5132" s="15">
        <f t="shared" si="1168"/>
        <v>3.3781812463105545E-6</v>
      </c>
      <c r="AA5132" s="16">
        <f t="shared" si="1184"/>
        <v>7.0737899152494343E-2</v>
      </c>
      <c r="AB5132" s="3">
        <f t="shared" si="1185"/>
        <v>7.6189874480442885E-2</v>
      </c>
      <c r="AC5132" s="69">
        <f t="shared" si="1186"/>
        <v>14.116574059842096</v>
      </c>
      <c r="AD5132" s="3">
        <f t="shared" si="1187"/>
        <v>11.565217951500237</v>
      </c>
    </row>
    <row r="5133" spans="1:44">
      <c r="A5133" s="32">
        <v>44946</v>
      </c>
      <c r="B5133" s="9">
        <v>6.25</v>
      </c>
      <c r="C5133" s="3">
        <v>22318.240000000002</v>
      </c>
      <c r="D5133" s="34">
        <f t="shared" si="1174"/>
        <v>269083806.98747241</v>
      </c>
      <c r="E5133" s="4">
        <v>37590000000003</v>
      </c>
      <c r="F5133" s="3">
        <f>VLOOKUP(A5133,ERCOT_345kv_West_ATC!A:B,2)</f>
        <v>37.658999999999999</v>
      </c>
      <c r="G5133" s="3">
        <f>VLOOKUP(A5133,ERCOT_345kv_West_ATC!G:H,2)</f>
        <v>3.992</v>
      </c>
      <c r="I5133" s="5">
        <f t="shared" si="1085"/>
        <v>6</v>
      </c>
      <c r="J5133" s="4">
        <f t="shared" si="1175"/>
        <v>144</v>
      </c>
      <c r="K5133" s="4">
        <f t="shared" si="1176"/>
        <v>900</v>
      </c>
      <c r="L5133" s="6">
        <f t="shared" si="1177"/>
        <v>20086416</v>
      </c>
      <c r="N5133" s="22">
        <f t="shared" si="1178"/>
        <v>7.464743503103162E-2</v>
      </c>
      <c r="O5133" s="14">
        <f t="shared" si="1179"/>
        <v>334.46828706489231</v>
      </c>
      <c r="Q5133" s="22">
        <f t="shared" si="1188"/>
        <v>109.13367694595269</v>
      </c>
      <c r="R5133" s="3">
        <f>VLOOKUP(A5133,ERCOT_345kv_West_ATC!D:E,2)</f>
        <v>17.28</v>
      </c>
      <c r="S5133" s="66">
        <f t="shared" si="1180"/>
        <v>0.84166207458988351</v>
      </c>
      <c r="T5133" s="69">
        <f t="shared" si="1181"/>
        <v>91.853676945952685</v>
      </c>
      <c r="V5133" s="16">
        <f t="shared" si="1182"/>
        <v>2.5758755999999997E-2</v>
      </c>
      <c r="W5133" s="16">
        <f t="shared" si="1183"/>
        <v>4.8888679031031626E-2</v>
      </c>
      <c r="X5133" s="16"/>
      <c r="Z5133" s="15">
        <f t="shared" si="1168"/>
        <v>3.3781812463104643E-6</v>
      </c>
      <c r="AA5133" s="16">
        <f t="shared" si="1184"/>
        <v>7.539505981865606E-2</v>
      </c>
      <c r="AB5133" s="3">
        <f t="shared" si="1185"/>
        <v>8.1205976044686268E-2</v>
      </c>
      <c r="AC5133" s="69">
        <f t="shared" si="1186"/>
        <v>15.952467232355174</v>
      </c>
      <c r="AD5133" s="3">
        <f t="shared" si="1187"/>
        <v>11.763468174605702</v>
      </c>
    </row>
    <row r="5134" spans="1:44">
      <c r="A5134" s="32">
        <v>44947</v>
      </c>
      <c r="B5134" s="9">
        <v>6.25</v>
      </c>
      <c r="C5134" s="3">
        <v>23204.05</v>
      </c>
      <c r="D5134" s="34">
        <f t="shared" si="1174"/>
        <v>269083806.98747963</v>
      </c>
      <c r="E5134" s="4">
        <v>37590000000004</v>
      </c>
      <c r="F5134" s="3">
        <f>VLOOKUP(A5134,ERCOT_345kv_West_ATC!A:B,2)</f>
        <v>37.658999999999999</v>
      </c>
      <c r="G5134" s="3">
        <f>VLOOKUP(A5134,ERCOT_345kv_West_ATC!G:H,2)</f>
        <v>3.992</v>
      </c>
      <c r="I5134" s="5">
        <f t="shared" si="1085"/>
        <v>6</v>
      </c>
      <c r="J5134" s="4">
        <f t="shared" si="1175"/>
        <v>144</v>
      </c>
      <c r="K5134" s="4">
        <f t="shared" si="1176"/>
        <v>900</v>
      </c>
      <c r="L5134" s="6">
        <f t="shared" si="1177"/>
        <v>20883645</v>
      </c>
      <c r="N5134" s="22">
        <f t="shared" si="1178"/>
        <v>7.7610188564679064E-2</v>
      </c>
      <c r="O5134" s="14">
        <f t="shared" si="1179"/>
        <v>334.46828706488333</v>
      </c>
      <c r="Q5134" s="22">
        <f t="shared" si="1188"/>
        <v>113.46518796005711</v>
      </c>
      <c r="R5134" s="3">
        <f>VLOOKUP(A5134,ERCOT_345kv_West_ATC!D:E,2)</f>
        <v>21.98</v>
      </c>
      <c r="S5134" s="66">
        <f t="shared" si="1180"/>
        <v>0.80628419698438636</v>
      </c>
      <c r="T5134" s="69">
        <f t="shared" si="1181"/>
        <v>91.485187960057104</v>
      </c>
      <c r="V5134" s="16">
        <f t="shared" si="1182"/>
        <v>2.5758755999999997E-2</v>
      </c>
      <c r="W5134" s="16">
        <f t="shared" si="1183"/>
        <v>5.185143256467907E-2</v>
      </c>
      <c r="X5134" s="16"/>
      <c r="Z5134" s="15">
        <f t="shared" si="1168"/>
        <v>3.378181246310375E-6</v>
      </c>
      <c r="AA5134" s="16">
        <f t="shared" si="1184"/>
        <v>7.8387486548448251E-2</v>
      </c>
      <c r="AB5134" s="3">
        <f t="shared" si="1185"/>
        <v>8.4429037793287115E-2</v>
      </c>
      <c r="AC5134" s="69">
        <f t="shared" si="1186"/>
        <v>17.132107832343085</v>
      </c>
      <c r="AD5134" s="3">
        <f t="shared" si="1187"/>
        <v>12.001079862356599</v>
      </c>
    </row>
    <row r="5135" spans="1:44">
      <c r="A5135" s="32">
        <v>44948</v>
      </c>
      <c r="B5135" s="9">
        <v>6.25</v>
      </c>
      <c r="C5135" s="3">
        <v>22591.84</v>
      </c>
      <c r="D5135" s="34">
        <f t="shared" si="1174"/>
        <v>269083806.98748678</v>
      </c>
      <c r="E5135" s="4">
        <v>37590000000005</v>
      </c>
      <c r="F5135" s="3">
        <f>VLOOKUP(A5135,ERCOT_345kv_West_ATC!A:B,2)</f>
        <v>37.658999999999999</v>
      </c>
      <c r="G5135" s="3">
        <f>VLOOKUP(A5135,ERCOT_345kv_West_ATC!G:H,2)</f>
        <v>3.992</v>
      </c>
      <c r="I5135" s="5">
        <f t="shared" si="1085"/>
        <v>6</v>
      </c>
      <c r="J5135" s="4">
        <f t="shared" si="1175"/>
        <v>144</v>
      </c>
      <c r="K5135" s="4">
        <f t="shared" si="1176"/>
        <v>900</v>
      </c>
      <c r="L5135" s="6">
        <f t="shared" si="1177"/>
        <v>20332656</v>
      </c>
      <c r="N5135" s="22">
        <f t="shared" si="1178"/>
        <v>7.5562540264437136E-2</v>
      </c>
      <c r="O5135" s="14">
        <f t="shared" si="1179"/>
        <v>334.46828706487446</v>
      </c>
      <c r="Q5135" s="22">
        <f>((I5135*B5135)*C5135)/((D5135*($AL$2*$Y$2)/$Y$2)/1000000)</f>
        <v>110.47155009420635</v>
      </c>
      <c r="R5135" s="3">
        <f>VLOOKUP(A5135,ERCOT_345kv_West_ATC!D:E,2)</f>
        <v>27.19</v>
      </c>
      <c r="S5135" s="66">
        <f t="shared" si="1180"/>
        <v>0.75387328251650942</v>
      </c>
      <c r="T5135" s="69">
        <f t="shared" si="1181"/>
        <v>83.281550094206352</v>
      </c>
      <c r="V5135" s="16">
        <f t="shared" si="1182"/>
        <v>2.5758755999999997E-2</v>
      </c>
      <c r="W5135" s="16">
        <f t="shared" si="1183"/>
        <v>4.9803784264437143E-2</v>
      </c>
      <c r="X5135" s="16"/>
      <c r="Z5135" s="15">
        <f t="shared" si="1168"/>
        <v>3.3781812463102852E-6</v>
      </c>
      <c r="AA5135" s="16">
        <f t="shared" si="1184"/>
        <v>7.6319330207642547E-2</v>
      </c>
      <c r="AB5135" s="3">
        <f t="shared" si="1185"/>
        <v>8.2201482636860584E-2</v>
      </c>
      <c r="AC5135" s="69">
        <f t="shared" si="1186"/>
        <v>16.316822645090973</v>
      </c>
      <c r="AD5135" s="3">
        <f t="shared" si="1187"/>
        <v>12.210614996207914</v>
      </c>
    </row>
    <row r="5136" spans="1:44">
      <c r="A5136" s="32">
        <v>44949</v>
      </c>
      <c r="B5136" s="9">
        <v>6.25</v>
      </c>
      <c r="C5136" s="3">
        <v>22998.16</v>
      </c>
      <c r="D5136" s="34">
        <f t="shared" ref="D5136" si="1189">((2^256)/(2^208*65535)/600)*E5136/(10^12)</f>
        <v>269083806.98749393</v>
      </c>
      <c r="E5136" s="4">
        <v>37590000000006</v>
      </c>
      <c r="F5136" s="3">
        <f>VLOOKUP(A5136,ERCOT_345kv_West_ATC!A:B,2)</f>
        <v>38.340400000000002</v>
      </c>
      <c r="G5136" s="3">
        <f>VLOOKUP(A5136,ERCOT_345kv_West_ATC!G:H,2)</f>
        <v>4.0030000000000001</v>
      </c>
      <c r="I5136" s="5">
        <f t="shared" si="1085"/>
        <v>6</v>
      </c>
      <c r="J5136" s="4">
        <f t="shared" ref="J5136" si="1190">I5136*24</f>
        <v>144</v>
      </c>
      <c r="K5136" s="4">
        <f t="shared" ref="K5136" si="1191">J5136*B5136</f>
        <v>900</v>
      </c>
      <c r="L5136" s="6">
        <f t="shared" ref="L5136" si="1192">K5136*C5136</f>
        <v>20698344</v>
      </c>
      <c r="N5136" s="22">
        <f t="shared" ref="N5136" si="1193">L5136/D5136</f>
        <v>7.6921551808437086E-2</v>
      </c>
      <c r="O5136" s="14">
        <f t="shared" ref="O5136" si="1194">(K5136*100000000)/D5136</f>
        <v>334.46828706486559</v>
      </c>
      <c r="Q5136" s="22">
        <f>((I5136*B5136)*C5136)/((D5136*($AL$2*$Y$2)/$Y$2)/1000000)</f>
        <v>112.45840907666241</v>
      </c>
      <c r="R5136" s="3">
        <f>VLOOKUP(A5136,ERCOT_345kv_West_ATC!D:E,2)</f>
        <v>21.1</v>
      </c>
      <c r="S5136" s="66">
        <f t="shared" ref="S5136" si="1195">(Q5136-R5136)/Q5136</f>
        <v>0.8123750800563414</v>
      </c>
      <c r="T5136" s="69">
        <f t="shared" ref="T5136" si="1196">Q5136-R5136</f>
        <v>91.358409076662412</v>
      </c>
      <c r="V5136" s="16">
        <f t="shared" ref="V5136" si="1197">(F5136/1000000)*($X$2)*24</f>
        <v>2.6224833600000004E-2</v>
      </c>
      <c r="W5136" s="16">
        <f t="shared" ref="W5136" si="1198">N5136-V5136</f>
        <v>5.0696718208437082E-2</v>
      </c>
      <c r="X5136" s="16"/>
      <c r="Z5136" s="15">
        <f t="shared" si="1168"/>
        <v>3.378181246310195E-6</v>
      </c>
      <c r="AA5136" s="16">
        <f t="shared" ref="AA5136" si="1199">Z5136*C5136</f>
        <v>7.7691952811641277E-2</v>
      </c>
      <c r="AB5136" s="3">
        <f t="shared" ref="AB5136" si="1200">C5136*$AH$2*$AG$2/(E5136/1000000000000)</f>
        <v>8.3679897251383306E-2</v>
      </c>
      <c r="AC5136" s="69">
        <f t="shared" ref="AC5136" si="1201">((AB5136-$AL$2/1000*$AJ$2*24)*$AJ$1*$AL$1)</f>
        <v>16.857922394006291</v>
      </c>
      <c r="AD5136" s="3">
        <f t="shared" ref="AD5136" si="1202">AVERAGE(AC5107:AC5136)</f>
        <v>12.437314249335085</v>
      </c>
    </row>
    <row r="5137" spans="1:30">
      <c r="A5137" s="32">
        <v>44950</v>
      </c>
      <c r="B5137" s="9">
        <v>6.25</v>
      </c>
      <c r="C5137" s="3">
        <v>22904.83</v>
      </c>
      <c r="D5137" s="34">
        <f t="shared" ref="D5137:D5138" si="1203">((2^256)/(2^208*65535)/600)*E5137/(10^12)</f>
        <v>269083806.98750108</v>
      </c>
      <c r="E5137" s="4">
        <v>37590000000007</v>
      </c>
      <c r="F5137" s="3">
        <f>VLOOKUP(A5137,ERCOT_345kv_West_ATC!A:B,2)</f>
        <v>37.758400000000002</v>
      </c>
      <c r="G5137" s="3">
        <f>VLOOKUP(A5137,ERCOT_345kv_West_ATC!G:H,2)</f>
        <v>3.9279999999999999</v>
      </c>
      <c r="I5137" s="5">
        <f t="shared" si="1085"/>
        <v>6</v>
      </c>
      <c r="J5137" s="4">
        <f t="shared" ref="J5137:J5138" si="1204">I5137*24</f>
        <v>144</v>
      </c>
      <c r="K5137" s="4">
        <f t="shared" ref="K5137:K5138" si="1205">J5137*B5137</f>
        <v>900</v>
      </c>
      <c r="L5137" s="6">
        <f t="shared" ref="L5137:L5138" si="1206">K5137*C5137</f>
        <v>20614347</v>
      </c>
      <c r="N5137" s="22">
        <f t="shared" ref="N5137:N5138" si="1207">L5137/D5137</f>
        <v>7.6609392556117414E-2</v>
      </c>
      <c r="O5137" s="14">
        <f t="shared" ref="O5137:O5138" si="1208">(K5137*100000000)/D5137</f>
        <v>334.46828706485667</v>
      </c>
      <c r="Q5137" s="22">
        <f t="shared" ref="Q5137:Q5138" si="1209">((I5137*B5137)*C5137)/((D5137*($AL$2*$Y$2)/$Y$2)/1000000)</f>
        <v>112.00203590075647</v>
      </c>
      <c r="R5137" s="3">
        <f>VLOOKUP(A5137,ERCOT_345kv_West_ATC!D:E,2)</f>
        <v>29.81</v>
      </c>
      <c r="S5137" s="66">
        <f t="shared" ref="S5137:S5138" si="1210">(Q5137-R5137)/Q5137</f>
        <v>0.73384412381205055</v>
      </c>
      <c r="T5137" s="69">
        <f t="shared" ref="T5137:T5138" si="1211">Q5137-R5137</f>
        <v>82.192035900756466</v>
      </c>
      <c r="V5137" s="16">
        <f t="shared" ref="V5137:V5138" si="1212">(F5137/1000000)*($X$2)*24</f>
        <v>2.5826745600000003E-2</v>
      </c>
      <c r="W5137" s="16">
        <f t="shared" ref="W5137:W5138" si="1213">N5137-V5137</f>
        <v>5.0782646956117408E-2</v>
      </c>
      <c r="X5137" s="16"/>
      <c r="Z5137" s="15">
        <f t="shared" si="1168"/>
        <v>3.3781812463101047E-6</v>
      </c>
      <c r="AA5137" s="16">
        <f t="shared" ref="AA5137:AA5138" si="1214">Z5137*C5137</f>
        <v>7.7376667155921078E-2</v>
      </c>
      <c r="AB5137" s="3">
        <f t="shared" ref="AB5137:AB5138" si="1215">C5137*$AH$2*$AG$2/(E5137/1000000000000)</f>
        <v>8.3340311614509624E-2</v>
      </c>
      <c r="AC5137" s="69">
        <f t="shared" ref="AC5137:AC5138" si="1216">((AB5137-$AL$2/1000*$AJ$2*24)*$AJ$1*$AL$1)</f>
        <v>16.733634050910521</v>
      </c>
      <c r="AD5137" s="3">
        <f t="shared" ref="AD5137:AD5138" si="1217">AVERAGE(AC5108:AC5137)</f>
        <v>12.659850266087249</v>
      </c>
    </row>
    <row r="5138" spans="1:30">
      <c r="A5138" s="32">
        <v>44951</v>
      </c>
      <c r="B5138" s="9">
        <v>6.25</v>
      </c>
      <c r="C5138" s="3">
        <v>22572.19</v>
      </c>
      <c r="D5138" s="34">
        <f t="shared" si="1203"/>
        <v>269083806.98750824</v>
      </c>
      <c r="E5138" s="4">
        <v>37590000000008</v>
      </c>
      <c r="F5138" s="3">
        <f>VLOOKUP(A5138,ERCOT_345kv_West_ATC!A:B,2)</f>
        <v>38.799799999999998</v>
      </c>
      <c r="G5138" s="3">
        <f>VLOOKUP(A5138,ERCOT_345kv_West_ATC!G:H,2)</f>
        <v>3.8969999999999998</v>
      </c>
      <c r="I5138" s="5">
        <f t="shared" si="1085"/>
        <v>6</v>
      </c>
      <c r="J5138" s="4">
        <f t="shared" si="1204"/>
        <v>144</v>
      </c>
      <c r="K5138" s="4">
        <f t="shared" si="1205"/>
        <v>900</v>
      </c>
      <c r="L5138" s="6">
        <f t="shared" si="1206"/>
        <v>20314971</v>
      </c>
      <c r="N5138" s="22">
        <f t="shared" si="1207"/>
        <v>7.5496817246022863E-2</v>
      </c>
      <c r="O5138" s="14">
        <f t="shared" si="1208"/>
        <v>334.4682870648478</v>
      </c>
      <c r="Q5138" s="22">
        <f t="shared" si="1209"/>
        <v>110.37546380997496</v>
      </c>
      <c r="R5138" s="3">
        <f>VLOOKUP(A5138,ERCOT_345kv_West_ATC!D:E,2)</f>
        <v>30.04</v>
      </c>
      <c r="S5138" s="66">
        <f t="shared" si="1210"/>
        <v>0.72783806325183298</v>
      </c>
      <c r="T5138" s="69">
        <f t="shared" si="1211"/>
        <v>80.335463809974954</v>
      </c>
      <c r="V5138" s="16">
        <f t="shared" si="1212"/>
        <v>2.6539063200000004E-2</v>
      </c>
      <c r="W5138" s="16">
        <f t="shared" si="1213"/>
        <v>4.8957754046022858E-2</v>
      </c>
      <c r="X5138" s="16"/>
      <c r="Z5138" s="15">
        <f t="shared" si="1168"/>
        <v>3.3781812463100154E-6</v>
      </c>
      <c r="AA5138" s="16">
        <f t="shared" si="1214"/>
        <v>7.6252948946146468E-2</v>
      </c>
      <c r="AB5138" s="3">
        <f t="shared" si="1215"/>
        <v>8.2129985178753473E-2</v>
      </c>
      <c r="AC5138" s="69">
        <f t="shared" si="1216"/>
        <v>16.290654575423773</v>
      </c>
      <c r="AD5138" s="3">
        <f t="shared" si="1217"/>
        <v>12.867490056532011</v>
      </c>
    </row>
    <row r="5139" spans="1:30">
      <c r="A5139" s="32">
        <v>44952</v>
      </c>
      <c r="B5139" s="9">
        <v>6.25</v>
      </c>
      <c r="V5139" s="16"/>
      <c r="W5139" s="16"/>
      <c r="X5139" s="16"/>
    </row>
    <row r="5140" spans="1:30">
      <c r="A5140" s="32">
        <v>44953</v>
      </c>
      <c r="B5140" s="9">
        <v>6.25</v>
      </c>
      <c r="V5140" s="16"/>
      <c r="W5140" s="16"/>
      <c r="X5140" s="16"/>
    </row>
    <row r="5141" spans="1:30">
      <c r="A5141" s="32">
        <v>44954</v>
      </c>
      <c r="B5141" s="9">
        <v>6.25</v>
      </c>
      <c r="V5141" s="16"/>
      <c r="W5141" s="16"/>
      <c r="X5141" s="16"/>
    </row>
    <row r="5142" spans="1:30">
      <c r="A5142" s="32">
        <v>44955</v>
      </c>
      <c r="B5142" s="9">
        <v>6.25</v>
      </c>
      <c r="V5142" s="16"/>
      <c r="W5142" s="16"/>
      <c r="X5142" s="16"/>
    </row>
    <row r="5143" spans="1:30">
      <c r="A5143" s="32">
        <v>44956</v>
      </c>
      <c r="B5143" s="9">
        <v>6.25</v>
      </c>
      <c r="V5143" s="16"/>
      <c r="W5143" s="16"/>
      <c r="X5143" s="16"/>
    </row>
    <row r="5144" spans="1:30">
      <c r="A5144" s="32">
        <v>44957</v>
      </c>
      <c r="B5144" s="9">
        <v>6.25</v>
      </c>
      <c r="V5144" s="16"/>
      <c r="W5144" s="16"/>
      <c r="X5144" s="16"/>
    </row>
    <row r="5145" spans="1:30">
      <c r="A5145" s="32">
        <v>44958</v>
      </c>
      <c r="B5145" s="9">
        <v>6.25</v>
      </c>
      <c r="V5145" s="16"/>
      <c r="W5145" s="16"/>
      <c r="X5145" s="16"/>
    </row>
    <row r="5146" spans="1:30">
      <c r="A5146" s="32">
        <v>44959</v>
      </c>
      <c r="B5146" s="9">
        <v>6.25</v>
      </c>
      <c r="V5146" s="16"/>
      <c r="W5146" s="16"/>
      <c r="X5146" s="16"/>
    </row>
    <row r="5147" spans="1:30">
      <c r="A5147" s="32">
        <v>44960</v>
      </c>
      <c r="B5147" s="9">
        <v>6.25</v>
      </c>
      <c r="V5147" s="16"/>
      <c r="W5147" s="16"/>
      <c r="X5147" s="16"/>
    </row>
    <row r="5148" spans="1:30">
      <c r="A5148" s="32">
        <v>44961</v>
      </c>
      <c r="B5148" s="9">
        <v>6.25</v>
      </c>
      <c r="V5148" s="16"/>
      <c r="W5148" s="16"/>
      <c r="X5148" s="16"/>
    </row>
    <row r="5149" spans="1:30">
      <c r="A5149" s="32">
        <v>44962</v>
      </c>
      <c r="B5149" s="9">
        <v>6.25</v>
      </c>
      <c r="V5149" s="16"/>
      <c r="W5149" s="16"/>
      <c r="X5149" s="16"/>
    </row>
    <row r="5150" spans="1:30">
      <c r="A5150" s="32">
        <v>44963</v>
      </c>
      <c r="B5150" s="9">
        <v>6.25</v>
      </c>
      <c r="V5150" s="16"/>
      <c r="W5150" s="16"/>
      <c r="X5150" s="16"/>
    </row>
    <row r="5151" spans="1:30">
      <c r="A5151" s="32">
        <v>44964</v>
      </c>
      <c r="B5151" s="9">
        <v>6.25</v>
      </c>
      <c r="V5151" s="16"/>
      <c r="W5151" s="16"/>
      <c r="X5151" s="16"/>
    </row>
    <row r="5152" spans="1:30">
      <c r="A5152" s="32">
        <v>44965</v>
      </c>
      <c r="B5152" s="9">
        <v>6.25</v>
      </c>
      <c r="V5152" s="16"/>
      <c r="W5152" s="16"/>
      <c r="X5152" s="16"/>
    </row>
    <row r="5153" spans="1:24">
      <c r="A5153" s="32">
        <v>44966</v>
      </c>
      <c r="B5153" s="9">
        <v>6.25</v>
      </c>
      <c r="V5153" s="16"/>
      <c r="W5153" s="16"/>
      <c r="X5153" s="16"/>
    </row>
    <row r="5154" spans="1:24">
      <c r="A5154" s="32">
        <v>44967</v>
      </c>
      <c r="B5154" s="9">
        <v>6.25</v>
      </c>
      <c r="V5154" s="16"/>
      <c r="W5154" s="16"/>
      <c r="X5154" s="16"/>
    </row>
    <row r="5155" spans="1:24">
      <c r="A5155" s="32">
        <v>44968</v>
      </c>
      <c r="B5155" s="9">
        <v>6.25</v>
      </c>
      <c r="V5155" s="16"/>
      <c r="W5155" s="16"/>
      <c r="X5155" s="16"/>
    </row>
    <row r="5156" spans="1:24">
      <c r="A5156" s="32">
        <v>44969</v>
      </c>
      <c r="B5156" s="9">
        <v>6.25</v>
      </c>
      <c r="V5156" s="16"/>
      <c r="W5156" s="16"/>
      <c r="X5156" s="16"/>
    </row>
    <row r="5157" spans="1:24">
      <c r="A5157" s="32">
        <v>44970</v>
      </c>
      <c r="B5157" s="9">
        <v>6.25</v>
      </c>
      <c r="V5157" s="16"/>
      <c r="W5157" s="16"/>
      <c r="X5157" s="16"/>
    </row>
    <row r="5158" spans="1:24">
      <c r="A5158" s="32">
        <v>44971</v>
      </c>
      <c r="B5158" s="9">
        <v>6.25</v>
      </c>
      <c r="V5158" s="16"/>
      <c r="W5158" s="16"/>
      <c r="X5158" s="16"/>
    </row>
    <row r="5159" spans="1:24">
      <c r="A5159" s="32">
        <v>44972</v>
      </c>
      <c r="B5159" s="9">
        <v>6.25</v>
      </c>
      <c r="V5159" s="16"/>
      <c r="W5159" s="16"/>
      <c r="X5159" s="16"/>
    </row>
    <row r="5160" spans="1:24">
      <c r="A5160" s="32">
        <v>44973</v>
      </c>
      <c r="B5160" s="9">
        <v>6.25</v>
      </c>
      <c r="V5160" s="16"/>
      <c r="W5160" s="16"/>
      <c r="X5160" s="16"/>
    </row>
    <row r="5161" spans="1:24">
      <c r="A5161" s="32">
        <v>44974</v>
      </c>
      <c r="B5161" s="9">
        <v>6.25</v>
      </c>
      <c r="V5161" s="16"/>
      <c r="W5161" s="16"/>
      <c r="X5161" s="16"/>
    </row>
    <row r="5162" spans="1:24">
      <c r="A5162" s="32">
        <v>44975</v>
      </c>
      <c r="B5162" s="9">
        <v>6.25</v>
      </c>
      <c r="V5162" s="16"/>
      <c r="W5162" s="16"/>
      <c r="X5162" s="16"/>
    </row>
    <row r="5163" spans="1:24">
      <c r="A5163" s="32">
        <v>44976</v>
      </c>
      <c r="B5163" s="9">
        <v>6.25</v>
      </c>
      <c r="V5163" s="16"/>
      <c r="W5163" s="16"/>
      <c r="X5163" s="16"/>
    </row>
    <row r="5164" spans="1:24">
      <c r="A5164" s="32">
        <v>44977</v>
      </c>
      <c r="B5164" s="9">
        <v>6.25</v>
      </c>
      <c r="V5164" s="16"/>
      <c r="W5164" s="16"/>
      <c r="X5164" s="16"/>
    </row>
    <row r="5165" spans="1:24">
      <c r="A5165" s="32">
        <v>44978</v>
      </c>
      <c r="B5165" s="9">
        <v>6.25</v>
      </c>
      <c r="V5165" s="16"/>
      <c r="W5165" s="16"/>
      <c r="X5165" s="16"/>
    </row>
    <row r="5166" spans="1:24">
      <c r="A5166" s="32">
        <v>44979</v>
      </c>
      <c r="B5166" s="9">
        <v>6.25</v>
      </c>
      <c r="V5166" s="16"/>
      <c r="W5166" s="16"/>
      <c r="X5166" s="16"/>
    </row>
    <row r="5167" spans="1:24">
      <c r="A5167" s="32">
        <v>44980</v>
      </c>
      <c r="B5167" s="9">
        <v>6.25</v>
      </c>
      <c r="V5167" s="16"/>
      <c r="W5167" s="16"/>
      <c r="X5167" s="16"/>
    </row>
    <row r="5168" spans="1:24">
      <c r="A5168" s="32">
        <v>44981</v>
      </c>
      <c r="B5168" s="9">
        <v>6.25</v>
      </c>
      <c r="V5168" s="16"/>
      <c r="W5168" s="16"/>
      <c r="X5168" s="16"/>
    </row>
    <row r="5169" spans="1:24">
      <c r="A5169" s="32">
        <v>44982</v>
      </c>
      <c r="B5169" s="9">
        <v>6.25</v>
      </c>
      <c r="V5169" s="16"/>
      <c r="W5169" s="16"/>
      <c r="X5169" s="16"/>
    </row>
    <row r="5170" spans="1:24">
      <c r="A5170" s="32">
        <v>44983</v>
      </c>
      <c r="B5170" s="9">
        <v>6.25</v>
      </c>
      <c r="V5170" s="16"/>
      <c r="W5170" s="16"/>
      <c r="X5170" s="16"/>
    </row>
    <row r="5171" spans="1:24">
      <c r="A5171" s="32">
        <v>44984</v>
      </c>
      <c r="B5171" s="9">
        <v>6.25</v>
      </c>
      <c r="V5171" s="16"/>
      <c r="W5171" s="16"/>
      <c r="X5171" s="16"/>
    </row>
    <row r="5172" spans="1:24">
      <c r="A5172" s="32">
        <v>44985</v>
      </c>
      <c r="B5172" s="9">
        <v>6.25</v>
      </c>
      <c r="V5172" s="16"/>
      <c r="W5172" s="16"/>
      <c r="X5172" s="16"/>
    </row>
    <row r="5173" spans="1:24">
      <c r="A5173" s="32">
        <v>44986</v>
      </c>
      <c r="B5173" s="9">
        <v>6.25</v>
      </c>
      <c r="V5173" s="16"/>
      <c r="W5173" s="16"/>
      <c r="X5173" s="16"/>
    </row>
    <row r="5174" spans="1:24">
      <c r="A5174" s="32">
        <v>44987</v>
      </c>
      <c r="B5174" s="9">
        <v>6.25</v>
      </c>
      <c r="V5174" s="16"/>
      <c r="W5174" s="16"/>
      <c r="X5174" s="16"/>
    </row>
    <row r="5175" spans="1:24">
      <c r="A5175" s="32">
        <v>44988</v>
      </c>
      <c r="B5175" s="9">
        <v>6.25</v>
      </c>
      <c r="V5175" s="16"/>
      <c r="W5175" s="16"/>
      <c r="X5175" s="16"/>
    </row>
    <row r="5176" spans="1:24">
      <c r="A5176" s="32">
        <v>44989</v>
      </c>
      <c r="B5176" s="9">
        <v>6.25</v>
      </c>
      <c r="V5176" s="16"/>
      <c r="W5176" s="16"/>
      <c r="X5176" s="16"/>
    </row>
    <row r="5177" spans="1:24">
      <c r="A5177" s="32">
        <v>44990</v>
      </c>
      <c r="B5177" s="9">
        <v>6.25</v>
      </c>
      <c r="V5177" s="16"/>
      <c r="W5177" s="16"/>
      <c r="X5177" s="16"/>
    </row>
    <row r="5178" spans="1:24">
      <c r="A5178" s="32">
        <v>44991</v>
      </c>
      <c r="B5178" s="9">
        <v>6.25</v>
      </c>
      <c r="V5178" s="16"/>
      <c r="W5178" s="16"/>
      <c r="X5178" s="16"/>
    </row>
    <row r="5179" spans="1:24">
      <c r="A5179" s="32">
        <v>44992</v>
      </c>
      <c r="B5179" s="9">
        <v>6.25</v>
      </c>
      <c r="V5179" s="16"/>
      <c r="W5179" s="16"/>
      <c r="X5179" s="16"/>
    </row>
    <row r="5180" spans="1:24">
      <c r="A5180" s="32">
        <v>44993</v>
      </c>
      <c r="B5180" s="9">
        <v>6.25</v>
      </c>
      <c r="V5180" s="16"/>
      <c r="W5180" s="16"/>
      <c r="X5180" s="16"/>
    </row>
    <row r="5181" spans="1:24">
      <c r="A5181" s="32">
        <v>44994</v>
      </c>
      <c r="B5181" s="9">
        <v>6.25</v>
      </c>
      <c r="V5181" s="16"/>
      <c r="W5181" s="16"/>
      <c r="X5181" s="16"/>
    </row>
    <row r="5182" spans="1:24">
      <c r="A5182" s="32">
        <v>44995</v>
      </c>
      <c r="B5182" s="9">
        <v>6.25</v>
      </c>
      <c r="V5182" s="16"/>
      <c r="W5182" s="16"/>
      <c r="X5182" s="16"/>
    </row>
    <row r="5183" spans="1:24">
      <c r="A5183" s="32">
        <v>44996</v>
      </c>
      <c r="B5183" s="9">
        <v>6.25</v>
      </c>
      <c r="V5183" s="16"/>
      <c r="W5183" s="16"/>
      <c r="X5183" s="16"/>
    </row>
    <row r="5184" spans="1:24">
      <c r="A5184" s="32">
        <v>44997</v>
      </c>
      <c r="B5184" s="9">
        <v>6.25</v>
      </c>
      <c r="V5184" s="16"/>
      <c r="W5184" s="16"/>
      <c r="X5184" s="16"/>
    </row>
    <row r="5185" spans="1:24">
      <c r="A5185" s="32">
        <v>44998</v>
      </c>
      <c r="B5185" s="9">
        <v>6.25</v>
      </c>
      <c r="V5185" s="16"/>
      <c r="W5185" s="16"/>
      <c r="X5185" s="16"/>
    </row>
    <row r="5186" spans="1:24">
      <c r="A5186" s="32">
        <v>44999</v>
      </c>
      <c r="B5186" s="9">
        <v>6.25</v>
      </c>
      <c r="V5186" s="16"/>
      <c r="W5186" s="16"/>
      <c r="X5186" s="16"/>
    </row>
    <row r="5187" spans="1:24">
      <c r="A5187" s="32">
        <v>45000</v>
      </c>
      <c r="B5187" s="9">
        <v>6.25</v>
      </c>
      <c r="V5187" s="16"/>
      <c r="W5187" s="16"/>
      <c r="X5187" s="16"/>
    </row>
    <row r="5188" spans="1:24">
      <c r="A5188" s="32">
        <v>45001</v>
      </c>
      <c r="B5188" s="9">
        <v>6.25</v>
      </c>
      <c r="V5188" s="16"/>
      <c r="W5188" s="16"/>
      <c r="X5188" s="16"/>
    </row>
    <row r="5189" spans="1:24">
      <c r="A5189" s="32">
        <v>45002</v>
      </c>
      <c r="B5189" s="9">
        <v>6.25</v>
      </c>
      <c r="V5189" s="16"/>
      <c r="W5189" s="16"/>
      <c r="X5189" s="16"/>
    </row>
    <row r="5190" spans="1:24">
      <c r="A5190" s="32">
        <v>45003</v>
      </c>
      <c r="B5190" s="9">
        <v>6.25</v>
      </c>
      <c r="V5190" s="16"/>
      <c r="W5190" s="16"/>
      <c r="X5190" s="16"/>
    </row>
    <row r="5191" spans="1:24">
      <c r="A5191" s="32">
        <v>45004</v>
      </c>
      <c r="B5191" s="9">
        <v>6.25</v>
      </c>
      <c r="V5191" s="16"/>
      <c r="W5191" s="16"/>
      <c r="X5191" s="16"/>
    </row>
    <row r="5192" spans="1:24">
      <c r="A5192" s="32">
        <v>45005</v>
      </c>
      <c r="B5192" s="9">
        <v>6.25</v>
      </c>
      <c r="V5192" s="16"/>
      <c r="W5192" s="16"/>
      <c r="X5192" s="16"/>
    </row>
    <row r="5193" spans="1:24">
      <c r="A5193" s="32">
        <v>45006</v>
      </c>
      <c r="B5193" s="9">
        <v>6.25</v>
      </c>
      <c r="V5193" s="16"/>
      <c r="W5193" s="16"/>
      <c r="X5193" s="16"/>
    </row>
    <row r="5194" spans="1:24">
      <c r="A5194" s="32">
        <v>45007</v>
      </c>
      <c r="B5194" s="9">
        <v>6.25</v>
      </c>
      <c r="V5194" s="16"/>
      <c r="W5194" s="16"/>
      <c r="X5194" s="16"/>
    </row>
    <row r="5195" spans="1:24">
      <c r="A5195" s="32">
        <v>45008</v>
      </c>
      <c r="B5195" s="9">
        <v>6.25</v>
      </c>
      <c r="V5195" s="16"/>
      <c r="W5195" s="16"/>
      <c r="X5195" s="16"/>
    </row>
    <row r="5196" spans="1:24">
      <c r="A5196" s="32">
        <v>45009</v>
      </c>
      <c r="B5196" s="9">
        <v>6.25</v>
      </c>
      <c r="V5196" s="16"/>
      <c r="W5196" s="16"/>
      <c r="X5196" s="16"/>
    </row>
    <row r="5197" spans="1:24">
      <c r="A5197" s="32">
        <v>45010</v>
      </c>
      <c r="B5197" s="9">
        <v>6.25</v>
      </c>
      <c r="V5197" s="16"/>
      <c r="W5197" s="16"/>
      <c r="X5197" s="16"/>
    </row>
    <row r="5198" spans="1:24">
      <c r="A5198" s="32">
        <v>45011</v>
      </c>
      <c r="B5198" s="9">
        <v>6.25</v>
      </c>
      <c r="V5198" s="16"/>
      <c r="W5198" s="16"/>
      <c r="X5198" s="16"/>
    </row>
    <row r="5199" spans="1:24">
      <c r="A5199" s="32">
        <v>45012</v>
      </c>
      <c r="B5199" s="9">
        <v>6.25</v>
      </c>
      <c r="V5199" s="16"/>
      <c r="W5199" s="16"/>
      <c r="X5199" s="16"/>
    </row>
    <row r="5200" spans="1:24">
      <c r="A5200" s="32">
        <v>45013</v>
      </c>
      <c r="B5200" s="9">
        <v>6.25</v>
      </c>
      <c r="V5200" s="16"/>
      <c r="W5200" s="16"/>
      <c r="X5200" s="16"/>
    </row>
    <row r="5201" spans="1:24">
      <c r="A5201" s="32">
        <v>45014</v>
      </c>
      <c r="B5201" s="9">
        <v>6.25</v>
      </c>
      <c r="V5201" s="16"/>
      <c r="W5201" s="16"/>
      <c r="X5201" s="16"/>
    </row>
    <row r="5202" spans="1:24">
      <c r="A5202" s="32">
        <v>45015</v>
      </c>
      <c r="B5202" s="9">
        <v>6.25</v>
      </c>
      <c r="V5202" s="16"/>
      <c r="W5202" s="16"/>
      <c r="X5202" s="16"/>
    </row>
    <row r="5203" spans="1:24">
      <c r="A5203" s="32">
        <v>45016</v>
      </c>
      <c r="B5203" s="9">
        <v>6.25</v>
      </c>
      <c r="V5203" s="16"/>
      <c r="W5203" s="16"/>
      <c r="X5203" s="16"/>
    </row>
    <row r="5204" spans="1:24">
      <c r="A5204" s="32">
        <v>45017</v>
      </c>
      <c r="B5204" s="9">
        <v>6.25</v>
      </c>
      <c r="V5204" s="16"/>
      <c r="W5204" s="16"/>
      <c r="X5204" s="16"/>
    </row>
    <row r="5205" spans="1:24">
      <c r="A5205" s="32">
        <v>45018</v>
      </c>
      <c r="B5205" s="9">
        <v>6.25</v>
      </c>
      <c r="V5205" s="16"/>
      <c r="W5205" s="16"/>
      <c r="X5205" s="16"/>
    </row>
    <row r="5206" spans="1:24">
      <c r="A5206" s="32">
        <v>45019</v>
      </c>
      <c r="B5206" s="9">
        <v>6.25</v>
      </c>
      <c r="V5206" s="16"/>
      <c r="W5206" s="16"/>
      <c r="X5206" s="16"/>
    </row>
    <row r="5207" spans="1:24">
      <c r="A5207" s="32">
        <v>45020</v>
      </c>
      <c r="B5207" s="9">
        <v>6.25</v>
      </c>
      <c r="V5207" s="16"/>
      <c r="W5207" s="16"/>
      <c r="X5207" s="16"/>
    </row>
    <row r="5208" spans="1:24">
      <c r="A5208" s="32">
        <v>45021</v>
      </c>
      <c r="B5208" s="9">
        <v>6.25</v>
      </c>
      <c r="V5208" s="16"/>
      <c r="W5208" s="16"/>
      <c r="X5208" s="16"/>
    </row>
    <row r="5209" spans="1:24">
      <c r="A5209" s="32">
        <v>45022</v>
      </c>
      <c r="B5209" s="9">
        <v>6.25</v>
      </c>
      <c r="V5209" s="16"/>
      <c r="W5209" s="16"/>
      <c r="X5209" s="16"/>
    </row>
    <row r="5210" spans="1:24">
      <c r="A5210" s="32">
        <v>45023</v>
      </c>
      <c r="B5210" s="9">
        <v>6.25</v>
      </c>
      <c r="V5210" s="16"/>
      <c r="W5210" s="16"/>
      <c r="X5210" s="16"/>
    </row>
    <row r="5211" spans="1:24">
      <c r="A5211" s="32">
        <v>45024</v>
      </c>
      <c r="B5211" s="9">
        <v>6.25</v>
      </c>
      <c r="V5211" s="16"/>
      <c r="W5211" s="16"/>
      <c r="X5211" s="16"/>
    </row>
    <row r="5212" spans="1:24">
      <c r="A5212" s="32">
        <v>45025</v>
      </c>
      <c r="B5212" s="9">
        <v>6.25</v>
      </c>
      <c r="V5212" s="16"/>
      <c r="W5212" s="16"/>
      <c r="X5212" s="16"/>
    </row>
    <row r="5213" spans="1:24">
      <c r="A5213" s="32">
        <v>45026</v>
      </c>
      <c r="B5213" s="9">
        <v>6.25</v>
      </c>
      <c r="V5213" s="16"/>
      <c r="W5213" s="16"/>
      <c r="X5213" s="16"/>
    </row>
    <row r="5214" spans="1:24">
      <c r="A5214" s="32">
        <v>45027</v>
      </c>
      <c r="B5214" s="9">
        <v>6.25</v>
      </c>
      <c r="V5214" s="16"/>
      <c r="W5214" s="16"/>
      <c r="X5214" s="16"/>
    </row>
    <row r="5215" spans="1:24">
      <c r="A5215" s="32">
        <v>45028</v>
      </c>
      <c r="B5215" s="9">
        <v>6.25</v>
      </c>
      <c r="V5215" s="16"/>
      <c r="W5215" s="16"/>
      <c r="X5215" s="16"/>
    </row>
    <row r="5216" spans="1:24">
      <c r="A5216" s="32">
        <v>45029</v>
      </c>
      <c r="B5216" s="9">
        <v>6.25</v>
      </c>
      <c r="V5216" s="16"/>
      <c r="W5216" s="16"/>
      <c r="X5216" s="16"/>
    </row>
    <row r="5217" spans="1:24">
      <c r="A5217" s="32">
        <v>45030</v>
      </c>
      <c r="B5217" s="9">
        <v>6.25</v>
      </c>
      <c r="V5217" s="16"/>
      <c r="W5217" s="16"/>
      <c r="X5217" s="16"/>
    </row>
    <row r="5218" spans="1:24">
      <c r="A5218" s="32">
        <v>45031</v>
      </c>
      <c r="B5218" s="9">
        <v>6.25</v>
      </c>
      <c r="V5218" s="16"/>
      <c r="W5218" s="16"/>
      <c r="X5218" s="16"/>
    </row>
    <row r="5219" spans="1:24">
      <c r="A5219" s="32">
        <v>45032</v>
      </c>
      <c r="B5219" s="9">
        <v>6.25</v>
      </c>
      <c r="V5219" s="16"/>
      <c r="W5219" s="16"/>
      <c r="X5219" s="16"/>
    </row>
    <row r="5220" spans="1:24">
      <c r="A5220" s="32">
        <v>45033</v>
      </c>
      <c r="B5220" s="9">
        <v>6.25</v>
      </c>
      <c r="V5220" s="16"/>
      <c r="W5220" s="16"/>
      <c r="X5220" s="16"/>
    </row>
    <row r="5221" spans="1:24">
      <c r="A5221" s="32">
        <v>45034</v>
      </c>
      <c r="B5221" s="9">
        <v>6.25</v>
      </c>
      <c r="V5221" s="16"/>
      <c r="W5221" s="16"/>
      <c r="X5221" s="16"/>
    </row>
    <row r="5222" spans="1:24">
      <c r="A5222" s="32">
        <v>45035</v>
      </c>
      <c r="B5222" s="9">
        <v>6.25</v>
      </c>
      <c r="V5222" s="16"/>
      <c r="W5222" s="16"/>
      <c r="X5222" s="16"/>
    </row>
    <row r="5223" spans="1:24">
      <c r="A5223" s="32">
        <v>45036</v>
      </c>
      <c r="B5223" s="9">
        <v>6.25</v>
      </c>
      <c r="V5223" s="16"/>
      <c r="W5223" s="16"/>
      <c r="X5223" s="16"/>
    </row>
    <row r="5224" spans="1:24">
      <c r="A5224" s="32">
        <v>45037</v>
      </c>
      <c r="B5224" s="9">
        <v>6.25</v>
      </c>
      <c r="V5224" s="16"/>
      <c r="W5224" s="16"/>
      <c r="X5224" s="16"/>
    </row>
    <row r="5225" spans="1:24">
      <c r="A5225" s="32">
        <v>45038</v>
      </c>
      <c r="B5225" s="9">
        <v>6.25</v>
      </c>
      <c r="V5225" s="16"/>
      <c r="W5225" s="16"/>
      <c r="X5225" s="16"/>
    </row>
    <row r="5226" spans="1:24">
      <c r="A5226" s="32">
        <v>45039</v>
      </c>
      <c r="B5226" s="9">
        <v>6.25</v>
      </c>
      <c r="V5226" s="16"/>
      <c r="W5226" s="16"/>
      <c r="X5226" s="16"/>
    </row>
    <row r="5227" spans="1:24">
      <c r="A5227" s="32">
        <v>45040</v>
      </c>
      <c r="B5227" s="9">
        <v>6.25</v>
      </c>
      <c r="V5227" s="16"/>
      <c r="W5227" s="16"/>
      <c r="X5227" s="16"/>
    </row>
    <row r="5228" spans="1:24">
      <c r="A5228" s="32">
        <v>45041</v>
      </c>
      <c r="B5228" s="9">
        <v>6.25</v>
      </c>
      <c r="V5228" s="16"/>
      <c r="W5228" s="16"/>
      <c r="X5228" s="16"/>
    </row>
    <row r="5229" spans="1:24">
      <c r="A5229" s="32">
        <v>45042</v>
      </c>
      <c r="B5229" s="9">
        <v>6.25</v>
      </c>
      <c r="V5229" s="16"/>
      <c r="W5229" s="16"/>
      <c r="X5229" s="16"/>
    </row>
    <row r="5230" spans="1:24">
      <c r="A5230" s="32">
        <v>45043</v>
      </c>
      <c r="B5230" s="9">
        <v>6.25</v>
      </c>
      <c r="V5230" s="16"/>
      <c r="W5230" s="16"/>
      <c r="X5230" s="16"/>
    </row>
    <row r="5231" spans="1:24">
      <c r="A5231" s="32">
        <v>45044</v>
      </c>
      <c r="B5231" s="9">
        <v>6.25</v>
      </c>
      <c r="V5231" s="16"/>
      <c r="W5231" s="16"/>
      <c r="X5231" s="16"/>
    </row>
    <row r="5232" spans="1:24">
      <c r="A5232" s="32">
        <v>45045</v>
      </c>
      <c r="B5232" s="9">
        <v>6.25</v>
      </c>
      <c r="V5232" s="16"/>
      <c r="W5232" s="16"/>
      <c r="X5232" s="16"/>
    </row>
    <row r="5233" spans="1:24">
      <c r="A5233" s="32">
        <v>45046</v>
      </c>
      <c r="B5233" s="9">
        <v>6.25</v>
      </c>
      <c r="V5233" s="16"/>
      <c r="W5233" s="16"/>
      <c r="X5233" s="16"/>
    </row>
    <row r="5234" spans="1:24">
      <c r="A5234" s="32">
        <v>45047</v>
      </c>
      <c r="B5234" s="9">
        <v>6.25</v>
      </c>
      <c r="V5234" s="16"/>
      <c r="W5234" s="16"/>
      <c r="X5234" s="16"/>
    </row>
    <row r="5235" spans="1:24">
      <c r="A5235" s="32">
        <v>45048</v>
      </c>
      <c r="B5235" s="9">
        <v>6.25</v>
      </c>
      <c r="V5235" s="16"/>
      <c r="W5235" s="16"/>
      <c r="X5235" s="16"/>
    </row>
    <row r="5236" spans="1:24">
      <c r="A5236" s="32">
        <v>45049</v>
      </c>
      <c r="B5236" s="9">
        <v>6.25</v>
      </c>
      <c r="V5236" s="16"/>
      <c r="W5236" s="16"/>
      <c r="X5236" s="16"/>
    </row>
    <row r="5237" spans="1:24">
      <c r="A5237" s="32">
        <v>45050</v>
      </c>
      <c r="B5237" s="9">
        <v>6.25</v>
      </c>
      <c r="V5237" s="16"/>
      <c r="W5237" s="16"/>
      <c r="X5237" s="16"/>
    </row>
    <row r="5238" spans="1:24">
      <c r="A5238" s="32">
        <v>45051</v>
      </c>
      <c r="B5238" s="9">
        <v>6.25</v>
      </c>
      <c r="V5238" s="16"/>
      <c r="W5238" s="16"/>
      <c r="X5238" s="16"/>
    </row>
    <row r="5239" spans="1:24">
      <c r="A5239" s="32">
        <v>45052</v>
      </c>
      <c r="B5239" s="9">
        <v>6.25</v>
      </c>
      <c r="V5239" s="16"/>
      <c r="W5239" s="16"/>
      <c r="X5239" s="16"/>
    </row>
    <row r="5240" spans="1:24">
      <c r="A5240" s="32">
        <v>45053</v>
      </c>
      <c r="B5240" s="9">
        <v>6.25</v>
      </c>
      <c r="V5240" s="16"/>
      <c r="W5240" s="16"/>
      <c r="X5240" s="16"/>
    </row>
    <row r="5241" spans="1:24">
      <c r="A5241" s="32">
        <v>45054</v>
      </c>
      <c r="B5241" s="9">
        <v>6.25</v>
      </c>
      <c r="V5241" s="16"/>
      <c r="W5241" s="16"/>
      <c r="X5241" s="16"/>
    </row>
    <row r="5242" spans="1:24">
      <c r="A5242" s="32">
        <v>45055</v>
      </c>
      <c r="B5242" s="9">
        <v>6.25</v>
      </c>
      <c r="V5242" s="16"/>
      <c r="W5242" s="16"/>
      <c r="X5242" s="16"/>
    </row>
    <row r="5243" spans="1:24">
      <c r="A5243" s="32">
        <v>45056</v>
      </c>
      <c r="B5243" s="9">
        <v>6.25</v>
      </c>
      <c r="V5243" s="16"/>
      <c r="W5243" s="16"/>
      <c r="X5243" s="16"/>
    </row>
    <row r="5244" spans="1:24">
      <c r="A5244" s="32">
        <v>45057</v>
      </c>
      <c r="B5244" s="9">
        <v>6.25</v>
      </c>
      <c r="V5244" s="16"/>
      <c r="W5244" s="16"/>
      <c r="X5244" s="16"/>
    </row>
    <row r="5245" spans="1:24">
      <c r="A5245" s="32">
        <v>45058</v>
      </c>
      <c r="B5245" s="9">
        <v>6.25</v>
      </c>
      <c r="V5245" s="16"/>
      <c r="W5245" s="16"/>
      <c r="X5245" s="16"/>
    </row>
    <row r="5246" spans="1:24">
      <c r="A5246" s="32">
        <v>45059</v>
      </c>
      <c r="B5246" s="9">
        <v>6.25</v>
      </c>
      <c r="V5246" s="16"/>
      <c r="W5246" s="16"/>
      <c r="X5246" s="16"/>
    </row>
    <row r="5247" spans="1:24">
      <c r="A5247" s="32">
        <v>45060</v>
      </c>
      <c r="B5247" s="9">
        <v>6.25</v>
      </c>
      <c r="V5247" s="16"/>
      <c r="W5247" s="16"/>
      <c r="X5247" s="16"/>
    </row>
    <row r="5248" spans="1:24">
      <c r="A5248" s="32">
        <v>45061</v>
      </c>
      <c r="B5248" s="9">
        <v>6.25</v>
      </c>
      <c r="V5248" s="16"/>
      <c r="W5248" s="16"/>
      <c r="X5248" s="16"/>
    </row>
    <row r="5249" spans="1:24">
      <c r="A5249" s="32">
        <v>45062</v>
      </c>
      <c r="B5249" s="9">
        <v>6.25</v>
      </c>
      <c r="V5249" s="16"/>
      <c r="W5249" s="16"/>
      <c r="X5249" s="16"/>
    </row>
    <row r="5250" spans="1:24">
      <c r="A5250" s="32">
        <v>45063</v>
      </c>
      <c r="B5250" s="9">
        <v>6.25</v>
      </c>
      <c r="V5250" s="16"/>
      <c r="W5250" s="16"/>
      <c r="X5250" s="16"/>
    </row>
    <row r="5251" spans="1:24">
      <c r="A5251" s="32">
        <v>45064</v>
      </c>
      <c r="B5251" s="9">
        <v>6.25</v>
      </c>
      <c r="V5251" s="16"/>
      <c r="W5251" s="16"/>
      <c r="X5251" s="16"/>
    </row>
    <row r="5252" spans="1:24">
      <c r="A5252" s="32">
        <v>45065</v>
      </c>
      <c r="B5252" s="9">
        <v>6.25</v>
      </c>
      <c r="V5252" s="16"/>
      <c r="W5252" s="16"/>
      <c r="X5252" s="16"/>
    </row>
    <row r="5253" spans="1:24">
      <c r="A5253" s="32">
        <v>45066</v>
      </c>
      <c r="B5253" s="9">
        <v>6.25</v>
      </c>
      <c r="V5253" s="16"/>
      <c r="W5253" s="16"/>
      <c r="X5253" s="16"/>
    </row>
    <row r="5254" spans="1:24">
      <c r="A5254" s="32">
        <v>45067</v>
      </c>
      <c r="B5254" s="9">
        <v>6.25</v>
      </c>
      <c r="V5254" s="16"/>
      <c r="W5254" s="16"/>
      <c r="X5254" s="16"/>
    </row>
    <row r="5255" spans="1:24">
      <c r="A5255" s="32">
        <v>45068</v>
      </c>
      <c r="B5255" s="9">
        <v>6.25</v>
      </c>
      <c r="V5255" s="16"/>
      <c r="W5255" s="16"/>
      <c r="X5255" s="16"/>
    </row>
    <row r="5256" spans="1:24">
      <c r="A5256" s="32">
        <v>45069</v>
      </c>
      <c r="B5256" s="9">
        <v>6.25</v>
      </c>
      <c r="V5256" s="16"/>
      <c r="W5256" s="16"/>
      <c r="X5256" s="16"/>
    </row>
    <row r="5257" spans="1:24">
      <c r="A5257" s="32">
        <v>45070</v>
      </c>
      <c r="B5257" s="9">
        <v>6.25</v>
      </c>
      <c r="V5257" s="16"/>
      <c r="W5257" s="16"/>
      <c r="X5257" s="16"/>
    </row>
    <row r="5258" spans="1:24">
      <c r="A5258" s="32">
        <v>45071</v>
      </c>
      <c r="B5258" s="9">
        <v>6.25</v>
      </c>
      <c r="V5258" s="16"/>
      <c r="W5258" s="16"/>
      <c r="X5258" s="16"/>
    </row>
    <row r="5259" spans="1:24">
      <c r="A5259" s="32">
        <v>45072</v>
      </c>
      <c r="B5259" s="9">
        <v>6.25</v>
      </c>
      <c r="V5259" s="16"/>
      <c r="W5259" s="16"/>
      <c r="X5259" s="16"/>
    </row>
    <row r="5260" spans="1:24">
      <c r="A5260" s="32">
        <v>45073</v>
      </c>
      <c r="B5260" s="9">
        <v>6.25</v>
      </c>
      <c r="V5260" s="16"/>
      <c r="W5260" s="16"/>
      <c r="X5260" s="16"/>
    </row>
    <row r="5261" spans="1:24">
      <c r="A5261" s="32">
        <v>45074</v>
      </c>
      <c r="B5261" s="9">
        <v>6.25</v>
      </c>
      <c r="V5261" s="16"/>
      <c r="W5261" s="16"/>
      <c r="X5261" s="16"/>
    </row>
    <row r="5262" spans="1:24">
      <c r="A5262" s="32">
        <v>45075</v>
      </c>
      <c r="B5262" s="9">
        <v>6.25</v>
      </c>
      <c r="V5262" s="16"/>
      <c r="W5262" s="16"/>
      <c r="X5262" s="16"/>
    </row>
    <row r="5263" spans="1:24">
      <c r="A5263" s="32">
        <v>45076</v>
      </c>
      <c r="B5263" s="9">
        <v>6.25</v>
      </c>
      <c r="V5263" s="16"/>
      <c r="W5263" s="16"/>
      <c r="X5263" s="16"/>
    </row>
    <row r="5264" spans="1:24">
      <c r="A5264" s="32">
        <v>45077</v>
      </c>
      <c r="B5264" s="9">
        <v>6.25</v>
      </c>
      <c r="V5264" s="16"/>
      <c r="W5264" s="16"/>
      <c r="X5264" s="16"/>
    </row>
    <row r="5265" spans="1:24">
      <c r="A5265" s="32">
        <v>45078</v>
      </c>
      <c r="B5265" s="9">
        <v>6.25</v>
      </c>
      <c r="V5265" s="16"/>
      <c r="W5265" s="16"/>
      <c r="X5265" s="16"/>
    </row>
    <row r="5266" spans="1:24">
      <c r="A5266" s="32">
        <v>45079</v>
      </c>
      <c r="B5266" s="9">
        <v>6.25</v>
      </c>
      <c r="V5266" s="16"/>
      <c r="W5266" s="16"/>
      <c r="X5266" s="16"/>
    </row>
    <row r="5267" spans="1:24">
      <c r="A5267" s="32">
        <v>45080</v>
      </c>
      <c r="B5267" s="9">
        <v>6.25</v>
      </c>
      <c r="V5267" s="16"/>
      <c r="W5267" s="16"/>
      <c r="X5267" s="16"/>
    </row>
    <row r="5268" spans="1:24">
      <c r="A5268" s="32">
        <v>45081</v>
      </c>
      <c r="B5268" s="9">
        <v>6.25</v>
      </c>
      <c r="V5268" s="16"/>
      <c r="W5268" s="16"/>
      <c r="X5268" s="16"/>
    </row>
    <row r="5269" spans="1:24">
      <c r="A5269" s="32">
        <v>45082</v>
      </c>
      <c r="B5269" s="9">
        <v>6.25</v>
      </c>
      <c r="V5269" s="16"/>
      <c r="W5269" s="16"/>
      <c r="X5269" s="16"/>
    </row>
    <row r="5270" spans="1:24">
      <c r="A5270" s="32">
        <v>45083</v>
      </c>
      <c r="B5270" s="9">
        <v>6.25</v>
      </c>
      <c r="V5270" s="16"/>
      <c r="W5270" s="16"/>
      <c r="X5270" s="16"/>
    </row>
    <row r="5271" spans="1:24">
      <c r="A5271" s="32">
        <v>45084</v>
      </c>
      <c r="B5271" s="9">
        <v>6.25</v>
      </c>
      <c r="V5271" s="16"/>
      <c r="W5271" s="16"/>
      <c r="X5271" s="16"/>
    </row>
    <row r="5272" spans="1:24">
      <c r="A5272" s="32">
        <v>45085</v>
      </c>
      <c r="B5272" s="9">
        <v>6.25</v>
      </c>
      <c r="V5272" s="16"/>
      <c r="W5272" s="16"/>
      <c r="X5272" s="16"/>
    </row>
    <row r="5273" spans="1:24">
      <c r="A5273" s="32">
        <v>45086</v>
      </c>
      <c r="B5273" s="9">
        <v>6.25</v>
      </c>
      <c r="V5273" s="16"/>
      <c r="W5273" s="16"/>
      <c r="X5273" s="16"/>
    </row>
    <row r="5274" spans="1:24">
      <c r="A5274" s="32">
        <v>45087</v>
      </c>
      <c r="B5274" s="9">
        <v>6.25</v>
      </c>
      <c r="V5274" s="16"/>
      <c r="W5274" s="16"/>
      <c r="X5274" s="16"/>
    </row>
    <row r="5275" spans="1:24">
      <c r="A5275" s="32">
        <v>45088</v>
      </c>
      <c r="B5275" s="9">
        <v>6.25</v>
      </c>
      <c r="V5275" s="16"/>
      <c r="W5275" s="16"/>
      <c r="X5275" s="16"/>
    </row>
    <row r="5276" spans="1:24">
      <c r="A5276" s="32">
        <v>45089</v>
      </c>
      <c r="B5276" s="9">
        <v>6.25</v>
      </c>
      <c r="V5276" s="16"/>
      <c r="W5276" s="16"/>
      <c r="X5276" s="16"/>
    </row>
    <row r="5277" spans="1:24">
      <c r="A5277" s="32">
        <v>45090</v>
      </c>
      <c r="B5277" s="9">
        <v>6.25</v>
      </c>
      <c r="V5277" s="16"/>
      <c r="W5277" s="16"/>
      <c r="X5277" s="16"/>
    </row>
    <row r="5278" spans="1:24">
      <c r="A5278" s="32">
        <v>45091</v>
      </c>
      <c r="B5278" s="9">
        <v>6.25</v>
      </c>
      <c r="V5278" s="16"/>
      <c r="W5278" s="16"/>
      <c r="X5278" s="16"/>
    </row>
    <row r="5279" spans="1:24">
      <c r="A5279" s="32">
        <v>45092</v>
      </c>
      <c r="B5279" s="9">
        <v>6.25</v>
      </c>
      <c r="V5279" s="16"/>
      <c r="W5279" s="16"/>
      <c r="X5279" s="16"/>
    </row>
    <row r="5280" spans="1:24">
      <c r="A5280" s="32">
        <v>45093</v>
      </c>
      <c r="B5280" s="9">
        <v>6.25</v>
      </c>
      <c r="V5280" s="16"/>
      <c r="W5280" s="16"/>
      <c r="X5280" s="16"/>
    </row>
    <row r="5281" spans="1:24">
      <c r="A5281" s="32">
        <v>45094</v>
      </c>
      <c r="B5281" s="9">
        <v>6.25</v>
      </c>
      <c r="V5281" s="16"/>
      <c r="W5281" s="16"/>
      <c r="X5281" s="16"/>
    </row>
    <row r="5282" spans="1:24">
      <c r="A5282" s="32">
        <v>45095</v>
      </c>
      <c r="B5282" s="9">
        <v>6.25</v>
      </c>
      <c r="V5282" s="16"/>
      <c r="W5282" s="16"/>
      <c r="X5282" s="16"/>
    </row>
    <row r="5283" spans="1:24">
      <c r="A5283" s="32">
        <v>45096</v>
      </c>
      <c r="B5283" s="9">
        <v>6.25</v>
      </c>
      <c r="V5283" s="16"/>
      <c r="W5283" s="16"/>
      <c r="X5283" s="16"/>
    </row>
    <row r="5284" spans="1:24">
      <c r="A5284" s="32">
        <v>45097</v>
      </c>
      <c r="B5284" s="9">
        <v>6.25</v>
      </c>
      <c r="V5284" s="16"/>
      <c r="W5284" s="16"/>
      <c r="X5284" s="16"/>
    </row>
    <row r="5285" spans="1:24">
      <c r="A5285" s="32">
        <v>45098</v>
      </c>
      <c r="B5285" s="9">
        <v>6.25</v>
      </c>
      <c r="V5285" s="16"/>
      <c r="W5285" s="16"/>
      <c r="X5285" s="16"/>
    </row>
    <row r="5286" spans="1:24">
      <c r="A5286" s="32">
        <v>45099</v>
      </c>
      <c r="B5286" s="9">
        <v>6.25</v>
      </c>
      <c r="V5286" s="16"/>
      <c r="W5286" s="16"/>
      <c r="X5286" s="16"/>
    </row>
    <row r="5287" spans="1:24">
      <c r="A5287" s="32">
        <v>45100</v>
      </c>
      <c r="B5287" s="9">
        <v>6.25</v>
      </c>
      <c r="V5287" s="16"/>
      <c r="W5287" s="16"/>
      <c r="X5287" s="16"/>
    </row>
    <row r="5288" spans="1:24">
      <c r="A5288" s="32">
        <v>45101</v>
      </c>
      <c r="B5288" s="9">
        <v>6.25</v>
      </c>
      <c r="V5288" s="16"/>
      <c r="W5288" s="16"/>
      <c r="X5288" s="16"/>
    </row>
    <row r="5289" spans="1:24">
      <c r="A5289" s="32">
        <v>45102</v>
      </c>
      <c r="B5289" s="9">
        <v>6.25</v>
      </c>
      <c r="V5289" s="16"/>
      <c r="W5289" s="16"/>
      <c r="X5289" s="16"/>
    </row>
    <row r="5290" spans="1:24">
      <c r="A5290" s="32">
        <v>45103</v>
      </c>
      <c r="B5290" s="9">
        <v>6.25</v>
      </c>
      <c r="V5290" s="16"/>
      <c r="W5290" s="16"/>
      <c r="X5290" s="16"/>
    </row>
    <row r="5291" spans="1:24">
      <c r="A5291" s="32">
        <v>45104</v>
      </c>
      <c r="B5291" s="9">
        <v>6.25</v>
      </c>
      <c r="V5291" s="16"/>
      <c r="W5291" s="16"/>
      <c r="X5291" s="16"/>
    </row>
    <row r="5292" spans="1:24">
      <c r="A5292" s="32">
        <v>45105</v>
      </c>
      <c r="B5292" s="9">
        <v>6.25</v>
      </c>
      <c r="V5292" s="16"/>
      <c r="W5292" s="16"/>
      <c r="X5292" s="16"/>
    </row>
    <row r="5293" spans="1:24">
      <c r="A5293" s="32">
        <v>45106</v>
      </c>
      <c r="B5293" s="9">
        <v>6.25</v>
      </c>
      <c r="V5293" s="16"/>
      <c r="W5293" s="16"/>
      <c r="X5293" s="16"/>
    </row>
    <row r="5294" spans="1:24">
      <c r="A5294" s="32">
        <v>45107</v>
      </c>
      <c r="B5294" s="9">
        <v>6.25</v>
      </c>
      <c r="V5294" s="16"/>
      <c r="W5294" s="16"/>
      <c r="X5294" s="16"/>
    </row>
    <row r="5295" spans="1:24">
      <c r="A5295" s="32">
        <v>45108</v>
      </c>
      <c r="B5295" s="9">
        <v>6.25</v>
      </c>
      <c r="V5295" s="16"/>
      <c r="W5295" s="16"/>
      <c r="X5295" s="16"/>
    </row>
    <row r="5296" spans="1:24">
      <c r="A5296" s="32">
        <v>45109</v>
      </c>
      <c r="B5296" s="9">
        <v>6.25</v>
      </c>
      <c r="V5296" s="16"/>
      <c r="W5296" s="16"/>
      <c r="X5296" s="16"/>
    </row>
    <row r="5297" spans="1:24">
      <c r="A5297" s="32">
        <v>45110</v>
      </c>
      <c r="B5297" s="9">
        <v>6.25</v>
      </c>
      <c r="V5297" s="16"/>
      <c r="W5297" s="16"/>
      <c r="X5297" s="16"/>
    </row>
    <row r="5298" spans="1:24">
      <c r="A5298" s="32">
        <v>45111</v>
      </c>
      <c r="B5298" s="9">
        <v>6.25</v>
      </c>
      <c r="V5298" s="16"/>
      <c r="W5298" s="16"/>
      <c r="X5298" s="16"/>
    </row>
    <row r="5299" spans="1:24">
      <c r="A5299" s="32">
        <v>45112</v>
      </c>
      <c r="B5299" s="9">
        <v>6.25</v>
      </c>
      <c r="V5299" s="16"/>
      <c r="W5299" s="16"/>
      <c r="X5299" s="16"/>
    </row>
    <row r="5300" spans="1:24">
      <c r="A5300" s="32">
        <v>45113</v>
      </c>
      <c r="B5300" s="9">
        <v>6.25</v>
      </c>
      <c r="V5300" s="16"/>
      <c r="W5300" s="16"/>
      <c r="X5300" s="16"/>
    </row>
    <row r="5301" spans="1:24">
      <c r="A5301" s="32">
        <v>45114</v>
      </c>
      <c r="B5301" s="9">
        <v>6.25</v>
      </c>
      <c r="V5301" s="16"/>
      <c r="W5301" s="16"/>
      <c r="X5301" s="16"/>
    </row>
    <row r="5302" spans="1:24">
      <c r="A5302" s="32">
        <v>45115</v>
      </c>
      <c r="B5302" s="9">
        <v>6.25</v>
      </c>
      <c r="V5302" s="16"/>
      <c r="W5302" s="16"/>
      <c r="X5302" s="16"/>
    </row>
    <row r="5303" spans="1:24">
      <c r="A5303" s="32">
        <v>45116</v>
      </c>
      <c r="B5303" s="9">
        <v>6.25</v>
      </c>
      <c r="V5303" s="16"/>
      <c r="W5303" s="16"/>
      <c r="X5303" s="16"/>
    </row>
    <row r="5304" spans="1:24">
      <c r="A5304" s="32">
        <v>45117</v>
      </c>
      <c r="B5304" s="9">
        <v>6.25</v>
      </c>
      <c r="V5304" s="16"/>
      <c r="W5304" s="16"/>
      <c r="X5304" s="16"/>
    </row>
    <row r="5305" spans="1:24">
      <c r="A5305" s="32">
        <v>45118</v>
      </c>
      <c r="B5305" s="9">
        <v>6.25</v>
      </c>
      <c r="V5305" s="16"/>
      <c r="W5305" s="16"/>
      <c r="X5305" s="16"/>
    </row>
    <row r="5306" spans="1:24">
      <c r="A5306" s="32">
        <v>45119</v>
      </c>
      <c r="B5306" s="9">
        <v>6.25</v>
      </c>
      <c r="V5306" s="16"/>
      <c r="W5306" s="16"/>
      <c r="X5306" s="16"/>
    </row>
    <row r="5307" spans="1:24">
      <c r="A5307" s="32">
        <v>45120</v>
      </c>
      <c r="B5307" s="9">
        <v>6.25</v>
      </c>
      <c r="V5307" s="16"/>
      <c r="W5307" s="16"/>
      <c r="X5307" s="16"/>
    </row>
    <row r="5308" spans="1:24">
      <c r="A5308" s="32">
        <v>45121</v>
      </c>
      <c r="B5308" s="9">
        <v>6.25</v>
      </c>
      <c r="V5308" s="16"/>
      <c r="W5308" s="16"/>
      <c r="X5308" s="16"/>
    </row>
    <row r="5309" spans="1:24">
      <c r="A5309" s="32">
        <v>45122</v>
      </c>
      <c r="B5309" s="9">
        <v>6.25</v>
      </c>
      <c r="V5309" s="16"/>
      <c r="W5309" s="16"/>
      <c r="X5309" s="16"/>
    </row>
    <row r="5310" spans="1:24">
      <c r="A5310" s="32">
        <v>45123</v>
      </c>
      <c r="B5310" s="9">
        <v>6.25</v>
      </c>
      <c r="V5310" s="16"/>
      <c r="W5310" s="16"/>
      <c r="X5310" s="16"/>
    </row>
    <row r="5311" spans="1:24">
      <c r="A5311" s="32">
        <v>45124</v>
      </c>
      <c r="B5311" s="9">
        <v>6.25</v>
      </c>
      <c r="V5311" s="16"/>
      <c r="W5311" s="16"/>
      <c r="X5311" s="16"/>
    </row>
    <row r="5312" spans="1:24">
      <c r="A5312" s="32">
        <v>45125</v>
      </c>
      <c r="B5312" s="9">
        <v>6.25</v>
      </c>
      <c r="V5312" s="16"/>
      <c r="W5312" s="16"/>
      <c r="X5312" s="16"/>
    </row>
    <row r="5313" spans="1:24">
      <c r="A5313" s="32">
        <v>45126</v>
      </c>
      <c r="B5313" s="9">
        <v>6.25</v>
      </c>
      <c r="V5313" s="16"/>
      <c r="W5313" s="16"/>
      <c r="X5313" s="16"/>
    </row>
    <row r="5314" spans="1:24">
      <c r="A5314" s="32">
        <v>45127</v>
      </c>
      <c r="B5314" s="9">
        <v>6.25</v>
      </c>
      <c r="V5314" s="16"/>
      <c r="W5314" s="16"/>
      <c r="X5314" s="16"/>
    </row>
    <row r="5315" spans="1:24">
      <c r="A5315" s="32">
        <v>45128</v>
      </c>
      <c r="B5315" s="9">
        <v>6.25</v>
      </c>
      <c r="V5315" s="16"/>
      <c r="W5315" s="16"/>
      <c r="X5315" s="16"/>
    </row>
    <row r="5316" spans="1:24">
      <c r="A5316" s="32">
        <v>45129</v>
      </c>
      <c r="B5316" s="9">
        <v>6.25</v>
      </c>
      <c r="V5316" s="16"/>
      <c r="W5316" s="16"/>
      <c r="X5316" s="16"/>
    </row>
    <row r="5317" spans="1:24">
      <c r="A5317" s="32">
        <v>45130</v>
      </c>
      <c r="B5317" s="9">
        <v>6.25</v>
      </c>
      <c r="V5317" s="16"/>
      <c r="W5317" s="16"/>
      <c r="X5317" s="16"/>
    </row>
    <row r="5318" spans="1:24">
      <c r="A5318" s="32">
        <v>45131</v>
      </c>
      <c r="B5318" s="9">
        <v>6.25</v>
      </c>
      <c r="V5318" s="16"/>
      <c r="W5318" s="16"/>
      <c r="X5318" s="16"/>
    </row>
    <row r="5319" spans="1:24">
      <c r="A5319" s="32">
        <v>45132</v>
      </c>
      <c r="B5319" s="9">
        <v>6.25</v>
      </c>
      <c r="V5319" s="16"/>
      <c r="W5319" s="16"/>
      <c r="X5319" s="16"/>
    </row>
    <row r="5320" spans="1:24">
      <c r="A5320" s="32">
        <v>45133</v>
      </c>
      <c r="B5320" s="9">
        <v>6.25</v>
      </c>
      <c r="V5320" s="16"/>
      <c r="W5320" s="16"/>
      <c r="X5320" s="16"/>
    </row>
    <row r="5321" spans="1:24">
      <c r="A5321" s="32">
        <v>45134</v>
      </c>
      <c r="B5321" s="9">
        <v>6.25</v>
      </c>
      <c r="V5321" s="16"/>
      <c r="W5321" s="16"/>
      <c r="X5321" s="16"/>
    </row>
    <row r="5322" spans="1:24">
      <c r="A5322" s="32">
        <v>45135</v>
      </c>
      <c r="B5322" s="9">
        <v>6.25</v>
      </c>
      <c r="V5322" s="16"/>
      <c r="W5322" s="16"/>
      <c r="X5322" s="16"/>
    </row>
    <row r="5323" spans="1:24">
      <c r="A5323" s="32">
        <v>45136</v>
      </c>
      <c r="B5323" s="9">
        <v>6.25</v>
      </c>
      <c r="V5323" s="16"/>
      <c r="W5323" s="16"/>
      <c r="X5323" s="16"/>
    </row>
    <row r="5324" spans="1:24">
      <c r="A5324" s="32">
        <v>45137</v>
      </c>
      <c r="B5324" s="9">
        <v>6.25</v>
      </c>
      <c r="V5324" s="16"/>
      <c r="W5324" s="16"/>
      <c r="X5324" s="16"/>
    </row>
    <row r="5325" spans="1:24">
      <c r="A5325" s="32">
        <v>45138</v>
      </c>
      <c r="B5325" s="9">
        <v>6.25</v>
      </c>
      <c r="V5325" s="16"/>
      <c r="W5325" s="16"/>
      <c r="X5325" s="16"/>
    </row>
    <row r="5326" spans="1:24">
      <c r="A5326" s="32">
        <v>45139</v>
      </c>
      <c r="B5326" s="9">
        <v>6.25</v>
      </c>
      <c r="V5326" s="16"/>
      <c r="W5326" s="16"/>
      <c r="X5326" s="16"/>
    </row>
    <row r="5327" spans="1:24">
      <c r="A5327" s="32">
        <v>45140</v>
      </c>
      <c r="B5327" s="9">
        <v>6.25</v>
      </c>
      <c r="V5327" s="16"/>
      <c r="W5327" s="16"/>
      <c r="X5327" s="16"/>
    </row>
    <row r="5328" spans="1:24">
      <c r="A5328" s="32">
        <v>45141</v>
      </c>
      <c r="B5328" s="9">
        <v>6.25</v>
      </c>
      <c r="V5328" s="16"/>
      <c r="W5328" s="16"/>
      <c r="X5328" s="16"/>
    </row>
    <row r="5329" spans="1:24">
      <c r="A5329" s="32">
        <v>45142</v>
      </c>
      <c r="B5329" s="9">
        <v>6.25</v>
      </c>
      <c r="V5329" s="16"/>
      <c r="W5329" s="16"/>
      <c r="X5329" s="16"/>
    </row>
    <row r="5330" spans="1:24">
      <c r="A5330" s="32">
        <v>45143</v>
      </c>
      <c r="B5330" s="9">
        <v>6.25</v>
      </c>
      <c r="V5330" s="16"/>
      <c r="W5330" s="16"/>
      <c r="X5330" s="16"/>
    </row>
    <row r="5331" spans="1:24">
      <c r="A5331" s="32">
        <v>45144</v>
      </c>
      <c r="B5331" s="9">
        <v>6.25</v>
      </c>
      <c r="V5331" s="16"/>
      <c r="W5331" s="16"/>
      <c r="X5331" s="16"/>
    </row>
    <row r="5332" spans="1:24">
      <c r="A5332" s="32">
        <v>45145</v>
      </c>
      <c r="B5332" s="9">
        <v>6.25</v>
      </c>
      <c r="V5332" s="16"/>
      <c r="W5332" s="16"/>
      <c r="X5332" s="16"/>
    </row>
    <row r="5333" spans="1:24">
      <c r="A5333" s="32">
        <v>45146</v>
      </c>
      <c r="B5333" s="9">
        <v>6.25</v>
      </c>
      <c r="V5333" s="16"/>
      <c r="W5333" s="16"/>
      <c r="X5333" s="16"/>
    </row>
    <row r="5334" spans="1:24">
      <c r="A5334" s="32">
        <v>45147</v>
      </c>
      <c r="B5334" s="9">
        <v>6.25</v>
      </c>
      <c r="V5334" s="16"/>
      <c r="W5334" s="16"/>
      <c r="X5334" s="16"/>
    </row>
    <row r="5335" spans="1:24">
      <c r="A5335" s="32">
        <v>45148</v>
      </c>
      <c r="B5335" s="9">
        <v>6.25</v>
      </c>
      <c r="V5335" s="16"/>
      <c r="W5335" s="16"/>
      <c r="X5335" s="16"/>
    </row>
    <row r="5336" spans="1:24">
      <c r="A5336" s="32">
        <v>45149</v>
      </c>
      <c r="B5336" s="9">
        <v>6.25</v>
      </c>
      <c r="V5336" s="16"/>
      <c r="W5336" s="16"/>
      <c r="X5336" s="16"/>
    </row>
    <row r="5337" spans="1:24">
      <c r="A5337" s="32">
        <v>45150</v>
      </c>
      <c r="B5337" s="9">
        <v>6.25</v>
      </c>
      <c r="V5337" s="16"/>
      <c r="W5337" s="16"/>
      <c r="X5337" s="16"/>
    </row>
    <row r="5338" spans="1:24">
      <c r="A5338" s="32">
        <v>45151</v>
      </c>
      <c r="B5338" s="9">
        <v>6.25</v>
      </c>
      <c r="V5338" s="16"/>
      <c r="W5338" s="16"/>
      <c r="X5338" s="16"/>
    </row>
    <row r="5339" spans="1:24">
      <c r="A5339" s="32">
        <v>45152</v>
      </c>
      <c r="B5339" s="9">
        <v>6.25</v>
      </c>
      <c r="V5339" s="16"/>
      <c r="W5339" s="16"/>
      <c r="X5339" s="16"/>
    </row>
    <row r="5340" spans="1:24">
      <c r="A5340" s="32">
        <v>45153</v>
      </c>
      <c r="B5340" s="9">
        <v>6.25</v>
      </c>
      <c r="V5340" s="16"/>
      <c r="W5340" s="16"/>
      <c r="X5340" s="16"/>
    </row>
    <row r="5341" spans="1:24">
      <c r="A5341" s="32">
        <v>45154</v>
      </c>
      <c r="B5341" s="9">
        <v>6.25</v>
      </c>
      <c r="V5341" s="16"/>
      <c r="W5341" s="16"/>
      <c r="X5341" s="16"/>
    </row>
    <row r="5342" spans="1:24">
      <c r="A5342" s="32">
        <v>45155</v>
      </c>
      <c r="B5342" s="9">
        <v>6.25</v>
      </c>
      <c r="V5342" s="16"/>
      <c r="W5342" s="16"/>
      <c r="X5342" s="16"/>
    </row>
    <row r="5343" spans="1:24">
      <c r="A5343" s="32">
        <v>45156</v>
      </c>
      <c r="B5343" s="9">
        <v>6.25</v>
      </c>
      <c r="V5343" s="16"/>
      <c r="W5343" s="16"/>
      <c r="X5343" s="16"/>
    </row>
    <row r="5344" spans="1:24">
      <c r="A5344" s="32">
        <v>45157</v>
      </c>
      <c r="B5344" s="9">
        <v>6.25</v>
      </c>
      <c r="V5344" s="16"/>
      <c r="W5344" s="16"/>
      <c r="X5344" s="16"/>
    </row>
    <row r="5345" spans="1:24">
      <c r="A5345" s="32">
        <v>45158</v>
      </c>
      <c r="B5345" s="9">
        <v>6.25</v>
      </c>
      <c r="V5345" s="16"/>
      <c r="W5345" s="16"/>
      <c r="X5345" s="16"/>
    </row>
    <row r="5346" spans="1:24">
      <c r="A5346" s="32">
        <v>45159</v>
      </c>
      <c r="B5346" s="9">
        <v>6.25</v>
      </c>
      <c r="V5346" s="16"/>
      <c r="W5346" s="16"/>
      <c r="X5346" s="16"/>
    </row>
    <row r="5347" spans="1:24">
      <c r="A5347" s="32">
        <v>45160</v>
      </c>
      <c r="B5347" s="9">
        <v>6.25</v>
      </c>
      <c r="V5347" s="16"/>
      <c r="W5347" s="16"/>
      <c r="X5347" s="16"/>
    </row>
    <row r="5348" spans="1:24">
      <c r="A5348" s="32">
        <v>45161</v>
      </c>
      <c r="B5348" s="9">
        <v>6.25</v>
      </c>
      <c r="V5348" s="16"/>
      <c r="W5348" s="16"/>
      <c r="X5348" s="16"/>
    </row>
    <row r="5349" spans="1:24">
      <c r="A5349" s="32">
        <v>45162</v>
      </c>
      <c r="B5349" s="9">
        <v>6.25</v>
      </c>
      <c r="V5349" s="16"/>
      <c r="W5349" s="16"/>
      <c r="X5349" s="16"/>
    </row>
    <row r="5350" spans="1:24">
      <c r="A5350" s="32">
        <v>45163</v>
      </c>
      <c r="B5350" s="9">
        <v>6.25</v>
      </c>
      <c r="V5350" s="16"/>
      <c r="W5350" s="16"/>
      <c r="X5350" s="16"/>
    </row>
    <row r="5351" spans="1:24">
      <c r="A5351" s="32">
        <v>45164</v>
      </c>
      <c r="B5351" s="9">
        <v>6.25</v>
      </c>
      <c r="V5351" s="16"/>
      <c r="W5351" s="16"/>
      <c r="X5351" s="16"/>
    </row>
    <row r="5352" spans="1:24">
      <c r="A5352" s="32">
        <v>45165</v>
      </c>
      <c r="B5352" s="9">
        <v>6.25</v>
      </c>
      <c r="V5352" s="16"/>
      <c r="W5352" s="16"/>
      <c r="X5352" s="16"/>
    </row>
    <row r="5353" spans="1:24">
      <c r="A5353" s="32">
        <v>45166</v>
      </c>
      <c r="B5353" s="9">
        <v>6.25</v>
      </c>
      <c r="V5353" s="16"/>
      <c r="W5353" s="16"/>
      <c r="X5353" s="16"/>
    </row>
    <row r="5354" spans="1:24">
      <c r="A5354" s="32">
        <v>45167</v>
      </c>
      <c r="B5354" s="9">
        <v>6.25</v>
      </c>
      <c r="V5354" s="16"/>
      <c r="W5354" s="16"/>
      <c r="X5354" s="16"/>
    </row>
    <row r="5355" spans="1:24">
      <c r="A5355" s="32">
        <v>45168</v>
      </c>
      <c r="B5355" s="9">
        <v>6.25</v>
      </c>
      <c r="V5355" s="16"/>
      <c r="W5355" s="16"/>
      <c r="X5355" s="16"/>
    </row>
    <row r="5356" spans="1:24">
      <c r="A5356" s="32">
        <v>45169</v>
      </c>
      <c r="B5356" s="9">
        <v>6.25</v>
      </c>
      <c r="V5356" s="16"/>
      <c r="W5356" s="16"/>
      <c r="X5356" s="16"/>
    </row>
    <row r="5357" spans="1:24">
      <c r="A5357" s="32">
        <v>45170</v>
      </c>
      <c r="B5357" s="9">
        <v>6.25</v>
      </c>
      <c r="V5357" s="16"/>
      <c r="W5357" s="16"/>
      <c r="X5357" s="16"/>
    </row>
    <row r="5358" spans="1:24">
      <c r="A5358" s="32">
        <v>45171</v>
      </c>
      <c r="B5358" s="9">
        <v>6.25</v>
      </c>
      <c r="V5358" s="16"/>
      <c r="W5358" s="16"/>
      <c r="X5358" s="16"/>
    </row>
    <row r="5359" spans="1:24">
      <c r="A5359" s="32">
        <v>45172</v>
      </c>
      <c r="B5359" s="9">
        <v>6.25</v>
      </c>
      <c r="V5359" s="16"/>
      <c r="W5359" s="16"/>
      <c r="X5359" s="16"/>
    </row>
    <row r="5360" spans="1:24">
      <c r="A5360" s="32">
        <v>45173</v>
      </c>
      <c r="B5360" s="9">
        <v>6.25</v>
      </c>
      <c r="V5360" s="16"/>
      <c r="W5360" s="16"/>
      <c r="X5360" s="16"/>
    </row>
    <row r="5361" spans="1:24">
      <c r="A5361" s="32">
        <v>45174</v>
      </c>
      <c r="B5361" s="9">
        <v>6.25</v>
      </c>
      <c r="V5361" s="16"/>
      <c r="W5361" s="16"/>
      <c r="X5361" s="16"/>
    </row>
    <row r="5362" spans="1:24">
      <c r="A5362" s="32">
        <v>45175</v>
      </c>
      <c r="B5362" s="9">
        <v>6.25</v>
      </c>
      <c r="V5362" s="16"/>
      <c r="W5362" s="16"/>
      <c r="X5362" s="16"/>
    </row>
    <row r="5363" spans="1:24">
      <c r="A5363" s="32">
        <v>45176</v>
      </c>
      <c r="B5363" s="9">
        <v>6.25</v>
      </c>
      <c r="V5363" s="16"/>
      <c r="W5363" s="16"/>
      <c r="X5363" s="16"/>
    </row>
    <row r="5364" spans="1:24">
      <c r="A5364" s="32">
        <v>45177</v>
      </c>
      <c r="B5364" s="9">
        <v>6.25</v>
      </c>
      <c r="V5364" s="16"/>
      <c r="W5364" s="16"/>
      <c r="X5364" s="16"/>
    </row>
    <row r="5365" spans="1:24">
      <c r="A5365" s="32">
        <v>45178</v>
      </c>
      <c r="B5365" s="9">
        <v>6.25</v>
      </c>
      <c r="V5365" s="16"/>
      <c r="W5365" s="16"/>
      <c r="X5365" s="16"/>
    </row>
    <row r="5366" spans="1:24">
      <c r="A5366" s="32">
        <v>45179</v>
      </c>
      <c r="B5366" s="9">
        <v>6.25</v>
      </c>
      <c r="V5366" s="16"/>
      <c r="W5366" s="16"/>
      <c r="X5366" s="16"/>
    </row>
    <row r="5367" spans="1:24">
      <c r="A5367" s="32">
        <v>45180</v>
      </c>
      <c r="B5367" s="9">
        <v>6.25</v>
      </c>
      <c r="V5367" s="16"/>
      <c r="W5367" s="16"/>
      <c r="X5367" s="16"/>
    </row>
    <row r="5368" spans="1:24">
      <c r="A5368" s="32">
        <v>45181</v>
      </c>
      <c r="B5368" s="9">
        <v>6.25</v>
      </c>
      <c r="V5368" s="16"/>
      <c r="W5368" s="16"/>
      <c r="X5368" s="16"/>
    </row>
    <row r="5369" spans="1:24">
      <c r="A5369" s="32">
        <v>45182</v>
      </c>
      <c r="B5369" s="9">
        <v>6.25</v>
      </c>
      <c r="V5369" s="16"/>
      <c r="W5369" s="16"/>
      <c r="X5369" s="16"/>
    </row>
    <row r="5370" spans="1:24">
      <c r="A5370" s="32">
        <v>45183</v>
      </c>
      <c r="B5370" s="9">
        <v>6.25</v>
      </c>
      <c r="V5370" s="16"/>
      <c r="W5370" s="16"/>
      <c r="X5370" s="16"/>
    </row>
    <row r="5371" spans="1:24">
      <c r="A5371" s="32">
        <v>45184</v>
      </c>
      <c r="B5371" s="9">
        <v>6.25</v>
      </c>
      <c r="V5371" s="16"/>
      <c r="W5371" s="16"/>
      <c r="X5371" s="16"/>
    </row>
    <row r="5372" spans="1:24">
      <c r="A5372" s="32">
        <v>45185</v>
      </c>
      <c r="B5372" s="9">
        <v>6.25</v>
      </c>
      <c r="V5372" s="16"/>
      <c r="W5372" s="16"/>
      <c r="X5372" s="16"/>
    </row>
    <row r="5373" spans="1:24">
      <c r="A5373" s="32">
        <v>45186</v>
      </c>
      <c r="B5373" s="9">
        <v>6.25</v>
      </c>
      <c r="V5373" s="16"/>
      <c r="W5373" s="16"/>
      <c r="X5373" s="16"/>
    </row>
    <row r="5374" spans="1:24">
      <c r="A5374" s="32">
        <v>45187</v>
      </c>
      <c r="B5374" s="9">
        <v>6.25</v>
      </c>
      <c r="V5374" s="16"/>
      <c r="W5374" s="16"/>
      <c r="X5374" s="16"/>
    </row>
    <row r="5375" spans="1:24">
      <c r="A5375" s="32">
        <v>45188</v>
      </c>
      <c r="B5375" s="9">
        <v>6.25</v>
      </c>
      <c r="V5375" s="16"/>
      <c r="W5375" s="16"/>
      <c r="X5375" s="16"/>
    </row>
    <row r="5376" spans="1:24">
      <c r="A5376" s="32">
        <v>45189</v>
      </c>
      <c r="B5376" s="9">
        <v>6.25</v>
      </c>
      <c r="V5376" s="16"/>
      <c r="W5376" s="16"/>
      <c r="X5376" s="16"/>
    </row>
    <row r="5377" spans="1:24">
      <c r="A5377" s="32">
        <v>45190</v>
      </c>
      <c r="B5377" s="9">
        <v>6.25</v>
      </c>
      <c r="V5377" s="16"/>
      <c r="W5377" s="16"/>
      <c r="X5377" s="16"/>
    </row>
    <row r="5378" spans="1:24">
      <c r="A5378" s="32">
        <v>45191</v>
      </c>
      <c r="B5378" s="9">
        <v>6.25</v>
      </c>
      <c r="V5378" s="16"/>
      <c r="W5378" s="16"/>
      <c r="X5378" s="16"/>
    </row>
    <row r="5379" spans="1:24">
      <c r="A5379" s="32">
        <v>45192</v>
      </c>
      <c r="B5379" s="9">
        <v>6.25</v>
      </c>
      <c r="V5379" s="16"/>
      <c r="W5379" s="16"/>
      <c r="X5379" s="16"/>
    </row>
    <row r="5380" spans="1:24">
      <c r="A5380" s="32">
        <v>45193</v>
      </c>
      <c r="B5380" s="9">
        <v>6.25</v>
      </c>
      <c r="V5380" s="16"/>
      <c r="W5380" s="16"/>
      <c r="X5380" s="16"/>
    </row>
    <row r="5381" spans="1:24">
      <c r="A5381" s="32">
        <v>45194</v>
      </c>
      <c r="B5381" s="9">
        <v>6.25</v>
      </c>
      <c r="V5381" s="16"/>
      <c r="W5381" s="16"/>
      <c r="X5381" s="16"/>
    </row>
    <row r="5382" spans="1:24">
      <c r="A5382" s="32">
        <v>45195</v>
      </c>
      <c r="B5382" s="9">
        <v>6.25</v>
      </c>
      <c r="V5382" s="16"/>
      <c r="W5382" s="16"/>
      <c r="X5382" s="16"/>
    </row>
    <row r="5383" spans="1:24">
      <c r="A5383" s="32">
        <v>45196</v>
      </c>
      <c r="B5383" s="9">
        <v>6.25</v>
      </c>
      <c r="V5383" s="16"/>
      <c r="W5383" s="16"/>
      <c r="X5383" s="16"/>
    </row>
    <row r="5384" spans="1:24">
      <c r="A5384" s="32">
        <v>45197</v>
      </c>
      <c r="B5384" s="9">
        <v>6.25</v>
      </c>
      <c r="V5384" s="16"/>
      <c r="W5384" s="16"/>
      <c r="X5384" s="16"/>
    </row>
    <row r="5385" spans="1:24">
      <c r="A5385" s="32">
        <v>45198</v>
      </c>
      <c r="B5385" s="9">
        <v>6.25</v>
      </c>
      <c r="V5385" s="16"/>
      <c r="W5385" s="16"/>
      <c r="X5385" s="16"/>
    </row>
    <row r="5386" spans="1:24">
      <c r="A5386" s="32">
        <v>45199</v>
      </c>
      <c r="B5386" s="9">
        <v>6.25</v>
      </c>
      <c r="V5386" s="16"/>
      <c r="W5386" s="16"/>
      <c r="X5386" s="16"/>
    </row>
    <row r="5387" spans="1:24">
      <c r="A5387" s="32">
        <v>45200</v>
      </c>
      <c r="B5387" s="9">
        <v>6.25</v>
      </c>
      <c r="V5387" s="16"/>
      <c r="W5387" s="16"/>
      <c r="X5387" s="16"/>
    </row>
    <row r="5388" spans="1:24">
      <c r="A5388" s="32">
        <v>45201</v>
      </c>
      <c r="B5388" s="9">
        <v>6.25</v>
      </c>
      <c r="V5388" s="16"/>
      <c r="W5388" s="16"/>
      <c r="X5388" s="16"/>
    </row>
    <row r="5389" spans="1:24">
      <c r="A5389" s="32">
        <v>45202</v>
      </c>
      <c r="B5389" s="9">
        <v>6.25</v>
      </c>
      <c r="V5389" s="16"/>
      <c r="W5389" s="16"/>
      <c r="X5389" s="16"/>
    </row>
    <row r="5390" spans="1:24">
      <c r="A5390" s="32">
        <v>45203</v>
      </c>
      <c r="B5390" s="9">
        <v>6.25</v>
      </c>
      <c r="V5390" s="16"/>
      <c r="W5390" s="16"/>
      <c r="X5390" s="16"/>
    </row>
    <row r="5391" spans="1:24">
      <c r="A5391" s="32">
        <v>45204</v>
      </c>
      <c r="B5391" s="9">
        <v>6.25</v>
      </c>
      <c r="V5391" s="16"/>
      <c r="W5391" s="16"/>
      <c r="X5391" s="16"/>
    </row>
    <row r="5392" spans="1:24">
      <c r="A5392" s="32">
        <v>45205</v>
      </c>
      <c r="B5392" s="9">
        <v>6.25</v>
      </c>
      <c r="V5392" s="16"/>
      <c r="W5392" s="16"/>
      <c r="X5392" s="16"/>
    </row>
    <row r="5393" spans="1:24">
      <c r="A5393" s="32">
        <v>45206</v>
      </c>
      <c r="B5393" s="9">
        <v>6.25</v>
      </c>
      <c r="V5393" s="16"/>
      <c r="W5393" s="16"/>
      <c r="X5393" s="16"/>
    </row>
    <row r="5394" spans="1:24">
      <c r="A5394" s="32">
        <v>45207</v>
      </c>
      <c r="B5394" s="9">
        <v>6.25</v>
      </c>
      <c r="V5394" s="16"/>
      <c r="W5394" s="16"/>
      <c r="X5394" s="16"/>
    </row>
    <row r="5395" spans="1:24">
      <c r="A5395" s="32">
        <v>45208</v>
      </c>
      <c r="B5395" s="9">
        <v>6.25</v>
      </c>
      <c r="V5395" s="16"/>
      <c r="W5395" s="16"/>
      <c r="X5395" s="16"/>
    </row>
    <row r="5396" spans="1:24">
      <c r="A5396" s="32">
        <v>45209</v>
      </c>
      <c r="B5396" s="9">
        <v>6.25</v>
      </c>
      <c r="V5396" s="16"/>
      <c r="W5396" s="16"/>
      <c r="X5396" s="16"/>
    </row>
    <row r="5397" spans="1:24">
      <c r="A5397" s="32">
        <v>45210</v>
      </c>
      <c r="B5397" s="9">
        <v>6.25</v>
      </c>
      <c r="V5397" s="16"/>
      <c r="W5397" s="16"/>
      <c r="X5397" s="16"/>
    </row>
    <row r="5398" spans="1:24">
      <c r="A5398" s="32">
        <v>45211</v>
      </c>
      <c r="B5398" s="9">
        <v>6.25</v>
      </c>
      <c r="V5398" s="16"/>
      <c r="W5398" s="16"/>
      <c r="X5398" s="16"/>
    </row>
    <row r="5399" spans="1:24">
      <c r="A5399" s="32">
        <v>45212</v>
      </c>
      <c r="B5399" s="9">
        <v>6.25</v>
      </c>
      <c r="V5399" s="16"/>
      <c r="W5399" s="16"/>
      <c r="X5399" s="16"/>
    </row>
    <row r="5400" spans="1:24">
      <c r="A5400" s="32">
        <v>45213</v>
      </c>
      <c r="B5400" s="9">
        <v>6.25</v>
      </c>
      <c r="V5400" s="16"/>
      <c r="W5400" s="16"/>
      <c r="X5400" s="16"/>
    </row>
    <row r="5401" spans="1:24">
      <c r="A5401" s="32">
        <v>45214</v>
      </c>
      <c r="B5401" s="9">
        <v>6.25</v>
      </c>
      <c r="V5401" s="16"/>
      <c r="W5401" s="16"/>
      <c r="X5401" s="16"/>
    </row>
    <row r="5402" spans="1:24">
      <c r="A5402" s="32">
        <v>45215</v>
      </c>
      <c r="B5402" s="9">
        <v>6.25</v>
      </c>
      <c r="V5402" s="16"/>
      <c r="W5402" s="16"/>
      <c r="X5402" s="16"/>
    </row>
    <row r="5403" spans="1:24">
      <c r="A5403" s="32">
        <v>45216</v>
      </c>
      <c r="B5403" s="9">
        <v>6.25</v>
      </c>
      <c r="V5403" s="16"/>
      <c r="W5403" s="16"/>
      <c r="X5403" s="16"/>
    </row>
    <row r="5404" spans="1:24">
      <c r="A5404" s="32">
        <v>45217</v>
      </c>
      <c r="B5404" s="9">
        <v>6.25</v>
      </c>
      <c r="V5404" s="16"/>
      <c r="W5404" s="16"/>
      <c r="X5404" s="16"/>
    </row>
    <row r="5405" spans="1:24">
      <c r="A5405" s="32">
        <v>45218</v>
      </c>
      <c r="B5405" s="9">
        <v>6.25</v>
      </c>
      <c r="V5405" s="16"/>
      <c r="W5405" s="16"/>
      <c r="X5405" s="16"/>
    </row>
    <row r="5406" spans="1:24">
      <c r="A5406" s="32">
        <v>45219</v>
      </c>
      <c r="B5406" s="9">
        <v>6.25</v>
      </c>
      <c r="V5406" s="16"/>
      <c r="W5406" s="16"/>
      <c r="X5406" s="16"/>
    </row>
    <row r="5407" spans="1:24">
      <c r="A5407" s="32">
        <v>45220</v>
      </c>
      <c r="B5407" s="9">
        <v>6.25</v>
      </c>
      <c r="V5407" s="16"/>
      <c r="W5407" s="16"/>
      <c r="X5407" s="16"/>
    </row>
    <row r="5408" spans="1:24">
      <c r="A5408" s="32">
        <v>45221</v>
      </c>
      <c r="B5408" s="9">
        <v>6.25</v>
      </c>
      <c r="V5408" s="16"/>
      <c r="W5408" s="16"/>
      <c r="X5408" s="16"/>
    </row>
    <row r="5409" spans="1:24">
      <c r="A5409" s="32">
        <v>45222</v>
      </c>
      <c r="B5409" s="9">
        <v>6.25</v>
      </c>
      <c r="V5409" s="16"/>
      <c r="W5409" s="16"/>
      <c r="X5409" s="16"/>
    </row>
    <row r="5410" spans="1:24">
      <c r="A5410" s="32">
        <v>45223</v>
      </c>
      <c r="B5410" s="9">
        <v>6.25</v>
      </c>
      <c r="V5410" s="16"/>
      <c r="W5410" s="16"/>
      <c r="X5410" s="16"/>
    </row>
    <row r="5411" spans="1:24">
      <c r="A5411" s="32">
        <v>45224</v>
      </c>
      <c r="B5411" s="9">
        <v>6.25</v>
      </c>
      <c r="V5411" s="16"/>
      <c r="W5411" s="16"/>
      <c r="X5411" s="16"/>
    </row>
    <row r="5412" spans="1:24">
      <c r="A5412" s="32">
        <v>45225</v>
      </c>
      <c r="B5412" s="9">
        <v>6.25</v>
      </c>
      <c r="V5412" s="16"/>
      <c r="W5412" s="16"/>
      <c r="X5412" s="16"/>
    </row>
    <row r="5413" spans="1:24">
      <c r="A5413" s="32">
        <v>45226</v>
      </c>
      <c r="B5413" s="9">
        <v>6.25</v>
      </c>
      <c r="V5413" s="16"/>
      <c r="W5413" s="16"/>
      <c r="X5413" s="16"/>
    </row>
    <row r="5414" spans="1:24">
      <c r="A5414" s="32">
        <v>45227</v>
      </c>
      <c r="B5414" s="9">
        <v>6.25</v>
      </c>
      <c r="V5414" s="16"/>
      <c r="W5414" s="16"/>
      <c r="X5414" s="16"/>
    </row>
    <row r="5415" spans="1:24">
      <c r="A5415" s="32">
        <v>45228</v>
      </c>
      <c r="B5415" s="9">
        <v>6.25</v>
      </c>
      <c r="V5415" s="16"/>
      <c r="W5415" s="16"/>
      <c r="X5415" s="16"/>
    </row>
    <row r="5416" spans="1:24">
      <c r="A5416" s="32">
        <v>45229</v>
      </c>
      <c r="B5416" s="9">
        <v>6.25</v>
      </c>
      <c r="V5416" s="16"/>
      <c r="W5416" s="16"/>
      <c r="X5416" s="16"/>
    </row>
    <row r="5417" spans="1:24">
      <c r="A5417" s="32">
        <v>45230</v>
      </c>
      <c r="B5417" s="9">
        <v>6.25</v>
      </c>
      <c r="V5417" s="16"/>
      <c r="W5417" s="16"/>
      <c r="X5417" s="16"/>
    </row>
    <row r="5418" spans="1:24">
      <c r="A5418" s="32">
        <v>45231</v>
      </c>
      <c r="B5418" s="9">
        <v>6.25</v>
      </c>
      <c r="V5418" s="16"/>
      <c r="W5418" s="16"/>
      <c r="X5418" s="16"/>
    </row>
    <row r="5419" spans="1:24">
      <c r="A5419" s="32">
        <v>45232</v>
      </c>
      <c r="B5419" s="9">
        <v>6.25</v>
      </c>
      <c r="V5419" s="16"/>
      <c r="W5419" s="16"/>
      <c r="X5419" s="16"/>
    </row>
    <row r="5420" spans="1:24">
      <c r="A5420" s="32">
        <v>45233</v>
      </c>
      <c r="B5420" s="9">
        <v>6.25</v>
      </c>
      <c r="V5420" s="16"/>
      <c r="W5420" s="16"/>
      <c r="X5420" s="16"/>
    </row>
    <row r="5421" spans="1:24">
      <c r="A5421" s="32">
        <v>45234</v>
      </c>
      <c r="B5421" s="9">
        <v>6.25</v>
      </c>
      <c r="V5421" s="16"/>
      <c r="W5421" s="16"/>
      <c r="X5421" s="16"/>
    </row>
    <row r="5422" spans="1:24">
      <c r="A5422" s="32">
        <v>45235</v>
      </c>
      <c r="B5422" s="9">
        <v>6.25</v>
      </c>
      <c r="V5422" s="16"/>
      <c r="W5422" s="16"/>
      <c r="X5422" s="16"/>
    </row>
    <row r="5423" spans="1:24">
      <c r="A5423" s="32">
        <v>45236</v>
      </c>
      <c r="B5423" s="9">
        <v>6.25</v>
      </c>
      <c r="V5423" s="16"/>
      <c r="W5423" s="16"/>
      <c r="X5423" s="16"/>
    </row>
    <row r="5424" spans="1:24">
      <c r="A5424" s="32">
        <v>45237</v>
      </c>
      <c r="B5424" s="9">
        <v>6.25</v>
      </c>
      <c r="V5424" s="16"/>
      <c r="W5424" s="16"/>
      <c r="X5424" s="16"/>
    </row>
    <row r="5425" spans="1:24">
      <c r="A5425" s="32">
        <v>45238</v>
      </c>
      <c r="B5425" s="9">
        <v>6.25</v>
      </c>
      <c r="V5425" s="16"/>
      <c r="W5425" s="16"/>
      <c r="X5425" s="16"/>
    </row>
    <row r="5426" spans="1:24">
      <c r="A5426" s="32">
        <v>45239</v>
      </c>
      <c r="B5426" s="9">
        <v>6.25</v>
      </c>
      <c r="V5426" s="16"/>
      <c r="W5426" s="16"/>
      <c r="X5426" s="16"/>
    </row>
    <row r="5427" spans="1:24">
      <c r="A5427" s="32">
        <v>45240</v>
      </c>
      <c r="B5427" s="9">
        <v>6.25</v>
      </c>
      <c r="V5427" s="16"/>
      <c r="W5427" s="16"/>
      <c r="X5427" s="16"/>
    </row>
    <row r="5428" spans="1:24">
      <c r="A5428" s="32">
        <v>45241</v>
      </c>
      <c r="B5428" s="9">
        <v>6.25</v>
      </c>
      <c r="V5428" s="16"/>
      <c r="W5428" s="16"/>
      <c r="X5428" s="16"/>
    </row>
    <row r="5429" spans="1:24">
      <c r="A5429" s="32">
        <v>45242</v>
      </c>
      <c r="B5429" s="9">
        <v>6.25</v>
      </c>
      <c r="V5429" s="16"/>
      <c r="W5429" s="16"/>
      <c r="X5429" s="16"/>
    </row>
    <row r="5430" spans="1:24">
      <c r="A5430" s="32">
        <v>45243</v>
      </c>
      <c r="B5430" s="9">
        <v>6.25</v>
      </c>
      <c r="V5430" s="16"/>
      <c r="W5430" s="16"/>
      <c r="X5430" s="16"/>
    </row>
    <row r="5431" spans="1:24">
      <c r="A5431" s="32">
        <v>45244</v>
      </c>
      <c r="B5431" s="9">
        <v>6.25</v>
      </c>
      <c r="V5431" s="16"/>
      <c r="W5431" s="16"/>
      <c r="X5431" s="16"/>
    </row>
    <row r="5432" spans="1:24">
      <c r="A5432" s="32">
        <v>45245</v>
      </c>
      <c r="B5432" s="9">
        <v>6.25</v>
      </c>
      <c r="V5432" s="16"/>
      <c r="W5432" s="16"/>
      <c r="X5432" s="16"/>
    </row>
    <row r="5433" spans="1:24">
      <c r="A5433" s="32">
        <v>45246</v>
      </c>
      <c r="B5433" s="9">
        <v>6.25</v>
      </c>
      <c r="V5433" s="16"/>
      <c r="W5433" s="16"/>
      <c r="X5433" s="16"/>
    </row>
    <row r="5434" spans="1:24">
      <c r="A5434" s="32">
        <v>45247</v>
      </c>
      <c r="B5434" s="9">
        <v>6.25</v>
      </c>
      <c r="V5434" s="16"/>
      <c r="W5434" s="16"/>
      <c r="X5434" s="16"/>
    </row>
    <row r="5435" spans="1:24">
      <c r="A5435" s="32">
        <v>45248</v>
      </c>
      <c r="B5435" s="9">
        <v>6.25</v>
      </c>
      <c r="V5435" s="16"/>
      <c r="W5435" s="16"/>
      <c r="X5435" s="16"/>
    </row>
    <row r="5436" spans="1:24">
      <c r="A5436" s="32">
        <v>45249</v>
      </c>
      <c r="B5436" s="9">
        <v>6.25</v>
      </c>
      <c r="V5436" s="16"/>
      <c r="W5436" s="16"/>
      <c r="X5436" s="16"/>
    </row>
    <row r="5437" spans="1:24">
      <c r="A5437" s="32">
        <v>45250</v>
      </c>
      <c r="B5437" s="9">
        <v>6.25</v>
      </c>
      <c r="V5437" s="16"/>
      <c r="W5437" s="16"/>
      <c r="X5437" s="16"/>
    </row>
    <row r="5438" spans="1:24">
      <c r="A5438" s="32">
        <v>45251</v>
      </c>
      <c r="B5438" s="9">
        <v>6.25</v>
      </c>
      <c r="V5438" s="16"/>
      <c r="W5438" s="16"/>
      <c r="X5438" s="16"/>
    </row>
    <row r="5439" spans="1:24">
      <c r="A5439" s="32">
        <v>45252</v>
      </c>
      <c r="B5439" s="9">
        <v>6.25</v>
      </c>
      <c r="V5439" s="16"/>
      <c r="W5439" s="16"/>
      <c r="X5439" s="16"/>
    </row>
    <row r="5440" spans="1:24">
      <c r="A5440" s="32">
        <v>45253</v>
      </c>
      <c r="B5440" s="9">
        <v>6.25</v>
      </c>
      <c r="V5440" s="16"/>
      <c r="W5440" s="16"/>
      <c r="X5440" s="16"/>
    </row>
    <row r="5441" spans="1:24">
      <c r="A5441" s="32">
        <v>45254</v>
      </c>
      <c r="B5441" s="9">
        <v>6.25</v>
      </c>
      <c r="V5441" s="16"/>
      <c r="W5441" s="16"/>
      <c r="X5441" s="16"/>
    </row>
    <row r="5442" spans="1:24">
      <c r="A5442" s="32">
        <v>45255</v>
      </c>
      <c r="B5442" s="9">
        <v>6.25</v>
      </c>
      <c r="V5442" s="16"/>
      <c r="W5442" s="16"/>
      <c r="X5442" s="16"/>
    </row>
    <row r="5443" spans="1:24">
      <c r="A5443" s="32">
        <v>45256</v>
      </c>
      <c r="B5443" s="9">
        <v>6.25</v>
      </c>
      <c r="V5443" s="16"/>
      <c r="W5443" s="16"/>
      <c r="X5443" s="16"/>
    </row>
    <row r="5444" spans="1:24">
      <c r="A5444" s="32">
        <v>45257</v>
      </c>
      <c r="B5444" s="9">
        <v>6.25</v>
      </c>
      <c r="V5444" s="16"/>
      <c r="W5444" s="16"/>
      <c r="X5444" s="16"/>
    </row>
    <row r="5445" spans="1:24">
      <c r="A5445" s="32">
        <v>45258</v>
      </c>
      <c r="B5445" s="9">
        <v>6.25</v>
      </c>
      <c r="V5445" s="16"/>
      <c r="W5445" s="16"/>
      <c r="X5445" s="16"/>
    </row>
    <row r="5446" spans="1:24">
      <c r="A5446" s="32">
        <v>45259</v>
      </c>
      <c r="B5446" s="9">
        <v>6.25</v>
      </c>
      <c r="V5446" s="16"/>
      <c r="W5446" s="16"/>
      <c r="X5446" s="16"/>
    </row>
    <row r="5447" spans="1:24">
      <c r="A5447" s="32">
        <v>45260</v>
      </c>
      <c r="B5447" s="9">
        <v>6.25</v>
      </c>
      <c r="V5447" s="16"/>
      <c r="W5447" s="16"/>
      <c r="X5447" s="16"/>
    </row>
    <row r="5448" spans="1:24">
      <c r="A5448" s="32">
        <v>45261</v>
      </c>
      <c r="B5448" s="9">
        <v>6.25</v>
      </c>
      <c r="V5448" s="16"/>
      <c r="W5448" s="16"/>
      <c r="X5448" s="16"/>
    </row>
    <row r="5449" spans="1:24">
      <c r="A5449" s="32">
        <v>45262</v>
      </c>
      <c r="B5449" s="9">
        <v>6.25</v>
      </c>
      <c r="V5449" s="16"/>
      <c r="W5449" s="16"/>
      <c r="X5449" s="16"/>
    </row>
    <row r="5450" spans="1:24">
      <c r="A5450" s="32">
        <v>45263</v>
      </c>
      <c r="B5450" s="9">
        <v>6.25</v>
      </c>
      <c r="V5450" s="16"/>
      <c r="W5450" s="16"/>
      <c r="X5450" s="16"/>
    </row>
    <row r="5451" spans="1:24">
      <c r="A5451" s="32">
        <v>45264</v>
      </c>
      <c r="B5451" s="9">
        <v>6.25</v>
      </c>
      <c r="V5451" s="16"/>
      <c r="W5451" s="16"/>
      <c r="X5451" s="16"/>
    </row>
    <row r="5452" spans="1:24">
      <c r="A5452" s="32">
        <v>45265</v>
      </c>
      <c r="B5452" s="9">
        <v>6.25</v>
      </c>
      <c r="V5452" s="16"/>
      <c r="W5452" s="16"/>
      <c r="X5452" s="16"/>
    </row>
    <row r="5453" spans="1:24">
      <c r="A5453" s="32">
        <v>45266</v>
      </c>
      <c r="B5453" s="9">
        <v>6.25</v>
      </c>
      <c r="V5453" s="16"/>
      <c r="W5453" s="16"/>
      <c r="X5453" s="16"/>
    </row>
    <row r="5454" spans="1:24">
      <c r="A5454" s="32">
        <v>45267</v>
      </c>
      <c r="B5454" s="9">
        <v>6.25</v>
      </c>
      <c r="V5454" s="16"/>
      <c r="W5454" s="16"/>
      <c r="X5454" s="16"/>
    </row>
    <row r="5455" spans="1:24">
      <c r="A5455" s="32">
        <v>45268</v>
      </c>
      <c r="B5455" s="9">
        <v>6.25</v>
      </c>
      <c r="V5455" s="16"/>
      <c r="W5455" s="16"/>
      <c r="X5455" s="16"/>
    </row>
    <row r="5456" spans="1:24">
      <c r="A5456" s="32">
        <v>45269</v>
      </c>
      <c r="B5456" s="9">
        <v>6.25</v>
      </c>
      <c r="V5456" s="16"/>
      <c r="W5456" s="16"/>
      <c r="X5456" s="16"/>
    </row>
    <row r="5457" spans="1:24">
      <c r="A5457" s="32">
        <v>45270</v>
      </c>
      <c r="B5457" s="9">
        <v>6.25</v>
      </c>
      <c r="V5457" s="16"/>
      <c r="W5457" s="16"/>
      <c r="X5457" s="16"/>
    </row>
    <row r="5458" spans="1:24">
      <c r="A5458" s="32">
        <v>45271</v>
      </c>
      <c r="B5458" s="9">
        <v>6.25</v>
      </c>
      <c r="V5458" s="16"/>
      <c r="W5458" s="16"/>
      <c r="X5458" s="16"/>
    </row>
    <row r="5459" spans="1:24">
      <c r="A5459" s="32">
        <v>45272</v>
      </c>
      <c r="B5459" s="9">
        <v>6.25</v>
      </c>
      <c r="V5459" s="16"/>
      <c r="W5459" s="16"/>
      <c r="X5459" s="16"/>
    </row>
    <row r="5460" spans="1:24">
      <c r="A5460" s="32">
        <v>45273</v>
      </c>
      <c r="B5460" s="9">
        <v>6.25</v>
      </c>
      <c r="V5460" s="16"/>
      <c r="W5460" s="16"/>
      <c r="X5460" s="16"/>
    </row>
    <row r="5461" spans="1:24">
      <c r="A5461" s="32">
        <v>45274</v>
      </c>
      <c r="B5461" s="9">
        <v>6.25</v>
      </c>
      <c r="V5461" s="16"/>
      <c r="W5461" s="16"/>
      <c r="X5461" s="16"/>
    </row>
    <row r="5462" spans="1:24">
      <c r="A5462" s="32">
        <v>45275</v>
      </c>
      <c r="B5462" s="9">
        <v>6.25</v>
      </c>
      <c r="V5462" s="16"/>
      <c r="W5462" s="16"/>
      <c r="X5462" s="16"/>
    </row>
    <row r="5463" spans="1:24">
      <c r="A5463" s="32">
        <v>45276</v>
      </c>
      <c r="B5463" s="9">
        <v>6.25</v>
      </c>
      <c r="V5463" s="16"/>
      <c r="W5463" s="16"/>
      <c r="X5463" s="16"/>
    </row>
    <row r="5464" spans="1:24">
      <c r="A5464" s="32">
        <v>45277</v>
      </c>
      <c r="B5464" s="9">
        <v>6.25</v>
      </c>
      <c r="V5464" s="16"/>
      <c r="W5464" s="16"/>
      <c r="X5464" s="16"/>
    </row>
    <row r="5465" spans="1:24">
      <c r="A5465" s="32">
        <v>45278</v>
      </c>
      <c r="B5465" s="9">
        <v>6.25</v>
      </c>
      <c r="V5465" s="16"/>
      <c r="W5465" s="16"/>
      <c r="X5465" s="16"/>
    </row>
    <row r="5466" spans="1:24">
      <c r="A5466" s="32">
        <v>45279</v>
      </c>
      <c r="B5466" s="9">
        <v>6.25</v>
      </c>
      <c r="V5466" s="16"/>
      <c r="W5466" s="16"/>
      <c r="X5466" s="16"/>
    </row>
    <row r="5467" spans="1:24">
      <c r="A5467" s="32">
        <v>45280</v>
      </c>
      <c r="B5467" s="9">
        <v>6.25</v>
      </c>
      <c r="V5467" s="16"/>
      <c r="W5467" s="16"/>
      <c r="X5467" s="16"/>
    </row>
    <row r="5468" spans="1:24">
      <c r="A5468" s="32">
        <v>45281</v>
      </c>
      <c r="B5468" s="9">
        <v>6.25</v>
      </c>
      <c r="V5468" s="16"/>
      <c r="W5468" s="16"/>
      <c r="X5468" s="16"/>
    </row>
    <row r="5469" spans="1:24">
      <c r="A5469" s="32">
        <v>45282</v>
      </c>
      <c r="B5469" s="9">
        <v>6.25</v>
      </c>
      <c r="V5469" s="16"/>
      <c r="W5469" s="16"/>
      <c r="X5469" s="16"/>
    </row>
    <row r="5470" spans="1:24">
      <c r="A5470" s="32">
        <v>45283</v>
      </c>
      <c r="B5470" s="9">
        <v>6.25</v>
      </c>
      <c r="V5470" s="16"/>
      <c r="W5470" s="16"/>
      <c r="X5470" s="16"/>
    </row>
    <row r="5471" spans="1:24">
      <c r="A5471" s="32">
        <v>45284</v>
      </c>
      <c r="B5471" s="9">
        <v>6.25</v>
      </c>
      <c r="V5471" s="16"/>
      <c r="W5471" s="16"/>
      <c r="X5471" s="16"/>
    </row>
    <row r="5472" spans="1:24">
      <c r="A5472" s="32">
        <v>45285</v>
      </c>
      <c r="B5472" s="9">
        <v>6.25</v>
      </c>
      <c r="V5472" s="16"/>
      <c r="W5472" s="16"/>
      <c r="X5472" s="16"/>
    </row>
    <row r="5473" spans="1:24">
      <c r="A5473" s="32">
        <v>45286</v>
      </c>
      <c r="B5473" s="9">
        <v>6.25</v>
      </c>
      <c r="V5473" s="16"/>
      <c r="W5473" s="16"/>
      <c r="X5473" s="16"/>
    </row>
    <row r="5474" spans="1:24">
      <c r="A5474" s="32">
        <v>45287</v>
      </c>
      <c r="B5474" s="9">
        <v>6.25</v>
      </c>
      <c r="V5474" s="16"/>
      <c r="W5474" s="16"/>
      <c r="X5474" s="16"/>
    </row>
    <row r="5475" spans="1:24">
      <c r="A5475" s="32">
        <v>45288</v>
      </c>
      <c r="B5475" s="9">
        <v>6.25</v>
      </c>
      <c r="V5475" s="16"/>
      <c r="W5475" s="16"/>
      <c r="X5475" s="16"/>
    </row>
    <row r="5476" spans="1:24">
      <c r="A5476" s="32">
        <v>45289</v>
      </c>
      <c r="B5476" s="9">
        <v>6.25</v>
      </c>
      <c r="V5476" s="16"/>
      <c r="W5476" s="16"/>
      <c r="X5476" s="16"/>
    </row>
    <row r="5477" spans="1:24">
      <c r="A5477" s="32">
        <v>45290</v>
      </c>
      <c r="B5477" s="9">
        <v>6.25</v>
      </c>
      <c r="V5477" s="16"/>
      <c r="W5477" s="16"/>
      <c r="X5477" s="16"/>
    </row>
    <row r="5478" spans="1:24">
      <c r="A5478" s="32">
        <v>45291</v>
      </c>
      <c r="B5478" s="9">
        <v>6.25</v>
      </c>
      <c r="V5478" s="16"/>
      <c r="W5478" s="16"/>
      <c r="X5478" s="16"/>
    </row>
    <row r="5479" spans="1:24">
      <c r="A5479" s="32"/>
      <c r="B5479" s="9"/>
      <c r="V5479" s="16"/>
      <c r="W5479" s="16"/>
      <c r="X5479" s="16"/>
    </row>
    <row r="5480" spans="1:24">
      <c r="A5480" s="32"/>
      <c r="B5480" s="9"/>
      <c r="V5480" s="16"/>
      <c r="W5480" s="16"/>
      <c r="X5480" s="16"/>
    </row>
    <row r="5481" spans="1:24">
      <c r="A5481" s="32"/>
      <c r="B5481" s="9"/>
      <c r="V5481" s="16"/>
      <c r="W5481" s="16"/>
      <c r="X5481" s="16"/>
    </row>
    <row r="5482" spans="1:24">
      <c r="A5482" s="32"/>
      <c r="B5482" s="9"/>
      <c r="V5482" s="16"/>
      <c r="W5482" s="16"/>
      <c r="X5482" s="16"/>
    </row>
    <row r="5483" spans="1:24">
      <c r="A5483" s="32"/>
      <c r="B5483" s="9"/>
      <c r="V5483" s="16"/>
      <c r="W5483" s="16"/>
      <c r="X5483" s="16"/>
    </row>
    <row r="5484" spans="1:24">
      <c r="A5484" s="32"/>
      <c r="B5484" s="9"/>
      <c r="V5484" s="16"/>
      <c r="W5484" s="16"/>
      <c r="X5484" s="16"/>
    </row>
    <row r="5485" spans="1:24">
      <c r="A5485" s="32"/>
      <c r="B5485" s="9"/>
      <c r="V5485" s="16"/>
      <c r="W5485" s="16"/>
      <c r="X5485" s="16"/>
    </row>
    <row r="5486" spans="1:24">
      <c r="A5486" s="32"/>
      <c r="B5486" s="9"/>
      <c r="V5486" s="16"/>
      <c r="W5486" s="16"/>
      <c r="X5486" s="16"/>
    </row>
    <row r="5487" spans="1:24">
      <c r="A5487" s="32"/>
      <c r="B5487" s="9"/>
      <c r="V5487" s="16"/>
      <c r="W5487" s="16"/>
      <c r="X5487" s="16"/>
    </row>
    <row r="5488" spans="1:24">
      <c r="A5488" s="32"/>
      <c r="B5488" s="9"/>
      <c r="V5488" s="16"/>
      <c r="W5488" s="16"/>
      <c r="X5488" s="16"/>
    </row>
    <row r="5489" spans="1:24">
      <c r="A5489" s="32"/>
      <c r="B5489" s="9"/>
      <c r="V5489" s="16"/>
      <c r="W5489" s="16"/>
      <c r="X5489" s="16"/>
    </row>
    <row r="5490" spans="1:24">
      <c r="A5490" s="32"/>
      <c r="B5490" s="9"/>
      <c r="V5490" s="16"/>
      <c r="W5490" s="16"/>
      <c r="X5490" s="16"/>
    </row>
    <row r="5491" spans="1:24">
      <c r="A5491" s="32"/>
      <c r="B5491" s="9"/>
      <c r="V5491" s="16"/>
      <c r="W5491" s="16"/>
      <c r="X5491" s="16"/>
    </row>
    <row r="5492" spans="1:24">
      <c r="A5492" s="32"/>
      <c r="B5492" s="9"/>
      <c r="V5492" s="16"/>
      <c r="W5492" s="16"/>
      <c r="X5492" s="16"/>
    </row>
    <row r="5493" spans="1:24">
      <c r="A5493" s="32"/>
      <c r="B5493" s="9"/>
      <c r="V5493" s="16"/>
      <c r="W5493" s="16"/>
      <c r="X5493" s="16"/>
    </row>
    <row r="5494" spans="1:24">
      <c r="A5494" s="32"/>
      <c r="B5494" s="9"/>
      <c r="V5494" s="16"/>
      <c r="W5494" s="16"/>
      <c r="X5494" s="16"/>
    </row>
    <row r="5495" spans="1:24">
      <c r="A5495" s="32"/>
      <c r="B5495" s="9"/>
      <c r="V5495" s="16"/>
      <c r="W5495" s="16"/>
      <c r="X5495" s="16"/>
    </row>
    <row r="5496" spans="1:24">
      <c r="A5496" s="32"/>
      <c r="B5496" s="9"/>
      <c r="V5496" s="16"/>
      <c r="W5496" s="16"/>
      <c r="X5496" s="16"/>
    </row>
    <row r="5497" spans="1:24">
      <c r="A5497" s="32"/>
      <c r="B5497" s="9"/>
      <c r="V5497" s="16"/>
      <c r="W5497" s="16"/>
      <c r="X5497" s="16"/>
    </row>
    <row r="5498" spans="1:24">
      <c r="A5498" s="32"/>
      <c r="B5498" s="9"/>
      <c r="V5498" s="16"/>
      <c r="W5498" s="16"/>
      <c r="X5498" s="16"/>
    </row>
    <row r="5499" spans="1:24">
      <c r="A5499" s="32"/>
      <c r="B5499" s="9"/>
      <c r="V5499" s="16"/>
      <c r="W5499" s="16"/>
      <c r="X5499" s="16"/>
    </row>
    <row r="5500" spans="1:24">
      <c r="A5500" s="32"/>
      <c r="B5500" s="9"/>
      <c r="V5500" s="16"/>
      <c r="W5500" s="16"/>
      <c r="X5500" s="16"/>
    </row>
    <row r="5501" spans="1:24">
      <c r="A5501" s="32"/>
      <c r="B5501" s="9"/>
      <c r="V5501" s="16"/>
      <c r="W5501" s="16"/>
      <c r="X5501" s="16"/>
    </row>
    <row r="5502" spans="1:24">
      <c r="A5502" s="32"/>
      <c r="B5502" s="9"/>
      <c r="V5502" s="16"/>
      <c r="W5502" s="16"/>
      <c r="X5502" s="16"/>
    </row>
    <row r="5503" spans="1:24">
      <c r="A5503" s="32"/>
      <c r="B5503" s="9"/>
      <c r="V5503" s="16"/>
      <c r="W5503" s="16"/>
      <c r="X5503" s="16"/>
    </row>
    <row r="5504" spans="1:24">
      <c r="A5504" s="32"/>
      <c r="B5504" s="9"/>
      <c r="V5504" s="16"/>
      <c r="W5504" s="16"/>
      <c r="X5504" s="16"/>
    </row>
    <row r="5505" spans="1:24">
      <c r="A5505" s="32"/>
      <c r="B5505" s="9"/>
      <c r="V5505" s="16"/>
      <c r="W5505" s="16"/>
      <c r="X5505" s="16"/>
    </row>
    <row r="5506" spans="1:24">
      <c r="A5506" s="32"/>
      <c r="B5506" s="9"/>
      <c r="V5506" s="16"/>
      <c r="W5506" s="16"/>
      <c r="X5506" s="16"/>
    </row>
    <row r="5507" spans="1:24">
      <c r="A5507" s="32"/>
      <c r="B5507" s="9"/>
      <c r="V5507" s="16"/>
      <c r="W5507" s="16"/>
      <c r="X5507" s="16"/>
    </row>
    <row r="5508" spans="1:24">
      <c r="A5508" s="32"/>
      <c r="B5508" s="9"/>
      <c r="V5508" s="16"/>
      <c r="W5508" s="16"/>
      <c r="X5508" s="16"/>
    </row>
    <row r="5509" spans="1:24">
      <c r="A5509" s="32"/>
      <c r="B5509" s="9"/>
      <c r="V5509" s="16"/>
      <c r="W5509" s="16"/>
      <c r="X5509" s="16"/>
    </row>
    <row r="5510" spans="1:24">
      <c r="A5510" s="32"/>
      <c r="B5510" s="9"/>
      <c r="V5510" s="16"/>
      <c r="W5510" s="16"/>
      <c r="X5510" s="16"/>
    </row>
    <row r="5511" spans="1:24">
      <c r="A5511" s="32"/>
      <c r="B5511" s="9"/>
      <c r="V5511" s="16"/>
      <c r="W5511" s="16"/>
      <c r="X5511" s="16"/>
    </row>
    <row r="5512" spans="1:24">
      <c r="A5512" s="32"/>
      <c r="B5512" s="9"/>
      <c r="V5512" s="16"/>
      <c r="W5512" s="16"/>
      <c r="X5512" s="16"/>
    </row>
    <row r="5513" spans="1:24">
      <c r="A5513" s="32"/>
      <c r="B5513" s="9"/>
      <c r="V5513" s="16"/>
      <c r="W5513" s="16"/>
      <c r="X5513" s="16"/>
    </row>
    <row r="5514" spans="1:24">
      <c r="A5514" s="32"/>
      <c r="B5514" s="9"/>
      <c r="V5514" s="16"/>
      <c r="W5514" s="16"/>
      <c r="X5514" s="16"/>
    </row>
    <row r="5515" spans="1:24">
      <c r="A5515" s="32"/>
      <c r="B5515" s="9"/>
      <c r="V5515" s="16"/>
      <c r="W5515" s="16"/>
      <c r="X5515" s="16"/>
    </row>
    <row r="5516" spans="1:24">
      <c r="A5516" s="32"/>
      <c r="B5516" s="9"/>
      <c r="V5516" s="16"/>
      <c r="W5516" s="16"/>
      <c r="X5516" s="16"/>
    </row>
    <row r="5517" spans="1:24">
      <c r="A5517" s="32"/>
      <c r="B5517" s="9"/>
      <c r="V5517" s="16"/>
      <c r="W5517" s="16"/>
      <c r="X5517" s="16"/>
    </row>
    <row r="5518" spans="1:24">
      <c r="A5518" s="32"/>
      <c r="B5518" s="9"/>
      <c r="V5518" s="16"/>
      <c r="W5518" s="16"/>
      <c r="X5518" s="16"/>
    </row>
    <row r="5519" spans="1:24">
      <c r="A5519" s="32"/>
      <c r="B5519" s="9"/>
      <c r="V5519" s="16"/>
      <c r="W5519" s="16"/>
      <c r="X5519" s="16"/>
    </row>
    <row r="5520" spans="1:24">
      <c r="A5520" s="32"/>
      <c r="B5520" s="9"/>
      <c r="V5520" s="16"/>
      <c r="W5520" s="16"/>
      <c r="X5520" s="16"/>
    </row>
    <row r="5521" spans="1:24">
      <c r="A5521" s="32"/>
      <c r="B5521" s="9"/>
      <c r="V5521" s="16"/>
      <c r="W5521" s="16"/>
      <c r="X5521" s="16"/>
    </row>
    <row r="5522" spans="1:24">
      <c r="A5522" s="32"/>
      <c r="B5522" s="9"/>
      <c r="V5522" s="16"/>
      <c r="W5522" s="16"/>
      <c r="X5522" s="16"/>
    </row>
    <row r="5523" spans="1:24">
      <c r="A5523" s="32"/>
      <c r="B5523" s="9"/>
      <c r="V5523" s="16"/>
      <c r="W5523" s="16"/>
      <c r="X5523" s="16"/>
    </row>
    <row r="5524" spans="1:24">
      <c r="A5524" s="32"/>
      <c r="B5524" s="9"/>
      <c r="V5524" s="16"/>
      <c r="W5524" s="16"/>
      <c r="X5524" s="16"/>
    </row>
    <row r="5525" spans="1:24">
      <c r="A5525" s="32"/>
      <c r="B5525" s="9"/>
      <c r="V5525" s="16"/>
      <c r="W5525" s="16"/>
      <c r="X5525" s="16"/>
    </row>
    <row r="5526" spans="1:24">
      <c r="A5526" s="32"/>
      <c r="B5526" s="9"/>
      <c r="V5526" s="16"/>
      <c r="W5526" s="16"/>
      <c r="X5526" s="16"/>
    </row>
    <row r="5527" spans="1:24">
      <c r="A5527" s="32"/>
      <c r="B5527" s="9"/>
      <c r="V5527" s="16"/>
      <c r="W5527" s="16"/>
      <c r="X5527" s="16"/>
    </row>
    <row r="5528" spans="1:24">
      <c r="A5528" s="32"/>
      <c r="B5528" s="9"/>
      <c r="V5528" s="16"/>
      <c r="W5528" s="16"/>
      <c r="X5528" s="16"/>
    </row>
    <row r="5529" spans="1:24">
      <c r="A5529" s="32"/>
      <c r="B5529" s="9"/>
      <c r="V5529" s="16"/>
      <c r="W5529" s="16"/>
      <c r="X5529" s="16"/>
    </row>
    <row r="5530" spans="1:24">
      <c r="A5530" s="32"/>
      <c r="B5530" s="9"/>
      <c r="V5530" s="16"/>
      <c r="W5530" s="16"/>
      <c r="X5530" s="16"/>
    </row>
    <row r="5531" spans="1:24">
      <c r="A5531" s="32"/>
      <c r="B5531" s="9"/>
      <c r="V5531" s="16"/>
      <c r="W5531" s="16"/>
      <c r="X5531" s="16"/>
    </row>
    <row r="5532" spans="1:24">
      <c r="A5532" s="32"/>
      <c r="B5532" s="9"/>
      <c r="V5532" s="16"/>
      <c r="W5532" s="16"/>
      <c r="X5532" s="16"/>
    </row>
    <row r="5533" spans="1:24">
      <c r="A5533" s="32"/>
      <c r="B5533" s="9"/>
      <c r="V5533" s="16"/>
      <c r="W5533" s="16"/>
      <c r="X5533" s="16"/>
    </row>
    <row r="5534" spans="1:24">
      <c r="A5534" s="32"/>
      <c r="B5534" s="9"/>
      <c r="V5534" s="16"/>
      <c r="W5534" s="16"/>
      <c r="X5534" s="16"/>
    </row>
    <row r="5535" spans="1:24">
      <c r="A5535" s="32"/>
      <c r="B5535" s="9"/>
      <c r="V5535" s="16"/>
      <c r="W5535" s="16"/>
      <c r="X5535" s="16"/>
    </row>
    <row r="5536" spans="1:24">
      <c r="A5536" s="32"/>
      <c r="B5536" s="9"/>
      <c r="V5536" s="16"/>
      <c r="W5536" s="16"/>
      <c r="X5536" s="16"/>
    </row>
    <row r="5537" spans="1:24">
      <c r="A5537" s="32"/>
      <c r="B5537" s="9"/>
      <c r="V5537" s="16"/>
      <c r="W5537" s="16"/>
      <c r="X5537" s="16"/>
    </row>
    <row r="5538" spans="1:24">
      <c r="A5538" s="32"/>
      <c r="B5538" s="9"/>
      <c r="V5538" s="16"/>
      <c r="W5538" s="16"/>
      <c r="X5538" s="16"/>
    </row>
    <row r="5539" spans="1:24">
      <c r="A5539" s="32"/>
      <c r="B5539" s="9"/>
      <c r="V5539" s="16"/>
      <c r="W5539" s="16"/>
      <c r="X5539" s="16"/>
    </row>
    <row r="5540" spans="1:24">
      <c r="A5540" s="32"/>
      <c r="B5540" s="9"/>
      <c r="V5540" s="16"/>
      <c r="W5540" s="16"/>
      <c r="X5540" s="16"/>
    </row>
    <row r="5541" spans="1:24">
      <c r="I5541" s="18" t="s">
        <v>35</v>
      </c>
      <c r="V5541" s="16"/>
      <c r="W5541" s="16"/>
      <c r="X5541" s="16"/>
    </row>
    <row r="5542" spans="1:24">
      <c r="I5542" s="19" t="s">
        <v>36</v>
      </c>
      <c r="V5542" s="16"/>
      <c r="W5542" s="16"/>
      <c r="X5542" s="16"/>
    </row>
    <row r="5543" spans="1:24">
      <c r="I5543" s="19" t="s">
        <v>36</v>
      </c>
      <c r="V5543" s="16"/>
      <c r="W5543" s="16"/>
      <c r="X5543" s="16"/>
    </row>
    <row r="5544" spans="1:24">
      <c r="A5544" s="1">
        <v>40938</v>
      </c>
      <c r="D5544" s="4" t="e">
        <f t="shared" ref="D5544:D5554" si="1218">AVERAGEIFS(D547:D5113,$A547:$A5113,"&gt;="&amp;$A5543,$A547:$A5113,"&lt;="&amp;$A5544)</f>
        <v>#DIV/0!</v>
      </c>
      <c r="L5544" s="4">
        <f>SUMIFS(L547:L5113,A547:A5113,"&gt;="&amp;A5543,A547:A5113,"&lt;="&amp;A5544)</f>
        <v>0</v>
      </c>
      <c r="T5544" s="70" t="e">
        <f t="shared" ref="T5544:T5554" si="1219">AVERAGEIFS(T547:T5113,$A547:$A5113,"&gt;="&amp;$A5543,$A547:$A5113,"&lt;="&amp;$A5544)</f>
        <v>#DIV/0!</v>
      </c>
      <c r="V5544" s="16"/>
      <c r="W5544" s="16"/>
      <c r="X5544" s="16"/>
    </row>
    <row r="5545" spans="1:24">
      <c r="A5545" s="1">
        <v>40967</v>
      </c>
      <c r="D5545" s="4">
        <f t="shared" si="1218"/>
        <v>9.7814674241335346</v>
      </c>
      <c r="L5545" s="4">
        <f>SUMIFS($L$548:$L$5114,$A$548:$A$5114,"&gt;"&amp;$A5544,$A$548:$A$5114,"&lt;="&amp;$A5545)</f>
        <v>1070986.2113663999</v>
      </c>
      <c r="T5545" s="70" t="e">
        <f t="shared" si="1219"/>
        <v>#DIV/0!</v>
      </c>
      <c r="V5545" s="16"/>
      <c r="W5545" s="16"/>
      <c r="X5545" s="16"/>
    </row>
    <row r="5546" spans="1:24">
      <c r="A5546" s="1">
        <v>40999</v>
      </c>
      <c r="D5546" s="4">
        <f t="shared" si="1218"/>
        <v>10.725454969360321</v>
      </c>
      <c r="E5546" s="4">
        <f t="shared" ref="E5546:E5609" si="1220">D5546-D5545</f>
        <v>0.9439875452267863</v>
      </c>
      <c r="L5546" s="4">
        <f t="shared" ref="L5546:L5609" si="1221">SUMIFS($L$548:$L$5114,$A$548:$A$5114,"&gt;"&amp;$A5545,$A$548:$A$5114,"&lt;="&amp;$A5546)</f>
        <v>1124986.3558199999</v>
      </c>
      <c r="T5546" s="70" t="e">
        <f t="shared" si="1219"/>
        <v>#DIV/0!</v>
      </c>
      <c r="V5546" s="16"/>
      <c r="W5546" s="16"/>
      <c r="X5546" s="16"/>
    </row>
    <row r="5547" spans="1:24">
      <c r="A5547" s="1">
        <v>41029</v>
      </c>
      <c r="D5547" s="4">
        <f t="shared" si="1218"/>
        <v>11.366066097020386</v>
      </c>
      <c r="E5547" s="4">
        <f t="shared" si="1220"/>
        <v>0.64061112766006545</v>
      </c>
      <c r="L5547" s="4">
        <f t="shared" si="1221"/>
        <v>1076862.7767528002</v>
      </c>
      <c r="T5547" s="70" t="e">
        <f t="shared" si="1219"/>
        <v>#DIV/0!</v>
      </c>
      <c r="V5547" s="16"/>
      <c r="W5547" s="16"/>
      <c r="X5547" s="16"/>
    </row>
    <row r="5548" spans="1:24">
      <c r="A5548" s="1">
        <v>41060</v>
      </c>
      <c r="D5548" s="4">
        <f t="shared" si="1218"/>
        <v>11.700389627089436</v>
      </c>
      <c r="E5548" s="4">
        <f t="shared" si="1220"/>
        <v>0.33432353006904947</v>
      </c>
      <c r="L5548" s="4">
        <f t="shared" si="1221"/>
        <v>1130399.1131975998</v>
      </c>
      <c r="T5548" s="70" t="e">
        <f t="shared" si="1219"/>
        <v>#DIV/0!</v>
      </c>
      <c r="V5548" s="16"/>
      <c r="W5548" s="16"/>
      <c r="X5548" s="16"/>
    </row>
    <row r="5549" spans="1:24">
      <c r="A5549" s="1">
        <v>41090</v>
      </c>
      <c r="D5549" s="4">
        <f t="shared" si="1218"/>
        <v>11.709984189548218</v>
      </c>
      <c r="E5549" s="4">
        <f t="shared" si="1220"/>
        <v>9.5945624587816525E-3</v>
      </c>
      <c r="L5549" s="4">
        <f t="shared" si="1221"/>
        <v>1304287.8709823997</v>
      </c>
      <c r="T5549" s="70" t="e">
        <f t="shared" si="1219"/>
        <v>#DIV/0!</v>
      </c>
      <c r="V5549" s="16"/>
      <c r="W5549" s="16"/>
      <c r="X5549" s="16"/>
    </row>
    <row r="5550" spans="1:24">
      <c r="A5550" s="1">
        <v>41121</v>
      </c>
      <c r="D5550" s="4">
        <f t="shared" si="1218"/>
        <v>12.977174235907594</v>
      </c>
      <c r="E5550" s="4">
        <f t="shared" si="1220"/>
        <v>1.2671900463593762</v>
      </c>
      <c r="L5550" s="4">
        <f t="shared" si="1221"/>
        <v>1768211.1578664007</v>
      </c>
      <c r="T5550" s="70" t="e">
        <f t="shared" si="1219"/>
        <v>#DIV/0!</v>
      </c>
      <c r="V5550" s="16"/>
      <c r="W5550" s="16"/>
      <c r="X5550" s="16"/>
    </row>
    <row r="5551" spans="1:24">
      <c r="A5551" s="1">
        <v>41152</v>
      </c>
      <c r="D5551" s="4">
        <f t="shared" si="1218"/>
        <v>15.660273324458343</v>
      </c>
      <c r="E5551" s="4">
        <f t="shared" si="1220"/>
        <v>2.6830990885507493</v>
      </c>
      <c r="L5551" s="4">
        <f t="shared" si="1221"/>
        <v>2435146.9671671996</v>
      </c>
      <c r="T5551" s="70" t="e">
        <f t="shared" si="1219"/>
        <v>#DIV/0!</v>
      </c>
      <c r="V5551" s="16"/>
      <c r="W5551" s="16"/>
      <c r="X5551" s="16"/>
    </row>
    <row r="5552" spans="1:24">
      <c r="A5552" s="1">
        <v>41182</v>
      </c>
      <c r="D5552" s="4">
        <f t="shared" si="1218"/>
        <v>19.405273568035238</v>
      </c>
      <c r="E5552" s="4">
        <f t="shared" si="1220"/>
        <v>3.7450002435768948</v>
      </c>
      <c r="L5552" s="4">
        <f t="shared" si="1221"/>
        <v>2507772.7479599998</v>
      </c>
      <c r="T5552" s="70" t="e">
        <f t="shared" si="1219"/>
        <v>#DIV/0!</v>
      </c>
      <c r="V5552" s="16"/>
      <c r="W5552" s="16"/>
      <c r="X5552" s="16"/>
    </row>
    <row r="5553" spans="1:24">
      <c r="A5553" s="1">
        <v>41213</v>
      </c>
      <c r="D5553" s="4">
        <f t="shared" si="1218"/>
        <v>21.95742277040539</v>
      </c>
      <c r="E5553" s="4">
        <f t="shared" si="1220"/>
        <v>2.5521492023701526</v>
      </c>
      <c r="L5553" s="4">
        <f t="shared" si="1221"/>
        <v>2612466.0956879999</v>
      </c>
      <c r="T5553" s="70" t="e">
        <f t="shared" si="1219"/>
        <v>#DIV/0!</v>
      </c>
      <c r="V5553" s="16"/>
      <c r="W5553" s="16"/>
      <c r="X5553" s="16"/>
    </row>
    <row r="5554" spans="1:24">
      <c r="A5554" s="1">
        <v>41243</v>
      </c>
      <c r="D5554" s="4">
        <f t="shared" si="1218"/>
        <v>24.017445243027861</v>
      </c>
      <c r="E5554" s="4">
        <f t="shared" si="1220"/>
        <v>2.060022472622471</v>
      </c>
      <c r="L5554" s="4">
        <f t="shared" si="1221"/>
        <v>2382055.1557919993</v>
      </c>
      <c r="T5554" s="70" t="e">
        <f t="shared" si="1219"/>
        <v>#DIV/0!</v>
      </c>
      <c r="V5554" s="16"/>
      <c r="W5554" s="16"/>
      <c r="X5554" s="16"/>
    </row>
    <row r="5555" spans="1:24">
      <c r="A5555" s="1">
        <v>41274</v>
      </c>
      <c r="D5555" s="4">
        <f t="shared" ref="D5555:D5586" si="1222">AVERAGEIFS(D558:D5541,$A558:$A5541,"&gt;="&amp;$A5554,$A558:$A5541,"&lt;="&amp;$A5555)</f>
        <v>23.75462266843752</v>
      </c>
      <c r="E5555" s="4">
        <f t="shared" si="1220"/>
        <v>-0.26282257459034142</v>
      </c>
      <c r="L5555" s="4">
        <f t="shared" si="1221"/>
        <v>1488968.5552560005</v>
      </c>
      <c r="T5555" s="70" t="e">
        <f t="shared" ref="T5555:T5586" si="1223">AVERAGEIFS(T558:T5541,$A558:$A5541,"&gt;="&amp;$A5554,$A558:$A5541,"&lt;="&amp;$A5555)</f>
        <v>#DIV/0!</v>
      </c>
      <c r="V5555" s="16"/>
      <c r="W5555" s="16"/>
      <c r="X5555" s="16"/>
    </row>
    <row r="5556" spans="1:24">
      <c r="A5556" s="1">
        <v>41305</v>
      </c>
      <c r="D5556" s="4">
        <f t="shared" si="1222"/>
        <v>22.213219629913688</v>
      </c>
      <c r="E5556" s="4">
        <f t="shared" si="1220"/>
        <v>-1.541403038523832</v>
      </c>
      <c r="L5556" s="4">
        <f t="shared" si="1221"/>
        <v>1722468.2607720001</v>
      </c>
      <c r="T5556" s="70" t="e">
        <f t="shared" si="1223"/>
        <v>#DIV/0!</v>
      </c>
      <c r="V5556" s="16"/>
      <c r="W5556" s="16"/>
      <c r="X5556" s="16"/>
    </row>
    <row r="5557" spans="1:24">
      <c r="A5557" s="1">
        <v>41333</v>
      </c>
      <c r="D5557" s="4">
        <f t="shared" si="1222"/>
        <v>24.088233562177894</v>
      </c>
      <c r="E5557" s="4">
        <f t="shared" si="1220"/>
        <v>1.8750139322642063</v>
      </c>
      <c r="L5557" s="4">
        <f t="shared" si="1221"/>
        <v>2624254.8242760003</v>
      </c>
      <c r="T5557" s="70" t="e">
        <f t="shared" si="1223"/>
        <v>#DIV/0!</v>
      </c>
      <c r="V5557" s="16"/>
      <c r="W5557" s="16"/>
      <c r="X5557" s="16"/>
    </row>
    <row r="5558" spans="1:24">
      <c r="A5558" s="1">
        <v>41364</v>
      </c>
      <c r="D5558" s="4">
        <f t="shared" si="1222"/>
        <v>36.34592824491628</v>
      </c>
      <c r="E5558" s="4">
        <f t="shared" si="1220"/>
        <v>12.257694682738386</v>
      </c>
      <c r="L5558" s="4">
        <f t="shared" si="1221"/>
        <v>6443716.5813240008</v>
      </c>
      <c r="T5558" s="70" t="e">
        <f t="shared" si="1223"/>
        <v>#DIV/0!</v>
      </c>
      <c r="V5558" s="16"/>
      <c r="W5558" s="16"/>
      <c r="X5558" s="16"/>
    </row>
    <row r="5559" spans="1:24">
      <c r="A5559" s="1">
        <v>41394</v>
      </c>
      <c r="D5559" s="4">
        <f t="shared" si="1222"/>
        <v>58.259412091713962</v>
      </c>
      <c r="E5559" s="4">
        <f t="shared" si="1220"/>
        <v>21.913483846797682</v>
      </c>
      <c r="L5559" s="4">
        <f t="shared" si="1221"/>
        <v>13763635.340364</v>
      </c>
      <c r="T5559" s="70" t="e">
        <f t="shared" si="1223"/>
        <v>#DIV/0!</v>
      </c>
      <c r="V5559" s="16"/>
      <c r="W5559" s="16"/>
      <c r="X5559" s="16"/>
    </row>
    <row r="5560" spans="1:24">
      <c r="A5560" s="1">
        <v>41425</v>
      </c>
      <c r="D5560" s="4">
        <f t="shared" si="1222"/>
        <v>78.613360256076135</v>
      </c>
      <c r="E5560" s="4">
        <f t="shared" si="1220"/>
        <v>20.353948164362173</v>
      </c>
      <c r="L5560" s="4">
        <f t="shared" si="1221"/>
        <v>13129534.24398</v>
      </c>
      <c r="T5560" s="70" t="e">
        <f t="shared" si="1223"/>
        <v>#DIV/0!</v>
      </c>
      <c r="V5560" s="16"/>
      <c r="W5560" s="16"/>
      <c r="X5560" s="16"/>
    </row>
    <row r="5561" spans="1:24">
      <c r="A5561" s="1">
        <v>41455</v>
      </c>
      <c r="D5561" s="4">
        <f t="shared" si="1222"/>
        <v>121.57945602830947</v>
      </c>
      <c r="E5561" s="4">
        <f t="shared" si="1220"/>
        <v>42.966095772233331</v>
      </c>
      <c r="L5561" s="4">
        <f t="shared" si="1221"/>
        <v>11327207.836211998</v>
      </c>
      <c r="T5561" s="70" t="e">
        <f t="shared" si="1223"/>
        <v>#DIV/0!</v>
      </c>
      <c r="V5561" s="16"/>
      <c r="W5561" s="16"/>
      <c r="X5561" s="16"/>
    </row>
    <row r="5562" spans="1:24">
      <c r="A5562" s="1">
        <v>41486</v>
      </c>
      <c r="D5562" s="4">
        <f t="shared" si="1222"/>
        <v>187.8802623478019</v>
      </c>
      <c r="E5562" s="4">
        <f t="shared" si="1220"/>
        <v>66.300806319492438</v>
      </c>
      <c r="L5562" s="4">
        <f t="shared" si="1221"/>
        <v>9573927.4515239988</v>
      </c>
      <c r="T5562" s="70" t="e">
        <f t="shared" si="1223"/>
        <v>#DIV/0!</v>
      </c>
      <c r="V5562" s="16"/>
      <c r="W5562" s="16"/>
      <c r="X5562" s="16"/>
    </row>
    <row r="5563" spans="1:24">
      <c r="A5563" s="1">
        <v>41517</v>
      </c>
      <c r="D5563" s="4">
        <f t="shared" si="1222"/>
        <v>347.31889356936665</v>
      </c>
      <c r="E5563" s="4">
        <f t="shared" si="1220"/>
        <v>159.43863122156475</v>
      </c>
      <c r="L5563" s="4">
        <f t="shared" si="1221"/>
        <v>11576610.551303999</v>
      </c>
      <c r="T5563" s="70" t="e">
        <f t="shared" si="1223"/>
        <v>#DIV/0!</v>
      </c>
      <c r="V5563" s="16"/>
      <c r="W5563" s="16"/>
      <c r="X5563" s="16"/>
    </row>
    <row r="5564" spans="1:24">
      <c r="A5564" s="1">
        <v>41547</v>
      </c>
      <c r="D5564" s="4">
        <f t="shared" si="1222"/>
        <v>753.745853736924</v>
      </c>
      <c r="E5564" s="4">
        <f t="shared" si="1220"/>
        <v>406.42696016755735</v>
      </c>
      <c r="L5564" s="4">
        <f t="shared" si="1221"/>
        <v>13464363.431879999</v>
      </c>
      <c r="T5564" s="70" t="e">
        <f t="shared" si="1223"/>
        <v>#DIV/0!</v>
      </c>
      <c r="V5564" s="16"/>
      <c r="W5564" s="16"/>
      <c r="X5564" s="16"/>
    </row>
    <row r="5565" spans="1:24">
      <c r="A5565" s="1">
        <v>41578</v>
      </c>
      <c r="D5565" s="4">
        <f t="shared" si="1222"/>
        <v>1746.783793671294</v>
      </c>
      <c r="E5565" s="4">
        <f t="shared" si="1220"/>
        <v>993.03793993437</v>
      </c>
      <c r="L5565" s="4">
        <f t="shared" si="1221"/>
        <v>17209154.763</v>
      </c>
      <c r="T5565" s="70" t="e">
        <f t="shared" si="1223"/>
        <v>#DIV/0!</v>
      </c>
      <c r="V5565" s="16"/>
      <c r="W5565" s="16"/>
      <c r="X5565" s="16"/>
    </row>
    <row r="5566" spans="1:24">
      <c r="A5566" s="1">
        <v>41608</v>
      </c>
      <c r="D5566" s="4">
        <f t="shared" si="1222"/>
        <v>3882.7118791530347</v>
      </c>
      <c r="E5566" s="4">
        <f t="shared" si="1220"/>
        <v>2135.9280854817407</v>
      </c>
      <c r="L5566" s="4">
        <f t="shared" si="1221"/>
        <v>58983883.716959983</v>
      </c>
      <c r="T5566" s="70" t="e">
        <f t="shared" si="1223"/>
        <v>#DIV/0!</v>
      </c>
      <c r="V5566" s="16"/>
      <c r="W5566" s="16"/>
      <c r="X5566" s="16"/>
    </row>
    <row r="5567" spans="1:24">
      <c r="A5567" s="1">
        <v>41639</v>
      </c>
      <c r="D5567" s="4">
        <f t="shared" si="1222"/>
        <v>6723.5377835787822</v>
      </c>
      <c r="E5567" s="4">
        <f t="shared" si="1220"/>
        <v>2840.8259044257475</v>
      </c>
      <c r="L5567" s="4">
        <f t="shared" si="1221"/>
        <v>88168526.142119989</v>
      </c>
      <c r="T5567" s="70" t="e">
        <f t="shared" si="1223"/>
        <v>#DIV/0!</v>
      </c>
      <c r="V5567" s="16"/>
      <c r="W5567" s="16"/>
      <c r="X5567" s="16"/>
    </row>
    <row r="5568" spans="1:24">
      <c r="A5568" s="1">
        <v>41670</v>
      </c>
      <c r="D5568" s="4">
        <f t="shared" si="1222"/>
        <v>12348.429932325502</v>
      </c>
      <c r="E5568" s="4">
        <f t="shared" si="1220"/>
        <v>5624.8921487467196</v>
      </c>
      <c r="L5568" s="4">
        <f t="shared" si="1221"/>
        <v>91356622.316640019</v>
      </c>
      <c r="T5568" s="70" t="e">
        <f t="shared" si="1223"/>
        <v>#DIV/0!</v>
      </c>
      <c r="V5568" s="16"/>
      <c r="W5568" s="16"/>
      <c r="X5568" s="16"/>
    </row>
    <row r="5569" spans="1:24">
      <c r="A5569" s="1">
        <v>41698</v>
      </c>
      <c r="D5569" s="4">
        <f t="shared" si="1222"/>
        <v>20037.387169892092</v>
      </c>
      <c r="E5569" s="4">
        <f t="shared" si="1220"/>
        <v>7688.9572375665903</v>
      </c>
      <c r="L5569" s="4">
        <f t="shared" si="1221"/>
        <v>66485230.301879995</v>
      </c>
      <c r="T5569" s="70" t="e">
        <f t="shared" si="1223"/>
        <v>#DIV/0!</v>
      </c>
      <c r="V5569" s="16"/>
      <c r="W5569" s="16"/>
      <c r="X5569" s="16"/>
    </row>
    <row r="5570" spans="1:24">
      <c r="A5570" s="1">
        <v>41729</v>
      </c>
      <c r="D5570" s="4">
        <f t="shared" si="1222"/>
        <v>30515.244405271245</v>
      </c>
      <c r="E5570" s="4">
        <f t="shared" si="1220"/>
        <v>10477.857235379153</v>
      </c>
      <c r="L5570" s="4">
        <f t="shared" si="1221"/>
        <v>66280982.276519999</v>
      </c>
      <c r="T5570" s="70" t="e">
        <f t="shared" si="1223"/>
        <v>#DIV/0!</v>
      </c>
      <c r="V5570" s="16"/>
      <c r="W5570" s="16"/>
      <c r="X5570" s="16"/>
    </row>
    <row r="5571" spans="1:24">
      <c r="A5571" s="1">
        <v>41759</v>
      </c>
      <c r="D5571" s="4">
        <f t="shared" si="1222"/>
        <v>45771.858264249349</v>
      </c>
      <c r="E5571" s="4">
        <f t="shared" si="1220"/>
        <v>15256.613858978104</v>
      </c>
      <c r="L5571" s="4">
        <f t="shared" si="1221"/>
        <v>50015457.692640007</v>
      </c>
      <c r="T5571" s="70" t="e">
        <f t="shared" si="1223"/>
        <v>#DIV/0!</v>
      </c>
      <c r="V5571" s="16"/>
      <c r="W5571" s="16"/>
      <c r="X5571" s="16"/>
    </row>
    <row r="5572" spans="1:24">
      <c r="A5572" s="1">
        <v>41790</v>
      </c>
      <c r="D5572" s="4">
        <f t="shared" si="1222"/>
        <v>63955.101941775654</v>
      </c>
      <c r="E5572" s="4">
        <f t="shared" si="1220"/>
        <v>18183.243677526305</v>
      </c>
      <c r="L5572" s="4">
        <f t="shared" si="1221"/>
        <v>54504457.336799994</v>
      </c>
      <c r="T5572" s="70" t="e">
        <f t="shared" si="1223"/>
        <v>#DIV/0!</v>
      </c>
      <c r="V5572" s="16"/>
      <c r="W5572" s="16"/>
      <c r="X5572" s="16"/>
    </row>
    <row r="5573" spans="1:24">
      <c r="A5573" s="1">
        <v>41820</v>
      </c>
      <c r="D5573" s="4">
        <f t="shared" si="1222"/>
        <v>89327.233765097786</v>
      </c>
      <c r="E5573" s="4">
        <f t="shared" si="1220"/>
        <v>25372.131823322132</v>
      </c>
      <c r="L5573" s="4">
        <f t="shared" si="1221"/>
        <v>66143364.060960002</v>
      </c>
      <c r="T5573" s="70" t="e">
        <f t="shared" si="1223"/>
        <v>#DIV/0!</v>
      </c>
      <c r="V5573" s="16"/>
      <c r="W5573" s="16"/>
      <c r="X5573" s="16"/>
    </row>
    <row r="5574" spans="1:24">
      <c r="A5574" s="1">
        <v>41851</v>
      </c>
      <c r="D5574" s="4">
        <f t="shared" si="1222"/>
        <v>124902.40652498319</v>
      </c>
      <c r="E5574" s="4">
        <f t="shared" si="1220"/>
        <v>35575.172759885405</v>
      </c>
      <c r="L5574" s="4">
        <f t="shared" si="1221"/>
        <v>68968573.367760003</v>
      </c>
      <c r="T5574" s="70" t="e">
        <f t="shared" si="1223"/>
        <v>#DIV/0!</v>
      </c>
      <c r="V5574" s="16"/>
      <c r="W5574" s="16"/>
      <c r="X5574" s="16"/>
    </row>
    <row r="5575" spans="1:24">
      <c r="A5575" s="1">
        <v>41882</v>
      </c>
      <c r="D5575" s="4">
        <f t="shared" si="1222"/>
        <v>152223.6385524419</v>
      </c>
      <c r="E5575" s="4">
        <f t="shared" si="1220"/>
        <v>27321.232027458711</v>
      </c>
      <c r="L5575" s="4">
        <f t="shared" si="1221"/>
        <v>59923325.459879994</v>
      </c>
      <c r="T5575" s="70" t="e">
        <f t="shared" si="1223"/>
        <v>#DIV/0!</v>
      </c>
      <c r="V5575" s="16"/>
      <c r="W5575" s="16"/>
      <c r="X5575" s="16"/>
    </row>
    <row r="5576" spans="1:24">
      <c r="A5576" s="1">
        <v>41912</v>
      </c>
      <c r="D5576" s="4">
        <f t="shared" si="1222"/>
        <v>213019.20892815705</v>
      </c>
      <c r="E5576" s="4">
        <f t="shared" si="1220"/>
        <v>60795.57037571515</v>
      </c>
      <c r="L5576" s="4">
        <f t="shared" si="1221"/>
        <v>47887416.195839994</v>
      </c>
      <c r="T5576" s="70" t="e">
        <f t="shared" si="1223"/>
        <v>#DIV/0!</v>
      </c>
      <c r="V5576" s="16"/>
      <c r="W5576" s="16"/>
      <c r="X5576" s="16"/>
    </row>
    <row r="5577" spans="1:24">
      <c r="A5577" s="1">
        <v>41943</v>
      </c>
      <c r="D5577" s="4">
        <f t="shared" si="1222"/>
        <v>251854.09130605549</v>
      </c>
      <c r="E5577" s="4">
        <f t="shared" si="1220"/>
        <v>38834.882377898437</v>
      </c>
      <c r="L5577" s="4">
        <f t="shared" si="1221"/>
        <v>40608356.722920008</v>
      </c>
      <c r="T5577" s="70" t="e">
        <f t="shared" si="1223"/>
        <v>#DIV/0!</v>
      </c>
      <c r="V5577" s="16"/>
      <c r="W5577" s="16"/>
      <c r="X5577" s="16"/>
    </row>
    <row r="5578" spans="1:24">
      <c r="A5578" s="1">
        <v>41973</v>
      </c>
      <c r="D5578" s="4">
        <f t="shared" si="1222"/>
        <v>281411.53419632616</v>
      </c>
      <c r="E5578" s="4">
        <f t="shared" si="1220"/>
        <v>29557.442890270671</v>
      </c>
      <c r="L5578" s="4">
        <f t="shared" si="1221"/>
        <v>39535721.354880013</v>
      </c>
      <c r="T5578" s="70" t="e">
        <f t="shared" si="1223"/>
        <v>#DIV/0!</v>
      </c>
      <c r="V5578" s="16"/>
      <c r="W5578" s="16"/>
      <c r="X5578" s="16"/>
    </row>
    <row r="5579" spans="1:24">
      <c r="A5579" s="1">
        <v>42004</v>
      </c>
      <c r="D5579" s="4">
        <f t="shared" si="1222"/>
        <v>285204.44135405915</v>
      </c>
      <c r="E5579" s="4">
        <f t="shared" si="1220"/>
        <v>3792.9071577329887</v>
      </c>
      <c r="L5579" s="4">
        <f t="shared" si="1221"/>
        <v>38157110.763119996</v>
      </c>
      <c r="T5579" s="70" t="e">
        <f t="shared" si="1223"/>
        <v>#DIV/0!</v>
      </c>
      <c r="V5579" s="16"/>
      <c r="W5579" s="16"/>
      <c r="X5579" s="16"/>
    </row>
    <row r="5580" spans="1:24">
      <c r="A5580" s="1">
        <v>42035</v>
      </c>
      <c r="D5580" s="4">
        <f t="shared" si="1222"/>
        <v>302806.69584194309</v>
      </c>
      <c r="E5580" s="4">
        <f t="shared" si="1220"/>
        <v>17602.25448788394</v>
      </c>
      <c r="L5580" s="4">
        <f t="shared" si="1221"/>
        <v>27724992.625079997</v>
      </c>
      <c r="T5580" s="70" t="e">
        <f t="shared" si="1223"/>
        <v>#DIV/0!</v>
      </c>
      <c r="V5580" s="16"/>
      <c r="W5580" s="16"/>
      <c r="X5580" s="16"/>
    </row>
    <row r="5581" spans="1:24">
      <c r="A5581" s="1">
        <v>42063</v>
      </c>
      <c r="D5581" s="4">
        <f t="shared" si="1222"/>
        <v>315010.27385123278</v>
      </c>
      <c r="E5581" s="4">
        <f t="shared" si="1220"/>
        <v>12203.578009289689</v>
      </c>
      <c r="L5581" s="4">
        <f t="shared" si="1221"/>
        <v>23663902.641120002</v>
      </c>
      <c r="T5581" s="70" t="e">
        <f t="shared" si="1223"/>
        <v>#DIV/0!</v>
      </c>
      <c r="V5581" s="16"/>
      <c r="W5581" s="16"/>
      <c r="X5581" s="16"/>
    </row>
    <row r="5582" spans="1:24">
      <c r="A5582" s="1">
        <v>42094</v>
      </c>
      <c r="D5582" s="4">
        <f t="shared" si="1222"/>
        <v>336586.57335379272</v>
      </c>
      <c r="E5582" s="4">
        <f t="shared" si="1220"/>
        <v>21576.299502559938</v>
      </c>
      <c r="L5582" s="4">
        <f t="shared" si="1221"/>
        <v>30082340.633039996</v>
      </c>
      <c r="T5582" s="70" t="e">
        <f t="shared" si="1223"/>
        <v>#DIV/0!</v>
      </c>
      <c r="V5582" s="16"/>
      <c r="W5582" s="16"/>
      <c r="X5582" s="16"/>
    </row>
    <row r="5583" spans="1:24">
      <c r="A5583" s="1">
        <v>42124</v>
      </c>
      <c r="D5583" s="4">
        <f t="shared" si="1222"/>
        <v>345718.7366727796</v>
      </c>
      <c r="E5583" s="4">
        <f t="shared" si="1220"/>
        <v>9132.163318986888</v>
      </c>
      <c r="L5583" s="4">
        <f t="shared" si="1221"/>
        <v>25463086.82604</v>
      </c>
      <c r="T5583" s="70" t="e">
        <f t="shared" si="1223"/>
        <v>#DIV/0!</v>
      </c>
      <c r="V5583" s="16"/>
      <c r="W5583" s="16"/>
      <c r="X5583" s="16"/>
    </row>
    <row r="5584" spans="1:24">
      <c r="A5584" s="1">
        <v>42155</v>
      </c>
      <c r="D5584" s="4">
        <f t="shared" si="1222"/>
        <v>344661.54872411396</v>
      </c>
      <c r="E5584" s="4">
        <f t="shared" si="1220"/>
        <v>-1057.1879486656399</v>
      </c>
      <c r="L5584" s="4">
        <f t="shared" si="1221"/>
        <v>26445908.65464</v>
      </c>
      <c r="T5584" s="70" t="e">
        <f t="shared" si="1223"/>
        <v>#DIV/0!</v>
      </c>
      <c r="V5584" s="16"/>
      <c r="W5584" s="16"/>
      <c r="X5584" s="16"/>
    </row>
    <row r="5585" spans="1:24">
      <c r="A5585" s="1">
        <v>42185</v>
      </c>
      <c r="D5585" s="4">
        <f t="shared" si="1222"/>
        <v>348718.27165879251</v>
      </c>
      <c r="E5585" s="4">
        <f t="shared" si="1220"/>
        <v>4056.7229346785462</v>
      </c>
      <c r="L5585" s="4">
        <f t="shared" si="1221"/>
        <v>25702556.878799997</v>
      </c>
      <c r="T5585" s="70" t="e">
        <f t="shared" si="1223"/>
        <v>#DIV/0!</v>
      </c>
      <c r="V5585" s="16"/>
      <c r="W5585" s="16"/>
      <c r="X5585" s="16"/>
    </row>
    <row r="5586" spans="1:24">
      <c r="A5586" s="1">
        <v>42216</v>
      </c>
      <c r="D5586" s="4">
        <f t="shared" si="1222"/>
        <v>363386.49331544957</v>
      </c>
      <c r="E5586" s="4">
        <f t="shared" si="1220"/>
        <v>14668.221656657057</v>
      </c>
      <c r="L5586" s="4">
        <f t="shared" si="1221"/>
        <v>31245340.773239996</v>
      </c>
      <c r="T5586" s="70" t="e">
        <f t="shared" si="1223"/>
        <v>#DIV/0!</v>
      </c>
      <c r="V5586" s="16"/>
      <c r="W5586" s="16"/>
      <c r="X5586" s="16"/>
    </row>
    <row r="5587" spans="1:24">
      <c r="A5587" s="1">
        <v>42247</v>
      </c>
      <c r="D5587" s="4">
        <f t="shared" ref="D5587:D5618" si="1224">AVERAGEIFS(D590:D5573,$A590:$A5573,"&gt;="&amp;$A5586,$A590:$A5573,"&lt;="&amp;$A5587)</f>
        <v>379974.06880075636</v>
      </c>
      <c r="E5587" s="4">
        <f t="shared" si="1220"/>
        <v>16587.575485306792</v>
      </c>
      <c r="L5587" s="4">
        <f t="shared" si="1221"/>
        <v>28065664.74636</v>
      </c>
      <c r="T5587" s="70" t="e">
        <f t="shared" ref="T5587:T5618" si="1225">AVERAGEIFS(T590:T5573,$A590:$A5573,"&gt;="&amp;$A5586,$A590:$A5573,"&lt;="&amp;$A5587)</f>
        <v>#DIV/0!</v>
      </c>
      <c r="V5587" s="16"/>
      <c r="W5587" s="16"/>
      <c r="X5587" s="16"/>
    </row>
    <row r="5588" spans="1:24">
      <c r="A5588" s="1">
        <v>42277</v>
      </c>
      <c r="D5588" s="4">
        <f t="shared" si="1224"/>
        <v>412916.80597984849</v>
      </c>
      <c r="E5588" s="4">
        <f t="shared" si="1220"/>
        <v>32942.737179092132</v>
      </c>
      <c r="L5588" s="4">
        <f t="shared" si="1221"/>
        <v>25266185.075520001</v>
      </c>
      <c r="T5588" s="70" t="e">
        <f t="shared" si="1225"/>
        <v>#DIV/0!</v>
      </c>
      <c r="V5588" s="16"/>
      <c r="W5588" s="16"/>
      <c r="X5588" s="16"/>
    </row>
    <row r="5589" spans="1:24">
      <c r="A5589" s="1">
        <v>42308</v>
      </c>
      <c r="D5589" s="4">
        <f t="shared" si="1224"/>
        <v>436182.05753366073</v>
      </c>
      <c r="E5589" s="4">
        <f t="shared" si="1220"/>
        <v>23265.251553812239</v>
      </c>
      <c r="L5589" s="4">
        <f t="shared" si="1221"/>
        <v>29663867.721600004</v>
      </c>
      <c r="T5589" s="70" t="e">
        <f t="shared" si="1225"/>
        <v>#DIV/0!</v>
      </c>
      <c r="V5589" s="16"/>
      <c r="W5589" s="16"/>
      <c r="X5589" s="16"/>
    </row>
    <row r="5590" spans="1:24">
      <c r="A5590" s="1">
        <v>42338</v>
      </c>
      <c r="D5590" s="4">
        <f t="shared" si="1224"/>
        <v>473349.70067447436</v>
      </c>
      <c r="E5590" s="4">
        <f t="shared" si="1220"/>
        <v>37167.643140813627</v>
      </c>
      <c r="L5590" s="4">
        <f t="shared" si="1221"/>
        <v>37677908.694600001</v>
      </c>
      <c r="T5590" s="70" t="e">
        <f t="shared" si="1225"/>
        <v>#DIV/0!</v>
      </c>
      <c r="V5590" s="16"/>
      <c r="W5590" s="16"/>
      <c r="X5590" s="16"/>
    </row>
    <row r="5591" spans="1:24">
      <c r="A5591" s="1">
        <v>42369</v>
      </c>
      <c r="D5591" s="4">
        <f t="shared" si="1224"/>
        <v>604946.0497938114</v>
      </c>
      <c r="E5591" s="4">
        <f t="shared" si="1220"/>
        <v>131596.34911933704</v>
      </c>
      <c r="L5591" s="4">
        <f t="shared" si="1221"/>
        <v>47354318.047799997</v>
      </c>
      <c r="T5591" s="70" t="e">
        <f t="shared" si="1225"/>
        <v>#DIV/0!</v>
      </c>
      <c r="V5591" s="16"/>
      <c r="W5591" s="16"/>
      <c r="X5591" s="16"/>
    </row>
    <row r="5592" spans="1:24">
      <c r="A5592" s="1">
        <v>42400</v>
      </c>
      <c r="D5592" s="4">
        <f t="shared" si="1224"/>
        <v>792847.48519796657</v>
      </c>
      <c r="E5592" s="4">
        <f t="shared" si="1220"/>
        <v>187901.43540415517</v>
      </c>
      <c r="L5592" s="4">
        <f t="shared" si="1221"/>
        <v>45827896.639679991</v>
      </c>
      <c r="T5592" s="70" t="e">
        <f t="shared" si="1225"/>
        <v>#DIV/0!</v>
      </c>
      <c r="V5592" s="16"/>
      <c r="W5592" s="16"/>
      <c r="X5592" s="16"/>
    </row>
    <row r="5593" spans="1:24">
      <c r="A5593" s="1">
        <v>42429</v>
      </c>
      <c r="D5593" s="4">
        <f t="shared" si="1224"/>
        <v>1042270.597818269</v>
      </c>
      <c r="E5593" s="4">
        <f t="shared" si="1220"/>
        <v>249423.11262030248</v>
      </c>
      <c r="L5593" s="4">
        <f t="shared" si="1221"/>
        <v>42077147.591159999</v>
      </c>
      <c r="T5593" s="70" t="e">
        <f t="shared" si="1225"/>
        <v>#DIV/0!</v>
      </c>
      <c r="V5593" s="16"/>
      <c r="W5593" s="16"/>
      <c r="X5593" s="16"/>
    </row>
    <row r="5594" spans="1:24">
      <c r="A5594" s="1">
        <v>42460</v>
      </c>
      <c r="D5594" s="4">
        <f t="shared" si="1224"/>
        <v>1160755.7008742564</v>
      </c>
      <c r="E5594" s="4">
        <f t="shared" si="1220"/>
        <v>118485.10305598739</v>
      </c>
      <c r="L5594" s="4">
        <f t="shared" si="1221"/>
        <v>46289785.713480003</v>
      </c>
      <c r="T5594" s="70" t="e">
        <f t="shared" si="1225"/>
        <v>#DIV/0!</v>
      </c>
      <c r="V5594" s="16"/>
      <c r="W5594" s="16"/>
      <c r="X5594" s="16"/>
    </row>
    <row r="5595" spans="1:24">
      <c r="A5595" s="1">
        <v>42490</v>
      </c>
      <c r="D5595" s="4">
        <f t="shared" si="1224"/>
        <v>1240488.7477356435</v>
      </c>
      <c r="E5595" s="4">
        <f t="shared" si="1220"/>
        <v>79733.046861387091</v>
      </c>
      <c r="L5595" s="4">
        <f t="shared" si="1221"/>
        <v>47022319.156680003</v>
      </c>
      <c r="T5595" s="70" t="e">
        <f t="shared" si="1225"/>
        <v>#DIV/0!</v>
      </c>
      <c r="V5595" s="16"/>
      <c r="W5595" s="16"/>
      <c r="X5595" s="16"/>
    </row>
    <row r="5596" spans="1:24">
      <c r="A5596" s="1">
        <v>42521</v>
      </c>
      <c r="D5596" s="4">
        <f t="shared" si="1224"/>
        <v>1361225.8830818674</v>
      </c>
      <c r="E5596" s="4">
        <f t="shared" si="1220"/>
        <v>120737.13534622383</v>
      </c>
      <c r="L5596" s="4">
        <f t="shared" si="1221"/>
        <v>51645121.284960009</v>
      </c>
      <c r="T5596" s="70" t="e">
        <f t="shared" si="1225"/>
        <v>#DIV/0!</v>
      </c>
      <c r="V5596" s="16"/>
      <c r="W5596" s="16"/>
      <c r="X5596" s="16"/>
    </row>
    <row r="5597" spans="1:24">
      <c r="A5597" s="1">
        <v>42551</v>
      </c>
      <c r="D5597" s="4">
        <f t="shared" si="1224"/>
        <v>1440412.3771116983</v>
      </c>
      <c r="E5597" s="4">
        <f t="shared" si="1220"/>
        <v>79186.494029830908</v>
      </c>
      <c r="L5597" s="4">
        <f t="shared" si="1221"/>
        <v>69470704.838880002</v>
      </c>
      <c r="T5597" s="70" t="e">
        <f t="shared" si="1225"/>
        <v>#DIV/0!</v>
      </c>
      <c r="V5597" s="16"/>
      <c r="W5597" s="16"/>
      <c r="X5597" s="16"/>
    </row>
    <row r="5598" spans="1:24">
      <c r="A5598" s="1">
        <v>42582</v>
      </c>
      <c r="D5598" s="4">
        <f t="shared" si="1224"/>
        <v>1524354.7119846379</v>
      </c>
      <c r="E5598" s="4">
        <f t="shared" si="1220"/>
        <v>83942.334872939624</v>
      </c>
      <c r="L5598" s="4">
        <f t="shared" si="1221"/>
        <v>47840318.852039993</v>
      </c>
      <c r="T5598" s="70" t="e">
        <f t="shared" si="1225"/>
        <v>#DIV/0!</v>
      </c>
      <c r="V5598" s="16"/>
      <c r="W5598" s="16"/>
      <c r="X5598" s="16"/>
    </row>
    <row r="5599" spans="1:24">
      <c r="A5599" s="1">
        <v>42613</v>
      </c>
      <c r="D5599" s="4">
        <f t="shared" si="1224"/>
        <v>1511565.4961502547</v>
      </c>
      <c r="E5599" s="4">
        <f t="shared" si="1220"/>
        <v>-12789.215834383154</v>
      </c>
      <c r="L5599" s="4">
        <f t="shared" si="1221"/>
        <v>32325186.58326</v>
      </c>
      <c r="T5599" s="70" t="e">
        <f t="shared" si="1225"/>
        <v>#DIV/0!</v>
      </c>
      <c r="V5599" s="16"/>
      <c r="W5599" s="16"/>
      <c r="X5599" s="16"/>
    </row>
    <row r="5600" spans="1:24">
      <c r="A5600" s="1">
        <v>42643</v>
      </c>
      <c r="D5600" s="4">
        <f t="shared" si="1224"/>
        <v>1623859.8803039929</v>
      </c>
      <c r="E5600" s="4">
        <f t="shared" si="1220"/>
        <v>112294.38415373815</v>
      </c>
      <c r="L5600" s="4">
        <f t="shared" si="1221"/>
        <v>32696136.590940002</v>
      </c>
      <c r="T5600" s="70" t="e">
        <f t="shared" si="1225"/>
        <v>#DIV/0!</v>
      </c>
      <c r="V5600" s="16"/>
      <c r="W5600" s="16"/>
      <c r="X5600" s="16"/>
    </row>
    <row r="5601" spans="1:24">
      <c r="A5601" s="1">
        <v>42674</v>
      </c>
      <c r="D5601" s="4">
        <f t="shared" si="1224"/>
        <v>1808682.7406240546</v>
      </c>
      <c r="E5601" s="4">
        <f t="shared" si="1220"/>
        <v>184822.86032006168</v>
      </c>
      <c r="L5601" s="4">
        <f t="shared" si="1221"/>
        <v>35809444.247220002</v>
      </c>
      <c r="T5601" s="70" t="e">
        <f t="shared" si="1225"/>
        <v>#DIV/0!</v>
      </c>
      <c r="V5601" s="16"/>
      <c r="W5601" s="16"/>
      <c r="X5601" s="16"/>
    </row>
    <row r="5602" spans="1:24">
      <c r="A5602" s="1">
        <v>42704</v>
      </c>
      <c r="D5602" s="4">
        <f t="shared" si="1224"/>
        <v>1903107.2479329824</v>
      </c>
      <c r="E5602" s="4">
        <f t="shared" si="1220"/>
        <v>94424.50730892783</v>
      </c>
      <c r="L5602" s="4">
        <f t="shared" si="1221"/>
        <v>39133664.615160011</v>
      </c>
      <c r="T5602" s="70" t="e">
        <f t="shared" si="1225"/>
        <v>#DIV/0!</v>
      </c>
      <c r="V5602" s="16"/>
      <c r="W5602" s="16"/>
      <c r="X5602" s="16"/>
    </row>
    <row r="5603" spans="1:24">
      <c r="A5603" s="1">
        <v>42735</v>
      </c>
      <c r="D5603" s="4">
        <f t="shared" si="1224"/>
        <v>2146243.6838747989</v>
      </c>
      <c r="E5603" s="4">
        <f t="shared" si="1220"/>
        <v>243136.43594181654</v>
      </c>
      <c r="L5603" s="4">
        <f t="shared" si="1221"/>
        <v>46038008.471039988</v>
      </c>
      <c r="T5603" s="70" t="e">
        <f t="shared" si="1225"/>
        <v>#DIV/0!</v>
      </c>
      <c r="V5603" s="16"/>
      <c r="W5603" s="16"/>
      <c r="X5603" s="16"/>
    </row>
    <row r="5604" spans="1:24">
      <c r="A5604" s="1">
        <v>42766</v>
      </c>
      <c r="D5604" s="4">
        <f t="shared" si="1224"/>
        <v>2494097.7872228553</v>
      </c>
      <c r="E5604" s="4">
        <f t="shared" si="1220"/>
        <v>347854.10334805632</v>
      </c>
      <c r="L5604" s="4">
        <f t="shared" si="1221"/>
        <v>50955266.346299998</v>
      </c>
      <c r="T5604" s="70" t="e">
        <f t="shared" si="1225"/>
        <v>#DIV/0!</v>
      </c>
      <c r="V5604" s="16"/>
      <c r="W5604" s="16"/>
      <c r="X5604" s="16"/>
    </row>
    <row r="5605" spans="1:24">
      <c r="A5605" s="1">
        <v>42794</v>
      </c>
      <c r="D5605" s="4">
        <f t="shared" si="1224"/>
        <v>3043751.5158127337</v>
      </c>
      <c r="E5605" s="4">
        <f t="shared" si="1220"/>
        <v>549653.72858987842</v>
      </c>
      <c r="L5605" s="4">
        <f t="shared" si="1221"/>
        <v>53785367.386740007</v>
      </c>
      <c r="T5605" s="70" t="e">
        <f t="shared" si="1225"/>
        <v>#DIV/0!</v>
      </c>
      <c r="V5605" s="16"/>
      <c r="W5605" s="16"/>
      <c r="X5605" s="16"/>
    </row>
    <row r="5606" spans="1:24">
      <c r="A5606" s="1">
        <v>42825</v>
      </c>
      <c r="D5606" s="4">
        <f t="shared" si="1224"/>
        <v>3345774.7069329671</v>
      </c>
      <c r="E5606" s="4">
        <f t="shared" si="1220"/>
        <v>302023.19112023339</v>
      </c>
      <c r="F5606" s="3">
        <f t="shared" ref="F5606:F5637" si="1226">AVERAGEIFS(AC609:AC5592,$A609:$A5592,"&gt;="&amp;$A5605,$A609:$A5592,"&lt;="&amp;$A5606)</f>
        <v>107.90204253133987</v>
      </c>
      <c r="G5606" s="6">
        <f>E5606*F5606</f>
        <v>32588919.213706415</v>
      </c>
      <c r="L5606" s="4">
        <f t="shared" si="1221"/>
        <v>63101096.019360013</v>
      </c>
      <c r="N5606" s="17">
        <f t="shared" ref="N5606:N5668" si="1227">L5606-G5606</f>
        <v>30512176.805653598</v>
      </c>
      <c r="T5606" s="70" t="e">
        <f t="shared" si="1225"/>
        <v>#DIV/0!</v>
      </c>
      <c r="V5606" s="16"/>
      <c r="W5606" s="16"/>
      <c r="X5606" s="16"/>
    </row>
    <row r="5607" spans="1:24">
      <c r="A5607" s="1">
        <v>42855</v>
      </c>
      <c r="D5607" s="4">
        <f t="shared" si="1224"/>
        <v>3665669.1234974028</v>
      </c>
      <c r="E5607" s="4">
        <f t="shared" si="1220"/>
        <v>319894.4165644357</v>
      </c>
      <c r="F5607" s="3">
        <f t="shared" si="1226"/>
        <v>104.94294001285054</v>
      </c>
      <c r="G5607" s="6">
        <f t="shared" ref="G5607:G5670" si="1228">E5607*F5607</f>
        <v>33570660.5679674</v>
      </c>
      <c r="L5607" s="4">
        <f t="shared" si="1221"/>
        <v>65836049.360400014</v>
      </c>
      <c r="N5607" s="17">
        <f t="shared" si="1227"/>
        <v>32265388.792432614</v>
      </c>
      <c r="T5607" s="70" t="e">
        <f t="shared" si="1225"/>
        <v>#DIV/0!</v>
      </c>
      <c r="V5607" s="16"/>
      <c r="W5607" s="16"/>
      <c r="X5607" s="16"/>
    </row>
    <row r="5608" spans="1:24">
      <c r="A5608" s="1">
        <v>42886</v>
      </c>
      <c r="D5608" s="4">
        <f t="shared" si="1224"/>
        <v>3995871.2817278262</v>
      </c>
      <c r="E5608" s="4">
        <f t="shared" si="1220"/>
        <v>330202.15823042346</v>
      </c>
      <c r="F5608" s="3">
        <f t="shared" si="1226"/>
        <v>153.87036897403226</v>
      </c>
      <c r="G5608" s="6">
        <f t="shared" si="1228"/>
        <v>50808327.922937043</v>
      </c>
      <c r="L5608" s="4">
        <f t="shared" si="1221"/>
        <v>105708887.94599998</v>
      </c>
      <c r="N5608" s="17">
        <f t="shared" si="1227"/>
        <v>54900560.023062937</v>
      </c>
      <c r="T5608" s="70" t="e">
        <f t="shared" si="1225"/>
        <v>#DIV/0!</v>
      </c>
      <c r="V5608" s="16"/>
      <c r="W5608" s="16"/>
      <c r="X5608" s="16"/>
    </row>
    <row r="5609" spans="1:24">
      <c r="A5609" s="1">
        <v>42916</v>
      </c>
      <c r="D5609" s="4">
        <f t="shared" si="1224"/>
        <v>4888793.383143723</v>
      </c>
      <c r="E5609" s="4">
        <f t="shared" si="1220"/>
        <v>892922.10141589679</v>
      </c>
      <c r="F5609" s="3">
        <f t="shared" si="1226"/>
        <v>177.9247261882507</v>
      </c>
      <c r="G5609" s="6">
        <f t="shared" si="1228"/>
        <v>158872920.40186086</v>
      </c>
      <c r="L5609" s="4">
        <f t="shared" si="1221"/>
        <v>141472259.3556</v>
      </c>
      <c r="N5609" s="17">
        <f t="shared" si="1227"/>
        <v>-17400661.046260864</v>
      </c>
      <c r="T5609" s="70" t="e">
        <f t="shared" si="1225"/>
        <v>#DIV/0!</v>
      </c>
      <c r="V5609" s="16"/>
      <c r="W5609" s="16"/>
      <c r="X5609" s="16"/>
    </row>
    <row r="5610" spans="1:24">
      <c r="A5610" s="1">
        <v>42947</v>
      </c>
      <c r="D5610" s="4">
        <f t="shared" si="1224"/>
        <v>5521848.0507395091</v>
      </c>
      <c r="E5610" s="4">
        <f t="shared" ref="E5610:E5673" si="1229">D5610-D5609</f>
        <v>633054.66759578604</v>
      </c>
      <c r="F5610" s="3">
        <f t="shared" si="1226"/>
        <v>149.66626493478387</v>
      </c>
      <c r="G5610" s="6">
        <f t="shared" si="1228"/>
        <v>94746927.598592445</v>
      </c>
      <c r="L5610" s="4">
        <f t="shared" ref="L5610:L5673" si="1230">SUMIFS($L$548:$L$5114,$A$548:$A$5114,"&gt;"&amp;$A5609,$A$548:$A$5114,"&lt;="&amp;$A5610)</f>
        <v>140042349.35999998</v>
      </c>
      <c r="N5610" s="17">
        <f t="shared" si="1227"/>
        <v>45295421.761407539</v>
      </c>
      <c r="T5610" s="70" t="e">
        <f t="shared" si="1225"/>
        <v>#DIV/0!</v>
      </c>
      <c r="V5610" s="16"/>
      <c r="W5610" s="16"/>
      <c r="X5610" s="16"/>
    </row>
    <row r="5611" spans="1:24">
      <c r="A5611" s="1">
        <v>42978</v>
      </c>
      <c r="D5611" s="4">
        <f t="shared" si="1224"/>
        <v>6419255.1247741152</v>
      </c>
      <c r="E5611" s="4">
        <f t="shared" si="1229"/>
        <v>897407.07403460611</v>
      </c>
      <c r="F5611" s="3">
        <f t="shared" si="1226"/>
        <v>200.14171915501845</v>
      </c>
      <c r="G5611" s="6">
        <f t="shared" si="1228"/>
        <v>179608594.57916099</v>
      </c>
      <c r="L5611" s="4">
        <f t="shared" si="1230"/>
        <v>215968474.14480001</v>
      </c>
      <c r="N5611" s="17">
        <f t="shared" si="1227"/>
        <v>36359879.565639019</v>
      </c>
      <c r="T5611" s="70" t="e">
        <f t="shared" si="1225"/>
        <v>#DIV/0!</v>
      </c>
      <c r="V5611" s="16"/>
      <c r="W5611" s="16"/>
      <c r="X5611" s="16"/>
    </row>
    <row r="5612" spans="1:24">
      <c r="A5612" s="1">
        <v>43008</v>
      </c>
      <c r="D5612" s="4">
        <f t="shared" si="1224"/>
        <v>7099721.5232863314</v>
      </c>
      <c r="E5612" s="4">
        <f t="shared" si="1229"/>
        <v>680466.39851221628</v>
      </c>
      <c r="F5612" s="3">
        <f t="shared" si="1226"/>
        <v>196.90671890220818</v>
      </c>
      <c r="G5612" s="6">
        <f t="shared" si="1228"/>
        <v>133988405.85424295</v>
      </c>
      <c r="L5612" s="4">
        <f t="shared" si="1230"/>
        <v>221322677.66819999</v>
      </c>
      <c r="N5612" s="17">
        <f t="shared" si="1227"/>
        <v>87334271.813957036</v>
      </c>
      <c r="T5612" s="70" t="e">
        <f t="shared" si="1225"/>
        <v>#DIV/0!</v>
      </c>
      <c r="V5612" s="16"/>
      <c r="W5612" s="16"/>
      <c r="X5612" s="16"/>
    </row>
    <row r="5613" spans="1:24">
      <c r="A5613" s="1">
        <v>43039</v>
      </c>
      <c r="D5613" s="4">
        <f t="shared" si="1224"/>
        <v>8661480.7058538198</v>
      </c>
      <c r="E5613" s="4">
        <f t="shared" si="1229"/>
        <v>1561759.1825674884</v>
      </c>
      <c r="F5613" s="3">
        <f t="shared" si="1226"/>
        <v>206.38810748593289</v>
      </c>
      <c r="G5613" s="6">
        <f t="shared" si="1228"/>
        <v>322328522.03888148</v>
      </c>
      <c r="L5613" s="4">
        <f t="shared" si="1230"/>
        <v>298442615.31899995</v>
      </c>
      <c r="N5613" s="17">
        <f t="shared" si="1227"/>
        <v>-23885906.719881535</v>
      </c>
      <c r="T5613" s="70" t="e">
        <f t="shared" si="1225"/>
        <v>#DIV/0!</v>
      </c>
      <c r="V5613" s="16"/>
      <c r="W5613" s="16"/>
      <c r="X5613" s="16"/>
    </row>
    <row r="5614" spans="1:24">
      <c r="A5614" s="1">
        <v>43069</v>
      </c>
      <c r="D5614" s="4">
        <f t="shared" si="1224"/>
        <v>9943074.1950897165</v>
      </c>
      <c r="E5614" s="4">
        <f t="shared" si="1229"/>
        <v>1281593.4892358966</v>
      </c>
      <c r="F5614" s="3">
        <f t="shared" si="1226"/>
        <v>266.15400078292959</v>
      </c>
      <c r="G5614" s="6">
        <f t="shared" si="1228"/>
        <v>341101234.53748828</v>
      </c>
      <c r="L5614" s="4">
        <f t="shared" si="1230"/>
        <v>420375149.87399995</v>
      </c>
      <c r="N5614" s="17">
        <f t="shared" si="1227"/>
        <v>79273915.336511672</v>
      </c>
      <c r="T5614" s="70" t="e">
        <f t="shared" si="1225"/>
        <v>#DIV/0!</v>
      </c>
      <c r="V5614" s="16"/>
      <c r="W5614" s="16"/>
      <c r="X5614" s="16"/>
    </row>
    <row r="5615" spans="1:24">
      <c r="A5615" s="1">
        <v>43100</v>
      </c>
      <c r="D5615" s="4">
        <f t="shared" si="1224"/>
        <v>11944720.827108026</v>
      </c>
      <c r="E5615" s="4">
        <f t="shared" si="1229"/>
        <v>2001646.6320183091</v>
      </c>
      <c r="F5615" s="3">
        <f t="shared" si="1226"/>
        <v>438.59832390874135</v>
      </c>
      <c r="G5615" s="6">
        <f t="shared" si="1228"/>
        <v>877918857.86080754</v>
      </c>
      <c r="L5615" s="4">
        <f t="shared" si="1230"/>
        <v>846241656.49799979</v>
      </c>
      <c r="N5615" s="17">
        <f t="shared" si="1227"/>
        <v>-31677201.362807751</v>
      </c>
      <c r="T5615" s="70" t="e">
        <f t="shared" si="1225"/>
        <v>#DIV/0!</v>
      </c>
      <c r="V5615" s="16"/>
      <c r="W5615" s="16"/>
      <c r="X5615" s="16"/>
    </row>
    <row r="5616" spans="1:24">
      <c r="A5616" s="1">
        <v>43131</v>
      </c>
      <c r="D5616" s="4">
        <f t="shared" si="1224"/>
        <v>15659523.207841175</v>
      </c>
      <c r="E5616" s="4">
        <f t="shared" si="1229"/>
        <v>3714802.3807331491</v>
      </c>
      <c r="F5616" s="3">
        <f t="shared" si="1226"/>
        <v>290.5986454732984</v>
      </c>
      <c r="G5616" s="6">
        <f t="shared" si="1228"/>
        <v>1079516540.0420372</v>
      </c>
      <c r="L5616" s="4">
        <f t="shared" si="1230"/>
        <v>720522478.71179986</v>
      </c>
      <c r="N5616" s="17">
        <f t="shared" si="1227"/>
        <v>-358994061.33023739</v>
      </c>
      <c r="T5616" s="70" t="e">
        <f t="shared" ca="1" si="1225"/>
        <v>#N/A</v>
      </c>
      <c r="V5616" s="16"/>
      <c r="W5616" s="16"/>
      <c r="X5616" s="16"/>
    </row>
    <row r="5617" spans="1:24">
      <c r="A5617" s="1">
        <v>43159</v>
      </c>
      <c r="D5617" s="4">
        <f t="shared" si="1224"/>
        <v>20470609.767318767</v>
      </c>
      <c r="E5617" s="4">
        <f t="shared" si="1229"/>
        <v>4811086.5594775919</v>
      </c>
      <c r="F5617" s="3">
        <f t="shared" si="1226"/>
        <v>151.83147526031399</v>
      </c>
      <c r="G5617" s="6">
        <f t="shared" si="1228"/>
        <v>730474369.93055117</v>
      </c>
      <c r="L5617" s="4">
        <f t="shared" si="1230"/>
        <v>475867367.43839997</v>
      </c>
      <c r="N5617" s="17">
        <f t="shared" si="1227"/>
        <v>-254607002.4921512</v>
      </c>
      <c r="T5617" s="70">
        <f t="shared" si="1225"/>
        <v>1194.3061121247401</v>
      </c>
      <c r="V5617" s="16"/>
      <c r="W5617" s="16"/>
      <c r="X5617" s="16"/>
    </row>
    <row r="5618" spans="1:24">
      <c r="A5618" s="1">
        <v>43190</v>
      </c>
      <c r="D5618" s="4">
        <f t="shared" si="1224"/>
        <v>23777120.715023994</v>
      </c>
      <c r="E5618" s="4">
        <f t="shared" si="1229"/>
        <v>3306510.9477052279</v>
      </c>
      <c r="F5618" s="3">
        <f t="shared" si="1226"/>
        <v>124.18089537858899</v>
      </c>
      <c r="G5618" s="6">
        <f t="shared" si="1228"/>
        <v>410605490.06514204</v>
      </c>
      <c r="L5618" s="4">
        <f t="shared" si="1230"/>
        <v>504440496</v>
      </c>
      <c r="N5618" s="17">
        <f t="shared" si="1227"/>
        <v>93835005.934857965</v>
      </c>
      <c r="T5618" s="70">
        <f t="shared" si="1225"/>
        <v>990.80414761528471</v>
      </c>
      <c r="V5618" s="16"/>
      <c r="W5618" s="16"/>
      <c r="X5618" s="16"/>
    </row>
    <row r="5619" spans="1:24">
      <c r="A5619" s="1">
        <v>43220</v>
      </c>
      <c r="D5619" s="4">
        <f t="shared" ref="D5619:D5650" si="1231">AVERAGEIFS(D622:D5605,$A622:$A5605,"&gt;="&amp;$A5618,$A622:$A5605,"&lt;="&amp;$A5619)</f>
        <v>26579715.099664021</v>
      </c>
      <c r="E5619" s="4">
        <f t="shared" si="1229"/>
        <v>2802594.3846400268</v>
      </c>
      <c r="F5619" s="3">
        <f t="shared" si="1226"/>
        <v>93.752578168039506</v>
      </c>
      <c r="G5619" s="6">
        <f t="shared" si="1228"/>
        <v>262750449.11927268</v>
      </c>
      <c r="L5619" s="4">
        <f t="shared" si="1230"/>
        <v>433782934.56899995</v>
      </c>
      <c r="N5619" s="17">
        <f t="shared" si="1227"/>
        <v>171032485.44972727</v>
      </c>
      <c r="T5619" s="70">
        <f t="shared" ref="T5619:T5650" si="1232">AVERAGEIFS(T622:T5605,$A622:$A5605,"&gt;="&amp;$A5618,$A622:$A5605,"&lt;="&amp;$A5619)</f>
        <v>767.30238191525814</v>
      </c>
      <c r="V5619" s="16"/>
      <c r="W5619" s="16"/>
      <c r="X5619" s="16"/>
    </row>
    <row r="5620" spans="1:24">
      <c r="A5620" s="1">
        <v>43251</v>
      </c>
      <c r="D5620" s="4">
        <f t="shared" si="1231"/>
        <v>29655561.528635066</v>
      </c>
      <c r="E5620" s="4">
        <f t="shared" si="1229"/>
        <v>3075846.4289710447</v>
      </c>
      <c r="F5620" s="3">
        <f t="shared" si="1226"/>
        <v>88.947413375519261</v>
      </c>
      <c r="G5620" s="6">
        <f t="shared" si="1228"/>
        <v>273588583.79730225</v>
      </c>
      <c r="L5620" s="4">
        <f t="shared" si="1230"/>
        <v>471514806</v>
      </c>
      <c r="N5620" s="17">
        <f t="shared" si="1227"/>
        <v>197926222.20269775</v>
      </c>
      <c r="T5620" s="70">
        <f t="shared" si="1232"/>
        <v>721.98811529564239</v>
      </c>
      <c r="V5620" s="16"/>
      <c r="W5620" s="16"/>
      <c r="X5620" s="16"/>
    </row>
    <row r="5621" spans="1:24">
      <c r="A5621" s="1">
        <v>43281</v>
      </c>
      <c r="D5621" s="4">
        <f t="shared" si="1231"/>
        <v>35014817.513135627</v>
      </c>
      <c r="E5621" s="4">
        <f t="shared" si="1229"/>
        <v>5359255.9845005609</v>
      </c>
      <c r="F5621" s="3">
        <f t="shared" si="1226"/>
        <v>56.44409947612435</v>
      </c>
      <c r="G5621" s="6">
        <f t="shared" si="1228"/>
        <v>302498377.90716439</v>
      </c>
      <c r="L5621" s="4">
        <f t="shared" si="1230"/>
        <v>366836400</v>
      </c>
      <c r="N5621" s="17">
        <f t="shared" si="1227"/>
        <v>64338022.092835605</v>
      </c>
      <c r="T5621" s="70">
        <f t="shared" si="1232"/>
        <v>485.39289763481509</v>
      </c>
      <c r="V5621" s="16"/>
      <c r="W5621" s="16"/>
      <c r="X5621" s="16"/>
    </row>
    <row r="5622" spans="1:24">
      <c r="A5622" s="1">
        <v>43312</v>
      </c>
      <c r="D5622" s="4">
        <f t="shared" si="1231"/>
        <v>38163724.500881009</v>
      </c>
      <c r="E5622" s="4">
        <f t="shared" si="1229"/>
        <v>3148906.9877453819</v>
      </c>
      <c r="F5622" s="3">
        <f t="shared" si="1226"/>
        <v>53.198078997015436</v>
      </c>
      <c r="G5622" s="6">
        <f t="shared" si="1228"/>
        <v>167515802.68833274</v>
      </c>
      <c r="L5622" s="4">
        <f t="shared" si="1230"/>
        <v>398793993.5862</v>
      </c>
      <c r="N5622" s="17">
        <f t="shared" si="1227"/>
        <v>231278190.89786726</v>
      </c>
      <c r="T5622" s="70">
        <f t="shared" si="1232"/>
        <v>414.59158868854723</v>
      </c>
      <c r="V5622" s="16"/>
      <c r="W5622" s="16"/>
      <c r="X5622" s="16"/>
    </row>
    <row r="5623" spans="1:24">
      <c r="A5623" s="1">
        <v>43343</v>
      </c>
      <c r="D5623" s="4">
        <f t="shared" si="1231"/>
        <v>45259520.146593094</v>
      </c>
      <c r="E5623" s="4">
        <f t="shared" si="1229"/>
        <v>7095795.6457120851</v>
      </c>
      <c r="F5623" s="3">
        <f t="shared" si="1226"/>
        <v>39.705956425376591</v>
      </c>
      <c r="G5623" s="6">
        <f t="shared" si="1228"/>
        <v>281745352.71202099</v>
      </c>
      <c r="L5623" s="4">
        <f t="shared" si="1230"/>
        <v>373855825.57680005</v>
      </c>
      <c r="N5623" s="17">
        <f t="shared" si="1227"/>
        <v>92110472.864779055</v>
      </c>
      <c r="T5623" s="70">
        <f t="shared" si="1232"/>
        <v>361.09058504829659</v>
      </c>
      <c r="V5623" s="16"/>
      <c r="W5623" s="16"/>
      <c r="X5623" s="16"/>
    </row>
    <row r="5624" spans="1:24">
      <c r="A5624" s="1">
        <v>43373</v>
      </c>
      <c r="D5624" s="4">
        <f t="shared" si="1231"/>
        <v>50113134.995702751</v>
      </c>
      <c r="E5624" s="4">
        <f t="shared" si="1229"/>
        <v>4853614.8491096571</v>
      </c>
      <c r="F5624" s="3">
        <f t="shared" si="1226"/>
        <v>33.66760167573036</v>
      </c>
      <c r="G5624" s="6">
        <f t="shared" si="1228"/>
        <v>163409571.42723405</v>
      </c>
      <c r="L5624" s="4">
        <f t="shared" si="1230"/>
        <v>357064998.65639997</v>
      </c>
      <c r="N5624" s="17">
        <f t="shared" si="1227"/>
        <v>193655427.22916591</v>
      </c>
      <c r="T5624" s="70">
        <f t="shared" si="1232"/>
        <v>321.20793480305423</v>
      </c>
      <c r="V5624" s="16"/>
      <c r="W5624" s="16"/>
      <c r="X5624" s="16"/>
    </row>
    <row r="5625" spans="1:24">
      <c r="A5625" s="1">
        <v>43404</v>
      </c>
      <c r="D5625" s="4">
        <f t="shared" si="1231"/>
        <v>52242816.836595699</v>
      </c>
      <c r="E5625" s="4">
        <f t="shared" si="1229"/>
        <v>2129681.8408929482</v>
      </c>
      <c r="F5625" s="3">
        <f t="shared" si="1226"/>
        <v>30.762271757718135</v>
      </c>
      <c r="G5625" s="6">
        <f t="shared" si="1228"/>
        <v>65513851.547026306</v>
      </c>
      <c r="L5625" s="4">
        <f t="shared" si="1230"/>
        <v>361903040.7984001</v>
      </c>
      <c r="N5625" s="17">
        <f t="shared" si="1227"/>
        <v>296389189.25137377</v>
      </c>
      <c r="T5625" s="70">
        <f t="shared" si="1232"/>
        <v>297.22231250811654</v>
      </c>
      <c r="V5625" s="16"/>
      <c r="W5625" s="16"/>
      <c r="X5625" s="16"/>
    </row>
    <row r="5626" spans="1:24">
      <c r="A5626" s="1">
        <v>43434</v>
      </c>
      <c r="D5626" s="4">
        <f t="shared" si="1231"/>
        <v>49588803.486217372</v>
      </c>
      <c r="E5626" s="4">
        <f t="shared" si="1229"/>
        <v>-2654013.3503783271</v>
      </c>
      <c r="F5626" s="3">
        <f t="shared" si="1226"/>
        <v>25.287077191755316</v>
      </c>
      <c r="G5626" s="6"/>
      <c r="L5626" s="4">
        <f t="shared" si="1230"/>
        <v>291715945.56</v>
      </c>
      <c r="N5626" s="17">
        <f t="shared" si="1227"/>
        <v>291715945.56</v>
      </c>
      <c r="T5626" s="70">
        <f t="shared" si="1232"/>
        <v>256.6322319838722</v>
      </c>
      <c r="V5626" s="16"/>
      <c r="W5626" s="16"/>
      <c r="X5626" s="16"/>
    </row>
    <row r="5627" spans="1:24">
      <c r="A5627" s="1">
        <v>43465</v>
      </c>
      <c r="D5627" s="4">
        <f t="shared" si="1231"/>
        <v>39518342.317472287</v>
      </c>
      <c r="E5627" s="4">
        <f t="shared" si="1229"/>
        <v>-10070461.168745086</v>
      </c>
      <c r="F5627" s="3">
        <f t="shared" si="1226"/>
        <v>20.250541095088188</v>
      </c>
      <c r="G5627" s="6"/>
      <c r="L5627" s="4">
        <f t="shared" si="1230"/>
        <v>207516697.89119998</v>
      </c>
      <c r="N5627" s="17">
        <f t="shared" si="1227"/>
        <v>207516697.89119998</v>
      </c>
      <c r="T5627" s="70">
        <f t="shared" si="1232"/>
        <v>219.8599038445513</v>
      </c>
      <c r="V5627" s="16"/>
      <c r="W5627" s="16"/>
      <c r="X5627" s="16"/>
    </row>
    <row r="5628" spans="1:24">
      <c r="A5628" s="1">
        <v>43496</v>
      </c>
      <c r="D5628" s="4">
        <f t="shared" si="1231"/>
        <v>41226684.15393728</v>
      </c>
      <c r="E5628" s="4">
        <f t="shared" si="1229"/>
        <v>1708341.8364649937</v>
      </c>
      <c r="F5628" s="3">
        <f t="shared" si="1226"/>
        <v>18.453611665486026</v>
      </c>
      <c r="G5628" s="6">
        <f t="shared" si="1228"/>
        <v>31525076.842028227</v>
      </c>
      <c r="L5628" s="4">
        <f t="shared" si="1230"/>
        <v>206551777.62419999</v>
      </c>
      <c r="N5628" s="17">
        <f t="shared" si="1227"/>
        <v>175026700.78217176</v>
      </c>
      <c r="T5628" s="70">
        <f t="shared" si="1232"/>
        <v>212.04364794089724</v>
      </c>
      <c r="V5628" s="16"/>
      <c r="W5628" s="16"/>
      <c r="X5628" s="16"/>
    </row>
    <row r="5629" spans="1:24">
      <c r="A5629" s="1">
        <v>43524</v>
      </c>
      <c r="D5629" s="4">
        <f t="shared" si="1231"/>
        <v>42794105.950615101</v>
      </c>
      <c r="E5629" s="4">
        <f t="shared" si="1229"/>
        <v>1567421.7966778204</v>
      </c>
      <c r="F5629" s="3">
        <f t="shared" si="1226"/>
        <v>17.225950546431044</v>
      </c>
      <c r="G5629" s="6">
        <f t="shared" si="1228"/>
        <v>27000330.354970228</v>
      </c>
      <c r="L5629" s="4">
        <f t="shared" si="1230"/>
        <v>187073209.78379998</v>
      </c>
      <c r="N5629" s="17">
        <f t="shared" si="1227"/>
        <v>160072879.42882976</v>
      </c>
      <c r="T5629" s="70">
        <f t="shared" si="1232"/>
        <v>206.36436383137206</v>
      </c>
      <c r="V5629" s="16"/>
      <c r="W5629" s="16"/>
      <c r="X5629" s="16"/>
    </row>
    <row r="5630" spans="1:24">
      <c r="A5630" s="1">
        <v>43555</v>
      </c>
      <c r="D5630" s="4">
        <f t="shared" si="1231"/>
        <v>44005534.16494853</v>
      </c>
      <c r="E5630" s="4">
        <f t="shared" si="1229"/>
        <v>1211428.2143334299</v>
      </c>
      <c r="F5630" s="3">
        <f t="shared" si="1226"/>
        <v>18.580303986399834</v>
      </c>
      <c r="G5630" s="6">
        <f t="shared" si="1228"/>
        <v>22508704.48001666</v>
      </c>
      <c r="L5630" s="4">
        <f t="shared" si="1230"/>
        <v>221832209.62799996</v>
      </c>
      <c r="N5630" s="17">
        <f t="shared" si="1227"/>
        <v>199323505.14798331</v>
      </c>
      <c r="T5630" s="70">
        <f t="shared" si="1232"/>
        <v>210.3868610789327</v>
      </c>
      <c r="V5630" s="16"/>
      <c r="W5630" s="16"/>
      <c r="X5630" s="16"/>
    </row>
    <row r="5631" spans="1:24">
      <c r="A5631" s="1">
        <v>43585</v>
      </c>
      <c r="D5631" s="4">
        <f t="shared" si="1231"/>
        <v>45652332.121991061</v>
      </c>
      <c r="E5631" s="4">
        <f t="shared" si="1229"/>
        <v>1646797.9570425302</v>
      </c>
      <c r="F5631" s="3">
        <f t="shared" si="1226"/>
        <v>26.610999391809045</v>
      </c>
      <c r="G5631" s="6">
        <f t="shared" si="1228"/>
        <v>43822939.433291152</v>
      </c>
      <c r="L5631" s="4">
        <f t="shared" si="1230"/>
        <v>279654449.99039996</v>
      </c>
      <c r="N5631" s="17">
        <f t="shared" si="1227"/>
        <v>235831510.55710882</v>
      </c>
      <c r="T5631" s="70">
        <f t="shared" si="1232"/>
        <v>274.22740710638345</v>
      </c>
      <c r="V5631" s="16"/>
      <c r="W5631" s="16"/>
      <c r="X5631" s="16"/>
    </row>
    <row r="5632" spans="1:24">
      <c r="A5632" s="1">
        <v>43616</v>
      </c>
      <c r="D5632" s="4">
        <f t="shared" si="1231"/>
        <v>48009844.401030853</v>
      </c>
      <c r="E5632" s="4">
        <f t="shared" si="1229"/>
        <v>2357512.2790397927</v>
      </c>
      <c r="F5632" s="3">
        <f t="shared" si="1226"/>
        <v>40.244713267656579</v>
      </c>
      <c r="G5632" s="6">
        <f t="shared" si="1228"/>
        <v>94877405.694936037</v>
      </c>
      <c r="L5632" s="4">
        <f t="shared" si="1230"/>
        <v>407887521.80760002</v>
      </c>
      <c r="N5632" s="17">
        <f t="shared" si="1227"/>
        <v>313010116.11266398</v>
      </c>
      <c r="T5632" s="70">
        <f t="shared" si="1232"/>
        <v>372.83240972036606</v>
      </c>
      <c r="V5632" s="16"/>
      <c r="W5632" s="16"/>
      <c r="X5632" s="16"/>
    </row>
    <row r="5633" spans="1:24">
      <c r="A5633" s="1">
        <v>43646</v>
      </c>
      <c r="D5633" s="4">
        <f t="shared" si="1231"/>
        <v>53687119.11141976</v>
      </c>
      <c r="E5633" s="4">
        <f t="shared" si="1229"/>
        <v>5677274.7103889063</v>
      </c>
      <c r="F5633" s="3">
        <f t="shared" si="1226"/>
        <v>48.7944069120826</v>
      </c>
      <c r="G5633" s="6">
        <f t="shared" si="1228"/>
        <v>277019252.3703922</v>
      </c>
      <c r="L5633" s="4">
        <f t="shared" si="1230"/>
        <v>508164911.95859993</v>
      </c>
      <c r="N5633" s="17">
        <f t="shared" si="1227"/>
        <v>231145659.58820772</v>
      </c>
      <c r="T5633" s="70">
        <f t="shared" si="1232"/>
        <v>434.2261997453719</v>
      </c>
      <c r="V5633" s="16"/>
      <c r="W5633" s="16"/>
      <c r="X5633" s="16"/>
    </row>
    <row r="5634" spans="1:24">
      <c r="A5634" s="1">
        <v>43677</v>
      </c>
      <c r="D5634" s="4">
        <f t="shared" si="1231"/>
        <v>62509446.820103392</v>
      </c>
      <c r="E5634" s="4">
        <f t="shared" si="1229"/>
        <v>8822327.7086836323</v>
      </c>
      <c r="F5634" s="3">
        <f t="shared" si="1226"/>
        <v>47.751215105165002</v>
      </c>
      <c r="G5634" s="6">
        <f t="shared" si="1228"/>
        <v>421276868.14560962</v>
      </c>
      <c r="L5634" s="4">
        <f t="shared" si="1230"/>
        <v>595319008.69620001</v>
      </c>
      <c r="N5634" s="17">
        <f t="shared" si="1227"/>
        <v>174042140.5505904</v>
      </c>
      <c r="T5634" s="70">
        <f t="shared" si="1232"/>
        <v>422.32976403874312</v>
      </c>
      <c r="V5634" s="16"/>
      <c r="W5634" s="16"/>
      <c r="X5634" s="16"/>
    </row>
    <row r="5635" spans="1:24">
      <c r="A5635" s="1">
        <v>43708</v>
      </c>
      <c r="D5635" s="4">
        <f t="shared" si="1231"/>
        <v>71012841.818219155</v>
      </c>
      <c r="E5635" s="4">
        <f t="shared" si="1229"/>
        <v>8503394.9981157631</v>
      </c>
      <c r="F5635" s="3">
        <f t="shared" si="1226"/>
        <v>39.957941401162529</v>
      </c>
      <c r="G5635" s="6">
        <f t="shared" si="1228"/>
        <v>339778159.04564822</v>
      </c>
      <c r="L5635" s="4">
        <f t="shared" si="1230"/>
        <v>593877088.68300009</v>
      </c>
      <c r="N5635" s="17">
        <f t="shared" si="1227"/>
        <v>254098929.63735187</v>
      </c>
      <c r="T5635" s="70">
        <f t="shared" si="1232"/>
        <v>270.63766998371744</v>
      </c>
      <c r="V5635" s="16"/>
      <c r="W5635" s="16"/>
      <c r="X5635" s="16"/>
    </row>
    <row r="5636" spans="1:24">
      <c r="A5636" s="1">
        <v>43738</v>
      </c>
      <c r="D5636" s="4">
        <f t="shared" si="1231"/>
        <v>82627259.706665143</v>
      </c>
      <c r="E5636" s="4">
        <f t="shared" si="1229"/>
        <v>11614417.888445988</v>
      </c>
      <c r="F5636" s="3">
        <f t="shared" si="1226"/>
        <v>29.115014522557171</v>
      </c>
      <c r="G5636" s="6">
        <f t="shared" si="1228"/>
        <v>338153945.49315274</v>
      </c>
      <c r="L5636" s="4">
        <f t="shared" si="1230"/>
        <v>529959660.20639998</v>
      </c>
      <c r="N5636" s="17">
        <f t="shared" si="1227"/>
        <v>191805714.71324724</v>
      </c>
      <c r="T5636" s="70">
        <f t="shared" si="1232"/>
        <v>236.8918293004827</v>
      </c>
      <c r="V5636" s="16"/>
      <c r="W5636" s="16"/>
      <c r="X5636" s="16"/>
    </row>
    <row r="5637" spans="1:24">
      <c r="A5637" s="1">
        <v>43769</v>
      </c>
      <c r="D5637" s="4">
        <f t="shared" si="1231"/>
        <v>93937447.395521328</v>
      </c>
      <c r="E5637" s="4">
        <f t="shared" si="1229"/>
        <v>11310187.688856184</v>
      </c>
      <c r="F5637" s="3">
        <f t="shared" si="1226"/>
        <v>18.306596601536615</v>
      </c>
      <c r="G5637" s="6">
        <f t="shared" si="1228"/>
        <v>207051043.5075559</v>
      </c>
      <c r="L5637" s="4">
        <f t="shared" si="1230"/>
        <v>469418899.91579998</v>
      </c>
      <c r="N5637" s="17">
        <f t="shared" si="1227"/>
        <v>262367856.40824407</v>
      </c>
      <c r="T5637" s="70">
        <f t="shared" si="1232"/>
        <v>207.61993903207974</v>
      </c>
      <c r="V5637" s="16"/>
      <c r="W5637" s="16"/>
      <c r="X5637" s="16"/>
    </row>
    <row r="5638" spans="1:24">
      <c r="A5638" s="1">
        <v>43799</v>
      </c>
      <c r="D5638" s="4">
        <f t="shared" si="1231"/>
        <v>93209785.058261678</v>
      </c>
      <c r="E5638" s="4">
        <f t="shared" si="1229"/>
        <v>-727662.33725965023</v>
      </c>
      <c r="F5638" s="3">
        <f t="shared" ref="F5638:F5669" si="1233">AVERAGEIFS(AC641:AC5624,$A641:$A5624,"&gt;="&amp;$A5637,$A641:$A5624,"&lt;="&amp;$A5638)</f>
        <v>18.521455995338687</v>
      </c>
      <c r="G5638" s="6">
        <f t="shared" si="1228"/>
        <v>-13477365.959019911</v>
      </c>
      <c r="L5638" s="4">
        <f t="shared" si="1230"/>
        <v>452218356.71460003</v>
      </c>
      <c r="N5638" s="17">
        <f t="shared" si="1227"/>
        <v>465695722.67361993</v>
      </c>
      <c r="T5638" s="70">
        <f t="shared" si="1232"/>
        <v>213.46667013655943</v>
      </c>
      <c r="V5638" s="16"/>
      <c r="W5638" s="16"/>
      <c r="X5638" s="16"/>
    </row>
    <row r="5639" spans="1:24">
      <c r="A5639" s="1">
        <v>43830</v>
      </c>
      <c r="D5639" s="4">
        <f t="shared" si="1231"/>
        <v>92493908.673050672</v>
      </c>
      <c r="E5639" s="4">
        <f t="shared" si="1229"/>
        <v>-715876.38521100581</v>
      </c>
      <c r="F5639" s="3">
        <f t="shared" si="1233"/>
        <v>14.483821899902457</v>
      </c>
      <c r="G5639" s="6">
        <f t="shared" si="1228"/>
        <v>-10368626.065742174</v>
      </c>
      <c r="L5639" s="4">
        <f t="shared" si="1230"/>
        <v>406428523.00380003</v>
      </c>
      <c r="N5639" s="17">
        <f t="shared" si="1227"/>
        <v>416797149.06954223</v>
      </c>
      <c r="T5639" s="70">
        <f t="shared" si="1232"/>
        <v>188.89725694872868</v>
      </c>
      <c r="V5639" s="16"/>
      <c r="W5639" s="16"/>
      <c r="X5639" s="16"/>
    </row>
    <row r="5640" spans="1:24">
      <c r="A5640" s="1">
        <v>43861</v>
      </c>
      <c r="D5640" s="4">
        <f t="shared" si="1231"/>
        <v>103140364.66545637</v>
      </c>
      <c r="E5640" s="4">
        <f t="shared" si="1229"/>
        <v>10646455.992405698</v>
      </c>
      <c r="F5640" s="3">
        <f t="shared" si="1233"/>
        <v>15.212400038602704</v>
      </c>
      <c r="G5640" s="6">
        <f t="shared" si="1228"/>
        <v>161958147.54985443</v>
      </c>
      <c r="L5640" s="4">
        <f t="shared" si="1230"/>
        <v>468126316.32300001</v>
      </c>
      <c r="N5640" s="17">
        <f t="shared" si="1227"/>
        <v>306168168.77314556</v>
      </c>
      <c r="T5640" s="70">
        <f t="shared" si="1232"/>
        <v>196.17433761917522</v>
      </c>
      <c r="V5640" s="16"/>
      <c r="W5640" s="16"/>
      <c r="X5640" s="16"/>
    </row>
    <row r="5641" spans="1:24">
      <c r="A5641" s="1">
        <v>43890</v>
      </c>
      <c r="D5641" s="4">
        <f t="shared" si="1231"/>
        <v>111006578.20344086</v>
      </c>
      <c r="E5641" s="4">
        <f t="shared" si="1229"/>
        <v>7866213.5379844904</v>
      </c>
      <c r="F5641" s="3">
        <f t="shared" si="1233"/>
        <v>17.292746577872105</v>
      </c>
      <c r="G5641" s="6">
        <f t="shared" si="1228"/>
        <v>136028437.23979253</v>
      </c>
      <c r="L5641" s="4">
        <f t="shared" si="1230"/>
        <v>502797202.22520006</v>
      </c>
      <c r="N5641" s="17">
        <f t="shared" si="1227"/>
        <v>366768764.98540753</v>
      </c>
      <c r="T5641" s="70">
        <f t="shared" si="1232"/>
        <v>210.34107166059323</v>
      </c>
      <c r="V5641" s="16"/>
      <c r="W5641" s="16"/>
      <c r="X5641" s="16"/>
    </row>
    <row r="5642" spans="1:24">
      <c r="A5642" s="1">
        <v>43921</v>
      </c>
      <c r="D5642" s="4">
        <f t="shared" si="1231"/>
        <v>112802118.93351333</v>
      </c>
      <c r="E5642" s="4">
        <f t="shared" si="1229"/>
        <v>1795540.7300724685</v>
      </c>
      <c r="F5642" s="3">
        <f t="shared" si="1233"/>
        <v>8.3634306159433294</v>
      </c>
      <c r="G5642" s="6">
        <f t="shared" si="1228"/>
        <v>15016880.314061321</v>
      </c>
      <c r="L5642" s="4">
        <f t="shared" si="1230"/>
        <v>383206433.49000007</v>
      </c>
      <c r="N5642" s="17">
        <f t="shared" si="1227"/>
        <v>368189553.17593873</v>
      </c>
      <c r="T5642" s="70">
        <f t="shared" si="1232"/>
        <v>140.34763224614827</v>
      </c>
      <c r="V5642" s="16"/>
      <c r="W5642" s="16"/>
      <c r="X5642" s="16"/>
    </row>
    <row r="5643" spans="1:24">
      <c r="A5643" s="1">
        <v>43951</v>
      </c>
      <c r="D5643" s="4">
        <f t="shared" si="1231"/>
        <v>106725677.19433466</v>
      </c>
      <c r="E5643" s="4">
        <f t="shared" si="1229"/>
        <v>-6076441.7391786724</v>
      </c>
      <c r="F5643" s="3">
        <f t="shared" si="1233"/>
        <v>10.403277383186991</v>
      </c>
      <c r="G5643" s="6">
        <f t="shared" si="1228"/>
        <v>-63214908.915450908</v>
      </c>
      <c r="L5643" s="4">
        <f t="shared" si="1230"/>
        <v>390059936.14499992</v>
      </c>
      <c r="N5643" s="17">
        <f t="shared" si="1227"/>
        <v>453274845.06045085</v>
      </c>
      <c r="T5643" s="70">
        <f t="shared" si="1232"/>
        <v>157.3766101605969</v>
      </c>
      <c r="V5643" s="16"/>
      <c r="W5643" s="16"/>
      <c r="X5643" s="16"/>
    </row>
    <row r="5644" spans="1:24">
      <c r="A5644" s="1">
        <v>43982</v>
      </c>
      <c r="D5644" s="4">
        <f t="shared" si="1231"/>
        <v>112525809.67103699</v>
      </c>
      <c r="E5644" s="4">
        <f t="shared" si="1229"/>
        <v>5800132.4767023325</v>
      </c>
      <c r="F5644" s="3">
        <f t="shared" si="1233"/>
        <v>15.691302279130927</v>
      </c>
      <c r="G5644" s="6">
        <f t="shared" si="1228"/>
        <v>91011631.950940609</v>
      </c>
      <c r="L5644" s="4">
        <f t="shared" si="1230"/>
        <v>349049750.60970002</v>
      </c>
      <c r="N5644" s="17">
        <f t="shared" si="1227"/>
        <v>258038118.65875942</v>
      </c>
      <c r="T5644" s="70">
        <f t="shared" si="1232"/>
        <v>128.89091845643892</v>
      </c>
      <c r="V5644" s="16"/>
      <c r="W5644" s="16"/>
      <c r="X5644" s="16"/>
    </row>
    <row r="5645" spans="1:24">
      <c r="A5645" s="1">
        <v>44012</v>
      </c>
      <c r="D5645" s="4">
        <f t="shared" si="1231"/>
        <v>106708713.57367662</v>
      </c>
      <c r="E5645" s="4">
        <f t="shared" si="1229"/>
        <v>-5817096.0973603725</v>
      </c>
      <c r="F5645" s="3">
        <f t="shared" si="1233"/>
        <v>18.258026972907409</v>
      </c>
      <c r="G5645" s="6">
        <f t="shared" si="1228"/>
        <v>-106208697.4496001</v>
      </c>
      <c r="L5645" s="4">
        <f t="shared" si="1230"/>
        <v>256230474.94890001</v>
      </c>
      <c r="N5645" s="17">
        <f t="shared" si="1227"/>
        <v>362439172.39850008</v>
      </c>
      <c r="T5645" s="70">
        <f t="shared" si="1232"/>
        <v>98.869439662139413</v>
      </c>
      <c r="V5645" s="16"/>
      <c r="W5645" s="16"/>
      <c r="X5645" s="16"/>
    </row>
    <row r="5646" spans="1:24">
      <c r="A5646" s="1">
        <v>44043</v>
      </c>
      <c r="D5646" s="4">
        <f t="shared" si="1231"/>
        <v>119069924.69920455</v>
      </c>
      <c r="E5646" s="4">
        <f t="shared" si="1229"/>
        <v>12361211.125527933</v>
      </c>
      <c r="F5646" s="3">
        <f t="shared" si="1233"/>
        <v>15.081899021427564</v>
      </c>
      <c r="G5646" s="6">
        <f t="shared" si="1228"/>
        <v>186430537.97775924</v>
      </c>
      <c r="L5646" s="4">
        <f t="shared" si="1230"/>
        <v>267544250.83620003</v>
      </c>
      <c r="N5646" s="17">
        <f t="shared" si="1227"/>
        <v>81113712.858440787</v>
      </c>
      <c r="T5646" s="70">
        <f t="shared" si="1232"/>
        <v>83.397045875268262</v>
      </c>
      <c r="V5646" s="16"/>
      <c r="W5646" s="16"/>
      <c r="X5646" s="16"/>
    </row>
    <row r="5647" spans="1:24">
      <c r="A5647" s="1">
        <v>44074</v>
      </c>
      <c r="D5647" s="4">
        <f t="shared" si="1231"/>
        <v>122186703.12072656</v>
      </c>
      <c r="E5647" s="4">
        <f t="shared" si="1229"/>
        <v>3116778.4215220064</v>
      </c>
      <c r="F5647" s="3">
        <f t="shared" si="1233"/>
        <v>20.388711817758132</v>
      </c>
      <c r="G5647" s="6">
        <f t="shared" si="1228"/>
        <v>63547097.036219269</v>
      </c>
      <c r="L5647" s="4">
        <f t="shared" si="1230"/>
        <v>325126715.71499997</v>
      </c>
      <c r="N5647" s="17">
        <f t="shared" si="1227"/>
        <v>261579618.6787807</v>
      </c>
      <c r="T5647" s="70">
        <f t="shared" si="1232"/>
        <v>86.748393424699373</v>
      </c>
      <c r="V5647" s="16"/>
      <c r="W5647" s="16"/>
      <c r="X5647" s="16"/>
    </row>
    <row r="5648" spans="1:24">
      <c r="A5648" s="1">
        <v>44104</v>
      </c>
      <c r="D5648" s="4">
        <f t="shared" si="1231"/>
        <v>129512591.65554661</v>
      </c>
      <c r="E5648" s="4">
        <f t="shared" si="1229"/>
        <v>7325888.53482005</v>
      </c>
      <c r="F5648" s="3">
        <f t="shared" si="1233"/>
        <v>15.88970003335691</v>
      </c>
      <c r="G5648" s="6">
        <f t="shared" si="1228"/>
        <v>116406171.29609916</v>
      </c>
      <c r="L5648" s="4">
        <f t="shared" si="1230"/>
        <v>287820480.15900004</v>
      </c>
      <c r="N5648" s="17">
        <f t="shared" si="1227"/>
        <v>171414308.86290088</v>
      </c>
      <c r="T5648" s="70">
        <f t="shared" si="1232"/>
        <v>89.327718798507604</v>
      </c>
      <c r="V5648" s="16"/>
      <c r="W5648" s="16"/>
      <c r="X5648" s="16"/>
    </row>
    <row r="5649" spans="1:24">
      <c r="A5649" s="1">
        <v>44135</v>
      </c>
      <c r="D5649" s="4">
        <f t="shared" si="1231"/>
        <v>140504348.37048236</v>
      </c>
      <c r="E5649" s="4">
        <f t="shared" si="1229"/>
        <v>10991756.71493575</v>
      </c>
      <c r="F5649" s="3">
        <f t="shared" si="1233"/>
        <v>16.430007876623023</v>
      </c>
      <c r="G5649" s="6">
        <f t="shared" si="1228"/>
        <v>180594649.40431836</v>
      </c>
      <c r="L5649" s="4">
        <f t="shared" si="1230"/>
        <v>331657661.19599998</v>
      </c>
      <c r="N5649" s="17">
        <f t="shared" si="1227"/>
        <v>151063011.79168162</v>
      </c>
      <c r="T5649" s="70">
        <f t="shared" si="1232"/>
        <v>88.213403861167279</v>
      </c>
      <c r="V5649" s="16"/>
      <c r="W5649" s="16"/>
      <c r="X5649" s="16"/>
    </row>
    <row r="5650" spans="1:24">
      <c r="A5650" s="1">
        <v>44165</v>
      </c>
      <c r="D5650" s="4">
        <f t="shared" si="1231"/>
        <v>125919709.62811644</v>
      </c>
      <c r="E5650" s="4">
        <f t="shared" si="1229"/>
        <v>-14584638.742365912</v>
      </c>
      <c r="F5650" s="3">
        <f t="shared" si="1233"/>
        <v>33.470748640498641</v>
      </c>
      <c r="G5650" s="6">
        <f t="shared" si="1228"/>
        <v>-488158777.35820764</v>
      </c>
      <c r="L5650" s="4">
        <f t="shared" si="1230"/>
        <v>449415223.76700008</v>
      </c>
      <c r="N5650" s="17">
        <f t="shared" si="1227"/>
        <v>937574001.12520766</v>
      </c>
      <c r="T5650" s="70">
        <f t="shared" si="1232"/>
        <v>150.50856398282372</v>
      </c>
      <c r="V5650" s="16"/>
      <c r="W5650" s="16"/>
      <c r="X5650" s="16"/>
    </row>
    <row r="5651" spans="1:24">
      <c r="A5651" s="1">
        <v>44196</v>
      </c>
      <c r="D5651" s="4">
        <f t="shared" ref="D5651:D5682" si="1234">AVERAGEIFS(D654:D5637,$A654:$A5637,"&gt;="&amp;$A5650,$A654:$A5637,"&lt;="&amp;$A5651)</f>
        <v>134985575.12403107</v>
      </c>
      <c r="E5651" s="4">
        <f t="shared" si="1229"/>
        <v>9065865.4959146231</v>
      </c>
      <c r="F5651" s="3">
        <f t="shared" si="1233"/>
        <v>44.531423216986354</v>
      </c>
      <c r="G5651" s="6">
        <f t="shared" si="1228"/>
        <v>403715893.22684795</v>
      </c>
      <c r="L5651" s="4">
        <f t="shared" si="1230"/>
        <v>613650942.80100012</v>
      </c>
      <c r="N5651" s="17">
        <f t="shared" si="1227"/>
        <v>209935049.57415217</v>
      </c>
      <c r="T5651" s="70">
        <f t="shared" ref="T5651:T5674" si="1235">AVERAGEIFS(T654:T5637,$A654:$A5637,"&gt;="&amp;$A5650,$A654:$A5637,"&lt;="&amp;$A5651)</f>
        <v>193.67122154178588</v>
      </c>
      <c r="V5651" s="16"/>
      <c r="W5651" s="16"/>
      <c r="X5651" s="16"/>
    </row>
    <row r="5652" spans="1:24">
      <c r="A5652" s="1">
        <v>44227</v>
      </c>
      <c r="D5652" s="4">
        <f t="shared" si="1234"/>
        <v>143908648.45803821</v>
      </c>
      <c r="E5652" s="4">
        <f t="shared" si="1229"/>
        <v>8923073.334007144</v>
      </c>
      <c r="F5652" s="3">
        <f t="shared" si="1233"/>
        <v>72.520357479909933</v>
      </c>
      <c r="G5652" s="6">
        <f t="shared" si="1228"/>
        <v>647104468.00164986</v>
      </c>
      <c r="L5652" s="4">
        <f t="shared" si="1230"/>
        <v>969954966.06299996</v>
      </c>
      <c r="N5652" s="17">
        <f t="shared" si="1227"/>
        <v>322850498.06135011</v>
      </c>
      <c r="T5652" s="70">
        <f t="shared" si="1235"/>
        <v>295.36008353210678</v>
      </c>
      <c r="V5652" s="16"/>
      <c r="W5652" s="16"/>
      <c r="X5652" s="16"/>
    </row>
    <row r="5653" spans="1:24">
      <c r="A5653" s="1">
        <v>44255</v>
      </c>
      <c r="D5653" s="4">
        <f t="shared" si="1234"/>
        <v>153246199.64932874</v>
      </c>
      <c r="E5653" s="4">
        <f t="shared" si="1229"/>
        <v>9337551.1912905276</v>
      </c>
      <c r="F5653" s="3">
        <f t="shared" si="1233"/>
        <v>93.211536985373527</v>
      </c>
      <c r="G5653" s="6">
        <f t="shared" si="1228"/>
        <v>870367498.2197957</v>
      </c>
      <c r="L5653" s="4">
        <f t="shared" si="1230"/>
        <v>1166184759.033</v>
      </c>
      <c r="N5653" s="17">
        <f t="shared" si="1227"/>
        <v>295817260.81320429</v>
      </c>
      <c r="T5653" s="70">
        <f t="shared" si="1235"/>
        <v>-1039.7070714409381</v>
      </c>
      <c r="V5653" s="16"/>
      <c r="W5653" s="16"/>
      <c r="X5653" s="16"/>
    </row>
    <row r="5654" spans="1:24">
      <c r="A5654" s="1">
        <v>44286</v>
      </c>
      <c r="D5654" s="4">
        <f t="shared" si="1234"/>
        <v>155118840.92688394</v>
      </c>
      <c r="E5654" s="4">
        <f t="shared" si="1229"/>
        <v>1872641.2775551975</v>
      </c>
      <c r="F5654" s="3">
        <f t="shared" si="1233"/>
        <v>112.65141851487036</v>
      </c>
      <c r="G5654" s="6">
        <f t="shared" si="1228"/>
        <v>210955696.28609204</v>
      </c>
      <c r="L5654" s="4">
        <f t="shared" si="1230"/>
        <v>1535266429.4880002</v>
      </c>
      <c r="N5654" s="17">
        <f t="shared" si="1227"/>
        <v>1324310733.2019081</v>
      </c>
      <c r="T5654" s="70">
        <f t="shared" si="1235"/>
        <v>443.80537945357111</v>
      </c>
      <c r="V5654" s="16"/>
      <c r="W5654" s="16"/>
      <c r="X5654" s="16"/>
    </row>
    <row r="5655" spans="1:24">
      <c r="A5655" s="1">
        <v>44316</v>
      </c>
      <c r="D5655" s="4">
        <f t="shared" si="1234"/>
        <v>166681803.87195563</v>
      </c>
      <c r="E5655" s="4">
        <f t="shared" si="1229"/>
        <v>11562962.945071697</v>
      </c>
      <c r="F5655" s="3">
        <f t="shared" si="1233"/>
        <v>109.42980801124001</v>
      </c>
      <c r="G5655" s="6">
        <f t="shared" si="1228"/>
        <v>1265332815.1202781</v>
      </c>
      <c r="L5655" s="4">
        <f t="shared" si="1230"/>
        <v>1544479547.6609998</v>
      </c>
      <c r="N5655" s="17">
        <f t="shared" si="1227"/>
        <v>279146732.54072165</v>
      </c>
      <c r="T5655" s="70">
        <f t="shared" si="1235"/>
        <v>423.10158355804663</v>
      </c>
      <c r="V5655" s="16"/>
      <c r="W5655" s="16"/>
      <c r="X5655" s="16"/>
    </row>
    <row r="5656" spans="1:24">
      <c r="A5656" s="1">
        <v>44347</v>
      </c>
      <c r="D5656" s="4">
        <f t="shared" si="1234"/>
        <v>165263441.29141748</v>
      </c>
      <c r="E5656" s="4">
        <f t="shared" si="1229"/>
        <v>-1418362.5805381536</v>
      </c>
      <c r="F5656" s="3">
        <f t="shared" si="1233"/>
        <v>89.972109435152319</v>
      </c>
      <c r="G5656" s="6">
        <f t="shared" si="1228"/>
        <v>-127613073.31490381</v>
      </c>
      <c r="L5656" s="4">
        <f t="shared" si="1230"/>
        <v>1296242842.2479999</v>
      </c>
      <c r="N5656" s="17">
        <f t="shared" si="1227"/>
        <v>1423855915.5629036</v>
      </c>
      <c r="T5656" s="70">
        <f t="shared" si="1235"/>
        <v>356.1244417890951</v>
      </c>
      <c r="V5656" s="16"/>
      <c r="W5656" s="16"/>
      <c r="X5656" s="16"/>
    </row>
    <row r="5657" spans="1:24">
      <c r="A5657" s="1">
        <v>44377</v>
      </c>
      <c r="D5657" s="4">
        <f t="shared" si="1234"/>
        <v>146033595.41786084</v>
      </c>
      <c r="E5657" s="4">
        <f t="shared" si="1229"/>
        <v>-19229845.873556644</v>
      </c>
      <c r="F5657" s="3">
        <f t="shared" si="1233"/>
        <v>74.298812017932377</v>
      </c>
      <c r="G5657" s="6"/>
      <c r="L5657" s="4">
        <f t="shared" si="1230"/>
        <v>967341064.4549998</v>
      </c>
      <c r="N5657" s="17"/>
      <c r="T5657" s="70">
        <f t="shared" si="1235"/>
        <v>282.53409346465952</v>
      </c>
      <c r="V5657" s="16"/>
      <c r="W5657" s="16"/>
      <c r="X5657" s="16"/>
    </row>
    <row r="5658" spans="1:24">
      <c r="A5658" s="1">
        <v>44408</v>
      </c>
      <c r="D5658" s="4">
        <f t="shared" si="1234"/>
        <v>104421530.62846954</v>
      </c>
      <c r="E5658" s="4">
        <f t="shared" si="1229"/>
        <v>-41612064.789391294</v>
      </c>
      <c r="F5658" s="3">
        <f t="shared" si="1233"/>
        <v>105.84486448091749</v>
      </c>
      <c r="G5658" s="6"/>
      <c r="L5658" s="4">
        <f t="shared" si="1230"/>
        <v>960736359.21299982</v>
      </c>
      <c r="N5658" s="17"/>
      <c r="T5658" s="70">
        <f t="shared" si="1235"/>
        <v>398.38370892636482</v>
      </c>
      <c r="V5658" s="16"/>
      <c r="W5658" s="16"/>
      <c r="X5658" s="16"/>
    </row>
    <row r="5659" spans="1:24">
      <c r="A5659" s="1">
        <v>44439</v>
      </c>
      <c r="D5659" s="4">
        <f t="shared" si="1234"/>
        <v>111499077.62719427</v>
      </c>
      <c r="E5659" s="4">
        <f t="shared" si="1229"/>
        <v>7077546.9987247288</v>
      </c>
      <c r="F5659" s="3">
        <f t="shared" si="1233"/>
        <v>133.07307105738593</v>
      </c>
      <c r="G5659" s="6">
        <f t="shared" si="1228"/>
        <v>941830914.67328441</v>
      </c>
      <c r="L5659" s="4">
        <f t="shared" si="1230"/>
        <v>1275755911.2270002</v>
      </c>
      <c r="N5659" s="17">
        <f t="shared" si="1227"/>
        <v>333924996.55371583</v>
      </c>
      <c r="T5659" s="70">
        <f t="shared" si="1235"/>
        <v>498.46707471516379</v>
      </c>
      <c r="V5659" s="16"/>
      <c r="W5659" s="16"/>
      <c r="X5659" s="16"/>
    </row>
    <row r="5660" spans="1:24">
      <c r="A5660" s="1">
        <v>44469</v>
      </c>
      <c r="D5660" s="4">
        <f t="shared" si="1234"/>
        <v>131874558.45498598</v>
      </c>
      <c r="E5660" s="4">
        <f t="shared" si="1229"/>
        <v>20375480.827791706</v>
      </c>
      <c r="F5660" s="3">
        <f t="shared" si="1233"/>
        <v>111.43586050080481</v>
      </c>
      <c r="G5660" s="6">
        <f t="shared" si="1228"/>
        <v>2270559239.1626196</v>
      </c>
      <c r="L5660" s="4">
        <f t="shared" si="1230"/>
        <v>1240006430.8529999</v>
      </c>
      <c r="N5660" s="17">
        <f t="shared" si="1227"/>
        <v>-1030552808.3096197</v>
      </c>
      <c r="T5660" s="70">
        <f t="shared" si="1235"/>
        <v>414.5350078244752</v>
      </c>
      <c r="V5660" s="16"/>
      <c r="W5660" s="16"/>
      <c r="X5660" s="16"/>
    </row>
    <row r="5661" spans="1:24">
      <c r="A5661" s="1">
        <v>44500</v>
      </c>
      <c r="D5661" s="4">
        <f t="shared" si="1234"/>
        <v>142546887.6763742</v>
      </c>
      <c r="E5661" s="4">
        <f t="shared" si="1229"/>
        <v>10672329.221388221</v>
      </c>
      <c r="F5661" s="3">
        <f t="shared" si="1233"/>
        <v>130.56315733783623</v>
      </c>
      <c r="G5661" s="6">
        <f t="shared" si="1228"/>
        <v>1393412999.2932975</v>
      </c>
      <c r="L5661" s="4">
        <f t="shared" si="1230"/>
        <v>1615853173.8959997</v>
      </c>
      <c r="N5661" s="17">
        <f t="shared" si="1227"/>
        <v>222440174.60270214</v>
      </c>
      <c r="T5661" s="70">
        <f t="shared" si="1235"/>
        <v>479.23063408190609</v>
      </c>
      <c r="V5661" s="16"/>
      <c r="W5661" s="16"/>
      <c r="X5661" s="16"/>
    </row>
    <row r="5662" spans="1:24">
      <c r="A5662" s="1">
        <v>44530</v>
      </c>
      <c r="D5662" s="4">
        <f t="shared" si="1234"/>
        <v>158795187.43248358</v>
      </c>
      <c r="E5662" s="4">
        <f t="shared" si="1229"/>
        <v>16248299.756109387</v>
      </c>
      <c r="F5662" s="3">
        <f t="shared" si="1233"/>
        <v>123.43596598900557</v>
      </c>
      <c r="G5662" s="6">
        <f t="shared" si="1228"/>
        <v>2005624576.0742857</v>
      </c>
      <c r="L5662" s="4">
        <f t="shared" si="1230"/>
        <v>1638842167.3410006</v>
      </c>
      <c r="N5662" s="17">
        <f t="shared" si="1227"/>
        <v>-366782408.73328519</v>
      </c>
      <c r="T5662" s="70">
        <f t="shared" si="1235"/>
        <v>465.09775758390504</v>
      </c>
      <c r="V5662" s="16"/>
      <c r="W5662" s="16"/>
      <c r="X5662" s="16"/>
    </row>
    <row r="5663" spans="1:24">
      <c r="A5663" s="1">
        <v>44561</v>
      </c>
      <c r="D5663" s="4">
        <f t="shared" si="1234"/>
        <v>168743919.62481505</v>
      </c>
      <c r="E5663" s="4">
        <f t="shared" si="1229"/>
        <v>9948732.1923314631</v>
      </c>
      <c r="F5663" s="3">
        <f t="shared" si="1233"/>
        <v>91.782899356912097</v>
      </c>
      <c r="G5663" s="6">
        <f t="shared" si="1228"/>
        <v>913123485.53763008</v>
      </c>
      <c r="L5663" s="4">
        <f t="shared" si="1230"/>
        <v>1376382672.1799996</v>
      </c>
      <c r="N5663" s="17">
        <f t="shared" si="1227"/>
        <v>463259186.64236951</v>
      </c>
      <c r="T5663" s="70">
        <f t="shared" si="1235"/>
        <v>359.56627644924492</v>
      </c>
      <c r="V5663" s="16"/>
      <c r="W5663" s="16"/>
      <c r="X5663" s="16"/>
    </row>
    <row r="5664" spans="1:24">
      <c r="A5664" s="1">
        <v>44592</v>
      </c>
      <c r="D5664" s="4">
        <f t="shared" si="1234"/>
        <v>179874199.71753347</v>
      </c>
      <c r="E5664" s="4">
        <f t="shared" si="1229"/>
        <v>11130280.092718422</v>
      </c>
      <c r="F5664" s="3">
        <f t="shared" si="1233"/>
        <v>68.876111276177056</v>
      </c>
      <c r="G5664" s="6">
        <f t="shared" si="1228"/>
        <v>766610410.20109236</v>
      </c>
      <c r="L5664" s="4">
        <f t="shared" si="1230"/>
        <v>1147066686.8819997</v>
      </c>
      <c r="N5664" s="17">
        <f t="shared" si="1227"/>
        <v>380456276.68090737</v>
      </c>
      <c r="T5664" s="70">
        <f t="shared" si="1235"/>
        <v>271.44974832096153</v>
      </c>
      <c r="V5664" s="16"/>
      <c r="W5664" s="16"/>
      <c r="X5664" s="16"/>
    </row>
    <row r="5665" spans="1:24">
      <c r="A5665" s="1">
        <v>44620</v>
      </c>
      <c r="D5665" s="4">
        <f t="shared" si="1234"/>
        <v>194795882.41324645</v>
      </c>
      <c r="E5665" s="4">
        <f t="shared" si="1229"/>
        <v>14921682.695712984</v>
      </c>
      <c r="F5665" s="3">
        <f t="shared" si="1233"/>
        <v>61.164412557504598</v>
      </c>
      <c r="G5665" s="6">
        <f t="shared" si="1228"/>
        <v>912675956.4527663</v>
      </c>
      <c r="L5665" s="4">
        <f t="shared" si="1230"/>
        <v>1027204816.0409999</v>
      </c>
      <c r="N5665" s="17">
        <f t="shared" si="1227"/>
        <v>114528859.58823359</v>
      </c>
      <c r="T5665" s="70">
        <f t="shared" si="1235"/>
        <v>237.74974432100427</v>
      </c>
      <c r="V5665" s="16"/>
      <c r="W5665" s="16"/>
      <c r="X5665" s="16"/>
    </row>
    <row r="5666" spans="1:24">
      <c r="A5666" s="1">
        <v>44651</v>
      </c>
      <c r="D5666" s="4">
        <f t="shared" si="1234"/>
        <v>197421893.36619702</v>
      </c>
      <c r="E5666" s="4">
        <f t="shared" si="1229"/>
        <v>2626010.952950567</v>
      </c>
      <c r="F5666" s="3">
        <f t="shared" si="1233"/>
        <v>62.47568607529287</v>
      </c>
      <c r="G5666" s="6">
        <f t="shared" si="1228"/>
        <v>164061835.92682031</v>
      </c>
      <c r="L5666" s="4">
        <f t="shared" si="1230"/>
        <v>1170902967.7679999</v>
      </c>
      <c r="N5666" s="17">
        <f t="shared" si="1227"/>
        <v>1006841131.8411796</v>
      </c>
      <c r="T5666" s="70">
        <f t="shared" si="1235"/>
        <v>243.75808836379673</v>
      </c>
      <c r="V5666" s="16"/>
      <c r="W5666" s="16"/>
      <c r="X5666" s="16"/>
    </row>
    <row r="5667" spans="1:24">
      <c r="A5667" s="1">
        <v>44681</v>
      </c>
      <c r="D5667" s="4">
        <f t="shared" si="1234"/>
        <v>204668677.36148831</v>
      </c>
      <c r="E5667" s="4">
        <f t="shared" si="1229"/>
        <v>7246783.9952912927</v>
      </c>
      <c r="F5667" s="3">
        <f t="shared" si="1233"/>
        <v>59.047147265556234</v>
      </c>
      <c r="G5667" s="6">
        <f t="shared" si="1228"/>
        <v>427901921.77164096</v>
      </c>
      <c r="L5667" s="4">
        <f t="shared" si="1230"/>
        <v>1118815851.5910001</v>
      </c>
      <c r="N5667" s="17">
        <f t="shared" si="1227"/>
        <v>690913929.81935906</v>
      </c>
      <c r="T5667" s="70">
        <f t="shared" si="1235"/>
        <v>215.06390988803227</v>
      </c>
      <c r="V5667" s="16"/>
      <c r="W5667" s="16"/>
      <c r="X5667" s="16"/>
    </row>
    <row r="5668" spans="1:24">
      <c r="A5668" s="1">
        <v>44712</v>
      </c>
      <c r="D5668" s="4">
        <f t="shared" si="1234"/>
        <v>218329149.92199287</v>
      </c>
      <c r="E5668" s="4">
        <f t="shared" si="1229"/>
        <v>13660472.560504556</v>
      </c>
      <c r="F5668" s="3">
        <f t="shared" si="1233"/>
        <v>38.709737540109522</v>
      </c>
      <c r="G5668" s="6">
        <f t="shared" si="1228"/>
        <v>528793307.49099922</v>
      </c>
      <c r="L5668" s="4">
        <f t="shared" si="1230"/>
        <v>885006501.31799996</v>
      </c>
      <c r="N5668" s="17">
        <f t="shared" si="1227"/>
        <v>356213193.82700074</v>
      </c>
      <c r="O5668" s="6"/>
      <c r="T5668" s="70">
        <f t="shared" si="1235"/>
        <v>107.51056719651986</v>
      </c>
      <c r="V5668" s="16"/>
      <c r="W5668" s="16"/>
      <c r="X5668" s="16"/>
    </row>
    <row r="5669" spans="1:24">
      <c r="A5669" s="1">
        <v>44742</v>
      </c>
      <c r="D5669" s="4">
        <f t="shared" si="1234"/>
        <v>214584667.60864374</v>
      </c>
      <c r="E5669" s="4">
        <f t="shared" si="1229"/>
        <v>-3744482.3133491278</v>
      </c>
      <c r="F5669" s="3">
        <f t="shared" si="1233"/>
        <v>27.343112409092758</v>
      </c>
      <c r="G5669" s="6">
        <f t="shared" si="1228"/>
        <v>-102385800.80776489</v>
      </c>
      <c r="L5669" s="4">
        <f t="shared" si="1230"/>
        <v>658378726.75800002</v>
      </c>
      <c r="N5669" s="17"/>
      <c r="T5669" s="70">
        <f t="shared" si="1235"/>
        <v>70.145006841338386</v>
      </c>
      <c r="V5669" s="16"/>
      <c r="W5669" s="16"/>
      <c r="X5669" s="16"/>
    </row>
    <row r="5670" spans="1:24">
      <c r="A5670" s="1">
        <v>44773</v>
      </c>
      <c r="D5670" s="4">
        <f t="shared" si="1234"/>
        <v>205654055.55304709</v>
      </c>
      <c r="E5670" s="4">
        <f t="shared" si="1229"/>
        <v>-8930612.0555966496</v>
      </c>
      <c r="F5670" s="3">
        <f t="shared" ref="F5670:F5674" si="1236">AVERAGEIFS(AC673:AC5656,$A673:$A5656,"&gt;="&amp;$A5669,$A673:$A5656,"&lt;="&amp;$A5670)</f>
        <v>23.755044966441421</v>
      </c>
      <c r="G5670" s="6">
        <f t="shared" si="1228"/>
        <v>-212147090.95854226</v>
      </c>
      <c r="L5670" s="4">
        <f t="shared" si="1230"/>
        <v>601155361.64700007</v>
      </c>
      <c r="N5670" s="17"/>
      <c r="T5670" s="70">
        <f t="shared" si="1235"/>
        <v>19.590449852365648</v>
      </c>
      <c r="V5670" s="16"/>
      <c r="W5670" s="16"/>
      <c r="X5670" s="16"/>
    </row>
    <row r="5671" spans="1:24">
      <c r="A5671" s="1">
        <v>44804</v>
      </c>
      <c r="D5671" s="4">
        <f t="shared" si="1234"/>
        <v>202395272.87791762</v>
      </c>
      <c r="E5671" s="4">
        <f t="shared" si="1229"/>
        <v>-3258782.6751294732</v>
      </c>
      <c r="F5671" s="3">
        <f t="shared" si="1236"/>
        <v>25.917751735721584</v>
      </c>
      <c r="G5671" s="6">
        <f t="shared" ref="G5671:G5674" si="1237">E5671*F5671</f>
        <v>-84460320.334676325</v>
      </c>
      <c r="L5671" s="4">
        <f t="shared" si="1230"/>
        <v>624008978.46000016</v>
      </c>
      <c r="N5671" s="17">
        <f t="shared" ref="N5671" si="1238">L5671-G5671</f>
        <v>708469298.79467654</v>
      </c>
      <c r="T5671" s="70">
        <f t="shared" si="1235"/>
        <v>47.349172112358509</v>
      </c>
      <c r="V5671" s="16"/>
      <c r="W5671" s="16"/>
      <c r="X5671" s="16"/>
    </row>
    <row r="5672" spans="1:24">
      <c r="A5672" s="1">
        <v>44834</v>
      </c>
      <c r="D5672" s="4">
        <f t="shared" si="1234"/>
        <v>225711759.74822256</v>
      </c>
      <c r="E5672" s="4">
        <f t="shared" si="1229"/>
        <v>23316486.870304942</v>
      </c>
      <c r="F5672" s="3">
        <f t="shared" si="1236"/>
        <v>17.694554216916636</v>
      </c>
      <c r="G5672" s="6">
        <f t="shared" si="1237"/>
        <v>412574841.07463568</v>
      </c>
      <c r="L5672" s="4">
        <f t="shared" si="1230"/>
        <v>534553364.47500002</v>
      </c>
      <c r="N5672" s="17">
        <f t="shared" ref="N5672:N5674" si="1239">L5672-G5672</f>
        <v>121978523.40036434</v>
      </c>
      <c r="T5672" s="70">
        <f t="shared" si="1235"/>
        <v>45.351074610703236</v>
      </c>
      <c r="V5672" s="16"/>
      <c r="W5672" s="16"/>
      <c r="X5672" s="16"/>
    </row>
    <row r="5673" spans="1:24">
      <c r="A5673" s="1">
        <v>44865</v>
      </c>
      <c r="D5673" s="4">
        <f t="shared" si="1234"/>
        <v>247874162.82356721</v>
      </c>
      <c r="E5673" s="4">
        <f t="shared" si="1229"/>
        <v>22162403.075344652</v>
      </c>
      <c r="F5673" s="3">
        <f t="shared" si="1236"/>
        <v>14.747995238730189</v>
      </c>
      <c r="G5673" s="6">
        <f t="shared" si="1237"/>
        <v>326851015.03400224</v>
      </c>
      <c r="L5673" s="4">
        <f t="shared" si="1230"/>
        <v>548262163.43099999</v>
      </c>
      <c r="N5673" s="17">
        <f t="shared" si="1239"/>
        <v>221411148.39699775</v>
      </c>
      <c r="T5673" s="70">
        <f t="shared" si="1235"/>
        <v>56.687862775521864</v>
      </c>
      <c r="V5673" s="16"/>
      <c r="W5673" s="16"/>
      <c r="X5673" s="16"/>
    </row>
    <row r="5674" spans="1:24">
      <c r="A5674" s="1">
        <v>44895</v>
      </c>
      <c r="D5674" s="4">
        <f t="shared" si="1234"/>
        <v>263973422.46393052</v>
      </c>
      <c r="E5674" s="4">
        <f>D5674-D5673</f>
        <v>16099259.640363306</v>
      </c>
      <c r="F5674" s="3">
        <f t="shared" si="1236"/>
        <v>10.250926640185735</v>
      </c>
      <c r="G5674" s="6">
        <f t="shared" si="1237"/>
        <v>165032329.53466722</v>
      </c>
      <c r="L5674" s="4">
        <f t="shared" ref="L5674:L5687" si="1240">SUMIFS($L$548:$L$5114,$A$548:$A$5114,"&gt;"&amp;$A5673,$A$548:$A$5114,"&lt;="&amp;$A5674)</f>
        <v>475164121.61700004</v>
      </c>
      <c r="N5674" s="17">
        <f t="shared" si="1239"/>
        <v>310131792.08233285</v>
      </c>
      <c r="T5674" s="70">
        <f t="shared" si="1235"/>
        <v>44.378244685822985</v>
      </c>
      <c r="V5674" s="16"/>
      <c r="W5674" s="16"/>
      <c r="X5674" s="16"/>
    </row>
    <row r="5675" spans="1:24">
      <c r="A5675" s="1">
        <v>44926</v>
      </c>
      <c r="D5675" s="4">
        <f t="shared" si="1234"/>
        <v>251469779.29285604</v>
      </c>
      <c r="L5675" s="4">
        <f t="shared" si="1240"/>
        <v>472689041.75999999</v>
      </c>
      <c r="V5675" s="16"/>
      <c r="W5675" s="16"/>
      <c r="X5675" s="16"/>
    </row>
    <row r="5676" spans="1:24">
      <c r="A5676" s="1">
        <v>44957</v>
      </c>
      <c r="D5676" s="4">
        <f t="shared" si="1234"/>
        <v>255688260.35561582</v>
      </c>
      <c r="L5676" s="4">
        <f t="shared" si="1240"/>
        <v>14921154.000000002</v>
      </c>
      <c r="V5676" s="16"/>
      <c r="W5676" s="16"/>
      <c r="X5676" s="16"/>
    </row>
    <row r="5677" spans="1:24">
      <c r="A5677" s="1">
        <v>44985</v>
      </c>
      <c r="D5677" s="4" t="e">
        <f t="shared" si="1234"/>
        <v>#DIV/0!</v>
      </c>
      <c r="L5677" s="4">
        <f t="shared" si="1240"/>
        <v>0</v>
      </c>
      <c r="V5677" s="16"/>
      <c r="W5677" s="16"/>
      <c r="X5677" s="16"/>
    </row>
    <row r="5678" spans="1:24">
      <c r="A5678" s="1">
        <v>45016</v>
      </c>
      <c r="D5678" s="4" t="e">
        <f t="shared" si="1234"/>
        <v>#DIV/0!</v>
      </c>
      <c r="L5678" s="4">
        <f t="shared" si="1240"/>
        <v>0</v>
      </c>
      <c r="V5678" s="16"/>
      <c r="W5678" s="16"/>
      <c r="X5678" s="16"/>
    </row>
    <row r="5679" spans="1:24">
      <c r="A5679" s="1">
        <v>45046</v>
      </c>
      <c r="D5679" s="4" t="e">
        <f t="shared" si="1234"/>
        <v>#DIV/0!</v>
      </c>
      <c r="L5679" s="4">
        <f t="shared" si="1240"/>
        <v>0</v>
      </c>
      <c r="V5679" s="16"/>
      <c r="W5679" s="16"/>
      <c r="X5679" s="16"/>
    </row>
    <row r="5680" spans="1:24">
      <c r="A5680" s="1">
        <v>45077</v>
      </c>
      <c r="D5680" s="4" t="e">
        <f t="shared" si="1234"/>
        <v>#DIV/0!</v>
      </c>
      <c r="L5680" s="4">
        <f t="shared" si="1240"/>
        <v>0</v>
      </c>
      <c r="V5680" s="16"/>
      <c r="W5680" s="16"/>
      <c r="X5680" s="16"/>
    </row>
    <row r="5681" spans="1:24">
      <c r="A5681" s="1">
        <v>45107</v>
      </c>
      <c r="D5681" s="4" t="e">
        <f t="shared" si="1234"/>
        <v>#DIV/0!</v>
      </c>
      <c r="L5681" s="4">
        <f t="shared" si="1240"/>
        <v>0</v>
      </c>
      <c r="V5681" s="16"/>
      <c r="W5681" s="16"/>
      <c r="X5681" s="16"/>
    </row>
    <row r="5682" spans="1:24">
      <c r="A5682" s="1">
        <v>45138</v>
      </c>
      <c r="D5682" s="4" t="e">
        <f t="shared" si="1234"/>
        <v>#DIV/0!</v>
      </c>
      <c r="L5682" s="4">
        <f t="shared" si="1240"/>
        <v>0</v>
      </c>
      <c r="V5682" s="16"/>
      <c r="W5682" s="16"/>
      <c r="X5682" s="16"/>
    </row>
    <row r="5683" spans="1:24">
      <c r="A5683" s="1">
        <v>45169</v>
      </c>
      <c r="D5683" s="4" t="e">
        <f t="shared" ref="D5683:D5687" si="1241">AVERAGEIFS(D686:D5669,$A686:$A5669,"&gt;="&amp;$A5682,$A686:$A5669,"&lt;="&amp;$A5683)</f>
        <v>#DIV/0!</v>
      </c>
      <c r="L5683" s="4">
        <f t="shared" si="1240"/>
        <v>0</v>
      </c>
      <c r="V5683" s="16"/>
      <c r="W5683" s="16"/>
      <c r="X5683" s="16"/>
    </row>
    <row r="5684" spans="1:24">
      <c r="A5684" s="1">
        <v>45199</v>
      </c>
      <c r="D5684" s="4" t="e">
        <f t="shared" si="1241"/>
        <v>#DIV/0!</v>
      </c>
      <c r="L5684" s="4">
        <f t="shared" si="1240"/>
        <v>0</v>
      </c>
      <c r="V5684" s="16"/>
      <c r="W5684" s="16"/>
      <c r="X5684" s="16"/>
    </row>
    <row r="5685" spans="1:24">
      <c r="A5685" s="1">
        <v>45230</v>
      </c>
      <c r="D5685" s="4" t="e">
        <f t="shared" si="1241"/>
        <v>#DIV/0!</v>
      </c>
      <c r="L5685" s="4">
        <f t="shared" si="1240"/>
        <v>0</v>
      </c>
      <c r="V5685" s="16"/>
      <c r="W5685" s="16"/>
      <c r="X5685" s="16"/>
    </row>
    <row r="5686" spans="1:24">
      <c r="A5686" s="1">
        <v>45260</v>
      </c>
      <c r="D5686" s="4" t="e">
        <f t="shared" si="1241"/>
        <v>#DIV/0!</v>
      </c>
      <c r="L5686" s="4">
        <f t="shared" si="1240"/>
        <v>0</v>
      </c>
      <c r="V5686" s="16"/>
      <c r="W5686" s="16"/>
      <c r="X5686" s="16"/>
    </row>
    <row r="5687" spans="1:24">
      <c r="A5687" s="1">
        <v>45291</v>
      </c>
      <c r="D5687" s="4" t="e">
        <f t="shared" si="1241"/>
        <v>#DIV/0!</v>
      </c>
      <c r="L5687" s="4">
        <f t="shared" si="1240"/>
        <v>0</v>
      </c>
      <c r="V5687" s="16"/>
      <c r="W5687" s="16"/>
      <c r="X5687" s="16"/>
    </row>
    <row r="5688" spans="1:24">
      <c r="G5688" s="6">
        <f>SUM(G5544:G5687)</f>
        <v>22135653579.866867</v>
      </c>
      <c r="L5688" s="6">
        <f>SUM(L5544:L5687)</f>
        <v>43786601751.604744</v>
      </c>
      <c r="V5688" s="16"/>
      <c r="W5688" s="16"/>
      <c r="X5688" s="16"/>
    </row>
    <row r="5689" spans="1:24">
      <c r="V5689" s="16"/>
      <c r="W5689" s="16"/>
      <c r="X5689" s="16"/>
    </row>
    <row r="5690" spans="1:24">
      <c r="V5690" s="16"/>
      <c r="W5690" s="16"/>
      <c r="X5690" s="16"/>
    </row>
    <row r="5691" spans="1:24">
      <c r="V5691" s="16"/>
      <c r="W5691" s="16"/>
      <c r="X5691" s="16"/>
    </row>
    <row r="5692" spans="1:24">
      <c r="V5692" s="16"/>
      <c r="W5692" s="16"/>
      <c r="X5692" s="16"/>
    </row>
    <row r="5693" spans="1:24">
      <c r="A5693" s="1">
        <v>40178</v>
      </c>
      <c r="D5693" s="4" t="e">
        <f t="shared" ref="D5693" si="1242">AVERAGEIFS(D696:D5679,$A696:$A5679,"&gt;="&amp;$A5692,$A696:$A5679,"&lt;="&amp;$A5693)</f>
        <v>#DIV/0!</v>
      </c>
      <c r="E5693" s="4" t="e">
        <f t="shared" ref="E5693:E5706" si="1243">D5693-D5692</f>
        <v>#DIV/0!</v>
      </c>
      <c r="F5693" s="3" t="e">
        <f t="shared" ref="F5693" si="1244">AVERAGEIFS(AC696:AC5679,$A696:$A5679,"&gt;="&amp;$A5692,$A696:$A5679,"&lt;="&amp;$A5693)</f>
        <v>#DIV/0!</v>
      </c>
      <c r="G5693" s="6" t="e">
        <f t="shared" ref="G5693" si="1245">E5693*F5693</f>
        <v>#DIV/0!</v>
      </c>
      <c r="L5693" s="4">
        <f t="shared" ref="L5693" si="1246">SUMIFS($L$548:$L$5114,$A$548:$A$5114,"&gt;"&amp;$A5692,$A$548:$A$5114,"&lt;="&amp;$A5693)</f>
        <v>0</v>
      </c>
      <c r="V5693" s="16"/>
      <c r="W5693" s="16"/>
      <c r="X5693" s="16"/>
    </row>
    <row r="5694" spans="1:24">
      <c r="A5694" s="1">
        <v>40543</v>
      </c>
      <c r="D5694" s="4">
        <f t="shared" ref="D5694" si="1247">AVERAGEIFS(D697:D5680,$A697:$A5680,"&gt;="&amp;$A5693,$A697:$A5680,"&lt;="&amp;$A5694)</f>
        <v>8.2697770190305428E-2</v>
      </c>
      <c r="E5694" s="4" t="e">
        <f t="shared" si="1243"/>
        <v>#DIV/0!</v>
      </c>
      <c r="F5694" s="3" t="e">
        <f t="shared" ref="F5694" si="1248">AVERAGEIFS(AC697:AC5680,$A697:$A5680,"&gt;="&amp;$A5693,$A697:$A5680,"&lt;="&amp;$A5694)</f>
        <v>#DIV/0!</v>
      </c>
      <c r="G5694" s="6" t="e">
        <f t="shared" ref="G5694" si="1249">E5694*F5694</f>
        <v>#DIV/0!</v>
      </c>
      <c r="L5694" s="4">
        <f t="shared" ref="L5694" si="1250">SUMIFS($L$548:$L$5114,$A$548:$A$5114,"&gt;"&amp;$A5693,$A$548:$A$5114,"&lt;="&amp;$A5694)</f>
        <v>169536.74575680005</v>
      </c>
      <c r="V5694" s="16"/>
      <c r="W5694" s="16"/>
      <c r="X5694" s="16"/>
    </row>
    <row r="5695" spans="1:24">
      <c r="A5695" s="1">
        <v>40908</v>
      </c>
      <c r="D5695" s="4">
        <f t="shared" ref="D5695:D5706" si="1251">AVERAGEIFS(D698:D5681,$A698:$A5681,"&gt;="&amp;$A5694,$A698:$A5681,"&lt;="&amp;$A5695)</f>
        <v>6.1752127465013729</v>
      </c>
      <c r="E5695" s="4">
        <f t="shared" si="1243"/>
        <v>6.0925149763110671</v>
      </c>
      <c r="F5695" s="3" t="e">
        <f t="shared" ref="F5695:F5706" si="1252">AVERAGEIFS(AC698:AC5681,$A698:$A5681,"&gt;="&amp;$A5694,$A698:$A5681,"&lt;="&amp;$A5695)</f>
        <v>#DIV/0!</v>
      </c>
      <c r="G5695" s="6" t="e">
        <f t="shared" ref="G5695:G5704" si="1253">E5695*F5695</f>
        <v>#DIV/0!</v>
      </c>
      <c r="L5695" s="4">
        <f t="shared" ref="L5695:L5706" si="1254">SUMIFS($L$548:$L$5114,$A$548:$A$5114,"&gt;"&amp;$A5694,$A$548:$A$5114,"&lt;="&amp;$A5695)</f>
        <v>14840856.973303195</v>
      </c>
      <c r="V5695" s="16"/>
      <c r="W5695" s="16"/>
      <c r="X5695" s="16"/>
    </row>
    <row r="5696" spans="1:24">
      <c r="A5696" s="1">
        <v>41274</v>
      </c>
      <c r="D5696" s="4" t="e">
        <f t="shared" si="1251"/>
        <v>#DIV/0!</v>
      </c>
      <c r="E5696" s="4" t="e">
        <f t="shared" si="1243"/>
        <v>#DIV/0!</v>
      </c>
      <c r="F5696" s="3" t="e">
        <f t="shared" si="1252"/>
        <v>#DIV/0!</v>
      </c>
      <c r="G5696" s="6" t="e">
        <f t="shared" si="1253"/>
        <v>#DIV/0!</v>
      </c>
      <c r="L5696" s="4">
        <f t="shared" si="1254"/>
        <v>20227756.468860004</v>
      </c>
      <c r="V5696" s="16"/>
      <c r="W5696" s="16"/>
      <c r="X5696" s="16"/>
    </row>
    <row r="5697" spans="1:24">
      <c r="A5697" s="1">
        <v>41639</v>
      </c>
      <c r="D5697" s="4">
        <f t="shared" si="1251"/>
        <v>1178.2257351769474</v>
      </c>
      <c r="E5697" s="4" t="e">
        <f t="shared" si="1243"/>
        <v>#DIV/0!</v>
      </c>
      <c r="F5697" s="3" t="e">
        <f t="shared" si="1252"/>
        <v>#DIV/0!</v>
      </c>
      <c r="G5697" s="6" t="e">
        <f t="shared" si="1253"/>
        <v>#DIV/0!</v>
      </c>
      <c r="L5697" s="4">
        <f t="shared" si="1254"/>
        <v>247987283.14371604</v>
      </c>
      <c r="V5697" s="16"/>
      <c r="W5697" s="16"/>
      <c r="X5697" s="16"/>
    </row>
    <row r="5698" spans="1:24">
      <c r="A5698" s="1">
        <v>42004</v>
      </c>
      <c r="D5698" s="4">
        <f t="shared" si="1251"/>
        <v>131107.83183882674</v>
      </c>
      <c r="E5698" s="4">
        <f t="shared" si="1243"/>
        <v>129929.60610364978</v>
      </c>
      <c r="F5698" s="3" t="e">
        <f t="shared" si="1252"/>
        <v>#DIV/0!</v>
      </c>
      <c r="G5698" s="6" t="e">
        <f t="shared" si="1253"/>
        <v>#DIV/0!</v>
      </c>
      <c r="L5698" s="4">
        <f t="shared" si="1254"/>
        <v>689866617.84984028</v>
      </c>
      <c r="V5698" s="16"/>
      <c r="W5698" s="16"/>
      <c r="X5698" s="16"/>
    </row>
    <row r="5699" spans="1:24">
      <c r="A5699" s="1">
        <v>42369</v>
      </c>
      <c r="D5699" s="4">
        <f t="shared" si="1251"/>
        <v>389253.84528912231</v>
      </c>
      <c r="E5699" s="4">
        <f t="shared" si="1243"/>
        <v>258146.01345029558</v>
      </c>
      <c r="F5699" s="3" t="e">
        <f t="shared" si="1252"/>
        <v>#DIV/0!</v>
      </c>
      <c r="G5699" s="6" t="e">
        <f t="shared" si="1253"/>
        <v>#DIV/0!</v>
      </c>
      <c r="L5699" s="4">
        <f t="shared" si="1254"/>
        <v>358356073.31784004</v>
      </c>
      <c r="V5699" s="16"/>
      <c r="W5699" s="16"/>
      <c r="X5699" s="16"/>
    </row>
    <row r="5700" spans="1:24">
      <c r="A5700" s="1">
        <v>42735</v>
      </c>
      <c r="D5700" s="4">
        <f t="shared" si="1251"/>
        <v>1462018.6243142979</v>
      </c>
      <c r="E5700" s="4">
        <f t="shared" si="1243"/>
        <v>1072764.7790251756</v>
      </c>
      <c r="F5700" s="3" t="e">
        <f t="shared" si="1252"/>
        <v>#DIV/0!</v>
      </c>
      <c r="G5700" s="6" t="e">
        <f t="shared" si="1253"/>
        <v>#DIV/0!</v>
      </c>
      <c r="L5700" s="4">
        <f t="shared" si="1254"/>
        <v>536175734.58450043</v>
      </c>
      <c r="V5700" s="16"/>
      <c r="W5700" s="16"/>
      <c r="X5700" s="16"/>
    </row>
    <row r="5701" spans="1:24">
      <c r="A5701" s="1">
        <v>43100</v>
      </c>
      <c r="D5701" s="4">
        <f t="shared" si="1251"/>
        <v>5931697.262862063</v>
      </c>
      <c r="E5701" s="4">
        <f t="shared" si="1243"/>
        <v>4469678.6385477651</v>
      </c>
      <c r="F5701" s="3">
        <f t="shared" si="1252"/>
        <v>187.09853525342874</v>
      </c>
      <c r="G5701" s="6">
        <f t="shared" si="1253"/>
        <v>836270326.32582641</v>
      </c>
      <c r="L5701" s="4">
        <f t="shared" si="1254"/>
        <v>2623251849.2783999</v>
      </c>
      <c r="V5701" s="16"/>
      <c r="W5701" s="16"/>
      <c r="X5701" s="16"/>
    </row>
    <row r="5702" spans="1:24">
      <c r="A5702" s="1">
        <v>43465</v>
      </c>
      <c r="D5702" s="4">
        <f t="shared" si="1251"/>
        <v>35479606.231289037</v>
      </c>
      <c r="E5702" s="4">
        <f t="shared" si="1243"/>
        <v>29547908.968426973</v>
      </c>
      <c r="F5702" s="3">
        <f t="shared" si="1252"/>
        <v>84.129123118192183</v>
      </c>
      <c r="G5702" s="6">
        <f t="shared" si="1253"/>
        <v>2485839671.4899278</v>
      </c>
      <c r="L5702" s="4">
        <f t="shared" si="1254"/>
        <v>4963814984.7882051</v>
      </c>
      <c r="V5702" s="16"/>
      <c r="W5702" s="16"/>
      <c r="X5702" s="16"/>
    </row>
    <row r="5703" spans="1:24">
      <c r="A5703" s="1">
        <v>43830</v>
      </c>
      <c r="D5703" s="4">
        <f t="shared" si="1251"/>
        <v>64322902.558211528</v>
      </c>
      <c r="E5703" s="4">
        <f t="shared" si="1243"/>
        <v>28843296.326922491</v>
      </c>
      <c r="F5703" s="3">
        <f t="shared" si="1252"/>
        <v>28.234299698370179</v>
      </c>
      <c r="G5703" s="6">
        <f t="shared" si="1253"/>
        <v>814370272.78322935</v>
      </c>
      <c r="L5703" s="4">
        <f t="shared" si="1254"/>
        <v>4858385618.0123997</v>
      </c>
      <c r="V5703" s="16"/>
      <c r="W5703" s="16"/>
      <c r="X5703" s="16"/>
    </row>
    <row r="5704" spans="1:24">
      <c r="A5704" s="1">
        <v>44196</v>
      </c>
      <c r="D5704" s="4">
        <f t="shared" si="1251"/>
        <v>118705084.2253532</v>
      </c>
      <c r="E5704" s="4">
        <f t="shared" si="1243"/>
        <v>54382181.667141668</v>
      </c>
      <c r="F5704" s="3">
        <f t="shared" si="1252"/>
        <v>19.296206397912027</v>
      </c>
      <c r="G5704" s="6">
        <f t="shared" si="1253"/>
        <v>1049369801.8179132</v>
      </c>
      <c r="L5704" s="4">
        <f t="shared" si="1254"/>
        <v>4624685388.2160015</v>
      </c>
      <c r="V5704" s="16"/>
      <c r="W5704" s="16"/>
      <c r="X5704" s="16"/>
    </row>
    <row r="5705" spans="1:24">
      <c r="A5705" s="1">
        <v>44561</v>
      </c>
      <c r="D5705" s="4">
        <f t="shared" si="1251"/>
        <v>145530931.73232648</v>
      </c>
      <c r="E5705" s="4">
        <f t="shared" si="1243"/>
        <v>26825847.506973282</v>
      </c>
      <c r="F5705" s="3">
        <f t="shared" si="1252"/>
        <v>104.14066151739755</v>
      </c>
      <c r="G5705" s="6">
        <f>E5705*F5705</f>
        <v>2793661505.1410275</v>
      </c>
      <c r="L5705" s="4">
        <f t="shared" si="1254"/>
        <v>15587046323.658005</v>
      </c>
      <c r="V5705" s="16"/>
      <c r="W5705" s="16"/>
      <c r="X5705" s="16"/>
    </row>
    <row r="5706" spans="1:24">
      <c r="A5706" s="1">
        <v>44867</v>
      </c>
      <c r="D5706" s="4">
        <f t="shared" si="1251"/>
        <v>209437035.96579838</v>
      </c>
      <c r="E5706" s="4">
        <f t="shared" si="1243"/>
        <v>63906104.2334719</v>
      </c>
      <c r="F5706" s="3">
        <f t="shared" si="1252"/>
        <v>39.642744756073128</v>
      </c>
      <c r="G5706" s="6">
        <f>E5706*F5706</f>
        <v>2533413378.4825311</v>
      </c>
      <c r="L5706" s="4">
        <f t="shared" si="1254"/>
        <v>8351935714.6200047</v>
      </c>
      <c r="V5706" s="16"/>
      <c r="W5706" s="16"/>
      <c r="X5706" s="16"/>
    </row>
    <row r="5707" spans="1:24">
      <c r="V5707" s="16"/>
      <c r="W5707" s="16"/>
      <c r="X5707" s="16"/>
    </row>
    <row r="5708" spans="1:24">
      <c r="G5708" s="6">
        <f>SUM(G5701:G5706)</f>
        <v>10512924956.040455</v>
      </c>
      <c r="L5708" s="6">
        <f>SUM(L5701:L5706)</f>
        <v>41009119878.573013</v>
      </c>
      <c r="V5708" s="16"/>
      <c r="W5708" s="16"/>
      <c r="X5708" s="16"/>
    </row>
    <row r="5709" spans="1:24">
      <c r="V5709" s="16"/>
      <c r="W5709" s="16"/>
      <c r="X5709" s="16"/>
    </row>
    <row r="5710" spans="1:24">
      <c r="V5710" s="16"/>
      <c r="W5710" s="16"/>
      <c r="X5710" s="16"/>
    </row>
    <row r="5711" spans="1:24">
      <c r="V5711" s="16"/>
      <c r="W5711" s="16"/>
      <c r="X5711" s="16"/>
    </row>
    <row r="5712" spans="1:24">
      <c r="V5712" s="16"/>
      <c r="W5712" s="16"/>
      <c r="X5712" s="16"/>
    </row>
    <row r="5713" spans="22:24">
      <c r="V5713" s="16"/>
      <c r="W5713" s="16"/>
      <c r="X5713" s="16"/>
    </row>
    <row r="5714" spans="22:24">
      <c r="V5714" s="16"/>
      <c r="W5714" s="16"/>
      <c r="X5714" s="16"/>
    </row>
    <row r="5715" spans="22:24">
      <c r="V5715" s="16"/>
      <c r="W5715" s="16"/>
      <c r="X5715" s="16"/>
    </row>
    <row r="5716" spans="22:24">
      <c r="V5716" s="16"/>
      <c r="W5716" s="16"/>
      <c r="X5716" s="16"/>
    </row>
    <row r="5717" spans="22:24">
      <c r="V5717" s="16"/>
      <c r="W5717" s="16"/>
      <c r="X5717" s="16"/>
    </row>
    <row r="5718" spans="22:24">
      <c r="V5718" s="16"/>
      <c r="W5718" s="16"/>
      <c r="X5718" s="16"/>
    </row>
    <row r="5719" spans="22:24">
      <c r="V5719" s="16"/>
      <c r="W5719" s="16"/>
      <c r="X5719" s="16"/>
    </row>
    <row r="5720" spans="22:24">
      <c r="V5720" s="16"/>
      <c r="W5720" s="16"/>
      <c r="X5720" s="16"/>
    </row>
    <row r="5721" spans="22:24">
      <c r="V5721" s="16"/>
      <c r="W5721" s="16"/>
      <c r="X5721" s="16"/>
    </row>
    <row r="5722" spans="22:24">
      <c r="V5722" s="16"/>
      <c r="W5722" s="16"/>
      <c r="X5722" s="16"/>
    </row>
    <row r="5723" spans="22:24">
      <c r="V5723" s="16"/>
      <c r="W5723" s="16"/>
      <c r="X5723" s="16"/>
    </row>
    <row r="5724" spans="22:24">
      <c r="V5724" s="16"/>
      <c r="W5724" s="16"/>
      <c r="X5724" s="16"/>
    </row>
    <row r="5725" spans="22:24">
      <c r="V5725" s="16"/>
      <c r="W5725" s="16"/>
      <c r="X5725" s="16"/>
    </row>
    <row r="5726" spans="22:24">
      <c r="V5726" s="16"/>
      <c r="W5726" s="16"/>
      <c r="X5726" s="16"/>
    </row>
    <row r="5727" spans="22:24">
      <c r="V5727" s="16"/>
      <c r="W5727" s="16"/>
      <c r="X5727" s="16"/>
    </row>
    <row r="5728" spans="22:24">
      <c r="V5728" s="16"/>
      <c r="W5728" s="16"/>
      <c r="X5728" s="16"/>
    </row>
    <row r="5729" spans="22:24">
      <c r="V5729" s="16"/>
      <c r="W5729" s="16"/>
      <c r="X5729" s="16"/>
    </row>
    <row r="5730" spans="22:24">
      <c r="V5730" s="16"/>
      <c r="W5730" s="16"/>
      <c r="X5730" s="16"/>
    </row>
    <row r="5731" spans="22:24">
      <c r="V5731" s="16"/>
      <c r="W5731" s="16"/>
      <c r="X5731" s="16"/>
    </row>
    <row r="5732" spans="22:24">
      <c r="V5732" s="16"/>
      <c r="W5732" s="16"/>
      <c r="X5732" s="16"/>
    </row>
    <row r="5733" spans="22:24">
      <c r="V5733" s="16"/>
      <c r="W5733" s="16"/>
      <c r="X5733" s="16"/>
    </row>
    <row r="5734" spans="22:24">
      <c r="V5734" s="16"/>
      <c r="W5734" s="16"/>
      <c r="X5734" s="16"/>
    </row>
    <row r="5735" spans="22:24">
      <c r="V5735" s="16"/>
      <c r="W5735" s="16"/>
      <c r="X5735" s="16"/>
    </row>
    <row r="5736" spans="22:24">
      <c r="V5736" s="16"/>
      <c r="W5736" s="16"/>
      <c r="X5736" s="16"/>
    </row>
    <row r="5737" spans="22:24">
      <c r="V5737" s="16"/>
      <c r="W5737" s="16"/>
      <c r="X5737" s="16"/>
    </row>
    <row r="5738" spans="22:24">
      <c r="V5738" s="16"/>
      <c r="W5738" s="16"/>
      <c r="X5738" s="16"/>
    </row>
    <row r="5739" spans="22:24">
      <c r="V5739" s="16"/>
      <c r="W5739" s="16"/>
      <c r="X5739" s="16"/>
    </row>
    <row r="5740" spans="22:24">
      <c r="V5740" s="16"/>
      <c r="W5740" s="16"/>
      <c r="X5740" s="16"/>
    </row>
    <row r="5741" spans="22:24">
      <c r="V5741" s="16"/>
      <c r="W5741" s="16"/>
      <c r="X5741" s="16"/>
    </row>
    <row r="5742" spans="22:24">
      <c r="V5742" s="16"/>
      <c r="W5742" s="16"/>
      <c r="X5742" s="16"/>
    </row>
    <row r="5743" spans="22:24">
      <c r="V5743" s="16"/>
      <c r="W5743" s="16"/>
      <c r="X5743" s="16"/>
    </row>
    <row r="5744" spans="22:24">
      <c r="V5744" s="16"/>
      <c r="W5744" s="16"/>
      <c r="X5744" s="16"/>
    </row>
    <row r="5745" spans="22:24">
      <c r="V5745" s="16"/>
      <c r="W5745" s="16"/>
      <c r="X5745" s="16"/>
    </row>
    <row r="5746" spans="22:24">
      <c r="V5746" s="16"/>
      <c r="W5746" s="16"/>
      <c r="X5746" s="16"/>
    </row>
    <row r="5747" spans="22:24">
      <c r="V5747" s="16"/>
      <c r="W5747" s="16"/>
      <c r="X5747" s="16"/>
    </row>
    <row r="5748" spans="22:24">
      <c r="V5748" s="16"/>
      <c r="W5748" s="16"/>
      <c r="X5748" s="16"/>
    </row>
    <row r="5749" spans="22:24">
      <c r="V5749" s="16"/>
      <c r="W5749" s="16"/>
      <c r="X5749" s="16"/>
    </row>
    <row r="5750" spans="22:24">
      <c r="V5750" s="16"/>
      <c r="W5750" s="16"/>
      <c r="X5750" s="16"/>
    </row>
    <row r="5751" spans="22:24">
      <c r="V5751" s="16"/>
      <c r="W5751" s="16"/>
      <c r="X5751" s="16"/>
    </row>
    <row r="5752" spans="22:24">
      <c r="V5752" s="16"/>
      <c r="W5752" s="16"/>
      <c r="X5752" s="16"/>
    </row>
    <row r="5753" spans="22:24">
      <c r="V5753" s="16"/>
      <c r="W5753" s="16"/>
      <c r="X5753" s="16"/>
    </row>
    <row r="5754" spans="22:24">
      <c r="V5754" s="16"/>
      <c r="W5754" s="16"/>
      <c r="X5754" s="16"/>
    </row>
    <row r="5755" spans="22:24">
      <c r="V5755" s="16"/>
      <c r="W5755" s="16"/>
      <c r="X5755" s="16"/>
    </row>
    <row r="5756" spans="22:24">
      <c r="V5756" s="16"/>
      <c r="W5756" s="16"/>
      <c r="X5756" s="16"/>
    </row>
    <row r="5757" spans="22:24">
      <c r="V5757" s="16"/>
      <c r="W5757" s="16"/>
      <c r="X5757" s="16"/>
    </row>
    <row r="5758" spans="22:24">
      <c r="V5758" s="16"/>
      <c r="W5758" s="16"/>
      <c r="X5758" s="16"/>
    </row>
    <row r="5759" spans="22:24">
      <c r="V5759" s="16"/>
      <c r="W5759" s="16"/>
      <c r="X5759" s="16"/>
    </row>
    <row r="5760" spans="22:24">
      <c r="V5760" s="16"/>
      <c r="W5760" s="16"/>
      <c r="X5760" s="16"/>
    </row>
    <row r="5761" spans="22:24">
      <c r="V5761" s="16"/>
      <c r="W5761" s="16"/>
      <c r="X5761" s="16"/>
    </row>
    <row r="5762" spans="22:24">
      <c r="V5762" s="16"/>
      <c r="W5762" s="16"/>
      <c r="X5762" s="16"/>
    </row>
    <row r="5763" spans="22:24">
      <c r="V5763" s="16"/>
      <c r="W5763" s="16"/>
      <c r="X5763" s="16"/>
    </row>
    <row r="5764" spans="22:24">
      <c r="V5764" s="16"/>
      <c r="W5764" s="16"/>
      <c r="X5764" s="16"/>
    </row>
    <row r="5765" spans="22:24">
      <c r="V5765" s="16"/>
      <c r="W5765" s="16"/>
      <c r="X5765" s="16"/>
    </row>
    <row r="5766" spans="22:24">
      <c r="V5766" s="16"/>
      <c r="W5766" s="16"/>
      <c r="X5766" s="16"/>
    </row>
    <row r="5767" spans="22:24">
      <c r="V5767" s="16"/>
      <c r="W5767" s="16"/>
      <c r="X5767" s="16"/>
    </row>
    <row r="5768" spans="22:24">
      <c r="V5768" s="16"/>
      <c r="W5768" s="16"/>
      <c r="X5768" s="16"/>
    </row>
    <row r="5769" spans="22:24">
      <c r="V5769" s="16"/>
      <c r="W5769" s="16"/>
      <c r="X5769" s="16"/>
    </row>
    <row r="5770" spans="22:24">
      <c r="V5770" s="16"/>
      <c r="W5770" s="16"/>
      <c r="X5770" s="16"/>
    </row>
    <row r="5771" spans="22:24">
      <c r="V5771" s="16"/>
      <c r="W5771" s="16"/>
      <c r="X5771" s="16"/>
    </row>
    <row r="5772" spans="22:24">
      <c r="V5772" s="16"/>
      <c r="W5772" s="16"/>
      <c r="X5772" s="16"/>
    </row>
    <row r="5773" spans="22:24">
      <c r="V5773" s="16"/>
      <c r="W5773" s="16"/>
      <c r="X5773" s="16"/>
    </row>
    <row r="5774" spans="22:24">
      <c r="V5774" s="16"/>
      <c r="W5774" s="16"/>
      <c r="X5774" s="16"/>
    </row>
    <row r="5775" spans="22:24">
      <c r="V5775" s="16"/>
      <c r="W5775" s="16"/>
      <c r="X5775" s="16"/>
    </row>
    <row r="5776" spans="22:24">
      <c r="V5776" s="16"/>
      <c r="W5776" s="16"/>
      <c r="X5776" s="16"/>
    </row>
    <row r="5777" spans="22:24">
      <c r="V5777" s="16"/>
      <c r="W5777" s="16"/>
      <c r="X5777" s="16"/>
    </row>
    <row r="5778" spans="22:24">
      <c r="V5778" s="16"/>
      <c r="W5778" s="16"/>
      <c r="X5778" s="16"/>
    </row>
    <row r="5779" spans="22:24">
      <c r="V5779" s="16"/>
      <c r="W5779" s="16"/>
      <c r="X5779" s="16"/>
    </row>
    <row r="5780" spans="22:24">
      <c r="V5780" s="16"/>
      <c r="W5780" s="16"/>
      <c r="X5780" s="16"/>
    </row>
    <row r="5781" spans="22:24">
      <c r="V5781" s="16"/>
      <c r="W5781" s="16"/>
      <c r="X5781" s="16"/>
    </row>
    <row r="5782" spans="22:24">
      <c r="V5782" s="16"/>
      <c r="W5782" s="16"/>
      <c r="X5782" s="16"/>
    </row>
    <row r="5783" spans="22:24">
      <c r="V5783" s="16"/>
      <c r="W5783" s="16"/>
      <c r="X5783" s="16"/>
    </row>
    <row r="5784" spans="22:24">
      <c r="V5784" s="16"/>
      <c r="W5784" s="16"/>
      <c r="X5784" s="16"/>
    </row>
    <row r="5785" spans="22:24">
      <c r="V5785" s="16"/>
      <c r="W5785" s="16"/>
      <c r="X5785" s="16"/>
    </row>
    <row r="5786" spans="22:24">
      <c r="V5786" s="16"/>
      <c r="W5786" s="16"/>
      <c r="X5786" s="16"/>
    </row>
    <row r="5787" spans="22:24">
      <c r="V5787" s="16"/>
      <c r="W5787" s="16"/>
      <c r="X5787" s="16"/>
    </row>
    <row r="5788" spans="22:24">
      <c r="V5788" s="16"/>
      <c r="W5788" s="16"/>
      <c r="X5788" s="16"/>
    </row>
    <row r="5789" spans="22:24">
      <c r="V5789" s="16"/>
      <c r="W5789" s="16"/>
      <c r="X5789" s="16"/>
    </row>
    <row r="5790" spans="22:24">
      <c r="V5790" s="16"/>
      <c r="W5790" s="16"/>
      <c r="X5790" s="16"/>
    </row>
    <row r="5791" spans="22:24">
      <c r="V5791" s="16"/>
      <c r="W5791" s="16"/>
      <c r="X5791" s="16"/>
    </row>
    <row r="5792" spans="22:24">
      <c r="V5792" s="16"/>
      <c r="W5792" s="16"/>
      <c r="X5792" s="16"/>
    </row>
    <row r="5793" spans="22:24">
      <c r="V5793" s="16"/>
      <c r="W5793" s="16"/>
      <c r="X5793" s="16"/>
    </row>
    <row r="5794" spans="22:24">
      <c r="V5794" s="16"/>
      <c r="W5794" s="16"/>
      <c r="X5794" s="16"/>
    </row>
    <row r="5795" spans="22:24">
      <c r="V5795" s="16"/>
      <c r="W5795" s="16"/>
      <c r="X5795" s="16"/>
    </row>
    <row r="5796" spans="22:24">
      <c r="V5796" s="16"/>
      <c r="W5796" s="16"/>
      <c r="X5796" s="16"/>
    </row>
    <row r="5797" spans="22:24">
      <c r="V5797" s="16"/>
      <c r="W5797" s="16"/>
      <c r="X5797" s="16"/>
    </row>
    <row r="5798" spans="22:24">
      <c r="V5798" s="16"/>
      <c r="W5798" s="16"/>
      <c r="X5798" s="16"/>
    </row>
    <row r="5799" spans="22:24">
      <c r="V5799" s="16"/>
      <c r="W5799" s="16"/>
      <c r="X5799" s="16"/>
    </row>
    <row r="5800" spans="22:24">
      <c r="V5800" s="16"/>
      <c r="W5800" s="16"/>
      <c r="X5800" s="16"/>
    </row>
    <row r="5801" spans="22:24">
      <c r="V5801" s="16"/>
      <c r="W5801" s="16"/>
      <c r="X5801" s="16"/>
    </row>
    <row r="5802" spans="22:24">
      <c r="V5802" s="16"/>
      <c r="W5802" s="16"/>
      <c r="X5802" s="16"/>
    </row>
    <row r="5803" spans="22:24">
      <c r="V5803" s="16"/>
      <c r="W5803" s="16"/>
      <c r="X5803" s="16"/>
    </row>
    <row r="5804" spans="22:24">
      <c r="V5804" s="16"/>
      <c r="W5804" s="16"/>
      <c r="X5804" s="16"/>
    </row>
    <row r="5805" spans="22:24">
      <c r="V5805" s="16"/>
      <c r="W5805" s="16"/>
      <c r="X5805" s="16"/>
    </row>
    <row r="5806" spans="22:24">
      <c r="V5806" s="16"/>
      <c r="W5806" s="16"/>
      <c r="X5806" s="16"/>
    </row>
    <row r="5807" spans="22:24">
      <c r="V5807" s="16"/>
      <c r="W5807" s="16"/>
      <c r="X5807" s="16"/>
    </row>
    <row r="5808" spans="22:24">
      <c r="V5808" s="16"/>
      <c r="W5808" s="16"/>
      <c r="X5808" s="16"/>
    </row>
    <row r="5809" spans="22:24">
      <c r="V5809" s="16"/>
      <c r="W5809" s="16"/>
      <c r="X5809" s="16"/>
    </row>
    <row r="5810" spans="22:24">
      <c r="V5810" s="16"/>
      <c r="W5810" s="16"/>
      <c r="X5810" s="16"/>
    </row>
    <row r="5811" spans="22:24">
      <c r="V5811" s="16"/>
      <c r="W5811" s="16"/>
      <c r="X5811" s="16"/>
    </row>
    <row r="5812" spans="22:24">
      <c r="V5812" s="16"/>
      <c r="W5812" s="16"/>
      <c r="X5812" s="16"/>
    </row>
    <row r="5813" spans="22:24">
      <c r="V5813" s="16"/>
      <c r="W5813" s="16"/>
      <c r="X5813" s="16"/>
    </row>
    <row r="5814" spans="22:24">
      <c r="V5814" s="16"/>
      <c r="W5814" s="16"/>
      <c r="X5814" s="16"/>
    </row>
    <row r="5815" spans="22:24">
      <c r="V5815" s="16"/>
      <c r="W5815" s="16"/>
      <c r="X5815" s="16"/>
    </row>
    <row r="5816" spans="22:24">
      <c r="V5816" s="16"/>
      <c r="W5816" s="16"/>
      <c r="X5816" s="16"/>
    </row>
    <row r="5817" spans="22:24">
      <c r="V5817" s="16"/>
      <c r="W5817" s="16"/>
      <c r="X5817" s="16"/>
    </row>
    <row r="5818" spans="22:24">
      <c r="V5818" s="16"/>
      <c r="W5818" s="16"/>
      <c r="X5818" s="16"/>
    </row>
    <row r="5819" spans="22:24">
      <c r="V5819" s="16"/>
      <c r="W5819" s="16"/>
      <c r="X5819" s="16"/>
    </row>
    <row r="5820" spans="22:24">
      <c r="V5820" s="16"/>
      <c r="W5820" s="16"/>
      <c r="X5820" s="16"/>
    </row>
    <row r="5821" spans="22:24">
      <c r="V5821" s="16"/>
      <c r="W5821" s="16"/>
      <c r="X5821" s="16"/>
    </row>
    <row r="5822" spans="22:24">
      <c r="V5822" s="16"/>
      <c r="W5822" s="16"/>
      <c r="X5822" s="16"/>
    </row>
    <row r="5823" spans="22:24">
      <c r="V5823" s="16"/>
      <c r="W5823" s="16"/>
      <c r="X5823" s="16"/>
    </row>
    <row r="5824" spans="22:24">
      <c r="V5824" s="16"/>
      <c r="W5824" s="16"/>
      <c r="X5824" s="16"/>
    </row>
    <row r="5825" spans="22:24">
      <c r="V5825" s="16"/>
      <c r="W5825" s="16"/>
      <c r="X5825" s="16"/>
    </row>
    <row r="5826" spans="22:24">
      <c r="V5826" s="16"/>
      <c r="W5826" s="16"/>
      <c r="X5826" s="16"/>
    </row>
    <row r="5827" spans="22:24">
      <c r="V5827" s="16"/>
      <c r="W5827" s="16"/>
      <c r="X5827" s="16"/>
    </row>
    <row r="5828" spans="22:24">
      <c r="V5828" s="16"/>
      <c r="W5828" s="16"/>
      <c r="X5828" s="16"/>
    </row>
    <row r="5829" spans="22:24">
      <c r="V5829" s="16"/>
      <c r="W5829" s="16"/>
      <c r="X5829" s="16"/>
    </row>
    <row r="5830" spans="22:24">
      <c r="V5830" s="16"/>
      <c r="W5830" s="16"/>
      <c r="X5830" s="16"/>
    </row>
    <row r="5831" spans="22:24">
      <c r="V5831" s="16"/>
      <c r="W5831" s="16"/>
      <c r="X5831" s="16"/>
    </row>
    <row r="5832" spans="22:24">
      <c r="V5832" s="16"/>
      <c r="W5832" s="16"/>
      <c r="X5832" s="16"/>
    </row>
    <row r="5833" spans="22:24">
      <c r="V5833" s="16"/>
      <c r="W5833" s="16"/>
      <c r="X5833" s="16"/>
    </row>
    <row r="5834" spans="22:24">
      <c r="V5834" s="16"/>
      <c r="W5834" s="16"/>
      <c r="X5834" s="16"/>
    </row>
    <row r="5835" spans="22:24">
      <c r="V5835" s="16"/>
      <c r="W5835" s="16"/>
      <c r="X5835" s="16"/>
    </row>
    <row r="5836" spans="22:24">
      <c r="V5836" s="16"/>
      <c r="W5836" s="16"/>
      <c r="X5836" s="16"/>
    </row>
    <row r="5837" spans="22:24">
      <c r="V5837" s="16"/>
      <c r="W5837" s="16"/>
      <c r="X5837" s="16"/>
    </row>
    <row r="5838" spans="22:24">
      <c r="V5838" s="16"/>
      <c r="W5838" s="16"/>
      <c r="X5838" s="16"/>
    </row>
    <row r="5839" spans="22:24">
      <c r="V5839" s="16"/>
      <c r="W5839" s="16"/>
      <c r="X5839" s="16"/>
    </row>
    <row r="5840" spans="22:24">
      <c r="V5840" s="16"/>
      <c r="W5840" s="16"/>
      <c r="X5840" s="16"/>
    </row>
    <row r="5841" spans="22:24">
      <c r="V5841" s="16"/>
      <c r="W5841" s="16"/>
      <c r="X5841" s="16"/>
    </row>
    <row r="5842" spans="22:24">
      <c r="V5842" s="16"/>
      <c r="W5842" s="16"/>
      <c r="X5842" s="16"/>
    </row>
    <row r="5843" spans="22:24">
      <c r="V5843" s="16"/>
      <c r="W5843" s="16"/>
      <c r="X5843" s="16"/>
    </row>
    <row r="5844" spans="22:24">
      <c r="V5844" s="16"/>
      <c r="W5844" s="16"/>
      <c r="X5844" s="16"/>
    </row>
    <row r="5845" spans="22:24">
      <c r="V5845" s="16"/>
      <c r="W5845" s="16"/>
      <c r="X5845" s="16"/>
    </row>
    <row r="5846" spans="22:24">
      <c r="V5846" s="16"/>
      <c r="W5846" s="16"/>
      <c r="X5846" s="16"/>
    </row>
    <row r="5847" spans="22:24">
      <c r="V5847" s="16"/>
      <c r="W5847" s="16"/>
      <c r="X5847" s="16"/>
    </row>
  </sheetData>
  <mergeCells count="3">
    <mergeCell ref="N1:O1"/>
    <mergeCell ref="V1:W1"/>
    <mergeCell ref="Q1:T1"/>
  </mergeCells>
  <hyperlinks>
    <hyperlink ref="I5541" r:id="rId1" xr:uid="{F3EDC0B6-FA0F-46F8-9008-3C878A1A3ABF}"/>
    <hyperlink ref="I5542" r:id="rId2" display="https://www.blockchain.com/charts/hash-rate" xr:uid="{B592ECBE-DC7D-4666-B7C9-B3B065DE748E}"/>
    <hyperlink ref="I5543" r:id="rId3" display="https://www.blockchain.com/charts/difficulty" xr:uid="{6545C03F-46F6-400B-AE2F-5D5F1F132FED}"/>
  </hyperlinks>
  <pageMargins left="0.7" right="0.7" top="0.75" bottom="0.75" header="0.3" footer="0.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B0B91-8425-4F2E-9D7C-50EF8BC421AE}">
  <sheetPr codeName="Sheet2"/>
  <dimension ref="A1:K5903"/>
  <sheetViews>
    <sheetView workbookViewId="0">
      <selection activeCell="B33" sqref="B33"/>
    </sheetView>
  </sheetViews>
  <sheetFormatPr defaultRowHeight="15"/>
  <cols>
    <col min="1" max="1" width="10.7109375" bestFit="1" customWidth="1"/>
    <col min="2" max="2" width="12.7109375" style="3" bestFit="1" customWidth="1"/>
    <col min="4" max="4" width="10.5703125" bestFit="1" customWidth="1"/>
    <col min="5" max="5" width="15.140625" style="3" bestFit="1" customWidth="1"/>
    <col min="6" max="6" width="9.42578125" customWidth="1"/>
    <col min="7" max="7" width="10.7109375" bestFit="1" customWidth="1"/>
    <col min="8" max="8" width="14.42578125" style="3" bestFit="1" customWidth="1"/>
    <col min="10" max="10" width="10.7109375" bestFit="1" customWidth="1"/>
    <col min="11" max="11" width="16.85546875" style="3" bestFit="1" customWidth="1"/>
  </cols>
  <sheetData>
    <row r="1" spans="1:11">
      <c r="A1" t="s">
        <v>37</v>
      </c>
      <c r="B1" s="1">
        <v>40543</v>
      </c>
      <c r="D1" t="s">
        <v>37</v>
      </c>
      <c r="E1" s="1">
        <v>40543</v>
      </c>
      <c r="G1" t="s">
        <v>37</v>
      </c>
      <c r="H1" s="1">
        <v>40543</v>
      </c>
      <c r="J1" t="s">
        <v>37</v>
      </c>
      <c r="K1" s="1">
        <v>40543</v>
      </c>
    </row>
    <row r="2" spans="1:11">
      <c r="A2" t="s">
        <v>38</v>
      </c>
      <c r="D2" t="s">
        <v>38</v>
      </c>
      <c r="G2" t="s">
        <v>38</v>
      </c>
      <c r="J2" t="s">
        <v>38</v>
      </c>
    </row>
    <row r="4" spans="1:11">
      <c r="B4" s="3" t="s">
        <v>39</v>
      </c>
      <c r="E4" s="3" t="s">
        <v>40</v>
      </c>
      <c r="H4" s="3" t="s">
        <v>41</v>
      </c>
      <c r="K4" s="3" t="s">
        <v>42</v>
      </c>
    </row>
    <row r="5" spans="1:11">
      <c r="B5" s="3" t="e">
        <f ca="1">_xll.BFieldInfo(B$6)</f>
        <v>#NAME?</v>
      </c>
      <c r="E5" s="3" t="e">
        <f ca="1">_xll.BFieldInfo(E$6)</f>
        <v>#NAME?</v>
      </c>
      <c r="H5" s="3" t="e">
        <f ca="1">_xll.BFieldInfo(H$6)</f>
        <v>#NAME?</v>
      </c>
      <c r="K5" s="3" t="e">
        <f ca="1">_xll.BFieldInfo(K$6)</f>
        <v>#NAME?</v>
      </c>
    </row>
    <row r="6" spans="1:11">
      <c r="A6" t="s">
        <v>43</v>
      </c>
      <c r="B6" s="3" t="s">
        <v>44</v>
      </c>
      <c r="D6" t="s">
        <v>43</v>
      </c>
      <c r="E6" s="3" t="s">
        <v>44</v>
      </c>
      <c r="G6" t="s">
        <v>43</v>
      </c>
      <c r="H6" s="3" t="s">
        <v>44</v>
      </c>
      <c r="J6" t="s">
        <v>43</v>
      </c>
      <c r="K6" s="3" t="s">
        <v>44</v>
      </c>
    </row>
    <row r="7" spans="1:11">
      <c r="A7" s="20" t="e">
        <f ca="1">_xll.BDH(B$4,B$6,$B1,$B2,"Dir=V","Dts=S","cols=2;rows=2524")</f>
        <v>#NAME?</v>
      </c>
      <c r="B7" s="3">
        <v>41.2</v>
      </c>
      <c r="D7" s="20" t="e">
        <f ca="1">_xll.BDH(E$4,E$6,$B1,$B2,"Dir=V","Dts=S","cols=2;rows=1848")</f>
        <v>#NAME?</v>
      </c>
      <c r="E7" s="3">
        <v>41.21</v>
      </c>
      <c r="G7" s="20" t="e">
        <f ca="1">_xll.BDH(H$4,H$6,$B1,$B2,"Dir=V","Dts=S","cols=2;rows=3139")</f>
        <v>#NAME?</v>
      </c>
      <c r="H7" s="3">
        <v>5.01</v>
      </c>
      <c r="J7" s="20" t="e">
        <f ca="1">_xll.BDH(K$4,K$6,$B1,$B2,"Dir=V","Dts=S","cols=2;rows=595")</f>
        <v>#NAME?</v>
      </c>
      <c r="K7" s="3">
        <v>160.4143</v>
      </c>
    </row>
    <row r="8" spans="1:11">
      <c r="A8" s="20">
        <v>41403</v>
      </c>
      <c r="B8" s="3">
        <v>40.9</v>
      </c>
      <c r="D8" s="20">
        <v>43102</v>
      </c>
      <c r="E8" s="3">
        <v>67.25</v>
      </c>
      <c r="G8" s="20">
        <v>40554</v>
      </c>
      <c r="H8" s="3">
        <v>5.1219999999999999</v>
      </c>
      <c r="J8" s="20">
        <v>44116</v>
      </c>
      <c r="K8" s="3">
        <v>156.1892</v>
      </c>
    </row>
    <row r="9" spans="1:11">
      <c r="A9" s="20">
        <v>41404</v>
      </c>
      <c r="B9" s="3">
        <v>41</v>
      </c>
      <c r="D9" s="20">
        <v>43103</v>
      </c>
      <c r="E9" s="3">
        <v>55.48</v>
      </c>
      <c r="G9" s="20">
        <v>40555</v>
      </c>
      <c r="H9" s="3">
        <v>5.085</v>
      </c>
      <c r="J9" s="20">
        <v>44117</v>
      </c>
      <c r="K9" s="3">
        <v>156.35990000000001</v>
      </c>
    </row>
    <row r="10" spans="1:11">
      <c r="A10" s="20">
        <v>41407</v>
      </c>
      <c r="B10" s="3">
        <v>40.5</v>
      </c>
      <c r="D10" s="20">
        <v>43104</v>
      </c>
      <c r="E10" s="3">
        <v>51.1</v>
      </c>
      <c r="G10" s="20">
        <v>40556</v>
      </c>
      <c r="H10" s="3">
        <v>4.9969999999999999</v>
      </c>
      <c r="J10" s="20">
        <v>44118</v>
      </c>
      <c r="K10" s="3">
        <v>157.6823</v>
      </c>
    </row>
    <row r="11" spans="1:11">
      <c r="A11" s="20">
        <v>41408</v>
      </c>
      <c r="B11" s="3">
        <v>40.4</v>
      </c>
      <c r="D11" s="20">
        <v>43105</v>
      </c>
      <c r="E11" s="3">
        <v>35.39</v>
      </c>
      <c r="G11" s="20">
        <v>40557</v>
      </c>
      <c r="H11" s="3">
        <v>5.0679999999999996</v>
      </c>
      <c r="J11" s="20">
        <v>44119</v>
      </c>
      <c r="K11" s="3">
        <v>153.33670000000001</v>
      </c>
    </row>
    <row r="12" spans="1:11">
      <c r="A12" s="20">
        <v>41409</v>
      </c>
      <c r="B12" s="3">
        <v>40.9</v>
      </c>
      <c r="D12" s="20">
        <v>43106</v>
      </c>
      <c r="E12" s="3">
        <v>22.39</v>
      </c>
      <c r="G12" s="20">
        <v>40560</v>
      </c>
      <c r="H12" s="3">
        <v>5.0890000000000004</v>
      </c>
      <c r="J12" s="20">
        <v>44120</v>
      </c>
      <c r="K12" s="3">
        <v>156.38120000000001</v>
      </c>
    </row>
    <row r="13" spans="1:11">
      <c r="A13" s="20">
        <v>41410</v>
      </c>
      <c r="B13" s="3">
        <v>41.15</v>
      </c>
      <c r="D13" s="20">
        <v>43107</v>
      </c>
      <c r="E13" s="3">
        <v>16.690000000000001</v>
      </c>
      <c r="G13" s="20">
        <v>40561</v>
      </c>
      <c r="H13" s="3">
        <v>5.0519999999999996</v>
      </c>
      <c r="J13" s="20">
        <v>44123</v>
      </c>
      <c r="K13" s="3">
        <v>153.8776</v>
      </c>
    </row>
    <row r="14" spans="1:11">
      <c r="A14" s="20">
        <v>41411</v>
      </c>
      <c r="B14" s="3">
        <v>41.1</v>
      </c>
      <c r="D14" s="20">
        <v>43108</v>
      </c>
      <c r="E14" s="3">
        <v>22.95</v>
      </c>
      <c r="G14" s="20">
        <v>40562</v>
      </c>
      <c r="H14" s="3">
        <v>5.0839999999999996</v>
      </c>
      <c r="J14" s="20">
        <v>44124</v>
      </c>
      <c r="K14" s="3">
        <v>154.06039999999999</v>
      </c>
    </row>
    <row r="15" spans="1:11">
      <c r="A15" s="20">
        <v>41414</v>
      </c>
      <c r="B15" s="3">
        <v>41.6</v>
      </c>
      <c r="D15" s="20">
        <v>43109</v>
      </c>
      <c r="E15" s="3">
        <v>19.79</v>
      </c>
      <c r="G15" s="20">
        <v>40563</v>
      </c>
      <c r="H15" s="3">
        <v>5.1180000000000003</v>
      </c>
      <c r="J15" s="20">
        <v>44125</v>
      </c>
      <c r="K15" s="3">
        <v>155.13329999999999</v>
      </c>
    </row>
    <row r="16" spans="1:11">
      <c r="A16" s="20">
        <v>41415</v>
      </c>
      <c r="B16" s="3">
        <v>42.2</v>
      </c>
      <c r="D16" s="20">
        <v>43110</v>
      </c>
      <c r="E16" s="3">
        <v>17.87</v>
      </c>
      <c r="G16" s="20">
        <v>40564</v>
      </c>
      <c r="H16" s="3">
        <v>5.1109999999999998</v>
      </c>
      <c r="J16" s="20">
        <v>44126</v>
      </c>
      <c r="K16" s="3">
        <v>156.4657</v>
      </c>
    </row>
    <row r="17" spans="1:11">
      <c r="A17" s="20">
        <v>41416</v>
      </c>
      <c r="B17" s="3">
        <v>42.55</v>
      </c>
      <c r="D17" s="20">
        <v>43111</v>
      </c>
      <c r="E17" s="3">
        <v>19.59</v>
      </c>
      <c r="G17" s="20">
        <v>40567</v>
      </c>
      <c r="H17" s="3">
        <v>5.0640000000000001</v>
      </c>
      <c r="J17" s="20">
        <v>44127</v>
      </c>
      <c r="K17" s="3">
        <v>155.4598</v>
      </c>
    </row>
    <row r="18" spans="1:11">
      <c r="A18" s="20">
        <v>41417</v>
      </c>
      <c r="B18" s="3">
        <v>42.65</v>
      </c>
      <c r="D18" s="20">
        <v>43112</v>
      </c>
      <c r="E18" s="3">
        <v>28.35</v>
      </c>
      <c r="G18" s="20">
        <v>40568</v>
      </c>
      <c r="H18" s="3">
        <v>5.0179999999999998</v>
      </c>
      <c r="J18" s="20">
        <v>44130</v>
      </c>
      <c r="K18" s="3">
        <v>151.73570000000001</v>
      </c>
    </row>
    <row r="19" spans="1:11">
      <c r="A19" s="20">
        <v>41418</v>
      </c>
      <c r="B19" s="3">
        <v>42.45</v>
      </c>
      <c r="D19" s="20">
        <v>43113</v>
      </c>
      <c r="E19" s="3">
        <v>32.450000000000003</v>
      </c>
      <c r="G19" s="20">
        <v>40569</v>
      </c>
      <c r="H19" s="3">
        <v>5.0229999999999997</v>
      </c>
      <c r="J19" s="20">
        <v>44131</v>
      </c>
      <c r="K19" s="3">
        <v>153.38679999999999</v>
      </c>
    </row>
    <row r="20" spans="1:11">
      <c r="A20" s="20">
        <v>41421</v>
      </c>
      <c r="B20" s="3">
        <v>42.6</v>
      </c>
      <c r="D20" s="20">
        <v>43114</v>
      </c>
      <c r="E20" s="3">
        <v>27.83</v>
      </c>
      <c r="G20" s="20">
        <v>40570</v>
      </c>
      <c r="H20" s="3">
        <v>4.9189999999999996</v>
      </c>
      <c r="J20" s="20">
        <v>44132</v>
      </c>
      <c r="K20" s="3">
        <v>147.5284</v>
      </c>
    </row>
    <row r="21" spans="1:11">
      <c r="A21" s="20">
        <v>41422</v>
      </c>
      <c r="B21" s="3">
        <v>42.55</v>
      </c>
      <c r="D21" s="20">
        <v>43115</v>
      </c>
      <c r="E21" s="3">
        <v>25.1</v>
      </c>
      <c r="G21" s="20">
        <v>40571</v>
      </c>
      <c r="H21" s="3">
        <v>4.9279999999999999</v>
      </c>
      <c r="J21" s="20">
        <v>44133</v>
      </c>
      <c r="K21" s="3">
        <v>147.16669999999999</v>
      </c>
    </row>
    <row r="22" spans="1:11">
      <c r="A22" s="20">
        <v>41423</v>
      </c>
      <c r="B22" s="3">
        <v>42.3</v>
      </c>
      <c r="D22" s="20">
        <v>43116</v>
      </c>
      <c r="E22" s="3">
        <v>59.79</v>
      </c>
      <c r="G22" s="20">
        <v>40574</v>
      </c>
      <c r="H22" s="3">
        <v>4.9820000000000002</v>
      </c>
      <c r="J22" s="20">
        <v>44134</v>
      </c>
      <c r="K22" s="3">
        <v>142.00620000000001</v>
      </c>
    </row>
    <row r="23" spans="1:11">
      <c r="A23" s="20">
        <v>41424</v>
      </c>
      <c r="B23" s="3">
        <v>41.6</v>
      </c>
      <c r="D23" s="20">
        <v>43117</v>
      </c>
      <c r="E23" s="3">
        <v>226.57</v>
      </c>
      <c r="G23" s="20">
        <v>40575</v>
      </c>
      <c r="H23" s="3">
        <v>4.9669999999999996</v>
      </c>
      <c r="J23" s="20">
        <v>44137</v>
      </c>
      <c r="K23" s="3">
        <v>141.45240000000001</v>
      </c>
    </row>
    <row r="24" spans="1:11">
      <c r="A24" s="20">
        <v>41425</v>
      </c>
      <c r="B24" s="3">
        <v>40.75</v>
      </c>
      <c r="D24" s="20">
        <v>43118</v>
      </c>
      <c r="E24" s="3">
        <v>73.34</v>
      </c>
      <c r="G24" s="20">
        <v>40576</v>
      </c>
      <c r="H24" s="3">
        <v>5.008</v>
      </c>
      <c r="J24" s="20">
        <v>44138</v>
      </c>
      <c r="K24" s="3">
        <v>141.68559999999999</v>
      </c>
    </row>
    <row r="25" spans="1:11">
      <c r="A25" s="20">
        <v>41428</v>
      </c>
      <c r="B25" s="3">
        <v>40.85</v>
      </c>
      <c r="D25" s="20">
        <v>43119</v>
      </c>
      <c r="E25" s="3">
        <v>27.8</v>
      </c>
      <c r="G25" s="20">
        <v>40577</v>
      </c>
      <c r="H25" s="3">
        <v>4.9889999999999999</v>
      </c>
      <c r="J25" s="20">
        <v>44139</v>
      </c>
      <c r="K25" s="3">
        <v>142.375</v>
      </c>
    </row>
    <row r="26" spans="1:11">
      <c r="A26" s="20">
        <v>41429</v>
      </c>
      <c r="B26" s="3">
        <v>40.700000000000003</v>
      </c>
      <c r="D26" s="20">
        <v>43120</v>
      </c>
      <c r="E26" s="3">
        <v>21.84</v>
      </c>
      <c r="G26" s="20">
        <v>40578</v>
      </c>
      <c r="H26" s="3">
        <v>4.9989999999999997</v>
      </c>
      <c r="J26" s="20">
        <v>44140</v>
      </c>
      <c r="K26" s="3">
        <v>144.74629999999999</v>
      </c>
    </row>
    <row r="27" spans="1:11">
      <c r="A27" s="20">
        <v>41430</v>
      </c>
      <c r="B27" s="3">
        <v>40.85</v>
      </c>
      <c r="D27" s="20">
        <v>43121</v>
      </c>
      <c r="E27" s="3">
        <v>18.09</v>
      </c>
      <c r="G27" s="20">
        <v>40581</v>
      </c>
      <c r="H27" s="3">
        <v>4.8730000000000002</v>
      </c>
      <c r="J27" s="20">
        <v>44141</v>
      </c>
      <c r="K27" s="3">
        <v>144.73339999999999</v>
      </c>
    </row>
    <row r="28" spans="1:11">
      <c r="A28" s="20">
        <v>41431</v>
      </c>
      <c r="B28" s="3">
        <v>41.1</v>
      </c>
      <c r="D28" s="20">
        <v>43122</v>
      </c>
      <c r="E28" s="3">
        <v>24.41</v>
      </c>
      <c r="G28" s="20">
        <v>40582</v>
      </c>
      <c r="H28" s="3">
        <v>4.8390000000000004</v>
      </c>
      <c r="J28" s="20">
        <v>44144</v>
      </c>
      <c r="K28" s="3">
        <v>145.233</v>
      </c>
    </row>
    <row r="29" spans="1:11">
      <c r="A29" s="20">
        <v>41432</v>
      </c>
      <c r="B29" s="3">
        <v>40.15</v>
      </c>
      <c r="D29" s="20">
        <v>43123</v>
      </c>
      <c r="E29" s="3">
        <v>27.44</v>
      </c>
      <c r="G29" s="20">
        <v>40583</v>
      </c>
      <c r="H29" s="3">
        <v>4.8620000000000001</v>
      </c>
      <c r="J29" s="20">
        <v>44145</v>
      </c>
      <c r="K29" s="3">
        <v>145.00190000000001</v>
      </c>
    </row>
    <row r="30" spans="1:11">
      <c r="A30" s="20">
        <v>41435</v>
      </c>
      <c r="B30" s="3">
        <v>40.299999999999997</v>
      </c>
      <c r="D30" s="20">
        <v>43124</v>
      </c>
      <c r="E30" s="3">
        <v>27.92</v>
      </c>
      <c r="G30" s="20">
        <v>40584</v>
      </c>
      <c r="H30" s="3">
        <v>4.7919999999999998</v>
      </c>
      <c r="J30" s="20">
        <v>44146</v>
      </c>
      <c r="K30" s="3">
        <v>147.73820000000001</v>
      </c>
    </row>
    <row r="31" spans="1:11">
      <c r="A31" s="20">
        <v>41436</v>
      </c>
      <c r="B31" s="3">
        <v>39.549999999999997</v>
      </c>
      <c r="D31" s="20">
        <v>43125</v>
      </c>
      <c r="E31" s="3">
        <v>23.93</v>
      </c>
      <c r="G31" s="20">
        <v>40585</v>
      </c>
      <c r="H31" s="3">
        <v>4.774</v>
      </c>
      <c r="J31" s="20">
        <v>44147</v>
      </c>
      <c r="K31" s="3">
        <v>150.21539999999999</v>
      </c>
    </row>
    <row r="32" spans="1:11">
      <c r="A32" s="20">
        <v>41437</v>
      </c>
      <c r="B32" s="3">
        <v>40.049999999999997</v>
      </c>
      <c r="D32" s="20">
        <v>43126</v>
      </c>
      <c r="E32" s="3">
        <v>23.52</v>
      </c>
      <c r="G32" s="20">
        <v>40588</v>
      </c>
      <c r="H32" s="3">
        <v>4.7389999999999999</v>
      </c>
      <c r="J32" s="20">
        <v>44148</v>
      </c>
      <c r="K32" s="3">
        <v>153.1669</v>
      </c>
    </row>
    <row r="33" spans="1:11">
      <c r="A33" s="20">
        <v>41438</v>
      </c>
      <c r="B33" s="3">
        <v>40.450000000000003</v>
      </c>
      <c r="D33" s="20">
        <v>43127</v>
      </c>
      <c r="E33" s="3">
        <v>27.99</v>
      </c>
      <c r="G33" s="20">
        <v>40589</v>
      </c>
      <c r="H33" s="3">
        <v>4.7889999999999997</v>
      </c>
      <c r="J33" s="20">
        <v>44151</v>
      </c>
      <c r="K33" s="3">
        <v>156.1557</v>
      </c>
    </row>
    <row r="34" spans="1:11">
      <c r="A34" s="20">
        <v>41439</v>
      </c>
      <c r="B34" s="3">
        <v>40.049999999999997</v>
      </c>
      <c r="D34" s="20">
        <v>43128</v>
      </c>
      <c r="E34" s="3">
        <v>29</v>
      </c>
      <c r="G34" s="20">
        <v>40590</v>
      </c>
      <c r="H34" s="3">
        <v>4.726</v>
      </c>
      <c r="J34" s="20">
        <v>44152</v>
      </c>
      <c r="K34" s="3">
        <v>158.8304</v>
      </c>
    </row>
    <row r="35" spans="1:11">
      <c r="A35" s="20">
        <v>41442</v>
      </c>
      <c r="B35" s="3">
        <v>40.35</v>
      </c>
      <c r="D35" s="20">
        <v>43129</v>
      </c>
      <c r="E35" s="3">
        <v>30.93</v>
      </c>
      <c r="G35" s="20">
        <v>40591</v>
      </c>
      <c r="H35" s="3">
        <v>4.694</v>
      </c>
      <c r="J35" s="20">
        <v>44153</v>
      </c>
      <c r="K35" s="3">
        <v>158.06309999999999</v>
      </c>
    </row>
    <row r="36" spans="1:11">
      <c r="A36" s="20">
        <v>41443</v>
      </c>
      <c r="B36" s="3">
        <v>41.2</v>
      </c>
      <c r="D36" s="20">
        <v>43130</v>
      </c>
      <c r="E36" s="3">
        <v>23.24</v>
      </c>
      <c r="G36" s="20">
        <v>40592</v>
      </c>
      <c r="H36" s="3">
        <v>4.7169999999999996</v>
      </c>
      <c r="J36" s="20">
        <v>44154</v>
      </c>
      <c r="K36" s="3">
        <v>162.27260000000001</v>
      </c>
    </row>
    <row r="37" spans="1:11">
      <c r="A37" s="20">
        <v>41444</v>
      </c>
      <c r="B37" s="3">
        <v>41.9</v>
      </c>
      <c r="D37" s="20">
        <v>43131</v>
      </c>
      <c r="E37" s="3">
        <v>21.72</v>
      </c>
      <c r="G37" s="20">
        <v>40595</v>
      </c>
      <c r="H37" s="3">
        <v>4.7750000000000004</v>
      </c>
      <c r="J37" s="20">
        <v>44155</v>
      </c>
      <c r="K37" s="3">
        <v>167.70869999999999</v>
      </c>
    </row>
    <row r="38" spans="1:11">
      <c r="A38" s="20">
        <v>41445</v>
      </c>
      <c r="B38" s="3">
        <v>40.65</v>
      </c>
      <c r="D38" s="20">
        <v>43132</v>
      </c>
      <c r="E38" s="3">
        <v>22.51</v>
      </c>
      <c r="G38" s="20">
        <v>40596</v>
      </c>
      <c r="H38" s="3">
        <v>4.7329999999999997</v>
      </c>
      <c r="J38" s="20">
        <v>44158</v>
      </c>
      <c r="K38" s="3">
        <v>261.62180000000001</v>
      </c>
    </row>
    <row r="39" spans="1:11">
      <c r="A39" s="20">
        <v>41446</v>
      </c>
      <c r="B39" s="3">
        <v>39.85</v>
      </c>
      <c r="D39" s="20">
        <v>43133</v>
      </c>
      <c r="E39" s="3">
        <v>23.86</v>
      </c>
      <c r="G39" s="20">
        <v>40597</v>
      </c>
      <c r="H39" s="3">
        <v>4.7530000000000001</v>
      </c>
      <c r="J39" s="20">
        <v>44159</v>
      </c>
      <c r="K39" s="3">
        <v>248.42529999999999</v>
      </c>
    </row>
    <row r="40" spans="1:11">
      <c r="A40" s="20">
        <v>41449</v>
      </c>
      <c r="B40" s="3">
        <v>39.6</v>
      </c>
      <c r="D40" s="20">
        <v>43134</v>
      </c>
      <c r="E40" s="3">
        <v>19.53</v>
      </c>
      <c r="G40" s="20">
        <v>40598</v>
      </c>
      <c r="H40" s="3">
        <v>4.718</v>
      </c>
      <c r="J40" s="20">
        <v>44160</v>
      </c>
      <c r="K40" s="3">
        <v>255.7705</v>
      </c>
    </row>
    <row r="41" spans="1:11">
      <c r="A41" s="20">
        <v>41450</v>
      </c>
      <c r="B41" s="3">
        <v>39.200000000000003</v>
      </c>
      <c r="D41" s="20">
        <v>43135</v>
      </c>
      <c r="E41" s="3">
        <v>20.94</v>
      </c>
      <c r="G41" s="20">
        <v>40599</v>
      </c>
      <c r="H41" s="3">
        <v>4.8179999999999996</v>
      </c>
      <c r="J41" s="20">
        <v>44161</v>
      </c>
      <c r="K41" s="3">
        <v>255.7705</v>
      </c>
    </row>
    <row r="42" spans="1:11">
      <c r="A42" s="20">
        <v>41451</v>
      </c>
      <c r="B42" s="3">
        <v>39.15</v>
      </c>
      <c r="D42" s="20">
        <v>43136</v>
      </c>
      <c r="E42" s="3">
        <v>21.44</v>
      </c>
      <c r="G42" s="20">
        <v>40602</v>
      </c>
      <c r="H42" s="3">
        <v>4.8819999999999997</v>
      </c>
      <c r="J42" s="20">
        <v>44162</v>
      </c>
      <c r="K42" s="3">
        <v>238.01329999999999</v>
      </c>
    </row>
    <row r="43" spans="1:11">
      <c r="A43" s="20">
        <v>41452</v>
      </c>
      <c r="B43" s="3">
        <v>38.700000000000003</v>
      </c>
      <c r="D43" s="20">
        <v>43137</v>
      </c>
      <c r="E43" s="3">
        <v>23.08</v>
      </c>
      <c r="G43" s="20">
        <v>40603</v>
      </c>
      <c r="H43" s="3">
        <v>4.7389999999999999</v>
      </c>
      <c r="J43" s="20">
        <v>44165</v>
      </c>
      <c r="K43" s="3">
        <v>237.6498</v>
      </c>
    </row>
    <row r="44" spans="1:11">
      <c r="A44" s="20">
        <v>41453</v>
      </c>
      <c r="B44" s="3">
        <v>37.25</v>
      </c>
      <c r="D44" s="20">
        <v>43138</v>
      </c>
      <c r="E44" s="3">
        <v>25.25</v>
      </c>
      <c r="G44" s="20">
        <v>40604</v>
      </c>
      <c r="H44" s="3">
        <v>4.7119999999999997</v>
      </c>
      <c r="J44" s="20">
        <v>44166</v>
      </c>
      <c r="K44" s="3">
        <v>221.97669999999999</v>
      </c>
    </row>
    <row r="45" spans="1:11">
      <c r="A45" s="20">
        <v>41456</v>
      </c>
      <c r="B45" s="3">
        <v>38.4</v>
      </c>
      <c r="D45" s="20">
        <v>43139</v>
      </c>
      <c r="E45" s="3">
        <v>25.21</v>
      </c>
      <c r="G45" s="20">
        <v>40605</v>
      </c>
      <c r="H45" s="3">
        <v>4.6749999999999998</v>
      </c>
      <c r="J45" s="20">
        <v>44167</v>
      </c>
      <c r="K45" s="3">
        <v>223.1848</v>
      </c>
    </row>
    <row r="46" spans="1:11">
      <c r="A46" s="20">
        <v>41457</v>
      </c>
      <c r="B46" s="3">
        <v>38.85</v>
      </c>
      <c r="D46" s="20">
        <v>43140</v>
      </c>
      <c r="E46" s="3">
        <v>20.02</v>
      </c>
      <c r="G46" s="20">
        <v>40606</v>
      </c>
      <c r="H46" s="3">
        <v>4.7069999999999999</v>
      </c>
      <c r="J46" s="20">
        <v>44168</v>
      </c>
      <c r="K46" s="3">
        <v>216.89449999999999</v>
      </c>
    </row>
    <row r="47" spans="1:11">
      <c r="A47" s="20">
        <v>41458</v>
      </c>
      <c r="B47" s="3">
        <v>39.799999999999997</v>
      </c>
      <c r="D47" s="20">
        <v>43141</v>
      </c>
      <c r="E47" s="3">
        <v>21.77</v>
      </c>
      <c r="G47" s="20">
        <v>40609</v>
      </c>
      <c r="H47" s="3">
        <v>4.7590000000000003</v>
      </c>
      <c r="J47" s="20">
        <v>44169</v>
      </c>
      <c r="K47" s="3">
        <v>216.9238</v>
      </c>
    </row>
    <row r="48" spans="1:11">
      <c r="A48" s="20">
        <v>41459</v>
      </c>
      <c r="B48" s="3">
        <v>39.799999999999997</v>
      </c>
      <c r="D48" s="20">
        <v>43142</v>
      </c>
      <c r="E48" s="3">
        <v>25.36</v>
      </c>
      <c r="G48" s="20">
        <v>40610</v>
      </c>
      <c r="H48" s="3">
        <v>4.718</v>
      </c>
      <c r="J48" s="20">
        <v>44172</v>
      </c>
      <c r="K48" s="3">
        <v>244.66460000000001</v>
      </c>
    </row>
    <row r="49" spans="1:11">
      <c r="A49" s="20">
        <v>41460</v>
      </c>
      <c r="B49" s="3">
        <v>39.35</v>
      </c>
      <c r="D49" s="20">
        <v>43143</v>
      </c>
      <c r="E49" s="3">
        <v>28.03</v>
      </c>
      <c r="G49" s="20">
        <v>40611</v>
      </c>
      <c r="H49" s="3">
        <v>4.7779999999999996</v>
      </c>
      <c r="J49" s="20">
        <v>44173</v>
      </c>
      <c r="K49" s="3">
        <v>244.90280000000001</v>
      </c>
    </row>
    <row r="50" spans="1:11">
      <c r="A50" s="20">
        <v>41463</v>
      </c>
      <c r="B50" s="3">
        <v>38.1</v>
      </c>
      <c r="D50" s="20">
        <v>43144</v>
      </c>
      <c r="E50" s="3">
        <v>24.87</v>
      </c>
      <c r="G50" s="20">
        <v>40612</v>
      </c>
      <c r="H50" s="3">
        <v>4.7300000000000004</v>
      </c>
      <c r="J50" s="20">
        <v>44174</v>
      </c>
      <c r="K50" s="3">
        <v>234.3639</v>
      </c>
    </row>
    <row r="51" spans="1:11">
      <c r="A51" s="20">
        <v>41464</v>
      </c>
      <c r="B51" s="3">
        <v>37.950000000000003</v>
      </c>
      <c r="D51" s="20">
        <v>43145</v>
      </c>
      <c r="E51" s="3">
        <v>19.059999999999999</v>
      </c>
      <c r="G51" s="20">
        <v>40613</v>
      </c>
      <c r="H51" s="3">
        <v>4.78</v>
      </c>
      <c r="J51" s="20">
        <v>44175</v>
      </c>
      <c r="K51" s="3">
        <v>243.9273</v>
      </c>
    </row>
    <row r="52" spans="1:11">
      <c r="A52" s="20">
        <v>41465</v>
      </c>
      <c r="B52" s="3">
        <v>38.25</v>
      </c>
      <c r="D52" s="20">
        <v>43146</v>
      </c>
      <c r="E52" s="3">
        <v>17.399999999999999</v>
      </c>
      <c r="G52" s="20">
        <v>40616</v>
      </c>
      <c r="H52" s="3">
        <v>4.8170000000000002</v>
      </c>
      <c r="J52" s="20">
        <v>44176</v>
      </c>
      <c r="K52" s="3">
        <v>240.14840000000001</v>
      </c>
    </row>
    <row r="53" spans="1:11">
      <c r="A53" s="20">
        <v>41466</v>
      </c>
      <c r="B53" s="3">
        <v>38.15</v>
      </c>
      <c r="D53" s="20">
        <v>43147</v>
      </c>
      <c r="E53" s="3">
        <v>20.93</v>
      </c>
      <c r="G53" s="20">
        <v>40617</v>
      </c>
      <c r="H53" s="3">
        <v>4.8890000000000002</v>
      </c>
      <c r="J53" s="20">
        <v>44179</v>
      </c>
      <c r="K53" s="3">
        <v>235.14699999999999</v>
      </c>
    </row>
    <row r="54" spans="1:11">
      <c r="A54" s="20">
        <v>41467</v>
      </c>
      <c r="B54" s="3">
        <v>38.15</v>
      </c>
      <c r="D54" s="20">
        <v>43148</v>
      </c>
      <c r="E54" s="3">
        <v>20.96</v>
      </c>
      <c r="G54" s="20">
        <v>40618</v>
      </c>
      <c r="H54" s="3">
        <v>4.907</v>
      </c>
      <c r="J54" s="20">
        <v>44180</v>
      </c>
      <c r="K54" s="3">
        <v>240.08199999999999</v>
      </c>
    </row>
    <row r="55" spans="1:11">
      <c r="A55" s="20">
        <v>41470</v>
      </c>
      <c r="B55" s="3">
        <v>38.15</v>
      </c>
      <c r="D55" s="20">
        <v>43149</v>
      </c>
      <c r="E55" s="3">
        <v>16.670000000000002</v>
      </c>
      <c r="G55" s="20">
        <v>40619</v>
      </c>
      <c r="H55" s="3">
        <v>4.9930000000000003</v>
      </c>
      <c r="J55" s="20">
        <v>44181</v>
      </c>
      <c r="K55" s="3">
        <v>254.36269999999999</v>
      </c>
    </row>
    <row r="56" spans="1:11">
      <c r="A56" s="20">
        <v>41471</v>
      </c>
      <c r="B56" s="3">
        <v>37.9</v>
      </c>
      <c r="D56" s="20">
        <v>43150</v>
      </c>
      <c r="E56" s="3">
        <v>15.57</v>
      </c>
      <c r="G56" s="20">
        <v>40620</v>
      </c>
      <c r="H56" s="3">
        <v>5.0049999999999999</v>
      </c>
      <c r="J56" s="20">
        <v>44182</v>
      </c>
      <c r="K56" s="3">
        <v>257.52289999999999</v>
      </c>
    </row>
    <row r="57" spans="1:11">
      <c r="A57" s="20">
        <v>41472</v>
      </c>
      <c r="B57" s="3">
        <v>37.299999999999997</v>
      </c>
      <c r="D57" s="20">
        <v>43151</v>
      </c>
      <c r="E57" s="3">
        <v>19.09</v>
      </c>
      <c r="G57" s="20">
        <v>40623</v>
      </c>
      <c r="H57" s="3">
        <v>4.9809999999999999</v>
      </c>
      <c r="J57" s="20">
        <v>44183</v>
      </c>
      <c r="K57" s="3">
        <v>259.36880000000002</v>
      </c>
    </row>
    <row r="58" spans="1:11">
      <c r="A58" s="20">
        <v>41473</v>
      </c>
      <c r="B58" s="3">
        <v>38.65</v>
      </c>
      <c r="D58" s="20">
        <v>43152</v>
      </c>
      <c r="E58" s="3">
        <v>24.61</v>
      </c>
      <c r="G58" s="20">
        <v>40624</v>
      </c>
      <c r="H58" s="3">
        <v>5.0330000000000004</v>
      </c>
      <c r="J58" s="20">
        <v>44186</v>
      </c>
      <c r="K58" s="3">
        <v>280.80739999999997</v>
      </c>
    </row>
    <row r="59" spans="1:11">
      <c r="A59" s="20">
        <v>41474</v>
      </c>
      <c r="B59" s="3">
        <v>38.15</v>
      </c>
      <c r="D59" s="20">
        <v>43153</v>
      </c>
      <c r="E59" s="3">
        <v>28.75</v>
      </c>
      <c r="G59" s="20">
        <v>40625</v>
      </c>
      <c r="H59" s="3">
        <v>5.0679999999999996</v>
      </c>
      <c r="J59" s="20">
        <v>44187</v>
      </c>
      <c r="K59" s="3">
        <v>307.64030000000002</v>
      </c>
    </row>
    <row r="60" spans="1:11">
      <c r="A60" s="20">
        <v>41477</v>
      </c>
      <c r="B60" s="3">
        <v>38.35</v>
      </c>
      <c r="D60" s="20">
        <v>43154</v>
      </c>
      <c r="E60" s="3">
        <v>24.05</v>
      </c>
      <c r="G60" s="20">
        <v>40626</v>
      </c>
      <c r="H60" s="3">
        <v>4.9989999999999997</v>
      </c>
      <c r="J60" s="20">
        <v>44188</v>
      </c>
      <c r="K60" s="3">
        <v>292.29989999999998</v>
      </c>
    </row>
    <row r="61" spans="1:11">
      <c r="A61" s="20">
        <v>41478</v>
      </c>
      <c r="B61" s="3">
        <v>38.299999999999997</v>
      </c>
      <c r="D61" s="20">
        <v>43155</v>
      </c>
      <c r="E61" s="3">
        <v>20.21</v>
      </c>
      <c r="G61" s="20">
        <v>40627</v>
      </c>
      <c r="H61" s="3">
        <v>5.12</v>
      </c>
      <c r="J61" s="20">
        <v>44189</v>
      </c>
      <c r="K61" s="3">
        <v>292.495</v>
      </c>
    </row>
    <row r="62" spans="1:11">
      <c r="A62" s="20">
        <v>41479</v>
      </c>
      <c r="B62" s="3">
        <v>38.450000000000003</v>
      </c>
      <c r="D62" s="20">
        <v>43156</v>
      </c>
      <c r="E62" s="3">
        <v>21.49</v>
      </c>
      <c r="G62" s="20">
        <v>40630</v>
      </c>
      <c r="H62" s="3">
        <v>5.0449999999999999</v>
      </c>
      <c r="J62" s="20">
        <v>44190</v>
      </c>
      <c r="K62" s="3">
        <v>292.495</v>
      </c>
    </row>
    <row r="63" spans="1:11">
      <c r="A63" s="20">
        <v>41480</v>
      </c>
      <c r="B63" s="3">
        <v>38.1</v>
      </c>
      <c r="D63" s="20">
        <v>43157</v>
      </c>
      <c r="E63" s="3">
        <v>23.44</v>
      </c>
      <c r="G63" s="20">
        <v>40631</v>
      </c>
      <c r="H63" s="3">
        <v>4.96</v>
      </c>
      <c r="J63" s="20">
        <v>44193</v>
      </c>
      <c r="K63" s="3">
        <v>353.61579999999998</v>
      </c>
    </row>
    <row r="64" spans="1:11">
      <c r="A64" s="20">
        <v>41481</v>
      </c>
      <c r="B64" s="3">
        <v>37.65</v>
      </c>
      <c r="D64" s="20">
        <v>43158</v>
      </c>
      <c r="E64" s="3">
        <v>18.93</v>
      </c>
      <c r="G64" s="20">
        <v>40632</v>
      </c>
      <c r="H64" s="3">
        <v>5.0449999999999999</v>
      </c>
      <c r="J64" s="20">
        <v>44194</v>
      </c>
      <c r="K64" s="3">
        <v>347.34</v>
      </c>
    </row>
    <row r="65" spans="1:11">
      <c r="A65" s="20">
        <v>41484</v>
      </c>
      <c r="B65" s="3">
        <v>37.049999999999997</v>
      </c>
      <c r="D65" s="20">
        <v>43159</v>
      </c>
      <c r="E65" s="3">
        <v>18.23</v>
      </c>
      <c r="G65" s="20">
        <v>40633</v>
      </c>
      <c r="H65" s="3">
        <v>5.077</v>
      </c>
      <c r="J65" s="20">
        <v>44195</v>
      </c>
      <c r="K65" s="3">
        <v>390.73599999999999</v>
      </c>
    </row>
    <row r="66" spans="1:11">
      <c r="A66" s="20">
        <v>41485</v>
      </c>
      <c r="B66" s="3">
        <v>36.9</v>
      </c>
      <c r="D66" s="20">
        <v>43160</v>
      </c>
      <c r="E66" s="3">
        <v>19.920000000000002</v>
      </c>
      <c r="G66" s="20">
        <v>40634</v>
      </c>
      <c r="H66" s="3">
        <v>5.0570000000000004</v>
      </c>
      <c r="J66" s="20">
        <v>44196</v>
      </c>
      <c r="K66" s="3">
        <v>429.37970000000001</v>
      </c>
    </row>
    <row r="67" spans="1:11">
      <c r="A67" s="20">
        <v>41486</v>
      </c>
      <c r="B67" s="3">
        <v>37.049999999999997</v>
      </c>
      <c r="D67" s="20">
        <v>43161</v>
      </c>
      <c r="E67" s="3">
        <v>20.91</v>
      </c>
      <c r="G67" s="20">
        <v>40637</v>
      </c>
      <c r="H67" s="3">
        <v>5.0170000000000003</v>
      </c>
      <c r="J67" s="20">
        <v>44197</v>
      </c>
      <c r="K67" s="3">
        <v>429.37970000000001</v>
      </c>
    </row>
    <row r="68" spans="1:11">
      <c r="A68" s="20">
        <v>41487</v>
      </c>
      <c r="B68" s="3">
        <v>36.65</v>
      </c>
      <c r="D68" s="20">
        <v>43162</v>
      </c>
      <c r="E68" s="3">
        <v>17.809999999999999</v>
      </c>
      <c r="G68" s="20">
        <v>40638</v>
      </c>
      <c r="H68" s="3">
        <v>4.9870000000000001</v>
      </c>
      <c r="J68" s="20">
        <v>44200</v>
      </c>
      <c r="K68" s="3">
        <v>456.64449999999999</v>
      </c>
    </row>
    <row r="69" spans="1:11">
      <c r="A69" s="20">
        <v>41488</v>
      </c>
      <c r="B69" s="3">
        <v>36.4</v>
      </c>
      <c r="D69" s="20">
        <v>43163</v>
      </c>
      <c r="E69" s="3">
        <v>17.47</v>
      </c>
      <c r="G69" s="20">
        <v>40639</v>
      </c>
      <c r="H69" s="3">
        <v>4.93</v>
      </c>
      <c r="J69" s="20">
        <v>44201</v>
      </c>
      <c r="K69" s="3">
        <v>449.10660000000001</v>
      </c>
    </row>
    <row r="70" spans="1:11">
      <c r="A70" s="20">
        <v>41491</v>
      </c>
      <c r="B70" s="3">
        <v>36.25</v>
      </c>
      <c r="D70" s="20">
        <v>43164</v>
      </c>
      <c r="E70" s="3">
        <v>23.06</v>
      </c>
      <c r="G70" s="20">
        <v>40640</v>
      </c>
      <c r="H70" s="3">
        <v>4.8680000000000003</v>
      </c>
      <c r="J70" s="20">
        <v>44202</v>
      </c>
      <c r="K70" s="3">
        <v>495.5727</v>
      </c>
    </row>
    <row r="71" spans="1:11">
      <c r="A71" s="20">
        <v>41492</v>
      </c>
      <c r="B71" s="3">
        <v>35.9</v>
      </c>
      <c r="D71" s="20">
        <v>43165</v>
      </c>
      <c r="E71" s="3">
        <v>23.39</v>
      </c>
      <c r="G71" s="20">
        <v>40641</v>
      </c>
      <c r="H71" s="3">
        <v>4.8620000000000001</v>
      </c>
      <c r="J71" s="20">
        <v>44203</v>
      </c>
      <c r="K71" s="3">
        <v>519.7713</v>
      </c>
    </row>
    <row r="72" spans="1:11">
      <c r="A72" s="20">
        <v>41493</v>
      </c>
      <c r="B72" s="3">
        <v>35.1</v>
      </c>
      <c r="D72" s="20">
        <v>43166</v>
      </c>
      <c r="E72" s="3">
        <v>25.68</v>
      </c>
      <c r="G72" s="20">
        <v>40644</v>
      </c>
      <c r="H72" s="3">
        <v>4.92</v>
      </c>
      <c r="J72" s="20">
        <v>44204</v>
      </c>
      <c r="K72" s="3">
        <v>539.22410000000002</v>
      </c>
    </row>
    <row r="73" spans="1:11">
      <c r="A73" s="20">
        <v>41494</v>
      </c>
      <c r="B73" s="3">
        <v>35.25</v>
      </c>
      <c r="D73" s="20">
        <v>43167</v>
      </c>
      <c r="E73" s="3">
        <v>19.8</v>
      </c>
      <c r="G73" s="20">
        <v>40645</v>
      </c>
      <c r="H73" s="3">
        <v>4.9050000000000002</v>
      </c>
      <c r="J73" s="20">
        <v>44207</v>
      </c>
      <c r="K73" s="3">
        <v>490.59399999999999</v>
      </c>
    </row>
    <row r="74" spans="1:11">
      <c r="A74" s="20">
        <v>41495</v>
      </c>
      <c r="B74" s="3">
        <v>34</v>
      </c>
      <c r="D74" s="20">
        <v>43168</v>
      </c>
      <c r="E74" s="3">
        <v>18.8</v>
      </c>
      <c r="G74" s="20">
        <v>40646</v>
      </c>
      <c r="H74" s="3">
        <v>4.9169999999999998</v>
      </c>
      <c r="J74" s="20">
        <v>44208</v>
      </c>
      <c r="K74" s="3">
        <v>496.2192</v>
      </c>
    </row>
    <row r="75" spans="1:11">
      <c r="A75" s="20">
        <v>41498</v>
      </c>
      <c r="B75" s="3">
        <v>34.65</v>
      </c>
      <c r="D75" s="20">
        <v>43169</v>
      </c>
      <c r="E75" s="3">
        <v>24.95</v>
      </c>
      <c r="G75" s="20">
        <v>40647</v>
      </c>
      <c r="H75" s="3">
        <v>4.9249999999999998</v>
      </c>
      <c r="J75" s="20">
        <v>44209</v>
      </c>
      <c r="K75" s="3">
        <v>498.99829999999997</v>
      </c>
    </row>
    <row r="76" spans="1:11">
      <c r="A76" s="20">
        <v>41499</v>
      </c>
      <c r="B76" s="3">
        <v>34.65</v>
      </c>
      <c r="D76" s="20">
        <v>43170</v>
      </c>
      <c r="E76" s="3">
        <v>19.32</v>
      </c>
      <c r="G76" s="20">
        <v>40648</v>
      </c>
      <c r="H76" s="3">
        <v>4.931</v>
      </c>
      <c r="J76" s="20">
        <v>44210</v>
      </c>
      <c r="K76" s="3">
        <v>549.47919999999999</v>
      </c>
    </row>
    <row r="77" spans="1:11">
      <c r="A77" s="20">
        <v>41500</v>
      </c>
      <c r="B77" s="3">
        <v>34.799999999999997</v>
      </c>
      <c r="D77" s="20">
        <v>43171</v>
      </c>
      <c r="E77" s="3">
        <v>26.25</v>
      </c>
      <c r="G77" s="20">
        <v>40651</v>
      </c>
      <c r="H77" s="3">
        <v>4.8630000000000004</v>
      </c>
      <c r="J77" s="20">
        <v>44211</v>
      </c>
      <c r="K77" s="3">
        <v>523.48519999999996</v>
      </c>
    </row>
    <row r="78" spans="1:11">
      <c r="A78" s="20">
        <v>41501</v>
      </c>
      <c r="B78" s="3">
        <v>35.4</v>
      </c>
      <c r="D78" s="20">
        <v>43172</v>
      </c>
      <c r="E78" s="3">
        <v>26.41</v>
      </c>
      <c r="G78" s="20">
        <v>40652</v>
      </c>
      <c r="H78" s="3">
        <v>4.9390000000000001</v>
      </c>
      <c r="J78" s="20">
        <v>44214</v>
      </c>
      <c r="K78" s="3">
        <v>523.48519999999996</v>
      </c>
    </row>
    <row r="79" spans="1:11">
      <c r="A79" s="20">
        <v>41502</v>
      </c>
      <c r="B79" s="3">
        <v>34.950000000000003</v>
      </c>
      <c r="D79" s="20">
        <v>43173</v>
      </c>
      <c r="E79" s="3">
        <v>21.96</v>
      </c>
      <c r="G79" s="20">
        <v>40653</v>
      </c>
      <c r="H79" s="3">
        <v>4.968</v>
      </c>
      <c r="J79" s="20">
        <v>44215</v>
      </c>
      <c r="K79" s="3">
        <v>509.13369999999998</v>
      </c>
    </row>
    <row r="80" spans="1:11">
      <c r="A80" s="20">
        <v>41505</v>
      </c>
      <c r="B80" s="3">
        <v>35.549999999999997</v>
      </c>
      <c r="D80" s="20">
        <v>43174</v>
      </c>
      <c r="E80" s="3">
        <v>16.48</v>
      </c>
      <c r="G80" s="20">
        <v>40654</v>
      </c>
      <c r="H80" s="3">
        <v>5.0670000000000002</v>
      </c>
      <c r="J80" s="20">
        <v>44216</v>
      </c>
      <c r="K80" s="3">
        <v>498.72039999999998</v>
      </c>
    </row>
    <row r="81" spans="1:11">
      <c r="A81" s="20">
        <v>41506</v>
      </c>
      <c r="B81" s="3">
        <v>35.450000000000003</v>
      </c>
      <c r="D81" s="20">
        <v>43175</v>
      </c>
      <c r="E81" s="3">
        <v>23.21</v>
      </c>
      <c r="G81" s="20">
        <v>40655</v>
      </c>
      <c r="H81" s="3">
        <v>5.0599999999999996</v>
      </c>
      <c r="J81" s="20">
        <v>44217</v>
      </c>
      <c r="K81" s="3">
        <v>482.81990000000002</v>
      </c>
    </row>
    <row r="82" spans="1:11">
      <c r="A82" s="20">
        <v>41507</v>
      </c>
      <c r="B82" s="3">
        <v>35.200000000000003</v>
      </c>
      <c r="D82" s="20">
        <v>43176</v>
      </c>
      <c r="E82" s="3">
        <v>27.83</v>
      </c>
      <c r="G82" s="20">
        <v>40658</v>
      </c>
      <c r="H82" s="3">
        <v>5.0419999999999998</v>
      </c>
      <c r="J82" s="20">
        <v>44218</v>
      </c>
      <c r="K82" s="3">
        <v>508.01870000000002</v>
      </c>
    </row>
    <row r="83" spans="1:11">
      <c r="A83" s="20">
        <v>41508</v>
      </c>
      <c r="B83" s="3">
        <v>35.549999999999997</v>
      </c>
      <c r="D83" s="20">
        <v>43177</v>
      </c>
      <c r="E83" s="3">
        <v>23.23</v>
      </c>
      <c r="G83" s="20">
        <v>40659</v>
      </c>
      <c r="H83" s="3">
        <v>5.0449999999999999</v>
      </c>
      <c r="J83" s="20">
        <v>44221</v>
      </c>
      <c r="K83" s="3">
        <v>504.30500000000001</v>
      </c>
    </row>
    <row r="84" spans="1:11">
      <c r="A84" s="20">
        <v>41509</v>
      </c>
      <c r="B84" s="3">
        <v>35.15</v>
      </c>
      <c r="D84" s="20">
        <v>43178</v>
      </c>
      <c r="E84" s="3">
        <v>19.809999999999999</v>
      </c>
      <c r="G84" s="20">
        <v>40660</v>
      </c>
      <c r="H84" s="3">
        <v>5.0410000000000004</v>
      </c>
      <c r="J84" s="20">
        <v>44222</v>
      </c>
      <c r="K84" s="3">
        <v>509.4128</v>
      </c>
    </row>
    <row r="85" spans="1:11">
      <c r="A85" s="20">
        <v>41512</v>
      </c>
      <c r="B85" s="3">
        <v>35.299999999999997</v>
      </c>
      <c r="D85" s="20">
        <v>43179</v>
      </c>
      <c r="E85" s="3">
        <v>23.29</v>
      </c>
      <c r="G85" s="20">
        <v>40661</v>
      </c>
      <c r="H85" s="3">
        <v>5.1310000000000002</v>
      </c>
      <c r="J85" s="20">
        <v>44223</v>
      </c>
      <c r="K85" s="3">
        <v>482.25560000000002</v>
      </c>
    </row>
    <row r="86" spans="1:11">
      <c r="A86" s="20">
        <v>41513</v>
      </c>
      <c r="B86" s="3">
        <v>35.799999999999997</v>
      </c>
      <c r="D86" s="20">
        <v>43180</v>
      </c>
      <c r="E86" s="3">
        <v>19.89</v>
      </c>
      <c r="G86" s="20">
        <v>40662</v>
      </c>
      <c r="H86" s="3">
        <v>5.1390000000000002</v>
      </c>
      <c r="J86" s="20">
        <v>44224</v>
      </c>
      <c r="K86" s="3">
        <v>514.20910000000003</v>
      </c>
    </row>
    <row r="87" spans="1:11">
      <c r="A87" s="20">
        <v>41514</v>
      </c>
      <c r="B87" s="3">
        <v>35.4</v>
      </c>
      <c r="D87" s="20">
        <v>43181</v>
      </c>
      <c r="E87" s="3">
        <v>19.07</v>
      </c>
      <c r="G87" s="20">
        <v>40665</v>
      </c>
      <c r="H87" s="3">
        <v>5.1959999999999997</v>
      </c>
      <c r="J87" s="20">
        <v>44225</v>
      </c>
      <c r="K87" s="3">
        <v>457.9828</v>
      </c>
    </row>
    <row r="88" spans="1:11">
      <c r="A88" s="20">
        <v>41515</v>
      </c>
      <c r="B88" s="3">
        <v>35.700000000000003</v>
      </c>
      <c r="D88" s="20">
        <v>43182</v>
      </c>
      <c r="E88" s="3">
        <v>16.899999999999999</v>
      </c>
      <c r="G88" s="20">
        <v>40666</v>
      </c>
      <c r="H88" s="3">
        <v>5.1909999999999998</v>
      </c>
      <c r="J88" s="20">
        <v>44228</v>
      </c>
      <c r="K88" s="3">
        <v>466.80149999999998</v>
      </c>
    </row>
    <row r="89" spans="1:11">
      <c r="A89" s="20">
        <v>41516</v>
      </c>
      <c r="B89" s="3">
        <v>35.799999999999997</v>
      </c>
      <c r="D89" s="20">
        <v>43183</v>
      </c>
      <c r="E89" s="3">
        <v>28.1</v>
      </c>
      <c r="G89" s="20">
        <v>40667</v>
      </c>
      <c r="H89" s="3">
        <v>5.125</v>
      </c>
      <c r="J89" s="20">
        <v>44229</v>
      </c>
      <c r="K89" s="3">
        <v>500.94659999999999</v>
      </c>
    </row>
    <row r="90" spans="1:11">
      <c r="A90" s="20">
        <v>41519</v>
      </c>
      <c r="B90" s="3">
        <v>36.049999999999997</v>
      </c>
      <c r="D90" s="20">
        <v>43184</v>
      </c>
      <c r="E90" s="3">
        <v>25.2</v>
      </c>
      <c r="G90" s="20">
        <v>40668</v>
      </c>
      <c r="H90" s="3">
        <v>4.88</v>
      </c>
      <c r="J90" s="20">
        <v>44230</v>
      </c>
      <c r="K90" s="3">
        <v>508.90980000000002</v>
      </c>
    </row>
    <row r="91" spans="1:11">
      <c r="A91" s="20">
        <v>41520</v>
      </c>
      <c r="B91" s="3">
        <v>35.6</v>
      </c>
      <c r="D91" s="20">
        <v>43185</v>
      </c>
      <c r="E91" s="3">
        <v>24.43</v>
      </c>
      <c r="G91" s="20">
        <v>40669</v>
      </c>
      <c r="H91" s="3">
        <v>4.8739999999999997</v>
      </c>
      <c r="J91" s="20">
        <v>44231</v>
      </c>
      <c r="K91" s="3">
        <v>520.23540000000003</v>
      </c>
    </row>
    <row r="92" spans="1:11">
      <c r="A92" s="20">
        <v>41521</v>
      </c>
      <c r="B92" s="3">
        <v>36.200000000000003</v>
      </c>
      <c r="D92" s="20">
        <v>43186</v>
      </c>
      <c r="E92" s="3">
        <v>28.42</v>
      </c>
      <c r="G92" s="20">
        <v>40672</v>
      </c>
      <c r="H92" s="3">
        <v>4.8129999999999997</v>
      </c>
      <c r="J92" s="20">
        <v>44232</v>
      </c>
      <c r="K92" s="3">
        <v>505.65449999999998</v>
      </c>
    </row>
    <row r="93" spans="1:11">
      <c r="A93" s="20">
        <v>41522</v>
      </c>
      <c r="B93" s="3">
        <v>35.75</v>
      </c>
      <c r="D93" s="20">
        <v>43187</v>
      </c>
      <c r="E93" s="3">
        <v>26.78</v>
      </c>
      <c r="G93" s="20">
        <v>40673</v>
      </c>
      <c r="H93" s="3">
        <v>4.91</v>
      </c>
      <c r="J93" s="20">
        <v>44235</v>
      </c>
      <c r="K93" s="3">
        <v>597.24289999999996</v>
      </c>
    </row>
    <row r="94" spans="1:11">
      <c r="A94" s="20">
        <v>41523</v>
      </c>
      <c r="B94" s="3">
        <v>35.700000000000003</v>
      </c>
      <c r="D94" s="20">
        <v>43188</v>
      </c>
      <c r="E94" s="3">
        <v>25.29</v>
      </c>
      <c r="G94" s="20">
        <v>40674</v>
      </c>
      <c r="H94" s="3">
        <v>4.8470000000000004</v>
      </c>
      <c r="J94" s="20">
        <v>44236</v>
      </c>
      <c r="K94" s="3">
        <v>696.3732</v>
      </c>
    </row>
    <row r="95" spans="1:11">
      <c r="A95" s="20">
        <v>41526</v>
      </c>
      <c r="B95" s="3">
        <v>36.049999999999997</v>
      </c>
      <c r="D95" s="20">
        <v>43189</v>
      </c>
      <c r="E95" s="3">
        <v>22.58</v>
      </c>
      <c r="G95" s="20">
        <v>40675</v>
      </c>
      <c r="H95" s="3">
        <v>4.8710000000000004</v>
      </c>
      <c r="J95" s="20">
        <v>44237</v>
      </c>
      <c r="K95" s="3">
        <v>657.99069999999995</v>
      </c>
    </row>
    <row r="96" spans="1:11">
      <c r="A96" s="20">
        <v>41527</v>
      </c>
      <c r="B96" s="3">
        <v>36</v>
      </c>
      <c r="D96" s="20">
        <v>43190</v>
      </c>
      <c r="E96" s="3">
        <v>18.14</v>
      </c>
      <c r="G96" s="20">
        <v>40676</v>
      </c>
      <c r="H96" s="3">
        <v>4.8970000000000002</v>
      </c>
      <c r="J96" s="20">
        <v>44238</v>
      </c>
      <c r="K96" s="3">
        <v>677.51229999999998</v>
      </c>
    </row>
    <row r="97" spans="1:11">
      <c r="A97" s="20">
        <v>41528</v>
      </c>
      <c r="B97" s="3">
        <v>35.85</v>
      </c>
      <c r="D97" s="20">
        <v>43191</v>
      </c>
      <c r="E97" s="3">
        <v>22.98</v>
      </c>
      <c r="G97" s="20">
        <v>40679</v>
      </c>
      <c r="H97" s="3">
        <v>4.9340000000000002</v>
      </c>
      <c r="J97" s="20">
        <v>44239</v>
      </c>
      <c r="K97" s="3">
        <v>701.58029999999997</v>
      </c>
    </row>
    <row r="98" spans="1:11">
      <c r="A98" s="20">
        <v>41529</v>
      </c>
      <c r="B98" s="3">
        <v>35.950000000000003</v>
      </c>
      <c r="D98" s="20">
        <v>43192</v>
      </c>
      <c r="E98" s="3">
        <v>22.74</v>
      </c>
      <c r="G98" s="20">
        <v>40680</v>
      </c>
      <c r="H98" s="3">
        <v>4.8689999999999998</v>
      </c>
      <c r="J98" s="20">
        <v>44242</v>
      </c>
      <c r="K98" s="3">
        <v>701.58029999999997</v>
      </c>
    </row>
    <row r="99" spans="1:11">
      <c r="A99" s="20">
        <v>41530</v>
      </c>
      <c r="B99" s="3">
        <v>37.4</v>
      </c>
      <c r="D99" s="20">
        <v>43193</v>
      </c>
      <c r="E99" s="3">
        <v>22.15</v>
      </c>
      <c r="G99" s="20">
        <v>40681</v>
      </c>
      <c r="H99" s="3">
        <v>4.8780000000000001</v>
      </c>
      <c r="J99" s="20">
        <v>44243</v>
      </c>
      <c r="K99" s="3">
        <v>837.11530000000005</v>
      </c>
    </row>
    <row r="100" spans="1:11">
      <c r="A100" s="20">
        <v>41533</v>
      </c>
      <c r="B100" s="3">
        <v>37.25</v>
      </c>
      <c r="D100" s="20">
        <v>43194</v>
      </c>
      <c r="E100" s="3">
        <v>23.2</v>
      </c>
      <c r="G100" s="20">
        <v>40682</v>
      </c>
      <c r="H100" s="3">
        <v>4.8070000000000004</v>
      </c>
      <c r="J100" s="20">
        <v>44244</v>
      </c>
      <c r="K100" s="3">
        <v>892.25869999999998</v>
      </c>
    </row>
    <row r="101" spans="1:11">
      <c r="A101" s="20">
        <v>41534</v>
      </c>
      <c r="B101" s="3">
        <v>38.15</v>
      </c>
      <c r="D101" s="20">
        <v>43195</v>
      </c>
      <c r="E101" s="3">
        <v>22.51</v>
      </c>
      <c r="G101" s="20">
        <v>40683</v>
      </c>
      <c r="H101" s="3">
        <v>4.8869999999999996</v>
      </c>
      <c r="J101" s="20">
        <v>44245</v>
      </c>
      <c r="K101" s="3">
        <v>842.12199999999996</v>
      </c>
    </row>
    <row r="102" spans="1:11">
      <c r="A102" s="20">
        <v>41535</v>
      </c>
      <c r="B102" s="3">
        <v>38.25</v>
      </c>
      <c r="D102" s="20">
        <v>43196</v>
      </c>
      <c r="E102" s="3">
        <v>25.2</v>
      </c>
      <c r="G102" s="20">
        <v>40686</v>
      </c>
      <c r="H102" s="3">
        <v>4.9589999999999996</v>
      </c>
      <c r="J102" s="20">
        <v>44246</v>
      </c>
      <c r="K102" s="3">
        <v>905.71460000000002</v>
      </c>
    </row>
    <row r="103" spans="1:11">
      <c r="A103" s="20">
        <v>41536</v>
      </c>
      <c r="B103" s="3">
        <v>38.200000000000003</v>
      </c>
      <c r="D103" s="20">
        <v>43197</v>
      </c>
      <c r="E103" s="3">
        <v>25.83</v>
      </c>
      <c r="G103" s="20">
        <v>40687</v>
      </c>
      <c r="H103" s="3">
        <v>4.9550000000000001</v>
      </c>
      <c r="J103" s="20">
        <v>44249</v>
      </c>
      <c r="K103" s="3">
        <v>871.58590000000004</v>
      </c>
    </row>
    <row r="104" spans="1:11">
      <c r="A104" s="20">
        <v>41537</v>
      </c>
      <c r="B104" s="3">
        <v>38.299999999999997</v>
      </c>
      <c r="D104" s="20">
        <v>43198</v>
      </c>
      <c r="E104" s="3">
        <v>24.05</v>
      </c>
      <c r="G104" s="20">
        <v>40688</v>
      </c>
      <c r="H104" s="3">
        <v>4.9809999999999999</v>
      </c>
      <c r="J104" s="20">
        <v>44250</v>
      </c>
      <c r="K104" s="3">
        <v>730.46190000000001</v>
      </c>
    </row>
    <row r="105" spans="1:11">
      <c r="A105" s="20">
        <v>41540</v>
      </c>
      <c r="B105" s="3">
        <v>37.6</v>
      </c>
      <c r="D105" s="20">
        <v>43199</v>
      </c>
      <c r="E105" s="3">
        <v>31.56</v>
      </c>
      <c r="G105" s="20">
        <v>40689</v>
      </c>
      <c r="H105" s="3">
        <v>4.92</v>
      </c>
      <c r="J105" s="20">
        <v>44251</v>
      </c>
      <c r="K105" s="3">
        <v>772.97080000000005</v>
      </c>
    </row>
    <row r="106" spans="1:11">
      <c r="A106" s="20">
        <v>41541</v>
      </c>
      <c r="B106" s="3">
        <v>37.25</v>
      </c>
      <c r="D106" s="20">
        <v>43200</v>
      </c>
      <c r="E106" s="3">
        <v>25.44</v>
      </c>
      <c r="G106" s="20">
        <v>40690</v>
      </c>
      <c r="H106" s="3">
        <v>5.0259999999999998</v>
      </c>
      <c r="J106" s="20">
        <v>44252</v>
      </c>
      <c r="K106" s="3">
        <v>725.0249</v>
      </c>
    </row>
    <row r="107" spans="1:11">
      <c r="A107" s="20">
        <v>41542</v>
      </c>
      <c r="B107" s="3">
        <v>37.75</v>
      </c>
      <c r="D107" s="20">
        <v>43201</v>
      </c>
      <c r="E107" s="3">
        <v>18.09</v>
      </c>
      <c r="G107" s="20">
        <v>40693</v>
      </c>
      <c r="H107" s="3">
        <v>5.0259999999999998</v>
      </c>
      <c r="J107" s="20">
        <v>44253</v>
      </c>
      <c r="K107" s="3">
        <v>721.07939999999996</v>
      </c>
    </row>
    <row r="108" spans="1:11">
      <c r="A108" s="20">
        <v>41543</v>
      </c>
      <c r="B108" s="3">
        <v>38.549999999999997</v>
      </c>
      <c r="D108" s="20">
        <v>43202</v>
      </c>
      <c r="E108" s="3">
        <v>17.55</v>
      </c>
      <c r="G108" s="20">
        <v>40694</v>
      </c>
      <c r="H108" s="3">
        <v>5.1050000000000004</v>
      </c>
      <c r="J108" s="20">
        <v>44256</v>
      </c>
      <c r="K108" s="3">
        <v>804.78570000000002</v>
      </c>
    </row>
    <row r="109" spans="1:11">
      <c r="A109" s="20">
        <v>41547</v>
      </c>
      <c r="B109" s="3">
        <v>36.049999999999997</v>
      </c>
      <c r="D109" s="20">
        <v>43203</v>
      </c>
      <c r="E109" s="3">
        <v>19.89</v>
      </c>
      <c r="G109" s="20">
        <v>40695</v>
      </c>
      <c r="H109" s="3">
        <v>5.0780000000000003</v>
      </c>
      <c r="J109" s="20">
        <v>44257</v>
      </c>
      <c r="K109" s="3">
        <v>764.70309999999995</v>
      </c>
    </row>
    <row r="110" spans="1:11">
      <c r="A110" s="20">
        <v>41548</v>
      </c>
      <c r="B110" s="3">
        <v>36.049999999999997</v>
      </c>
      <c r="D110" s="20">
        <v>43204</v>
      </c>
      <c r="E110" s="3">
        <v>16.97</v>
      </c>
      <c r="G110" s="20">
        <v>40696</v>
      </c>
      <c r="H110" s="3">
        <v>5.1509999999999998</v>
      </c>
      <c r="J110" s="20">
        <v>44258</v>
      </c>
      <c r="K110" s="3">
        <v>738.03030000000001</v>
      </c>
    </row>
    <row r="111" spans="1:11">
      <c r="A111" s="20">
        <v>41549</v>
      </c>
      <c r="B111" s="3">
        <v>35.75</v>
      </c>
      <c r="D111" s="20">
        <v>43205</v>
      </c>
      <c r="E111" s="3">
        <v>25.13</v>
      </c>
      <c r="G111" s="20">
        <v>40697</v>
      </c>
      <c r="H111" s="3">
        <v>5.0890000000000004</v>
      </c>
      <c r="J111" s="20">
        <v>44259</v>
      </c>
      <c r="K111" s="3">
        <v>638.97090000000003</v>
      </c>
    </row>
    <row r="112" spans="1:11">
      <c r="A112" s="20">
        <v>41550</v>
      </c>
      <c r="B112" s="3">
        <v>35.950000000000003</v>
      </c>
      <c r="D112" s="20">
        <v>43206</v>
      </c>
      <c r="E112" s="3">
        <v>17.38</v>
      </c>
      <c r="G112" s="20">
        <v>40700</v>
      </c>
      <c r="H112" s="3">
        <v>5.1689999999999996</v>
      </c>
      <c r="J112" s="20">
        <v>44260</v>
      </c>
      <c r="K112" s="3">
        <v>648.1857</v>
      </c>
    </row>
    <row r="113" spans="1:11">
      <c r="A113" s="20">
        <v>41551</v>
      </c>
      <c r="B113" s="3">
        <v>36.15</v>
      </c>
      <c r="D113" s="20">
        <v>43207</v>
      </c>
      <c r="E113" s="3">
        <v>18.55</v>
      </c>
      <c r="G113" s="20">
        <v>40701</v>
      </c>
      <c r="H113" s="3">
        <v>5.1820000000000004</v>
      </c>
      <c r="J113" s="20">
        <v>44263</v>
      </c>
      <c r="K113" s="3">
        <v>640.69680000000005</v>
      </c>
    </row>
    <row r="114" spans="1:11">
      <c r="A114" s="20">
        <v>41554</v>
      </c>
      <c r="B114" s="3">
        <v>36.6</v>
      </c>
      <c r="D114" s="20">
        <v>43208</v>
      </c>
      <c r="E114" s="3">
        <v>25.91</v>
      </c>
      <c r="G114" s="20">
        <v>40702</v>
      </c>
      <c r="H114" s="3">
        <v>5.19</v>
      </c>
      <c r="J114" s="20">
        <v>44264</v>
      </c>
      <c r="K114" s="3">
        <v>713.93870000000004</v>
      </c>
    </row>
    <row r="115" spans="1:11">
      <c r="A115" s="20">
        <v>41555</v>
      </c>
      <c r="B115" s="3">
        <v>36.5</v>
      </c>
      <c r="D115" s="20">
        <v>43209</v>
      </c>
      <c r="E115" s="3">
        <v>22.35</v>
      </c>
      <c r="G115" s="20">
        <v>40703</v>
      </c>
      <c r="H115" s="3">
        <v>5.0460000000000003</v>
      </c>
      <c r="J115" s="20">
        <v>44265</v>
      </c>
      <c r="K115" s="3">
        <v>709.42439999999999</v>
      </c>
    </row>
    <row r="116" spans="1:11">
      <c r="A116" s="20">
        <v>41556</v>
      </c>
      <c r="B116" s="3">
        <v>36.049999999999997</v>
      </c>
      <c r="D116" s="20">
        <v>43210</v>
      </c>
      <c r="E116" s="3">
        <v>17.14</v>
      </c>
      <c r="G116" s="20">
        <v>40704</v>
      </c>
      <c r="H116" s="3">
        <v>5.1180000000000003</v>
      </c>
      <c r="J116" s="20">
        <v>44266</v>
      </c>
      <c r="K116" s="3">
        <v>731.22640000000001</v>
      </c>
    </row>
    <row r="117" spans="1:11">
      <c r="A117" s="20">
        <v>41557</v>
      </c>
      <c r="B117" s="3">
        <v>35.65</v>
      </c>
      <c r="D117" s="20">
        <v>43211</v>
      </c>
      <c r="E117" s="3">
        <v>20.94</v>
      </c>
      <c r="G117" s="20">
        <v>40707</v>
      </c>
      <c r="H117" s="3">
        <v>5.0389999999999997</v>
      </c>
      <c r="J117" s="20">
        <v>44267</v>
      </c>
      <c r="K117" s="3">
        <v>728.32460000000003</v>
      </c>
    </row>
    <row r="118" spans="1:11">
      <c r="A118" s="20">
        <v>41558</v>
      </c>
      <c r="B118" s="3">
        <v>36.1</v>
      </c>
      <c r="D118" s="20">
        <v>43212</v>
      </c>
      <c r="E118" s="3">
        <v>23.82</v>
      </c>
      <c r="G118" s="20">
        <v>40708</v>
      </c>
      <c r="H118" s="3">
        <v>4.9980000000000002</v>
      </c>
      <c r="J118" s="20">
        <v>44270</v>
      </c>
      <c r="K118" s="3">
        <v>736.2885</v>
      </c>
    </row>
    <row r="119" spans="1:11">
      <c r="A119" s="20">
        <v>41561</v>
      </c>
      <c r="B119" s="3">
        <v>36.049999999999997</v>
      </c>
      <c r="D119" s="20">
        <v>43213</v>
      </c>
      <c r="E119" s="3">
        <v>26.53</v>
      </c>
      <c r="G119" s="20">
        <v>40709</v>
      </c>
      <c r="H119" s="3">
        <v>5.0030000000000001</v>
      </c>
      <c r="J119" s="20">
        <v>44271</v>
      </c>
      <c r="K119" s="3">
        <v>704.90750000000003</v>
      </c>
    </row>
    <row r="120" spans="1:11">
      <c r="A120" s="20">
        <v>41562</v>
      </c>
      <c r="B120" s="3">
        <v>35.700000000000003</v>
      </c>
      <c r="D120" s="20">
        <v>43214</v>
      </c>
      <c r="E120" s="3">
        <v>24.42</v>
      </c>
      <c r="G120" s="20">
        <v>40710</v>
      </c>
      <c r="H120" s="3">
        <v>4.8949999999999996</v>
      </c>
      <c r="J120" s="20">
        <v>44272</v>
      </c>
      <c r="K120" s="3">
        <v>781.06870000000004</v>
      </c>
    </row>
    <row r="121" spans="1:11">
      <c r="A121" s="20">
        <v>41563</v>
      </c>
      <c r="B121" s="3">
        <v>35.5</v>
      </c>
      <c r="D121" s="20">
        <v>43215</v>
      </c>
      <c r="E121" s="3">
        <v>23.63</v>
      </c>
      <c r="G121" s="20">
        <v>40711</v>
      </c>
      <c r="H121" s="3">
        <v>4.8170000000000002</v>
      </c>
      <c r="J121" s="20">
        <v>44273</v>
      </c>
      <c r="K121" s="3">
        <v>726.05899999999997</v>
      </c>
    </row>
    <row r="122" spans="1:11">
      <c r="A122" s="20">
        <v>41564</v>
      </c>
      <c r="B122" s="3">
        <v>35.799999999999997</v>
      </c>
      <c r="D122" s="20">
        <v>43216</v>
      </c>
      <c r="E122" s="3">
        <v>24.67</v>
      </c>
      <c r="G122" s="20">
        <v>40714</v>
      </c>
      <c r="H122" s="3">
        <v>4.8179999999999996</v>
      </c>
      <c r="J122" s="20">
        <v>44274</v>
      </c>
      <c r="K122" s="3">
        <v>769.63379999999995</v>
      </c>
    </row>
    <row r="123" spans="1:11">
      <c r="A123" s="20">
        <v>41565</v>
      </c>
      <c r="B123" s="3">
        <v>36.549999999999997</v>
      </c>
      <c r="D123" s="20">
        <v>43217</v>
      </c>
      <c r="E123" s="3">
        <v>26.52</v>
      </c>
      <c r="G123" s="20">
        <v>40715</v>
      </c>
      <c r="H123" s="3">
        <v>4.87</v>
      </c>
      <c r="J123" s="20">
        <v>44277</v>
      </c>
      <c r="K123" s="3">
        <v>742.67539999999997</v>
      </c>
    </row>
    <row r="124" spans="1:11">
      <c r="A124" s="20">
        <v>41568</v>
      </c>
      <c r="B124" s="3">
        <v>35.85</v>
      </c>
      <c r="D124" s="20">
        <v>43218</v>
      </c>
      <c r="E124" s="3">
        <v>23.92</v>
      </c>
      <c r="G124" s="20">
        <v>40716</v>
      </c>
      <c r="H124" s="3">
        <v>4.8070000000000004</v>
      </c>
      <c r="J124" s="20">
        <v>44278</v>
      </c>
      <c r="K124" s="3">
        <v>689.87149999999997</v>
      </c>
    </row>
    <row r="125" spans="1:11">
      <c r="A125" s="20">
        <v>41569</v>
      </c>
      <c r="B125" s="3">
        <v>35.950000000000003</v>
      </c>
      <c r="D125" s="20">
        <v>43219</v>
      </c>
      <c r="E125" s="3">
        <v>17.52</v>
      </c>
      <c r="G125" s="20">
        <v>40717</v>
      </c>
      <c r="H125" s="3">
        <v>4.6980000000000004</v>
      </c>
      <c r="J125" s="20">
        <v>44279</v>
      </c>
      <c r="K125" s="3">
        <v>641.83759999999995</v>
      </c>
    </row>
    <row r="126" spans="1:11">
      <c r="A126" s="20">
        <v>41570</v>
      </c>
      <c r="B126" s="3">
        <v>36.049999999999997</v>
      </c>
      <c r="D126" s="20">
        <v>43220</v>
      </c>
      <c r="E126" s="3">
        <v>16.940000000000001</v>
      </c>
      <c r="G126" s="20">
        <v>40718</v>
      </c>
      <c r="H126" s="3">
        <v>4.7279999999999998</v>
      </c>
      <c r="J126" s="20">
        <v>44280</v>
      </c>
      <c r="K126" s="3">
        <v>644.95389999999998</v>
      </c>
    </row>
    <row r="127" spans="1:11">
      <c r="A127" s="20">
        <v>41571</v>
      </c>
      <c r="B127" s="3">
        <v>36.15</v>
      </c>
      <c r="D127" s="20">
        <v>43221</v>
      </c>
      <c r="E127" s="3">
        <v>18.13</v>
      </c>
      <c r="G127" s="20">
        <v>40721</v>
      </c>
      <c r="H127" s="3">
        <v>4.7210000000000001</v>
      </c>
      <c r="J127" s="20">
        <v>44281</v>
      </c>
      <c r="K127" s="3">
        <v>648.16179999999997</v>
      </c>
    </row>
    <row r="128" spans="1:11">
      <c r="A128" s="20">
        <v>41572</v>
      </c>
      <c r="B128" s="3">
        <v>36.25</v>
      </c>
      <c r="D128" s="20">
        <v>43222</v>
      </c>
      <c r="E128" s="3">
        <v>21.07</v>
      </c>
      <c r="G128" s="20">
        <v>40722</v>
      </c>
      <c r="H128" s="3">
        <v>4.7960000000000003</v>
      </c>
      <c r="J128" s="20">
        <v>44284</v>
      </c>
      <c r="K128" s="3">
        <v>635.27539999999999</v>
      </c>
    </row>
    <row r="129" spans="1:11">
      <c r="A129" s="20">
        <v>41575</v>
      </c>
      <c r="B129" s="3">
        <v>35.950000000000003</v>
      </c>
      <c r="D129" s="20">
        <v>43223</v>
      </c>
      <c r="E129" s="3">
        <v>25.86</v>
      </c>
      <c r="G129" s="20">
        <v>40723</v>
      </c>
      <c r="H129" s="3">
        <v>4.7569999999999997</v>
      </c>
      <c r="J129" s="20">
        <v>44285</v>
      </c>
      <c r="K129" s="3">
        <v>671.70500000000004</v>
      </c>
    </row>
    <row r="130" spans="1:11">
      <c r="A130" s="20">
        <v>41576</v>
      </c>
      <c r="B130" s="3">
        <v>36.049999999999997</v>
      </c>
      <c r="D130" s="20">
        <v>43224</v>
      </c>
      <c r="E130" s="3">
        <v>25.18</v>
      </c>
      <c r="G130" s="20">
        <v>40724</v>
      </c>
      <c r="H130" s="3">
        <v>4.835</v>
      </c>
      <c r="J130" s="20">
        <v>44286</v>
      </c>
      <c r="K130" s="3">
        <v>695.77650000000006</v>
      </c>
    </row>
    <row r="131" spans="1:11">
      <c r="A131" s="20">
        <v>41577</v>
      </c>
      <c r="B131" s="3">
        <v>36.049999999999997</v>
      </c>
      <c r="D131" s="20">
        <v>43225</v>
      </c>
      <c r="E131" s="3">
        <v>27.73</v>
      </c>
      <c r="G131" s="20">
        <v>40725</v>
      </c>
      <c r="H131" s="3">
        <v>4.8029999999999999</v>
      </c>
      <c r="J131" s="20">
        <v>44287</v>
      </c>
      <c r="K131" s="3">
        <v>710.15650000000005</v>
      </c>
    </row>
    <row r="132" spans="1:11">
      <c r="A132" s="20">
        <v>41578</v>
      </c>
      <c r="B132" s="3">
        <v>35.85</v>
      </c>
      <c r="D132" s="20">
        <v>43226</v>
      </c>
      <c r="E132" s="3">
        <v>26.06</v>
      </c>
      <c r="G132" s="20">
        <v>40728</v>
      </c>
      <c r="H132" s="3">
        <v>4.8029999999999999</v>
      </c>
      <c r="J132" s="20">
        <v>44288</v>
      </c>
      <c r="K132" s="3">
        <v>710.15650000000005</v>
      </c>
    </row>
    <row r="133" spans="1:11">
      <c r="A133" s="20">
        <v>41579</v>
      </c>
      <c r="B133" s="3">
        <v>35.950000000000003</v>
      </c>
      <c r="D133" s="20">
        <v>43227</v>
      </c>
      <c r="E133" s="3">
        <v>26.16</v>
      </c>
      <c r="G133" s="20">
        <v>40729</v>
      </c>
      <c r="H133" s="3">
        <v>4.8380000000000001</v>
      </c>
      <c r="J133" s="20">
        <v>44291</v>
      </c>
      <c r="K133" s="3">
        <v>684.09069999999997</v>
      </c>
    </row>
    <row r="134" spans="1:11">
      <c r="A134" s="20">
        <v>41582</v>
      </c>
      <c r="B134" s="3">
        <v>36.1</v>
      </c>
      <c r="D134" s="20">
        <v>43228</v>
      </c>
      <c r="E134" s="3">
        <v>21.14</v>
      </c>
      <c r="G134" s="20">
        <v>40730</v>
      </c>
      <c r="H134" s="3">
        <v>4.7380000000000004</v>
      </c>
      <c r="J134" s="20">
        <v>44292</v>
      </c>
      <c r="K134" s="3">
        <v>669.31110000000001</v>
      </c>
    </row>
    <row r="135" spans="1:11">
      <c r="A135" s="20">
        <v>41583</v>
      </c>
      <c r="B135" s="3">
        <v>36.299999999999997</v>
      </c>
      <c r="D135" s="20">
        <v>43229</v>
      </c>
      <c r="E135" s="3">
        <v>24.83</v>
      </c>
      <c r="G135" s="20">
        <v>40731</v>
      </c>
      <c r="H135" s="3">
        <v>4.6790000000000003</v>
      </c>
      <c r="J135" s="20">
        <v>44293</v>
      </c>
      <c r="K135" s="3">
        <v>644.5788</v>
      </c>
    </row>
    <row r="136" spans="1:11">
      <c r="A136" s="20">
        <v>41584</v>
      </c>
      <c r="B136" s="3">
        <v>34.4</v>
      </c>
      <c r="D136" s="20">
        <v>43230</v>
      </c>
      <c r="E136" s="3">
        <v>18.3</v>
      </c>
      <c r="G136" s="20">
        <v>40732</v>
      </c>
      <c r="H136" s="3">
        <v>4.742</v>
      </c>
      <c r="J136" s="20">
        <v>44294</v>
      </c>
      <c r="K136" s="3">
        <v>676.96680000000003</v>
      </c>
    </row>
    <row r="137" spans="1:11">
      <c r="A137" s="20">
        <v>41585</v>
      </c>
      <c r="B137" s="3">
        <v>34.299999999999997</v>
      </c>
      <c r="D137" s="20">
        <v>43231</v>
      </c>
      <c r="E137" s="3">
        <v>18.96</v>
      </c>
      <c r="G137" s="20">
        <v>40735</v>
      </c>
      <c r="H137" s="3">
        <v>4.7969999999999997</v>
      </c>
      <c r="J137" s="20">
        <v>44295</v>
      </c>
      <c r="K137" s="3">
        <v>661.40480000000002</v>
      </c>
    </row>
    <row r="138" spans="1:11">
      <c r="A138" s="20">
        <v>41586</v>
      </c>
      <c r="B138" s="3">
        <v>34.4</v>
      </c>
      <c r="D138" s="20">
        <v>43232</v>
      </c>
      <c r="E138" s="3">
        <v>22.41</v>
      </c>
      <c r="G138" s="20">
        <v>40736</v>
      </c>
      <c r="H138" s="3">
        <v>4.8090000000000002</v>
      </c>
      <c r="J138" s="20">
        <v>44298</v>
      </c>
      <c r="K138" s="3">
        <v>649.60969999999998</v>
      </c>
    </row>
    <row r="139" spans="1:11">
      <c r="A139" s="20">
        <v>41589</v>
      </c>
      <c r="B139" s="3">
        <v>34.4</v>
      </c>
      <c r="D139" s="20">
        <v>43233</v>
      </c>
      <c r="E139" s="3">
        <v>25.23</v>
      </c>
      <c r="G139" s="20">
        <v>40737</v>
      </c>
      <c r="H139" s="3">
        <v>4.8600000000000003</v>
      </c>
      <c r="J139" s="20">
        <v>44299</v>
      </c>
      <c r="K139" s="3">
        <v>659.60339999999997</v>
      </c>
    </row>
    <row r="140" spans="1:11">
      <c r="A140" s="20">
        <v>41590</v>
      </c>
      <c r="B140" s="3">
        <v>34.5</v>
      </c>
      <c r="D140" s="20">
        <v>43234</v>
      </c>
      <c r="E140" s="3">
        <v>28.84</v>
      </c>
      <c r="G140" s="20">
        <v>40738</v>
      </c>
      <c r="H140" s="3">
        <v>4.8220000000000001</v>
      </c>
      <c r="J140" s="20">
        <v>44300</v>
      </c>
      <c r="K140" s="3">
        <v>627.26660000000004</v>
      </c>
    </row>
    <row r="141" spans="1:11">
      <c r="A141" s="20">
        <v>41591</v>
      </c>
      <c r="B141" s="3">
        <v>34.25</v>
      </c>
      <c r="D141" s="20">
        <v>43235</v>
      </c>
      <c r="E141" s="3">
        <v>38</v>
      </c>
      <c r="G141" s="20">
        <v>40739</v>
      </c>
      <c r="H141" s="3">
        <v>4.915</v>
      </c>
      <c r="J141" s="20">
        <v>44301</v>
      </c>
      <c r="K141" s="3">
        <v>597.74699999999996</v>
      </c>
    </row>
    <row r="142" spans="1:11">
      <c r="A142" s="20">
        <v>41592</v>
      </c>
      <c r="B142" s="3">
        <v>34.549999999999997</v>
      </c>
      <c r="D142" s="20">
        <v>43236</v>
      </c>
      <c r="E142" s="3">
        <v>89.5</v>
      </c>
      <c r="G142" s="20">
        <v>40742</v>
      </c>
      <c r="H142" s="3">
        <v>4.9249999999999998</v>
      </c>
      <c r="J142" s="20">
        <v>44302</v>
      </c>
      <c r="K142" s="3">
        <v>581.90239999999994</v>
      </c>
    </row>
    <row r="143" spans="1:11">
      <c r="A143" s="20">
        <v>41593</v>
      </c>
      <c r="B143" s="3">
        <v>34.5</v>
      </c>
      <c r="D143" s="20">
        <v>43237</v>
      </c>
      <c r="E143" s="3">
        <v>38.880000000000003</v>
      </c>
      <c r="G143" s="20">
        <v>40743</v>
      </c>
      <c r="H143" s="3">
        <v>4.9050000000000002</v>
      </c>
      <c r="J143" s="20">
        <v>44305</v>
      </c>
      <c r="K143" s="3">
        <v>536.21169999999995</v>
      </c>
    </row>
    <row r="144" spans="1:11">
      <c r="A144" s="20">
        <v>41596</v>
      </c>
      <c r="B144" s="3">
        <v>34.200000000000003</v>
      </c>
      <c r="D144" s="20">
        <v>43238</v>
      </c>
      <c r="E144" s="3">
        <v>32.380000000000003</v>
      </c>
      <c r="G144" s="20">
        <v>40744</v>
      </c>
      <c r="H144" s="3">
        <v>4.859</v>
      </c>
      <c r="J144" s="20">
        <v>44306</v>
      </c>
      <c r="K144" s="3">
        <v>527.45799999999997</v>
      </c>
    </row>
    <row r="145" spans="1:11">
      <c r="A145" s="20">
        <v>41597</v>
      </c>
      <c r="B145" s="3">
        <v>34.25</v>
      </c>
      <c r="D145" s="20">
        <v>43239</v>
      </c>
      <c r="E145" s="3">
        <v>27.77</v>
      </c>
      <c r="G145" s="20">
        <v>40745</v>
      </c>
      <c r="H145" s="3">
        <v>4.7889999999999997</v>
      </c>
      <c r="J145" s="20">
        <v>44307</v>
      </c>
      <c r="K145" s="3">
        <v>572.65710000000001</v>
      </c>
    </row>
    <row r="146" spans="1:11">
      <c r="A146" s="20">
        <v>41598</v>
      </c>
      <c r="B146" s="3">
        <v>34.450000000000003</v>
      </c>
      <c r="D146" s="20">
        <v>43240</v>
      </c>
      <c r="E146" s="3">
        <v>30.94</v>
      </c>
      <c r="G146" s="20">
        <v>40746</v>
      </c>
      <c r="H146" s="3">
        <v>4.7930000000000001</v>
      </c>
      <c r="J146" s="20">
        <v>44308</v>
      </c>
      <c r="K146" s="3">
        <v>581.80169999999998</v>
      </c>
    </row>
    <row r="147" spans="1:11">
      <c r="A147" s="20">
        <v>41599</v>
      </c>
      <c r="B147" s="3">
        <v>34.4</v>
      </c>
      <c r="D147" s="20">
        <v>43241</v>
      </c>
      <c r="E147" s="3">
        <v>32.159999999999997</v>
      </c>
      <c r="G147" s="20">
        <v>40749</v>
      </c>
      <c r="H147" s="3">
        <v>4.7619999999999996</v>
      </c>
      <c r="J147" s="20">
        <v>44309</v>
      </c>
      <c r="K147" s="3">
        <v>560.06020000000001</v>
      </c>
    </row>
    <row r="148" spans="1:11">
      <c r="A148" s="20">
        <v>41600</v>
      </c>
      <c r="B148" s="3">
        <v>34.5</v>
      </c>
      <c r="D148" s="20">
        <v>43242</v>
      </c>
      <c r="E148" s="3">
        <v>30.75</v>
      </c>
      <c r="G148" s="20">
        <v>40750</v>
      </c>
      <c r="H148" s="3">
        <v>4.7439999999999998</v>
      </c>
      <c r="J148" s="20">
        <v>44312</v>
      </c>
      <c r="K148" s="3">
        <v>587.73789999999997</v>
      </c>
    </row>
    <row r="149" spans="1:11">
      <c r="A149" s="20">
        <v>41603</v>
      </c>
      <c r="B149" s="3">
        <v>34.35</v>
      </c>
      <c r="D149" s="20">
        <v>43243</v>
      </c>
      <c r="E149" s="3">
        <v>32.200000000000003</v>
      </c>
      <c r="G149" s="20">
        <v>40751</v>
      </c>
      <c r="H149" s="3">
        <v>4.734</v>
      </c>
      <c r="J149" s="20">
        <v>44313</v>
      </c>
      <c r="K149" s="3">
        <v>592.63469999999995</v>
      </c>
    </row>
    <row r="150" spans="1:11">
      <c r="A150" s="20">
        <v>41604</v>
      </c>
      <c r="B150" s="3">
        <v>34.35</v>
      </c>
      <c r="D150" s="20">
        <v>43244</v>
      </c>
      <c r="E150" s="3">
        <v>40.25</v>
      </c>
      <c r="G150" s="20">
        <v>40752</v>
      </c>
      <c r="H150" s="3">
        <v>4.6820000000000004</v>
      </c>
      <c r="J150" s="20">
        <v>44314</v>
      </c>
      <c r="K150" s="3">
        <v>609.51520000000005</v>
      </c>
    </row>
    <row r="151" spans="1:11">
      <c r="A151" s="20">
        <v>41605</v>
      </c>
      <c r="B151" s="3">
        <v>34.450000000000003</v>
      </c>
      <c r="D151" s="20">
        <v>43245</v>
      </c>
      <c r="E151" s="3">
        <v>51.55</v>
      </c>
      <c r="G151" s="20">
        <v>40753</v>
      </c>
      <c r="H151" s="3">
        <v>4.6139999999999999</v>
      </c>
      <c r="J151" s="20">
        <v>44315</v>
      </c>
      <c r="K151" s="3">
        <v>602.55520000000001</v>
      </c>
    </row>
    <row r="152" spans="1:11">
      <c r="A152" s="20">
        <v>41606</v>
      </c>
      <c r="B152" s="3">
        <v>34.5</v>
      </c>
      <c r="D152" s="20">
        <v>43246</v>
      </c>
      <c r="E152" s="3">
        <v>47.72</v>
      </c>
      <c r="G152" s="20">
        <v>40756</v>
      </c>
      <c r="H152" s="3">
        <v>4.6559999999999997</v>
      </c>
      <c r="J152" s="20">
        <v>44316</v>
      </c>
      <c r="K152" s="3">
        <v>620.50130000000001</v>
      </c>
    </row>
    <row r="153" spans="1:11">
      <c r="A153" s="20">
        <v>41607</v>
      </c>
      <c r="B153" s="3">
        <v>34.4</v>
      </c>
      <c r="D153" s="20">
        <v>43247</v>
      </c>
      <c r="E153" s="3">
        <v>33.07</v>
      </c>
      <c r="G153" s="20">
        <v>40757</v>
      </c>
      <c r="H153" s="3">
        <v>4.6340000000000003</v>
      </c>
      <c r="J153" s="20">
        <v>44319</v>
      </c>
      <c r="K153" s="3">
        <v>617.70450000000005</v>
      </c>
    </row>
    <row r="154" spans="1:11">
      <c r="A154" s="20">
        <v>41610</v>
      </c>
      <c r="B154" s="3">
        <v>34.4</v>
      </c>
      <c r="D154" s="20">
        <v>43248</v>
      </c>
      <c r="E154" s="3">
        <v>31.12</v>
      </c>
      <c r="G154" s="20">
        <v>40758</v>
      </c>
      <c r="H154" s="3">
        <v>4.5880000000000001</v>
      </c>
      <c r="J154" s="20">
        <v>44320</v>
      </c>
      <c r="K154" s="3">
        <v>574.67920000000004</v>
      </c>
    </row>
    <row r="155" spans="1:11">
      <c r="A155" s="20">
        <v>41611</v>
      </c>
      <c r="B155" s="3">
        <v>34.4</v>
      </c>
      <c r="D155" s="20">
        <v>43249</v>
      </c>
      <c r="E155" s="3">
        <v>44.02</v>
      </c>
      <c r="G155" s="20">
        <v>40759</v>
      </c>
      <c r="H155" s="3">
        <v>4.4770000000000003</v>
      </c>
      <c r="J155" s="20">
        <v>44321</v>
      </c>
      <c r="K155" s="3">
        <v>581.3193</v>
      </c>
    </row>
    <row r="156" spans="1:11">
      <c r="A156" s="20">
        <v>41612</v>
      </c>
      <c r="B156" s="3">
        <v>34.35</v>
      </c>
      <c r="D156" s="20">
        <v>43250</v>
      </c>
      <c r="E156" s="3">
        <v>43.81</v>
      </c>
      <c r="G156" s="20">
        <v>40760</v>
      </c>
      <c r="H156" s="3">
        <v>4.5110000000000001</v>
      </c>
      <c r="J156" s="20">
        <v>44322</v>
      </c>
      <c r="K156" s="3">
        <v>549.50670000000002</v>
      </c>
    </row>
    <row r="157" spans="1:11">
      <c r="A157" s="20">
        <v>41613</v>
      </c>
      <c r="B157" s="3">
        <v>37.65</v>
      </c>
      <c r="D157" s="20">
        <v>43251</v>
      </c>
      <c r="E157" s="3">
        <v>43.86</v>
      </c>
      <c r="G157" s="20">
        <v>40763</v>
      </c>
      <c r="H157" s="3">
        <v>4.5119999999999996</v>
      </c>
      <c r="J157" s="20">
        <v>44323</v>
      </c>
      <c r="K157" s="3">
        <v>564.63499999999999</v>
      </c>
    </row>
    <row r="158" spans="1:11">
      <c r="A158" s="20">
        <v>41614</v>
      </c>
      <c r="B158" s="3">
        <v>38.25</v>
      </c>
      <c r="D158" s="20">
        <v>43252</v>
      </c>
      <c r="E158" s="3">
        <v>34.01</v>
      </c>
      <c r="G158" s="20">
        <v>40764</v>
      </c>
      <c r="H158" s="3">
        <v>4.55</v>
      </c>
      <c r="J158" s="20">
        <v>44326</v>
      </c>
      <c r="K158" s="3">
        <v>539.90599999999995</v>
      </c>
    </row>
    <row r="159" spans="1:11">
      <c r="A159" s="20">
        <v>41617</v>
      </c>
      <c r="B159" s="3">
        <v>38.549999999999997</v>
      </c>
      <c r="D159" s="20">
        <v>43253</v>
      </c>
      <c r="E159" s="3">
        <v>30.84</v>
      </c>
      <c r="G159" s="20">
        <v>40765</v>
      </c>
      <c r="H159" s="3">
        <v>4.5519999999999996</v>
      </c>
      <c r="J159" s="20">
        <v>44327</v>
      </c>
      <c r="K159" s="3">
        <v>534.60609999999997</v>
      </c>
    </row>
    <row r="160" spans="1:11">
      <c r="A160" s="20">
        <v>41618</v>
      </c>
      <c r="B160" s="3">
        <v>39.049999999999997</v>
      </c>
      <c r="D160" s="20">
        <v>43254</v>
      </c>
      <c r="E160" s="3">
        <v>28.17</v>
      </c>
      <c r="G160" s="20">
        <v>40766</v>
      </c>
      <c r="H160" s="3">
        <v>4.6289999999999996</v>
      </c>
      <c r="J160" s="20">
        <v>44328</v>
      </c>
      <c r="K160" s="3">
        <v>515.07270000000005</v>
      </c>
    </row>
    <row r="161" spans="1:11">
      <c r="A161" s="20">
        <v>41619</v>
      </c>
      <c r="B161" s="3">
        <v>39.15</v>
      </c>
      <c r="D161" s="20">
        <v>43255</v>
      </c>
      <c r="E161" s="3">
        <v>29.41</v>
      </c>
      <c r="G161" s="20">
        <v>40767</v>
      </c>
      <c r="H161" s="3">
        <v>4.5869999999999997</v>
      </c>
      <c r="J161" s="20">
        <v>44329</v>
      </c>
      <c r="K161" s="3">
        <v>495.96359999999999</v>
      </c>
    </row>
    <row r="162" spans="1:11">
      <c r="A162" s="20">
        <v>41620</v>
      </c>
      <c r="B162" s="3">
        <v>39.35</v>
      </c>
      <c r="D162" s="20">
        <v>43256</v>
      </c>
      <c r="E162" s="3">
        <v>34.58</v>
      </c>
      <c r="G162" s="20">
        <v>40770</v>
      </c>
      <c r="H162" s="3">
        <v>4.5720000000000001</v>
      </c>
      <c r="J162" s="20">
        <v>44330</v>
      </c>
      <c r="K162" s="3">
        <v>527.86059999999998</v>
      </c>
    </row>
    <row r="163" spans="1:11">
      <c r="A163" s="20">
        <v>41621</v>
      </c>
      <c r="B163" s="3">
        <v>39.5</v>
      </c>
      <c r="D163" s="20">
        <v>43257</v>
      </c>
      <c r="E163" s="3">
        <v>31.6</v>
      </c>
      <c r="G163" s="20">
        <v>40771</v>
      </c>
      <c r="H163" s="3">
        <v>4.5149999999999997</v>
      </c>
      <c r="J163" s="20">
        <v>44333</v>
      </c>
      <c r="K163" s="3">
        <v>508.27870000000001</v>
      </c>
    </row>
    <row r="164" spans="1:11">
      <c r="A164" s="20">
        <v>41624</v>
      </c>
      <c r="B164" s="3">
        <v>39.049999999999997</v>
      </c>
      <c r="D164" s="20">
        <v>43258</v>
      </c>
      <c r="E164" s="3">
        <v>28.74</v>
      </c>
      <c r="G164" s="20">
        <v>40772</v>
      </c>
      <c r="H164" s="3">
        <v>4.5019999999999998</v>
      </c>
      <c r="J164" s="20">
        <v>44334</v>
      </c>
      <c r="K164" s="3">
        <v>517.87189999999998</v>
      </c>
    </row>
    <row r="165" spans="1:11">
      <c r="A165" s="20">
        <v>41625</v>
      </c>
      <c r="B165" s="3">
        <v>39.1</v>
      </c>
      <c r="D165" s="20">
        <v>43259</v>
      </c>
      <c r="E165" s="3">
        <v>29.79</v>
      </c>
      <c r="G165" s="20">
        <v>40773</v>
      </c>
      <c r="H165" s="3">
        <v>4.4660000000000002</v>
      </c>
      <c r="J165" s="20">
        <v>44335</v>
      </c>
      <c r="K165" s="3">
        <v>475.72449999999998</v>
      </c>
    </row>
    <row r="166" spans="1:11">
      <c r="A166" s="20">
        <v>41626</v>
      </c>
      <c r="B166" s="3">
        <v>39</v>
      </c>
      <c r="D166" s="20">
        <v>43260</v>
      </c>
      <c r="E166" s="3">
        <v>30.14</v>
      </c>
      <c r="G166" s="20">
        <v>40774</v>
      </c>
      <c r="H166" s="3">
        <v>4.4889999999999999</v>
      </c>
      <c r="J166" s="20">
        <v>44336</v>
      </c>
      <c r="K166" s="3">
        <v>496.88979999999998</v>
      </c>
    </row>
    <row r="167" spans="1:11">
      <c r="A167" s="20">
        <v>41627</v>
      </c>
      <c r="B167" s="3">
        <v>38.9</v>
      </c>
      <c r="D167" s="20">
        <v>43261</v>
      </c>
      <c r="E167" s="3">
        <v>26.84</v>
      </c>
      <c r="G167" s="20">
        <v>40777</v>
      </c>
      <c r="H167" s="3">
        <v>4.4080000000000004</v>
      </c>
      <c r="J167" s="20">
        <v>44337</v>
      </c>
      <c r="K167" s="3">
        <v>451.8682</v>
      </c>
    </row>
    <row r="168" spans="1:11">
      <c r="A168" s="20">
        <v>41628</v>
      </c>
      <c r="B168" s="3">
        <v>39.4</v>
      </c>
      <c r="D168" s="20">
        <v>43262</v>
      </c>
      <c r="E168" s="3">
        <v>32.46</v>
      </c>
      <c r="G168" s="20">
        <v>40778</v>
      </c>
      <c r="H168" s="3">
        <v>4.4480000000000004</v>
      </c>
      <c r="J168" s="20">
        <v>44340</v>
      </c>
      <c r="K168" s="3">
        <v>451.42529999999999</v>
      </c>
    </row>
    <row r="169" spans="1:11">
      <c r="A169" s="20">
        <v>41631</v>
      </c>
      <c r="B169" s="3">
        <v>39.25</v>
      </c>
      <c r="D169" s="20">
        <v>43263</v>
      </c>
      <c r="E169" s="3">
        <v>30.87</v>
      </c>
      <c r="G169" s="20">
        <v>40779</v>
      </c>
      <c r="H169" s="3">
        <v>4.3840000000000003</v>
      </c>
      <c r="J169" s="20">
        <v>44341</v>
      </c>
      <c r="K169" s="3">
        <v>429.42380000000003</v>
      </c>
    </row>
    <row r="170" spans="1:11">
      <c r="A170" s="20">
        <v>41632</v>
      </c>
      <c r="B170" s="3">
        <v>39.299999999999997</v>
      </c>
      <c r="D170" s="20">
        <v>43264</v>
      </c>
      <c r="E170" s="3">
        <v>31</v>
      </c>
      <c r="G170" s="20">
        <v>40780</v>
      </c>
      <c r="H170" s="3">
        <v>4.423</v>
      </c>
      <c r="J170" s="20">
        <v>44342</v>
      </c>
      <c r="K170" s="3">
        <v>428.30419999999998</v>
      </c>
    </row>
    <row r="171" spans="1:11">
      <c r="A171" s="20">
        <v>41633</v>
      </c>
      <c r="B171" s="3">
        <v>39.299999999999997</v>
      </c>
      <c r="D171" s="20">
        <v>43265</v>
      </c>
      <c r="E171" s="3">
        <v>28.29</v>
      </c>
      <c r="G171" s="20">
        <v>40781</v>
      </c>
      <c r="H171" s="3">
        <v>4.46</v>
      </c>
      <c r="J171" s="20">
        <v>44343</v>
      </c>
      <c r="K171" s="3">
        <v>452.74400000000003</v>
      </c>
    </row>
    <row r="172" spans="1:11">
      <c r="A172" s="20">
        <v>41634</v>
      </c>
      <c r="B172" s="3">
        <v>39.299999999999997</v>
      </c>
      <c r="D172" s="20">
        <v>43266</v>
      </c>
      <c r="E172" s="3">
        <v>28.27</v>
      </c>
      <c r="G172" s="20">
        <v>40784</v>
      </c>
      <c r="H172" s="3">
        <v>4.3879999999999999</v>
      </c>
      <c r="J172" s="20">
        <v>44344</v>
      </c>
      <c r="K172" s="3">
        <v>438.94940000000003</v>
      </c>
    </row>
    <row r="173" spans="1:11">
      <c r="A173" s="20">
        <v>41635</v>
      </c>
      <c r="B173" s="3">
        <v>39.450000000000003</v>
      </c>
      <c r="D173" s="20">
        <v>43267</v>
      </c>
      <c r="E173" s="3">
        <v>25.56</v>
      </c>
      <c r="G173" s="20">
        <v>40785</v>
      </c>
      <c r="H173" s="3">
        <v>4.4420000000000002</v>
      </c>
      <c r="J173" s="20">
        <v>44347</v>
      </c>
      <c r="K173" s="3">
        <v>438.94940000000003</v>
      </c>
    </row>
    <row r="174" spans="1:11">
      <c r="A174" s="20">
        <v>41638</v>
      </c>
      <c r="B174" s="3">
        <v>39.35</v>
      </c>
      <c r="D174" s="20">
        <v>43268</v>
      </c>
      <c r="E174" s="3">
        <v>29.1</v>
      </c>
      <c r="G174" s="20">
        <v>40786</v>
      </c>
      <c r="H174" s="3">
        <v>4.5780000000000003</v>
      </c>
      <c r="J174" s="20">
        <v>44348</v>
      </c>
      <c r="K174" s="3">
        <v>446.90870000000001</v>
      </c>
    </row>
    <row r="175" spans="1:11">
      <c r="A175" s="20">
        <v>41639</v>
      </c>
      <c r="B175" s="3">
        <v>39.4</v>
      </c>
      <c r="D175" s="20">
        <v>43269</v>
      </c>
      <c r="E175" s="3">
        <v>30.22</v>
      </c>
      <c r="G175" s="20">
        <v>40787</v>
      </c>
      <c r="H175" s="3">
        <v>4.5860000000000003</v>
      </c>
      <c r="J175" s="20">
        <v>44349</v>
      </c>
      <c r="K175" s="3">
        <v>453.22910000000002</v>
      </c>
    </row>
    <row r="176" spans="1:11">
      <c r="A176" s="20">
        <v>41640</v>
      </c>
      <c r="B176" s="3">
        <v>39.450000000000003</v>
      </c>
      <c r="D176" s="20">
        <v>43270</v>
      </c>
      <c r="E176" s="3">
        <v>26.95</v>
      </c>
      <c r="G176" s="20">
        <v>40788</v>
      </c>
      <c r="H176" s="3">
        <v>4.4370000000000003</v>
      </c>
      <c r="J176" s="20">
        <v>44350</v>
      </c>
      <c r="K176" s="3">
        <v>436.34219999999999</v>
      </c>
    </row>
    <row r="177" spans="1:11">
      <c r="A177" s="20">
        <v>41641</v>
      </c>
      <c r="B177" s="3">
        <v>37.9</v>
      </c>
      <c r="D177" s="20">
        <v>43271</v>
      </c>
      <c r="E177" s="3">
        <v>27.26</v>
      </c>
      <c r="G177" s="20">
        <v>40791</v>
      </c>
      <c r="H177" s="3">
        <v>4.4370000000000003</v>
      </c>
      <c r="J177" s="20">
        <v>44351</v>
      </c>
      <c r="K177" s="3">
        <v>438.72390000000001</v>
      </c>
    </row>
    <row r="178" spans="1:11">
      <c r="A178" s="20">
        <v>41642</v>
      </c>
      <c r="B178" s="3">
        <v>38.299999999999997</v>
      </c>
      <c r="D178" s="20">
        <v>43272</v>
      </c>
      <c r="E178" s="3">
        <v>38.31</v>
      </c>
      <c r="G178" s="20">
        <v>40792</v>
      </c>
      <c r="H178" s="3">
        <v>4.4889999999999999</v>
      </c>
      <c r="J178" s="20">
        <v>44354</v>
      </c>
      <c r="K178" s="3">
        <v>440.83819999999997</v>
      </c>
    </row>
    <row r="179" spans="1:11">
      <c r="A179" s="20">
        <v>41645</v>
      </c>
      <c r="B179" s="3">
        <v>38.200000000000003</v>
      </c>
      <c r="D179" s="20">
        <v>43273</v>
      </c>
      <c r="E179" s="3">
        <v>33.53</v>
      </c>
      <c r="G179" s="20">
        <v>40793</v>
      </c>
      <c r="H179" s="3">
        <v>4.4749999999999996</v>
      </c>
      <c r="J179" s="20">
        <v>44355</v>
      </c>
      <c r="K179" s="3">
        <v>430.57580000000002</v>
      </c>
    </row>
    <row r="180" spans="1:11">
      <c r="A180" s="20">
        <v>41646</v>
      </c>
      <c r="B180" s="3">
        <v>38.25</v>
      </c>
      <c r="D180" s="20">
        <v>43274</v>
      </c>
      <c r="E180" s="3">
        <v>26.7</v>
      </c>
      <c r="G180" s="20">
        <v>40794</v>
      </c>
      <c r="H180" s="3">
        <v>4.4829999999999997</v>
      </c>
      <c r="J180" s="20">
        <v>44356</v>
      </c>
      <c r="K180" s="3">
        <v>452.43970000000002</v>
      </c>
    </row>
    <row r="181" spans="1:11">
      <c r="A181" s="20">
        <v>41647</v>
      </c>
      <c r="B181" s="3">
        <v>37.85</v>
      </c>
      <c r="D181" s="20">
        <v>43275</v>
      </c>
      <c r="E181" s="3">
        <v>24.23</v>
      </c>
      <c r="G181" s="20">
        <v>40795</v>
      </c>
      <c r="H181" s="3">
        <v>4.4210000000000003</v>
      </c>
      <c r="J181" s="20">
        <v>44357</v>
      </c>
      <c r="K181" s="3">
        <v>452.51740000000001</v>
      </c>
    </row>
    <row r="182" spans="1:11">
      <c r="A182" s="20">
        <v>41648</v>
      </c>
      <c r="B182" s="3">
        <v>37.25</v>
      </c>
      <c r="D182" s="20">
        <v>43276</v>
      </c>
      <c r="E182" s="3">
        <v>29.23</v>
      </c>
      <c r="G182" s="20">
        <v>40798</v>
      </c>
      <c r="H182" s="3">
        <v>4.407</v>
      </c>
      <c r="J182" s="20">
        <v>44358</v>
      </c>
      <c r="K182" s="3">
        <v>447.50549999999998</v>
      </c>
    </row>
    <row r="183" spans="1:11">
      <c r="A183" s="20">
        <v>41649</v>
      </c>
      <c r="B183" s="3">
        <v>36.5</v>
      </c>
      <c r="D183" s="20">
        <v>43277</v>
      </c>
      <c r="E183" s="3">
        <v>29.33</v>
      </c>
      <c r="G183" s="20">
        <v>40799</v>
      </c>
      <c r="H183" s="3">
        <v>4.476</v>
      </c>
      <c r="J183" s="20">
        <v>44361</v>
      </c>
      <c r="K183" s="3">
        <v>476.678</v>
      </c>
    </row>
    <row r="184" spans="1:11">
      <c r="A184" s="20">
        <v>41652</v>
      </c>
      <c r="B184" s="3">
        <v>36.6</v>
      </c>
      <c r="D184" s="20">
        <v>43278</v>
      </c>
      <c r="E184" s="3">
        <v>36.74</v>
      </c>
      <c r="G184" s="20">
        <v>40800</v>
      </c>
      <c r="H184" s="3">
        <v>4.5229999999999997</v>
      </c>
      <c r="J184" s="20">
        <v>44362</v>
      </c>
      <c r="K184" s="3">
        <v>466.91480000000001</v>
      </c>
    </row>
    <row r="185" spans="1:11">
      <c r="A185" s="20">
        <v>41653</v>
      </c>
      <c r="B185" s="3">
        <v>37.200000000000003</v>
      </c>
      <c r="D185" s="20">
        <v>43279</v>
      </c>
      <c r="E185" s="3">
        <v>28.23</v>
      </c>
      <c r="G185" s="20">
        <v>40801</v>
      </c>
      <c r="H185" s="3">
        <v>4.4320000000000004</v>
      </c>
      <c r="J185" s="20">
        <v>44363</v>
      </c>
      <c r="K185" s="3">
        <v>467.33069999999998</v>
      </c>
    </row>
    <row r="186" spans="1:11">
      <c r="A186" s="20">
        <v>41654</v>
      </c>
      <c r="B186" s="3">
        <v>37.15</v>
      </c>
      <c r="D186" s="20">
        <v>43280</v>
      </c>
      <c r="E186" s="3">
        <v>26.49</v>
      </c>
      <c r="G186" s="20">
        <v>40802</v>
      </c>
      <c r="H186" s="3">
        <v>4.4029999999999996</v>
      </c>
      <c r="J186" s="20">
        <v>44364</v>
      </c>
      <c r="K186" s="3">
        <v>467.72739999999999</v>
      </c>
    </row>
    <row r="187" spans="1:11">
      <c r="A187" s="20">
        <v>41655</v>
      </c>
      <c r="B187" s="3">
        <v>37.35</v>
      </c>
      <c r="D187" s="20">
        <v>43281</v>
      </c>
      <c r="E187" s="3">
        <v>26.57</v>
      </c>
      <c r="G187" s="20">
        <v>40805</v>
      </c>
      <c r="H187" s="3">
        <v>4.4219999999999997</v>
      </c>
      <c r="J187" s="20">
        <v>44365</v>
      </c>
      <c r="K187" s="3">
        <v>451.91539999999998</v>
      </c>
    </row>
    <row r="188" spans="1:11">
      <c r="A188" s="20">
        <v>41656</v>
      </c>
      <c r="B188" s="3">
        <v>37.35</v>
      </c>
      <c r="D188" s="20">
        <v>43282</v>
      </c>
      <c r="E188" s="3">
        <v>32.32</v>
      </c>
      <c r="G188" s="20">
        <v>40806</v>
      </c>
      <c r="H188" s="3">
        <v>4.399</v>
      </c>
      <c r="J188" s="20">
        <v>44368</v>
      </c>
      <c r="K188" s="3">
        <v>428.37430000000001</v>
      </c>
    </row>
    <row r="189" spans="1:11">
      <c r="A189" s="20">
        <v>41659</v>
      </c>
      <c r="B189" s="3">
        <v>37.35</v>
      </c>
      <c r="D189" s="20">
        <v>43283</v>
      </c>
      <c r="E189" s="3">
        <v>43.15</v>
      </c>
      <c r="G189" s="20">
        <v>40807</v>
      </c>
      <c r="H189" s="3">
        <v>4.3739999999999997</v>
      </c>
      <c r="J189" s="20">
        <v>44369</v>
      </c>
      <c r="K189" s="3">
        <v>423.79349999999999</v>
      </c>
    </row>
    <row r="190" spans="1:11">
      <c r="A190" s="20">
        <v>41660</v>
      </c>
      <c r="B190" s="3">
        <v>37.25</v>
      </c>
      <c r="D190" s="20">
        <v>43284</v>
      </c>
      <c r="E190" s="3">
        <v>40.67</v>
      </c>
      <c r="G190" s="20">
        <v>40808</v>
      </c>
      <c r="H190" s="3">
        <v>4.3079999999999998</v>
      </c>
      <c r="J190" s="20">
        <v>44370</v>
      </c>
      <c r="K190" s="3">
        <v>424.85399999999998</v>
      </c>
    </row>
    <row r="191" spans="1:11">
      <c r="A191" s="20">
        <v>41661</v>
      </c>
      <c r="B191" s="3">
        <v>38.1</v>
      </c>
      <c r="D191" s="20">
        <v>43285</v>
      </c>
      <c r="E191" s="3">
        <v>28.03</v>
      </c>
      <c r="G191" s="20">
        <v>40809</v>
      </c>
      <c r="H191" s="3">
        <v>4.282</v>
      </c>
      <c r="J191" s="20">
        <v>44371</v>
      </c>
      <c r="K191" s="3">
        <v>431.90269999999998</v>
      </c>
    </row>
    <row r="192" spans="1:11">
      <c r="A192" s="20">
        <v>41662</v>
      </c>
      <c r="B192" s="3">
        <v>38.5</v>
      </c>
      <c r="D192" s="20">
        <v>43286</v>
      </c>
      <c r="E192" s="3">
        <v>30.54</v>
      </c>
      <c r="G192" s="20">
        <v>40812</v>
      </c>
      <c r="H192" s="3">
        <v>4.3570000000000002</v>
      </c>
      <c r="J192" s="20">
        <v>44372</v>
      </c>
      <c r="K192" s="3">
        <v>441.30290000000002</v>
      </c>
    </row>
    <row r="193" spans="1:11">
      <c r="A193" s="20">
        <v>41663</v>
      </c>
      <c r="B193" s="3">
        <v>38.450000000000003</v>
      </c>
      <c r="D193" s="20">
        <v>43287</v>
      </c>
      <c r="E193" s="3">
        <v>32.119999999999997</v>
      </c>
      <c r="G193" s="20">
        <v>40813</v>
      </c>
      <c r="H193" s="3">
        <v>4.359</v>
      </c>
      <c r="J193" s="20">
        <v>44375</v>
      </c>
      <c r="K193" s="3">
        <v>462.59710000000001</v>
      </c>
    </row>
    <row r="194" spans="1:11">
      <c r="A194" s="20">
        <v>41666</v>
      </c>
      <c r="B194" s="3">
        <v>38.5</v>
      </c>
      <c r="D194" s="20">
        <v>43288</v>
      </c>
      <c r="E194" s="3">
        <v>30.68</v>
      </c>
      <c r="G194" s="20">
        <v>40814</v>
      </c>
      <c r="H194" s="3">
        <v>4.3040000000000003</v>
      </c>
      <c r="J194" s="20">
        <v>44376</v>
      </c>
      <c r="K194" s="3">
        <v>473.10759999999999</v>
      </c>
    </row>
    <row r="195" spans="1:11">
      <c r="A195" s="20">
        <v>41667</v>
      </c>
      <c r="B195" s="3">
        <v>38.299999999999997</v>
      </c>
      <c r="D195" s="20">
        <v>43289</v>
      </c>
      <c r="E195" s="3">
        <v>29.02</v>
      </c>
      <c r="G195" s="20">
        <v>40815</v>
      </c>
      <c r="H195" s="3">
        <v>4.2770000000000001</v>
      </c>
      <c r="J195" s="20">
        <v>44377</v>
      </c>
      <c r="K195" s="3">
        <v>453.73579999999998</v>
      </c>
    </row>
    <row r="196" spans="1:11">
      <c r="A196" s="20">
        <v>41668</v>
      </c>
      <c r="B196" s="3">
        <v>38.35</v>
      </c>
      <c r="D196" s="20">
        <v>43290</v>
      </c>
      <c r="E196" s="3">
        <v>30.2</v>
      </c>
      <c r="G196" s="20">
        <v>40816</v>
      </c>
      <c r="H196" s="3">
        <v>4.2409999999999997</v>
      </c>
      <c r="J196" s="20">
        <v>44378</v>
      </c>
      <c r="K196" s="3">
        <v>454.24079999999998</v>
      </c>
    </row>
    <row r="197" spans="1:11">
      <c r="A197" s="20">
        <v>41669</v>
      </c>
      <c r="B197" s="3">
        <v>38.700000000000003</v>
      </c>
      <c r="D197" s="20">
        <v>43291</v>
      </c>
      <c r="E197" s="3">
        <v>31.97</v>
      </c>
      <c r="G197" s="20">
        <v>40819</v>
      </c>
      <c r="H197" s="3">
        <v>4.2060000000000004</v>
      </c>
      <c r="J197" s="20">
        <v>44379</v>
      </c>
      <c r="K197" s="3">
        <v>448.84640000000002</v>
      </c>
    </row>
    <row r="198" spans="1:11">
      <c r="A198" s="20">
        <v>41670</v>
      </c>
      <c r="B198" s="3">
        <v>38.799999999999997</v>
      </c>
      <c r="D198" s="20">
        <v>43292</v>
      </c>
      <c r="E198" s="3">
        <v>29.64</v>
      </c>
      <c r="G198" s="20">
        <v>40820</v>
      </c>
      <c r="H198" s="3">
        <v>4.2290000000000001</v>
      </c>
      <c r="J198" s="20">
        <v>44382</v>
      </c>
      <c r="K198" s="3">
        <v>448.84640000000002</v>
      </c>
    </row>
    <row r="199" spans="1:11">
      <c r="A199" s="20">
        <v>41673</v>
      </c>
      <c r="B199" s="3">
        <v>38.85</v>
      </c>
      <c r="D199" s="20">
        <v>43293</v>
      </c>
      <c r="E199" s="3">
        <v>29.65</v>
      </c>
      <c r="G199" s="20">
        <v>40821</v>
      </c>
      <c r="H199" s="3">
        <v>4.1790000000000003</v>
      </c>
      <c r="J199" s="20">
        <v>44383</v>
      </c>
      <c r="K199" s="3">
        <v>441.31220000000002</v>
      </c>
    </row>
    <row r="200" spans="1:11">
      <c r="A200" s="20">
        <v>41674</v>
      </c>
      <c r="B200" s="3">
        <v>38.65</v>
      </c>
      <c r="D200" s="20">
        <v>43294</v>
      </c>
      <c r="E200" s="3">
        <v>31.29</v>
      </c>
      <c r="G200" s="20">
        <v>40822</v>
      </c>
      <c r="H200" s="3">
        <v>4.2060000000000004</v>
      </c>
      <c r="J200" s="20">
        <v>44384</v>
      </c>
      <c r="K200" s="3">
        <v>430.6146</v>
      </c>
    </row>
    <row r="201" spans="1:11">
      <c r="A201" s="20">
        <v>41675</v>
      </c>
      <c r="B201" s="3">
        <v>38.75</v>
      </c>
      <c r="D201" s="20">
        <v>43295</v>
      </c>
      <c r="E201" s="3">
        <v>31.89</v>
      </c>
      <c r="G201" s="20">
        <v>40823</v>
      </c>
      <c r="H201" s="3">
        <v>4.1189999999999998</v>
      </c>
      <c r="J201" s="20">
        <v>44385</v>
      </c>
      <c r="K201" s="3">
        <v>415.76229999999998</v>
      </c>
    </row>
    <row r="202" spans="1:11">
      <c r="A202" s="20">
        <v>41676</v>
      </c>
      <c r="B202" s="3">
        <v>38.85</v>
      </c>
      <c r="D202" s="20">
        <v>43296</v>
      </c>
      <c r="E202" s="3">
        <v>34.270000000000003</v>
      </c>
      <c r="G202" s="20">
        <v>40826</v>
      </c>
      <c r="H202" s="3">
        <v>4.1230000000000002</v>
      </c>
      <c r="J202" s="20">
        <v>44386</v>
      </c>
      <c r="K202" s="3">
        <v>427.12439999999998</v>
      </c>
    </row>
    <row r="203" spans="1:11">
      <c r="A203" s="20">
        <v>41677</v>
      </c>
      <c r="B203" s="3">
        <v>38.75</v>
      </c>
      <c r="D203" s="20">
        <v>43297</v>
      </c>
      <c r="E203" s="3">
        <v>41.35</v>
      </c>
      <c r="G203" s="20">
        <v>40827</v>
      </c>
      <c r="H203" s="3">
        <v>4.1280000000000001</v>
      </c>
      <c r="J203" s="20">
        <v>44389</v>
      </c>
      <c r="K203" s="3">
        <v>404.29079999999999</v>
      </c>
    </row>
    <row r="204" spans="1:11">
      <c r="A204" s="20">
        <v>41680</v>
      </c>
      <c r="B204" s="3">
        <v>38.799999999999997</v>
      </c>
      <c r="D204" s="20">
        <v>43298</v>
      </c>
      <c r="E204" s="3">
        <v>117.82</v>
      </c>
      <c r="G204" s="20">
        <v>40828</v>
      </c>
      <c r="H204" s="3">
        <v>4.0759999999999996</v>
      </c>
      <c r="J204" s="20">
        <v>44390</v>
      </c>
      <c r="K204" s="3">
        <v>398.46510000000001</v>
      </c>
    </row>
    <row r="205" spans="1:11">
      <c r="A205" s="20">
        <v>41681</v>
      </c>
      <c r="B205" s="3">
        <v>38.85</v>
      </c>
      <c r="D205" s="20">
        <v>43299</v>
      </c>
      <c r="E205" s="3">
        <v>239.96</v>
      </c>
      <c r="G205" s="20">
        <v>40829</v>
      </c>
      <c r="H205" s="3">
        <v>4.0880000000000001</v>
      </c>
      <c r="J205" s="20">
        <v>44391</v>
      </c>
      <c r="K205" s="3">
        <v>390.39460000000003</v>
      </c>
    </row>
    <row r="206" spans="1:11">
      <c r="A206" s="20">
        <v>41682</v>
      </c>
      <c r="B206" s="3">
        <v>38.700000000000003</v>
      </c>
      <c r="D206" s="20">
        <v>43300</v>
      </c>
      <c r="E206" s="3">
        <v>205.5</v>
      </c>
      <c r="G206" s="20">
        <v>40830</v>
      </c>
      <c r="H206" s="3">
        <v>4.1970000000000001</v>
      </c>
      <c r="J206" s="20">
        <v>44392</v>
      </c>
      <c r="K206" s="3">
        <v>380.47120000000001</v>
      </c>
    </row>
    <row r="207" spans="1:11">
      <c r="A207" s="20">
        <v>41683</v>
      </c>
      <c r="B207" s="3">
        <v>38.700000000000003</v>
      </c>
      <c r="D207" s="20">
        <v>43301</v>
      </c>
      <c r="E207" s="3">
        <v>122.65</v>
      </c>
      <c r="G207" s="20">
        <v>40833</v>
      </c>
      <c r="H207" s="3">
        <v>4.1529999999999996</v>
      </c>
      <c r="J207" s="20">
        <v>44393</v>
      </c>
      <c r="K207" s="3">
        <v>367.76319999999998</v>
      </c>
    </row>
    <row r="208" spans="1:11">
      <c r="A208" s="20">
        <v>41684</v>
      </c>
      <c r="B208" s="3">
        <v>38.65</v>
      </c>
      <c r="D208" s="20">
        <v>43302</v>
      </c>
      <c r="E208" s="3">
        <v>234.92</v>
      </c>
      <c r="G208" s="20">
        <v>40834</v>
      </c>
      <c r="H208" s="3">
        <v>4.0510000000000002</v>
      </c>
      <c r="J208" s="20">
        <v>44396</v>
      </c>
      <c r="K208" s="3">
        <v>362.88380000000001</v>
      </c>
    </row>
    <row r="209" spans="1:11">
      <c r="A209" s="20">
        <v>41687</v>
      </c>
      <c r="B209" s="3">
        <v>38.799999999999997</v>
      </c>
      <c r="D209" s="20">
        <v>43303</v>
      </c>
      <c r="E209" s="3">
        <v>239.79</v>
      </c>
      <c r="G209" s="20">
        <v>40835</v>
      </c>
      <c r="H209" s="3">
        <v>4.0730000000000004</v>
      </c>
      <c r="J209" s="20">
        <v>44397</v>
      </c>
      <c r="K209" s="3">
        <v>376.67200000000003</v>
      </c>
    </row>
    <row r="210" spans="1:11">
      <c r="A210" s="20">
        <v>41688</v>
      </c>
      <c r="B210" s="3">
        <v>38.75</v>
      </c>
      <c r="D210" s="20">
        <v>43304</v>
      </c>
      <c r="E210" s="3">
        <v>272.41000000000003</v>
      </c>
      <c r="G210" s="20">
        <v>40836</v>
      </c>
      <c r="H210" s="3">
        <v>4.0739999999999998</v>
      </c>
      <c r="J210" s="20">
        <v>44398</v>
      </c>
      <c r="K210" s="3">
        <v>389.46510000000001</v>
      </c>
    </row>
    <row r="211" spans="1:11">
      <c r="A211" s="20">
        <v>41689</v>
      </c>
      <c r="B211" s="3">
        <v>38.700000000000003</v>
      </c>
      <c r="D211" s="20">
        <v>43305</v>
      </c>
      <c r="E211" s="3">
        <v>86.76</v>
      </c>
      <c r="G211" s="20">
        <v>40837</v>
      </c>
      <c r="H211" s="3">
        <v>4.0529999999999999</v>
      </c>
      <c r="J211" s="20">
        <v>44399</v>
      </c>
      <c r="K211" s="3">
        <v>385.98779999999999</v>
      </c>
    </row>
    <row r="212" spans="1:11">
      <c r="A212" s="20">
        <v>41690</v>
      </c>
      <c r="B212" s="3">
        <v>38.700000000000003</v>
      </c>
      <c r="D212" s="20">
        <v>43306</v>
      </c>
      <c r="E212" s="3">
        <v>115.12</v>
      </c>
      <c r="G212" s="20">
        <v>40840</v>
      </c>
      <c r="H212" s="3">
        <v>4.0309999999999997</v>
      </c>
      <c r="J212" s="20">
        <v>44400</v>
      </c>
      <c r="K212" s="3">
        <v>385.6003</v>
      </c>
    </row>
    <row r="213" spans="1:11">
      <c r="A213" s="20">
        <v>41691</v>
      </c>
      <c r="B213" s="3">
        <v>38.799999999999997</v>
      </c>
      <c r="D213" s="20">
        <v>43307</v>
      </c>
      <c r="E213" s="3">
        <v>91.6</v>
      </c>
      <c r="G213" s="20">
        <v>40841</v>
      </c>
      <c r="H213" s="3">
        <v>4.0880000000000001</v>
      </c>
      <c r="J213" s="20">
        <v>44403</v>
      </c>
      <c r="K213" s="3">
        <v>430.44330000000002</v>
      </c>
    </row>
    <row r="214" spans="1:11">
      <c r="A214" s="20">
        <v>41694</v>
      </c>
      <c r="B214" s="3">
        <v>38.5</v>
      </c>
      <c r="D214" s="20">
        <v>43308</v>
      </c>
      <c r="E214" s="3">
        <v>45.78</v>
      </c>
      <c r="G214" s="20">
        <v>40842</v>
      </c>
      <c r="H214" s="3">
        <v>4.0350000000000001</v>
      </c>
      <c r="J214" s="20">
        <v>44404</v>
      </c>
      <c r="K214" s="3">
        <v>402.98950000000002</v>
      </c>
    </row>
    <row r="215" spans="1:11">
      <c r="A215" s="20">
        <v>41695</v>
      </c>
      <c r="B215" s="3">
        <v>38.75</v>
      </c>
      <c r="D215" s="20">
        <v>43309</v>
      </c>
      <c r="E215" s="3">
        <v>40.53</v>
      </c>
      <c r="G215" s="20">
        <v>40843</v>
      </c>
      <c r="H215" s="3">
        <v>4.0199999999999996</v>
      </c>
      <c r="J215" s="20">
        <v>44405</v>
      </c>
      <c r="K215" s="3">
        <v>425.09800000000001</v>
      </c>
    </row>
    <row r="216" spans="1:11">
      <c r="A216" s="20">
        <v>41696</v>
      </c>
      <c r="B216" s="3">
        <v>38.799999999999997</v>
      </c>
      <c r="D216" s="20">
        <v>43310</v>
      </c>
      <c r="E216" s="3">
        <v>40.5</v>
      </c>
      <c r="G216" s="20">
        <v>40844</v>
      </c>
      <c r="H216" s="3">
        <v>4.1479999999999997</v>
      </c>
      <c r="J216" s="20">
        <v>44406</v>
      </c>
      <c r="K216" s="3">
        <v>418.18349999999998</v>
      </c>
    </row>
    <row r="217" spans="1:11">
      <c r="A217" s="20">
        <v>41697</v>
      </c>
      <c r="B217" s="3">
        <v>38.799999999999997</v>
      </c>
      <c r="D217" s="20">
        <v>43311</v>
      </c>
      <c r="E217" s="3">
        <v>34.43</v>
      </c>
      <c r="G217" s="20">
        <v>40847</v>
      </c>
      <c r="H217" s="3">
        <v>4.165</v>
      </c>
      <c r="J217" s="20">
        <v>44407</v>
      </c>
      <c r="K217" s="3">
        <v>427.41050000000001</v>
      </c>
    </row>
    <row r="218" spans="1:11">
      <c r="A218" s="20">
        <v>41698</v>
      </c>
      <c r="B218" s="3">
        <v>40.549999999999997</v>
      </c>
      <c r="D218" s="20">
        <v>43312</v>
      </c>
      <c r="E218" s="3">
        <v>29.25</v>
      </c>
      <c r="G218" s="20">
        <v>40848</v>
      </c>
      <c r="H218" s="3">
        <v>4.0439999999999996</v>
      </c>
      <c r="J218" s="20">
        <v>44410</v>
      </c>
      <c r="K218" s="3">
        <v>449.05770000000001</v>
      </c>
    </row>
    <row r="219" spans="1:11">
      <c r="A219" s="20">
        <v>41701</v>
      </c>
      <c r="B219" s="3">
        <v>41.2</v>
      </c>
      <c r="D219" s="20">
        <v>43313</v>
      </c>
      <c r="E219" s="3">
        <v>34.65</v>
      </c>
      <c r="G219" s="20">
        <v>40849</v>
      </c>
      <c r="H219" s="3">
        <v>4.0039999999999996</v>
      </c>
      <c r="J219" s="20">
        <v>44411</v>
      </c>
      <c r="K219" s="3">
        <v>441.36790000000002</v>
      </c>
    </row>
    <row r="220" spans="1:11">
      <c r="A220" s="20">
        <v>41702</v>
      </c>
      <c r="B220" s="3">
        <v>40</v>
      </c>
      <c r="D220" s="20">
        <v>43314</v>
      </c>
      <c r="E220" s="3">
        <v>34.08</v>
      </c>
      <c r="G220" s="20">
        <v>40850</v>
      </c>
      <c r="H220" s="3">
        <v>4.0179999999999998</v>
      </c>
      <c r="J220" s="20">
        <v>44412</v>
      </c>
      <c r="K220" s="3">
        <v>452.17529999999999</v>
      </c>
    </row>
    <row r="221" spans="1:11">
      <c r="A221" s="20">
        <v>41703</v>
      </c>
      <c r="B221" s="3">
        <v>39.9</v>
      </c>
      <c r="D221" s="20">
        <v>43315</v>
      </c>
      <c r="E221" s="3">
        <v>29.6</v>
      </c>
      <c r="G221" s="20">
        <v>40851</v>
      </c>
      <c r="H221" s="3">
        <v>4.01</v>
      </c>
      <c r="J221" s="20">
        <v>44413</v>
      </c>
      <c r="K221" s="3">
        <v>473.55430000000001</v>
      </c>
    </row>
    <row r="222" spans="1:11">
      <c r="A222" s="20">
        <v>41704</v>
      </c>
      <c r="B222" s="3">
        <v>39.799999999999997</v>
      </c>
      <c r="D222" s="20">
        <v>43316</v>
      </c>
      <c r="E222" s="3">
        <v>26.1</v>
      </c>
      <c r="G222" s="20">
        <v>40854</v>
      </c>
      <c r="H222" s="3">
        <v>3.9340000000000002</v>
      </c>
      <c r="J222" s="20">
        <v>44414</v>
      </c>
      <c r="K222" s="3">
        <v>503.29</v>
      </c>
    </row>
    <row r="223" spans="1:11">
      <c r="A223" s="20">
        <v>41705</v>
      </c>
      <c r="B223" s="3">
        <v>40.25</v>
      </c>
      <c r="D223" s="20">
        <v>43317</v>
      </c>
      <c r="E223" s="3">
        <v>27.12</v>
      </c>
      <c r="G223" s="20">
        <v>40855</v>
      </c>
      <c r="H223" s="3">
        <v>3.9729999999999999</v>
      </c>
      <c r="J223" s="20">
        <v>44417</v>
      </c>
      <c r="K223" s="3">
        <v>534.40470000000005</v>
      </c>
    </row>
    <row r="224" spans="1:11">
      <c r="A224" s="20">
        <v>41708</v>
      </c>
      <c r="B224" s="3">
        <v>40.25</v>
      </c>
      <c r="D224" s="20">
        <v>43318</v>
      </c>
      <c r="E224" s="3">
        <v>30.31</v>
      </c>
      <c r="G224" s="20">
        <v>40856</v>
      </c>
      <c r="H224" s="3">
        <v>3.8820000000000001</v>
      </c>
      <c r="J224" s="20">
        <v>44418</v>
      </c>
      <c r="K224" s="3">
        <v>528.52599999999995</v>
      </c>
    </row>
    <row r="225" spans="1:11">
      <c r="A225" s="20">
        <v>41709</v>
      </c>
      <c r="B225" s="3">
        <v>40.35</v>
      </c>
      <c r="D225" s="20">
        <v>43319</v>
      </c>
      <c r="E225" s="3">
        <v>32.39</v>
      </c>
      <c r="G225" s="20">
        <v>40857</v>
      </c>
      <c r="H225" s="3">
        <v>3.8780000000000001</v>
      </c>
      <c r="J225" s="20">
        <v>44419</v>
      </c>
      <c r="K225" s="3">
        <v>544.97280000000001</v>
      </c>
    </row>
    <row r="226" spans="1:11">
      <c r="A226" s="20">
        <v>41710</v>
      </c>
      <c r="B226" s="3">
        <v>40.200000000000003</v>
      </c>
      <c r="D226" s="20">
        <v>43320</v>
      </c>
      <c r="E226" s="3">
        <v>33.67</v>
      </c>
      <c r="G226" s="20">
        <v>40858</v>
      </c>
      <c r="H226" s="3">
        <v>3.8370000000000002</v>
      </c>
      <c r="J226" s="20">
        <v>44420</v>
      </c>
      <c r="K226" s="3">
        <v>526.87220000000002</v>
      </c>
    </row>
    <row r="227" spans="1:11">
      <c r="A227" s="20">
        <v>41711</v>
      </c>
      <c r="B227" s="3">
        <v>40</v>
      </c>
      <c r="D227" s="20">
        <v>43321</v>
      </c>
      <c r="E227" s="3">
        <v>28.83</v>
      </c>
      <c r="G227" s="20">
        <v>40861</v>
      </c>
      <c r="H227" s="3">
        <v>3.7629999999999999</v>
      </c>
      <c r="J227" s="20">
        <v>44421</v>
      </c>
      <c r="K227" s="3">
        <v>504.8014</v>
      </c>
    </row>
    <row r="228" spans="1:11">
      <c r="A228" s="20">
        <v>41712</v>
      </c>
      <c r="B228" s="3">
        <v>39.950000000000003</v>
      </c>
      <c r="D228" s="20">
        <v>43322</v>
      </c>
      <c r="E228" s="3">
        <v>28.42</v>
      </c>
      <c r="G228" s="20">
        <v>40862</v>
      </c>
      <c r="H228" s="3">
        <v>3.7090000000000001</v>
      </c>
      <c r="J228" s="20">
        <v>44424</v>
      </c>
      <c r="K228" s="3">
        <v>490.1628</v>
      </c>
    </row>
    <row r="229" spans="1:11">
      <c r="A229" s="20">
        <v>41715</v>
      </c>
      <c r="B229" s="3">
        <v>40.15</v>
      </c>
      <c r="D229" s="20">
        <v>43323</v>
      </c>
      <c r="E229" s="3">
        <v>26.8</v>
      </c>
      <c r="G229" s="20">
        <v>40863</v>
      </c>
      <c r="H229" s="3">
        <v>3.657</v>
      </c>
      <c r="J229" s="20">
        <v>44425</v>
      </c>
      <c r="K229" s="3">
        <v>471.2919</v>
      </c>
    </row>
    <row r="230" spans="1:11">
      <c r="A230" s="20">
        <v>41716</v>
      </c>
      <c r="B230" s="3">
        <v>40.25</v>
      </c>
      <c r="D230" s="20">
        <v>43324</v>
      </c>
      <c r="E230" s="3">
        <v>26.18</v>
      </c>
      <c r="G230" s="20">
        <v>40864</v>
      </c>
      <c r="H230" s="3">
        <v>3.7090000000000001</v>
      </c>
      <c r="J230" s="20">
        <v>44426</v>
      </c>
      <c r="K230" s="3">
        <v>463.59160000000003</v>
      </c>
    </row>
    <row r="231" spans="1:11">
      <c r="A231" s="20">
        <v>41717</v>
      </c>
      <c r="B231" s="3">
        <v>40.049999999999997</v>
      </c>
      <c r="D231" s="20">
        <v>43325</v>
      </c>
      <c r="E231" s="3">
        <v>24.63</v>
      </c>
      <c r="G231" s="20">
        <v>40865</v>
      </c>
      <c r="H231" s="3">
        <v>3.6720000000000002</v>
      </c>
      <c r="J231" s="20">
        <v>44427</v>
      </c>
      <c r="K231" s="3">
        <v>478.86680000000001</v>
      </c>
    </row>
    <row r="232" spans="1:11">
      <c r="A232" s="20">
        <v>41718</v>
      </c>
      <c r="B232" s="3">
        <v>40.200000000000003</v>
      </c>
      <c r="D232" s="20">
        <v>43326</v>
      </c>
      <c r="E232" s="3">
        <v>24.98</v>
      </c>
      <c r="G232" s="20">
        <v>40868</v>
      </c>
      <c r="H232" s="3">
        <v>3.7429999999999999</v>
      </c>
      <c r="J232" s="20">
        <v>44428</v>
      </c>
      <c r="K232" s="3">
        <v>501.68619999999999</v>
      </c>
    </row>
    <row r="233" spans="1:11">
      <c r="A233" s="20">
        <v>41719</v>
      </c>
      <c r="B233" s="3">
        <v>39.9</v>
      </c>
      <c r="D233" s="20">
        <v>43327</v>
      </c>
      <c r="E233" s="3">
        <v>31.76</v>
      </c>
      <c r="G233" s="20">
        <v>40869</v>
      </c>
      <c r="H233" s="3">
        <v>3.7469999999999999</v>
      </c>
      <c r="J233" s="20">
        <v>44431</v>
      </c>
      <c r="K233" s="3">
        <v>517.43989999999997</v>
      </c>
    </row>
    <row r="234" spans="1:11">
      <c r="A234" s="20">
        <v>41722</v>
      </c>
      <c r="B234" s="3">
        <v>39.75</v>
      </c>
      <c r="D234" s="20">
        <v>43328</v>
      </c>
      <c r="E234" s="3">
        <v>34.07</v>
      </c>
      <c r="G234" s="20">
        <v>40870</v>
      </c>
      <c r="H234" s="3">
        <v>3.7949999999999999</v>
      </c>
      <c r="J234" s="20">
        <v>44432</v>
      </c>
      <c r="K234" s="3">
        <v>523.59</v>
      </c>
    </row>
    <row r="235" spans="1:11">
      <c r="A235" s="20">
        <v>41723</v>
      </c>
      <c r="B235" s="3">
        <v>39.85</v>
      </c>
      <c r="D235" s="20">
        <v>43329</v>
      </c>
      <c r="E235" s="3">
        <v>43.45</v>
      </c>
      <c r="G235" s="20">
        <v>40871</v>
      </c>
      <c r="H235" s="3">
        <v>3.7949999999999999</v>
      </c>
      <c r="J235" s="20">
        <v>44433</v>
      </c>
      <c r="K235" s="3">
        <v>532.9914</v>
      </c>
    </row>
    <row r="236" spans="1:11">
      <c r="A236" s="20">
        <v>41724</v>
      </c>
      <c r="B236" s="3">
        <v>40.299999999999997</v>
      </c>
      <c r="D236" s="20">
        <v>43330</v>
      </c>
      <c r="E236" s="3">
        <v>34.58</v>
      </c>
      <c r="G236" s="20">
        <v>40872</v>
      </c>
      <c r="H236" s="3">
        <v>3.8559999999999999</v>
      </c>
      <c r="J236" s="20">
        <v>44434</v>
      </c>
      <c r="K236" s="3">
        <v>524.23839999999996</v>
      </c>
    </row>
    <row r="237" spans="1:11">
      <c r="A237" s="20">
        <v>41725</v>
      </c>
      <c r="B237" s="3">
        <v>40.299999999999997</v>
      </c>
      <c r="D237" s="20">
        <v>43331</v>
      </c>
      <c r="E237" s="3">
        <v>31.92</v>
      </c>
      <c r="G237" s="20">
        <v>40875</v>
      </c>
      <c r="H237" s="3">
        <v>3.7360000000000002</v>
      </c>
      <c r="J237" s="20">
        <v>44435</v>
      </c>
      <c r="K237" s="3">
        <v>565.14300000000003</v>
      </c>
    </row>
    <row r="238" spans="1:11">
      <c r="A238" s="20">
        <v>41726</v>
      </c>
      <c r="B238" s="3">
        <v>40.6</v>
      </c>
      <c r="D238" s="20">
        <v>43332</v>
      </c>
      <c r="E238" s="3">
        <v>38.68</v>
      </c>
      <c r="G238" s="20">
        <v>40876</v>
      </c>
      <c r="H238" s="3">
        <v>3.8170000000000002</v>
      </c>
      <c r="J238" s="20">
        <v>44438</v>
      </c>
      <c r="K238" s="3">
        <v>572.93409999999994</v>
      </c>
    </row>
    <row r="239" spans="1:11">
      <c r="A239" s="20">
        <v>41729</v>
      </c>
      <c r="B239" s="3">
        <v>40.200000000000003</v>
      </c>
      <c r="D239" s="20">
        <v>43333</v>
      </c>
      <c r="E239" s="3">
        <v>42.83</v>
      </c>
      <c r="G239" s="20">
        <v>40877</v>
      </c>
      <c r="H239" s="3">
        <v>3.754</v>
      </c>
      <c r="J239" s="20">
        <v>44439</v>
      </c>
      <c r="K239" s="3">
        <v>585.84050000000002</v>
      </c>
    </row>
    <row r="240" spans="1:11">
      <c r="A240" s="20">
        <v>41730</v>
      </c>
      <c r="B240" s="3">
        <v>39.549999999999997</v>
      </c>
      <c r="D240" s="20">
        <v>43334</v>
      </c>
      <c r="E240" s="3">
        <v>36.450000000000003</v>
      </c>
      <c r="G240" s="20">
        <v>40878</v>
      </c>
      <c r="H240" s="3">
        <v>3.8420000000000001</v>
      </c>
      <c r="J240" s="20">
        <v>44440</v>
      </c>
      <c r="K240" s="3">
        <v>588.33500000000004</v>
      </c>
    </row>
    <row r="241" spans="1:11">
      <c r="A241" s="20">
        <v>41731</v>
      </c>
      <c r="B241" s="3">
        <v>39.4</v>
      </c>
      <c r="D241" s="20">
        <v>43335</v>
      </c>
      <c r="E241" s="3">
        <v>32.65</v>
      </c>
      <c r="G241" s="20">
        <v>40879</v>
      </c>
      <c r="H241" s="3">
        <v>3.7959999999999998</v>
      </c>
      <c r="J241" s="20">
        <v>44441</v>
      </c>
      <c r="K241" s="3">
        <v>647.15329999999994</v>
      </c>
    </row>
    <row r="242" spans="1:11">
      <c r="A242" s="20">
        <v>41732</v>
      </c>
      <c r="B242" s="3">
        <v>39.950000000000003</v>
      </c>
      <c r="D242" s="20">
        <v>43336</v>
      </c>
      <c r="E242" s="3">
        <v>31.43</v>
      </c>
      <c r="G242" s="20">
        <v>40882</v>
      </c>
      <c r="H242" s="3">
        <v>3.6840000000000002</v>
      </c>
      <c r="J242" s="20">
        <v>44442</v>
      </c>
      <c r="K242" s="3">
        <v>648.15470000000005</v>
      </c>
    </row>
    <row r="243" spans="1:11">
      <c r="A243" s="20">
        <v>41733</v>
      </c>
      <c r="B243" s="3">
        <v>40.450000000000003</v>
      </c>
      <c r="D243" s="20">
        <v>43337</v>
      </c>
      <c r="E243" s="3">
        <v>32.869999999999997</v>
      </c>
      <c r="G243" s="20">
        <v>40883</v>
      </c>
      <c r="H243" s="3">
        <v>3.7109999999999999</v>
      </c>
      <c r="J243" s="20">
        <v>44445</v>
      </c>
      <c r="K243" s="3">
        <v>648.15470000000005</v>
      </c>
    </row>
    <row r="244" spans="1:11">
      <c r="A244" s="20">
        <v>41736</v>
      </c>
      <c r="B244" s="3">
        <v>40.4</v>
      </c>
      <c r="D244" s="20">
        <v>43338</v>
      </c>
      <c r="E244" s="3">
        <v>29.46</v>
      </c>
      <c r="G244" s="20">
        <v>40884</v>
      </c>
      <c r="H244" s="3">
        <v>3.6509999999999998</v>
      </c>
      <c r="J244" s="20">
        <v>44446</v>
      </c>
      <c r="K244" s="3">
        <v>610.55769999999995</v>
      </c>
    </row>
    <row r="245" spans="1:11">
      <c r="A245" s="20">
        <v>41737</v>
      </c>
      <c r="B245" s="3">
        <v>40.35</v>
      </c>
      <c r="D245" s="20">
        <v>43339</v>
      </c>
      <c r="E245" s="3">
        <v>27.94</v>
      </c>
      <c r="G245" s="20">
        <v>40885</v>
      </c>
      <c r="H245" s="3">
        <v>3.665</v>
      </c>
      <c r="J245" s="20">
        <v>44447</v>
      </c>
      <c r="K245" s="3">
        <v>593.90089999999998</v>
      </c>
    </row>
    <row r="246" spans="1:11">
      <c r="A246" s="20">
        <v>41738</v>
      </c>
      <c r="B246" s="3">
        <v>40.450000000000003</v>
      </c>
      <c r="D246" s="20">
        <v>43340</v>
      </c>
      <c r="E246" s="3">
        <v>27.18</v>
      </c>
      <c r="G246" s="20">
        <v>40886</v>
      </c>
      <c r="H246" s="3">
        <v>3.5409999999999999</v>
      </c>
      <c r="J246" s="20">
        <v>44448</v>
      </c>
      <c r="K246" s="3">
        <v>621.02919999999995</v>
      </c>
    </row>
    <row r="247" spans="1:11">
      <c r="A247" s="20">
        <v>41739</v>
      </c>
      <c r="B247" s="3">
        <v>40.65</v>
      </c>
      <c r="D247" s="20">
        <v>43341</v>
      </c>
      <c r="E247" s="3">
        <v>35.049999999999997</v>
      </c>
      <c r="G247" s="20">
        <v>40889</v>
      </c>
      <c r="H247" s="3">
        <v>3.484</v>
      </c>
      <c r="J247" s="20">
        <v>44449</v>
      </c>
      <c r="K247" s="3">
        <v>600.79610000000002</v>
      </c>
    </row>
    <row r="248" spans="1:11">
      <c r="A248" s="20">
        <v>41740</v>
      </c>
      <c r="B248" s="3">
        <v>40.9</v>
      </c>
      <c r="D248" s="20">
        <v>43342</v>
      </c>
      <c r="E248" s="3">
        <v>34.18</v>
      </c>
      <c r="G248" s="20">
        <v>40890</v>
      </c>
      <c r="H248" s="3">
        <v>3.5179999999999998</v>
      </c>
      <c r="J248" s="20">
        <v>44452</v>
      </c>
      <c r="K248" s="3">
        <v>580.76739999999995</v>
      </c>
    </row>
    <row r="249" spans="1:11">
      <c r="A249" s="20">
        <v>41743</v>
      </c>
      <c r="B249" s="3">
        <v>40.85</v>
      </c>
      <c r="D249" s="20">
        <v>43343</v>
      </c>
      <c r="E249" s="3">
        <v>30.24</v>
      </c>
      <c r="G249" s="20">
        <v>40891</v>
      </c>
      <c r="H249" s="3">
        <v>3.4049999999999998</v>
      </c>
      <c r="J249" s="20">
        <v>44453</v>
      </c>
      <c r="K249" s="3">
        <v>575.80229999999995</v>
      </c>
    </row>
    <row r="250" spans="1:11">
      <c r="A250" s="20">
        <v>41744</v>
      </c>
      <c r="B250" s="3">
        <v>40.75</v>
      </c>
      <c r="D250" s="20">
        <v>43344</v>
      </c>
      <c r="E250" s="3">
        <v>28.93</v>
      </c>
      <c r="G250" s="20">
        <v>40892</v>
      </c>
      <c r="H250" s="3">
        <v>3.391</v>
      </c>
      <c r="J250" s="20">
        <v>44454</v>
      </c>
      <c r="K250" s="3">
        <v>696.47829999999999</v>
      </c>
    </row>
    <row r="251" spans="1:11">
      <c r="A251" s="20">
        <v>41745</v>
      </c>
      <c r="B251" s="3">
        <v>40.700000000000003</v>
      </c>
      <c r="D251" s="20">
        <v>43345</v>
      </c>
      <c r="E251" s="3">
        <v>28.09</v>
      </c>
      <c r="G251" s="20">
        <v>40893</v>
      </c>
      <c r="H251" s="3">
        <v>3.3889999999999998</v>
      </c>
      <c r="J251" s="20">
        <v>44455</v>
      </c>
      <c r="K251" s="3">
        <v>687.90239999999994</v>
      </c>
    </row>
    <row r="252" spans="1:11">
      <c r="A252" s="20">
        <v>41746</v>
      </c>
      <c r="B252" s="3">
        <v>40.85</v>
      </c>
      <c r="D252" s="20">
        <v>43346</v>
      </c>
      <c r="E252" s="3">
        <v>25.61</v>
      </c>
      <c r="G252" s="20">
        <v>40896</v>
      </c>
      <c r="H252" s="3">
        <v>3.3620000000000001</v>
      </c>
      <c r="J252" s="20">
        <v>44456</v>
      </c>
      <c r="K252" s="3">
        <v>675.15980000000002</v>
      </c>
    </row>
    <row r="253" spans="1:11">
      <c r="A253" s="20">
        <v>41747</v>
      </c>
      <c r="B253" s="3">
        <v>40.9</v>
      </c>
      <c r="D253" s="20">
        <v>43347</v>
      </c>
      <c r="E253" s="3">
        <v>26.76</v>
      </c>
      <c r="G253" s="20">
        <v>40897</v>
      </c>
      <c r="H253" s="3">
        <v>3.3980000000000001</v>
      </c>
      <c r="J253" s="20">
        <v>44459</v>
      </c>
      <c r="K253" s="3">
        <v>614.45079999999996</v>
      </c>
    </row>
    <row r="254" spans="1:11">
      <c r="A254" s="20">
        <v>41750</v>
      </c>
      <c r="B254" s="3">
        <v>41.35</v>
      </c>
      <c r="D254" s="20">
        <v>43348</v>
      </c>
      <c r="E254" s="3">
        <v>28.03</v>
      </c>
      <c r="G254" s="20">
        <v>40898</v>
      </c>
      <c r="H254" s="3">
        <v>3.43</v>
      </c>
      <c r="J254" s="20">
        <v>44460</v>
      </c>
      <c r="K254" s="3">
        <v>607.78750000000002</v>
      </c>
    </row>
    <row r="255" spans="1:11">
      <c r="A255" s="20">
        <v>41751</v>
      </c>
      <c r="B255" s="3">
        <v>41.2</v>
      </c>
      <c r="D255" s="20">
        <v>43349</v>
      </c>
      <c r="E255" s="3">
        <v>29.27</v>
      </c>
      <c r="G255" s="20">
        <v>40899</v>
      </c>
      <c r="H255" s="3">
        <v>3.4350000000000001</v>
      </c>
      <c r="J255" s="20">
        <v>44461</v>
      </c>
      <c r="K255" s="3">
        <v>646.09580000000005</v>
      </c>
    </row>
    <row r="256" spans="1:11">
      <c r="A256" s="20">
        <v>41752</v>
      </c>
      <c r="B256" s="3">
        <v>41.6</v>
      </c>
      <c r="D256" s="20">
        <v>43350</v>
      </c>
      <c r="E256" s="3">
        <v>29.11</v>
      </c>
      <c r="G256" s="20">
        <v>40900</v>
      </c>
      <c r="H256" s="3">
        <v>3.3849999999999998</v>
      </c>
      <c r="J256" s="20">
        <v>44462</v>
      </c>
      <c r="K256" s="3">
        <v>646.76319999999998</v>
      </c>
    </row>
    <row r="257" spans="1:11">
      <c r="A257" s="20">
        <v>41753</v>
      </c>
      <c r="B257" s="3">
        <v>41.4</v>
      </c>
      <c r="D257" s="20">
        <v>43351</v>
      </c>
      <c r="E257" s="3">
        <v>26.71</v>
      </c>
      <c r="G257" s="20">
        <v>40903</v>
      </c>
      <c r="H257" s="3">
        <v>3.3849999999999998</v>
      </c>
      <c r="J257" s="20">
        <v>44463</v>
      </c>
      <c r="K257" s="3">
        <v>598.61530000000005</v>
      </c>
    </row>
    <row r="258" spans="1:11">
      <c r="A258" s="20">
        <v>41754</v>
      </c>
      <c r="B258" s="3">
        <v>41.25</v>
      </c>
      <c r="D258" s="20">
        <v>43352</v>
      </c>
      <c r="E258" s="3">
        <v>26.37</v>
      </c>
      <c r="G258" s="20">
        <v>40904</v>
      </c>
      <c r="H258" s="3">
        <v>3.383</v>
      </c>
      <c r="J258" s="20">
        <v>44466</v>
      </c>
      <c r="K258" s="3">
        <v>602.64599999999996</v>
      </c>
    </row>
    <row r="259" spans="1:11">
      <c r="A259" s="20">
        <v>41757</v>
      </c>
      <c r="B259" s="3">
        <v>41.15</v>
      </c>
      <c r="D259" s="20">
        <v>43353</v>
      </c>
      <c r="E259" s="3">
        <v>27.2</v>
      </c>
      <c r="G259" s="20">
        <v>40905</v>
      </c>
      <c r="H259" s="3">
        <v>3.3479999999999999</v>
      </c>
      <c r="J259" s="20">
        <v>44467</v>
      </c>
      <c r="K259" s="3">
        <v>578.40459999999996</v>
      </c>
    </row>
    <row r="260" spans="1:11">
      <c r="A260" s="20">
        <v>41758</v>
      </c>
      <c r="B260" s="3">
        <v>41.75</v>
      </c>
      <c r="D260" s="20">
        <v>43354</v>
      </c>
      <c r="E260" s="3">
        <v>24.68</v>
      </c>
      <c r="G260" s="20">
        <v>40906</v>
      </c>
      <c r="H260" s="3">
        <v>3.96</v>
      </c>
      <c r="J260" s="20">
        <v>44468</v>
      </c>
      <c r="K260" s="3">
        <v>557.05740000000003</v>
      </c>
    </row>
    <row r="261" spans="1:11">
      <c r="A261" s="20">
        <v>41759</v>
      </c>
      <c r="B261" s="3">
        <v>41.9</v>
      </c>
      <c r="D261" s="20">
        <v>43355</v>
      </c>
      <c r="E261" s="3">
        <v>24.41</v>
      </c>
      <c r="G261" s="20">
        <v>40907</v>
      </c>
      <c r="H261" s="3">
        <v>3.9409999999999998</v>
      </c>
      <c r="J261" s="20">
        <v>44469</v>
      </c>
      <c r="K261" s="3">
        <v>572.15989999999999</v>
      </c>
    </row>
    <row r="262" spans="1:11">
      <c r="A262" s="20">
        <v>41760</v>
      </c>
      <c r="B262" s="3">
        <v>41.9</v>
      </c>
      <c r="D262" s="20">
        <v>43356</v>
      </c>
      <c r="E262" s="3">
        <v>26.86</v>
      </c>
      <c r="G262" s="20">
        <v>40910</v>
      </c>
      <c r="H262" s="3">
        <v>3.9409999999999998</v>
      </c>
      <c r="J262" s="20">
        <v>44470</v>
      </c>
      <c r="K262" s="3">
        <v>586.14880000000005</v>
      </c>
    </row>
    <row r="263" spans="1:11">
      <c r="A263" s="20">
        <v>41761</v>
      </c>
      <c r="B263" s="3">
        <v>41.7</v>
      </c>
      <c r="D263" s="20">
        <v>43357</v>
      </c>
      <c r="E263" s="3">
        <v>26.89</v>
      </c>
      <c r="G263" s="20">
        <v>40911</v>
      </c>
      <c r="H263" s="3">
        <v>3.9340000000000002</v>
      </c>
      <c r="J263" s="20">
        <v>44473</v>
      </c>
      <c r="K263" s="3">
        <v>579.66830000000004</v>
      </c>
    </row>
    <row r="264" spans="1:11">
      <c r="A264" s="20">
        <v>41764</v>
      </c>
      <c r="B264" s="3">
        <v>41.65</v>
      </c>
      <c r="D264" s="20">
        <v>43358</v>
      </c>
      <c r="E264" s="3">
        <v>27.96</v>
      </c>
      <c r="G264" s="20">
        <v>40912</v>
      </c>
      <c r="H264" s="3">
        <v>3.9980000000000002</v>
      </c>
      <c r="J264" s="20">
        <v>44474</v>
      </c>
      <c r="K264" s="3">
        <v>604.80579999999998</v>
      </c>
    </row>
    <row r="265" spans="1:11">
      <c r="A265" s="20">
        <v>41765</v>
      </c>
      <c r="B265" s="3">
        <v>41.75</v>
      </c>
      <c r="D265" s="20">
        <v>43359</v>
      </c>
      <c r="E265" s="3">
        <v>30.71</v>
      </c>
      <c r="G265" s="20">
        <v>40913</v>
      </c>
      <c r="H265" s="3">
        <v>3.92</v>
      </c>
      <c r="J265" s="20">
        <v>44475</v>
      </c>
      <c r="K265" s="3">
        <v>614.76229999999998</v>
      </c>
    </row>
    <row r="266" spans="1:11">
      <c r="A266" s="20">
        <v>41766</v>
      </c>
      <c r="B266" s="3">
        <v>41.95</v>
      </c>
      <c r="D266" s="20">
        <v>43360</v>
      </c>
      <c r="E266" s="3">
        <v>34.380000000000003</v>
      </c>
      <c r="G266" s="20">
        <v>40914</v>
      </c>
      <c r="H266" s="3">
        <v>3.9660000000000002</v>
      </c>
      <c r="J266" s="20">
        <v>44476</v>
      </c>
      <c r="K266" s="3">
        <v>613.39769999999999</v>
      </c>
    </row>
    <row r="267" spans="1:11">
      <c r="A267" s="20">
        <v>41767</v>
      </c>
      <c r="B267" s="3">
        <v>41.65</v>
      </c>
      <c r="D267" s="20">
        <v>43361</v>
      </c>
      <c r="E267" s="3">
        <v>34.4</v>
      </c>
      <c r="G267" s="20">
        <v>40917</v>
      </c>
      <c r="H267" s="3">
        <v>3.9319999999999999</v>
      </c>
      <c r="J267" s="20">
        <v>44477</v>
      </c>
      <c r="K267" s="3">
        <v>599.2912</v>
      </c>
    </row>
    <row r="268" spans="1:11">
      <c r="A268" s="20">
        <v>41768</v>
      </c>
      <c r="B268" s="3">
        <v>41</v>
      </c>
      <c r="D268" s="20">
        <v>43362</v>
      </c>
      <c r="E268" s="3">
        <v>25.37</v>
      </c>
      <c r="G268" s="20">
        <v>40918</v>
      </c>
      <c r="H268" s="3">
        <v>3.8849999999999998</v>
      </c>
      <c r="J268" s="20">
        <v>44480</v>
      </c>
      <c r="K268" s="3">
        <v>611.95190000000002</v>
      </c>
    </row>
    <row r="269" spans="1:11">
      <c r="A269" s="20">
        <v>41771</v>
      </c>
      <c r="B269" s="3">
        <v>40.549999999999997</v>
      </c>
      <c r="D269" s="20">
        <v>43363</v>
      </c>
      <c r="E269" s="3">
        <v>24.45</v>
      </c>
      <c r="G269" s="20">
        <v>40919</v>
      </c>
      <c r="H269" s="3">
        <v>3.78</v>
      </c>
      <c r="J269" s="20">
        <v>44481</v>
      </c>
      <c r="K269" s="3">
        <v>583.86760000000004</v>
      </c>
    </row>
    <row r="270" spans="1:11">
      <c r="A270" s="20">
        <v>41772</v>
      </c>
      <c r="B270" s="3">
        <v>40.200000000000003</v>
      </c>
      <c r="D270" s="20">
        <v>43364</v>
      </c>
      <c r="E270" s="3">
        <v>26.89</v>
      </c>
      <c r="G270" s="20">
        <v>40920</v>
      </c>
      <c r="H270" s="3">
        <v>3.7290000000000001</v>
      </c>
      <c r="J270" s="20">
        <v>44482</v>
      </c>
      <c r="K270" s="3">
        <v>602.03679999999997</v>
      </c>
    </row>
    <row r="271" spans="1:11">
      <c r="A271" s="20">
        <v>41773</v>
      </c>
      <c r="B271" s="3">
        <v>39.85</v>
      </c>
      <c r="D271" s="20">
        <v>43365</v>
      </c>
      <c r="E271" s="3">
        <v>22.78</v>
      </c>
      <c r="G271" s="20">
        <v>40921</v>
      </c>
      <c r="H271" s="3">
        <v>3.7</v>
      </c>
      <c r="J271" s="20">
        <v>44483</v>
      </c>
      <c r="K271" s="3">
        <v>599.91240000000005</v>
      </c>
    </row>
    <row r="272" spans="1:11">
      <c r="A272" s="20">
        <v>41774</v>
      </c>
      <c r="B272" s="3">
        <v>40.1</v>
      </c>
      <c r="D272" s="20">
        <v>43366</v>
      </c>
      <c r="E272" s="3">
        <v>24.53</v>
      </c>
      <c r="G272" s="20">
        <v>40924</v>
      </c>
      <c r="H272" s="3">
        <v>3.7</v>
      </c>
      <c r="J272" s="20">
        <v>44484</v>
      </c>
      <c r="K272" s="3">
        <v>629.31320000000005</v>
      </c>
    </row>
    <row r="273" spans="1:11">
      <c r="A273" s="20">
        <v>41775</v>
      </c>
      <c r="B273" s="3">
        <v>40.299999999999997</v>
      </c>
      <c r="D273" s="20">
        <v>43367</v>
      </c>
      <c r="E273" s="3">
        <v>26.99</v>
      </c>
      <c r="G273" s="20">
        <v>40925</v>
      </c>
      <c r="H273" s="3">
        <v>3.5630000000000002</v>
      </c>
      <c r="J273" s="20">
        <v>44487</v>
      </c>
      <c r="K273" s="3">
        <v>634.96590000000003</v>
      </c>
    </row>
    <row r="274" spans="1:11">
      <c r="A274" s="20">
        <v>41778</v>
      </c>
      <c r="B274" s="3">
        <v>40.200000000000003</v>
      </c>
      <c r="D274" s="20">
        <v>43368</v>
      </c>
      <c r="E274" s="3">
        <v>26.6</v>
      </c>
      <c r="G274" s="20">
        <v>40926</v>
      </c>
      <c r="H274" s="3">
        <v>3.5329999999999999</v>
      </c>
      <c r="J274" s="20">
        <v>44488</v>
      </c>
      <c r="K274" s="3">
        <v>703.48249999999996</v>
      </c>
    </row>
    <row r="275" spans="1:11">
      <c r="A275" s="20">
        <v>41779</v>
      </c>
      <c r="B275" s="3">
        <v>40.35</v>
      </c>
      <c r="D275" s="20">
        <v>43369</v>
      </c>
      <c r="E275" s="3">
        <v>24.11</v>
      </c>
      <c r="G275" s="20">
        <v>40927</v>
      </c>
      <c r="H275" s="3">
        <v>3.4</v>
      </c>
      <c r="J275" s="20">
        <v>44489</v>
      </c>
      <c r="K275" s="3">
        <v>761.572</v>
      </c>
    </row>
    <row r="276" spans="1:11">
      <c r="A276" s="20">
        <v>41780</v>
      </c>
      <c r="B276" s="3">
        <v>40.4</v>
      </c>
      <c r="D276" s="20">
        <v>43370</v>
      </c>
      <c r="E276" s="3">
        <v>25.55</v>
      </c>
      <c r="G276" s="20">
        <v>40928</v>
      </c>
      <c r="H276" s="3">
        <v>3.4249999999999998</v>
      </c>
      <c r="J276" s="20">
        <v>44490</v>
      </c>
      <c r="K276" s="3">
        <v>720.35580000000004</v>
      </c>
    </row>
    <row r="277" spans="1:11">
      <c r="A277" s="20">
        <v>41781</v>
      </c>
      <c r="B277" s="3">
        <v>40.049999999999997</v>
      </c>
      <c r="D277" s="20">
        <v>43371</v>
      </c>
      <c r="E277" s="3">
        <v>25.08</v>
      </c>
      <c r="G277" s="20">
        <v>40931</v>
      </c>
      <c r="H277" s="3">
        <v>3.589</v>
      </c>
      <c r="J277" s="20">
        <v>44491</v>
      </c>
      <c r="K277" s="3">
        <v>689.64449999999999</v>
      </c>
    </row>
    <row r="278" spans="1:11">
      <c r="A278" s="20">
        <v>41782</v>
      </c>
      <c r="B278" s="3">
        <v>39.65</v>
      </c>
      <c r="D278" s="20">
        <v>43372</v>
      </c>
      <c r="E278" s="3">
        <v>25.66</v>
      </c>
      <c r="G278" s="20">
        <v>40932</v>
      </c>
      <c r="H278" s="3">
        <v>3.67</v>
      </c>
      <c r="J278" s="20">
        <v>44494</v>
      </c>
      <c r="K278" s="3">
        <v>716.61810000000003</v>
      </c>
    </row>
    <row r="279" spans="1:11">
      <c r="A279" s="20">
        <v>41785</v>
      </c>
      <c r="B279" s="3">
        <v>39.6</v>
      </c>
      <c r="D279" s="20">
        <v>43373</v>
      </c>
      <c r="E279" s="3">
        <v>27.2</v>
      </c>
      <c r="G279" s="20">
        <v>40933</v>
      </c>
      <c r="H279" s="3">
        <v>3.754</v>
      </c>
      <c r="J279" s="20">
        <v>44495</v>
      </c>
      <c r="K279" s="3">
        <v>709.70659999999998</v>
      </c>
    </row>
    <row r="280" spans="1:11">
      <c r="A280" s="20">
        <v>41786</v>
      </c>
      <c r="B280" s="3">
        <v>39.700000000000003</v>
      </c>
      <c r="D280" s="20">
        <v>43374</v>
      </c>
      <c r="E280" s="3">
        <v>27.5</v>
      </c>
      <c r="G280" s="20">
        <v>40934</v>
      </c>
      <c r="H280" s="3">
        <v>3.6520000000000001</v>
      </c>
      <c r="J280" s="20">
        <v>44496</v>
      </c>
      <c r="K280" s="3">
        <v>683.005</v>
      </c>
    </row>
    <row r="281" spans="1:11">
      <c r="A281" s="20">
        <v>41787</v>
      </c>
      <c r="B281" s="3">
        <v>40.549999999999997</v>
      </c>
      <c r="D281" s="20">
        <v>43375</v>
      </c>
      <c r="E281" s="3">
        <v>28.55</v>
      </c>
      <c r="G281" s="20">
        <v>40935</v>
      </c>
      <c r="H281" s="3">
        <v>3.73</v>
      </c>
      <c r="J281" s="20">
        <v>44497</v>
      </c>
      <c r="K281" s="3">
        <v>694.45510000000002</v>
      </c>
    </row>
    <row r="282" spans="1:11">
      <c r="A282" s="20">
        <v>41788</v>
      </c>
      <c r="B282" s="3">
        <v>40.75</v>
      </c>
      <c r="D282" s="20">
        <v>43376</v>
      </c>
      <c r="E282" s="3">
        <v>26.31</v>
      </c>
      <c r="G282" s="20">
        <v>40938</v>
      </c>
      <c r="H282" s="3">
        <v>3.6749999999999998</v>
      </c>
      <c r="J282" s="20">
        <v>44498</v>
      </c>
      <c r="K282" s="3">
        <v>732.17070000000001</v>
      </c>
    </row>
    <row r="283" spans="1:11">
      <c r="A283" s="20">
        <v>41789</v>
      </c>
      <c r="B283" s="3">
        <v>40.549999999999997</v>
      </c>
      <c r="D283" s="20">
        <v>43377</v>
      </c>
      <c r="E283" s="3">
        <v>30.65</v>
      </c>
      <c r="G283" s="20">
        <v>40939</v>
      </c>
      <c r="H283" s="3">
        <v>3.56</v>
      </c>
      <c r="J283" s="20">
        <v>44501</v>
      </c>
      <c r="K283" s="3">
        <v>753.59569999999997</v>
      </c>
    </row>
    <row r="284" spans="1:11">
      <c r="A284" s="20">
        <v>41792</v>
      </c>
      <c r="B284" s="3">
        <v>40.65</v>
      </c>
      <c r="D284" s="20">
        <v>43378</v>
      </c>
      <c r="E284" s="3">
        <v>29.23</v>
      </c>
      <c r="G284" s="20">
        <v>40940</v>
      </c>
      <c r="H284" s="3">
        <v>3.4980000000000002</v>
      </c>
      <c r="J284" s="20">
        <v>44502</v>
      </c>
      <c r="K284" s="3">
        <v>798.20690000000002</v>
      </c>
    </row>
    <row r="285" spans="1:11">
      <c r="A285" s="20">
        <v>41793</v>
      </c>
      <c r="B285" s="3">
        <v>41.1</v>
      </c>
      <c r="D285" s="20">
        <v>43379</v>
      </c>
      <c r="E285" s="3">
        <v>38.869999999999997</v>
      </c>
      <c r="G285" s="20">
        <v>40941</v>
      </c>
      <c r="H285" s="3">
        <v>3.67</v>
      </c>
      <c r="J285" s="20">
        <v>44503</v>
      </c>
      <c r="K285" s="3">
        <v>811.05650000000003</v>
      </c>
    </row>
    <row r="286" spans="1:11">
      <c r="A286" s="20">
        <v>41794</v>
      </c>
      <c r="B286" s="3">
        <v>41.1</v>
      </c>
      <c r="D286" s="20">
        <v>43380</v>
      </c>
      <c r="E286" s="3">
        <v>34.450000000000003</v>
      </c>
      <c r="G286" s="20">
        <v>40942</v>
      </c>
      <c r="H286" s="3">
        <v>3.702</v>
      </c>
      <c r="J286" s="20">
        <v>44504</v>
      </c>
      <c r="K286" s="3">
        <v>774.22239999999999</v>
      </c>
    </row>
    <row r="287" spans="1:11">
      <c r="A287" s="20">
        <v>41795</v>
      </c>
      <c r="B287" s="3">
        <v>41</v>
      </c>
      <c r="D287" s="20">
        <v>43381</v>
      </c>
      <c r="E287" s="3">
        <v>31</v>
      </c>
      <c r="G287" s="20">
        <v>40945</v>
      </c>
      <c r="H287" s="3">
        <v>3.7770000000000001</v>
      </c>
      <c r="J287" s="20">
        <v>44505</v>
      </c>
      <c r="K287" s="3">
        <v>770.63819999999998</v>
      </c>
    </row>
    <row r="288" spans="1:11">
      <c r="A288" s="20">
        <v>41796</v>
      </c>
      <c r="B288" s="3">
        <v>40.700000000000003</v>
      </c>
      <c r="D288" s="20">
        <v>43382</v>
      </c>
      <c r="E288" s="3">
        <v>34.9</v>
      </c>
      <c r="G288" s="20">
        <v>40946</v>
      </c>
      <c r="H288" s="3">
        <v>3.6640000000000001</v>
      </c>
      <c r="J288" s="20">
        <v>44508</v>
      </c>
      <c r="K288" s="3">
        <v>818.84929999999997</v>
      </c>
    </row>
    <row r="289" spans="1:11">
      <c r="A289" s="20">
        <v>41799</v>
      </c>
      <c r="B289" s="3">
        <v>40.85</v>
      </c>
      <c r="D289" s="20">
        <v>43383</v>
      </c>
      <c r="E289" s="3">
        <v>31.96</v>
      </c>
      <c r="G289" s="20">
        <v>40947</v>
      </c>
      <c r="H289" s="3">
        <v>3.6459999999999999</v>
      </c>
      <c r="J289" s="20">
        <v>44509</v>
      </c>
      <c r="K289" s="3">
        <v>828.9923</v>
      </c>
    </row>
    <row r="290" spans="1:11">
      <c r="A290" s="20">
        <v>41800</v>
      </c>
      <c r="B290" s="3">
        <v>40.15</v>
      </c>
      <c r="D290" s="20">
        <v>43384</v>
      </c>
      <c r="E290" s="3">
        <v>25.79</v>
      </c>
      <c r="G290" s="20">
        <v>40948</v>
      </c>
      <c r="H290" s="3">
        <v>3.6880000000000002</v>
      </c>
      <c r="J290" s="20">
        <v>44510</v>
      </c>
      <c r="K290" s="3">
        <v>789.63490000000002</v>
      </c>
    </row>
    <row r="291" spans="1:11">
      <c r="A291" s="20">
        <v>41801</v>
      </c>
      <c r="B291" s="3">
        <v>39.85</v>
      </c>
      <c r="D291" s="20">
        <v>43385</v>
      </c>
      <c r="E291" s="3">
        <v>29.48</v>
      </c>
      <c r="G291" s="20">
        <v>40949</v>
      </c>
      <c r="H291" s="3">
        <v>3.7440000000000002</v>
      </c>
      <c r="J291" s="20">
        <v>44511</v>
      </c>
      <c r="K291" s="3">
        <v>789.36300000000006</v>
      </c>
    </row>
    <row r="292" spans="1:11">
      <c r="A292" s="20">
        <v>41802</v>
      </c>
      <c r="B292" s="3">
        <v>40.1</v>
      </c>
      <c r="D292" s="20">
        <v>43386</v>
      </c>
      <c r="E292" s="3">
        <v>32.21</v>
      </c>
      <c r="G292" s="20">
        <v>40952</v>
      </c>
      <c r="H292" s="3">
        <v>3.7530000000000001</v>
      </c>
      <c r="J292" s="20">
        <v>44512</v>
      </c>
      <c r="K292" s="3">
        <v>800.82569999999998</v>
      </c>
    </row>
    <row r="293" spans="1:11">
      <c r="A293" s="20">
        <v>41803</v>
      </c>
      <c r="B293" s="3">
        <v>40.85</v>
      </c>
      <c r="D293" s="20">
        <v>43387</v>
      </c>
      <c r="E293" s="3">
        <v>32.880000000000003</v>
      </c>
      <c r="G293" s="20">
        <v>40953</v>
      </c>
      <c r="H293" s="3">
        <v>3.8029999999999999</v>
      </c>
      <c r="J293" s="20">
        <v>44515</v>
      </c>
      <c r="K293" s="3">
        <v>789.5471</v>
      </c>
    </row>
    <row r="294" spans="1:11">
      <c r="A294" s="20">
        <v>41806</v>
      </c>
      <c r="B294" s="3">
        <v>40.85</v>
      </c>
      <c r="D294" s="20">
        <v>43388</v>
      </c>
      <c r="E294" s="3">
        <v>29.19</v>
      </c>
      <c r="G294" s="20">
        <v>40954</v>
      </c>
      <c r="H294" s="3">
        <v>3.7610000000000001</v>
      </c>
      <c r="J294" s="20">
        <v>44516</v>
      </c>
      <c r="K294" s="3">
        <v>792.96109999999999</v>
      </c>
    </row>
    <row r="295" spans="1:11">
      <c r="A295" s="20">
        <v>41807</v>
      </c>
      <c r="B295" s="3">
        <v>40.75</v>
      </c>
      <c r="D295" s="20">
        <v>43389</v>
      </c>
      <c r="E295" s="3">
        <v>33.92</v>
      </c>
      <c r="G295" s="20">
        <v>40955</v>
      </c>
      <c r="H295" s="3">
        <v>3.798</v>
      </c>
      <c r="J295" s="20">
        <v>44517</v>
      </c>
      <c r="K295" s="3">
        <v>773.88059999999996</v>
      </c>
    </row>
    <row r="296" spans="1:11">
      <c r="A296" s="20">
        <v>41808</v>
      </c>
      <c r="B296" s="3">
        <v>40.200000000000003</v>
      </c>
      <c r="D296" s="20">
        <v>43390</v>
      </c>
      <c r="E296" s="3">
        <v>30.96</v>
      </c>
      <c r="G296" s="20">
        <v>40956</v>
      </c>
      <c r="H296" s="3">
        <v>3.823</v>
      </c>
      <c r="J296" s="20">
        <v>44518</v>
      </c>
      <c r="K296" s="3">
        <v>729.10119999999995</v>
      </c>
    </row>
    <row r="297" spans="1:11">
      <c r="A297" s="20">
        <v>41809</v>
      </c>
      <c r="B297" s="3">
        <v>39.9</v>
      </c>
      <c r="D297" s="20">
        <v>43391</v>
      </c>
      <c r="E297" s="3">
        <v>29.64</v>
      </c>
      <c r="G297" s="20">
        <v>40959</v>
      </c>
      <c r="H297" s="3">
        <v>3.823</v>
      </c>
      <c r="J297" s="20">
        <v>44519</v>
      </c>
      <c r="K297" s="3">
        <v>769.12720000000002</v>
      </c>
    </row>
    <row r="298" spans="1:11">
      <c r="A298" s="20">
        <v>41810</v>
      </c>
      <c r="B298" s="3">
        <v>39.65</v>
      </c>
      <c r="D298" s="20">
        <v>43392</v>
      </c>
      <c r="E298" s="3">
        <v>29.75</v>
      </c>
      <c r="G298" s="20">
        <v>40960</v>
      </c>
      <c r="H298" s="3">
        <v>3.8069999999999999</v>
      </c>
      <c r="J298" s="20">
        <v>44522</v>
      </c>
      <c r="K298" s="3">
        <v>726.41819999999996</v>
      </c>
    </row>
    <row r="299" spans="1:11">
      <c r="A299" s="20">
        <v>41813</v>
      </c>
      <c r="B299" s="3">
        <v>39.299999999999997</v>
      </c>
      <c r="D299" s="20">
        <v>43393</v>
      </c>
      <c r="E299" s="3">
        <v>27.51</v>
      </c>
      <c r="G299" s="20">
        <v>40961</v>
      </c>
      <c r="H299" s="3">
        <v>3.8420000000000001</v>
      </c>
      <c r="J299" s="20">
        <v>44523</v>
      </c>
      <c r="K299" s="3">
        <v>724.15390000000002</v>
      </c>
    </row>
    <row r="300" spans="1:11">
      <c r="A300" s="20">
        <v>41814</v>
      </c>
      <c r="B300" s="3">
        <v>38.950000000000003</v>
      </c>
      <c r="D300" s="20">
        <v>43394</v>
      </c>
      <c r="E300" s="3">
        <v>27.19</v>
      </c>
      <c r="G300" s="20">
        <v>40962</v>
      </c>
      <c r="H300" s="3">
        <v>3.8420000000000001</v>
      </c>
      <c r="J300" s="20">
        <v>44524</v>
      </c>
      <c r="K300" s="3">
        <v>720.41570000000002</v>
      </c>
    </row>
    <row r="301" spans="1:11">
      <c r="A301" s="20">
        <v>41815</v>
      </c>
      <c r="B301" s="3">
        <v>39.1</v>
      </c>
      <c r="D301" s="20">
        <v>43395</v>
      </c>
      <c r="E301" s="3">
        <v>28.53</v>
      </c>
      <c r="G301" s="20">
        <v>40963</v>
      </c>
      <c r="H301" s="3">
        <v>3.7890000000000001</v>
      </c>
      <c r="J301" s="20">
        <v>44525</v>
      </c>
      <c r="K301" s="3">
        <v>720.41570000000002</v>
      </c>
    </row>
    <row r="302" spans="1:11">
      <c r="A302" s="20">
        <v>41816</v>
      </c>
      <c r="B302" s="3">
        <v>39</v>
      </c>
      <c r="D302" s="20">
        <v>43396</v>
      </c>
      <c r="E302" s="3">
        <v>28.14</v>
      </c>
      <c r="G302" s="20">
        <v>40966</v>
      </c>
      <c r="H302" s="3">
        <v>3.6850000000000001</v>
      </c>
      <c r="J302" s="20">
        <v>44526</v>
      </c>
      <c r="K302" s="3">
        <v>696.91880000000003</v>
      </c>
    </row>
    <row r="303" spans="1:11">
      <c r="A303" s="20">
        <v>41817</v>
      </c>
      <c r="B303" s="3">
        <v>38.4</v>
      </c>
      <c r="D303" s="20">
        <v>43397</v>
      </c>
      <c r="E303" s="3">
        <v>27.89</v>
      </c>
      <c r="G303" s="20">
        <v>40967</v>
      </c>
      <c r="H303" s="3">
        <v>3.59</v>
      </c>
      <c r="J303" s="20">
        <v>44529</v>
      </c>
      <c r="K303" s="3">
        <v>700.08219999999994</v>
      </c>
    </row>
    <row r="304" spans="1:11">
      <c r="A304" s="20">
        <v>41820</v>
      </c>
      <c r="B304" s="3">
        <v>38.25</v>
      </c>
      <c r="D304" s="20">
        <v>43398</v>
      </c>
      <c r="E304" s="3">
        <v>28.79</v>
      </c>
      <c r="G304" s="20">
        <v>40968</v>
      </c>
      <c r="H304" s="3">
        <v>3.6349999999999998</v>
      </c>
      <c r="J304" s="20">
        <v>44530</v>
      </c>
      <c r="K304" s="3">
        <v>686.94629999999995</v>
      </c>
    </row>
    <row r="305" spans="1:11">
      <c r="A305" s="20">
        <v>41821</v>
      </c>
      <c r="B305" s="3">
        <v>38.450000000000003</v>
      </c>
      <c r="D305" s="20">
        <v>43399</v>
      </c>
      <c r="E305" s="3">
        <v>29.67</v>
      </c>
      <c r="G305" s="20">
        <v>40969</v>
      </c>
      <c r="H305" s="3">
        <v>3.5579999999999998</v>
      </c>
      <c r="J305" s="20">
        <v>44531</v>
      </c>
      <c r="K305" s="3">
        <v>667.18619999999999</v>
      </c>
    </row>
    <row r="306" spans="1:11">
      <c r="A306" s="20">
        <v>41822</v>
      </c>
      <c r="B306" s="3">
        <v>38.450000000000003</v>
      </c>
      <c r="D306" s="20">
        <v>43400</v>
      </c>
      <c r="E306" s="3">
        <v>29.01</v>
      </c>
      <c r="G306" s="20">
        <v>40970</v>
      </c>
      <c r="H306" s="3">
        <v>3.5819999999999999</v>
      </c>
      <c r="J306" s="20">
        <v>44532</v>
      </c>
      <c r="K306" s="3">
        <v>650.12239999999997</v>
      </c>
    </row>
    <row r="307" spans="1:11">
      <c r="A307" s="20">
        <v>41823</v>
      </c>
      <c r="B307" s="3">
        <v>38.200000000000003</v>
      </c>
      <c r="D307" s="20">
        <v>43401</v>
      </c>
      <c r="E307" s="3">
        <v>29.98</v>
      </c>
      <c r="G307" s="20">
        <v>40973</v>
      </c>
      <c r="H307" s="3">
        <v>3.5009999999999999</v>
      </c>
      <c r="J307" s="20">
        <v>44533</v>
      </c>
      <c r="K307" s="3">
        <v>590.07489999999996</v>
      </c>
    </row>
    <row r="308" spans="1:11">
      <c r="A308" s="20">
        <v>41824</v>
      </c>
      <c r="B308" s="3">
        <v>38.15</v>
      </c>
      <c r="D308" s="20">
        <v>43402</v>
      </c>
      <c r="E308" s="3">
        <v>26</v>
      </c>
      <c r="G308" s="20">
        <v>40974</v>
      </c>
      <c r="H308" s="3">
        <v>3.4590000000000001</v>
      </c>
      <c r="J308" s="20">
        <v>44536</v>
      </c>
      <c r="K308" s="3">
        <v>587.32349999999997</v>
      </c>
    </row>
    <row r="309" spans="1:11">
      <c r="A309" s="20">
        <v>41827</v>
      </c>
      <c r="B309" s="3">
        <v>38.299999999999997</v>
      </c>
      <c r="D309" s="20">
        <v>43403</v>
      </c>
      <c r="E309" s="3">
        <v>28.94</v>
      </c>
      <c r="G309" s="20">
        <v>40975</v>
      </c>
      <c r="H309" s="3">
        <v>3.411</v>
      </c>
      <c r="J309" s="20">
        <v>44537</v>
      </c>
      <c r="K309" s="3">
        <v>615.96029999999996</v>
      </c>
    </row>
    <row r="310" spans="1:11">
      <c r="A310" s="20">
        <v>41828</v>
      </c>
      <c r="B310" s="3">
        <v>37.799999999999997</v>
      </c>
      <c r="D310" s="20">
        <v>43404</v>
      </c>
      <c r="E310" s="3">
        <v>27.67</v>
      </c>
      <c r="G310" s="20">
        <v>40976</v>
      </c>
      <c r="H310" s="3">
        <v>3.415</v>
      </c>
      <c r="J310" s="20">
        <v>44538</v>
      </c>
      <c r="K310" s="3">
        <v>614.82730000000004</v>
      </c>
    </row>
    <row r="311" spans="1:11">
      <c r="A311" s="20">
        <v>41829</v>
      </c>
      <c r="B311" s="3">
        <v>37.700000000000003</v>
      </c>
      <c r="D311" s="20">
        <v>43405</v>
      </c>
      <c r="E311" s="3">
        <v>25.73</v>
      </c>
      <c r="G311" s="20">
        <v>40977</v>
      </c>
      <c r="H311" s="3">
        <v>3.4860000000000002</v>
      </c>
      <c r="J311" s="20">
        <v>44539</v>
      </c>
      <c r="K311" s="3">
        <v>582.13319999999999</v>
      </c>
    </row>
    <row r="312" spans="1:11">
      <c r="A312" s="20">
        <v>41830</v>
      </c>
      <c r="B312" s="3">
        <v>37.6</v>
      </c>
      <c r="D312" s="20">
        <v>43406</v>
      </c>
      <c r="E312" s="3">
        <v>25.1</v>
      </c>
      <c r="G312" s="20">
        <v>40980</v>
      </c>
      <c r="H312" s="3">
        <v>3.456</v>
      </c>
      <c r="J312" s="20">
        <v>44540</v>
      </c>
      <c r="K312" s="3">
        <v>570.9837</v>
      </c>
    </row>
    <row r="313" spans="1:11">
      <c r="A313" s="20">
        <v>41831</v>
      </c>
      <c r="B313" s="3">
        <v>37.35</v>
      </c>
      <c r="D313" s="20">
        <v>43407</v>
      </c>
      <c r="E313" s="3">
        <v>20.350000000000001</v>
      </c>
      <c r="G313" s="20">
        <v>40981</v>
      </c>
      <c r="H313" s="3">
        <v>3.5070000000000001</v>
      </c>
      <c r="J313" s="20">
        <v>44543</v>
      </c>
      <c r="K313" s="3">
        <v>564.62400000000002</v>
      </c>
    </row>
    <row r="314" spans="1:11">
      <c r="A314" s="20">
        <v>41834</v>
      </c>
      <c r="B314" s="3">
        <v>37.5</v>
      </c>
      <c r="D314" s="20">
        <v>43408</v>
      </c>
      <c r="E314" s="3">
        <v>26.91</v>
      </c>
      <c r="G314" s="20">
        <v>40982</v>
      </c>
      <c r="H314" s="3">
        <v>3.5659999999999998</v>
      </c>
      <c r="J314" s="20">
        <v>44544</v>
      </c>
      <c r="K314" s="3">
        <v>522.13189999999997</v>
      </c>
    </row>
    <row r="315" spans="1:11">
      <c r="A315" s="20">
        <v>41835</v>
      </c>
      <c r="B315" s="3">
        <v>37.200000000000003</v>
      </c>
      <c r="D315" s="20">
        <v>43409</v>
      </c>
      <c r="E315" s="3">
        <v>26.77</v>
      </c>
      <c r="G315" s="20">
        <v>40983</v>
      </c>
      <c r="H315" s="3">
        <v>3.577</v>
      </c>
      <c r="J315" s="20">
        <v>44545</v>
      </c>
      <c r="K315" s="3">
        <v>538.61490000000003</v>
      </c>
    </row>
    <row r="316" spans="1:11">
      <c r="A316" s="20">
        <v>41836</v>
      </c>
      <c r="B316" s="3">
        <v>36.65</v>
      </c>
      <c r="D316" s="20">
        <v>43410</v>
      </c>
      <c r="E316" s="3">
        <v>38.29</v>
      </c>
      <c r="G316" s="20">
        <v>40984</v>
      </c>
      <c r="H316" s="3">
        <v>3.5870000000000002</v>
      </c>
      <c r="J316" s="20">
        <v>44546</v>
      </c>
      <c r="K316" s="3">
        <v>511.7174</v>
      </c>
    </row>
    <row r="317" spans="1:11">
      <c r="A317" s="20">
        <v>41837</v>
      </c>
      <c r="B317" s="3">
        <v>36.5</v>
      </c>
      <c r="D317" s="20">
        <v>43411</v>
      </c>
      <c r="E317" s="3">
        <v>33.89</v>
      </c>
      <c r="G317" s="20">
        <v>40987</v>
      </c>
      <c r="H317" s="3">
        <v>3.6179999999999999</v>
      </c>
      <c r="J317" s="20">
        <v>44547</v>
      </c>
      <c r="K317" s="3">
        <v>504.70209999999997</v>
      </c>
    </row>
    <row r="318" spans="1:11">
      <c r="A318" s="20">
        <v>41838</v>
      </c>
      <c r="B318" s="3">
        <v>35.799999999999997</v>
      </c>
      <c r="D318" s="20">
        <v>43412</v>
      </c>
      <c r="E318" s="3">
        <v>29.38</v>
      </c>
      <c r="G318" s="20">
        <v>40988</v>
      </c>
      <c r="H318" s="3">
        <v>3.57</v>
      </c>
      <c r="J318" s="20">
        <v>44550</v>
      </c>
      <c r="K318" s="3">
        <v>482.23349999999999</v>
      </c>
    </row>
    <row r="319" spans="1:11">
      <c r="A319" s="20">
        <v>41841</v>
      </c>
      <c r="B319" s="3">
        <v>35.700000000000003</v>
      </c>
      <c r="D319" s="20">
        <v>43413</v>
      </c>
      <c r="E319" s="3">
        <v>27.93</v>
      </c>
      <c r="G319" s="20">
        <v>40989</v>
      </c>
      <c r="H319" s="3">
        <v>3.581</v>
      </c>
      <c r="J319" s="20">
        <v>44551</v>
      </c>
      <c r="K319" s="3">
        <v>499.88729999999998</v>
      </c>
    </row>
    <row r="320" spans="1:11">
      <c r="A320" s="20">
        <v>41842</v>
      </c>
      <c r="B320" s="3">
        <v>35.200000000000003</v>
      </c>
      <c r="D320" s="20">
        <v>43414</v>
      </c>
      <c r="E320" s="3">
        <v>26.89</v>
      </c>
      <c r="G320" s="20">
        <v>40990</v>
      </c>
      <c r="H320" s="3">
        <v>3.544</v>
      </c>
      <c r="J320" s="20">
        <v>44552</v>
      </c>
      <c r="K320" s="3">
        <v>493.89879999999999</v>
      </c>
    </row>
    <row r="321" spans="1:11">
      <c r="A321" s="20">
        <v>41843</v>
      </c>
      <c r="B321" s="3">
        <v>34.950000000000003</v>
      </c>
      <c r="D321" s="20">
        <v>43415</v>
      </c>
      <c r="E321" s="3">
        <v>29.28</v>
      </c>
      <c r="G321" s="20">
        <v>40991</v>
      </c>
      <c r="H321" s="3">
        <v>3.5419999999999998</v>
      </c>
      <c r="J321" s="20">
        <v>44553</v>
      </c>
      <c r="K321" s="3">
        <v>531.25869999999998</v>
      </c>
    </row>
    <row r="322" spans="1:11">
      <c r="A322" s="20">
        <v>41844</v>
      </c>
      <c r="B322" s="3">
        <v>34</v>
      </c>
      <c r="D322" s="20">
        <v>43416</v>
      </c>
      <c r="E322" s="3">
        <v>26.46</v>
      </c>
      <c r="G322" s="20">
        <v>40994</v>
      </c>
      <c r="H322" s="3">
        <v>3.5289999999999999</v>
      </c>
      <c r="J322" s="20">
        <v>44554</v>
      </c>
      <c r="K322" s="3">
        <v>531.25869999999998</v>
      </c>
    </row>
    <row r="323" spans="1:11">
      <c r="A323" s="20">
        <v>41845</v>
      </c>
      <c r="B323" s="3">
        <v>33.299999999999997</v>
      </c>
      <c r="D323" s="20">
        <v>43417</v>
      </c>
      <c r="E323" s="3">
        <v>37.799999999999997</v>
      </c>
      <c r="G323" s="20">
        <v>40995</v>
      </c>
      <c r="H323" s="3">
        <v>3.5249999999999999</v>
      </c>
      <c r="J323" s="20">
        <v>44557</v>
      </c>
      <c r="K323" s="3">
        <v>527.3569</v>
      </c>
    </row>
    <row r="324" spans="1:11">
      <c r="A324" s="20">
        <v>41848</v>
      </c>
      <c r="B324" s="3">
        <v>34.9</v>
      </c>
      <c r="D324" s="20">
        <v>43418</v>
      </c>
      <c r="E324" s="3">
        <v>46.64</v>
      </c>
      <c r="G324" s="20">
        <v>40996</v>
      </c>
      <c r="H324" s="3">
        <v>3.52</v>
      </c>
      <c r="J324" s="20">
        <v>44558</v>
      </c>
      <c r="K324" s="3">
        <v>486.96080000000001</v>
      </c>
    </row>
    <row r="325" spans="1:11">
      <c r="A325" s="20">
        <v>41849</v>
      </c>
      <c r="B325" s="3">
        <v>34.9</v>
      </c>
      <c r="D325" s="20">
        <v>43419</v>
      </c>
      <c r="E325" s="3">
        <v>36.65</v>
      </c>
      <c r="G325" s="20">
        <v>40997</v>
      </c>
      <c r="H325" s="3">
        <v>3.4279999999999999</v>
      </c>
      <c r="J325" s="20">
        <v>44559</v>
      </c>
      <c r="K325" s="3">
        <v>476.0822</v>
      </c>
    </row>
    <row r="326" spans="1:11">
      <c r="A326" s="20">
        <v>41850</v>
      </c>
      <c r="B326" s="3">
        <v>35.1</v>
      </c>
      <c r="D326" s="20">
        <v>43420</v>
      </c>
      <c r="E326" s="3">
        <v>33.020000000000003</v>
      </c>
      <c r="G326" s="20">
        <v>40998</v>
      </c>
      <c r="H326" s="3">
        <v>3.468</v>
      </c>
      <c r="J326" s="20">
        <v>44560</v>
      </c>
      <c r="K326" s="3">
        <v>482.77820000000003</v>
      </c>
    </row>
    <row r="327" spans="1:11">
      <c r="A327" s="20">
        <v>41851</v>
      </c>
      <c r="B327" s="3">
        <v>35.049999999999997</v>
      </c>
      <c r="D327" s="20">
        <v>43421</v>
      </c>
      <c r="E327" s="3">
        <v>27.16</v>
      </c>
      <c r="G327" s="20">
        <v>41001</v>
      </c>
      <c r="H327" s="3">
        <v>3.5289999999999999</v>
      </c>
      <c r="J327" s="20">
        <v>44561</v>
      </c>
      <c r="K327" s="3">
        <v>476.80930000000001</v>
      </c>
    </row>
    <row r="328" spans="1:11">
      <c r="A328" s="20">
        <v>41852</v>
      </c>
      <c r="B328" s="3">
        <v>35.25</v>
      </c>
      <c r="D328" s="20">
        <v>43422</v>
      </c>
      <c r="E328" s="3">
        <v>31.7</v>
      </c>
      <c r="G328" s="20">
        <v>41002</v>
      </c>
      <c r="H328" s="3">
        <v>3.5419999999999998</v>
      </c>
      <c r="J328" s="20">
        <v>44564</v>
      </c>
      <c r="K328" s="3">
        <v>481.98430000000002</v>
      </c>
    </row>
    <row r="329" spans="1:11">
      <c r="A329" s="20">
        <v>41855</v>
      </c>
      <c r="B329" s="3">
        <v>35.1</v>
      </c>
      <c r="D329" s="20">
        <v>43423</v>
      </c>
      <c r="E329" s="3">
        <v>35.130000000000003</v>
      </c>
      <c r="G329" s="20">
        <v>41003</v>
      </c>
      <c r="H329" s="3">
        <v>3.508</v>
      </c>
      <c r="J329" s="20">
        <v>44565</v>
      </c>
      <c r="K329" s="3">
        <v>474.83300000000003</v>
      </c>
    </row>
    <row r="330" spans="1:11">
      <c r="A330" s="20">
        <v>41856</v>
      </c>
      <c r="B330" s="3">
        <v>35.549999999999997</v>
      </c>
      <c r="D330" s="20">
        <v>43424</v>
      </c>
      <c r="E330" s="3">
        <v>34.590000000000003</v>
      </c>
      <c r="G330" s="20">
        <v>41004</v>
      </c>
      <c r="H330" s="3">
        <v>3.4550000000000001</v>
      </c>
      <c r="J330" s="20">
        <v>44566</v>
      </c>
      <c r="K330" s="3">
        <v>444.65170000000001</v>
      </c>
    </row>
    <row r="331" spans="1:11">
      <c r="A331" s="20">
        <v>41857</v>
      </c>
      <c r="B331" s="3">
        <v>36.15</v>
      </c>
      <c r="D331" s="20">
        <v>43425</v>
      </c>
      <c r="E331" s="3">
        <v>35.770000000000003</v>
      </c>
      <c r="G331" s="20">
        <v>41005</v>
      </c>
      <c r="H331" s="3">
        <v>3.4550000000000001</v>
      </c>
      <c r="J331" s="20">
        <v>44567</v>
      </c>
      <c r="K331" s="3">
        <v>435.625</v>
      </c>
    </row>
    <row r="332" spans="1:11">
      <c r="A332" s="20">
        <v>41858</v>
      </c>
      <c r="B332" s="3">
        <v>36.4</v>
      </c>
      <c r="D332" s="20">
        <v>43426</v>
      </c>
      <c r="E332" s="3">
        <v>31.59</v>
      </c>
      <c r="G332" s="20">
        <v>41008</v>
      </c>
      <c r="H332" s="3">
        <v>3.48</v>
      </c>
      <c r="J332" s="20">
        <v>44568</v>
      </c>
      <c r="K332" s="3">
        <v>427.19839999999999</v>
      </c>
    </row>
    <row r="333" spans="1:11">
      <c r="A333" s="20">
        <v>41859</v>
      </c>
      <c r="B333" s="3">
        <v>36.35</v>
      </c>
      <c r="D333" s="20">
        <v>43427</v>
      </c>
      <c r="E333" s="3">
        <v>29.12</v>
      </c>
      <c r="G333" s="20">
        <v>41009</v>
      </c>
      <c r="H333" s="3">
        <v>3.4430000000000001</v>
      </c>
      <c r="J333" s="20">
        <v>44571</v>
      </c>
      <c r="K333" s="3">
        <v>415.8109</v>
      </c>
    </row>
    <row r="334" spans="1:11">
      <c r="A334" s="20">
        <v>41862</v>
      </c>
      <c r="B334" s="3">
        <v>36.700000000000003</v>
      </c>
      <c r="D334" s="20">
        <v>43428</v>
      </c>
      <c r="E334" s="3">
        <v>25.58</v>
      </c>
      <c r="G334" s="20">
        <v>41010</v>
      </c>
      <c r="H334" s="3">
        <v>3.3929999999999998</v>
      </c>
      <c r="J334" s="20">
        <v>44572</v>
      </c>
      <c r="K334" s="3">
        <v>432.31060000000002</v>
      </c>
    </row>
    <row r="335" spans="1:11">
      <c r="A335" s="20">
        <v>41863</v>
      </c>
      <c r="B335" s="3">
        <v>36.549999999999997</v>
      </c>
      <c r="D335" s="20">
        <v>43429</v>
      </c>
      <c r="E335" s="3">
        <v>26.42</v>
      </c>
      <c r="G335" s="20">
        <v>41011</v>
      </c>
      <c r="H335" s="3">
        <v>3.3580000000000001</v>
      </c>
      <c r="J335" s="20">
        <v>44573</v>
      </c>
      <c r="K335" s="3">
        <v>445.83089999999999</v>
      </c>
    </row>
    <row r="336" spans="1:11">
      <c r="A336" s="20">
        <v>41864</v>
      </c>
      <c r="B336" s="3">
        <v>36.5</v>
      </c>
      <c r="D336" s="20">
        <v>43430</v>
      </c>
      <c r="E336" s="3">
        <v>38.29</v>
      </c>
      <c r="G336" s="20">
        <v>41012</v>
      </c>
      <c r="H336" s="3">
        <v>3.3530000000000002</v>
      </c>
      <c r="J336" s="20">
        <v>44574</v>
      </c>
      <c r="K336" s="3">
        <v>420.26310000000001</v>
      </c>
    </row>
    <row r="337" spans="1:11">
      <c r="A337" s="20">
        <v>41865</v>
      </c>
      <c r="B337" s="3">
        <v>36.200000000000003</v>
      </c>
      <c r="D337" s="20">
        <v>43431</v>
      </c>
      <c r="E337" s="3">
        <v>30.45</v>
      </c>
      <c r="G337" s="20">
        <v>41015</v>
      </c>
      <c r="H337" s="3">
        <v>3.351</v>
      </c>
      <c r="J337" s="20">
        <v>44575</v>
      </c>
      <c r="K337" s="3">
        <v>420.02330000000001</v>
      </c>
    </row>
    <row r="338" spans="1:11">
      <c r="A338" s="20">
        <v>41866</v>
      </c>
      <c r="B338" s="3">
        <v>36.200000000000003</v>
      </c>
      <c r="D338" s="20">
        <v>43432</v>
      </c>
      <c r="E338" s="3">
        <v>22.27</v>
      </c>
      <c r="G338" s="20">
        <v>41016</v>
      </c>
      <c r="H338" s="3">
        <v>3.3050000000000002</v>
      </c>
      <c r="J338" s="20">
        <v>44578</v>
      </c>
      <c r="K338" s="3">
        <v>420.02330000000001</v>
      </c>
    </row>
    <row r="339" spans="1:11">
      <c r="A339" s="20">
        <v>41869</v>
      </c>
      <c r="B339" s="3">
        <v>35.799999999999997</v>
      </c>
      <c r="D339" s="20">
        <v>43433</v>
      </c>
      <c r="E339" s="3">
        <v>25.81</v>
      </c>
      <c r="G339" s="20">
        <v>41017</v>
      </c>
      <c r="H339" s="3">
        <v>3.2949999999999999</v>
      </c>
      <c r="J339" s="20">
        <v>44579</v>
      </c>
      <c r="K339" s="3">
        <v>384.38740000000001</v>
      </c>
    </row>
    <row r="340" spans="1:11">
      <c r="A340" s="20">
        <v>41870</v>
      </c>
      <c r="B340" s="3">
        <v>36</v>
      </c>
      <c r="D340" s="20">
        <v>43434</v>
      </c>
      <c r="E340" s="3">
        <v>23.14</v>
      </c>
      <c r="G340" s="20">
        <v>41018</v>
      </c>
      <c r="H340" s="3">
        <v>3.24</v>
      </c>
      <c r="J340" s="20">
        <v>44580</v>
      </c>
      <c r="K340" s="3">
        <v>378.59179999999998</v>
      </c>
    </row>
    <row r="341" spans="1:11">
      <c r="A341" s="20">
        <v>41871</v>
      </c>
      <c r="B341" s="3">
        <v>36.200000000000003</v>
      </c>
      <c r="D341" s="20">
        <v>43435</v>
      </c>
      <c r="E341" s="3">
        <v>19.7</v>
      </c>
      <c r="G341" s="20">
        <v>41019</v>
      </c>
      <c r="H341" s="3">
        <v>3.2269999999999999</v>
      </c>
      <c r="J341" s="20">
        <v>44581</v>
      </c>
      <c r="K341" s="3">
        <v>376.4708</v>
      </c>
    </row>
    <row r="342" spans="1:11">
      <c r="A342" s="20">
        <v>41872</v>
      </c>
      <c r="B342" s="3">
        <v>36.1</v>
      </c>
      <c r="D342" s="20">
        <v>43436</v>
      </c>
      <c r="E342" s="3">
        <v>31.55</v>
      </c>
      <c r="G342" s="20">
        <v>41022</v>
      </c>
      <c r="H342" s="3">
        <v>3.2370000000000001</v>
      </c>
      <c r="J342" s="20">
        <v>44582</v>
      </c>
      <c r="K342" s="3">
        <v>327.07490000000001</v>
      </c>
    </row>
    <row r="343" spans="1:11">
      <c r="A343" s="20">
        <v>41873</v>
      </c>
      <c r="B343" s="3">
        <v>36.450000000000003</v>
      </c>
      <c r="D343" s="20">
        <v>43437</v>
      </c>
      <c r="E343" s="3">
        <v>34.11</v>
      </c>
      <c r="G343" s="20">
        <v>41023</v>
      </c>
      <c r="H343" s="3">
        <v>3.2650000000000001</v>
      </c>
      <c r="J343" s="20">
        <v>44585</v>
      </c>
      <c r="K343" s="3">
        <v>320.8646</v>
      </c>
    </row>
    <row r="344" spans="1:11">
      <c r="A344" s="20">
        <v>41876</v>
      </c>
      <c r="B344" s="3">
        <v>36.65</v>
      </c>
      <c r="D344" s="20">
        <v>43438</v>
      </c>
      <c r="E344" s="3">
        <v>38.700000000000003</v>
      </c>
      <c r="G344" s="20">
        <v>41024</v>
      </c>
      <c r="H344" s="3">
        <v>3.3279999999999998</v>
      </c>
      <c r="J344" s="20">
        <v>44586</v>
      </c>
      <c r="K344" s="3">
        <v>318.34649999999999</v>
      </c>
    </row>
    <row r="345" spans="1:11">
      <c r="A345" s="20">
        <v>41877</v>
      </c>
      <c r="B345" s="3">
        <v>37</v>
      </c>
      <c r="D345" s="20">
        <v>43439</v>
      </c>
      <c r="E345" s="3">
        <v>31.5</v>
      </c>
      <c r="G345" s="20">
        <v>41025</v>
      </c>
      <c r="H345" s="3">
        <v>3.343</v>
      </c>
      <c r="J345" s="20">
        <v>44587</v>
      </c>
      <c r="K345" s="3">
        <v>323.58109999999999</v>
      </c>
    </row>
    <row r="346" spans="1:11">
      <c r="A346" s="20">
        <v>41878</v>
      </c>
      <c r="B346" s="3">
        <v>36.799999999999997</v>
      </c>
      <c r="D346" s="20">
        <v>43440</v>
      </c>
      <c r="E346" s="3">
        <v>33.520000000000003</v>
      </c>
      <c r="G346" s="20">
        <v>41026</v>
      </c>
      <c r="H346" s="3">
        <v>3.3959999999999999</v>
      </c>
      <c r="J346" s="20">
        <v>44588</v>
      </c>
      <c r="K346" s="3">
        <v>299.8655</v>
      </c>
    </row>
    <row r="347" spans="1:11">
      <c r="A347" s="20">
        <v>41879</v>
      </c>
      <c r="B347" s="3">
        <v>37</v>
      </c>
      <c r="D347" s="20">
        <v>43441</v>
      </c>
      <c r="E347" s="3">
        <v>36.270000000000003</v>
      </c>
      <c r="G347" s="20">
        <v>41029</v>
      </c>
      <c r="H347" s="3">
        <v>3.4510000000000001</v>
      </c>
      <c r="J347" s="20">
        <v>44589</v>
      </c>
      <c r="K347" s="3">
        <v>315.47640000000001</v>
      </c>
    </row>
    <row r="348" spans="1:11">
      <c r="A348" s="20">
        <v>41880</v>
      </c>
      <c r="B348" s="3">
        <v>37</v>
      </c>
      <c r="D348" s="20">
        <v>43442</v>
      </c>
      <c r="E348" s="3">
        <v>39.31</v>
      </c>
      <c r="G348" s="20">
        <v>41030</v>
      </c>
      <c r="H348" s="3">
        <v>3.496</v>
      </c>
      <c r="J348" s="20">
        <v>44592</v>
      </c>
      <c r="K348" s="3">
        <v>346.7869</v>
      </c>
    </row>
    <row r="349" spans="1:11">
      <c r="A349" s="20">
        <v>41883</v>
      </c>
      <c r="B349" s="3">
        <v>37</v>
      </c>
      <c r="D349" s="20">
        <v>43443</v>
      </c>
      <c r="E349" s="3">
        <v>44.45</v>
      </c>
      <c r="G349" s="20">
        <v>41031</v>
      </c>
      <c r="H349" s="3">
        <v>3.4329999999999998</v>
      </c>
      <c r="J349" s="20">
        <v>44593</v>
      </c>
      <c r="K349" s="3">
        <v>362.47300000000001</v>
      </c>
    </row>
    <row r="350" spans="1:11">
      <c r="A350" s="20">
        <v>41884</v>
      </c>
      <c r="B350" s="3">
        <v>36.85</v>
      </c>
      <c r="D350" s="20">
        <v>43444</v>
      </c>
      <c r="E350" s="3">
        <v>43.94</v>
      </c>
      <c r="G350" s="20">
        <v>41032</v>
      </c>
      <c r="H350" s="3">
        <v>3.5049999999999999</v>
      </c>
      <c r="J350" s="20">
        <v>44594</v>
      </c>
      <c r="K350" s="3">
        <v>338.96</v>
      </c>
    </row>
    <row r="351" spans="1:11">
      <c r="A351" s="20">
        <v>41885</v>
      </c>
      <c r="B351" s="3">
        <v>36</v>
      </c>
      <c r="D351" s="20">
        <v>43445</v>
      </c>
      <c r="E351" s="3">
        <v>28.65</v>
      </c>
      <c r="G351" s="20">
        <v>41033</v>
      </c>
      <c r="H351" s="3">
        <v>3.4710000000000001</v>
      </c>
      <c r="J351" s="20">
        <v>44595</v>
      </c>
      <c r="K351" s="3">
        <v>326.74360000000001</v>
      </c>
    </row>
    <row r="352" spans="1:11">
      <c r="A352" s="20">
        <v>41886</v>
      </c>
      <c r="B352" s="3">
        <v>35.950000000000003</v>
      </c>
      <c r="D352" s="20">
        <v>43446</v>
      </c>
      <c r="E352" s="3">
        <v>32.53</v>
      </c>
      <c r="G352" s="20">
        <v>41036</v>
      </c>
      <c r="H352" s="3">
        <v>3.524</v>
      </c>
      <c r="J352" s="20">
        <v>44596</v>
      </c>
      <c r="K352" s="3">
        <v>350.82310000000001</v>
      </c>
    </row>
    <row r="353" spans="1:11">
      <c r="A353" s="20">
        <v>41887</v>
      </c>
      <c r="B353" s="3">
        <v>35.799999999999997</v>
      </c>
      <c r="D353" s="20">
        <v>43447</v>
      </c>
      <c r="E353" s="3">
        <v>25.9</v>
      </c>
      <c r="G353" s="20">
        <v>41037</v>
      </c>
      <c r="H353" s="3">
        <v>3.5659999999999998</v>
      </c>
      <c r="J353" s="20">
        <v>44599</v>
      </c>
      <c r="K353" s="3">
        <v>373.06029999999998</v>
      </c>
    </row>
    <row r="354" spans="1:11">
      <c r="A354" s="20">
        <v>41890</v>
      </c>
      <c r="B354" s="3">
        <v>35.75</v>
      </c>
      <c r="D354" s="20">
        <v>43448</v>
      </c>
      <c r="E354" s="3">
        <v>30.09</v>
      </c>
      <c r="G354" s="20">
        <v>41038</v>
      </c>
      <c r="H354" s="3">
        <v>3.625</v>
      </c>
      <c r="J354" s="20">
        <v>44600</v>
      </c>
      <c r="K354" s="3">
        <v>375.07139999999998</v>
      </c>
    </row>
    <row r="355" spans="1:11">
      <c r="A355" s="20">
        <v>41891</v>
      </c>
      <c r="B355" s="3">
        <v>36.299999999999997</v>
      </c>
      <c r="D355" s="20">
        <v>43449</v>
      </c>
      <c r="E355" s="3">
        <v>31.26</v>
      </c>
      <c r="G355" s="20">
        <v>41039</v>
      </c>
      <c r="H355" s="3">
        <v>3.6360000000000001</v>
      </c>
      <c r="J355" s="20">
        <v>44601</v>
      </c>
      <c r="K355" s="3">
        <v>389.1628</v>
      </c>
    </row>
    <row r="356" spans="1:11">
      <c r="A356" s="20">
        <v>41892</v>
      </c>
      <c r="B356" s="3">
        <v>36.6</v>
      </c>
      <c r="D356" s="20">
        <v>43450</v>
      </c>
      <c r="E356" s="3">
        <v>31.47</v>
      </c>
      <c r="G356" s="20">
        <v>41040</v>
      </c>
      <c r="H356" s="3">
        <v>3.625</v>
      </c>
      <c r="J356" s="20">
        <v>44602</v>
      </c>
      <c r="K356" s="3">
        <v>384.96620000000001</v>
      </c>
    </row>
    <row r="357" spans="1:11">
      <c r="A357" s="20">
        <v>41893</v>
      </c>
      <c r="B357" s="3">
        <v>36.35</v>
      </c>
      <c r="D357" s="20">
        <v>43451</v>
      </c>
      <c r="E357" s="3">
        <v>33.619999999999997</v>
      </c>
      <c r="G357" s="20">
        <v>41043</v>
      </c>
      <c r="H357" s="3">
        <v>3.5640000000000001</v>
      </c>
      <c r="J357" s="20">
        <v>44603</v>
      </c>
      <c r="K357" s="3">
        <v>364.71629999999999</v>
      </c>
    </row>
    <row r="358" spans="1:11">
      <c r="A358" s="20">
        <v>41894</v>
      </c>
      <c r="B358" s="3">
        <v>35.799999999999997</v>
      </c>
      <c r="D358" s="20">
        <v>43452</v>
      </c>
      <c r="E358" s="3">
        <v>28.88</v>
      </c>
      <c r="G358" s="20">
        <v>41044</v>
      </c>
      <c r="H358" s="3">
        <v>3.6030000000000002</v>
      </c>
      <c r="J358" s="20">
        <v>44606</v>
      </c>
      <c r="K358" s="3">
        <v>355.11520000000002</v>
      </c>
    </row>
    <row r="359" spans="1:11">
      <c r="A359" s="20">
        <v>41897</v>
      </c>
      <c r="B359" s="3">
        <v>36.1</v>
      </c>
      <c r="D359" s="20">
        <v>43453</v>
      </c>
      <c r="E359" s="3">
        <v>30.52</v>
      </c>
      <c r="G359" s="20">
        <v>41045</v>
      </c>
      <c r="H359" s="3">
        <v>3.665</v>
      </c>
      <c r="J359" s="20">
        <v>44607</v>
      </c>
      <c r="K359" s="3">
        <v>379.44299999999998</v>
      </c>
    </row>
    <row r="360" spans="1:11">
      <c r="A360" s="20">
        <v>41898</v>
      </c>
      <c r="B360" s="3">
        <v>36.35</v>
      </c>
      <c r="D360" s="20">
        <v>43454</v>
      </c>
      <c r="E360" s="3">
        <v>25.37</v>
      </c>
      <c r="G360" s="20">
        <v>41046</v>
      </c>
      <c r="H360" s="3">
        <v>3.6509999999999998</v>
      </c>
      <c r="J360" s="20">
        <v>44608</v>
      </c>
      <c r="K360" s="3">
        <v>369.3929</v>
      </c>
    </row>
    <row r="361" spans="1:11">
      <c r="A361" s="20">
        <v>41899</v>
      </c>
      <c r="B361" s="3">
        <v>36.950000000000003</v>
      </c>
      <c r="D361" s="20">
        <v>43455</v>
      </c>
      <c r="E361" s="3">
        <v>31.96</v>
      </c>
      <c r="G361" s="20">
        <v>41047</v>
      </c>
      <c r="H361" s="3">
        <v>3.6840000000000002</v>
      </c>
      <c r="J361" s="20">
        <v>44609</v>
      </c>
      <c r="K361" s="3">
        <v>343.35649999999998</v>
      </c>
    </row>
    <row r="362" spans="1:11">
      <c r="A362" s="20">
        <v>41900</v>
      </c>
      <c r="B362" s="3">
        <v>36.799999999999997</v>
      </c>
      <c r="D362" s="20">
        <v>43456</v>
      </c>
      <c r="E362" s="3">
        <v>27.32</v>
      </c>
      <c r="G362" s="20">
        <v>41050</v>
      </c>
      <c r="H362" s="3">
        <v>3.5739999999999998</v>
      </c>
      <c r="J362" s="20">
        <v>44610</v>
      </c>
      <c r="K362" s="3">
        <v>324.06450000000001</v>
      </c>
    </row>
    <row r="363" spans="1:11">
      <c r="A363" s="20">
        <v>41901</v>
      </c>
      <c r="B363" s="3">
        <v>36.299999999999997</v>
      </c>
      <c r="D363" s="20">
        <v>43457</v>
      </c>
      <c r="E363" s="3">
        <v>28.85</v>
      </c>
      <c r="G363" s="20">
        <v>41051</v>
      </c>
      <c r="H363" s="3">
        <v>3.6230000000000002</v>
      </c>
      <c r="J363" s="20">
        <v>44613</v>
      </c>
      <c r="K363" s="3">
        <v>324.06450000000001</v>
      </c>
    </row>
    <row r="364" spans="1:11">
      <c r="A364" s="20">
        <v>41904</v>
      </c>
      <c r="B364" s="3">
        <v>36.1</v>
      </c>
      <c r="D364" s="20">
        <v>43458</v>
      </c>
      <c r="E364" s="3">
        <v>27.36</v>
      </c>
      <c r="G364" s="20">
        <v>41052</v>
      </c>
      <c r="H364" s="3">
        <v>3.6</v>
      </c>
      <c r="J364" s="20">
        <v>44614</v>
      </c>
      <c r="K364" s="3">
        <v>316.83510000000001</v>
      </c>
    </row>
    <row r="365" spans="1:11">
      <c r="A365" s="20">
        <v>41905</v>
      </c>
      <c r="B365" s="3">
        <v>36.200000000000003</v>
      </c>
      <c r="D365" s="20">
        <v>43459</v>
      </c>
      <c r="E365" s="3">
        <v>23.79</v>
      </c>
      <c r="G365" s="20">
        <v>41053</v>
      </c>
      <c r="H365" s="3">
        <v>3.5409999999999999</v>
      </c>
      <c r="J365" s="20">
        <v>44615</v>
      </c>
      <c r="K365" s="3">
        <v>309.28739999999999</v>
      </c>
    </row>
    <row r="366" spans="1:11">
      <c r="A366" s="20">
        <v>41906</v>
      </c>
      <c r="B366" s="3">
        <v>36.15</v>
      </c>
      <c r="D366" s="20">
        <v>43460</v>
      </c>
      <c r="E366" s="3">
        <v>20.149999999999999</v>
      </c>
      <c r="G366" s="20">
        <v>41054</v>
      </c>
      <c r="H366" s="3">
        <v>3.5219999999999998</v>
      </c>
      <c r="J366" s="20">
        <v>44616</v>
      </c>
      <c r="K366" s="3">
        <v>327.12490000000003</v>
      </c>
    </row>
    <row r="367" spans="1:11">
      <c r="A367" s="20">
        <v>41907</v>
      </c>
      <c r="B367" s="3">
        <v>36.6</v>
      </c>
      <c r="D367" s="20">
        <v>43461</v>
      </c>
      <c r="E367" s="3">
        <v>21.86</v>
      </c>
      <c r="G367" s="20">
        <v>41057</v>
      </c>
      <c r="H367" s="3">
        <v>3.5219999999999998</v>
      </c>
      <c r="J367" s="20">
        <v>44617</v>
      </c>
      <c r="K367" s="3">
        <v>330.05770000000001</v>
      </c>
    </row>
    <row r="368" spans="1:11">
      <c r="A368" s="20">
        <v>41908</v>
      </c>
      <c r="B368" s="3">
        <v>36.700000000000003</v>
      </c>
      <c r="D368" s="20">
        <v>43462</v>
      </c>
      <c r="E368" s="3">
        <v>24.11</v>
      </c>
      <c r="G368" s="20">
        <v>41058</v>
      </c>
      <c r="H368" s="3">
        <v>3.4369999999999998</v>
      </c>
      <c r="J368" s="20">
        <v>44620</v>
      </c>
      <c r="K368" s="3">
        <v>352.26600000000002</v>
      </c>
    </row>
    <row r="369" spans="1:11">
      <c r="A369" s="20">
        <v>41911</v>
      </c>
      <c r="B369" s="3">
        <v>36.75</v>
      </c>
      <c r="D369" s="20">
        <v>43463</v>
      </c>
      <c r="E369" s="3">
        <v>28.73</v>
      </c>
      <c r="G369" s="20">
        <v>41059</v>
      </c>
      <c r="H369" s="3">
        <v>3.3759999999999999</v>
      </c>
      <c r="J369" s="20">
        <v>44621</v>
      </c>
      <c r="K369" s="3">
        <v>345.07159999999999</v>
      </c>
    </row>
    <row r="370" spans="1:11">
      <c r="A370" s="20">
        <v>41912</v>
      </c>
      <c r="B370" s="3">
        <v>37.25</v>
      </c>
      <c r="D370" s="20">
        <v>43464</v>
      </c>
      <c r="E370" s="3">
        <v>28.32</v>
      </c>
      <c r="G370" s="20">
        <v>41060</v>
      </c>
      <c r="H370" s="3">
        <v>3.4279999999999999</v>
      </c>
      <c r="J370" s="20">
        <v>44622</v>
      </c>
      <c r="K370" s="3">
        <v>342.62569999999999</v>
      </c>
    </row>
    <row r="371" spans="1:11">
      <c r="A371" s="20">
        <v>41913</v>
      </c>
      <c r="B371" s="3">
        <v>36.65</v>
      </c>
      <c r="D371" s="20">
        <v>43465</v>
      </c>
      <c r="E371" s="3">
        <v>22.16</v>
      </c>
      <c r="G371" s="20">
        <v>41061</v>
      </c>
      <c r="H371" s="3">
        <v>3.3759999999999999</v>
      </c>
      <c r="J371" s="20">
        <v>44623</v>
      </c>
      <c r="K371" s="3">
        <v>318.8587</v>
      </c>
    </row>
    <row r="372" spans="1:11">
      <c r="A372" s="20">
        <v>41914</v>
      </c>
      <c r="B372" s="3">
        <v>36.200000000000003</v>
      </c>
      <c r="D372" s="20">
        <v>43466</v>
      </c>
      <c r="E372" s="3">
        <v>24.67</v>
      </c>
      <c r="G372" s="20">
        <v>41064</v>
      </c>
      <c r="H372" s="3">
        <v>3.4169999999999998</v>
      </c>
      <c r="J372" s="20">
        <v>44624</v>
      </c>
      <c r="K372" s="3">
        <v>295.80040000000002</v>
      </c>
    </row>
    <row r="373" spans="1:11">
      <c r="A373" s="20">
        <v>41915</v>
      </c>
      <c r="B373" s="3">
        <v>36.1</v>
      </c>
      <c r="D373" s="20">
        <v>43467</v>
      </c>
      <c r="E373" s="3">
        <v>35.81</v>
      </c>
      <c r="G373" s="20">
        <v>41065</v>
      </c>
      <c r="H373" s="3">
        <v>3.43</v>
      </c>
      <c r="J373" s="20">
        <v>44627</v>
      </c>
      <c r="K373" s="3">
        <v>279.24790000000002</v>
      </c>
    </row>
    <row r="374" spans="1:11">
      <c r="A374" s="20">
        <v>41918</v>
      </c>
      <c r="B374" s="3">
        <v>36.4</v>
      </c>
      <c r="D374" s="20">
        <v>43468</v>
      </c>
      <c r="E374" s="3">
        <v>31.16</v>
      </c>
      <c r="G374" s="20">
        <v>41066</v>
      </c>
      <c r="H374" s="3">
        <v>3.4249999999999998</v>
      </c>
      <c r="J374" s="20">
        <v>44628</v>
      </c>
      <c r="K374" s="3">
        <v>290.01429999999999</v>
      </c>
    </row>
    <row r="375" spans="1:11">
      <c r="A375" s="20">
        <v>41919</v>
      </c>
      <c r="B375" s="3">
        <v>36.049999999999997</v>
      </c>
      <c r="D375" s="20">
        <v>43469</v>
      </c>
      <c r="E375" s="3">
        <v>27.96</v>
      </c>
      <c r="G375" s="20">
        <v>41067</v>
      </c>
      <c r="H375" s="3">
        <v>3.371</v>
      </c>
      <c r="J375" s="20">
        <v>44629</v>
      </c>
      <c r="K375" s="3">
        <v>317.01339999999999</v>
      </c>
    </row>
    <row r="376" spans="1:11">
      <c r="A376" s="20">
        <v>41920</v>
      </c>
      <c r="B376" s="3">
        <v>36.25</v>
      </c>
      <c r="D376" s="20">
        <v>43470</v>
      </c>
      <c r="E376" s="3">
        <v>22.17</v>
      </c>
      <c r="G376" s="20">
        <v>41068</v>
      </c>
      <c r="H376" s="3">
        <v>3.3929999999999998</v>
      </c>
      <c r="J376" s="20">
        <v>44630</v>
      </c>
      <c r="K376" s="3">
        <v>311.77359999999999</v>
      </c>
    </row>
    <row r="377" spans="1:11">
      <c r="A377" s="20">
        <v>41921</v>
      </c>
      <c r="B377" s="3">
        <v>36</v>
      </c>
      <c r="D377" s="20">
        <v>43471</v>
      </c>
      <c r="E377" s="3">
        <v>17.829999999999998</v>
      </c>
      <c r="G377" s="20">
        <v>41071</v>
      </c>
      <c r="H377" s="3">
        <v>3.3380000000000001</v>
      </c>
      <c r="J377" s="20">
        <v>44631</v>
      </c>
      <c r="K377" s="3">
        <v>301.01979999999998</v>
      </c>
    </row>
    <row r="378" spans="1:11">
      <c r="A378" s="20">
        <v>41922</v>
      </c>
      <c r="B378" s="3">
        <v>35.950000000000003</v>
      </c>
      <c r="D378" s="20">
        <v>43472</v>
      </c>
      <c r="E378" s="3">
        <v>20.99</v>
      </c>
      <c r="G378" s="20">
        <v>41072</v>
      </c>
      <c r="H378" s="3">
        <v>3.3420000000000001</v>
      </c>
      <c r="J378" s="20">
        <v>44634</v>
      </c>
      <c r="K378" s="3">
        <v>281.33339999999998</v>
      </c>
    </row>
    <row r="379" spans="1:11">
      <c r="A379" s="20">
        <v>41925</v>
      </c>
      <c r="B379" s="3">
        <v>36.049999999999997</v>
      </c>
      <c r="D379" s="20">
        <v>43473</v>
      </c>
      <c r="E379" s="3">
        <v>22.64</v>
      </c>
      <c r="G379" s="20">
        <v>41073</v>
      </c>
      <c r="H379" s="3">
        <v>3.2959999999999998</v>
      </c>
      <c r="J379" s="20">
        <v>44635</v>
      </c>
      <c r="K379" s="3">
        <v>286.4966</v>
      </c>
    </row>
    <row r="380" spans="1:11">
      <c r="A380" s="20">
        <v>41926</v>
      </c>
      <c r="B380" s="3">
        <v>36.1</v>
      </c>
      <c r="D380" s="20">
        <v>43474</v>
      </c>
      <c r="E380" s="3">
        <v>23.39</v>
      </c>
      <c r="G380" s="20">
        <v>41074</v>
      </c>
      <c r="H380" s="3">
        <v>3.452</v>
      </c>
      <c r="J380" s="20">
        <v>44636</v>
      </c>
      <c r="K380" s="3">
        <v>301.39229999999998</v>
      </c>
    </row>
    <row r="381" spans="1:11">
      <c r="A381" s="20">
        <v>41927</v>
      </c>
      <c r="B381" s="3">
        <v>35.65</v>
      </c>
      <c r="D381" s="20">
        <v>43475</v>
      </c>
      <c r="E381" s="3">
        <v>21.24</v>
      </c>
      <c r="G381" s="20">
        <v>41075</v>
      </c>
      <c r="H381" s="3">
        <v>3.427</v>
      </c>
      <c r="J381" s="20">
        <v>44637</v>
      </c>
      <c r="K381" s="3">
        <v>312.97000000000003</v>
      </c>
    </row>
    <row r="382" spans="1:11">
      <c r="A382" s="20">
        <v>41928</v>
      </c>
      <c r="B382" s="3">
        <v>35.65</v>
      </c>
      <c r="D382" s="20">
        <v>43476</v>
      </c>
      <c r="E382" s="3">
        <v>20.49</v>
      </c>
      <c r="G382" s="20">
        <v>41078</v>
      </c>
      <c r="H382" s="3">
        <v>3.4820000000000002</v>
      </c>
      <c r="J382" s="20">
        <v>44638</v>
      </c>
      <c r="K382" s="3">
        <v>325.51170000000002</v>
      </c>
    </row>
    <row r="383" spans="1:11">
      <c r="A383" s="20">
        <v>41929</v>
      </c>
      <c r="B383" s="3">
        <v>35.65</v>
      </c>
      <c r="D383" s="20">
        <v>43477</v>
      </c>
      <c r="E383" s="3">
        <v>22.24</v>
      </c>
      <c r="G383" s="20">
        <v>41079</v>
      </c>
      <c r="H383" s="3">
        <v>3.4609999999999999</v>
      </c>
      <c r="J383" s="20">
        <v>44641</v>
      </c>
      <c r="K383" s="3">
        <v>324.0847</v>
      </c>
    </row>
    <row r="384" spans="1:11">
      <c r="A384" s="20">
        <v>41932</v>
      </c>
      <c r="B384" s="3">
        <v>35.5</v>
      </c>
      <c r="D384" s="20">
        <v>43478</v>
      </c>
      <c r="E384" s="3">
        <v>28.68</v>
      </c>
      <c r="G384" s="20">
        <v>41080</v>
      </c>
      <c r="H384" s="3">
        <v>3.4710000000000001</v>
      </c>
      <c r="J384" s="20">
        <v>44642</v>
      </c>
      <c r="K384" s="3">
        <v>334.32560000000001</v>
      </c>
    </row>
    <row r="385" spans="1:11">
      <c r="A385" s="20">
        <v>41933</v>
      </c>
      <c r="B385" s="3">
        <v>35.299999999999997</v>
      </c>
      <c r="D385" s="20">
        <v>43479</v>
      </c>
      <c r="E385" s="3">
        <v>28.93</v>
      </c>
      <c r="G385" s="20">
        <v>41081</v>
      </c>
      <c r="H385" s="3">
        <v>3.4750000000000001</v>
      </c>
      <c r="J385" s="20">
        <v>44643</v>
      </c>
      <c r="K385" s="3">
        <v>332.95940000000002</v>
      </c>
    </row>
    <row r="386" spans="1:11">
      <c r="A386" s="20">
        <v>41934</v>
      </c>
      <c r="B386" s="3">
        <v>35.25</v>
      </c>
      <c r="D386" s="20">
        <v>43480</v>
      </c>
      <c r="E386" s="3">
        <v>26.71</v>
      </c>
      <c r="G386" s="20">
        <v>41082</v>
      </c>
      <c r="H386" s="3">
        <v>3.512</v>
      </c>
      <c r="J386" s="20">
        <v>44644</v>
      </c>
      <c r="K386" s="3">
        <v>347.55630000000002</v>
      </c>
    </row>
    <row r="387" spans="1:11">
      <c r="A387" s="20">
        <v>41935</v>
      </c>
      <c r="B387" s="3">
        <v>34.9</v>
      </c>
      <c r="D387" s="20">
        <v>43481</v>
      </c>
      <c r="E387" s="3">
        <v>25.95</v>
      </c>
      <c r="G387" s="20">
        <v>41085</v>
      </c>
      <c r="H387" s="3">
        <v>3.5369999999999999</v>
      </c>
      <c r="J387" s="20">
        <v>44645</v>
      </c>
      <c r="K387" s="3">
        <v>341.52319999999997</v>
      </c>
    </row>
    <row r="388" spans="1:11">
      <c r="A388" s="20">
        <v>41936</v>
      </c>
      <c r="B388" s="3">
        <v>34.700000000000003</v>
      </c>
      <c r="D388" s="20">
        <v>43482</v>
      </c>
      <c r="E388" s="3">
        <v>27.08</v>
      </c>
      <c r="G388" s="20">
        <v>41086</v>
      </c>
      <c r="H388" s="3">
        <v>3.5819999999999999</v>
      </c>
      <c r="J388" s="20">
        <v>44648</v>
      </c>
      <c r="K388" s="3">
        <v>362.22489999999999</v>
      </c>
    </row>
    <row r="389" spans="1:11">
      <c r="A389" s="20">
        <v>41939</v>
      </c>
      <c r="B389" s="3">
        <v>34.549999999999997</v>
      </c>
      <c r="D389" s="20">
        <v>43483</v>
      </c>
      <c r="E389" s="3">
        <v>19.940000000000001</v>
      </c>
      <c r="G389" s="20">
        <v>41087</v>
      </c>
      <c r="H389" s="3">
        <v>3.5649999999999999</v>
      </c>
      <c r="J389" s="20">
        <v>44649</v>
      </c>
      <c r="K389" s="3">
        <v>362.92779999999999</v>
      </c>
    </row>
    <row r="390" spans="1:11">
      <c r="A390" s="20">
        <v>41940</v>
      </c>
      <c r="B390" s="3">
        <v>34.5</v>
      </c>
      <c r="D390" s="20">
        <v>43484</v>
      </c>
      <c r="E390" s="3">
        <v>24</v>
      </c>
      <c r="G390" s="20">
        <v>41088</v>
      </c>
      <c r="H390" s="3">
        <v>3.5249999999999999</v>
      </c>
      <c r="J390" s="20">
        <v>44650</v>
      </c>
      <c r="K390" s="3">
        <v>340.43810000000002</v>
      </c>
    </row>
    <row r="391" spans="1:11">
      <c r="A391" s="20">
        <v>41941</v>
      </c>
      <c r="B391" s="3">
        <v>34.950000000000003</v>
      </c>
      <c r="D391" s="20">
        <v>43485</v>
      </c>
      <c r="E391" s="3">
        <v>27.16</v>
      </c>
      <c r="G391" s="20">
        <v>41089</v>
      </c>
      <c r="H391" s="3">
        <v>3.58</v>
      </c>
      <c r="J391" s="20">
        <v>44651</v>
      </c>
      <c r="K391" s="3">
        <v>328.18119999999999</v>
      </c>
    </row>
    <row r="392" spans="1:11">
      <c r="A392" s="20">
        <v>41942</v>
      </c>
      <c r="B392" s="3">
        <v>35.200000000000003</v>
      </c>
      <c r="D392" s="20">
        <v>43486</v>
      </c>
      <c r="E392" s="3">
        <v>19.03</v>
      </c>
      <c r="G392" s="20">
        <v>41092</v>
      </c>
      <c r="H392" s="3">
        <v>3.581</v>
      </c>
      <c r="J392" s="20">
        <v>44652</v>
      </c>
      <c r="K392" s="3">
        <v>335.0034</v>
      </c>
    </row>
    <row r="393" spans="1:11">
      <c r="A393" s="20">
        <v>41943</v>
      </c>
      <c r="B393" s="3">
        <v>35.25</v>
      </c>
      <c r="D393" s="20">
        <v>43487</v>
      </c>
      <c r="E393" s="3">
        <v>17.579999999999998</v>
      </c>
      <c r="G393" s="20">
        <v>41093</v>
      </c>
      <c r="H393" s="3">
        <v>3.637</v>
      </c>
      <c r="J393" s="20">
        <v>44655</v>
      </c>
      <c r="K393" s="3">
        <v>342.97539999999998</v>
      </c>
    </row>
    <row r="394" spans="1:11">
      <c r="A394" s="20">
        <v>41946</v>
      </c>
      <c r="B394" s="3">
        <v>35.700000000000003</v>
      </c>
      <c r="D394" s="20">
        <v>43488</v>
      </c>
      <c r="E394" s="3">
        <v>26.89</v>
      </c>
      <c r="G394" s="20">
        <v>41094</v>
      </c>
      <c r="H394" s="3">
        <v>3.637</v>
      </c>
      <c r="J394" s="20">
        <v>44656</v>
      </c>
      <c r="K394" s="3">
        <v>326.64760000000001</v>
      </c>
    </row>
    <row r="395" spans="1:11">
      <c r="A395" s="20">
        <v>41947</v>
      </c>
      <c r="B395" s="3">
        <v>36.25</v>
      </c>
      <c r="D395" s="20">
        <v>43489</v>
      </c>
      <c r="E395" s="3">
        <v>26.53</v>
      </c>
      <c r="G395" s="20">
        <v>41095</v>
      </c>
      <c r="H395" s="3">
        <v>3.65</v>
      </c>
      <c r="J395" s="20">
        <v>44657</v>
      </c>
      <c r="K395" s="3">
        <v>307.56299999999999</v>
      </c>
    </row>
    <row r="396" spans="1:11">
      <c r="A396" s="20">
        <v>41948</v>
      </c>
      <c r="B396" s="3">
        <v>36.5</v>
      </c>
      <c r="D396" s="20">
        <v>43490</v>
      </c>
      <c r="E396" s="3">
        <v>30.14</v>
      </c>
      <c r="G396" s="20">
        <v>41096</v>
      </c>
      <c r="H396" s="3">
        <v>3.5310000000000001</v>
      </c>
      <c r="J396" s="20">
        <v>44658</v>
      </c>
      <c r="K396" s="3">
        <v>305.4074</v>
      </c>
    </row>
    <row r="397" spans="1:11">
      <c r="A397" s="20">
        <v>41949</v>
      </c>
      <c r="B397" s="3">
        <v>36.75</v>
      </c>
      <c r="D397" s="20">
        <v>43491</v>
      </c>
      <c r="E397" s="3">
        <v>25.51</v>
      </c>
      <c r="G397" s="20">
        <v>41099</v>
      </c>
      <c r="H397" s="3">
        <v>3.6070000000000002</v>
      </c>
      <c r="J397" s="20">
        <v>44659</v>
      </c>
      <c r="K397" s="3">
        <v>294.19200000000001</v>
      </c>
    </row>
    <row r="398" spans="1:11">
      <c r="A398" s="20">
        <v>41950</v>
      </c>
      <c r="B398" s="3">
        <v>37.049999999999997</v>
      </c>
      <c r="D398" s="20">
        <v>43492</v>
      </c>
      <c r="E398" s="3">
        <v>24.65</v>
      </c>
      <c r="G398" s="20">
        <v>41100</v>
      </c>
      <c r="H398" s="3">
        <v>3.544</v>
      </c>
      <c r="J398" s="20">
        <v>44662</v>
      </c>
      <c r="K398" s="3">
        <v>288.35789999999997</v>
      </c>
    </row>
    <row r="399" spans="1:11">
      <c r="A399" s="20">
        <v>41953</v>
      </c>
      <c r="B399" s="3">
        <v>37.049999999999997</v>
      </c>
      <c r="D399" s="20">
        <v>43493</v>
      </c>
      <c r="E399" s="3">
        <v>18.670000000000002</v>
      </c>
      <c r="G399" s="20">
        <v>41101</v>
      </c>
      <c r="H399" s="3">
        <v>3.617</v>
      </c>
      <c r="J399" s="20">
        <v>44663</v>
      </c>
      <c r="K399" s="3">
        <v>275.19450000000001</v>
      </c>
    </row>
    <row r="400" spans="1:11">
      <c r="A400" s="20">
        <v>41954</v>
      </c>
      <c r="B400" s="3">
        <v>36.5</v>
      </c>
      <c r="D400" s="20">
        <v>43494</v>
      </c>
      <c r="E400" s="3">
        <v>29.8</v>
      </c>
      <c r="G400" s="20">
        <v>41102</v>
      </c>
      <c r="H400" s="3">
        <v>3.629</v>
      </c>
      <c r="J400" s="20">
        <v>44664</v>
      </c>
      <c r="K400" s="3">
        <v>288.6635</v>
      </c>
    </row>
    <row r="401" spans="1:11">
      <c r="A401" s="20">
        <v>41955</v>
      </c>
      <c r="B401" s="3">
        <v>36.6</v>
      </c>
      <c r="D401" s="20">
        <v>43495</v>
      </c>
      <c r="E401" s="3">
        <v>25.54</v>
      </c>
      <c r="G401" s="20">
        <v>41103</v>
      </c>
      <c r="H401" s="3">
        <v>3.6379999999999999</v>
      </c>
      <c r="J401" s="20">
        <v>44665</v>
      </c>
      <c r="K401" s="3">
        <v>277.29399999999998</v>
      </c>
    </row>
    <row r="402" spans="1:11">
      <c r="A402" s="20">
        <v>41956</v>
      </c>
      <c r="B402" s="3">
        <v>35.450000000000003</v>
      </c>
      <c r="D402" s="20">
        <v>43496</v>
      </c>
      <c r="E402" s="3">
        <v>21.39</v>
      </c>
      <c r="G402" s="20">
        <v>41106</v>
      </c>
      <c r="H402" s="3">
        <v>3.569</v>
      </c>
      <c r="J402" s="20">
        <v>44666</v>
      </c>
      <c r="K402" s="3">
        <v>277.29399999999998</v>
      </c>
    </row>
    <row r="403" spans="1:11">
      <c r="A403" s="20">
        <v>41957</v>
      </c>
      <c r="B403" s="3">
        <v>35.700000000000003</v>
      </c>
      <c r="D403" s="20">
        <v>43497</v>
      </c>
      <c r="E403" s="3">
        <v>24.2</v>
      </c>
      <c r="G403" s="20">
        <v>41107</v>
      </c>
      <c r="H403" s="3">
        <v>3.5619999999999998</v>
      </c>
      <c r="J403" s="20">
        <v>44669</v>
      </c>
      <c r="K403" s="3">
        <v>278.1225</v>
      </c>
    </row>
    <row r="404" spans="1:11">
      <c r="A404" s="20">
        <v>41960</v>
      </c>
      <c r="B404" s="3">
        <v>35.85</v>
      </c>
      <c r="D404" s="20">
        <v>43498</v>
      </c>
      <c r="E404" s="3">
        <v>20.83</v>
      </c>
      <c r="G404" s="20">
        <v>41108</v>
      </c>
      <c r="H404" s="3">
        <v>3.6320000000000001</v>
      </c>
      <c r="J404" s="20">
        <v>44670</v>
      </c>
      <c r="K404" s="3">
        <v>276.3691</v>
      </c>
    </row>
    <row r="405" spans="1:11">
      <c r="A405" s="20">
        <v>41961</v>
      </c>
      <c r="B405" s="3">
        <v>35.65</v>
      </c>
      <c r="D405" s="20">
        <v>43499</v>
      </c>
      <c r="E405" s="3">
        <v>14.5</v>
      </c>
      <c r="G405" s="20">
        <v>41109</v>
      </c>
      <c r="H405" s="3">
        <v>3.6</v>
      </c>
      <c r="J405" s="20">
        <v>44671</v>
      </c>
      <c r="K405" s="3">
        <v>269.03570000000002</v>
      </c>
    </row>
    <row r="406" spans="1:11">
      <c r="A406" s="20">
        <v>41962</v>
      </c>
      <c r="B406" s="3">
        <v>37.5</v>
      </c>
      <c r="D406" s="20">
        <v>43500</v>
      </c>
      <c r="E406" s="3">
        <v>19.690000000000001</v>
      </c>
      <c r="G406" s="20">
        <v>41110</v>
      </c>
      <c r="H406" s="3">
        <v>3.633</v>
      </c>
      <c r="J406" s="20">
        <v>44672</v>
      </c>
      <c r="K406" s="3">
        <v>252.49590000000001</v>
      </c>
    </row>
    <row r="407" spans="1:11">
      <c r="A407" s="20">
        <v>41963</v>
      </c>
      <c r="B407" s="3">
        <v>37.5</v>
      </c>
      <c r="D407" s="20">
        <v>43501</v>
      </c>
      <c r="E407" s="3">
        <v>17.510000000000002</v>
      </c>
      <c r="G407" s="20">
        <v>41113</v>
      </c>
      <c r="H407" s="3">
        <v>3.6349999999999998</v>
      </c>
      <c r="J407" s="20">
        <v>44673</v>
      </c>
      <c r="K407" s="3">
        <v>239.1096</v>
      </c>
    </row>
    <row r="408" spans="1:11">
      <c r="A408" s="20">
        <v>41964</v>
      </c>
      <c r="B408" s="3">
        <v>37.4</v>
      </c>
      <c r="D408" s="20">
        <v>43502</v>
      </c>
      <c r="E408" s="3">
        <v>17.829999999999998</v>
      </c>
      <c r="G408" s="20">
        <v>41114</v>
      </c>
      <c r="H408" s="3">
        <v>3.6930000000000001</v>
      </c>
      <c r="J408" s="20">
        <v>44676</v>
      </c>
      <c r="K408" s="3">
        <v>239.46940000000001</v>
      </c>
    </row>
    <row r="409" spans="1:11">
      <c r="A409" s="20">
        <v>41967</v>
      </c>
      <c r="B409" s="3">
        <v>37.5</v>
      </c>
      <c r="D409" s="20">
        <v>43503</v>
      </c>
      <c r="E409" s="3">
        <v>18.36</v>
      </c>
      <c r="G409" s="20">
        <v>41115</v>
      </c>
      <c r="H409" s="3">
        <v>3.66</v>
      </c>
      <c r="J409" s="20">
        <v>44677</v>
      </c>
      <c r="K409" s="3">
        <v>224.3588</v>
      </c>
    </row>
    <row r="410" spans="1:11">
      <c r="A410" s="20">
        <v>41968</v>
      </c>
      <c r="B410" s="3">
        <v>37.700000000000003</v>
      </c>
      <c r="D410" s="20">
        <v>43504</v>
      </c>
      <c r="E410" s="3">
        <v>28.48</v>
      </c>
      <c r="G410" s="20">
        <v>41116</v>
      </c>
      <c r="H410" s="3">
        <v>3.7069999999999999</v>
      </c>
      <c r="J410" s="20">
        <v>44678</v>
      </c>
      <c r="K410" s="3">
        <v>225.07220000000001</v>
      </c>
    </row>
    <row r="411" spans="1:11">
      <c r="A411" s="20">
        <v>41969</v>
      </c>
      <c r="B411" s="3">
        <v>37.4</v>
      </c>
      <c r="D411" s="20">
        <v>43505</v>
      </c>
      <c r="E411" s="3">
        <v>26.23</v>
      </c>
      <c r="G411" s="20">
        <v>41117</v>
      </c>
      <c r="H411" s="3">
        <v>3.6819999999999999</v>
      </c>
      <c r="J411" s="20">
        <v>44679</v>
      </c>
      <c r="K411" s="3">
        <v>229.119</v>
      </c>
    </row>
    <row r="412" spans="1:11">
      <c r="A412" s="20">
        <v>41970</v>
      </c>
      <c r="B412" s="3">
        <v>37.450000000000003</v>
      </c>
      <c r="D412" s="20">
        <v>43506</v>
      </c>
      <c r="E412" s="3">
        <v>22.16</v>
      </c>
      <c r="G412" s="20">
        <v>41120</v>
      </c>
      <c r="H412" s="3">
        <v>3.7850000000000001</v>
      </c>
      <c r="J412" s="20">
        <v>44680</v>
      </c>
      <c r="K412" s="3">
        <v>219.6748</v>
      </c>
    </row>
    <row r="413" spans="1:11">
      <c r="A413" s="20">
        <v>41971</v>
      </c>
      <c r="B413" s="3">
        <v>37.35</v>
      </c>
      <c r="D413" s="20">
        <v>43507</v>
      </c>
      <c r="E413" s="3">
        <v>19.010000000000002</v>
      </c>
      <c r="G413" s="20">
        <v>41121</v>
      </c>
      <c r="H413" s="3">
        <v>3.7589999999999999</v>
      </c>
      <c r="J413" s="20">
        <v>44683</v>
      </c>
      <c r="K413" s="3">
        <v>225.89089999999999</v>
      </c>
    </row>
    <row r="414" spans="1:11">
      <c r="A414" s="20">
        <v>41974</v>
      </c>
      <c r="B414" s="3">
        <v>37.450000000000003</v>
      </c>
      <c r="D414" s="20">
        <v>43508</v>
      </c>
      <c r="E414" s="3">
        <v>22.52</v>
      </c>
      <c r="G414" s="20">
        <v>41122</v>
      </c>
      <c r="H414" s="3">
        <v>3.7269999999999999</v>
      </c>
      <c r="J414" s="20">
        <v>44684</v>
      </c>
      <c r="K414" s="3">
        <v>223.54069999999999</v>
      </c>
    </row>
    <row r="415" spans="1:11">
      <c r="A415" s="20">
        <v>41975</v>
      </c>
      <c r="B415" s="3">
        <v>37.35</v>
      </c>
      <c r="D415" s="20">
        <v>43509</v>
      </c>
      <c r="E415" s="3">
        <v>18.52</v>
      </c>
      <c r="G415" s="20">
        <v>41123</v>
      </c>
      <c r="H415" s="3">
        <v>3.544</v>
      </c>
      <c r="J415" s="20">
        <v>44685</v>
      </c>
      <c r="K415" s="3">
        <v>232.74299999999999</v>
      </c>
    </row>
    <row r="416" spans="1:11">
      <c r="A416" s="20">
        <v>41976</v>
      </c>
      <c r="B416" s="3">
        <v>37.450000000000003</v>
      </c>
      <c r="D416" s="20">
        <v>43510</v>
      </c>
      <c r="E416" s="3">
        <v>19.059999999999999</v>
      </c>
      <c r="G416" s="20">
        <v>41124</v>
      </c>
      <c r="H416" s="3">
        <v>3.5089999999999999</v>
      </c>
      <c r="J416" s="20">
        <v>44686</v>
      </c>
      <c r="K416" s="3">
        <v>213.02590000000001</v>
      </c>
    </row>
    <row r="417" spans="1:11">
      <c r="A417" s="20">
        <v>41977</v>
      </c>
      <c r="B417" s="3">
        <v>37.299999999999997</v>
      </c>
      <c r="D417" s="20">
        <v>43511</v>
      </c>
      <c r="E417" s="3">
        <v>21.86</v>
      </c>
      <c r="G417" s="20">
        <v>41127</v>
      </c>
      <c r="H417" s="3">
        <v>3.5569999999999999</v>
      </c>
      <c r="J417" s="20">
        <v>44687</v>
      </c>
      <c r="K417" s="3">
        <v>204.40899999999999</v>
      </c>
    </row>
    <row r="418" spans="1:11">
      <c r="A418" s="20">
        <v>41978</v>
      </c>
      <c r="B418" s="3">
        <v>37.65</v>
      </c>
      <c r="D418" s="20">
        <v>43512</v>
      </c>
      <c r="E418" s="3">
        <v>20.75</v>
      </c>
      <c r="G418" s="20">
        <v>41128</v>
      </c>
      <c r="H418" s="3">
        <v>3.6339999999999999</v>
      </c>
      <c r="J418" s="20">
        <v>44690</v>
      </c>
      <c r="K418" s="3">
        <v>177.3152</v>
      </c>
    </row>
    <row r="419" spans="1:11">
      <c r="A419" s="20">
        <v>41981</v>
      </c>
      <c r="B419" s="3">
        <v>37.4</v>
      </c>
      <c r="D419" s="20">
        <v>43513</v>
      </c>
      <c r="E419" s="3">
        <v>20.81</v>
      </c>
      <c r="G419" s="20">
        <v>41129</v>
      </c>
      <c r="H419" s="3">
        <v>3.6680000000000001</v>
      </c>
      <c r="J419" s="20">
        <v>44691</v>
      </c>
      <c r="K419" s="3">
        <v>165.54400000000001</v>
      </c>
    </row>
    <row r="420" spans="1:11">
      <c r="A420" s="20">
        <v>41982</v>
      </c>
      <c r="B420" s="3">
        <v>37.549999999999997</v>
      </c>
      <c r="D420" s="20">
        <v>43514</v>
      </c>
      <c r="E420" s="3">
        <v>21.45</v>
      </c>
      <c r="G420" s="20">
        <v>41130</v>
      </c>
      <c r="H420" s="3">
        <v>3.6640000000000001</v>
      </c>
      <c r="J420" s="20">
        <v>44692</v>
      </c>
      <c r="K420" s="3">
        <v>153.7902</v>
      </c>
    </row>
    <row r="421" spans="1:11">
      <c r="A421" s="20">
        <v>41983</v>
      </c>
      <c r="B421" s="3">
        <v>37.700000000000003</v>
      </c>
      <c r="D421" s="20">
        <v>43515</v>
      </c>
      <c r="E421" s="3">
        <v>28.3</v>
      </c>
      <c r="G421" s="20">
        <v>41131</v>
      </c>
      <c r="H421" s="3">
        <v>3.57</v>
      </c>
      <c r="J421" s="20">
        <v>44693</v>
      </c>
      <c r="K421" s="3">
        <v>155.5155</v>
      </c>
    </row>
    <row r="422" spans="1:11">
      <c r="A422" s="20">
        <v>41984</v>
      </c>
      <c r="B422" s="3">
        <v>37.4</v>
      </c>
      <c r="D422" s="20">
        <v>43516</v>
      </c>
      <c r="E422" s="3">
        <v>23.18</v>
      </c>
      <c r="G422" s="20">
        <v>41134</v>
      </c>
      <c r="H422" s="3">
        <v>3.5289999999999999</v>
      </c>
      <c r="J422" s="20">
        <v>44694</v>
      </c>
      <c r="K422" s="3">
        <v>169.30119999999999</v>
      </c>
    </row>
    <row r="423" spans="1:11">
      <c r="A423" s="20">
        <v>41985</v>
      </c>
      <c r="B423" s="3">
        <v>37.700000000000003</v>
      </c>
      <c r="D423" s="20">
        <v>43517</v>
      </c>
      <c r="E423" s="3">
        <v>19.829999999999998</v>
      </c>
      <c r="G423" s="20">
        <v>41135</v>
      </c>
      <c r="H423" s="3">
        <v>3.5790000000000002</v>
      </c>
      <c r="J423" s="20">
        <v>44697</v>
      </c>
      <c r="K423" s="3">
        <v>163.26230000000001</v>
      </c>
    </row>
    <row r="424" spans="1:11">
      <c r="A424" s="20">
        <v>41988</v>
      </c>
      <c r="B424" s="3">
        <v>37.25</v>
      </c>
      <c r="D424" s="20">
        <v>43518</v>
      </c>
      <c r="E424" s="3">
        <v>22.81</v>
      </c>
      <c r="G424" s="20">
        <v>41136</v>
      </c>
      <c r="H424" s="3">
        <v>3.5249999999999999</v>
      </c>
      <c r="J424" s="20">
        <v>44698</v>
      </c>
      <c r="K424" s="3">
        <v>170.86439999999999</v>
      </c>
    </row>
    <row r="425" spans="1:11">
      <c r="A425" s="20">
        <v>41989</v>
      </c>
      <c r="B425" s="3">
        <v>37.25</v>
      </c>
      <c r="D425" s="20">
        <v>43519</v>
      </c>
      <c r="E425" s="3">
        <v>16.48</v>
      </c>
      <c r="G425" s="20">
        <v>41137</v>
      </c>
      <c r="H425" s="3">
        <v>3.4889999999999999</v>
      </c>
      <c r="J425" s="20">
        <v>44699</v>
      </c>
      <c r="K425" s="3">
        <v>165.1848</v>
      </c>
    </row>
    <row r="426" spans="1:11">
      <c r="A426" s="20">
        <v>41990</v>
      </c>
      <c r="B426" s="3">
        <v>37.6</v>
      </c>
      <c r="D426" s="20">
        <v>43520</v>
      </c>
      <c r="E426" s="3">
        <v>22.67</v>
      </c>
      <c r="G426" s="20">
        <v>41138</v>
      </c>
      <c r="H426" s="3">
        <v>3.4910000000000001</v>
      </c>
      <c r="J426" s="20">
        <v>44700</v>
      </c>
      <c r="K426" s="3">
        <v>173.72040000000001</v>
      </c>
    </row>
    <row r="427" spans="1:11">
      <c r="A427" s="20">
        <v>41991</v>
      </c>
      <c r="B427" s="3">
        <v>37.450000000000003</v>
      </c>
      <c r="D427" s="20">
        <v>43521</v>
      </c>
      <c r="E427" s="3">
        <v>18.29</v>
      </c>
      <c r="G427" s="20">
        <v>41141</v>
      </c>
      <c r="H427" s="3">
        <v>3.54</v>
      </c>
      <c r="J427" s="20">
        <v>44701</v>
      </c>
      <c r="K427" s="3">
        <v>169.1018</v>
      </c>
    </row>
    <row r="428" spans="1:11">
      <c r="A428" s="20">
        <v>41992</v>
      </c>
      <c r="B428" s="3">
        <v>37.1</v>
      </c>
      <c r="D428" s="20">
        <v>43522</v>
      </c>
      <c r="E428" s="3">
        <v>20.71</v>
      </c>
      <c r="G428" s="20">
        <v>41142</v>
      </c>
      <c r="H428" s="3">
        <v>3.508</v>
      </c>
      <c r="J428" s="20">
        <v>44704</v>
      </c>
      <c r="K428" s="3">
        <v>168.14060000000001</v>
      </c>
    </row>
    <row r="429" spans="1:11">
      <c r="A429" s="20">
        <v>41995</v>
      </c>
      <c r="B429" s="3">
        <v>37.200000000000003</v>
      </c>
      <c r="D429" s="20">
        <v>43523</v>
      </c>
      <c r="E429" s="3">
        <v>22.11</v>
      </c>
      <c r="G429" s="20">
        <v>41143</v>
      </c>
      <c r="H429" s="3">
        <v>3.5449999999999999</v>
      </c>
      <c r="J429" s="20">
        <v>44705</v>
      </c>
      <c r="K429" s="3">
        <v>158.8526</v>
      </c>
    </row>
    <row r="430" spans="1:11">
      <c r="A430" s="20">
        <v>41996</v>
      </c>
      <c r="B430" s="3">
        <v>37.6</v>
      </c>
      <c r="D430" s="20">
        <v>43524</v>
      </c>
      <c r="E430" s="3">
        <v>26.86</v>
      </c>
      <c r="G430" s="20">
        <v>41144</v>
      </c>
      <c r="H430" s="3">
        <v>3.5369999999999999</v>
      </c>
      <c r="J430" s="20">
        <v>44706</v>
      </c>
      <c r="K430" s="3">
        <v>160.8818</v>
      </c>
    </row>
    <row r="431" spans="1:11">
      <c r="A431" s="20">
        <v>41997</v>
      </c>
      <c r="B431" s="3">
        <v>37.200000000000003</v>
      </c>
      <c r="D431" s="20">
        <v>43525</v>
      </c>
      <c r="E431" s="3">
        <v>25.59</v>
      </c>
      <c r="G431" s="20">
        <v>41145</v>
      </c>
      <c r="H431" s="3">
        <v>3.472</v>
      </c>
      <c r="J431" s="20">
        <v>44707</v>
      </c>
      <c r="K431" s="3">
        <v>164.67609999999999</v>
      </c>
    </row>
    <row r="432" spans="1:11">
      <c r="A432" s="20">
        <v>41998</v>
      </c>
      <c r="B432" s="3">
        <v>37.5</v>
      </c>
      <c r="D432" s="20">
        <v>43526</v>
      </c>
      <c r="E432" s="3">
        <v>23.86</v>
      </c>
      <c r="G432" s="20">
        <v>41148</v>
      </c>
      <c r="H432" s="3">
        <v>3.4129999999999998</v>
      </c>
      <c r="J432" s="20">
        <v>44708</v>
      </c>
      <c r="K432" s="3">
        <v>171.36840000000001</v>
      </c>
    </row>
    <row r="433" spans="1:11">
      <c r="A433" s="20">
        <v>41999</v>
      </c>
      <c r="B433" s="3">
        <v>37.4</v>
      </c>
      <c r="D433" s="20">
        <v>43527</v>
      </c>
      <c r="E433" s="3">
        <v>23.19</v>
      </c>
      <c r="G433" s="20">
        <v>41149</v>
      </c>
      <c r="H433" s="3">
        <v>3.355</v>
      </c>
      <c r="J433" s="20">
        <v>44711</v>
      </c>
      <c r="K433" s="3">
        <v>171.36840000000001</v>
      </c>
    </row>
    <row r="434" spans="1:11">
      <c r="A434" s="20">
        <v>42002</v>
      </c>
      <c r="B434" s="3">
        <v>37.799999999999997</v>
      </c>
      <c r="D434" s="20">
        <v>43528</v>
      </c>
      <c r="E434" s="3">
        <v>54.98</v>
      </c>
      <c r="G434" s="20">
        <v>41150</v>
      </c>
      <c r="H434" s="3">
        <v>3.403</v>
      </c>
      <c r="J434" s="20">
        <v>44712</v>
      </c>
      <c r="K434" s="3">
        <v>180.15639999999999</v>
      </c>
    </row>
    <row r="435" spans="1:11">
      <c r="A435" s="20">
        <v>42003</v>
      </c>
      <c r="B435" s="3">
        <v>37.4</v>
      </c>
      <c r="D435" s="20">
        <v>43529</v>
      </c>
      <c r="E435" s="3">
        <v>97.71</v>
      </c>
      <c r="G435" s="20">
        <v>41151</v>
      </c>
      <c r="H435" s="3">
        <v>3.4510000000000001</v>
      </c>
      <c r="J435" s="20">
        <v>44713</v>
      </c>
      <c r="K435" s="3">
        <v>171.11009999999999</v>
      </c>
    </row>
    <row r="436" spans="1:11">
      <c r="A436" s="20">
        <v>42004</v>
      </c>
      <c r="B436" s="3">
        <v>37.15</v>
      </c>
      <c r="D436" s="20">
        <v>43530</v>
      </c>
      <c r="E436" s="3">
        <v>29.5</v>
      </c>
      <c r="G436" s="20">
        <v>41155</v>
      </c>
      <c r="H436" s="3">
        <v>3.4780000000000002</v>
      </c>
      <c r="J436" s="20">
        <v>44714</v>
      </c>
      <c r="K436" s="3">
        <v>177.77979999999999</v>
      </c>
    </row>
    <row r="437" spans="1:11">
      <c r="A437" s="20">
        <v>42005</v>
      </c>
      <c r="B437" s="3">
        <v>32.75</v>
      </c>
      <c r="D437" s="20">
        <v>43531</v>
      </c>
      <c r="E437" s="3">
        <v>19.45</v>
      </c>
      <c r="G437" s="20">
        <v>41156</v>
      </c>
      <c r="H437" s="3">
        <v>3.5009999999999999</v>
      </c>
      <c r="J437" s="20">
        <v>44715</v>
      </c>
      <c r="K437" s="3">
        <v>172.5967</v>
      </c>
    </row>
    <row r="438" spans="1:11">
      <c r="A438" s="20">
        <v>42006</v>
      </c>
      <c r="B438" s="3">
        <v>34</v>
      </c>
      <c r="D438" s="20">
        <v>43532</v>
      </c>
      <c r="E438" s="3">
        <v>20.86</v>
      </c>
      <c r="G438" s="20">
        <v>41157</v>
      </c>
      <c r="H438" s="3">
        <v>3.4609999999999999</v>
      </c>
      <c r="J438" s="20">
        <v>44718</v>
      </c>
      <c r="K438" s="3">
        <v>168.81450000000001</v>
      </c>
    </row>
    <row r="439" spans="1:11">
      <c r="A439" s="20">
        <v>42009</v>
      </c>
      <c r="B439" s="3">
        <v>32.65</v>
      </c>
      <c r="D439" s="20">
        <v>43533</v>
      </c>
      <c r="E439" s="3">
        <v>23.56</v>
      </c>
      <c r="G439" s="20">
        <v>41158</v>
      </c>
      <c r="H439" s="3">
        <v>3.4329999999999998</v>
      </c>
      <c r="J439" s="20">
        <v>44719</v>
      </c>
      <c r="K439" s="3">
        <v>166.72980000000001</v>
      </c>
    </row>
    <row r="440" spans="1:11">
      <c r="A440" s="20">
        <v>42010</v>
      </c>
      <c r="B440" s="3">
        <v>32.85</v>
      </c>
      <c r="D440" s="20">
        <v>43534</v>
      </c>
      <c r="E440" s="3">
        <v>26.34</v>
      </c>
      <c r="G440" s="20">
        <v>41159</v>
      </c>
      <c r="H440" s="3">
        <v>3.3759999999999999</v>
      </c>
      <c r="J440" s="20">
        <v>44720</v>
      </c>
      <c r="K440" s="3">
        <v>163.95840000000001</v>
      </c>
    </row>
    <row r="441" spans="1:11">
      <c r="A441" s="20">
        <v>42011</v>
      </c>
      <c r="B441" s="3">
        <v>32.9</v>
      </c>
      <c r="D441" s="20">
        <v>43535</v>
      </c>
      <c r="E441" s="3">
        <v>28.84</v>
      </c>
      <c r="G441" s="20">
        <v>41162</v>
      </c>
      <c r="H441" s="3">
        <v>3.476</v>
      </c>
      <c r="J441" s="20">
        <v>44721</v>
      </c>
      <c r="K441" s="3">
        <v>154.07980000000001</v>
      </c>
    </row>
    <row r="442" spans="1:11">
      <c r="A442" s="20">
        <v>42012</v>
      </c>
      <c r="B442" s="3">
        <v>33</v>
      </c>
      <c r="D442" s="20">
        <v>43536</v>
      </c>
      <c r="E442" s="3">
        <v>20.84</v>
      </c>
      <c r="G442" s="20">
        <v>41163</v>
      </c>
      <c r="H442" s="3">
        <v>3.5830000000000002</v>
      </c>
      <c r="J442" s="20">
        <v>44722</v>
      </c>
      <c r="K442" s="3">
        <v>148.44739999999999</v>
      </c>
    </row>
    <row r="443" spans="1:11">
      <c r="A443" s="20">
        <v>42013</v>
      </c>
      <c r="B443" s="3">
        <v>32.950000000000003</v>
      </c>
      <c r="D443" s="20">
        <v>43537</v>
      </c>
      <c r="E443" s="3">
        <v>16.91</v>
      </c>
      <c r="G443" s="20">
        <v>41164</v>
      </c>
      <c r="H443" s="3">
        <v>3.6680000000000001</v>
      </c>
      <c r="J443" s="20">
        <v>44725</v>
      </c>
      <c r="K443" s="3">
        <v>124.4889</v>
      </c>
    </row>
    <row r="444" spans="1:11">
      <c r="A444" s="20">
        <v>42016</v>
      </c>
      <c r="B444" s="3">
        <v>32.85</v>
      </c>
      <c r="D444" s="20">
        <v>43538</v>
      </c>
      <c r="E444" s="3">
        <v>21.26</v>
      </c>
      <c r="G444" s="20">
        <v>41165</v>
      </c>
      <c r="H444" s="3">
        <v>3.6379999999999999</v>
      </c>
      <c r="J444" s="20">
        <v>44726</v>
      </c>
      <c r="K444" s="3">
        <v>119.8481</v>
      </c>
    </row>
    <row r="445" spans="1:11">
      <c r="A445" s="20">
        <v>42017</v>
      </c>
      <c r="B445" s="3">
        <v>33.049999999999997</v>
      </c>
      <c r="D445" s="20">
        <v>43539</v>
      </c>
      <c r="E445" s="3">
        <v>26.23</v>
      </c>
      <c r="G445" s="20">
        <v>41166</v>
      </c>
      <c r="H445" s="3">
        <v>3.5859999999999999</v>
      </c>
      <c r="J445" s="20">
        <v>44727</v>
      </c>
      <c r="K445" s="3">
        <v>122.2281</v>
      </c>
    </row>
    <row r="446" spans="1:11">
      <c r="A446" s="20">
        <v>42018</v>
      </c>
      <c r="B446" s="3">
        <v>33.15</v>
      </c>
      <c r="D446" s="20">
        <v>43540</v>
      </c>
      <c r="E446" s="3">
        <v>31.32</v>
      </c>
      <c r="G446" s="20">
        <v>41169</v>
      </c>
      <c r="H446" s="3">
        <v>3.5550000000000002</v>
      </c>
      <c r="J446" s="20">
        <v>44728</v>
      </c>
      <c r="K446" s="3">
        <v>117.2711</v>
      </c>
    </row>
    <row r="447" spans="1:11">
      <c r="A447" s="20">
        <v>42019</v>
      </c>
      <c r="B447" s="3">
        <v>32.700000000000003</v>
      </c>
      <c r="D447" s="20">
        <v>43541</v>
      </c>
      <c r="E447" s="3">
        <v>27.99</v>
      </c>
      <c r="G447" s="20">
        <v>41170</v>
      </c>
      <c r="H447" s="3">
        <v>3.5449999999999999</v>
      </c>
      <c r="J447" s="20">
        <v>44729</v>
      </c>
      <c r="K447" s="3">
        <v>116.0766</v>
      </c>
    </row>
    <row r="448" spans="1:11">
      <c r="A448" s="20">
        <v>42020</v>
      </c>
      <c r="B448" s="3">
        <v>33</v>
      </c>
      <c r="D448" s="20">
        <v>43542</v>
      </c>
      <c r="E448" s="3">
        <v>33.43</v>
      </c>
      <c r="G448" s="20">
        <v>41171</v>
      </c>
      <c r="H448" s="3">
        <v>3.5449999999999999</v>
      </c>
      <c r="J448" s="20">
        <v>44732</v>
      </c>
      <c r="K448" s="3">
        <v>116.0766</v>
      </c>
    </row>
    <row r="449" spans="1:11">
      <c r="A449" s="20">
        <v>42023</v>
      </c>
      <c r="B449" s="3">
        <v>32.85</v>
      </c>
      <c r="D449" s="20">
        <v>43543</v>
      </c>
      <c r="E449" s="3">
        <v>25.37</v>
      </c>
      <c r="G449" s="20">
        <v>41172</v>
      </c>
      <c r="H449" s="3">
        <v>3.552</v>
      </c>
      <c r="J449" s="20">
        <v>44733</v>
      </c>
      <c r="K449" s="3">
        <v>119.9499</v>
      </c>
    </row>
    <row r="450" spans="1:11">
      <c r="A450" s="20">
        <v>42024</v>
      </c>
      <c r="B450" s="3">
        <v>32.9</v>
      </c>
      <c r="D450" s="20">
        <v>43544</v>
      </c>
      <c r="E450" s="3">
        <v>28.61</v>
      </c>
      <c r="G450" s="20">
        <v>41173</v>
      </c>
      <c r="H450" s="3">
        <v>3.6440000000000001</v>
      </c>
      <c r="J450" s="20">
        <v>44734</v>
      </c>
      <c r="K450" s="3">
        <v>115.0804</v>
      </c>
    </row>
    <row r="451" spans="1:11">
      <c r="A451" s="20">
        <v>42025</v>
      </c>
      <c r="B451" s="3">
        <v>33.049999999999997</v>
      </c>
      <c r="D451" s="20">
        <v>43545</v>
      </c>
      <c r="E451" s="3">
        <v>29.42</v>
      </c>
      <c r="G451" s="20">
        <v>41176</v>
      </c>
      <c r="H451" s="3">
        <v>3.6259999999999999</v>
      </c>
      <c r="J451" s="20">
        <v>44735</v>
      </c>
      <c r="K451" s="3">
        <v>111.4427</v>
      </c>
    </row>
    <row r="452" spans="1:11">
      <c r="A452" s="20">
        <v>42026</v>
      </c>
      <c r="B452" s="3">
        <v>32.799999999999997</v>
      </c>
      <c r="D452" s="20">
        <v>43546</v>
      </c>
      <c r="E452" s="3">
        <v>18.260000000000002</v>
      </c>
      <c r="G452" s="20">
        <v>41177</v>
      </c>
      <c r="H452" s="3">
        <v>3.6709999999999998</v>
      </c>
      <c r="J452" s="20">
        <v>44736</v>
      </c>
      <c r="K452" s="3">
        <v>111.998</v>
      </c>
    </row>
    <row r="453" spans="1:11">
      <c r="A453" s="20">
        <v>42027</v>
      </c>
      <c r="B453" s="3">
        <v>33.049999999999997</v>
      </c>
      <c r="D453" s="20">
        <v>43547</v>
      </c>
      <c r="E453" s="3">
        <v>19.899999999999999</v>
      </c>
      <c r="G453" s="20">
        <v>41178</v>
      </c>
      <c r="H453" s="3">
        <v>3.75</v>
      </c>
      <c r="J453" s="20">
        <v>44739</v>
      </c>
      <c r="K453" s="3">
        <v>108.81359999999999</v>
      </c>
    </row>
    <row r="454" spans="1:11">
      <c r="A454" s="20">
        <v>42030</v>
      </c>
      <c r="B454" s="3">
        <v>32.950000000000003</v>
      </c>
      <c r="D454" s="20">
        <v>43548</v>
      </c>
      <c r="E454" s="3">
        <v>24.17</v>
      </c>
      <c r="G454" s="20">
        <v>41179</v>
      </c>
      <c r="H454" s="3">
        <v>3.8079999999999998</v>
      </c>
      <c r="J454" s="20">
        <v>44740</v>
      </c>
      <c r="K454" s="3">
        <v>103.0317</v>
      </c>
    </row>
    <row r="455" spans="1:11">
      <c r="A455" s="20">
        <v>42031</v>
      </c>
      <c r="B455" s="3">
        <v>32.9</v>
      </c>
      <c r="D455" s="20">
        <v>43549</v>
      </c>
      <c r="E455" s="3">
        <v>31.3</v>
      </c>
      <c r="G455" s="20">
        <v>41180</v>
      </c>
      <c r="H455" s="3">
        <v>3.8439999999999999</v>
      </c>
      <c r="J455" s="20">
        <v>44741</v>
      </c>
      <c r="K455" s="3">
        <v>98.190100000000001</v>
      </c>
    </row>
    <row r="456" spans="1:11">
      <c r="A456" s="20">
        <v>42032</v>
      </c>
      <c r="B456" s="3">
        <v>32.85</v>
      </c>
      <c r="D456" s="20">
        <v>43550</v>
      </c>
      <c r="E456" s="3">
        <v>21.6</v>
      </c>
      <c r="G456" s="20">
        <v>41183</v>
      </c>
      <c r="H456" s="3">
        <v>3.9359999999999999</v>
      </c>
      <c r="J456" s="20">
        <v>44742</v>
      </c>
      <c r="K456" s="3">
        <v>95.273600000000002</v>
      </c>
    </row>
    <row r="457" spans="1:11">
      <c r="A457" s="20">
        <v>42033</v>
      </c>
      <c r="B457" s="3">
        <v>32.75</v>
      </c>
      <c r="D457" s="20">
        <v>43551</v>
      </c>
      <c r="E457" s="3">
        <v>15.71</v>
      </c>
      <c r="G457" s="20">
        <v>41184</v>
      </c>
      <c r="H457" s="3">
        <v>3.9409999999999998</v>
      </c>
      <c r="J457" s="20">
        <v>44743</v>
      </c>
      <c r="K457" s="3">
        <v>97.148899999999998</v>
      </c>
    </row>
    <row r="458" spans="1:11">
      <c r="A458" s="20">
        <v>42034</v>
      </c>
      <c r="B458" s="3">
        <v>32.85</v>
      </c>
      <c r="D458" s="20">
        <v>43552</v>
      </c>
      <c r="E458" s="3">
        <v>16.010000000000002</v>
      </c>
      <c r="G458" s="20">
        <v>41185</v>
      </c>
      <c r="H458" s="3">
        <v>3.8639999999999999</v>
      </c>
      <c r="J458" s="20">
        <v>44746</v>
      </c>
      <c r="K458" s="3">
        <v>97.148899999999998</v>
      </c>
    </row>
    <row r="459" spans="1:11">
      <c r="A459" s="20">
        <v>42037</v>
      </c>
      <c r="B459" s="3">
        <v>32.9</v>
      </c>
      <c r="D459" s="20">
        <v>43553</v>
      </c>
      <c r="E459" s="3">
        <v>19.97</v>
      </c>
      <c r="G459" s="20">
        <v>41186</v>
      </c>
      <c r="H459" s="3">
        <v>3.8820000000000001</v>
      </c>
      <c r="J459" s="20">
        <v>44747</v>
      </c>
      <c r="K459" s="3">
        <v>104.1109</v>
      </c>
    </row>
    <row r="460" spans="1:11">
      <c r="A460" s="20">
        <v>42038</v>
      </c>
      <c r="B460" s="3">
        <v>32.9</v>
      </c>
      <c r="D460" s="20">
        <v>43554</v>
      </c>
      <c r="E460" s="3">
        <v>15.2</v>
      </c>
      <c r="G460" s="20">
        <v>41187</v>
      </c>
      <c r="H460" s="3">
        <v>3.8969999999999998</v>
      </c>
      <c r="J460" s="20">
        <v>44748</v>
      </c>
      <c r="K460" s="3">
        <v>100.6296</v>
      </c>
    </row>
    <row r="461" spans="1:11">
      <c r="A461" s="20">
        <v>42039</v>
      </c>
      <c r="B461" s="3">
        <v>29.8</v>
      </c>
      <c r="D461" s="20">
        <v>43555</v>
      </c>
      <c r="E461" s="3">
        <v>25.48</v>
      </c>
      <c r="G461" s="20">
        <v>41190</v>
      </c>
      <c r="H461" s="3">
        <v>3.9289999999999998</v>
      </c>
      <c r="J461" s="20">
        <v>44749</v>
      </c>
      <c r="K461" s="3">
        <v>111.1083</v>
      </c>
    </row>
    <row r="462" spans="1:11">
      <c r="A462" s="20">
        <v>42040</v>
      </c>
      <c r="B462" s="3">
        <v>29.55</v>
      </c>
      <c r="D462" s="20">
        <v>43556</v>
      </c>
      <c r="E462" s="3">
        <v>33.6</v>
      </c>
      <c r="G462" s="20">
        <v>41191</v>
      </c>
      <c r="H462" s="3">
        <v>3.9870000000000001</v>
      </c>
      <c r="J462" s="20">
        <v>44750</v>
      </c>
      <c r="K462" s="3">
        <v>113.20820000000001</v>
      </c>
    </row>
    <row r="463" spans="1:11">
      <c r="A463" s="20">
        <v>42041</v>
      </c>
      <c r="B463" s="3">
        <v>29.3</v>
      </c>
      <c r="D463" s="20">
        <v>43557</v>
      </c>
      <c r="E463" s="3">
        <v>17.239999999999998</v>
      </c>
      <c r="G463" s="20">
        <v>41192</v>
      </c>
      <c r="H463" s="3">
        <v>3.9870000000000001</v>
      </c>
      <c r="J463" s="20">
        <v>44753</v>
      </c>
      <c r="K463" s="3">
        <v>106.41840000000001</v>
      </c>
    </row>
    <row r="464" spans="1:11">
      <c r="A464" s="20">
        <v>42044</v>
      </c>
      <c r="B464" s="3">
        <v>29.3</v>
      </c>
      <c r="D464" s="20">
        <v>43558</v>
      </c>
      <c r="E464" s="3">
        <v>14.06</v>
      </c>
      <c r="G464" s="20">
        <v>41193</v>
      </c>
      <c r="H464" s="3">
        <v>4.0590000000000002</v>
      </c>
      <c r="J464" s="20">
        <v>44754</v>
      </c>
      <c r="K464" s="3">
        <v>103.14660000000001</v>
      </c>
    </row>
    <row r="465" spans="1:11">
      <c r="A465" s="20">
        <v>42045</v>
      </c>
      <c r="B465" s="3">
        <v>29.5</v>
      </c>
      <c r="D465" s="20">
        <v>43559</v>
      </c>
      <c r="E465" s="3">
        <v>30.7</v>
      </c>
      <c r="G465" s="20">
        <v>41194</v>
      </c>
      <c r="H465" s="3">
        <v>4.0179999999999998</v>
      </c>
      <c r="J465" s="20">
        <v>44755</v>
      </c>
      <c r="K465" s="3">
        <v>105.0607</v>
      </c>
    </row>
    <row r="466" spans="1:11">
      <c r="A466" s="20">
        <v>42046</v>
      </c>
      <c r="B466" s="3">
        <v>29.8</v>
      </c>
      <c r="D466" s="20">
        <v>43560</v>
      </c>
      <c r="E466" s="3">
        <v>23.25</v>
      </c>
      <c r="G466" s="20">
        <v>41197</v>
      </c>
      <c r="H466" s="3">
        <v>3.9460000000000002</v>
      </c>
      <c r="J466" s="20">
        <v>44756</v>
      </c>
      <c r="K466" s="3">
        <v>103.8265</v>
      </c>
    </row>
    <row r="467" spans="1:11">
      <c r="A467" s="20">
        <v>42047</v>
      </c>
      <c r="B467" s="3">
        <v>29.85</v>
      </c>
      <c r="D467" s="20">
        <v>43561</v>
      </c>
      <c r="E467" s="3">
        <v>21.28</v>
      </c>
      <c r="G467" s="20">
        <v>41198</v>
      </c>
      <c r="H467" s="3">
        <v>3.952</v>
      </c>
      <c r="J467" s="20">
        <v>44757</v>
      </c>
      <c r="K467" s="3">
        <v>105.24250000000001</v>
      </c>
    </row>
    <row r="468" spans="1:11">
      <c r="A468" s="20">
        <v>42048</v>
      </c>
      <c r="B468" s="3">
        <v>29.75</v>
      </c>
      <c r="D468" s="20">
        <v>43562</v>
      </c>
      <c r="E468" s="3">
        <v>23.63</v>
      </c>
      <c r="G468" s="20">
        <v>41199</v>
      </c>
      <c r="H468" s="3">
        <v>4.0039999999999996</v>
      </c>
      <c r="J468" s="20">
        <v>44760</v>
      </c>
      <c r="K468" s="3">
        <v>108.7255</v>
      </c>
    </row>
    <row r="469" spans="1:11">
      <c r="A469" s="20">
        <v>42051</v>
      </c>
      <c r="B469" s="3">
        <v>30.85</v>
      </c>
      <c r="D469" s="20">
        <v>43563</v>
      </c>
      <c r="E469" s="3">
        <v>36.04</v>
      </c>
      <c r="G469" s="20">
        <v>41200</v>
      </c>
      <c r="H469" s="3">
        <v>4.0590000000000002</v>
      </c>
      <c r="J469" s="20">
        <v>44761</v>
      </c>
      <c r="K469" s="3">
        <v>119.1848</v>
      </c>
    </row>
    <row r="470" spans="1:11">
      <c r="A470" s="20">
        <v>42052</v>
      </c>
      <c r="B470" s="3">
        <v>29.85</v>
      </c>
      <c r="D470" s="20">
        <v>43564</v>
      </c>
      <c r="E470" s="3">
        <v>33.22</v>
      </c>
      <c r="G470" s="20">
        <v>41201</v>
      </c>
      <c r="H470" s="3">
        <v>4.0839999999999996</v>
      </c>
      <c r="J470" s="20">
        <v>44762</v>
      </c>
      <c r="K470" s="3">
        <v>128.38740000000001</v>
      </c>
    </row>
    <row r="471" spans="1:11">
      <c r="A471" s="20">
        <v>42053</v>
      </c>
      <c r="B471" s="3">
        <v>32.9</v>
      </c>
      <c r="D471" s="20">
        <v>43565</v>
      </c>
      <c r="E471" s="3">
        <v>22.36</v>
      </c>
      <c r="G471" s="20">
        <v>41204</v>
      </c>
      <c r="H471" s="3">
        <v>3.9590000000000001</v>
      </c>
      <c r="J471" s="20">
        <v>44763</v>
      </c>
      <c r="K471" s="3">
        <v>127.15770000000001</v>
      </c>
    </row>
    <row r="472" spans="1:11">
      <c r="A472" s="20">
        <v>42054</v>
      </c>
      <c r="B472" s="3">
        <v>32.85</v>
      </c>
      <c r="D472" s="20">
        <v>43566</v>
      </c>
      <c r="E472" s="3">
        <v>22.55</v>
      </c>
      <c r="G472" s="20">
        <v>41205</v>
      </c>
      <c r="H472" s="3">
        <v>4.0270000000000001</v>
      </c>
      <c r="J472" s="20">
        <v>44764</v>
      </c>
      <c r="K472" s="3">
        <v>118.46599999999999</v>
      </c>
    </row>
    <row r="473" spans="1:11">
      <c r="A473" s="20">
        <v>42055</v>
      </c>
      <c r="B473" s="3">
        <v>29.9</v>
      </c>
      <c r="D473" s="20">
        <v>43567</v>
      </c>
      <c r="E473" s="3">
        <v>22.97</v>
      </c>
      <c r="G473" s="20">
        <v>41206</v>
      </c>
      <c r="H473" s="3">
        <v>3.956</v>
      </c>
      <c r="J473" s="20">
        <v>44767</v>
      </c>
      <c r="K473" s="3">
        <v>111.4092</v>
      </c>
    </row>
    <row r="474" spans="1:11">
      <c r="A474" s="20">
        <v>42058</v>
      </c>
      <c r="B474" s="3">
        <v>29.6</v>
      </c>
      <c r="D474" s="20">
        <v>43568</v>
      </c>
      <c r="E474" s="3">
        <v>17.809999999999999</v>
      </c>
      <c r="G474" s="20">
        <v>41207</v>
      </c>
      <c r="H474" s="3">
        <v>3.9780000000000002</v>
      </c>
      <c r="J474" s="20">
        <v>44768</v>
      </c>
      <c r="K474" s="3">
        <v>104.5198</v>
      </c>
    </row>
    <row r="475" spans="1:11">
      <c r="A475" s="20">
        <v>42059</v>
      </c>
      <c r="B475" s="3">
        <v>29.65</v>
      </c>
      <c r="D475" s="20">
        <v>43569</v>
      </c>
      <c r="E475" s="3">
        <v>21.22</v>
      </c>
      <c r="G475" s="20">
        <v>41208</v>
      </c>
      <c r="H475" s="3">
        <v>3.9289999999999998</v>
      </c>
      <c r="J475" s="20">
        <v>44769</v>
      </c>
      <c r="K475" s="3">
        <v>112.4053</v>
      </c>
    </row>
    <row r="476" spans="1:11">
      <c r="A476" s="20">
        <v>42060</v>
      </c>
      <c r="B476" s="3">
        <v>29.4</v>
      </c>
      <c r="D476" s="20">
        <v>43570</v>
      </c>
      <c r="E476" s="3">
        <v>13.72</v>
      </c>
      <c r="G476" s="20">
        <v>41211</v>
      </c>
      <c r="H476" s="3">
        <v>3.9950000000000001</v>
      </c>
      <c r="J476" s="20">
        <v>44770</v>
      </c>
      <c r="K476" s="3">
        <v>116.11969999999999</v>
      </c>
    </row>
    <row r="477" spans="1:11">
      <c r="A477" s="20">
        <v>42061</v>
      </c>
      <c r="B477" s="3">
        <v>29.25</v>
      </c>
      <c r="D477" s="20">
        <v>43571</v>
      </c>
      <c r="E477" s="3">
        <v>14.21</v>
      </c>
      <c r="G477" s="20">
        <v>41212</v>
      </c>
      <c r="H477" s="3">
        <v>3.9039999999999999</v>
      </c>
      <c r="J477" s="20">
        <v>44771</v>
      </c>
      <c r="K477" s="3">
        <v>117.8048</v>
      </c>
    </row>
    <row r="478" spans="1:11">
      <c r="A478" s="20">
        <v>42062</v>
      </c>
      <c r="B478" s="3">
        <v>28.85</v>
      </c>
      <c r="D478" s="20">
        <v>43572</v>
      </c>
      <c r="E478" s="3">
        <v>17.28</v>
      </c>
      <c r="G478" s="20">
        <v>41213</v>
      </c>
      <c r="H478" s="3">
        <v>3.8969999999999998</v>
      </c>
      <c r="J478" s="20">
        <v>44774</v>
      </c>
      <c r="K478" s="3">
        <v>116.15949999999999</v>
      </c>
    </row>
    <row r="479" spans="1:11">
      <c r="A479" s="20">
        <v>42065</v>
      </c>
      <c r="B479" s="3">
        <v>29</v>
      </c>
      <c r="D479" s="20">
        <v>43573</v>
      </c>
      <c r="E479" s="3">
        <v>16.96</v>
      </c>
      <c r="G479" s="20">
        <v>41214</v>
      </c>
      <c r="H479" s="3">
        <v>3.9020000000000001</v>
      </c>
      <c r="J479" s="20">
        <v>44775</v>
      </c>
      <c r="K479" s="3">
        <v>120.44119999999999</v>
      </c>
    </row>
    <row r="480" spans="1:11">
      <c r="A480" s="20">
        <v>42066</v>
      </c>
      <c r="B480" s="3">
        <v>29.15</v>
      </c>
      <c r="D480" s="20">
        <v>43574</v>
      </c>
      <c r="E480" s="3">
        <v>22.86</v>
      </c>
      <c r="G480" s="20">
        <v>41215</v>
      </c>
      <c r="H480" s="3">
        <v>3.7759999999999998</v>
      </c>
      <c r="J480" s="20">
        <v>44776</v>
      </c>
      <c r="K480" s="3">
        <v>124.95440000000001</v>
      </c>
    </row>
    <row r="481" spans="1:11">
      <c r="A481" s="20">
        <v>42067</v>
      </c>
      <c r="B481" s="3">
        <v>29.2</v>
      </c>
      <c r="D481" s="20">
        <v>43575</v>
      </c>
      <c r="E481" s="3">
        <v>16.510000000000002</v>
      </c>
      <c r="G481" s="20">
        <v>41218</v>
      </c>
      <c r="H481" s="3">
        <v>3.7719999999999998</v>
      </c>
      <c r="J481" s="20">
        <v>44777</v>
      </c>
      <c r="K481" s="3">
        <v>122.069</v>
      </c>
    </row>
    <row r="482" spans="1:11">
      <c r="A482" s="20">
        <v>42068</v>
      </c>
      <c r="B482" s="3">
        <v>29.45</v>
      </c>
      <c r="D482" s="20">
        <v>43576</v>
      </c>
      <c r="E482" s="3">
        <v>13.66</v>
      </c>
      <c r="G482" s="20">
        <v>41219</v>
      </c>
      <c r="H482" s="3">
        <v>3.839</v>
      </c>
      <c r="J482" s="20">
        <v>44778</v>
      </c>
      <c r="K482" s="3">
        <v>125.5868</v>
      </c>
    </row>
    <row r="483" spans="1:11">
      <c r="A483" s="20">
        <v>42069</v>
      </c>
      <c r="B483" s="3">
        <v>29.65</v>
      </c>
      <c r="D483" s="20">
        <v>43577</v>
      </c>
      <c r="E483" s="3">
        <v>22.87</v>
      </c>
      <c r="G483" s="20">
        <v>41220</v>
      </c>
      <c r="H483" s="3">
        <v>3.8079999999999998</v>
      </c>
      <c r="J483" s="20">
        <v>44781</v>
      </c>
      <c r="K483" s="3">
        <v>132.94499999999999</v>
      </c>
    </row>
    <row r="484" spans="1:11">
      <c r="A484" s="20">
        <v>42072</v>
      </c>
      <c r="B484" s="3">
        <v>29.4</v>
      </c>
      <c r="D484" s="20">
        <v>43578</v>
      </c>
      <c r="E484" s="3">
        <v>24.93</v>
      </c>
      <c r="G484" s="20">
        <v>41221</v>
      </c>
      <c r="H484" s="3">
        <v>3.8340000000000001</v>
      </c>
      <c r="J484" s="20">
        <v>44782</v>
      </c>
      <c r="K484" s="3">
        <v>126.3729</v>
      </c>
    </row>
    <row r="485" spans="1:11">
      <c r="A485" s="20">
        <v>42073</v>
      </c>
      <c r="B485" s="3">
        <v>29.05</v>
      </c>
      <c r="D485" s="20">
        <v>43579</v>
      </c>
      <c r="E485" s="3">
        <v>27.01</v>
      </c>
      <c r="G485" s="20">
        <v>41222</v>
      </c>
      <c r="H485" s="3">
        <v>3.7410000000000001</v>
      </c>
      <c r="J485" s="20">
        <v>44783</v>
      </c>
      <c r="K485" s="3">
        <v>137.5966</v>
      </c>
    </row>
    <row r="486" spans="1:11">
      <c r="A486" s="20">
        <v>42074</v>
      </c>
      <c r="B486" s="3">
        <v>29.45</v>
      </c>
      <c r="D486" s="20">
        <v>43580</v>
      </c>
      <c r="E486" s="3">
        <v>29.18</v>
      </c>
      <c r="G486" s="20">
        <v>41225</v>
      </c>
      <c r="H486" s="3">
        <v>3.7989999999999999</v>
      </c>
      <c r="J486" s="20">
        <v>44784</v>
      </c>
      <c r="K486" s="3">
        <v>140.9316</v>
      </c>
    </row>
    <row r="487" spans="1:11">
      <c r="A487" s="20">
        <v>42075</v>
      </c>
      <c r="B487" s="3">
        <v>29.5</v>
      </c>
      <c r="D487" s="20">
        <v>43581</v>
      </c>
      <c r="E487" s="3">
        <v>22.79</v>
      </c>
      <c r="G487" s="20">
        <v>41226</v>
      </c>
      <c r="H487" s="3">
        <v>3.94</v>
      </c>
      <c r="J487" s="20">
        <v>44785</v>
      </c>
      <c r="K487" s="3">
        <v>148.38919999999999</v>
      </c>
    </row>
    <row r="488" spans="1:11">
      <c r="A488" s="20">
        <v>42076</v>
      </c>
      <c r="B488" s="3">
        <v>29.2</v>
      </c>
      <c r="D488" s="20">
        <v>43582</v>
      </c>
      <c r="E488" s="3">
        <v>20.81</v>
      </c>
      <c r="G488" s="20">
        <v>41227</v>
      </c>
      <c r="H488" s="3">
        <v>3.9580000000000002</v>
      </c>
      <c r="J488" s="20">
        <v>44788</v>
      </c>
      <c r="K488" s="3">
        <v>151.8364</v>
      </c>
    </row>
    <row r="489" spans="1:11">
      <c r="A489" s="20">
        <v>42079</v>
      </c>
      <c r="B489" s="3">
        <v>29.15</v>
      </c>
      <c r="D489" s="20">
        <v>43583</v>
      </c>
      <c r="E489" s="3">
        <v>19.13</v>
      </c>
      <c r="G489" s="20">
        <v>41228</v>
      </c>
      <c r="H489" s="3">
        <v>3.9020000000000001</v>
      </c>
      <c r="J489" s="20">
        <v>44789</v>
      </c>
      <c r="K489" s="3">
        <v>138.10910000000001</v>
      </c>
    </row>
    <row r="490" spans="1:11">
      <c r="A490" s="20">
        <v>42080</v>
      </c>
      <c r="B490" s="3">
        <v>29</v>
      </c>
      <c r="D490" s="20">
        <v>43584</v>
      </c>
      <c r="E490" s="3">
        <v>22.17</v>
      </c>
      <c r="G490" s="20">
        <v>41229</v>
      </c>
      <c r="H490" s="3">
        <v>3.9660000000000002</v>
      </c>
      <c r="J490" s="20">
        <v>44790</v>
      </c>
      <c r="K490" s="3">
        <v>127.51439999999999</v>
      </c>
    </row>
    <row r="491" spans="1:11">
      <c r="A491" s="20">
        <v>42081</v>
      </c>
      <c r="B491" s="3">
        <v>29.3</v>
      </c>
      <c r="D491" s="20">
        <v>43585</v>
      </c>
      <c r="E491" s="3">
        <v>22.23</v>
      </c>
      <c r="G491" s="20">
        <v>41232</v>
      </c>
      <c r="H491" s="3">
        <v>3.9169999999999998</v>
      </c>
      <c r="J491" s="20">
        <v>44791</v>
      </c>
      <c r="K491" s="3">
        <v>123.3133</v>
      </c>
    </row>
    <row r="492" spans="1:11">
      <c r="A492" s="20">
        <v>42082</v>
      </c>
      <c r="B492" s="3">
        <v>29.5</v>
      </c>
      <c r="D492" s="20">
        <v>43586</v>
      </c>
      <c r="E492" s="3">
        <v>26.94</v>
      </c>
      <c r="G492" s="20">
        <v>41233</v>
      </c>
      <c r="H492" s="3">
        <v>4.0060000000000002</v>
      </c>
      <c r="J492" s="20">
        <v>44792</v>
      </c>
      <c r="K492" s="3">
        <v>111.9397</v>
      </c>
    </row>
    <row r="493" spans="1:11">
      <c r="A493" s="20">
        <v>42083</v>
      </c>
      <c r="B493" s="3">
        <v>29.25</v>
      </c>
      <c r="D493" s="20">
        <v>43587</v>
      </c>
      <c r="E493" s="3">
        <v>30.78</v>
      </c>
      <c r="G493" s="20">
        <v>41234</v>
      </c>
      <c r="H493" s="3">
        <v>4.0739999999999998</v>
      </c>
      <c r="J493" s="20">
        <v>44795</v>
      </c>
      <c r="K493" s="3">
        <v>108.58240000000001</v>
      </c>
    </row>
    <row r="494" spans="1:11">
      <c r="A494" s="20">
        <v>42086</v>
      </c>
      <c r="B494" s="3">
        <v>29.2</v>
      </c>
      <c r="D494" s="20">
        <v>43588</v>
      </c>
      <c r="E494" s="3">
        <v>28.98</v>
      </c>
      <c r="G494" s="20">
        <v>41235</v>
      </c>
      <c r="H494" s="3">
        <v>4.0739999999999998</v>
      </c>
      <c r="J494" s="20">
        <v>44796</v>
      </c>
      <c r="K494" s="3">
        <v>109.633</v>
      </c>
    </row>
    <row r="495" spans="1:11">
      <c r="A495" s="20">
        <v>42087</v>
      </c>
      <c r="B495" s="3">
        <v>29.25</v>
      </c>
      <c r="D495" s="20">
        <v>43589</v>
      </c>
      <c r="E495" s="3">
        <v>30.62</v>
      </c>
      <c r="G495" s="20">
        <v>41236</v>
      </c>
      <c r="H495" s="3">
        <v>4.0839999999999996</v>
      </c>
      <c r="J495" s="20">
        <v>44797</v>
      </c>
      <c r="K495" s="3">
        <v>111.8659</v>
      </c>
    </row>
    <row r="496" spans="1:11">
      <c r="A496" s="20">
        <v>42088</v>
      </c>
      <c r="B496" s="3">
        <v>29.4</v>
      </c>
      <c r="D496" s="20">
        <v>43590</v>
      </c>
      <c r="E496" s="3">
        <v>23.57</v>
      </c>
      <c r="G496" s="20">
        <v>41239</v>
      </c>
      <c r="H496" s="3">
        <v>3.9590000000000001</v>
      </c>
      <c r="J496" s="20">
        <v>44798</v>
      </c>
      <c r="K496" s="3">
        <v>111.7248</v>
      </c>
    </row>
    <row r="497" spans="1:11">
      <c r="A497" s="20">
        <v>42089</v>
      </c>
      <c r="B497" s="3">
        <v>29.1</v>
      </c>
      <c r="D497" s="20">
        <v>43591</v>
      </c>
      <c r="E497" s="3">
        <v>22.91</v>
      </c>
      <c r="G497" s="20">
        <v>41240</v>
      </c>
      <c r="H497" s="3">
        <v>3.9809999999999999</v>
      </c>
      <c r="J497" s="20">
        <v>44799</v>
      </c>
      <c r="K497" s="3">
        <v>105.39700000000001</v>
      </c>
    </row>
    <row r="498" spans="1:11">
      <c r="A498" s="20">
        <v>42090</v>
      </c>
      <c r="B498" s="3">
        <v>28.8</v>
      </c>
      <c r="D498" s="20">
        <v>43592</v>
      </c>
      <c r="E498" s="3">
        <v>21.28</v>
      </c>
      <c r="G498" s="20">
        <v>41241</v>
      </c>
      <c r="H498" s="3">
        <v>3.9</v>
      </c>
      <c r="J498" s="20">
        <v>44802</v>
      </c>
      <c r="K498" s="3">
        <v>104.95950000000001</v>
      </c>
    </row>
    <row r="499" spans="1:11">
      <c r="A499" s="20">
        <v>42093</v>
      </c>
      <c r="B499" s="3">
        <v>28.6</v>
      </c>
      <c r="D499" s="20">
        <v>43593</v>
      </c>
      <c r="E499" s="3">
        <v>24.88</v>
      </c>
      <c r="G499" s="20">
        <v>41242</v>
      </c>
      <c r="H499" s="3">
        <v>3.7669999999999999</v>
      </c>
      <c r="J499" s="20">
        <v>44803</v>
      </c>
      <c r="K499" s="3">
        <v>102.5562</v>
      </c>
    </row>
    <row r="500" spans="1:11">
      <c r="A500" s="20">
        <v>42094</v>
      </c>
      <c r="B500" s="3">
        <v>28.7</v>
      </c>
      <c r="D500" s="20">
        <v>43594</v>
      </c>
      <c r="E500" s="3">
        <v>24.48</v>
      </c>
      <c r="G500" s="20">
        <v>41243</v>
      </c>
      <c r="H500" s="3">
        <v>3.694</v>
      </c>
      <c r="J500" s="20">
        <v>44804</v>
      </c>
      <c r="K500" s="3">
        <v>103.52290000000001</v>
      </c>
    </row>
    <row r="501" spans="1:11">
      <c r="A501" s="20">
        <v>42095</v>
      </c>
      <c r="B501" s="3">
        <v>29</v>
      </c>
      <c r="D501" s="20">
        <v>43595</v>
      </c>
      <c r="E501" s="3">
        <v>20.47</v>
      </c>
      <c r="G501" s="20">
        <v>41246</v>
      </c>
      <c r="H501" s="3">
        <v>3.726</v>
      </c>
      <c r="J501" s="20">
        <v>44805</v>
      </c>
      <c r="K501" s="3">
        <v>98.673299999999998</v>
      </c>
    </row>
    <row r="502" spans="1:11">
      <c r="A502" s="20">
        <v>42096</v>
      </c>
      <c r="B502" s="3">
        <v>29</v>
      </c>
      <c r="D502" s="20">
        <v>43596</v>
      </c>
      <c r="E502" s="3">
        <v>23.23</v>
      </c>
      <c r="G502" s="20">
        <v>41247</v>
      </c>
      <c r="H502" s="3">
        <v>3.681</v>
      </c>
      <c r="J502" s="20">
        <v>44806</v>
      </c>
      <c r="K502" s="3">
        <v>97.818399999999997</v>
      </c>
    </row>
    <row r="503" spans="1:11">
      <c r="A503" s="20">
        <v>42097</v>
      </c>
      <c r="B503" s="3">
        <v>28.9</v>
      </c>
      <c r="D503" s="20">
        <v>43597</v>
      </c>
      <c r="E503" s="3">
        <v>24.65</v>
      </c>
      <c r="G503" s="20">
        <v>41248</v>
      </c>
      <c r="H503" s="3">
        <v>3.823</v>
      </c>
      <c r="J503" s="20">
        <v>44809</v>
      </c>
      <c r="K503" s="3">
        <v>97.818399999999997</v>
      </c>
    </row>
    <row r="504" spans="1:11">
      <c r="A504" s="20">
        <v>42100</v>
      </c>
      <c r="B504" s="3">
        <v>28.85</v>
      </c>
      <c r="D504" s="20">
        <v>43598</v>
      </c>
      <c r="E504" s="3">
        <v>24.28</v>
      </c>
      <c r="G504" s="20">
        <v>41249</v>
      </c>
      <c r="H504" s="3">
        <v>3.798</v>
      </c>
      <c r="J504" s="20">
        <v>44810</v>
      </c>
      <c r="K504" s="3">
        <v>94.260599999999997</v>
      </c>
    </row>
    <row r="505" spans="1:11">
      <c r="A505" s="20">
        <v>42101</v>
      </c>
      <c r="B505" s="3">
        <v>28.6</v>
      </c>
      <c r="D505" s="20">
        <v>43599</v>
      </c>
      <c r="E505" s="3">
        <v>29.27</v>
      </c>
      <c r="G505" s="20">
        <v>41250</v>
      </c>
      <c r="H505" s="3">
        <v>3.71</v>
      </c>
      <c r="J505" s="20">
        <v>44811</v>
      </c>
      <c r="K505" s="3">
        <v>95.0471</v>
      </c>
    </row>
    <row r="506" spans="1:11">
      <c r="A506" s="20">
        <v>42102</v>
      </c>
      <c r="B506" s="3">
        <v>28.75</v>
      </c>
      <c r="D506" s="20">
        <v>43600</v>
      </c>
      <c r="E506" s="3">
        <v>27.57</v>
      </c>
      <c r="G506" s="20">
        <v>41253</v>
      </c>
      <c r="H506" s="3">
        <v>3.6349999999999998</v>
      </c>
      <c r="J506" s="20">
        <v>44812</v>
      </c>
      <c r="K506" s="3">
        <v>100.0688</v>
      </c>
    </row>
    <row r="507" spans="1:11">
      <c r="A507" s="20">
        <v>42103</v>
      </c>
      <c r="B507" s="3">
        <v>28.35</v>
      </c>
      <c r="D507" s="20">
        <v>43601</v>
      </c>
      <c r="E507" s="3">
        <v>21.33</v>
      </c>
      <c r="G507" s="20">
        <v>41254</v>
      </c>
      <c r="H507" s="3">
        <v>3.59</v>
      </c>
      <c r="J507" s="20">
        <v>44813</v>
      </c>
      <c r="K507" s="3">
        <v>105.53789999999999</v>
      </c>
    </row>
    <row r="508" spans="1:11">
      <c r="A508" s="20">
        <v>42104</v>
      </c>
      <c r="B508" s="3">
        <v>28.1</v>
      </c>
      <c r="D508" s="20">
        <v>43602</v>
      </c>
      <c r="E508" s="3">
        <v>18.53</v>
      </c>
      <c r="G508" s="20">
        <v>41255</v>
      </c>
      <c r="H508" s="3">
        <v>3.5609999999999999</v>
      </c>
      <c r="J508" s="20">
        <v>44816</v>
      </c>
      <c r="K508" s="3">
        <v>107.99120000000001</v>
      </c>
    </row>
    <row r="509" spans="1:11">
      <c r="A509" s="20">
        <v>42107</v>
      </c>
      <c r="B509" s="3">
        <v>28.05</v>
      </c>
      <c r="D509" s="20">
        <v>43603</v>
      </c>
      <c r="E509" s="3">
        <v>19.8</v>
      </c>
      <c r="G509" s="20">
        <v>41256</v>
      </c>
      <c r="H509" s="3">
        <v>3.552</v>
      </c>
      <c r="J509" s="20">
        <v>44817</v>
      </c>
      <c r="K509" s="3">
        <v>98.965999999999994</v>
      </c>
    </row>
    <row r="510" spans="1:11">
      <c r="A510" s="20">
        <v>42108</v>
      </c>
      <c r="B510" s="3">
        <v>27.95</v>
      </c>
      <c r="D510" s="20">
        <v>43604</v>
      </c>
      <c r="E510" s="3">
        <v>28.46</v>
      </c>
      <c r="G510" s="20">
        <v>41257</v>
      </c>
      <c r="H510" s="3">
        <v>3.5339999999999998</v>
      </c>
      <c r="J510" s="20">
        <v>44818</v>
      </c>
      <c r="K510" s="3">
        <v>98.202699999999993</v>
      </c>
    </row>
    <row r="511" spans="1:11">
      <c r="A511" s="20">
        <v>42109</v>
      </c>
      <c r="B511" s="3">
        <v>28.25</v>
      </c>
      <c r="D511" s="20">
        <v>43605</v>
      </c>
      <c r="E511" s="3">
        <v>19.61</v>
      </c>
      <c r="G511" s="20">
        <v>41260</v>
      </c>
      <c r="H511" s="3">
        <v>3.5609999999999999</v>
      </c>
      <c r="J511" s="20">
        <v>44819</v>
      </c>
      <c r="K511" s="3">
        <v>96.527000000000001</v>
      </c>
    </row>
    <row r="512" spans="1:11">
      <c r="A512" s="20">
        <v>42110</v>
      </c>
      <c r="B512" s="3">
        <v>28.55</v>
      </c>
      <c r="D512" s="20">
        <v>43606</v>
      </c>
      <c r="E512" s="3">
        <v>20.13</v>
      </c>
      <c r="G512" s="20">
        <v>41261</v>
      </c>
      <c r="H512" s="3">
        <v>3.617</v>
      </c>
      <c r="J512" s="20">
        <v>44820</v>
      </c>
      <c r="K512" s="3">
        <v>92.539000000000001</v>
      </c>
    </row>
    <row r="513" spans="1:11">
      <c r="A513" s="20">
        <v>42111</v>
      </c>
      <c r="B513" s="3">
        <v>28.75</v>
      </c>
      <c r="D513" s="20">
        <v>43607</v>
      </c>
      <c r="E513" s="3">
        <v>22.44</v>
      </c>
      <c r="G513" s="20">
        <v>41262</v>
      </c>
      <c r="H513" s="3">
        <v>3.544</v>
      </c>
      <c r="J513" s="20">
        <v>44823</v>
      </c>
      <c r="K513" s="3">
        <v>89.532200000000003</v>
      </c>
    </row>
    <row r="514" spans="1:11">
      <c r="A514" s="20">
        <v>42114</v>
      </c>
      <c r="B514" s="3">
        <v>28.5</v>
      </c>
      <c r="D514" s="20">
        <v>43608</v>
      </c>
      <c r="E514" s="3">
        <v>21.18</v>
      </c>
      <c r="G514" s="20">
        <v>41263</v>
      </c>
      <c r="H514" s="3">
        <v>3.6669999999999998</v>
      </c>
      <c r="J514" s="20">
        <v>44824</v>
      </c>
      <c r="K514" s="3">
        <v>85.697100000000006</v>
      </c>
    </row>
    <row r="515" spans="1:11">
      <c r="A515" s="20">
        <v>42115</v>
      </c>
      <c r="B515" s="3">
        <v>28.15</v>
      </c>
      <c r="D515" s="20">
        <v>43609</v>
      </c>
      <c r="E515" s="3">
        <v>24.02</v>
      </c>
      <c r="G515" s="20">
        <v>41264</v>
      </c>
      <c r="H515" s="3">
        <v>3.6539999999999999</v>
      </c>
      <c r="J515" s="20">
        <v>44825</v>
      </c>
      <c r="K515" s="3">
        <v>85.819400000000002</v>
      </c>
    </row>
    <row r="516" spans="1:11">
      <c r="A516" s="20">
        <v>42116</v>
      </c>
      <c r="B516" s="3">
        <v>28.45</v>
      </c>
      <c r="D516" s="20">
        <v>43610</v>
      </c>
      <c r="E516" s="3">
        <v>21.69</v>
      </c>
      <c r="G516" s="20">
        <v>41267</v>
      </c>
      <c r="H516" s="3">
        <v>3.5710000000000002</v>
      </c>
      <c r="J516" s="20">
        <v>44826</v>
      </c>
      <c r="K516" s="3">
        <v>83.601200000000006</v>
      </c>
    </row>
    <row r="517" spans="1:11">
      <c r="A517" s="20">
        <v>42117</v>
      </c>
      <c r="B517" s="3">
        <v>28.6</v>
      </c>
      <c r="D517" s="20">
        <v>43611</v>
      </c>
      <c r="E517" s="3">
        <v>18.84</v>
      </c>
      <c r="G517" s="20">
        <v>41268</v>
      </c>
      <c r="H517" s="3">
        <v>3.5710000000000002</v>
      </c>
      <c r="J517" s="20">
        <v>44827</v>
      </c>
      <c r="K517" s="3">
        <v>79.769000000000005</v>
      </c>
    </row>
    <row r="518" spans="1:11">
      <c r="A518" s="20">
        <v>42118</v>
      </c>
      <c r="B518" s="3">
        <v>28.25</v>
      </c>
      <c r="D518" s="20">
        <v>43612</v>
      </c>
      <c r="E518" s="3">
        <v>20.11</v>
      </c>
      <c r="G518" s="20">
        <v>41269</v>
      </c>
      <c r="H518" s="3">
        <v>3.6019999999999999</v>
      </c>
      <c r="J518" s="20">
        <v>44830</v>
      </c>
      <c r="K518" s="3">
        <v>78.432199999999995</v>
      </c>
    </row>
    <row r="519" spans="1:11">
      <c r="A519" s="20">
        <v>42121</v>
      </c>
      <c r="B519" s="3">
        <v>28.25</v>
      </c>
      <c r="D519" s="20">
        <v>43613</v>
      </c>
      <c r="E519" s="3">
        <v>24.22</v>
      </c>
      <c r="G519" s="20">
        <v>41270</v>
      </c>
      <c r="H519" s="3">
        <v>3.585</v>
      </c>
      <c r="J519" s="20">
        <v>44831</v>
      </c>
      <c r="K519" s="3">
        <v>80.766599999999997</v>
      </c>
    </row>
    <row r="520" spans="1:11">
      <c r="A520" s="20">
        <v>42122</v>
      </c>
      <c r="B520" s="3">
        <v>28.15</v>
      </c>
      <c r="D520" s="20">
        <v>43614</v>
      </c>
      <c r="E520" s="3">
        <v>23.86</v>
      </c>
      <c r="G520" s="20">
        <v>41271</v>
      </c>
      <c r="H520" s="3">
        <v>4.1059999999999999</v>
      </c>
      <c r="J520" s="20">
        <v>44832</v>
      </c>
      <c r="K520" s="3">
        <v>83.873000000000005</v>
      </c>
    </row>
    <row r="521" spans="1:11">
      <c r="A521" s="20">
        <v>42123</v>
      </c>
      <c r="B521" s="3">
        <v>28.3</v>
      </c>
      <c r="D521" s="20">
        <v>43615</v>
      </c>
      <c r="E521" s="3">
        <v>25.43</v>
      </c>
      <c r="G521" s="20">
        <v>41274</v>
      </c>
      <c r="H521" s="3">
        <v>4.03</v>
      </c>
      <c r="J521" s="20">
        <v>44833</v>
      </c>
      <c r="K521" s="3">
        <v>80.616500000000002</v>
      </c>
    </row>
    <row r="522" spans="1:11">
      <c r="A522" s="20">
        <v>42124</v>
      </c>
      <c r="B522" s="3">
        <v>28.65</v>
      </c>
      <c r="D522" s="20">
        <v>43616</v>
      </c>
      <c r="E522" s="3">
        <v>26.83</v>
      </c>
      <c r="G522" s="20">
        <v>41275</v>
      </c>
      <c r="H522" s="3">
        <v>4.03</v>
      </c>
      <c r="J522" s="20">
        <v>44834</v>
      </c>
      <c r="K522" s="3">
        <v>80.126499999999993</v>
      </c>
    </row>
    <row r="523" spans="1:11">
      <c r="A523" s="20">
        <v>42125</v>
      </c>
      <c r="B523" s="3">
        <v>29.1</v>
      </c>
      <c r="D523" s="20">
        <v>43617</v>
      </c>
      <c r="E523" s="3">
        <v>29.99</v>
      </c>
      <c r="G523" s="20">
        <v>41276</v>
      </c>
      <c r="H523" s="3">
        <v>3.9689999999999999</v>
      </c>
      <c r="J523" s="20">
        <v>44837</v>
      </c>
      <c r="K523" s="3">
        <v>82.017099999999999</v>
      </c>
    </row>
    <row r="524" spans="1:11">
      <c r="A524" s="20">
        <v>42128</v>
      </c>
      <c r="B524" s="3">
        <v>29.15</v>
      </c>
      <c r="D524" s="20">
        <v>43618</v>
      </c>
      <c r="E524" s="3">
        <v>27.96</v>
      </c>
      <c r="G524" s="20">
        <v>41277</v>
      </c>
      <c r="H524" s="3">
        <v>3.9359999999999999</v>
      </c>
      <c r="J524" s="20">
        <v>44838</v>
      </c>
      <c r="K524" s="3">
        <v>87.248699999999999</v>
      </c>
    </row>
    <row r="525" spans="1:11">
      <c r="A525" s="20">
        <v>42129</v>
      </c>
      <c r="B525" s="3">
        <v>29.25</v>
      </c>
      <c r="D525" s="20">
        <v>43619</v>
      </c>
      <c r="E525" s="3">
        <v>27.48</v>
      </c>
      <c r="G525" s="20">
        <v>41278</v>
      </c>
      <c r="H525" s="3">
        <v>3.9990000000000001</v>
      </c>
      <c r="J525" s="20">
        <v>44839</v>
      </c>
      <c r="K525" s="3">
        <v>85.805999999999997</v>
      </c>
    </row>
    <row r="526" spans="1:11">
      <c r="A526" s="20">
        <v>42130</v>
      </c>
      <c r="B526" s="3">
        <v>29.15</v>
      </c>
      <c r="D526" s="20">
        <v>43620</v>
      </c>
      <c r="E526" s="3">
        <v>27.06</v>
      </c>
      <c r="G526" s="20">
        <v>41281</v>
      </c>
      <c r="H526" s="3">
        <v>4</v>
      </c>
      <c r="J526" s="20">
        <v>44840</v>
      </c>
      <c r="K526" s="3">
        <v>85.356899999999996</v>
      </c>
    </row>
    <row r="527" spans="1:11">
      <c r="A527" s="20">
        <v>42131</v>
      </c>
      <c r="B527" s="3">
        <v>29.1</v>
      </c>
      <c r="D527" s="20">
        <v>43621</v>
      </c>
      <c r="E527" s="3">
        <v>25.8</v>
      </c>
      <c r="G527" s="20">
        <v>41282</v>
      </c>
      <c r="H527" s="3">
        <v>3.972</v>
      </c>
      <c r="J527" s="20">
        <v>44841</v>
      </c>
      <c r="K527" s="3">
        <v>78.783900000000003</v>
      </c>
    </row>
    <row r="528" spans="1:11">
      <c r="A528" s="20">
        <v>42132</v>
      </c>
      <c r="B528" s="3">
        <v>29.2</v>
      </c>
      <c r="D528" s="20">
        <v>43622</v>
      </c>
      <c r="E528" s="3">
        <v>30.85</v>
      </c>
      <c r="G528" s="20">
        <v>41283</v>
      </c>
      <c r="H528" s="3">
        <v>3.9039999999999999</v>
      </c>
      <c r="J528" s="20">
        <v>44844</v>
      </c>
      <c r="K528" s="3">
        <v>74.804199999999994</v>
      </c>
    </row>
    <row r="529" spans="1:11">
      <c r="A529" s="20">
        <v>42135</v>
      </c>
      <c r="B529" s="3">
        <v>29.5</v>
      </c>
      <c r="D529" s="20">
        <v>43623</v>
      </c>
      <c r="E529" s="3">
        <v>32.79</v>
      </c>
      <c r="G529" s="20">
        <v>41284</v>
      </c>
      <c r="H529" s="3">
        <v>3.9540000000000002</v>
      </c>
      <c r="J529" s="20">
        <v>44845</v>
      </c>
      <c r="K529" s="3">
        <v>72.865200000000002</v>
      </c>
    </row>
    <row r="530" spans="1:11">
      <c r="A530" s="20">
        <v>42136</v>
      </c>
      <c r="B530" s="3">
        <v>29.2</v>
      </c>
      <c r="D530" s="20">
        <v>43624</v>
      </c>
      <c r="E530" s="3">
        <v>33.85</v>
      </c>
      <c r="G530" s="20">
        <v>41285</v>
      </c>
      <c r="H530" s="3">
        <v>4.0049999999999999</v>
      </c>
      <c r="J530" s="20">
        <v>44846</v>
      </c>
      <c r="K530" s="3">
        <v>71.907499999999999</v>
      </c>
    </row>
    <row r="531" spans="1:11">
      <c r="A531" s="20">
        <v>42137</v>
      </c>
      <c r="B531" s="3">
        <v>29.4</v>
      </c>
      <c r="D531" s="20">
        <v>43625</v>
      </c>
      <c r="E531" s="3">
        <v>32.299999999999997</v>
      </c>
      <c r="G531" s="20">
        <v>41288</v>
      </c>
      <c r="H531" s="3">
        <v>4.016</v>
      </c>
      <c r="J531" s="20">
        <v>44847</v>
      </c>
      <c r="K531" s="3">
        <v>73.562899999999999</v>
      </c>
    </row>
    <row r="532" spans="1:11">
      <c r="A532" s="20">
        <v>42138</v>
      </c>
      <c r="B532" s="3">
        <v>29.45</v>
      </c>
      <c r="D532" s="20">
        <v>43626</v>
      </c>
      <c r="E532" s="3">
        <v>21.89</v>
      </c>
      <c r="G532" s="20">
        <v>41289</v>
      </c>
      <c r="H532" s="3">
        <v>4.0510000000000002</v>
      </c>
      <c r="J532" s="20">
        <v>44848</v>
      </c>
      <c r="K532" s="3">
        <v>70.023099999999999</v>
      </c>
    </row>
    <row r="533" spans="1:11">
      <c r="A533" s="20">
        <v>42139</v>
      </c>
      <c r="B533" s="3">
        <v>29.5</v>
      </c>
      <c r="D533" s="20">
        <v>43627</v>
      </c>
      <c r="E533" s="3">
        <v>21.72</v>
      </c>
      <c r="G533" s="20">
        <v>41290</v>
      </c>
      <c r="H533" s="3">
        <v>4.0469999999999997</v>
      </c>
      <c r="J533" s="20">
        <v>44851</v>
      </c>
      <c r="K533" s="3">
        <v>72.237399999999994</v>
      </c>
    </row>
    <row r="534" spans="1:11">
      <c r="A534" s="20">
        <v>42142</v>
      </c>
      <c r="B534" s="3">
        <v>29.5</v>
      </c>
      <c r="D534" s="20">
        <v>43628</v>
      </c>
      <c r="E534" s="3">
        <v>24.89</v>
      </c>
      <c r="G534" s="20">
        <v>41291</v>
      </c>
      <c r="H534" s="3">
        <v>4.085</v>
      </c>
      <c r="J534" s="20">
        <v>44852</v>
      </c>
      <c r="K534" s="3">
        <v>70.286799999999999</v>
      </c>
    </row>
    <row r="535" spans="1:11">
      <c r="A535" s="20">
        <v>42143</v>
      </c>
      <c r="B535" s="3">
        <v>29.45</v>
      </c>
      <c r="D535" s="20">
        <v>43629</v>
      </c>
      <c r="E535" s="3">
        <v>20.079999999999998</v>
      </c>
      <c r="G535" s="20">
        <v>41292</v>
      </c>
      <c r="H535" s="3">
        <v>4.133</v>
      </c>
      <c r="J535" s="20">
        <v>44853</v>
      </c>
      <c r="K535" s="3">
        <v>68.527900000000002</v>
      </c>
    </row>
    <row r="536" spans="1:11">
      <c r="A536" s="20">
        <v>42144</v>
      </c>
      <c r="B536" s="3">
        <v>29.3</v>
      </c>
      <c r="D536" s="20">
        <v>43630</v>
      </c>
      <c r="E536" s="3">
        <v>18.77</v>
      </c>
      <c r="G536" s="20">
        <v>41295</v>
      </c>
      <c r="H536" s="3">
        <v>4.133</v>
      </c>
      <c r="J536" s="20">
        <v>44854</v>
      </c>
      <c r="K536" s="3">
        <v>67.642300000000006</v>
      </c>
    </row>
    <row r="537" spans="1:11">
      <c r="A537" s="20">
        <v>42145</v>
      </c>
      <c r="B537" s="3">
        <v>29.35</v>
      </c>
      <c r="D537" s="20">
        <v>43631</v>
      </c>
      <c r="E537" s="3">
        <v>21.95</v>
      </c>
      <c r="G537" s="20">
        <v>41296</v>
      </c>
      <c r="H537" s="3">
        <v>4.141</v>
      </c>
      <c r="J537" s="20">
        <v>44855</v>
      </c>
      <c r="K537" s="3">
        <v>68.215199999999996</v>
      </c>
    </row>
    <row r="538" spans="1:11">
      <c r="A538" s="20">
        <v>42146</v>
      </c>
      <c r="B538" s="3">
        <v>29.35</v>
      </c>
      <c r="D538" s="20">
        <v>43632</v>
      </c>
      <c r="E538" s="3">
        <v>24.04</v>
      </c>
      <c r="G538" s="20">
        <v>41297</v>
      </c>
      <c r="H538" s="3">
        <v>4.1559999999999997</v>
      </c>
      <c r="J538" s="20">
        <v>44858</v>
      </c>
      <c r="K538" s="3">
        <v>67.290599999999998</v>
      </c>
    </row>
    <row r="539" spans="1:11">
      <c r="A539" s="20">
        <v>42149</v>
      </c>
      <c r="B539" s="3">
        <v>29</v>
      </c>
      <c r="D539" s="20">
        <v>43633</v>
      </c>
      <c r="E539" s="3">
        <v>26.03</v>
      </c>
      <c r="G539" s="20">
        <v>41298</v>
      </c>
      <c r="H539" s="3">
        <v>4.101</v>
      </c>
      <c r="J539" s="20">
        <v>44859</v>
      </c>
      <c r="K539" s="3">
        <v>74.511200000000002</v>
      </c>
    </row>
    <row r="540" spans="1:11">
      <c r="A540" s="20">
        <v>42150</v>
      </c>
      <c r="B540" s="3">
        <v>29.3</v>
      </c>
      <c r="D540" s="20">
        <v>43634</v>
      </c>
      <c r="E540" s="3">
        <v>23.86</v>
      </c>
      <c r="G540" s="20">
        <v>41299</v>
      </c>
      <c r="H540" s="3">
        <v>4.1180000000000003</v>
      </c>
      <c r="J540" s="20">
        <v>44860</v>
      </c>
      <c r="K540" s="3">
        <v>75.219700000000003</v>
      </c>
    </row>
    <row r="541" spans="1:11">
      <c r="A541" s="20">
        <v>42151</v>
      </c>
      <c r="B541" s="3">
        <v>28.95</v>
      </c>
      <c r="D541" s="20">
        <v>43635</v>
      </c>
      <c r="E541" s="3">
        <v>32.22</v>
      </c>
      <c r="G541" s="20">
        <v>41302</v>
      </c>
      <c r="H541" s="3">
        <v>4.0199999999999996</v>
      </c>
      <c r="J541" s="20">
        <v>44861</v>
      </c>
      <c r="K541" s="3">
        <v>70.320800000000006</v>
      </c>
    </row>
    <row r="542" spans="1:11">
      <c r="A542" s="20">
        <v>42152</v>
      </c>
      <c r="B542" s="3">
        <v>28.75</v>
      </c>
      <c r="D542" s="20">
        <v>43636</v>
      </c>
      <c r="E542" s="3">
        <v>30.73</v>
      </c>
      <c r="G542" s="20">
        <v>41303</v>
      </c>
      <c r="H542" s="3">
        <v>3.9889999999999999</v>
      </c>
      <c r="J542" s="20">
        <v>44862</v>
      </c>
      <c r="K542" s="3">
        <v>72.509299999999996</v>
      </c>
    </row>
    <row r="543" spans="1:11">
      <c r="A543" s="20">
        <v>42153</v>
      </c>
      <c r="B543" s="3">
        <v>28.2</v>
      </c>
      <c r="D543" s="20">
        <v>43637</v>
      </c>
      <c r="E543" s="3">
        <v>20.7</v>
      </c>
      <c r="G543" s="20">
        <v>41304</v>
      </c>
      <c r="H543" s="3">
        <v>4.04</v>
      </c>
      <c r="J543" s="20">
        <v>44865</v>
      </c>
      <c r="K543" s="3">
        <v>68.307400000000001</v>
      </c>
    </row>
    <row r="544" spans="1:11">
      <c r="A544" s="20">
        <v>42156</v>
      </c>
      <c r="B544" s="3">
        <v>28.05</v>
      </c>
      <c r="D544" s="20">
        <v>43638</v>
      </c>
      <c r="E544" s="3">
        <v>19.420000000000002</v>
      </c>
      <c r="G544" s="20">
        <v>41305</v>
      </c>
      <c r="H544" s="3">
        <v>4.0460000000000003</v>
      </c>
      <c r="J544" s="20">
        <v>44866</v>
      </c>
      <c r="K544" s="3">
        <v>66.803700000000006</v>
      </c>
    </row>
    <row r="545" spans="1:11">
      <c r="A545" s="20">
        <v>42157</v>
      </c>
      <c r="B545" s="3">
        <v>28.25</v>
      </c>
      <c r="D545" s="20">
        <v>43639</v>
      </c>
      <c r="E545" s="3">
        <v>20.25</v>
      </c>
      <c r="G545" s="20">
        <v>41306</v>
      </c>
      <c r="H545" s="3">
        <v>4.01</v>
      </c>
      <c r="J545" s="20">
        <v>44867</v>
      </c>
      <c r="K545" s="3">
        <v>64.253799999999998</v>
      </c>
    </row>
    <row r="546" spans="1:11">
      <c r="A546" s="20">
        <v>42158</v>
      </c>
      <c r="B546" s="3">
        <v>28.05</v>
      </c>
      <c r="D546" s="20">
        <v>43640</v>
      </c>
      <c r="E546" s="3">
        <v>23.16</v>
      </c>
      <c r="G546" s="20">
        <v>41309</v>
      </c>
      <c r="H546" s="3">
        <v>4.0339999999999998</v>
      </c>
      <c r="J546" s="20">
        <v>44868</v>
      </c>
      <c r="K546" s="3">
        <v>62.6524</v>
      </c>
    </row>
    <row r="547" spans="1:11">
      <c r="A547" s="20">
        <v>42159</v>
      </c>
      <c r="B547" s="3">
        <v>28.05</v>
      </c>
      <c r="D547" s="20">
        <v>43641</v>
      </c>
      <c r="E547" s="3">
        <v>22.28</v>
      </c>
      <c r="G547" s="20">
        <v>41310</v>
      </c>
      <c r="H547" s="3">
        <v>4.0819999999999999</v>
      </c>
      <c r="J547" s="20">
        <v>44869</v>
      </c>
      <c r="K547" s="3">
        <v>64.0899</v>
      </c>
    </row>
    <row r="548" spans="1:11">
      <c r="A548" s="20">
        <v>42160</v>
      </c>
      <c r="B548" s="3">
        <v>27.95</v>
      </c>
      <c r="D548" s="20">
        <v>43642</v>
      </c>
      <c r="E548" s="3">
        <v>20.190000000000001</v>
      </c>
      <c r="G548" s="20">
        <v>41311</v>
      </c>
      <c r="H548" s="3">
        <v>4.08</v>
      </c>
      <c r="J548" s="20">
        <v>44872</v>
      </c>
      <c r="K548" s="3">
        <v>64.240099999999998</v>
      </c>
    </row>
    <row r="549" spans="1:11">
      <c r="A549" s="20">
        <v>42163</v>
      </c>
      <c r="B549" s="3">
        <v>28</v>
      </c>
      <c r="D549" s="20">
        <v>43643</v>
      </c>
      <c r="E549" s="3">
        <v>21.83</v>
      </c>
      <c r="G549" s="20">
        <v>41312</v>
      </c>
      <c r="H549" s="3">
        <v>4.01</v>
      </c>
      <c r="J549" s="20">
        <v>44873</v>
      </c>
      <c r="K549" s="3">
        <v>60.127299999999998</v>
      </c>
    </row>
    <row r="550" spans="1:11">
      <c r="A550" s="20">
        <v>42164</v>
      </c>
      <c r="B550" s="3">
        <v>28.55</v>
      </c>
      <c r="D550" s="20">
        <v>43644</v>
      </c>
      <c r="E550" s="3">
        <v>26.93</v>
      </c>
      <c r="G550" s="20">
        <v>41313</v>
      </c>
      <c r="H550" s="3">
        <v>4.01</v>
      </c>
      <c r="J550" s="20">
        <v>44874</v>
      </c>
      <c r="K550" s="3">
        <v>54.828099999999999</v>
      </c>
    </row>
    <row r="551" spans="1:11">
      <c r="A551" s="20">
        <v>42165</v>
      </c>
      <c r="B551" s="3">
        <v>29.05</v>
      </c>
      <c r="D551" s="20">
        <v>43645</v>
      </c>
      <c r="E551" s="3">
        <v>23.97</v>
      </c>
      <c r="G551" s="20">
        <v>41316</v>
      </c>
      <c r="H551" s="3">
        <v>4.0309999999999997</v>
      </c>
      <c r="J551" s="20">
        <v>44875</v>
      </c>
      <c r="K551" s="3">
        <v>58.343899999999998</v>
      </c>
    </row>
    <row r="552" spans="1:11">
      <c r="A552" s="20">
        <v>42166</v>
      </c>
      <c r="B552" s="3">
        <v>29.05</v>
      </c>
      <c r="D552" s="20">
        <v>43646</v>
      </c>
      <c r="E552" s="3">
        <v>22.16</v>
      </c>
      <c r="G552" s="20">
        <v>41317</v>
      </c>
      <c r="H552" s="3">
        <v>3.988</v>
      </c>
      <c r="J552" s="20">
        <v>44876</v>
      </c>
      <c r="K552" s="3">
        <v>60.918399999999998</v>
      </c>
    </row>
    <row r="553" spans="1:11">
      <c r="A553" s="20">
        <v>42167</v>
      </c>
      <c r="B553" s="3">
        <v>28.85</v>
      </c>
      <c r="D553" s="20">
        <v>43647</v>
      </c>
      <c r="E553" s="3">
        <v>21.22</v>
      </c>
      <c r="G553" s="20">
        <v>41318</v>
      </c>
      <c r="H553" s="3">
        <v>4.0389999999999997</v>
      </c>
      <c r="J553" s="20">
        <v>44879</v>
      </c>
      <c r="K553" s="3">
        <v>59.065800000000003</v>
      </c>
    </row>
    <row r="554" spans="1:11">
      <c r="A554" s="20">
        <v>42170</v>
      </c>
      <c r="B554" s="3">
        <v>28.7</v>
      </c>
      <c r="D554" s="20">
        <v>43648</v>
      </c>
      <c r="E554" s="3">
        <v>21.51</v>
      </c>
      <c r="G554" s="20">
        <v>41319</v>
      </c>
      <c r="H554" s="3">
        <v>3.9540000000000002</v>
      </c>
      <c r="J554" s="20">
        <v>44880</v>
      </c>
      <c r="K554" s="3">
        <v>60.353000000000002</v>
      </c>
    </row>
    <row r="555" spans="1:11">
      <c r="A555" s="20">
        <v>42171</v>
      </c>
      <c r="B555" s="3">
        <v>29.1</v>
      </c>
      <c r="D555" s="20">
        <v>43649</v>
      </c>
      <c r="E555" s="3">
        <v>21.57</v>
      </c>
      <c r="G555" s="20">
        <v>41320</v>
      </c>
      <c r="H555" s="3">
        <v>3.931</v>
      </c>
      <c r="J555" s="20">
        <v>44881</v>
      </c>
      <c r="K555" s="3">
        <v>58.119</v>
      </c>
    </row>
    <row r="556" spans="1:11">
      <c r="A556" s="20">
        <v>42172</v>
      </c>
      <c r="B556" s="3">
        <v>28.95</v>
      </c>
      <c r="D556" s="20">
        <v>43650</v>
      </c>
      <c r="E556" s="3">
        <v>21.25</v>
      </c>
      <c r="G556" s="20">
        <v>41323</v>
      </c>
      <c r="H556" s="3">
        <v>3.931</v>
      </c>
      <c r="J556" s="20">
        <v>44882</v>
      </c>
      <c r="K556" s="3">
        <v>56.0989</v>
      </c>
    </row>
    <row r="557" spans="1:11">
      <c r="A557" s="20">
        <v>42173</v>
      </c>
      <c r="B557" s="3">
        <v>28.75</v>
      </c>
      <c r="D557" s="20">
        <v>43651</v>
      </c>
      <c r="E557" s="3">
        <v>23.79</v>
      </c>
      <c r="G557" s="20">
        <v>41324</v>
      </c>
      <c r="H557" s="3">
        <v>3.9950000000000001</v>
      </c>
      <c r="J557" s="20">
        <v>44883</v>
      </c>
      <c r="K557" s="3">
        <v>54.457000000000001</v>
      </c>
    </row>
    <row r="558" spans="1:11">
      <c r="A558" s="20">
        <v>42174</v>
      </c>
      <c r="B558" s="3">
        <v>28.55</v>
      </c>
      <c r="D558" s="20">
        <v>43652</v>
      </c>
      <c r="E558" s="3">
        <v>27.12</v>
      </c>
      <c r="G558" s="20">
        <v>41325</v>
      </c>
      <c r="H558" s="3">
        <v>3.9849999999999999</v>
      </c>
      <c r="J558" s="20">
        <v>44886</v>
      </c>
      <c r="K558" s="3">
        <v>50.7759</v>
      </c>
    </row>
    <row r="559" spans="1:11">
      <c r="A559" s="20">
        <v>42177</v>
      </c>
      <c r="B559" s="3">
        <v>28.95</v>
      </c>
      <c r="D559" s="20">
        <v>43653</v>
      </c>
      <c r="E559" s="3">
        <v>28.33</v>
      </c>
      <c r="G559" s="20">
        <v>41326</v>
      </c>
      <c r="H559" s="3">
        <v>3.9529999999999998</v>
      </c>
      <c r="J559" s="20">
        <v>44887</v>
      </c>
      <c r="K559" s="3">
        <v>50.532600000000002</v>
      </c>
    </row>
    <row r="560" spans="1:11">
      <c r="A560" s="20">
        <v>42178</v>
      </c>
      <c r="B560" s="3">
        <v>28.6</v>
      </c>
      <c r="D560" s="20">
        <v>43654</v>
      </c>
      <c r="E560" s="3">
        <v>30.22</v>
      </c>
      <c r="G560" s="20">
        <v>41327</v>
      </c>
      <c r="H560" s="3">
        <v>3.98</v>
      </c>
      <c r="J560" s="20">
        <v>44888</v>
      </c>
      <c r="K560" s="3">
        <v>52.973599999999998</v>
      </c>
    </row>
    <row r="561" spans="1:11">
      <c r="A561" s="20">
        <v>42179</v>
      </c>
      <c r="B561" s="3">
        <v>28.65</v>
      </c>
      <c r="D561" s="20">
        <v>43655</v>
      </c>
      <c r="E561" s="3">
        <v>55.28</v>
      </c>
      <c r="G561" s="20">
        <v>41330</v>
      </c>
      <c r="H561" s="3">
        <v>4.0529999999999999</v>
      </c>
      <c r="J561" s="20">
        <v>44890</v>
      </c>
      <c r="K561" s="3">
        <v>52.988799999999998</v>
      </c>
    </row>
    <row r="562" spans="1:11">
      <c r="A562" s="20">
        <v>42180</v>
      </c>
      <c r="B562" s="3">
        <v>28.95</v>
      </c>
      <c r="D562" s="20">
        <v>43656</v>
      </c>
      <c r="E562" s="3">
        <v>48.27</v>
      </c>
      <c r="G562" s="20">
        <v>41331</v>
      </c>
      <c r="H562" s="3">
        <v>4.0359999999999996</v>
      </c>
      <c r="J562" s="20">
        <v>44893</v>
      </c>
      <c r="K562" s="3">
        <v>50.790300000000002</v>
      </c>
    </row>
    <row r="563" spans="1:11">
      <c r="A563" s="20">
        <v>42181</v>
      </c>
      <c r="B563" s="3">
        <v>28.85</v>
      </c>
      <c r="D563" s="20">
        <v>43657</v>
      </c>
      <c r="E563" s="3">
        <v>37.33</v>
      </c>
      <c r="G563" s="20">
        <v>41332</v>
      </c>
      <c r="H563" s="3">
        <v>4.0309999999999997</v>
      </c>
      <c r="J563" s="20">
        <v>44894</v>
      </c>
      <c r="K563" s="3">
        <v>50.295200000000001</v>
      </c>
    </row>
    <row r="564" spans="1:11">
      <c r="A564" s="20">
        <v>42184</v>
      </c>
      <c r="B564" s="3">
        <v>28.45</v>
      </c>
      <c r="D564" s="20">
        <v>43658</v>
      </c>
      <c r="E564" s="3">
        <v>36.049999999999997</v>
      </c>
      <c r="G564" s="20">
        <v>41333</v>
      </c>
      <c r="H564" s="3">
        <v>4.0620000000000003</v>
      </c>
      <c r="J564" s="20">
        <v>44895</v>
      </c>
      <c r="K564" s="3">
        <v>51.679299999999998</v>
      </c>
    </row>
    <row r="565" spans="1:11">
      <c r="A565" s="20">
        <v>42185</v>
      </c>
      <c r="B565" s="3">
        <v>28.5</v>
      </c>
      <c r="D565" s="20">
        <v>43659</v>
      </c>
      <c r="E565" s="3">
        <v>40.82</v>
      </c>
      <c r="G565" s="20">
        <v>41334</v>
      </c>
      <c r="H565" s="3">
        <v>4.0519999999999996</v>
      </c>
      <c r="J565" s="20">
        <v>44896</v>
      </c>
      <c r="K565" s="3">
        <v>51.918599999999998</v>
      </c>
    </row>
    <row r="566" spans="1:11">
      <c r="A566" s="20">
        <v>42186</v>
      </c>
      <c r="B566" s="3">
        <v>28.5</v>
      </c>
      <c r="D566" s="20">
        <v>43660</v>
      </c>
      <c r="E566" s="3">
        <v>36.32</v>
      </c>
      <c r="G566" s="20">
        <v>41337</v>
      </c>
      <c r="H566" s="3">
        <v>4.0949999999999998</v>
      </c>
      <c r="J566" s="20">
        <v>44897</v>
      </c>
      <c r="K566" s="3">
        <v>52.819699999999997</v>
      </c>
    </row>
    <row r="567" spans="1:11">
      <c r="A567" s="20">
        <v>42187</v>
      </c>
      <c r="B567" s="3">
        <v>28.4</v>
      </c>
      <c r="D567" s="20">
        <v>43661</v>
      </c>
      <c r="E567" s="3">
        <v>41.12</v>
      </c>
      <c r="G567" s="20">
        <v>41338</v>
      </c>
      <c r="H567" s="3">
        <v>4.0979999999999999</v>
      </c>
      <c r="J567" s="20">
        <v>44900</v>
      </c>
      <c r="K567" s="3">
        <v>50.586199999999998</v>
      </c>
    </row>
    <row r="568" spans="1:11">
      <c r="A568" s="20">
        <v>42188</v>
      </c>
      <c r="B568" s="3">
        <v>28.25</v>
      </c>
      <c r="D568" s="20">
        <v>43662</v>
      </c>
      <c r="E568" s="3">
        <v>27.65</v>
      </c>
      <c r="G568" s="20">
        <v>41339</v>
      </c>
      <c r="H568" s="3">
        <v>4.0620000000000003</v>
      </c>
      <c r="J568" s="20">
        <v>44901</v>
      </c>
      <c r="K568" s="3">
        <v>48.504199999999997</v>
      </c>
    </row>
    <row r="569" spans="1:11">
      <c r="A569" s="20">
        <v>42191</v>
      </c>
      <c r="B569" s="3">
        <v>28.65</v>
      </c>
      <c r="D569" s="20">
        <v>43663</v>
      </c>
      <c r="E569" s="3">
        <v>24.38</v>
      </c>
      <c r="G569" s="20">
        <v>41340</v>
      </c>
      <c r="H569" s="3">
        <v>4.117</v>
      </c>
      <c r="J569" s="20">
        <v>44902</v>
      </c>
      <c r="K569" s="3">
        <v>47.047699999999999</v>
      </c>
    </row>
    <row r="570" spans="1:11">
      <c r="A570" s="20">
        <v>42192</v>
      </c>
      <c r="B570" s="3">
        <v>28.15</v>
      </c>
      <c r="D570" s="20">
        <v>43664</v>
      </c>
      <c r="E570" s="3">
        <v>23.27</v>
      </c>
      <c r="G570" s="20">
        <v>41341</v>
      </c>
      <c r="H570" s="3">
        <v>4.1369999999999996</v>
      </c>
      <c r="J570" s="20">
        <v>44903</v>
      </c>
      <c r="K570" s="3">
        <v>48.3596</v>
      </c>
    </row>
    <row r="571" spans="1:11">
      <c r="A571" s="20">
        <v>42193</v>
      </c>
      <c r="B571" s="3">
        <v>28.15</v>
      </c>
      <c r="D571" s="20">
        <v>43665</v>
      </c>
      <c r="E571" s="3">
        <v>22.01</v>
      </c>
      <c r="G571" s="20">
        <v>41344</v>
      </c>
      <c r="H571" s="3">
        <v>4.1459999999999999</v>
      </c>
      <c r="J571" s="20">
        <v>44904</v>
      </c>
      <c r="K571" s="3">
        <v>48.061100000000003</v>
      </c>
    </row>
    <row r="572" spans="1:11">
      <c r="A572" s="20">
        <v>42194</v>
      </c>
      <c r="B572" s="3">
        <v>28.25</v>
      </c>
      <c r="D572" s="20">
        <v>43666</v>
      </c>
      <c r="E572" s="3">
        <v>20.84</v>
      </c>
      <c r="G572" s="20">
        <v>41345</v>
      </c>
      <c r="H572" s="3">
        <v>4.1269999999999998</v>
      </c>
      <c r="J572" s="20">
        <v>44907</v>
      </c>
      <c r="K572" s="3">
        <v>46.660400000000003</v>
      </c>
    </row>
    <row r="573" spans="1:11">
      <c r="A573" s="20">
        <v>42195</v>
      </c>
      <c r="B573" s="3">
        <v>28.25</v>
      </c>
      <c r="D573" s="20">
        <v>43667</v>
      </c>
      <c r="E573" s="3">
        <v>26.05</v>
      </c>
      <c r="G573" s="20">
        <v>41346</v>
      </c>
      <c r="H573" s="3">
        <v>4.1319999999999997</v>
      </c>
      <c r="J573" s="20">
        <v>44908</v>
      </c>
      <c r="K573" s="3">
        <v>45.924199999999999</v>
      </c>
    </row>
    <row r="574" spans="1:11">
      <c r="A574" s="20">
        <v>42198</v>
      </c>
      <c r="B574" s="3">
        <v>28.5</v>
      </c>
      <c r="D574" s="20">
        <v>43668</v>
      </c>
      <c r="E574" s="3">
        <v>32.99</v>
      </c>
      <c r="G574" s="20">
        <v>41347</v>
      </c>
      <c r="H574" s="3">
        <v>4.1749999999999998</v>
      </c>
      <c r="J574" s="20">
        <v>44909</v>
      </c>
      <c r="K574" s="3">
        <v>45.9801</v>
      </c>
    </row>
    <row r="575" spans="1:11">
      <c r="A575" s="20">
        <v>42199</v>
      </c>
      <c r="B575" s="3">
        <v>28.9</v>
      </c>
      <c r="D575" s="20">
        <v>43669</v>
      </c>
      <c r="E575" s="3">
        <v>23.8</v>
      </c>
      <c r="G575" s="20">
        <v>41348</v>
      </c>
      <c r="H575" s="3">
        <v>4.2009999999999996</v>
      </c>
      <c r="J575" s="20">
        <v>44910</v>
      </c>
      <c r="K575" s="3">
        <v>44.674999999999997</v>
      </c>
    </row>
    <row r="576" spans="1:11">
      <c r="A576" s="20">
        <v>42200</v>
      </c>
      <c r="B576" s="3">
        <v>28.75</v>
      </c>
      <c r="D576" s="20">
        <v>43670</v>
      </c>
      <c r="E576" s="3">
        <v>24.69</v>
      </c>
      <c r="G576" s="20">
        <v>41351</v>
      </c>
      <c r="H576" s="3">
        <v>4.1929999999999996</v>
      </c>
      <c r="J576" s="20">
        <v>44911</v>
      </c>
      <c r="K576" s="3">
        <v>42.884</v>
      </c>
    </row>
    <row r="577" spans="1:11">
      <c r="A577" s="20">
        <v>42201</v>
      </c>
      <c r="B577" s="3">
        <v>28.85</v>
      </c>
      <c r="D577" s="20">
        <v>43671</v>
      </c>
      <c r="E577" s="3">
        <v>22.15</v>
      </c>
      <c r="G577" s="20">
        <v>41352</v>
      </c>
      <c r="H577" s="3">
        <v>4.2320000000000002</v>
      </c>
      <c r="J577" s="20">
        <v>44914</v>
      </c>
      <c r="K577" s="3">
        <v>42.106000000000002</v>
      </c>
    </row>
    <row r="578" spans="1:11">
      <c r="A578" s="20">
        <v>42202</v>
      </c>
      <c r="B578" s="3">
        <v>28.65</v>
      </c>
      <c r="D578" s="20">
        <v>43672</v>
      </c>
      <c r="E578" s="3">
        <v>23.08</v>
      </c>
      <c r="G578" s="20">
        <v>41353</v>
      </c>
      <c r="H578" s="3">
        <v>4.2210000000000001</v>
      </c>
      <c r="J578" s="20">
        <v>44915</v>
      </c>
      <c r="K578" s="3">
        <v>41.7575</v>
      </c>
    </row>
    <row r="579" spans="1:11">
      <c r="A579" s="20">
        <v>42205</v>
      </c>
      <c r="B579" s="3">
        <v>28.65</v>
      </c>
      <c r="D579" s="20">
        <v>43673</v>
      </c>
      <c r="E579" s="3">
        <v>22.94</v>
      </c>
      <c r="G579" s="20">
        <v>41354</v>
      </c>
      <c r="H579" s="3">
        <v>4.1989999999999998</v>
      </c>
      <c r="J579" s="20">
        <v>44916</v>
      </c>
      <c r="K579" s="3">
        <v>41.362000000000002</v>
      </c>
    </row>
    <row r="580" spans="1:11">
      <c r="A580" s="20">
        <v>42206</v>
      </c>
      <c r="B580" s="3">
        <v>28.55</v>
      </c>
      <c r="D580" s="20">
        <v>43674</v>
      </c>
      <c r="E580" s="3">
        <v>22.26</v>
      </c>
      <c r="G580" s="20">
        <v>41355</v>
      </c>
      <c r="H580" s="3">
        <v>4.2089999999999996</v>
      </c>
      <c r="J580" s="20">
        <v>44917</v>
      </c>
      <c r="K580" s="3">
        <v>40.488599999999998</v>
      </c>
    </row>
    <row r="581" spans="1:11">
      <c r="A581" s="20">
        <v>42207</v>
      </c>
      <c r="B581" s="3">
        <v>28.5</v>
      </c>
      <c r="D581" s="20">
        <v>43675</v>
      </c>
      <c r="E581" s="3">
        <v>30.72</v>
      </c>
      <c r="G581" s="20">
        <v>41358</v>
      </c>
      <c r="H581" s="3">
        <v>4.1680000000000001</v>
      </c>
      <c r="J581" s="20">
        <v>44918</v>
      </c>
      <c r="K581" s="3">
        <v>57.048999999999999</v>
      </c>
    </row>
    <row r="582" spans="1:11">
      <c r="A582" s="20">
        <v>42208</v>
      </c>
      <c r="B582" s="3">
        <v>28.75</v>
      </c>
      <c r="D582" s="20">
        <v>43676</v>
      </c>
      <c r="E582" s="3">
        <v>34.93</v>
      </c>
      <c r="G582" s="20">
        <v>41359</v>
      </c>
      <c r="H582" s="3">
        <v>4.2389999999999999</v>
      </c>
      <c r="J582" s="20">
        <v>44922</v>
      </c>
      <c r="K582" s="3">
        <v>54.169899999999998</v>
      </c>
    </row>
    <row r="583" spans="1:11">
      <c r="A583" s="20">
        <v>42209</v>
      </c>
      <c r="B583" s="3">
        <v>28.85</v>
      </c>
      <c r="D583" s="20">
        <v>43677</v>
      </c>
      <c r="E583" s="3">
        <v>48.62</v>
      </c>
      <c r="G583" s="20">
        <v>41360</v>
      </c>
      <c r="H583" s="3">
        <v>4.2590000000000003</v>
      </c>
      <c r="J583" s="20">
        <v>44923</v>
      </c>
      <c r="K583" s="3">
        <v>55.0002</v>
      </c>
    </row>
    <row r="584" spans="1:11">
      <c r="A584" s="20">
        <v>42212</v>
      </c>
      <c r="B584" s="3">
        <v>28.15</v>
      </c>
      <c r="D584" s="20">
        <v>43678</v>
      </c>
      <c r="E584" s="3">
        <v>44.82</v>
      </c>
      <c r="G584" s="20">
        <v>41361</v>
      </c>
      <c r="H584" s="3">
        <v>4.2329999999999997</v>
      </c>
      <c r="J584" s="20">
        <v>44924</v>
      </c>
      <c r="K584" s="3">
        <v>55.957299999999996</v>
      </c>
    </row>
    <row r="585" spans="1:11">
      <c r="A585" s="20">
        <v>42213</v>
      </c>
      <c r="B585" s="3">
        <v>28.3</v>
      </c>
      <c r="D585" s="20">
        <v>43679</v>
      </c>
      <c r="E585" s="3">
        <v>61.56</v>
      </c>
      <c r="G585" s="20">
        <v>41362</v>
      </c>
      <c r="H585" s="3">
        <v>4.2329999999999997</v>
      </c>
      <c r="J585" s="20">
        <v>44925</v>
      </c>
      <c r="K585" s="3">
        <v>57.584699999999998</v>
      </c>
    </row>
    <row r="586" spans="1:11">
      <c r="A586" s="20">
        <v>42214</v>
      </c>
      <c r="B586" s="3">
        <v>28.45</v>
      </c>
      <c r="D586" s="20">
        <v>43680</v>
      </c>
      <c r="E586" s="3">
        <v>28.41</v>
      </c>
      <c r="G586" s="20">
        <v>41365</v>
      </c>
      <c r="H586" s="3">
        <v>4.2370000000000001</v>
      </c>
      <c r="J586" s="20">
        <v>44929</v>
      </c>
      <c r="K586" s="3">
        <v>58.9238</v>
      </c>
    </row>
    <row r="587" spans="1:11">
      <c r="A587" s="20">
        <v>42215</v>
      </c>
      <c r="B587" s="3">
        <v>28.5</v>
      </c>
      <c r="D587" s="20">
        <v>43681</v>
      </c>
      <c r="E587" s="3">
        <v>25.78</v>
      </c>
      <c r="G587" s="20">
        <v>41366</v>
      </c>
      <c r="H587" s="3">
        <v>4.2290000000000001</v>
      </c>
      <c r="J587" s="20">
        <v>44930</v>
      </c>
      <c r="K587" s="3">
        <v>64.037599999999998</v>
      </c>
    </row>
    <row r="588" spans="1:11">
      <c r="A588" s="20">
        <v>42216</v>
      </c>
      <c r="B588" s="3">
        <v>27.95</v>
      </c>
      <c r="D588" s="20">
        <v>43682</v>
      </c>
      <c r="E588" s="3">
        <v>44.74</v>
      </c>
      <c r="G588" s="20">
        <v>41367</v>
      </c>
      <c r="H588" s="3">
        <v>4.1970000000000001</v>
      </c>
      <c r="J588" s="20">
        <v>44931</v>
      </c>
      <c r="K588" s="3">
        <v>65.876900000000006</v>
      </c>
    </row>
    <row r="589" spans="1:11">
      <c r="A589" s="20">
        <v>42219</v>
      </c>
      <c r="B589" s="3">
        <v>27.85</v>
      </c>
      <c r="D589" s="20">
        <v>43683</v>
      </c>
      <c r="E589" s="3">
        <v>82.22</v>
      </c>
      <c r="G589" s="20">
        <v>41368</v>
      </c>
      <c r="H589" s="3">
        <v>4.22</v>
      </c>
      <c r="J589" s="20">
        <v>44932</v>
      </c>
      <c r="K589" s="3">
        <v>65.342699999999994</v>
      </c>
    </row>
    <row r="590" spans="1:11">
      <c r="A590" s="20">
        <v>42220</v>
      </c>
      <c r="B590" s="3">
        <v>28.3</v>
      </c>
      <c r="D590" s="20">
        <v>43684</v>
      </c>
      <c r="E590" s="3">
        <v>144.19</v>
      </c>
      <c r="G590" s="20">
        <v>41369</v>
      </c>
      <c r="H590" s="3">
        <v>4.2750000000000004</v>
      </c>
      <c r="J590" s="20">
        <v>44935</v>
      </c>
      <c r="K590" s="3">
        <v>71.451800000000006</v>
      </c>
    </row>
    <row r="591" spans="1:11">
      <c r="A591" s="20">
        <v>42221</v>
      </c>
      <c r="B591" s="3">
        <v>28.45</v>
      </c>
      <c r="D591" s="20">
        <v>43685</v>
      </c>
      <c r="E591" s="3">
        <v>42.09</v>
      </c>
      <c r="G591" s="20">
        <v>41372</v>
      </c>
      <c r="H591" s="3">
        <v>4.234</v>
      </c>
      <c r="J591" s="20">
        <v>44936</v>
      </c>
      <c r="K591" s="3">
        <v>75.686800000000005</v>
      </c>
    </row>
    <row r="592" spans="1:11">
      <c r="A592" s="20">
        <v>42222</v>
      </c>
      <c r="B592" s="3">
        <v>28.5</v>
      </c>
      <c r="D592" s="20">
        <v>43686</v>
      </c>
      <c r="E592" s="3">
        <v>59.62</v>
      </c>
      <c r="G592" s="20">
        <v>41373</v>
      </c>
      <c r="H592" s="3">
        <v>4.1870000000000003</v>
      </c>
      <c r="J592" s="20">
        <v>44937</v>
      </c>
      <c r="K592" s="3">
        <v>73.250399999999999</v>
      </c>
    </row>
    <row r="593" spans="1:11">
      <c r="A593" s="20">
        <v>42223</v>
      </c>
      <c r="B593" s="3">
        <v>28.45</v>
      </c>
      <c r="D593" s="20">
        <v>43687</v>
      </c>
      <c r="E593" s="3">
        <v>58.06</v>
      </c>
      <c r="G593" s="20">
        <v>41374</v>
      </c>
      <c r="H593" s="3">
        <v>4.2030000000000003</v>
      </c>
      <c r="J593" s="20">
        <v>44938</v>
      </c>
      <c r="K593" s="3">
        <v>83.405299999999997</v>
      </c>
    </row>
    <row r="594" spans="1:11">
      <c r="A594" s="20">
        <v>42226</v>
      </c>
      <c r="B594" s="3">
        <v>28.45</v>
      </c>
      <c r="D594" s="20">
        <v>43688</v>
      </c>
      <c r="E594" s="3">
        <v>73.78</v>
      </c>
      <c r="G594" s="20">
        <v>41375</v>
      </c>
      <c r="H594" s="3">
        <v>4.2149999999999999</v>
      </c>
      <c r="J594" s="20">
        <v>44939</v>
      </c>
      <c r="K594" s="3">
        <v>96.462800000000001</v>
      </c>
    </row>
    <row r="595" spans="1:11">
      <c r="A595" s="20">
        <v>42227</v>
      </c>
      <c r="B595" s="3">
        <v>28.45</v>
      </c>
      <c r="D595" s="20">
        <v>43689</v>
      </c>
      <c r="E595" s="3">
        <v>144.72</v>
      </c>
      <c r="G595" s="20">
        <v>41376</v>
      </c>
      <c r="H595" s="3">
        <v>4.2619999999999996</v>
      </c>
      <c r="J595" s="20">
        <v>44943</v>
      </c>
      <c r="K595" s="3">
        <v>116.438</v>
      </c>
    </row>
    <row r="596" spans="1:11">
      <c r="A596" s="20">
        <v>42228</v>
      </c>
      <c r="B596" s="3">
        <v>28.7</v>
      </c>
      <c r="D596" s="20">
        <v>43690</v>
      </c>
      <c r="E596" s="3">
        <v>403.92</v>
      </c>
      <c r="G596" s="20">
        <v>41379</v>
      </c>
      <c r="H596" s="3">
        <v>4.2149999999999999</v>
      </c>
      <c r="J596" s="20">
        <v>44944</v>
      </c>
      <c r="K596" s="3">
        <v>106.4049</v>
      </c>
    </row>
    <row r="597" spans="1:11">
      <c r="A597" s="20">
        <v>42229</v>
      </c>
      <c r="B597" s="3">
        <v>29.15</v>
      </c>
      <c r="D597" s="20">
        <v>43691</v>
      </c>
      <c r="E597" s="3">
        <v>218.01</v>
      </c>
      <c r="G597" s="20">
        <v>41380</v>
      </c>
      <c r="H597" s="3">
        <v>4.2670000000000003</v>
      </c>
      <c r="J597" s="20">
        <v>44945</v>
      </c>
      <c r="K597" s="3">
        <v>108.3169</v>
      </c>
    </row>
    <row r="598" spans="1:11">
      <c r="A598" s="20">
        <v>42230</v>
      </c>
      <c r="B598" s="3">
        <v>28.65</v>
      </c>
      <c r="D598" s="20">
        <v>43692</v>
      </c>
      <c r="E598" s="3">
        <v>230.22</v>
      </c>
      <c r="G598" s="20">
        <v>41381</v>
      </c>
      <c r="H598" s="3">
        <v>4.2930000000000001</v>
      </c>
      <c r="J598" s="20">
        <v>44946</v>
      </c>
      <c r="K598" s="3">
        <v>111.44240000000001</v>
      </c>
    </row>
    <row r="599" spans="1:11">
      <c r="A599" s="20">
        <v>42233</v>
      </c>
      <c r="B599" s="3">
        <v>28.7</v>
      </c>
      <c r="D599" s="20">
        <v>43693</v>
      </c>
      <c r="E599" s="3">
        <v>509.27</v>
      </c>
      <c r="G599" s="20">
        <v>41382</v>
      </c>
      <c r="H599" s="3">
        <v>4.3710000000000004</v>
      </c>
      <c r="J599" s="20">
        <v>44949</v>
      </c>
      <c r="K599" s="3">
        <v>114.4606</v>
      </c>
    </row>
    <row r="600" spans="1:11">
      <c r="A600" s="20">
        <v>42234</v>
      </c>
      <c r="B600" s="3">
        <v>28.6</v>
      </c>
      <c r="D600" s="20">
        <v>43694</v>
      </c>
      <c r="E600" s="3">
        <v>75.849999999999994</v>
      </c>
      <c r="G600" s="20">
        <v>41383</v>
      </c>
      <c r="H600" s="3">
        <v>4.4020000000000001</v>
      </c>
      <c r="J600" s="20">
        <v>44950</v>
      </c>
      <c r="K600" s="3">
        <v>108.5026</v>
      </c>
    </row>
    <row r="601" spans="1:11">
      <c r="A601" s="20">
        <v>42235</v>
      </c>
      <c r="B601" s="3">
        <v>28.05</v>
      </c>
      <c r="D601" s="20">
        <v>43695</v>
      </c>
      <c r="E601" s="3">
        <v>57.13</v>
      </c>
      <c r="G601" s="20">
        <v>41386</v>
      </c>
      <c r="H601" s="3">
        <v>4.3280000000000003</v>
      </c>
      <c r="J601" s="20">
        <v>44951</v>
      </c>
      <c r="K601" s="3">
        <v>101.6613</v>
      </c>
    </row>
    <row r="602" spans="1:11">
      <c r="A602" s="20">
        <v>42236</v>
      </c>
      <c r="B602" s="3">
        <v>28.15</v>
      </c>
      <c r="D602" s="20">
        <v>43696</v>
      </c>
      <c r="E602" s="3">
        <v>185.61</v>
      </c>
      <c r="G602" s="20">
        <v>41387</v>
      </c>
      <c r="H602" s="3">
        <v>4.3310000000000004</v>
      </c>
      <c r="J602" s="20"/>
    </row>
    <row r="603" spans="1:11">
      <c r="A603" s="20">
        <v>42237</v>
      </c>
      <c r="B603" s="3">
        <v>28.25</v>
      </c>
      <c r="D603" s="20">
        <v>43697</v>
      </c>
      <c r="E603" s="3">
        <v>271.06</v>
      </c>
      <c r="G603" s="20">
        <v>41388</v>
      </c>
      <c r="H603" s="3">
        <v>4.3010000000000002</v>
      </c>
      <c r="J603" s="20"/>
    </row>
    <row r="604" spans="1:11">
      <c r="A604" s="20">
        <v>42240</v>
      </c>
      <c r="B604" s="3">
        <v>27.7</v>
      </c>
      <c r="D604" s="20">
        <v>43698</v>
      </c>
      <c r="E604" s="3">
        <v>386.95</v>
      </c>
      <c r="G604" s="20">
        <v>41389</v>
      </c>
      <c r="H604" s="3">
        <v>4.3140000000000001</v>
      </c>
      <c r="J604" s="20"/>
    </row>
    <row r="605" spans="1:11">
      <c r="A605" s="20">
        <v>42241</v>
      </c>
      <c r="B605" s="3">
        <v>27.85</v>
      </c>
      <c r="D605" s="20">
        <v>43699</v>
      </c>
      <c r="E605" s="3">
        <v>69.53</v>
      </c>
      <c r="G605" s="20">
        <v>41390</v>
      </c>
      <c r="H605" s="3">
        <v>4.32</v>
      </c>
      <c r="J605" s="20"/>
    </row>
    <row r="606" spans="1:11">
      <c r="A606" s="20">
        <v>42242</v>
      </c>
      <c r="B606" s="3">
        <v>27.5</v>
      </c>
      <c r="D606" s="20">
        <v>43700</v>
      </c>
      <c r="E606" s="3">
        <v>39.44</v>
      </c>
      <c r="G606" s="20">
        <v>41393</v>
      </c>
      <c r="H606" s="3">
        <v>4.4160000000000004</v>
      </c>
      <c r="J606" s="20"/>
    </row>
    <row r="607" spans="1:11">
      <c r="A607" s="20">
        <v>42244</v>
      </c>
      <c r="B607" s="3">
        <v>27.4</v>
      </c>
      <c r="D607" s="20">
        <v>43701</v>
      </c>
      <c r="E607" s="3">
        <v>32.659999999999997</v>
      </c>
      <c r="G607" s="20">
        <v>41394</v>
      </c>
      <c r="H607" s="3">
        <v>4.4039999999999999</v>
      </c>
      <c r="J607" s="20"/>
    </row>
    <row r="608" spans="1:11">
      <c r="A608" s="20">
        <v>42247</v>
      </c>
      <c r="B608" s="3">
        <v>27.6</v>
      </c>
      <c r="D608" s="20">
        <v>43702</v>
      </c>
      <c r="E608" s="3">
        <v>39.479999999999997</v>
      </c>
      <c r="G608" s="20">
        <v>41395</v>
      </c>
      <c r="H608" s="3">
        <v>4.3970000000000002</v>
      </c>
      <c r="J608" s="20"/>
    </row>
    <row r="609" spans="1:10">
      <c r="A609" s="20">
        <v>42248</v>
      </c>
      <c r="B609" s="3">
        <v>27.45</v>
      </c>
      <c r="D609" s="20">
        <v>43703</v>
      </c>
      <c r="E609" s="3">
        <v>395.03</v>
      </c>
      <c r="G609" s="20">
        <v>41396</v>
      </c>
      <c r="H609" s="3">
        <v>4.2370000000000001</v>
      </c>
      <c r="J609" s="20"/>
    </row>
    <row r="610" spans="1:10">
      <c r="A610" s="20">
        <v>42249</v>
      </c>
      <c r="B610" s="3">
        <v>27.4</v>
      </c>
      <c r="D610" s="20">
        <v>43704</v>
      </c>
      <c r="E610" s="3">
        <v>44.37</v>
      </c>
      <c r="G610" s="20">
        <v>41397</v>
      </c>
      <c r="H610" s="3">
        <v>4.2510000000000003</v>
      </c>
      <c r="J610" s="20"/>
    </row>
    <row r="611" spans="1:10">
      <c r="A611" s="20">
        <v>42250</v>
      </c>
      <c r="B611" s="3">
        <v>27.3</v>
      </c>
      <c r="D611" s="20">
        <v>43705</v>
      </c>
      <c r="E611" s="3">
        <v>32.340000000000003</v>
      </c>
      <c r="G611" s="20">
        <v>41400</v>
      </c>
      <c r="H611" s="3">
        <v>4.2699999999999996</v>
      </c>
      <c r="J611" s="20"/>
    </row>
    <row r="612" spans="1:10">
      <c r="A612" s="20">
        <v>42251</v>
      </c>
      <c r="B612" s="3">
        <v>27.7</v>
      </c>
      <c r="D612" s="20">
        <v>43706</v>
      </c>
      <c r="E612" s="3">
        <v>42.07</v>
      </c>
      <c r="G612" s="20">
        <v>41401</v>
      </c>
      <c r="H612" s="3">
        <v>4.2169999999999996</v>
      </c>
      <c r="J612" s="20"/>
    </row>
    <row r="613" spans="1:10">
      <c r="A613" s="20">
        <v>42254</v>
      </c>
      <c r="B613" s="3">
        <v>27.65</v>
      </c>
      <c r="D613" s="20">
        <v>43707</v>
      </c>
      <c r="E613" s="3">
        <v>36.86</v>
      </c>
      <c r="G613" s="20">
        <v>41402</v>
      </c>
      <c r="H613" s="3">
        <v>4.2489999999999997</v>
      </c>
      <c r="J613" s="20"/>
    </row>
    <row r="614" spans="1:10">
      <c r="A614" s="20">
        <v>42255</v>
      </c>
      <c r="B614" s="3">
        <v>27.7</v>
      </c>
      <c r="D614" s="20">
        <v>43708</v>
      </c>
      <c r="E614" s="3">
        <v>37.049999999999997</v>
      </c>
      <c r="G614" s="20">
        <v>41403</v>
      </c>
      <c r="H614" s="3">
        <v>4.25</v>
      </c>
      <c r="J614" s="20"/>
    </row>
    <row r="615" spans="1:10">
      <c r="A615" s="20">
        <v>42256</v>
      </c>
      <c r="B615" s="3">
        <v>27.8</v>
      </c>
      <c r="D615" s="20">
        <v>43709</v>
      </c>
      <c r="E615" s="3">
        <v>33.07</v>
      </c>
      <c r="G615" s="20">
        <v>41404</v>
      </c>
      <c r="H615" s="3">
        <v>4.1920000000000002</v>
      </c>
      <c r="J615" s="20"/>
    </row>
    <row r="616" spans="1:10">
      <c r="A616" s="20">
        <v>42257</v>
      </c>
      <c r="B616" s="3">
        <v>27.45</v>
      </c>
      <c r="D616" s="20">
        <v>43710</v>
      </c>
      <c r="E616" s="3">
        <v>42.26</v>
      </c>
      <c r="G616" s="20">
        <v>41407</v>
      </c>
      <c r="H616" s="3">
        <v>4.181</v>
      </c>
      <c r="J616" s="20"/>
    </row>
    <row r="617" spans="1:10">
      <c r="A617" s="20">
        <v>42258</v>
      </c>
      <c r="B617" s="3">
        <v>27.55</v>
      </c>
      <c r="D617" s="20">
        <v>43711</v>
      </c>
      <c r="E617" s="3">
        <v>81.83</v>
      </c>
      <c r="G617" s="20">
        <v>41408</v>
      </c>
      <c r="H617" s="3">
        <v>4.2149999999999999</v>
      </c>
      <c r="J617" s="20"/>
    </row>
    <row r="618" spans="1:10">
      <c r="A618" s="20">
        <v>42261</v>
      </c>
      <c r="B618" s="3">
        <v>27.6</v>
      </c>
      <c r="D618" s="20">
        <v>43712</v>
      </c>
      <c r="E618" s="3">
        <v>91.76</v>
      </c>
      <c r="G618" s="20">
        <v>41409</v>
      </c>
      <c r="H618" s="3">
        <v>4.24</v>
      </c>
      <c r="J618" s="20"/>
    </row>
    <row r="619" spans="1:10">
      <c r="A619" s="20">
        <v>42262</v>
      </c>
      <c r="B619" s="3">
        <v>27.85</v>
      </c>
      <c r="D619" s="20">
        <v>43713</v>
      </c>
      <c r="E619" s="3">
        <v>653.96</v>
      </c>
      <c r="G619" s="20">
        <v>41410</v>
      </c>
      <c r="H619" s="3">
        <v>4.194</v>
      </c>
      <c r="J619" s="20"/>
    </row>
    <row r="620" spans="1:10">
      <c r="A620" s="20">
        <v>42263</v>
      </c>
      <c r="B620" s="3">
        <v>27.65</v>
      </c>
      <c r="D620" s="20">
        <v>43714</v>
      </c>
      <c r="E620" s="3">
        <v>569.16999999999996</v>
      </c>
      <c r="G620" s="20">
        <v>41411</v>
      </c>
      <c r="H620" s="3">
        <v>4.2750000000000004</v>
      </c>
      <c r="J620" s="20"/>
    </row>
    <row r="621" spans="1:10">
      <c r="A621" s="20">
        <v>42264</v>
      </c>
      <c r="B621" s="3">
        <v>27.3</v>
      </c>
      <c r="D621" s="20">
        <v>43715</v>
      </c>
      <c r="E621" s="3">
        <v>31.23</v>
      </c>
      <c r="G621" s="20">
        <v>41414</v>
      </c>
      <c r="H621" s="3">
        <v>4.3090000000000002</v>
      </c>
      <c r="J621" s="20"/>
    </row>
    <row r="622" spans="1:10">
      <c r="A622" s="20">
        <v>42265</v>
      </c>
      <c r="B622" s="3">
        <v>27.15</v>
      </c>
      <c r="D622" s="20">
        <v>43716</v>
      </c>
      <c r="E622" s="3">
        <v>22.04</v>
      </c>
      <c r="G622" s="20">
        <v>41415</v>
      </c>
      <c r="H622" s="3">
        <v>4.3739999999999997</v>
      </c>
      <c r="J622" s="20"/>
    </row>
    <row r="623" spans="1:10">
      <c r="A623" s="20">
        <v>42268</v>
      </c>
      <c r="B623" s="3">
        <v>26.85</v>
      </c>
      <c r="D623" s="20">
        <v>43717</v>
      </c>
      <c r="E623" s="3">
        <v>23.47</v>
      </c>
      <c r="G623" s="20">
        <v>41416</v>
      </c>
      <c r="H623" s="3">
        <v>4.3620000000000001</v>
      </c>
      <c r="J623" s="20"/>
    </row>
    <row r="624" spans="1:10">
      <c r="A624" s="20">
        <v>42269</v>
      </c>
      <c r="B624" s="3">
        <v>26.7</v>
      </c>
      <c r="D624" s="20">
        <v>43718</v>
      </c>
      <c r="E624" s="3">
        <v>21.91</v>
      </c>
      <c r="G624" s="20">
        <v>41417</v>
      </c>
      <c r="H624" s="3">
        <v>4.3940000000000001</v>
      </c>
      <c r="J624" s="20"/>
    </row>
    <row r="625" spans="1:10">
      <c r="A625" s="20">
        <v>42270</v>
      </c>
      <c r="B625" s="3">
        <v>26.75</v>
      </c>
      <c r="D625" s="20">
        <v>43719</v>
      </c>
      <c r="E625" s="3">
        <v>23.05</v>
      </c>
      <c r="G625" s="20">
        <v>41418</v>
      </c>
      <c r="H625" s="3">
        <v>4.3849999999999998</v>
      </c>
      <c r="J625" s="20"/>
    </row>
    <row r="626" spans="1:10">
      <c r="A626" s="20">
        <v>42271</v>
      </c>
      <c r="B626" s="3">
        <v>26.8</v>
      </c>
      <c r="D626" s="20">
        <v>43720</v>
      </c>
      <c r="E626" s="3">
        <v>30.86</v>
      </c>
      <c r="G626" s="20">
        <v>41421</v>
      </c>
      <c r="H626" s="3">
        <v>4.3849999999999998</v>
      </c>
      <c r="J626" s="20"/>
    </row>
    <row r="627" spans="1:10">
      <c r="A627" s="20">
        <v>42272</v>
      </c>
      <c r="B627" s="3">
        <v>27.2</v>
      </c>
      <c r="D627" s="20">
        <v>43721</v>
      </c>
      <c r="E627" s="3">
        <v>36.729999999999997</v>
      </c>
      <c r="G627" s="20">
        <v>41422</v>
      </c>
      <c r="H627" s="3">
        <v>4.3520000000000003</v>
      </c>
      <c r="J627" s="20"/>
    </row>
    <row r="628" spans="1:10">
      <c r="A628" s="20">
        <v>42275</v>
      </c>
      <c r="B628" s="3">
        <v>26.9</v>
      </c>
      <c r="D628" s="20">
        <v>43722</v>
      </c>
      <c r="E628" s="3">
        <v>33.64</v>
      </c>
      <c r="G628" s="20">
        <v>41423</v>
      </c>
      <c r="H628" s="3">
        <v>4.3250000000000002</v>
      </c>
      <c r="J628" s="20"/>
    </row>
    <row r="629" spans="1:10">
      <c r="A629" s="20">
        <v>42276</v>
      </c>
      <c r="B629" s="3">
        <v>26.8</v>
      </c>
      <c r="D629" s="20">
        <v>43723</v>
      </c>
      <c r="E629" s="3">
        <v>33.479999999999997</v>
      </c>
      <c r="G629" s="20">
        <v>41424</v>
      </c>
      <c r="H629" s="3">
        <v>4.2329999999999997</v>
      </c>
      <c r="J629" s="20"/>
    </row>
    <row r="630" spans="1:10">
      <c r="A630" s="20">
        <v>42277</v>
      </c>
      <c r="B630" s="3">
        <v>26.8</v>
      </c>
      <c r="D630" s="20">
        <v>43724</v>
      </c>
      <c r="E630" s="3">
        <v>32.159999999999997</v>
      </c>
      <c r="G630" s="20">
        <v>41425</v>
      </c>
      <c r="H630" s="3">
        <v>4.2</v>
      </c>
      <c r="J630" s="20"/>
    </row>
    <row r="631" spans="1:10">
      <c r="A631" s="20">
        <v>42278</v>
      </c>
      <c r="B631" s="3">
        <v>25.95</v>
      </c>
      <c r="D631" s="20">
        <v>43725</v>
      </c>
      <c r="E631" s="3">
        <v>27.62</v>
      </c>
      <c r="G631" s="20">
        <v>41428</v>
      </c>
      <c r="H631" s="3">
        <v>4.21</v>
      </c>
      <c r="J631" s="20"/>
    </row>
    <row r="632" spans="1:10">
      <c r="A632" s="20">
        <v>42279</v>
      </c>
      <c r="B632" s="3">
        <v>25.7</v>
      </c>
      <c r="D632" s="20">
        <v>43726</v>
      </c>
      <c r="E632" s="3">
        <v>25.5</v>
      </c>
      <c r="G632" s="20">
        <v>41429</v>
      </c>
      <c r="H632" s="3">
        <v>4.2210000000000001</v>
      </c>
      <c r="J632" s="20"/>
    </row>
    <row r="633" spans="1:10">
      <c r="A633" s="20">
        <v>42282</v>
      </c>
      <c r="B633" s="3">
        <v>25.75</v>
      </c>
      <c r="D633" s="20">
        <v>43727</v>
      </c>
      <c r="E633" s="3">
        <v>24.94</v>
      </c>
      <c r="G633" s="20">
        <v>41430</v>
      </c>
      <c r="H633" s="3">
        <v>4.226</v>
      </c>
      <c r="J633" s="20"/>
    </row>
    <row r="634" spans="1:10">
      <c r="A634" s="20">
        <v>42283</v>
      </c>
      <c r="B634" s="3">
        <v>25.9</v>
      </c>
      <c r="D634" s="20">
        <v>43728</v>
      </c>
      <c r="E634" s="3">
        <v>23.31</v>
      </c>
      <c r="G634" s="20">
        <v>41431</v>
      </c>
      <c r="H634" s="3">
        <v>4.0990000000000002</v>
      </c>
      <c r="J634" s="20"/>
    </row>
    <row r="635" spans="1:10">
      <c r="A635" s="20">
        <v>42284</v>
      </c>
      <c r="B635" s="3">
        <v>25.95</v>
      </c>
      <c r="D635" s="20">
        <v>43729</v>
      </c>
      <c r="E635" s="3">
        <v>20.09</v>
      </c>
      <c r="G635" s="20">
        <v>41432</v>
      </c>
      <c r="H635" s="3">
        <v>4.1109999999999998</v>
      </c>
      <c r="J635" s="20"/>
    </row>
    <row r="636" spans="1:10">
      <c r="A636" s="20">
        <v>42285</v>
      </c>
      <c r="B636" s="3">
        <v>26</v>
      </c>
      <c r="D636" s="20">
        <v>43730</v>
      </c>
      <c r="E636" s="3">
        <v>28.77</v>
      </c>
      <c r="G636" s="20">
        <v>41435</v>
      </c>
      <c r="H636" s="3">
        <v>4.0960000000000001</v>
      </c>
      <c r="J636" s="20"/>
    </row>
    <row r="637" spans="1:10">
      <c r="A637" s="20">
        <v>42286</v>
      </c>
      <c r="B637" s="3">
        <v>26.6</v>
      </c>
      <c r="D637" s="20">
        <v>43731</v>
      </c>
      <c r="E637" s="3">
        <v>47.25</v>
      </c>
      <c r="G637" s="20">
        <v>41436</v>
      </c>
      <c r="H637" s="3">
        <v>4.03</v>
      </c>
      <c r="J637" s="20"/>
    </row>
    <row r="638" spans="1:10">
      <c r="A638" s="20">
        <v>42289</v>
      </c>
      <c r="B638" s="3">
        <v>26.55</v>
      </c>
      <c r="D638" s="20">
        <v>43732</v>
      </c>
      <c r="E638" s="3">
        <v>70.099999999999994</v>
      </c>
      <c r="G638" s="20">
        <v>41437</v>
      </c>
      <c r="H638" s="3">
        <v>4.0629999999999997</v>
      </c>
      <c r="J638" s="20"/>
    </row>
    <row r="639" spans="1:10">
      <c r="A639" s="20">
        <v>42290</v>
      </c>
      <c r="B639" s="3">
        <v>26.7</v>
      </c>
      <c r="D639" s="20">
        <v>43733</v>
      </c>
      <c r="E639" s="3">
        <v>101.35</v>
      </c>
      <c r="G639" s="20">
        <v>41438</v>
      </c>
      <c r="H639" s="3">
        <v>4.0910000000000002</v>
      </c>
      <c r="J639" s="20"/>
    </row>
    <row r="640" spans="1:10">
      <c r="A640" s="20">
        <v>42291</v>
      </c>
      <c r="B640" s="3">
        <v>26.55</v>
      </c>
      <c r="D640" s="20">
        <v>43734</v>
      </c>
      <c r="E640" s="3">
        <v>162.44</v>
      </c>
      <c r="G640" s="20">
        <v>41439</v>
      </c>
      <c r="H640" s="3">
        <v>4.0279999999999996</v>
      </c>
      <c r="J640" s="20"/>
    </row>
    <row r="641" spans="1:10">
      <c r="A641" s="20">
        <v>42292</v>
      </c>
      <c r="B641" s="3">
        <v>26.4</v>
      </c>
      <c r="D641" s="20">
        <v>43735</v>
      </c>
      <c r="E641" s="3">
        <v>28.88</v>
      </c>
      <c r="G641" s="20">
        <v>41442</v>
      </c>
      <c r="H641" s="3">
        <v>4.109</v>
      </c>
      <c r="J641" s="20"/>
    </row>
    <row r="642" spans="1:10">
      <c r="A642" s="20">
        <v>42293</v>
      </c>
      <c r="B642" s="3">
        <v>26.05</v>
      </c>
      <c r="D642" s="20">
        <v>43736</v>
      </c>
      <c r="E642" s="3">
        <v>20.64</v>
      </c>
      <c r="G642" s="20">
        <v>41443</v>
      </c>
      <c r="H642" s="3">
        <v>4.1479999999999997</v>
      </c>
      <c r="J642" s="20"/>
    </row>
    <row r="643" spans="1:10">
      <c r="A643" s="20">
        <v>42296</v>
      </c>
      <c r="B643" s="3">
        <v>25.9</v>
      </c>
      <c r="D643" s="20">
        <v>43737</v>
      </c>
      <c r="E643" s="3">
        <v>18.79</v>
      </c>
      <c r="G643" s="20">
        <v>41444</v>
      </c>
      <c r="H643" s="3">
        <v>4.1829999999999998</v>
      </c>
      <c r="J643" s="20"/>
    </row>
    <row r="644" spans="1:10">
      <c r="A644" s="20">
        <v>42297</v>
      </c>
      <c r="B644" s="3">
        <v>25.95</v>
      </c>
      <c r="D644" s="20">
        <v>43738</v>
      </c>
      <c r="E644" s="3">
        <v>21.84</v>
      </c>
      <c r="G644" s="20">
        <v>41445</v>
      </c>
      <c r="H644" s="3">
        <v>4.1239999999999997</v>
      </c>
      <c r="J644" s="20"/>
    </row>
    <row r="645" spans="1:10">
      <c r="A645" s="20">
        <v>42298</v>
      </c>
      <c r="B645" s="3">
        <v>25.85</v>
      </c>
      <c r="D645" s="20">
        <v>43739</v>
      </c>
      <c r="E645" s="3">
        <v>23.71</v>
      </c>
      <c r="G645" s="20">
        <v>41446</v>
      </c>
      <c r="H645" s="3">
        <v>4.0540000000000003</v>
      </c>
      <c r="J645" s="20"/>
    </row>
    <row r="646" spans="1:10">
      <c r="A646" s="20">
        <v>42299</v>
      </c>
      <c r="B646" s="3">
        <v>25.55</v>
      </c>
      <c r="D646" s="20">
        <v>43740</v>
      </c>
      <c r="E646" s="3">
        <v>106.41</v>
      </c>
      <c r="G646" s="20">
        <v>41449</v>
      </c>
      <c r="H646" s="3">
        <v>4.0549999999999997</v>
      </c>
      <c r="J646" s="20"/>
    </row>
    <row r="647" spans="1:10">
      <c r="A647" s="20">
        <v>42300</v>
      </c>
      <c r="B647" s="3">
        <v>25.4</v>
      </c>
      <c r="D647" s="20">
        <v>43741</v>
      </c>
      <c r="E647" s="3">
        <v>81.510000000000005</v>
      </c>
      <c r="G647" s="20">
        <v>41450</v>
      </c>
      <c r="H647" s="3">
        <v>3.996</v>
      </c>
      <c r="J647" s="20"/>
    </row>
    <row r="648" spans="1:10">
      <c r="A648" s="20">
        <v>42303</v>
      </c>
      <c r="B648" s="3">
        <v>24.95</v>
      </c>
      <c r="D648" s="20">
        <v>43742</v>
      </c>
      <c r="E648" s="3">
        <v>34.72</v>
      </c>
      <c r="G648" s="20">
        <v>41451</v>
      </c>
      <c r="H648" s="3">
        <v>4.0490000000000004</v>
      </c>
      <c r="J648" s="20"/>
    </row>
    <row r="649" spans="1:10">
      <c r="A649" s="20">
        <v>42304</v>
      </c>
      <c r="B649" s="3">
        <v>24.2</v>
      </c>
      <c r="D649" s="20">
        <v>43743</v>
      </c>
      <c r="E649" s="3">
        <v>65.040000000000006</v>
      </c>
      <c r="G649" s="20">
        <v>41452</v>
      </c>
      <c r="H649" s="3">
        <v>3.931</v>
      </c>
      <c r="J649" s="20"/>
    </row>
    <row r="650" spans="1:10">
      <c r="A650" s="20">
        <v>42305</v>
      </c>
      <c r="B650" s="3">
        <v>24.3</v>
      </c>
      <c r="D650" s="20">
        <v>43744</v>
      </c>
      <c r="E650" s="3">
        <v>32.79</v>
      </c>
      <c r="G650" s="20">
        <v>41453</v>
      </c>
      <c r="H650" s="3">
        <v>3.9089999999999998</v>
      </c>
      <c r="J650" s="20"/>
    </row>
    <row r="651" spans="1:10">
      <c r="A651" s="20">
        <v>42306</v>
      </c>
      <c r="B651" s="3">
        <v>24</v>
      </c>
      <c r="D651" s="20">
        <v>43745</v>
      </c>
      <c r="E651" s="3">
        <v>21.44</v>
      </c>
      <c r="G651" s="20">
        <v>41456</v>
      </c>
      <c r="H651" s="3">
        <v>3.915</v>
      </c>
      <c r="J651" s="20"/>
    </row>
    <row r="652" spans="1:10">
      <c r="A652" s="20">
        <v>42307</v>
      </c>
      <c r="B652" s="3">
        <v>24.05</v>
      </c>
      <c r="D652" s="20">
        <v>43746</v>
      </c>
      <c r="E652" s="3">
        <v>18.989999999999998</v>
      </c>
      <c r="G652" s="20">
        <v>41457</v>
      </c>
      <c r="H652" s="3">
        <v>3.9740000000000002</v>
      </c>
      <c r="J652" s="20"/>
    </row>
    <row r="653" spans="1:10">
      <c r="A653" s="20">
        <v>42310</v>
      </c>
      <c r="B653" s="3">
        <v>24.45</v>
      </c>
      <c r="D653" s="20">
        <v>43747</v>
      </c>
      <c r="E653" s="3">
        <v>19.54</v>
      </c>
      <c r="G653" s="20">
        <v>41458</v>
      </c>
      <c r="H653" s="3">
        <v>4.008</v>
      </c>
      <c r="J653" s="20"/>
    </row>
    <row r="654" spans="1:10">
      <c r="A654" s="20">
        <v>42311</v>
      </c>
      <c r="B654" s="3">
        <v>24.5</v>
      </c>
      <c r="D654" s="20">
        <v>43748</v>
      </c>
      <c r="E654" s="3">
        <v>42.27</v>
      </c>
      <c r="G654" s="20">
        <v>41459</v>
      </c>
      <c r="H654" s="3">
        <v>4.008</v>
      </c>
      <c r="J654" s="20"/>
    </row>
    <row r="655" spans="1:10">
      <c r="A655" s="20">
        <v>42312</v>
      </c>
      <c r="B655" s="3">
        <v>24.45</v>
      </c>
      <c r="D655" s="20">
        <v>43749</v>
      </c>
      <c r="E655" s="3">
        <v>15.47</v>
      </c>
      <c r="G655" s="20">
        <v>41460</v>
      </c>
      <c r="H655" s="3">
        <v>3.9470000000000001</v>
      </c>
      <c r="J655" s="20"/>
    </row>
    <row r="656" spans="1:10">
      <c r="A656" s="20">
        <v>42313</v>
      </c>
      <c r="B656" s="3">
        <v>24.5</v>
      </c>
      <c r="D656" s="20">
        <v>43750</v>
      </c>
      <c r="E656" s="3">
        <v>17</v>
      </c>
      <c r="G656" s="20">
        <v>41463</v>
      </c>
      <c r="H656" s="3">
        <v>4.0389999999999997</v>
      </c>
      <c r="J656" s="20"/>
    </row>
    <row r="657" spans="1:10">
      <c r="A657" s="20">
        <v>42314</v>
      </c>
      <c r="B657" s="3">
        <v>25</v>
      </c>
      <c r="D657" s="20">
        <v>43751</v>
      </c>
      <c r="E657" s="3">
        <v>18.8</v>
      </c>
      <c r="G657" s="20">
        <v>41464</v>
      </c>
      <c r="H657" s="3">
        <v>3.9889999999999999</v>
      </c>
      <c r="J657" s="20"/>
    </row>
    <row r="658" spans="1:10">
      <c r="A658" s="20">
        <v>42317</v>
      </c>
      <c r="B658" s="3">
        <v>24.95</v>
      </c>
      <c r="D658" s="20">
        <v>43752</v>
      </c>
      <c r="E658" s="3">
        <v>21.21</v>
      </c>
      <c r="G658" s="20">
        <v>41465</v>
      </c>
      <c r="H658" s="3">
        <v>4.0090000000000003</v>
      </c>
      <c r="J658" s="20"/>
    </row>
    <row r="659" spans="1:10">
      <c r="A659" s="20">
        <v>42318</v>
      </c>
      <c r="B659" s="3">
        <v>24.65</v>
      </c>
      <c r="D659" s="20">
        <v>43753</v>
      </c>
      <c r="E659" s="3">
        <v>25.39</v>
      </c>
      <c r="G659" s="20">
        <v>41466</v>
      </c>
      <c r="H659" s="3">
        <v>3.9580000000000002</v>
      </c>
      <c r="J659" s="20"/>
    </row>
    <row r="660" spans="1:10">
      <c r="A660" s="20">
        <v>42319</v>
      </c>
      <c r="B660" s="3">
        <v>24.95</v>
      </c>
      <c r="D660" s="20">
        <v>43754</v>
      </c>
      <c r="E660" s="3">
        <v>18.72</v>
      </c>
      <c r="G660" s="20">
        <v>41467</v>
      </c>
      <c r="H660" s="3">
        <v>3.9910000000000001</v>
      </c>
      <c r="J660" s="20"/>
    </row>
    <row r="661" spans="1:10">
      <c r="A661" s="20">
        <v>42320</v>
      </c>
      <c r="B661" s="3">
        <v>24.9</v>
      </c>
      <c r="D661" s="20">
        <v>43755</v>
      </c>
      <c r="E661" s="3">
        <v>16.940000000000001</v>
      </c>
      <c r="G661" s="20">
        <v>41470</v>
      </c>
      <c r="H661" s="3">
        <v>4.008</v>
      </c>
      <c r="J661" s="20"/>
    </row>
    <row r="662" spans="1:10">
      <c r="A662" s="20">
        <v>42321</v>
      </c>
      <c r="B662" s="3">
        <v>24.95</v>
      </c>
      <c r="D662" s="20">
        <v>43756</v>
      </c>
      <c r="E662" s="3">
        <v>14.34</v>
      </c>
      <c r="G662" s="20">
        <v>41471</v>
      </c>
      <c r="H662" s="3">
        <v>4.008</v>
      </c>
      <c r="J662" s="20"/>
    </row>
    <row r="663" spans="1:10">
      <c r="A663" s="20">
        <v>42324</v>
      </c>
      <c r="B663" s="3">
        <v>25.35</v>
      </c>
      <c r="D663" s="20">
        <v>43757</v>
      </c>
      <c r="E663" s="3">
        <v>30.93</v>
      </c>
      <c r="G663" s="20">
        <v>41473</v>
      </c>
      <c r="H663" s="3">
        <v>4.0659999999999998</v>
      </c>
      <c r="J663" s="20"/>
    </row>
    <row r="664" spans="1:10">
      <c r="A664" s="20">
        <v>42325</v>
      </c>
      <c r="B664" s="3">
        <v>25.6</v>
      </c>
      <c r="D664" s="20">
        <v>43758</v>
      </c>
      <c r="E664" s="3">
        <v>18.77</v>
      </c>
      <c r="G664" s="20">
        <v>41474</v>
      </c>
      <c r="H664" s="3">
        <v>4.0469999999999997</v>
      </c>
      <c r="J664" s="20"/>
    </row>
    <row r="665" spans="1:10">
      <c r="A665" s="20">
        <v>42326</v>
      </c>
      <c r="B665" s="3">
        <v>25.4</v>
      </c>
      <c r="D665" s="20">
        <v>43759</v>
      </c>
      <c r="E665" s="3">
        <v>23.95</v>
      </c>
      <c r="G665" s="20">
        <v>41477</v>
      </c>
      <c r="H665" s="3">
        <v>3.9790000000000001</v>
      </c>
      <c r="J665" s="20"/>
    </row>
    <row r="666" spans="1:10">
      <c r="A666" s="20">
        <v>42327</v>
      </c>
      <c r="B666" s="3">
        <v>24.9</v>
      </c>
      <c r="D666" s="20">
        <v>43760</v>
      </c>
      <c r="E666" s="3">
        <v>19.97</v>
      </c>
      <c r="G666" s="20">
        <v>41478</v>
      </c>
      <c r="H666" s="3">
        <v>4.0410000000000004</v>
      </c>
      <c r="J666" s="20"/>
    </row>
    <row r="667" spans="1:10">
      <c r="A667" s="20">
        <v>42328</v>
      </c>
      <c r="B667" s="3">
        <v>24.4</v>
      </c>
      <c r="D667" s="20">
        <v>43761</v>
      </c>
      <c r="E667" s="3">
        <v>14.17</v>
      </c>
      <c r="G667" s="20">
        <v>41479</v>
      </c>
      <c r="H667" s="3">
        <v>4.0149999999999997</v>
      </c>
      <c r="J667" s="20"/>
    </row>
    <row r="668" spans="1:10">
      <c r="A668" s="20">
        <v>42331</v>
      </c>
      <c r="B668" s="3">
        <v>23.95</v>
      </c>
      <c r="D668" s="20">
        <v>43762</v>
      </c>
      <c r="E668" s="3">
        <v>14.27</v>
      </c>
      <c r="G668" s="20">
        <v>41480</v>
      </c>
      <c r="H668" s="3">
        <v>3.988</v>
      </c>
      <c r="J668" s="20"/>
    </row>
    <row r="669" spans="1:10">
      <c r="A669" s="20">
        <v>42332</v>
      </c>
      <c r="B669" s="3">
        <v>24.3</v>
      </c>
      <c r="D669" s="20">
        <v>43763</v>
      </c>
      <c r="E669" s="3">
        <v>17.350000000000001</v>
      </c>
      <c r="G669" s="20">
        <v>41481</v>
      </c>
      <c r="H669" s="3">
        <v>3.93</v>
      </c>
      <c r="J669" s="20"/>
    </row>
    <row r="670" spans="1:10">
      <c r="A670" s="20">
        <v>42333</v>
      </c>
      <c r="B670" s="3">
        <v>24.2</v>
      </c>
      <c r="D670" s="20">
        <v>43764</v>
      </c>
      <c r="E670" s="3">
        <v>20.46</v>
      </c>
      <c r="G670" s="20">
        <v>41484</v>
      </c>
      <c r="H670" s="3">
        <v>3.8730000000000002</v>
      </c>
      <c r="J670" s="20"/>
    </row>
    <row r="671" spans="1:10">
      <c r="A671" s="20">
        <v>42334</v>
      </c>
      <c r="B671" s="3">
        <v>24.15</v>
      </c>
      <c r="D671" s="20">
        <v>43765</v>
      </c>
      <c r="E671" s="3">
        <v>15.31</v>
      </c>
      <c r="G671" s="20">
        <v>41485</v>
      </c>
      <c r="H671" s="3">
        <v>3.85</v>
      </c>
      <c r="J671" s="20"/>
    </row>
    <row r="672" spans="1:10">
      <c r="A672" s="20">
        <v>42335</v>
      </c>
      <c r="B672" s="3">
        <v>24</v>
      </c>
      <c r="D672" s="20">
        <v>43766</v>
      </c>
      <c r="E672" s="3">
        <v>21.73</v>
      </c>
      <c r="G672" s="20">
        <v>41486</v>
      </c>
      <c r="H672" s="3">
        <v>3.8660000000000001</v>
      </c>
      <c r="J672" s="20"/>
    </row>
    <row r="673" spans="1:10">
      <c r="A673" s="20">
        <v>42338</v>
      </c>
      <c r="B673" s="3">
        <v>23.5</v>
      </c>
      <c r="D673" s="20">
        <v>43767</v>
      </c>
      <c r="E673" s="3">
        <v>25.03</v>
      </c>
      <c r="G673" s="20">
        <v>41487</v>
      </c>
      <c r="H673" s="3">
        <v>3.8319999999999999</v>
      </c>
      <c r="J673" s="20"/>
    </row>
    <row r="674" spans="1:10">
      <c r="A674" s="20">
        <v>42339</v>
      </c>
      <c r="B674" s="3">
        <v>23.9</v>
      </c>
      <c r="D674" s="20">
        <v>43768</v>
      </c>
      <c r="E674" s="3">
        <v>19.84</v>
      </c>
      <c r="G674" s="20">
        <v>41488</v>
      </c>
      <c r="H674" s="3">
        <v>3.7919999999999998</v>
      </c>
      <c r="J674" s="20"/>
    </row>
    <row r="675" spans="1:10">
      <c r="A675" s="20">
        <v>42340</v>
      </c>
      <c r="B675" s="3">
        <v>23.9</v>
      </c>
      <c r="D675" s="20">
        <v>43769</v>
      </c>
      <c r="E675" s="3">
        <v>36.03</v>
      </c>
      <c r="G675" s="20">
        <v>41491</v>
      </c>
      <c r="H675" s="3">
        <v>3.77</v>
      </c>
      <c r="J675" s="20"/>
    </row>
    <row r="676" spans="1:10">
      <c r="A676" s="20">
        <v>42341</v>
      </c>
      <c r="B676" s="3">
        <v>23.6</v>
      </c>
      <c r="D676" s="20">
        <v>43770</v>
      </c>
      <c r="E676" s="3">
        <v>21.51</v>
      </c>
      <c r="G676" s="20">
        <v>41492</v>
      </c>
      <c r="H676" s="3">
        <v>3.7559999999999998</v>
      </c>
      <c r="J676" s="20"/>
    </row>
    <row r="677" spans="1:10">
      <c r="A677" s="20">
        <v>42342</v>
      </c>
      <c r="B677" s="3">
        <v>23.5</v>
      </c>
      <c r="D677" s="20">
        <v>43771</v>
      </c>
      <c r="E677" s="3">
        <v>25.23</v>
      </c>
      <c r="G677" s="20">
        <v>41493</v>
      </c>
      <c r="H677" s="3">
        <v>3.6989999999999998</v>
      </c>
      <c r="J677" s="20"/>
    </row>
    <row r="678" spans="1:10">
      <c r="A678" s="20">
        <v>42345</v>
      </c>
      <c r="B678" s="3">
        <v>23.35</v>
      </c>
      <c r="D678" s="20">
        <v>43772</v>
      </c>
      <c r="E678" s="3">
        <v>17.96</v>
      </c>
      <c r="G678" s="20">
        <v>41494</v>
      </c>
      <c r="H678" s="3">
        <v>3.746</v>
      </c>
      <c r="J678" s="20"/>
    </row>
    <row r="679" spans="1:10">
      <c r="A679" s="20">
        <v>42346</v>
      </c>
      <c r="B679" s="3">
        <v>22.95</v>
      </c>
      <c r="D679" s="20">
        <v>43773</v>
      </c>
      <c r="E679" s="3">
        <v>23.02</v>
      </c>
      <c r="G679" s="20">
        <v>41495</v>
      </c>
      <c r="H679" s="3">
        <v>3.6989999999999998</v>
      </c>
      <c r="J679" s="20"/>
    </row>
    <row r="680" spans="1:10">
      <c r="A680" s="20">
        <v>42347</v>
      </c>
      <c r="B680" s="3">
        <v>22.9</v>
      </c>
      <c r="D680" s="20">
        <v>43774</v>
      </c>
      <c r="E680" s="3">
        <v>27.69</v>
      </c>
      <c r="G680" s="20">
        <v>41498</v>
      </c>
      <c r="H680" s="3">
        <v>3.7639999999999998</v>
      </c>
      <c r="J680" s="20"/>
    </row>
    <row r="681" spans="1:10">
      <c r="A681" s="20">
        <v>42348</v>
      </c>
      <c r="B681" s="3">
        <v>22.9</v>
      </c>
      <c r="D681" s="20">
        <v>43775</v>
      </c>
      <c r="E681" s="3">
        <v>22.9</v>
      </c>
      <c r="G681" s="20">
        <v>41499</v>
      </c>
      <c r="H681" s="3">
        <v>3.7480000000000002</v>
      </c>
      <c r="J681" s="20"/>
    </row>
    <row r="682" spans="1:10">
      <c r="A682" s="20">
        <v>42349</v>
      </c>
      <c r="B682" s="3">
        <v>22.75</v>
      </c>
      <c r="D682" s="20">
        <v>43776</v>
      </c>
      <c r="E682" s="3">
        <v>20.13</v>
      </c>
      <c r="G682" s="20">
        <v>41500</v>
      </c>
      <c r="H682" s="3">
        <v>3.7839999999999998</v>
      </c>
      <c r="J682" s="20"/>
    </row>
    <row r="683" spans="1:10">
      <c r="A683" s="20">
        <v>42352</v>
      </c>
      <c r="B683" s="3">
        <v>22.45</v>
      </c>
      <c r="D683" s="20">
        <v>43777</v>
      </c>
      <c r="E683" s="3">
        <v>32.729999999999997</v>
      </c>
      <c r="G683" s="20">
        <v>41501</v>
      </c>
      <c r="H683" s="3">
        <v>3.8479999999999999</v>
      </c>
      <c r="J683" s="20"/>
    </row>
    <row r="684" spans="1:10">
      <c r="A684" s="20">
        <v>42353</v>
      </c>
      <c r="B684" s="3">
        <v>21.7</v>
      </c>
      <c r="D684" s="20">
        <v>43778</v>
      </c>
      <c r="E684" s="3">
        <v>27.01</v>
      </c>
      <c r="G684" s="20">
        <v>41502</v>
      </c>
      <c r="H684" s="3">
        <v>3.8090000000000002</v>
      </c>
      <c r="J684" s="20"/>
    </row>
    <row r="685" spans="1:10">
      <c r="A685" s="20">
        <v>42354</v>
      </c>
      <c r="B685" s="3">
        <v>21.45</v>
      </c>
      <c r="D685" s="20">
        <v>43779</v>
      </c>
      <c r="E685" s="3">
        <v>18.059999999999999</v>
      </c>
      <c r="G685" s="20">
        <v>41505</v>
      </c>
      <c r="H685" s="3">
        <v>3.89</v>
      </c>
      <c r="J685" s="20"/>
    </row>
    <row r="686" spans="1:10">
      <c r="A686" s="20">
        <v>42355</v>
      </c>
      <c r="B686" s="3">
        <v>21.45</v>
      </c>
      <c r="D686" s="20">
        <v>43780</v>
      </c>
      <c r="E686" s="3">
        <v>15.99</v>
      </c>
      <c r="G686" s="20">
        <v>41506</v>
      </c>
      <c r="H686" s="3">
        <v>3.891</v>
      </c>
      <c r="J686" s="20"/>
    </row>
    <row r="687" spans="1:10">
      <c r="A687" s="20">
        <v>42356</v>
      </c>
      <c r="B687" s="3">
        <v>21.65</v>
      </c>
      <c r="D687" s="20">
        <v>43781</v>
      </c>
      <c r="E687" s="3">
        <v>53.35</v>
      </c>
      <c r="G687" s="20">
        <v>41507</v>
      </c>
      <c r="H687" s="3">
        <v>3.9060000000000001</v>
      </c>
      <c r="J687" s="20"/>
    </row>
    <row r="688" spans="1:10">
      <c r="A688" s="20">
        <v>42359</v>
      </c>
      <c r="B688" s="3">
        <v>21.95</v>
      </c>
      <c r="D688" s="20">
        <v>43782</v>
      </c>
      <c r="E688" s="3">
        <v>32.25</v>
      </c>
      <c r="G688" s="20">
        <v>41508</v>
      </c>
      <c r="H688" s="3">
        <v>3.9590000000000001</v>
      </c>
      <c r="J688" s="20"/>
    </row>
    <row r="689" spans="1:10">
      <c r="A689" s="20">
        <v>42360</v>
      </c>
      <c r="B689" s="3">
        <v>22.25</v>
      </c>
      <c r="D689" s="20">
        <v>43783</v>
      </c>
      <c r="E689" s="3">
        <v>27.9</v>
      </c>
      <c r="G689" s="20">
        <v>41509</v>
      </c>
      <c r="H689" s="3">
        <v>3.911</v>
      </c>
      <c r="J689" s="20"/>
    </row>
    <row r="690" spans="1:10">
      <c r="A690" s="20">
        <v>42361</v>
      </c>
      <c r="B690" s="3">
        <v>22</v>
      </c>
      <c r="D690" s="20">
        <v>43784</v>
      </c>
      <c r="E690" s="3">
        <v>27.91</v>
      </c>
      <c r="G690" s="20">
        <v>41512</v>
      </c>
      <c r="H690" s="3">
        <v>3.9289999999999998</v>
      </c>
      <c r="J690" s="20"/>
    </row>
    <row r="691" spans="1:10">
      <c r="A691" s="20">
        <v>42362</v>
      </c>
      <c r="B691" s="3">
        <v>22.4</v>
      </c>
      <c r="D691" s="20">
        <v>43785</v>
      </c>
      <c r="E691" s="3">
        <v>20.16</v>
      </c>
      <c r="G691" s="20">
        <v>41513</v>
      </c>
      <c r="H691" s="3">
        <v>3.9409999999999998</v>
      </c>
      <c r="J691" s="20"/>
    </row>
    <row r="692" spans="1:10">
      <c r="A692" s="20">
        <v>42363</v>
      </c>
      <c r="B692" s="3">
        <v>22.35</v>
      </c>
      <c r="D692" s="20">
        <v>43786</v>
      </c>
      <c r="E692" s="3">
        <v>23.81</v>
      </c>
      <c r="G692" s="20">
        <v>41514</v>
      </c>
      <c r="H692" s="3">
        <v>3.9369999999999998</v>
      </c>
      <c r="J692" s="20"/>
    </row>
    <row r="693" spans="1:10">
      <c r="A693" s="20">
        <v>42366</v>
      </c>
      <c r="B693" s="3">
        <v>23</v>
      </c>
      <c r="D693" s="20">
        <v>43787</v>
      </c>
      <c r="E693" s="3">
        <v>26.78</v>
      </c>
      <c r="G693" s="20">
        <v>41515</v>
      </c>
      <c r="H693" s="3">
        <v>3.9550000000000001</v>
      </c>
      <c r="J693" s="20"/>
    </row>
    <row r="694" spans="1:10">
      <c r="A694" s="20">
        <v>42367</v>
      </c>
      <c r="B694" s="3">
        <v>22.75</v>
      </c>
      <c r="D694" s="20">
        <v>43788</v>
      </c>
      <c r="E694" s="3">
        <v>20.239999999999998</v>
      </c>
      <c r="G694" s="20">
        <v>41516</v>
      </c>
      <c r="H694" s="3">
        <v>3.9390000000000001</v>
      </c>
      <c r="J694" s="20"/>
    </row>
    <row r="695" spans="1:10">
      <c r="A695" s="20">
        <v>42368</v>
      </c>
      <c r="B695" s="3">
        <v>24.1</v>
      </c>
      <c r="D695" s="20">
        <v>43789</v>
      </c>
      <c r="E695" s="3">
        <v>15.83</v>
      </c>
      <c r="G695" s="20">
        <v>41520</v>
      </c>
      <c r="H695" s="3">
        <v>3.9780000000000002</v>
      </c>
      <c r="J695" s="20"/>
    </row>
    <row r="696" spans="1:10">
      <c r="A696" s="20">
        <v>42369</v>
      </c>
      <c r="B696" s="3">
        <v>23.2</v>
      </c>
      <c r="D696" s="20">
        <v>43790</v>
      </c>
      <c r="E696" s="3">
        <v>20.86</v>
      </c>
      <c r="G696" s="20">
        <v>41521</v>
      </c>
      <c r="H696" s="3">
        <v>3.984</v>
      </c>
      <c r="J696" s="20"/>
    </row>
    <row r="697" spans="1:10">
      <c r="A697" s="20">
        <v>42370</v>
      </c>
      <c r="B697" s="3">
        <v>23.05</v>
      </c>
      <c r="D697" s="20">
        <v>43791</v>
      </c>
      <c r="E697" s="3">
        <v>23.79</v>
      </c>
      <c r="G697" s="20">
        <v>41522</v>
      </c>
      <c r="H697" s="3">
        <v>3.915</v>
      </c>
      <c r="J697" s="20"/>
    </row>
    <row r="698" spans="1:10">
      <c r="A698" s="20">
        <v>42373</v>
      </c>
      <c r="B698" s="3">
        <v>25.95</v>
      </c>
      <c r="D698" s="20">
        <v>43792</v>
      </c>
      <c r="E698" s="3">
        <v>23.23</v>
      </c>
      <c r="G698" s="20">
        <v>41523</v>
      </c>
      <c r="H698" s="3">
        <v>3.875</v>
      </c>
      <c r="J698" s="20"/>
    </row>
    <row r="699" spans="1:10">
      <c r="A699" s="20">
        <v>42374</v>
      </c>
      <c r="B699" s="3">
        <v>25.9</v>
      </c>
      <c r="D699" s="20">
        <v>43793</v>
      </c>
      <c r="E699" s="3">
        <v>19.23</v>
      </c>
      <c r="G699" s="20">
        <v>41526</v>
      </c>
      <c r="H699" s="3">
        <v>3.9209999999999998</v>
      </c>
      <c r="J699" s="20"/>
    </row>
    <row r="700" spans="1:10">
      <c r="A700" s="20">
        <v>42375</v>
      </c>
      <c r="B700" s="3">
        <v>25.95</v>
      </c>
      <c r="D700" s="20">
        <v>43794</v>
      </c>
      <c r="E700" s="3">
        <v>16.82</v>
      </c>
      <c r="G700" s="20">
        <v>41527</v>
      </c>
      <c r="H700" s="3">
        <v>3.9169999999999998</v>
      </c>
      <c r="J700" s="20"/>
    </row>
    <row r="701" spans="1:10">
      <c r="A701" s="20">
        <v>42376</v>
      </c>
      <c r="B701" s="3">
        <v>25.8</v>
      </c>
      <c r="D701" s="20">
        <v>43795</v>
      </c>
      <c r="E701" s="3">
        <v>14.22</v>
      </c>
      <c r="G701" s="20">
        <v>41528</v>
      </c>
      <c r="H701" s="3">
        <v>3.8879999999999999</v>
      </c>
      <c r="J701" s="20"/>
    </row>
    <row r="702" spans="1:10">
      <c r="A702" s="20">
        <v>42377</v>
      </c>
      <c r="B702" s="3">
        <v>26.15</v>
      </c>
      <c r="D702" s="20">
        <v>43796</v>
      </c>
      <c r="E702" s="3">
        <v>21.64</v>
      </c>
      <c r="G702" s="20">
        <v>41529</v>
      </c>
      <c r="H702" s="3">
        <v>3.9350000000000001</v>
      </c>
      <c r="J702" s="20"/>
    </row>
    <row r="703" spans="1:10">
      <c r="A703" s="20">
        <v>42380</v>
      </c>
      <c r="B703" s="3">
        <v>26.2</v>
      </c>
      <c r="D703" s="20">
        <v>43797</v>
      </c>
      <c r="E703" s="3">
        <v>22.32</v>
      </c>
      <c r="G703" s="20">
        <v>41533</v>
      </c>
      <c r="H703" s="3">
        <v>4.0119999999999996</v>
      </c>
      <c r="J703" s="20"/>
    </row>
    <row r="704" spans="1:10">
      <c r="A704" s="20">
        <v>42381</v>
      </c>
      <c r="B704" s="3">
        <v>25.65</v>
      </c>
      <c r="D704" s="20">
        <v>43798</v>
      </c>
      <c r="E704" s="3">
        <v>17.7</v>
      </c>
      <c r="G704" s="20">
        <v>41534</v>
      </c>
      <c r="H704" s="3">
        <v>4.0179999999999998</v>
      </c>
      <c r="J704" s="20"/>
    </row>
    <row r="705" spans="1:10">
      <c r="A705" s="20">
        <v>42382</v>
      </c>
      <c r="B705" s="3">
        <v>25.15</v>
      </c>
      <c r="D705" s="20">
        <v>43799</v>
      </c>
      <c r="E705" s="3">
        <v>17.37</v>
      </c>
      <c r="G705" s="20">
        <v>41535</v>
      </c>
      <c r="H705" s="3">
        <v>4.0110000000000001</v>
      </c>
      <c r="J705" s="20"/>
    </row>
    <row r="706" spans="1:10">
      <c r="A706" s="20">
        <v>42383</v>
      </c>
      <c r="B706" s="3">
        <v>24.95</v>
      </c>
      <c r="D706" s="20">
        <v>43800</v>
      </c>
      <c r="E706" s="3">
        <v>22.11</v>
      </c>
      <c r="G706" s="20">
        <v>41536</v>
      </c>
      <c r="H706" s="3">
        <v>4.0339999999999998</v>
      </c>
      <c r="J706" s="20"/>
    </row>
    <row r="707" spans="1:10">
      <c r="A707" s="20">
        <v>42384</v>
      </c>
      <c r="B707" s="3">
        <v>24.6</v>
      </c>
      <c r="D707" s="20">
        <v>43801</v>
      </c>
      <c r="E707" s="3">
        <v>23.13</v>
      </c>
      <c r="G707" s="20">
        <v>41537</v>
      </c>
      <c r="H707" s="3">
        <v>4.016</v>
      </c>
      <c r="J707" s="20"/>
    </row>
    <row r="708" spans="1:10">
      <c r="A708" s="20">
        <v>42387</v>
      </c>
      <c r="B708" s="3">
        <v>24.5</v>
      </c>
      <c r="D708" s="20">
        <v>43802</v>
      </c>
      <c r="E708" s="3">
        <v>20.07</v>
      </c>
      <c r="G708" s="20">
        <v>41540</v>
      </c>
      <c r="H708" s="3">
        <v>3.948</v>
      </c>
      <c r="J708" s="20"/>
    </row>
    <row r="709" spans="1:10">
      <c r="A709" s="20">
        <v>42388</v>
      </c>
      <c r="B709" s="3">
        <v>24.45</v>
      </c>
      <c r="D709" s="20">
        <v>43803</v>
      </c>
      <c r="E709" s="3">
        <v>21.02</v>
      </c>
      <c r="G709" s="20">
        <v>41541</v>
      </c>
      <c r="H709" s="3">
        <v>3.859</v>
      </c>
      <c r="J709" s="20"/>
    </row>
    <row r="710" spans="1:10">
      <c r="A710" s="20">
        <v>42389</v>
      </c>
      <c r="B710" s="3">
        <v>24.6</v>
      </c>
      <c r="D710" s="20">
        <v>43804</v>
      </c>
      <c r="E710" s="3">
        <v>17.28</v>
      </c>
      <c r="G710" s="20">
        <v>41542</v>
      </c>
      <c r="H710" s="3">
        <v>3.843</v>
      </c>
      <c r="J710" s="20"/>
    </row>
    <row r="711" spans="1:10">
      <c r="A711" s="20">
        <v>42390</v>
      </c>
      <c r="B711" s="3">
        <v>24.8</v>
      </c>
      <c r="D711" s="20">
        <v>43805</v>
      </c>
      <c r="E711" s="3">
        <v>20.95</v>
      </c>
      <c r="G711" s="20">
        <v>41543</v>
      </c>
      <c r="H711" s="3">
        <v>3.89</v>
      </c>
      <c r="J711" s="20"/>
    </row>
    <row r="712" spans="1:10">
      <c r="A712" s="20">
        <v>42391</v>
      </c>
      <c r="B712" s="3">
        <v>24.85</v>
      </c>
      <c r="D712" s="20">
        <v>43806</v>
      </c>
      <c r="E712" s="3">
        <v>20.58</v>
      </c>
      <c r="G712" s="20">
        <v>41544</v>
      </c>
      <c r="H712" s="3">
        <v>3.9060000000000001</v>
      </c>
      <c r="J712" s="20"/>
    </row>
    <row r="713" spans="1:10">
      <c r="A713" s="20">
        <v>42394</v>
      </c>
      <c r="B713" s="3">
        <v>24.9</v>
      </c>
      <c r="D713" s="20">
        <v>43807</v>
      </c>
      <c r="E713" s="3">
        <v>15.47</v>
      </c>
      <c r="G713" s="20">
        <v>41547</v>
      </c>
      <c r="H713" s="3">
        <v>3.859</v>
      </c>
      <c r="J713" s="20"/>
    </row>
    <row r="714" spans="1:10">
      <c r="A714" s="20">
        <v>42395</v>
      </c>
      <c r="B714" s="3">
        <v>24.9</v>
      </c>
      <c r="D714" s="20">
        <v>43808</v>
      </c>
      <c r="E714" s="3">
        <v>17.2</v>
      </c>
      <c r="G714" s="20">
        <v>41548</v>
      </c>
      <c r="H714" s="3">
        <v>3.8879999999999999</v>
      </c>
      <c r="J714" s="20"/>
    </row>
    <row r="715" spans="1:10">
      <c r="A715" s="20">
        <v>42396</v>
      </c>
      <c r="B715" s="3">
        <v>24.55</v>
      </c>
      <c r="D715" s="20">
        <v>43809</v>
      </c>
      <c r="E715" s="3">
        <v>23.54</v>
      </c>
      <c r="G715" s="20">
        <v>41549</v>
      </c>
      <c r="H715" s="3">
        <v>3.84</v>
      </c>
      <c r="J715" s="20"/>
    </row>
    <row r="716" spans="1:10">
      <c r="A716" s="20">
        <v>42397</v>
      </c>
      <c r="B716" s="3">
        <v>24.55</v>
      </c>
      <c r="D716" s="20">
        <v>43810</v>
      </c>
      <c r="E716" s="3">
        <v>20.47</v>
      </c>
      <c r="G716" s="20">
        <v>41550</v>
      </c>
      <c r="H716" s="3">
        <v>3.8170000000000002</v>
      </c>
      <c r="J716" s="20"/>
    </row>
    <row r="717" spans="1:10">
      <c r="A717" s="20">
        <v>42398</v>
      </c>
      <c r="B717" s="3">
        <v>24.4</v>
      </c>
      <c r="D717" s="20">
        <v>43811</v>
      </c>
      <c r="E717" s="3">
        <v>20.059999999999999</v>
      </c>
      <c r="G717" s="20">
        <v>41551</v>
      </c>
      <c r="H717" s="3">
        <v>3.8290000000000002</v>
      </c>
      <c r="J717" s="20"/>
    </row>
    <row r="718" spans="1:10">
      <c r="A718" s="20">
        <v>42401</v>
      </c>
      <c r="B718" s="3">
        <v>24.6</v>
      </c>
      <c r="D718" s="20">
        <v>43812</v>
      </c>
      <c r="E718" s="3">
        <v>19.23</v>
      </c>
      <c r="G718" s="20">
        <v>41554</v>
      </c>
      <c r="H718" s="3">
        <v>3.9239999999999999</v>
      </c>
      <c r="J718" s="20"/>
    </row>
    <row r="719" spans="1:10">
      <c r="A719" s="20">
        <v>42402</v>
      </c>
      <c r="B719" s="3">
        <v>24.35</v>
      </c>
      <c r="D719" s="20">
        <v>43813</v>
      </c>
      <c r="E719" s="3">
        <v>17.73</v>
      </c>
      <c r="G719" s="20">
        <v>41555</v>
      </c>
      <c r="H719" s="3">
        <v>3.9860000000000002</v>
      </c>
      <c r="J719" s="20"/>
    </row>
    <row r="720" spans="1:10">
      <c r="A720" s="20">
        <v>42403</v>
      </c>
      <c r="B720" s="3">
        <v>24.15</v>
      </c>
      <c r="D720" s="20">
        <v>43814</v>
      </c>
      <c r="E720" s="3">
        <v>15.39</v>
      </c>
      <c r="G720" s="20">
        <v>41556</v>
      </c>
      <c r="H720" s="3">
        <v>3.9649999999999999</v>
      </c>
      <c r="J720" s="20"/>
    </row>
    <row r="721" spans="1:10">
      <c r="A721" s="20">
        <v>42404</v>
      </c>
      <c r="B721" s="3">
        <v>24.5</v>
      </c>
      <c r="D721" s="20">
        <v>43815</v>
      </c>
      <c r="E721" s="3">
        <v>17.45</v>
      </c>
      <c r="G721" s="20">
        <v>41557</v>
      </c>
      <c r="H721" s="3">
        <v>3.9910000000000001</v>
      </c>
      <c r="J721" s="20"/>
    </row>
    <row r="722" spans="1:10">
      <c r="A722" s="20">
        <v>42405</v>
      </c>
      <c r="B722" s="3">
        <v>24.55</v>
      </c>
      <c r="D722" s="20">
        <v>43816</v>
      </c>
      <c r="E722" s="3">
        <v>23.04</v>
      </c>
      <c r="G722" s="20">
        <v>41558</v>
      </c>
      <c r="H722" s="3">
        <v>4.03</v>
      </c>
      <c r="J722" s="20"/>
    </row>
    <row r="723" spans="1:10">
      <c r="A723" s="20">
        <v>42408</v>
      </c>
      <c r="B723" s="3">
        <v>24.75</v>
      </c>
      <c r="D723" s="20">
        <v>43817</v>
      </c>
      <c r="E723" s="3">
        <v>22.92</v>
      </c>
      <c r="G723" s="20">
        <v>41561</v>
      </c>
      <c r="H723" s="3">
        <v>4.0629999999999997</v>
      </c>
      <c r="J723" s="20"/>
    </row>
    <row r="724" spans="1:10">
      <c r="A724" s="20">
        <v>42409</v>
      </c>
      <c r="B724" s="3">
        <v>24.65</v>
      </c>
      <c r="D724" s="20">
        <v>43818</v>
      </c>
      <c r="E724" s="3">
        <v>18.04</v>
      </c>
      <c r="G724" s="20">
        <v>41562</v>
      </c>
      <c r="H724" s="3">
        <v>4.032</v>
      </c>
      <c r="J724" s="20"/>
    </row>
    <row r="725" spans="1:10">
      <c r="A725" s="20">
        <v>42410</v>
      </c>
      <c r="B725" s="3">
        <v>24.5</v>
      </c>
      <c r="D725" s="20">
        <v>43819</v>
      </c>
      <c r="E725" s="3">
        <v>19.11</v>
      </c>
      <c r="G725" s="20">
        <v>41563</v>
      </c>
      <c r="H725" s="3">
        <v>4</v>
      </c>
      <c r="J725" s="20"/>
    </row>
    <row r="726" spans="1:10">
      <c r="A726" s="20">
        <v>42411</v>
      </c>
      <c r="B726" s="3">
        <v>24.3</v>
      </c>
      <c r="D726" s="20">
        <v>43820</v>
      </c>
      <c r="E726" s="3">
        <v>19.510000000000002</v>
      </c>
      <c r="G726" s="20">
        <v>41564</v>
      </c>
      <c r="H726" s="3">
        <v>3.9820000000000002</v>
      </c>
      <c r="J726" s="20"/>
    </row>
    <row r="727" spans="1:10">
      <c r="A727" s="20">
        <v>42412</v>
      </c>
      <c r="B727" s="3">
        <v>24.15</v>
      </c>
      <c r="D727" s="20">
        <v>43821</v>
      </c>
      <c r="E727" s="3">
        <v>18.91</v>
      </c>
      <c r="G727" s="20">
        <v>41565</v>
      </c>
      <c r="H727" s="3">
        <v>3.9980000000000002</v>
      </c>
      <c r="J727" s="20"/>
    </row>
    <row r="728" spans="1:10">
      <c r="A728" s="20">
        <v>42415</v>
      </c>
      <c r="B728" s="3">
        <v>24.2</v>
      </c>
      <c r="D728" s="20">
        <v>43822</v>
      </c>
      <c r="E728" s="3">
        <v>17.96</v>
      </c>
      <c r="G728" s="20">
        <v>41568</v>
      </c>
      <c r="H728" s="3">
        <v>3.911</v>
      </c>
      <c r="J728" s="20"/>
    </row>
    <row r="729" spans="1:10">
      <c r="A729" s="20">
        <v>42416</v>
      </c>
      <c r="B729" s="3">
        <v>23.95</v>
      </c>
      <c r="D729" s="20">
        <v>43823</v>
      </c>
      <c r="E729" s="3">
        <v>14.38</v>
      </c>
      <c r="G729" s="20">
        <v>41569</v>
      </c>
      <c r="H729" s="3">
        <v>3.8420000000000001</v>
      </c>
      <c r="J729" s="20"/>
    </row>
    <row r="730" spans="1:10">
      <c r="A730" s="20">
        <v>42417</v>
      </c>
      <c r="B730" s="3">
        <v>23.7</v>
      </c>
      <c r="D730" s="20">
        <v>43824</v>
      </c>
      <c r="E730" s="3">
        <v>14.68</v>
      </c>
      <c r="G730" s="20">
        <v>41570</v>
      </c>
      <c r="H730" s="3">
        <v>3.8580000000000001</v>
      </c>
      <c r="J730" s="20"/>
    </row>
    <row r="731" spans="1:10">
      <c r="A731" s="20">
        <v>42418</v>
      </c>
      <c r="B731" s="3">
        <v>23.65</v>
      </c>
      <c r="D731" s="20">
        <v>43825</v>
      </c>
      <c r="E731" s="3">
        <v>17.54</v>
      </c>
      <c r="G731" s="20">
        <v>41571</v>
      </c>
      <c r="H731" s="3">
        <v>3.87</v>
      </c>
      <c r="J731" s="20"/>
    </row>
    <row r="732" spans="1:10">
      <c r="A732" s="20">
        <v>42419</v>
      </c>
      <c r="B732" s="3">
        <v>23.25</v>
      </c>
      <c r="D732" s="20">
        <v>43826</v>
      </c>
      <c r="E732" s="3">
        <v>13.64</v>
      </c>
      <c r="G732" s="20">
        <v>41572</v>
      </c>
      <c r="H732" s="3">
        <v>3.9209999999999998</v>
      </c>
      <c r="J732" s="20"/>
    </row>
    <row r="733" spans="1:10">
      <c r="A733" s="20">
        <v>42422</v>
      </c>
      <c r="B733" s="3">
        <v>22.95</v>
      </c>
      <c r="D733" s="20">
        <v>43827</v>
      </c>
      <c r="E733" s="3">
        <v>12.3</v>
      </c>
      <c r="G733" s="20">
        <v>41575</v>
      </c>
      <c r="H733" s="3">
        <v>3.798</v>
      </c>
      <c r="J733" s="20"/>
    </row>
    <row r="734" spans="1:10">
      <c r="A734" s="20">
        <v>42423</v>
      </c>
      <c r="B734" s="3">
        <v>22.65</v>
      </c>
      <c r="D734" s="20">
        <v>43828</v>
      </c>
      <c r="E734" s="3">
        <v>14.61</v>
      </c>
      <c r="G734" s="20">
        <v>41576</v>
      </c>
      <c r="H734" s="3">
        <v>3.7770000000000001</v>
      </c>
      <c r="J734" s="20"/>
    </row>
    <row r="735" spans="1:10">
      <c r="A735" s="20">
        <v>42424</v>
      </c>
      <c r="B735" s="3">
        <v>22.5</v>
      </c>
      <c r="D735" s="20">
        <v>43829</v>
      </c>
      <c r="E735" s="3">
        <v>20</v>
      </c>
      <c r="G735" s="20">
        <v>41577</v>
      </c>
      <c r="H735" s="3">
        <v>3.7749999999999999</v>
      </c>
      <c r="J735" s="20"/>
    </row>
    <row r="736" spans="1:10">
      <c r="A736" s="20">
        <v>42425</v>
      </c>
      <c r="B736" s="3">
        <v>22.5</v>
      </c>
      <c r="D736" s="20">
        <v>43830</v>
      </c>
      <c r="E736" s="3">
        <v>19.02</v>
      </c>
      <c r="G736" s="20">
        <v>41578</v>
      </c>
      <c r="H736" s="3">
        <v>3.7290000000000001</v>
      </c>
      <c r="J736" s="20"/>
    </row>
    <row r="737" spans="1:10">
      <c r="A737" s="20">
        <v>42426</v>
      </c>
      <c r="B737" s="3">
        <v>22.55</v>
      </c>
      <c r="D737" s="20">
        <v>43831</v>
      </c>
      <c r="E737" s="3">
        <v>12.66</v>
      </c>
      <c r="G737" s="20">
        <v>41579</v>
      </c>
      <c r="H737" s="3">
        <v>3.6640000000000001</v>
      </c>
      <c r="J737" s="20"/>
    </row>
    <row r="738" spans="1:10">
      <c r="A738" s="20">
        <v>42429</v>
      </c>
      <c r="B738" s="3">
        <v>22.85</v>
      </c>
      <c r="D738" s="20">
        <v>43832</v>
      </c>
      <c r="E738" s="3">
        <v>15.65</v>
      </c>
      <c r="G738" s="20">
        <v>41582</v>
      </c>
      <c r="H738" s="3">
        <v>3.6059999999999999</v>
      </c>
      <c r="J738" s="20"/>
    </row>
    <row r="739" spans="1:10">
      <c r="A739" s="20">
        <v>42430</v>
      </c>
      <c r="B739" s="3">
        <v>23.2</v>
      </c>
      <c r="D739" s="20">
        <v>43833</v>
      </c>
      <c r="E739" s="3">
        <v>16.34</v>
      </c>
      <c r="G739" s="20">
        <v>41583</v>
      </c>
      <c r="H739" s="3">
        <v>3.641</v>
      </c>
      <c r="J739" s="20"/>
    </row>
    <row r="740" spans="1:10">
      <c r="A740" s="20">
        <v>42431</v>
      </c>
      <c r="B740" s="3">
        <v>23.6</v>
      </c>
      <c r="D740" s="20">
        <v>43834</v>
      </c>
      <c r="E740" s="3">
        <v>17.68</v>
      </c>
      <c r="G740" s="20">
        <v>41584</v>
      </c>
      <c r="H740" s="3">
        <v>3.6520000000000001</v>
      </c>
      <c r="J740" s="20"/>
    </row>
    <row r="741" spans="1:10">
      <c r="A741" s="20">
        <v>42432</v>
      </c>
      <c r="B741" s="3">
        <v>23.7</v>
      </c>
      <c r="D741" s="20">
        <v>43835</v>
      </c>
      <c r="E741" s="3">
        <v>15.02</v>
      </c>
      <c r="G741" s="20">
        <v>41585</v>
      </c>
      <c r="H741" s="3">
        <v>3.653</v>
      </c>
      <c r="J741" s="20"/>
    </row>
    <row r="742" spans="1:10">
      <c r="A742" s="20">
        <v>42433</v>
      </c>
      <c r="B742" s="3">
        <v>23.95</v>
      </c>
      <c r="D742" s="20">
        <v>43836</v>
      </c>
      <c r="E742" s="3">
        <v>18.23</v>
      </c>
      <c r="G742" s="20">
        <v>41586</v>
      </c>
      <c r="H742" s="3">
        <v>3.6920000000000002</v>
      </c>
      <c r="J742" s="20"/>
    </row>
    <row r="743" spans="1:10">
      <c r="A743" s="20">
        <v>42436</v>
      </c>
      <c r="B743" s="3">
        <v>24.05</v>
      </c>
      <c r="D743" s="20">
        <v>43837</v>
      </c>
      <c r="E743" s="3">
        <v>17.62</v>
      </c>
      <c r="G743" s="20">
        <v>41589</v>
      </c>
      <c r="H743" s="3">
        <v>3.7010000000000001</v>
      </c>
      <c r="J743" s="20"/>
    </row>
    <row r="744" spans="1:10">
      <c r="A744" s="20">
        <v>42437</v>
      </c>
      <c r="B744" s="3">
        <v>24.05</v>
      </c>
      <c r="D744" s="20">
        <v>43838</v>
      </c>
      <c r="E744" s="3">
        <v>13.45</v>
      </c>
      <c r="G744" s="20">
        <v>41590</v>
      </c>
      <c r="H744" s="3">
        <v>3.7389999999999999</v>
      </c>
      <c r="J744" s="20"/>
    </row>
    <row r="745" spans="1:10">
      <c r="A745" s="20">
        <v>42438</v>
      </c>
      <c r="B745" s="3">
        <v>24.25</v>
      </c>
      <c r="D745" s="20">
        <v>43839</v>
      </c>
      <c r="E745" s="3">
        <v>15.16</v>
      </c>
      <c r="G745" s="20">
        <v>41591</v>
      </c>
      <c r="H745" s="3">
        <v>3.694</v>
      </c>
      <c r="J745" s="20"/>
    </row>
    <row r="746" spans="1:10">
      <c r="A746" s="20">
        <v>42439</v>
      </c>
      <c r="B746" s="3">
        <v>24.65</v>
      </c>
      <c r="D746" s="20">
        <v>43840</v>
      </c>
      <c r="E746" s="3">
        <v>16.71</v>
      </c>
      <c r="G746" s="20">
        <v>41592</v>
      </c>
      <c r="H746" s="3">
        <v>3.7240000000000002</v>
      </c>
      <c r="J746" s="20"/>
    </row>
    <row r="747" spans="1:10">
      <c r="A747" s="20">
        <v>42440</v>
      </c>
      <c r="B747" s="3">
        <v>25.1</v>
      </c>
      <c r="D747" s="20">
        <v>43841</v>
      </c>
      <c r="E747" s="3">
        <v>16.3</v>
      </c>
      <c r="G747" s="20">
        <v>41593</v>
      </c>
      <c r="H747" s="3">
        <v>3.7709999999999999</v>
      </c>
      <c r="J747" s="20"/>
    </row>
    <row r="748" spans="1:10">
      <c r="A748" s="20">
        <v>42443</v>
      </c>
      <c r="B748" s="3">
        <v>25.1</v>
      </c>
      <c r="D748" s="20">
        <v>43842</v>
      </c>
      <c r="E748" s="3">
        <v>15.86</v>
      </c>
      <c r="G748" s="20">
        <v>41596</v>
      </c>
      <c r="H748" s="3">
        <v>3.738</v>
      </c>
      <c r="J748" s="20"/>
    </row>
    <row r="749" spans="1:10">
      <c r="A749" s="20">
        <v>42444</v>
      </c>
      <c r="B749" s="3">
        <v>24.95</v>
      </c>
      <c r="D749" s="20">
        <v>43843</v>
      </c>
      <c r="E749" s="3">
        <v>14.83</v>
      </c>
      <c r="G749" s="20">
        <v>41597</v>
      </c>
      <c r="H749" s="3">
        <v>3.6840000000000002</v>
      </c>
      <c r="J749" s="20"/>
    </row>
    <row r="750" spans="1:10">
      <c r="A750" s="20">
        <v>42445</v>
      </c>
      <c r="B750" s="3">
        <v>25</v>
      </c>
      <c r="D750" s="20">
        <v>43844</v>
      </c>
      <c r="E750" s="3">
        <v>16.260000000000002</v>
      </c>
      <c r="G750" s="20">
        <v>41598</v>
      </c>
      <c r="H750" s="3">
        <v>3.7770000000000001</v>
      </c>
      <c r="J750" s="20"/>
    </row>
    <row r="751" spans="1:10">
      <c r="A751" s="20">
        <v>42446</v>
      </c>
      <c r="B751" s="3">
        <v>25</v>
      </c>
      <c r="D751" s="20">
        <v>43845</v>
      </c>
      <c r="E751" s="3">
        <v>16.34</v>
      </c>
      <c r="G751" s="20">
        <v>41599</v>
      </c>
      <c r="H751" s="3">
        <v>3.8039999999999998</v>
      </c>
      <c r="J751" s="20"/>
    </row>
    <row r="752" spans="1:10">
      <c r="A752" s="20">
        <v>42447</v>
      </c>
      <c r="B752" s="3">
        <v>25.25</v>
      </c>
      <c r="D752" s="20">
        <v>43846</v>
      </c>
      <c r="E752" s="3">
        <v>16.66</v>
      </c>
      <c r="G752" s="20">
        <v>41600</v>
      </c>
      <c r="H752" s="3">
        <v>3.8570000000000002</v>
      </c>
      <c r="J752" s="20"/>
    </row>
    <row r="753" spans="1:10">
      <c r="A753" s="20">
        <v>42450</v>
      </c>
      <c r="B753" s="3">
        <v>25.25</v>
      </c>
      <c r="D753" s="20">
        <v>43847</v>
      </c>
      <c r="E753" s="3">
        <v>17.48</v>
      </c>
      <c r="G753" s="20">
        <v>41603</v>
      </c>
      <c r="H753" s="3">
        <v>3.895</v>
      </c>
      <c r="J753" s="20"/>
    </row>
    <row r="754" spans="1:10">
      <c r="A754" s="20">
        <v>42451</v>
      </c>
      <c r="B754" s="3">
        <v>25.05</v>
      </c>
      <c r="D754" s="20">
        <v>43848</v>
      </c>
      <c r="E754" s="3">
        <v>15.43</v>
      </c>
      <c r="G754" s="20">
        <v>41604</v>
      </c>
      <c r="H754" s="3">
        <v>3.9140000000000001</v>
      </c>
      <c r="J754" s="20"/>
    </row>
    <row r="755" spans="1:10">
      <c r="A755" s="20">
        <v>42452</v>
      </c>
      <c r="B755" s="3">
        <v>25.25</v>
      </c>
      <c r="D755" s="20">
        <v>43849</v>
      </c>
      <c r="E755" s="3">
        <v>18.73</v>
      </c>
      <c r="G755" s="20">
        <v>41605</v>
      </c>
      <c r="H755" s="3">
        <v>3.9319999999999999</v>
      </c>
      <c r="J755" s="20"/>
    </row>
    <row r="756" spans="1:10">
      <c r="A756" s="20">
        <v>42453</v>
      </c>
      <c r="B756" s="3">
        <v>25.35</v>
      </c>
      <c r="D756" s="20">
        <v>43850</v>
      </c>
      <c r="E756" s="3">
        <v>19.91</v>
      </c>
      <c r="G756" s="20">
        <v>41606</v>
      </c>
      <c r="H756" s="3">
        <v>3.9319999999999999</v>
      </c>
      <c r="J756" s="20"/>
    </row>
    <row r="757" spans="1:10">
      <c r="A757" s="20">
        <v>42454</v>
      </c>
      <c r="B757" s="3">
        <v>25.3</v>
      </c>
      <c r="D757" s="20">
        <v>43851</v>
      </c>
      <c r="E757" s="3">
        <v>15.92</v>
      </c>
      <c r="G757" s="20">
        <v>41607</v>
      </c>
      <c r="H757" s="3">
        <v>3.9769999999999999</v>
      </c>
      <c r="J757" s="20"/>
    </row>
    <row r="758" spans="1:10">
      <c r="A758" s="20">
        <v>42457</v>
      </c>
      <c r="B758" s="3">
        <v>25.35</v>
      </c>
      <c r="D758" s="20">
        <v>43852</v>
      </c>
      <c r="E758" s="3">
        <v>16.059999999999999</v>
      </c>
      <c r="G758" s="20">
        <v>41610</v>
      </c>
      <c r="H758" s="3">
        <v>3.996</v>
      </c>
      <c r="J758" s="20"/>
    </row>
    <row r="759" spans="1:10">
      <c r="A759" s="20">
        <v>42458</v>
      </c>
      <c r="B759" s="3">
        <v>26</v>
      </c>
      <c r="D759" s="20">
        <v>43853</v>
      </c>
      <c r="E759" s="3">
        <v>17.47</v>
      </c>
      <c r="G759" s="20">
        <v>41611</v>
      </c>
      <c r="H759" s="3">
        <v>3.9950000000000001</v>
      </c>
      <c r="J759" s="20"/>
    </row>
    <row r="760" spans="1:10">
      <c r="A760" s="20">
        <v>42459</v>
      </c>
      <c r="B760" s="3">
        <v>26.25</v>
      </c>
      <c r="D760" s="20">
        <v>43854</v>
      </c>
      <c r="E760" s="3">
        <v>18.059999999999999</v>
      </c>
      <c r="G760" s="20">
        <v>41612</v>
      </c>
      <c r="H760" s="3">
        <v>3.9889999999999999</v>
      </c>
      <c r="J760" s="20"/>
    </row>
    <row r="761" spans="1:10">
      <c r="A761" s="20">
        <v>42460</v>
      </c>
      <c r="B761" s="3">
        <v>26.1</v>
      </c>
      <c r="D761" s="20">
        <v>43855</v>
      </c>
      <c r="E761" s="3">
        <v>14.41</v>
      </c>
      <c r="G761" s="20">
        <v>41613</v>
      </c>
      <c r="H761" s="3">
        <v>4.0960000000000001</v>
      </c>
      <c r="J761" s="20"/>
    </row>
    <row r="762" spans="1:10">
      <c r="A762" s="20">
        <v>42461</v>
      </c>
      <c r="B762" s="3">
        <v>25.7</v>
      </c>
      <c r="D762" s="20">
        <v>43856</v>
      </c>
      <c r="E762" s="3">
        <v>17.38</v>
      </c>
      <c r="G762" s="20">
        <v>41614</v>
      </c>
      <c r="H762" s="3">
        <v>4.109</v>
      </c>
      <c r="J762" s="20"/>
    </row>
    <row r="763" spans="1:10">
      <c r="A763" s="20">
        <v>42464</v>
      </c>
      <c r="B763" s="3">
        <v>25.7</v>
      </c>
      <c r="D763" s="20">
        <v>43857</v>
      </c>
      <c r="E763" s="3">
        <v>15.97</v>
      </c>
      <c r="G763" s="20">
        <v>41617</v>
      </c>
      <c r="H763" s="3">
        <v>4.1980000000000004</v>
      </c>
      <c r="J763" s="20"/>
    </row>
    <row r="764" spans="1:10">
      <c r="A764" s="20">
        <v>42465</v>
      </c>
      <c r="B764" s="3">
        <v>25.8</v>
      </c>
      <c r="D764" s="20">
        <v>43858</v>
      </c>
      <c r="E764" s="3">
        <v>13.92</v>
      </c>
      <c r="G764" s="20">
        <v>41618</v>
      </c>
      <c r="H764" s="3">
        <v>4.202</v>
      </c>
      <c r="J764" s="20"/>
    </row>
    <row r="765" spans="1:10">
      <c r="A765" s="20">
        <v>42466</v>
      </c>
      <c r="B765" s="3">
        <v>25.7</v>
      </c>
      <c r="D765" s="20">
        <v>43859</v>
      </c>
      <c r="E765" s="3">
        <v>19.12</v>
      </c>
      <c r="G765" s="20">
        <v>41619</v>
      </c>
      <c r="H765" s="3">
        <v>4.2460000000000004</v>
      </c>
      <c r="J765" s="20"/>
    </row>
    <row r="766" spans="1:10">
      <c r="A766" s="20">
        <v>42467</v>
      </c>
      <c r="B766" s="3">
        <v>25.75</v>
      </c>
      <c r="D766" s="20">
        <v>43860</v>
      </c>
      <c r="E766" s="3">
        <v>20.71</v>
      </c>
      <c r="G766" s="20">
        <v>41620</v>
      </c>
      <c r="H766" s="3">
        <v>4.2670000000000003</v>
      </c>
      <c r="J766" s="20"/>
    </row>
    <row r="767" spans="1:10">
      <c r="A767" s="20">
        <v>42468</v>
      </c>
      <c r="B767" s="3">
        <v>26</v>
      </c>
      <c r="D767" s="20">
        <v>43861</v>
      </c>
      <c r="E767" s="3">
        <v>18.7</v>
      </c>
      <c r="G767" s="20">
        <v>41621</v>
      </c>
      <c r="H767" s="3">
        <v>4.2279999999999998</v>
      </c>
      <c r="J767" s="20"/>
    </row>
    <row r="768" spans="1:10">
      <c r="A768" s="20">
        <v>42471</v>
      </c>
      <c r="B768" s="3">
        <v>26.2</v>
      </c>
      <c r="D768" s="20">
        <v>43862</v>
      </c>
      <c r="E768" s="3">
        <v>15.07</v>
      </c>
      <c r="G768" s="20">
        <v>41624</v>
      </c>
      <c r="H768" s="3">
        <v>4.2190000000000003</v>
      </c>
      <c r="J768" s="20"/>
    </row>
    <row r="769" spans="1:10">
      <c r="A769" s="20">
        <v>42472</v>
      </c>
      <c r="B769" s="3">
        <v>26</v>
      </c>
      <c r="D769" s="20">
        <v>43863</v>
      </c>
      <c r="E769" s="3">
        <v>9.7100000000000009</v>
      </c>
      <c r="G769" s="20">
        <v>41625</v>
      </c>
      <c r="H769" s="3">
        <v>4.2240000000000002</v>
      </c>
      <c r="J769" s="20"/>
    </row>
    <row r="770" spans="1:10">
      <c r="A770" s="20">
        <v>42473</v>
      </c>
      <c r="B770" s="3">
        <v>26.2</v>
      </c>
      <c r="D770" s="20">
        <v>43864</v>
      </c>
      <c r="E770" s="3">
        <v>10.58</v>
      </c>
      <c r="G770" s="20">
        <v>41626</v>
      </c>
      <c r="H770" s="3">
        <v>4.1920000000000002</v>
      </c>
      <c r="J770" s="20"/>
    </row>
    <row r="771" spans="1:10">
      <c r="A771" s="20">
        <v>42474</v>
      </c>
      <c r="B771" s="3">
        <v>26.15</v>
      </c>
      <c r="D771" s="20">
        <v>43865</v>
      </c>
      <c r="E771" s="3">
        <v>13.89</v>
      </c>
      <c r="G771" s="20">
        <v>41627</v>
      </c>
      <c r="H771" s="3">
        <v>4.3049999999999997</v>
      </c>
      <c r="J771" s="20"/>
    </row>
    <row r="772" spans="1:10">
      <c r="A772" s="20">
        <v>42475</v>
      </c>
      <c r="B772" s="3">
        <v>26.1</v>
      </c>
      <c r="D772" s="20">
        <v>43866</v>
      </c>
      <c r="E772" s="3">
        <v>21.36</v>
      </c>
      <c r="G772" s="20">
        <v>41628</v>
      </c>
      <c r="H772" s="3">
        <v>4.2670000000000003</v>
      </c>
      <c r="J772" s="20"/>
    </row>
    <row r="773" spans="1:10">
      <c r="A773" s="20">
        <v>42478</v>
      </c>
      <c r="B773" s="3">
        <v>26.05</v>
      </c>
      <c r="D773" s="20">
        <v>43867</v>
      </c>
      <c r="E773" s="3">
        <v>22.02</v>
      </c>
      <c r="G773" s="20">
        <v>41631</v>
      </c>
      <c r="H773" s="3">
        <v>4.2839999999999998</v>
      </c>
      <c r="J773" s="20"/>
    </row>
    <row r="774" spans="1:10">
      <c r="A774" s="20">
        <v>42479</v>
      </c>
      <c r="B774" s="3">
        <v>26.5</v>
      </c>
      <c r="D774" s="20">
        <v>43868</v>
      </c>
      <c r="E774" s="3">
        <v>17.89</v>
      </c>
      <c r="G774" s="20">
        <v>41632</v>
      </c>
      <c r="H774" s="3">
        <v>4.2629999999999999</v>
      </c>
      <c r="J774" s="20"/>
    </row>
    <row r="775" spans="1:10">
      <c r="A775" s="20">
        <v>42480</v>
      </c>
      <c r="B775" s="3">
        <v>26.6</v>
      </c>
      <c r="D775" s="20">
        <v>43869</v>
      </c>
      <c r="E775" s="3">
        <v>15.58</v>
      </c>
      <c r="G775" s="20">
        <v>41633</v>
      </c>
      <c r="H775" s="3">
        <v>4.2629999999999999</v>
      </c>
      <c r="J775" s="20"/>
    </row>
    <row r="776" spans="1:10">
      <c r="A776" s="20">
        <v>42481</v>
      </c>
      <c r="B776" s="3">
        <v>26.7</v>
      </c>
      <c r="D776" s="20">
        <v>43870</v>
      </c>
      <c r="E776" s="3">
        <v>11.64</v>
      </c>
      <c r="G776" s="20">
        <v>41634</v>
      </c>
      <c r="H776" s="3">
        <v>4.3040000000000003</v>
      </c>
      <c r="J776" s="20"/>
    </row>
    <row r="777" spans="1:10">
      <c r="A777" s="20">
        <v>42482</v>
      </c>
      <c r="B777" s="3">
        <v>27.05</v>
      </c>
      <c r="D777" s="20">
        <v>43871</v>
      </c>
      <c r="E777" s="3">
        <v>18.8</v>
      </c>
      <c r="G777" s="20">
        <v>41635</v>
      </c>
      <c r="H777" s="3">
        <v>4.2619999999999996</v>
      </c>
      <c r="J777" s="20"/>
    </row>
    <row r="778" spans="1:10">
      <c r="A778" s="20">
        <v>42485</v>
      </c>
      <c r="B778" s="3">
        <v>27.2</v>
      </c>
      <c r="D778" s="20">
        <v>43872</v>
      </c>
      <c r="E778" s="3">
        <v>19.95</v>
      </c>
      <c r="G778" s="20">
        <v>41638</v>
      </c>
      <c r="H778" s="3">
        <v>4.2110000000000003</v>
      </c>
      <c r="J778" s="20"/>
    </row>
    <row r="779" spans="1:10">
      <c r="A779" s="20">
        <v>42486</v>
      </c>
      <c r="B779" s="3">
        <v>27.25</v>
      </c>
      <c r="D779" s="20">
        <v>43873</v>
      </c>
      <c r="E779" s="3">
        <v>20.05</v>
      </c>
      <c r="G779" s="20">
        <v>41639</v>
      </c>
      <c r="H779" s="3">
        <v>4.1440000000000001</v>
      </c>
      <c r="J779" s="20"/>
    </row>
    <row r="780" spans="1:10">
      <c r="A780" s="20">
        <v>42487</v>
      </c>
      <c r="B780" s="3">
        <v>27.5</v>
      </c>
      <c r="D780" s="20">
        <v>43874</v>
      </c>
      <c r="E780" s="3">
        <v>20.57</v>
      </c>
      <c r="G780" s="20">
        <v>41640</v>
      </c>
      <c r="H780" s="3">
        <v>4.1440000000000001</v>
      </c>
      <c r="J780" s="20"/>
    </row>
    <row r="781" spans="1:10">
      <c r="A781" s="20">
        <v>42488</v>
      </c>
      <c r="B781" s="3">
        <v>27.75</v>
      </c>
      <c r="D781" s="20">
        <v>43875</v>
      </c>
      <c r="E781" s="3">
        <v>20.36</v>
      </c>
      <c r="G781" s="20">
        <v>41641</v>
      </c>
      <c r="H781" s="3">
        <v>4.1970000000000001</v>
      </c>
      <c r="J781" s="20"/>
    </row>
    <row r="782" spans="1:10">
      <c r="A782" s="20">
        <v>42489</v>
      </c>
      <c r="B782" s="3">
        <v>27.65</v>
      </c>
      <c r="D782" s="20">
        <v>43876</v>
      </c>
      <c r="E782" s="3">
        <v>17.71</v>
      </c>
      <c r="G782" s="20">
        <v>41642</v>
      </c>
      <c r="H782" s="3">
        <v>4.1900000000000004</v>
      </c>
      <c r="J782" s="20"/>
    </row>
    <row r="783" spans="1:10">
      <c r="A783" s="20">
        <v>42492</v>
      </c>
      <c r="B783" s="3">
        <v>27.65</v>
      </c>
      <c r="D783" s="20">
        <v>43877</v>
      </c>
      <c r="E783" s="3">
        <v>17.36</v>
      </c>
      <c r="G783" s="20">
        <v>41645</v>
      </c>
      <c r="H783" s="3">
        <v>4.2030000000000003</v>
      </c>
      <c r="J783" s="20"/>
    </row>
    <row r="784" spans="1:10">
      <c r="A784" s="20">
        <v>42493</v>
      </c>
      <c r="B784" s="3">
        <v>27.35</v>
      </c>
      <c r="D784" s="20">
        <v>43878</v>
      </c>
      <c r="E784" s="3">
        <v>15.92</v>
      </c>
      <c r="G784" s="20">
        <v>41646</v>
      </c>
      <c r="H784" s="3">
        <v>4.1660000000000004</v>
      </c>
      <c r="J784" s="20"/>
    </row>
    <row r="785" spans="1:10">
      <c r="A785" s="20">
        <v>42494</v>
      </c>
      <c r="B785" s="3">
        <v>27.4</v>
      </c>
      <c r="D785" s="20">
        <v>43879</v>
      </c>
      <c r="E785" s="3">
        <v>16.079999999999998</v>
      </c>
      <c r="G785" s="20">
        <v>41647</v>
      </c>
      <c r="H785" s="3">
        <v>4.0860000000000003</v>
      </c>
      <c r="J785" s="20"/>
    </row>
    <row r="786" spans="1:10">
      <c r="A786" s="20">
        <v>42495</v>
      </c>
      <c r="B786" s="3">
        <v>27.6</v>
      </c>
      <c r="D786" s="20">
        <v>43880</v>
      </c>
      <c r="E786" s="3">
        <v>23.65</v>
      </c>
      <c r="G786" s="20">
        <v>41648</v>
      </c>
      <c r="H786" s="3">
        <v>3.9950000000000001</v>
      </c>
      <c r="J786" s="20"/>
    </row>
    <row r="787" spans="1:10">
      <c r="A787" s="20">
        <v>42496</v>
      </c>
      <c r="B787" s="3">
        <v>27.85</v>
      </c>
      <c r="D787" s="20">
        <v>43881</v>
      </c>
      <c r="E787" s="3">
        <v>19</v>
      </c>
      <c r="G787" s="20">
        <v>41649</v>
      </c>
      <c r="H787" s="3">
        <v>3.9950000000000001</v>
      </c>
      <c r="J787" s="20"/>
    </row>
    <row r="788" spans="1:10">
      <c r="A788" s="20">
        <v>42499</v>
      </c>
      <c r="B788" s="3">
        <v>27.65</v>
      </c>
      <c r="D788" s="20">
        <v>43882</v>
      </c>
      <c r="E788" s="3">
        <v>27.21</v>
      </c>
      <c r="G788" s="20">
        <v>41652</v>
      </c>
      <c r="H788" s="3">
        <v>4.0750000000000002</v>
      </c>
      <c r="J788" s="20"/>
    </row>
    <row r="789" spans="1:10">
      <c r="A789" s="20">
        <v>42500</v>
      </c>
      <c r="B789" s="3">
        <v>27.45</v>
      </c>
      <c r="D789" s="20">
        <v>43883</v>
      </c>
      <c r="E789" s="3">
        <v>18</v>
      </c>
      <c r="G789" s="20">
        <v>41653</v>
      </c>
      <c r="H789" s="3">
        <v>4.1120000000000001</v>
      </c>
      <c r="J789" s="20"/>
    </row>
    <row r="790" spans="1:10">
      <c r="A790" s="20">
        <v>42501</v>
      </c>
      <c r="B790" s="3">
        <v>27.45</v>
      </c>
      <c r="D790" s="20">
        <v>43884</v>
      </c>
      <c r="E790" s="3">
        <v>14.01</v>
      </c>
      <c r="G790" s="20">
        <v>41654</v>
      </c>
      <c r="H790" s="3">
        <v>4.0960000000000001</v>
      </c>
      <c r="J790" s="20"/>
    </row>
    <row r="791" spans="1:10">
      <c r="A791" s="20">
        <v>42502</v>
      </c>
      <c r="B791" s="3">
        <v>27.6</v>
      </c>
      <c r="D791" s="20">
        <v>43885</v>
      </c>
      <c r="E791" s="3">
        <v>16.989999999999998</v>
      </c>
      <c r="G791" s="20">
        <v>41655</v>
      </c>
      <c r="H791" s="3">
        <v>4.1059999999999999</v>
      </c>
      <c r="J791" s="20"/>
    </row>
    <row r="792" spans="1:10">
      <c r="A792" s="20">
        <v>42503</v>
      </c>
      <c r="B792" s="3">
        <v>27.55</v>
      </c>
      <c r="D792" s="20">
        <v>43886</v>
      </c>
      <c r="E792" s="3">
        <v>16.04</v>
      </c>
      <c r="G792" s="20">
        <v>41656</v>
      </c>
      <c r="H792" s="3">
        <v>4.085</v>
      </c>
      <c r="J792" s="20"/>
    </row>
    <row r="793" spans="1:10">
      <c r="A793" s="20">
        <v>42506</v>
      </c>
      <c r="B793" s="3">
        <v>27.25</v>
      </c>
      <c r="D793" s="20">
        <v>43887</v>
      </c>
      <c r="E793" s="3">
        <v>21.74</v>
      </c>
      <c r="G793" s="20">
        <v>41659</v>
      </c>
      <c r="H793" s="3">
        <v>4.085</v>
      </c>
      <c r="J793" s="20"/>
    </row>
    <row r="794" spans="1:10">
      <c r="A794" s="20">
        <v>42507</v>
      </c>
      <c r="B794" s="3">
        <v>27.05</v>
      </c>
      <c r="D794" s="20">
        <v>43888</v>
      </c>
      <c r="E794" s="3">
        <v>20.7</v>
      </c>
      <c r="G794" s="20">
        <v>41660</v>
      </c>
      <c r="H794" s="3">
        <v>4.1459999999999999</v>
      </c>
      <c r="J794" s="20"/>
    </row>
    <row r="795" spans="1:10">
      <c r="A795" s="20">
        <v>42508</v>
      </c>
      <c r="B795" s="3">
        <v>26.75</v>
      </c>
      <c r="D795" s="20">
        <v>43889</v>
      </c>
      <c r="E795" s="3">
        <v>20.49</v>
      </c>
      <c r="G795" s="20">
        <v>41661</v>
      </c>
      <c r="H795" s="3">
        <v>4.173</v>
      </c>
      <c r="J795" s="20"/>
    </row>
    <row r="796" spans="1:10">
      <c r="A796" s="20">
        <v>42509</v>
      </c>
      <c r="B796" s="3">
        <v>26.5</v>
      </c>
      <c r="D796" s="20">
        <v>43890</v>
      </c>
      <c r="E796" s="3">
        <v>12</v>
      </c>
      <c r="G796" s="20">
        <v>41662</v>
      </c>
      <c r="H796" s="3">
        <v>4.17</v>
      </c>
      <c r="J796" s="20"/>
    </row>
    <row r="797" spans="1:10">
      <c r="A797" s="20">
        <v>42510</v>
      </c>
      <c r="B797" s="3">
        <v>26.4</v>
      </c>
      <c r="D797" s="20">
        <v>43891</v>
      </c>
      <c r="E797" s="3">
        <v>13.45</v>
      </c>
      <c r="G797" s="20">
        <v>41663</v>
      </c>
      <c r="H797" s="3">
        <v>4.1769999999999996</v>
      </c>
      <c r="J797" s="20"/>
    </row>
    <row r="798" spans="1:10">
      <c r="A798" s="20">
        <v>42513</v>
      </c>
      <c r="B798" s="3">
        <v>26.9</v>
      </c>
      <c r="D798" s="20">
        <v>43892</v>
      </c>
      <c r="E798" s="3">
        <v>19.75</v>
      </c>
      <c r="G798" s="20">
        <v>41666</v>
      </c>
      <c r="H798" s="3">
        <v>4.1390000000000002</v>
      </c>
      <c r="J798" s="20"/>
    </row>
    <row r="799" spans="1:10">
      <c r="A799" s="20">
        <v>42514</v>
      </c>
      <c r="B799" s="3">
        <v>26.95</v>
      </c>
      <c r="D799" s="20">
        <v>43893</v>
      </c>
      <c r="E799" s="3">
        <v>18.239999999999998</v>
      </c>
      <c r="G799" s="20">
        <v>41667</v>
      </c>
      <c r="H799" s="3">
        <v>4.1609999999999996</v>
      </c>
      <c r="J799" s="20"/>
    </row>
    <row r="800" spans="1:10">
      <c r="A800" s="20">
        <v>42515</v>
      </c>
      <c r="B800" s="3">
        <v>27</v>
      </c>
      <c r="D800" s="20">
        <v>43894</v>
      </c>
      <c r="E800" s="3">
        <v>15.19</v>
      </c>
      <c r="G800" s="20">
        <v>41668</v>
      </c>
      <c r="H800" s="3">
        <v>4.2140000000000004</v>
      </c>
      <c r="J800" s="20"/>
    </row>
    <row r="801" spans="1:10">
      <c r="A801" s="20">
        <v>42516</v>
      </c>
      <c r="B801" s="3">
        <v>27.45</v>
      </c>
      <c r="D801" s="20">
        <v>43895</v>
      </c>
      <c r="E801" s="3">
        <v>16.190000000000001</v>
      </c>
      <c r="G801" s="20">
        <v>41669</v>
      </c>
      <c r="H801" s="3">
        <v>4.133</v>
      </c>
      <c r="J801" s="20"/>
    </row>
    <row r="802" spans="1:10">
      <c r="A802" s="20">
        <v>42517</v>
      </c>
      <c r="B802" s="3">
        <v>27.45</v>
      </c>
      <c r="D802" s="20">
        <v>43896</v>
      </c>
      <c r="E802" s="3">
        <v>15.68</v>
      </c>
      <c r="G802" s="20">
        <v>41670</v>
      </c>
      <c r="H802" s="3">
        <v>4.1950000000000003</v>
      </c>
      <c r="J802" s="20"/>
    </row>
    <row r="803" spans="1:10">
      <c r="A803" s="20">
        <v>42520</v>
      </c>
      <c r="B803" s="3">
        <v>27.4</v>
      </c>
      <c r="D803" s="20">
        <v>43897</v>
      </c>
      <c r="E803" s="3">
        <v>12.65</v>
      </c>
      <c r="G803" s="20">
        <v>41673</v>
      </c>
      <c r="H803" s="3">
        <v>4.2140000000000004</v>
      </c>
      <c r="J803" s="20"/>
    </row>
    <row r="804" spans="1:10">
      <c r="A804" s="20">
        <v>42521</v>
      </c>
      <c r="B804" s="3">
        <v>27.5</v>
      </c>
      <c r="D804" s="20">
        <v>43898</v>
      </c>
      <c r="E804" s="3">
        <v>12.37</v>
      </c>
      <c r="G804" s="20">
        <v>41674</v>
      </c>
      <c r="H804" s="3">
        <v>4.2389999999999999</v>
      </c>
      <c r="J804" s="20"/>
    </row>
    <row r="805" spans="1:10">
      <c r="A805" s="20">
        <v>42522</v>
      </c>
      <c r="B805" s="3">
        <v>27.6</v>
      </c>
      <c r="D805" s="20">
        <v>43899</v>
      </c>
      <c r="E805" s="3">
        <v>17.04</v>
      </c>
      <c r="G805" s="20">
        <v>41675</v>
      </c>
      <c r="H805" s="3">
        <v>4.2140000000000004</v>
      </c>
      <c r="J805" s="20"/>
    </row>
    <row r="806" spans="1:10">
      <c r="A806" s="20">
        <v>42523</v>
      </c>
      <c r="B806" s="3">
        <v>27.6</v>
      </c>
      <c r="D806" s="20">
        <v>43900</v>
      </c>
      <c r="E806" s="3">
        <v>20.149999999999999</v>
      </c>
      <c r="G806" s="20">
        <v>41676</v>
      </c>
      <c r="H806" s="3">
        <v>4.2290000000000001</v>
      </c>
      <c r="J806" s="20"/>
    </row>
    <row r="807" spans="1:10">
      <c r="A807" s="20">
        <v>42524</v>
      </c>
      <c r="B807" s="3">
        <v>27.75</v>
      </c>
      <c r="D807" s="20">
        <v>43901</v>
      </c>
      <c r="E807" s="3">
        <v>21.09</v>
      </c>
      <c r="G807" s="20">
        <v>41677</v>
      </c>
      <c r="H807" s="3">
        <v>4.2249999999999996</v>
      </c>
      <c r="J807" s="20"/>
    </row>
    <row r="808" spans="1:10">
      <c r="A808" s="20">
        <v>42527</v>
      </c>
      <c r="B808" s="3">
        <v>27.7</v>
      </c>
      <c r="D808" s="20">
        <v>43902</v>
      </c>
      <c r="E808" s="3">
        <v>23.26</v>
      </c>
      <c r="G808" s="20">
        <v>41680</v>
      </c>
      <c r="H808" s="3">
        <v>4.1909999999999998</v>
      </c>
      <c r="J808" s="20"/>
    </row>
    <row r="809" spans="1:10">
      <c r="A809" s="20">
        <v>42528</v>
      </c>
      <c r="B809" s="3">
        <v>27.9</v>
      </c>
      <c r="D809" s="20">
        <v>43903</v>
      </c>
      <c r="E809" s="3">
        <v>19.18</v>
      </c>
      <c r="G809" s="20">
        <v>41681</v>
      </c>
      <c r="H809" s="3">
        <v>4.2480000000000002</v>
      </c>
      <c r="J809" s="20"/>
    </row>
    <row r="810" spans="1:10">
      <c r="A810" s="20">
        <v>42529</v>
      </c>
      <c r="B810" s="3">
        <v>27.8</v>
      </c>
      <c r="D810" s="20">
        <v>43904</v>
      </c>
      <c r="E810" s="3">
        <v>30.16</v>
      </c>
      <c r="G810" s="20">
        <v>41682</v>
      </c>
      <c r="H810" s="3">
        <v>4.2270000000000003</v>
      </c>
      <c r="J810" s="20"/>
    </row>
    <row r="811" spans="1:10">
      <c r="A811" s="20">
        <v>42530</v>
      </c>
      <c r="B811" s="3">
        <v>28.25</v>
      </c>
      <c r="D811" s="20">
        <v>43905</v>
      </c>
      <c r="E811" s="3">
        <v>24.67</v>
      </c>
      <c r="G811" s="20">
        <v>41683</v>
      </c>
      <c r="H811" s="3">
        <v>4.2380000000000004</v>
      </c>
      <c r="J811" s="20"/>
    </row>
    <row r="812" spans="1:10">
      <c r="A812" s="20">
        <v>42531</v>
      </c>
      <c r="B812" s="3">
        <v>28.15</v>
      </c>
      <c r="D812" s="20">
        <v>43906</v>
      </c>
      <c r="E812" s="3">
        <v>29.65</v>
      </c>
      <c r="G812" s="20">
        <v>41684</v>
      </c>
      <c r="H812" s="3">
        <v>4.2140000000000004</v>
      </c>
      <c r="J812" s="20"/>
    </row>
    <row r="813" spans="1:10">
      <c r="A813" s="20">
        <v>42534</v>
      </c>
      <c r="B813" s="3">
        <v>28.15</v>
      </c>
      <c r="D813" s="20">
        <v>43907</v>
      </c>
      <c r="E813" s="3">
        <v>24.9</v>
      </c>
      <c r="G813" s="20">
        <v>41687</v>
      </c>
      <c r="H813" s="3">
        <v>4.2140000000000004</v>
      </c>
      <c r="J813" s="20"/>
    </row>
    <row r="814" spans="1:10">
      <c r="A814" s="20">
        <v>42535</v>
      </c>
      <c r="B814" s="3">
        <v>28.1</v>
      </c>
      <c r="D814" s="20">
        <v>43908</v>
      </c>
      <c r="E814" s="3">
        <v>21.64</v>
      </c>
      <c r="G814" s="20">
        <v>41688</v>
      </c>
      <c r="H814" s="3">
        <v>4.2619999999999996</v>
      </c>
      <c r="J814" s="20"/>
    </row>
    <row r="815" spans="1:10">
      <c r="A815" s="20">
        <v>42536</v>
      </c>
      <c r="B815" s="3">
        <v>28.15</v>
      </c>
      <c r="D815" s="20">
        <v>43909</v>
      </c>
      <c r="E815" s="3">
        <v>20.69</v>
      </c>
      <c r="G815" s="20">
        <v>41689</v>
      </c>
      <c r="H815" s="3">
        <v>4.2610000000000001</v>
      </c>
      <c r="J815" s="20"/>
    </row>
    <row r="816" spans="1:10">
      <c r="A816" s="20">
        <v>42537</v>
      </c>
      <c r="B816" s="3">
        <v>28.15</v>
      </c>
      <c r="D816" s="20">
        <v>43910</v>
      </c>
      <c r="E816" s="3">
        <v>19.47</v>
      </c>
      <c r="G816" s="20">
        <v>41690</v>
      </c>
      <c r="H816" s="3">
        <v>4.2210000000000001</v>
      </c>
      <c r="J816" s="20"/>
    </row>
    <row r="817" spans="1:10">
      <c r="A817" s="20">
        <v>42538</v>
      </c>
      <c r="B817" s="3">
        <v>27.95</v>
      </c>
      <c r="D817" s="20">
        <v>43911</v>
      </c>
      <c r="E817" s="3">
        <v>26.7</v>
      </c>
      <c r="G817" s="20">
        <v>41691</v>
      </c>
      <c r="H817" s="3">
        <v>4.2530000000000001</v>
      </c>
      <c r="J817" s="20"/>
    </row>
    <row r="818" spans="1:10">
      <c r="A818" s="20">
        <v>42541</v>
      </c>
      <c r="B818" s="3">
        <v>28.25</v>
      </c>
      <c r="D818" s="20">
        <v>43912</v>
      </c>
      <c r="E818" s="3">
        <v>22</v>
      </c>
      <c r="G818" s="20">
        <v>41694</v>
      </c>
      <c r="H818" s="3">
        <v>4.1710000000000003</v>
      </c>
      <c r="J818" s="20"/>
    </row>
    <row r="819" spans="1:10">
      <c r="A819" s="20">
        <v>42542</v>
      </c>
      <c r="B819" s="3">
        <v>28.65</v>
      </c>
      <c r="D819" s="20">
        <v>43913</v>
      </c>
      <c r="E819" s="3">
        <v>22.69</v>
      </c>
      <c r="G819" s="20">
        <v>41695</v>
      </c>
      <c r="H819" s="3">
        <v>4.2080000000000002</v>
      </c>
      <c r="J819" s="20"/>
    </row>
    <row r="820" spans="1:10">
      <c r="A820" s="20">
        <v>42543</v>
      </c>
      <c r="B820" s="3">
        <v>28.65</v>
      </c>
      <c r="D820" s="20">
        <v>43914</v>
      </c>
      <c r="E820" s="3">
        <v>57.66</v>
      </c>
      <c r="G820" s="20">
        <v>41696</v>
      </c>
      <c r="H820" s="3">
        <v>4.1870000000000003</v>
      </c>
      <c r="J820" s="20"/>
    </row>
    <row r="821" spans="1:10">
      <c r="A821" s="20">
        <v>42544</v>
      </c>
      <c r="B821" s="3">
        <v>28</v>
      </c>
      <c r="D821" s="20">
        <v>43915</v>
      </c>
      <c r="E821" s="3">
        <v>35.520000000000003</v>
      </c>
      <c r="G821" s="20">
        <v>41697</v>
      </c>
      <c r="H821" s="3">
        <v>4.1950000000000003</v>
      </c>
      <c r="J821" s="20"/>
    </row>
    <row r="822" spans="1:10">
      <c r="A822" s="20">
        <v>42545</v>
      </c>
      <c r="B822" s="3">
        <v>28.15</v>
      </c>
      <c r="D822" s="20">
        <v>43916</v>
      </c>
      <c r="E822" s="3">
        <v>28.43</v>
      </c>
      <c r="G822" s="20">
        <v>41698</v>
      </c>
      <c r="H822" s="3">
        <v>4.2220000000000004</v>
      </c>
      <c r="J822" s="20"/>
    </row>
    <row r="823" spans="1:10">
      <c r="A823" s="20">
        <v>42548</v>
      </c>
      <c r="B823" s="3">
        <v>28</v>
      </c>
      <c r="D823" s="20">
        <v>43917</v>
      </c>
      <c r="E823" s="3">
        <v>22.38</v>
      </c>
      <c r="G823" s="20">
        <v>41701</v>
      </c>
      <c r="H823" s="3">
        <v>4.194</v>
      </c>
      <c r="J823" s="20"/>
    </row>
    <row r="824" spans="1:10">
      <c r="A824" s="20">
        <v>42549</v>
      </c>
      <c r="B824" s="3">
        <v>28.25</v>
      </c>
      <c r="D824" s="20">
        <v>43918</v>
      </c>
      <c r="E824" s="3">
        <v>18.829999999999998</v>
      </c>
      <c r="G824" s="20">
        <v>41702</v>
      </c>
      <c r="H824" s="3">
        <v>4.2270000000000003</v>
      </c>
      <c r="J824" s="20"/>
    </row>
    <row r="825" spans="1:10">
      <c r="A825" s="20">
        <v>42550</v>
      </c>
      <c r="B825" s="3">
        <v>28.85</v>
      </c>
      <c r="D825" s="20">
        <v>43919</v>
      </c>
      <c r="E825" s="3">
        <v>19.71</v>
      </c>
      <c r="G825" s="20">
        <v>41703</v>
      </c>
      <c r="H825" s="3">
        <v>4.2</v>
      </c>
      <c r="J825" s="20"/>
    </row>
    <row r="826" spans="1:10">
      <c r="A826" s="20">
        <v>42551</v>
      </c>
      <c r="B826" s="3">
        <v>28.7</v>
      </c>
      <c r="D826" s="20">
        <v>43920</v>
      </c>
      <c r="E826" s="3">
        <v>16.47</v>
      </c>
      <c r="G826" s="20">
        <v>41704</v>
      </c>
      <c r="H826" s="3">
        <v>4.2590000000000003</v>
      </c>
      <c r="J826" s="20"/>
    </row>
    <row r="827" spans="1:10">
      <c r="A827" s="20">
        <v>42552</v>
      </c>
      <c r="B827" s="3">
        <v>29.05</v>
      </c>
      <c r="D827" s="20">
        <v>43921</v>
      </c>
      <c r="E827" s="3">
        <v>32.19</v>
      </c>
      <c r="G827" s="20">
        <v>41705</v>
      </c>
      <c r="H827" s="3">
        <v>4.258</v>
      </c>
      <c r="J827" s="20"/>
    </row>
    <row r="828" spans="1:10">
      <c r="A828" s="20">
        <v>42555</v>
      </c>
      <c r="B828" s="3">
        <v>29.4</v>
      </c>
      <c r="D828" s="20">
        <v>43922</v>
      </c>
      <c r="E828" s="3">
        <v>13.86</v>
      </c>
      <c r="G828" s="20">
        <v>41708</v>
      </c>
      <c r="H828" s="3">
        <v>4.2750000000000004</v>
      </c>
      <c r="J828" s="20"/>
    </row>
    <row r="829" spans="1:10">
      <c r="A829" s="20">
        <v>42556</v>
      </c>
      <c r="B829" s="3">
        <v>29.25</v>
      </c>
      <c r="D829" s="20">
        <v>43923</v>
      </c>
      <c r="E829" s="3">
        <v>13.58</v>
      </c>
      <c r="G829" s="20">
        <v>41709</v>
      </c>
      <c r="H829" s="3">
        <v>4.2640000000000002</v>
      </c>
      <c r="J829" s="20"/>
    </row>
    <row r="830" spans="1:10">
      <c r="A830" s="20">
        <v>42557</v>
      </c>
      <c r="B830" s="3">
        <v>28.9</v>
      </c>
      <c r="D830" s="20">
        <v>43924</v>
      </c>
      <c r="E830" s="3">
        <v>15.63</v>
      </c>
      <c r="G830" s="20">
        <v>41710</v>
      </c>
      <c r="H830" s="3">
        <v>4.2430000000000003</v>
      </c>
      <c r="J830" s="20"/>
    </row>
    <row r="831" spans="1:10">
      <c r="A831" s="20">
        <v>42558</v>
      </c>
      <c r="B831" s="3">
        <v>29.1</v>
      </c>
      <c r="D831" s="20">
        <v>43925</v>
      </c>
      <c r="E831" s="3">
        <v>21.92</v>
      </c>
      <c r="G831" s="20">
        <v>41711</v>
      </c>
      <c r="H831" s="3">
        <v>4.2149999999999999</v>
      </c>
      <c r="J831" s="20"/>
    </row>
    <row r="832" spans="1:10">
      <c r="A832" s="20">
        <v>42559</v>
      </c>
      <c r="B832" s="3">
        <v>29.15</v>
      </c>
      <c r="D832" s="20">
        <v>43926</v>
      </c>
      <c r="E832" s="3">
        <v>15.81</v>
      </c>
      <c r="G832" s="20">
        <v>41712</v>
      </c>
      <c r="H832" s="3">
        <v>4.2450000000000001</v>
      </c>
      <c r="J832" s="20"/>
    </row>
    <row r="833" spans="1:10">
      <c r="A833" s="20">
        <v>42562</v>
      </c>
      <c r="B833" s="3">
        <v>29.15</v>
      </c>
      <c r="D833" s="20">
        <v>43927</v>
      </c>
      <c r="E833" s="3">
        <v>15.86</v>
      </c>
      <c r="G833" s="20">
        <v>41715</v>
      </c>
      <c r="H833" s="3">
        <v>4.2679999999999998</v>
      </c>
      <c r="J833" s="20"/>
    </row>
    <row r="834" spans="1:10">
      <c r="A834" s="20">
        <v>42563</v>
      </c>
      <c r="B834" s="3">
        <v>28.7</v>
      </c>
      <c r="D834" s="20">
        <v>43928</v>
      </c>
      <c r="E834" s="3">
        <v>23.65</v>
      </c>
      <c r="G834" s="20">
        <v>41716</v>
      </c>
      <c r="H834" s="3">
        <v>4.2359999999999998</v>
      </c>
      <c r="J834" s="20"/>
    </row>
    <row r="835" spans="1:10">
      <c r="A835" s="20">
        <v>42564</v>
      </c>
      <c r="B835" s="3">
        <v>28.6</v>
      </c>
      <c r="D835" s="20">
        <v>43929</v>
      </c>
      <c r="E835" s="3">
        <v>67.459999999999994</v>
      </c>
      <c r="G835" s="20">
        <v>41717</v>
      </c>
      <c r="H835" s="3">
        <v>4.266</v>
      </c>
      <c r="J835" s="20"/>
    </row>
    <row r="836" spans="1:10">
      <c r="A836" s="20">
        <v>42565</v>
      </c>
      <c r="B836" s="3">
        <v>28.6</v>
      </c>
      <c r="D836" s="20">
        <v>43930</v>
      </c>
      <c r="E836" s="3">
        <v>20.64</v>
      </c>
      <c r="G836" s="20">
        <v>41718</v>
      </c>
      <c r="H836" s="3">
        <v>4.2210000000000001</v>
      </c>
      <c r="J836" s="20"/>
    </row>
    <row r="837" spans="1:10">
      <c r="A837" s="20">
        <v>42566</v>
      </c>
      <c r="B837" s="3">
        <v>28.65</v>
      </c>
      <c r="D837" s="20">
        <v>43931</v>
      </c>
      <c r="E837" s="3">
        <v>14.39</v>
      </c>
      <c r="G837" s="20">
        <v>41719</v>
      </c>
      <c r="H837" s="3">
        <v>4.2030000000000003</v>
      </c>
      <c r="J837" s="20"/>
    </row>
    <row r="838" spans="1:10">
      <c r="A838" s="20">
        <v>42569</v>
      </c>
      <c r="B838" s="3">
        <v>28.6</v>
      </c>
      <c r="D838" s="20">
        <v>43932</v>
      </c>
      <c r="E838" s="3">
        <v>12.95</v>
      </c>
      <c r="G838" s="20">
        <v>41722</v>
      </c>
      <c r="H838" s="3">
        <v>4.1890000000000001</v>
      </c>
      <c r="J838" s="20"/>
    </row>
    <row r="839" spans="1:10">
      <c r="A839" s="20">
        <v>42570</v>
      </c>
      <c r="B839" s="3">
        <v>28.25</v>
      </c>
      <c r="D839" s="20">
        <v>43933</v>
      </c>
      <c r="E839" s="3">
        <v>12.02</v>
      </c>
      <c r="G839" s="20">
        <v>41723</v>
      </c>
      <c r="H839" s="3">
        <v>4.2519999999999998</v>
      </c>
      <c r="J839" s="20"/>
    </row>
    <row r="840" spans="1:10">
      <c r="A840" s="20">
        <v>42571</v>
      </c>
      <c r="B840" s="3">
        <v>27.9</v>
      </c>
      <c r="D840" s="20">
        <v>43934</v>
      </c>
      <c r="E840" s="3">
        <v>17.89</v>
      </c>
      <c r="G840" s="20">
        <v>41724</v>
      </c>
      <c r="H840" s="3">
        <v>4.2489999999999997</v>
      </c>
      <c r="J840" s="20"/>
    </row>
    <row r="841" spans="1:10">
      <c r="A841" s="20">
        <v>42572</v>
      </c>
      <c r="B841" s="3">
        <v>27.65</v>
      </c>
      <c r="D841" s="20">
        <v>43935</v>
      </c>
      <c r="E841" s="3">
        <v>21.15</v>
      </c>
      <c r="G841" s="20">
        <v>41725</v>
      </c>
      <c r="H841" s="3">
        <v>4.2949999999999999</v>
      </c>
      <c r="J841" s="20"/>
    </row>
    <row r="842" spans="1:10">
      <c r="A842" s="20">
        <v>42573</v>
      </c>
      <c r="B842" s="3">
        <v>27.65</v>
      </c>
      <c r="D842" s="20">
        <v>43936</v>
      </c>
      <c r="E842" s="3">
        <v>17.989999999999998</v>
      </c>
      <c r="G842" s="20">
        <v>41726</v>
      </c>
      <c r="H842" s="3">
        <v>4.2709999999999999</v>
      </c>
      <c r="J842" s="20"/>
    </row>
    <row r="843" spans="1:10">
      <c r="A843" s="20">
        <v>42576</v>
      </c>
      <c r="B843" s="3">
        <v>27.6</v>
      </c>
      <c r="D843" s="20">
        <v>43937</v>
      </c>
      <c r="E843" s="3">
        <v>9.41</v>
      </c>
      <c r="G843" s="20">
        <v>41729</v>
      </c>
      <c r="H843" s="3">
        <v>4.2009999999999996</v>
      </c>
      <c r="J843" s="20"/>
    </row>
    <row r="844" spans="1:10">
      <c r="A844" s="20">
        <v>42577</v>
      </c>
      <c r="B844" s="3">
        <v>28</v>
      </c>
      <c r="D844" s="20">
        <v>43938</v>
      </c>
      <c r="E844" s="3">
        <v>16.45</v>
      </c>
      <c r="G844" s="20">
        <v>41730</v>
      </c>
      <c r="H844" s="3">
        <v>4.1550000000000002</v>
      </c>
      <c r="J844" s="20"/>
    </row>
    <row r="845" spans="1:10">
      <c r="A845" s="20">
        <v>42578</v>
      </c>
      <c r="B845" s="3">
        <v>27.8</v>
      </c>
      <c r="D845" s="20">
        <v>43939</v>
      </c>
      <c r="E845" s="3">
        <v>14.55</v>
      </c>
      <c r="G845" s="20">
        <v>41731</v>
      </c>
      <c r="H845" s="3">
        <v>4.218</v>
      </c>
      <c r="J845" s="20"/>
    </row>
    <row r="846" spans="1:10">
      <c r="A846" s="20">
        <v>42579</v>
      </c>
      <c r="B846" s="3">
        <v>27.8</v>
      </c>
      <c r="D846" s="20">
        <v>43940</v>
      </c>
      <c r="E846" s="3">
        <v>20.96</v>
      </c>
      <c r="G846" s="20">
        <v>41732</v>
      </c>
      <c r="H846" s="3">
        <v>4.2839999999999998</v>
      </c>
      <c r="J846" s="20"/>
    </row>
    <row r="847" spans="1:10">
      <c r="A847" s="20">
        <v>42580</v>
      </c>
      <c r="B847" s="3">
        <v>28.2</v>
      </c>
      <c r="D847" s="20">
        <v>43941</v>
      </c>
      <c r="E847" s="3">
        <v>31.7</v>
      </c>
      <c r="G847" s="20">
        <v>41733</v>
      </c>
      <c r="H847" s="3">
        <v>4.2750000000000004</v>
      </c>
      <c r="J847" s="20"/>
    </row>
    <row r="848" spans="1:10">
      <c r="A848" s="20">
        <v>42583</v>
      </c>
      <c r="B848" s="3">
        <v>28.25</v>
      </c>
      <c r="D848" s="20">
        <v>43942</v>
      </c>
      <c r="E848" s="3">
        <v>20.09</v>
      </c>
      <c r="G848" s="20">
        <v>41736</v>
      </c>
      <c r="H848" s="3">
        <v>4.2919999999999998</v>
      </c>
      <c r="J848" s="20"/>
    </row>
    <row r="849" spans="1:10">
      <c r="A849" s="20">
        <v>42584</v>
      </c>
      <c r="B849" s="3">
        <v>28.3</v>
      </c>
      <c r="D849" s="20">
        <v>43943</v>
      </c>
      <c r="E849" s="3">
        <v>14.84</v>
      </c>
      <c r="G849" s="20">
        <v>41737</v>
      </c>
      <c r="H849" s="3">
        <v>4.3090000000000002</v>
      </c>
      <c r="J849" s="20"/>
    </row>
    <row r="850" spans="1:10">
      <c r="A850" s="20">
        <v>42585</v>
      </c>
      <c r="B850" s="3">
        <v>28.05</v>
      </c>
      <c r="D850" s="20">
        <v>43944</v>
      </c>
      <c r="E850" s="3">
        <v>32.020000000000003</v>
      </c>
      <c r="G850" s="20">
        <v>41738</v>
      </c>
      <c r="H850" s="3">
        <v>4.3259999999999996</v>
      </c>
      <c r="J850" s="20"/>
    </row>
    <row r="851" spans="1:10">
      <c r="A851" s="20">
        <v>42586</v>
      </c>
      <c r="B851" s="3">
        <v>28.65</v>
      </c>
      <c r="D851" s="20">
        <v>43945</v>
      </c>
      <c r="E851" s="3">
        <v>19.91</v>
      </c>
      <c r="G851" s="20">
        <v>41739</v>
      </c>
      <c r="H851" s="3">
        <v>4.3609999999999998</v>
      </c>
      <c r="J851" s="20"/>
    </row>
    <row r="852" spans="1:10">
      <c r="A852" s="20">
        <v>42587</v>
      </c>
      <c r="B852" s="3">
        <v>28.55</v>
      </c>
      <c r="D852" s="20">
        <v>43946</v>
      </c>
      <c r="E852" s="3">
        <v>19.82</v>
      </c>
      <c r="G852" s="20">
        <v>41740</v>
      </c>
      <c r="H852" s="3">
        <v>4.3559999999999999</v>
      </c>
      <c r="J852" s="20"/>
    </row>
    <row r="853" spans="1:10">
      <c r="A853" s="20">
        <v>42590</v>
      </c>
      <c r="B853" s="3">
        <v>28.3</v>
      </c>
      <c r="D853" s="20">
        <v>43947</v>
      </c>
      <c r="E853" s="3">
        <v>14.31</v>
      </c>
      <c r="G853" s="20">
        <v>41743</v>
      </c>
      <c r="H853" s="3">
        <v>4.343</v>
      </c>
      <c r="J853" s="20"/>
    </row>
    <row r="854" spans="1:10">
      <c r="A854" s="20">
        <v>42591</v>
      </c>
      <c r="B854" s="3">
        <v>28.2</v>
      </c>
      <c r="D854" s="20">
        <v>43948</v>
      </c>
      <c r="E854" s="3">
        <v>15.37</v>
      </c>
      <c r="G854" s="20">
        <v>41744</v>
      </c>
      <c r="H854" s="3">
        <v>4.3380000000000001</v>
      </c>
      <c r="J854" s="20"/>
    </row>
    <row r="855" spans="1:10">
      <c r="A855" s="20">
        <v>42592</v>
      </c>
      <c r="B855" s="3">
        <v>27.1</v>
      </c>
      <c r="D855" s="20">
        <v>43949</v>
      </c>
      <c r="E855" s="3">
        <v>22.59</v>
      </c>
      <c r="G855" s="20">
        <v>41745</v>
      </c>
      <c r="H855" s="3">
        <v>4.327</v>
      </c>
      <c r="J855" s="20"/>
    </row>
    <row r="856" spans="1:10">
      <c r="A856" s="20">
        <v>42593</v>
      </c>
      <c r="B856" s="3">
        <v>27.1</v>
      </c>
      <c r="D856" s="20">
        <v>43950</v>
      </c>
      <c r="E856" s="3">
        <v>17.52</v>
      </c>
      <c r="G856" s="20">
        <v>41746</v>
      </c>
      <c r="H856" s="3">
        <v>4.4080000000000004</v>
      </c>
      <c r="J856" s="20"/>
    </row>
    <row r="857" spans="1:10">
      <c r="A857" s="20">
        <v>42594</v>
      </c>
      <c r="B857" s="3">
        <v>27.2</v>
      </c>
      <c r="D857" s="20">
        <v>43951</v>
      </c>
      <c r="E857" s="3">
        <v>17.77</v>
      </c>
      <c r="G857" s="20">
        <v>41747</v>
      </c>
      <c r="H857" s="3">
        <v>4.4080000000000004</v>
      </c>
      <c r="J857" s="20"/>
    </row>
    <row r="858" spans="1:10">
      <c r="A858" s="20">
        <v>42597</v>
      </c>
      <c r="B858" s="3">
        <v>27</v>
      </c>
      <c r="D858" s="20">
        <v>43952</v>
      </c>
      <c r="E858" s="3">
        <v>13.52</v>
      </c>
      <c r="G858" s="20">
        <v>41750</v>
      </c>
      <c r="H858" s="3">
        <v>4.3869999999999996</v>
      </c>
      <c r="J858" s="20"/>
    </row>
    <row r="859" spans="1:10">
      <c r="A859" s="20">
        <v>42598</v>
      </c>
      <c r="B859" s="3">
        <v>27</v>
      </c>
      <c r="D859" s="20">
        <v>43953</v>
      </c>
      <c r="E859" s="3">
        <v>14.3</v>
      </c>
      <c r="G859" s="20">
        <v>41751</v>
      </c>
      <c r="H859" s="3">
        <v>4.4169999999999998</v>
      </c>
      <c r="J859" s="20"/>
    </row>
    <row r="860" spans="1:10">
      <c r="A860" s="20">
        <v>42599</v>
      </c>
      <c r="B860" s="3">
        <v>26.95</v>
      </c>
      <c r="D860" s="20">
        <v>43954</v>
      </c>
      <c r="E860" s="3">
        <v>28.36</v>
      </c>
      <c r="G860" s="20">
        <v>41752</v>
      </c>
      <c r="H860" s="3">
        <v>4.3970000000000002</v>
      </c>
      <c r="J860" s="20"/>
    </row>
    <row r="861" spans="1:10">
      <c r="A861" s="20">
        <v>42600</v>
      </c>
      <c r="B861" s="3">
        <v>26.9</v>
      </c>
      <c r="D861" s="20">
        <v>43955</v>
      </c>
      <c r="E861" s="3">
        <v>26.67</v>
      </c>
      <c r="G861" s="20">
        <v>41753</v>
      </c>
      <c r="H861" s="3">
        <v>4.3810000000000002</v>
      </c>
      <c r="J861" s="20"/>
    </row>
    <row r="862" spans="1:10">
      <c r="A862" s="20">
        <v>42601</v>
      </c>
      <c r="B862" s="3">
        <v>26.9</v>
      </c>
      <c r="D862" s="20">
        <v>43956</v>
      </c>
      <c r="E862" s="3">
        <v>17.739999999999998</v>
      </c>
      <c r="G862" s="20">
        <v>41754</v>
      </c>
      <c r="H862" s="3">
        <v>4.3520000000000003</v>
      </c>
      <c r="J862" s="20"/>
    </row>
    <row r="863" spans="1:10">
      <c r="A863" s="20">
        <v>42604</v>
      </c>
      <c r="B863" s="3">
        <v>26.55</v>
      </c>
      <c r="D863" s="20">
        <v>43957</v>
      </c>
      <c r="E863" s="3">
        <v>19.690000000000001</v>
      </c>
      <c r="G863" s="20">
        <v>41757</v>
      </c>
      <c r="H863" s="3">
        <v>4.4130000000000003</v>
      </c>
      <c r="J863" s="20"/>
    </row>
    <row r="864" spans="1:10">
      <c r="A864" s="20">
        <v>42605</v>
      </c>
      <c r="B864" s="3">
        <v>26.65</v>
      </c>
      <c r="D864" s="20">
        <v>43958</v>
      </c>
      <c r="E864" s="3">
        <v>14.38</v>
      </c>
      <c r="G864" s="20">
        <v>41758</v>
      </c>
      <c r="H864" s="3">
        <v>4.4320000000000004</v>
      </c>
      <c r="J864" s="20"/>
    </row>
    <row r="865" spans="1:10">
      <c r="A865" s="20">
        <v>42606</v>
      </c>
      <c r="B865" s="3">
        <v>27.05</v>
      </c>
      <c r="D865" s="20">
        <v>43959</v>
      </c>
      <c r="E865" s="3">
        <v>16.22</v>
      </c>
      <c r="G865" s="20">
        <v>41759</v>
      </c>
      <c r="H865" s="3">
        <v>4.4189999999999996</v>
      </c>
      <c r="J865" s="20"/>
    </row>
    <row r="866" spans="1:10">
      <c r="A866" s="20">
        <v>42607</v>
      </c>
      <c r="B866" s="3">
        <v>27</v>
      </c>
      <c r="D866" s="20">
        <v>43960</v>
      </c>
      <c r="E866" s="3">
        <v>17.96</v>
      </c>
      <c r="G866" s="20">
        <v>41760</v>
      </c>
      <c r="H866" s="3">
        <v>4.3920000000000003</v>
      </c>
      <c r="J866" s="20"/>
    </row>
    <row r="867" spans="1:10">
      <c r="A867" s="20">
        <v>42608</v>
      </c>
      <c r="B867" s="3">
        <v>27.3</v>
      </c>
      <c r="D867" s="20">
        <v>43961</v>
      </c>
      <c r="E867" s="3">
        <v>15.95</v>
      </c>
      <c r="G867" s="20">
        <v>41761</v>
      </c>
      <c r="H867" s="3">
        <v>4.3879999999999999</v>
      </c>
      <c r="J867" s="20"/>
    </row>
    <row r="868" spans="1:10">
      <c r="A868" s="20">
        <v>42611</v>
      </c>
      <c r="B868" s="3">
        <v>27.3</v>
      </c>
      <c r="D868" s="20">
        <v>43962</v>
      </c>
      <c r="E868" s="3">
        <v>15.45</v>
      </c>
      <c r="G868" s="20">
        <v>41764</v>
      </c>
      <c r="H868" s="3">
        <v>4.399</v>
      </c>
      <c r="J868" s="20"/>
    </row>
    <row r="869" spans="1:10">
      <c r="A869" s="20">
        <v>42612</v>
      </c>
      <c r="B869" s="3">
        <v>27.25</v>
      </c>
      <c r="D869" s="20">
        <v>43963</v>
      </c>
      <c r="E869" s="3">
        <v>18.21</v>
      </c>
      <c r="G869" s="20">
        <v>41765</v>
      </c>
      <c r="H869" s="3">
        <v>4.431</v>
      </c>
      <c r="J869" s="20"/>
    </row>
    <row r="870" spans="1:10">
      <c r="A870" s="20">
        <v>42613</v>
      </c>
      <c r="B870" s="3">
        <v>27.2</v>
      </c>
      <c r="D870" s="20">
        <v>43964</v>
      </c>
      <c r="E870" s="3">
        <v>17.850000000000001</v>
      </c>
      <c r="G870" s="20">
        <v>41766</v>
      </c>
      <c r="H870" s="3">
        <v>4.4130000000000003</v>
      </c>
      <c r="J870" s="20"/>
    </row>
    <row r="871" spans="1:10">
      <c r="A871" s="20">
        <v>42614</v>
      </c>
      <c r="B871" s="3">
        <v>27.05</v>
      </c>
      <c r="D871" s="20">
        <v>43965</v>
      </c>
      <c r="E871" s="3">
        <v>18.87</v>
      </c>
      <c r="G871" s="20">
        <v>41767</v>
      </c>
      <c r="H871" s="3">
        <v>4.3209999999999997</v>
      </c>
      <c r="J871" s="20"/>
    </row>
    <row r="872" spans="1:10">
      <c r="A872" s="20">
        <v>42615</v>
      </c>
      <c r="B872" s="3">
        <v>27</v>
      </c>
      <c r="D872" s="20">
        <v>43966</v>
      </c>
      <c r="E872" s="3">
        <v>17.809999999999999</v>
      </c>
      <c r="G872" s="20">
        <v>41768</v>
      </c>
      <c r="H872" s="3">
        <v>4.2779999999999996</v>
      </c>
      <c r="J872" s="20"/>
    </row>
    <row r="873" spans="1:10">
      <c r="A873" s="20">
        <v>42618</v>
      </c>
      <c r="B873" s="3">
        <v>26.9</v>
      </c>
      <c r="D873" s="20">
        <v>43967</v>
      </c>
      <c r="E873" s="3">
        <v>18.88</v>
      </c>
      <c r="G873" s="20">
        <v>41771</v>
      </c>
      <c r="H873" s="3">
        <v>4.2249999999999996</v>
      </c>
      <c r="J873" s="20"/>
    </row>
    <row r="874" spans="1:10">
      <c r="A874" s="20">
        <v>42619</v>
      </c>
      <c r="B874" s="3">
        <v>26.95</v>
      </c>
      <c r="D874" s="20">
        <v>43968</v>
      </c>
      <c r="E874" s="3">
        <v>21.44</v>
      </c>
      <c r="G874" s="20">
        <v>41772</v>
      </c>
      <c r="H874" s="3">
        <v>4.1740000000000004</v>
      </c>
      <c r="J874" s="20"/>
    </row>
    <row r="875" spans="1:10">
      <c r="A875" s="20">
        <v>42620</v>
      </c>
      <c r="B875" s="3">
        <v>26.65</v>
      </c>
      <c r="D875" s="20">
        <v>43969</v>
      </c>
      <c r="E875" s="3">
        <v>19.989999999999998</v>
      </c>
      <c r="G875" s="20">
        <v>41773</v>
      </c>
      <c r="H875" s="3">
        <v>4.1959999999999997</v>
      </c>
      <c r="J875" s="20"/>
    </row>
    <row r="876" spans="1:10">
      <c r="A876" s="20">
        <v>42621</v>
      </c>
      <c r="B876" s="3">
        <v>26.7</v>
      </c>
      <c r="D876" s="20">
        <v>43970</v>
      </c>
      <c r="E876" s="3">
        <v>28.84</v>
      </c>
      <c r="G876" s="20">
        <v>41774</v>
      </c>
      <c r="H876" s="3">
        <v>4.2560000000000002</v>
      </c>
      <c r="J876" s="20"/>
    </row>
    <row r="877" spans="1:10">
      <c r="A877" s="20">
        <v>42622</v>
      </c>
      <c r="B877" s="3">
        <v>27</v>
      </c>
      <c r="D877" s="20">
        <v>43971</v>
      </c>
      <c r="E877" s="3">
        <v>19.989999999999998</v>
      </c>
      <c r="G877" s="20">
        <v>41775</v>
      </c>
      <c r="H877" s="3">
        <v>4.2380000000000004</v>
      </c>
      <c r="J877" s="20"/>
    </row>
    <row r="878" spans="1:10">
      <c r="A878" s="20">
        <v>42625</v>
      </c>
      <c r="B878" s="3">
        <v>26.95</v>
      </c>
      <c r="D878" s="20">
        <v>43972</v>
      </c>
      <c r="E878" s="3">
        <v>18.34</v>
      </c>
      <c r="G878" s="20">
        <v>41778</v>
      </c>
      <c r="H878" s="3">
        <v>4.2549999999999999</v>
      </c>
      <c r="J878" s="20"/>
    </row>
    <row r="879" spans="1:10">
      <c r="A879" s="20">
        <v>42626</v>
      </c>
      <c r="B879" s="3">
        <v>27.15</v>
      </c>
      <c r="D879" s="20">
        <v>43973</v>
      </c>
      <c r="E879" s="3">
        <v>17.899999999999999</v>
      </c>
      <c r="G879" s="20">
        <v>41779</v>
      </c>
      <c r="H879" s="3">
        <v>4.2750000000000004</v>
      </c>
      <c r="J879" s="20"/>
    </row>
    <row r="880" spans="1:10">
      <c r="A880" s="20">
        <v>42627</v>
      </c>
      <c r="B880" s="3">
        <v>27.15</v>
      </c>
      <c r="D880" s="20">
        <v>43974</v>
      </c>
      <c r="E880" s="3">
        <v>15.01</v>
      </c>
      <c r="G880" s="20">
        <v>41780</v>
      </c>
      <c r="H880" s="3">
        <v>4.2359999999999998</v>
      </c>
      <c r="J880" s="20"/>
    </row>
    <row r="881" spans="1:10">
      <c r="A881" s="20">
        <v>42628</v>
      </c>
      <c r="B881" s="3">
        <v>27.2</v>
      </c>
      <c r="D881" s="20">
        <v>43975</v>
      </c>
      <c r="E881" s="3">
        <v>13.68</v>
      </c>
      <c r="G881" s="20">
        <v>41781</v>
      </c>
      <c r="H881" s="3">
        <v>4.1660000000000004</v>
      </c>
      <c r="J881" s="20"/>
    </row>
    <row r="882" spans="1:10">
      <c r="A882" s="20">
        <v>42629</v>
      </c>
      <c r="B882" s="3">
        <v>27.35</v>
      </c>
      <c r="D882" s="20">
        <v>43976</v>
      </c>
      <c r="E882" s="3">
        <v>15.93</v>
      </c>
      <c r="G882" s="20">
        <v>41782</v>
      </c>
      <c r="H882" s="3">
        <v>4.202</v>
      </c>
      <c r="J882" s="20"/>
    </row>
    <row r="883" spans="1:10">
      <c r="A883" s="20">
        <v>42632</v>
      </c>
      <c r="B883" s="3">
        <v>27.55</v>
      </c>
      <c r="D883" s="20">
        <v>43977</v>
      </c>
      <c r="E883" s="3">
        <v>17.68</v>
      </c>
      <c r="G883" s="20">
        <v>41785</v>
      </c>
      <c r="H883" s="3">
        <v>4.202</v>
      </c>
      <c r="J883" s="20"/>
    </row>
    <row r="884" spans="1:10">
      <c r="A884" s="20">
        <v>42633</v>
      </c>
      <c r="B884" s="3">
        <v>27.65</v>
      </c>
      <c r="D884" s="20">
        <v>43978</v>
      </c>
      <c r="E884" s="3">
        <v>19.22</v>
      </c>
      <c r="G884" s="20">
        <v>41786</v>
      </c>
      <c r="H884" s="3">
        <v>4.2569999999999997</v>
      </c>
      <c r="J884" s="20"/>
    </row>
    <row r="885" spans="1:10">
      <c r="A885" s="20">
        <v>42634</v>
      </c>
      <c r="B885" s="3">
        <v>27.85</v>
      </c>
      <c r="D885" s="20">
        <v>43979</v>
      </c>
      <c r="E885" s="3">
        <v>18.260000000000002</v>
      </c>
      <c r="G885" s="20">
        <v>41787</v>
      </c>
      <c r="H885" s="3">
        <v>4.2919999999999998</v>
      </c>
      <c r="J885" s="20"/>
    </row>
    <row r="886" spans="1:10">
      <c r="A886" s="20">
        <v>42635</v>
      </c>
      <c r="B886" s="3">
        <v>27.9</v>
      </c>
      <c r="D886" s="20">
        <v>43980</v>
      </c>
      <c r="E886" s="3">
        <v>19.7</v>
      </c>
      <c r="G886" s="20">
        <v>41788</v>
      </c>
      <c r="H886" s="3">
        <v>4.26</v>
      </c>
      <c r="J886" s="20"/>
    </row>
    <row r="887" spans="1:10">
      <c r="A887" s="20">
        <v>42636</v>
      </c>
      <c r="B887" s="3">
        <v>27.55</v>
      </c>
      <c r="D887" s="20">
        <v>43981</v>
      </c>
      <c r="E887" s="3">
        <v>16.91</v>
      </c>
      <c r="G887" s="20">
        <v>41789</v>
      </c>
      <c r="H887" s="3">
        <v>4.2560000000000002</v>
      </c>
      <c r="J887" s="20"/>
    </row>
    <row r="888" spans="1:10">
      <c r="A888" s="20">
        <v>42639</v>
      </c>
      <c r="B888" s="3">
        <v>27.25</v>
      </c>
      <c r="D888" s="20">
        <v>43982</v>
      </c>
      <c r="E888" s="3">
        <v>17.13</v>
      </c>
      <c r="G888" s="20">
        <v>41792</v>
      </c>
      <c r="H888" s="3">
        <v>4.2990000000000004</v>
      </c>
      <c r="J888" s="20"/>
    </row>
    <row r="889" spans="1:10">
      <c r="A889" s="20">
        <v>42640</v>
      </c>
      <c r="B889" s="3">
        <v>27.35</v>
      </c>
      <c r="D889" s="20">
        <v>43983</v>
      </c>
      <c r="E889" s="3">
        <v>19.27</v>
      </c>
      <c r="G889" s="20">
        <v>41793</v>
      </c>
      <c r="H889" s="3">
        <v>4.2939999999999996</v>
      </c>
      <c r="J889" s="20"/>
    </row>
    <row r="890" spans="1:10">
      <c r="A890" s="20">
        <v>42641</v>
      </c>
      <c r="B890" s="3">
        <v>27.3</v>
      </c>
      <c r="D890" s="20">
        <v>43984</v>
      </c>
      <c r="E890" s="3">
        <v>18.850000000000001</v>
      </c>
      <c r="G890" s="20">
        <v>41794</v>
      </c>
      <c r="H890" s="3">
        <v>4.3099999999999996</v>
      </c>
      <c r="J890" s="20"/>
    </row>
    <row r="891" spans="1:10">
      <c r="A891" s="20">
        <v>42642</v>
      </c>
      <c r="B891" s="3">
        <v>27.25</v>
      </c>
      <c r="D891" s="20">
        <v>43985</v>
      </c>
      <c r="E891" s="3">
        <v>22.5</v>
      </c>
      <c r="G891" s="20">
        <v>41795</v>
      </c>
      <c r="H891" s="3">
        <v>4.33</v>
      </c>
      <c r="J891" s="20"/>
    </row>
    <row r="892" spans="1:10">
      <c r="A892" s="20">
        <v>42643</v>
      </c>
      <c r="B892" s="3">
        <v>27.05</v>
      </c>
      <c r="D892" s="20">
        <v>43986</v>
      </c>
      <c r="E892" s="3">
        <v>24.64</v>
      </c>
      <c r="G892" s="20">
        <v>41796</v>
      </c>
      <c r="H892" s="3">
        <v>4.3490000000000002</v>
      </c>
      <c r="J892" s="20"/>
    </row>
    <row r="893" spans="1:10">
      <c r="A893" s="20">
        <v>42646</v>
      </c>
      <c r="B893" s="3">
        <v>26.95</v>
      </c>
      <c r="D893" s="20">
        <v>43987</v>
      </c>
      <c r="E893" s="3">
        <v>21.47</v>
      </c>
      <c r="G893" s="20">
        <v>41799</v>
      </c>
      <c r="H893" s="3">
        <v>4.3079999999999998</v>
      </c>
      <c r="J893" s="20"/>
    </row>
    <row r="894" spans="1:10">
      <c r="A894" s="20">
        <v>42647</v>
      </c>
      <c r="B894" s="3">
        <v>27.25</v>
      </c>
      <c r="D894" s="20">
        <v>43988</v>
      </c>
      <c r="E894" s="3">
        <v>20.61</v>
      </c>
      <c r="G894" s="20">
        <v>41800</v>
      </c>
      <c r="H894" s="3">
        <v>4.2709999999999999</v>
      </c>
      <c r="J894" s="20"/>
    </row>
    <row r="895" spans="1:10">
      <c r="A895" s="20">
        <v>42648</v>
      </c>
      <c r="B895" s="3">
        <v>27.9</v>
      </c>
      <c r="D895" s="20">
        <v>43989</v>
      </c>
      <c r="E895" s="3">
        <v>22.11</v>
      </c>
      <c r="G895" s="20">
        <v>41801</v>
      </c>
      <c r="H895" s="3">
        <v>4.2779999999999996</v>
      </c>
      <c r="J895" s="20"/>
    </row>
    <row r="896" spans="1:10">
      <c r="A896" s="20">
        <v>42649</v>
      </c>
      <c r="B896" s="3">
        <v>27.9</v>
      </c>
      <c r="D896" s="20">
        <v>43990</v>
      </c>
      <c r="E896" s="3">
        <v>50.01</v>
      </c>
      <c r="G896" s="20">
        <v>41802</v>
      </c>
      <c r="H896" s="3">
        <v>4.3899999999999997</v>
      </c>
      <c r="J896" s="20"/>
    </row>
    <row r="897" spans="1:10">
      <c r="A897" s="20">
        <v>42650</v>
      </c>
      <c r="B897" s="3">
        <v>28.85</v>
      </c>
      <c r="D897" s="20">
        <v>43991</v>
      </c>
      <c r="E897" s="3">
        <v>22.12</v>
      </c>
      <c r="G897" s="20">
        <v>41803</v>
      </c>
      <c r="H897" s="3">
        <v>4.3979999999999997</v>
      </c>
      <c r="J897" s="20"/>
    </row>
    <row r="898" spans="1:10">
      <c r="A898" s="20">
        <v>42653</v>
      </c>
      <c r="B898" s="3">
        <v>28.8</v>
      </c>
      <c r="D898" s="20">
        <v>43992</v>
      </c>
      <c r="E898" s="3">
        <v>19.66</v>
      </c>
      <c r="G898" s="20">
        <v>41806</v>
      </c>
      <c r="H898" s="3">
        <v>4.3940000000000001</v>
      </c>
      <c r="J898" s="20"/>
    </row>
    <row r="899" spans="1:10">
      <c r="A899" s="20">
        <v>42654</v>
      </c>
      <c r="B899" s="3">
        <v>28.65</v>
      </c>
      <c r="D899" s="20">
        <v>43993</v>
      </c>
      <c r="E899" s="3">
        <v>16.010000000000002</v>
      </c>
      <c r="G899" s="20">
        <v>41807</v>
      </c>
      <c r="H899" s="3">
        <v>4.3940000000000001</v>
      </c>
      <c r="J899" s="20"/>
    </row>
    <row r="900" spans="1:10">
      <c r="A900" s="20">
        <v>42655</v>
      </c>
      <c r="B900" s="3">
        <v>28.75</v>
      </c>
      <c r="D900" s="20">
        <v>43994</v>
      </c>
      <c r="E900" s="3">
        <v>16.829999999999998</v>
      </c>
      <c r="G900" s="20">
        <v>41808</v>
      </c>
      <c r="H900" s="3">
        <v>4.3689999999999998</v>
      </c>
      <c r="J900" s="20"/>
    </row>
    <row r="901" spans="1:10">
      <c r="A901" s="20">
        <v>42656</v>
      </c>
      <c r="B901" s="3">
        <v>29.4</v>
      </c>
      <c r="D901" s="20">
        <v>43995</v>
      </c>
      <c r="E901" s="3">
        <v>16.09</v>
      </c>
      <c r="G901" s="20">
        <v>41809</v>
      </c>
      <c r="H901" s="3">
        <v>4.33</v>
      </c>
      <c r="J901" s="20"/>
    </row>
    <row r="902" spans="1:10">
      <c r="A902" s="20">
        <v>42657</v>
      </c>
      <c r="B902" s="3">
        <v>29.3</v>
      </c>
      <c r="D902" s="20">
        <v>43996</v>
      </c>
      <c r="E902" s="3">
        <v>16.45</v>
      </c>
      <c r="G902" s="20">
        <v>41810</v>
      </c>
      <c r="H902" s="3">
        <v>4.298</v>
      </c>
      <c r="J902" s="20"/>
    </row>
    <row r="903" spans="1:10">
      <c r="A903" s="20">
        <v>42660</v>
      </c>
      <c r="B903" s="3">
        <v>29.35</v>
      </c>
      <c r="D903" s="20">
        <v>43997</v>
      </c>
      <c r="E903" s="3">
        <v>18.32</v>
      </c>
      <c r="G903" s="20">
        <v>41813</v>
      </c>
      <c r="H903" s="3">
        <v>4.2610000000000001</v>
      </c>
      <c r="J903" s="20"/>
    </row>
    <row r="904" spans="1:10">
      <c r="A904" s="20">
        <v>42661</v>
      </c>
      <c r="B904" s="3">
        <v>29.45</v>
      </c>
      <c r="D904" s="20">
        <v>43998</v>
      </c>
      <c r="E904" s="3">
        <v>17.28</v>
      </c>
      <c r="G904" s="20">
        <v>41814</v>
      </c>
      <c r="H904" s="3">
        <v>4.29</v>
      </c>
      <c r="J904" s="20"/>
    </row>
    <row r="905" spans="1:10">
      <c r="A905" s="20">
        <v>42662</v>
      </c>
      <c r="B905" s="3">
        <v>29.2</v>
      </c>
      <c r="D905" s="20">
        <v>43999</v>
      </c>
      <c r="E905" s="3">
        <v>14.91</v>
      </c>
      <c r="G905" s="20">
        <v>41815</v>
      </c>
      <c r="H905" s="3">
        <v>4.2889999999999997</v>
      </c>
      <c r="J905" s="20"/>
    </row>
    <row r="906" spans="1:10">
      <c r="A906" s="20">
        <v>42663</v>
      </c>
      <c r="B906" s="3">
        <v>29.2</v>
      </c>
      <c r="D906" s="20">
        <v>44000</v>
      </c>
      <c r="E906" s="3">
        <v>15.44</v>
      </c>
      <c r="G906" s="20">
        <v>41816</v>
      </c>
      <c r="H906" s="3">
        <v>4.2190000000000003</v>
      </c>
      <c r="J906" s="20"/>
    </row>
    <row r="907" spans="1:10">
      <c r="A907" s="20">
        <v>42664</v>
      </c>
      <c r="B907" s="3">
        <v>28.45</v>
      </c>
      <c r="D907" s="20">
        <v>44001</v>
      </c>
      <c r="E907" s="3">
        <v>17.260000000000002</v>
      </c>
      <c r="G907" s="20">
        <v>41817</v>
      </c>
      <c r="H907" s="3">
        <v>4.1970000000000001</v>
      </c>
      <c r="J907" s="20"/>
    </row>
    <row r="908" spans="1:10">
      <c r="A908" s="20">
        <v>42667</v>
      </c>
      <c r="B908" s="3">
        <v>28.45</v>
      </c>
      <c r="D908" s="20">
        <v>44002</v>
      </c>
      <c r="E908" s="3">
        <v>17.16</v>
      </c>
      <c r="G908" s="20">
        <v>41820</v>
      </c>
      <c r="H908" s="3">
        <v>4.2190000000000003</v>
      </c>
      <c r="J908" s="20"/>
    </row>
    <row r="909" spans="1:10">
      <c r="A909" s="20">
        <v>42668</v>
      </c>
      <c r="B909" s="3">
        <v>27.3</v>
      </c>
      <c r="D909" s="20">
        <v>44003</v>
      </c>
      <c r="E909" s="3">
        <v>15.93</v>
      </c>
      <c r="G909" s="20">
        <v>41821</v>
      </c>
      <c r="H909" s="3">
        <v>4.2309999999999999</v>
      </c>
      <c r="J909" s="20"/>
    </row>
    <row r="910" spans="1:10">
      <c r="A910" s="20">
        <v>42669</v>
      </c>
      <c r="B910" s="3">
        <v>26.6</v>
      </c>
      <c r="D910" s="20">
        <v>44004</v>
      </c>
      <c r="E910" s="3">
        <v>16.420000000000002</v>
      </c>
      <c r="G910" s="20">
        <v>41822</v>
      </c>
      <c r="H910" s="3">
        <v>4.1849999999999996</v>
      </c>
      <c r="J910" s="20"/>
    </row>
    <row r="911" spans="1:10">
      <c r="A911" s="20">
        <v>42670</v>
      </c>
      <c r="B911" s="3">
        <v>27.05</v>
      </c>
      <c r="D911" s="20">
        <v>44005</v>
      </c>
      <c r="E911" s="3">
        <v>17.29</v>
      </c>
      <c r="G911" s="20">
        <v>41823</v>
      </c>
      <c r="H911" s="3">
        <v>4.21</v>
      </c>
      <c r="J911" s="20"/>
    </row>
    <row r="912" spans="1:10">
      <c r="A912" s="20">
        <v>42671</v>
      </c>
      <c r="B912" s="3">
        <v>27.5</v>
      </c>
      <c r="D912" s="20">
        <v>44006</v>
      </c>
      <c r="E912" s="3">
        <v>17.41</v>
      </c>
      <c r="G912" s="20">
        <v>41824</v>
      </c>
      <c r="H912" s="3">
        <v>4.21</v>
      </c>
      <c r="J912" s="20"/>
    </row>
    <row r="913" spans="1:10">
      <c r="A913" s="20">
        <v>42674</v>
      </c>
      <c r="B913" s="3">
        <v>26.8</v>
      </c>
      <c r="D913" s="20">
        <v>44007</v>
      </c>
      <c r="E913" s="3">
        <v>15.81</v>
      </c>
      <c r="G913" s="20">
        <v>41827</v>
      </c>
      <c r="H913" s="3">
        <v>4.1189999999999998</v>
      </c>
      <c r="J913" s="20"/>
    </row>
    <row r="914" spans="1:10">
      <c r="A914" s="20">
        <v>42675</v>
      </c>
      <c r="B914" s="3">
        <v>26.1</v>
      </c>
      <c r="D914" s="20">
        <v>44008</v>
      </c>
      <c r="E914" s="3">
        <v>14.72</v>
      </c>
      <c r="G914" s="20">
        <v>41828</v>
      </c>
      <c r="H914" s="3">
        <v>4.1070000000000002</v>
      </c>
      <c r="J914" s="20"/>
    </row>
    <row r="915" spans="1:10">
      <c r="A915" s="20">
        <v>42676</v>
      </c>
      <c r="B915" s="3">
        <v>25.45</v>
      </c>
      <c r="D915" s="20">
        <v>44009</v>
      </c>
      <c r="E915" s="3">
        <v>14.09</v>
      </c>
      <c r="G915" s="20">
        <v>41829</v>
      </c>
      <c r="H915" s="3">
        <v>4.0960000000000001</v>
      </c>
      <c r="J915" s="20"/>
    </row>
    <row r="916" spans="1:10">
      <c r="A916" s="20">
        <v>42677</v>
      </c>
      <c r="B916" s="3">
        <v>25.75</v>
      </c>
      <c r="D916" s="20">
        <v>44010</v>
      </c>
      <c r="E916" s="3">
        <v>12.65</v>
      </c>
      <c r="G916" s="20">
        <v>41830</v>
      </c>
      <c r="H916" s="3">
        <v>4.0720000000000001</v>
      </c>
      <c r="J916" s="20"/>
    </row>
    <row r="917" spans="1:10">
      <c r="A917" s="20">
        <v>42678</v>
      </c>
      <c r="B917" s="3">
        <v>25.5</v>
      </c>
      <c r="D917" s="20">
        <v>44011</v>
      </c>
      <c r="E917" s="3">
        <v>14.83</v>
      </c>
      <c r="G917" s="20">
        <v>41831</v>
      </c>
      <c r="H917" s="3">
        <v>4.1020000000000003</v>
      </c>
      <c r="J917" s="20"/>
    </row>
    <row r="918" spans="1:10">
      <c r="A918" s="20">
        <v>42681</v>
      </c>
      <c r="B918" s="3">
        <v>25.85</v>
      </c>
      <c r="D918" s="20">
        <v>44012</v>
      </c>
      <c r="E918" s="3">
        <v>17.36</v>
      </c>
      <c r="G918" s="20">
        <v>41834</v>
      </c>
      <c r="H918" s="3">
        <v>4.09</v>
      </c>
      <c r="J918" s="20"/>
    </row>
    <row r="919" spans="1:10">
      <c r="A919" s="20">
        <v>42682</v>
      </c>
      <c r="B919" s="3">
        <v>24.6</v>
      </c>
      <c r="D919" s="20">
        <v>44013</v>
      </c>
      <c r="E919" s="3">
        <v>24.42</v>
      </c>
      <c r="G919" s="20">
        <v>41835</v>
      </c>
      <c r="H919" s="3">
        <v>4.048</v>
      </c>
      <c r="J919" s="20"/>
    </row>
    <row r="920" spans="1:10">
      <c r="A920" s="20">
        <v>42683</v>
      </c>
      <c r="B920" s="3">
        <v>24.85</v>
      </c>
      <c r="D920" s="20">
        <v>44014</v>
      </c>
      <c r="E920" s="3">
        <v>24.8</v>
      </c>
      <c r="G920" s="20">
        <v>41836</v>
      </c>
      <c r="H920" s="3">
        <v>4.0540000000000003</v>
      </c>
      <c r="J920" s="20"/>
    </row>
    <row r="921" spans="1:10">
      <c r="A921" s="20">
        <v>42684</v>
      </c>
      <c r="B921" s="3">
        <v>24.95</v>
      </c>
      <c r="D921" s="20">
        <v>44015</v>
      </c>
      <c r="E921" s="3">
        <v>24.18</v>
      </c>
      <c r="G921" s="20">
        <v>41837</v>
      </c>
      <c r="H921" s="3">
        <v>3.9569999999999999</v>
      </c>
      <c r="J921" s="20"/>
    </row>
    <row r="922" spans="1:10">
      <c r="A922" s="20">
        <v>42685</v>
      </c>
      <c r="B922" s="3">
        <v>25.1</v>
      </c>
      <c r="D922" s="20">
        <v>44016</v>
      </c>
      <c r="E922" s="3">
        <v>23.56</v>
      </c>
      <c r="G922" s="20">
        <v>41838</v>
      </c>
      <c r="H922" s="3">
        <v>3.964</v>
      </c>
      <c r="J922" s="20"/>
    </row>
    <row r="923" spans="1:10">
      <c r="A923" s="20">
        <v>42688</v>
      </c>
      <c r="B923" s="3">
        <v>25.35</v>
      </c>
      <c r="D923" s="20">
        <v>44017</v>
      </c>
      <c r="E923" s="3">
        <v>23.88</v>
      </c>
      <c r="G923" s="20">
        <v>41841</v>
      </c>
      <c r="H923" s="3">
        <v>3.903</v>
      </c>
      <c r="J923" s="20"/>
    </row>
    <row r="924" spans="1:10">
      <c r="A924" s="20">
        <v>42689</v>
      </c>
      <c r="B924" s="3">
        <v>25.05</v>
      </c>
      <c r="D924" s="20">
        <v>44018</v>
      </c>
      <c r="E924" s="3">
        <v>20.66</v>
      </c>
      <c r="G924" s="20">
        <v>41842</v>
      </c>
      <c r="H924" s="3">
        <v>3.855</v>
      </c>
      <c r="J924" s="20"/>
    </row>
    <row r="925" spans="1:10">
      <c r="A925" s="20">
        <v>42690</v>
      </c>
      <c r="B925" s="3">
        <v>25.4</v>
      </c>
      <c r="D925" s="20">
        <v>44019</v>
      </c>
      <c r="E925" s="3">
        <v>20.22</v>
      </c>
      <c r="G925" s="20">
        <v>41843</v>
      </c>
      <c r="H925" s="3">
        <v>3.8450000000000002</v>
      </c>
      <c r="J925" s="20"/>
    </row>
    <row r="926" spans="1:10">
      <c r="A926" s="20">
        <v>42691</v>
      </c>
      <c r="B926" s="3">
        <v>25.2</v>
      </c>
      <c r="D926" s="20">
        <v>44020</v>
      </c>
      <c r="E926" s="3">
        <v>20.22</v>
      </c>
      <c r="G926" s="20">
        <v>41844</v>
      </c>
      <c r="H926" s="3">
        <v>3.8759999999999999</v>
      </c>
      <c r="J926" s="20"/>
    </row>
    <row r="927" spans="1:10">
      <c r="A927" s="20">
        <v>42692</v>
      </c>
      <c r="B927" s="3">
        <v>25.7</v>
      </c>
      <c r="D927" s="20">
        <v>44021</v>
      </c>
      <c r="E927" s="3">
        <v>20.22</v>
      </c>
      <c r="G927" s="20">
        <v>41845</v>
      </c>
      <c r="H927" s="3">
        <v>3.8479999999999999</v>
      </c>
      <c r="J927" s="20"/>
    </row>
    <row r="928" spans="1:10">
      <c r="A928" s="20">
        <v>42695</v>
      </c>
      <c r="B928" s="3">
        <v>26.35</v>
      </c>
      <c r="D928" s="20">
        <v>44022</v>
      </c>
      <c r="E928" s="3">
        <v>26.57</v>
      </c>
      <c r="G928" s="20">
        <v>41848</v>
      </c>
      <c r="H928" s="3">
        <v>3.8340000000000001</v>
      </c>
      <c r="J928" s="20"/>
    </row>
    <row r="929" spans="1:10">
      <c r="A929" s="20">
        <v>42696</v>
      </c>
      <c r="B929" s="3">
        <v>25.95</v>
      </c>
      <c r="D929" s="20">
        <v>44023</v>
      </c>
      <c r="E929" s="3">
        <v>30.7</v>
      </c>
      <c r="G929" s="20">
        <v>41849</v>
      </c>
      <c r="H929" s="3">
        <v>3.8650000000000002</v>
      </c>
      <c r="J929" s="20"/>
    </row>
    <row r="930" spans="1:10">
      <c r="A930" s="20">
        <v>42697</v>
      </c>
      <c r="B930" s="3">
        <v>26.4</v>
      </c>
      <c r="D930" s="20">
        <v>44024</v>
      </c>
      <c r="E930" s="3">
        <v>37.200000000000003</v>
      </c>
      <c r="G930" s="20">
        <v>41850</v>
      </c>
      <c r="H930" s="3">
        <v>3.85</v>
      </c>
      <c r="J930" s="20"/>
    </row>
    <row r="931" spans="1:10">
      <c r="A931" s="20">
        <v>42698</v>
      </c>
      <c r="B931" s="3">
        <v>26.6</v>
      </c>
      <c r="D931" s="20">
        <v>44025</v>
      </c>
      <c r="E931" s="3">
        <v>23.45</v>
      </c>
      <c r="G931" s="20">
        <v>41851</v>
      </c>
      <c r="H931" s="3">
        <v>3.891</v>
      </c>
      <c r="J931" s="20"/>
    </row>
    <row r="932" spans="1:10">
      <c r="A932" s="20">
        <v>42699</v>
      </c>
      <c r="B932" s="3">
        <v>26.85</v>
      </c>
      <c r="D932" s="20">
        <v>44026</v>
      </c>
      <c r="E932" s="3">
        <v>19.28</v>
      </c>
      <c r="G932" s="20">
        <v>41852</v>
      </c>
      <c r="H932" s="3">
        <v>3.87</v>
      </c>
      <c r="J932" s="20"/>
    </row>
    <row r="933" spans="1:10">
      <c r="A933" s="20">
        <v>42702</v>
      </c>
      <c r="B933" s="3">
        <v>27.5</v>
      </c>
      <c r="D933" s="20">
        <v>44027</v>
      </c>
      <c r="E933" s="3">
        <v>19.100000000000001</v>
      </c>
      <c r="G933" s="20">
        <v>41855</v>
      </c>
      <c r="H933" s="3">
        <v>3.9039999999999999</v>
      </c>
      <c r="J933" s="20"/>
    </row>
    <row r="934" spans="1:10">
      <c r="A934" s="20">
        <v>42703</v>
      </c>
      <c r="B934" s="3">
        <v>27.4</v>
      </c>
      <c r="D934" s="20">
        <v>44028</v>
      </c>
      <c r="E934" s="3">
        <v>21.24</v>
      </c>
      <c r="G934" s="20">
        <v>41856</v>
      </c>
      <c r="H934" s="3">
        <v>3.9569999999999999</v>
      </c>
      <c r="J934" s="20"/>
    </row>
    <row r="935" spans="1:10">
      <c r="A935" s="20">
        <v>42704</v>
      </c>
      <c r="B935" s="3">
        <v>27.15</v>
      </c>
      <c r="D935" s="20">
        <v>44029</v>
      </c>
      <c r="E935" s="3">
        <v>18.89</v>
      </c>
      <c r="G935" s="20">
        <v>41857</v>
      </c>
      <c r="H935" s="3">
        <v>3.9929999999999999</v>
      </c>
      <c r="J935" s="20"/>
    </row>
    <row r="936" spans="1:10">
      <c r="A936" s="20">
        <v>42705</v>
      </c>
      <c r="B936" s="3">
        <v>28.1</v>
      </c>
      <c r="D936" s="20">
        <v>44030</v>
      </c>
      <c r="E936" s="3">
        <v>20.07</v>
      </c>
      <c r="G936" s="20">
        <v>41858</v>
      </c>
      <c r="H936" s="3">
        <v>3.9460000000000002</v>
      </c>
      <c r="J936" s="20"/>
    </row>
    <row r="937" spans="1:10">
      <c r="A937" s="20">
        <v>42706</v>
      </c>
      <c r="B937" s="3">
        <v>27.9</v>
      </c>
      <c r="D937" s="20">
        <v>44031</v>
      </c>
      <c r="E937" s="3">
        <v>20.71</v>
      </c>
      <c r="G937" s="20">
        <v>41859</v>
      </c>
      <c r="H937" s="3">
        <v>3.992</v>
      </c>
      <c r="J937" s="20"/>
    </row>
    <row r="938" spans="1:10">
      <c r="A938" s="20">
        <v>42709</v>
      </c>
      <c r="B938" s="3">
        <v>28.8</v>
      </c>
      <c r="D938" s="20">
        <v>44032</v>
      </c>
      <c r="E938" s="3">
        <v>20.81</v>
      </c>
      <c r="G938" s="20">
        <v>41862</v>
      </c>
      <c r="H938" s="3">
        <v>3.988</v>
      </c>
      <c r="J938" s="20"/>
    </row>
    <row r="939" spans="1:10">
      <c r="A939" s="20">
        <v>42710</v>
      </c>
      <c r="B939" s="3">
        <v>28.9</v>
      </c>
      <c r="D939" s="20">
        <v>44033</v>
      </c>
      <c r="E939" s="3">
        <v>19.28</v>
      </c>
      <c r="G939" s="20">
        <v>41863</v>
      </c>
      <c r="H939" s="3">
        <v>3.9980000000000002</v>
      </c>
      <c r="J939" s="20"/>
    </row>
    <row r="940" spans="1:10">
      <c r="A940" s="20">
        <v>42711</v>
      </c>
      <c r="B940" s="3">
        <v>28.25</v>
      </c>
      <c r="D940" s="20">
        <v>44034</v>
      </c>
      <c r="E940" s="3">
        <v>21.67</v>
      </c>
      <c r="G940" s="20">
        <v>41864</v>
      </c>
      <c r="H940" s="3">
        <v>3.9220000000000002</v>
      </c>
      <c r="J940" s="20"/>
    </row>
    <row r="941" spans="1:10">
      <c r="A941" s="20">
        <v>42712</v>
      </c>
      <c r="B941" s="3">
        <v>29.05</v>
      </c>
      <c r="D941" s="20">
        <v>44035</v>
      </c>
      <c r="E941" s="3">
        <v>28.12</v>
      </c>
      <c r="G941" s="20">
        <v>41865</v>
      </c>
      <c r="H941" s="3">
        <v>3.9540000000000002</v>
      </c>
      <c r="J941" s="20"/>
    </row>
    <row r="942" spans="1:10">
      <c r="A942" s="20">
        <v>42713</v>
      </c>
      <c r="B942" s="3">
        <v>29.1</v>
      </c>
      <c r="D942" s="20">
        <v>44036</v>
      </c>
      <c r="E942" s="3">
        <v>33.54</v>
      </c>
      <c r="G942" s="20">
        <v>41866</v>
      </c>
      <c r="H942" s="3">
        <v>3.8820000000000001</v>
      </c>
      <c r="J942" s="20"/>
    </row>
    <row r="943" spans="1:10">
      <c r="A943" s="20">
        <v>42716</v>
      </c>
      <c r="B943" s="3">
        <v>28.5</v>
      </c>
      <c r="D943" s="20">
        <v>44037</v>
      </c>
      <c r="E943" s="3">
        <v>18.25</v>
      </c>
      <c r="G943" s="20">
        <v>41869</v>
      </c>
      <c r="H943" s="3">
        <v>3.8969999999999998</v>
      </c>
      <c r="J943" s="20"/>
    </row>
    <row r="944" spans="1:10">
      <c r="A944" s="20">
        <v>42717</v>
      </c>
      <c r="B944" s="3">
        <v>28.5</v>
      </c>
      <c r="D944" s="20">
        <v>44038</v>
      </c>
      <c r="E944" s="3">
        <v>17.34</v>
      </c>
      <c r="G944" s="20">
        <v>41870</v>
      </c>
      <c r="H944" s="3">
        <v>3.9449999999999998</v>
      </c>
      <c r="J944" s="20"/>
    </row>
    <row r="945" spans="1:10">
      <c r="A945" s="20">
        <v>42718</v>
      </c>
      <c r="B945" s="3">
        <v>29.3</v>
      </c>
      <c r="D945" s="20">
        <v>44039</v>
      </c>
      <c r="E945" s="3">
        <v>19.59</v>
      </c>
      <c r="G945" s="20">
        <v>41871</v>
      </c>
      <c r="H945" s="3">
        <v>3.9180000000000001</v>
      </c>
      <c r="J945" s="20"/>
    </row>
    <row r="946" spans="1:10">
      <c r="A946" s="20">
        <v>42719</v>
      </c>
      <c r="B946" s="3">
        <v>28.5</v>
      </c>
      <c r="D946" s="20">
        <v>44040</v>
      </c>
      <c r="E946" s="3">
        <v>20.72</v>
      </c>
      <c r="G946" s="20">
        <v>41872</v>
      </c>
      <c r="H946" s="3">
        <v>3.97</v>
      </c>
      <c r="J946" s="20"/>
    </row>
    <row r="947" spans="1:10">
      <c r="A947" s="20">
        <v>42720</v>
      </c>
      <c r="B947" s="3">
        <v>28.3</v>
      </c>
      <c r="D947" s="20">
        <v>44041</v>
      </c>
      <c r="E947" s="3">
        <v>19.7</v>
      </c>
      <c r="G947" s="20">
        <v>41873</v>
      </c>
      <c r="H947" s="3">
        <v>3.9529999999999998</v>
      </c>
      <c r="J947" s="20"/>
    </row>
    <row r="948" spans="1:10">
      <c r="A948" s="20">
        <v>42723</v>
      </c>
      <c r="B948" s="3">
        <v>28.45</v>
      </c>
      <c r="D948" s="20">
        <v>44042</v>
      </c>
      <c r="E948" s="3">
        <v>22.47</v>
      </c>
      <c r="G948" s="20">
        <v>41876</v>
      </c>
      <c r="H948" s="3">
        <v>4.0030000000000001</v>
      </c>
      <c r="J948" s="20"/>
    </row>
    <row r="949" spans="1:10">
      <c r="A949" s="20">
        <v>42724</v>
      </c>
      <c r="B949" s="3">
        <v>27.5</v>
      </c>
      <c r="D949" s="20">
        <v>44043</v>
      </c>
      <c r="E949" s="3">
        <v>23.06</v>
      </c>
      <c r="G949" s="20">
        <v>41877</v>
      </c>
      <c r="H949" s="3">
        <v>3.9889999999999999</v>
      </c>
      <c r="J949" s="20"/>
    </row>
    <row r="950" spans="1:10">
      <c r="A950" s="20">
        <v>42725</v>
      </c>
      <c r="B950" s="3">
        <v>28.9</v>
      </c>
      <c r="D950" s="20">
        <v>44044</v>
      </c>
      <c r="E950" s="3">
        <v>24.53</v>
      </c>
      <c r="G950" s="20">
        <v>41878</v>
      </c>
      <c r="H950" s="3">
        <v>4.0119999999999996</v>
      </c>
      <c r="J950" s="20"/>
    </row>
    <row r="951" spans="1:10">
      <c r="A951" s="20">
        <v>42726</v>
      </c>
      <c r="B951" s="3">
        <v>28.7</v>
      </c>
      <c r="D951" s="20">
        <v>44045</v>
      </c>
      <c r="E951" s="3">
        <v>23.55</v>
      </c>
      <c r="G951" s="20">
        <v>41879</v>
      </c>
      <c r="H951" s="3">
        <v>4.0229999999999997</v>
      </c>
      <c r="J951" s="20"/>
    </row>
    <row r="952" spans="1:10">
      <c r="A952" s="20">
        <v>42727</v>
      </c>
      <c r="B952" s="3">
        <v>29.5</v>
      </c>
      <c r="D952" s="20">
        <v>44046</v>
      </c>
      <c r="E952" s="3">
        <v>22.5</v>
      </c>
      <c r="G952" s="20">
        <v>41880</v>
      </c>
      <c r="H952" s="3">
        <v>4.0259999999999998</v>
      </c>
      <c r="J952" s="20"/>
    </row>
    <row r="953" spans="1:10">
      <c r="A953" s="20">
        <v>42730</v>
      </c>
      <c r="B953" s="3">
        <v>29.5</v>
      </c>
      <c r="D953" s="20">
        <v>44047</v>
      </c>
      <c r="E953" s="3">
        <v>21.29</v>
      </c>
      <c r="G953" s="20">
        <v>41883</v>
      </c>
      <c r="H953" s="3">
        <v>4.0259999999999998</v>
      </c>
      <c r="J953" s="20"/>
    </row>
    <row r="954" spans="1:10">
      <c r="A954" s="20">
        <v>42731</v>
      </c>
      <c r="B954" s="3">
        <v>29.7</v>
      </c>
      <c r="D954" s="20">
        <v>44048</v>
      </c>
      <c r="E954" s="3">
        <v>20.28</v>
      </c>
      <c r="G954" s="20">
        <v>41884</v>
      </c>
      <c r="H954" s="3">
        <v>3.9129999999999998</v>
      </c>
      <c r="J954" s="20"/>
    </row>
    <row r="955" spans="1:10">
      <c r="A955" s="20">
        <v>42732</v>
      </c>
      <c r="B955" s="3">
        <v>30.6</v>
      </c>
      <c r="D955" s="20">
        <v>44049</v>
      </c>
      <c r="E955" s="3">
        <v>21.6</v>
      </c>
      <c r="G955" s="20">
        <v>41885</v>
      </c>
      <c r="H955" s="3">
        <v>3.89</v>
      </c>
      <c r="J955" s="20"/>
    </row>
    <row r="956" spans="1:10">
      <c r="A956" s="20">
        <v>42733</v>
      </c>
      <c r="B956" s="3">
        <v>30.45</v>
      </c>
      <c r="D956" s="20">
        <v>44050</v>
      </c>
      <c r="E956" s="3">
        <v>20.34</v>
      </c>
      <c r="G956" s="20">
        <v>41886</v>
      </c>
      <c r="H956" s="3">
        <v>3.875</v>
      </c>
      <c r="J956" s="20"/>
    </row>
    <row r="957" spans="1:10">
      <c r="A957" s="20">
        <v>42734</v>
      </c>
      <c r="B957" s="3">
        <v>30.25</v>
      </c>
      <c r="D957" s="20">
        <v>44051</v>
      </c>
      <c r="E957" s="3">
        <v>20.440000000000001</v>
      </c>
      <c r="G957" s="20">
        <v>41887</v>
      </c>
      <c r="H957" s="3">
        <v>3.8650000000000002</v>
      </c>
      <c r="J957" s="20"/>
    </row>
    <row r="958" spans="1:10">
      <c r="A958" s="20">
        <v>42737</v>
      </c>
      <c r="B958" s="3">
        <v>30.25</v>
      </c>
      <c r="D958" s="20">
        <v>44052</v>
      </c>
      <c r="E958" s="3">
        <v>19.23</v>
      </c>
      <c r="G958" s="20">
        <v>41890</v>
      </c>
      <c r="H958" s="3">
        <v>3.9209999999999998</v>
      </c>
      <c r="J958" s="20"/>
    </row>
    <row r="959" spans="1:10">
      <c r="A959" s="20">
        <v>42738</v>
      </c>
      <c r="B959" s="3">
        <v>25.7</v>
      </c>
      <c r="D959" s="20">
        <v>44053</v>
      </c>
      <c r="E959" s="3">
        <v>20.09</v>
      </c>
      <c r="G959" s="20">
        <v>41891</v>
      </c>
      <c r="H959" s="3">
        <v>3.972</v>
      </c>
      <c r="J959" s="20"/>
    </row>
    <row r="960" spans="1:10">
      <c r="A960" s="20">
        <v>42739</v>
      </c>
      <c r="B960" s="3">
        <v>25.55</v>
      </c>
      <c r="D960" s="20">
        <v>44054</v>
      </c>
      <c r="E960" s="3">
        <v>21.54</v>
      </c>
      <c r="G960" s="20">
        <v>41892</v>
      </c>
      <c r="H960" s="3">
        <v>3.968</v>
      </c>
      <c r="J960" s="20"/>
    </row>
    <row r="961" spans="1:10">
      <c r="A961" s="20">
        <v>42740</v>
      </c>
      <c r="B961" s="3">
        <v>25.6</v>
      </c>
      <c r="D961" s="20">
        <v>44055</v>
      </c>
      <c r="E961" s="3">
        <v>21.49</v>
      </c>
      <c r="G961" s="20">
        <v>41893</v>
      </c>
      <c r="H961" s="3">
        <v>3.8809999999999998</v>
      </c>
      <c r="J961" s="20"/>
    </row>
    <row r="962" spans="1:10">
      <c r="A962" s="20">
        <v>42741</v>
      </c>
      <c r="B962" s="3">
        <v>25.65</v>
      </c>
      <c r="D962" s="20">
        <v>44056</v>
      </c>
      <c r="E962" s="3">
        <v>114.61</v>
      </c>
      <c r="G962" s="20">
        <v>41894</v>
      </c>
      <c r="H962" s="3">
        <v>3.9009999999999998</v>
      </c>
      <c r="J962" s="20"/>
    </row>
    <row r="963" spans="1:10">
      <c r="A963" s="20">
        <v>42744</v>
      </c>
      <c r="B963" s="3">
        <v>25.3</v>
      </c>
      <c r="D963" s="20">
        <v>44057</v>
      </c>
      <c r="E963" s="3">
        <v>228.01</v>
      </c>
      <c r="G963" s="20">
        <v>41897</v>
      </c>
      <c r="H963" s="3">
        <v>3.9689999999999999</v>
      </c>
      <c r="J963" s="20"/>
    </row>
    <row r="964" spans="1:10">
      <c r="A964" s="20">
        <v>42745</v>
      </c>
      <c r="B964" s="3">
        <v>25.8</v>
      </c>
      <c r="D964" s="20">
        <v>44058</v>
      </c>
      <c r="E964" s="3">
        <v>100.47</v>
      </c>
      <c r="G964" s="20">
        <v>41898</v>
      </c>
      <c r="H964" s="3">
        <v>4.0140000000000002</v>
      </c>
      <c r="J964" s="20"/>
    </row>
    <row r="965" spans="1:10">
      <c r="A965" s="20">
        <v>42746</v>
      </c>
      <c r="B965" s="3">
        <v>25.85</v>
      </c>
      <c r="D965" s="20">
        <v>44059</v>
      </c>
      <c r="E965" s="3">
        <v>48.51</v>
      </c>
      <c r="G965" s="20">
        <v>41899</v>
      </c>
      <c r="H965" s="3">
        <v>4.0129999999999999</v>
      </c>
      <c r="J965" s="20"/>
    </row>
    <row r="966" spans="1:10">
      <c r="A966" s="20">
        <v>42747</v>
      </c>
      <c r="B966" s="3">
        <v>26.2</v>
      </c>
      <c r="D966" s="20">
        <v>44060</v>
      </c>
      <c r="E966" s="3">
        <v>33.770000000000003</v>
      </c>
      <c r="G966" s="20">
        <v>41900</v>
      </c>
      <c r="H966" s="3">
        <v>3.9449999999999998</v>
      </c>
      <c r="J966" s="20"/>
    </row>
    <row r="967" spans="1:10">
      <c r="A967" s="20">
        <v>42748</v>
      </c>
      <c r="B967" s="3">
        <v>25.4</v>
      </c>
      <c r="D967" s="20">
        <v>44061</v>
      </c>
      <c r="E967" s="3">
        <v>33.659999999999997</v>
      </c>
      <c r="G967" s="20">
        <v>41901</v>
      </c>
      <c r="H967" s="3">
        <v>3.9089999999999998</v>
      </c>
      <c r="J967" s="20"/>
    </row>
    <row r="968" spans="1:10">
      <c r="A968" s="20">
        <v>42751</v>
      </c>
      <c r="B968" s="3">
        <v>25.6</v>
      </c>
      <c r="D968" s="20">
        <v>44062</v>
      </c>
      <c r="E968" s="3">
        <v>26.25</v>
      </c>
      <c r="G968" s="20">
        <v>41904</v>
      </c>
      <c r="H968" s="3">
        <v>3.915</v>
      </c>
      <c r="J968" s="20"/>
    </row>
    <row r="969" spans="1:10">
      <c r="A969" s="20">
        <v>42752</v>
      </c>
      <c r="B969" s="3">
        <v>25.35</v>
      </c>
      <c r="D969" s="20">
        <v>44063</v>
      </c>
      <c r="E969" s="3">
        <v>24.32</v>
      </c>
      <c r="G969" s="20">
        <v>41905</v>
      </c>
      <c r="H969" s="3">
        <v>3.8929999999999998</v>
      </c>
      <c r="J969" s="20"/>
    </row>
    <row r="970" spans="1:10">
      <c r="A970" s="20">
        <v>42753</v>
      </c>
      <c r="B970" s="3">
        <v>25.55</v>
      </c>
      <c r="D970" s="20">
        <v>44064</v>
      </c>
      <c r="E970" s="3">
        <v>23.56</v>
      </c>
      <c r="G970" s="20">
        <v>41906</v>
      </c>
      <c r="H970" s="3">
        <v>3.9449999999999998</v>
      </c>
      <c r="J970" s="20"/>
    </row>
    <row r="971" spans="1:10">
      <c r="A971" s="20">
        <v>42754</v>
      </c>
      <c r="B971" s="3">
        <v>25.65</v>
      </c>
      <c r="D971" s="20">
        <v>44065</v>
      </c>
      <c r="E971" s="3">
        <v>26.23</v>
      </c>
      <c r="G971" s="20">
        <v>41907</v>
      </c>
      <c r="H971" s="3">
        <v>3.9630000000000001</v>
      </c>
      <c r="J971" s="20"/>
    </row>
    <row r="972" spans="1:10">
      <c r="A972" s="20">
        <v>42755</v>
      </c>
      <c r="B972" s="3">
        <v>25.15</v>
      </c>
      <c r="D972" s="20">
        <v>44066</v>
      </c>
      <c r="E972" s="3">
        <v>23.66</v>
      </c>
      <c r="G972" s="20">
        <v>41908</v>
      </c>
      <c r="H972" s="3">
        <v>3.98</v>
      </c>
      <c r="J972" s="20"/>
    </row>
    <row r="973" spans="1:10">
      <c r="A973" s="20">
        <v>42758</v>
      </c>
      <c r="B973" s="3">
        <v>25.2</v>
      </c>
      <c r="D973" s="20">
        <v>44067</v>
      </c>
      <c r="E973" s="3">
        <v>28.26</v>
      </c>
      <c r="G973" s="20">
        <v>41911</v>
      </c>
      <c r="H973" s="3">
        <v>4.0339999999999998</v>
      </c>
      <c r="J973" s="20"/>
    </row>
    <row r="974" spans="1:10">
      <c r="A974" s="20">
        <v>42759</v>
      </c>
      <c r="B974" s="3">
        <v>25.1</v>
      </c>
      <c r="D974" s="20">
        <v>44068</v>
      </c>
      <c r="E974" s="3">
        <v>33</v>
      </c>
      <c r="G974" s="20">
        <v>41912</v>
      </c>
      <c r="H974" s="3">
        <v>4.0010000000000003</v>
      </c>
      <c r="J974" s="20"/>
    </row>
    <row r="975" spans="1:10">
      <c r="A975" s="20">
        <v>42760</v>
      </c>
      <c r="B975" s="3">
        <v>25.3</v>
      </c>
      <c r="D975" s="20">
        <v>44069</v>
      </c>
      <c r="E975" s="3">
        <v>24.03</v>
      </c>
      <c r="G975" s="20">
        <v>41913</v>
      </c>
      <c r="H975" s="3">
        <v>3.9279999999999999</v>
      </c>
      <c r="J975" s="20"/>
    </row>
    <row r="976" spans="1:10">
      <c r="A976" s="20">
        <v>42761</v>
      </c>
      <c r="B976" s="3">
        <v>25.35</v>
      </c>
      <c r="D976" s="20">
        <v>44070</v>
      </c>
      <c r="E976" s="3">
        <v>35.409999999999997</v>
      </c>
      <c r="G976" s="20">
        <v>41914</v>
      </c>
      <c r="H976" s="3">
        <v>3.8849999999999998</v>
      </c>
      <c r="J976" s="20"/>
    </row>
    <row r="977" spans="1:10">
      <c r="A977" s="20">
        <v>42762</v>
      </c>
      <c r="B977" s="3">
        <v>25.65</v>
      </c>
      <c r="D977" s="20">
        <v>44071</v>
      </c>
      <c r="E977" s="3">
        <v>38.08</v>
      </c>
      <c r="G977" s="20">
        <v>41915</v>
      </c>
      <c r="H977" s="3">
        <v>3.94</v>
      </c>
      <c r="J977" s="20"/>
    </row>
    <row r="978" spans="1:10">
      <c r="A978" s="20">
        <v>42765</v>
      </c>
      <c r="B978" s="3">
        <v>25.15</v>
      </c>
      <c r="D978" s="20">
        <v>44072</v>
      </c>
      <c r="E978" s="3">
        <v>51.66</v>
      </c>
      <c r="G978" s="20">
        <v>41918</v>
      </c>
      <c r="H978" s="3">
        <v>3.87</v>
      </c>
      <c r="J978" s="20"/>
    </row>
    <row r="979" spans="1:10">
      <c r="A979" s="20">
        <v>42766</v>
      </c>
      <c r="B979" s="3">
        <v>25.05</v>
      </c>
      <c r="D979" s="20">
        <v>44073</v>
      </c>
      <c r="E979" s="3">
        <v>30.12</v>
      </c>
      <c r="G979" s="20">
        <v>41919</v>
      </c>
      <c r="H979" s="3">
        <v>3.9129999999999998</v>
      </c>
      <c r="J979" s="20"/>
    </row>
    <row r="980" spans="1:10">
      <c r="A980" s="20">
        <v>42767</v>
      </c>
      <c r="B980" s="3">
        <v>25.15</v>
      </c>
      <c r="D980" s="20">
        <v>44074</v>
      </c>
      <c r="E980" s="3">
        <v>34.04</v>
      </c>
      <c r="G980" s="20">
        <v>41920</v>
      </c>
      <c r="H980" s="3">
        <v>3.85</v>
      </c>
      <c r="J980" s="20"/>
    </row>
    <row r="981" spans="1:10">
      <c r="A981" s="20">
        <v>42768</v>
      </c>
      <c r="B981" s="3">
        <v>25.4</v>
      </c>
      <c r="D981" s="20">
        <v>44075</v>
      </c>
      <c r="E981" s="3">
        <v>23.43</v>
      </c>
      <c r="G981" s="20">
        <v>41921</v>
      </c>
      <c r="H981" s="3">
        <v>3.8450000000000002</v>
      </c>
      <c r="J981" s="20"/>
    </row>
    <row r="982" spans="1:10">
      <c r="A982" s="20">
        <v>42769</v>
      </c>
      <c r="B982" s="3">
        <v>25</v>
      </c>
      <c r="D982" s="20">
        <v>44076</v>
      </c>
      <c r="E982" s="3">
        <v>24.65</v>
      </c>
      <c r="G982" s="20">
        <v>41922</v>
      </c>
      <c r="H982" s="3">
        <v>3.85</v>
      </c>
      <c r="J982" s="20"/>
    </row>
    <row r="983" spans="1:10">
      <c r="A983" s="20">
        <v>42772</v>
      </c>
      <c r="B983" s="3">
        <v>24.95</v>
      </c>
      <c r="D983" s="20">
        <v>44077</v>
      </c>
      <c r="E983" s="3">
        <v>22.39</v>
      </c>
      <c r="G983" s="20">
        <v>41925</v>
      </c>
      <c r="H983" s="3">
        <v>3.8820000000000001</v>
      </c>
      <c r="J983" s="20"/>
    </row>
    <row r="984" spans="1:10">
      <c r="A984" s="20">
        <v>42773</v>
      </c>
      <c r="B984" s="3">
        <v>25.15</v>
      </c>
      <c r="D984" s="20">
        <v>44078</v>
      </c>
      <c r="E984" s="3">
        <v>22.85</v>
      </c>
      <c r="G984" s="20">
        <v>41926</v>
      </c>
      <c r="H984" s="3">
        <v>3.8109999999999999</v>
      </c>
      <c r="J984" s="20"/>
    </row>
    <row r="985" spans="1:10">
      <c r="A985" s="20">
        <v>42774</v>
      </c>
      <c r="B985" s="3">
        <v>25.2</v>
      </c>
      <c r="D985" s="20">
        <v>44079</v>
      </c>
      <c r="E985" s="3">
        <v>22.02</v>
      </c>
      <c r="G985" s="20">
        <v>41927</v>
      </c>
      <c r="H985" s="3">
        <v>3.8029999999999999</v>
      </c>
      <c r="J985" s="20"/>
    </row>
    <row r="986" spans="1:10">
      <c r="A986" s="20">
        <v>42775</v>
      </c>
      <c r="B986" s="3">
        <v>25.1</v>
      </c>
      <c r="D986" s="20">
        <v>44080</v>
      </c>
      <c r="E986" s="3">
        <v>20.73</v>
      </c>
      <c r="G986" s="20">
        <v>41928</v>
      </c>
      <c r="H986" s="3">
        <v>3.8140000000000001</v>
      </c>
      <c r="J986" s="20"/>
    </row>
    <row r="987" spans="1:10">
      <c r="A987" s="20">
        <v>42776</v>
      </c>
      <c r="B987" s="3">
        <v>24.85</v>
      </c>
      <c r="D987" s="20">
        <v>44081</v>
      </c>
      <c r="E987" s="3">
        <v>19.170000000000002</v>
      </c>
      <c r="G987" s="20">
        <v>41929</v>
      </c>
      <c r="H987" s="3">
        <v>3.8119999999999998</v>
      </c>
      <c r="J987" s="20"/>
    </row>
    <row r="988" spans="1:10">
      <c r="A988" s="20">
        <v>42779</v>
      </c>
      <c r="B988" s="3">
        <v>24.65</v>
      </c>
      <c r="D988" s="20">
        <v>44082</v>
      </c>
      <c r="E988" s="3">
        <v>17.46</v>
      </c>
      <c r="G988" s="20">
        <v>41932</v>
      </c>
      <c r="H988" s="3">
        <v>3.7349999999999999</v>
      </c>
      <c r="J988" s="20"/>
    </row>
    <row r="989" spans="1:10">
      <c r="A989" s="20">
        <v>42780</v>
      </c>
      <c r="B989" s="3">
        <v>24.45</v>
      </c>
      <c r="D989" s="20">
        <v>44083</v>
      </c>
      <c r="E989" s="3">
        <v>17.920000000000002</v>
      </c>
      <c r="G989" s="20">
        <v>41933</v>
      </c>
      <c r="H989" s="3">
        <v>3.7440000000000002</v>
      </c>
      <c r="J989" s="20"/>
    </row>
    <row r="990" spans="1:10">
      <c r="A990" s="20">
        <v>42781</v>
      </c>
      <c r="B990" s="3">
        <v>24.45</v>
      </c>
      <c r="D990" s="20">
        <v>44084</v>
      </c>
      <c r="E990" s="3">
        <v>20.190000000000001</v>
      </c>
      <c r="G990" s="20">
        <v>41934</v>
      </c>
      <c r="H990" s="3">
        <v>3.7069999999999999</v>
      </c>
      <c r="J990" s="20"/>
    </row>
    <row r="991" spans="1:10">
      <c r="A991" s="20">
        <v>42782</v>
      </c>
      <c r="B991" s="3">
        <v>24</v>
      </c>
      <c r="D991" s="20">
        <v>44085</v>
      </c>
      <c r="E991" s="3">
        <v>19.97</v>
      </c>
      <c r="G991" s="20">
        <v>41935</v>
      </c>
      <c r="H991" s="3">
        <v>3.673</v>
      </c>
      <c r="J991" s="20"/>
    </row>
    <row r="992" spans="1:10">
      <c r="A992" s="20">
        <v>42783</v>
      </c>
      <c r="B992" s="3">
        <v>23.95</v>
      </c>
      <c r="D992" s="20">
        <v>44086</v>
      </c>
      <c r="E992" s="3">
        <v>21.09</v>
      </c>
      <c r="G992" s="20">
        <v>41936</v>
      </c>
      <c r="H992" s="3">
        <v>3.6640000000000001</v>
      </c>
      <c r="J992" s="20"/>
    </row>
    <row r="993" spans="1:10">
      <c r="A993" s="20">
        <v>42786</v>
      </c>
      <c r="B993" s="3">
        <v>23.95</v>
      </c>
      <c r="D993" s="20">
        <v>44087</v>
      </c>
      <c r="E993" s="3">
        <v>20.79</v>
      </c>
      <c r="G993" s="20">
        <v>41939</v>
      </c>
      <c r="H993" s="3">
        <v>3.6230000000000002</v>
      </c>
      <c r="J993" s="20"/>
    </row>
    <row r="994" spans="1:10">
      <c r="A994" s="20">
        <v>42787</v>
      </c>
      <c r="B994" s="3">
        <v>23.4</v>
      </c>
      <c r="D994" s="20">
        <v>44088</v>
      </c>
      <c r="E994" s="3">
        <v>20.82</v>
      </c>
      <c r="G994" s="20">
        <v>41940</v>
      </c>
      <c r="H994" s="3">
        <v>3.69</v>
      </c>
      <c r="J994" s="20"/>
    </row>
    <row r="995" spans="1:10">
      <c r="A995" s="20">
        <v>42788</v>
      </c>
      <c r="B995" s="3">
        <v>23.45</v>
      </c>
      <c r="D995" s="20">
        <v>44089</v>
      </c>
      <c r="E995" s="3">
        <v>26.47</v>
      </c>
      <c r="G995" s="20">
        <v>41941</v>
      </c>
      <c r="H995" s="3">
        <v>3.7370000000000001</v>
      </c>
      <c r="J995" s="20"/>
    </row>
    <row r="996" spans="1:10">
      <c r="A996" s="20">
        <v>42789</v>
      </c>
      <c r="B996" s="3">
        <v>23.45</v>
      </c>
      <c r="D996" s="20">
        <v>44090</v>
      </c>
      <c r="E996" s="3">
        <v>26.68</v>
      </c>
      <c r="G996" s="20">
        <v>41942</v>
      </c>
      <c r="H996" s="3">
        <v>3.7639999999999998</v>
      </c>
      <c r="J996" s="20"/>
    </row>
    <row r="997" spans="1:10">
      <c r="A997" s="20">
        <v>42790</v>
      </c>
      <c r="B997" s="3">
        <v>23.6</v>
      </c>
      <c r="D997" s="20">
        <v>44091</v>
      </c>
      <c r="E997" s="3">
        <v>21.71</v>
      </c>
      <c r="G997" s="20">
        <v>41943</v>
      </c>
      <c r="H997" s="3">
        <v>3.7949999999999999</v>
      </c>
      <c r="J997" s="20"/>
    </row>
    <row r="998" spans="1:10">
      <c r="A998" s="20">
        <v>42793</v>
      </c>
      <c r="B998" s="3">
        <v>23.25</v>
      </c>
      <c r="D998" s="20">
        <v>44092</v>
      </c>
      <c r="E998" s="3">
        <v>18.100000000000001</v>
      </c>
      <c r="G998" s="20">
        <v>41946</v>
      </c>
      <c r="H998" s="3">
        <v>3.9</v>
      </c>
      <c r="J998" s="20"/>
    </row>
    <row r="999" spans="1:10">
      <c r="A999" s="20">
        <v>42794</v>
      </c>
      <c r="B999" s="3">
        <v>23.65</v>
      </c>
      <c r="D999" s="20">
        <v>44093</v>
      </c>
      <c r="E999" s="3">
        <v>15.62</v>
      </c>
      <c r="G999" s="20">
        <v>41947</v>
      </c>
      <c r="H999" s="3">
        <v>3.9449999999999998</v>
      </c>
      <c r="J999" s="20"/>
    </row>
    <row r="1000" spans="1:10">
      <c r="A1000" s="20">
        <v>42795</v>
      </c>
      <c r="B1000" s="3">
        <v>24.1</v>
      </c>
      <c r="D1000" s="20">
        <v>44094</v>
      </c>
      <c r="E1000" s="3">
        <v>13.39</v>
      </c>
      <c r="G1000" s="20">
        <v>41948</v>
      </c>
      <c r="H1000" s="3">
        <v>3.96</v>
      </c>
      <c r="J1000" s="20"/>
    </row>
    <row r="1001" spans="1:10">
      <c r="A1001" s="20">
        <v>42796</v>
      </c>
      <c r="B1001" s="3">
        <v>24.2</v>
      </c>
      <c r="D1001" s="20">
        <v>44095</v>
      </c>
      <c r="E1001" s="3">
        <v>14.22</v>
      </c>
      <c r="G1001" s="20">
        <v>41949</v>
      </c>
      <c r="H1001" s="3">
        <v>4.0149999999999997</v>
      </c>
      <c r="J1001" s="20"/>
    </row>
    <row r="1002" spans="1:10">
      <c r="A1002" s="20">
        <v>42797</v>
      </c>
      <c r="B1002" s="3">
        <v>24.2</v>
      </c>
      <c r="D1002" s="20">
        <v>44096</v>
      </c>
      <c r="E1002" s="3">
        <v>14.97</v>
      </c>
      <c r="G1002" s="20">
        <v>41950</v>
      </c>
      <c r="H1002" s="3">
        <v>4.0049999999999999</v>
      </c>
      <c r="J1002" s="20"/>
    </row>
    <row r="1003" spans="1:10">
      <c r="A1003" s="20">
        <v>42800</v>
      </c>
      <c r="B1003" s="3">
        <v>24.15</v>
      </c>
      <c r="D1003" s="20">
        <v>44097</v>
      </c>
      <c r="E1003" s="3">
        <v>15.9</v>
      </c>
      <c r="G1003" s="20">
        <v>41953</v>
      </c>
      <c r="H1003" s="3">
        <v>3.915</v>
      </c>
      <c r="J1003" s="20"/>
    </row>
    <row r="1004" spans="1:10">
      <c r="A1004" s="20">
        <v>42801</v>
      </c>
      <c r="B1004" s="3">
        <v>24.05</v>
      </c>
      <c r="D1004" s="20">
        <v>44098</v>
      </c>
      <c r="E1004" s="3">
        <v>17.89</v>
      </c>
      <c r="G1004" s="20">
        <v>41954</v>
      </c>
      <c r="H1004" s="3">
        <v>3.93</v>
      </c>
      <c r="J1004" s="20"/>
    </row>
    <row r="1005" spans="1:10">
      <c r="A1005" s="20">
        <v>42802</v>
      </c>
      <c r="B1005" s="3">
        <v>24.25</v>
      </c>
      <c r="D1005" s="20">
        <v>44099</v>
      </c>
      <c r="E1005" s="3">
        <v>16.260000000000002</v>
      </c>
      <c r="G1005" s="20">
        <v>41955</v>
      </c>
      <c r="H1005" s="3">
        <v>3.927</v>
      </c>
      <c r="J1005" s="20"/>
    </row>
    <row r="1006" spans="1:10">
      <c r="A1006" s="20">
        <v>42803</v>
      </c>
      <c r="B1006" s="3">
        <v>24.4</v>
      </c>
      <c r="D1006" s="20">
        <v>44100</v>
      </c>
      <c r="E1006" s="3">
        <v>14.8</v>
      </c>
      <c r="G1006" s="20">
        <v>41956</v>
      </c>
      <c r="H1006" s="3">
        <v>3.8069999999999999</v>
      </c>
      <c r="J1006" s="20"/>
    </row>
    <row r="1007" spans="1:10">
      <c r="A1007" s="20">
        <v>42804</v>
      </c>
      <c r="B1007" s="3">
        <v>24.4</v>
      </c>
      <c r="D1007" s="20">
        <v>44101</v>
      </c>
      <c r="E1007" s="3">
        <v>16.059999999999999</v>
      </c>
      <c r="G1007" s="20">
        <v>41957</v>
      </c>
      <c r="H1007" s="3">
        <v>3.8239999999999998</v>
      </c>
      <c r="J1007" s="20"/>
    </row>
    <row r="1008" spans="1:10">
      <c r="A1008" s="20">
        <v>42807</v>
      </c>
      <c r="B1008" s="3">
        <v>24.35</v>
      </c>
      <c r="D1008" s="20">
        <v>44102</v>
      </c>
      <c r="E1008" s="3">
        <v>13.68</v>
      </c>
      <c r="G1008" s="20">
        <v>41960</v>
      </c>
      <c r="H1008" s="3">
        <v>3.9710000000000001</v>
      </c>
      <c r="J1008" s="20"/>
    </row>
    <row r="1009" spans="1:10">
      <c r="A1009" s="20">
        <v>42808</v>
      </c>
      <c r="B1009" s="3">
        <v>24.05</v>
      </c>
      <c r="D1009" s="20">
        <v>44103</v>
      </c>
      <c r="E1009" s="3">
        <v>16.63</v>
      </c>
      <c r="G1009" s="20">
        <v>41961</v>
      </c>
      <c r="H1009" s="3">
        <v>3.9239999999999999</v>
      </c>
      <c r="J1009" s="20"/>
    </row>
    <row r="1010" spans="1:10">
      <c r="A1010" s="20">
        <v>42809</v>
      </c>
      <c r="B1010" s="3">
        <v>24.1</v>
      </c>
      <c r="D1010" s="20">
        <v>44104</v>
      </c>
      <c r="E1010" s="3">
        <v>16.940000000000001</v>
      </c>
      <c r="G1010" s="20">
        <v>41962</v>
      </c>
      <c r="H1010" s="3">
        <v>3.9729999999999999</v>
      </c>
      <c r="J1010" s="20"/>
    </row>
    <row r="1011" spans="1:10">
      <c r="A1011" s="20">
        <v>42810</v>
      </c>
      <c r="B1011" s="3">
        <v>23.9</v>
      </c>
      <c r="D1011" s="20">
        <v>44105</v>
      </c>
      <c r="E1011" s="3">
        <v>14.37</v>
      </c>
      <c r="G1011" s="20">
        <v>41963</v>
      </c>
      <c r="H1011" s="3">
        <v>4.0140000000000002</v>
      </c>
      <c r="J1011" s="20"/>
    </row>
    <row r="1012" spans="1:10">
      <c r="A1012" s="20">
        <v>42811</v>
      </c>
      <c r="B1012" s="3">
        <v>24.05</v>
      </c>
      <c r="D1012" s="20">
        <v>44106</v>
      </c>
      <c r="E1012" s="3">
        <v>13.24</v>
      </c>
      <c r="G1012" s="20">
        <v>41964</v>
      </c>
      <c r="H1012" s="3">
        <v>3.9049999999999998</v>
      </c>
      <c r="J1012" s="20"/>
    </row>
    <row r="1013" spans="1:10">
      <c r="A1013" s="20">
        <v>42814</v>
      </c>
      <c r="B1013" s="3">
        <v>24.3</v>
      </c>
      <c r="D1013" s="20">
        <v>44107</v>
      </c>
      <c r="E1013" s="3">
        <v>12.06</v>
      </c>
      <c r="G1013" s="20">
        <v>41967</v>
      </c>
      <c r="H1013" s="3">
        <v>3.9049999999999998</v>
      </c>
      <c r="J1013" s="20"/>
    </row>
    <row r="1014" spans="1:10">
      <c r="A1014" s="20">
        <v>42815</v>
      </c>
      <c r="B1014" s="3">
        <v>24.4</v>
      </c>
      <c r="D1014" s="20">
        <v>44108</v>
      </c>
      <c r="E1014" s="3">
        <v>16.12</v>
      </c>
      <c r="G1014" s="20">
        <v>41968</v>
      </c>
      <c r="H1014" s="3">
        <v>3.9460000000000002</v>
      </c>
      <c r="J1014" s="20"/>
    </row>
    <row r="1015" spans="1:10">
      <c r="A1015" s="20">
        <v>42816</v>
      </c>
      <c r="B1015" s="3">
        <v>24.2</v>
      </c>
      <c r="D1015" s="20">
        <v>44109</v>
      </c>
      <c r="E1015" s="3">
        <v>13.18</v>
      </c>
      <c r="G1015" s="20">
        <v>41969</v>
      </c>
      <c r="H1015" s="3">
        <v>3.91</v>
      </c>
      <c r="J1015" s="20"/>
    </row>
    <row r="1016" spans="1:10">
      <c r="A1016" s="20">
        <v>42817</v>
      </c>
      <c r="B1016" s="3">
        <v>24.3</v>
      </c>
      <c r="D1016" s="20">
        <v>44110</v>
      </c>
      <c r="E1016" s="3">
        <v>20.11</v>
      </c>
      <c r="G1016" s="20">
        <v>41970</v>
      </c>
      <c r="H1016" s="3">
        <v>3.91</v>
      </c>
      <c r="J1016" s="20"/>
    </row>
    <row r="1017" spans="1:10">
      <c r="A1017" s="20">
        <v>42818</v>
      </c>
      <c r="B1017" s="3">
        <v>24.5</v>
      </c>
      <c r="D1017" s="20">
        <v>44111</v>
      </c>
      <c r="E1017" s="3">
        <v>21.66</v>
      </c>
      <c r="G1017" s="20">
        <v>41971</v>
      </c>
      <c r="H1017" s="3">
        <v>3.7970000000000002</v>
      </c>
      <c r="J1017" s="20"/>
    </row>
    <row r="1018" spans="1:10">
      <c r="A1018" s="20">
        <v>42821</v>
      </c>
      <c r="B1018" s="3">
        <v>24.45</v>
      </c>
      <c r="D1018" s="20">
        <v>44112</v>
      </c>
      <c r="E1018" s="3">
        <v>19.59</v>
      </c>
      <c r="G1018" s="20">
        <v>41974</v>
      </c>
      <c r="H1018" s="3">
        <v>3.7759999999999998</v>
      </c>
      <c r="J1018" s="20"/>
    </row>
    <row r="1019" spans="1:10">
      <c r="A1019" s="20">
        <v>42822</v>
      </c>
      <c r="B1019" s="3">
        <v>24.6</v>
      </c>
      <c r="D1019" s="20">
        <v>44113</v>
      </c>
      <c r="E1019" s="3">
        <v>19.37</v>
      </c>
      <c r="G1019" s="20">
        <v>41975</v>
      </c>
      <c r="H1019" s="3">
        <v>3.6930000000000001</v>
      </c>
      <c r="J1019" s="20"/>
    </row>
    <row r="1020" spans="1:10">
      <c r="A1020" s="20">
        <v>42823</v>
      </c>
      <c r="B1020" s="3">
        <v>24.4</v>
      </c>
      <c r="D1020" s="20">
        <v>44114</v>
      </c>
      <c r="E1020" s="3">
        <v>35.56</v>
      </c>
      <c r="G1020" s="20">
        <v>41976</v>
      </c>
      <c r="H1020" s="3">
        <v>3.6419999999999999</v>
      </c>
      <c r="J1020" s="20"/>
    </row>
    <row r="1021" spans="1:10">
      <c r="A1021" s="20">
        <v>42824</v>
      </c>
      <c r="B1021" s="3">
        <v>24.25</v>
      </c>
      <c r="D1021" s="20">
        <v>44115</v>
      </c>
      <c r="E1021" s="3">
        <v>23.32</v>
      </c>
      <c r="G1021" s="20">
        <v>41977</v>
      </c>
      <c r="H1021" s="3">
        <v>3.5390000000000001</v>
      </c>
      <c r="J1021" s="20"/>
    </row>
    <row r="1022" spans="1:10">
      <c r="A1022" s="20">
        <v>42825</v>
      </c>
      <c r="B1022" s="3">
        <v>24.15</v>
      </c>
      <c r="D1022" s="20">
        <v>44116</v>
      </c>
      <c r="E1022" s="3">
        <v>29.23</v>
      </c>
      <c r="G1022" s="20">
        <v>41978</v>
      </c>
      <c r="H1022" s="3">
        <v>3.6539999999999999</v>
      </c>
      <c r="J1022" s="20"/>
    </row>
    <row r="1023" spans="1:10">
      <c r="A1023" s="20">
        <v>42828</v>
      </c>
      <c r="B1023" s="3">
        <v>24.2</v>
      </c>
      <c r="D1023" s="20">
        <v>44117</v>
      </c>
      <c r="E1023" s="3">
        <v>23.19</v>
      </c>
      <c r="G1023" s="20">
        <v>41981</v>
      </c>
      <c r="H1023" s="3">
        <v>3.52</v>
      </c>
      <c r="J1023" s="20"/>
    </row>
    <row r="1024" spans="1:10">
      <c r="A1024" s="20">
        <v>42829</v>
      </c>
      <c r="B1024" s="3">
        <v>24.7</v>
      </c>
      <c r="D1024" s="20">
        <v>44118</v>
      </c>
      <c r="E1024" s="3">
        <v>20.77</v>
      </c>
      <c r="G1024" s="20">
        <v>41982</v>
      </c>
      <c r="H1024" s="3">
        <v>3.5670000000000002</v>
      </c>
      <c r="J1024" s="20"/>
    </row>
    <row r="1025" spans="1:10">
      <c r="A1025" s="20">
        <v>42830</v>
      </c>
      <c r="B1025" s="3">
        <v>24.6</v>
      </c>
      <c r="D1025" s="20">
        <v>44119</v>
      </c>
      <c r="E1025" s="3">
        <v>19.89</v>
      </c>
      <c r="G1025" s="20">
        <v>41983</v>
      </c>
      <c r="H1025" s="3">
        <v>3.6080000000000001</v>
      </c>
      <c r="J1025" s="20"/>
    </row>
    <row r="1026" spans="1:10">
      <c r="A1026" s="20">
        <v>42831</v>
      </c>
      <c r="B1026" s="3">
        <v>24.6</v>
      </c>
      <c r="D1026" s="20">
        <v>44120</v>
      </c>
      <c r="E1026" s="3">
        <v>20.5</v>
      </c>
      <c r="G1026" s="20">
        <v>41984</v>
      </c>
      <c r="H1026" s="3">
        <v>3.5630000000000002</v>
      </c>
      <c r="J1026" s="20"/>
    </row>
    <row r="1027" spans="1:10">
      <c r="A1027" s="20">
        <v>42832</v>
      </c>
      <c r="B1027" s="3">
        <v>24.4</v>
      </c>
      <c r="D1027" s="20">
        <v>44121</v>
      </c>
      <c r="E1027" s="3">
        <v>13.6</v>
      </c>
      <c r="G1027" s="20">
        <v>41985</v>
      </c>
      <c r="H1027" s="3">
        <v>3.6589999999999998</v>
      </c>
      <c r="J1027" s="20"/>
    </row>
    <row r="1028" spans="1:10">
      <c r="A1028" s="20">
        <v>42835</v>
      </c>
      <c r="B1028" s="3">
        <v>24.55</v>
      </c>
      <c r="D1028" s="20">
        <v>44122</v>
      </c>
      <c r="E1028" s="3">
        <v>26.58</v>
      </c>
      <c r="G1028" s="20">
        <v>41988</v>
      </c>
      <c r="H1028" s="3">
        <v>3.6030000000000002</v>
      </c>
      <c r="J1028" s="20"/>
    </row>
    <row r="1029" spans="1:10">
      <c r="A1029" s="20">
        <v>42836</v>
      </c>
      <c r="B1029" s="3">
        <v>24.45</v>
      </c>
      <c r="D1029" s="20">
        <v>44123</v>
      </c>
      <c r="E1029" s="3">
        <v>37.07</v>
      </c>
      <c r="G1029" s="20">
        <v>41989</v>
      </c>
      <c r="H1029" s="3">
        <v>3.5270000000000001</v>
      </c>
      <c r="J1029" s="20"/>
    </row>
    <row r="1030" spans="1:10">
      <c r="A1030" s="20">
        <v>42837</v>
      </c>
      <c r="B1030" s="3">
        <v>24.65</v>
      </c>
      <c r="D1030" s="20">
        <v>44124</v>
      </c>
      <c r="E1030" s="3">
        <v>22.79</v>
      </c>
      <c r="G1030" s="20">
        <v>41990</v>
      </c>
      <c r="H1030" s="3">
        <v>3.5779999999999998</v>
      </c>
      <c r="J1030" s="20"/>
    </row>
    <row r="1031" spans="1:10">
      <c r="A1031" s="20">
        <v>42838</v>
      </c>
      <c r="B1031" s="3">
        <v>24.95</v>
      </c>
      <c r="D1031" s="20">
        <v>44125</v>
      </c>
      <c r="E1031" s="3">
        <v>23.94</v>
      </c>
      <c r="G1031" s="20">
        <v>41991</v>
      </c>
      <c r="H1031" s="3">
        <v>3.544</v>
      </c>
      <c r="J1031" s="20"/>
    </row>
    <row r="1032" spans="1:10">
      <c r="A1032" s="20">
        <v>42839</v>
      </c>
      <c r="B1032" s="3">
        <v>24.9</v>
      </c>
      <c r="D1032" s="20">
        <v>44126</v>
      </c>
      <c r="E1032" s="3">
        <v>23.63</v>
      </c>
      <c r="G1032" s="20">
        <v>41992</v>
      </c>
      <c r="H1032" s="3">
        <v>3.4089999999999998</v>
      </c>
      <c r="J1032" s="20"/>
    </row>
    <row r="1033" spans="1:10">
      <c r="A1033" s="20">
        <v>42842</v>
      </c>
      <c r="B1033" s="3">
        <v>24.9</v>
      </c>
      <c r="D1033" s="20">
        <v>44127</v>
      </c>
      <c r="E1033" s="3">
        <v>23.07</v>
      </c>
      <c r="G1033" s="20">
        <v>41995</v>
      </c>
      <c r="H1033" s="3">
        <v>3.1989999999999998</v>
      </c>
      <c r="J1033" s="20"/>
    </row>
    <row r="1034" spans="1:10">
      <c r="A1034" s="20">
        <v>42843</v>
      </c>
      <c r="B1034" s="3">
        <v>25</v>
      </c>
      <c r="D1034" s="20">
        <v>44128</v>
      </c>
      <c r="E1034" s="3">
        <v>23.32</v>
      </c>
      <c r="G1034" s="20">
        <v>41996</v>
      </c>
      <c r="H1034" s="3">
        <v>3.2349999999999999</v>
      </c>
      <c r="J1034" s="20"/>
    </row>
    <row r="1035" spans="1:10">
      <c r="A1035" s="20">
        <v>42844</v>
      </c>
      <c r="B1035" s="3">
        <v>25.05</v>
      </c>
      <c r="D1035" s="20">
        <v>44129</v>
      </c>
      <c r="E1035" s="3">
        <v>17.48</v>
      </c>
      <c r="G1035" s="20">
        <v>41997</v>
      </c>
      <c r="H1035" s="3">
        <v>3.1429999999999998</v>
      </c>
      <c r="J1035" s="20"/>
    </row>
    <row r="1036" spans="1:10">
      <c r="A1036" s="20">
        <v>42845</v>
      </c>
      <c r="B1036" s="3">
        <v>25.15</v>
      </c>
      <c r="D1036" s="20">
        <v>44130</v>
      </c>
      <c r="E1036" s="3">
        <v>18.73</v>
      </c>
      <c r="G1036" s="20">
        <v>41998</v>
      </c>
      <c r="H1036" s="3">
        <v>3.1429999999999998</v>
      </c>
      <c r="J1036" s="20"/>
    </row>
    <row r="1037" spans="1:10">
      <c r="A1037" s="20">
        <v>42846</v>
      </c>
      <c r="B1037" s="3">
        <v>25</v>
      </c>
      <c r="D1037" s="20">
        <v>44131</v>
      </c>
      <c r="E1037" s="3">
        <v>32.97</v>
      </c>
      <c r="G1037" s="20">
        <v>41999</v>
      </c>
      <c r="H1037" s="3">
        <v>3.113</v>
      </c>
      <c r="J1037" s="20"/>
    </row>
    <row r="1038" spans="1:10">
      <c r="A1038" s="20">
        <v>42849</v>
      </c>
      <c r="B1038" s="3">
        <v>24.9</v>
      </c>
      <c r="D1038" s="20">
        <v>44132</v>
      </c>
      <c r="E1038" s="3">
        <v>38.46</v>
      </c>
      <c r="G1038" s="20">
        <v>42002</v>
      </c>
      <c r="H1038" s="3">
        <v>3.234</v>
      </c>
      <c r="J1038" s="20"/>
    </row>
    <row r="1039" spans="1:10">
      <c r="A1039" s="20">
        <v>42850</v>
      </c>
      <c r="B1039" s="3">
        <v>25</v>
      </c>
      <c r="D1039" s="20">
        <v>44133</v>
      </c>
      <c r="E1039" s="3">
        <v>27.64</v>
      </c>
      <c r="G1039" s="20">
        <v>42003</v>
      </c>
      <c r="H1039" s="3">
        <v>3.5550000000000002</v>
      </c>
      <c r="J1039" s="20"/>
    </row>
    <row r="1040" spans="1:10">
      <c r="A1040" s="20">
        <v>42851</v>
      </c>
      <c r="B1040" s="3">
        <v>25.2</v>
      </c>
      <c r="D1040" s="20">
        <v>44134</v>
      </c>
      <c r="E1040" s="3">
        <v>30.46</v>
      </c>
      <c r="G1040" s="20">
        <v>42004</v>
      </c>
      <c r="H1040" s="3">
        <v>3.4609999999999999</v>
      </c>
      <c r="J1040" s="20"/>
    </row>
    <row r="1041" spans="1:10">
      <c r="A1041" s="20">
        <v>42852</v>
      </c>
      <c r="B1041" s="3">
        <v>25.05</v>
      </c>
      <c r="D1041" s="20">
        <v>44135</v>
      </c>
      <c r="E1041" s="3">
        <v>26.72</v>
      </c>
      <c r="G1041" s="20">
        <v>42005</v>
      </c>
      <c r="H1041" s="3">
        <v>3.4609999999999999</v>
      </c>
      <c r="J1041" s="20"/>
    </row>
    <row r="1042" spans="1:10">
      <c r="A1042" s="20">
        <v>42853</v>
      </c>
      <c r="B1042" s="3">
        <v>25</v>
      </c>
      <c r="D1042" s="20">
        <v>44136</v>
      </c>
      <c r="E1042" s="3">
        <v>27.48</v>
      </c>
      <c r="G1042" s="20">
        <v>42006</v>
      </c>
      <c r="H1042" s="3">
        <v>3.4729999999999999</v>
      </c>
      <c r="J1042" s="20"/>
    </row>
    <row r="1043" spans="1:10">
      <c r="A1043" s="20">
        <v>42856</v>
      </c>
      <c r="B1043" s="3">
        <v>24.75</v>
      </c>
      <c r="D1043" s="20">
        <v>44137</v>
      </c>
      <c r="E1043" s="3">
        <v>32.840000000000003</v>
      </c>
      <c r="G1043" s="20">
        <v>42009</v>
      </c>
      <c r="H1043" s="3">
        <v>3.3879999999999999</v>
      </c>
      <c r="J1043" s="20"/>
    </row>
    <row r="1044" spans="1:10">
      <c r="A1044" s="20">
        <v>42857</v>
      </c>
      <c r="B1044" s="3">
        <v>24.6</v>
      </c>
      <c r="D1044" s="20">
        <v>44138</v>
      </c>
      <c r="E1044" s="3">
        <v>19.14</v>
      </c>
      <c r="G1044" s="20">
        <v>42010</v>
      </c>
      <c r="H1044" s="3">
        <v>3.3820000000000001</v>
      </c>
      <c r="J1044" s="20"/>
    </row>
    <row r="1045" spans="1:10">
      <c r="A1045" s="20">
        <v>42858</v>
      </c>
      <c r="B1045" s="3">
        <v>24.75</v>
      </c>
      <c r="D1045" s="20">
        <v>44139</v>
      </c>
      <c r="E1045" s="3">
        <v>21.59</v>
      </c>
      <c r="G1045" s="20">
        <v>42011</v>
      </c>
      <c r="H1045" s="3">
        <v>3.3490000000000002</v>
      </c>
      <c r="J1045" s="20"/>
    </row>
    <row r="1046" spans="1:10">
      <c r="A1046" s="20">
        <v>42859</v>
      </c>
      <c r="B1046" s="3">
        <v>24.7</v>
      </c>
      <c r="D1046" s="20">
        <v>44140</v>
      </c>
      <c r="E1046" s="3">
        <v>30.36</v>
      </c>
      <c r="G1046" s="20">
        <v>42012</v>
      </c>
      <c r="H1046" s="3">
        <v>3.3809999999999998</v>
      </c>
      <c r="J1046" s="20"/>
    </row>
    <row r="1047" spans="1:10">
      <c r="A1047" s="20">
        <v>42860</v>
      </c>
      <c r="B1047" s="3">
        <v>24.95</v>
      </c>
      <c r="D1047" s="20">
        <v>44141</v>
      </c>
      <c r="E1047" s="3">
        <v>31.45</v>
      </c>
      <c r="G1047" s="20">
        <v>42013</v>
      </c>
      <c r="H1047" s="3">
        <v>3.4039999999999999</v>
      </c>
      <c r="J1047" s="20"/>
    </row>
    <row r="1048" spans="1:10">
      <c r="A1048" s="20">
        <v>42863</v>
      </c>
      <c r="B1048" s="3">
        <v>24.65</v>
      </c>
      <c r="D1048" s="20">
        <v>44142</v>
      </c>
      <c r="E1048" s="3">
        <v>19.29</v>
      </c>
      <c r="G1048" s="20">
        <v>42016</v>
      </c>
      <c r="H1048" s="3">
        <v>3.331</v>
      </c>
      <c r="J1048" s="20"/>
    </row>
    <row r="1049" spans="1:10">
      <c r="A1049" s="20">
        <v>42864</v>
      </c>
      <c r="B1049" s="3">
        <v>24.9</v>
      </c>
      <c r="D1049" s="20">
        <v>44143</v>
      </c>
      <c r="E1049" s="3">
        <v>17.16</v>
      </c>
      <c r="G1049" s="20">
        <v>42017</v>
      </c>
      <c r="H1049" s="3">
        <v>3.3980000000000001</v>
      </c>
      <c r="J1049" s="20"/>
    </row>
    <row r="1050" spans="1:10">
      <c r="A1050" s="20">
        <v>42865</v>
      </c>
      <c r="B1050" s="3">
        <v>25.1</v>
      </c>
      <c r="D1050" s="20">
        <v>44144</v>
      </c>
      <c r="E1050" s="3">
        <v>22.12</v>
      </c>
      <c r="G1050" s="20">
        <v>42018</v>
      </c>
      <c r="H1050" s="3">
        <v>3.4769999999999999</v>
      </c>
      <c r="J1050" s="20"/>
    </row>
    <row r="1051" spans="1:10">
      <c r="A1051" s="20">
        <v>42866</v>
      </c>
      <c r="B1051" s="3">
        <v>25.25</v>
      </c>
      <c r="D1051" s="20">
        <v>44145</v>
      </c>
      <c r="E1051" s="3">
        <v>39.39</v>
      </c>
      <c r="G1051" s="20">
        <v>42019</v>
      </c>
      <c r="H1051" s="3">
        <v>3.4159999999999999</v>
      </c>
      <c r="J1051" s="20"/>
    </row>
    <row r="1052" spans="1:10">
      <c r="A1052" s="20">
        <v>42867</v>
      </c>
      <c r="B1052" s="3">
        <v>25.4</v>
      </c>
      <c r="D1052" s="20">
        <v>44146</v>
      </c>
      <c r="E1052" s="3">
        <v>33.21</v>
      </c>
      <c r="G1052" s="20">
        <v>42020</v>
      </c>
      <c r="H1052" s="3">
        <v>3.4260000000000002</v>
      </c>
      <c r="J1052" s="20"/>
    </row>
    <row r="1053" spans="1:10">
      <c r="A1053" s="20">
        <v>42870</v>
      </c>
      <c r="B1053" s="3">
        <v>25.15</v>
      </c>
      <c r="D1053" s="20">
        <v>44147</v>
      </c>
      <c r="E1053" s="3">
        <v>30.83</v>
      </c>
      <c r="G1053" s="20">
        <v>42023</v>
      </c>
      <c r="H1053" s="3">
        <v>3.4260000000000002</v>
      </c>
      <c r="J1053" s="20"/>
    </row>
    <row r="1054" spans="1:10">
      <c r="A1054" s="20">
        <v>42871</v>
      </c>
      <c r="B1054" s="3">
        <v>24.9</v>
      </c>
      <c r="D1054" s="20">
        <v>44148</v>
      </c>
      <c r="E1054" s="3">
        <v>31.16</v>
      </c>
      <c r="G1054" s="20">
        <v>42024</v>
      </c>
      <c r="H1054" s="3">
        <v>3.3210000000000002</v>
      </c>
      <c r="J1054" s="20"/>
    </row>
    <row r="1055" spans="1:10">
      <c r="A1055" s="20">
        <v>42872</v>
      </c>
      <c r="B1055" s="3">
        <v>25.05</v>
      </c>
      <c r="D1055" s="20">
        <v>44149</v>
      </c>
      <c r="E1055" s="3">
        <v>22.2</v>
      </c>
      <c r="G1055" s="20">
        <v>42025</v>
      </c>
      <c r="H1055" s="3">
        <v>3.39</v>
      </c>
      <c r="J1055" s="20"/>
    </row>
    <row r="1056" spans="1:10">
      <c r="A1056" s="20">
        <v>42873</v>
      </c>
      <c r="B1056" s="3">
        <v>25.1</v>
      </c>
      <c r="D1056" s="20">
        <v>44150</v>
      </c>
      <c r="E1056" s="3">
        <v>22.64</v>
      </c>
      <c r="G1056" s="20">
        <v>42026</v>
      </c>
      <c r="H1056" s="3">
        <v>3.3570000000000002</v>
      </c>
      <c r="J1056" s="20"/>
    </row>
    <row r="1057" spans="1:10">
      <c r="A1057" s="20">
        <v>42874</v>
      </c>
      <c r="B1057" s="3">
        <v>25.2</v>
      </c>
      <c r="D1057" s="20">
        <v>44151</v>
      </c>
      <c r="E1057" s="3">
        <v>24.63</v>
      </c>
      <c r="G1057" s="20">
        <v>42027</v>
      </c>
      <c r="H1057" s="3">
        <v>3.4009999999999998</v>
      </c>
      <c r="J1057" s="20"/>
    </row>
    <row r="1058" spans="1:10">
      <c r="A1058" s="20">
        <v>42877</v>
      </c>
      <c r="B1058" s="3">
        <v>25.55</v>
      </c>
      <c r="D1058" s="20">
        <v>44152</v>
      </c>
      <c r="E1058" s="3">
        <v>21.21</v>
      </c>
      <c r="G1058" s="20">
        <v>42030</v>
      </c>
      <c r="H1058" s="3">
        <v>3.3839999999999999</v>
      </c>
      <c r="J1058" s="20"/>
    </row>
    <row r="1059" spans="1:10">
      <c r="A1059" s="20">
        <v>42878</v>
      </c>
      <c r="B1059" s="3">
        <v>25.3</v>
      </c>
      <c r="D1059" s="20">
        <v>44153</v>
      </c>
      <c r="E1059" s="3">
        <v>15.97</v>
      </c>
      <c r="G1059" s="20">
        <v>42031</v>
      </c>
      <c r="H1059" s="3">
        <v>3.415</v>
      </c>
      <c r="J1059" s="20"/>
    </row>
    <row r="1060" spans="1:10">
      <c r="A1060" s="20">
        <v>42879</v>
      </c>
      <c r="B1060" s="3">
        <v>25.55</v>
      </c>
      <c r="D1060" s="20">
        <v>44154</v>
      </c>
      <c r="E1060" s="3">
        <v>15.06</v>
      </c>
      <c r="G1060" s="20">
        <v>42032</v>
      </c>
      <c r="H1060" s="3">
        <v>3.367</v>
      </c>
      <c r="J1060" s="20"/>
    </row>
    <row r="1061" spans="1:10">
      <c r="A1061" s="20">
        <v>42880</v>
      </c>
      <c r="B1061" s="3">
        <v>25.6</v>
      </c>
      <c r="D1061" s="20">
        <v>44155</v>
      </c>
      <c r="E1061" s="3">
        <v>18.62</v>
      </c>
      <c r="G1061" s="20">
        <v>42033</v>
      </c>
      <c r="H1061" s="3">
        <v>3.2919999999999998</v>
      </c>
      <c r="J1061" s="20"/>
    </row>
    <row r="1062" spans="1:10">
      <c r="A1062" s="20">
        <v>42881</v>
      </c>
      <c r="B1062" s="3">
        <v>24.85</v>
      </c>
      <c r="D1062" s="20">
        <v>44156</v>
      </c>
      <c r="E1062" s="3">
        <v>20.34</v>
      </c>
      <c r="G1062" s="20">
        <v>42034</v>
      </c>
      <c r="H1062" s="3">
        <v>3.258</v>
      </c>
      <c r="J1062" s="20"/>
    </row>
    <row r="1063" spans="1:10">
      <c r="A1063" s="20">
        <v>42884</v>
      </c>
      <c r="B1063" s="3">
        <v>24.75</v>
      </c>
      <c r="D1063" s="20">
        <v>44157</v>
      </c>
      <c r="E1063" s="3">
        <v>19.63</v>
      </c>
      <c r="G1063" s="20">
        <v>42037</v>
      </c>
      <c r="H1063" s="3">
        <v>3.24</v>
      </c>
      <c r="J1063" s="20"/>
    </row>
    <row r="1064" spans="1:10">
      <c r="A1064" s="20">
        <v>42885</v>
      </c>
      <c r="B1064" s="3">
        <v>24.65</v>
      </c>
      <c r="D1064" s="20">
        <v>44158</v>
      </c>
      <c r="E1064" s="3">
        <v>16.8</v>
      </c>
      <c r="G1064" s="20">
        <v>42038</v>
      </c>
      <c r="H1064" s="3">
        <v>3.2770000000000001</v>
      </c>
      <c r="J1064" s="20"/>
    </row>
    <row r="1065" spans="1:10">
      <c r="A1065" s="20">
        <v>42886</v>
      </c>
      <c r="B1065" s="3">
        <v>24.3</v>
      </c>
      <c r="D1065" s="20">
        <v>44159</v>
      </c>
      <c r="E1065" s="3">
        <v>12.65</v>
      </c>
      <c r="G1065" s="20">
        <v>42039</v>
      </c>
      <c r="H1065" s="3">
        <v>3.2469999999999999</v>
      </c>
      <c r="J1065" s="20"/>
    </row>
    <row r="1066" spans="1:10">
      <c r="A1066" s="20">
        <v>42887</v>
      </c>
      <c r="B1066" s="3">
        <v>24.4</v>
      </c>
      <c r="D1066" s="20">
        <v>44160</v>
      </c>
      <c r="E1066" s="3">
        <v>19.79</v>
      </c>
      <c r="G1066" s="20">
        <v>42040</v>
      </c>
      <c r="H1066" s="3">
        <v>3.1970000000000001</v>
      </c>
      <c r="J1066" s="20"/>
    </row>
    <row r="1067" spans="1:10">
      <c r="A1067" s="20">
        <v>42888</v>
      </c>
      <c r="B1067" s="3">
        <v>24.35</v>
      </c>
      <c r="D1067" s="20">
        <v>44161</v>
      </c>
      <c r="E1067" s="3">
        <v>17.739999999999998</v>
      </c>
      <c r="G1067" s="20">
        <v>42041</v>
      </c>
      <c r="H1067" s="3">
        <v>3.2109999999999999</v>
      </c>
      <c r="J1067" s="20"/>
    </row>
    <row r="1068" spans="1:10">
      <c r="A1068" s="20">
        <v>42891</v>
      </c>
      <c r="B1068" s="3">
        <v>24.1</v>
      </c>
      <c r="D1068" s="20">
        <v>44162</v>
      </c>
      <c r="E1068" s="3">
        <v>18.22</v>
      </c>
      <c r="G1068" s="20">
        <v>42044</v>
      </c>
      <c r="H1068" s="3">
        <v>3.2250000000000001</v>
      </c>
      <c r="J1068" s="20"/>
    </row>
    <row r="1069" spans="1:10">
      <c r="A1069" s="20">
        <v>42892</v>
      </c>
      <c r="B1069" s="3">
        <v>24.4</v>
      </c>
      <c r="D1069" s="20">
        <v>44163</v>
      </c>
      <c r="E1069" s="3">
        <v>22.53</v>
      </c>
      <c r="G1069" s="20">
        <v>42045</v>
      </c>
      <c r="H1069" s="3">
        <v>3.2639999999999998</v>
      </c>
      <c r="J1069" s="20"/>
    </row>
    <row r="1070" spans="1:10">
      <c r="A1070" s="20">
        <v>42893</v>
      </c>
      <c r="B1070" s="3">
        <v>24.35</v>
      </c>
      <c r="D1070" s="20">
        <v>44164</v>
      </c>
      <c r="E1070" s="3">
        <v>18.45</v>
      </c>
      <c r="G1070" s="20">
        <v>42046</v>
      </c>
      <c r="H1070" s="3">
        <v>3.2959999999999998</v>
      </c>
      <c r="J1070" s="20"/>
    </row>
    <row r="1071" spans="1:10">
      <c r="A1071" s="20">
        <v>42894</v>
      </c>
      <c r="B1071" s="3">
        <v>24.5</v>
      </c>
      <c r="D1071" s="20">
        <v>44165</v>
      </c>
      <c r="E1071" s="3">
        <v>22.24</v>
      </c>
      <c r="G1071" s="20">
        <v>42047</v>
      </c>
      <c r="H1071" s="3">
        <v>3.2629999999999999</v>
      </c>
      <c r="J1071" s="20"/>
    </row>
    <row r="1072" spans="1:10">
      <c r="A1072" s="20">
        <v>42895</v>
      </c>
      <c r="B1072" s="3">
        <v>24.75</v>
      </c>
      <c r="D1072" s="20">
        <v>44166</v>
      </c>
      <c r="E1072" s="3">
        <v>21.86</v>
      </c>
      <c r="G1072" s="20">
        <v>42048</v>
      </c>
      <c r="H1072" s="3">
        <v>3.3010000000000002</v>
      </c>
      <c r="J1072" s="20"/>
    </row>
    <row r="1073" spans="1:10">
      <c r="A1073" s="20">
        <v>42898</v>
      </c>
      <c r="B1073" s="3">
        <v>24.6</v>
      </c>
      <c r="D1073" s="20">
        <v>44167</v>
      </c>
      <c r="E1073" s="3">
        <v>17.760000000000002</v>
      </c>
      <c r="G1073" s="20">
        <v>42051</v>
      </c>
      <c r="H1073" s="3">
        <v>3.3010000000000002</v>
      </c>
      <c r="J1073" s="20"/>
    </row>
    <row r="1074" spans="1:10">
      <c r="A1074" s="20">
        <v>42899</v>
      </c>
      <c r="B1074" s="3">
        <v>24.5</v>
      </c>
      <c r="D1074" s="20">
        <v>44168</v>
      </c>
      <c r="E1074" s="3">
        <v>23.13</v>
      </c>
      <c r="G1074" s="20">
        <v>42052</v>
      </c>
      <c r="H1074" s="3">
        <v>3.274</v>
      </c>
      <c r="J1074" s="20"/>
    </row>
    <row r="1075" spans="1:10">
      <c r="A1075" s="20">
        <v>42900</v>
      </c>
      <c r="B1075" s="3">
        <v>24.35</v>
      </c>
      <c r="D1075" s="20">
        <v>44169</v>
      </c>
      <c r="E1075" s="3">
        <v>22.93</v>
      </c>
      <c r="G1075" s="20">
        <v>42053</v>
      </c>
      <c r="H1075" s="3">
        <v>3.2890000000000001</v>
      </c>
      <c r="J1075" s="20"/>
    </row>
    <row r="1076" spans="1:10">
      <c r="A1076" s="20">
        <v>42901</v>
      </c>
      <c r="B1076" s="3">
        <v>24.75</v>
      </c>
      <c r="D1076" s="20">
        <v>44170</v>
      </c>
      <c r="E1076" s="3">
        <v>22.17</v>
      </c>
      <c r="G1076" s="20">
        <v>42054</v>
      </c>
      <c r="H1076" s="3">
        <v>3.2810000000000001</v>
      </c>
      <c r="J1076" s="20"/>
    </row>
    <row r="1077" spans="1:10">
      <c r="A1077" s="20">
        <v>42902</v>
      </c>
      <c r="B1077" s="3">
        <v>24.7</v>
      </c>
      <c r="D1077" s="20">
        <v>44171</v>
      </c>
      <c r="E1077" s="3">
        <v>19.989999999999998</v>
      </c>
      <c r="G1077" s="20">
        <v>42055</v>
      </c>
      <c r="H1077" s="3">
        <v>3.3069999999999999</v>
      </c>
      <c r="J1077" s="20"/>
    </row>
    <row r="1078" spans="1:10">
      <c r="A1078" s="20">
        <v>42905</v>
      </c>
      <c r="B1078" s="3">
        <v>24.15</v>
      </c>
      <c r="D1078" s="20">
        <v>44172</v>
      </c>
      <c r="E1078" s="3">
        <v>23.76</v>
      </c>
      <c r="G1078" s="20">
        <v>42058</v>
      </c>
      <c r="H1078" s="3">
        <v>3.2509999999999999</v>
      </c>
      <c r="J1078" s="20"/>
    </row>
    <row r="1079" spans="1:10">
      <c r="A1079" s="20">
        <v>42906</v>
      </c>
      <c r="B1079" s="3">
        <v>24.15</v>
      </c>
      <c r="D1079" s="20">
        <v>44173</v>
      </c>
      <c r="E1079" s="3">
        <v>20.47</v>
      </c>
      <c r="G1079" s="20">
        <v>42059</v>
      </c>
      <c r="H1079" s="3">
        <v>3.2410000000000001</v>
      </c>
      <c r="J1079" s="20"/>
    </row>
    <row r="1080" spans="1:10">
      <c r="A1080" s="20">
        <v>42907</v>
      </c>
      <c r="B1080" s="3">
        <v>24.3</v>
      </c>
      <c r="D1080" s="20">
        <v>44174</v>
      </c>
      <c r="E1080" s="3">
        <v>17.82</v>
      </c>
      <c r="G1080" s="20">
        <v>42060</v>
      </c>
      <c r="H1080" s="3">
        <v>3.2440000000000002</v>
      </c>
      <c r="J1080" s="20"/>
    </row>
    <row r="1081" spans="1:10">
      <c r="A1081" s="20">
        <v>42908</v>
      </c>
      <c r="B1081" s="3">
        <v>24.25</v>
      </c>
      <c r="D1081" s="20">
        <v>44175</v>
      </c>
      <c r="E1081" s="3">
        <v>16.41</v>
      </c>
      <c r="G1081" s="20">
        <v>42061</v>
      </c>
      <c r="H1081" s="3">
        <v>3.1840000000000002</v>
      </c>
      <c r="J1081" s="20"/>
    </row>
    <row r="1082" spans="1:10">
      <c r="A1082" s="20">
        <v>42909</v>
      </c>
      <c r="B1082" s="3">
        <v>24.35</v>
      </c>
      <c r="D1082" s="20">
        <v>44176</v>
      </c>
      <c r="E1082" s="3">
        <v>18.29</v>
      </c>
      <c r="G1082" s="20">
        <v>42062</v>
      </c>
      <c r="H1082" s="3">
        <v>3.1949999999999998</v>
      </c>
      <c r="J1082" s="20"/>
    </row>
    <row r="1083" spans="1:10">
      <c r="A1083" s="20">
        <v>42912</v>
      </c>
      <c r="B1083" s="3">
        <v>24.65</v>
      </c>
      <c r="D1083" s="20">
        <v>44177</v>
      </c>
      <c r="E1083" s="3">
        <v>19.260000000000002</v>
      </c>
      <c r="G1083" s="20">
        <v>42065</v>
      </c>
      <c r="H1083" s="3">
        <v>3.1840000000000002</v>
      </c>
      <c r="J1083" s="20"/>
    </row>
    <row r="1084" spans="1:10">
      <c r="A1084" s="20">
        <v>42913</v>
      </c>
      <c r="B1084" s="3">
        <v>24.5</v>
      </c>
      <c r="D1084" s="20">
        <v>44178</v>
      </c>
      <c r="E1084" s="3">
        <v>17.73</v>
      </c>
      <c r="G1084" s="20">
        <v>42066</v>
      </c>
      <c r="H1084" s="3">
        <v>3.2050000000000001</v>
      </c>
      <c r="J1084" s="20"/>
    </row>
    <row r="1085" spans="1:10">
      <c r="A1085" s="20">
        <v>42914</v>
      </c>
      <c r="B1085" s="3">
        <v>24.5</v>
      </c>
      <c r="D1085" s="20">
        <v>44179</v>
      </c>
      <c r="E1085" s="3">
        <v>23.2</v>
      </c>
      <c r="G1085" s="20">
        <v>42067</v>
      </c>
      <c r="H1085" s="3">
        <v>3.2229999999999999</v>
      </c>
      <c r="J1085" s="20"/>
    </row>
    <row r="1086" spans="1:10">
      <c r="A1086" s="20">
        <v>42915</v>
      </c>
      <c r="B1086" s="3">
        <v>24.25</v>
      </c>
      <c r="D1086" s="20">
        <v>44180</v>
      </c>
      <c r="E1086" s="3">
        <v>20.16</v>
      </c>
      <c r="G1086" s="20">
        <v>42068</v>
      </c>
      <c r="H1086" s="3">
        <v>3.2480000000000002</v>
      </c>
      <c r="J1086" s="20"/>
    </row>
    <row r="1087" spans="1:10">
      <c r="A1087" s="20">
        <v>42916</v>
      </c>
      <c r="B1087" s="3">
        <v>24.15</v>
      </c>
      <c r="D1087" s="20">
        <v>44181</v>
      </c>
      <c r="E1087" s="3">
        <v>26.17</v>
      </c>
      <c r="G1087" s="20">
        <v>42069</v>
      </c>
      <c r="H1087" s="3">
        <v>3.2629999999999999</v>
      </c>
      <c r="J1087" s="20"/>
    </row>
    <row r="1088" spans="1:10">
      <c r="A1088" s="20">
        <v>42919</v>
      </c>
      <c r="B1088" s="3">
        <v>23.85</v>
      </c>
      <c r="D1088" s="20">
        <v>44182</v>
      </c>
      <c r="E1088" s="3">
        <v>22.96</v>
      </c>
      <c r="G1088" s="20">
        <v>42072</v>
      </c>
      <c r="H1088" s="3">
        <v>3.18</v>
      </c>
      <c r="J1088" s="20"/>
    </row>
    <row r="1089" spans="1:10">
      <c r="A1089" s="20">
        <v>42920</v>
      </c>
      <c r="B1089" s="3">
        <v>23.8</v>
      </c>
      <c r="D1089" s="20">
        <v>44183</v>
      </c>
      <c r="E1089" s="3">
        <v>18.16</v>
      </c>
      <c r="G1089" s="20">
        <v>42073</v>
      </c>
      <c r="H1089" s="3">
        <v>3.2</v>
      </c>
      <c r="J1089" s="20"/>
    </row>
    <row r="1090" spans="1:10">
      <c r="A1090" s="20">
        <v>42921</v>
      </c>
      <c r="B1090" s="3">
        <v>23.25</v>
      </c>
      <c r="D1090" s="20">
        <v>44184</v>
      </c>
      <c r="E1090" s="3">
        <v>21.71</v>
      </c>
      <c r="G1090" s="20">
        <v>42074</v>
      </c>
      <c r="H1090" s="3">
        <v>3.226</v>
      </c>
      <c r="J1090" s="20"/>
    </row>
    <row r="1091" spans="1:10">
      <c r="A1091" s="20">
        <v>42922</v>
      </c>
      <c r="B1091" s="3">
        <v>23.6</v>
      </c>
      <c r="D1091" s="20">
        <v>44185</v>
      </c>
      <c r="E1091" s="3">
        <v>22.32</v>
      </c>
      <c r="G1091" s="20">
        <v>42075</v>
      </c>
      <c r="H1091" s="3">
        <v>3.1949999999999998</v>
      </c>
      <c r="J1091" s="20"/>
    </row>
    <row r="1092" spans="1:10">
      <c r="A1092" s="20">
        <v>42923</v>
      </c>
      <c r="B1092" s="3">
        <v>23.35</v>
      </c>
      <c r="D1092" s="20">
        <v>44186</v>
      </c>
      <c r="E1092" s="3">
        <v>21.96</v>
      </c>
      <c r="G1092" s="20">
        <v>42076</v>
      </c>
      <c r="H1092" s="3">
        <v>3.18</v>
      </c>
      <c r="J1092" s="20"/>
    </row>
    <row r="1093" spans="1:10">
      <c r="A1093" s="20">
        <v>42926</v>
      </c>
      <c r="B1093" s="3">
        <v>23.7</v>
      </c>
      <c r="D1093" s="20">
        <v>44187</v>
      </c>
      <c r="E1093" s="3">
        <v>16.670000000000002</v>
      </c>
      <c r="G1093" s="20">
        <v>42079</v>
      </c>
      <c r="H1093" s="3">
        <v>3.1560000000000001</v>
      </c>
      <c r="J1093" s="20"/>
    </row>
    <row r="1094" spans="1:10">
      <c r="A1094" s="20">
        <v>42927</v>
      </c>
      <c r="B1094" s="3">
        <v>24.15</v>
      </c>
      <c r="D1094" s="20">
        <v>44188</v>
      </c>
      <c r="E1094" s="3">
        <v>16.8</v>
      </c>
      <c r="G1094" s="20">
        <v>42080</v>
      </c>
      <c r="H1094" s="3">
        <v>3.1949999999999998</v>
      </c>
      <c r="J1094" s="20"/>
    </row>
    <row r="1095" spans="1:10">
      <c r="A1095" s="20">
        <v>42928</v>
      </c>
      <c r="B1095" s="3">
        <v>24.15</v>
      </c>
      <c r="D1095" s="20">
        <v>44189</v>
      </c>
      <c r="E1095" s="3">
        <v>22.14</v>
      </c>
      <c r="G1095" s="20">
        <v>42081</v>
      </c>
      <c r="H1095" s="3">
        <v>3.234</v>
      </c>
      <c r="J1095" s="20"/>
    </row>
    <row r="1096" spans="1:10">
      <c r="A1096" s="20">
        <v>42929</v>
      </c>
      <c r="B1096" s="3">
        <v>24.4</v>
      </c>
      <c r="D1096" s="20">
        <v>44190</v>
      </c>
      <c r="E1096" s="3">
        <v>22.11</v>
      </c>
      <c r="G1096" s="20">
        <v>42082</v>
      </c>
      <c r="H1096" s="3">
        <v>3.1989999999999998</v>
      </c>
      <c r="J1096" s="20"/>
    </row>
    <row r="1097" spans="1:10">
      <c r="A1097" s="20">
        <v>42930</v>
      </c>
      <c r="B1097" s="3">
        <v>24.35</v>
      </c>
      <c r="D1097" s="20">
        <v>44191</v>
      </c>
      <c r="E1097" s="3">
        <v>17.22</v>
      </c>
      <c r="G1097" s="20">
        <v>42083</v>
      </c>
      <c r="H1097" s="3">
        <v>3.1869999999999998</v>
      </c>
      <c r="J1097" s="20"/>
    </row>
    <row r="1098" spans="1:10">
      <c r="A1098" s="20">
        <v>42933</v>
      </c>
      <c r="B1098" s="3">
        <v>24.4</v>
      </c>
      <c r="D1098" s="20">
        <v>44192</v>
      </c>
      <c r="E1098" s="3">
        <v>17.170000000000002</v>
      </c>
      <c r="G1098" s="20">
        <v>42086</v>
      </c>
      <c r="H1098" s="3">
        <v>3.177</v>
      </c>
      <c r="J1098" s="20"/>
    </row>
    <row r="1099" spans="1:10">
      <c r="A1099" s="20">
        <v>42934</v>
      </c>
      <c r="B1099" s="3">
        <v>24.7</v>
      </c>
      <c r="D1099" s="20">
        <v>44193</v>
      </c>
      <c r="E1099" s="3">
        <v>20.63</v>
      </c>
      <c r="G1099" s="20">
        <v>42087</v>
      </c>
      <c r="H1099" s="3">
        <v>3.2080000000000002</v>
      </c>
      <c r="J1099" s="20"/>
    </row>
    <row r="1100" spans="1:10">
      <c r="A1100" s="20">
        <v>42935</v>
      </c>
      <c r="B1100" s="3">
        <v>24.6</v>
      </c>
      <c r="D1100" s="20">
        <v>44194</v>
      </c>
      <c r="E1100" s="3">
        <v>16.36</v>
      </c>
      <c r="G1100" s="20">
        <v>42088</v>
      </c>
      <c r="H1100" s="3">
        <v>3.1669999999999998</v>
      </c>
      <c r="J1100" s="20"/>
    </row>
    <row r="1101" spans="1:10">
      <c r="A1101" s="20">
        <v>42936</v>
      </c>
      <c r="B1101" s="3">
        <v>24.55</v>
      </c>
      <c r="D1101" s="20">
        <v>44195</v>
      </c>
      <c r="E1101" s="3">
        <v>17.87</v>
      </c>
      <c r="G1101" s="20">
        <v>42089</v>
      </c>
      <c r="H1101" s="3">
        <v>3.1389999999999998</v>
      </c>
      <c r="J1101" s="20"/>
    </row>
    <row r="1102" spans="1:10">
      <c r="A1102" s="20">
        <v>42937</v>
      </c>
      <c r="B1102" s="3">
        <v>24.25</v>
      </c>
      <c r="D1102" s="20">
        <v>44196</v>
      </c>
      <c r="E1102" s="3">
        <v>25.41</v>
      </c>
      <c r="G1102" s="20">
        <v>42090</v>
      </c>
      <c r="H1102" s="3">
        <v>3.1120000000000001</v>
      </c>
      <c r="J1102" s="20"/>
    </row>
    <row r="1103" spans="1:10">
      <c r="A1103" s="20">
        <v>42940</v>
      </c>
      <c r="B1103" s="3">
        <v>23.95</v>
      </c>
      <c r="D1103" s="20">
        <v>44197</v>
      </c>
      <c r="E1103" s="3">
        <v>20.65</v>
      </c>
      <c r="G1103" s="20">
        <v>42093</v>
      </c>
      <c r="H1103" s="3">
        <v>3.1110000000000002</v>
      </c>
      <c r="J1103" s="20"/>
    </row>
    <row r="1104" spans="1:10">
      <c r="A1104" s="20">
        <v>42941</v>
      </c>
      <c r="B1104" s="3">
        <v>24.05</v>
      </c>
      <c r="D1104" s="20">
        <v>44198</v>
      </c>
      <c r="E1104" s="3">
        <v>19.71</v>
      </c>
      <c r="G1104" s="20">
        <v>42094</v>
      </c>
      <c r="H1104" s="3">
        <v>3.113</v>
      </c>
      <c r="J1104" s="20"/>
    </row>
    <row r="1105" spans="1:10">
      <c r="A1105" s="20">
        <v>42942</v>
      </c>
      <c r="B1105" s="3">
        <v>23.8</v>
      </c>
      <c r="D1105" s="20">
        <v>44199</v>
      </c>
      <c r="E1105" s="3">
        <v>17.97</v>
      </c>
      <c r="G1105" s="20">
        <v>42095</v>
      </c>
      <c r="H1105" s="3">
        <v>3.09</v>
      </c>
      <c r="J1105" s="20"/>
    </row>
    <row r="1106" spans="1:10">
      <c r="A1106" s="20">
        <v>42943</v>
      </c>
      <c r="B1106" s="3">
        <v>24</v>
      </c>
      <c r="D1106" s="20">
        <v>44200</v>
      </c>
      <c r="E1106" s="3">
        <v>19.899999999999999</v>
      </c>
      <c r="G1106" s="20">
        <v>42096</v>
      </c>
      <c r="H1106" s="3">
        <v>3.14</v>
      </c>
      <c r="J1106" s="20"/>
    </row>
    <row r="1107" spans="1:10">
      <c r="A1107" s="20">
        <v>42944</v>
      </c>
      <c r="B1107" s="3">
        <v>23.95</v>
      </c>
      <c r="D1107" s="20">
        <v>44201</v>
      </c>
      <c r="E1107" s="3">
        <v>19.170000000000002</v>
      </c>
      <c r="G1107" s="20">
        <v>42097</v>
      </c>
      <c r="H1107" s="3">
        <v>3.14</v>
      </c>
      <c r="J1107" s="20"/>
    </row>
    <row r="1108" spans="1:10">
      <c r="A1108" s="20">
        <v>42947</v>
      </c>
      <c r="B1108" s="3">
        <v>23.6</v>
      </c>
      <c r="D1108" s="20">
        <v>44202</v>
      </c>
      <c r="E1108" s="3">
        <v>15.28</v>
      </c>
      <c r="G1108" s="20">
        <v>42100</v>
      </c>
      <c r="H1108" s="3">
        <v>3.1160000000000001</v>
      </c>
      <c r="J1108" s="20"/>
    </row>
    <row r="1109" spans="1:10">
      <c r="A1109" s="20">
        <v>42948</v>
      </c>
      <c r="B1109" s="3">
        <v>23.6</v>
      </c>
      <c r="D1109" s="20">
        <v>44203</v>
      </c>
      <c r="E1109" s="3">
        <v>20.420000000000002</v>
      </c>
      <c r="G1109" s="20">
        <v>42101</v>
      </c>
      <c r="H1109" s="3">
        <v>3.133</v>
      </c>
      <c r="J1109" s="20"/>
    </row>
    <row r="1110" spans="1:10">
      <c r="A1110" s="20">
        <v>42949</v>
      </c>
      <c r="B1110" s="3">
        <v>23.75</v>
      </c>
      <c r="D1110" s="20">
        <v>44204</v>
      </c>
      <c r="E1110" s="3">
        <v>24.55</v>
      </c>
      <c r="G1110" s="20">
        <v>42102</v>
      </c>
      <c r="H1110" s="3">
        <v>3.1040000000000001</v>
      </c>
      <c r="J1110" s="20"/>
    </row>
    <row r="1111" spans="1:10">
      <c r="A1111" s="20">
        <v>42950</v>
      </c>
      <c r="B1111" s="3">
        <v>23.75</v>
      </c>
      <c r="D1111" s="20">
        <v>44205</v>
      </c>
      <c r="E1111" s="3">
        <v>21.88</v>
      </c>
      <c r="G1111" s="20">
        <v>42103</v>
      </c>
      <c r="H1111" s="3">
        <v>3.0569999999999999</v>
      </c>
      <c r="J1111" s="20"/>
    </row>
    <row r="1112" spans="1:10">
      <c r="A1112" s="20">
        <v>42951</v>
      </c>
      <c r="B1112" s="3">
        <v>23.7</v>
      </c>
      <c r="D1112" s="20">
        <v>44206</v>
      </c>
      <c r="E1112" s="3">
        <v>27.81</v>
      </c>
      <c r="G1112" s="20">
        <v>42104</v>
      </c>
      <c r="H1112" s="3">
        <v>3.0430000000000001</v>
      </c>
      <c r="J1112" s="20"/>
    </row>
    <row r="1113" spans="1:10">
      <c r="A1113" s="20">
        <v>42954</v>
      </c>
      <c r="B1113" s="3">
        <v>23.75</v>
      </c>
      <c r="D1113" s="20">
        <v>44207</v>
      </c>
      <c r="E1113" s="3">
        <v>32.85</v>
      </c>
      <c r="G1113" s="20">
        <v>42107</v>
      </c>
      <c r="H1113" s="3">
        <v>3.0169999999999999</v>
      </c>
      <c r="J1113" s="20"/>
    </row>
    <row r="1114" spans="1:10">
      <c r="A1114" s="20">
        <v>42955</v>
      </c>
      <c r="B1114" s="3">
        <v>23.9</v>
      </c>
      <c r="D1114" s="20">
        <v>44208</v>
      </c>
      <c r="E1114" s="3">
        <v>26.71</v>
      </c>
      <c r="G1114" s="20">
        <v>42108</v>
      </c>
      <c r="H1114" s="3">
        <v>3.04</v>
      </c>
      <c r="J1114" s="20"/>
    </row>
    <row r="1115" spans="1:10">
      <c r="A1115" s="20">
        <v>42956</v>
      </c>
      <c r="B1115" s="3">
        <v>24</v>
      </c>
      <c r="D1115" s="20">
        <v>44209</v>
      </c>
      <c r="E1115" s="3">
        <v>20.94</v>
      </c>
      <c r="G1115" s="20">
        <v>42109</v>
      </c>
      <c r="H1115" s="3">
        <v>3.0859999999999999</v>
      </c>
      <c r="J1115" s="20"/>
    </row>
    <row r="1116" spans="1:10">
      <c r="A1116" s="20">
        <v>42957</v>
      </c>
      <c r="B1116" s="3">
        <v>24.15</v>
      </c>
      <c r="D1116" s="20">
        <v>44210</v>
      </c>
      <c r="E1116" s="3">
        <v>20.46</v>
      </c>
      <c r="G1116" s="20">
        <v>42110</v>
      </c>
      <c r="H1116" s="3">
        <v>3.133</v>
      </c>
      <c r="J1116" s="20"/>
    </row>
    <row r="1117" spans="1:10">
      <c r="A1117" s="20">
        <v>42958</v>
      </c>
      <c r="B1117" s="3">
        <v>24.25</v>
      </c>
      <c r="D1117" s="20">
        <v>44211</v>
      </c>
      <c r="E1117" s="3">
        <v>22.82</v>
      </c>
      <c r="G1117" s="20">
        <v>42111</v>
      </c>
      <c r="H1117" s="3">
        <v>3.1059999999999999</v>
      </c>
      <c r="J1117" s="20"/>
    </row>
    <row r="1118" spans="1:10">
      <c r="A1118" s="20">
        <v>42961</v>
      </c>
      <c r="B1118" s="3">
        <v>24.25</v>
      </c>
      <c r="D1118" s="20">
        <v>44212</v>
      </c>
      <c r="E1118" s="3">
        <v>25.52</v>
      </c>
      <c r="G1118" s="20">
        <v>42114</v>
      </c>
      <c r="H1118" s="3">
        <v>3.0459999999999998</v>
      </c>
      <c r="J1118" s="20"/>
    </row>
    <row r="1119" spans="1:10">
      <c r="A1119" s="20">
        <v>42962</v>
      </c>
      <c r="B1119" s="3">
        <v>24.05</v>
      </c>
      <c r="D1119" s="20">
        <v>44213</v>
      </c>
      <c r="E1119" s="3">
        <v>23.55</v>
      </c>
      <c r="G1119" s="20">
        <v>42115</v>
      </c>
      <c r="H1119" s="3">
        <v>3.0790000000000002</v>
      </c>
      <c r="J1119" s="20"/>
    </row>
    <row r="1120" spans="1:10">
      <c r="A1120" s="20">
        <v>42963</v>
      </c>
      <c r="B1120" s="3">
        <v>23.95</v>
      </c>
      <c r="D1120" s="20">
        <v>44214</v>
      </c>
      <c r="E1120" s="3">
        <v>19.059999999999999</v>
      </c>
      <c r="G1120" s="20">
        <v>42116</v>
      </c>
      <c r="H1120" s="3">
        <v>3.1080000000000001</v>
      </c>
      <c r="J1120" s="20"/>
    </row>
    <row r="1121" spans="1:10">
      <c r="A1121" s="20">
        <v>42964</v>
      </c>
      <c r="B1121" s="3">
        <v>24.05</v>
      </c>
      <c r="D1121" s="20">
        <v>44215</v>
      </c>
      <c r="E1121" s="3">
        <v>19.62</v>
      </c>
      <c r="G1121" s="20">
        <v>42117</v>
      </c>
      <c r="H1121" s="3">
        <v>3.0579999999999998</v>
      </c>
      <c r="J1121" s="20"/>
    </row>
    <row r="1122" spans="1:10">
      <c r="A1122" s="20">
        <v>42965</v>
      </c>
      <c r="B1122" s="3">
        <v>23.75</v>
      </c>
      <c r="D1122" s="20">
        <v>44216</v>
      </c>
      <c r="E1122" s="3">
        <v>24.23</v>
      </c>
      <c r="G1122" s="20">
        <v>42118</v>
      </c>
      <c r="H1122" s="3">
        <v>3.06</v>
      </c>
      <c r="J1122" s="20"/>
    </row>
    <row r="1123" spans="1:10">
      <c r="A1123" s="20">
        <v>42968</v>
      </c>
      <c r="B1123" s="3">
        <v>23.7</v>
      </c>
      <c r="D1123" s="20">
        <v>44217</v>
      </c>
      <c r="E1123" s="3">
        <v>20.36</v>
      </c>
      <c r="G1123" s="20">
        <v>42121</v>
      </c>
      <c r="H1123" s="3">
        <v>3.0329999999999999</v>
      </c>
      <c r="J1123" s="20"/>
    </row>
    <row r="1124" spans="1:10">
      <c r="A1124" s="20">
        <v>42969</v>
      </c>
      <c r="B1124" s="3">
        <v>23.6</v>
      </c>
      <c r="D1124" s="20">
        <v>44218</v>
      </c>
      <c r="E1124" s="3">
        <v>22.41</v>
      </c>
      <c r="G1124" s="20">
        <v>42122</v>
      </c>
      <c r="H1124" s="3">
        <v>3.0470000000000002</v>
      </c>
      <c r="J1124" s="20"/>
    </row>
    <row r="1125" spans="1:10">
      <c r="A1125" s="20">
        <v>42970</v>
      </c>
      <c r="B1125" s="3">
        <v>23.75</v>
      </c>
      <c r="D1125" s="20">
        <v>44219</v>
      </c>
      <c r="E1125" s="3">
        <v>20.05</v>
      </c>
      <c r="G1125" s="20">
        <v>42123</v>
      </c>
      <c r="H1125" s="3">
        <v>3.0939999999999999</v>
      </c>
      <c r="J1125" s="20"/>
    </row>
    <row r="1126" spans="1:10">
      <c r="A1126" s="20">
        <v>42971</v>
      </c>
      <c r="B1126" s="3">
        <v>23.5</v>
      </c>
      <c r="D1126" s="20">
        <v>44220</v>
      </c>
      <c r="E1126" s="3">
        <v>18.87</v>
      </c>
      <c r="G1126" s="20">
        <v>42124</v>
      </c>
      <c r="H1126" s="3">
        <v>3.1419999999999999</v>
      </c>
      <c r="J1126" s="20"/>
    </row>
    <row r="1127" spans="1:10">
      <c r="A1127" s="20">
        <v>42972</v>
      </c>
      <c r="B1127" s="3">
        <v>23.35</v>
      </c>
      <c r="D1127" s="20">
        <v>44221</v>
      </c>
      <c r="E1127" s="3">
        <v>15.8</v>
      </c>
      <c r="G1127" s="20">
        <v>42125</v>
      </c>
      <c r="H1127" s="3">
        <v>3.16</v>
      </c>
      <c r="J1127" s="20"/>
    </row>
    <row r="1128" spans="1:10">
      <c r="A1128" s="20">
        <v>42975</v>
      </c>
      <c r="B1128" s="3">
        <v>23.5</v>
      </c>
      <c r="D1128" s="20">
        <v>44222</v>
      </c>
      <c r="E1128" s="3">
        <v>21.63</v>
      </c>
      <c r="G1128" s="20">
        <v>42128</v>
      </c>
      <c r="H1128" s="3">
        <v>3.1880000000000002</v>
      </c>
      <c r="J1128" s="20"/>
    </row>
    <row r="1129" spans="1:10">
      <c r="A1129" s="20">
        <v>42976</v>
      </c>
      <c r="B1129" s="3">
        <v>23.45</v>
      </c>
      <c r="D1129" s="20">
        <v>44223</v>
      </c>
      <c r="E1129" s="3">
        <v>22.37</v>
      </c>
      <c r="G1129" s="20">
        <v>42129</v>
      </c>
      <c r="H1129" s="3">
        <v>3.1869999999999998</v>
      </c>
      <c r="J1129" s="20"/>
    </row>
    <row r="1130" spans="1:10">
      <c r="A1130" s="20">
        <v>42977</v>
      </c>
      <c r="B1130" s="3">
        <v>23.4</v>
      </c>
      <c r="D1130" s="20">
        <v>44224</v>
      </c>
      <c r="E1130" s="3">
        <v>24.22</v>
      </c>
      <c r="G1130" s="20">
        <v>42130</v>
      </c>
      <c r="H1130" s="3">
        <v>3.1949999999999998</v>
      </c>
      <c r="J1130" s="20"/>
    </row>
    <row r="1131" spans="1:10">
      <c r="A1131" s="20">
        <v>42978</v>
      </c>
      <c r="B1131" s="3">
        <v>23.65</v>
      </c>
      <c r="D1131" s="20">
        <v>44225</v>
      </c>
      <c r="E1131" s="3">
        <v>20.350000000000001</v>
      </c>
      <c r="G1131" s="20">
        <v>42131</v>
      </c>
      <c r="H1131" s="3">
        <v>3.1890000000000001</v>
      </c>
      <c r="J1131" s="20"/>
    </row>
    <row r="1132" spans="1:10">
      <c r="A1132" s="20">
        <v>42979</v>
      </c>
      <c r="B1132" s="3">
        <v>23.85</v>
      </c>
      <c r="D1132" s="20">
        <v>44226</v>
      </c>
      <c r="E1132" s="3">
        <v>13.15</v>
      </c>
      <c r="G1132" s="20">
        <v>42132</v>
      </c>
      <c r="H1132" s="3">
        <v>3.2480000000000002</v>
      </c>
      <c r="J1132" s="20"/>
    </row>
    <row r="1133" spans="1:10">
      <c r="A1133" s="20">
        <v>42982</v>
      </c>
      <c r="B1133" s="3">
        <v>23.75</v>
      </c>
      <c r="D1133" s="20">
        <v>44227</v>
      </c>
      <c r="E1133" s="3">
        <v>19.79</v>
      </c>
      <c r="G1133" s="20">
        <v>42135</v>
      </c>
      <c r="H1133" s="3">
        <v>3.2010000000000001</v>
      </c>
      <c r="J1133" s="20"/>
    </row>
    <row r="1134" spans="1:10">
      <c r="A1134" s="20">
        <v>42983</v>
      </c>
      <c r="B1134" s="3">
        <v>23.55</v>
      </c>
      <c r="D1134" s="20">
        <v>44228</v>
      </c>
      <c r="E1134" s="3">
        <v>24.07</v>
      </c>
      <c r="G1134" s="20">
        <v>42136</v>
      </c>
      <c r="H1134" s="3">
        <v>3.2440000000000002</v>
      </c>
      <c r="J1134" s="20"/>
    </row>
    <row r="1135" spans="1:10">
      <c r="A1135" s="20">
        <v>42984</v>
      </c>
      <c r="B1135" s="3">
        <v>23.7</v>
      </c>
      <c r="D1135" s="20">
        <v>44229</v>
      </c>
      <c r="E1135" s="3">
        <v>21.47</v>
      </c>
      <c r="G1135" s="20">
        <v>42137</v>
      </c>
      <c r="H1135" s="3">
        <v>3.2589999999999999</v>
      </c>
      <c r="J1135" s="20"/>
    </row>
    <row r="1136" spans="1:10">
      <c r="A1136" s="20">
        <v>42985</v>
      </c>
      <c r="B1136" s="3">
        <v>23.7</v>
      </c>
      <c r="D1136" s="20">
        <v>44230</v>
      </c>
      <c r="E1136" s="3">
        <v>20.239999999999998</v>
      </c>
      <c r="G1136" s="20">
        <v>42138</v>
      </c>
      <c r="H1136" s="3">
        <v>3.2679999999999998</v>
      </c>
      <c r="J1136" s="20"/>
    </row>
    <row r="1137" spans="1:10">
      <c r="A1137" s="20">
        <v>42986</v>
      </c>
      <c r="B1137" s="3">
        <v>23.45</v>
      </c>
      <c r="D1137" s="20">
        <v>44231</v>
      </c>
      <c r="E1137" s="3">
        <v>17.010000000000002</v>
      </c>
      <c r="G1137" s="20">
        <v>42139</v>
      </c>
      <c r="H1137" s="3">
        <v>3.2679999999999998</v>
      </c>
      <c r="J1137" s="20"/>
    </row>
    <row r="1138" spans="1:10">
      <c r="A1138" s="20">
        <v>42989</v>
      </c>
      <c r="B1138" s="3">
        <v>23.65</v>
      </c>
      <c r="D1138" s="20">
        <v>44232</v>
      </c>
      <c r="E1138" s="3">
        <v>23.62</v>
      </c>
      <c r="G1138" s="20">
        <v>42142</v>
      </c>
      <c r="H1138" s="3">
        <v>3.266</v>
      </c>
      <c r="J1138" s="20"/>
    </row>
    <row r="1139" spans="1:10">
      <c r="A1139" s="20">
        <v>42990</v>
      </c>
      <c r="B1139" s="3">
        <v>23.7</v>
      </c>
      <c r="D1139" s="20">
        <v>44233</v>
      </c>
      <c r="E1139" s="3">
        <v>23.63</v>
      </c>
      <c r="G1139" s="20">
        <v>42143</v>
      </c>
      <c r="H1139" s="3">
        <v>3.2410000000000001</v>
      </c>
      <c r="J1139" s="20"/>
    </row>
    <row r="1140" spans="1:10">
      <c r="A1140" s="20">
        <v>42991</v>
      </c>
      <c r="B1140" s="3">
        <v>23.85</v>
      </c>
      <c r="D1140" s="20">
        <v>44234</v>
      </c>
      <c r="E1140" s="3">
        <v>20.37</v>
      </c>
      <c r="G1140" s="20">
        <v>42144</v>
      </c>
      <c r="H1140" s="3">
        <v>3.238</v>
      </c>
      <c r="J1140" s="20"/>
    </row>
    <row r="1141" spans="1:10">
      <c r="A1141" s="20">
        <v>42992</v>
      </c>
      <c r="B1141" s="3">
        <v>23.85</v>
      </c>
      <c r="D1141" s="20">
        <v>44235</v>
      </c>
      <c r="E1141" s="3">
        <v>23.82</v>
      </c>
      <c r="G1141" s="20">
        <v>42145</v>
      </c>
      <c r="H1141" s="3">
        <v>3.2490000000000001</v>
      </c>
      <c r="J1141" s="20"/>
    </row>
    <row r="1142" spans="1:10">
      <c r="A1142" s="20">
        <v>42993</v>
      </c>
      <c r="B1142" s="3">
        <v>23.75</v>
      </c>
      <c r="D1142" s="20">
        <v>44236</v>
      </c>
      <c r="E1142" s="3">
        <v>26.62</v>
      </c>
      <c r="G1142" s="20">
        <v>42146</v>
      </c>
      <c r="H1142" s="3">
        <v>3.2189999999999999</v>
      </c>
      <c r="J1142" s="20"/>
    </row>
    <row r="1143" spans="1:10">
      <c r="A1143" s="20">
        <v>42996</v>
      </c>
      <c r="B1143" s="3">
        <v>23.9</v>
      </c>
      <c r="D1143" s="20">
        <v>44237</v>
      </c>
      <c r="E1143" s="3">
        <v>32.43</v>
      </c>
      <c r="G1143" s="20">
        <v>42149</v>
      </c>
      <c r="H1143" s="3">
        <v>3.2189999999999999</v>
      </c>
      <c r="J1143" s="20"/>
    </row>
    <row r="1144" spans="1:10">
      <c r="A1144" s="20">
        <v>42997</v>
      </c>
      <c r="B1144" s="3">
        <v>23.85</v>
      </c>
      <c r="D1144" s="20">
        <v>44238</v>
      </c>
      <c r="E1144" s="3">
        <v>50.15</v>
      </c>
      <c r="G1144" s="20">
        <v>42150</v>
      </c>
      <c r="H1144" s="3">
        <v>3.181</v>
      </c>
      <c r="J1144" s="20"/>
    </row>
    <row r="1145" spans="1:10">
      <c r="A1145" s="20">
        <v>42998</v>
      </c>
      <c r="B1145" s="3">
        <v>23.75</v>
      </c>
      <c r="D1145" s="20">
        <v>44239</v>
      </c>
      <c r="E1145" s="3">
        <v>141.59</v>
      </c>
      <c r="G1145" s="20">
        <v>42151</v>
      </c>
      <c r="H1145" s="3">
        <v>3.169</v>
      </c>
      <c r="J1145" s="20"/>
    </row>
    <row r="1146" spans="1:10">
      <c r="A1146" s="20">
        <v>42999</v>
      </c>
      <c r="B1146" s="3">
        <v>23.3</v>
      </c>
      <c r="D1146" s="20">
        <v>44240</v>
      </c>
      <c r="E1146" s="3">
        <v>1185.79</v>
      </c>
      <c r="G1146" s="20">
        <v>42152</v>
      </c>
      <c r="H1146" s="3">
        <v>3.1030000000000002</v>
      </c>
      <c r="J1146" s="20"/>
    </row>
    <row r="1147" spans="1:10">
      <c r="A1147" s="20">
        <v>43000</v>
      </c>
      <c r="B1147" s="3">
        <v>23.45</v>
      </c>
      <c r="D1147" s="20">
        <v>44241</v>
      </c>
      <c r="E1147" s="3">
        <v>3932.75</v>
      </c>
      <c r="G1147" s="20">
        <v>42153</v>
      </c>
      <c r="H1147" s="3">
        <v>3.069</v>
      </c>
      <c r="J1147" s="20"/>
    </row>
    <row r="1148" spans="1:10">
      <c r="A1148" s="20">
        <v>43003</v>
      </c>
      <c r="B1148" s="3">
        <v>23.3</v>
      </c>
      <c r="D1148" s="20">
        <v>44242</v>
      </c>
      <c r="E1148" s="3">
        <v>6604.38</v>
      </c>
      <c r="G1148" s="20">
        <v>42156</v>
      </c>
      <c r="H1148" s="3">
        <v>3.0819999999999999</v>
      </c>
      <c r="J1148" s="20"/>
    </row>
    <row r="1149" spans="1:10">
      <c r="A1149" s="20">
        <v>43004</v>
      </c>
      <c r="B1149" s="3">
        <v>23.45</v>
      </c>
      <c r="D1149" s="20">
        <v>44243</v>
      </c>
      <c r="E1149" s="3">
        <v>6938.84</v>
      </c>
      <c r="G1149" s="20">
        <v>42157</v>
      </c>
      <c r="H1149" s="3">
        <v>3.113</v>
      </c>
      <c r="J1149" s="20"/>
    </row>
    <row r="1150" spans="1:10">
      <c r="A1150" s="20">
        <v>43005</v>
      </c>
      <c r="B1150" s="3">
        <v>23.75</v>
      </c>
      <c r="D1150" s="20">
        <v>44244</v>
      </c>
      <c r="E1150" s="3">
        <v>8823.14</v>
      </c>
      <c r="G1150" s="20">
        <v>42158</v>
      </c>
      <c r="H1150" s="3">
        <v>3.077</v>
      </c>
      <c r="J1150" s="20"/>
    </row>
    <row r="1151" spans="1:10">
      <c r="A1151" s="20">
        <v>43006</v>
      </c>
      <c r="B1151" s="3">
        <v>23.5</v>
      </c>
      <c r="D1151" s="20">
        <v>44245</v>
      </c>
      <c r="E1151" s="3">
        <v>8093.28</v>
      </c>
      <c r="G1151" s="20">
        <v>42159</v>
      </c>
      <c r="H1151" s="3">
        <v>3.073</v>
      </c>
      <c r="J1151" s="20"/>
    </row>
    <row r="1152" spans="1:10">
      <c r="A1152" s="20">
        <v>43007</v>
      </c>
      <c r="B1152" s="3">
        <v>23.4</v>
      </c>
      <c r="D1152" s="20">
        <v>44246</v>
      </c>
      <c r="E1152" s="3">
        <v>5281</v>
      </c>
      <c r="G1152" s="20">
        <v>42160</v>
      </c>
      <c r="H1152" s="3">
        <v>3.0510000000000002</v>
      </c>
      <c r="J1152" s="20"/>
    </row>
    <row r="1153" spans="1:10">
      <c r="A1153" s="20">
        <v>43010</v>
      </c>
      <c r="B1153" s="3">
        <v>22.8</v>
      </c>
      <c r="D1153" s="20">
        <v>44247</v>
      </c>
      <c r="E1153" s="3">
        <v>83.55</v>
      </c>
      <c r="G1153" s="20">
        <v>42163</v>
      </c>
      <c r="H1153" s="3">
        <v>3.1240000000000001</v>
      </c>
      <c r="J1153" s="20"/>
    </row>
    <row r="1154" spans="1:10">
      <c r="A1154" s="20">
        <v>43011</v>
      </c>
      <c r="B1154" s="3">
        <v>22.85</v>
      </c>
      <c r="D1154" s="20">
        <v>44248</v>
      </c>
      <c r="E1154" s="3">
        <v>20.32</v>
      </c>
      <c r="G1154" s="20">
        <v>42164</v>
      </c>
      <c r="H1154" s="3">
        <v>3.202</v>
      </c>
      <c r="J1154" s="20"/>
    </row>
    <row r="1155" spans="1:10">
      <c r="A1155" s="20">
        <v>43012</v>
      </c>
      <c r="B1155" s="3">
        <v>23.1</v>
      </c>
      <c r="D1155" s="20">
        <v>44249</v>
      </c>
      <c r="E1155" s="3">
        <v>27.06</v>
      </c>
      <c r="G1155" s="20">
        <v>42165</v>
      </c>
      <c r="H1155" s="3">
        <v>3.2330000000000001</v>
      </c>
      <c r="J1155" s="20"/>
    </row>
    <row r="1156" spans="1:10">
      <c r="A1156" s="20">
        <v>43013</v>
      </c>
      <c r="B1156" s="3">
        <v>23.05</v>
      </c>
      <c r="D1156" s="20">
        <v>44250</v>
      </c>
      <c r="E1156" s="3">
        <v>17.63</v>
      </c>
      <c r="G1156" s="20">
        <v>42166</v>
      </c>
      <c r="H1156" s="3">
        <v>3.1989999999999998</v>
      </c>
      <c r="J1156" s="20"/>
    </row>
    <row r="1157" spans="1:10">
      <c r="A1157" s="20">
        <v>43014</v>
      </c>
      <c r="B1157" s="3">
        <v>22.95</v>
      </c>
      <c r="D1157" s="20">
        <v>44251</v>
      </c>
      <c r="E1157" s="3">
        <v>14.51</v>
      </c>
      <c r="G1157" s="20">
        <v>42167</v>
      </c>
      <c r="H1157" s="3">
        <v>3.1659999999999999</v>
      </c>
      <c r="J1157" s="20"/>
    </row>
    <row r="1158" spans="1:10">
      <c r="A1158" s="20">
        <v>43017</v>
      </c>
      <c r="B1158" s="3">
        <v>23.3</v>
      </c>
      <c r="D1158" s="20">
        <v>44252</v>
      </c>
      <c r="E1158" s="3">
        <v>18.75</v>
      </c>
      <c r="G1158" s="20">
        <v>42170</v>
      </c>
      <c r="H1158" s="3">
        <v>3.2360000000000002</v>
      </c>
      <c r="J1158" s="20"/>
    </row>
    <row r="1159" spans="1:10">
      <c r="A1159" s="20">
        <v>43018</v>
      </c>
      <c r="B1159" s="3">
        <v>23.95</v>
      </c>
      <c r="D1159" s="20">
        <v>44253</v>
      </c>
      <c r="E1159" s="3">
        <v>22.01</v>
      </c>
      <c r="G1159" s="20">
        <v>42171</v>
      </c>
      <c r="H1159" s="3">
        <v>3.2309999999999999</v>
      </c>
      <c r="J1159" s="20"/>
    </row>
    <row r="1160" spans="1:10">
      <c r="A1160" s="20">
        <v>43019</v>
      </c>
      <c r="B1160" s="3">
        <v>23.95</v>
      </c>
      <c r="D1160" s="20">
        <v>44254</v>
      </c>
      <c r="E1160" s="3">
        <v>19.7</v>
      </c>
      <c r="G1160" s="20">
        <v>42172</v>
      </c>
      <c r="H1160" s="3">
        <v>3.2069999999999999</v>
      </c>
      <c r="J1160" s="20"/>
    </row>
    <row r="1161" spans="1:10">
      <c r="A1161" s="20">
        <v>43020</v>
      </c>
      <c r="B1161" s="3">
        <v>24.25</v>
      </c>
      <c r="D1161" s="20">
        <v>44255</v>
      </c>
      <c r="E1161" s="3">
        <v>15.78</v>
      </c>
      <c r="G1161" s="20">
        <v>42173</v>
      </c>
      <c r="H1161" s="3">
        <v>3.17</v>
      </c>
      <c r="J1161" s="20"/>
    </row>
    <row r="1162" spans="1:10">
      <c r="A1162" s="20">
        <v>43021</v>
      </c>
      <c r="B1162" s="3">
        <v>24.5</v>
      </c>
      <c r="D1162" s="20">
        <v>44256</v>
      </c>
      <c r="E1162" s="3">
        <v>18.97</v>
      </c>
      <c r="G1162" s="20">
        <v>42174</v>
      </c>
      <c r="H1162" s="3">
        <v>3.1880000000000002</v>
      </c>
      <c r="J1162" s="20"/>
    </row>
    <row r="1163" spans="1:10">
      <c r="A1163" s="20">
        <v>43024</v>
      </c>
      <c r="B1163" s="3">
        <v>24.55</v>
      </c>
      <c r="D1163" s="20">
        <v>44257</v>
      </c>
      <c r="E1163" s="3">
        <v>25.56</v>
      </c>
      <c r="G1163" s="20">
        <v>42177</v>
      </c>
      <c r="H1163" s="3">
        <v>3.149</v>
      </c>
      <c r="J1163" s="20"/>
    </row>
    <row r="1164" spans="1:10">
      <c r="A1164" s="20">
        <v>43025</v>
      </c>
      <c r="B1164" s="3">
        <v>25.45</v>
      </c>
      <c r="D1164" s="20">
        <v>44258</v>
      </c>
      <c r="E1164" s="3">
        <v>22.69</v>
      </c>
      <c r="G1164" s="20">
        <v>42178</v>
      </c>
      <c r="H1164" s="3">
        <v>3.1629999999999998</v>
      </c>
      <c r="J1164" s="20"/>
    </row>
    <row r="1165" spans="1:10">
      <c r="A1165" s="20">
        <v>43026</v>
      </c>
      <c r="B1165" s="3">
        <v>25.6</v>
      </c>
      <c r="D1165" s="20">
        <v>44259</v>
      </c>
      <c r="E1165" s="3">
        <v>14.76</v>
      </c>
      <c r="G1165" s="20">
        <v>42179</v>
      </c>
      <c r="H1165" s="3">
        <v>3.1859999999999999</v>
      </c>
      <c r="J1165" s="20"/>
    </row>
    <row r="1166" spans="1:10">
      <c r="A1166" s="20">
        <v>43027</v>
      </c>
      <c r="B1166" s="3">
        <v>25.7</v>
      </c>
      <c r="D1166" s="20">
        <v>44260</v>
      </c>
      <c r="E1166" s="3">
        <v>16</v>
      </c>
      <c r="G1166" s="20">
        <v>42180</v>
      </c>
      <c r="H1166" s="3">
        <v>3.2160000000000002</v>
      </c>
      <c r="J1166" s="20"/>
    </row>
    <row r="1167" spans="1:10">
      <c r="A1167" s="20">
        <v>43028</v>
      </c>
      <c r="B1167" s="3">
        <v>25.95</v>
      </c>
      <c r="D1167" s="20">
        <v>44261</v>
      </c>
      <c r="E1167" s="3">
        <v>23.11</v>
      </c>
      <c r="G1167" s="20">
        <v>42181</v>
      </c>
      <c r="H1167" s="3">
        <v>3.1659999999999999</v>
      </c>
      <c r="J1167" s="20"/>
    </row>
    <row r="1168" spans="1:10">
      <c r="A1168" s="20">
        <v>43031</v>
      </c>
      <c r="B1168" s="3">
        <v>26.3</v>
      </c>
      <c r="D1168" s="20">
        <v>44262</v>
      </c>
      <c r="E1168" s="3">
        <v>18.07</v>
      </c>
      <c r="G1168" s="20">
        <v>42184</v>
      </c>
      <c r="H1168" s="3">
        <v>3.169</v>
      </c>
      <c r="J1168" s="20"/>
    </row>
    <row r="1169" spans="1:10">
      <c r="A1169" s="20">
        <v>43032</v>
      </c>
      <c r="B1169" s="3">
        <v>26.35</v>
      </c>
      <c r="D1169" s="20">
        <v>44263</v>
      </c>
      <c r="E1169" s="3">
        <v>16.63</v>
      </c>
      <c r="G1169" s="20">
        <v>42185</v>
      </c>
      <c r="H1169" s="3">
        <v>3.1739999999999999</v>
      </c>
      <c r="J1169" s="20"/>
    </row>
    <row r="1170" spans="1:10">
      <c r="A1170" s="20">
        <v>43033</v>
      </c>
      <c r="B1170" s="3">
        <v>26.15</v>
      </c>
      <c r="D1170" s="20">
        <v>44264</v>
      </c>
      <c r="E1170" s="3">
        <v>7.57</v>
      </c>
      <c r="G1170" s="20">
        <v>42186</v>
      </c>
      <c r="H1170" s="3">
        <v>3.1659999999999999</v>
      </c>
      <c r="J1170" s="20"/>
    </row>
    <row r="1171" spans="1:10">
      <c r="A1171" s="20">
        <v>43034</v>
      </c>
      <c r="B1171" s="3">
        <v>26.15</v>
      </c>
      <c r="D1171" s="20">
        <v>44265</v>
      </c>
      <c r="E1171" s="3">
        <v>13.1</v>
      </c>
      <c r="G1171" s="20">
        <v>42187</v>
      </c>
      <c r="H1171" s="3">
        <v>3.1880000000000002</v>
      </c>
      <c r="J1171" s="20"/>
    </row>
    <row r="1172" spans="1:10">
      <c r="A1172" s="20">
        <v>43035</v>
      </c>
      <c r="B1172" s="3">
        <v>25.85</v>
      </c>
      <c r="D1172" s="20">
        <v>44266</v>
      </c>
      <c r="E1172" s="3">
        <v>18.98</v>
      </c>
      <c r="G1172" s="20">
        <v>42188</v>
      </c>
      <c r="H1172" s="3">
        <v>3.1419999999999999</v>
      </c>
      <c r="J1172" s="20"/>
    </row>
    <row r="1173" spans="1:10">
      <c r="A1173" s="20">
        <v>43038</v>
      </c>
      <c r="B1173" s="3">
        <v>26.2</v>
      </c>
      <c r="D1173" s="20">
        <v>44267</v>
      </c>
      <c r="E1173" s="3">
        <v>19.940000000000001</v>
      </c>
      <c r="G1173" s="20">
        <v>42191</v>
      </c>
      <c r="H1173" s="3">
        <v>3.137</v>
      </c>
      <c r="J1173" s="20"/>
    </row>
    <row r="1174" spans="1:10">
      <c r="A1174" s="20">
        <v>43039</v>
      </c>
      <c r="B1174" s="3">
        <v>25.9</v>
      </c>
      <c r="D1174" s="20">
        <v>44268</v>
      </c>
      <c r="E1174" s="3">
        <v>14.52</v>
      </c>
      <c r="G1174" s="20">
        <v>42192</v>
      </c>
      <c r="H1174" s="3">
        <v>3.1190000000000002</v>
      </c>
      <c r="J1174" s="20"/>
    </row>
    <row r="1175" spans="1:10">
      <c r="A1175" s="20">
        <v>43040</v>
      </c>
      <c r="B1175" s="3">
        <v>25.75</v>
      </c>
      <c r="D1175" s="20">
        <v>44269</v>
      </c>
      <c r="E1175" s="3">
        <v>17.04</v>
      </c>
      <c r="G1175" s="20">
        <v>42193</v>
      </c>
      <c r="H1175" s="3">
        <v>3.1110000000000002</v>
      </c>
      <c r="J1175" s="20"/>
    </row>
    <row r="1176" spans="1:10">
      <c r="A1176" s="20">
        <v>43041</v>
      </c>
      <c r="B1176" s="3">
        <v>25.9</v>
      </c>
      <c r="D1176" s="20">
        <v>44270</v>
      </c>
      <c r="E1176" s="3">
        <v>29.25</v>
      </c>
      <c r="G1176" s="20">
        <v>42194</v>
      </c>
      <c r="H1176" s="3">
        <v>3.125</v>
      </c>
      <c r="J1176" s="20"/>
    </row>
    <row r="1177" spans="1:10">
      <c r="A1177" s="20">
        <v>43042</v>
      </c>
      <c r="B1177" s="3">
        <v>26.25</v>
      </c>
      <c r="D1177" s="20">
        <v>44271</v>
      </c>
      <c r="E1177" s="3">
        <v>22.92</v>
      </c>
      <c r="G1177" s="20">
        <v>42195</v>
      </c>
      <c r="H1177" s="3">
        <v>3.1619999999999999</v>
      </c>
      <c r="J1177" s="20"/>
    </row>
    <row r="1178" spans="1:10">
      <c r="A1178" s="20">
        <v>43045</v>
      </c>
      <c r="B1178" s="3">
        <v>26.95</v>
      </c>
      <c r="D1178" s="20">
        <v>44272</v>
      </c>
      <c r="E1178" s="3">
        <v>18.28</v>
      </c>
      <c r="G1178" s="20">
        <v>42198</v>
      </c>
      <c r="H1178" s="3">
        <v>3.1949999999999998</v>
      </c>
      <c r="J1178" s="20"/>
    </row>
    <row r="1179" spans="1:10">
      <c r="A1179" s="20">
        <v>43046</v>
      </c>
      <c r="B1179" s="3">
        <v>26.95</v>
      </c>
      <c r="D1179" s="20">
        <v>44273</v>
      </c>
      <c r="E1179" s="3">
        <v>22.32</v>
      </c>
      <c r="G1179" s="20">
        <v>42199</v>
      </c>
      <c r="H1179" s="3">
        <v>3.1739999999999999</v>
      </c>
      <c r="J1179" s="20"/>
    </row>
    <row r="1180" spans="1:10">
      <c r="A1180" s="20">
        <v>43047</v>
      </c>
      <c r="B1180" s="3">
        <v>27.15</v>
      </c>
      <c r="D1180" s="20">
        <v>44274</v>
      </c>
      <c r="E1180" s="3">
        <v>27.71</v>
      </c>
      <c r="G1180" s="20">
        <v>42200</v>
      </c>
      <c r="H1180" s="3">
        <v>3.2050000000000001</v>
      </c>
      <c r="J1180" s="20"/>
    </row>
    <row r="1181" spans="1:10">
      <c r="A1181" s="20">
        <v>43048</v>
      </c>
      <c r="B1181" s="3">
        <v>27.3</v>
      </c>
      <c r="D1181" s="20">
        <v>44275</v>
      </c>
      <c r="E1181" s="3">
        <v>21.39</v>
      </c>
      <c r="G1181" s="20">
        <v>42201</v>
      </c>
      <c r="H1181" s="3">
        <v>3.1709999999999998</v>
      </c>
      <c r="J1181" s="20"/>
    </row>
    <row r="1182" spans="1:10">
      <c r="A1182" s="20">
        <v>43049</v>
      </c>
      <c r="B1182" s="3">
        <v>27.4</v>
      </c>
      <c r="D1182" s="20">
        <v>44276</v>
      </c>
      <c r="E1182" s="3">
        <v>14.83</v>
      </c>
      <c r="G1182" s="20">
        <v>42202</v>
      </c>
      <c r="H1182" s="3">
        <v>3.181</v>
      </c>
      <c r="J1182" s="20"/>
    </row>
    <row r="1183" spans="1:10">
      <c r="A1183" s="20">
        <v>43052</v>
      </c>
      <c r="B1183" s="3">
        <v>27.4</v>
      </c>
      <c r="D1183" s="20">
        <v>44277</v>
      </c>
      <c r="E1183" s="3">
        <v>16.510000000000002</v>
      </c>
      <c r="G1183" s="20">
        <v>42205</v>
      </c>
      <c r="H1183" s="3">
        <v>3.161</v>
      </c>
      <c r="J1183" s="20"/>
    </row>
    <row r="1184" spans="1:10">
      <c r="A1184" s="20">
        <v>43053</v>
      </c>
      <c r="B1184" s="3">
        <v>27.15</v>
      </c>
      <c r="D1184" s="20">
        <v>44278</v>
      </c>
      <c r="E1184" s="3">
        <v>32.61</v>
      </c>
      <c r="G1184" s="20">
        <v>42206</v>
      </c>
      <c r="H1184" s="3">
        <v>3.2029999999999998</v>
      </c>
      <c r="J1184" s="20"/>
    </row>
    <row r="1185" spans="1:10">
      <c r="A1185" s="20">
        <v>43054</v>
      </c>
      <c r="B1185" s="3">
        <v>27.2</v>
      </c>
      <c r="D1185" s="20">
        <v>44279</v>
      </c>
      <c r="E1185" s="3">
        <v>24.37</v>
      </c>
      <c r="G1185" s="20">
        <v>42207</v>
      </c>
      <c r="H1185" s="3">
        <v>3.2069999999999999</v>
      </c>
      <c r="J1185" s="20"/>
    </row>
    <row r="1186" spans="1:10">
      <c r="A1186" s="20">
        <v>43055</v>
      </c>
      <c r="B1186" s="3">
        <v>27.25</v>
      </c>
      <c r="D1186" s="20">
        <v>44280</v>
      </c>
      <c r="E1186" s="3">
        <v>28.81</v>
      </c>
      <c r="G1186" s="20">
        <v>42208</v>
      </c>
      <c r="H1186" s="3">
        <v>3.149</v>
      </c>
      <c r="J1186" s="20"/>
    </row>
    <row r="1187" spans="1:10">
      <c r="A1187" s="20">
        <v>43056</v>
      </c>
      <c r="B1187" s="3">
        <v>27.5</v>
      </c>
      <c r="D1187" s="20">
        <v>44281</v>
      </c>
      <c r="E1187" s="3">
        <v>20.74</v>
      </c>
      <c r="G1187" s="20">
        <v>42209</v>
      </c>
      <c r="H1187" s="3">
        <v>3.1230000000000002</v>
      </c>
      <c r="J1187" s="20"/>
    </row>
    <row r="1188" spans="1:10">
      <c r="A1188" s="20">
        <v>43059</v>
      </c>
      <c r="B1188" s="3">
        <v>27.1</v>
      </c>
      <c r="D1188" s="20">
        <v>44282</v>
      </c>
      <c r="E1188" s="3">
        <v>24.33</v>
      </c>
      <c r="G1188" s="20">
        <v>42212</v>
      </c>
      <c r="H1188" s="3">
        <v>3.1349999999999998</v>
      </c>
      <c r="J1188" s="20"/>
    </row>
    <row r="1189" spans="1:10">
      <c r="A1189" s="20">
        <v>43060</v>
      </c>
      <c r="B1189" s="3">
        <v>27</v>
      </c>
      <c r="D1189" s="20">
        <v>44283</v>
      </c>
      <c r="E1189" s="3">
        <v>24.16</v>
      </c>
      <c r="G1189" s="20">
        <v>42213</v>
      </c>
      <c r="H1189" s="3">
        <v>3.1579999999999999</v>
      </c>
      <c r="J1189" s="20"/>
    </row>
    <row r="1190" spans="1:10">
      <c r="A1190" s="20">
        <v>43061</v>
      </c>
      <c r="B1190" s="3">
        <v>26.75</v>
      </c>
      <c r="D1190" s="20">
        <v>44284</v>
      </c>
      <c r="E1190" s="3">
        <v>18.010000000000002</v>
      </c>
      <c r="G1190" s="20">
        <v>42214</v>
      </c>
      <c r="H1190" s="3">
        <v>3.1709999999999998</v>
      </c>
      <c r="J1190" s="20"/>
    </row>
    <row r="1191" spans="1:10">
      <c r="A1191" s="20">
        <v>43062</v>
      </c>
      <c r="B1191" s="3">
        <v>26.5</v>
      </c>
      <c r="D1191" s="20">
        <v>44285</v>
      </c>
      <c r="E1191" s="3">
        <v>22.69</v>
      </c>
      <c r="G1191" s="20">
        <v>42215</v>
      </c>
      <c r="H1191" s="3">
        <v>3.1080000000000001</v>
      </c>
      <c r="J1191" s="20"/>
    </row>
    <row r="1192" spans="1:10">
      <c r="A1192" s="20">
        <v>43063</v>
      </c>
      <c r="B1192" s="3">
        <v>26.1</v>
      </c>
      <c r="D1192" s="20">
        <v>44286</v>
      </c>
      <c r="E1192" s="3">
        <v>21.03</v>
      </c>
      <c r="G1192" s="20">
        <v>42216</v>
      </c>
      <c r="H1192" s="3">
        <v>3.0790000000000002</v>
      </c>
      <c r="J1192" s="20"/>
    </row>
    <row r="1193" spans="1:10">
      <c r="A1193" s="20">
        <v>43066</v>
      </c>
      <c r="B1193" s="3">
        <v>26.4</v>
      </c>
      <c r="D1193" s="20">
        <v>44287</v>
      </c>
      <c r="E1193" s="3">
        <v>22.94</v>
      </c>
      <c r="G1193" s="20">
        <v>42219</v>
      </c>
      <c r="H1193" s="3">
        <v>3.08</v>
      </c>
      <c r="J1193" s="20"/>
    </row>
    <row r="1194" spans="1:10">
      <c r="A1194" s="20">
        <v>43067</v>
      </c>
      <c r="B1194" s="3">
        <v>27.05</v>
      </c>
      <c r="D1194" s="20">
        <v>44288</v>
      </c>
      <c r="E1194" s="3">
        <v>15.13</v>
      </c>
      <c r="G1194" s="20">
        <v>42220</v>
      </c>
      <c r="H1194" s="3">
        <v>3.0950000000000002</v>
      </c>
      <c r="J1194" s="20"/>
    </row>
    <row r="1195" spans="1:10">
      <c r="A1195" s="20">
        <v>43068</v>
      </c>
      <c r="B1195" s="3">
        <v>27.2</v>
      </c>
      <c r="D1195" s="20">
        <v>44289</v>
      </c>
      <c r="E1195" s="3">
        <v>18.86</v>
      </c>
      <c r="G1195" s="20">
        <v>42221</v>
      </c>
      <c r="H1195" s="3">
        <v>3.0750000000000002</v>
      </c>
      <c r="J1195" s="20"/>
    </row>
    <row r="1196" spans="1:10">
      <c r="A1196" s="20">
        <v>43069</v>
      </c>
      <c r="B1196" s="3">
        <v>26.6</v>
      </c>
      <c r="D1196" s="20">
        <v>44290</v>
      </c>
      <c r="E1196" s="3">
        <v>22.17</v>
      </c>
      <c r="G1196" s="20">
        <v>42222</v>
      </c>
      <c r="H1196" s="3">
        <v>3.0870000000000002</v>
      </c>
      <c r="J1196" s="20"/>
    </row>
    <row r="1197" spans="1:10">
      <c r="A1197" s="20">
        <v>43070</v>
      </c>
      <c r="B1197" s="3">
        <v>26.75</v>
      </c>
      <c r="D1197" s="20">
        <v>44291</v>
      </c>
      <c r="E1197" s="3">
        <v>18.149999999999999</v>
      </c>
      <c r="G1197" s="20">
        <v>42223</v>
      </c>
      <c r="H1197" s="3">
        <v>3.0870000000000002</v>
      </c>
      <c r="J1197" s="20"/>
    </row>
    <row r="1198" spans="1:10">
      <c r="A1198" s="20">
        <v>43073</v>
      </c>
      <c r="B1198" s="3">
        <v>26.25</v>
      </c>
      <c r="D1198" s="20">
        <v>44292</v>
      </c>
      <c r="E1198" s="3">
        <v>11.71</v>
      </c>
      <c r="G1198" s="20">
        <v>42226</v>
      </c>
      <c r="H1198" s="3">
        <v>3.1150000000000002</v>
      </c>
      <c r="J1198" s="20"/>
    </row>
    <row r="1199" spans="1:10">
      <c r="A1199" s="20">
        <v>43074</v>
      </c>
      <c r="B1199" s="3">
        <v>25.9</v>
      </c>
      <c r="D1199" s="20">
        <v>44293</v>
      </c>
      <c r="E1199" s="3">
        <v>35.93</v>
      </c>
      <c r="G1199" s="20">
        <v>42227</v>
      </c>
      <c r="H1199" s="3">
        <v>3.1110000000000002</v>
      </c>
      <c r="J1199" s="20"/>
    </row>
    <row r="1200" spans="1:10">
      <c r="A1200" s="20">
        <v>43075</v>
      </c>
      <c r="B1200" s="3">
        <v>25.9</v>
      </c>
      <c r="D1200" s="20">
        <v>44294</v>
      </c>
      <c r="E1200" s="3">
        <v>63.59</v>
      </c>
      <c r="G1200" s="20">
        <v>42228</v>
      </c>
      <c r="H1200" s="3">
        <v>3.1560000000000001</v>
      </c>
      <c r="J1200" s="20"/>
    </row>
    <row r="1201" spans="1:10">
      <c r="A1201" s="20">
        <v>43076</v>
      </c>
      <c r="B1201" s="3">
        <v>25.25</v>
      </c>
      <c r="D1201" s="20">
        <v>44295</v>
      </c>
      <c r="E1201" s="3">
        <v>21.96</v>
      </c>
      <c r="G1201" s="20">
        <v>42229</v>
      </c>
      <c r="H1201" s="3">
        <v>3.0870000000000002</v>
      </c>
      <c r="J1201" s="20"/>
    </row>
    <row r="1202" spans="1:10">
      <c r="A1202" s="20">
        <v>43077</v>
      </c>
      <c r="B1202" s="3">
        <v>25.2</v>
      </c>
      <c r="D1202" s="20">
        <v>44296</v>
      </c>
      <c r="E1202" s="3">
        <v>27.34</v>
      </c>
      <c r="G1202" s="20">
        <v>42230</v>
      </c>
      <c r="H1202" s="3">
        <v>3.1</v>
      </c>
      <c r="J1202" s="20"/>
    </row>
    <row r="1203" spans="1:10">
      <c r="A1203" s="20">
        <v>43080</v>
      </c>
      <c r="B1203" s="3">
        <v>25.4</v>
      </c>
      <c r="D1203" s="20">
        <v>44297</v>
      </c>
      <c r="E1203" s="3">
        <v>30.71</v>
      </c>
      <c r="G1203" s="20">
        <v>42233</v>
      </c>
      <c r="H1203" s="3">
        <v>3.0579999999999998</v>
      </c>
      <c r="J1203" s="20"/>
    </row>
    <row r="1204" spans="1:10">
      <c r="A1204" s="20">
        <v>43081</v>
      </c>
      <c r="B1204" s="3">
        <v>24.7</v>
      </c>
      <c r="D1204" s="20">
        <v>44298</v>
      </c>
      <c r="E1204" s="3">
        <v>28.79</v>
      </c>
      <c r="G1204" s="20">
        <v>42234</v>
      </c>
      <c r="H1204" s="3">
        <v>3.0289999999999999</v>
      </c>
      <c r="J1204" s="20"/>
    </row>
    <row r="1205" spans="1:10">
      <c r="A1205" s="20">
        <v>43082</v>
      </c>
      <c r="B1205" s="3">
        <v>24.7</v>
      </c>
      <c r="D1205" s="20">
        <v>44299</v>
      </c>
      <c r="E1205" s="3">
        <v>35.08</v>
      </c>
      <c r="G1205" s="20">
        <v>42235</v>
      </c>
      <c r="H1205" s="3">
        <v>3.0169999999999999</v>
      </c>
      <c r="J1205" s="20"/>
    </row>
    <row r="1206" spans="1:10">
      <c r="A1206" s="20">
        <v>43083</v>
      </c>
      <c r="B1206" s="3">
        <v>24.75</v>
      </c>
      <c r="D1206" s="20">
        <v>44300</v>
      </c>
      <c r="E1206" s="3">
        <v>60.45</v>
      </c>
      <c r="G1206" s="20">
        <v>42236</v>
      </c>
      <c r="H1206" s="3">
        <v>3.0419999999999998</v>
      </c>
      <c r="J1206" s="20"/>
    </row>
    <row r="1207" spans="1:10">
      <c r="A1207" s="20">
        <v>43084</v>
      </c>
      <c r="B1207" s="3">
        <v>24.35</v>
      </c>
      <c r="D1207" s="20">
        <v>44301</v>
      </c>
      <c r="E1207" s="3">
        <v>29.26</v>
      </c>
      <c r="G1207" s="20">
        <v>42237</v>
      </c>
      <c r="H1207" s="3">
        <v>2.9790000000000001</v>
      </c>
      <c r="J1207" s="20"/>
    </row>
    <row r="1208" spans="1:10">
      <c r="A1208" s="20">
        <v>43087</v>
      </c>
      <c r="B1208" s="3">
        <v>24.85</v>
      </c>
      <c r="D1208" s="20">
        <v>44302</v>
      </c>
      <c r="E1208" s="3">
        <v>25.79</v>
      </c>
      <c r="G1208" s="20">
        <v>42240</v>
      </c>
      <c r="H1208" s="3">
        <v>2.9359999999999999</v>
      </c>
      <c r="J1208" s="20"/>
    </row>
    <row r="1209" spans="1:10">
      <c r="A1209" s="20">
        <v>43088</v>
      </c>
      <c r="B1209" s="3">
        <v>24.9</v>
      </c>
      <c r="D1209" s="20">
        <v>44303</v>
      </c>
      <c r="E1209" s="3">
        <v>33.14</v>
      </c>
      <c r="G1209" s="20">
        <v>42241</v>
      </c>
      <c r="H1209" s="3">
        <v>2.94</v>
      </c>
      <c r="J1209" s="20"/>
    </row>
    <row r="1210" spans="1:10">
      <c r="A1210" s="20">
        <v>43089</v>
      </c>
      <c r="B1210" s="3">
        <v>24.65</v>
      </c>
      <c r="D1210" s="20">
        <v>44304</v>
      </c>
      <c r="E1210" s="3">
        <v>56.16</v>
      </c>
      <c r="G1210" s="20">
        <v>42242</v>
      </c>
      <c r="H1210" s="3">
        <v>2.9550000000000001</v>
      </c>
      <c r="J1210" s="20"/>
    </row>
    <row r="1211" spans="1:10">
      <c r="A1211" s="20">
        <v>43090</v>
      </c>
      <c r="B1211" s="3">
        <v>24.4</v>
      </c>
      <c r="D1211" s="20">
        <v>44305</v>
      </c>
      <c r="E1211" s="3">
        <v>39.31</v>
      </c>
      <c r="G1211" s="20">
        <v>42243</v>
      </c>
      <c r="H1211" s="3">
        <v>2.9390000000000001</v>
      </c>
      <c r="J1211" s="20"/>
    </row>
    <row r="1212" spans="1:10">
      <c r="A1212" s="20">
        <v>43091</v>
      </c>
      <c r="B1212" s="3">
        <v>24.8</v>
      </c>
      <c r="D1212" s="20">
        <v>44306</v>
      </c>
      <c r="E1212" s="3">
        <v>21.65</v>
      </c>
      <c r="G1212" s="20">
        <v>42244</v>
      </c>
      <c r="H1212" s="3">
        <v>2.972</v>
      </c>
      <c r="J1212" s="20"/>
    </row>
    <row r="1213" spans="1:10">
      <c r="A1213" s="20">
        <v>43094</v>
      </c>
      <c r="B1213" s="3">
        <v>24.95</v>
      </c>
      <c r="D1213" s="20">
        <v>44307</v>
      </c>
      <c r="E1213" s="3">
        <v>27.16</v>
      </c>
      <c r="G1213" s="20">
        <v>42247</v>
      </c>
      <c r="H1213" s="3">
        <v>2.9460000000000002</v>
      </c>
      <c r="J1213" s="20"/>
    </row>
    <row r="1214" spans="1:10">
      <c r="A1214" s="20">
        <v>43095</v>
      </c>
      <c r="B1214" s="3">
        <v>24.85</v>
      </c>
      <c r="D1214" s="20">
        <v>44308</v>
      </c>
      <c r="E1214" s="3">
        <v>20.079999999999998</v>
      </c>
      <c r="G1214" s="20">
        <v>42248</v>
      </c>
      <c r="H1214" s="3">
        <v>2.9489999999999998</v>
      </c>
      <c r="J1214" s="20"/>
    </row>
    <row r="1215" spans="1:10">
      <c r="A1215" s="20">
        <v>43096</v>
      </c>
      <c r="B1215" s="3">
        <v>25.5</v>
      </c>
      <c r="D1215" s="20">
        <v>44309</v>
      </c>
      <c r="E1215" s="3">
        <v>20.5</v>
      </c>
      <c r="G1215" s="20">
        <v>42249</v>
      </c>
      <c r="H1215" s="3">
        <v>2.92</v>
      </c>
      <c r="J1215" s="20"/>
    </row>
    <row r="1216" spans="1:10">
      <c r="A1216" s="20">
        <v>43097</v>
      </c>
      <c r="B1216" s="3">
        <v>26.1</v>
      </c>
      <c r="D1216" s="20">
        <v>44310</v>
      </c>
      <c r="E1216" s="3">
        <v>50.01</v>
      </c>
      <c r="G1216" s="20">
        <v>42250</v>
      </c>
      <c r="H1216" s="3">
        <v>2.9710000000000001</v>
      </c>
      <c r="J1216" s="20"/>
    </row>
    <row r="1217" spans="1:10">
      <c r="A1217" s="20">
        <v>43098</v>
      </c>
      <c r="B1217" s="3">
        <v>26.45</v>
      </c>
      <c r="D1217" s="20">
        <v>44311</v>
      </c>
      <c r="E1217" s="3">
        <v>18.600000000000001</v>
      </c>
      <c r="G1217" s="20">
        <v>42251</v>
      </c>
      <c r="H1217" s="3">
        <v>2.956</v>
      </c>
      <c r="J1217" s="20"/>
    </row>
    <row r="1218" spans="1:10">
      <c r="A1218" s="20">
        <v>43101</v>
      </c>
      <c r="B1218" s="3">
        <v>26.6</v>
      </c>
      <c r="D1218" s="20">
        <v>44312</v>
      </c>
      <c r="E1218" s="3">
        <v>18.64</v>
      </c>
      <c r="G1218" s="20">
        <v>42254</v>
      </c>
      <c r="H1218" s="3">
        <v>2.956</v>
      </c>
      <c r="J1218" s="20"/>
    </row>
    <row r="1219" spans="1:10">
      <c r="A1219" s="20">
        <v>43102</v>
      </c>
      <c r="B1219" s="3">
        <v>25.95</v>
      </c>
      <c r="D1219" s="20">
        <v>44313</v>
      </c>
      <c r="E1219" s="3">
        <v>20.079999999999998</v>
      </c>
      <c r="G1219" s="20">
        <v>42255</v>
      </c>
      <c r="H1219" s="3">
        <v>2.9889999999999999</v>
      </c>
      <c r="J1219" s="20"/>
    </row>
    <row r="1220" spans="1:10">
      <c r="A1220" s="20">
        <v>43103</v>
      </c>
      <c r="B1220" s="3">
        <v>25.95</v>
      </c>
      <c r="D1220" s="20">
        <v>44314</v>
      </c>
      <c r="E1220" s="3">
        <v>33.119999999999997</v>
      </c>
      <c r="G1220" s="20">
        <v>42256</v>
      </c>
      <c r="H1220" s="3">
        <v>2.96</v>
      </c>
      <c r="J1220" s="20"/>
    </row>
    <row r="1221" spans="1:10">
      <c r="A1221" s="20">
        <v>43104</v>
      </c>
      <c r="B1221" s="3">
        <v>25.65</v>
      </c>
      <c r="D1221" s="20">
        <v>44315</v>
      </c>
      <c r="E1221" s="3">
        <v>28.24</v>
      </c>
      <c r="G1221" s="20">
        <v>42257</v>
      </c>
      <c r="H1221" s="3">
        <v>2.97</v>
      </c>
      <c r="J1221" s="20"/>
    </row>
    <row r="1222" spans="1:10">
      <c r="A1222" s="20">
        <v>43105</v>
      </c>
      <c r="B1222" s="3">
        <v>25.5</v>
      </c>
      <c r="D1222" s="20">
        <v>44316</v>
      </c>
      <c r="E1222" s="3">
        <v>31.81</v>
      </c>
      <c r="G1222" s="20">
        <v>42258</v>
      </c>
      <c r="H1222" s="3">
        <v>2.9630000000000001</v>
      </c>
      <c r="J1222" s="20"/>
    </row>
    <row r="1223" spans="1:10">
      <c r="A1223" s="20">
        <v>43108</v>
      </c>
      <c r="B1223" s="3">
        <v>25.65</v>
      </c>
      <c r="D1223" s="20">
        <v>44317</v>
      </c>
      <c r="E1223" s="3">
        <v>34.06</v>
      </c>
      <c r="G1223" s="20">
        <v>42261</v>
      </c>
      <c r="H1223" s="3">
        <v>3</v>
      </c>
      <c r="J1223" s="20"/>
    </row>
    <row r="1224" spans="1:10">
      <c r="A1224" s="20">
        <v>43109</v>
      </c>
      <c r="B1224" s="3">
        <v>25.75</v>
      </c>
      <c r="D1224" s="20">
        <v>44318</v>
      </c>
      <c r="E1224" s="3">
        <v>23.76</v>
      </c>
      <c r="G1224" s="20">
        <v>42262</v>
      </c>
      <c r="H1224" s="3">
        <v>2.9889999999999999</v>
      </c>
      <c r="J1224" s="20"/>
    </row>
    <row r="1225" spans="1:10">
      <c r="A1225" s="20">
        <v>43110</v>
      </c>
      <c r="B1225" s="3">
        <v>25.7</v>
      </c>
      <c r="D1225" s="20">
        <v>44319</v>
      </c>
      <c r="E1225" s="3">
        <v>33.51</v>
      </c>
      <c r="G1225" s="20">
        <v>42263</v>
      </c>
      <c r="H1225" s="3">
        <v>2.9390000000000001</v>
      </c>
      <c r="J1225" s="20"/>
    </row>
    <row r="1226" spans="1:10">
      <c r="A1226" s="20">
        <v>43111</v>
      </c>
      <c r="B1226" s="3">
        <v>25.8</v>
      </c>
      <c r="D1226" s="20">
        <v>44320</v>
      </c>
      <c r="E1226" s="3">
        <v>26.95</v>
      </c>
      <c r="G1226" s="20">
        <v>42264</v>
      </c>
      <c r="H1226" s="3">
        <v>2.9319999999999999</v>
      </c>
      <c r="J1226" s="20"/>
    </row>
    <row r="1227" spans="1:10">
      <c r="A1227" s="20">
        <v>43112</v>
      </c>
      <c r="B1227" s="3">
        <v>25.9</v>
      </c>
      <c r="D1227" s="20">
        <v>44321</v>
      </c>
      <c r="E1227" s="3">
        <v>24.49</v>
      </c>
      <c r="G1227" s="20">
        <v>42265</v>
      </c>
      <c r="H1227" s="3">
        <v>2.8879999999999999</v>
      </c>
      <c r="J1227" s="20"/>
    </row>
    <row r="1228" spans="1:10">
      <c r="A1228" s="20">
        <v>43115</v>
      </c>
      <c r="B1228" s="3">
        <v>25.85</v>
      </c>
      <c r="D1228" s="20">
        <v>44322</v>
      </c>
      <c r="E1228" s="3">
        <v>28.4</v>
      </c>
      <c r="G1228" s="20">
        <v>42268</v>
      </c>
      <c r="H1228" s="3">
        <v>2.8650000000000002</v>
      </c>
      <c r="J1228" s="20"/>
    </row>
    <row r="1229" spans="1:10">
      <c r="A1229" s="20">
        <v>43116</v>
      </c>
      <c r="B1229" s="3">
        <v>25.85</v>
      </c>
      <c r="D1229" s="20">
        <v>44323</v>
      </c>
      <c r="E1229" s="3">
        <v>19.579999999999998</v>
      </c>
      <c r="G1229" s="20">
        <v>42269</v>
      </c>
      <c r="H1229" s="3">
        <v>2.8650000000000002</v>
      </c>
      <c r="J1229" s="20"/>
    </row>
    <row r="1230" spans="1:10">
      <c r="A1230" s="20">
        <v>43117</v>
      </c>
      <c r="B1230" s="3">
        <v>26.45</v>
      </c>
      <c r="D1230" s="20">
        <v>44324</v>
      </c>
      <c r="E1230" s="3">
        <v>16.72</v>
      </c>
      <c r="G1230" s="20">
        <v>42270</v>
      </c>
      <c r="H1230" s="3">
        <v>2.8690000000000002</v>
      </c>
      <c r="J1230" s="20"/>
    </row>
    <row r="1231" spans="1:10">
      <c r="A1231" s="20">
        <v>43118</v>
      </c>
      <c r="B1231" s="3">
        <v>26.3</v>
      </c>
      <c r="D1231" s="20">
        <v>44325</v>
      </c>
      <c r="E1231" s="3">
        <v>27.06</v>
      </c>
      <c r="G1231" s="20">
        <v>42271</v>
      </c>
      <c r="H1231" s="3">
        <v>2.9119999999999999</v>
      </c>
      <c r="J1231" s="20"/>
    </row>
    <row r="1232" spans="1:10">
      <c r="A1232" s="20">
        <v>43119</v>
      </c>
      <c r="B1232" s="3">
        <v>26.1</v>
      </c>
      <c r="D1232" s="20">
        <v>44326</v>
      </c>
      <c r="E1232" s="3">
        <v>31.45</v>
      </c>
      <c r="G1232" s="20">
        <v>42272</v>
      </c>
      <c r="H1232" s="3">
        <v>2.875</v>
      </c>
      <c r="J1232" s="20"/>
    </row>
    <row r="1233" spans="1:10">
      <c r="A1233" s="20">
        <v>43122</v>
      </c>
      <c r="B1233" s="3">
        <v>26.35</v>
      </c>
      <c r="D1233" s="20">
        <v>44327</v>
      </c>
      <c r="E1233" s="3">
        <v>27.58</v>
      </c>
      <c r="G1233" s="20">
        <v>42275</v>
      </c>
      <c r="H1233" s="3">
        <v>2.9</v>
      </c>
      <c r="J1233" s="20"/>
    </row>
    <row r="1234" spans="1:10">
      <c r="A1234" s="20">
        <v>43123</v>
      </c>
      <c r="B1234" s="3">
        <v>26.6</v>
      </c>
      <c r="D1234" s="20">
        <v>44328</v>
      </c>
      <c r="E1234" s="3">
        <v>26.39</v>
      </c>
      <c r="G1234" s="20">
        <v>42276</v>
      </c>
      <c r="H1234" s="3">
        <v>2.8460000000000001</v>
      </c>
      <c r="J1234" s="20"/>
    </row>
    <row r="1235" spans="1:10">
      <c r="A1235" s="20">
        <v>43124</v>
      </c>
      <c r="B1235" s="3">
        <v>26.7</v>
      </c>
      <c r="D1235" s="20">
        <v>44329</v>
      </c>
      <c r="E1235" s="3">
        <v>25.71</v>
      </c>
      <c r="G1235" s="20">
        <v>42277</v>
      </c>
      <c r="H1235" s="3">
        <v>2.8050000000000002</v>
      </c>
      <c r="J1235" s="20"/>
    </row>
    <row r="1236" spans="1:10">
      <c r="A1236" s="20">
        <v>43125</v>
      </c>
      <c r="B1236" s="3">
        <v>26.8</v>
      </c>
      <c r="D1236" s="20">
        <v>44330</v>
      </c>
      <c r="E1236" s="3">
        <v>20.95</v>
      </c>
      <c r="G1236" s="20">
        <v>42278</v>
      </c>
      <c r="H1236" s="3">
        <v>2.7480000000000002</v>
      </c>
      <c r="J1236" s="20"/>
    </row>
    <row r="1237" spans="1:10">
      <c r="A1237" s="20">
        <v>43126</v>
      </c>
      <c r="B1237" s="3">
        <v>26.8</v>
      </c>
      <c r="D1237" s="20">
        <v>44331</v>
      </c>
      <c r="E1237" s="3">
        <v>19.77</v>
      </c>
      <c r="G1237" s="20">
        <v>42279</v>
      </c>
      <c r="H1237" s="3">
        <v>2.7719999999999998</v>
      </c>
      <c r="J1237" s="20"/>
    </row>
    <row r="1238" spans="1:10">
      <c r="A1238" s="20">
        <v>43129</v>
      </c>
      <c r="B1238" s="3">
        <v>26.95</v>
      </c>
      <c r="D1238" s="20">
        <v>44332</v>
      </c>
      <c r="E1238" s="3">
        <v>25.64</v>
      </c>
      <c r="G1238" s="20">
        <v>42282</v>
      </c>
      <c r="H1238" s="3">
        <v>2.7850000000000001</v>
      </c>
      <c r="J1238" s="20"/>
    </row>
    <row r="1239" spans="1:10">
      <c r="A1239" s="20">
        <v>43130</v>
      </c>
      <c r="B1239" s="3">
        <v>27</v>
      </c>
      <c r="D1239" s="20">
        <v>44333</v>
      </c>
      <c r="E1239" s="3">
        <v>23.29</v>
      </c>
      <c r="G1239" s="20">
        <v>42283</v>
      </c>
      <c r="H1239" s="3">
        <v>2.794</v>
      </c>
      <c r="J1239" s="20"/>
    </row>
    <row r="1240" spans="1:10">
      <c r="A1240" s="20">
        <v>43131</v>
      </c>
      <c r="B1240" s="3">
        <v>26.95</v>
      </c>
      <c r="D1240" s="20">
        <v>44334</v>
      </c>
      <c r="E1240" s="3">
        <v>22.74</v>
      </c>
      <c r="G1240" s="20">
        <v>42284</v>
      </c>
      <c r="H1240" s="3">
        <v>2.7930000000000001</v>
      </c>
      <c r="J1240" s="20"/>
    </row>
    <row r="1241" spans="1:10">
      <c r="A1241" s="20">
        <v>43132</v>
      </c>
      <c r="B1241" s="3">
        <v>26.95</v>
      </c>
      <c r="D1241" s="20">
        <v>44335</v>
      </c>
      <c r="E1241" s="3">
        <v>24.58</v>
      </c>
      <c r="G1241" s="20">
        <v>42285</v>
      </c>
      <c r="H1241" s="3">
        <v>2.8250000000000002</v>
      </c>
      <c r="J1241" s="20"/>
    </row>
    <row r="1242" spans="1:10">
      <c r="A1242" s="20">
        <v>43133</v>
      </c>
      <c r="B1242" s="3">
        <v>26.8</v>
      </c>
      <c r="D1242" s="20">
        <v>44336</v>
      </c>
      <c r="E1242" s="3">
        <v>22.9</v>
      </c>
      <c r="G1242" s="20">
        <v>42286</v>
      </c>
      <c r="H1242" s="3">
        <v>2.8319999999999999</v>
      </c>
      <c r="J1242" s="20"/>
    </row>
    <row r="1243" spans="1:10">
      <c r="A1243" s="20">
        <v>43136</v>
      </c>
      <c r="B1243" s="3">
        <v>26.65</v>
      </c>
      <c r="D1243" s="20">
        <v>44337</v>
      </c>
      <c r="E1243" s="3">
        <v>19.670000000000002</v>
      </c>
      <c r="G1243" s="20">
        <v>42289</v>
      </c>
      <c r="H1243" s="3">
        <v>2.8570000000000002</v>
      </c>
      <c r="J1243" s="20"/>
    </row>
    <row r="1244" spans="1:10">
      <c r="A1244" s="20">
        <v>43137</v>
      </c>
      <c r="B1244" s="3">
        <v>26.65</v>
      </c>
      <c r="D1244" s="20">
        <v>44338</v>
      </c>
      <c r="E1244" s="3">
        <v>24.14</v>
      </c>
      <c r="G1244" s="20">
        <v>42290</v>
      </c>
      <c r="H1244" s="3">
        <v>2.8380000000000001</v>
      </c>
      <c r="J1244" s="20"/>
    </row>
    <row r="1245" spans="1:10">
      <c r="A1245" s="20">
        <v>43138</v>
      </c>
      <c r="B1245" s="3">
        <v>26.5</v>
      </c>
      <c r="D1245" s="20">
        <v>44339</v>
      </c>
      <c r="E1245" s="3">
        <v>17.690000000000001</v>
      </c>
      <c r="G1245" s="20">
        <v>42291</v>
      </c>
      <c r="H1245" s="3">
        <v>2.8450000000000002</v>
      </c>
      <c r="J1245" s="20"/>
    </row>
    <row r="1246" spans="1:10">
      <c r="A1246" s="20">
        <v>43139</v>
      </c>
      <c r="B1246" s="3">
        <v>26.45</v>
      </c>
      <c r="D1246" s="20">
        <v>44340</v>
      </c>
      <c r="E1246" s="3">
        <v>22.68</v>
      </c>
      <c r="G1246" s="20">
        <v>42292</v>
      </c>
      <c r="H1246" s="3">
        <v>2.7989999999999999</v>
      </c>
      <c r="J1246" s="20"/>
    </row>
    <row r="1247" spans="1:10">
      <c r="A1247" s="20">
        <v>43140</v>
      </c>
      <c r="B1247" s="3">
        <v>26.25</v>
      </c>
      <c r="D1247" s="20">
        <v>44341</v>
      </c>
      <c r="E1247" s="3">
        <v>23.66</v>
      </c>
      <c r="G1247" s="20">
        <v>42293</v>
      </c>
      <c r="H1247" s="3">
        <v>2.7810000000000001</v>
      </c>
      <c r="J1247" s="20"/>
    </row>
    <row r="1248" spans="1:10">
      <c r="A1248" s="20">
        <v>43143</v>
      </c>
      <c r="B1248" s="3">
        <v>26.1</v>
      </c>
      <c r="D1248" s="20">
        <v>44342</v>
      </c>
      <c r="E1248" s="3">
        <v>25.27</v>
      </c>
      <c r="G1248" s="20">
        <v>42296</v>
      </c>
      <c r="H1248" s="3">
        <v>2.79</v>
      </c>
      <c r="J1248" s="20"/>
    </row>
    <row r="1249" spans="1:10">
      <c r="A1249" s="20">
        <v>43144</v>
      </c>
      <c r="B1249" s="3">
        <v>26.15</v>
      </c>
      <c r="D1249" s="20">
        <v>44343</v>
      </c>
      <c r="E1249" s="3">
        <v>22.75</v>
      </c>
      <c r="G1249" s="20">
        <v>42297</v>
      </c>
      <c r="H1249" s="3">
        <v>2.7970000000000002</v>
      </c>
      <c r="J1249" s="20"/>
    </row>
    <row r="1250" spans="1:10">
      <c r="A1250" s="20">
        <v>43145</v>
      </c>
      <c r="B1250" s="3">
        <v>26.1</v>
      </c>
      <c r="D1250" s="20">
        <v>44344</v>
      </c>
      <c r="E1250" s="3">
        <v>26.96</v>
      </c>
      <c r="G1250" s="20">
        <v>42298</v>
      </c>
      <c r="H1250" s="3">
        <v>2.7570000000000001</v>
      </c>
      <c r="J1250" s="20"/>
    </row>
    <row r="1251" spans="1:10">
      <c r="A1251" s="20">
        <v>43146</v>
      </c>
      <c r="B1251" s="3">
        <v>25.95</v>
      </c>
      <c r="D1251" s="20">
        <v>44345</v>
      </c>
      <c r="E1251" s="3">
        <v>25.21</v>
      </c>
      <c r="G1251" s="20">
        <v>42299</v>
      </c>
      <c r="H1251" s="3">
        <v>2.742</v>
      </c>
      <c r="J1251" s="20"/>
    </row>
    <row r="1252" spans="1:10">
      <c r="A1252" s="20">
        <v>43147</v>
      </c>
      <c r="B1252" s="3">
        <v>25.95</v>
      </c>
      <c r="D1252" s="20">
        <v>44346</v>
      </c>
      <c r="E1252" s="3">
        <v>22.66</v>
      </c>
      <c r="G1252" s="20">
        <v>42300</v>
      </c>
      <c r="H1252" s="3">
        <v>2.6749999999999998</v>
      </c>
      <c r="J1252" s="20"/>
    </row>
    <row r="1253" spans="1:10">
      <c r="A1253" s="20">
        <v>43150</v>
      </c>
      <c r="B1253" s="3">
        <v>26.05</v>
      </c>
      <c r="D1253" s="20">
        <v>44347</v>
      </c>
      <c r="E1253" s="3">
        <v>25.61</v>
      </c>
      <c r="G1253" s="20">
        <v>42303</v>
      </c>
      <c r="H1253" s="3">
        <v>2.5830000000000002</v>
      </c>
      <c r="J1253" s="20"/>
    </row>
    <row r="1254" spans="1:10">
      <c r="A1254" s="20">
        <v>43151</v>
      </c>
      <c r="B1254" s="3">
        <v>26</v>
      </c>
      <c r="D1254" s="20">
        <v>44348</v>
      </c>
      <c r="E1254" s="3">
        <v>27.82</v>
      </c>
      <c r="G1254" s="20">
        <v>42304</v>
      </c>
      <c r="H1254" s="3">
        <v>2.601</v>
      </c>
      <c r="J1254" s="20"/>
    </row>
    <row r="1255" spans="1:10">
      <c r="A1255" s="20">
        <v>43152</v>
      </c>
      <c r="B1255" s="3">
        <v>27.05</v>
      </c>
      <c r="D1255" s="20">
        <v>44349</v>
      </c>
      <c r="E1255" s="3">
        <v>25.16</v>
      </c>
      <c r="G1255" s="20">
        <v>42305</v>
      </c>
      <c r="H1255" s="3">
        <v>2.5569999999999999</v>
      </c>
      <c r="J1255" s="20"/>
    </row>
    <row r="1256" spans="1:10">
      <c r="A1256" s="20">
        <v>43153</v>
      </c>
      <c r="B1256" s="3">
        <v>27.15</v>
      </c>
      <c r="D1256" s="20">
        <v>44350</v>
      </c>
      <c r="E1256" s="3">
        <v>25.97</v>
      </c>
      <c r="G1256" s="20">
        <v>42306</v>
      </c>
      <c r="H1256" s="3">
        <v>2.5190000000000001</v>
      </c>
      <c r="J1256" s="20"/>
    </row>
    <row r="1257" spans="1:10">
      <c r="A1257" s="20">
        <v>43154</v>
      </c>
      <c r="B1257" s="3">
        <v>27.45</v>
      </c>
      <c r="D1257" s="20">
        <v>44351</v>
      </c>
      <c r="E1257" s="3">
        <v>24.28</v>
      </c>
      <c r="G1257" s="20">
        <v>42307</v>
      </c>
      <c r="H1257" s="3">
        <v>2.5750000000000002</v>
      </c>
      <c r="J1257" s="20"/>
    </row>
    <row r="1258" spans="1:10">
      <c r="A1258" s="20">
        <v>43157</v>
      </c>
      <c r="B1258" s="3">
        <v>27.9</v>
      </c>
      <c r="D1258" s="20">
        <v>44352</v>
      </c>
      <c r="E1258" s="3">
        <v>23.14</v>
      </c>
      <c r="G1258" s="20">
        <v>42310</v>
      </c>
      <c r="H1258" s="3">
        <v>2.5529999999999999</v>
      </c>
      <c r="J1258" s="20"/>
    </row>
    <row r="1259" spans="1:10">
      <c r="A1259" s="20">
        <v>43158</v>
      </c>
      <c r="B1259" s="3">
        <v>28.5</v>
      </c>
      <c r="D1259" s="20">
        <v>44353</v>
      </c>
      <c r="E1259" s="3">
        <v>23.95</v>
      </c>
      <c r="G1259" s="20">
        <v>42311</v>
      </c>
      <c r="H1259" s="3">
        <v>2.573</v>
      </c>
      <c r="J1259" s="20"/>
    </row>
    <row r="1260" spans="1:10">
      <c r="A1260" s="20">
        <v>43159</v>
      </c>
      <c r="B1260" s="3">
        <v>28.55</v>
      </c>
      <c r="D1260" s="20">
        <v>44354</v>
      </c>
      <c r="E1260" s="3">
        <v>26.56</v>
      </c>
      <c r="G1260" s="20">
        <v>42312</v>
      </c>
      <c r="H1260" s="3">
        <v>2.548</v>
      </c>
      <c r="J1260" s="20"/>
    </row>
    <row r="1261" spans="1:10">
      <c r="A1261" s="20">
        <v>43160</v>
      </c>
      <c r="B1261" s="3">
        <v>28.85</v>
      </c>
      <c r="D1261" s="20">
        <v>44355</v>
      </c>
      <c r="E1261" s="3">
        <v>30.61</v>
      </c>
      <c r="G1261" s="20">
        <v>42313</v>
      </c>
      <c r="H1261" s="3">
        <v>2.6259999999999999</v>
      </c>
      <c r="J1261" s="20"/>
    </row>
    <row r="1262" spans="1:10">
      <c r="A1262" s="20">
        <v>43161</v>
      </c>
      <c r="B1262" s="3">
        <v>29.45</v>
      </c>
      <c r="D1262" s="20">
        <v>44356</v>
      </c>
      <c r="E1262" s="3">
        <v>29.26</v>
      </c>
      <c r="G1262" s="20">
        <v>42314</v>
      </c>
      <c r="H1262" s="3">
        <v>2.605</v>
      </c>
      <c r="J1262" s="20"/>
    </row>
    <row r="1263" spans="1:10">
      <c r="A1263" s="20">
        <v>43164</v>
      </c>
      <c r="B1263" s="3">
        <v>29.7</v>
      </c>
      <c r="D1263" s="20">
        <v>44357</v>
      </c>
      <c r="E1263" s="3">
        <v>28.41</v>
      </c>
      <c r="G1263" s="20">
        <v>42317</v>
      </c>
      <c r="H1263" s="3">
        <v>2.5710000000000002</v>
      </c>
      <c r="J1263" s="20"/>
    </row>
    <row r="1264" spans="1:10">
      <c r="A1264" s="20">
        <v>43165</v>
      </c>
      <c r="B1264" s="3">
        <v>29.65</v>
      </c>
      <c r="D1264" s="20">
        <v>44358</v>
      </c>
      <c r="E1264" s="3">
        <v>26.02</v>
      </c>
      <c r="G1264" s="20">
        <v>42318</v>
      </c>
      <c r="H1264" s="3">
        <v>2.601</v>
      </c>
      <c r="J1264" s="20"/>
    </row>
    <row r="1265" spans="1:10">
      <c r="A1265" s="20">
        <v>43166</v>
      </c>
      <c r="B1265" s="3">
        <v>29.85</v>
      </c>
      <c r="D1265" s="20">
        <v>44359</v>
      </c>
      <c r="E1265" s="3">
        <v>37.4</v>
      </c>
      <c r="G1265" s="20">
        <v>42319</v>
      </c>
      <c r="H1265" s="3">
        <v>2.5950000000000002</v>
      </c>
      <c r="J1265" s="20"/>
    </row>
    <row r="1266" spans="1:10">
      <c r="A1266" s="20">
        <v>43167</v>
      </c>
      <c r="B1266" s="3">
        <v>29.9</v>
      </c>
      <c r="D1266" s="20">
        <v>44360</v>
      </c>
      <c r="E1266" s="3">
        <v>51.03</v>
      </c>
      <c r="G1266" s="20">
        <v>42320</v>
      </c>
      <c r="H1266" s="3">
        <v>2.6160000000000001</v>
      </c>
      <c r="J1266" s="20"/>
    </row>
    <row r="1267" spans="1:10">
      <c r="A1267" s="20">
        <v>43168</v>
      </c>
      <c r="B1267" s="3">
        <v>30.05</v>
      </c>
      <c r="D1267" s="20">
        <v>44361</v>
      </c>
      <c r="E1267" s="3">
        <v>54.33</v>
      </c>
      <c r="G1267" s="20">
        <v>42321</v>
      </c>
      <c r="H1267" s="3">
        <v>2.64</v>
      </c>
      <c r="J1267" s="20"/>
    </row>
    <row r="1268" spans="1:10">
      <c r="A1268" s="20">
        <v>43171</v>
      </c>
      <c r="B1268" s="3">
        <v>29.9</v>
      </c>
      <c r="D1268" s="20">
        <v>44362</v>
      </c>
      <c r="E1268" s="3">
        <v>277.91000000000003</v>
      </c>
      <c r="G1268" s="20">
        <v>42324</v>
      </c>
      <c r="H1268" s="3">
        <v>2.6219999999999999</v>
      </c>
      <c r="J1268" s="20"/>
    </row>
    <row r="1269" spans="1:10">
      <c r="A1269" s="20">
        <v>43172</v>
      </c>
      <c r="B1269" s="3">
        <v>29.95</v>
      </c>
      <c r="D1269" s="20">
        <v>44363</v>
      </c>
      <c r="E1269" s="3">
        <v>85.83</v>
      </c>
      <c r="G1269" s="20">
        <v>42325</v>
      </c>
      <c r="H1269" s="3">
        <v>2.6429999999999998</v>
      </c>
      <c r="J1269" s="20"/>
    </row>
    <row r="1270" spans="1:10">
      <c r="A1270" s="20">
        <v>43173</v>
      </c>
      <c r="B1270" s="3">
        <v>29.7</v>
      </c>
      <c r="D1270" s="20">
        <v>44364</v>
      </c>
      <c r="E1270" s="3">
        <v>39.83</v>
      </c>
      <c r="G1270" s="20">
        <v>42326</v>
      </c>
      <c r="H1270" s="3">
        <v>2.5939999999999999</v>
      </c>
      <c r="J1270" s="20"/>
    </row>
    <row r="1271" spans="1:10">
      <c r="A1271" s="20">
        <v>43174</v>
      </c>
      <c r="B1271" s="3">
        <v>29.55</v>
      </c>
      <c r="D1271" s="20">
        <v>44365</v>
      </c>
      <c r="E1271" s="3">
        <v>37.71</v>
      </c>
      <c r="G1271" s="20">
        <v>42327</v>
      </c>
      <c r="H1271" s="3">
        <v>2.54</v>
      </c>
      <c r="J1271" s="20"/>
    </row>
    <row r="1272" spans="1:10">
      <c r="A1272" s="20">
        <v>43175</v>
      </c>
      <c r="B1272" s="3">
        <v>29.6</v>
      </c>
      <c r="D1272" s="20">
        <v>44366</v>
      </c>
      <c r="E1272" s="3">
        <v>42.39</v>
      </c>
      <c r="G1272" s="20">
        <v>42328</v>
      </c>
      <c r="H1272" s="3">
        <v>2.4510000000000001</v>
      </c>
      <c r="J1272" s="20"/>
    </row>
    <row r="1273" spans="1:10">
      <c r="A1273" s="20">
        <v>43178</v>
      </c>
      <c r="B1273" s="3">
        <v>29.7</v>
      </c>
      <c r="D1273" s="20">
        <v>44367</v>
      </c>
      <c r="E1273" s="3">
        <v>26.47</v>
      </c>
      <c r="G1273" s="20">
        <v>42331</v>
      </c>
      <c r="H1273" s="3">
        <v>2.5</v>
      </c>
      <c r="J1273" s="20"/>
    </row>
    <row r="1274" spans="1:10">
      <c r="A1274" s="20">
        <v>43179</v>
      </c>
      <c r="B1274" s="3">
        <v>29.95</v>
      </c>
      <c r="D1274" s="20">
        <v>44368</v>
      </c>
      <c r="E1274" s="3">
        <v>23.92</v>
      </c>
      <c r="G1274" s="20">
        <v>42332</v>
      </c>
      <c r="H1274" s="3">
        <v>2.488</v>
      </c>
      <c r="J1274" s="20"/>
    </row>
    <row r="1275" spans="1:10">
      <c r="A1275" s="20">
        <v>43180</v>
      </c>
      <c r="B1275" s="3">
        <v>29.8</v>
      </c>
      <c r="D1275" s="20">
        <v>44369</v>
      </c>
      <c r="E1275" s="3">
        <v>29.88</v>
      </c>
      <c r="G1275" s="20">
        <v>42333</v>
      </c>
      <c r="H1275" s="3">
        <v>2.476</v>
      </c>
      <c r="J1275" s="20"/>
    </row>
    <row r="1276" spans="1:10">
      <c r="A1276" s="20">
        <v>43181</v>
      </c>
      <c r="B1276" s="3">
        <v>29.85</v>
      </c>
      <c r="D1276" s="20">
        <v>44370</v>
      </c>
      <c r="E1276" s="3">
        <v>25.4</v>
      </c>
      <c r="G1276" s="20">
        <v>42334</v>
      </c>
      <c r="H1276" s="3">
        <v>2.4460000000000002</v>
      </c>
      <c r="J1276" s="20"/>
    </row>
    <row r="1277" spans="1:10">
      <c r="A1277" s="20">
        <v>43182</v>
      </c>
      <c r="B1277" s="3">
        <v>29.85</v>
      </c>
      <c r="D1277" s="20">
        <v>44371</v>
      </c>
      <c r="E1277" s="3">
        <v>27.4</v>
      </c>
      <c r="G1277" s="20">
        <v>42335</v>
      </c>
      <c r="H1277" s="3">
        <v>2.4249999999999998</v>
      </c>
      <c r="J1277" s="20"/>
    </row>
    <row r="1278" spans="1:10">
      <c r="A1278" s="20">
        <v>43185</v>
      </c>
      <c r="B1278" s="3">
        <v>30</v>
      </c>
      <c r="D1278" s="20">
        <v>44372</v>
      </c>
      <c r="E1278" s="3">
        <v>27.31</v>
      </c>
      <c r="G1278" s="20">
        <v>42338</v>
      </c>
      <c r="H1278" s="3">
        <v>2.4390000000000001</v>
      </c>
      <c r="J1278" s="20"/>
    </row>
    <row r="1279" spans="1:10">
      <c r="A1279" s="20">
        <v>43186</v>
      </c>
      <c r="B1279" s="3">
        <v>30.45</v>
      </c>
      <c r="D1279" s="20">
        <v>44373</v>
      </c>
      <c r="E1279" s="3">
        <v>30.03</v>
      </c>
      <c r="G1279" s="20">
        <v>42339</v>
      </c>
      <c r="H1279" s="3">
        <v>2.4409999999999998</v>
      </c>
      <c r="J1279" s="20"/>
    </row>
    <row r="1280" spans="1:10">
      <c r="A1280" s="20">
        <v>43187</v>
      </c>
      <c r="B1280" s="3">
        <v>30.45</v>
      </c>
      <c r="D1280" s="20">
        <v>44374</v>
      </c>
      <c r="E1280" s="3">
        <v>36.619999999999997</v>
      </c>
      <c r="G1280" s="20">
        <v>42340</v>
      </c>
      <c r="H1280" s="3">
        <v>2.4119999999999999</v>
      </c>
      <c r="J1280" s="20"/>
    </row>
    <row r="1281" spans="1:10">
      <c r="A1281" s="20">
        <v>43188</v>
      </c>
      <c r="B1281" s="3">
        <v>30.7</v>
      </c>
      <c r="D1281" s="20">
        <v>44375</v>
      </c>
      <c r="E1281" s="3">
        <v>30.77</v>
      </c>
      <c r="G1281" s="20">
        <v>42341</v>
      </c>
      <c r="H1281" s="3">
        <v>2.407</v>
      </c>
      <c r="J1281" s="20"/>
    </row>
    <row r="1282" spans="1:10">
      <c r="A1282" s="20">
        <v>43189</v>
      </c>
      <c r="B1282" s="3">
        <v>30.5</v>
      </c>
      <c r="D1282" s="20">
        <v>44376</v>
      </c>
      <c r="E1282" s="3">
        <v>30.35</v>
      </c>
      <c r="G1282" s="20">
        <v>42342</v>
      </c>
      <c r="H1282" s="3">
        <v>2.4129999999999998</v>
      </c>
      <c r="J1282" s="20"/>
    </row>
    <row r="1283" spans="1:10">
      <c r="A1283" s="20">
        <v>43192</v>
      </c>
      <c r="B1283" s="3">
        <v>30.5</v>
      </c>
      <c r="D1283" s="20">
        <v>44377</v>
      </c>
      <c r="E1283" s="3">
        <v>34.700000000000003</v>
      </c>
      <c r="G1283" s="20">
        <v>42345</v>
      </c>
      <c r="H1283" s="3">
        <v>2.3439999999999999</v>
      </c>
      <c r="J1283" s="20"/>
    </row>
    <row r="1284" spans="1:10">
      <c r="A1284" s="20">
        <v>43193</v>
      </c>
      <c r="B1284" s="3">
        <v>30.65</v>
      </c>
      <c r="D1284" s="20">
        <v>44378</v>
      </c>
      <c r="E1284" s="3">
        <v>38.46</v>
      </c>
      <c r="G1284" s="20">
        <v>42346</v>
      </c>
      <c r="H1284" s="3">
        <v>2.355</v>
      </c>
      <c r="J1284" s="20"/>
    </row>
    <row r="1285" spans="1:10">
      <c r="A1285" s="20">
        <v>43194</v>
      </c>
      <c r="B1285" s="3">
        <v>30.6</v>
      </c>
      <c r="D1285" s="20">
        <v>44379</v>
      </c>
      <c r="E1285" s="3">
        <v>37.94</v>
      </c>
      <c r="G1285" s="20">
        <v>42347</v>
      </c>
      <c r="H1285" s="3">
        <v>2.3439999999999999</v>
      </c>
      <c r="J1285" s="20"/>
    </row>
    <row r="1286" spans="1:10">
      <c r="A1286" s="20">
        <v>43195</v>
      </c>
      <c r="B1286" s="3">
        <v>30.45</v>
      </c>
      <c r="D1286" s="20">
        <v>44380</v>
      </c>
      <c r="E1286" s="3">
        <v>31.23</v>
      </c>
      <c r="G1286" s="20">
        <v>42348</v>
      </c>
      <c r="H1286" s="3">
        <v>2.3149999999999999</v>
      </c>
      <c r="J1286" s="20"/>
    </row>
    <row r="1287" spans="1:10">
      <c r="A1287" s="20">
        <v>43196</v>
      </c>
      <c r="B1287" s="3">
        <v>30.35</v>
      </c>
      <c r="D1287" s="20">
        <v>44381</v>
      </c>
      <c r="E1287" s="3">
        <v>30.27</v>
      </c>
      <c r="G1287" s="20">
        <v>42349</v>
      </c>
      <c r="H1287" s="3">
        <v>2.2970000000000002</v>
      </c>
      <c r="J1287" s="20"/>
    </row>
    <row r="1288" spans="1:10">
      <c r="A1288" s="20">
        <v>43199</v>
      </c>
      <c r="B1288" s="3">
        <v>30.4</v>
      </c>
      <c r="D1288" s="20">
        <v>44382</v>
      </c>
      <c r="E1288" s="3">
        <v>30.37</v>
      </c>
      <c r="G1288" s="20">
        <v>42352</v>
      </c>
      <c r="H1288" s="3">
        <v>2.2280000000000002</v>
      </c>
      <c r="J1288" s="20"/>
    </row>
    <row r="1289" spans="1:10">
      <c r="A1289" s="20">
        <v>43200</v>
      </c>
      <c r="B1289" s="3">
        <v>30.4</v>
      </c>
      <c r="D1289" s="20">
        <v>44383</v>
      </c>
      <c r="E1289" s="3">
        <v>32.85</v>
      </c>
      <c r="G1289" s="20">
        <v>42353</v>
      </c>
      <c r="H1289" s="3">
        <v>2.1629999999999998</v>
      </c>
      <c r="J1289" s="20"/>
    </row>
    <row r="1290" spans="1:10">
      <c r="A1290" s="20">
        <v>43201</v>
      </c>
      <c r="B1290" s="3">
        <v>30.35</v>
      </c>
      <c r="D1290" s="20">
        <v>44384</v>
      </c>
      <c r="E1290" s="3">
        <v>32.21</v>
      </c>
      <c r="G1290" s="20">
        <v>42354</v>
      </c>
      <c r="H1290" s="3">
        <v>2.2250000000000001</v>
      </c>
      <c r="J1290" s="20"/>
    </row>
    <row r="1291" spans="1:10">
      <c r="A1291" s="20">
        <v>43202</v>
      </c>
      <c r="B1291" s="3">
        <v>30.35</v>
      </c>
      <c r="D1291" s="20">
        <v>44385</v>
      </c>
      <c r="E1291" s="3">
        <v>35.71</v>
      </c>
      <c r="G1291" s="20">
        <v>42355</v>
      </c>
      <c r="H1291" s="3">
        <v>2.2090000000000001</v>
      </c>
      <c r="J1291" s="20"/>
    </row>
    <row r="1292" spans="1:10">
      <c r="A1292" s="20">
        <v>43203</v>
      </c>
      <c r="B1292" s="3">
        <v>30.6</v>
      </c>
      <c r="D1292" s="20">
        <v>44386</v>
      </c>
      <c r="E1292" s="3">
        <v>32.840000000000003</v>
      </c>
      <c r="G1292" s="20">
        <v>42356</v>
      </c>
      <c r="H1292" s="3">
        <v>2.206</v>
      </c>
      <c r="J1292" s="20"/>
    </row>
    <row r="1293" spans="1:10">
      <c r="A1293" s="20">
        <v>43206</v>
      </c>
      <c r="B1293" s="3">
        <v>30.6</v>
      </c>
      <c r="D1293" s="20">
        <v>44387</v>
      </c>
      <c r="E1293" s="3">
        <v>27.9</v>
      </c>
      <c r="G1293" s="20">
        <v>42359</v>
      </c>
      <c r="H1293" s="3">
        <v>2.2829999999999999</v>
      </c>
      <c r="J1293" s="20"/>
    </row>
    <row r="1294" spans="1:10">
      <c r="A1294" s="20">
        <v>43207</v>
      </c>
      <c r="B1294" s="3">
        <v>30.35</v>
      </c>
      <c r="D1294" s="20">
        <v>44388</v>
      </c>
      <c r="E1294" s="3">
        <v>36.03</v>
      </c>
      <c r="G1294" s="20">
        <v>42360</v>
      </c>
      <c r="H1294" s="3">
        <v>2.246</v>
      </c>
      <c r="J1294" s="20"/>
    </row>
    <row r="1295" spans="1:10">
      <c r="A1295" s="20">
        <v>43208</v>
      </c>
      <c r="B1295" s="3">
        <v>29.9</v>
      </c>
      <c r="D1295" s="20">
        <v>44389</v>
      </c>
      <c r="E1295" s="3">
        <v>34.9</v>
      </c>
      <c r="G1295" s="20">
        <v>42361</v>
      </c>
      <c r="H1295" s="3">
        <v>2.2730000000000001</v>
      </c>
      <c r="J1295" s="20"/>
    </row>
    <row r="1296" spans="1:10">
      <c r="A1296" s="20">
        <v>43209</v>
      </c>
      <c r="B1296" s="3">
        <v>29.75</v>
      </c>
      <c r="D1296" s="20">
        <v>44390</v>
      </c>
      <c r="E1296" s="3">
        <v>32.130000000000003</v>
      </c>
      <c r="G1296" s="20">
        <v>42362</v>
      </c>
      <c r="H1296" s="3">
        <v>2.31</v>
      </c>
      <c r="J1296" s="20"/>
    </row>
    <row r="1297" spans="1:10">
      <c r="A1297" s="20">
        <v>43210</v>
      </c>
      <c r="B1297" s="3">
        <v>29.8</v>
      </c>
      <c r="D1297" s="20">
        <v>44391</v>
      </c>
      <c r="E1297" s="3">
        <v>28.33</v>
      </c>
      <c r="G1297" s="20">
        <v>42363</v>
      </c>
      <c r="H1297" s="3">
        <v>2.31</v>
      </c>
      <c r="J1297" s="20"/>
    </row>
    <row r="1298" spans="1:10">
      <c r="A1298" s="20">
        <v>43213</v>
      </c>
      <c r="B1298" s="3">
        <v>30.1</v>
      </c>
      <c r="D1298" s="20">
        <v>44392</v>
      </c>
      <c r="E1298" s="3">
        <v>30.35</v>
      </c>
      <c r="G1298" s="20">
        <v>42366</v>
      </c>
      <c r="H1298" s="3">
        <v>2.444</v>
      </c>
      <c r="J1298" s="20"/>
    </row>
    <row r="1299" spans="1:10">
      <c r="A1299" s="20">
        <v>43214</v>
      </c>
      <c r="B1299" s="3">
        <v>30.35</v>
      </c>
      <c r="D1299" s="20">
        <v>44393</v>
      </c>
      <c r="E1299" s="3">
        <v>32.32</v>
      </c>
      <c r="G1299" s="20">
        <v>42367</v>
      </c>
      <c r="H1299" s="3">
        <v>2.476</v>
      </c>
      <c r="J1299" s="20"/>
    </row>
    <row r="1300" spans="1:10">
      <c r="A1300" s="20">
        <v>43215</v>
      </c>
      <c r="B1300" s="3">
        <v>30.45</v>
      </c>
      <c r="D1300" s="20">
        <v>44394</v>
      </c>
      <c r="E1300" s="3">
        <v>36.270000000000003</v>
      </c>
      <c r="G1300" s="20">
        <v>42368</v>
      </c>
      <c r="H1300" s="3">
        <v>2.7690000000000001</v>
      </c>
      <c r="J1300" s="20"/>
    </row>
    <row r="1301" spans="1:10">
      <c r="A1301" s="20">
        <v>43216</v>
      </c>
      <c r="B1301" s="3">
        <v>30.65</v>
      </c>
      <c r="D1301" s="20">
        <v>44395</v>
      </c>
      <c r="E1301" s="3">
        <v>41.07</v>
      </c>
      <c r="G1301" s="20">
        <v>42369</v>
      </c>
      <c r="H1301" s="3">
        <v>2.7890000000000001</v>
      </c>
      <c r="J1301" s="20"/>
    </row>
    <row r="1302" spans="1:10">
      <c r="A1302" s="20">
        <v>43217</v>
      </c>
      <c r="B1302" s="3">
        <v>30.75</v>
      </c>
      <c r="D1302" s="20">
        <v>44396</v>
      </c>
      <c r="E1302" s="3">
        <v>51.4</v>
      </c>
      <c r="G1302" s="20">
        <v>42370</v>
      </c>
      <c r="H1302" s="3">
        <v>2.7890000000000001</v>
      </c>
      <c r="J1302" s="20"/>
    </row>
    <row r="1303" spans="1:10">
      <c r="A1303" s="20">
        <v>43220</v>
      </c>
      <c r="B1303" s="3">
        <v>30.5</v>
      </c>
      <c r="D1303" s="20">
        <v>44397</v>
      </c>
      <c r="E1303" s="3">
        <v>31.39</v>
      </c>
      <c r="G1303" s="20">
        <v>42373</v>
      </c>
      <c r="H1303" s="3">
        <v>2.774</v>
      </c>
      <c r="J1303" s="20"/>
    </row>
    <row r="1304" spans="1:10">
      <c r="A1304" s="20">
        <v>43221</v>
      </c>
      <c r="B1304" s="3">
        <v>30.65</v>
      </c>
      <c r="D1304" s="20">
        <v>44398</v>
      </c>
      <c r="E1304" s="3">
        <v>34.86</v>
      </c>
      <c r="G1304" s="20">
        <v>42374</v>
      </c>
      <c r="H1304" s="3">
        <v>2.7829999999999999</v>
      </c>
      <c r="J1304" s="20"/>
    </row>
    <row r="1305" spans="1:10">
      <c r="A1305" s="20">
        <v>43222</v>
      </c>
      <c r="B1305" s="3">
        <v>30.75</v>
      </c>
      <c r="D1305" s="20">
        <v>44399</v>
      </c>
      <c r="E1305" s="3">
        <v>34.4</v>
      </c>
      <c r="G1305" s="20">
        <v>42375</v>
      </c>
      <c r="H1305" s="3">
        <v>2.8119999999999998</v>
      </c>
      <c r="J1305" s="20"/>
    </row>
    <row r="1306" spans="1:10">
      <c r="A1306" s="20">
        <v>43223</v>
      </c>
      <c r="B1306" s="3">
        <v>30.55</v>
      </c>
      <c r="D1306" s="20">
        <v>44400</v>
      </c>
      <c r="E1306" s="3">
        <v>31.15</v>
      </c>
      <c r="G1306" s="20">
        <v>42376</v>
      </c>
      <c r="H1306" s="3">
        <v>2.8410000000000002</v>
      </c>
      <c r="J1306" s="20"/>
    </row>
    <row r="1307" spans="1:10">
      <c r="A1307" s="20">
        <v>43224</v>
      </c>
      <c r="B1307" s="3">
        <v>30.35</v>
      </c>
      <c r="D1307" s="20">
        <v>44401</v>
      </c>
      <c r="E1307" s="3">
        <v>32.409999999999997</v>
      </c>
      <c r="G1307" s="20">
        <v>42377</v>
      </c>
      <c r="H1307" s="3">
        <v>2.8490000000000002</v>
      </c>
      <c r="J1307" s="20"/>
    </row>
    <row r="1308" spans="1:10">
      <c r="A1308" s="20">
        <v>43227</v>
      </c>
      <c r="B1308" s="3">
        <v>30.75</v>
      </c>
      <c r="D1308" s="20">
        <v>44402</v>
      </c>
      <c r="E1308" s="3">
        <v>40.880000000000003</v>
      </c>
      <c r="G1308" s="20">
        <v>42380</v>
      </c>
      <c r="H1308" s="3">
        <v>2.8090000000000002</v>
      </c>
      <c r="J1308" s="20"/>
    </row>
    <row r="1309" spans="1:10">
      <c r="A1309" s="20">
        <v>43228</v>
      </c>
      <c r="B1309" s="3">
        <v>30.7</v>
      </c>
      <c r="D1309" s="20">
        <v>44403</v>
      </c>
      <c r="E1309" s="3">
        <v>93.78</v>
      </c>
      <c r="G1309" s="20">
        <v>42381</v>
      </c>
      <c r="H1309" s="3">
        <v>2.7570000000000001</v>
      </c>
      <c r="J1309" s="20"/>
    </row>
    <row r="1310" spans="1:10">
      <c r="A1310" s="20">
        <v>43229</v>
      </c>
      <c r="B1310" s="3">
        <v>30.75</v>
      </c>
      <c r="D1310" s="20">
        <v>44404</v>
      </c>
      <c r="E1310" s="3">
        <v>87.49</v>
      </c>
      <c r="G1310" s="20">
        <v>42382</v>
      </c>
      <c r="H1310" s="3">
        <v>2.7570000000000001</v>
      </c>
      <c r="J1310" s="20"/>
    </row>
    <row r="1311" spans="1:10">
      <c r="A1311" s="20">
        <v>43230</v>
      </c>
      <c r="B1311" s="3">
        <v>31.45</v>
      </c>
      <c r="D1311" s="20">
        <v>44405</v>
      </c>
      <c r="E1311" s="3">
        <v>53.34</v>
      </c>
      <c r="G1311" s="20">
        <v>42383</v>
      </c>
      <c r="H1311" s="3">
        <v>2.7120000000000002</v>
      </c>
      <c r="J1311" s="20"/>
    </row>
    <row r="1312" spans="1:10">
      <c r="A1312" s="20">
        <v>43231</v>
      </c>
      <c r="B1312" s="3">
        <v>31.3</v>
      </c>
      <c r="D1312" s="20">
        <v>44406</v>
      </c>
      <c r="E1312" s="3">
        <v>62.3</v>
      </c>
      <c r="G1312" s="20">
        <v>42384</v>
      </c>
      <c r="H1312" s="3">
        <v>2.6960000000000002</v>
      </c>
      <c r="J1312" s="20"/>
    </row>
    <row r="1313" spans="1:10">
      <c r="A1313" s="20">
        <v>43234</v>
      </c>
      <c r="B1313" s="3">
        <v>31.6</v>
      </c>
      <c r="D1313" s="20">
        <v>44407</v>
      </c>
      <c r="E1313" s="3">
        <v>62.45</v>
      </c>
      <c r="G1313" s="20">
        <v>42387</v>
      </c>
      <c r="H1313" s="3">
        <v>2.7229999999999999</v>
      </c>
      <c r="J1313" s="20"/>
    </row>
    <row r="1314" spans="1:10">
      <c r="A1314" s="20">
        <v>43235</v>
      </c>
      <c r="B1314" s="3">
        <v>31.7</v>
      </c>
      <c r="D1314" s="20">
        <v>44408</v>
      </c>
      <c r="E1314" s="3">
        <v>54.67</v>
      </c>
      <c r="G1314" s="20">
        <v>42388</v>
      </c>
      <c r="H1314" s="3">
        <v>2.7080000000000002</v>
      </c>
      <c r="J1314" s="20"/>
    </row>
    <row r="1315" spans="1:10">
      <c r="A1315" s="20">
        <v>43236</v>
      </c>
      <c r="B1315" s="3">
        <v>31.8</v>
      </c>
      <c r="D1315" s="20">
        <v>44409</v>
      </c>
      <c r="E1315" s="3">
        <v>44.22</v>
      </c>
      <c r="G1315" s="20">
        <v>42389</v>
      </c>
      <c r="H1315" s="3">
        <v>2.738</v>
      </c>
      <c r="J1315" s="20"/>
    </row>
    <row r="1316" spans="1:10">
      <c r="A1316" s="20">
        <v>43237</v>
      </c>
      <c r="B1316" s="3">
        <v>31.55</v>
      </c>
      <c r="D1316" s="20">
        <v>44410</v>
      </c>
      <c r="E1316" s="3">
        <v>36.21</v>
      </c>
      <c r="G1316" s="20">
        <v>42390</v>
      </c>
      <c r="H1316" s="3">
        <v>2.7469999999999999</v>
      </c>
      <c r="J1316" s="20"/>
    </row>
    <row r="1317" spans="1:10">
      <c r="A1317" s="20">
        <v>43238</v>
      </c>
      <c r="B1317" s="3">
        <v>31.35</v>
      </c>
      <c r="D1317" s="20">
        <v>44411</v>
      </c>
      <c r="E1317" s="3">
        <v>36.54</v>
      </c>
      <c r="G1317" s="20">
        <v>42391</v>
      </c>
      <c r="H1317" s="3">
        <v>2.7509999999999999</v>
      </c>
      <c r="J1317" s="20"/>
    </row>
    <row r="1318" spans="1:10">
      <c r="A1318" s="20">
        <v>43241</v>
      </c>
      <c r="B1318" s="3">
        <v>31.85</v>
      </c>
      <c r="D1318" s="20">
        <v>44412</v>
      </c>
      <c r="E1318" s="3">
        <v>40.25</v>
      </c>
      <c r="G1318" s="20">
        <v>42394</v>
      </c>
      <c r="H1318" s="3">
        <v>2.754</v>
      </c>
      <c r="J1318" s="20"/>
    </row>
    <row r="1319" spans="1:10">
      <c r="A1319" s="20">
        <v>43242</v>
      </c>
      <c r="B1319" s="3">
        <v>32.049999999999997</v>
      </c>
      <c r="D1319" s="20">
        <v>44413</v>
      </c>
      <c r="E1319" s="3">
        <v>43.51</v>
      </c>
      <c r="G1319" s="20">
        <v>42395</v>
      </c>
      <c r="H1319" s="3">
        <v>2.7320000000000002</v>
      </c>
      <c r="J1319" s="20"/>
    </row>
    <row r="1320" spans="1:10">
      <c r="A1320" s="20">
        <v>43243</v>
      </c>
      <c r="B1320" s="3">
        <v>32.799999999999997</v>
      </c>
      <c r="D1320" s="20">
        <v>44414</v>
      </c>
      <c r="E1320" s="3">
        <v>37.31</v>
      </c>
      <c r="G1320" s="20">
        <v>42396</v>
      </c>
      <c r="H1320" s="3">
        <v>2.722</v>
      </c>
      <c r="J1320" s="20"/>
    </row>
    <row r="1321" spans="1:10">
      <c r="A1321" s="20">
        <v>43244</v>
      </c>
      <c r="B1321" s="3">
        <v>33.1</v>
      </c>
      <c r="D1321" s="20">
        <v>44415</v>
      </c>
      <c r="E1321" s="3">
        <v>31.08</v>
      </c>
      <c r="G1321" s="20">
        <v>42397</v>
      </c>
      <c r="H1321" s="3">
        <v>2.7269999999999999</v>
      </c>
      <c r="J1321" s="20"/>
    </row>
    <row r="1322" spans="1:10">
      <c r="A1322" s="20">
        <v>43245</v>
      </c>
      <c r="B1322" s="3">
        <v>33.15</v>
      </c>
      <c r="D1322" s="20">
        <v>44416</v>
      </c>
      <c r="E1322" s="3">
        <v>28.89</v>
      </c>
      <c r="G1322" s="20">
        <v>42398</v>
      </c>
      <c r="H1322" s="3">
        <v>2.7480000000000002</v>
      </c>
      <c r="J1322" s="20"/>
    </row>
    <row r="1323" spans="1:10">
      <c r="A1323" s="20">
        <v>43248</v>
      </c>
      <c r="B1323" s="3">
        <v>33.35</v>
      </c>
      <c r="D1323" s="20">
        <v>44417</v>
      </c>
      <c r="E1323" s="3">
        <v>31.1</v>
      </c>
      <c r="G1323" s="20">
        <v>42401</v>
      </c>
      <c r="H1323" s="3">
        <v>2.71</v>
      </c>
      <c r="J1323" s="20"/>
    </row>
    <row r="1324" spans="1:10">
      <c r="A1324" s="20">
        <v>43249</v>
      </c>
      <c r="B1324" s="3">
        <v>33.049999999999997</v>
      </c>
      <c r="D1324" s="20">
        <v>44418</v>
      </c>
      <c r="E1324" s="3">
        <v>31.35</v>
      </c>
      <c r="G1324" s="20">
        <v>42402</v>
      </c>
      <c r="H1324" s="3">
        <v>2.69</v>
      </c>
      <c r="J1324" s="20"/>
    </row>
    <row r="1325" spans="1:10">
      <c r="A1325" s="20">
        <v>43250</v>
      </c>
      <c r="B1325" s="3">
        <v>32.549999999999997</v>
      </c>
      <c r="D1325" s="20">
        <v>44419</v>
      </c>
      <c r="E1325" s="3">
        <v>35.659999999999997</v>
      </c>
      <c r="G1325" s="20">
        <v>42403</v>
      </c>
      <c r="H1325" s="3">
        <v>2.7109999999999999</v>
      </c>
      <c r="J1325" s="20"/>
    </row>
    <row r="1326" spans="1:10">
      <c r="A1326" s="20">
        <v>43251</v>
      </c>
      <c r="B1326" s="3">
        <v>32.25</v>
      </c>
      <c r="D1326" s="20">
        <v>44420</v>
      </c>
      <c r="E1326" s="3">
        <v>41.99</v>
      </c>
      <c r="G1326" s="20">
        <v>42404</v>
      </c>
      <c r="H1326" s="3">
        <v>2.71</v>
      </c>
      <c r="J1326" s="20"/>
    </row>
    <row r="1327" spans="1:10">
      <c r="A1327" s="20">
        <v>43252</v>
      </c>
      <c r="B1327" s="3">
        <v>32.15</v>
      </c>
      <c r="D1327" s="20">
        <v>44421</v>
      </c>
      <c r="E1327" s="3">
        <v>46.22</v>
      </c>
      <c r="G1327" s="20">
        <v>42405</v>
      </c>
      <c r="H1327" s="3">
        <v>2.7440000000000002</v>
      </c>
      <c r="J1327" s="20"/>
    </row>
    <row r="1328" spans="1:10">
      <c r="A1328" s="20">
        <v>43255</v>
      </c>
      <c r="B1328" s="3">
        <v>31.65</v>
      </c>
      <c r="D1328" s="20">
        <v>44422</v>
      </c>
      <c r="E1328" s="3">
        <v>46.52</v>
      </c>
      <c r="G1328" s="20">
        <v>42408</v>
      </c>
      <c r="H1328" s="3">
        <v>2.722</v>
      </c>
      <c r="J1328" s="20"/>
    </row>
    <row r="1329" spans="1:10">
      <c r="A1329" s="20">
        <v>43256</v>
      </c>
      <c r="B1329" s="3">
        <v>31</v>
      </c>
      <c r="D1329" s="20">
        <v>44423</v>
      </c>
      <c r="E1329" s="3">
        <v>39.049999999999997</v>
      </c>
      <c r="G1329" s="20">
        <v>42409</v>
      </c>
      <c r="H1329" s="3">
        <v>2.7149999999999999</v>
      </c>
      <c r="J1329" s="20"/>
    </row>
    <row r="1330" spans="1:10">
      <c r="A1330" s="20">
        <v>43257</v>
      </c>
      <c r="B1330" s="3">
        <v>30.8</v>
      </c>
      <c r="D1330" s="20">
        <v>44424</v>
      </c>
      <c r="E1330" s="3">
        <v>39.1</v>
      </c>
      <c r="G1330" s="20">
        <v>42410</v>
      </c>
      <c r="H1330" s="3">
        <v>2.69</v>
      </c>
      <c r="J1330" s="20"/>
    </row>
    <row r="1331" spans="1:10">
      <c r="A1331" s="20">
        <v>43258</v>
      </c>
      <c r="B1331" s="3">
        <v>30.8</v>
      </c>
      <c r="D1331" s="20">
        <v>44425</v>
      </c>
      <c r="E1331" s="3">
        <v>35.119999999999997</v>
      </c>
      <c r="G1331" s="20">
        <v>42411</v>
      </c>
      <c r="H1331" s="3">
        <v>2.6619999999999999</v>
      </c>
      <c r="J1331" s="20"/>
    </row>
    <row r="1332" spans="1:10">
      <c r="A1332" s="20">
        <v>43259</v>
      </c>
      <c r="B1332" s="3">
        <v>30.55</v>
      </c>
      <c r="D1332" s="20">
        <v>44426</v>
      </c>
      <c r="E1332" s="3">
        <v>27.98</v>
      </c>
      <c r="G1332" s="20">
        <v>42412</v>
      </c>
      <c r="H1332" s="3">
        <v>2.6579999999999999</v>
      </c>
      <c r="J1332" s="20"/>
    </row>
    <row r="1333" spans="1:10">
      <c r="A1333" s="20">
        <v>43262</v>
      </c>
      <c r="B1333" s="3">
        <v>31.65</v>
      </c>
      <c r="D1333" s="20">
        <v>44427</v>
      </c>
      <c r="E1333" s="3">
        <v>32.869999999999997</v>
      </c>
      <c r="G1333" s="20">
        <v>42415</v>
      </c>
      <c r="H1333" s="3">
        <v>2.6309999999999998</v>
      </c>
      <c r="J1333" s="20"/>
    </row>
    <row r="1334" spans="1:10">
      <c r="A1334" s="20">
        <v>43263</v>
      </c>
      <c r="B1334" s="3">
        <v>30.45</v>
      </c>
      <c r="D1334" s="20">
        <v>44428</v>
      </c>
      <c r="E1334" s="3">
        <v>33.340000000000003</v>
      </c>
      <c r="G1334" s="20">
        <v>42416</v>
      </c>
      <c r="H1334" s="3">
        <v>2.6179999999999999</v>
      </c>
      <c r="J1334" s="20"/>
    </row>
    <row r="1335" spans="1:10">
      <c r="A1335" s="20">
        <v>43264</v>
      </c>
      <c r="B1335" s="3">
        <v>30.75</v>
      </c>
      <c r="D1335" s="20">
        <v>44429</v>
      </c>
      <c r="E1335" s="3">
        <v>39.409999999999997</v>
      </c>
      <c r="G1335" s="20">
        <v>42417</v>
      </c>
      <c r="H1335" s="3">
        <v>2.62</v>
      </c>
      <c r="J1335" s="20"/>
    </row>
    <row r="1336" spans="1:10">
      <c r="A1336" s="20">
        <v>43265</v>
      </c>
      <c r="B1336" s="3">
        <v>31.45</v>
      </c>
      <c r="D1336" s="20">
        <v>44430</v>
      </c>
      <c r="E1336" s="3">
        <v>35.520000000000003</v>
      </c>
      <c r="G1336" s="20">
        <v>42418</v>
      </c>
      <c r="H1336" s="3">
        <v>2.5779999999999998</v>
      </c>
      <c r="J1336" s="20"/>
    </row>
    <row r="1337" spans="1:10">
      <c r="A1337" s="20">
        <v>43266</v>
      </c>
      <c r="B1337" s="3">
        <v>31.7</v>
      </c>
      <c r="D1337" s="20">
        <v>44431</v>
      </c>
      <c r="E1337" s="3">
        <v>38.36</v>
      </c>
      <c r="G1337" s="20">
        <v>42419</v>
      </c>
      <c r="H1337" s="3">
        <v>2.5299999999999998</v>
      </c>
      <c r="J1337" s="20"/>
    </row>
    <row r="1338" spans="1:10">
      <c r="A1338" s="20">
        <v>43269</v>
      </c>
      <c r="B1338" s="3">
        <v>31.4</v>
      </c>
      <c r="D1338" s="20">
        <v>44432</v>
      </c>
      <c r="E1338" s="3">
        <v>41.26</v>
      </c>
      <c r="G1338" s="20">
        <v>42422</v>
      </c>
      <c r="H1338" s="3">
        <v>2.5009999999999999</v>
      </c>
      <c r="J1338" s="20"/>
    </row>
    <row r="1339" spans="1:10">
      <c r="A1339" s="20">
        <v>43270</v>
      </c>
      <c r="B1339" s="3">
        <v>31.2</v>
      </c>
      <c r="D1339" s="20">
        <v>44433</v>
      </c>
      <c r="E1339" s="3">
        <v>46.59</v>
      </c>
      <c r="G1339" s="20">
        <v>42423</v>
      </c>
      <c r="H1339" s="3">
        <v>2.4769999999999999</v>
      </c>
      <c r="J1339" s="20"/>
    </row>
    <row r="1340" spans="1:10">
      <c r="A1340" s="20">
        <v>43271</v>
      </c>
      <c r="B1340" s="3">
        <v>31.15</v>
      </c>
      <c r="D1340" s="20">
        <v>44434</v>
      </c>
      <c r="E1340" s="3">
        <v>51.75</v>
      </c>
      <c r="G1340" s="20">
        <v>42424</v>
      </c>
      <c r="H1340" s="3">
        <v>2.4830000000000001</v>
      </c>
      <c r="J1340" s="20"/>
    </row>
    <row r="1341" spans="1:10">
      <c r="A1341" s="20">
        <v>43272</v>
      </c>
      <c r="B1341" s="3">
        <v>31.2</v>
      </c>
      <c r="D1341" s="20">
        <v>44435</v>
      </c>
      <c r="E1341" s="3">
        <v>38.880000000000003</v>
      </c>
      <c r="G1341" s="20">
        <v>42425</v>
      </c>
      <c r="H1341" s="3">
        <v>2.4660000000000002</v>
      </c>
      <c r="J1341" s="20"/>
    </row>
    <row r="1342" spans="1:10">
      <c r="A1342" s="20">
        <v>43273</v>
      </c>
      <c r="B1342" s="3">
        <v>30.6</v>
      </c>
      <c r="D1342" s="20">
        <v>44436</v>
      </c>
      <c r="E1342" s="3">
        <v>35.770000000000003</v>
      </c>
      <c r="G1342" s="20">
        <v>42426</v>
      </c>
      <c r="H1342" s="3">
        <v>2.492</v>
      </c>
      <c r="J1342" s="20"/>
    </row>
    <row r="1343" spans="1:10">
      <c r="A1343" s="20">
        <v>43276</v>
      </c>
      <c r="B1343" s="3">
        <v>30.7</v>
      </c>
      <c r="D1343" s="20">
        <v>44437</v>
      </c>
      <c r="E1343" s="3">
        <v>42.03</v>
      </c>
      <c r="G1343" s="20">
        <v>42429</v>
      </c>
      <c r="H1343" s="3">
        <v>2.5299999999999998</v>
      </c>
      <c r="J1343" s="20"/>
    </row>
    <row r="1344" spans="1:10">
      <c r="A1344" s="20">
        <v>43277</v>
      </c>
      <c r="B1344" s="3">
        <v>30.9</v>
      </c>
      <c r="D1344" s="20">
        <v>44438</v>
      </c>
      <c r="E1344" s="3">
        <v>65.19</v>
      </c>
      <c r="G1344" s="20">
        <v>42430</v>
      </c>
      <c r="H1344" s="3">
        <v>2.5830000000000002</v>
      </c>
      <c r="J1344" s="20"/>
    </row>
    <row r="1345" spans="1:10">
      <c r="A1345" s="20">
        <v>43278</v>
      </c>
      <c r="B1345" s="3">
        <v>30.95</v>
      </c>
      <c r="D1345" s="20">
        <v>44439</v>
      </c>
      <c r="E1345" s="3">
        <v>75.319999999999993</v>
      </c>
      <c r="G1345" s="20">
        <v>42431</v>
      </c>
      <c r="H1345" s="3">
        <v>2.59</v>
      </c>
      <c r="J1345" s="20"/>
    </row>
    <row r="1346" spans="1:10">
      <c r="A1346" s="20">
        <v>43279</v>
      </c>
      <c r="B1346" s="3">
        <v>30.8</v>
      </c>
      <c r="D1346" s="20">
        <v>44440</v>
      </c>
      <c r="E1346" s="3">
        <v>44.88</v>
      </c>
      <c r="G1346" s="20">
        <v>42432</v>
      </c>
      <c r="H1346" s="3">
        <v>2.6070000000000002</v>
      </c>
      <c r="J1346" s="20"/>
    </row>
    <row r="1347" spans="1:10">
      <c r="A1347" s="20">
        <v>43280</v>
      </c>
      <c r="B1347" s="3">
        <v>29.9</v>
      </c>
      <c r="D1347" s="20">
        <v>44441</v>
      </c>
      <c r="E1347" s="3">
        <v>41.88</v>
      </c>
      <c r="G1347" s="20">
        <v>42433</v>
      </c>
      <c r="H1347" s="3">
        <v>2.6219999999999999</v>
      </c>
      <c r="J1347" s="20"/>
    </row>
    <row r="1348" spans="1:10">
      <c r="A1348" s="20">
        <v>43283</v>
      </c>
      <c r="B1348" s="3">
        <v>30</v>
      </c>
      <c r="D1348" s="20">
        <v>44442</v>
      </c>
      <c r="E1348" s="3">
        <v>43.54</v>
      </c>
      <c r="G1348" s="20">
        <v>42436</v>
      </c>
      <c r="H1348" s="3">
        <v>2.6230000000000002</v>
      </c>
      <c r="J1348" s="20"/>
    </row>
    <row r="1349" spans="1:10">
      <c r="A1349" s="20">
        <v>43284</v>
      </c>
      <c r="B1349" s="3">
        <v>29.8</v>
      </c>
      <c r="D1349" s="20">
        <v>44443</v>
      </c>
      <c r="E1349" s="3">
        <v>46.01</v>
      </c>
      <c r="G1349" s="20">
        <v>42437</v>
      </c>
      <c r="H1349" s="3">
        <v>2.6259999999999999</v>
      </c>
      <c r="J1349" s="20"/>
    </row>
    <row r="1350" spans="1:10">
      <c r="A1350" s="20">
        <v>43285</v>
      </c>
      <c r="B1350" s="3">
        <v>29.7</v>
      </c>
      <c r="D1350" s="20">
        <v>44444</v>
      </c>
      <c r="E1350" s="3">
        <v>44.35</v>
      </c>
      <c r="G1350" s="20">
        <v>42438</v>
      </c>
      <c r="H1350" s="3">
        <v>2.6520000000000001</v>
      </c>
      <c r="J1350" s="20"/>
    </row>
    <row r="1351" spans="1:10">
      <c r="A1351" s="20">
        <v>43286</v>
      </c>
      <c r="B1351" s="3">
        <v>29.6</v>
      </c>
      <c r="D1351" s="20">
        <v>44445</v>
      </c>
      <c r="E1351" s="3">
        <v>46.66</v>
      </c>
      <c r="G1351" s="20">
        <v>42439</v>
      </c>
      <c r="H1351" s="3">
        <v>2.7109999999999999</v>
      </c>
      <c r="J1351" s="20"/>
    </row>
    <row r="1352" spans="1:10">
      <c r="A1352" s="20">
        <v>43287</v>
      </c>
      <c r="B1352" s="3">
        <v>29.7</v>
      </c>
      <c r="D1352" s="20">
        <v>44446</v>
      </c>
      <c r="E1352" s="3">
        <v>50.4</v>
      </c>
      <c r="G1352" s="20">
        <v>42440</v>
      </c>
      <c r="H1352" s="3">
        <v>2.72</v>
      </c>
      <c r="J1352" s="20"/>
    </row>
    <row r="1353" spans="1:10">
      <c r="A1353" s="20">
        <v>43290</v>
      </c>
      <c r="B1353" s="3">
        <v>29.9</v>
      </c>
      <c r="D1353" s="20">
        <v>44447</v>
      </c>
      <c r="E1353" s="3">
        <v>45.35</v>
      </c>
      <c r="G1353" s="20">
        <v>42443</v>
      </c>
      <c r="H1353" s="3">
        <v>2.7080000000000002</v>
      </c>
      <c r="J1353" s="20"/>
    </row>
    <row r="1354" spans="1:10">
      <c r="A1354" s="20">
        <v>43291</v>
      </c>
      <c r="B1354" s="3">
        <v>29.65</v>
      </c>
      <c r="D1354" s="20">
        <v>44448</v>
      </c>
      <c r="E1354" s="3">
        <v>46.16</v>
      </c>
      <c r="G1354" s="20">
        <v>42444</v>
      </c>
      <c r="H1354" s="3">
        <v>2.7069999999999999</v>
      </c>
      <c r="J1354" s="20"/>
    </row>
    <row r="1355" spans="1:10">
      <c r="A1355" s="20">
        <v>43292</v>
      </c>
      <c r="B1355" s="3">
        <v>29.8</v>
      </c>
      <c r="D1355" s="20">
        <v>44449</v>
      </c>
      <c r="E1355" s="3">
        <v>39.07</v>
      </c>
      <c r="G1355" s="20">
        <v>42445</v>
      </c>
      <c r="H1355" s="3">
        <v>2.7250000000000001</v>
      </c>
      <c r="J1355" s="20"/>
    </row>
    <row r="1356" spans="1:10">
      <c r="A1356" s="20">
        <v>43293</v>
      </c>
      <c r="B1356" s="3">
        <v>29.8</v>
      </c>
      <c r="D1356" s="20">
        <v>44450</v>
      </c>
      <c r="E1356" s="3">
        <v>39.47</v>
      </c>
      <c r="G1356" s="20">
        <v>42446</v>
      </c>
      <c r="H1356" s="3">
        <v>2.7450000000000001</v>
      </c>
      <c r="J1356" s="20"/>
    </row>
    <row r="1357" spans="1:10">
      <c r="A1357" s="20">
        <v>43294</v>
      </c>
      <c r="B1357" s="3">
        <v>29.75</v>
      </c>
      <c r="D1357" s="20">
        <v>44451</v>
      </c>
      <c r="E1357" s="3">
        <v>42.27</v>
      </c>
      <c r="G1357" s="20">
        <v>42447</v>
      </c>
      <c r="H1357" s="3">
        <v>2.7349999999999999</v>
      </c>
      <c r="J1357" s="20"/>
    </row>
    <row r="1358" spans="1:10">
      <c r="A1358" s="20">
        <v>43297</v>
      </c>
      <c r="B1358" s="3">
        <v>29.95</v>
      </c>
      <c r="D1358" s="20">
        <v>44452</v>
      </c>
      <c r="E1358" s="3">
        <v>41.05</v>
      </c>
      <c r="G1358" s="20">
        <v>42450</v>
      </c>
      <c r="H1358" s="3">
        <v>2.7120000000000002</v>
      </c>
      <c r="J1358" s="20"/>
    </row>
    <row r="1359" spans="1:10">
      <c r="A1359" s="20">
        <v>43298</v>
      </c>
      <c r="B1359" s="3">
        <v>30.6</v>
      </c>
      <c r="D1359" s="20">
        <v>44453</v>
      </c>
      <c r="E1359" s="3">
        <v>49.37</v>
      </c>
      <c r="G1359" s="20">
        <v>42451</v>
      </c>
      <c r="H1359" s="3">
        <v>2.7389999999999999</v>
      </c>
      <c r="J1359" s="20"/>
    </row>
    <row r="1360" spans="1:10">
      <c r="A1360" s="20">
        <v>43299</v>
      </c>
      <c r="B1360" s="3">
        <v>30.15</v>
      </c>
      <c r="D1360" s="20">
        <v>44454</v>
      </c>
      <c r="E1360" s="3">
        <v>49.97</v>
      </c>
      <c r="G1360" s="20">
        <v>42452</v>
      </c>
      <c r="H1360" s="3">
        <v>2.7360000000000002</v>
      </c>
      <c r="J1360" s="20"/>
    </row>
    <row r="1361" spans="1:10">
      <c r="A1361" s="20">
        <v>43300</v>
      </c>
      <c r="B1361" s="3">
        <v>29.8</v>
      </c>
      <c r="D1361" s="20">
        <v>44455</v>
      </c>
      <c r="E1361" s="3">
        <v>48.17</v>
      </c>
      <c r="G1361" s="20">
        <v>42453</v>
      </c>
      <c r="H1361" s="3">
        <v>2.7650000000000001</v>
      </c>
      <c r="J1361" s="20"/>
    </row>
    <row r="1362" spans="1:10">
      <c r="A1362" s="20">
        <v>43301</v>
      </c>
      <c r="B1362" s="3">
        <v>29.7</v>
      </c>
      <c r="D1362" s="20">
        <v>44456</v>
      </c>
      <c r="E1362" s="3">
        <v>55.2</v>
      </c>
      <c r="G1362" s="20">
        <v>42454</v>
      </c>
      <c r="H1362" s="3">
        <v>2.7650000000000001</v>
      </c>
      <c r="J1362" s="20"/>
    </row>
    <row r="1363" spans="1:10">
      <c r="A1363" s="20">
        <v>43304</v>
      </c>
      <c r="B1363" s="3">
        <v>29.6</v>
      </c>
      <c r="D1363" s="20">
        <v>44457</v>
      </c>
      <c r="E1363" s="3">
        <v>54.01</v>
      </c>
      <c r="G1363" s="20">
        <v>42457</v>
      </c>
      <c r="H1363" s="3">
        <v>2.7949999999999999</v>
      </c>
      <c r="J1363" s="20"/>
    </row>
    <row r="1364" spans="1:10">
      <c r="A1364" s="20">
        <v>43305</v>
      </c>
      <c r="B1364" s="3">
        <v>28.85</v>
      </c>
      <c r="D1364" s="20">
        <v>44458</v>
      </c>
      <c r="E1364" s="3">
        <v>47.48</v>
      </c>
      <c r="G1364" s="20">
        <v>42458</v>
      </c>
      <c r="H1364" s="3">
        <v>2.827</v>
      </c>
      <c r="J1364" s="20"/>
    </row>
    <row r="1365" spans="1:10">
      <c r="A1365" s="20">
        <v>43306</v>
      </c>
      <c r="B1365" s="3">
        <v>29</v>
      </c>
      <c r="D1365" s="20">
        <v>44459</v>
      </c>
      <c r="E1365" s="3">
        <v>49.07</v>
      </c>
      <c r="G1365" s="20">
        <v>42459</v>
      </c>
      <c r="H1365" s="3">
        <v>2.8239999999999998</v>
      </c>
      <c r="J1365" s="20"/>
    </row>
    <row r="1366" spans="1:10">
      <c r="A1366" s="20">
        <v>43307</v>
      </c>
      <c r="B1366" s="3">
        <v>28.6</v>
      </c>
      <c r="D1366" s="20">
        <v>44460</v>
      </c>
      <c r="E1366" s="3">
        <v>38.869999999999997</v>
      </c>
      <c r="G1366" s="20">
        <v>42460</v>
      </c>
      <c r="H1366" s="3">
        <v>2.77</v>
      </c>
      <c r="J1366" s="20"/>
    </row>
    <row r="1367" spans="1:10">
      <c r="A1367" s="20">
        <v>43308</v>
      </c>
      <c r="B1367" s="3">
        <v>28.95</v>
      </c>
      <c r="D1367" s="20">
        <v>44461</v>
      </c>
      <c r="E1367" s="3">
        <v>39.22</v>
      </c>
      <c r="G1367" s="20">
        <v>42461</v>
      </c>
      <c r="H1367" s="3">
        <v>2.7669999999999999</v>
      </c>
      <c r="J1367" s="20"/>
    </row>
    <row r="1368" spans="1:10">
      <c r="A1368" s="20">
        <v>43311</v>
      </c>
      <c r="B1368" s="3">
        <v>28.6</v>
      </c>
      <c r="D1368" s="20">
        <v>44462</v>
      </c>
      <c r="E1368" s="3">
        <v>34.86</v>
      </c>
      <c r="G1368" s="20">
        <v>42464</v>
      </c>
      <c r="H1368" s="3">
        <v>2.7839999999999998</v>
      </c>
      <c r="J1368" s="20"/>
    </row>
    <row r="1369" spans="1:10">
      <c r="A1369" s="20">
        <v>43312</v>
      </c>
      <c r="B1369" s="3">
        <v>28.7</v>
      </c>
      <c r="D1369" s="20">
        <v>44463</v>
      </c>
      <c r="E1369" s="3">
        <v>34.32</v>
      </c>
      <c r="G1369" s="20">
        <v>42465</v>
      </c>
      <c r="H1369" s="3">
        <v>2.7709999999999999</v>
      </c>
      <c r="J1369" s="20"/>
    </row>
    <row r="1370" spans="1:10">
      <c r="A1370" s="20">
        <v>43313</v>
      </c>
      <c r="B1370" s="3">
        <v>28.4</v>
      </c>
      <c r="D1370" s="20">
        <v>44464</v>
      </c>
      <c r="E1370" s="3">
        <v>38.5</v>
      </c>
      <c r="G1370" s="20">
        <v>42466</v>
      </c>
      <c r="H1370" s="3">
        <v>2.7629999999999999</v>
      </c>
      <c r="J1370" s="20"/>
    </row>
    <row r="1371" spans="1:10">
      <c r="A1371" s="20">
        <v>43314</v>
      </c>
      <c r="B1371" s="3">
        <v>28.55</v>
      </c>
      <c r="D1371" s="20">
        <v>44465</v>
      </c>
      <c r="E1371" s="3">
        <v>36.270000000000003</v>
      </c>
      <c r="G1371" s="20">
        <v>42467</v>
      </c>
      <c r="H1371" s="3">
        <v>2.798</v>
      </c>
      <c r="J1371" s="20"/>
    </row>
    <row r="1372" spans="1:10">
      <c r="A1372" s="20">
        <v>43315</v>
      </c>
      <c r="B1372" s="3">
        <v>28.75</v>
      </c>
      <c r="D1372" s="20">
        <v>44466</v>
      </c>
      <c r="E1372" s="3">
        <v>42.21</v>
      </c>
      <c r="G1372" s="20">
        <v>42468</v>
      </c>
      <c r="H1372" s="3">
        <v>2.81</v>
      </c>
      <c r="J1372" s="20"/>
    </row>
    <row r="1373" spans="1:10">
      <c r="A1373" s="20">
        <v>43318</v>
      </c>
      <c r="B1373" s="3">
        <v>28.7</v>
      </c>
      <c r="D1373" s="20">
        <v>44467</v>
      </c>
      <c r="E1373" s="3">
        <v>43.47</v>
      </c>
      <c r="G1373" s="20">
        <v>42471</v>
      </c>
      <c r="H1373" s="3">
        <v>2.7949999999999999</v>
      </c>
      <c r="J1373" s="20"/>
    </row>
    <row r="1374" spans="1:10">
      <c r="A1374" s="20">
        <v>43319</v>
      </c>
      <c r="B1374" s="3">
        <v>28.75</v>
      </c>
      <c r="D1374" s="20">
        <v>44468</v>
      </c>
      <c r="E1374" s="3">
        <v>46.12</v>
      </c>
      <c r="G1374" s="20">
        <v>42472</v>
      </c>
      <c r="H1374" s="3">
        <v>2.8220000000000001</v>
      </c>
      <c r="J1374" s="20"/>
    </row>
    <row r="1375" spans="1:10">
      <c r="A1375" s="20">
        <v>43320</v>
      </c>
      <c r="B1375" s="3">
        <v>29.25</v>
      </c>
      <c r="D1375" s="20">
        <v>44469</v>
      </c>
      <c r="E1375" s="3">
        <v>47.78</v>
      </c>
      <c r="G1375" s="20">
        <v>42473</v>
      </c>
      <c r="H1375" s="3">
        <v>2.8279999999999998</v>
      </c>
      <c r="J1375" s="20"/>
    </row>
    <row r="1376" spans="1:10">
      <c r="A1376" s="20">
        <v>43321</v>
      </c>
      <c r="B1376" s="3">
        <v>29.4</v>
      </c>
      <c r="D1376" s="20">
        <v>44470</v>
      </c>
      <c r="E1376" s="3">
        <v>49.78</v>
      </c>
      <c r="G1376" s="20">
        <v>42474</v>
      </c>
      <c r="H1376" s="3">
        <v>2.8170000000000002</v>
      </c>
      <c r="J1376" s="20"/>
    </row>
    <row r="1377" spans="1:10">
      <c r="A1377" s="20">
        <v>43322</v>
      </c>
      <c r="B1377" s="3">
        <v>29.4</v>
      </c>
      <c r="D1377" s="20">
        <v>44471</v>
      </c>
      <c r="E1377" s="3">
        <v>50.75</v>
      </c>
      <c r="G1377" s="20">
        <v>42475</v>
      </c>
      <c r="H1377" s="3">
        <v>2.7989999999999999</v>
      </c>
      <c r="J1377" s="20"/>
    </row>
    <row r="1378" spans="1:10">
      <c r="A1378" s="20">
        <v>43325</v>
      </c>
      <c r="B1378" s="3">
        <v>29.5</v>
      </c>
      <c r="D1378" s="20">
        <v>44472</v>
      </c>
      <c r="E1378" s="3">
        <v>53.22</v>
      </c>
      <c r="G1378" s="20">
        <v>42478</v>
      </c>
      <c r="H1378" s="3">
        <v>2.8460000000000001</v>
      </c>
      <c r="J1378" s="20"/>
    </row>
    <row r="1379" spans="1:10">
      <c r="A1379" s="20">
        <v>43326</v>
      </c>
      <c r="B1379" s="3">
        <v>29.65</v>
      </c>
      <c r="D1379" s="20">
        <v>44473</v>
      </c>
      <c r="E1379" s="3">
        <v>63.78</v>
      </c>
      <c r="G1379" s="20">
        <v>42479</v>
      </c>
      <c r="H1379" s="3">
        <v>2.8860000000000001</v>
      </c>
      <c r="J1379" s="20"/>
    </row>
    <row r="1380" spans="1:10">
      <c r="A1380" s="20">
        <v>43327</v>
      </c>
      <c r="B1380" s="3">
        <v>29.7</v>
      </c>
      <c r="D1380" s="20">
        <v>44474</v>
      </c>
      <c r="E1380" s="3">
        <v>54.17</v>
      </c>
      <c r="G1380" s="20">
        <v>42480</v>
      </c>
      <c r="H1380" s="3">
        <v>2.883</v>
      </c>
      <c r="J1380" s="20"/>
    </row>
    <row r="1381" spans="1:10">
      <c r="A1381" s="20">
        <v>43328</v>
      </c>
      <c r="B1381" s="3">
        <v>29.6</v>
      </c>
      <c r="D1381" s="20">
        <v>44475</v>
      </c>
      <c r="E1381" s="3">
        <v>51.45</v>
      </c>
      <c r="G1381" s="20">
        <v>42481</v>
      </c>
      <c r="H1381" s="3">
        <v>2.923</v>
      </c>
      <c r="J1381" s="20"/>
    </row>
    <row r="1382" spans="1:10">
      <c r="A1382" s="20">
        <v>43329</v>
      </c>
      <c r="B1382" s="3">
        <v>29.75</v>
      </c>
      <c r="D1382" s="20">
        <v>44476</v>
      </c>
      <c r="E1382" s="3">
        <v>49.95</v>
      </c>
      <c r="G1382" s="20">
        <v>42482</v>
      </c>
      <c r="H1382" s="3">
        <v>2.9580000000000002</v>
      </c>
      <c r="J1382" s="20"/>
    </row>
    <row r="1383" spans="1:10">
      <c r="A1383" s="20">
        <v>43332</v>
      </c>
      <c r="B1383" s="3">
        <v>29.75</v>
      </c>
      <c r="D1383" s="20">
        <v>44477</v>
      </c>
      <c r="E1383" s="3">
        <v>50.29</v>
      </c>
      <c r="G1383" s="20">
        <v>42485</v>
      </c>
      <c r="H1383" s="3">
        <v>2.9540000000000002</v>
      </c>
      <c r="J1383" s="20"/>
    </row>
    <row r="1384" spans="1:10">
      <c r="A1384" s="20">
        <v>43333</v>
      </c>
      <c r="B1384" s="3">
        <v>29.9</v>
      </c>
      <c r="D1384" s="20">
        <v>44478</v>
      </c>
      <c r="E1384" s="3">
        <v>40.33</v>
      </c>
      <c r="G1384" s="20">
        <v>42486</v>
      </c>
      <c r="H1384" s="3">
        <v>2.9790000000000001</v>
      </c>
      <c r="J1384" s="20"/>
    </row>
    <row r="1385" spans="1:10">
      <c r="A1385" s="20">
        <v>43334</v>
      </c>
      <c r="B1385" s="3">
        <v>29.85</v>
      </c>
      <c r="D1385" s="20">
        <v>44479</v>
      </c>
      <c r="E1385" s="3">
        <v>39.1</v>
      </c>
      <c r="G1385" s="20">
        <v>42487</v>
      </c>
      <c r="H1385" s="3">
        <v>3.01</v>
      </c>
      <c r="J1385" s="20"/>
    </row>
    <row r="1386" spans="1:10">
      <c r="A1386" s="20">
        <v>43335</v>
      </c>
      <c r="B1386" s="3">
        <v>29.95</v>
      </c>
      <c r="D1386" s="20">
        <v>44480</v>
      </c>
      <c r="E1386" s="3">
        <v>55.77</v>
      </c>
      <c r="G1386" s="20">
        <v>42488</v>
      </c>
      <c r="H1386" s="3">
        <v>3.008</v>
      </c>
      <c r="J1386" s="20"/>
    </row>
    <row r="1387" spans="1:10">
      <c r="A1387" s="20">
        <v>43336</v>
      </c>
      <c r="B1387" s="3">
        <v>29.4</v>
      </c>
      <c r="D1387" s="20">
        <v>44481</v>
      </c>
      <c r="E1387" s="3">
        <v>32.840000000000003</v>
      </c>
      <c r="G1387" s="20">
        <v>42489</v>
      </c>
      <c r="H1387" s="3">
        <v>3.0110000000000001</v>
      </c>
      <c r="J1387" s="20"/>
    </row>
    <row r="1388" spans="1:10">
      <c r="A1388" s="20">
        <v>43339</v>
      </c>
      <c r="B1388" s="3">
        <v>29.6</v>
      </c>
      <c r="D1388" s="20">
        <v>44482</v>
      </c>
      <c r="E1388" s="3">
        <v>51.77</v>
      </c>
      <c r="G1388" s="20">
        <v>42492</v>
      </c>
      <c r="H1388" s="3">
        <v>2.9729999999999999</v>
      </c>
      <c r="J1388" s="20"/>
    </row>
    <row r="1389" spans="1:10">
      <c r="A1389" s="20">
        <v>43340</v>
      </c>
      <c r="B1389" s="3">
        <v>29.5</v>
      </c>
      <c r="D1389" s="20">
        <v>44483</v>
      </c>
      <c r="E1389" s="3">
        <v>62.36</v>
      </c>
      <c r="G1389" s="20">
        <v>42493</v>
      </c>
      <c r="H1389" s="3">
        <v>2.98</v>
      </c>
      <c r="J1389" s="20"/>
    </row>
    <row r="1390" spans="1:10">
      <c r="A1390" s="20">
        <v>43341</v>
      </c>
      <c r="B1390" s="3">
        <v>29.5</v>
      </c>
      <c r="D1390" s="20">
        <v>44484</v>
      </c>
      <c r="E1390" s="3">
        <v>45.85</v>
      </c>
      <c r="G1390" s="20">
        <v>42494</v>
      </c>
      <c r="H1390" s="3">
        <v>3.0030000000000001</v>
      </c>
      <c r="J1390" s="20"/>
    </row>
    <row r="1391" spans="1:10">
      <c r="A1391" s="20">
        <v>43342</v>
      </c>
      <c r="B1391" s="3">
        <v>29.6</v>
      </c>
      <c r="D1391" s="20">
        <v>44485</v>
      </c>
      <c r="E1391" s="3">
        <v>43.82</v>
      </c>
      <c r="G1391" s="20">
        <v>42495</v>
      </c>
      <c r="H1391" s="3">
        <v>3.0070000000000001</v>
      </c>
      <c r="J1391" s="20"/>
    </row>
    <row r="1392" spans="1:10">
      <c r="A1392" s="20">
        <v>43343</v>
      </c>
      <c r="B1392" s="3">
        <v>29.75</v>
      </c>
      <c r="D1392" s="20">
        <v>44486</v>
      </c>
      <c r="E1392" s="3">
        <v>42.6</v>
      </c>
      <c r="G1392" s="20">
        <v>42496</v>
      </c>
      <c r="H1392" s="3">
        <v>2.9870000000000001</v>
      </c>
      <c r="J1392" s="20"/>
    </row>
    <row r="1393" spans="1:10">
      <c r="A1393" s="20">
        <v>43346</v>
      </c>
      <c r="B1393" s="3">
        <v>29.65</v>
      </c>
      <c r="D1393" s="20">
        <v>44487</v>
      </c>
      <c r="E1393" s="3">
        <v>34.72</v>
      </c>
      <c r="G1393" s="20">
        <v>42499</v>
      </c>
      <c r="H1393" s="3">
        <v>2.968</v>
      </c>
      <c r="J1393" s="20"/>
    </row>
    <row r="1394" spans="1:10">
      <c r="A1394" s="20">
        <v>43347</v>
      </c>
      <c r="B1394" s="3">
        <v>29.3</v>
      </c>
      <c r="D1394" s="20">
        <v>44488</v>
      </c>
      <c r="E1394" s="3">
        <v>31.68</v>
      </c>
      <c r="G1394" s="20">
        <v>42500</v>
      </c>
      <c r="H1394" s="3">
        <v>2.9630000000000001</v>
      </c>
      <c r="J1394" s="20"/>
    </row>
    <row r="1395" spans="1:10">
      <c r="A1395" s="20">
        <v>43348</v>
      </c>
      <c r="B1395" s="3">
        <v>29.05</v>
      </c>
      <c r="D1395" s="20">
        <v>44489</v>
      </c>
      <c r="E1395" s="3">
        <v>105.85</v>
      </c>
      <c r="G1395" s="20">
        <v>42501</v>
      </c>
      <c r="H1395" s="3">
        <v>2.9609999999999999</v>
      </c>
      <c r="J1395" s="20"/>
    </row>
    <row r="1396" spans="1:10">
      <c r="A1396" s="20">
        <v>43349</v>
      </c>
      <c r="B1396" s="3">
        <v>29</v>
      </c>
      <c r="D1396" s="20">
        <v>44490</v>
      </c>
      <c r="E1396" s="3">
        <v>137.32</v>
      </c>
      <c r="G1396" s="20">
        <v>42502</v>
      </c>
      <c r="H1396" s="3">
        <v>2.9470000000000001</v>
      </c>
      <c r="J1396" s="20"/>
    </row>
    <row r="1397" spans="1:10">
      <c r="A1397" s="20">
        <v>43350</v>
      </c>
      <c r="B1397" s="3">
        <v>29.35</v>
      </c>
      <c r="D1397" s="20">
        <v>44491</v>
      </c>
      <c r="E1397" s="3">
        <v>46.98</v>
      </c>
      <c r="G1397" s="20">
        <v>42503</v>
      </c>
      <c r="H1397" s="3">
        <v>2.9180000000000001</v>
      </c>
      <c r="J1397" s="20"/>
    </row>
    <row r="1398" spans="1:10">
      <c r="A1398" s="20">
        <v>43353</v>
      </c>
      <c r="B1398" s="3">
        <v>29.55</v>
      </c>
      <c r="D1398" s="20">
        <v>44492</v>
      </c>
      <c r="E1398" s="3">
        <v>33.6</v>
      </c>
      <c r="G1398" s="20">
        <v>42506</v>
      </c>
      <c r="H1398" s="3">
        <v>2.891</v>
      </c>
      <c r="J1398" s="20"/>
    </row>
    <row r="1399" spans="1:10">
      <c r="A1399" s="20">
        <v>43354</v>
      </c>
      <c r="B1399" s="3">
        <v>29.9</v>
      </c>
      <c r="D1399" s="20">
        <v>44493</v>
      </c>
      <c r="E1399" s="3">
        <v>47.42</v>
      </c>
      <c r="G1399" s="20">
        <v>42507</v>
      </c>
      <c r="H1399" s="3">
        <v>2.87</v>
      </c>
      <c r="J1399" s="20"/>
    </row>
    <row r="1400" spans="1:10">
      <c r="A1400" s="20">
        <v>43355</v>
      </c>
      <c r="B1400" s="3">
        <v>30.35</v>
      </c>
      <c r="D1400" s="20">
        <v>44494</v>
      </c>
      <c r="E1400" s="3">
        <v>67.510000000000005</v>
      </c>
      <c r="G1400" s="20">
        <v>42508</v>
      </c>
      <c r="H1400" s="3">
        <v>2.8359999999999999</v>
      </c>
      <c r="J1400" s="20"/>
    </row>
    <row r="1401" spans="1:10">
      <c r="A1401" s="20">
        <v>43356</v>
      </c>
      <c r="B1401" s="3">
        <v>30</v>
      </c>
      <c r="D1401" s="20">
        <v>44495</v>
      </c>
      <c r="E1401" s="3">
        <v>35.9</v>
      </c>
      <c r="G1401" s="20">
        <v>42509</v>
      </c>
      <c r="H1401" s="3">
        <v>2.8820000000000001</v>
      </c>
      <c r="J1401" s="20"/>
    </row>
    <row r="1402" spans="1:10">
      <c r="A1402" s="20">
        <v>43357</v>
      </c>
      <c r="B1402" s="3">
        <v>29.95</v>
      </c>
      <c r="D1402" s="20">
        <v>44496</v>
      </c>
      <c r="E1402" s="3">
        <v>34.1</v>
      </c>
      <c r="G1402" s="20">
        <v>42510</v>
      </c>
      <c r="H1402" s="3">
        <v>2.8940000000000001</v>
      </c>
      <c r="J1402" s="20"/>
    </row>
    <row r="1403" spans="1:10">
      <c r="A1403" s="20">
        <v>43360</v>
      </c>
      <c r="B1403" s="3">
        <v>30.8</v>
      </c>
      <c r="D1403" s="20">
        <v>44497</v>
      </c>
      <c r="E1403" s="3">
        <v>33.51</v>
      </c>
      <c r="G1403" s="20">
        <v>42513</v>
      </c>
      <c r="H1403" s="3">
        <v>2.9060000000000001</v>
      </c>
      <c r="J1403" s="20"/>
    </row>
    <row r="1404" spans="1:10">
      <c r="A1404" s="20">
        <v>43361</v>
      </c>
      <c r="B1404" s="3">
        <v>31.1</v>
      </c>
      <c r="D1404" s="20">
        <v>44498</v>
      </c>
      <c r="E1404" s="3">
        <v>42.38</v>
      </c>
      <c r="G1404" s="20">
        <v>42514</v>
      </c>
      <c r="H1404" s="3">
        <v>2.91</v>
      </c>
      <c r="J1404" s="20"/>
    </row>
    <row r="1405" spans="1:10">
      <c r="A1405" s="20">
        <v>43362</v>
      </c>
      <c r="B1405" s="3">
        <v>31</v>
      </c>
      <c r="D1405" s="20">
        <v>44499</v>
      </c>
      <c r="E1405" s="3">
        <v>44.74</v>
      </c>
      <c r="G1405" s="20">
        <v>42515</v>
      </c>
      <c r="H1405" s="3">
        <v>2.9670000000000001</v>
      </c>
      <c r="J1405" s="20"/>
    </row>
    <row r="1406" spans="1:10">
      <c r="A1406" s="20">
        <v>43363</v>
      </c>
      <c r="B1406" s="3">
        <v>31.1</v>
      </c>
      <c r="D1406" s="20">
        <v>44500</v>
      </c>
      <c r="E1406" s="3">
        <v>42.39</v>
      </c>
      <c r="G1406" s="20">
        <v>42516</v>
      </c>
      <c r="H1406" s="3">
        <v>2.9849999999999999</v>
      </c>
      <c r="J1406" s="20"/>
    </row>
    <row r="1407" spans="1:10">
      <c r="A1407" s="20">
        <v>43364</v>
      </c>
      <c r="B1407" s="3">
        <v>30.9</v>
      </c>
      <c r="D1407" s="20">
        <v>44501</v>
      </c>
      <c r="E1407" s="3">
        <v>51.4</v>
      </c>
      <c r="G1407" s="20">
        <v>42517</v>
      </c>
      <c r="H1407" s="3">
        <v>2.992</v>
      </c>
      <c r="J1407" s="20"/>
    </row>
    <row r="1408" spans="1:10">
      <c r="A1408" s="20">
        <v>43367</v>
      </c>
      <c r="B1408" s="3">
        <v>31.35</v>
      </c>
      <c r="D1408" s="20">
        <v>44502</v>
      </c>
      <c r="E1408" s="3">
        <v>49.48</v>
      </c>
      <c r="G1408" s="20">
        <v>42520</v>
      </c>
      <c r="H1408" s="3">
        <v>2.988</v>
      </c>
      <c r="J1408" s="20"/>
    </row>
    <row r="1409" spans="1:10">
      <c r="A1409" s="20">
        <v>43368</v>
      </c>
      <c r="B1409" s="3">
        <v>31.55</v>
      </c>
      <c r="D1409" s="20">
        <v>44503</v>
      </c>
      <c r="E1409" s="3">
        <v>61.86</v>
      </c>
      <c r="G1409" s="20">
        <v>42521</v>
      </c>
      <c r="H1409" s="3">
        <v>3.0049999999999999</v>
      </c>
      <c r="J1409" s="20"/>
    </row>
    <row r="1410" spans="1:10">
      <c r="A1410" s="20">
        <v>43369</v>
      </c>
      <c r="B1410" s="3">
        <v>31.35</v>
      </c>
      <c r="D1410" s="20">
        <v>44504</v>
      </c>
      <c r="E1410" s="3">
        <v>66.58</v>
      </c>
      <c r="G1410" s="20">
        <v>42522</v>
      </c>
      <c r="H1410" s="3">
        <v>2.9969999999999999</v>
      </c>
      <c r="J1410" s="20"/>
    </row>
    <row r="1411" spans="1:10">
      <c r="A1411" s="20">
        <v>43370</v>
      </c>
      <c r="B1411" s="3">
        <v>31.4</v>
      </c>
      <c r="D1411" s="20">
        <v>44505</v>
      </c>
      <c r="E1411" s="3">
        <v>49.56</v>
      </c>
      <c r="G1411" s="20">
        <v>42523</v>
      </c>
      <c r="H1411" s="3">
        <v>3.016</v>
      </c>
      <c r="J1411" s="20"/>
    </row>
    <row r="1412" spans="1:10">
      <c r="A1412" s="20">
        <v>43371</v>
      </c>
      <c r="B1412" s="3">
        <v>31.4</v>
      </c>
      <c r="D1412" s="20">
        <v>44506</v>
      </c>
      <c r="E1412" s="3">
        <v>44.26</v>
      </c>
      <c r="G1412" s="20">
        <v>42524</v>
      </c>
      <c r="H1412" s="3">
        <v>3.012</v>
      </c>
      <c r="J1412" s="20"/>
    </row>
    <row r="1413" spans="1:10">
      <c r="A1413" s="20">
        <v>43374</v>
      </c>
      <c r="B1413" s="3">
        <v>31.55</v>
      </c>
      <c r="D1413" s="20">
        <v>44507</v>
      </c>
      <c r="E1413" s="3">
        <v>35.19</v>
      </c>
      <c r="G1413" s="20">
        <v>42527</v>
      </c>
      <c r="H1413" s="3">
        <v>3.0219999999999998</v>
      </c>
      <c r="J1413" s="20"/>
    </row>
    <row r="1414" spans="1:10">
      <c r="A1414" s="20">
        <v>43375</v>
      </c>
      <c r="B1414" s="3">
        <v>32</v>
      </c>
      <c r="D1414" s="20">
        <v>44508</v>
      </c>
      <c r="E1414" s="3">
        <v>33.24</v>
      </c>
      <c r="G1414" s="20">
        <v>42528</v>
      </c>
      <c r="H1414" s="3">
        <v>3.0710000000000002</v>
      </c>
      <c r="J1414" s="20"/>
    </row>
    <row r="1415" spans="1:10">
      <c r="A1415" s="20">
        <v>43376</v>
      </c>
      <c r="B1415" s="3">
        <v>32.299999999999997</v>
      </c>
      <c r="D1415" s="20">
        <v>44509</v>
      </c>
      <c r="E1415" s="3">
        <v>40.56</v>
      </c>
      <c r="G1415" s="20">
        <v>42529</v>
      </c>
      <c r="H1415" s="3">
        <v>3.0750000000000002</v>
      </c>
      <c r="J1415" s="20"/>
    </row>
    <row r="1416" spans="1:10">
      <c r="A1416" s="20">
        <v>43377</v>
      </c>
      <c r="B1416" s="3">
        <v>32.15</v>
      </c>
      <c r="D1416" s="20">
        <v>44510</v>
      </c>
      <c r="E1416" s="3">
        <v>27.75</v>
      </c>
      <c r="G1416" s="20">
        <v>42530</v>
      </c>
      <c r="H1416" s="3">
        <v>3.12</v>
      </c>
      <c r="J1416" s="20"/>
    </row>
    <row r="1417" spans="1:10">
      <c r="A1417" s="20">
        <v>43378</v>
      </c>
      <c r="B1417" s="3">
        <v>32.049999999999997</v>
      </c>
      <c r="D1417" s="20">
        <v>44511</v>
      </c>
      <c r="E1417" s="3">
        <v>45.38</v>
      </c>
      <c r="G1417" s="20">
        <v>42531</v>
      </c>
      <c r="H1417" s="3">
        <v>3.097</v>
      </c>
      <c r="J1417" s="20"/>
    </row>
    <row r="1418" spans="1:10">
      <c r="A1418" s="20">
        <v>43381</v>
      </c>
      <c r="B1418" s="3">
        <v>32.35</v>
      </c>
      <c r="D1418" s="20">
        <v>44512</v>
      </c>
      <c r="E1418" s="3">
        <v>37</v>
      </c>
      <c r="G1418" s="20">
        <v>42534</v>
      </c>
      <c r="H1418" s="3">
        <v>3.0960000000000001</v>
      </c>
      <c r="J1418" s="20"/>
    </row>
    <row r="1419" spans="1:10">
      <c r="A1419" s="20">
        <v>43382</v>
      </c>
      <c r="B1419" s="3">
        <v>32.549999999999997</v>
      </c>
      <c r="D1419" s="20">
        <v>44513</v>
      </c>
      <c r="E1419" s="3">
        <v>31.9</v>
      </c>
      <c r="G1419" s="20">
        <v>42535</v>
      </c>
      <c r="H1419" s="3">
        <v>3.0710000000000002</v>
      </c>
      <c r="J1419" s="20"/>
    </row>
    <row r="1420" spans="1:10">
      <c r="A1420" s="20">
        <v>43383</v>
      </c>
      <c r="B1420" s="3">
        <v>32.6</v>
      </c>
      <c r="D1420" s="20">
        <v>44514</v>
      </c>
      <c r="E1420" s="3">
        <v>41.19</v>
      </c>
      <c r="G1420" s="20">
        <v>42536</v>
      </c>
      <c r="H1420" s="3">
        <v>3.044</v>
      </c>
      <c r="J1420" s="20"/>
    </row>
    <row r="1421" spans="1:10">
      <c r="A1421" s="20">
        <v>43384</v>
      </c>
      <c r="B1421" s="3">
        <v>32.65</v>
      </c>
      <c r="D1421" s="20">
        <v>44515</v>
      </c>
      <c r="E1421" s="3">
        <v>37.46</v>
      </c>
      <c r="G1421" s="20">
        <v>42537</v>
      </c>
      <c r="H1421" s="3">
        <v>3.044</v>
      </c>
      <c r="J1421" s="20"/>
    </row>
    <row r="1422" spans="1:10">
      <c r="A1422" s="20">
        <v>43385</v>
      </c>
      <c r="B1422" s="3">
        <v>32.15</v>
      </c>
      <c r="D1422" s="20">
        <v>44516</v>
      </c>
      <c r="E1422" s="3">
        <v>25.4</v>
      </c>
      <c r="G1422" s="20">
        <v>42538</v>
      </c>
      <c r="H1422" s="3">
        <v>3.0579999999999998</v>
      </c>
      <c r="J1422" s="20"/>
    </row>
    <row r="1423" spans="1:10">
      <c r="A1423" s="20">
        <v>43388</v>
      </c>
      <c r="B1423" s="3">
        <v>32.299999999999997</v>
      </c>
      <c r="D1423" s="20">
        <v>44517</v>
      </c>
      <c r="E1423" s="3">
        <v>30.88</v>
      </c>
      <c r="G1423" s="20">
        <v>42541</v>
      </c>
      <c r="H1423" s="3">
        <v>3.105</v>
      </c>
      <c r="J1423" s="20"/>
    </row>
    <row r="1424" spans="1:10">
      <c r="A1424" s="20">
        <v>43389</v>
      </c>
      <c r="B1424" s="3">
        <v>32.450000000000003</v>
      </c>
      <c r="D1424" s="20">
        <v>44518</v>
      </c>
      <c r="E1424" s="3">
        <v>37.28</v>
      </c>
      <c r="G1424" s="20">
        <v>42542</v>
      </c>
      <c r="H1424" s="3">
        <v>3.1139999999999999</v>
      </c>
      <c r="J1424" s="20"/>
    </row>
    <row r="1425" spans="1:10">
      <c r="A1425" s="20">
        <v>43390</v>
      </c>
      <c r="B1425" s="3">
        <v>32.549999999999997</v>
      </c>
      <c r="D1425" s="20">
        <v>44519</v>
      </c>
      <c r="E1425" s="3">
        <v>34.56</v>
      </c>
      <c r="G1425" s="20">
        <v>42543</v>
      </c>
      <c r="H1425" s="3">
        <v>3.093</v>
      </c>
      <c r="J1425" s="20"/>
    </row>
    <row r="1426" spans="1:10">
      <c r="A1426" s="20">
        <v>43391</v>
      </c>
      <c r="B1426" s="3">
        <v>32.450000000000003</v>
      </c>
      <c r="D1426" s="20">
        <v>44520</v>
      </c>
      <c r="E1426" s="3">
        <v>31.85</v>
      </c>
      <c r="G1426" s="20">
        <v>42544</v>
      </c>
      <c r="H1426" s="3">
        <v>3.105</v>
      </c>
      <c r="J1426" s="20"/>
    </row>
    <row r="1427" spans="1:10">
      <c r="A1427" s="20">
        <v>43392</v>
      </c>
      <c r="B1427" s="3">
        <v>32.75</v>
      </c>
      <c r="D1427" s="20">
        <v>44521</v>
      </c>
      <c r="E1427" s="3">
        <v>36.9</v>
      </c>
      <c r="G1427" s="20">
        <v>42545</v>
      </c>
      <c r="H1427" s="3">
        <v>3.0950000000000002</v>
      </c>
      <c r="J1427" s="20"/>
    </row>
    <row r="1428" spans="1:10">
      <c r="A1428" s="20">
        <v>43395</v>
      </c>
      <c r="B1428" s="3">
        <v>32.700000000000003</v>
      </c>
      <c r="D1428" s="20">
        <v>44522</v>
      </c>
      <c r="E1428" s="3">
        <v>40.14</v>
      </c>
      <c r="G1428" s="20">
        <v>42548</v>
      </c>
      <c r="H1428" s="3">
        <v>3.0939999999999999</v>
      </c>
      <c r="J1428" s="20"/>
    </row>
    <row r="1429" spans="1:10">
      <c r="A1429" s="20">
        <v>43396</v>
      </c>
      <c r="B1429" s="3">
        <v>32.85</v>
      </c>
      <c r="D1429" s="20">
        <v>44523</v>
      </c>
      <c r="E1429" s="3">
        <v>27.41</v>
      </c>
      <c r="G1429" s="20">
        <v>42549</v>
      </c>
      <c r="H1429" s="3">
        <v>3.153</v>
      </c>
      <c r="J1429" s="20"/>
    </row>
    <row r="1430" spans="1:10">
      <c r="A1430" s="20">
        <v>43397</v>
      </c>
      <c r="B1430" s="3">
        <v>32.85</v>
      </c>
      <c r="D1430" s="20">
        <v>44524</v>
      </c>
      <c r="E1430" s="3">
        <v>26.8</v>
      </c>
      <c r="G1430" s="20">
        <v>42550</v>
      </c>
      <c r="H1430" s="3">
        <v>3.14</v>
      </c>
      <c r="J1430" s="20"/>
    </row>
    <row r="1431" spans="1:10">
      <c r="A1431" s="20">
        <v>43398</v>
      </c>
      <c r="B1431" s="3">
        <v>32.950000000000003</v>
      </c>
      <c r="D1431" s="20">
        <v>44525</v>
      </c>
      <c r="E1431" s="3">
        <v>26.6</v>
      </c>
      <c r="G1431" s="20">
        <v>42551</v>
      </c>
      <c r="H1431" s="3">
        <v>3.18</v>
      </c>
      <c r="J1431" s="20"/>
    </row>
    <row r="1432" spans="1:10">
      <c r="A1432" s="20">
        <v>43399</v>
      </c>
      <c r="B1432" s="3">
        <v>33.049999999999997</v>
      </c>
      <c r="D1432" s="20">
        <v>44526</v>
      </c>
      <c r="E1432" s="3">
        <v>38.25</v>
      </c>
      <c r="G1432" s="20">
        <v>42552</v>
      </c>
      <c r="H1432" s="3">
        <v>3.2210000000000001</v>
      </c>
      <c r="J1432" s="20"/>
    </row>
    <row r="1433" spans="1:10">
      <c r="A1433" s="20">
        <v>43402</v>
      </c>
      <c r="B1433" s="3">
        <v>33.450000000000003</v>
      </c>
      <c r="D1433" s="20">
        <v>44527</v>
      </c>
      <c r="E1433" s="3">
        <v>40.1</v>
      </c>
      <c r="G1433" s="20">
        <v>42555</v>
      </c>
      <c r="H1433" s="3">
        <v>3.194</v>
      </c>
      <c r="J1433" s="20"/>
    </row>
    <row r="1434" spans="1:10">
      <c r="A1434" s="20">
        <v>43403</v>
      </c>
      <c r="B1434" s="3">
        <v>33.75</v>
      </c>
      <c r="D1434" s="20">
        <v>44528</v>
      </c>
      <c r="E1434" s="3">
        <v>36.43</v>
      </c>
      <c r="G1434" s="20">
        <v>42556</v>
      </c>
      <c r="H1434" s="3">
        <v>3.153</v>
      </c>
      <c r="J1434" s="20"/>
    </row>
    <row r="1435" spans="1:10">
      <c r="A1435" s="20">
        <v>43404</v>
      </c>
      <c r="B1435" s="3">
        <v>33.799999999999997</v>
      </c>
      <c r="D1435" s="20">
        <v>44529</v>
      </c>
      <c r="E1435" s="3">
        <v>37.57</v>
      </c>
      <c r="G1435" s="20">
        <v>42557</v>
      </c>
      <c r="H1435" s="3">
        <v>3.1819999999999999</v>
      </c>
      <c r="J1435" s="20"/>
    </row>
    <row r="1436" spans="1:10">
      <c r="A1436" s="20">
        <v>43405</v>
      </c>
      <c r="B1436" s="3">
        <v>33.700000000000003</v>
      </c>
      <c r="D1436" s="20">
        <v>44530</v>
      </c>
      <c r="E1436" s="3">
        <v>34.44</v>
      </c>
      <c r="G1436" s="20">
        <v>42558</v>
      </c>
      <c r="H1436" s="3">
        <v>3.1739999999999999</v>
      </c>
      <c r="J1436" s="20"/>
    </row>
    <row r="1437" spans="1:10">
      <c r="A1437" s="20">
        <v>43406</v>
      </c>
      <c r="B1437" s="3">
        <v>33.85</v>
      </c>
      <c r="D1437" s="20">
        <v>44531</v>
      </c>
      <c r="E1437" s="3">
        <v>41.22</v>
      </c>
      <c r="G1437" s="20">
        <v>42559</v>
      </c>
      <c r="H1437" s="3">
        <v>3.1890000000000001</v>
      </c>
      <c r="J1437" s="20"/>
    </row>
    <row r="1438" spans="1:10">
      <c r="A1438" s="20">
        <v>43409</v>
      </c>
      <c r="B1438" s="3">
        <v>34.4</v>
      </c>
      <c r="D1438" s="20">
        <v>44532</v>
      </c>
      <c r="E1438" s="3">
        <v>33.78</v>
      </c>
      <c r="G1438" s="20">
        <v>42562</v>
      </c>
      <c r="H1438" s="3">
        <v>3.1640000000000001</v>
      </c>
      <c r="J1438" s="20"/>
    </row>
    <row r="1439" spans="1:10">
      <c r="A1439" s="20">
        <v>43410</v>
      </c>
      <c r="B1439" s="3">
        <v>34.6</v>
      </c>
      <c r="D1439" s="20">
        <v>44533</v>
      </c>
      <c r="E1439" s="3">
        <v>31.05</v>
      </c>
      <c r="G1439" s="20">
        <v>42563</v>
      </c>
      <c r="H1439" s="3">
        <v>3.1589999999999998</v>
      </c>
      <c r="J1439" s="20"/>
    </row>
    <row r="1440" spans="1:10">
      <c r="A1440" s="20">
        <v>43411</v>
      </c>
      <c r="B1440" s="3">
        <v>34.549999999999997</v>
      </c>
      <c r="D1440" s="20">
        <v>44534</v>
      </c>
      <c r="E1440" s="3">
        <v>36.69</v>
      </c>
      <c r="G1440" s="20">
        <v>42564</v>
      </c>
      <c r="H1440" s="3">
        <v>3.1579999999999999</v>
      </c>
      <c r="J1440" s="20"/>
    </row>
    <row r="1441" spans="1:10">
      <c r="A1441" s="20">
        <v>43412</v>
      </c>
      <c r="B1441" s="3">
        <v>34.799999999999997</v>
      </c>
      <c r="D1441" s="20">
        <v>44535</v>
      </c>
      <c r="E1441" s="3">
        <v>26.64</v>
      </c>
      <c r="G1441" s="20">
        <v>42565</v>
      </c>
      <c r="H1441" s="3">
        <v>3.1619999999999999</v>
      </c>
      <c r="J1441" s="20"/>
    </row>
    <row r="1442" spans="1:10">
      <c r="A1442" s="20">
        <v>43413</v>
      </c>
      <c r="B1442" s="3">
        <v>35.200000000000003</v>
      </c>
      <c r="D1442" s="20">
        <v>44536</v>
      </c>
      <c r="E1442" s="3">
        <v>29.83</v>
      </c>
      <c r="G1442" s="20">
        <v>42566</v>
      </c>
      <c r="H1442" s="3">
        <v>3.161</v>
      </c>
      <c r="J1442" s="20"/>
    </row>
    <row r="1443" spans="1:10">
      <c r="A1443" s="20">
        <v>43416</v>
      </c>
      <c r="B1443" s="3">
        <v>36.200000000000003</v>
      </c>
      <c r="D1443" s="20">
        <v>44537</v>
      </c>
      <c r="E1443" s="3">
        <v>31.49</v>
      </c>
      <c r="G1443" s="20">
        <v>42569</v>
      </c>
      <c r="H1443" s="3">
        <v>3.1360000000000001</v>
      </c>
      <c r="J1443" s="20"/>
    </row>
    <row r="1444" spans="1:10">
      <c r="A1444" s="20">
        <v>43417</v>
      </c>
      <c r="B1444" s="3">
        <v>36.299999999999997</v>
      </c>
      <c r="D1444" s="20">
        <v>44538</v>
      </c>
      <c r="E1444" s="3">
        <v>32.549999999999997</v>
      </c>
      <c r="G1444" s="20">
        <v>42570</v>
      </c>
      <c r="H1444" s="3">
        <v>3.117</v>
      </c>
      <c r="J1444" s="20"/>
    </row>
    <row r="1445" spans="1:10">
      <c r="A1445" s="20">
        <v>43418</v>
      </c>
      <c r="B1445" s="3">
        <v>37.450000000000003</v>
      </c>
      <c r="D1445" s="20">
        <v>44539</v>
      </c>
      <c r="E1445" s="3">
        <v>22.93</v>
      </c>
      <c r="G1445" s="20">
        <v>42571</v>
      </c>
      <c r="H1445" s="3">
        <v>3.07</v>
      </c>
      <c r="J1445" s="20"/>
    </row>
    <row r="1446" spans="1:10">
      <c r="A1446" s="20">
        <v>43419</v>
      </c>
      <c r="B1446" s="3">
        <v>34.85</v>
      </c>
      <c r="D1446" s="20">
        <v>44540</v>
      </c>
      <c r="E1446" s="3">
        <v>23.9</v>
      </c>
      <c r="G1446" s="20">
        <v>42572</v>
      </c>
      <c r="H1446" s="3">
        <v>3.0859999999999999</v>
      </c>
      <c r="J1446" s="20"/>
    </row>
    <row r="1447" spans="1:10">
      <c r="A1447" s="20">
        <v>43420</v>
      </c>
      <c r="B1447" s="3">
        <v>35.9</v>
      </c>
      <c r="D1447" s="20">
        <v>44541</v>
      </c>
      <c r="E1447" s="3">
        <v>28.15</v>
      </c>
      <c r="G1447" s="20">
        <v>42573</v>
      </c>
      <c r="H1447" s="3">
        <v>3.1179999999999999</v>
      </c>
      <c r="J1447" s="20"/>
    </row>
    <row r="1448" spans="1:10">
      <c r="A1448" s="20">
        <v>43423</v>
      </c>
      <c r="B1448" s="3">
        <v>36.950000000000003</v>
      </c>
      <c r="D1448" s="20">
        <v>44542</v>
      </c>
      <c r="E1448" s="3">
        <v>23.41</v>
      </c>
      <c r="G1448" s="20">
        <v>42576</v>
      </c>
      <c r="H1448" s="3">
        <v>3.13</v>
      </c>
      <c r="J1448" s="20"/>
    </row>
    <row r="1449" spans="1:10">
      <c r="A1449" s="20">
        <v>43424</v>
      </c>
      <c r="B1449" s="3">
        <v>36.9</v>
      </c>
      <c r="D1449" s="20">
        <v>44543</v>
      </c>
      <c r="E1449" s="3">
        <v>24.11</v>
      </c>
      <c r="G1449" s="20">
        <v>42577</v>
      </c>
      <c r="H1449" s="3">
        <v>3.1179999999999999</v>
      </c>
      <c r="J1449" s="20"/>
    </row>
    <row r="1450" spans="1:10">
      <c r="A1450" s="20">
        <v>43425</v>
      </c>
      <c r="B1450" s="3">
        <v>36.75</v>
      </c>
      <c r="D1450" s="20">
        <v>44544</v>
      </c>
      <c r="E1450" s="3">
        <v>21.69</v>
      </c>
      <c r="G1450" s="20">
        <v>42578</v>
      </c>
      <c r="H1450" s="3">
        <v>3.1070000000000002</v>
      </c>
      <c r="J1450" s="20"/>
    </row>
    <row r="1451" spans="1:10">
      <c r="A1451" s="20">
        <v>43426</v>
      </c>
      <c r="B1451" s="3">
        <v>36.049999999999997</v>
      </c>
      <c r="D1451" s="20">
        <v>44545</v>
      </c>
      <c r="E1451" s="3">
        <v>19.260000000000002</v>
      </c>
      <c r="G1451" s="20">
        <v>42579</v>
      </c>
      <c r="H1451" s="3">
        <v>3.16</v>
      </c>
      <c r="J1451" s="20"/>
    </row>
    <row r="1452" spans="1:10">
      <c r="A1452" s="20">
        <v>43427</v>
      </c>
      <c r="B1452" s="3">
        <v>36.700000000000003</v>
      </c>
      <c r="D1452" s="20">
        <v>44546</v>
      </c>
      <c r="E1452" s="3">
        <v>37.729999999999997</v>
      </c>
      <c r="G1452" s="20">
        <v>42580</v>
      </c>
      <c r="H1452" s="3">
        <v>3.1850000000000001</v>
      </c>
      <c r="J1452" s="20"/>
    </row>
    <row r="1453" spans="1:10">
      <c r="A1453" s="20">
        <v>43430</v>
      </c>
      <c r="B1453" s="3">
        <v>36.4</v>
      </c>
      <c r="D1453" s="20">
        <v>44547</v>
      </c>
      <c r="E1453" s="3">
        <v>30.59</v>
      </c>
      <c r="G1453" s="20">
        <v>42583</v>
      </c>
      <c r="H1453" s="3">
        <v>3.1429999999999998</v>
      </c>
      <c r="J1453" s="20"/>
    </row>
    <row r="1454" spans="1:10">
      <c r="A1454" s="20">
        <v>43431</v>
      </c>
      <c r="B1454" s="3">
        <v>36.549999999999997</v>
      </c>
      <c r="D1454" s="20">
        <v>44548</v>
      </c>
      <c r="E1454" s="3">
        <v>20.45</v>
      </c>
      <c r="G1454" s="20">
        <v>42584</v>
      </c>
      <c r="H1454" s="3">
        <v>3.1320000000000001</v>
      </c>
      <c r="J1454" s="20"/>
    </row>
    <row r="1455" spans="1:10">
      <c r="A1455" s="20">
        <v>43432</v>
      </c>
      <c r="B1455" s="3">
        <v>37.5</v>
      </c>
      <c r="D1455" s="20">
        <v>44549</v>
      </c>
      <c r="E1455" s="3">
        <v>34.1</v>
      </c>
      <c r="G1455" s="20">
        <v>42585</v>
      </c>
      <c r="H1455" s="3">
        <v>3.1789999999999998</v>
      </c>
      <c r="J1455" s="20"/>
    </row>
    <row r="1456" spans="1:10">
      <c r="A1456" s="20">
        <v>43433</v>
      </c>
      <c r="B1456" s="3">
        <v>37.299999999999997</v>
      </c>
      <c r="D1456" s="20">
        <v>44550</v>
      </c>
      <c r="E1456" s="3">
        <v>37.869999999999997</v>
      </c>
      <c r="G1456" s="20">
        <v>42586</v>
      </c>
      <c r="H1456" s="3">
        <v>3.1760000000000002</v>
      </c>
      <c r="J1456" s="20"/>
    </row>
    <row r="1457" spans="1:10">
      <c r="A1457" s="20">
        <v>43434</v>
      </c>
      <c r="B1457" s="3">
        <v>37.200000000000003</v>
      </c>
      <c r="D1457" s="20">
        <v>44551</v>
      </c>
      <c r="E1457" s="3">
        <v>32.01</v>
      </c>
      <c r="G1457" s="20">
        <v>42587</v>
      </c>
      <c r="H1457" s="3">
        <v>3.1469999999999998</v>
      </c>
      <c r="J1457" s="20"/>
    </row>
    <row r="1458" spans="1:10">
      <c r="A1458" s="20">
        <v>43437</v>
      </c>
      <c r="B1458" s="3">
        <v>36.6</v>
      </c>
      <c r="D1458" s="20">
        <v>44552</v>
      </c>
      <c r="E1458" s="3">
        <v>31.06</v>
      </c>
      <c r="G1458" s="20">
        <v>42590</v>
      </c>
      <c r="H1458" s="3">
        <v>3.1360000000000001</v>
      </c>
      <c r="J1458" s="20"/>
    </row>
    <row r="1459" spans="1:10">
      <c r="A1459" s="20">
        <v>43438</v>
      </c>
      <c r="B1459" s="3">
        <v>37.299999999999997</v>
      </c>
      <c r="D1459" s="20">
        <v>44553</v>
      </c>
      <c r="E1459" s="3">
        <v>22.6</v>
      </c>
      <c r="G1459" s="20">
        <v>42591</v>
      </c>
      <c r="H1459" s="3">
        <v>3.073</v>
      </c>
      <c r="J1459" s="20"/>
    </row>
    <row r="1460" spans="1:10">
      <c r="A1460" s="20">
        <v>43439</v>
      </c>
      <c r="B1460" s="3">
        <v>37.299999999999997</v>
      </c>
      <c r="D1460" s="20">
        <v>44554</v>
      </c>
      <c r="E1460" s="3">
        <v>12.63</v>
      </c>
      <c r="G1460" s="20">
        <v>42592</v>
      </c>
      <c r="H1460" s="3">
        <v>3.0470000000000002</v>
      </c>
      <c r="J1460" s="20"/>
    </row>
    <row r="1461" spans="1:10">
      <c r="A1461" s="20">
        <v>43440</v>
      </c>
      <c r="B1461" s="3">
        <v>37.5</v>
      </c>
      <c r="D1461" s="20">
        <v>44555</v>
      </c>
      <c r="E1461" s="3">
        <v>24.23</v>
      </c>
      <c r="G1461" s="20">
        <v>42593</v>
      </c>
      <c r="H1461" s="3">
        <v>3.0390000000000001</v>
      </c>
      <c r="J1461" s="20"/>
    </row>
    <row r="1462" spans="1:10">
      <c r="A1462" s="20">
        <v>43441</v>
      </c>
      <c r="B1462" s="3">
        <v>38.299999999999997</v>
      </c>
      <c r="D1462" s="20">
        <v>44556</v>
      </c>
      <c r="E1462" s="3">
        <v>19.89</v>
      </c>
      <c r="G1462" s="20">
        <v>42594</v>
      </c>
      <c r="H1462" s="3">
        <v>3.0350000000000001</v>
      </c>
      <c r="J1462" s="20"/>
    </row>
    <row r="1463" spans="1:10">
      <c r="A1463" s="20">
        <v>43444</v>
      </c>
      <c r="B1463" s="3">
        <v>37.65</v>
      </c>
      <c r="D1463" s="20">
        <v>44557</v>
      </c>
      <c r="E1463" s="3">
        <v>26.72</v>
      </c>
      <c r="G1463" s="20">
        <v>42597</v>
      </c>
      <c r="H1463" s="3">
        <v>3.0390000000000001</v>
      </c>
      <c r="J1463" s="20"/>
    </row>
    <row r="1464" spans="1:10">
      <c r="A1464" s="20">
        <v>43445</v>
      </c>
      <c r="B1464" s="3">
        <v>37.799999999999997</v>
      </c>
      <c r="D1464" s="20">
        <v>44558</v>
      </c>
      <c r="E1464" s="3">
        <v>23.6</v>
      </c>
      <c r="G1464" s="20">
        <v>42598</v>
      </c>
      <c r="H1464" s="3">
        <v>3.0569999999999999</v>
      </c>
      <c r="J1464" s="20"/>
    </row>
    <row r="1465" spans="1:10">
      <c r="A1465" s="20">
        <v>43446</v>
      </c>
      <c r="B1465" s="3">
        <v>36.700000000000003</v>
      </c>
      <c r="D1465" s="20">
        <v>44559</v>
      </c>
      <c r="E1465" s="3">
        <v>27.3</v>
      </c>
      <c r="G1465" s="20">
        <v>42599</v>
      </c>
      <c r="H1465" s="3">
        <v>3.0470000000000002</v>
      </c>
      <c r="J1465" s="20"/>
    </row>
    <row r="1466" spans="1:10">
      <c r="A1466" s="20">
        <v>43447</v>
      </c>
      <c r="B1466" s="3">
        <v>36.6</v>
      </c>
      <c r="D1466" s="20">
        <v>44560</v>
      </c>
      <c r="E1466" s="3">
        <v>27.05</v>
      </c>
      <c r="G1466" s="20">
        <v>42600</v>
      </c>
      <c r="H1466" s="3">
        <v>3.06</v>
      </c>
      <c r="J1466" s="20"/>
    </row>
    <row r="1467" spans="1:10">
      <c r="A1467" s="20">
        <v>43448</v>
      </c>
      <c r="B1467" s="3">
        <v>35.65</v>
      </c>
      <c r="D1467" s="20">
        <v>44561</v>
      </c>
      <c r="E1467" s="3">
        <v>27.3</v>
      </c>
      <c r="G1467" s="20">
        <v>42601</v>
      </c>
      <c r="H1467" s="3">
        <v>3.0110000000000001</v>
      </c>
      <c r="J1467" s="20"/>
    </row>
    <row r="1468" spans="1:10">
      <c r="A1468" s="20">
        <v>43451</v>
      </c>
      <c r="B1468" s="3">
        <v>34.85</v>
      </c>
      <c r="D1468" s="20">
        <v>44562</v>
      </c>
      <c r="E1468" s="3">
        <v>20.7</v>
      </c>
      <c r="G1468" s="20">
        <v>42604</v>
      </c>
      <c r="H1468" s="3">
        <v>3.0150000000000001</v>
      </c>
      <c r="J1468" s="20"/>
    </row>
    <row r="1469" spans="1:10">
      <c r="A1469" s="20">
        <v>43452</v>
      </c>
      <c r="B1469" s="3">
        <v>35.4</v>
      </c>
      <c r="D1469" s="20">
        <v>44563</v>
      </c>
      <c r="E1469" s="3">
        <v>38.270000000000003</v>
      </c>
      <c r="G1469" s="20">
        <v>42605</v>
      </c>
      <c r="H1469" s="3">
        <v>3.0579999999999998</v>
      </c>
      <c r="J1469" s="20"/>
    </row>
    <row r="1470" spans="1:10">
      <c r="A1470" s="20">
        <v>43453</v>
      </c>
      <c r="B1470" s="3">
        <v>35.450000000000003</v>
      </c>
      <c r="D1470" s="20">
        <v>44564</v>
      </c>
      <c r="E1470" s="3">
        <v>35.79</v>
      </c>
      <c r="G1470" s="20">
        <v>42606</v>
      </c>
      <c r="H1470" s="3">
        <v>3.0990000000000002</v>
      </c>
      <c r="J1470" s="20"/>
    </row>
    <row r="1471" spans="1:10">
      <c r="A1471" s="20">
        <v>43454</v>
      </c>
      <c r="B1471" s="3">
        <v>35.6</v>
      </c>
      <c r="D1471" s="20">
        <v>44565</v>
      </c>
      <c r="E1471" s="3">
        <v>22.15</v>
      </c>
      <c r="G1471" s="20">
        <v>42607</v>
      </c>
      <c r="H1471" s="3">
        <v>3.1120000000000001</v>
      </c>
      <c r="J1471" s="20"/>
    </row>
    <row r="1472" spans="1:10">
      <c r="A1472" s="20">
        <v>43455</v>
      </c>
      <c r="B1472" s="3">
        <v>35.65</v>
      </c>
      <c r="D1472" s="20">
        <v>44566</v>
      </c>
      <c r="E1472" s="3">
        <v>28.13</v>
      </c>
      <c r="G1472" s="20">
        <v>42608</v>
      </c>
      <c r="H1472" s="3">
        <v>3.1230000000000002</v>
      </c>
      <c r="J1472" s="20"/>
    </row>
    <row r="1473" spans="1:10">
      <c r="A1473" s="20">
        <v>43458</v>
      </c>
      <c r="B1473" s="3">
        <v>34.950000000000003</v>
      </c>
      <c r="D1473" s="20">
        <v>44567</v>
      </c>
      <c r="E1473" s="3">
        <v>28.57</v>
      </c>
      <c r="G1473" s="20">
        <v>42611</v>
      </c>
      <c r="H1473" s="3">
        <v>3.1269999999999998</v>
      </c>
      <c r="J1473" s="20"/>
    </row>
    <row r="1474" spans="1:10">
      <c r="A1474" s="20">
        <v>43459</v>
      </c>
      <c r="B1474" s="3">
        <v>34.9</v>
      </c>
      <c r="D1474" s="20">
        <v>44568</v>
      </c>
      <c r="E1474" s="3">
        <v>28.97</v>
      </c>
      <c r="G1474" s="20">
        <v>42612</v>
      </c>
      <c r="H1474" s="3">
        <v>3.097</v>
      </c>
      <c r="J1474" s="20"/>
    </row>
    <row r="1475" spans="1:10">
      <c r="A1475" s="20">
        <v>43460</v>
      </c>
      <c r="B1475" s="3">
        <v>35.200000000000003</v>
      </c>
      <c r="D1475" s="20">
        <v>44569</v>
      </c>
      <c r="E1475" s="3">
        <v>24.09</v>
      </c>
      <c r="G1475" s="20">
        <v>42613</v>
      </c>
      <c r="H1475" s="3">
        <v>3.1269999999999998</v>
      </c>
      <c r="J1475" s="20"/>
    </row>
    <row r="1476" spans="1:10">
      <c r="A1476" s="20">
        <v>43461</v>
      </c>
      <c r="B1476" s="3">
        <v>35.9</v>
      </c>
      <c r="D1476" s="20">
        <v>44570</v>
      </c>
      <c r="E1476" s="3">
        <v>23.46</v>
      </c>
      <c r="G1476" s="20">
        <v>42614</v>
      </c>
      <c r="H1476" s="3">
        <v>3.081</v>
      </c>
      <c r="J1476" s="20"/>
    </row>
    <row r="1477" spans="1:10">
      <c r="A1477" s="20">
        <v>43462</v>
      </c>
      <c r="B1477" s="3">
        <v>36.1</v>
      </c>
      <c r="D1477" s="20">
        <v>44571</v>
      </c>
      <c r="E1477" s="3">
        <v>36.049999999999997</v>
      </c>
      <c r="G1477" s="20">
        <v>42615</v>
      </c>
      <c r="H1477" s="3">
        <v>3.073</v>
      </c>
      <c r="J1477" s="20"/>
    </row>
    <row r="1478" spans="1:10">
      <c r="A1478" s="20">
        <v>43465</v>
      </c>
      <c r="B1478" s="3">
        <v>34.15</v>
      </c>
      <c r="D1478" s="20">
        <v>44572</v>
      </c>
      <c r="E1478" s="3">
        <v>34.659999999999997</v>
      </c>
      <c r="G1478" s="20">
        <v>42618</v>
      </c>
      <c r="H1478" s="3">
        <v>3.0419999999999998</v>
      </c>
      <c r="J1478" s="20"/>
    </row>
    <row r="1479" spans="1:10">
      <c r="A1479" s="20">
        <v>43466</v>
      </c>
      <c r="B1479" s="3">
        <v>33.799999999999997</v>
      </c>
      <c r="D1479" s="20">
        <v>44573</v>
      </c>
      <c r="E1479" s="3">
        <v>35.880000000000003</v>
      </c>
      <c r="G1479" s="20">
        <v>42619</v>
      </c>
      <c r="H1479" s="3">
        <v>3.0529999999999999</v>
      </c>
      <c r="J1479" s="20"/>
    </row>
    <row r="1480" spans="1:10">
      <c r="A1480" s="20">
        <v>43467</v>
      </c>
      <c r="B1480" s="3">
        <v>28</v>
      </c>
      <c r="D1480" s="20">
        <v>44574</v>
      </c>
      <c r="E1480" s="3">
        <v>35.840000000000003</v>
      </c>
      <c r="G1480" s="20">
        <v>42620</v>
      </c>
      <c r="H1480" s="3">
        <v>3.0409999999999999</v>
      </c>
      <c r="J1480" s="20"/>
    </row>
    <row r="1481" spans="1:10">
      <c r="A1481" s="20">
        <v>43468</v>
      </c>
      <c r="B1481" s="3">
        <v>27.85</v>
      </c>
      <c r="D1481" s="20">
        <v>44575</v>
      </c>
      <c r="E1481" s="3">
        <v>27.26</v>
      </c>
      <c r="G1481" s="20">
        <v>42621</v>
      </c>
      <c r="H1481" s="3">
        <v>3.0939999999999999</v>
      </c>
      <c r="J1481" s="20"/>
    </row>
    <row r="1482" spans="1:10">
      <c r="A1482" s="20">
        <v>43469</v>
      </c>
      <c r="B1482" s="3">
        <v>27.9</v>
      </c>
      <c r="D1482" s="20">
        <v>44576</v>
      </c>
      <c r="E1482" s="3">
        <v>23.12</v>
      </c>
      <c r="G1482" s="20">
        <v>42622</v>
      </c>
      <c r="H1482" s="3">
        <v>3.089</v>
      </c>
      <c r="J1482" s="20"/>
    </row>
    <row r="1483" spans="1:10">
      <c r="A1483" s="20">
        <v>43472</v>
      </c>
      <c r="B1483" s="3">
        <v>28.3</v>
      </c>
      <c r="D1483" s="20">
        <v>44577</v>
      </c>
      <c r="E1483" s="3">
        <v>39.53</v>
      </c>
      <c r="G1483" s="20">
        <v>42625</v>
      </c>
      <c r="H1483" s="3">
        <v>3.12</v>
      </c>
      <c r="J1483" s="20"/>
    </row>
    <row r="1484" spans="1:10">
      <c r="A1484" s="20">
        <v>43473</v>
      </c>
      <c r="B1484" s="3">
        <v>28.55</v>
      </c>
      <c r="D1484" s="20">
        <v>44578</v>
      </c>
      <c r="E1484" s="3">
        <v>35.4</v>
      </c>
      <c r="G1484" s="20">
        <v>42626</v>
      </c>
      <c r="H1484" s="3">
        <v>3.1259999999999999</v>
      </c>
      <c r="J1484" s="20"/>
    </row>
    <row r="1485" spans="1:10">
      <c r="A1485" s="20">
        <v>43474</v>
      </c>
      <c r="B1485" s="3">
        <v>28.9</v>
      </c>
      <c r="D1485" s="20">
        <v>44579</v>
      </c>
      <c r="E1485" s="3">
        <v>22.01</v>
      </c>
      <c r="G1485" s="20">
        <v>42627</v>
      </c>
      <c r="H1485" s="3">
        <v>3.1259999999999999</v>
      </c>
      <c r="J1485" s="20"/>
    </row>
    <row r="1486" spans="1:10">
      <c r="A1486" s="20">
        <v>43475</v>
      </c>
      <c r="B1486" s="3">
        <v>28.9</v>
      </c>
      <c r="D1486" s="20">
        <v>44580</v>
      </c>
      <c r="E1486" s="3">
        <v>22.25</v>
      </c>
      <c r="G1486" s="20">
        <v>42628</v>
      </c>
      <c r="H1486" s="3">
        <v>3.14</v>
      </c>
      <c r="J1486" s="20"/>
    </row>
    <row r="1487" spans="1:10">
      <c r="A1487" s="20">
        <v>43476</v>
      </c>
      <c r="B1487" s="3">
        <v>29.1</v>
      </c>
      <c r="D1487" s="20">
        <v>44581</v>
      </c>
      <c r="E1487" s="3">
        <v>43.56</v>
      </c>
      <c r="G1487" s="20">
        <v>42629</v>
      </c>
      <c r="H1487" s="3">
        <v>3.1560000000000001</v>
      </c>
      <c r="J1487" s="20"/>
    </row>
    <row r="1488" spans="1:10">
      <c r="A1488" s="20">
        <v>43479</v>
      </c>
      <c r="B1488" s="3">
        <v>28.9</v>
      </c>
      <c r="D1488" s="20">
        <v>44582</v>
      </c>
      <c r="E1488" s="3">
        <v>42.04</v>
      </c>
      <c r="G1488" s="20">
        <v>42632</v>
      </c>
      <c r="H1488" s="3">
        <v>3.1579999999999999</v>
      </c>
      <c r="J1488" s="20"/>
    </row>
    <row r="1489" spans="1:10">
      <c r="A1489" s="20">
        <v>43480</v>
      </c>
      <c r="B1489" s="3">
        <v>29</v>
      </c>
      <c r="D1489" s="20">
        <v>44583</v>
      </c>
      <c r="E1489" s="3">
        <v>37.270000000000003</v>
      </c>
      <c r="G1489" s="20">
        <v>42633</v>
      </c>
      <c r="H1489" s="3">
        <v>3.19</v>
      </c>
      <c r="J1489" s="20"/>
    </row>
    <row r="1490" spans="1:10">
      <c r="A1490" s="20">
        <v>43481</v>
      </c>
      <c r="B1490" s="3">
        <v>29.1</v>
      </c>
      <c r="D1490" s="20">
        <v>44584</v>
      </c>
      <c r="E1490" s="3">
        <v>30.52</v>
      </c>
      <c r="G1490" s="20">
        <v>42634</v>
      </c>
      <c r="H1490" s="3">
        <v>3.2149999999999999</v>
      </c>
      <c r="J1490" s="20"/>
    </row>
    <row r="1491" spans="1:10">
      <c r="A1491" s="20">
        <v>43482</v>
      </c>
      <c r="B1491" s="3">
        <v>28.95</v>
      </c>
      <c r="D1491" s="20">
        <v>44585</v>
      </c>
      <c r="E1491" s="3">
        <v>32.11</v>
      </c>
      <c r="G1491" s="20">
        <v>42635</v>
      </c>
      <c r="H1491" s="3">
        <v>3.18</v>
      </c>
      <c r="J1491" s="20"/>
    </row>
    <row r="1492" spans="1:10">
      <c r="A1492" s="20">
        <v>43483</v>
      </c>
      <c r="B1492" s="3">
        <v>29.45</v>
      </c>
      <c r="D1492" s="20">
        <v>44586</v>
      </c>
      <c r="E1492" s="3">
        <v>27.28</v>
      </c>
      <c r="G1492" s="20">
        <v>42636</v>
      </c>
      <c r="H1492" s="3">
        <v>3.1320000000000001</v>
      </c>
      <c r="J1492" s="20"/>
    </row>
    <row r="1493" spans="1:10">
      <c r="A1493" s="20">
        <v>43486</v>
      </c>
      <c r="B1493" s="3">
        <v>29.7</v>
      </c>
      <c r="D1493" s="20">
        <v>44587</v>
      </c>
      <c r="E1493" s="3">
        <v>34.82</v>
      </c>
      <c r="G1493" s="20">
        <v>42639</v>
      </c>
      <c r="H1493" s="3">
        <v>3.153</v>
      </c>
      <c r="J1493" s="20"/>
    </row>
    <row r="1494" spans="1:10">
      <c r="A1494" s="20">
        <v>43487</v>
      </c>
      <c r="B1494" s="3">
        <v>29.65</v>
      </c>
      <c r="D1494" s="20">
        <v>44588</v>
      </c>
      <c r="E1494" s="3">
        <v>35.6</v>
      </c>
      <c r="G1494" s="20">
        <v>42640</v>
      </c>
      <c r="H1494" s="3">
        <v>3.149</v>
      </c>
      <c r="J1494" s="20"/>
    </row>
    <row r="1495" spans="1:10">
      <c r="A1495" s="20">
        <v>43488</v>
      </c>
      <c r="B1495" s="3">
        <v>30.05</v>
      </c>
      <c r="D1495" s="20">
        <v>44589</v>
      </c>
      <c r="E1495" s="3">
        <v>35.54</v>
      </c>
      <c r="G1495" s="20">
        <v>42641</v>
      </c>
      <c r="H1495" s="3">
        <v>3.1259999999999999</v>
      </c>
      <c r="J1495" s="20"/>
    </row>
    <row r="1496" spans="1:10">
      <c r="A1496" s="20">
        <v>43489</v>
      </c>
      <c r="B1496" s="3">
        <v>29.8</v>
      </c>
      <c r="D1496" s="20">
        <v>44590</v>
      </c>
      <c r="E1496" s="3">
        <v>40</v>
      </c>
      <c r="G1496" s="20">
        <v>42642</v>
      </c>
      <c r="H1496" s="3">
        <v>3.1080000000000001</v>
      </c>
      <c r="J1496" s="20"/>
    </row>
    <row r="1497" spans="1:10">
      <c r="A1497" s="20">
        <v>43490</v>
      </c>
      <c r="B1497" s="3">
        <v>29.9</v>
      </c>
      <c r="D1497" s="20">
        <v>44591</v>
      </c>
      <c r="E1497" s="3">
        <v>37.4</v>
      </c>
      <c r="G1497" s="20">
        <v>42643</v>
      </c>
      <c r="H1497" s="3">
        <v>3.0910000000000002</v>
      </c>
      <c r="J1497" s="20"/>
    </row>
    <row r="1498" spans="1:10">
      <c r="A1498" s="20">
        <v>43493</v>
      </c>
      <c r="B1498" s="3">
        <v>30.25</v>
      </c>
      <c r="D1498" s="20">
        <v>44592</v>
      </c>
      <c r="E1498" s="3">
        <v>38.869999999999997</v>
      </c>
      <c r="G1498" s="20">
        <v>42646</v>
      </c>
      <c r="H1498" s="3">
        <v>3.1259999999999999</v>
      </c>
      <c r="J1498" s="20"/>
    </row>
    <row r="1499" spans="1:10">
      <c r="A1499" s="20">
        <v>43494</v>
      </c>
      <c r="B1499" s="3">
        <v>30.1</v>
      </c>
      <c r="D1499" s="20">
        <v>44593</v>
      </c>
      <c r="E1499" s="3">
        <v>32.200000000000003</v>
      </c>
      <c r="G1499" s="20">
        <v>42647</v>
      </c>
      <c r="H1499" s="3">
        <v>3.1280000000000001</v>
      </c>
      <c r="J1499" s="20"/>
    </row>
    <row r="1500" spans="1:10">
      <c r="A1500" s="20">
        <v>43495</v>
      </c>
      <c r="B1500" s="3">
        <v>29.8</v>
      </c>
      <c r="D1500" s="20">
        <v>44594</v>
      </c>
      <c r="E1500" s="3">
        <v>29.66</v>
      </c>
      <c r="G1500" s="20">
        <v>42648</v>
      </c>
      <c r="H1500" s="3">
        <v>3.1970000000000001</v>
      </c>
      <c r="J1500" s="20"/>
    </row>
    <row r="1501" spans="1:10">
      <c r="A1501" s="20">
        <v>43496</v>
      </c>
      <c r="B1501" s="3">
        <v>29.4</v>
      </c>
      <c r="D1501" s="20">
        <v>44595</v>
      </c>
      <c r="E1501" s="3">
        <v>73.44</v>
      </c>
      <c r="G1501" s="20">
        <v>42649</v>
      </c>
      <c r="H1501" s="3">
        <v>3.2149999999999999</v>
      </c>
      <c r="J1501" s="20"/>
    </row>
    <row r="1502" spans="1:10">
      <c r="A1502" s="20">
        <v>43497</v>
      </c>
      <c r="B1502" s="3">
        <v>29.05</v>
      </c>
      <c r="D1502" s="20">
        <v>44596</v>
      </c>
      <c r="E1502" s="3">
        <v>111.14</v>
      </c>
      <c r="G1502" s="20">
        <v>42650</v>
      </c>
      <c r="H1502" s="3">
        <v>3.2839999999999998</v>
      </c>
      <c r="J1502" s="20"/>
    </row>
    <row r="1503" spans="1:10">
      <c r="A1503" s="20">
        <v>43500</v>
      </c>
      <c r="B1503" s="3">
        <v>29.4</v>
      </c>
      <c r="D1503" s="20">
        <v>44597</v>
      </c>
      <c r="E1503" s="3">
        <v>49.04</v>
      </c>
      <c r="G1503" s="20">
        <v>42653</v>
      </c>
      <c r="H1503" s="3">
        <v>3.3239999999999998</v>
      </c>
      <c r="J1503" s="20"/>
    </row>
    <row r="1504" spans="1:10">
      <c r="A1504" s="20">
        <v>43501</v>
      </c>
      <c r="B1504" s="3">
        <v>29.55</v>
      </c>
      <c r="D1504" s="20">
        <v>44598</v>
      </c>
      <c r="E1504" s="3">
        <v>41.07</v>
      </c>
      <c r="G1504" s="20">
        <v>42654</v>
      </c>
      <c r="H1504" s="3">
        <v>3.3119999999999998</v>
      </c>
      <c r="J1504" s="20"/>
    </row>
    <row r="1505" spans="1:10">
      <c r="A1505" s="20">
        <v>43502</v>
      </c>
      <c r="B1505" s="3">
        <v>29.5</v>
      </c>
      <c r="D1505" s="20">
        <v>44599</v>
      </c>
      <c r="E1505" s="3">
        <v>42.48</v>
      </c>
      <c r="G1505" s="20">
        <v>42655</v>
      </c>
      <c r="H1505" s="3">
        <v>3.3170000000000002</v>
      </c>
      <c r="J1505" s="20"/>
    </row>
    <row r="1506" spans="1:10">
      <c r="A1506" s="20">
        <v>43503</v>
      </c>
      <c r="B1506" s="3">
        <v>29.3</v>
      </c>
      <c r="D1506" s="20">
        <v>44600</v>
      </c>
      <c r="E1506" s="3">
        <v>29.11</v>
      </c>
      <c r="G1506" s="20">
        <v>42656</v>
      </c>
      <c r="H1506" s="3">
        <v>3.4</v>
      </c>
      <c r="J1506" s="20"/>
    </row>
    <row r="1507" spans="1:10">
      <c r="A1507" s="20">
        <v>43504</v>
      </c>
      <c r="B1507" s="3">
        <v>29.5</v>
      </c>
      <c r="D1507" s="20">
        <v>44601</v>
      </c>
      <c r="E1507" s="3">
        <v>35.97</v>
      </c>
      <c r="G1507" s="20">
        <v>42657</v>
      </c>
      <c r="H1507" s="3">
        <v>3.3980000000000001</v>
      </c>
      <c r="J1507" s="20"/>
    </row>
    <row r="1508" spans="1:10">
      <c r="A1508" s="20">
        <v>43507</v>
      </c>
      <c r="B1508" s="3">
        <v>29.55</v>
      </c>
      <c r="D1508" s="20">
        <v>44602</v>
      </c>
      <c r="E1508" s="3">
        <v>34.17</v>
      </c>
      <c r="G1508" s="20">
        <v>42660</v>
      </c>
      <c r="H1508" s="3">
        <v>3.3980000000000001</v>
      </c>
      <c r="J1508" s="20"/>
    </row>
    <row r="1509" spans="1:10">
      <c r="A1509" s="20">
        <v>43508</v>
      </c>
      <c r="B1509" s="3">
        <v>29.65</v>
      </c>
      <c r="D1509" s="20">
        <v>44603</v>
      </c>
      <c r="E1509" s="3">
        <v>21.17</v>
      </c>
      <c r="G1509" s="20">
        <v>42661</v>
      </c>
      <c r="H1509" s="3">
        <v>3.4249999999999998</v>
      </c>
      <c r="J1509" s="20"/>
    </row>
    <row r="1510" spans="1:10">
      <c r="A1510" s="20">
        <v>43509</v>
      </c>
      <c r="B1510" s="3">
        <v>29.55</v>
      </c>
      <c r="D1510" s="20">
        <v>44604</v>
      </c>
      <c r="E1510" s="3">
        <v>25.02</v>
      </c>
      <c r="G1510" s="20">
        <v>42662</v>
      </c>
      <c r="H1510" s="3">
        <v>3.391</v>
      </c>
      <c r="J1510" s="20"/>
    </row>
    <row r="1511" spans="1:10">
      <c r="A1511" s="20">
        <v>43510</v>
      </c>
      <c r="B1511" s="3">
        <v>29.4</v>
      </c>
      <c r="D1511" s="20">
        <v>44605</v>
      </c>
      <c r="E1511" s="3">
        <v>32.11</v>
      </c>
      <c r="G1511" s="20">
        <v>42663</v>
      </c>
      <c r="H1511" s="3">
        <v>3.3959999999999999</v>
      </c>
      <c r="J1511" s="20"/>
    </row>
    <row r="1512" spans="1:10">
      <c r="A1512" s="20">
        <v>43511</v>
      </c>
      <c r="B1512" s="3">
        <v>29.4</v>
      </c>
      <c r="D1512" s="20">
        <v>44606</v>
      </c>
      <c r="E1512" s="3">
        <v>22.31</v>
      </c>
      <c r="G1512" s="20">
        <v>42664</v>
      </c>
      <c r="H1512" s="3">
        <v>3.351</v>
      </c>
      <c r="J1512" s="20"/>
    </row>
    <row r="1513" spans="1:10">
      <c r="A1513" s="20">
        <v>43514</v>
      </c>
      <c r="B1513" s="3">
        <v>29.35</v>
      </c>
      <c r="D1513" s="20">
        <v>44607</v>
      </c>
      <c r="E1513" s="3">
        <v>13.92</v>
      </c>
      <c r="G1513" s="20">
        <v>42667</v>
      </c>
      <c r="H1513" s="3">
        <v>3.3359999999999999</v>
      </c>
      <c r="J1513" s="20"/>
    </row>
    <row r="1514" spans="1:10">
      <c r="A1514" s="20">
        <v>43515</v>
      </c>
      <c r="B1514" s="3">
        <v>29.4</v>
      </c>
      <c r="D1514" s="20">
        <v>44608</v>
      </c>
      <c r="E1514" s="3">
        <v>12.96</v>
      </c>
      <c r="G1514" s="20">
        <v>42668</v>
      </c>
      <c r="H1514" s="3">
        <v>3.22</v>
      </c>
      <c r="J1514" s="20"/>
    </row>
    <row r="1515" spans="1:10">
      <c r="A1515" s="20">
        <v>43516</v>
      </c>
      <c r="B1515" s="3">
        <v>29.2</v>
      </c>
      <c r="D1515" s="20">
        <v>44609</v>
      </c>
      <c r="E1515" s="3">
        <v>22.26</v>
      </c>
      <c r="G1515" s="20">
        <v>42669</v>
      </c>
      <c r="H1515" s="3">
        <v>3.093</v>
      </c>
      <c r="J1515" s="20"/>
    </row>
    <row r="1516" spans="1:10">
      <c r="A1516" s="20">
        <v>43517</v>
      </c>
      <c r="B1516" s="3">
        <v>29.35</v>
      </c>
      <c r="D1516" s="20">
        <v>44610</v>
      </c>
      <c r="E1516" s="3">
        <v>40.07</v>
      </c>
      <c r="G1516" s="20">
        <v>42670</v>
      </c>
      <c r="H1516" s="3">
        <v>3.1509999999999998</v>
      </c>
      <c r="J1516" s="20"/>
    </row>
    <row r="1517" spans="1:10">
      <c r="A1517" s="20">
        <v>43518</v>
      </c>
      <c r="B1517" s="3">
        <v>28.95</v>
      </c>
      <c r="D1517" s="20">
        <v>44611</v>
      </c>
      <c r="E1517" s="3">
        <v>31.17</v>
      </c>
      <c r="G1517" s="20">
        <v>42671</v>
      </c>
      <c r="H1517" s="3">
        <v>3.1869999999999998</v>
      </c>
      <c r="J1517" s="20"/>
    </row>
    <row r="1518" spans="1:10">
      <c r="A1518" s="20">
        <v>43521</v>
      </c>
      <c r="B1518" s="3">
        <v>29.3</v>
      </c>
      <c r="D1518" s="20">
        <v>44612</v>
      </c>
      <c r="E1518" s="3">
        <v>17.68</v>
      </c>
      <c r="G1518" s="20">
        <v>42674</v>
      </c>
      <c r="H1518" s="3">
        <v>3.1520000000000001</v>
      </c>
      <c r="J1518" s="20"/>
    </row>
    <row r="1519" spans="1:10">
      <c r="A1519" s="20">
        <v>43522</v>
      </c>
      <c r="B1519" s="3">
        <v>29.1</v>
      </c>
      <c r="D1519" s="20">
        <v>44613</v>
      </c>
      <c r="E1519" s="3">
        <v>16.54</v>
      </c>
      <c r="G1519" s="20">
        <v>42675</v>
      </c>
      <c r="H1519" s="3">
        <v>3.0739999999999998</v>
      </c>
      <c r="J1519" s="20"/>
    </row>
    <row r="1520" spans="1:10">
      <c r="A1520" s="20">
        <v>43523</v>
      </c>
      <c r="B1520" s="3">
        <v>29.25</v>
      </c>
      <c r="D1520" s="20">
        <v>44614</v>
      </c>
      <c r="E1520" s="3">
        <v>24.15</v>
      </c>
      <c r="G1520" s="20">
        <v>42676</v>
      </c>
      <c r="H1520" s="3">
        <v>2.992</v>
      </c>
      <c r="J1520" s="20"/>
    </row>
    <row r="1521" spans="1:10">
      <c r="A1521" s="20">
        <v>43524</v>
      </c>
      <c r="B1521" s="3">
        <v>29.35</v>
      </c>
      <c r="D1521" s="20">
        <v>44615</v>
      </c>
      <c r="E1521" s="3">
        <v>38.950000000000003</v>
      </c>
      <c r="G1521" s="20">
        <v>42677</v>
      </c>
      <c r="H1521" s="3">
        <v>2.9830000000000001</v>
      </c>
      <c r="J1521" s="20"/>
    </row>
    <row r="1522" spans="1:10">
      <c r="A1522" s="20">
        <v>43525</v>
      </c>
      <c r="B1522" s="3">
        <v>29.45</v>
      </c>
      <c r="D1522" s="20">
        <v>44616</v>
      </c>
      <c r="E1522" s="3">
        <v>49.23</v>
      </c>
      <c r="G1522" s="20">
        <v>42678</v>
      </c>
      <c r="H1522" s="3">
        <v>2.976</v>
      </c>
      <c r="J1522" s="20"/>
    </row>
    <row r="1523" spans="1:10">
      <c r="A1523" s="20">
        <v>43528</v>
      </c>
      <c r="B1523" s="3">
        <v>29.5</v>
      </c>
      <c r="D1523" s="20">
        <v>44617</v>
      </c>
      <c r="E1523" s="3">
        <v>60.08</v>
      </c>
      <c r="G1523" s="20">
        <v>42681</v>
      </c>
      <c r="H1523" s="3">
        <v>3.0219999999999998</v>
      </c>
      <c r="J1523" s="20"/>
    </row>
    <row r="1524" spans="1:10">
      <c r="A1524" s="20">
        <v>43529</v>
      </c>
      <c r="B1524" s="3">
        <v>29.65</v>
      </c>
      <c r="D1524" s="20">
        <v>44618</v>
      </c>
      <c r="E1524" s="3">
        <v>63.88</v>
      </c>
      <c r="G1524" s="20">
        <v>42682</v>
      </c>
      <c r="H1524" s="3">
        <v>2.8959999999999999</v>
      </c>
      <c r="J1524" s="20"/>
    </row>
    <row r="1525" spans="1:10">
      <c r="A1525" s="20">
        <v>43530</v>
      </c>
      <c r="B1525" s="3">
        <v>29.45</v>
      </c>
      <c r="D1525" s="20">
        <v>44619</v>
      </c>
      <c r="E1525" s="3">
        <v>37.35</v>
      </c>
      <c r="G1525" s="20">
        <v>42683</v>
      </c>
      <c r="H1525" s="3">
        <v>2.923</v>
      </c>
      <c r="J1525" s="20"/>
    </row>
    <row r="1526" spans="1:10">
      <c r="A1526" s="20">
        <v>43531</v>
      </c>
      <c r="B1526" s="3">
        <v>29.45</v>
      </c>
      <c r="D1526" s="20">
        <v>44620</v>
      </c>
      <c r="E1526" s="3">
        <v>38.520000000000003</v>
      </c>
      <c r="G1526" s="20">
        <v>42684</v>
      </c>
      <c r="H1526" s="3">
        <v>2.8959999999999999</v>
      </c>
      <c r="J1526" s="20"/>
    </row>
    <row r="1527" spans="1:10">
      <c r="A1527" s="20">
        <v>43532</v>
      </c>
      <c r="B1527" s="3">
        <v>29.2</v>
      </c>
      <c r="D1527" s="20">
        <v>44621</v>
      </c>
      <c r="E1527" s="3">
        <v>36.22</v>
      </c>
      <c r="G1527" s="20">
        <v>42685</v>
      </c>
      <c r="H1527" s="3">
        <v>2.94</v>
      </c>
      <c r="J1527" s="20"/>
    </row>
    <row r="1528" spans="1:10">
      <c r="A1528" s="20">
        <v>43535</v>
      </c>
      <c r="B1528" s="3">
        <v>28.85</v>
      </c>
      <c r="D1528" s="20">
        <v>44622</v>
      </c>
      <c r="E1528" s="3">
        <v>34.119999999999997</v>
      </c>
      <c r="G1528" s="20">
        <v>42688</v>
      </c>
      <c r="H1528" s="3">
        <v>2.9990000000000001</v>
      </c>
      <c r="J1528" s="20"/>
    </row>
    <row r="1529" spans="1:10">
      <c r="A1529" s="20">
        <v>43536</v>
      </c>
      <c r="B1529" s="3">
        <v>28.75</v>
      </c>
      <c r="D1529" s="20">
        <v>44623</v>
      </c>
      <c r="E1529" s="3">
        <v>33.450000000000003</v>
      </c>
      <c r="G1529" s="20">
        <v>42689</v>
      </c>
      <c r="H1529" s="3">
        <v>2.9769999999999999</v>
      </c>
      <c r="J1529" s="20"/>
    </row>
    <row r="1530" spans="1:10">
      <c r="A1530" s="20">
        <v>43537</v>
      </c>
      <c r="B1530" s="3">
        <v>28.75</v>
      </c>
      <c r="D1530" s="20">
        <v>44624</v>
      </c>
      <c r="E1530" s="3">
        <v>20.67</v>
      </c>
      <c r="G1530" s="20">
        <v>42690</v>
      </c>
      <c r="H1530" s="3">
        <v>2.9990000000000001</v>
      </c>
      <c r="J1530" s="20"/>
    </row>
    <row r="1531" spans="1:10">
      <c r="A1531" s="20">
        <v>43538</v>
      </c>
      <c r="B1531" s="3">
        <v>28.75</v>
      </c>
      <c r="D1531" s="20">
        <v>44625</v>
      </c>
      <c r="E1531" s="3">
        <v>25.39</v>
      </c>
      <c r="G1531" s="20">
        <v>42691</v>
      </c>
      <c r="H1531" s="3">
        <v>2.9809999999999999</v>
      </c>
      <c r="J1531" s="20"/>
    </row>
    <row r="1532" spans="1:10">
      <c r="A1532" s="20">
        <v>43539</v>
      </c>
      <c r="B1532" s="3">
        <v>28.6</v>
      </c>
      <c r="D1532" s="20">
        <v>44626</v>
      </c>
      <c r="E1532" s="3">
        <v>32.56</v>
      </c>
      <c r="G1532" s="20">
        <v>42692</v>
      </c>
      <c r="H1532" s="3">
        <v>3.044</v>
      </c>
      <c r="J1532" s="20"/>
    </row>
    <row r="1533" spans="1:10">
      <c r="A1533" s="20">
        <v>43542</v>
      </c>
      <c r="B1533" s="3">
        <v>28.9</v>
      </c>
      <c r="D1533" s="20">
        <v>44627</v>
      </c>
      <c r="E1533" s="3">
        <v>38.93</v>
      </c>
      <c r="G1533" s="20">
        <v>42695</v>
      </c>
      <c r="H1533" s="3">
        <v>3.1190000000000002</v>
      </c>
      <c r="J1533" s="20"/>
    </row>
    <row r="1534" spans="1:10">
      <c r="A1534" s="20">
        <v>43543</v>
      </c>
      <c r="B1534" s="3">
        <v>29</v>
      </c>
      <c r="D1534" s="20">
        <v>44628</v>
      </c>
      <c r="E1534" s="3">
        <v>73.650000000000006</v>
      </c>
      <c r="G1534" s="20">
        <v>42696</v>
      </c>
      <c r="H1534" s="3">
        <v>3.1179999999999999</v>
      </c>
      <c r="J1534" s="20"/>
    </row>
    <row r="1535" spans="1:10">
      <c r="A1535" s="20">
        <v>43544</v>
      </c>
      <c r="B1535" s="3">
        <v>29</v>
      </c>
      <c r="D1535" s="20">
        <v>44629</v>
      </c>
      <c r="E1535" s="3">
        <v>52.67</v>
      </c>
      <c r="G1535" s="20">
        <v>42697</v>
      </c>
      <c r="H1535" s="3">
        <v>3.1779999999999999</v>
      </c>
      <c r="J1535" s="20"/>
    </row>
    <row r="1536" spans="1:10">
      <c r="A1536" s="20">
        <v>43545</v>
      </c>
      <c r="B1536" s="3">
        <v>28.8</v>
      </c>
      <c r="D1536" s="20">
        <v>44630</v>
      </c>
      <c r="E1536" s="3">
        <v>34.32</v>
      </c>
      <c r="G1536" s="20">
        <v>42698</v>
      </c>
      <c r="H1536" s="3">
        <v>3.19</v>
      </c>
      <c r="J1536" s="20"/>
    </row>
    <row r="1537" spans="1:10">
      <c r="A1537" s="20">
        <v>43546</v>
      </c>
      <c r="B1537" s="3">
        <v>28.55</v>
      </c>
      <c r="D1537" s="20">
        <v>44631</v>
      </c>
      <c r="E1537" s="3">
        <v>44.79</v>
      </c>
      <c r="G1537" s="20">
        <v>42699</v>
      </c>
      <c r="H1537" s="3">
        <v>3.2290000000000001</v>
      </c>
      <c r="J1537" s="20"/>
    </row>
    <row r="1538" spans="1:10">
      <c r="A1538" s="20">
        <v>43549</v>
      </c>
      <c r="B1538" s="3">
        <v>28.7</v>
      </c>
      <c r="D1538" s="20">
        <v>44632</v>
      </c>
      <c r="E1538" s="3">
        <v>52.2</v>
      </c>
      <c r="G1538" s="20">
        <v>42702</v>
      </c>
      <c r="H1538" s="3">
        <v>3.3029999999999999</v>
      </c>
      <c r="J1538" s="20"/>
    </row>
    <row r="1539" spans="1:10">
      <c r="A1539" s="20">
        <v>43550</v>
      </c>
      <c r="B1539" s="3">
        <v>28.75</v>
      </c>
      <c r="D1539" s="20">
        <v>44633</v>
      </c>
      <c r="E1539" s="3">
        <v>24.38</v>
      </c>
      <c r="G1539" s="20">
        <v>42703</v>
      </c>
      <c r="H1539" s="3">
        <v>3.2949999999999999</v>
      </c>
      <c r="J1539" s="20"/>
    </row>
    <row r="1540" spans="1:10">
      <c r="A1540" s="20">
        <v>43551</v>
      </c>
      <c r="B1540" s="3">
        <v>28.6</v>
      </c>
      <c r="D1540" s="20">
        <v>44634</v>
      </c>
      <c r="E1540" s="3">
        <v>25.64</v>
      </c>
      <c r="G1540" s="20">
        <v>42704</v>
      </c>
      <c r="H1540" s="3">
        <v>3.2919999999999998</v>
      </c>
      <c r="J1540" s="20"/>
    </row>
    <row r="1541" spans="1:10">
      <c r="A1541" s="20">
        <v>43552</v>
      </c>
      <c r="B1541" s="3">
        <v>28.6</v>
      </c>
      <c r="D1541" s="20">
        <v>44635</v>
      </c>
      <c r="E1541" s="3">
        <v>42.45</v>
      </c>
      <c r="G1541" s="20">
        <v>42705</v>
      </c>
      <c r="H1541" s="3">
        <v>3.38</v>
      </c>
      <c r="J1541" s="20"/>
    </row>
    <row r="1542" spans="1:10">
      <c r="A1542" s="20">
        <v>43553</v>
      </c>
      <c r="B1542" s="3">
        <v>28.55</v>
      </c>
      <c r="D1542" s="20">
        <v>44636</v>
      </c>
      <c r="E1542" s="3">
        <v>23</v>
      </c>
      <c r="G1542" s="20">
        <v>42706</v>
      </c>
      <c r="H1542" s="3">
        <v>3.3519999999999999</v>
      </c>
      <c r="J1542" s="20"/>
    </row>
    <row r="1543" spans="1:10">
      <c r="A1543" s="20">
        <v>43556</v>
      </c>
      <c r="B1543" s="3">
        <v>28.65</v>
      </c>
      <c r="D1543" s="20">
        <v>44637</v>
      </c>
      <c r="E1543" s="3">
        <v>15.41</v>
      </c>
      <c r="G1543" s="20">
        <v>42709</v>
      </c>
      <c r="H1543" s="3">
        <v>3.484</v>
      </c>
      <c r="J1543" s="20"/>
    </row>
    <row r="1544" spans="1:10">
      <c r="A1544" s="20">
        <v>43557</v>
      </c>
      <c r="B1544" s="3">
        <v>28.85</v>
      </c>
      <c r="D1544" s="20">
        <v>44638</v>
      </c>
      <c r="E1544" s="3">
        <v>36.4</v>
      </c>
      <c r="G1544" s="20">
        <v>42710</v>
      </c>
      <c r="H1544" s="3">
        <v>3.4590000000000001</v>
      </c>
      <c r="J1544" s="20"/>
    </row>
    <row r="1545" spans="1:10">
      <c r="A1545" s="20">
        <v>43558</v>
      </c>
      <c r="B1545" s="3">
        <v>29.2</v>
      </c>
      <c r="D1545" s="20">
        <v>44639</v>
      </c>
      <c r="E1545" s="3">
        <v>38.58</v>
      </c>
      <c r="G1545" s="20">
        <v>42711</v>
      </c>
      <c r="H1545" s="3">
        <v>3.4359999999999999</v>
      </c>
      <c r="J1545" s="20"/>
    </row>
    <row r="1546" spans="1:10">
      <c r="A1546" s="20">
        <v>43559</v>
      </c>
      <c r="B1546" s="3">
        <v>29.1</v>
      </c>
      <c r="D1546" s="20">
        <v>44640</v>
      </c>
      <c r="E1546" s="3">
        <v>14.17</v>
      </c>
      <c r="G1546" s="20">
        <v>42712</v>
      </c>
      <c r="H1546" s="3">
        <v>3.4910000000000001</v>
      </c>
      <c r="J1546" s="20"/>
    </row>
    <row r="1547" spans="1:10">
      <c r="A1547" s="20">
        <v>43560</v>
      </c>
      <c r="B1547" s="3">
        <v>29.1</v>
      </c>
      <c r="D1547" s="20">
        <v>44641</v>
      </c>
      <c r="E1547" s="3">
        <v>21.94</v>
      </c>
      <c r="G1547" s="20">
        <v>42713</v>
      </c>
      <c r="H1547" s="3">
        <v>3.5150000000000001</v>
      </c>
      <c r="J1547" s="20"/>
    </row>
    <row r="1548" spans="1:10">
      <c r="A1548" s="20">
        <v>43563</v>
      </c>
      <c r="B1548" s="3">
        <v>29.2</v>
      </c>
      <c r="D1548" s="20">
        <v>44642</v>
      </c>
      <c r="E1548" s="3">
        <v>27.65</v>
      </c>
      <c r="G1548" s="20">
        <v>42716</v>
      </c>
      <c r="H1548" s="3">
        <v>3.4140000000000001</v>
      </c>
      <c r="J1548" s="20"/>
    </row>
    <row r="1549" spans="1:10">
      <c r="A1549" s="20">
        <v>43564</v>
      </c>
      <c r="B1549" s="3">
        <v>29.35</v>
      </c>
      <c r="D1549" s="20">
        <v>44643</v>
      </c>
      <c r="E1549" s="3">
        <v>43.86</v>
      </c>
      <c r="G1549" s="20">
        <v>42717</v>
      </c>
      <c r="H1549" s="3">
        <v>3.4060000000000001</v>
      </c>
      <c r="J1549" s="20"/>
    </row>
    <row r="1550" spans="1:10">
      <c r="A1550" s="20">
        <v>43565</v>
      </c>
      <c r="B1550" s="3">
        <v>29.5</v>
      </c>
      <c r="D1550" s="20">
        <v>44644</v>
      </c>
      <c r="E1550" s="3">
        <v>46.23</v>
      </c>
      <c r="G1550" s="20">
        <v>42718</v>
      </c>
      <c r="H1550" s="3">
        <v>3.468</v>
      </c>
      <c r="J1550" s="20"/>
    </row>
    <row r="1551" spans="1:10">
      <c r="A1551" s="20">
        <v>43566</v>
      </c>
      <c r="B1551" s="3">
        <v>29.3</v>
      </c>
      <c r="D1551" s="20">
        <v>44645</v>
      </c>
      <c r="E1551" s="3">
        <v>53.29</v>
      </c>
      <c r="G1551" s="20">
        <v>42719</v>
      </c>
      <c r="H1551" s="3">
        <v>3.42</v>
      </c>
      <c r="J1551" s="20"/>
    </row>
    <row r="1552" spans="1:10">
      <c r="A1552" s="20">
        <v>43567</v>
      </c>
      <c r="B1552" s="3">
        <v>28.95</v>
      </c>
      <c r="D1552" s="20">
        <v>44646</v>
      </c>
      <c r="E1552" s="3">
        <v>41.51</v>
      </c>
      <c r="G1552" s="20">
        <v>42720</v>
      </c>
      <c r="H1552" s="3">
        <v>3.4079999999999999</v>
      </c>
      <c r="J1552" s="20"/>
    </row>
    <row r="1553" spans="1:10">
      <c r="A1553" s="20">
        <v>43570</v>
      </c>
      <c r="B1553" s="3">
        <v>28.85</v>
      </c>
      <c r="D1553" s="20">
        <v>44647</v>
      </c>
      <c r="E1553" s="3">
        <v>32.380000000000003</v>
      </c>
      <c r="G1553" s="20">
        <v>42723</v>
      </c>
      <c r="H1553" s="3">
        <v>3.419</v>
      </c>
      <c r="J1553" s="20"/>
    </row>
    <row r="1554" spans="1:10">
      <c r="A1554" s="20">
        <v>43571</v>
      </c>
      <c r="B1554" s="3">
        <v>28.6</v>
      </c>
      <c r="D1554" s="20">
        <v>44648</v>
      </c>
      <c r="E1554" s="3">
        <v>34.229999999999997</v>
      </c>
      <c r="G1554" s="20">
        <v>42724</v>
      </c>
      <c r="H1554" s="3">
        <v>3.2749999999999999</v>
      </c>
      <c r="J1554" s="20"/>
    </row>
    <row r="1555" spans="1:10">
      <c r="A1555" s="20">
        <v>43572</v>
      </c>
      <c r="B1555" s="3">
        <v>28.45</v>
      </c>
      <c r="D1555" s="20">
        <v>44649</v>
      </c>
      <c r="E1555" s="3">
        <v>27.76</v>
      </c>
      <c r="G1555" s="20">
        <v>42725</v>
      </c>
      <c r="H1555" s="3">
        <v>3.456</v>
      </c>
      <c r="J1555" s="20"/>
    </row>
    <row r="1556" spans="1:10">
      <c r="A1556" s="20">
        <v>43573</v>
      </c>
      <c r="B1556" s="3">
        <v>28.15</v>
      </c>
      <c r="D1556" s="20">
        <v>44650</v>
      </c>
      <c r="E1556" s="3">
        <v>40.79</v>
      </c>
      <c r="G1556" s="20">
        <v>42726</v>
      </c>
      <c r="H1556" s="3">
        <v>3.4670000000000001</v>
      </c>
      <c r="J1556" s="20"/>
    </row>
    <row r="1557" spans="1:10">
      <c r="A1557" s="20">
        <v>43574</v>
      </c>
      <c r="B1557" s="3">
        <v>28.2</v>
      </c>
      <c r="D1557" s="20">
        <v>44651</v>
      </c>
      <c r="E1557" s="3">
        <v>51.36</v>
      </c>
      <c r="G1557" s="20">
        <v>42727</v>
      </c>
      <c r="H1557" s="3">
        <v>3.5379999999999998</v>
      </c>
      <c r="J1557" s="20"/>
    </row>
    <row r="1558" spans="1:10">
      <c r="A1558" s="20">
        <v>43577</v>
      </c>
      <c r="B1558" s="3">
        <v>28.05</v>
      </c>
      <c r="D1558" s="20">
        <v>44652</v>
      </c>
      <c r="E1558" s="3">
        <v>34.39</v>
      </c>
      <c r="G1558" s="20">
        <v>42730</v>
      </c>
      <c r="H1558" s="3">
        <v>3.5230000000000001</v>
      </c>
      <c r="J1558" s="20"/>
    </row>
    <row r="1559" spans="1:10">
      <c r="A1559" s="20">
        <v>43578</v>
      </c>
      <c r="B1559" s="3">
        <v>27.95</v>
      </c>
      <c r="D1559" s="20">
        <v>44653</v>
      </c>
      <c r="E1559" s="3">
        <v>51.36</v>
      </c>
      <c r="G1559" s="20">
        <v>42731</v>
      </c>
      <c r="H1559" s="3">
        <v>3.6059999999999999</v>
      </c>
      <c r="J1559" s="20"/>
    </row>
    <row r="1560" spans="1:10">
      <c r="A1560" s="20">
        <v>43579</v>
      </c>
      <c r="B1560" s="3">
        <v>28.25</v>
      </c>
      <c r="D1560" s="20">
        <v>44654</v>
      </c>
      <c r="E1560" s="3">
        <v>30.29</v>
      </c>
      <c r="G1560" s="20">
        <v>42732</v>
      </c>
      <c r="H1560" s="3">
        <v>3.137</v>
      </c>
      <c r="J1560" s="20"/>
    </row>
    <row r="1561" spans="1:10">
      <c r="A1561" s="20">
        <v>43580</v>
      </c>
      <c r="B1561" s="3">
        <v>28.5</v>
      </c>
      <c r="D1561" s="20">
        <v>44655</v>
      </c>
      <c r="E1561" s="3">
        <v>57.22</v>
      </c>
      <c r="G1561" s="20">
        <v>42733</v>
      </c>
      <c r="H1561" s="3">
        <v>3.1379999999999999</v>
      </c>
      <c r="J1561" s="20"/>
    </row>
    <row r="1562" spans="1:10">
      <c r="A1562" s="20">
        <v>43581</v>
      </c>
      <c r="B1562" s="3">
        <v>28.55</v>
      </c>
      <c r="D1562" s="20">
        <v>44656</v>
      </c>
      <c r="E1562" s="3">
        <v>63.68</v>
      </c>
      <c r="G1562" s="20">
        <v>42734</v>
      </c>
      <c r="H1562" s="3">
        <v>3.1389999999999998</v>
      </c>
      <c r="J1562" s="20"/>
    </row>
    <row r="1563" spans="1:10">
      <c r="A1563" s="20">
        <v>43584</v>
      </c>
      <c r="B1563" s="3">
        <v>28.6</v>
      </c>
      <c r="D1563" s="20">
        <v>44657</v>
      </c>
      <c r="E1563" s="3">
        <v>44.22</v>
      </c>
      <c r="G1563" s="20">
        <v>42737</v>
      </c>
      <c r="H1563" s="3">
        <v>3.1139999999999999</v>
      </c>
      <c r="J1563" s="20"/>
    </row>
    <row r="1564" spans="1:10">
      <c r="A1564" s="20">
        <v>43585</v>
      </c>
      <c r="B1564" s="3">
        <v>28.5</v>
      </c>
      <c r="D1564" s="20">
        <v>44658</v>
      </c>
      <c r="E1564" s="3">
        <v>48.37</v>
      </c>
      <c r="G1564" s="20">
        <v>42738</v>
      </c>
      <c r="H1564" s="3">
        <v>3.0630000000000002</v>
      </c>
      <c r="J1564" s="20"/>
    </row>
    <row r="1565" spans="1:10">
      <c r="A1565" s="20">
        <v>43586</v>
      </c>
      <c r="B1565" s="3">
        <v>28.7</v>
      </c>
      <c r="D1565" s="20">
        <v>44659</v>
      </c>
      <c r="E1565" s="3">
        <v>56.64</v>
      </c>
      <c r="G1565" s="20">
        <v>42739</v>
      </c>
      <c r="H1565" s="3">
        <v>3.0329999999999999</v>
      </c>
      <c r="J1565" s="20"/>
    </row>
    <row r="1566" spans="1:10">
      <c r="A1566" s="20">
        <v>43587</v>
      </c>
      <c r="B1566" s="3">
        <v>28.7</v>
      </c>
      <c r="D1566" s="20">
        <v>44660</v>
      </c>
      <c r="E1566" s="3">
        <v>29.42</v>
      </c>
      <c r="G1566" s="20">
        <v>42740</v>
      </c>
      <c r="H1566" s="3">
        <v>3.0379999999999998</v>
      </c>
      <c r="J1566" s="20"/>
    </row>
    <row r="1567" spans="1:10">
      <c r="A1567" s="20">
        <v>43588</v>
      </c>
      <c r="B1567" s="3">
        <v>28.65</v>
      </c>
      <c r="D1567" s="20">
        <v>44661</v>
      </c>
      <c r="E1567" s="3">
        <v>28.4</v>
      </c>
      <c r="G1567" s="20">
        <v>42741</v>
      </c>
      <c r="H1567" s="3">
        <v>3.05</v>
      </c>
      <c r="J1567" s="20"/>
    </row>
    <row r="1568" spans="1:10">
      <c r="A1568" s="20">
        <v>43591</v>
      </c>
      <c r="B1568" s="3">
        <v>28.4</v>
      </c>
      <c r="D1568" s="20">
        <v>44662</v>
      </c>
      <c r="E1568" s="3">
        <v>85.1</v>
      </c>
      <c r="G1568" s="20">
        <v>42744</v>
      </c>
      <c r="H1568" s="3">
        <v>2.9990000000000001</v>
      </c>
      <c r="J1568" s="20"/>
    </row>
    <row r="1569" spans="1:10">
      <c r="A1569" s="20">
        <v>43592</v>
      </c>
      <c r="B1569" s="3">
        <v>28.55</v>
      </c>
      <c r="D1569" s="20">
        <v>44663</v>
      </c>
      <c r="E1569" s="3">
        <v>55.42</v>
      </c>
      <c r="G1569" s="20">
        <v>42745</v>
      </c>
      <c r="H1569" s="3">
        <v>3.0649999999999999</v>
      </c>
      <c r="J1569" s="20"/>
    </row>
    <row r="1570" spans="1:10">
      <c r="A1570" s="20">
        <v>43593</v>
      </c>
      <c r="B1570" s="3">
        <v>29.1</v>
      </c>
      <c r="D1570" s="20">
        <v>44664</v>
      </c>
      <c r="E1570" s="3">
        <v>80.37</v>
      </c>
      <c r="G1570" s="20">
        <v>42746</v>
      </c>
      <c r="H1570" s="3">
        <v>3.0640000000000001</v>
      </c>
      <c r="J1570" s="20"/>
    </row>
    <row r="1571" spans="1:10">
      <c r="A1571" s="20">
        <v>43594</v>
      </c>
      <c r="B1571" s="3">
        <v>28.6</v>
      </c>
      <c r="D1571" s="20">
        <v>44665</v>
      </c>
      <c r="E1571" s="3">
        <v>57.55</v>
      </c>
      <c r="G1571" s="20">
        <v>42747</v>
      </c>
      <c r="H1571" s="3">
        <v>3.113</v>
      </c>
      <c r="J1571" s="20"/>
    </row>
    <row r="1572" spans="1:10">
      <c r="A1572" s="20">
        <v>43595</v>
      </c>
      <c r="B1572" s="3">
        <v>28.75</v>
      </c>
      <c r="D1572" s="20">
        <v>44666</v>
      </c>
      <c r="E1572" s="3">
        <v>43.99</v>
      </c>
      <c r="G1572" s="20">
        <v>42748</v>
      </c>
      <c r="H1572" s="3">
        <v>3.1240000000000001</v>
      </c>
      <c r="J1572" s="20"/>
    </row>
    <row r="1573" spans="1:10">
      <c r="A1573" s="20">
        <v>43598</v>
      </c>
      <c r="B1573" s="3">
        <v>28.7</v>
      </c>
      <c r="D1573" s="20">
        <v>44667</v>
      </c>
      <c r="E1573" s="3">
        <v>69.349999999999994</v>
      </c>
      <c r="G1573" s="20">
        <v>42751</v>
      </c>
      <c r="H1573" s="3">
        <v>3.1659999999999999</v>
      </c>
      <c r="J1573" s="20"/>
    </row>
    <row r="1574" spans="1:10">
      <c r="A1574" s="20">
        <v>43599</v>
      </c>
      <c r="B1574" s="3">
        <v>28.9</v>
      </c>
      <c r="D1574" s="20">
        <v>44668</v>
      </c>
      <c r="E1574" s="3">
        <v>66.66</v>
      </c>
      <c r="G1574" s="20">
        <v>42752</v>
      </c>
      <c r="H1574" s="3">
        <v>3.1320000000000001</v>
      </c>
      <c r="J1574" s="20"/>
    </row>
    <row r="1575" spans="1:10">
      <c r="A1575" s="20">
        <v>43600</v>
      </c>
      <c r="B1575" s="3">
        <v>28.85</v>
      </c>
      <c r="D1575" s="20">
        <v>44669</v>
      </c>
      <c r="E1575" s="3">
        <v>53.23</v>
      </c>
      <c r="G1575" s="20">
        <v>42753</v>
      </c>
      <c r="H1575" s="3">
        <v>3.1110000000000002</v>
      </c>
      <c r="J1575" s="20"/>
    </row>
    <row r="1576" spans="1:10">
      <c r="A1576" s="20">
        <v>43601</v>
      </c>
      <c r="B1576" s="3">
        <v>29.1</v>
      </c>
      <c r="D1576" s="20">
        <v>44670</v>
      </c>
      <c r="E1576" s="3">
        <v>41.01</v>
      </c>
      <c r="G1576" s="20">
        <v>42754</v>
      </c>
      <c r="H1576" s="3">
        <v>3.125</v>
      </c>
      <c r="J1576" s="20"/>
    </row>
    <row r="1577" spans="1:10">
      <c r="A1577" s="20">
        <v>43602</v>
      </c>
      <c r="B1577" s="3">
        <v>28.95</v>
      </c>
      <c r="D1577" s="20">
        <v>44671</v>
      </c>
      <c r="E1577" s="3">
        <v>57.8</v>
      </c>
      <c r="G1577" s="20">
        <v>42755</v>
      </c>
      <c r="H1577" s="3">
        <v>3.0710000000000002</v>
      </c>
      <c r="J1577" s="20"/>
    </row>
    <row r="1578" spans="1:10">
      <c r="A1578" s="20">
        <v>43605</v>
      </c>
      <c r="B1578" s="3">
        <v>29</v>
      </c>
      <c r="D1578" s="20">
        <v>44672</v>
      </c>
      <c r="E1578" s="3">
        <v>52.45</v>
      </c>
      <c r="G1578" s="20">
        <v>42758</v>
      </c>
      <c r="H1578" s="3">
        <v>3.09</v>
      </c>
      <c r="J1578" s="20"/>
    </row>
    <row r="1579" spans="1:10">
      <c r="A1579" s="20">
        <v>43606</v>
      </c>
      <c r="B1579" s="3">
        <v>28.8</v>
      </c>
      <c r="D1579" s="20">
        <v>44673</v>
      </c>
      <c r="E1579" s="3">
        <v>44.23</v>
      </c>
      <c r="G1579" s="20">
        <v>42759</v>
      </c>
      <c r="H1579" s="3">
        <v>3.093</v>
      </c>
      <c r="J1579" s="20"/>
    </row>
    <row r="1580" spans="1:10">
      <c r="A1580" s="20">
        <v>43607</v>
      </c>
      <c r="B1580" s="3">
        <v>28.5</v>
      </c>
      <c r="D1580" s="20">
        <v>44674</v>
      </c>
      <c r="E1580" s="3">
        <v>44.49</v>
      </c>
      <c r="G1580" s="20">
        <v>42760</v>
      </c>
      <c r="H1580" s="3">
        <v>3.1019999999999999</v>
      </c>
      <c r="J1580" s="20"/>
    </row>
    <row r="1581" spans="1:10">
      <c r="A1581" s="20">
        <v>43608</v>
      </c>
      <c r="B1581" s="3">
        <v>28.4</v>
      </c>
      <c r="D1581" s="20">
        <v>44675</v>
      </c>
      <c r="E1581" s="3">
        <v>57.33</v>
      </c>
      <c r="G1581" s="20">
        <v>42761</v>
      </c>
      <c r="H1581" s="3">
        <v>3.1150000000000002</v>
      </c>
      <c r="J1581" s="20"/>
    </row>
    <row r="1582" spans="1:10">
      <c r="A1582" s="20">
        <v>43609</v>
      </c>
      <c r="B1582" s="3">
        <v>28.45</v>
      </c>
      <c r="D1582" s="20">
        <v>44676</v>
      </c>
      <c r="E1582" s="3">
        <v>53.38</v>
      </c>
      <c r="G1582" s="20">
        <v>42762</v>
      </c>
      <c r="H1582" s="3">
        <v>3.113</v>
      </c>
      <c r="J1582" s="20"/>
    </row>
    <row r="1583" spans="1:10">
      <c r="A1583" s="20">
        <v>43612</v>
      </c>
      <c r="B1583" s="3">
        <v>28.75</v>
      </c>
      <c r="D1583" s="20">
        <v>44677</v>
      </c>
      <c r="E1583" s="3">
        <v>55.14</v>
      </c>
      <c r="G1583" s="20">
        <v>42765</v>
      </c>
      <c r="H1583" s="3">
        <v>3.0910000000000002</v>
      </c>
      <c r="J1583" s="20"/>
    </row>
    <row r="1584" spans="1:10">
      <c r="A1584" s="20">
        <v>43613</v>
      </c>
      <c r="B1584" s="3">
        <v>28.75</v>
      </c>
      <c r="D1584" s="20">
        <v>44678</v>
      </c>
      <c r="E1584" s="3">
        <v>46.34</v>
      </c>
      <c r="G1584" s="20">
        <v>42766</v>
      </c>
      <c r="H1584" s="3">
        <v>3.0649999999999999</v>
      </c>
      <c r="J1584" s="20"/>
    </row>
    <row r="1585" spans="1:10">
      <c r="A1585" s="20">
        <v>43614</v>
      </c>
      <c r="B1585" s="3">
        <v>28.75</v>
      </c>
      <c r="D1585" s="20">
        <v>44679</v>
      </c>
      <c r="E1585" s="3">
        <v>46.32</v>
      </c>
      <c r="G1585" s="20">
        <v>42767</v>
      </c>
      <c r="H1585" s="3">
        <v>3.089</v>
      </c>
      <c r="J1585" s="20"/>
    </row>
    <row r="1586" spans="1:10">
      <c r="A1586" s="20">
        <v>43615</v>
      </c>
      <c r="B1586" s="3">
        <v>28.5</v>
      </c>
      <c r="D1586" s="20">
        <v>44680</v>
      </c>
      <c r="E1586" s="3">
        <v>51.29</v>
      </c>
      <c r="G1586" s="20">
        <v>42768</v>
      </c>
      <c r="H1586" s="3">
        <v>3.12</v>
      </c>
      <c r="J1586" s="20"/>
    </row>
    <row r="1587" spans="1:10">
      <c r="A1587" s="20">
        <v>43616</v>
      </c>
      <c r="B1587" s="3">
        <v>28.1</v>
      </c>
      <c r="D1587" s="20">
        <v>44681</v>
      </c>
      <c r="E1587" s="3">
        <v>64.77</v>
      </c>
      <c r="G1587" s="20">
        <v>42769</v>
      </c>
      <c r="H1587" s="3">
        <v>3.0609999999999999</v>
      </c>
      <c r="J1587" s="20"/>
    </row>
    <row r="1588" spans="1:10">
      <c r="A1588" s="20">
        <v>43619</v>
      </c>
      <c r="B1588" s="3">
        <v>27.95</v>
      </c>
      <c r="D1588" s="20">
        <v>44682</v>
      </c>
      <c r="E1588" s="3">
        <v>46.62</v>
      </c>
      <c r="G1588" s="20">
        <v>42772</v>
      </c>
      <c r="H1588" s="3">
        <v>3.077</v>
      </c>
      <c r="J1588" s="20"/>
    </row>
    <row r="1589" spans="1:10">
      <c r="A1589" s="20">
        <v>43620</v>
      </c>
      <c r="B1589" s="3">
        <v>28.15</v>
      </c>
      <c r="D1589" s="20">
        <v>44683</v>
      </c>
      <c r="E1589" s="3">
        <v>47.36</v>
      </c>
      <c r="G1589" s="20">
        <v>42773</v>
      </c>
      <c r="H1589" s="3">
        <v>3.1139999999999999</v>
      </c>
      <c r="J1589" s="20"/>
    </row>
    <row r="1590" spans="1:10">
      <c r="A1590" s="20">
        <v>43621</v>
      </c>
      <c r="B1590" s="3">
        <v>28.1</v>
      </c>
      <c r="D1590" s="20">
        <v>44684</v>
      </c>
      <c r="E1590" s="3">
        <v>66.900000000000006</v>
      </c>
      <c r="G1590" s="20">
        <v>42774</v>
      </c>
      <c r="H1590" s="3">
        <v>3.1110000000000002</v>
      </c>
      <c r="J1590" s="20"/>
    </row>
    <row r="1591" spans="1:10">
      <c r="A1591" s="20">
        <v>43622</v>
      </c>
      <c r="B1591" s="3">
        <v>27.85</v>
      </c>
      <c r="D1591" s="20">
        <v>44685</v>
      </c>
      <c r="E1591" s="3">
        <v>62.64</v>
      </c>
      <c r="G1591" s="20">
        <v>42775</v>
      </c>
      <c r="H1591" s="3">
        <v>3.1179999999999999</v>
      </c>
      <c r="J1591" s="20"/>
    </row>
    <row r="1592" spans="1:10">
      <c r="A1592" s="20">
        <v>43623</v>
      </c>
      <c r="B1592" s="3">
        <v>27.95</v>
      </c>
      <c r="D1592" s="20">
        <v>44686</v>
      </c>
      <c r="E1592" s="3">
        <v>91.24</v>
      </c>
      <c r="G1592" s="20">
        <v>42776</v>
      </c>
      <c r="H1592" s="3">
        <v>3.0920000000000001</v>
      </c>
      <c r="J1592" s="20"/>
    </row>
    <row r="1593" spans="1:10">
      <c r="A1593" s="20">
        <v>43626</v>
      </c>
      <c r="B1593" s="3">
        <v>27.85</v>
      </c>
      <c r="D1593" s="20">
        <v>44687</v>
      </c>
      <c r="E1593" s="3">
        <v>134.66</v>
      </c>
      <c r="G1593" s="20">
        <v>42779</v>
      </c>
      <c r="H1593" s="3">
        <v>3.0609999999999999</v>
      </c>
      <c r="J1593" s="20"/>
    </row>
    <row r="1594" spans="1:10">
      <c r="A1594" s="20">
        <v>43627</v>
      </c>
      <c r="B1594" s="3">
        <v>27.9</v>
      </c>
      <c r="D1594" s="20">
        <v>44688</v>
      </c>
      <c r="E1594" s="3">
        <v>80.069999999999993</v>
      </c>
      <c r="G1594" s="20">
        <v>42780</v>
      </c>
      <c r="H1594" s="3">
        <v>3.044</v>
      </c>
      <c r="J1594" s="20"/>
    </row>
    <row r="1595" spans="1:10">
      <c r="A1595" s="20">
        <v>43628</v>
      </c>
      <c r="B1595" s="3">
        <v>27.85</v>
      </c>
      <c r="D1595" s="20">
        <v>44689</v>
      </c>
      <c r="E1595" s="3">
        <v>69.930000000000007</v>
      </c>
      <c r="G1595" s="20">
        <v>42781</v>
      </c>
      <c r="H1595" s="3">
        <v>3.03</v>
      </c>
      <c r="J1595" s="20"/>
    </row>
    <row r="1596" spans="1:10">
      <c r="A1596" s="20">
        <v>43629</v>
      </c>
      <c r="B1596" s="3">
        <v>27.8</v>
      </c>
      <c r="D1596" s="20">
        <v>44690</v>
      </c>
      <c r="E1596" s="3">
        <v>69.94</v>
      </c>
      <c r="G1596" s="20">
        <v>42782</v>
      </c>
      <c r="H1596" s="3">
        <v>3.0070000000000001</v>
      </c>
      <c r="J1596" s="20"/>
    </row>
    <row r="1597" spans="1:10">
      <c r="A1597" s="20">
        <v>43630</v>
      </c>
      <c r="B1597" s="3">
        <v>28</v>
      </c>
      <c r="D1597" s="20">
        <v>44691</v>
      </c>
      <c r="E1597" s="3">
        <v>70.930000000000007</v>
      </c>
      <c r="G1597" s="20">
        <v>42783</v>
      </c>
      <c r="H1597" s="3">
        <v>3</v>
      </c>
      <c r="J1597" s="20"/>
    </row>
    <row r="1598" spans="1:10">
      <c r="A1598" s="20">
        <v>43633</v>
      </c>
      <c r="B1598" s="3">
        <v>28.2</v>
      </c>
      <c r="D1598" s="20">
        <v>44692</v>
      </c>
      <c r="E1598" s="3">
        <v>79.64</v>
      </c>
      <c r="G1598" s="20">
        <v>42786</v>
      </c>
      <c r="H1598" s="3">
        <v>2.9889999999999999</v>
      </c>
      <c r="J1598" s="20"/>
    </row>
    <row r="1599" spans="1:10">
      <c r="A1599" s="20">
        <v>43634</v>
      </c>
      <c r="B1599" s="3">
        <v>27.95</v>
      </c>
      <c r="D1599" s="20">
        <v>44693</v>
      </c>
      <c r="E1599" s="3">
        <v>103.74</v>
      </c>
      <c r="G1599" s="20">
        <v>42787</v>
      </c>
      <c r="H1599" s="3">
        <v>2.915</v>
      </c>
      <c r="J1599" s="20"/>
    </row>
    <row r="1600" spans="1:10">
      <c r="A1600" s="20">
        <v>43635</v>
      </c>
      <c r="B1600" s="3">
        <v>27.6</v>
      </c>
      <c r="D1600" s="20">
        <v>44694</v>
      </c>
      <c r="E1600" s="3">
        <v>160.68</v>
      </c>
      <c r="G1600" s="20">
        <v>42788</v>
      </c>
      <c r="H1600" s="3">
        <v>2.915</v>
      </c>
      <c r="J1600" s="20"/>
    </row>
    <row r="1601" spans="1:10">
      <c r="A1601" s="20">
        <v>43636</v>
      </c>
      <c r="B1601" s="3">
        <v>26.95</v>
      </c>
      <c r="D1601" s="20">
        <v>44695</v>
      </c>
      <c r="E1601" s="3">
        <v>181.28</v>
      </c>
      <c r="G1601" s="20">
        <v>42789</v>
      </c>
      <c r="H1601" s="3">
        <v>2.919</v>
      </c>
      <c r="J1601" s="20"/>
    </row>
    <row r="1602" spans="1:10">
      <c r="A1602" s="20">
        <v>43637</v>
      </c>
      <c r="B1602" s="3">
        <v>26.7</v>
      </c>
      <c r="D1602" s="20">
        <v>44696</v>
      </c>
      <c r="E1602" s="3">
        <v>223.4</v>
      </c>
      <c r="G1602" s="20">
        <v>42790</v>
      </c>
      <c r="H1602" s="3">
        <v>2.93</v>
      </c>
      <c r="J1602" s="20"/>
    </row>
    <row r="1603" spans="1:10">
      <c r="A1603" s="20">
        <v>43640</v>
      </c>
      <c r="B1603" s="3">
        <v>27.1</v>
      </c>
      <c r="D1603" s="20">
        <v>44697</v>
      </c>
      <c r="E1603" s="3">
        <v>106.39</v>
      </c>
      <c r="G1603" s="20">
        <v>42793</v>
      </c>
      <c r="H1603" s="3">
        <v>2.8969999999999998</v>
      </c>
      <c r="J1603" s="20"/>
    </row>
    <row r="1604" spans="1:10">
      <c r="A1604" s="20">
        <v>43641</v>
      </c>
      <c r="B1604" s="3">
        <v>26.95</v>
      </c>
      <c r="D1604" s="20">
        <v>44698</v>
      </c>
      <c r="E1604" s="3">
        <v>66.930000000000007</v>
      </c>
      <c r="G1604" s="20">
        <v>42794</v>
      </c>
      <c r="H1604" s="3">
        <v>2.9289999999999998</v>
      </c>
      <c r="J1604" s="20"/>
    </row>
    <row r="1605" spans="1:10">
      <c r="A1605" s="20">
        <v>43642</v>
      </c>
      <c r="B1605" s="3">
        <v>26.7</v>
      </c>
      <c r="D1605" s="20">
        <v>44699</v>
      </c>
      <c r="E1605" s="3">
        <v>82.56</v>
      </c>
      <c r="G1605" s="20">
        <v>42795</v>
      </c>
      <c r="H1605" s="3">
        <v>2.9889999999999999</v>
      </c>
      <c r="J1605" s="20"/>
    </row>
    <row r="1606" spans="1:10">
      <c r="A1606" s="20">
        <v>43643</v>
      </c>
      <c r="B1606" s="3">
        <v>26.65</v>
      </c>
      <c r="D1606" s="20">
        <v>44700</v>
      </c>
      <c r="E1606" s="3">
        <v>77.099999999999994</v>
      </c>
      <c r="G1606" s="20">
        <v>42796</v>
      </c>
      <c r="H1606" s="3">
        <v>3.0089999999999999</v>
      </c>
      <c r="J1606" s="20"/>
    </row>
    <row r="1607" spans="1:10">
      <c r="A1607" s="20">
        <v>43644</v>
      </c>
      <c r="B1607" s="3">
        <v>26.6</v>
      </c>
      <c r="D1607" s="20">
        <v>44701</v>
      </c>
      <c r="E1607" s="3">
        <v>73.7</v>
      </c>
      <c r="G1607" s="20">
        <v>42797</v>
      </c>
      <c r="H1607" s="3">
        <v>3.0110000000000001</v>
      </c>
      <c r="J1607" s="20"/>
    </row>
    <row r="1608" spans="1:10">
      <c r="A1608" s="20">
        <v>43647</v>
      </c>
      <c r="B1608" s="3">
        <v>26.2</v>
      </c>
      <c r="D1608" s="20">
        <v>44702</v>
      </c>
      <c r="E1608" s="3">
        <v>78.45</v>
      </c>
      <c r="G1608" s="20">
        <v>42800</v>
      </c>
      <c r="H1608" s="3">
        <v>3.008</v>
      </c>
      <c r="J1608" s="20"/>
    </row>
    <row r="1609" spans="1:10">
      <c r="A1609" s="20">
        <v>43648</v>
      </c>
      <c r="B1609" s="3">
        <v>26</v>
      </c>
      <c r="D1609" s="20">
        <v>44703</v>
      </c>
      <c r="E1609" s="3">
        <v>66.010000000000005</v>
      </c>
      <c r="G1609" s="20">
        <v>42801</v>
      </c>
      <c r="H1609" s="3">
        <v>2.99</v>
      </c>
      <c r="J1609" s="20"/>
    </row>
    <row r="1610" spans="1:10">
      <c r="A1610" s="20">
        <v>43649</v>
      </c>
      <c r="B1610" s="3">
        <v>26.1</v>
      </c>
      <c r="D1610" s="20">
        <v>44704</v>
      </c>
      <c r="E1610" s="3">
        <v>69.02</v>
      </c>
      <c r="G1610" s="20">
        <v>42802</v>
      </c>
      <c r="H1610" s="3">
        <v>3.008</v>
      </c>
      <c r="J1610" s="20"/>
    </row>
    <row r="1611" spans="1:10">
      <c r="A1611" s="20">
        <v>43650</v>
      </c>
      <c r="B1611" s="3">
        <v>26.2</v>
      </c>
      <c r="D1611" s="20">
        <v>44705</v>
      </c>
      <c r="E1611" s="3">
        <v>64.39</v>
      </c>
      <c r="G1611" s="20">
        <v>42803</v>
      </c>
      <c r="H1611" s="3">
        <v>3.028</v>
      </c>
      <c r="J1611" s="20"/>
    </row>
    <row r="1612" spans="1:10">
      <c r="A1612" s="20">
        <v>43651</v>
      </c>
      <c r="B1612" s="3">
        <v>26.85</v>
      </c>
      <c r="D1612" s="20">
        <v>44706</v>
      </c>
      <c r="E1612" s="3">
        <v>76.48</v>
      </c>
      <c r="G1612" s="20">
        <v>42804</v>
      </c>
      <c r="H1612" s="3">
        <v>3.0329999999999999</v>
      </c>
      <c r="J1612" s="20"/>
    </row>
    <row r="1613" spans="1:10">
      <c r="A1613" s="20">
        <v>43654</v>
      </c>
      <c r="B1613" s="3">
        <v>27.1</v>
      </c>
      <c r="D1613" s="20">
        <v>44707</v>
      </c>
      <c r="E1613" s="3">
        <v>79.849999999999994</v>
      </c>
      <c r="G1613" s="20">
        <v>42807</v>
      </c>
      <c r="H1613" s="3">
        <v>3.0369999999999999</v>
      </c>
      <c r="J1613" s="20"/>
    </row>
    <row r="1614" spans="1:10">
      <c r="A1614" s="20">
        <v>43655</v>
      </c>
      <c r="B1614" s="3">
        <v>27.15</v>
      </c>
      <c r="D1614" s="20">
        <v>44708</v>
      </c>
      <c r="E1614" s="3">
        <v>93.76</v>
      </c>
      <c r="G1614" s="20">
        <v>42808</v>
      </c>
      <c r="H1614" s="3">
        <v>2.9830000000000001</v>
      </c>
      <c r="J1614" s="20"/>
    </row>
    <row r="1615" spans="1:10">
      <c r="A1615" s="20">
        <v>43656</v>
      </c>
      <c r="B1615" s="3">
        <v>27.2</v>
      </c>
      <c r="D1615" s="20">
        <v>44709</v>
      </c>
      <c r="E1615" s="3">
        <v>69.87</v>
      </c>
      <c r="G1615" s="20">
        <v>42809</v>
      </c>
      <c r="H1615" s="3">
        <v>2.9980000000000002</v>
      </c>
      <c r="J1615" s="20"/>
    </row>
    <row r="1616" spans="1:10">
      <c r="A1616" s="20">
        <v>43657</v>
      </c>
      <c r="B1616" s="3">
        <v>27.2</v>
      </c>
      <c r="D1616" s="20">
        <v>44710</v>
      </c>
      <c r="E1616" s="3">
        <v>55.01</v>
      </c>
      <c r="G1616" s="20">
        <v>42810</v>
      </c>
      <c r="H1616" s="3">
        <v>2.9790000000000001</v>
      </c>
      <c r="J1616" s="20"/>
    </row>
    <row r="1617" spans="1:10">
      <c r="A1617" s="20">
        <v>43658</v>
      </c>
      <c r="B1617" s="3">
        <v>27.25</v>
      </c>
      <c r="D1617" s="20">
        <v>44711</v>
      </c>
      <c r="E1617" s="3">
        <v>50.93</v>
      </c>
      <c r="G1617" s="20">
        <v>42811</v>
      </c>
      <c r="H1617" s="3">
        <v>2.99</v>
      </c>
      <c r="J1617" s="20"/>
    </row>
    <row r="1618" spans="1:10">
      <c r="A1618" s="20">
        <v>43661</v>
      </c>
      <c r="B1618" s="3">
        <v>27.3</v>
      </c>
      <c r="D1618" s="20">
        <v>44712</v>
      </c>
      <c r="E1618" s="3">
        <v>61.68</v>
      </c>
      <c r="G1618" s="20">
        <v>42814</v>
      </c>
      <c r="H1618" s="3">
        <v>3.02</v>
      </c>
      <c r="J1618" s="20"/>
    </row>
    <row r="1619" spans="1:10">
      <c r="A1619" s="20">
        <v>43662</v>
      </c>
      <c r="B1619" s="3">
        <v>26.8</v>
      </c>
      <c r="D1619" s="20">
        <v>44713</v>
      </c>
      <c r="E1619" s="3">
        <v>92.91</v>
      </c>
      <c r="G1619" s="20">
        <v>42815</v>
      </c>
      <c r="H1619" s="3">
        <v>3.0419999999999998</v>
      </c>
      <c r="J1619" s="20"/>
    </row>
    <row r="1620" spans="1:10">
      <c r="A1620" s="20">
        <v>43663</v>
      </c>
      <c r="B1620" s="3">
        <v>26.75</v>
      </c>
      <c r="D1620" s="20">
        <v>44714</v>
      </c>
      <c r="E1620" s="3">
        <v>92.13</v>
      </c>
      <c r="G1620" s="20">
        <v>42816</v>
      </c>
      <c r="H1620" s="3">
        <v>3.0139999999999998</v>
      </c>
      <c r="J1620" s="20"/>
    </row>
    <row r="1621" spans="1:10">
      <c r="A1621" s="20">
        <v>43664</v>
      </c>
      <c r="B1621" s="3">
        <v>26.5</v>
      </c>
      <c r="D1621" s="20">
        <v>44715</v>
      </c>
      <c r="E1621" s="3">
        <v>75.53</v>
      </c>
      <c r="G1621" s="20">
        <v>42817</v>
      </c>
      <c r="H1621" s="3">
        <v>3.0409999999999999</v>
      </c>
      <c r="J1621" s="20"/>
    </row>
    <row r="1622" spans="1:10">
      <c r="A1622" s="20">
        <v>43665</v>
      </c>
      <c r="B1622" s="3">
        <v>26.3</v>
      </c>
      <c r="D1622" s="20">
        <v>44716</v>
      </c>
      <c r="E1622" s="3">
        <v>70.06</v>
      </c>
      <c r="G1622" s="20">
        <v>42818</v>
      </c>
      <c r="H1622" s="3">
        <v>3.052</v>
      </c>
      <c r="J1622" s="20"/>
    </row>
    <row r="1623" spans="1:10">
      <c r="A1623" s="20">
        <v>43668</v>
      </c>
      <c r="B1623" s="3">
        <v>27.05</v>
      </c>
      <c r="D1623" s="20">
        <v>44717</v>
      </c>
      <c r="E1623" s="3">
        <v>61.48</v>
      </c>
      <c r="G1623" s="20">
        <v>42821</v>
      </c>
      <c r="H1623" s="3">
        <v>3.052</v>
      </c>
      <c r="J1623" s="20"/>
    </row>
    <row r="1624" spans="1:10">
      <c r="A1624" s="20">
        <v>43669</v>
      </c>
      <c r="B1624" s="3">
        <v>26.7</v>
      </c>
      <c r="D1624" s="20">
        <v>44718</v>
      </c>
      <c r="E1624" s="3">
        <v>73.400000000000006</v>
      </c>
      <c r="G1624" s="20">
        <v>42822</v>
      </c>
      <c r="H1624" s="3">
        <v>3.0630000000000002</v>
      </c>
      <c r="J1624" s="20"/>
    </row>
    <row r="1625" spans="1:10">
      <c r="A1625" s="20">
        <v>43670</v>
      </c>
      <c r="B1625" s="3">
        <v>26.35</v>
      </c>
      <c r="D1625" s="20">
        <v>44719</v>
      </c>
      <c r="E1625" s="3">
        <v>84.42</v>
      </c>
      <c r="G1625" s="20">
        <v>42823</v>
      </c>
      <c r="H1625" s="3">
        <v>3.0790000000000002</v>
      </c>
      <c r="J1625" s="20"/>
    </row>
    <row r="1626" spans="1:10">
      <c r="A1626" s="20">
        <v>43671</v>
      </c>
      <c r="B1626" s="3">
        <v>26.3</v>
      </c>
      <c r="D1626" s="20">
        <v>44720</v>
      </c>
      <c r="E1626" s="3">
        <v>84.04</v>
      </c>
      <c r="G1626" s="20">
        <v>42824</v>
      </c>
      <c r="H1626" s="3">
        <v>3.048</v>
      </c>
      <c r="J1626" s="20"/>
    </row>
    <row r="1627" spans="1:10">
      <c r="A1627" s="20">
        <v>43672</v>
      </c>
      <c r="B1627" s="3">
        <v>26.3</v>
      </c>
      <c r="D1627" s="20">
        <v>44721</v>
      </c>
      <c r="E1627" s="3">
        <v>95.3</v>
      </c>
      <c r="G1627" s="20">
        <v>42825</v>
      </c>
      <c r="H1627" s="3">
        <v>3.032</v>
      </c>
      <c r="J1627" s="20"/>
    </row>
    <row r="1628" spans="1:10">
      <c r="A1628" s="20">
        <v>43675</v>
      </c>
      <c r="B1628" s="3">
        <v>26.05</v>
      </c>
      <c r="D1628" s="20">
        <v>44722</v>
      </c>
      <c r="E1628" s="3">
        <v>115.98</v>
      </c>
      <c r="G1628" s="20">
        <v>42828</v>
      </c>
      <c r="H1628" s="3">
        <v>3.0350000000000001</v>
      </c>
      <c r="J1628" s="20"/>
    </row>
    <row r="1629" spans="1:10">
      <c r="A1629" s="20">
        <v>43676</v>
      </c>
      <c r="B1629" s="3">
        <v>26.05</v>
      </c>
      <c r="D1629" s="20">
        <v>44723</v>
      </c>
      <c r="E1629" s="3">
        <v>84.22</v>
      </c>
      <c r="G1629" s="20">
        <v>42829</v>
      </c>
      <c r="H1629" s="3">
        <v>3.0950000000000002</v>
      </c>
      <c r="J1629" s="20"/>
    </row>
    <row r="1630" spans="1:10">
      <c r="A1630" s="20">
        <v>43677</v>
      </c>
      <c r="B1630" s="3">
        <v>26.4</v>
      </c>
      <c r="D1630" s="20">
        <v>44724</v>
      </c>
      <c r="E1630" s="3">
        <v>71.58</v>
      </c>
      <c r="G1630" s="20">
        <v>42830</v>
      </c>
      <c r="H1630" s="3">
        <v>3.0920000000000001</v>
      </c>
      <c r="J1630" s="20"/>
    </row>
    <row r="1631" spans="1:10">
      <c r="A1631" s="20">
        <v>43678</v>
      </c>
      <c r="B1631" s="3">
        <v>26.35</v>
      </c>
      <c r="D1631" s="20">
        <v>44725</v>
      </c>
      <c r="E1631" s="3">
        <v>64.430000000000007</v>
      </c>
      <c r="G1631" s="20">
        <v>42831</v>
      </c>
      <c r="H1631" s="3">
        <v>3.097</v>
      </c>
      <c r="J1631" s="20"/>
    </row>
    <row r="1632" spans="1:10">
      <c r="A1632" s="20">
        <v>43679</v>
      </c>
      <c r="B1632" s="3">
        <v>26.2</v>
      </c>
      <c r="D1632" s="20">
        <v>44726</v>
      </c>
      <c r="E1632" s="3">
        <v>67</v>
      </c>
      <c r="G1632" s="20">
        <v>42832</v>
      </c>
      <c r="H1632" s="3">
        <v>3.0680000000000001</v>
      </c>
      <c r="J1632" s="20"/>
    </row>
    <row r="1633" spans="1:10">
      <c r="A1633" s="20">
        <v>43682</v>
      </c>
      <c r="B1633" s="3">
        <v>25.9</v>
      </c>
      <c r="D1633" s="20">
        <v>44727</v>
      </c>
      <c r="E1633" s="3">
        <v>65.66</v>
      </c>
      <c r="G1633" s="20">
        <v>42835</v>
      </c>
      <c r="H1633" s="3">
        <v>3.069</v>
      </c>
      <c r="J1633" s="20"/>
    </row>
    <row r="1634" spans="1:10">
      <c r="A1634" s="20">
        <v>43683</v>
      </c>
      <c r="B1634" s="3">
        <v>25.75</v>
      </c>
      <c r="D1634" s="20">
        <v>44728</v>
      </c>
      <c r="E1634" s="3">
        <v>76.61</v>
      </c>
      <c r="G1634" s="20">
        <v>42836</v>
      </c>
      <c r="H1634" s="3">
        <v>3.0680000000000001</v>
      </c>
      <c r="J1634" s="20"/>
    </row>
    <row r="1635" spans="1:10">
      <c r="A1635" s="20">
        <v>43684</v>
      </c>
      <c r="B1635" s="3">
        <v>26.65</v>
      </c>
      <c r="D1635" s="20">
        <v>44729</v>
      </c>
      <c r="E1635" s="3">
        <v>96.36</v>
      </c>
      <c r="G1635" s="20">
        <v>42837</v>
      </c>
      <c r="H1635" s="3">
        <v>3.0790000000000002</v>
      </c>
      <c r="J1635" s="20"/>
    </row>
    <row r="1636" spans="1:10">
      <c r="A1636" s="20">
        <v>43685</v>
      </c>
      <c r="B1636" s="3">
        <v>27.1</v>
      </c>
      <c r="D1636" s="20">
        <v>44730</v>
      </c>
      <c r="E1636" s="3">
        <v>78.209999999999994</v>
      </c>
      <c r="G1636" s="20">
        <v>42838</v>
      </c>
      <c r="H1636" s="3">
        <v>3.1059999999999999</v>
      </c>
      <c r="J1636" s="20"/>
    </row>
    <row r="1637" spans="1:10">
      <c r="A1637" s="20">
        <v>43686</v>
      </c>
      <c r="B1637" s="3">
        <v>27.05</v>
      </c>
      <c r="D1637" s="20">
        <v>44731</v>
      </c>
      <c r="E1637" s="3">
        <v>69.849999999999994</v>
      </c>
      <c r="G1637" s="20">
        <v>42839</v>
      </c>
      <c r="H1637" s="3">
        <v>3.1030000000000002</v>
      </c>
      <c r="J1637" s="20"/>
    </row>
    <row r="1638" spans="1:10">
      <c r="A1638" s="20">
        <v>43689</v>
      </c>
      <c r="B1638" s="3">
        <v>27.05</v>
      </c>
      <c r="D1638" s="20">
        <v>44732</v>
      </c>
      <c r="E1638" s="3">
        <v>67.489999999999995</v>
      </c>
      <c r="G1638" s="20">
        <v>42842</v>
      </c>
      <c r="H1638" s="3">
        <v>3.0990000000000002</v>
      </c>
      <c r="J1638" s="20"/>
    </row>
    <row r="1639" spans="1:10">
      <c r="A1639" s="20">
        <v>43690</v>
      </c>
      <c r="B1639" s="3">
        <v>27.25</v>
      </c>
      <c r="D1639" s="20">
        <v>44733</v>
      </c>
      <c r="E1639" s="3">
        <v>76.78</v>
      </c>
      <c r="G1639" s="20">
        <v>42843</v>
      </c>
      <c r="H1639" s="3">
        <v>3.1</v>
      </c>
      <c r="J1639" s="20"/>
    </row>
    <row r="1640" spans="1:10">
      <c r="A1640" s="20">
        <v>43691</v>
      </c>
      <c r="B1640" s="3">
        <v>27.7</v>
      </c>
      <c r="D1640" s="20">
        <v>44734</v>
      </c>
      <c r="E1640" s="3">
        <v>112.36</v>
      </c>
      <c r="G1640" s="20">
        <v>42844</v>
      </c>
      <c r="H1640" s="3">
        <v>3.1040000000000001</v>
      </c>
      <c r="J1640" s="20"/>
    </row>
    <row r="1641" spans="1:10">
      <c r="A1641" s="20">
        <v>43692</v>
      </c>
      <c r="B1641" s="3">
        <v>28.2</v>
      </c>
      <c r="D1641" s="20">
        <v>44735</v>
      </c>
      <c r="E1641" s="3">
        <v>165.37</v>
      </c>
      <c r="G1641" s="20">
        <v>42845</v>
      </c>
      <c r="H1641" s="3">
        <v>3.1190000000000002</v>
      </c>
      <c r="J1641" s="20"/>
    </row>
    <row r="1642" spans="1:10">
      <c r="A1642" s="20">
        <v>43693</v>
      </c>
      <c r="B1642" s="3">
        <v>29.1</v>
      </c>
      <c r="D1642" s="20">
        <v>44736</v>
      </c>
      <c r="E1642" s="3">
        <v>89.55</v>
      </c>
      <c r="G1642" s="20">
        <v>42846</v>
      </c>
      <c r="H1642" s="3">
        <v>3.1059999999999999</v>
      </c>
      <c r="J1642" s="20"/>
    </row>
    <row r="1643" spans="1:10">
      <c r="A1643" s="20">
        <v>43696</v>
      </c>
      <c r="B1643" s="3">
        <v>29.55</v>
      </c>
      <c r="D1643" s="20">
        <v>44737</v>
      </c>
      <c r="E1643" s="3">
        <v>70.84</v>
      </c>
      <c r="G1643" s="20">
        <v>42849</v>
      </c>
      <c r="H1643" s="3">
        <v>3.0979999999999999</v>
      </c>
      <c r="J1643" s="20"/>
    </row>
    <row r="1644" spans="1:10">
      <c r="A1644" s="20">
        <v>43697</v>
      </c>
      <c r="B1644" s="3">
        <v>29.45</v>
      </c>
      <c r="D1644" s="20">
        <v>44738</v>
      </c>
      <c r="E1644" s="3">
        <v>64.3</v>
      </c>
      <c r="G1644" s="20">
        <v>42850</v>
      </c>
      <c r="H1644" s="3">
        <v>3.1080000000000001</v>
      </c>
      <c r="J1644" s="20"/>
    </row>
    <row r="1645" spans="1:10">
      <c r="A1645" s="20">
        <v>43698</v>
      </c>
      <c r="B1645" s="3">
        <v>29.65</v>
      </c>
      <c r="D1645" s="20">
        <v>44739</v>
      </c>
      <c r="E1645" s="3">
        <v>65.23</v>
      </c>
      <c r="G1645" s="20">
        <v>42851</v>
      </c>
      <c r="H1645" s="3">
        <v>3.1389999999999998</v>
      </c>
      <c r="J1645" s="20"/>
    </row>
    <row r="1646" spans="1:10">
      <c r="A1646" s="20">
        <v>43699</v>
      </c>
      <c r="B1646" s="3">
        <v>29.8</v>
      </c>
      <c r="D1646" s="20">
        <v>44740</v>
      </c>
      <c r="E1646" s="3">
        <v>72.47</v>
      </c>
      <c r="G1646" s="20">
        <v>42852</v>
      </c>
      <c r="H1646" s="3">
        <v>3.117</v>
      </c>
      <c r="J1646" s="20"/>
    </row>
    <row r="1647" spans="1:10">
      <c r="A1647" s="20">
        <v>43700</v>
      </c>
      <c r="B1647" s="3">
        <v>29.65</v>
      </c>
      <c r="D1647" s="20">
        <v>44741</v>
      </c>
      <c r="E1647" s="3">
        <v>66.62</v>
      </c>
      <c r="G1647" s="20">
        <v>42853</v>
      </c>
      <c r="H1647" s="3">
        <v>3.1240000000000001</v>
      </c>
      <c r="J1647" s="20"/>
    </row>
    <row r="1648" spans="1:10">
      <c r="A1648" s="20">
        <v>43703</v>
      </c>
      <c r="B1648" s="3">
        <v>30.1</v>
      </c>
      <c r="D1648" s="20">
        <v>44742</v>
      </c>
      <c r="E1648" s="3">
        <v>73.37</v>
      </c>
      <c r="G1648" s="20">
        <v>42856</v>
      </c>
      <c r="H1648" s="3">
        <v>3.081</v>
      </c>
      <c r="J1648" s="20"/>
    </row>
    <row r="1649" spans="1:10">
      <c r="A1649" s="20">
        <v>43704</v>
      </c>
      <c r="B1649" s="3">
        <v>30.05</v>
      </c>
      <c r="D1649" s="20">
        <v>44743</v>
      </c>
      <c r="E1649" s="3">
        <v>69.06</v>
      </c>
      <c r="G1649" s="20">
        <v>42857</v>
      </c>
      <c r="H1649" s="3">
        <v>3.0720000000000001</v>
      </c>
      <c r="J1649" s="20"/>
    </row>
    <row r="1650" spans="1:10">
      <c r="A1650" s="20">
        <v>43705</v>
      </c>
      <c r="B1650" s="3">
        <v>30.15</v>
      </c>
      <c r="D1650" s="20">
        <v>44744</v>
      </c>
      <c r="E1650" s="3">
        <v>66.650000000000006</v>
      </c>
      <c r="G1650" s="20">
        <v>42858</v>
      </c>
      <c r="H1650" s="3">
        <v>3.09</v>
      </c>
      <c r="J1650" s="20"/>
    </row>
    <row r="1651" spans="1:10">
      <c r="A1651" s="20">
        <v>43706</v>
      </c>
      <c r="B1651" s="3">
        <v>30.2</v>
      </c>
      <c r="D1651" s="20">
        <v>44745</v>
      </c>
      <c r="E1651" s="3">
        <v>59.28</v>
      </c>
      <c r="G1651" s="20">
        <v>42859</v>
      </c>
      <c r="H1651" s="3">
        <v>3.0760000000000001</v>
      </c>
      <c r="J1651" s="20"/>
    </row>
    <row r="1652" spans="1:10">
      <c r="A1652" s="20">
        <v>43707</v>
      </c>
      <c r="B1652" s="3">
        <v>30.25</v>
      </c>
      <c r="D1652" s="20">
        <v>44746</v>
      </c>
      <c r="E1652" s="3">
        <v>54.93</v>
      </c>
      <c r="G1652" s="20">
        <v>42860</v>
      </c>
      <c r="H1652" s="3">
        <v>3.109</v>
      </c>
      <c r="J1652" s="20"/>
    </row>
    <row r="1653" spans="1:10">
      <c r="A1653" s="20">
        <v>43710</v>
      </c>
      <c r="B1653" s="3">
        <v>30.6</v>
      </c>
      <c r="D1653" s="20">
        <v>44747</v>
      </c>
      <c r="E1653" s="3">
        <v>59.35</v>
      </c>
      <c r="G1653" s="20">
        <v>42863</v>
      </c>
      <c r="H1653" s="3">
        <v>3.07</v>
      </c>
      <c r="J1653" s="20"/>
    </row>
    <row r="1654" spans="1:10">
      <c r="A1654" s="20">
        <v>43711</v>
      </c>
      <c r="B1654" s="3">
        <v>30.7</v>
      </c>
      <c r="D1654" s="20">
        <v>44748</v>
      </c>
      <c r="E1654" s="3">
        <v>58.24</v>
      </c>
      <c r="G1654" s="20">
        <v>42864</v>
      </c>
      <c r="H1654" s="3">
        <v>3.0939999999999999</v>
      </c>
      <c r="J1654" s="20"/>
    </row>
    <row r="1655" spans="1:10">
      <c r="A1655" s="20">
        <v>43712</v>
      </c>
      <c r="B1655" s="3">
        <v>31.4</v>
      </c>
      <c r="D1655" s="20">
        <v>44749</v>
      </c>
      <c r="E1655" s="3">
        <v>89.1</v>
      </c>
      <c r="G1655" s="20">
        <v>42865</v>
      </c>
      <c r="H1655" s="3">
        <v>3.113</v>
      </c>
      <c r="J1655" s="20"/>
    </row>
    <row r="1656" spans="1:10">
      <c r="A1656" s="20">
        <v>43713</v>
      </c>
      <c r="B1656" s="3">
        <v>31.85</v>
      </c>
      <c r="D1656" s="20">
        <v>44750</v>
      </c>
      <c r="E1656" s="3">
        <v>141.55000000000001</v>
      </c>
      <c r="G1656" s="20">
        <v>42866</v>
      </c>
      <c r="H1656" s="3">
        <v>3.14</v>
      </c>
      <c r="J1656" s="20"/>
    </row>
    <row r="1657" spans="1:10">
      <c r="A1657" s="20">
        <v>43714</v>
      </c>
      <c r="B1657" s="3">
        <v>32.15</v>
      </c>
      <c r="D1657" s="20">
        <v>44751</v>
      </c>
      <c r="E1657" s="3">
        <v>118.82</v>
      </c>
      <c r="G1657" s="20">
        <v>42867</v>
      </c>
      <c r="H1657" s="3">
        <v>3.1459999999999999</v>
      </c>
      <c r="J1657" s="20"/>
    </row>
    <row r="1658" spans="1:10">
      <c r="A1658" s="20">
        <v>43717</v>
      </c>
      <c r="B1658" s="3">
        <v>32.65</v>
      </c>
      <c r="D1658" s="20">
        <v>44752</v>
      </c>
      <c r="E1658" s="3">
        <v>160.1</v>
      </c>
      <c r="G1658" s="20">
        <v>42870</v>
      </c>
      <c r="H1658" s="3">
        <v>3.1259999999999999</v>
      </c>
      <c r="J1658" s="20"/>
    </row>
    <row r="1659" spans="1:10">
      <c r="A1659" s="20">
        <v>43718</v>
      </c>
      <c r="B1659" s="3">
        <v>32.549999999999997</v>
      </c>
      <c r="D1659" s="20">
        <v>44753</v>
      </c>
      <c r="E1659" s="3">
        <v>447.87</v>
      </c>
      <c r="G1659" s="20">
        <v>42871</v>
      </c>
      <c r="H1659" s="3">
        <v>3.0870000000000002</v>
      </c>
      <c r="J1659" s="20"/>
    </row>
    <row r="1660" spans="1:10">
      <c r="A1660" s="20">
        <v>43719</v>
      </c>
      <c r="B1660" s="3">
        <v>32.35</v>
      </c>
      <c r="D1660" s="20">
        <v>44754</v>
      </c>
      <c r="E1660" s="3">
        <v>100.28</v>
      </c>
      <c r="G1660" s="20">
        <v>42872</v>
      </c>
      <c r="H1660" s="3">
        <v>3.085</v>
      </c>
      <c r="J1660" s="20"/>
    </row>
    <row r="1661" spans="1:10">
      <c r="A1661" s="20">
        <v>43720</v>
      </c>
      <c r="B1661" s="3">
        <v>32.15</v>
      </c>
      <c r="D1661" s="20">
        <v>44755</v>
      </c>
      <c r="E1661" s="3">
        <v>202.4</v>
      </c>
      <c r="G1661" s="20">
        <v>42873</v>
      </c>
      <c r="H1661" s="3">
        <v>3.09</v>
      </c>
      <c r="J1661" s="20"/>
    </row>
    <row r="1662" spans="1:10">
      <c r="A1662" s="20">
        <v>43721</v>
      </c>
      <c r="B1662" s="3">
        <v>31.95</v>
      </c>
      <c r="D1662" s="20">
        <v>44756</v>
      </c>
      <c r="E1662" s="3">
        <v>169.98</v>
      </c>
      <c r="G1662" s="20">
        <v>42874</v>
      </c>
      <c r="H1662" s="3">
        <v>3.101</v>
      </c>
      <c r="J1662" s="20"/>
    </row>
    <row r="1663" spans="1:10">
      <c r="A1663" s="20">
        <v>43724</v>
      </c>
      <c r="B1663" s="3">
        <v>32</v>
      </c>
      <c r="D1663" s="20">
        <v>44757</v>
      </c>
      <c r="E1663" s="3">
        <v>120.37</v>
      </c>
      <c r="G1663" s="20">
        <v>42877</v>
      </c>
      <c r="H1663" s="3">
        <v>3.1320000000000001</v>
      </c>
      <c r="J1663" s="20"/>
    </row>
    <row r="1664" spans="1:10">
      <c r="A1664" s="20">
        <v>43725</v>
      </c>
      <c r="B1664" s="3">
        <v>31.4</v>
      </c>
      <c r="D1664" s="20">
        <v>44758</v>
      </c>
      <c r="E1664" s="3">
        <v>108.73</v>
      </c>
      <c r="G1664" s="20">
        <v>42878</v>
      </c>
      <c r="H1664" s="3">
        <v>3.1030000000000002</v>
      </c>
      <c r="J1664" s="20"/>
    </row>
    <row r="1665" spans="1:10">
      <c r="A1665" s="20">
        <v>43726</v>
      </c>
      <c r="B1665" s="3">
        <v>31.7</v>
      </c>
      <c r="D1665" s="20">
        <v>44759</v>
      </c>
      <c r="E1665" s="3">
        <v>128.4</v>
      </c>
      <c r="G1665" s="20">
        <v>42879</v>
      </c>
      <c r="H1665" s="3">
        <v>3.093</v>
      </c>
      <c r="J1665" s="20"/>
    </row>
    <row r="1666" spans="1:10">
      <c r="A1666" s="20">
        <v>43727</v>
      </c>
      <c r="B1666" s="3">
        <v>31.5</v>
      </c>
      <c r="D1666" s="20">
        <v>44760</v>
      </c>
      <c r="E1666" s="3">
        <v>283.45999999999998</v>
      </c>
      <c r="G1666" s="20">
        <v>42880</v>
      </c>
      <c r="H1666" s="3">
        <v>3.093</v>
      </c>
      <c r="J1666" s="20"/>
    </row>
    <row r="1667" spans="1:10">
      <c r="A1667" s="20">
        <v>43728</v>
      </c>
      <c r="B1667" s="3">
        <v>31.5</v>
      </c>
      <c r="D1667" s="20">
        <v>44761</v>
      </c>
      <c r="E1667" s="3">
        <v>155.68</v>
      </c>
      <c r="G1667" s="20">
        <v>42881</v>
      </c>
      <c r="H1667" s="3">
        <v>3.0990000000000002</v>
      </c>
      <c r="J1667" s="20"/>
    </row>
    <row r="1668" spans="1:10">
      <c r="A1668" s="20">
        <v>43731</v>
      </c>
      <c r="B1668" s="3">
        <v>31.6</v>
      </c>
      <c r="D1668" s="20">
        <v>44762</v>
      </c>
      <c r="E1668" s="3">
        <v>166.7</v>
      </c>
      <c r="G1668" s="20">
        <v>42884</v>
      </c>
      <c r="H1668" s="3">
        <v>3.07</v>
      </c>
      <c r="J1668" s="20"/>
    </row>
    <row r="1669" spans="1:10">
      <c r="A1669" s="20">
        <v>43732</v>
      </c>
      <c r="B1669" s="3">
        <v>31.65</v>
      </c>
      <c r="D1669" s="20">
        <v>44763</v>
      </c>
      <c r="E1669" s="3">
        <v>84.24</v>
      </c>
      <c r="G1669" s="20">
        <v>42885</v>
      </c>
      <c r="H1669" s="3">
        <v>3.052</v>
      </c>
      <c r="J1669" s="20"/>
    </row>
    <row r="1670" spans="1:10">
      <c r="A1670" s="20">
        <v>43733</v>
      </c>
      <c r="B1670" s="3">
        <v>31.7</v>
      </c>
      <c r="D1670" s="20">
        <v>44764</v>
      </c>
      <c r="E1670" s="3">
        <v>89.34</v>
      </c>
      <c r="G1670" s="20">
        <v>42886</v>
      </c>
      <c r="H1670" s="3">
        <v>3.0259999999999998</v>
      </c>
      <c r="J1670" s="20"/>
    </row>
    <row r="1671" spans="1:10">
      <c r="A1671" s="20">
        <v>43734</v>
      </c>
      <c r="B1671" s="3">
        <v>31.6</v>
      </c>
      <c r="D1671" s="20">
        <v>44765</v>
      </c>
      <c r="E1671" s="3">
        <v>75.23</v>
      </c>
      <c r="G1671" s="20">
        <v>42887</v>
      </c>
      <c r="H1671" s="3">
        <v>3.01</v>
      </c>
      <c r="J1671" s="20"/>
    </row>
    <row r="1672" spans="1:10">
      <c r="A1672" s="20">
        <v>43735</v>
      </c>
      <c r="B1672" s="3">
        <v>31.5</v>
      </c>
      <c r="D1672" s="20">
        <v>44766</v>
      </c>
      <c r="E1672" s="3">
        <v>73.27</v>
      </c>
      <c r="G1672" s="20">
        <v>42888</v>
      </c>
      <c r="H1672" s="3">
        <v>3.0190000000000001</v>
      </c>
      <c r="J1672" s="20"/>
    </row>
    <row r="1673" spans="1:10">
      <c r="A1673" s="20">
        <v>43738</v>
      </c>
      <c r="B1673" s="3">
        <v>31.3</v>
      </c>
      <c r="D1673" s="20">
        <v>44767</v>
      </c>
      <c r="E1673" s="3">
        <v>87.67</v>
      </c>
      <c r="G1673" s="20">
        <v>42891</v>
      </c>
      <c r="H1673" s="3">
        <v>3.0019999999999998</v>
      </c>
      <c r="J1673" s="20"/>
    </row>
    <row r="1674" spans="1:10">
      <c r="A1674" s="20">
        <v>43739</v>
      </c>
      <c r="B1674" s="3">
        <v>31.4</v>
      </c>
      <c r="D1674" s="20">
        <v>44768</v>
      </c>
      <c r="E1674" s="3">
        <v>85.47</v>
      </c>
      <c r="G1674" s="20">
        <v>42892</v>
      </c>
      <c r="H1674" s="3">
        <v>3.02</v>
      </c>
      <c r="J1674" s="20"/>
    </row>
    <row r="1675" spans="1:10">
      <c r="A1675" s="20">
        <v>43740</v>
      </c>
      <c r="B1675" s="3">
        <v>31.55</v>
      </c>
      <c r="D1675" s="20">
        <v>44769</v>
      </c>
      <c r="E1675" s="3">
        <v>89.9</v>
      </c>
      <c r="G1675" s="20">
        <v>42893</v>
      </c>
      <c r="H1675" s="3">
        <v>3.024</v>
      </c>
      <c r="J1675" s="20"/>
    </row>
    <row r="1676" spans="1:10">
      <c r="A1676" s="20">
        <v>43741</v>
      </c>
      <c r="B1676" s="3">
        <v>31.6</v>
      </c>
      <c r="D1676" s="20">
        <v>44770</v>
      </c>
      <c r="E1676" s="3">
        <v>100.71</v>
      </c>
      <c r="G1676" s="20">
        <v>42894</v>
      </c>
      <c r="H1676" s="3">
        <v>3.0339999999999998</v>
      </c>
      <c r="J1676" s="20"/>
    </row>
    <row r="1677" spans="1:10">
      <c r="A1677" s="20">
        <v>43742</v>
      </c>
      <c r="B1677" s="3">
        <v>31.75</v>
      </c>
      <c r="D1677" s="20">
        <v>44771</v>
      </c>
      <c r="E1677" s="3">
        <v>96.97</v>
      </c>
      <c r="G1677" s="20">
        <v>42895</v>
      </c>
      <c r="H1677" s="3">
        <v>3.0369999999999999</v>
      </c>
      <c r="J1677" s="20"/>
    </row>
    <row r="1678" spans="1:10">
      <c r="A1678" s="20">
        <v>43745</v>
      </c>
      <c r="B1678" s="3">
        <v>31.75</v>
      </c>
      <c r="D1678" s="20">
        <v>44772</v>
      </c>
      <c r="E1678" s="3">
        <v>85.29</v>
      </c>
      <c r="G1678" s="20">
        <v>42898</v>
      </c>
      <c r="H1678" s="3">
        <v>3.0379999999999998</v>
      </c>
      <c r="J1678" s="20"/>
    </row>
    <row r="1679" spans="1:10">
      <c r="A1679" s="20">
        <v>43746</v>
      </c>
      <c r="B1679" s="3">
        <v>31.7</v>
      </c>
      <c r="D1679" s="20">
        <v>44773</v>
      </c>
      <c r="E1679" s="3">
        <v>79.78</v>
      </c>
      <c r="G1679" s="20">
        <v>42899</v>
      </c>
      <c r="H1679" s="3">
        <v>3.01</v>
      </c>
      <c r="J1679" s="20"/>
    </row>
    <row r="1680" spans="1:10">
      <c r="A1680" s="20">
        <v>43747</v>
      </c>
      <c r="B1680" s="3">
        <v>31.75</v>
      </c>
      <c r="D1680" s="20">
        <v>44774</v>
      </c>
      <c r="E1680" s="3">
        <v>81.98</v>
      </c>
      <c r="G1680" s="20">
        <v>42900</v>
      </c>
      <c r="H1680" s="3">
        <v>2.984</v>
      </c>
      <c r="J1680" s="20"/>
    </row>
    <row r="1681" spans="1:10">
      <c r="A1681" s="20">
        <v>43748</v>
      </c>
      <c r="B1681" s="3">
        <v>31.9</v>
      </c>
      <c r="D1681" s="20">
        <v>44775</v>
      </c>
      <c r="E1681" s="3">
        <v>69.489999999999995</v>
      </c>
      <c r="G1681" s="20">
        <v>42901</v>
      </c>
      <c r="H1681" s="3">
        <v>3.0310000000000001</v>
      </c>
      <c r="J1681" s="20"/>
    </row>
    <row r="1682" spans="1:10">
      <c r="A1682" s="20">
        <v>43749</v>
      </c>
      <c r="B1682" s="3">
        <v>31.9</v>
      </c>
      <c r="D1682" s="20">
        <v>44776</v>
      </c>
      <c r="E1682" s="3">
        <v>78.12</v>
      </c>
      <c r="G1682" s="20">
        <v>42902</v>
      </c>
      <c r="H1682" s="3">
        <v>3.0150000000000001</v>
      </c>
      <c r="J1682" s="20"/>
    </row>
    <row r="1683" spans="1:10">
      <c r="A1683" s="20">
        <v>43752</v>
      </c>
      <c r="B1683" s="3">
        <v>32</v>
      </c>
      <c r="D1683" s="20">
        <v>44777</v>
      </c>
      <c r="E1683" s="3">
        <v>128.36000000000001</v>
      </c>
      <c r="G1683" s="20">
        <v>42905</v>
      </c>
      <c r="H1683" s="3">
        <v>2.9409999999999998</v>
      </c>
      <c r="J1683" s="20"/>
    </row>
    <row r="1684" spans="1:10">
      <c r="A1684" s="20">
        <v>43753</v>
      </c>
      <c r="B1684" s="3">
        <v>32.25</v>
      </c>
      <c r="D1684" s="20">
        <v>44778</v>
      </c>
      <c r="E1684" s="3">
        <v>97.28</v>
      </c>
      <c r="G1684" s="20">
        <v>42906</v>
      </c>
      <c r="H1684" s="3">
        <v>2.9569999999999999</v>
      </c>
      <c r="J1684" s="20"/>
    </row>
    <row r="1685" spans="1:10">
      <c r="A1685" s="20">
        <v>43754</v>
      </c>
      <c r="B1685" s="3">
        <v>32.1</v>
      </c>
      <c r="D1685" s="20">
        <v>44779</v>
      </c>
      <c r="E1685" s="3">
        <v>71.78</v>
      </c>
      <c r="G1685" s="20">
        <v>42907</v>
      </c>
      <c r="H1685" s="3">
        <v>2.9649999999999999</v>
      </c>
      <c r="J1685" s="20"/>
    </row>
    <row r="1686" spans="1:10">
      <c r="A1686" s="20">
        <v>43755</v>
      </c>
      <c r="B1686" s="3">
        <v>32.450000000000003</v>
      </c>
      <c r="D1686" s="20">
        <v>44780</v>
      </c>
      <c r="E1686" s="3">
        <v>73.88</v>
      </c>
      <c r="G1686" s="20">
        <v>42908</v>
      </c>
      <c r="H1686" s="3">
        <v>2.9630000000000001</v>
      </c>
      <c r="J1686" s="20"/>
    </row>
    <row r="1687" spans="1:10">
      <c r="A1687" s="20">
        <v>43756</v>
      </c>
      <c r="B1687" s="3">
        <v>32.450000000000003</v>
      </c>
      <c r="D1687" s="20">
        <v>44781</v>
      </c>
      <c r="E1687" s="3">
        <v>107.53</v>
      </c>
      <c r="G1687" s="20">
        <v>42909</v>
      </c>
      <c r="H1687" s="3">
        <v>2.972</v>
      </c>
      <c r="J1687" s="20"/>
    </row>
    <row r="1688" spans="1:10">
      <c r="A1688" s="20">
        <v>43759</v>
      </c>
      <c r="B1688" s="3">
        <v>32.049999999999997</v>
      </c>
      <c r="D1688" s="20">
        <v>44782</v>
      </c>
      <c r="E1688" s="3">
        <v>120.83</v>
      </c>
      <c r="G1688" s="20">
        <v>42912</v>
      </c>
      <c r="H1688" s="3">
        <v>3.01</v>
      </c>
      <c r="J1688" s="20"/>
    </row>
    <row r="1689" spans="1:10">
      <c r="A1689" s="20">
        <v>43760</v>
      </c>
      <c r="B1689" s="3">
        <v>32.1</v>
      </c>
      <c r="D1689" s="20">
        <v>44783</v>
      </c>
      <c r="E1689" s="3">
        <v>155.62</v>
      </c>
      <c r="G1689" s="20">
        <v>42913</v>
      </c>
      <c r="H1689" s="3">
        <v>3.01</v>
      </c>
      <c r="J1689" s="20"/>
    </row>
    <row r="1690" spans="1:10">
      <c r="A1690" s="20">
        <v>43761</v>
      </c>
      <c r="B1690" s="3">
        <v>32.200000000000003</v>
      </c>
      <c r="D1690" s="20">
        <v>44784</v>
      </c>
      <c r="E1690" s="3">
        <v>120.22</v>
      </c>
      <c r="G1690" s="20">
        <v>42914</v>
      </c>
      <c r="H1690" s="3">
        <v>3.0139999999999998</v>
      </c>
      <c r="J1690" s="20"/>
    </row>
    <row r="1691" spans="1:10">
      <c r="A1691" s="20">
        <v>43762</v>
      </c>
      <c r="B1691" s="3">
        <v>32.25</v>
      </c>
      <c r="D1691" s="20">
        <v>44785</v>
      </c>
      <c r="E1691" s="3">
        <v>104.73</v>
      </c>
      <c r="G1691" s="20">
        <v>42915</v>
      </c>
      <c r="H1691" s="3">
        <v>2.99</v>
      </c>
      <c r="J1691" s="20"/>
    </row>
    <row r="1692" spans="1:10">
      <c r="A1692" s="20">
        <v>43763</v>
      </c>
      <c r="B1692" s="3">
        <v>32.200000000000003</v>
      </c>
      <c r="D1692" s="20">
        <v>44786</v>
      </c>
      <c r="E1692" s="3">
        <v>107.08</v>
      </c>
      <c r="G1692" s="20">
        <v>42916</v>
      </c>
      <c r="H1692" s="3">
        <v>2.9950000000000001</v>
      </c>
      <c r="J1692" s="20"/>
    </row>
    <row r="1693" spans="1:10">
      <c r="A1693" s="20">
        <v>43766</v>
      </c>
      <c r="B1693" s="3">
        <v>32.700000000000003</v>
      </c>
      <c r="D1693" s="20">
        <v>44787</v>
      </c>
      <c r="E1693" s="3">
        <v>93.93</v>
      </c>
      <c r="G1693" s="20">
        <v>42919</v>
      </c>
      <c r="H1693" s="3">
        <v>2.9609999999999999</v>
      </c>
      <c r="J1693" s="20"/>
    </row>
    <row r="1694" spans="1:10">
      <c r="A1694" s="20">
        <v>43767</v>
      </c>
      <c r="B1694" s="3">
        <v>33.1</v>
      </c>
      <c r="D1694" s="20">
        <v>44788</v>
      </c>
      <c r="E1694" s="3">
        <v>85.53</v>
      </c>
      <c r="G1694" s="20">
        <v>42920</v>
      </c>
      <c r="H1694" s="3">
        <v>2.972</v>
      </c>
      <c r="J1694" s="20"/>
    </row>
    <row r="1695" spans="1:10">
      <c r="A1695" s="20">
        <v>43768</v>
      </c>
      <c r="B1695" s="3">
        <v>33.4</v>
      </c>
      <c r="D1695" s="20">
        <v>44789</v>
      </c>
      <c r="E1695" s="3">
        <v>140.34</v>
      </c>
      <c r="G1695" s="20">
        <v>42921</v>
      </c>
      <c r="H1695" s="3">
        <v>2.8980000000000001</v>
      </c>
      <c r="J1695" s="20"/>
    </row>
    <row r="1696" spans="1:10">
      <c r="A1696" s="20">
        <v>43769</v>
      </c>
      <c r="B1696" s="3">
        <v>33.25</v>
      </c>
      <c r="D1696" s="20">
        <v>44790</v>
      </c>
      <c r="E1696" s="3">
        <v>229.17</v>
      </c>
      <c r="G1696" s="20">
        <v>42922</v>
      </c>
      <c r="H1696" s="3">
        <v>2.9159999999999999</v>
      </c>
      <c r="J1696" s="20"/>
    </row>
    <row r="1697" spans="1:10">
      <c r="A1697" s="20">
        <v>43770</v>
      </c>
      <c r="B1697" s="3">
        <v>33.35</v>
      </c>
      <c r="D1697" s="20">
        <v>44791</v>
      </c>
      <c r="E1697" s="3">
        <v>86.45</v>
      </c>
      <c r="G1697" s="20">
        <v>42923</v>
      </c>
      <c r="H1697" s="3">
        <v>2.91</v>
      </c>
      <c r="J1697" s="20"/>
    </row>
    <row r="1698" spans="1:10">
      <c r="A1698" s="20">
        <v>43773</v>
      </c>
      <c r="B1698" s="3">
        <v>33.799999999999997</v>
      </c>
      <c r="D1698" s="20">
        <v>44792</v>
      </c>
      <c r="E1698" s="3">
        <v>87.4</v>
      </c>
      <c r="G1698" s="20">
        <v>42926</v>
      </c>
      <c r="H1698" s="3">
        <v>2.95</v>
      </c>
      <c r="J1698" s="20"/>
    </row>
    <row r="1699" spans="1:10">
      <c r="A1699" s="20">
        <v>43774</v>
      </c>
      <c r="B1699" s="3">
        <v>34.1</v>
      </c>
      <c r="D1699" s="20">
        <v>44793</v>
      </c>
      <c r="E1699" s="3">
        <v>75.36</v>
      </c>
      <c r="G1699" s="20">
        <v>42927</v>
      </c>
      <c r="H1699" s="3">
        <v>3.01</v>
      </c>
      <c r="J1699" s="20"/>
    </row>
    <row r="1700" spans="1:10">
      <c r="A1700" s="20">
        <v>43775</v>
      </c>
      <c r="B1700" s="3">
        <v>33.85</v>
      </c>
      <c r="D1700" s="20">
        <v>44794</v>
      </c>
      <c r="E1700" s="3">
        <v>70.02</v>
      </c>
      <c r="G1700" s="20">
        <v>42928</v>
      </c>
      <c r="H1700" s="3">
        <v>2.984</v>
      </c>
      <c r="J1700" s="20"/>
    </row>
    <row r="1701" spans="1:10">
      <c r="A1701" s="20">
        <v>43776</v>
      </c>
      <c r="B1701" s="3">
        <v>33.85</v>
      </c>
      <c r="D1701" s="20">
        <v>44795</v>
      </c>
      <c r="E1701" s="3">
        <v>72.819999999999993</v>
      </c>
      <c r="G1701" s="20">
        <v>42929</v>
      </c>
      <c r="H1701" s="3">
        <v>2.9889999999999999</v>
      </c>
      <c r="J1701" s="20"/>
    </row>
    <row r="1702" spans="1:10">
      <c r="A1702" s="20">
        <v>43777</v>
      </c>
      <c r="B1702" s="3">
        <v>34</v>
      </c>
      <c r="D1702" s="20">
        <v>44796</v>
      </c>
      <c r="E1702" s="3">
        <v>81.27</v>
      </c>
      <c r="G1702" s="20">
        <v>42930</v>
      </c>
      <c r="H1702" s="3">
        <v>3.0009999999999999</v>
      </c>
      <c r="J1702" s="20"/>
    </row>
    <row r="1703" spans="1:10">
      <c r="A1703" s="20">
        <v>43780</v>
      </c>
      <c r="B1703" s="3">
        <v>33.450000000000003</v>
      </c>
      <c r="D1703" s="20">
        <v>44797</v>
      </c>
      <c r="E1703" s="3">
        <v>88.54</v>
      </c>
      <c r="G1703" s="20">
        <v>42933</v>
      </c>
      <c r="H1703" s="3">
        <v>3.0129999999999999</v>
      </c>
      <c r="J1703" s="20"/>
    </row>
    <row r="1704" spans="1:10">
      <c r="A1704" s="20">
        <v>43781</v>
      </c>
      <c r="B1704" s="3">
        <v>33.35</v>
      </c>
      <c r="D1704" s="20">
        <v>44798</v>
      </c>
      <c r="E1704" s="3">
        <v>107.8</v>
      </c>
      <c r="G1704" s="20">
        <v>42934</v>
      </c>
      <c r="H1704" s="3">
        <v>3.0390000000000001</v>
      </c>
      <c r="J1704" s="20"/>
    </row>
    <row r="1705" spans="1:10">
      <c r="A1705" s="20">
        <v>43782</v>
      </c>
      <c r="B1705" s="3">
        <v>33.1</v>
      </c>
      <c r="D1705" s="20">
        <v>44799</v>
      </c>
      <c r="E1705" s="3">
        <v>99.96</v>
      </c>
      <c r="G1705" s="20">
        <v>42935</v>
      </c>
      <c r="H1705" s="3">
        <v>3.0329999999999999</v>
      </c>
      <c r="J1705" s="20"/>
    </row>
    <row r="1706" spans="1:10">
      <c r="A1706" s="20">
        <v>43783</v>
      </c>
      <c r="B1706" s="3">
        <v>32.85</v>
      </c>
      <c r="D1706" s="20">
        <v>44800</v>
      </c>
      <c r="E1706" s="3">
        <v>84.08</v>
      </c>
      <c r="G1706" s="20">
        <v>42936</v>
      </c>
      <c r="H1706" s="3">
        <v>3.032</v>
      </c>
      <c r="J1706" s="20"/>
    </row>
    <row r="1707" spans="1:10">
      <c r="A1707" s="20">
        <v>43784</v>
      </c>
      <c r="B1707" s="3">
        <v>33.25</v>
      </c>
      <c r="D1707" s="20">
        <v>44801</v>
      </c>
      <c r="E1707" s="3">
        <v>78.849999999999994</v>
      </c>
      <c r="G1707" s="20">
        <v>42937</v>
      </c>
      <c r="H1707" s="3">
        <v>2.9940000000000002</v>
      </c>
      <c r="J1707" s="20"/>
    </row>
    <row r="1708" spans="1:10">
      <c r="A1708" s="20">
        <v>43787</v>
      </c>
      <c r="B1708" s="3">
        <v>32.75</v>
      </c>
      <c r="D1708" s="20">
        <v>44802</v>
      </c>
      <c r="E1708" s="3">
        <v>90.26</v>
      </c>
      <c r="G1708" s="20">
        <v>42940</v>
      </c>
      <c r="H1708" s="3">
        <v>2.9470000000000001</v>
      </c>
      <c r="J1708" s="20"/>
    </row>
    <row r="1709" spans="1:10">
      <c r="A1709" s="20">
        <v>43788</v>
      </c>
      <c r="B1709" s="3">
        <v>32.5</v>
      </c>
      <c r="D1709" s="20">
        <v>44803</v>
      </c>
      <c r="E1709" s="3">
        <v>90.36</v>
      </c>
      <c r="G1709" s="20">
        <v>42941</v>
      </c>
      <c r="H1709" s="3">
        <v>2.9660000000000002</v>
      </c>
      <c r="J1709" s="20"/>
    </row>
    <row r="1710" spans="1:10">
      <c r="A1710" s="20">
        <v>43789</v>
      </c>
      <c r="B1710" s="3">
        <v>32.6</v>
      </c>
      <c r="D1710" s="20">
        <v>44804</v>
      </c>
      <c r="E1710" s="3">
        <v>89.21</v>
      </c>
      <c r="G1710" s="20">
        <v>42942</v>
      </c>
      <c r="H1710" s="3">
        <v>2.9609999999999999</v>
      </c>
      <c r="J1710" s="20"/>
    </row>
    <row r="1711" spans="1:10">
      <c r="A1711" s="20">
        <v>43790</v>
      </c>
      <c r="B1711" s="3">
        <v>32.25</v>
      </c>
      <c r="D1711" s="20">
        <v>44805</v>
      </c>
      <c r="E1711" s="3">
        <v>86.07</v>
      </c>
      <c r="G1711" s="20">
        <v>42943</v>
      </c>
      <c r="H1711" s="3">
        <v>2.9830000000000001</v>
      </c>
      <c r="J1711" s="20"/>
    </row>
    <row r="1712" spans="1:10">
      <c r="A1712" s="20">
        <v>43791</v>
      </c>
      <c r="B1712" s="3">
        <v>32.6</v>
      </c>
      <c r="D1712" s="20">
        <v>44806</v>
      </c>
      <c r="E1712" s="3">
        <v>88.27</v>
      </c>
      <c r="G1712" s="20">
        <v>42944</v>
      </c>
      <c r="H1712" s="3">
        <v>2.9689999999999999</v>
      </c>
      <c r="J1712" s="20"/>
    </row>
    <row r="1713" spans="1:10">
      <c r="A1713" s="20">
        <v>43794</v>
      </c>
      <c r="B1713" s="3">
        <v>32.200000000000003</v>
      </c>
      <c r="D1713" s="20">
        <v>44807</v>
      </c>
      <c r="E1713" s="3">
        <v>77.239999999999995</v>
      </c>
      <c r="G1713" s="20">
        <v>42947</v>
      </c>
      <c r="H1713" s="3">
        <v>2.9140000000000001</v>
      </c>
      <c r="J1713" s="20"/>
    </row>
    <row r="1714" spans="1:10">
      <c r="A1714" s="20">
        <v>43795</v>
      </c>
      <c r="B1714" s="3">
        <v>32.15</v>
      </c>
      <c r="D1714" s="20">
        <v>44808</v>
      </c>
      <c r="E1714" s="3">
        <v>75.430000000000007</v>
      </c>
      <c r="G1714" s="20">
        <v>42948</v>
      </c>
      <c r="H1714" s="3">
        <v>2.923</v>
      </c>
      <c r="J1714" s="20"/>
    </row>
    <row r="1715" spans="1:10">
      <c r="A1715" s="20">
        <v>43796</v>
      </c>
      <c r="B1715" s="3">
        <v>32.049999999999997</v>
      </c>
      <c r="D1715" s="20">
        <v>44809</v>
      </c>
      <c r="E1715" s="3">
        <v>72.98</v>
      </c>
      <c r="G1715" s="20">
        <v>42949</v>
      </c>
      <c r="H1715" s="3">
        <v>2.9420000000000002</v>
      </c>
      <c r="J1715" s="20"/>
    </row>
    <row r="1716" spans="1:10">
      <c r="A1716" s="20">
        <v>43797</v>
      </c>
      <c r="B1716" s="3">
        <v>32</v>
      </c>
      <c r="D1716" s="20">
        <v>44810</v>
      </c>
      <c r="E1716" s="3">
        <v>81.87</v>
      </c>
      <c r="G1716" s="20">
        <v>42950</v>
      </c>
      <c r="H1716" s="3">
        <v>2.9489999999999998</v>
      </c>
      <c r="J1716" s="20"/>
    </row>
    <row r="1717" spans="1:10">
      <c r="A1717" s="20">
        <v>43798</v>
      </c>
      <c r="B1717" s="3">
        <v>31.25</v>
      </c>
      <c r="D1717" s="20">
        <v>44811</v>
      </c>
      <c r="E1717" s="3">
        <v>83.5</v>
      </c>
      <c r="G1717" s="20">
        <v>42951</v>
      </c>
      <c r="H1717" s="3">
        <v>2.9380000000000002</v>
      </c>
      <c r="J1717" s="20"/>
    </row>
    <row r="1718" spans="1:10">
      <c r="A1718" s="20">
        <v>43801</v>
      </c>
      <c r="B1718" s="3">
        <v>32.25</v>
      </c>
      <c r="D1718" s="20">
        <v>44812</v>
      </c>
      <c r="E1718" s="3">
        <v>89.39</v>
      </c>
      <c r="G1718" s="20">
        <v>42954</v>
      </c>
      <c r="H1718" s="3">
        <v>2.9489999999999998</v>
      </c>
      <c r="J1718" s="20"/>
    </row>
    <row r="1719" spans="1:10">
      <c r="A1719" s="20">
        <v>43802</v>
      </c>
      <c r="B1719" s="3">
        <v>32</v>
      </c>
      <c r="D1719" s="20">
        <v>44813</v>
      </c>
      <c r="E1719" s="3">
        <v>72.53</v>
      </c>
      <c r="G1719" s="20">
        <v>42955</v>
      </c>
      <c r="H1719" s="3">
        <v>2.9630000000000001</v>
      </c>
      <c r="J1719" s="20"/>
    </row>
    <row r="1720" spans="1:10">
      <c r="A1720" s="20">
        <v>43803</v>
      </c>
      <c r="B1720" s="3">
        <v>32.049999999999997</v>
      </c>
      <c r="D1720" s="20">
        <v>44814</v>
      </c>
      <c r="E1720" s="3">
        <v>69.33</v>
      </c>
      <c r="G1720" s="20">
        <v>42956</v>
      </c>
      <c r="H1720" s="3">
        <v>2.9830000000000001</v>
      </c>
      <c r="J1720" s="20"/>
    </row>
    <row r="1721" spans="1:10">
      <c r="A1721" s="20">
        <v>43804</v>
      </c>
      <c r="B1721" s="3">
        <v>32.15</v>
      </c>
      <c r="D1721" s="20">
        <v>44815</v>
      </c>
      <c r="E1721" s="3">
        <v>67.72</v>
      </c>
      <c r="G1721" s="20">
        <v>42957</v>
      </c>
      <c r="H1721" s="3">
        <v>3.0150000000000001</v>
      </c>
      <c r="J1721" s="20"/>
    </row>
    <row r="1722" spans="1:10">
      <c r="A1722" s="20">
        <v>43805</v>
      </c>
      <c r="B1722" s="3">
        <v>31.7</v>
      </c>
      <c r="D1722" s="20">
        <v>44816</v>
      </c>
      <c r="E1722" s="3">
        <v>70.22</v>
      </c>
      <c r="G1722" s="20">
        <v>42958</v>
      </c>
      <c r="H1722" s="3">
        <v>3.0179999999999998</v>
      </c>
      <c r="J1722" s="20"/>
    </row>
    <row r="1723" spans="1:10">
      <c r="A1723" s="20">
        <v>43808</v>
      </c>
      <c r="B1723" s="3">
        <v>31.35</v>
      </c>
      <c r="D1723" s="20">
        <v>44817</v>
      </c>
      <c r="E1723" s="3">
        <v>68.52</v>
      </c>
      <c r="G1723" s="20">
        <v>42961</v>
      </c>
      <c r="H1723" s="3">
        <v>3.02</v>
      </c>
      <c r="J1723" s="20"/>
    </row>
    <row r="1724" spans="1:10">
      <c r="A1724" s="20">
        <v>43809</v>
      </c>
      <c r="B1724" s="3">
        <v>31.5</v>
      </c>
      <c r="D1724" s="20">
        <v>44818</v>
      </c>
      <c r="E1724" s="3">
        <v>62.37</v>
      </c>
      <c r="G1724" s="20">
        <v>42962</v>
      </c>
      <c r="H1724" s="3">
        <v>3.0049999999999999</v>
      </c>
      <c r="J1724" s="20"/>
    </row>
    <row r="1725" spans="1:10">
      <c r="A1725" s="20">
        <v>43810</v>
      </c>
      <c r="B1725" s="3">
        <v>31.3</v>
      </c>
      <c r="D1725" s="20">
        <v>44819</v>
      </c>
      <c r="E1725" s="3">
        <v>64.66</v>
      </c>
      <c r="G1725" s="20">
        <v>42963</v>
      </c>
      <c r="H1725" s="3">
        <v>2.9830000000000001</v>
      </c>
      <c r="J1725" s="20"/>
    </row>
    <row r="1726" spans="1:10">
      <c r="A1726" s="20">
        <v>43811</v>
      </c>
      <c r="B1726" s="3">
        <v>31.4</v>
      </c>
      <c r="D1726" s="20">
        <v>44821</v>
      </c>
      <c r="E1726" s="3">
        <v>57.85</v>
      </c>
      <c r="G1726" s="20">
        <v>42964</v>
      </c>
      <c r="H1726" s="3">
        <v>2.9990000000000001</v>
      </c>
      <c r="J1726" s="20"/>
    </row>
    <row r="1727" spans="1:10">
      <c r="A1727" s="20">
        <v>43812</v>
      </c>
      <c r="B1727" s="3">
        <v>31.15</v>
      </c>
      <c r="D1727" s="20">
        <v>44822</v>
      </c>
      <c r="E1727" s="3">
        <v>65.489999999999995</v>
      </c>
      <c r="G1727" s="20">
        <v>42965</v>
      </c>
      <c r="H1727" s="3">
        <v>2.9870000000000001</v>
      </c>
      <c r="J1727" s="20"/>
    </row>
    <row r="1728" spans="1:10">
      <c r="A1728" s="20">
        <v>43815</v>
      </c>
      <c r="B1728" s="3">
        <v>31.4</v>
      </c>
      <c r="D1728" s="20">
        <v>44823</v>
      </c>
      <c r="E1728" s="3">
        <v>83.15</v>
      </c>
      <c r="G1728" s="20">
        <v>42968</v>
      </c>
      <c r="H1728" s="3">
        <v>3.016</v>
      </c>
      <c r="J1728" s="20"/>
    </row>
    <row r="1729" spans="1:10">
      <c r="A1729" s="20">
        <v>43816</v>
      </c>
      <c r="B1729" s="3">
        <v>31.2</v>
      </c>
      <c r="D1729" s="20">
        <v>44824</v>
      </c>
      <c r="E1729" s="3">
        <v>78.989999999999995</v>
      </c>
      <c r="G1729" s="20">
        <v>42969</v>
      </c>
      <c r="H1729" s="3">
        <v>3.01</v>
      </c>
      <c r="J1729" s="20"/>
    </row>
    <row r="1730" spans="1:10">
      <c r="A1730" s="20">
        <v>43817</v>
      </c>
      <c r="B1730" s="3">
        <v>31.1</v>
      </c>
      <c r="D1730" s="20">
        <v>44825</v>
      </c>
      <c r="E1730" s="3">
        <v>86.82</v>
      </c>
      <c r="G1730" s="20">
        <v>42970</v>
      </c>
      <c r="H1730" s="3">
        <v>3.0129999999999999</v>
      </c>
      <c r="J1730" s="20"/>
    </row>
    <row r="1731" spans="1:10">
      <c r="A1731" s="20">
        <v>43818</v>
      </c>
      <c r="B1731" s="3">
        <v>30.95</v>
      </c>
      <c r="D1731" s="20">
        <v>44826</v>
      </c>
      <c r="E1731" s="3">
        <v>105.3</v>
      </c>
      <c r="G1731" s="20">
        <v>42971</v>
      </c>
      <c r="H1731" s="3">
        <v>3.0179999999999998</v>
      </c>
      <c r="J1731" s="20"/>
    </row>
    <row r="1732" spans="1:10">
      <c r="A1732" s="20">
        <v>43819</v>
      </c>
      <c r="B1732" s="3">
        <v>31.15</v>
      </c>
      <c r="D1732" s="20">
        <v>44827</v>
      </c>
      <c r="E1732" s="3">
        <v>65.02</v>
      </c>
      <c r="G1732" s="20">
        <v>42972</v>
      </c>
      <c r="H1732" s="3">
        <v>2.9929999999999999</v>
      </c>
      <c r="J1732" s="20"/>
    </row>
    <row r="1733" spans="1:10">
      <c r="A1733" s="20">
        <v>43822</v>
      </c>
      <c r="B1733" s="3">
        <v>30.65</v>
      </c>
      <c r="D1733" s="20">
        <v>44828</v>
      </c>
      <c r="E1733" s="3">
        <v>54.7</v>
      </c>
      <c r="G1733" s="20">
        <v>42975</v>
      </c>
      <c r="H1733" s="3">
        <v>3.0129999999999999</v>
      </c>
      <c r="J1733" s="20"/>
    </row>
    <row r="1734" spans="1:10">
      <c r="A1734" s="20">
        <v>43823</v>
      </c>
      <c r="B1734" s="3">
        <v>30.5</v>
      </c>
      <c r="D1734" s="20">
        <v>44829</v>
      </c>
      <c r="E1734" s="3">
        <v>53.93</v>
      </c>
      <c r="G1734" s="20">
        <v>42976</v>
      </c>
      <c r="H1734" s="3">
        <v>3.02</v>
      </c>
      <c r="J1734" s="20"/>
    </row>
    <row r="1735" spans="1:10">
      <c r="A1735" s="20">
        <v>43824</v>
      </c>
      <c r="B1735" s="3">
        <v>30.5</v>
      </c>
      <c r="D1735" s="20">
        <v>44830</v>
      </c>
      <c r="E1735" s="3">
        <v>51.71</v>
      </c>
      <c r="G1735" s="20">
        <v>42977</v>
      </c>
      <c r="H1735" s="3">
        <v>3.0019999999999998</v>
      </c>
      <c r="J1735" s="20"/>
    </row>
    <row r="1736" spans="1:10">
      <c r="A1736" s="20">
        <v>43825</v>
      </c>
      <c r="B1736" s="3">
        <v>30.95</v>
      </c>
      <c r="D1736" s="20">
        <v>44831</v>
      </c>
      <c r="E1736" s="3">
        <v>46.97</v>
      </c>
      <c r="G1736" s="20">
        <v>42978</v>
      </c>
      <c r="H1736" s="3">
        <v>3.0390000000000001</v>
      </c>
      <c r="J1736" s="20"/>
    </row>
    <row r="1737" spans="1:10">
      <c r="A1737" s="20">
        <v>43826</v>
      </c>
      <c r="B1737" s="3">
        <v>30.95</v>
      </c>
      <c r="D1737" s="20">
        <v>44832</v>
      </c>
      <c r="E1737" s="3">
        <v>47.27</v>
      </c>
      <c r="G1737" s="20">
        <v>42979</v>
      </c>
      <c r="H1737" s="3">
        <v>3.0550000000000002</v>
      </c>
      <c r="J1737" s="20"/>
    </row>
    <row r="1738" spans="1:10">
      <c r="A1738" s="20">
        <v>43829</v>
      </c>
      <c r="B1738" s="3">
        <v>30.95</v>
      </c>
      <c r="D1738" s="20">
        <v>44833</v>
      </c>
      <c r="E1738" s="3">
        <v>49.1</v>
      </c>
      <c r="G1738" s="20">
        <v>42982</v>
      </c>
      <c r="H1738" s="3">
        <v>3.0430000000000001</v>
      </c>
      <c r="J1738" s="20"/>
    </row>
    <row r="1739" spans="1:10">
      <c r="A1739" s="20">
        <v>43830</v>
      </c>
      <c r="B1739" s="3">
        <v>30.9</v>
      </c>
      <c r="D1739" s="20">
        <v>44834</v>
      </c>
      <c r="E1739" s="3">
        <v>45.29</v>
      </c>
      <c r="G1739" s="20">
        <v>42983</v>
      </c>
      <c r="H1739" s="3">
        <v>3.0219999999999998</v>
      </c>
      <c r="J1739" s="20"/>
    </row>
    <row r="1740" spans="1:10">
      <c r="A1740" s="20">
        <v>43831</v>
      </c>
      <c r="B1740" s="3">
        <v>30.9</v>
      </c>
      <c r="D1740" s="20">
        <v>44835</v>
      </c>
      <c r="E1740" s="3">
        <v>37.74</v>
      </c>
      <c r="G1740" s="20">
        <v>42984</v>
      </c>
      <c r="H1740" s="3">
        <v>3.0379999999999998</v>
      </c>
      <c r="J1740" s="20"/>
    </row>
    <row r="1741" spans="1:10">
      <c r="A1741" s="20">
        <v>43832</v>
      </c>
      <c r="B1741" s="3">
        <v>27.25</v>
      </c>
      <c r="D1741" s="20">
        <v>44836</v>
      </c>
      <c r="E1741" s="3">
        <v>39.68</v>
      </c>
      <c r="G1741" s="20">
        <v>42985</v>
      </c>
      <c r="H1741" s="3">
        <v>3.0390000000000001</v>
      </c>
      <c r="J1741" s="20"/>
    </row>
    <row r="1742" spans="1:10">
      <c r="A1742" s="20">
        <v>43833</v>
      </c>
      <c r="B1742" s="3">
        <v>27.25</v>
      </c>
      <c r="D1742" s="20">
        <v>44837</v>
      </c>
      <c r="E1742" s="3">
        <v>47.54</v>
      </c>
      <c r="G1742" s="20">
        <v>42986</v>
      </c>
      <c r="H1742" s="3">
        <v>3.0129999999999999</v>
      </c>
      <c r="J1742" s="20"/>
    </row>
    <row r="1743" spans="1:10">
      <c r="A1743" s="20">
        <v>43836</v>
      </c>
      <c r="B1743" s="3">
        <v>27.25</v>
      </c>
      <c r="D1743" s="20">
        <v>44838</v>
      </c>
      <c r="E1743" s="3">
        <v>47.36</v>
      </c>
      <c r="G1743" s="20">
        <v>42989</v>
      </c>
      <c r="H1743" s="3">
        <v>3.048</v>
      </c>
      <c r="J1743" s="20"/>
    </row>
    <row r="1744" spans="1:10">
      <c r="A1744" s="20">
        <v>43837</v>
      </c>
      <c r="B1744" s="3">
        <v>27.2</v>
      </c>
      <c r="D1744" s="20">
        <v>44839</v>
      </c>
      <c r="E1744" s="3">
        <v>50.8</v>
      </c>
      <c r="G1744" s="20">
        <v>42990</v>
      </c>
      <c r="H1744" s="3">
        <v>3.0619999999999998</v>
      </c>
      <c r="J1744" s="20"/>
    </row>
    <row r="1745" spans="1:10">
      <c r="A1745" s="20">
        <v>43838</v>
      </c>
      <c r="B1745" s="3">
        <v>27.15</v>
      </c>
      <c r="D1745" s="20">
        <v>44840</v>
      </c>
      <c r="E1745" s="3">
        <v>60.48</v>
      </c>
      <c r="G1745" s="20">
        <v>42991</v>
      </c>
      <c r="H1745" s="3">
        <v>3.081</v>
      </c>
      <c r="J1745" s="20"/>
    </row>
    <row r="1746" spans="1:10">
      <c r="A1746" s="20">
        <v>43839</v>
      </c>
      <c r="B1746" s="3">
        <v>28.15</v>
      </c>
      <c r="D1746" s="20">
        <v>44841</v>
      </c>
      <c r="E1746" s="3">
        <v>60.72</v>
      </c>
      <c r="G1746" s="20">
        <v>42992</v>
      </c>
      <c r="H1746" s="3">
        <v>3.0760000000000001</v>
      </c>
      <c r="J1746" s="20"/>
    </row>
    <row r="1747" spans="1:10">
      <c r="A1747" s="20">
        <v>43840</v>
      </c>
      <c r="B1747" s="3">
        <v>28.35</v>
      </c>
      <c r="D1747" s="20">
        <v>44842</v>
      </c>
      <c r="E1747" s="3">
        <v>54.05</v>
      </c>
      <c r="G1747" s="20">
        <v>42993</v>
      </c>
      <c r="H1747" s="3">
        <v>3.0750000000000002</v>
      </c>
      <c r="J1747" s="20"/>
    </row>
    <row r="1748" spans="1:10">
      <c r="A1748" s="20">
        <v>43843</v>
      </c>
      <c r="B1748" s="3">
        <v>28.5</v>
      </c>
      <c r="D1748" s="20">
        <v>44843</v>
      </c>
      <c r="E1748" s="3">
        <v>54.8</v>
      </c>
      <c r="G1748" s="20">
        <v>42996</v>
      </c>
      <c r="H1748" s="3">
        <v>3.11</v>
      </c>
      <c r="J1748" s="20"/>
    </row>
    <row r="1749" spans="1:10">
      <c r="A1749" s="20">
        <v>43844</v>
      </c>
      <c r="B1749" s="3">
        <v>28.25</v>
      </c>
      <c r="D1749" s="20">
        <v>44844</v>
      </c>
      <c r="E1749" s="3">
        <v>52.69</v>
      </c>
      <c r="G1749" s="20">
        <v>42997</v>
      </c>
      <c r="H1749" s="3">
        <v>3.1070000000000002</v>
      </c>
      <c r="J1749" s="20"/>
    </row>
    <row r="1750" spans="1:10">
      <c r="A1750" s="20">
        <v>43845</v>
      </c>
      <c r="B1750" s="3">
        <v>27.95</v>
      </c>
      <c r="D1750" s="20">
        <v>44845</v>
      </c>
      <c r="E1750" s="3">
        <v>45.97</v>
      </c>
      <c r="G1750" s="20">
        <v>42998</v>
      </c>
      <c r="H1750" s="3">
        <v>3.101</v>
      </c>
      <c r="J1750" s="20"/>
    </row>
    <row r="1751" spans="1:10">
      <c r="A1751" s="20">
        <v>43846</v>
      </c>
      <c r="B1751" s="3">
        <v>27.9</v>
      </c>
      <c r="D1751" s="20">
        <v>44846</v>
      </c>
      <c r="E1751" s="3">
        <v>79.39</v>
      </c>
      <c r="G1751" s="20">
        <v>42999</v>
      </c>
      <c r="H1751" s="3">
        <v>3.0379999999999998</v>
      </c>
      <c r="J1751" s="20"/>
    </row>
    <row r="1752" spans="1:10">
      <c r="A1752" s="20">
        <v>43847</v>
      </c>
      <c r="B1752" s="3">
        <v>27.75</v>
      </c>
      <c r="D1752" s="20">
        <v>44847</v>
      </c>
      <c r="E1752" s="3">
        <v>58.98</v>
      </c>
      <c r="G1752" s="20">
        <v>43000</v>
      </c>
      <c r="H1752" s="3">
        <v>3.048</v>
      </c>
      <c r="J1752" s="20"/>
    </row>
    <row r="1753" spans="1:10">
      <c r="A1753" s="20">
        <v>43850</v>
      </c>
      <c r="B1753" s="3">
        <v>27.55</v>
      </c>
      <c r="D1753" s="20">
        <v>44848</v>
      </c>
      <c r="E1753" s="3">
        <v>50.21</v>
      </c>
      <c r="G1753" s="20">
        <v>43003</v>
      </c>
      <c r="H1753" s="3">
        <v>3.036</v>
      </c>
      <c r="J1753" s="20"/>
    </row>
    <row r="1754" spans="1:10">
      <c r="A1754" s="20">
        <v>43851</v>
      </c>
      <c r="B1754" s="3">
        <v>27.5</v>
      </c>
      <c r="D1754" s="20">
        <v>44849</v>
      </c>
      <c r="E1754" s="3">
        <v>53.5</v>
      </c>
      <c r="G1754" s="20">
        <v>43004</v>
      </c>
      <c r="H1754" s="3">
        <v>3.0390000000000001</v>
      </c>
      <c r="J1754" s="20"/>
    </row>
    <row r="1755" spans="1:10">
      <c r="A1755" s="20">
        <v>43852</v>
      </c>
      <c r="B1755" s="3">
        <v>27.25</v>
      </c>
      <c r="D1755" s="20">
        <v>44850</v>
      </c>
      <c r="E1755" s="3">
        <v>54.96</v>
      </c>
      <c r="G1755" s="20">
        <v>43005</v>
      </c>
      <c r="H1755" s="3">
        <v>3.0680000000000001</v>
      </c>
      <c r="J1755" s="20"/>
    </row>
    <row r="1756" spans="1:10">
      <c r="A1756" s="20">
        <v>43853</v>
      </c>
      <c r="B1756" s="3">
        <v>27.3</v>
      </c>
      <c r="D1756" s="20">
        <v>44851</v>
      </c>
      <c r="E1756" s="3">
        <v>52.5</v>
      </c>
      <c r="G1756" s="20">
        <v>43006</v>
      </c>
      <c r="H1756" s="3">
        <v>3.0550000000000002</v>
      </c>
      <c r="J1756" s="20"/>
    </row>
    <row r="1757" spans="1:10">
      <c r="A1757" s="20">
        <v>43854</v>
      </c>
      <c r="B1757" s="3">
        <v>27.2</v>
      </c>
      <c r="D1757" s="20">
        <v>44852</v>
      </c>
      <c r="E1757" s="3">
        <v>54.46</v>
      </c>
      <c r="G1757" s="20">
        <v>43007</v>
      </c>
      <c r="H1757" s="3">
        <v>3.0430000000000001</v>
      </c>
      <c r="J1757" s="20"/>
    </row>
    <row r="1758" spans="1:10">
      <c r="A1758" s="20">
        <v>43857</v>
      </c>
      <c r="B1758" s="3">
        <v>27.05</v>
      </c>
      <c r="D1758" s="20">
        <v>44853</v>
      </c>
      <c r="E1758" s="3">
        <v>50.75</v>
      </c>
      <c r="G1758" s="20">
        <v>43010</v>
      </c>
      <c r="H1758" s="3">
        <v>3.0179999999999998</v>
      </c>
      <c r="J1758" s="20"/>
    </row>
    <row r="1759" spans="1:10">
      <c r="A1759" s="20">
        <v>43858</v>
      </c>
      <c r="B1759" s="3">
        <v>27.2</v>
      </c>
      <c r="D1759" s="20">
        <v>44854</v>
      </c>
      <c r="E1759" s="3">
        <v>49.16</v>
      </c>
      <c r="G1759" s="20">
        <v>43011</v>
      </c>
      <c r="H1759" s="3">
        <v>3.0110000000000001</v>
      </c>
      <c r="J1759" s="20"/>
    </row>
    <row r="1760" spans="1:10">
      <c r="A1760" s="20">
        <v>43859</v>
      </c>
      <c r="B1760" s="3">
        <v>26.95</v>
      </c>
      <c r="D1760" s="20">
        <v>44855</v>
      </c>
      <c r="E1760" s="3">
        <v>34.83</v>
      </c>
      <c r="G1760" s="20">
        <v>43012</v>
      </c>
      <c r="H1760" s="3">
        <v>3.0390000000000001</v>
      </c>
      <c r="J1760" s="20"/>
    </row>
    <row r="1761" spans="1:10">
      <c r="A1761" s="20">
        <v>43860</v>
      </c>
      <c r="B1761" s="3">
        <v>26.95</v>
      </c>
      <c r="D1761" s="20">
        <v>44856</v>
      </c>
      <c r="E1761" s="3">
        <v>27.11</v>
      </c>
      <c r="G1761" s="20">
        <v>43013</v>
      </c>
      <c r="H1761" s="3">
        <v>3.0409999999999999</v>
      </c>
      <c r="J1761" s="20"/>
    </row>
    <row r="1762" spans="1:10">
      <c r="A1762" s="20">
        <v>43861</v>
      </c>
      <c r="B1762" s="3">
        <v>27.05</v>
      </c>
      <c r="D1762" s="20">
        <v>44857</v>
      </c>
      <c r="E1762" s="3">
        <v>26.28</v>
      </c>
      <c r="G1762" s="20">
        <v>43014</v>
      </c>
      <c r="H1762" s="3">
        <v>3.0110000000000001</v>
      </c>
      <c r="J1762" s="20"/>
    </row>
    <row r="1763" spans="1:10">
      <c r="A1763" s="20">
        <v>43864</v>
      </c>
      <c r="B1763" s="3">
        <v>26.65</v>
      </c>
      <c r="D1763" s="20">
        <v>44858</v>
      </c>
      <c r="E1763" s="3">
        <v>36.299999999999997</v>
      </c>
      <c r="G1763" s="20">
        <v>43017</v>
      </c>
      <c r="H1763" s="3">
        <v>3.008</v>
      </c>
      <c r="J1763" s="20"/>
    </row>
    <row r="1764" spans="1:10">
      <c r="A1764" s="20">
        <v>43865</v>
      </c>
      <c r="B1764" s="3">
        <v>27</v>
      </c>
      <c r="D1764" s="20">
        <v>44859</v>
      </c>
      <c r="E1764" s="3">
        <v>48.09</v>
      </c>
      <c r="G1764" s="20">
        <v>43018</v>
      </c>
      <c r="H1764" s="3">
        <v>3.036</v>
      </c>
      <c r="J1764" s="20"/>
    </row>
    <row r="1765" spans="1:10">
      <c r="A1765" s="20">
        <v>43866</v>
      </c>
      <c r="B1765" s="3">
        <v>26.95</v>
      </c>
      <c r="D1765" s="20">
        <v>44860</v>
      </c>
      <c r="E1765" s="3">
        <v>33.99</v>
      </c>
      <c r="G1765" s="20">
        <v>43019</v>
      </c>
      <c r="H1765" s="3">
        <v>3.0219999999999998</v>
      </c>
      <c r="J1765" s="20"/>
    </row>
    <row r="1766" spans="1:10">
      <c r="A1766" s="20">
        <v>43867</v>
      </c>
      <c r="B1766" s="3">
        <v>27.05</v>
      </c>
      <c r="D1766" s="20">
        <v>44862</v>
      </c>
      <c r="E1766" s="3">
        <v>37.25</v>
      </c>
      <c r="G1766" s="20">
        <v>43020</v>
      </c>
      <c r="H1766" s="3">
        <v>3.0569999999999999</v>
      </c>
      <c r="J1766" s="20"/>
    </row>
    <row r="1767" spans="1:10">
      <c r="A1767" s="20">
        <v>43868</v>
      </c>
      <c r="B1767" s="3">
        <v>27.25</v>
      </c>
      <c r="D1767" s="20">
        <v>44863</v>
      </c>
      <c r="E1767" s="3">
        <v>51.85</v>
      </c>
      <c r="G1767" s="20">
        <v>43021</v>
      </c>
      <c r="H1767" s="3">
        <v>3.0720000000000001</v>
      </c>
      <c r="J1767" s="20"/>
    </row>
    <row r="1768" spans="1:10">
      <c r="A1768" s="20">
        <v>43871</v>
      </c>
      <c r="B1768" s="3">
        <v>27.15</v>
      </c>
      <c r="D1768" s="20">
        <v>44864</v>
      </c>
      <c r="E1768" s="3">
        <v>53.95</v>
      </c>
      <c r="G1768" s="20">
        <v>43024</v>
      </c>
      <c r="H1768" s="3">
        <v>3.0630000000000002</v>
      </c>
      <c r="J1768" s="20"/>
    </row>
    <row r="1769" spans="1:10">
      <c r="A1769" s="20">
        <v>43872</v>
      </c>
      <c r="B1769" s="3">
        <v>27.15</v>
      </c>
      <c r="D1769" s="20">
        <v>44865</v>
      </c>
      <c r="E1769" s="3">
        <v>52.07</v>
      </c>
      <c r="G1769" s="20">
        <v>43025</v>
      </c>
      <c r="H1769" s="3">
        <v>3.073</v>
      </c>
      <c r="J1769" s="20"/>
    </row>
    <row r="1770" spans="1:10">
      <c r="A1770" s="20">
        <v>43873</v>
      </c>
      <c r="B1770" s="3">
        <v>27.35</v>
      </c>
      <c r="D1770" s="20">
        <v>44866</v>
      </c>
      <c r="E1770" s="3">
        <v>39.29</v>
      </c>
      <c r="G1770" s="20">
        <v>43026</v>
      </c>
      <c r="H1770" s="3">
        <v>3.0470000000000002</v>
      </c>
      <c r="J1770" s="20"/>
    </row>
    <row r="1771" spans="1:10">
      <c r="A1771" s="20">
        <v>43874</v>
      </c>
      <c r="B1771" s="3">
        <v>27.15</v>
      </c>
      <c r="D1771" s="20">
        <v>44867</v>
      </c>
      <c r="E1771" s="3">
        <v>28.3</v>
      </c>
      <c r="G1771" s="20">
        <v>43027</v>
      </c>
      <c r="H1771" s="3">
        <v>3.069</v>
      </c>
      <c r="J1771" s="20"/>
    </row>
    <row r="1772" spans="1:10">
      <c r="A1772" s="20">
        <v>43875</v>
      </c>
      <c r="B1772" s="3">
        <v>27.15</v>
      </c>
      <c r="D1772" s="20">
        <v>44868</v>
      </c>
      <c r="E1772" s="3">
        <v>22.85</v>
      </c>
      <c r="G1772" s="20">
        <v>43028</v>
      </c>
      <c r="H1772" s="3">
        <v>3.073</v>
      </c>
      <c r="J1772" s="20"/>
    </row>
    <row r="1773" spans="1:10">
      <c r="A1773" s="20">
        <v>43878</v>
      </c>
      <c r="B1773" s="3">
        <v>27.35</v>
      </c>
      <c r="D1773" s="20">
        <v>44869</v>
      </c>
      <c r="E1773" s="3">
        <v>31.54</v>
      </c>
      <c r="G1773" s="20">
        <v>43031</v>
      </c>
      <c r="H1773" s="3">
        <v>3.093</v>
      </c>
      <c r="J1773" s="20"/>
    </row>
    <row r="1774" spans="1:10">
      <c r="A1774" s="20">
        <v>43879</v>
      </c>
      <c r="B1774" s="3">
        <v>27.3</v>
      </c>
      <c r="D1774" s="20">
        <v>44870</v>
      </c>
      <c r="E1774" s="3">
        <v>21.62</v>
      </c>
      <c r="G1774" s="20">
        <v>43032</v>
      </c>
      <c r="H1774" s="3">
        <v>3.085</v>
      </c>
      <c r="J1774" s="20"/>
    </row>
    <row r="1775" spans="1:10">
      <c r="A1775" s="20">
        <v>43880</v>
      </c>
      <c r="B1775" s="3">
        <v>27.35</v>
      </c>
      <c r="D1775" s="20">
        <v>44871</v>
      </c>
      <c r="E1775" s="3">
        <v>23.01</v>
      </c>
      <c r="G1775" s="20">
        <v>43033</v>
      </c>
      <c r="H1775" s="3">
        <v>3.06</v>
      </c>
      <c r="J1775" s="20"/>
    </row>
    <row r="1776" spans="1:10">
      <c r="A1776" s="20">
        <v>43881</v>
      </c>
      <c r="B1776" s="3">
        <v>27.15</v>
      </c>
      <c r="D1776" s="20">
        <v>44872</v>
      </c>
      <c r="E1776" s="3">
        <v>40.44</v>
      </c>
      <c r="G1776" s="20">
        <v>43034</v>
      </c>
      <c r="H1776" s="3">
        <v>3.0430000000000001</v>
      </c>
      <c r="J1776" s="20"/>
    </row>
    <row r="1777" spans="1:10">
      <c r="A1777" s="20">
        <v>43882</v>
      </c>
      <c r="B1777" s="3">
        <v>27.45</v>
      </c>
      <c r="D1777" s="20">
        <v>44873</v>
      </c>
      <c r="E1777" s="3">
        <v>36.909999999999997</v>
      </c>
      <c r="G1777" s="20">
        <v>43035</v>
      </c>
      <c r="H1777" s="3">
        <v>2.9929999999999999</v>
      </c>
      <c r="J1777" s="20"/>
    </row>
    <row r="1778" spans="1:10">
      <c r="A1778" s="20">
        <v>43885</v>
      </c>
      <c r="B1778" s="3">
        <v>27.35</v>
      </c>
      <c r="D1778" s="20">
        <v>44874</v>
      </c>
      <c r="E1778" s="3">
        <v>28.59</v>
      </c>
      <c r="G1778" s="20">
        <v>43038</v>
      </c>
      <c r="H1778" s="3">
        <v>2.9990000000000001</v>
      </c>
      <c r="J1778" s="20"/>
    </row>
    <row r="1779" spans="1:10">
      <c r="A1779" s="20">
        <v>43886</v>
      </c>
      <c r="B1779" s="3">
        <v>27.45</v>
      </c>
      <c r="D1779" s="20">
        <v>44875</v>
      </c>
      <c r="E1779" s="3">
        <v>69.62</v>
      </c>
      <c r="G1779" s="20">
        <v>43039</v>
      </c>
      <c r="H1779" s="3">
        <v>2.9540000000000002</v>
      </c>
      <c r="J1779" s="20"/>
    </row>
    <row r="1780" spans="1:10">
      <c r="A1780" s="20">
        <v>43887</v>
      </c>
      <c r="B1780" s="3">
        <v>27.4</v>
      </c>
      <c r="D1780" s="20">
        <v>44876</v>
      </c>
      <c r="E1780" s="3">
        <v>35.42</v>
      </c>
      <c r="G1780" s="20">
        <v>43040</v>
      </c>
      <c r="H1780" s="3">
        <v>2.9420000000000002</v>
      </c>
      <c r="J1780" s="20"/>
    </row>
    <row r="1781" spans="1:10">
      <c r="A1781" s="20">
        <v>43888</v>
      </c>
      <c r="B1781" s="3">
        <v>27.1</v>
      </c>
      <c r="D1781" s="20">
        <v>44877</v>
      </c>
      <c r="E1781" s="3">
        <v>46.97</v>
      </c>
      <c r="G1781" s="20">
        <v>43041</v>
      </c>
      <c r="H1781" s="3">
        <v>2.964</v>
      </c>
      <c r="J1781" s="20"/>
    </row>
    <row r="1782" spans="1:10">
      <c r="A1782" s="20">
        <v>43889</v>
      </c>
      <c r="B1782" s="3">
        <v>26.8</v>
      </c>
      <c r="D1782" s="20">
        <v>44878</v>
      </c>
      <c r="E1782" s="3">
        <v>32.31</v>
      </c>
      <c r="G1782" s="20">
        <v>43042</v>
      </c>
      <c r="H1782" s="3">
        <v>2.996</v>
      </c>
      <c r="J1782" s="20"/>
    </row>
    <row r="1783" spans="1:10">
      <c r="A1783" s="20">
        <v>43892</v>
      </c>
      <c r="B1783" s="3">
        <v>26.85</v>
      </c>
      <c r="D1783" s="20">
        <v>44879</v>
      </c>
      <c r="E1783" s="3">
        <v>39.24</v>
      </c>
      <c r="G1783" s="20">
        <v>43045</v>
      </c>
      <c r="H1783" s="3">
        <v>3.0539999999999998</v>
      </c>
      <c r="J1783" s="20"/>
    </row>
    <row r="1784" spans="1:10">
      <c r="A1784" s="20">
        <v>43893</v>
      </c>
      <c r="B1784" s="3">
        <v>27.05</v>
      </c>
      <c r="D1784" s="20">
        <v>44880</v>
      </c>
      <c r="E1784" s="3">
        <v>62.34</v>
      </c>
      <c r="G1784" s="20">
        <v>43046</v>
      </c>
      <c r="H1784" s="3">
        <v>3.0659999999999998</v>
      </c>
      <c r="J1784" s="20"/>
    </row>
    <row r="1785" spans="1:10">
      <c r="A1785" s="20">
        <v>43894</v>
      </c>
      <c r="B1785" s="3">
        <v>27.05</v>
      </c>
      <c r="D1785" s="20">
        <v>44881</v>
      </c>
      <c r="E1785" s="3">
        <v>66.489999999999995</v>
      </c>
      <c r="G1785" s="20">
        <v>43047</v>
      </c>
      <c r="H1785" s="3">
        <v>3.0779999999999998</v>
      </c>
      <c r="J1785" s="20"/>
    </row>
    <row r="1786" spans="1:10">
      <c r="A1786" s="20">
        <v>43895</v>
      </c>
      <c r="B1786" s="3">
        <v>27.1</v>
      </c>
      <c r="D1786" s="20">
        <v>44882</v>
      </c>
      <c r="E1786" s="3">
        <v>50.04</v>
      </c>
      <c r="G1786" s="20">
        <v>43048</v>
      </c>
      <c r="H1786" s="3">
        <v>3.0880000000000001</v>
      </c>
      <c r="J1786" s="20"/>
    </row>
    <row r="1787" spans="1:10">
      <c r="A1787" s="20">
        <v>43896</v>
      </c>
      <c r="B1787" s="3">
        <v>26.95</v>
      </c>
      <c r="D1787" s="20">
        <v>44883</v>
      </c>
      <c r="E1787" s="3">
        <v>49.11</v>
      </c>
      <c r="G1787" s="20">
        <v>43049</v>
      </c>
      <c r="H1787" s="3">
        <v>3.093</v>
      </c>
      <c r="J1787" s="20"/>
    </row>
    <row r="1788" spans="1:10">
      <c r="A1788" s="20">
        <v>43899</v>
      </c>
      <c r="B1788" s="3">
        <v>27.6</v>
      </c>
      <c r="D1788" s="20">
        <v>44884</v>
      </c>
      <c r="E1788" s="3">
        <v>65.28</v>
      </c>
      <c r="G1788" s="20">
        <v>43052</v>
      </c>
      <c r="H1788" s="3">
        <v>3.0760000000000001</v>
      </c>
      <c r="J1788" s="20"/>
    </row>
    <row r="1789" spans="1:10">
      <c r="A1789" s="20">
        <v>43900</v>
      </c>
      <c r="B1789" s="3">
        <v>27.35</v>
      </c>
      <c r="D1789" s="20">
        <v>44885</v>
      </c>
      <c r="E1789" s="3">
        <v>57.14</v>
      </c>
      <c r="G1789" s="20">
        <v>43053</v>
      </c>
      <c r="H1789" s="3">
        <v>3.0470000000000002</v>
      </c>
      <c r="J1789" s="20"/>
    </row>
    <row r="1790" spans="1:10">
      <c r="A1790" s="20">
        <v>43901</v>
      </c>
      <c r="B1790" s="3">
        <v>26.9</v>
      </c>
      <c r="D1790" s="20">
        <v>44886</v>
      </c>
      <c r="E1790" s="3">
        <v>59.15</v>
      </c>
      <c r="G1790" s="20">
        <v>43054</v>
      </c>
      <c r="H1790" s="3">
        <v>3.036</v>
      </c>
      <c r="J1790" s="20"/>
    </row>
    <row r="1791" spans="1:10">
      <c r="A1791" s="20">
        <v>43902</v>
      </c>
      <c r="B1791" s="3">
        <v>26.85</v>
      </c>
      <c r="D1791" s="20">
        <v>44887</v>
      </c>
      <c r="E1791" s="3">
        <v>44.46</v>
      </c>
      <c r="G1791" s="20">
        <v>43055</v>
      </c>
      <c r="H1791" s="3">
        <v>3.0369999999999999</v>
      </c>
      <c r="J1791" s="20"/>
    </row>
    <row r="1792" spans="1:10">
      <c r="A1792" s="20">
        <v>43903</v>
      </c>
      <c r="B1792" s="3">
        <v>27.3</v>
      </c>
      <c r="D1792" s="20">
        <v>44888</v>
      </c>
      <c r="E1792" s="3">
        <v>39.74</v>
      </c>
      <c r="G1792" s="20">
        <v>43056</v>
      </c>
      <c r="H1792" s="3">
        <v>3.07</v>
      </c>
      <c r="J1792" s="20"/>
    </row>
    <row r="1793" spans="1:10">
      <c r="A1793" s="20">
        <v>43906</v>
      </c>
      <c r="B1793" s="3">
        <v>27.05</v>
      </c>
      <c r="D1793" s="20">
        <v>44889</v>
      </c>
      <c r="E1793" s="3">
        <v>40.47</v>
      </c>
      <c r="G1793" s="20">
        <v>43059</v>
      </c>
      <c r="H1793" s="3">
        <v>3.0369999999999999</v>
      </c>
      <c r="J1793" s="20"/>
    </row>
    <row r="1794" spans="1:10">
      <c r="A1794" s="20">
        <v>43907</v>
      </c>
      <c r="B1794" s="3">
        <v>27.55</v>
      </c>
      <c r="D1794" s="20">
        <v>44890</v>
      </c>
      <c r="E1794" s="3">
        <v>47.91</v>
      </c>
      <c r="G1794" s="20">
        <v>43060</v>
      </c>
      <c r="H1794" s="3">
        <v>3.0249999999999999</v>
      </c>
      <c r="J1794" s="20"/>
    </row>
    <row r="1795" spans="1:10">
      <c r="A1795" s="20">
        <v>43908</v>
      </c>
      <c r="B1795" s="3">
        <v>27.15</v>
      </c>
      <c r="D1795" s="20">
        <v>44891</v>
      </c>
      <c r="E1795" s="3">
        <v>46.29</v>
      </c>
      <c r="G1795" s="20">
        <v>43061</v>
      </c>
      <c r="H1795" s="3">
        <v>2.996</v>
      </c>
      <c r="J1795" s="20"/>
    </row>
    <row r="1796" spans="1:10">
      <c r="A1796" s="20">
        <v>43909</v>
      </c>
      <c r="B1796" s="3">
        <v>27.35</v>
      </c>
      <c r="D1796" s="20">
        <v>44892</v>
      </c>
      <c r="E1796" s="3">
        <v>53.07</v>
      </c>
      <c r="G1796" s="20">
        <v>43062</v>
      </c>
      <c r="H1796" s="3">
        <v>2.9590000000000001</v>
      </c>
      <c r="J1796" s="20"/>
    </row>
    <row r="1797" spans="1:10">
      <c r="A1797" s="20">
        <v>43910</v>
      </c>
      <c r="B1797" s="3">
        <v>27.65</v>
      </c>
      <c r="D1797" s="20">
        <v>44893</v>
      </c>
      <c r="E1797" s="3">
        <v>43.75</v>
      </c>
      <c r="G1797" s="20">
        <v>43063</v>
      </c>
      <c r="H1797" s="3">
        <v>2.9119999999999999</v>
      </c>
      <c r="J1797" s="20"/>
    </row>
    <row r="1798" spans="1:10">
      <c r="A1798" s="20">
        <v>43913</v>
      </c>
      <c r="B1798" s="3">
        <v>27.85</v>
      </c>
      <c r="D1798" s="20">
        <v>44894</v>
      </c>
      <c r="E1798" s="3">
        <v>36.56</v>
      </c>
      <c r="G1798" s="20">
        <v>43066</v>
      </c>
      <c r="H1798" s="3">
        <v>2.9529999999999998</v>
      </c>
      <c r="J1798" s="20"/>
    </row>
    <row r="1799" spans="1:10">
      <c r="A1799" s="20">
        <v>43914</v>
      </c>
      <c r="B1799" s="3">
        <v>28.15</v>
      </c>
      <c r="D1799" s="20">
        <v>44895</v>
      </c>
      <c r="E1799" s="3">
        <v>48.44</v>
      </c>
      <c r="G1799" s="20">
        <v>43067</v>
      </c>
      <c r="H1799" s="3">
        <v>3.016</v>
      </c>
      <c r="J1799" s="20"/>
    </row>
    <row r="1800" spans="1:10">
      <c r="A1800" s="20">
        <v>43915</v>
      </c>
      <c r="B1800" s="3">
        <v>28.35</v>
      </c>
      <c r="D1800" s="20">
        <v>44896</v>
      </c>
      <c r="E1800" s="3">
        <v>48.19</v>
      </c>
      <c r="G1800" s="20">
        <v>43068</v>
      </c>
      <c r="H1800" s="3">
        <v>3.0379999999999998</v>
      </c>
      <c r="J1800" s="20"/>
    </row>
    <row r="1801" spans="1:10">
      <c r="A1801" s="20">
        <v>43916</v>
      </c>
      <c r="B1801" s="3">
        <v>28.5</v>
      </c>
      <c r="D1801" s="20">
        <v>44897</v>
      </c>
      <c r="E1801" s="3">
        <v>34.85</v>
      </c>
      <c r="G1801" s="20">
        <v>43069</v>
      </c>
      <c r="H1801" s="3">
        <v>2.9590000000000001</v>
      </c>
      <c r="J1801" s="20"/>
    </row>
    <row r="1802" spans="1:10">
      <c r="A1802" s="20">
        <v>43917</v>
      </c>
      <c r="B1802" s="3">
        <v>28.4</v>
      </c>
      <c r="D1802" s="20">
        <v>44898</v>
      </c>
      <c r="E1802" s="3">
        <v>43.22</v>
      </c>
      <c r="G1802" s="20">
        <v>43070</v>
      </c>
      <c r="H1802" s="3">
        <v>2.9649999999999999</v>
      </c>
      <c r="J1802" s="20"/>
    </row>
    <row r="1803" spans="1:10">
      <c r="A1803" s="20">
        <v>43920</v>
      </c>
      <c r="B1803" s="3">
        <v>28.3</v>
      </c>
      <c r="D1803" s="20">
        <v>44899</v>
      </c>
      <c r="E1803" s="3">
        <v>40.6</v>
      </c>
      <c r="G1803" s="20">
        <v>43073</v>
      </c>
      <c r="H1803" s="3">
        <v>2.9220000000000002</v>
      </c>
      <c r="J1803" s="20"/>
    </row>
    <row r="1804" spans="1:10">
      <c r="A1804" s="20">
        <v>43921</v>
      </c>
      <c r="B1804" s="3">
        <v>28.65</v>
      </c>
      <c r="D1804" s="20">
        <v>44900</v>
      </c>
      <c r="E1804" s="3">
        <v>32.409999999999997</v>
      </c>
      <c r="G1804" s="20">
        <v>43074</v>
      </c>
      <c r="H1804" s="3">
        <v>2.8849999999999998</v>
      </c>
      <c r="J1804" s="20"/>
    </row>
    <row r="1805" spans="1:10">
      <c r="A1805" s="20">
        <v>43922</v>
      </c>
      <c r="B1805" s="3">
        <v>28.55</v>
      </c>
      <c r="D1805" s="20">
        <v>44901</v>
      </c>
      <c r="E1805" s="3">
        <v>37.39</v>
      </c>
      <c r="G1805" s="20">
        <v>43075</v>
      </c>
      <c r="H1805" s="3">
        <v>2.891</v>
      </c>
      <c r="J1805" s="20"/>
    </row>
    <row r="1806" spans="1:10">
      <c r="A1806" s="20">
        <v>43923</v>
      </c>
      <c r="B1806" s="3">
        <v>28.5</v>
      </c>
      <c r="D1806" s="20">
        <v>44902</v>
      </c>
      <c r="E1806" s="3">
        <v>40.07</v>
      </c>
      <c r="G1806" s="20">
        <v>43076</v>
      </c>
      <c r="H1806" s="3">
        <v>2.794</v>
      </c>
      <c r="J1806" s="20"/>
    </row>
    <row r="1807" spans="1:10">
      <c r="A1807" s="20">
        <v>43924</v>
      </c>
      <c r="B1807" s="3">
        <v>28.6</v>
      </c>
      <c r="D1807" s="20">
        <v>44903</v>
      </c>
      <c r="E1807" s="3">
        <v>42.41</v>
      </c>
      <c r="G1807" s="20">
        <v>43077</v>
      </c>
      <c r="H1807" s="3">
        <v>2.7989999999999999</v>
      </c>
      <c r="J1807" s="20"/>
    </row>
    <row r="1808" spans="1:10">
      <c r="A1808" s="20">
        <v>43927</v>
      </c>
      <c r="B1808" s="3">
        <v>28.4</v>
      </c>
      <c r="D1808" s="20">
        <v>44904</v>
      </c>
      <c r="E1808" s="3">
        <v>40.700000000000003</v>
      </c>
      <c r="G1808" s="20">
        <v>43080</v>
      </c>
      <c r="H1808" s="3">
        <v>2.8149999999999999</v>
      </c>
      <c r="J1808" s="20"/>
    </row>
    <row r="1809" spans="1:10">
      <c r="A1809" s="20">
        <v>43928</v>
      </c>
      <c r="B1809" s="3">
        <v>28.95</v>
      </c>
      <c r="D1809" s="20">
        <v>44905</v>
      </c>
      <c r="E1809" s="3">
        <v>41.62</v>
      </c>
      <c r="G1809" s="20">
        <v>43081</v>
      </c>
      <c r="H1809" s="3">
        <v>2.7040000000000002</v>
      </c>
      <c r="J1809" s="20"/>
    </row>
    <row r="1810" spans="1:10">
      <c r="A1810" s="20">
        <v>43929</v>
      </c>
      <c r="B1810" s="3">
        <v>29.2</v>
      </c>
      <c r="D1810" s="20">
        <v>44906</v>
      </c>
      <c r="E1810" s="3">
        <v>40.33</v>
      </c>
      <c r="G1810" s="20">
        <v>43082</v>
      </c>
      <c r="H1810" s="3">
        <v>2.7229999999999999</v>
      </c>
      <c r="J1810" s="20"/>
    </row>
    <row r="1811" spans="1:10">
      <c r="A1811" s="20">
        <v>43930</v>
      </c>
      <c r="B1811" s="3">
        <v>29.15</v>
      </c>
      <c r="D1811" s="20">
        <v>44907</v>
      </c>
      <c r="E1811" s="3">
        <v>32.880000000000003</v>
      </c>
      <c r="G1811" s="20">
        <v>43083</v>
      </c>
      <c r="H1811" s="3">
        <v>2.714</v>
      </c>
      <c r="J1811" s="20"/>
    </row>
    <row r="1812" spans="1:10">
      <c r="A1812" s="20">
        <v>43931</v>
      </c>
      <c r="B1812" s="3">
        <v>29.05</v>
      </c>
      <c r="D1812" s="20">
        <v>44909</v>
      </c>
      <c r="E1812" s="3">
        <v>45.46</v>
      </c>
      <c r="G1812" s="20">
        <v>43084</v>
      </c>
      <c r="H1812" s="3">
        <v>2.6680000000000001</v>
      </c>
      <c r="J1812" s="20"/>
    </row>
    <row r="1813" spans="1:10">
      <c r="A1813" s="20">
        <v>43934</v>
      </c>
      <c r="B1813" s="3">
        <v>29.5</v>
      </c>
      <c r="D1813" s="20">
        <v>44910</v>
      </c>
      <c r="E1813" s="3">
        <v>48.72</v>
      </c>
      <c r="G1813" s="20">
        <v>43087</v>
      </c>
      <c r="H1813" s="3">
        <v>2.7320000000000002</v>
      </c>
      <c r="J1813" s="20"/>
    </row>
    <row r="1814" spans="1:10">
      <c r="A1814" s="20">
        <v>43935</v>
      </c>
      <c r="B1814" s="3">
        <v>29.3</v>
      </c>
      <c r="D1814" s="20">
        <v>44911</v>
      </c>
      <c r="E1814" s="3">
        <v>48.25</v>
      </c>
      <c r="G1814" s="20">
        <v>43088</v>
      </c>
      <c r="H1814" s="3">
        <v>2.7029999999999998</v>
      </c>
      <c r="J1814" s="20"/>
    </row>
    <row r="1815" spans="1:10">
      <c r="A1815" s="20">
        <v>43936</v>
      </c>
      <c r="B1815" s="3">
        <v>29.25</v>
      </c>
      <c r="D1815" s="20">
        <v>44912</v>
      </c>
      <c r="E1815" s="3">
        <v>43.42</v>
      </c>
      <c r="G1815" s="20">
        <v>43089</v>
      </c>
      <c r="H1815" s="3">
        <v>2.6469999999999998</v>
      </c>
      <c r="J1815" s="20"/>
    </row>
    <row r="1816" spans="1:10">
      <c r="A1816" s="20">
        <v>43937</v>
      </c>
      <c r="B1816" s="3">
        <v>29.1</v>
      </c>
      <c r="D1816" s="20">
        <v>44913</v>
      </c>
      <c r="E1816" s="3">
        <v>38.89</v>
      </c>
      <c r="G1816" s="20">
        <v>43090</v>
      </c>
      <c r="H1816" s="3">
        <v>2.6139999999999999</v>
      </c>
      <c r="J1816" s="20"/>
    </row>
    <row r="1817" spans="1:10">
      <c r="A1817" s="20">
        <v>43938</v>
      </c>
      <c r="B1817" s="3">
        <v>29.3</v>
      </c>
      <c r="D1817" s="20">
        <v>44914</v>
      </c>
      <c r="E1817" s="3">
        <v>40.880000000000003</v>
      </c>
      <c r="G1817" s="20">
        <v>43091</v>
      </c>
      <c r="H1817" s="3">
        <v>2.6669999999999998</v>
      </c>
      <c r="J1817" s="20"/>
    </row>
    <row r="1818" spans="1:10">
      <c r="A1818" s="20">
        <v>43941</v>
      </c>
      <c r="B1818" s="3">
        <v>29.8</v>
      </c>
      <c r="D1818" s="20">
        <v>44915</v>
      </c>
      <c r="E1818" s="3">
        <v>44.76</v>
      </c>
      <c r="G1818" s="20">
        <v>43094</v>
      </c>
      <c r="H1818" s="3">
        <v>2.6709999999999998</v>
      </c>
      <c r="J1818" s="20"/>
    </row>
    <row r="1819" spans="1:10">
      <c r="A1819" s="20">
        <v>43942</v>
      </c>
      <c r="B1819" s="3">
        <v>29.9</v>
      </c>
      <c r="D1819" s="20">
        <v>44916</v>
      </c>
      <c r="E1819" s="3">
        <v>34.049999999999997</v>
      </c>
      <c r="G1819" s="20">
        <v>43095</v>
      </c>
      <c r="H1819" s="3">
        <v>2.6720000000000002</v>
      </c>
      <c r="J1819" s="20"/>
    </row>
    <row r="1820" spans="1:10">
      <c r="A1820" s="20">
        <v>43943</v>
      </c>
      <c r="B1820" s="3">
        <v>29.4</v>
      </c>
      <c r="D1820" s="20">
        <v>44917</v>
      </c>
      <c r="E1820" s="3">
        <v>51.04</v>
      </c>
      <c r="G1820" s="20">
        <v>43096</v>
      </c>
      <c r="H1820" s="3">
        <v>2.7759999999999998</v>
      </c>
      <c r="J1820" s="20"/>
    </row>
    <row r="1821" spans="1:10">
      <c r="A1821" s="20">
        <v>43944</v>
      </c>
      <c r="B1821" s="3">
        <v>29.4</v>
      </c>
      <c r="D1821" s="20">
        <v>44918</v>
      </c>
      <c r="E1821" s="3">
        <v>219.15</v>
      </c>
      <c r="G1821" s="20">
        <v>43097</v>
      </c>
      <c r="H1821" s="3">
        <v>2.7989999999999999</v>
      </c>
      <c r="J1821" s="20"/>
    </row>
    <row r="1822" spans="1:10">
      <c r="A1822" s="20">
        <v>43945</v>
      </c>
      <c r="B1822" s="3">
        <v>29.05</v>
      </c>
      <c r="D1822" s="20">
        <v>44919</v>
      </c>
      <c r="E1822" s="3">
        <v>649.01</v>
      </c>
      <c r="G1822" s="20">
        <v>43098</v>
      </c>
      <c r="H1822" s="3">
        <v>2.8050000000000002</v>
      </c>
      <c r="J1822" s="20"/>
    </row>
    <row r="1823" spans="1:10">
      <c r="A1823" s="20">
        <v>43948</v>
      </c>
      <c r="B1823" s="3">
        <v>29.3</v>
      </c>
      <c r="D1823" s="20">
        <v>44920</v>
      </c>
      <c r="E1823" s="3">
        <v>51.83</v>
      </c>
      <c r="G1823" s="20">
        <v>43101</v>
      </c>
      <c r="H1823" s="3">
        <v>2.83</v>
      </c>
      <c r="J1823" s="20"/>
    </row>
    <row r="1824" spans="1:10">
      <c r="A1824" s="20">
        <v>43949</v>
      </c>
      <c r="B1824" s="3">
        <v>29.3</v>
      </c>
      <c r="D1824" s="20">
        <v>44921</v>
      </c>
      <c r="E1824" s="3">
        <v>41.41</v>
      </c>
      <c r="G1824" s="20">
        <v>43102</v>
      </c>
      <c r="H1824" s="3">
        <v>2.8149999999999999</v>
      </c>
      <c r="J1824" s="20"/>
    </row>
    <row r="1825" spans="1:10">
      <c r="A1825" s="20">
        <v>43950</v>
      </c>
      <c r="B1825" s="3">
        <v>29.05</v>
      </c>
      <c r="D1825" s="20">
        <v>44922</v>
      </c>
      <c r="E1825" s="3">
        <v>32.49</v>
      </c>
      <c r="G1825" s="20">
        <v>43103</v>
      </c>
      <c r="H1825" s="3">
        <v>2.802</v>
      </c>
      <c r="J1825" s="20"/>
    </row>
    <row r="1826" spans="1:10">
      <c r="A1826" s="20">
        <v>43951</v>
      </c>
      <c r="B1826" s="3">
        <v>29.1</v>
      </c>
      <c r="D1826" s="20">
        <v>44923</v>
      </c>
      <c r="E1826" s="3">
        <v>17.05</v>
      </c>
      <c r="G1826" s="20">
        <v>43104</v>
      </c>
      <c r="H1826" s="3">
        <v>2.774</v>
      </c>
      <c r="J1826" s="20"/>
    </row>
    <row r="1827" spans="1:10">
      <c r="A1827" s="20">
        <v>43952</v>
      </c>
      <c r="B1827" s="3">
        <v>29</v>
      </c>
      <c r="D1827" s="20">
        <v>44924</v>
      </c>
      <c r="E1827" s="3">
        <v>21.73</v>
      </c>
      <c r="G1827" s="20">
        <v>43105</v>
      </c>
      <c r="H1827" s="3">
        <v>2.7570000000000001</v>
      </c>
      <c r="J1827" s="20"/>
    </row>
    <row r="1828" spans="1:10">
      <c r="A1828" s="20">
        <v>43955</v>
      </c>
      <c r="B1828" s="3">
        <v>29.2</v>
      </c>
      <c r="D1828" s="20">
        <v>44925</v>
      </c>
      <c r="E1828" s="3">
        <v>27.95</v>
      </c>
      <c r="G1828" s="20">
        <v>43108</v>
      </c>
      <c r="H1828" s="3">
        <v>2.7759999999999998</v>
      </c>
      <c r="J1828" s="20"/>
    </row>
    <row r="1829" spans="1:10">
      <c r="A1829" s="20">
        <v>43956</v>
      </c>
      <c r="B1829" s="3">
        <v>28.6</v>
      </c>
      <c r="D1829" s="20">
        <v>44926</v>
      </c>
      <c r="E1829" s="3">
        <v>14.54</v>
      </c>
      <c r="G1829" s="20">
        <v>43109</v>
      </c>
      <c r="H1829" s="3">
        <v>2.7989999999999999</v>
      </c>
      <c r="J1829" s="20"/>
    </row>
    <row r="1830" spans="1:10">
      <c r="A1830" s="20">
        <v>43957</v>
      </c>
      <c r="B1830" s="3">
        <v>28.45</v>
      </c>
      <c r="D1830" s="20">
        <v>44927</v>
      </c>
      <c r="E1830" s="3">
        <v>15.29</v>
      </c>
      <c r="G1830" s="20">
        <v>43110</v>
      </c>
      <c r="H1830" s="3">
        <v>2.8</v>
      </c>
      <c r="J1830" s="20"/>
    </row>
    <row r="1831" spans="1:10">
      <c r="A1831" s="20">
        <v>43958</v>
      </c>
      <c r="B1831" s="3">
        <v>28.15</v>
      </c>
      <c r="D1831" s="20">
        <v>44928</v>
      </c>
      <c r="E1831" s="3">
        <v>13.44</v>
      </c>
      <c r="G1831" s="20">
        <v>43111</v>
      </c>
      <c r="H1831" s="3">
        <v>2.8069999999999999</v>
      </c>
      <c r="J1831" s="20"/>
    </row>
    <row r="1832" spans="1:10">
      <c r="A1832" s="20">
        <v>43959</v>
      </c>
      <c r="B1832" s="3">
        <v>28.05</v>
      </c>
      <c r="D1832" s="20">
        <v>44929</v>
      </c>
      <c r="E1832" s="3">
        <v>19.2</v>
      </c>
      <c r="G1832" s="20">
        <v>43112</v>
      </c>
      <c r="H1832" s="3">
        <v>2.802</v>
      </c>
      <c r="J1832" s="20"/>
    </row>
    <row r="1833" spans="1:10">
      <c r="A1833" s="20">
        <v>43962</v>
      </c>
      <c r="B1833" s="3">
        <v>28.15</v>
      </c>
      <c r="D1833" s="20">
        <v>44930</v>
      </c>
      <c r="E1833" s="3">
        <v>22.17</v>
      </c>
      <c r="G1833" s="20">
        <v>43115</v>
      </c>
      <c r="H1833" s="3">
        <v>2.7970000000000002</v>
      </c>
      <c r="J1833" s="20"/>
    </row>
    <row r="1834" spans="1:10">
      <c r="A1834" s="20">
        <v>43963</v>
      </c>
      <c r="B1834" s="3">
        <v>28.1</v>
      </c>
      <c r="D1834" s="20">
        <v>44931</v>
      </c>
      <c r="E1834" s="3">
        <v>30.27</v>
      </c>
      <c r="G1834" s="20">
        <v>43116</v>
      </c>
      <c r="H1834" s="3">
        <v>2.8050000000000002</v>
      </c>
      <c r="J1834" s="20"/>
    </row>
    <row r="1835" spans="1:10">
      <c r="A1835" s="20">
        <v>43964</v>
      </c>
      <c r="B1835" s="3">
        <v>28.15</v>
      </c>
      <c r="D1835" s="20">
        <v>44932</v>
      </c>
      <c r="E1835" s="3">
        <v>19.260000000000002</v>
      </c>
      <c r="G1835" s="20">
        <v>43117</v>
      </c>
      <c r="H1835" s="3">
        <v>2.8130000000000002</v>
      </c>
      <c r="J1835" s="20"/>
    </row>
    <row r="1836" spans="1:10">
      <c r="A1836" s="20">
        <v>43965</v>
      </c>
      <c r="B1836" s="3">
        <v>28.15</v>
      </c>
      <c r="D1836" s="20">
        <v>44933</v>
      </c>
      <c r="E1836" s="3">
        <v>25.4</v>
      </c>
      <c r="G1836" s="20">
        <v>43118</v>
      </c>
      <c r="H1836" s="3">
        <v>2.8140000000000001</v>
      </c>
      <c r="J1836" s="20"/>
    </row>
    <row r="1837" spans="1:10">
      <c r="A1837" s="20">
        <v>43966</v>
      </c>
      <c r="B1837" s="3">
        <v>28.15</v>
      </c>
      <c r="D1837" s="20">
        <v>44934</v>
      </c>
      <c r="E1837" s="3">
        <v>25.33</v>
      </c>
      <c r="G1837" s="20">
        <v>43119</v>
      </c>
      <c r="H1837" s="3">
        <v>2.7949999999999999</v>
      </c>
      <c r="J1837" s="20"/>
    </row>
    <row r="1838" spans="1:10">
      <c r="A1838" s="20">
        <v>43969</v>
      </c>
      <c r="B1838" s="3">
        <v>28.2</v>
      </c>
      <c r="D1838" s="20">
        <v>44935</v>
      </c>
      <c r="E1838" s="3">
        <v>23.99</v>
      </c>
      <c r="G1838" s="20">
        <v>43122</v>
      </c>
      <c r="H1838" s="3">
        <v>2.8140000000000001</v>
      </c>
      <c r="J1838" s="20"/>
    </row>
    <row r="1839" spans="1:10">
      <c r="A1839" s="20">
        <v>43970</v>
      </c>
      <c r="B1839" s="3">
        <v>27.9</v>
      </c>
      <c r="D1839" s="20">
        <v>44936</v>
      </c>
      <c r="E1839" s="3">
        <v>19.86</v>
      </c>
      <c r="G1839" s="20">
        <v>43123</v>
      </c>
      <c r="H1839" s="3">
        <v>2.82</v>
      </c>
      <c r="J1839" s="20"/>
    </row>
    <row r="1840" spans="1:10">
      <c r="A1840" s="20">
        <v>43971</v>
      </c>
      <c r="B1840" s="3">
        <v>27.85</v>
      </c>
      <c r="D1840" s="20">
        <v>44937</v>
      </c>
      <c r="E1840" s="3">
        <v>16.41</v>
      </c>
      <c r="G1840" s="20">
        <v>43124</v>
      </c>
      <c r="H1840" s="3">
        <v>2.8239999999999998</v>
      </c>
      <c r="J1840" s="20"/>
    </row>
    <row r="1841" spans="1:10">
      <c r="A1841" s="20">
        <v>43972</v>
      </c>
      <c r="B1841" s="3">
        <v>27.7</v>
      </c>
      <c r="D1841" s="20">
        <v>44938</v>
      </c>
      <c r="E1841" s="3">
        <v>22.34</v>
      </c>
      <c r="G1841" s="20">
        <v>43125</v>
      </c>
      <c r="H1841" s="3">
        <v>2.823</v>
      </c>
      <c r="J1841" s="20"/>
    </row>
    <row r="1842" spans="1:10">
      <c r="A1842" s="20">
        <v>43973</v>
      </c>
      <c r="B1842" s="3">
        <v>27.85</v>
      </c>
      <c r="D1842" s="20">
        <v>44939</v>
      </c>
      <c r="E1842" s="3">
        <v>32.57</v>
      </c>
      <c r="G1842" s="20">
        <v>43126</v>
      </c>
      <c r="H1842" s="3">
        <v>2.8140000000000001</v>
      </c>
      <c r="J1842" s="20"/>
    </row>
    <row r="1843" spans="1:10">
      <c r="A1843" s="20">
        <v>43976</v>
      </c>
      <c r="B1843" s="3">
        <v>28.35</v>
      </c>
      <c r="D1843" s="20">
        <v>44940</v>
      </c>
      <c r="E1843" s="3">
        <v>15.56</v>
      </c>
      <c r="G1843" s="20">
        <v>43129</v>
      </c>
      <c r="H1843" s="3">
        <v>2.831</v>
      </c>
      <c r="J1843" s="20"/>
    </row>
    <row r="1844" spans="1:10">
      <c r="A1844" s="20">
        <v>43977</v>
      </c>
      <c r="B1844" s="3">
        <v>28.3</v>
      </c>
      <c r="D1844" s="20">
        <v>44941</v>
      </c>
      <c r="E1844" s="3">
        <v>9.0299999999999994</v>
      </c>
      <c r="G1844" s="20">
        <v>43130</v>
      </c>
      <c r="H1844" s="3">
        <v>2.8420000000000001</v>
      </c>
      <c r="J1844" s="20"/>
    </row>
    <row r="1845" spans="1:10">
      <c r="A1845" s="20">
        <v>43978</v>
      </c>
      <c r="B1845" s="3">
        <v>28.2</v>
      </c>
      <c r="D1845" s="20">
        <v>44942</v>
      </c>
      <c r="E1845" s="3">
        <v>19.45</v>
      </c>
      <c r="G1845" s="20">
        <v>43131</v>
      </c>
      <c r="H1845" s="3">
        <v>2.8319999999999999</v>
      </c>
      <c r="J1845" s="20"/>
    </row>
    <row r="1846" spans="1:10">
      <c r="A1846" s="20">
        <v>43979</v>
      </c>
      <c r="B1846" s="3">
        <v>28.35</v>
      </c>
      <c r="D1846" s="20">
        <v>44943</v>
      </c>
      <c r="E1846" s="3">
        <v>29.2</v>
      </c>
      <c r="G1846" s="20">
        <v>43132</v>
      </c>
      <c r="H1846" s="3">
        <v>2.8290000000000002</v>
      </c>
      <c r="J1846" s="20"/>
    </row>
    <row r="1847" spans="1:10">
      <c r="A1847" s="20">
        <v>43980</v>
      </c>
      <c r="B1847" s="3">
        <v>28.3</v>
      </c>
      <c r="D1847" s="20">
        <v>44944</v>
      </c>
      <c r="E1847" s="3">
        <v>18.100000000000001</v>
      </c>
      <c r="G1847" s="20">
        <v>43133</v>
      </c>
      <c r="H1847" s="3">
        <v>2.835</v>
      </c>
      <c r="J1847" s="20"/>
    </row>
    <row r="1848" spans="1:10">
      <c r="A1848" s="20">
        <v>43983</v>
      </c>
      <c r="B1848" s="3">
        <v>28.35</v>
      </c>
      <c r="D1848" s="20">
        <v>44945</v>
      </c>
      <c r="E1848" s="3">
        <v>27</v>
      </c>
      <c r="G1848" s="20">
        <v>43136</v>
      </c>
      <c r="H1848" s="3">
        <v>2.819</v>
      </c>
      <c r="J1848" s="20"/>
    </row>
    <row r="1849" spans="1:10">
      <c r="A1849" s="20">
        <v>43984</v>
      </c>
      <c r="B1849" s="3">
        <v>28.3</v>
      </c>
      <c r="D1849" s="20">
        <v>44946</v>
      </c>
      <c r="E1849" s="3">
        <v>17.28</v>
      </c>
      <c r="G1849" s="20">
        <v>43137</v>
      </c>
      <c r="H1849" s="3">
        <v>2.8159999999999998</v>
      </c>
      <c r="J1849" s="20"/>
    </row>
    <row r="1850" spans="1:10">
      <c r="A1850" s="20">
        <v>43985</v>
      </c>
      <c r="B1850" s="3">
        <v>28.7</v>
      </c>
      <c r="D1850" s="20">
        <v>44947</v>
      </c>
      <c r="E1850" s="3">
        <v>21.98</v>
      </c>
      <c r="G1850" s="20">
        <v>43138</v>
      </c>
      <c r="H1850" s="3">
        <v>2.806</v>
      </c>
      <c r="J1850" s="20"/>
    </row>
    <row r="1851" spans="1:10">
      <c r="A1851" s="20">
        <v>43986</v>
      </c>
      <c r="B1851" s="3">
        <v>28.55</v>
      </c>
      <c r="D1851" s="20">
        <v>44948</v>
      </c>
      <c r="E1851" s="3">
        <v>27.19</v>
      </c>
      <c r="G1851" s="20">
        <v>43139</v>
      </c>
      <c r="H1851" s="3">
        <v>2.8029999999999999</v>
      </c>
      <c r="J1851" s="20"/>
    </row>
    <row r="1852" spans="1:10">
      <c r="A1852" s="20">
        <v>43987</v>
      </c>
      <c r="B1852" s="3">
        <v>28.5</v>
      </c>
      <c r="D1852" s="20">
        <v>44949</v>
      </c>
      <c r="E1852" s="3">
        <v>21.1</v>
      </c>
      <c r="G1852" s="20">
        <v>43140</v>
      </c>
      <c r="H1852" s="3">
        <v>2.778</v>
      </c>
      <c r="J1852" s="20"/>
    </row>
    <row r="1853" spans="1:10">
      <c r="A1853" s="20">
        <v>43990</v>
      </c>
      <c r="B1853" s="3">
        <v>28.9</v>
      </c>
      <c r="D1853" s="20">
        <v>44950</v>
      </c>
      <c r="E1853" s="3">
        <v>29.81</v>
      </c>
      <c r="G1853" s="20">
        <v>43143</v>
      </c>
      <c r="H1853" s="3">
        <v>2.7629999999999999</v>
      </c>
      <c r="J1853" s="20"/>
    </row>
    <row r="1854" spans="1:10">
      <c r="A1854" s="20">
        <v>43991</v>
      </c>
      <c r="B1854" s="3">
        <v>28.65</v>
      </c>
      <c r="D1854" s="20">
        <v>44951</v>
      </c>
      <c r="E1854" s="3">
        <v>30.04</v>
      </c>
      <c r="G1854" s="20">
        <v>43144</v>
      </c>
      <c r="H1854" s="3">
        <v>2.7759999999999998</v>
      </c>
      <c r="J1854" s="20"/>
    </row>
    <row r="1855" spans="1:10">
      <c r="A1855" s="20">
        <v>43992</v>
      </c>
      <c r="B1855" s="3">
        <v>28.7</v>
      </c>
      <c r="D1855" s="20"/>
      <c r="G1855" s="20">
        <v>43145</v>
      </c>
      <c r="H1855" s="3">
        <v>2.7709999999999999</v>
      </c>
      <c r="J1855" s="20"/>
    </row>
    <row r="1856" spans="1:10">
      <c r="A1856" s="20">
        <v>43993</v>
      </c>
      <c r="B1856" s="3">
        <v>28.85</v>
      </c>
      <c r="D1856" s="20"/>
      <c r="G1856" s="20">
        <v>43146</v>
      </c>
      <c r="H1856" s="3">
        <v>2.7559999999999998</v>
      </c>
      <c r="J1856" s="20"/>
    </row>
    <row r="1857" spans="1:10">
      <c r="A1857" s="20">
        <v>43994</v>
      </c>
      <c r="B1857" s="3">
        <v>28.55</v>
      </c>
      <c r="D1857" s="20"/>
      <c r="G1857" s="20">
        <v>43147</v>
      </c>
      <c r="H1857" s="3">
        <v>2.762</v>
      </c>
      <c r="J1857" s="20"/>
    </row>
    <row r="1858" spans="1:10">
      <c r="A1858" s="20">
        <v>43997</v>
      </c>
      <c r="B1858" s="3">
        <v>28.3</v>
      </c>
      <c r="D1858" s="20"/>
      <c r="G1858" s="20">
        <v>43150</v>
      </c>
      <c r="H1858" s="3">
        <v>2.7719999999999998</v>
      </c>
      <c r="J1858" s="20"/>
    </row>
    <row r="1859" spans="1:10">
      <c r="A1859" s="20">
        <v>43998</v>
      </c>
      <c r="B1859" s="3">
        <v>28.25</v>
      </c>
      <c r="D1859" s="20"/>
      <c r="G1859" s="20">
        <v>43151</v>
      </c>
      <c r="H1859" s="3">
        <v>2.7690000000000001</v>
      </c>
      <c r="J1859" s="20"/>
    </row>
    <row r="1860" spans="1:10">
      <c r="A1860" s="20">
        <v>43999</v>
      </c>
      <c r="B1860" s="3">
        <v>28.55</v>
      </c>
      <c r="D1860" s="20"/>
      <c r="G1860" s="20">
        <v>43152</v>
      </c>
      <c r="H1860" s="3">
        <v>2.7829999999999999</v>
      </c>
      <c r="J1860" s="20"/>
    </row>
    <row r="1861" spans="1:10">
      <c r="A1861" s="20">
        <v>44000</v>
      </c>
      <c r="B1861" s="3">
        <v>28.5</v>
      </c>
      <c r="D1861" s="20"/>
      <c r="G1861" s="20">
        <v>43153</v>
      </c>
      <c r="H1861" s="3">
        <v>2.786</v>
      </c>
      <c r="J1861" s="20"/>
    </row>
    <row r="1862" spans="1:10">
      <c r="A1862" s="20">
        <v>44001</v>
      </c>
      <c r="B1862" s="3">
        <v>28.4</v>
      </c>
      <c r="D1862" s="20"/>
      <c r="G1862" s="20">
        <v>43154</v>
      </c>
      <c r="H1862" s="3">
        <v>2.786</v>
      </c>
      <c r="J1862" s="20"/>
    </row>
    <row r="1863" spans="1:10">
      <c r="A1863" s="20">
        <v>44004</v>
      </c>
      <c r="B1863" s="3">
        <v>28.4</v>
      </c>
      <c r="D1863" s="20"/>
      <c r="G1863" s="20">
        <v>43157</v>
      </c>
      <c r="H1863" s="3">
        <v>2.794</v>
      </c>
      <c r="J1863" s="20"/>
    </row>
    <row r="1864" spans="1:10">
      <c r="A1864" s="20">
        <v>44005</v>
      </c>
      <c r="B1864" s="3">
        <v>28</v>
      </c>
      <c r="D1864" s="20"/>
      <c r="G1864" s="20">
        <v>43158</v>
      </c>
      <c r="H1864" s="3">
        <v>2.7930000000000001</v>
      </c>
      <c r="J1864" s="20"/>
    </row>
    <row r="1865" spans="1:10">
      <c r="A1865" s="20">
        <v>44006</v>
      </c>
      <c r="B1865" s="3">
        <v>27.95</v>
      </c>
      <c r="D1865" s="20"/>
      <c r="G1865" s="20">
        <v>43159</v>
      </c>
      <c r="H1865" s="3">
        <v>2.7709999999999999</v>
      </c>
      <c r="J1865" s="20"/>
    </row>
    <row r="1866" spans="1:10">
      <c r="A1866" s="20">
        <v>44007</v>
      </c>
      <c r="B1866" s="3">
        <v>27.8</v>
      </c>
      <c r="D1866" s="20"/>
      <c r="G1866" s="20">
        <v>43160</v>
      </c>
      <c r="H1866" s="3">
        <v>2.7890000000000001</v>
      </c>
      <c r="J1866" s="20"/>
    </row>
    <row r="1867" spans="1:10">
      <c r="A1867" s="20">
        <v>44008</v>
      </c>
      <c r="B1867" s="3">
        <v>28</v>
      </c>
      <c r="D1867" s="20"/>
      <c r="G1867" s="20">
        <v>43161</v>
      </c>
      <c r="H1867" s="3">
        <v>2.786</v>
      </c>
      <c r="J1867" s="20"/>
    </row>
    <row r="1868" spans="1:10">
      <c r="A1868" s="20">
        <v>44011</v>
      </c>
      <c r="B1868" s="3">
        <v>27.9</v>
      </c>
      <c r="D1868" s="20"/>
      <c r="G1868" s="20">
        <v>43164</v>
      </c>
      <c r="H1868" s="3">
        <v>2.7879999999999998</v>
      </c>
      <c r="J1868" s="20"/>
    </row>
    <row r="1869" spans="1:10">
      <c r="A1869" s="20">
        <v>44012</v>
      </c>
      <c r="B1869" s="3">
        <v>28.1</v>
      </c>
      <c r="D1869" s="20"/>
      <c r="G1869" s="20">
        <v>43165</v>
      </c>
      <c r="H1869" s="3">
        <v>2.8050000000000002</v>
      </c>
      <c r="J1869" s="20"/>
    </row>
    <row r="1870" spans="1:10">
      <c r="A1870" s="20">
        <v>44013</v>
      </c>
      <c r="B1870" s="3">
        <v>28.15</v>
      </c>
      <c r="D1870" s="20"/>
      <c r="G1870" s="20">
        <v>43166</v>
      </c>
      <c r="H1870" s="3">
        <v>2.819</v>
      </c>
      <c r="J1870" s="20"/>
    </row>
    <row r="1871" spans="1:10">
      <c r="A1871" s="20">
        <v>44014</v>
      </c>
      <c r="B1871" s="3">
        <v>28.1</v>
      </c>
      <c r="D1871" s="20"/>
      <c r="G1871" s="20">
        <v>43167</v>
      </c>
      <c r="H1871" s="3">
        <v>2.8170000000000002</v>
      </c>
      <c r="J1871" s="20"/>
    </row>
    <row r="1872" spans="1:10">
      <c r="A1872" s="20">
        <v>44015</v>
      </c>
      <c r="B1872" s="3">
        <v>28.3</v>
      </c>
      <c r="D1872" s="20"/>
      <c r="G1872" s="20">
        <v>43168</v>
      </c>
      <c r="H1872" s="3">
        <v>2.7959999999999998</v>
      </c>
      <c r="J1872" s="20"/>
    </row>
    <row r="1873" spans="1:10">
      <c r="A1873" s="20">
        <v>44018</v>
      </c>
      <c r="B1873" s="3">
        <v>27.95</v>
      </c>
      <c r="D1873" s="20"/>
      <c r="G1873" s="20">
        <v>43171</v>
      </c>
      <c r="H1873" s="3">
        <v>2.8279999999999998</v>
      </c>
      <c r="J1873" s="20"/>
    </row>
    <row r="1874" spans="1:10">
      <c r="A1874" s="20">
        <v>44019</v>
      </c>
      <c r="B1874" s="3">
        <v>28.3</v>
      </c>
      <c r="D1874" s="20"/>
      <c r="G1874" s="20">
        <v>43172</v>
      </c>
      <c r="H1874" s="3">
        <v>2.831</v>
      </c>
      <c r="J1874" s="20"/>
    </row>
    <row r="1875" spans="1:10">
      <c r="A1875" s="20">
        <v>44020</v>
      </c>
      <c r="B1875" s="3">
        <v>28.05</v>
      </c>
      <c r="D1875" s="20"/>
      <c r="G1875" s="20">
        <v>43173</v>
      </c>
      <c r="H1875" s="3">
        <v>2.83</v>
      </c>
      <c r="J1875" s="20"/>
    </row>
    <row r="1876" spans="1:10">
      <c r="A1876" s="20">
        <v>44021</v>
      </c>
      <c r="B1876" s="3">
        <v>27.75</v>
      </c>
      <c r="D1876" s="20"/>
      <c r="G1876" s="20">
        <v>43174</v>
      </c>
      <c r="H1876" s="3">
        <v>2.81</v>
      </c>
      <c r="J1876" s="20"/>
    </row>
    <row r="1877" spans="1:10">
      <c r="A1877" s="20">
        <v>44022</v>
      </c>
      <c r="B1877" s="3">
        <v>27.9</v>
      </c>
      <c r="D1877" s="20"/>
      <c r="G1877" s="20">
        <v>43175</v>
      </c>
      <c r="H1877" s="3">
        <v>2.8039999999999998</v>
      </c>
      <c r="J1877" s="20"/>
    </row>
    <row r="1878" spans="1:10">
      <c r="A1878" s="20">
        <v>44025</v>
      </c>
      <c r="B1878" s="3">
        <v>27.9</v>
      </c>
      <c r="D1878" s="20"/>
      <c r="G1878" s="20">
        <v>43178</v>
      </c>
      <c r="H1878" s="3">
        <v>2.7970000000000002</v>
      </c>
      <c r="J1878" s="20"/>
    </row>
    <row r="1879" spans="1:10">
      <c r="A1879" s="20">
        <v>44026</v>
      </c>
      <c r="B1879" s="3">
        <v>27.85</v>
      </c>
      <c r="D1879" s="20"/>
      <c r="G1879" s="20">
        <v>43179</v>
      </c>
      <c r="H1879" s="3">
        <v>2.806</v>
      </c>
      <c r="J1879" s="20"/>
    </row>
    <row r="1880" spans="1:10">
      <c r="A1880" s="20">
        <v>44027</v>
      </c>
      <c r="B1880" s="3">
        <v>27.55</v>
      </c>
      <c r="D1880" s="20"/>
      <c r="G1880" s="20">
        <v>43180</v>
      </c>
      <c r="H1880" s="3">
        <v>2.7839999999999998</v>
      </c>
      <c r="J1880" s="20"/>
    </row>
    <row r="1881" spans="1:10">
      <c r="A1881" s="20">
        <v>44028</v>
      </c>
      <c r="B1881" s="3">
        <v>27.55</v>
      </c>
      <c r="D1881" s="20"/>
      <c r="G1881" s="20">
        <v>43181</v>
      </c>
      <c r="H1881" s="3">
        <v>2.778</v>
      </c>
      <c r="J1881" s="20"/>
    </row>
    <row r="1882" spans="1:10">
      <c r="A1882" s="20">
        <v>44029</v>
      </c>
      <c r="B1882" s="3">
        <v>27.2</v>
      </c>
      <c r="D1882" s="20"/>
      <c r="G1882" s="20">
        <v>43182</v>
      </c>
      <c r="H1882" s="3">
        <v>2.7570000000000001</v>
      </c>
      <c r="J1882" s="20"/>
    </row>
    <row r="1883" spans="1:10">
      <c r="A1883" s="20">
        <v>44032</v>
      </c>
      <c r="B1883" s="3">
        <v>27.1</v>
      </c>
      <c r="D1883" s="20"/>
      <c r="G1883" s="20">
        <v>43185</v>
      </c>
      <c r="H1883" s="3">
        <v>2.7669999999999999</v>
      </c>
      <c r="J1883" s="20"/>
    </row>
    <row r="1884" spans="1:10">
      <c r="A1884" s="20">
        <v>44033</v>
      </c>
      <c r="B1884" s="3">
        <v>26.95</v>
      </c>
      <c r="D1884" s="20"/>
      <c r="G1884" s="20">
        <v>43186</v>
      </c>
      <c r="H1884" s="3">
        <v>2.79</v>
      </c>
      <c r="J1884" s="20"/>
    </row>
    <row r="1885" spans="1:10">
      <c r="A1885" s="20">
        <v>44034</v>
      </c>
      <c r="B1885" s="3">
        <v>26.9</v>
      </c>
      <c r="D1885" s="20"/>
      <c r="G1885" s="20">
        <v>43187</v>
      </c>
      <c r="H1885" s="3">
        <v>2.7839999999999998</v>
      </c>
      <c r="J1885" s="20"/>
    </row>
    <row r="1886" spans="1:10">
      <c r="A1886" s="20">
        <v>44035</v>
      </c>
      <c r="B1886" s="3">
        <v>27</v>
      </c>
      <c r="D1886" s="20"/>
      <c r="G1886" s="20">
        <v>43188</v>
      </c>
      <c r="H1886" s="3">
        <v>2.7909999999999999</v>
      </c>
      <c r="J1886" s="20"/>
    </row>
    <row r="1887" spans="1:10">
      <c r="A1887" s="20">
        <v>44036</v>
      </c>
      <c r="B1887" s="3">
        <v>27.25</v>
      </c>
      <c r="D1887" s="20"/>
      <c r="G1887" s="20">
        <v>43189</v>
      </c>
      <c r="H1887" s="3">
        <v>2.7909999999999999</v>
      </c>
      <c r="J1887" s="20"/>
    </row>
    <row r="1888" spans="1:10">
      <c r="A1888" s="20">
        <v>44039</v>
      </c>
      <c r="B1888" s="3">
        <v>26.9</v>
      </c>
      <c r="D1888" s="20"/>
      <c r="G1888" s="20">
        <v>43192</v>
      </c>
      <c r="H1888" s="3">
        <v>2.7909999999999999</v>
      </c>
      <c r="J1888" s="20"/>
    </row>
    <row r="1889" spans="1:10">
      <c r="A1889" s="20">
        <v>44040</v>
      </c>
      <c r="B1889" s="3">
        <v>27.2</v>
      </c>
      <c r="D1889" s="20"/>
      <c r="G1889" s="20">
        <v>43193</v>
      </c>
      <c r="H1889" s="3">
        <v>2.8029999999999999</v>
      </c>
      <c r="J1889" s="20"/>
    </row>
    <row r="1890" spans="1:10">
      <c r="A1890" s="20">
        <v>44041</v>
      </c>
      <c r="B1890" s="3">
        <v>27.4</v>
      </c>
      <c r="D1890" s="20"/>
      <c r="G1890" s="20">
        <v>43194</v>
      </c>
      <c r="H1890" s="3">
        <v>2.8</v>
      </c>
      <c r="J1890" s="20"/>
    </row>
    <row r="1891" spans="1:10">
      <c r="A1891" s="20">
        <v>44042</v>
      </c>
      <c r="B1891" s="3">
        <v>27.1</v>
      </c>
      <c r="D1891" s="20"/>
      <c r="G1891" s="20">
        <v>43195</v>
      </c>
      <c r="H1891" s="3">
        <v>2.7909999999999999</v>
      </c>
      <c r="J1891" s="20"/>
    </row>
    <row r="1892" spans="1:10">
      <c r="A1892" s="20">
        <v>44043</v>
      </c>
      <c r="B1892" s="3">
        <v>27.1</v>
      </c>
      <c r="D1892" s="20"/>
      <c r="G1892" s="20">
        <v>43196</v>
      </c>
      <c r="H1892" s="3">
        <v>2.7879999999999998</v>
      </c>
      <c r="J1892" s="20"/>
    </row>
    <row r="1893" spans="1:10">
      <c r="A1893" s="20">
        <v>44046</v>
      </c>
      <c r="B1893" s="3">
        <v>27.5</v>
      </c>
      <c r="D1893" s="20"/>
      <c r="G1893" s="20">
        <v>43199</v>
      </c>
      <c r="H1893" s="3">
        <v>2.7879999999999998</v>
      </c>
      <c r="J1893" s="20"/>
    </row>
    <row r="1894" spans="1:10">
      <c r="A1894" s="20">
        <v>44047</v>
      </c>
      <c r="B1894" s="3">
        <v>27.7</v>
      </c>
      <c r="D1894" s="20"/>
      <c r="G1894" s="20">
        <v>43200</v>
      </c>
      <c r="H1894" s="3">
        <v>2.778</v>
      </c>
      <c r="J1894" s="20"/>
    </row>
    <row r="1895" spans="1:10">
      <c r="A1895" s="20">
        <v>44048</v>
      </c>
      <c r="B1895" s="3">
        <v>27.7</v>
      </c>
      <c r="D1895" s="20"/>
      <c r="G1895" s="20">
        <v>43201</v>
      </c>
      <c r="H1895" s="3">
        <v>2.7850000000000001</v>
      </c>
      <c r="J1895" s="20"/>
    </row>
    <row r="1896" spans="1:10">
      <c r="A1896" s="20">
        <v>44049</v>
      </c>
      <c r="B1896" s="3">
        <v>27.65</v>
      </c>
      <c r="D1896" s="20"/>
      <c r="G1896" s="20">
        <v>43202</v>
      </c>
      <c r="H1896" s="3">
        <v>2.7949999999999999</v>
      </c>
      <c r="J1896" s="20"/>
    </row>
    <row r="1897" spans="1:10">
      <c r="A1897" s="20">
        <v>44050</v>
      </c>
      <c r="B1897" s="3">
        <v>28.15</v>
      </c>
      <c r="D1897" s="20"/>
      <c r="G1897" s="20">
        <v>43203</v>
      </c>
      <c r="H1897" s="3">
        <v>2.7909999999999999</v>
      </c>
      <c r="J1897" s="20"/>
    </row>
    <row r="1898" spans="1:10">
      <c r="A1898" s="20">
        <v>44053</v>
      </c>
      <c r="B1898" s="3">
        <v>27.85</v>
      </c>
      <c r="D1898" s="20"/>
      <c r="G1898" s="20">
        <v>43206</v>
      </c>
      <c r="H1898" s="3">
        <v>2.8010000000000002</v>
      </c>
      <c r="J1898" s="20"/>
    </row>
    <row r="1899" spans="1:10">
      <c r="A1899" s="20">
        <v>44054</v>
      </c>
      <c r="B1899" s="3">
        <v>28.45</v>
      </c>
      <c r="D1899" s="20"/>
      <c r="G1899" s="20">
        <v>43207</v>
      </c>
      <c r="H1899" s="3">
        <v>2.794</v>
      </c>
      <c r="J1899" s="20"/>
    </row>
    <row r="1900" spans="1:10">
      <c r="A1900" s="20">
        <v>44055</v>
      </c>
      <c r="B1900" s="3">
        <v>28.15</v>
      </c>
      <c r="D1900" s="20"/>
      <c r="G1900" s="20">
        <v>43208</v>
      </c>
      <c r="H1900" s="3">
        <v>2.782</v>
      </c>
      <c r="J1900" s="20"/>
    </row>
    <row r="1901" spans="1:10">
      <c r="A1901" s="20">
        <v>44056</v>
      </c>
      <c r="B1901" s="3">
        <v>28.55</v>
      </c>
      <c r="D1901" s="20"/>
      <c r="G1901" s="20">
        <v>43209</v>
      </c>
      <c r="H1901" s="3">
        <v>2.714</v>
      </c>
      <c r="J1901" s="20"/>
    </row>
    <row r="1902" spans="1:10">
      <c r="A1902" s="20">
        <v>44057</v>
      </c>
      <c r="B1902" s="3">
        <v>28.95</v>
      </c>
      <c r="D1902" s="20"/>
      <c r="G1902" s="20">
        <v>43210</v>
      </c>
      <c r="H1902" s="3">
        <v>2.7330000000000001</v>
      </c>
      <c r="J1902" s="20"/>
    </row>
    <row r="1903" spans="1:10">
      <c r="A1903" s="20">
        <v>44060</v>
      </c>
      <c r="B1903" s="3">
        <v>29.15</v>
      </c>
      <c r="D1903" s="20"/>
      <c r="G1903" s="20">
        <v>43213</v>
      </c>
      <c r="H1903" s="3">
        <v>2.73</v>
      </c>
      <c r="J1903" s="20"/>
    </row>
    <row r="1904" spans="1:10">
      <c r="A1904" s="20">
        <v>44061</v>
      </c>
      <c r="B1904" s="3">
        <v>29.45</v>
      </c>
      <c r="D1904" s="20"/>
      <c r="G1904" s="20">
        <v>43214</v>
      </c>
      <c r="H1904" s="3">
        <v>2.7469999999999999</v>
      </c>
      <c r="J1904" s="20"/>
    </row>
    <row r="1905" spans="1:10">
      <c r="A1905" s="20">
        <v>44062</v>
      </c>
      <c r="B1905" s="3">
        <v>29.4681</v>
      </c>
      <c r="D1905" s="20"/>
      <c r="G1905" s="20">
        <v>43215</v>
      </c>
      <c r="H1905" s="3">
        <v>2.7530000000000001</v>
      </c>
      <c r="J1905" s="20"/>
    </row>
    <row r="1906" spans="1:10">
      <c r="A1906" s="20">
        <v>44063</v>
      </c>
      <c r="B1906" s="3">
        <v>29.528600000000001</v>
      </c>
      <c r="D1906" s="20"/>
      <c r="G1906" s="20">
        <v>43216</v>
      </c>
      <c r="H1906" s="3">
        <v>2.754</v>
      </c>
      <c r="J1906" s="20"/>
    </row>
    <row r="1907" spans="1:10">
      <c r="A1907" s="20">
        <v>44064</v>
      </c>
      <c r="B1907" s="3">
        <v>29.5061</v>
      </c>
      <c r="D1907" s="20"/>
      <c r="G1907" s="20">
        <v>43217</v>
      </c>
      <c r="H1907" s="3">
        <v>2.7290000000000001</v>
      </c>
      <c r="J1907" s="20"/>
    </row>
    <row r="1908" spans="1:10">
      <c r="A1908" s="20">
        <v>44067</v>
      </c>
      <c r="B1908" s="3">
        <v>29.789000000000001</v>
      </c>
      <c r="D1908" s="20"/>
      <c r="G1908" s="20">
        <v>43220</v>
      </c>
      <c r="H1908" s="3">
        <v>2.72</v>
      </c>
      <c r="J1908" s="20"/>
    </row>
    <row r="1909" spans="1:10">
      <c r="A1909" s="20">
        <v>44068</v>
      </c>
      <c r="B1909" s="3">
        <v>29.616199999999999</v>
      </c>
      <c r="D1909" s="20"/>
      <c r="G1909" s="20">
        <v>43221</v>
      </c>
      <c r="H1909" s="3">
        <v>2.738</v>
      </c>
      <c r="J1909" s="20"/>
    </row>
    <row r="1910" spans="1:10">
      <c r="A1910" s="20">
        <v>44069</v>
      </c>
      <c r="B1910" s="3">
        <v>29.306799999999999</v>
      </c>
      <c r="D1910" s="20"/>
      <c r="G1910" s="20">
        <v>43222</v>
      </c>
      <c r="H1910" s="3">
        <v>2.7290000000000001</v>
      </c>
      <c r="J1910" s="20"/>
    </row>
    <row r="1911" spans="1:10">
      <c r="A1911" s="20">
        <v>44070</v>
      </c>
      <c r="B1911" s="3">
        <v>29.497699999999998</v>
      </c>
      <c r="D1911" s="20"/>
      <c r="G1911" s="20">
        <v>43223</v>
      </c>
      <c r="H1911" s="3">
        <v>2.7069999999999999</v>
      </c>
      <c r="J1911" s="20"/>
    </row>
    <row r="1912" spans="1:10">
      <c r="A1912" s="20">
        <v>44075</v>
      </c>
      <c r="B1912" s="3">
        <v>29.732800000000001</v>
      </c>
      <c r="D1912" s="20"/>
      <c r="G1912" s="20">
        <v>43224</v>
      </c>
      <c r="H1912" s="3">
        <v>2.6880000000000002</v>
      </c>
      <c r="J1912" s="20"/>
    </row>
    <row r="1913" spans="1:10">
      <c r="A1913" s="20">
        <v>44076</v>
      </c>
      <c r="B1913" s="3">
        <v>29.957999999999998</v>
      </c>
      <c r="D1913" s="20"/>
      <c r="G1913" s="20">
        <v>43227</v>
      </c>
      <c r="H1913" s="3">
        <v>2.6920000000000002</v>
      </c>
      <c r="J1913" s="20"/>
    </row>
    <row r="1914" spans="1:10">
      <c r="A1914" s="20">
        <v>44077</v>
      </c>
      <c r="B1914" s="3">
        <v>29.7666</v>
      </c>
      <c r="D1914" s="20"/>
      <c r="G1914" s="20">
        <v>43228</v>
      </c>
      <c r="H1914" s="3">
        <v>2.67</v>
      </c>
      <c r="J1914" s="20"/>
    </row>
    <row r="1915" spans="1:10">
      <c r="A1915" s="20">
        <v>44078</v>
      </c>
      <c r="B1915" s="3">
        <v>29.7636</v>
      </c>
      <c r="D1915" s="20"/>
      <c r="G1915" s="20">
        <v>43229</v>
      </c>
      <c r="H1915" s="3">
        <v>2.6720000000000002</v>
      </c>
      <c r="J1915" s="20"/>
    </row>
    <row r="1916" spans="1:10">
      <c r="A1916" s="20">
        <v>44081</v>
      </c>
      <c r="B1916" s="3">
        <v>30.022400000000001</v>
      </c>
      <c r="D1916" s="20"/>
      <c r="G1916" s="20">
        <v>43230</v>
      </c>
      <c r="H1916" s="3">
        <v>2.7080000000000002</v>
      </c>
      <c r="J1916" s="20"/>
    </row>
    <row r="1917" spans="1:10">
      <c r="A1917" s="20">
        <v>44082</v>
      </c>
      <c r="B1917" s="3">
        <v>29.807600000000001</v>
      </c>
      <c r="D1917" s="20"/>
      <c r="G1917" s="20">
        <v>43231</v>
      </c>
      <c r="H1917" s="3">
        <v>2.7109999999999999</v>
      </c>
      <c r="J1917" s="20"/>
    </row>
    <row r="1918" spans="1:10">
      <c r="A1918" s="20">
        <v>44083</v>
      </c>
      <c r="B1918" s="3">
        <v>29.8401</v>
      </c>
      <c r="D1918" s="20"/>
      <c r="G1918" s="20">
        <v>43234</v>
      </c>
      <c r="H1918" s="3">
        <v>2.7240000000000002</v>
      </c>
      <c r="J1918" s="20"/>
    </row>
    <row r="1919" spans="1:10">
      <c r="A1919" s="20">
        <v>44084</v>
      </c>
      <c r="B1919" s="3">
        <v>29.647300000000001</v>
      </c>
      <c r="D1919" s="20"/>
      <c r="G1919" s="20">
        <v>43235</v>
      </c>
      <c r="H1919" s="3">
        <v>2.7189999999999999</v>
      </c>
      <c r="J1919" s="20"/>
    </row>
    <row r="1920" spans="1:10">
      <c r="A1920" s="20">
        <v>44085</v>
      </c>
      <c r="B1920" s="3">
        <v>29.8459</v>
      </c>
      <c r="D1920" s="20"/>
      <c r="G1920" s="20">
        <v>43236</v>
      </c>
      <c r="H1920" s="3">
        <v>2.7189999999999999</v>
      </c>
      <c r="J1920" s="20"/>
    </row>
    <row r="1921" spans="1:10">
      <c r="A1921" s="20">
        <v>44088</v>
      </c>
      <c r="B1921" s="3">
        <v>29.7</v>
      </c>
      <c r="D1921" s="20"/>
      <c r="G1921" s="20">
        <v>43237</v>
      </c>
      <c r="H1921" s="3">
        <v>2.7440000000000002</v>
      </c>
      <c r="J1921" s="20"/>
    </row>
    <row r="1922" spans="1:10">
      <c r="A1922" s="20">
        <v>44089</v>
      </c>
      <c r="B1922" s="3">
        <v>29.750599999999999</v>
      </c>
      <c r="D1922" s="20"/>
      <c r="G1922" s="20">
        <v>43238</v>
      </c>
      <c r="H1922" s="3">
        <v>2.7480000000000002</v>
      </c>
      <c r="J1922" s="20"/>
    </row>
    <row r="1923" spans="1:10">
      <c r="A1923" s="20">
        <v>44090</v>
      </c>
      <c r="B1923" s="3">
        <v>29.725200000000001</v>
      </c>
      <c r="D1923" s="20"/>
      <c r="G1923" s="20">
        <v>43241</v>
      </c>
      <c r="H1923" s="3">
        <v>2.7480000000000002</v>
      </c>
      <c r="J1923" s="20"/>
    </row>
    <row r="1924" spans="1:10">
      <c r="A1924" s="20">
        <v>44091</v>
      </c>
      <c r="B1924" s="3">
        <v>29.75</v>
      </c>
      <c r="D1924" s="20"/>
      <c r="G1924" s="20">
        <v>43242</v>
      </c>
      <c r="H1924" s="3">
        <v>2.7890000000000001</v>
      </c>
      <c r="J1924" s="20"/>
    </row>
    <row r="1925" spans="1:10">
      <c r="A1925" s="20">
        <v>44092</v>
      </c>
      <c r="B1925" s="3">
        <v>29.873799999999999</v>
      </c>
      <c r="D1925" s="20"/>
      <c r="G1925" s="20">
        <v>43243</v>
      </c>
      <c r="H1925" s="3">
        <v>2.8</v>
      </c>
      <c r="J1925" s="20"/>
    </row>
    <row r="1926" spans="1:10">
      <c r="A1926" s="20">
        <v>44095</v>
      </c>
      <c r="B1926" s="3">
        <v>29.729700000000001</v>
      </c>
      <c r="D1926" s="20"/>
      <c r="G1926" s="20">
        <v>43244</v>
      </c>
      <c r="H1926" s="3">
        <v>2.8050000000000002</v>
      </c>
      <c r="J1926" s="20"/>
    </row>
    <row r="1927" spans="1:10">
      <c r="A1927" s="20">
        <v>44096</v>
      </c>
      <c r="B1927" s="3">
        <v>29.4024</v>
      </c>
      <c r="D1927" s="20"/>
      <c r="G1927" s="20">
        <v>43245</v>
      </c>
      <c r="H1927" s="3">
        <v>2.8039999999999998</v>
      </c>
      <c r="J1927" s="20"/>
    </row>
    <row r="1928" spans="1:10">
      <c r="A1928" s="20">
        <v>44097</v>
      </c>
      <c r="B1928" s="3">
        <v>30.152799999999999</v>
      </c>
      <c r="D1928" s="20"/>
      <c r="G1928" s="20">
        <v>43248</v>
      </c>
      <c r="H1928" s="3">
        <v>2.8029999999999999</v>
      </c>
      <c r="J1928" s="20"/>
    </row>
    <row r="1929" spans="1:10">
      <c r="A1929" s="20">
        <v>44098</v>
      </c>
      <c r="B1929" s="3">
        <v>29.676400000000001</v>
      </c>
      <c r="D1929" s="20"/>
      <c r="G1929" s="20">
        <v>43249</v>
      </c>
      <c r="H1929" s="3">
        <v>2.774</v>
      </c>
      <c r="J1929" s="20"/>
    </row>
    <row r="1930" spans="1:10">
      <c r="A1930" s="20">
        <v>44099</v>
      </c>
      <c r="B1930" s="3">
        <v>29.598600000000001</v>
      </c>
      <c r="D1930" s="20"/>
      <c r="G1930" s="20">
        <v>43250</v>
      </c>
      <c r="H1930" s="3">
        <v>2.7679999999999998</v>
      </c>
      <c r="J1930" s="20"/>
    </row>
    <row r="1931" spans="1:10">
      <c r="A1931" s="20">
        <v>44102</v>
      </c>
      <c r="B1931" s="3">
        <v>30.2654</v>
      </c>
      <c r="D1931" s="20"/>
      <c r="G1931" s="20">
        <v>43251</v>
      </c>
      <c r="H1931" s="3">
        <v>2.7949999999999999</v>
      </c>
      <c r="J1931" s="20"/>
    </row>
    <row r="1932" spans="1:10">
      <c r="A1932" s="20">
        <v>44103</v>
      </c>
      <c r="B1932" s="3">
        <v>29.1936</v>
      </c>
      <c r="D1932" s="20"/>
      <c r="G1932" s="20">
        <v>43252</v>
      </c>
      <c r="H1932" s="3">
        <v>2.8109999999999999</v>
      </c>
      <c r="J1932" s="20"/>
    </row>
    <row r="1933" spans="1:10">
      <c r="A1933" s="20">
        <v>44104</v>
      </c>
      <c r="B1933" s="3">
        <v>29.950299999999999</v>
      </c>
      <c r="D1933" s="20"/>
      <c r="G1933" s="20">
        <v>43255</v>
      </c>
      <c r="H1933" s="3">
        <v>2.7909999999999999</v>
      </c>
      <c r="J1933" s="20"/>
    </row>
    <row r="1934" spans="1:10">
      <c r="A1934" s="20">
        <v>44105</v>
      </c>
      <c r="B1934" s="3">
        <v>29.226199999999999</v>
      </c>
      <c r="D1934" s="20"/>
      <c r="G1934" s="20">
        <v>43256</v>
      </c>
      <c r="H1934" s="3">
        <v>2.7719999999999998</v>
      </c>
      <c r="J1934" s="20"/>
    </row>
    <row r="1935" spans="1:10">
      <c r="A1935" s="20">
        <v>44106</v>
      </c>
      <c r="B1935" s="3">
        <v>28.739799999999999</v>
      </c>
      <c r="D1935" s="20"/>
      <c r="G1935" s="20">
        <v>43257</v>
      </c>
      <c r="H1935" s="3">
        <v>2.774</v>
      </c>
      <c r="J1935" s="20"/>
    </row>
    <row r="1936" spans="1:10">
      <c r="A1936" s="20">
        <v>44109</v>
      </c>
      <c r="B1936" s="3">
        <v>29.3733</v>
      </c>
      <c r="D1936" s="20"/>
      <c r="G1936" s="20">
        <v>43258</v>
      </c>
      <c r="H1936" s="3">
        <v>2.7930000000000001</v>
      </c>
      <c r="J1936" s="20"/>
    </row>
    <row r="1937" spans="1:10">
      <c r="A1937" s="20">
        <v>44110</v>
      </c>
      <c r="B1937" s="3">
        <v>28.484300000000001</v>
      </c>
      <c r="D1937" s="20"/>
      <c r="G1937" s="20">
        <v>43259</v>
      </c>
      <c r="H1937" s="3">
        <v>2.78</v>
      </c>
      <c r="J1937" s="20"/>
    </row>
    <row r="1938" spans="1:10">
      <c r="A1938" s="20">
        <v>44111</v>
      </c>
      <c r="B1938" s="3">
        <v>28.760200000000001</v>
      </c>
      <c r="D1938" s="20"/>
      <c r="G1938" s="20">
        <v>43262</v>
      </c>
      <c r="H1938" s="3">
        <v>2.79</v>
      </c>
      <c r="J1938" s="20"/>
    </row>
    <row r="1939" spans="1:10">
      <c r="A1939" s="20">
        <v>44112</v>
      </c>
      <c r="B1939" s="3">
        <v>28.571000000000002</v>
      </c>
      <c r="D1939" s="20"/>
      <c r="G1939" s="20">
        <v>43263</v>
      </c>
      <c r="H1939" s="3">
        <v>2.794</v>
      </c>
      <c r="J1939" s="20"/>
    </row>
    <row r="1940" spans="1:10">
      <c r="A1940" s="20">
        <v>44113</v>
      </c>
      <c r="B1940" s="3">
        <v>28.452500000000001</v>
      </c>
      <c r="D1940" s="20"/>
      <c r="G1940" s="20">
        <v>43264</v>
      </c>
      <c r="H1940" s="3">
        <v>2.8029999999999999</v>
      </c>
      <c r="J1940" s="20"/>
    </row>
    <row r="1941" spans="1:10">
      <c r="A1941" s="20">
        <v>44116</v>
      </c>
      <c r="B1941" s="3">
        <v>28.526900000000001</v>
      </c>
      <c r="D1941" s="20"/>
      <c r="G1941" s="20">
        <v>43265</v>
      </c>
      <c r="H1941" s="3">
        <v>2.8079999999999998</v>
      </c>
      <c r="J1941" s="20"/>
    </row>
    <row r="1942" spans="1:10">
      <c r="A1942" s="20">
        <v>44117</v>
      </c>
      <c r="B1942" s="3">
        <v>28.546199999999999</v>
      </c>
      <c r="D1942" s="20"/>
      <c r="G1942" s="20">
        <v>43266</v>
      </c>
      <c r="H1942" s="3">
        <v>2.8340000000000001</v>
      </c>
      <c r="J1942" s="20"/>
    </row>
    <row r="1943" spans="1:10">
      <c r="A1943" s="20">
        <v>44118</v>
      </c>
      <c r="B1943" s="3">
        <v>28.61</v>
      </c>
      <c r="D1943" s="20"/>
      <c r="G1943" s="20">
        <v>43269</v>
      </c>
      <c r="H1943" s="3">
        <v>2.8149999999999999</v>
      </c>
      <c r="J1943" s="20"/>
    </row>
    <row r="1944" spans="1:10">
      <c r="A1944" s="20">
        <v>44119</v>
      </c>
      <c r="B1944" s="3">
        <v>28.985499999999998</v>
      </c>
      <c r="D1944" s="20"/>
      <c r="G1944" s="20">
        <v>43270</v>
      </c>
      <c r="H1944" s="3">
        <v>2.774</v>
      </c>
      <c r="J1944" s="20"/>
    </row>
    <row r="1945" spans="1:10">
      <c r="A1945" s="20">
        <v>44120</v>
      </c>
      <c r="B1945" s="3">
        <v>28.477499999999999</v>
      </c>
      <c r="D1945" s="20"/>
      <c r="G1945" s="20">
        <v>43271</v>
      </c>
      <c r="H1945" s="3">
        <v>2.8149999999999999</v>
      </c>
      <c r="J1945" s="20"/>
    </row>
    <row r="1946" spans="1:10">
      <c r="A1946" s="20">
        <v>44123</v>
      </c>
      <c r="B1946" s="3">
        <v>28.7134</v>
      </c>
      <c r="D1946" s="20"/>
      <c r="G1946" s="20">
        <v>43272</v>
      </c>
      <c r="H1946" s="3">
        <v>2.8170000000000002</v>
      </c>
      <c r="J1946" s="20"/>
    </row>
    <row r="1947" spans="1:10">
      <c r="A1947" s="20">
        <v>44124</v>
      </c>
      <c r="B1947" s="3">
        <v>29.045000000000002</v>
      </c>
      <c r="D1947" s="20"/>
      <c r="G1947" s="20">
        <v>43273</v>
      </c>
      <c r="H1947" s="3">
        <v>2.8039999999999998</v>
      </c>
      <c r="J1947" s="20"/>
    </row>
    <row r="1948" spans="1:10">
      <c r="A1948" s="20">
        <v>44125</v>
      </c>
      <c r="B1948" s="3">
        <v>29.543299999999999</v>
      </c>
      <c r="D1948" s="20"/>
      <c r="G1948" s="20">
        <v>43276</v>
      </c>
      <c r="H1948" s="3">
        <v>2.8010000000000002</v>
      </c>
      <c r="J1948" s="20"/>
    </row>
    <row r="1949" spans="1:10">
      <c r="A1949" s="20">
        <v>44126</v>
      </c>
      <c r="B1949" s="3">
        <v>29.185500000000001</v>
      </c>
      <c r="D1949" s="20"/>
      <c r="G1949" s="20">
        <v>43277</v>
      </c>
      <c r="H1949" s="3">
        <v>2.8050000000000002</v>
      </c>
      <c r="J1949" s="20"/>
    </row>
    <row r="1950" spans="1:10">
      <c r="A1950" s="20">
        <v>44127</v>
      </c>
      <c r="B1950" s="3">
        <v>29.236899999999999</v>
      </c>
      <c r="D1950" s="20"/>
      <c r="G1950" s="20">
        <v>43278</v>
      </c>
      <c r="H1950" s="3">
        <v>2.827</v>
      </c>
      <c r="J1950" s="20"/>
    </row>
    <row r="1951" spans="1:10">
      <c r="A1951" s="20">
        <v>44130</v>
      </c>
      <c r="B1951" s="3">
        <v>29.274699999999999</v>
      </c>
      <c r="D1951" s="20"/>
      <c r="G1951" s="20">
        <v>43279</v>
      </c>
      <c r="H1951" s="3">
        <v>2.8119999999999998</v>
      </c>
      <c r="J1951" s="20"/>
    </row>
    <row r="1952" spans="1:10">
      <c r="A1952" s="20">
        <v>44131</v>
      </c>
      <c r="B1952" s="3">
        <v>28.936699999999998</v>
      </c>
      <c r="D1952" s="20"/>
      <c r="G1952" s="20">
        <v>43280</v>
      </c>
      <c r="H1952" s="3">
        <v>2.8</v>
      </c>
      <c r="J1952" s="20"/>
    </row>
    <row r="1953" spans="1:10">
      <c r="A1953" s="20">
        <v>44132</v>
      </c>
      <c r="B1953" s="3">
        <v>29.0457</v>
      </c>
      <c r="D1953" s="20"/>
      <c r="G1953" s="20">
        <v>43283</v>
      </c>
      <c r="H1953" s="3">
        <v>2.7810000000000001</v>
      </c>
      <c r="J1953" s="20"/>
    </row>
    <row r="1954" spans="1:10">
      <c r="A1954" s="20">
        <v>44133</v>
      </c>
      <c r="B1954" s="3">
        <v>28.527899999999999</v>
      </c>
      <c r="D1954" s="20"/>
      <c r="G1954" s="20">
        <v>43284</v>
      </c>
      <c r="H1954" s="3">
        <v>2.79</v>
      </c>
      <c r="J1954" s="20"/>
    </row>
    <row r="1955" spans="1:10">
      <c r="A1955" s="20">
        <v>44134</v>
      </c>
      <c r="B1955" s="3">
        <v>28.447800000000001</v>
      </c>
      <c r="D1955" s="20"/>
      <c r="G1955" s="20">
        <v>43285</v>
      </c>
      <c r="H1955" s="3">
        <v>2.7789999999999999</v>
      </c>
      <c r="J1955" s="20"/>
    </row>
    <row r="1956" spans="1:10">
      <c r="A1956" s="20">
        <v>44137</v>
      </c>
      <c r="B1956" s="3">
        <v>27.923500000000001</v>
      </c>
      <c r="D1956" s="20"/>
      <c r="G1956" s="20">
        <v>43286</v>
      </c>
      <c r="H1956" s="3">
        <v>2.778</v>
      </c>
      <c r="J1956" s="20"/>
    </row>
    <row r="1957" spans="1:10">
      <c r="A1957" s="20">
        <v>44138</v>
      </c>
      <c r="B1957" s="3">
        <v>27.527100000000001</v>
      </c>
      <c r="D1957" s="20"/>
      <c r="G1957" s="20">
        <v>43287</v>
      </c>
      <c r="H1957" s="3">
        <v>2.7759999999999998</v>
      </c>
      <c r="J1957" s="20"/>
    </row>
    <row r="1958" spans="1:10">
      <c r="A1958" s="20">
        <v>44139</v>
      </c>
      <c r="B1958" s="3">
        <v>28.070699999999999</v>
      </c>
      <c r="D1958" s="20"/>
      <c r="G1958" s="20">
        <v>43290</v>
      </c>
      <c r="H1958" s="3">
        <v>2.7639999999999998</v>
      </c>
      <c r="J1958" s="20"/>
    </row>
    <row r="1959" spans="1:10">
      <c r="A1959" s="20">
        <v>44140</v>
      </c>
      <c r="B1959" s="3">
        <v>27.057400000000001</v>
      </c>
      <c r="D1959" s="20"/>
      <c r="G1959" s="20">
        <v>43291</v>
      </c>
      <c r="H1959" s="3">
        <v>2.7509999999999999</v>
      </c>
      <c r="J1959" s="20"/>
    </row>
    <row r="1960" spans="1:10">
      <c r="A1960" s="20">
        <v>44141</v>
      </c>
      <c r="B1960" s="3">
        <v>26.885899999999999</v>
      </c>
      <c r="D1960" s="20"/>
      <c r="G1960" s="20">
        <v>43292</v>
      </c>
      <c r="H1960" s="3">
        <v>2.7810000000000001</v>
      </c>
      <c r="J1960" s="20"/>
    </row>
    <row r="1961" spans="1:10">
      <c r="A1961" s="20">
        <v>44144</v>
      </c>
      <c r="B1961" s="3">
        <v>26.872</v>
      </c>
      <c r="D1961" s="20"/>
      <c r="G1961" s="20">
        <v>43293</v>
      </c>
      <c r="H1961" s="3">
        <v>2.7559999999999998</v>
      </c>
      <c r="J1961" s="20"/>
    </row>
    <row r="1962" spans="1:10">
      <c r="A1962" s="20">
        <v>44145</v>
      </c>
      <c r="B1962" s="3">
        <v>27.1996</v>
      </c>
      <c r="D1962" s="20"/>
      <c r="G1962" s="20">
        <v>43294</v>
      </c>
      <c r="H1962" s="3">
        <v>2.7349999999999999</v>
      </c>
      <c r="J1962" s="20"/>
    </row>
    <row r="1963" spans="1:10">
      <c r="A1963" s="20">
        <v>44146</v>
      </c>
      <c r="B1963" s="3">
        <v>26.624500000000001</v>
      </c>
      <c r="D1963" s="20"/>
      <c r="G1963" s="20">
        <v>43297</v>
      </c>
      <c r="H1963" s="3">
        <v>2.7210000000000001</v>
      </c>
      <c r="J1963" s="20"/>
    </row>
    <row r="1964" spans="1:10">
      <c r="A1964" s="20">
        <v>44147</v>
      </c>
      <c r="B1964" s="3">
        <v>27.012699999999999</v>
      </c>
      <c r="D1964" s="20"/>
      <c r="G1964" s="20">
        <v>43298</v>
      </c>
      <c r="H1964" s="3">
        <v>2.7080000000000002</v>
      </c>
      <c r="J1964" s="20"/>
    </row>
    <row r="1965" spans="1:10">
      <c r="A1965" s="20">
        <v>44148</v>
      </c>
      <c r="B1965" s="3">
        <v>27.729099999999999</v>
      </c>
      <c r="D1965" s="20"/>
      <c r="G1965" s="20">
        <v>43299</v>
      </c>
      <c r="H1965" s="3">
        <v>2.698</v>
      </c>
      <c r="J1965" s="20"/>
    </row>
    <row r="1966" spans="1:10">
      <c r="A1966" s="20">
        <v>44151</v>
      </c>
      <c r="B1966" s="3">
        <v>26.266100000000002</v>
      </c>
      <c r="D1966" s="20"/>
      <c r="G1966" s="20">
        <v>43300</v>
      </c>
      <c r="H1966" s="3">
        <v>2.718</v>
      </c>
      <c r="J1966" s="20"/>
    </row>
    <row r="1967" spans="1:10">
      <c r="A1967" s="20">
        <v>44152</v>
      </c>
      <c r="B1967" s="3">
        <v>27.403199999999998</v>
      </c>
      <c r="D1967" s="20"/>
      <c r="G1967" s="20">
        <v>43301</v>
      </c>
      <c r="H1967" s="3">
        <v>2.7090000000000001</v>
      </c>
      <c r="J1967" s="20"/>
    </row>
    <row r="1968" spans="1:10">
      <c r="A1968" s="20">
        <v>44153</v>
      </c>
      <c r="B1968" s="3">
        <v>26.583600000000001</v>
      </c>
      <c r="D1968" s="20"/>
      <c r="G1968" s="20">
        <v>43304</v>
      </c>
      <c r="H1968" s="3">
        <v>2.702</v>
      </c>
      <c r="J1968" s="20"/>
    </row>
    <row r="1969" spans="1:10">
      <c r="A1969" s="20">
        <v>44154</v>
      </c>
      <c r="B1969" s="3">
        <v>25.682700000000001</v>
      </c>
      <c r="D1969" s="20"/>
      <c r="G1969" s="20">
        <v>43305</v>
      </c>
      <c r="H1969" s="3">
        <v>2.7130000000000001</v>
      </c>
      <c r="J1969" s="20"/>
    </row>
    <row r="1970" spans="1:10">
      <c r="A1970" s="20">
        <v>44155</v>
      </c>
      <c r="B1970" s="3">
        <v>26.4148</v>
      </c>
      <c r="D1970" s="20"/>
      <c r="G1970" s="20">
        <v>43306</v>
      </c>
      <c r="H1970" s="3">
        <v>2.7330000000000001</v>
      </c>
      <c r="J1970" s="20"/>
    </row>
    <row r="1971" spans="1:10">
      <c r="A1971" s="20">
        <v>44158</v>
      </c>
      <c r="B1971" s="3">
        <v>25.921199999999999</v>
      </c>
      <c r="D1971" s="20"/>
      <c r="G1971" s="20">
        <v>43307</v>
      </c>
      <c r="H1971" s="3">
        <v>2.7210000000000001</v>
      </c>
      <c r="J1971" s="20"/>
    </row>
    <row r="1972" spans="1:10">
      <c r="A1972" s="20">
        <v>44159</v>
      </c>
      <c r="B1972" s="3">
        <v>26.270099999999999</v>
      </c>
      <c r="D1972" s="20"/>
      <c r="G1972" s="20">
        <v>43308</v>
      </c>
      <c r="H1972" s="3">
        <v>2.742</v>
      </c>
      <c r="J1972" s="20"/>
    </row>
    <row r="1973" spans="1:10">
      <c r="A1973" s="20">
        <v>44160</v>
      </c>
      <c r="B1973" s="3">
        <v>26.2121</v>
      </c>
      <c r="D1973" s="20"/>
      <c r="G1973" s="20">
        <v>43311</v>
      </c>
      <c r="H1973" s="3">
        <v>2.7610000000000001</v>
      </c>
      <c r="J1973" s="20"/>
    </row>
    <row r="1974" spans="1:10">
      <c r="A1974" s="20">
        <v>44161</v>
      </c>
      <c r="B1974" s="3">
        <v>26.0992</v>
      </c>
      <c r="D1974" s="20"/>
      <c r="G1974" s="20">
        <v>43312</v>
      </c>
      <c r="H1974" s="3">
        <v>2.7429999999999999</v>
      </c>
      <c r="J1974" s="20"/>
    </row>
    <row r="1975" spans="1:10">
      <c r="A1975" s="20">
        <v>44162</v>
      </c>
      <c r="B1975" s="3">
        <v>26.0349</v>
      </c>
      <c r="D1975" s="20"/>
      <c r="G1975" s="20">
        <v>43313</v>
      </c>
      <c r="H1975" s="3">
        <v>2.71</v>
      </c>
      <c r="J1975" s="20"/>
    </row>
    <row r="1976" spans="1:10">
      <c r="A1976" s="20">
        <v>44165</v>
      </c>
      <c r="B1976" s="3">
        <v>26.813600000000001</v>
      </c>
      <c r="D1976" s="20"/>
      <c r="G1976" s="20">
        <v>43314</v>
      </c>
      <c r="H1976" s="3">
        <v>2.734</v>
      </c>
      <c r="J1976" s="20"/>
    </row>
    <row r="1977" spans="1:10">
      <c r="A1977" s="20">
        <v>44166</v>
      </c>
      <c r="B1977" s="3">
        <v>26.1599</v>
      </c>
      <c r="D1977" s="20"/>
      <c r="G1977" s="20">
        <v>43315</v>
      </c>
      <c r="H1977" s="3">
        <v>2.7509999999999999</v>
      </c>
      <c r="J1977" s="20"/>
    </row>
    <row r="1978" spans="1:10">
      <c r="A1978" s="20">
        <v>44167</v>
      </c>
      <c r="B1978" s="3">
        <v>26.189399999999999</v>
      </c>
      <c r="D1978" s="20"/>
      <c r="G1978" s="20">
        <v>43318</v>
      </c>
      <c r="H1978" s="3">
        <v>2.7629999999999999</v>
      </c>
      <c r="J1978" s="20"/>
    </row>
    <row r="1979" spans="1:10">
      <c r="A1979" s="20">
        <v>44168</v>
      </c>
      <c r="B1979" s="3">
        <v>24.336099999999998</v>
      </c>
      <c r="D1979" s="20"/>
      <c r="G1979" s="20">
        <v>43319</v>
      </c>
      <c r="H1979" s="3">
        <v>2.7829999999999999</v>
      </c>
      <c r="J1979" s="20"/>
    </row>
    <row r="1980" spans="1:10">
      <c r="A1980" s="20">
        <v>44169</v>
      </c>
      <c r="B1980" s="3">
        <v>26.278099999999998</v>
      </c>
      <c r="D1980" s="20"/>
      <c r="G1980" s="20">
        <v>43320</v>
      </c>
      <c r="H1980" s="3">
        <v>2.8170000000000002</v>
      </c>
      <c r="J1980" s="20"/>
    </row>
    <row r="1981" spans="1:10">
      <c r="A1981" s="20">
        <v>44172</v>
      </c>
      <c r="B1981" s="3">
        <v>23.725200000000001</v>
      </c>
      <c r="D1981" s="20"/>
      <c r="G1981" s="20">
        <v>43321</v>
      </c>
      <c r="H1981" s="3">
        <v>2.8239999999999998</v>
      </c>
      <c r="J1981" s="20"/>
    </row>
    <row r="1982" spans="1:10">
      <c r="A1982" s="20">
        <v>44173</v>
      </c>
      <c r="B1982" s="3">
        <v>25.010999999999999</v>
      </c>
      <c r="D1982" s="20"/>
      <c r="G1982" s="20">
        <v>43322</v>
      </c>
      <c r="H1982" s="3">
        <v>2.8079999999999998</v>
      </c>
      <c r="J1982" s="20"/>
    </row>
    <row r="1983" spans="1:10">
      <c r="A1983" s="20">
        <v>44174</v>
      </c>
      <c r="B1983" s="3">
        <v>24.4391</v>
      </c>
      <c r="D1983" s="20"/>
      <c r="G1983" s="20">
        <v>43325</v>
      </c>
      <c r="H1983" s="3">
        <v>2.8220000000000001</v>
      </c>
      <c r="J1983" s="20"/>
    </row>
    <row r="1984" spans="1:10">
      <c r="A1984" s="20">
        <v>44175</v>
      </c>
      <c r="B1984" s="3">
        <v>25.401199999999999</v>
      </c>
      <c r="D1984" s="20"/>
      <c r="G1984" s="20">
        <v>43326</v>
      </c>
      <c r="H1984" s="3">
        <v>2.8380000000000001</v>
      </c>
      <c r="J1984" s="20"/>
    </row>
    <row r="1985" spans="1:10">
      <c r="A1985" s="20">
        <v>44176</v>
      </c>
      <c r="B1985" s="3">
        <v>24.8508</v>
      </c>
      <c r="D1985" s="20"/>
      <c r="G1985" s="20">
        <v>43327</v>
      </c>
      <c r="H1985" s="3">
        <v>2.831</v>
      </c>
      <c r="J1985" s="20"/>
    </row>
    <row r="1986" spans="1:10">
      <c r="A1986" s="20">
        <v>44179</v>
      </c>
      <c r="B1986" s="3">
        <v>25.633600000000001</v>
      </c>
      <c r="D1986" s="20"/>
      <c r="G1986" s="20">
        <v>43328</v>
      </c>
      <c r="H1986" s="3">
        <v>2.8159999999999998</v>
      </c>
      <c r="J1986" s="20"/>
    </row>
    <row r="1987" spans="1:10">
      <c r="A1987" s="20">
        <v>44180</v>
      </c>
      <c r="B1987" s="3">
        <v>25.152799999999999</v>
      </c>
      <c r="D1987" s="20"/>
      <c r="G1987" s="20">
        <v>43329</v>
      </c>
      <c r="H1987" s="3">
        <v>2.8279999999999998</v>
      </c>
      <c r="J1987" s="20"/>
    </row>
    <row r="1988" spans="1:10">
      <c r="A1988" s="20">
        <v>44181</v>
      </c>
      <c r="B1988" s="3">
        <v>25.636399999999998</v>
      </c>
      <c r="D1988" s="20"/>
      <c r="G1988" s="20">
        <v>43332</v>
      </c>
      <c r="H1988" s="3">
        <v>2.8220000000000001</v>
      </c>
      <c r="J1988" s="20"/>
    </row>
    <row r="1989" spans="1:10">
      <c r="A1989" s="20">
        <v>44182</v>
      </c>
      <c r="B1989" s="3">
        <v>25.192900000000002</v>
      </c>
      <c r="D1989" s="20"/>
      <c r="G1989" s="20">
        <v>43333</v>
      </c>
      <c r="H1989" s="3">
        <v>2.8319999999999999</v>
      </c>
      <c r="J1989" s="20"/>
    </row>
    <row r="1990" spans="1:10">
      <c r="A1990" s="20">
        <v>44183</v>
      </c>
      <c r="B1990" s="3">
        <v>25.837599999999998</v>
      </c>
      <c r="D1990" s="20"/>
      <c r="G1990" s="20">
        <v>43334</v>
      </c>
      <c r="H1990" s="3">
        <v>2.8260000000000001</v>
      </c>
      <c r="J1990" s="20"/>
    </row>
    <row r="1991" spans="1:10">
      <c r="A1991" s="20">
        <v>44186</v>
      </c>
      <c r="B1991" s="3">
        <v>25.2773</v>
      </c>
      <c r="D1991" s="20"/>
      <c r="G1991" s="20">
        <v>43335</v>
      </c>
      <c r="H1991" s="3">
        <v>2.835</v>
      </c>
      <c r="J1991" s="20"/>
    </row>
    <row r="1992" spans="1:10">
      <c r="A1992" s="20">
        <v>44187</v>
      </c>
      <c r="B1992" s="3">
        <v>25.8964</v>
      </c>
      <c r="D1992" s="20"/>
      <c r="G1992" s="20">
        <v>43336</v>
      </c>
      <c r="H1992" s="3">
        <v>2.802</v>
      </c>
      <c r="J1992" s="20"/>
    </row>
    <row r="1993" spans="1:10">
      <c r="A1993" s="20">
        <v>44188</v>
      </c>
      <c r="B1993" s="3">
        <v>24.3993</v>
      </c>
      <c r="D1993" s="20"/>
      <c r="G1993" s="20">
        <v>43339</v>
      </c>
      <c r="H1993" s="3">
        <v>2.774</v>
      </c>
      <c r="J1993" s="20"/>
    </row>
    <row r="1994" spans="1:10">
      <c r="A1994" s="20">
        <v>44189</v>
      </c>
      <c r="B1994" s="3">
        <v>25.673100000000002</v>
      </c>
      <c r="D1994" s="20"/>
      <c r="G1994" s="20">
        <v>43340</v>
      </c>
      <c r="H1994" s="3">
        <v>2.754</v>
      </c>
      <c r="J1994" s="20"/>
    </row>
    <row r="1995" spans="1:10">
      <c r="A1995" s="20">
        <v>44190</v>
      </c>
      <c r="B1995" s="3">
        <v>25.117699999999999</v>
      </c>
      <c r="D1995" s="20"/>
      <c r="G1995" s="20">
        <v>43341</v>
      </c>
      <c r="H1995" s="3">
        <v>2.758</v>
      </c>
      <c r="J1995" s="20"/>
    </row>
    <row r="1996" spans="1:10">
      <c r="A1996" s="20">
        <v>44193</v>
      </c>
      <c r="B1996" s="3">
        <v>23.918800000000001</v>
      </c>
      <c r="D1996" s="20"/>
      <c r="G1996" s="20">
        <v>43342</v>
      </c>
      <c r="H1996" s="3">
        <v>2.7589999999999999</v>
      </c>
      <c r="J1996" s="20"/>
    </row>
    <row r="1997" spans="1:10">
      <c r="A1997" s="20">
        <v>44194</v>
      </c>
      <c r="B1997" s="3">
        <v>25.565100000000001</v>
      </c>
      <c r="D1997" s="20"/>
      <c r="G1997" s="20">
        <v>43343</v>
      </c>
      <c r="H1997" s="3">
        <v>2.7869999999999999</v>
      </c>
      <c r="J1997" s="20"/>
    </row>
    <row r="1998" spans="1:10">
      <c r="A1998" s="20">
        <v>44200</v>
      </c>
      <c r="B1998" s="3">
        <v>20.945599999999999</v>
      </c>
      <c r="D1998" s="20"/>
      <c r="G1998" s="20">
        <v>43346</v>
      </c>
      <c r="H1998" s="3">
        <v>2.7650000000000001</v>
      </c>
      <c r="J1998" s="20"/>
    </row>
    <row r="1999" spans="1:10">
      <c r="A1999" s="20">
        <v>44201</v>
      </c>
      <c r="B1999" s="3">
        <v>21.110800000000001</v>
      </c>
      <c r="D1999" s="20"/>
      <c r="G1999" s="20">
        <v>43347</v>
      </c>
      <c r="H1999" s="3">
        <v>2.734</v>
      </c>
      <c r="J1999" s="20"/>
    </row>
    <row r="2000" spans="1:10">
      <c r="A2000" s="20">
        <v>44202</v>
      </c>
      <c r="B2000" s="3">
        <v>21.149899999999999</v>
      </c>
      <c r="D2000" s="20"/>
      <c r="G2000" s="20">
        <v>43348</v>
      </c>
      <c r="H2000" s="3">
        <v>2.7189999999999999</v>
      </c>
      <c r="J2000" s="20"/>
    </row>
    <row r="2001" spans="1:10">
      <c r="A2001" s="20">
        <v>44203</v>
      </c>
      <c r="B2001" s="3">
        <v>20.965599999999998</v>
      </c>
      <c r="D2001" s="20"/>
      <c r="G2001" s="20">
        <v>43349</v>
      </c>
      <c r="H2001" s="3">
        <v>2.7010000000000001</v>
      </c>
      <c r="J2001" s="20"/>
    </row>
    <row r="2002" spans="1:10">
      <c r="A2002" s="20">
        <v>44204</v>
      </c>
      <c r="B2002" s="3">
        <v>20.922799999999999</v>
      </c>
      <c r="D2002" s="20"/>
      <c r="G2002" s="20">
        <v>43350</v>
      </c>
      <c r="H2002" s="3">
        <v>2.7</v>
      </c>
      <c r="J2002" s="20"/>
    </row>
    <row r="2003" spans="1:10">
      <c r="A2003" s="20">
        <v>44207</v>
      </c>
      <c r="B2003" s="3">
        <v>20.9435</v>
      </c>
      <c r="D2003" s="20"/>
      <c r="G2003" s="20">
        <v>43353</v>
      </c>
      <c r="H2003" s="3">
        <v>2.7120000000000002</v>
      </c>
      <c r="J2003" s="20"/>
    </row>
    <row r="2004" spans="1:10">
      <c r="A2004" s="20">
        <v>44208</v>
      </c>
      <c r="B2004" s="3">
        <v>21.048100000000002</v>
      </c>
      <c r="D2004" s="20"/>
      <c r="G2004" s="20">
        <v>43354</v>
      </c>
      <c r="H2004" s="3">
        <v>2.7229999999999999</v>
      </c>
      <c r="J2004" s="20"/>
    </row>
    <row r="2005" spans="1:10">
      <c r="A2005" s="20">
        <v>44209</v>
      </c>
      <c r="B2005" s="3">
        <v>20.779199999999999</v>
      </c>
      <c r="D2005" s="20"/>
      <c r="G2005" s="20">
        <v>43355</v>
      </c>
      <c r="H2005" s="3">
        <v>2.7309999999999999</v>
      </c>
      <c r="J2005" s="20"/>
    </row>
    <row r="2006" spans="1:10">
      <c r="A2006" s="20">
        <v>44210</v>
      </c>
      <c r="B2006" s="3">
        <v>20.919</v>
      </c>
      <c r="D2006" s="20"/>
      <c r="G2006" s="20">
        <v>43356</v>
      </c>
      <c r="H2006" s="3">
        <v>2.722</v>
      </c>
      <c r="J2006" s="20"/>
    </row>
    <row r="2007" spans="1:10">
      <c r="A2007" s="20">
        <v>44211</v>
      </c>
      <c r="B2007" s="3">
        <v>21.094000000000001</v>
      </c>
      <c r="D2007" s="20"/>
      <c r="G2007" s="20">
        <v>43357</v>
      </c>
      <c r="H2007" s="3">
        <v>2.6890000000000001</v>
      </c>
      <c r="J2007" s="20"/>
    </row>
    <row r="2008" spans="1:10">
      <c r="A2008" s="20">
        <v>44214</v>
      </c>
      <c r="B2008" s="3">
        <v>20.4755</v>
      </c>
      <c r="D2008" s="20"/>
      <c r="G2008" s="20">
        <v>43360</v>
      </c>
      <c r="H2008" s="3">
        <v>2.7010000000000001</v>
      </c>
      <c r="J2008" s="20"/>
    </row>
    <row r="2009" spans="1:10">
      <c r="A2009" s="20">
        <v>44215</v>
      </c>
      <c r="B2009" s="3">
        <v>20.139600000000002</v>
      </c>
      <c r="D2009" s="20"/>
      <c r="G2009" s="20">
        <v>43361</v>
      </c>
      <c r="H2009" s="3">
        <v>2.7389999999999999</v>
      </c>
      <c r="J2009" s="20"/>
    </row>
    <row r="2010" spans="1:10">
      <c r="A2010" s="20">
        <v>44216</v>
      </c>
      <c r="B2010" s="3">
        <v>20.289000000000001</v>
      </c>
      <c r="D2010" s="20"/>
      <c r="G2010" s="20">
        <v>43362</v>
      </c>
      <c r="H2010" s="3">
        <v>2.7269999999999999</v>
      </c>
      <c r="J2010" s="20"/>
    </row>
    <row r="2011" spans="1:10">
      <c r="A2011" s="20">
        <v>44217</v>
      </c>
      <c r="B2011" s="3">
        <v>19.982700000000001</v>
      </c>
      <c r="D2011" s="20"/>
      <c r="G2011" s="20">
        <v>43363</v>
      </c>
      <c r="H2011" s="3">
        <v>2.766</v>
      </c>
      <c r="J2011" s="20"/>
    </row>
    <row r="2012" spans="1:10">
      <c r="A2012" s="20">
        <v>44218</v>
      </c>
      <c r="B2012" s="3">
        <v>20.2486</v>
      </c>
      <c r="D2012" s="20"/>
      <c r="G2012" s="20">
        <v>43364</v>
      </c>
      <c r="H2012" s="3">
        <v>2.7610000000000001</v>
      </c>
      <c r="J2012" s="20"/>
    </row>
    <row r="2013" spans="1:10">
      <c r="A2013" s="20">
        <v>44221</v>
      </c>
      <c r="B2013" s="3">
        <v>20.193899999999999</v>
      </c>
      <c r="D2013" s="20"/>
      <c r="G2013" s="20">
        <v>43367</v>
      </c>
      <c r="H2013" s="3">
        <v>2.778</v>
      </c>
      <c r="J2013" s="20"/>
    </row>
    <row r="2014" spans="1:10">
      <c r="A2014" s="20">
        <v>44222</v>
      </c>
      <c r="B2014" s="3">
        <v>20.200199999999999</v>
      </c>
      <c r="D2014" s="20"/>
      <c r="G2014" s="20">
        <v>43368</v>
      </c>
      <c r="H2014" s="3">
        <v>2.78</v>
      </c>
      <c r="J2014" s="20"/>
    </row>
    <row r="2015" spans="1:10">
      <c r="A2015" s="20">
        <v>44223</v>
      </c>
      <c r="B2015" s="3">
        <v>20.587599999999998</v>
      </c>
      <c r="D2015" s="20"/>
      <c r="G2015" s="20">
        <v>43369</v>
      </c>
      <c r="H2015" s="3">
        <v>2.7709999999999999</v>
      </c>
      <c r="J2015" s="20"/>
    </row>
    <row r="2016" spans="1:10">
      <c r="A2016" s="20">
        <v>44224</v>
      </c>
      <c r="B2016" s="3">
        <v>20.445900000000002</v>
      </c>
      <c r="D2016" s="20"/>
      <c r="G2016" s="20">
        <v>43370</v>
      </c>
      <c r="H2016" s="3">
        <v>2.7789999999999999</v>
      </c>
      <c r="J2016" s="20"/>
    </row>
    <row r="2017" spans="1:10">
      <c r="A2017" s="20">
        <v>44225</v>
      </c>
      <c r="B2017" s="3">
        <v>21.026299999999999</v>
      </c>
      <c r="D2017" s="20"/>
      <c r="G2017" s="20">
        <v>43371</v>
      </c>
      <c r="H2017" s="3">
        <v>2.77</v>
      </c>
      <c r="J2017" s="20"/>
    </row>
    <row r="2018" spans="1:10">
      <c r="A2018" s="20">
        <v>44228</v>
      </c>
      <c r="B2018" s="3">
        <v>21.388200000000001</v>
      </c>
      <c r="D2018" s="20"/>
      <c r="G2018" s="20">
        <v>43374</v>
      </c>
      <c r="H2018" s="3">
        <v>2.8050000000000002</v>
      </c>
      <c r="J2018" s="20"/>
    </row>
    <row r="2019" spans="1:10">
      <c r="A2019" s="20">
        <v>44229</v>
      </c>
      <c r="B2019" s="3">
        <v>20.829499999999999</v>
      </c>
      <c r="D2019" s="20"/>
      <c r="G2019" s="20">
        <v>43375</v>
      </c>
      <c r="H2019" s="3">
        <v>2.839</v>
      </c>
      <c r="J2019" s="20"/>
    </row>
    <row r="2020" spans="1:10">
      <c r="A2020" s="20">
        <v>44230</v>
      </c>
      <c r="B2020" s="3">
        <v>21.0916</v>
      </c>
      <c r="D2020" s="20"/>
      <c r="G2020" s="20">
        <v>43376</v>
      </c>
      <c r="H2020" s="3">
        <v>2.8580000000000001</v>
      </c>
      <c r="J2020" s="20"/>
    </row>
    <row r="2021" spans="1:10">
      <c r="A2021" s="20">
        <v>44231</v>
      </c>
      <c r="B2021" s="3">
        <v>21.238700000000001</v>
      </c>
      <c r="D2021" s="20"/>
      <c r="G2021" s="20">
        <v>43377</v>
      </c>
      <c r="H2021" s="3">
        <v>2.84</v>
      </c>
      <c r="J2021" s="20"/>
    </row>
    <row r="2022" spans="1:10">
      <c r="A2022" s="20">
        <v>44232</v>
      </c>
      <c r="B2022" s="3">
        <v>21.014399999999998</v>
      </c>
      <c r="D2022" s="20"/>
      <c r="G2022" s="20">
        <v>43378</v>
      </c>
      <c r="H2022" s="3">
        <v>2.8410000000000002</v>
      </c>
      <c r="J2022" s="20"/>
    </row>
    <row r="2023" spans="1:10">
      <c r="A2023" s="20">
        <v>44235</v>
      </c>
      <c r="B2023" s="3">
        <v>21.381599999999999</v>
      </c>
      <c r="D2023" s="20"/>
      <c r="G2023" s="20">
        <v>43381</v>
      </c>
      <c r="H2023" s="3">
        <v>2.8759999999999999</v>
      </c>
      <c r="J2023" s="20"/>
    </row>
    <row r="2024" spans="1:10">
      <c r="A2024" s="20">
        <v>44236</v>
      </c>
      <c r="B2024" s="3">
        <v>21.1523</v>
      </c>
      <c r="D2024" s="20"/>
      <c r="G2024" s="20">
        <v>43382</v>
      </c>
      <c r="H2024" s="3">
        <v>2.883</v>
      </c>
      <c r="J2024" s="20"/>
    </row>
    <row r="2025" spans="1:10">
      <c r="A2025" s="20">
        <v>44237</v>
      </c>
      <c r="B2025" s="3">
        <v>21.4299</v>
      </c>
      <c r="D2025" s="20"/>
      <c r="G2025" s="20">
        <v>43383</v>
      </c>
      <c r="H2025" s="3">
        <v>2.8929999999999998</v>
      </c>
      <c r="J2025" s="20"/>
    </row>
    <row r="2026" spans="1:10">
      <c r="A2026" s="20">
        <v>44238</v>
      </c>
      <c r="B2026" s="3">
        <v>21.278700000000001</v>
      </c>
      <c r="D2026" s="20"/>
      <c r="G2026" s="20">
        <v>43384</v>
      </c>
      <c r="H2026" s="3">
        <v>2.891</v>
      </c>
      <c r="J2026" s="20"/>
    </row>
    <row r="2027" spans="1:10">
      <c r="A2027" s="20">
        <v>44239</v>
      </c>
      <c r="B2027" s="3">
        <v>21.485099999999999</v>
      </c>
      <c r="D2027" s="20"/>
      <c r="G2027" s="20">
        <v>43385</v>
      </c>
      <c r="H2027" s="3">
        <v>2.871</v>
      </c>
      <c r="J2027" s="20"/>
    </row>
    <row r="2028" spans="1:10">
      <c r="A2028" s="20">
        <v>44242</v>
      </c>
      <c r="B2028" s="3">
        <v>21.561199999999999</v>
      </c>
      <c r="D2028" s="20"/>
      <c r="G2028" s="20">
        <v>43388</v>
      </c>
      <c r="H2028" s="3">
        <v>2.9009999999999998</v>
      </c>
      <c r="J2028" s="20"/>
    </row>
    <row r="2029" spans="1:10">
      <c r="A2029" s="20">
        <v>44243</v>
      </c>
      <c r="B2029" s="3">
        <v>21.5091</v>
      </c>
      <c r="D2029" s="20"/>
      <c r="G2029" s="20">
        <v>43389</v>
      </c>
      <c r="H2029" s="3">
        <v>2.9009999999999998</v>
      </c>
      <c r="J2029" s="20"/>
    </row>
    <row r="2030" spans="1:10">
      <c r="A2030" s="20">
        <v>44244</v>
      </c>
      <c r="B2030" s="3">
        <v>22.457599999999999</v>
      </c>
      <c r="D2030" s="20"/>
      <c r="G2030" s="20">
        <v>43390</v>
      </c>
      <c r="H2030" s="3">
        <v>2.915</v>
      </c>
      <c r="J2030" s="20"/>
    </row>
    <row r="2031" spans="1:10">
      <c r="A2031" s="20">
        <v>44245</v>
      </c>
      <c r="B2031" s="3">
        <v>23.1417</v>
      </c>
      <c r="D2031" s="20"/>
      <c r="G2031" s="20">
        <v>43391</v>
      </c>
      <c r="H2031" s="3">
        <v>2.875</v>
      </c>
      <c r="J2031" s="20"/>
    </row>
    <row r="2032" spans="1:10">
      <c r="A2032" s="20">
        <v>44246</v>
      </c>
      <c r="B2032" s="3">
        <v>23.424299999999999</v>
      </c>
      <c r="D2032" s="20"/>
      <c r="G2032" s="20">
        <v>43392</v>
      </c>
      <c r="H2032" s="3">
        <v>2.8860000000000001</v>
      </c>
      <c r="J2032" s="20"/>
    </row>
    <row r="2033" spans="1:10">
      <c r="A2033" s="20">
        <v>44249</v>
      </c>
      <c r="B2033" s="3">
        <v>23.281400000000001</v>
      </c>
      <c r="D2033" s="20"/>
      <c r="G2033" s="20">
        <v>43395</v>
      </c>
      <c r="H2033" s="3">
        <v>2.8580000000000001</v>
      </c>
      <c r="J2033" s="20"/>
    </row>
    <row r="2034" spans="1:10">
      <c r="A2034" s="20">
        <v>44250</v>
      </c>
      <c r="B2034" s="3">
        <v>23.253399999999999</v>
      </c>
      <c r="D2034" s="20"/>
      <c r="G2034" s="20">
        <v>43396</v>
      </c>
      <c r="H2034" s="3">
        <v>2.8820000000000001</v>
      </c>
      <c r="J2034" s="20"/>
    </row>
    <row r="2035" spans="1:10">
      <c r="A2035" s="20">
        <v>44251</v>
      </c>
      <c r="B2035" s="3">
        <v>23.2681</v>
      </c>
      <c r="D2035" s="20"/>
      <c r="G2035" s="20">
        <v>43397</v>
      </c>
      <c r="H2035" s="3">
        <v>2.847</v>
      </c>
      <c r="J2035" s="20"/>
    </row>
    <row r="2036" spans="1:10">
      <c r="A2036" s="20">
        <v>44252</v>
      </c>
      <c r="B2036" s="3">
        <v>23.175999999999998</v>
      </c>
      <c r="D2036" s="20"/>
      <c r="G2036" s="20">
        <v>43398</v>
      </c>
      <c r="H2036" s="3">
        <v>2.843</v>
      </c>
      <c r="J2036" s="20"/>
    </row>
    <row r="2037" spans="1:10">
      <c r="A2037" s="20">
        <v>44253</v>
      </c>
      <c r="B2037" s="3">
        <v>23.144500000000001</v>
      </c>
      <c r="D2037" s="20"/>
      <c r="G2037" s="20">
        <v>43399</v>
      </c>
      <c r="H2037" s="3">
        <v>2.8330000000000002</v>
      </c>
      <c r="J2037" s="20"/>
    </row>
    <row r="2038" spans="1:10">
      <c r="A2038" s="20">
        <v>44256</v>
      </c>
      <c r="B2038" s="3">
        <v>23.381799999999998</v>
      </c>
      <c r="D2038" s="20"/>
      <c r="G2038" s="20">
        <v>43402</v>
      </c>
      <c r="H2038" s="3">
        <v>2.8260000000000001</v>
      </c>
      <c r="J2038" s="20"/>
    </row>
    <row r="2039" spans="1:10">
      <c r="A2039" s="20">
        <v>44257</v>
      </c>
      <c r="B2039" s="3">
        <v>23.275300000000001</v>
      </c>
      <c r="D2039" s="20"/>
      <c r="G2039" s="20">
        <v>43403</v>
      </c>
      <c r="H2039" s="3">
        <v>2.8130000000000002</v>
      </c>
      <c r="J2039" s="20"/>
    </row>
    <row r="2040" spans="1:10">
      <c r="A2040" s="20">
        <v>44258</v>
      </c>
      <c r="B2040" s="3">
        <v>23.316600000000001</v>
      </c>
      <c r="D2040" s="20"/>
      <c r="G2040" s="20">
        <v>43404</v>
      </c>
      <c r="H2040" s="3">
        <v>2.8410000000000002</v>
      </c>
      <c r="J2040" s="20"/>
    </row>
    <row r="2041" spans="1:10">
      <c r="A2041" s="20">
        <v>44259</v>
      </c>
      <c r="B2041" s="3">
        <v>23.296399999999998</v>
      </c>
      <c r="D2041" s="20"/>
      <c r="G2041" s="20">
        <v>43405</v>
      </c>
      <c r="H2041" s="3">
        <v>2.8239999999999998</v>
      </c>
      <c r="J2041" s="20"/>
    </row>
    <row r="2042" spans="1:10">
      <c r="A2042" s="20">
        <v>44260</v>
      </c>
      <c r="B2042" s="3">
        <v>22.9879</v>
      </c>
      <c r="D2042" s="20"/>
      <c r="G2042" s="20">
        <v>43406</v>
      </c>
      <c r="H2042" s="3">
        <v>2.8260000000000001</v>
      </c>
      <c r="J2042" s="20"/>
    </row>
    <row r="2043" spans="1:10">
      <c r="A2043" s="20">
        <v>44263</v>
      </c>
      <c r="B2043" s="3">
        <v>23.002600000000001</v>
      </c>
      <c r="D2043" s="20"/>
      <c r="G2043" s="20">
        <v>43409</v>
      </c>
      <c r="H2043" s="3">
        <v>2.9039999999999999</v>
      </c>
      <c r="J2043" s="20"/>
    </row>
    <row r="2044" spans="1:10">
      <c r="A2044" s="20">
        <v>44264</v>
      </c>
      <c r="B2044" s="3">
        <v>22.796900000000001</v>
      </c>
      <c r="D2044" s="20"/>
      <c r="G2044" s="20">
        <v>43410</v>
      </c>
      <c r="H2044" s="3">
        <v>2.923</v>
      </c>
      <c r="J2044" s="20"/>
    </row>
    <row r="2045" spans="1:10">
      <c r="A2045" s="20">
        <v>44265</v>
      </c>
      <c r="B2045" s="3">
        <v>22.8841</v>
      </c>
      <c r="D2045" s="20"/>
      <c r="G2045" s="20">
        <v>43411</v>
      </c>
      <c r="H2045" s="3">
        <v>2.9220000000000002</v>
      </c>
      <c r="J2045" s="20"/>
    </row>
    <row r="2046" spans="1:10">
      <c r="A2046" s="20">
        <v>44266</v>
      </c>
      <c r="B2046" s="3">
        <v>22.527899999999999</v>
      </c>
      <c r="D2046" s="20"/>
      <c r="G2046" s="20">
        <v>43412</v>
      </c>
      <c r="H2046" s="3">
        <v>2.9249999999999998</v>
      </c>
      <c r="J2046" s="20"/>
    </row>
    <row r="2047" spans="1:10">
      <c r="A2047" s="20">
        <v>44267</v>
      </c>
      <c r="B2047" s="3">
        <v>22.594100000000001</v>
      </c>
      <c r="D2047" s="20"/>
      <c r="G2047" s="20">
        <v>43413</v>
      </c>
      <c r="H2047" s="3">
        <v>2.9780000000000002</v>
      </c>
      <c r="J2047" s="20"/>
    </row>
    <row r="2048" spans="1:10">
      <c r="A2048" s="20">
        <v>44270</v>
      </c>
      <c r="B2048" s="3">
        <v>22.371200000000002</v>
      </c>
      <c r="D2048" s="20"/>
      <c r="G2048" s="20">
        <v>43416</v>
      </c>
      <c r="H2048" s="3">
        <v>3.004</v>
      </c>
      <c r="J2048" s="20"/>
    </row>
    <row r="2049" spans="1:10">
      <c r="A2049" s="20">
        <v>44271</v>
      </c>
      <c r="B2049" s="3">
        <v>22.616599999999998</v>
      </c>
      <c r="D2049" s="20"/>
      <c r="G2049" s="20">
        <v>43417</v>
      </c>
      <c r="H2049" s="3">
        <v>3.0830000000000002</v>
      </c>
      <c r="J2049" s="20"/>
    </row>
    <row r="2050" spans="1:10">
      <c r="A2050" s="20">
        <v>44272</v>
      </c>
      <c r="B2050" s="3">
        <v>21.998799999999999</v>
      </c>
      <c r="D2050" s="20"/>
      <c r="G2050" s="20">
        <v>43418</v>
      </c>
      <c r="H2050" s="3">
        <v>3.2610000000000001</v>
      </c>
      <c r="J2050" s="20"/>
    </row>
    <row r="2051" spans="1:10">
      <c r="A2051" s="20">
        <v>44273</v>
      </c>
      <c r="B2051" s="3">
        <v>22.137699999999999</v>
      </c>
      <c r="D2051" s="20"/>
      <c r="G2051" s="20">
        <v>43419</v>
      </c>
      <c r="H2051" s="3">
        <v>3.0030000000000001</v>
      </c>
      <c r="J2051" s="20"/>
    </row>
    <row r="2052" spans="1:10">
      <c r="A2052" s="20">
        <v>44274</v>
      </c>
      <c r="B2052" s="3">
        <v>22.251999999999999</v>
      </c>
      <c r="D2052" s="20"/>
      <c r="G2052" s="20">
        <v>43420</v>
      </c>
      <c r="H2052" s="3">
        <v>3.0950000000000002</v>
      </c>
      <c r="J2052" s="20"/>
    </row>
    <row r="2053" spans="1:10">
      <c r="A2053" s="20">
        <v>44277</v>
      </c>
      <c r="B2053" s="3">
        <v>21.985399999999998</v>
      </c>
      <c r="D2053" s="20"/>
      <c r="G2053" s="20">
        <v>43423</v>
      </c>
      <c r="H2053" s="3">
        <v>3.234</v>
      </c>
      <c r="J2053" s="20"/>
    </row>
    <row r="2054" spans="1:10">
      <c r="A2054" s="20">
        <v>44278</v>
      </c>
      <c r="B2054" s="3">
        <v>22.133900000000001</v>
      </c>
      <c r="D2054" s="20"/>
      <c r="G2054" s="20">
        <v>43424</v>
      </c>
      <c r="H2054" s="3">
        <v>3.1459999999999999</v>
      </c>
      <c r="J2054" s="20"/>
    </row>
    <row r="2055" spans="1:10">
      <c r="A2055" s="20">
        <v>44279</v>
      </c>
      <c r="B2055" s="3">
        <v>22.303699999999999</v>
      </c>
      <c r="D2055" s="20"/>
      <c r="G2055" s="20">
        <v>43425</v>
      </c>
      <c r="H2055" s="3">
        <v>3.1339999999999999</v>
      </c>
      <c r="J2055" s="20"/>
    </row>
    <row r="2056" spans="1:10">
      <c r="A2056" s="20">
        <v>44280</v>
      </c>
      <c r="B2056" s="3">
        <v>22.2608</v>
      </c>
      <c r="D2056" s="20"/>
      <c r="G2056" s="20">
        <v>43426</v>
      </c>
      <c r="H2056" s="3">
        <v>3.0649999999999999</v>
      </c>
      <c r="J2056" s="20"/>
    </row>
    <row r="2057" spans="1:10">
      <c r="A2057" s="20">
        <v>44281</v>
      </c>
      <c r="B2057" s="3">
        <v>22.201599999999999</v>
      </c>
      <c r="D2057" s="20"/>
      <c r="G2057" s="20">
        <v>43427</v>
      </c>
      <c r="H2057" s="3">
        <v>3.1389999999999998</v>
      </c>
      <c r="J2057" s="20"/>
    </row>
    <row r="2058" spans="1:10">
      <c r="A2058" s="20">
        <v>44284</v>
      </c>
      <c r="B2058" s="3">
        <v>23.0166</v>
      </c>
      <c r="D2058" s="20"/>
      <c r="G2058" s="20">
        <v>43430</v>
      </c>
      <c r="H2058" s="3">
        <v>3.125</v>
      </c>
      <c r="J2058" s="20"/>
    </row>
    <row r="2059" spans="1:10">
      <c r="A2059" s="20">
        <v>44285</v>
      </c>
      <c r="B2059" s="3">
        <v>22.942399999999999</v>
      </c>
      <c r="D2059" s="20"/>
      <c r="G2059" s="20">
        <v>43431</v>
      </c>
      <c r="H2059" s="3">
        <v>3.1339999999999999</v>
      </c>
      <c r="J2059" s="20"/>
    </row>
    <row r="2060" spans="1:10">
      <c r="A2060" s="20">
        <v>44286</v>
      </c>
      <c r="B2060" s="3">
        <v>23.1114</v>
      </c>
      <c r="D2060" s="20"/>
      <c r="G2060" s="20">
        <v>43432</v>
      </c>
      <c r="H2060" s="3">
        <v>3.25</v>
      </c>
      <c r="J2060" s="20"/>
    </row>
    <row r="2061" spans="1:10">
      <c r="A2061" s="20">
        <v>44287</v>
      </c>
      <c r="B2061" s="3">
        <v>23.011399999999998</v>
      </c>
      <c r="D2061" s="20"/>
      <c r="G2061" s="20">
        <v>43433</v>
      </c>
      <c r="H2061" s="3">
        <v>3.2109999999999999</v>
      </c>
      <c r="J2061" s="20"/>
    </row>
    <row r="2062" spans="1:10">
      <c r="A2062" s="20">
        <v>44288</v>
      </c>
      <c r="B2062" s="3">
        <v>23.027999999999999</v>
      </c>
      <c r="D2062" s="20"/>
      <c r="G2062" s="20">
        <v>43434</v>
      </c>
      <c r="H2062" s="3">
        <v>3.218</v>
      </c>
      <c r="J2062" s="20"/>
    </row>
    <row r="2063" spans="1:10">
      <c r="A2063" s="20">
        <v>44291</v>
      </c>
      <c r="B2063" s="3">
        <v>22.8612</v>
      </c>
      <c r="D2063" s="20"/>
      <c r="G2063" s="20">
        <v>43437</v>
      </c>
      <c r="H2063" s="3">
        <v>3.161</v>
      </c>
      <c r="J2063" s="20"/>
    </row>
    <row r="2064" spans="1:10">
      <c r="A2064" s="20">
        <v>44292</v>
      </c>
      <c r="B2064" s="3">
        <v>23.1646</v>
      </c>
      <c r="D2064" s="20"/>
      <c r="G2064" s="20">
        <v>43438</v>
      </c>
      <c r="H2064" s="3">
        <v>3.226</v>
      </c>
      <c r="J2064" s="20"/>
    </row>
    <row r="2065" spans="1:10">
      <c r="A2065" s="20">
        <v>44293</v>
      </c>
      <c r="B2065" s="3">
        <v>23.398499999999999</v>
      </c>
      <c r="D2065" s="20"/>
      <c r="G2065" s="20">
        <v>43439</v>
      </c>
      <c r="H2065" s="3">
        <v>3.2440000000000002</v>
      </c>
      <c r="J2065" s="20"/>
    </row>
    <row r="2066" spans="1:10">
      <c r="A2066" s="20">
        <v>44294</v>
      </c>
      <c r="B2066" s="3">
        <v>23.162600000000001</v>
      </c>
      <c r="D2066" s="20"/>
      <c r="G2066" s="20">
        <v>43440</v>
      </c>
      <c r="H2066" s="3">
        <v>3.2120000000000002</v>
      </c>
      <c r="J2066" s="20"/>
    </row>
    <row r="2067" spans="1:10">
      <c r="A2067" s="20">
        <v>44295</v>
      </c>
      <c r="B2067" s="3">
        <v>23.1402</v>
      </c>
      <c r="D2067" s="20"/>
      <c r="G2067" s="20">
        <v>43441</v>
      </c>
      <c r="H2067" s="3">
        <v>3.2829999999999999</v>
      </c>
      <c r="J2067" s="20"/>
    </row>
    <row r="2068" spans="1:10">
      <c r="A2068" s="20">
        <v>44298</v>
      </c>
      <c r="B2068" s="3">
        <v>23.513999999999999</v>
      </c>
      <c r="D2068" s="20"/>
      <c r="G2068" s="20">
        <v>43444</v>
      </c>
      <c r="H2068" s="3">
        <v>3.274</v>
      </c>
      <c r="J2068" s="20"/>
    </row>
    <row r="2069" spans="1:10">
      <c r="A2069" s="20">
        <v>44299</v>
      </c>
      <c r="B2069" s="3">
        <v>23.478000000000002</v>
      </c>
      <c r="D2069" s="20"/>
      <c r="G2069" s="20">
        <v>43445</v>
      </c>
      <c r="H2069" s="3">
        <v>3.266</v>
      </c>
      <c r="J2069" s="20"/>
    </row>
    <row r="2070" spans="1:10">
      <c r="A2070" s="20">
        <v>44300</v>
      </c>
      <c r="B2070" s="3">
        <v>23.624199999999998</v>
      </c>
      <c r="D2070" s="20"/>
      <c r="G2070" s="20">
        <v>43446</v>
      </c>
      <c r="H2070" s="3">
        <v>3.161</v>
      </c>
      <c r="J2070" s="20"/>
    </row>
    <row r="2071" spans="1:10">
      <c r="A2071" s="20">
        <v>44301</v>
      </c>
      <c r="B2071" s="3">
        <v>24.139500000000002</v>
      </c>
      <c r="D2071" s="20"/>
      <c r="G2071" s="20">
        <v>43447</v>
      </c>
      <c r="H2071" s="3">
        <v>3.145</v>
      </c>
      <c r="J2071" s="20"/>
    </row>
    <row r="2072" spans="1:10">
      <c r="A2072" s="20">
        <v>44302</v>
      </c>
      <c r="B2072" s="3">
        <v>24.321899999999999</v>
      </c>
      <c r="D2072" s="20"/>
      <c r="G2072" s="20">
        <v>43448</v>
      </c>
      <c r="H2072" s="3">
        <v>3.0640000000000001</v>
      </c>
      <c r="J2072" s="20"/>
    </row>
    <row r="2073" spans="1:10">
      <c r="A2073" s="20">
        <v>44305</v>
      </c>
      <c r="B2073" s="3">
        <v>24.428999999999998</v>
      </c>
      <c r="D2073" s="20"/>
      <c r="G2073" s="20">
        <v>43451</v>
      </c>
      <c r="H2073" s="3">
        <v>2.9569999999999999</v>
      </c>
      <c r="J2073" s="20"/>
    </row>
    <row r="2074" spans="1:10">
      <c r="A2074" s="20">
        <v>44306</v>
      </c>
      <c r="B2074" s="3">
        <v>24.816800000000001</v>
      </c>
      <c r="D2074" s="20"/>
      <c r="G2074" s="20">
        <v>43452</v>
      </c>
      <c r="H2074" s="3">
        <v>3.0670000000000002</v>
      </c>
      <c r="J2074" s="20"/>
    </row>
    <row r="2075" spans="1:10">
      <c r="A2075" s="20">
        <v>44307</v>
      </c>
      <c r="B2075" s="3">
        <v>24.584099999999999</v>
      </c>
      <c r="D2075" s="20"/>
      <c r="G2075" s="20">
        <v>43453</v>
      </c>
      <c r="H2075" s="3">
        <v>3.0470000000000002</v>
      </c>
      <c r="J2075" s="20"/>
    </row>
    <row r="2076" spans="1:10">
      <c r="A2076" s="20">
        <v>44308</v>
      </c>
      <c r="B2076" s="3">
        <v>24.761199999999999</v>
      </c>
      <c r="D2076" s="20"/>
      <c r="G2076" s="20">
        <v>43454</v>
      </c>
      <c r="H2076" s="3">
        <v>3.0110000000000001</v>
      </c>
      <c r="J2076" s="20"/>
    </row>
    <row r="2077" spans="1:10">
      <c r="A2077" s="20">
        <v>44309</v>
      </c>
      <c r="B2077" s="3">
        <v>24.573599999999999</v>
      </c>
      <c r="D2077" s="20"/>
      <c r="G2077" s="20">
        <v>43455</v>
      </c>
      <c r="H2077" s="3">
        <v>3.0680000000000001</v>
      </c>
      <c r="J2077" s="20"/>
    </row>
    <row r="2078" spans="1:10">
      <c r="A2078" s="20">
        <v>44312</v>
      </c>
      <c r="B2078" s="3">
        <v>25.145</v>
      </c>
      <c r="D2078" s="20"/>
      <c r="G2078" s="20">
        <v>43458</v>
      </c>
      <c r="H2078" s="3">
        <v>2.98</v>
      </c>
      <c r="J2078" s="20"/>
    </row>
    <row r="2079" spans="1:10">
      <c r="A2079" s="20">
        <v>44313</v>
      </c>
      <c r="B2079" s="3">
        <v>25.119900000000001</v>
      </c>
      <c r="D2079" s="20"/>
      <c r="G2079" s="20">
        <v>43459</v>
      </c>
      <c r="H2079" s="3">
        <v>2.9580000000000002</v>
      </c>
      <c r="J2079" s="20"/>
    </row>
    <row r="2080" spans="1:10">
      <c r="A2080" s="20">
        <v>44314</v>
      </c>
      <c r="B2080" s="3">
        <v>25.177499999999998</v>
      </c>
      <c r="D2080" s="20"/>
      <c r="G2080" s="20">
        <v>43460</v>
      </c>
      <c r="H2080" s="3">
        <v>3.01</v>
      </c>
      <c r="J2080" s="20"/>
    </row>
    <row r="2081" spans="1:10">
      <c r="A2081" s="20">
        <v>44315</v>
      </c>
      <c r="B2081" s="3">
        <v>25.4709</v>
      </c>
      <c r="D2081" s="20"/>
      <c r="G2081" s="20">
        <v>43461</v>
      </c>
      <c r="H2081" s="3">
        <v>2.7069999999999999</v>
      </c>
      <c r="J2081" s="20"/>
    </row>
    <row r="2082" spans="1:10">
      <c r="A2082" s="20">
        <v>44316</v>
      </c>
      <c r="B2082" s="3">
        <v>25.613399999999999</v>
      </c>
      <c r="D2082" s="20"/>
      <c r="G2082" s="20">
        <v>43462</v>
      </c>
      <c r="H2082" s="3">
        <v>2.6880000000000002</v>
      </c>
      <c r="J2082" s="20"/>
    </row>
    <row r="2083" spans="1:10">
      <c r="A2083" s="20">
        <v>44319</v>
      </c>
      <c r="B2083" s="3">
        <v>25.363399999999999</v>
      </c>
      <c r="D2083" s="20"/>
      <c r="G2083" s="20">
        <v>43465</v>
      </c>
      <c r="H2083" s="3">
        <v>2.6640000000000001</v>
      </c>
      <c r="J2083" s="20"/>
    </row>
    <row r="2084" spans="1:10">
      <c r="A2084" s="20">
        <v>44320</v>
      </c>
      <c r="B2084" s="3">
        <v>25.4696</v>
      </c>
      <c r="D2084" s="20"/>
      <c r="G2084" s="20">
        <v>43466</v>
      </c>
      <c r="H2084" s="3">
        <v>2.6560000000000001</v>
      </c>
      <c r="J2084" s="20"/>
    </row>
    <row r="2085" spans="1:10">
      <c r="A2085" s="20">
        <v>44321</v>
      </c>
      <c r="B2085" s="3">
        <v>25.331199999999999</v>
      </c>
      <c r="D2085" s="20"/>
      <c r="G2085" s="20">
        <v>43467</v>
      </c>
      <c r="H2085" s="3">
        <v>2.6219999999999999</v>
      </c>
      <c r="J2085" s="20"/>
    </row>
    <row r="2086" spans="1:10">
      <c r="A2086" s="20">
        <v>44322</v>
      </c>
      <c r="B2086" s="3">
        <v>25.2712</v>
      </c>
      <c r="D2086" s="20"/>
      <c r="G2086" s="20">
        <v>43468</v>
      </c>
      <c r="H2086" s="3">
        <v>2.6160000000000001</v>
      </c>
      <c r="J2086" s="20"/>
    </row>
    <row r="2087" spans="1:10">
      <c r="A2087" s="20">
        <v>44323</v>
      </c>
      <c r="B2087" s="3">
        <v>25.311499999999999</v>
      </c>
      <c r="D2087" s="20"/>
      <c r="G2087" s="20">
        <v>43469</v>
      </c>
      <c r="H2087" s="3">
        <v>2.6419999999999999</v>
      </c>
      <c r="J2087" s="20"/>
    </row>
    <row r="2088" spans="1:10">
      <c r="A2088" s="20">
        <v>44326</v>
      </c>
      <c r="B2088" s="3">
        <v>25.074200000000001</v>
      </c>
      <c r="D2088" s="20"/>
      <c r="G2088" s="20">
        <v>43472</v>
      </c>
      <c r="H2088" s="3">
        <v>2.6629999999999998</v>
      </c>
      <c r="J2088" s="20"/>
    </row>
    <row r="2089" spans="1:10">
      <c r="A2089" s="20">
        <v>44327</v>
      </c>
      <c r="B2089" s="3">
        <v>25.197199999999999</v>
      </c>
      <c r="D2089" s="20"/>
      <c r="G2089" s="20">
        <v>43473</v>
      </c>
      <c r="H2089" s="3">
        <v>2.6949999999999998</v>
      </c>
      <c r="J2089" s="20"/>
    </row>
    <row r="2090" spans="1:10">
      <c r="A2090" s="20">
        <v>44328</v>
      </c>
      <c r="B2090" s="3">
        <v>25.0336</v>
      </c>
      <c r="D2090" s="20"/>
      <c r="G2090" s="20">
        <v>43474</v>
      </c>
      <c r="H2090" s="3">
        <v>2.718</v>
      </c>
      <c r="J2090" s="20"/>
    </row>
    <row r="2091" spans="1:10">
      <c r="A2091" s="20">
        <v>44329</v>
      </c>
      <c r="B2091" s="3">
        <v>24.845199999999998</v>
      </c>
      <c r="D2091" s="20"/>
      <c r="G2091" s="20">
        <v>43475</v>
      </c>
      <c r="H2091" s="3">
        <v>2.734</v>
      </c>
      <c r="J2091" s="20"/>
    </row>
    <row r="2092" spans="1:10">
      <c r="A2092" s="20">
        <v>44330</v>
      </c>
      <c r="B2092" s="3">
        <v>24.985299999999999</v>
      </c>
      <c r="D2092" s="20"/>
      <c r="G2092" s="20">
        <v>43476</v>
      </c>
      <c r="H2092" s="3">
        <v>2.7480000000000002</v>
      </c>
      <c r="J2092" s="20"/>
    </row>
    <row r="2093" spans="1:10">
      <c r="A2093" s="20">
        <v>44333</v>
      </c>
      <c r="B2093" s="3">
        <v>25.411300000000001</v>
      </c>
      <c r="D2093" s="20"/>
      <c r="G2093" s="20">
        <v>43479</v>
      </c>
      <c r="H2093" s="3">
        <v>2.7650000000000001</v>
      </c>
      <c r="J2093" s="20"/>
    </row>
    <row r="2094" spans="1:10">
      <c r="A2094" s="20">
        <v>44334</v>
      </c>
      <c r="B2094" s="3">
        <v>24.8325</v>
      </c>
      <c r="D2094" s="20"/>
      <c r="G2094" s="20">
        <v>43480</v>
      </c>
      <c r="H2094" s="3">
        <v>2.7330000000000001</v>
      </c>
      <c r="J2094" s="20"/>
    </row>
    <row r="2095" spans="1:10">
      <c r="A2095" s="20">
        <v>44335</v>
      </c>
      <c r="B2095" s="3">
        <v>25.3721</v>
      </c>
      <c r="D2095" s="20"/>
      <c r="G2095" s="20">
        <v>43481</v>
      </c>
      <c r="H2095" s="3">
        <v>2.706</v>
      </c>
      <c r="J2095" s="20"/>
    </row>
    <row r="2096" spans="1:10">
      <c r="A2096" s="20">
        <v>44336</v>
      </c>
      <c r="B2096" s="3">
        <v>25.632899999999999</v>
      </c>
      <c r="D2096" s="20"/>
      <c r="G2096" s="20">
        <v>43482</v>
      </c>
      <c r="H2096" s="3">
        <v>2.7280000000000002</v>
      </c>
      <c r="J2096" s="20"/>
    </row>
    <row r="2097" spans="1:10">
      <c r="A2097" s="20">
        <v>44337</v>
      </c>
      <c r="B2097" s="3">
        <v>25.441800000000001</v>
      </c>
      <c r="D2097" s="20"/>
      <c r="G2097" s="20">
        <v>43483</v>
      </c>
      <c r="H2097" s="3">
        <v>2.746</v>
      </c>
      <c r="J2097" s="20"/>
    </row>
    <row r="2098" spans="1:10">
      <c r="A2098" s="20">
        <v>44340</v>
      </c>
      <c r="B2098" s="3">
        <v>25.403500000000001</v>
      </c>
      <c r="D2098" s="20"/>
      <c r="G2098" s="20">
        <v>43486</v>
      </c>
      <c r="H2098" s="3">
        <v>2.7559999999999998</v>
      </c>
      <c r="J2098" s="20"/>
    </row>
    <row r="2099" spans="1:10">
      <c r="A2099" s="20">
        <v>44341</v>
      </c>
      <c r="B2099" s="3">
        <v>25.546600000000002</v>
      </c>
      <c r="D2099" s="20"/>
      <c r="G2099" s="20">
        <v>43487</v>
      </c>
      <c r="H2099" s="3">
        <v>2.7469999999999999</v>
      </c>
      <c r="J2099" s="20"/>
    </row>
    <row r="2100" spans="1:10">
      <c r="A2100" s="20">
        <v>44342</v>
      </c>
      <c r="B2100" s="3">
        <v>25.047899999999998</v>
      </c>
      <c r="D2100" s="20"/>
      <c r="G2100" s="20">
        <v>43488</v>
      </c>
      <c r="H2100" s="3">
        <v>2.742</v>
      </c>
      <c r="J2100" s="20"/>
    </row>
    <row r="2101" spans="1:10">
      <c r="A2101" s="20">
        <v>44343</v>
      </c>
      <c r="B2101" s="3">
        <v>24.910399999999999</v>
      </c>
      <c r="D2101" s="20"/>
      <c r="G2101" s="20">
        <v>43489</v>
      </c>
      <c r="H2101" s="3">
        <v>2.758</v>
      </c>
      <c r="J2101" s="20"/>
    </row>
    <row r="2102" spans="1:10">
      <c r="A2102" s="20">
        <v>44344</v>
      </c>
      <c r="B2102" s="3">
        <v>25.814900000000002</v>
      </c>
      <c r="D2102" s="20"/>
      <c r="G2102" s="20">
        <v>43490</v>
      </c>
      <c r="H2102" s="3">
        <v>2.7559999999999998</v>
      </c>
      <c r="J2102" s="20"/>
    </row>
    <row r="2103" spans="1:10">
      <c r="A2103" s="20">
        <v>44347</v>
      </c>
      <c r="B2103" s="3">
        <v>25.67</v>
      </c>
      <c r="D2103" s="20"/>
      <c r="G2103" s="20">
        <v>43493</v>
      </c>
      <c r="H2103" s="3">
        <v>2.7559999999999998</v>
      </c>
      <c r="J2103" s="20"/>
    </row>
    <row r="2104" spans="1:10">
      <c r="A2104" s="20">
        <v>44348</v>
      </c>
      <c r="B2104" s="3">
        <v>26.290900000000001</v>
      </c>
      <c r="D2104" s="20"/>
      <c r="G2104" s="20">
        <v>43494</v>
      </c>
      <c r="H2104" s="3">
        <v>2.7610000000000001</v>
      </c>
      <c r="J2104" s="20"/>
    </row>
    <row r="2105" spans="1:10">
      <c r="A2105" s="20">
        <v>44349</v>
      </c>
      <c r="B2105" s="3">
        <v>25.7593</v>
      </c>
      <c r="D2105" s="20"/>
      <c r="G2105" s="20">
        <v>43495</v>
      </c>
      <c r="H2105" s="3">
        <v>2.7490000000000001</v>
      </c>
      <c r="J2105" s="20"/>
    </row>
    <row r="2106" spans="1:10">
      <c r="A2106" s="20">
        <v>44350</v>
      </c>
      <c r="B2106" s="3">
        <v>26.1845</v>
      </c>
      <c r="D2106" s="20"/>
      <c r="G2106" s="20">
        <v>43496</v>
      </c>
      <c r="H2106" s="3">
        <v>2.7149999999999999</v>
      </c>
      <c r="J2106" s="20"/>
    </row>
    <row r="2107" spans="1:10">
      <c r="A2107" s="20">
        <v>44351</v>
      </c>
      <c r="B2107" s="3">
        <v>27.3215</v>
      </c>
      <c r="D2107" s="20"/>
      <c r="G2107" s="20">
        <v>43497</v>
      </c>
      <c r="H2107" s="3">
        <v>2.6970000000000001</v>
      </c>
      <c r="J2107" s="20"/>
    </row>
    <row r="2108" spans="1:10">
      <c r="A2108" s="20">
        <v>44354</v>
      </c>
      <c r="B2108" s="3">
        <v>27.1252</v>
      </c>
      <c r="D2108" s="20"/>
      <c r="G2108" s="20">
        <v>43500</v>
      </c>
      <c r="H2108" s="3">
        <v>2.6850000000000001</v>
      </c>
      <c r="J2108" s="20"/>
    </row>
    <row r="2109" spans="1:10">
      <c r="A2109" s="20">
        <v>44355</v>
      </c>
      <c r="B2109" s="3">
        <v>28.450099999999999</v>
      </c>
      <c r="D2109" s="20"/>
      <c r="G2109" s="20">
        <v>43501</v>
      </c>
      <c r="H2109" s="3">
        <v>2.7109999999999999</v>
      </c>
      <c r="J2109" s="20"/>
    </row>
    <row r="2110" spans="1:10">
      <c r="A2110" s="20">
        <v>44356</v>
      </c>
      <c r="B2110" s="3">
        <v>28.534199999999998</v>
      </c>
      <c r="D2110" s="20"/>
      <c r="G2110" s="20">
        <v>43502</v>
      </c>
      <c r="H2110" s="3">
        <v>2.718</v>
      </c>
      <c r="J2110" s="20"/>
    </row>
    <row r="2111" spans="1:10">
      <c r="A2111" s="20">
        <v>44357</v>
      </c>
      <c r="B2111" s="3">
        <v>28.703199999999999</v>
      </c>
      <c r="D2111" s="20"/>
      <c r="G2111" s="20">
        <v>43503</v>
      </c>
      <c r="H2111" s="3">
        <v>2.6989999999999998</v>
      </c>
      <c r="J2111" s="20"/>
    </row>
    <row r="2112" spans="1:10">
      <c r="A2112" s="20">
        <v>44358</v>
      </c>
      <c r="B2112" s="3">
        <v>29.8306</v>
      </c>
      <c r="D2112" s="20"/>
      <c r="G2112" s="20">
        <v>43504</v>
      </c>
      <c r="H2112" s="3">
        <v>2.722</v>
      </c>
      <c r="J2112" s="20"/>
    </row>
    <row r="2113" spans="1:10">
      <c r="A2113" s="20">
        <v>44361</v>
      </c>
      <c r="B2113" s="3">
        <v>29.631900000000002</v>
      </c>
      <c r="D2113" s="20"/>
      <c r="G2113" s="20">
        <v>43507</v>
      </c>
      <c r="H2113" s="3">
        <v>2.742</v>
      </c>
      <c r="J2113" s="20"/>
    </row>
    <row r="2114" spans="1:10">
      <c r="A2114" s="20">
        <v>44362</v>
      </c>
      <c r="B2114" s="3">
        <v>30.9526</v>
      </c>
      <c r="D2114" s="20"/>
      <c r="G2114" s="20">
        <v>43508</v>
      </c>
      <c r="H2114" s="3">
        <v>2.7509999999999999</v>
      </c>
      <c r="J2114" s="20"/>
    </row>
    <row r="2115" spans="1:10">
      <c r="A2115" s="20">
        <v>44363</v>
      </c>
      <c r="B2115" s="3">
        <v>34.5745</v>
      </c>
      <c r="D2115" s="20"/>
      <c r="G2115" s="20">
        <v>43509</v>
      </c>
      <c r="H2115" s="3">
        <v>2.7330000000000001</v>
      </c>
      <c r="J2115" s="20"/>
    </row>
    <row r="2116" spans="1:10">
      <c r="A2116" s="20">
        <v>44364</v>
      </c>
      <c r="B2116" s="3">
        <v>31.755400000000002</v>
      </c>
      <c r="D2116" s="20"/>
      <c r="G2116" s="20">
        <v>43510</v>
      </c>
      <c r="H2116" s="3">
        <v>2.7320000000000002</v>
      </c>
      <c r="J2116" s="20"/>
    </row>
    <row r="2117" spans="1:10">
      <c r="A2117" s="20">
        <v>44365</v>
      </c>
      <c r="B2117" s="3">
        <v>31.0489</v>
      </c>
      <c r="D2117" s="20"/>
      <c r="G2117" s="20">
        <v>43511</v>
      </c>
      <c r="H2117" s="3">
        <v>2.7250000000000001</v>
      </c>
      <c r="J2117" s="20"/>
    </row>
    <row r="2118" spans="1:10">
      <c r="A2118" s="20">
        <v>44368</v>
      </c>
      <c r="B2118" s="3">
        <v>31.456099999999999</v>
      </c>
      <c r="D2118" s="20"/>
      <c r="G2118" s="20">
        <v>43514</v>
      </c>
      <c r="H2118" s="3">
        <v>2.7210000000000001</v>
      </c>
      <c r="J2118" s="20"/>
    </row>
    <row r="2119" spans="1:10">
      <c r="A2119" s="20">
        <v>44369</v>
      </c>
      <c r="B2119" s="3">
        <v>32.056800000000003</v>
      </c>
      <c r="D2119" s="20"/>
      <c r="G2119" s="20">
        <v>43515</v>
      </c>
      <c r="H2119" s="3">
        <v>2.754</v>
      </c>
      <c r="J2119" s="20"/>
    </row>
    <row r="2120" spans="1:10">
      <c r="A2120" s="20">
        <v>44370</v>
      </c>
      <c r="B2120" s="3">
        <v>31.666699999999999</v>
      </c>
      <c r="D2120" s="20"/>
      <c r="G2120" s="20">
        <v>43516</v>
      </c>
      <c r="H2120" s="3">
        <v>2.7290000000000001</v>
      </c>
      <c r="J2120" s="20"/>
    </row>
    <row r="2121" spans="1:10">
      <c r="A2121" s="20">
        <v>44371</v>
      </c>
      <c r="B2121" s="3">
        <v>32.014600000000002</v>
      </c>
      <c r="D2121" s="20"/>
      <c r="G2121" s="20">
        <v>43517</v>
      </c>
      <c r="H2121" s="3">
        <v>2.7320000000000002</v>
      </c>
      <c r="J2121" s="20"/>
    </row>
    <row r="2122" spans="1:10">
      <c r="A2122" s="20">
        <v>44372</v>
      </c>
      <c r="B2122" s="3">
        <v>32.733899999999998</v>
      </c>
      <c r="D2122" s="20"/>
      <c r="G2122" s="20">
        <v>43518</v>
      </c>
      <c r="H2122" s="3">
        <v>2.726</v>
      </c>
      <c r="J2122" s="20"/>
    </row>
    <row r="2123" spans="1:10">
      <c r="A2123" s="20">
        <v>44375</v>
      </c>
      <c r="B2123" s="3">
        <v>33.647599999999997</v>
      </c>
      <c r="D2123" s="20"/>
      <c r="G2123" s="20">
        <v>43521</v>
      </c>
      <c r="H2123" s="3">
        <v>2.746</v>
      </c>
      <c r="J2123" s="20"/>
    </row>
    <row r="2124" spans="1:10">
      <c r="A2124" s="20">
        <v>44376</v>
      </c>
      <c r="B2124" s="3">
        <v>33.355200000000004</v>
      </c>
      <c r="D2124" s="20"/>
      <c r="G2124" s="20">
        <v>43522</v>
      </c>
      <c r="H2124" s="3">
        <v>2.73</v>
      </c>
      <c r="J2124" s="20"/>
    </row>
    <row r="2125" spans="1:10">
      <c r="A2125" s="20">
        <v>44377</v>
      </c>
      <c r="B2125" s="3">
        <v>33.979100000000003</v>
      </c>
      <c r="D2125" s="20"/>
      <c r="G2125" s="20">
        <v>43523</v>
      </c>
      <c r="H2125" s="3">
        <v>2.7389999999999999</v>
      </c>
      <c r="J2125" s="20"/>
    </row>
    <row r="2126" spans="1:10">
      <c r="A2126" s="20">
        <v>44378</v>
      </c>
      <c r="B2126" s="3">
        <v>33.9437</v>
      </c>
      <c r="D2126" s="20"/>
      <c r="G2126" s="20">
        <v>43524</v>
      </c>
      <c r="H2126" s="3">
        <v>2.758</v>
      </c>
      <c r="J2126" s="20"/>
    </row>
    <row r="2127" spans="1:10">
      <c r="A2127" s="20">
        <v>44379</v>
      </c>
      <c r="B2127" s="3">
        <v>34.357900000000001</v>
      </c>
      <c r="D2127" s="20"/>
      <c r="G2127" s="20">
        <v>43525</v>
      </c>
      <c r="H2127" s="3">
        <v>2.7589999999999999</v>
      </c>
      <c r="J2127" s="20"/>
    </row>
    <row r="2128" spans="1:10">
      <c r="A2128" s="20">
        <v>44382</v>
      </c>
      <c r="B2128" s="3">
        <v>34.321100000000001</v>
      </c>
      <c r="D2128" s="20"/>
      <c r="G2128" s="20">
        <v>43528</v>
      </c>
      <c r="H2128" s="3">
        <v>2.7709999999999999</v>
      </c>
      <c r="J2128" s="20"/>
    </row>
    <row r="2129" spans="1:10">
      <c r="A2129" s="20">
        <v>44383</v>
      </c>
      <c r="B2129" s="3">
        <v>33.741799999999998</v>
      </c>
      <c r="D2129" s="20"/>
      <c r="G2129" s="20">
        <v>43529</v>
      </c>
      <c r="H2129" s="3">
        <v>2.7759999999999998</v>
      </c>
      <c r="J2129" s="20"/>
    </row>
    <row r="2130" spans="1:10">
      <c r="A2130" s="20">
        <v>44384</v>
      </c>
      <c r="B2130" s="3">
        <v>33.7483</v>
      </c>
      <c r="D2130" s="20"/>
      <c r="G2130" s="20">
        <v>43530</v>
      </c>
      <c r="H2130" s="3">
        <v>2.76</v>
      </c>
      <c r="J2130" s="20"/>
    </row>
    <row r="2131" spans="1:10">
      <c r="A2131" s="20">
        <v>44385</v>
      </c>
      <c r="B2131" s="3">
        <v>33.796599999999998</v>
      </c>
      <c r="D2131" s="20"/>
      <c r="G2131" s="20">
        <v>43531</v>
      </c>
      <c r="H2131" s="3">
        <v>2.7749999999999999</v>
      </c>
      <c r="J2131" s="20"/>
    </row>
    <row r="2132" spans="1:10">
      <c r="A2132" s="20">
        <v>44386</v>
      </c>
      <c r="B2132" s="3">
        <v>33.813499999999998</v>
      </c>
      <c r="D2132" s="20"/>
      <c r="G2132" s="20">
        <v>43532</v>
      </c>
      <c r="H2132" s="3">
        <v>2.7690000000000001</v>
      </c>
      <c r="J2132" s="20"/>
    </row>
    <row r="2133" spans="1:10">
      <c r="A2133" s="20">
        <v>44389</v>
      </c>
      <c r="B2133" s="3">
        <v>34.5062</v>
      </c>
      <c r="D2133" s="20"/>
      <c r="G2133" s="20">
        <v>43535</v>
      </c>
      <c r="H2133" s="3">
        <v>2.762</v>
      </c>
      <c r="J2133" s="20"/>
    </row>
    <row r="2134" spans="1:10">
      <c r="A2134" s="20">
        <v>44390</v>
      </c>
      <c r="B2134" s="3">
        <v>33.690899999999999</v>
      </c>
      <c r="D2134" s="20"/>
      <c r="G2134" s="20">
        <v>43536</v>
      </c>
      <c r="H2134" s="3">
        <v>2.7709999999999999</v>
      </c>
      <c r="J2134" s="20"/>
    </row>
    <row r="2135" spans="1:10">
      <c r="A2135" s="20">
        <v>44391</v>
      </c>
      <c r="B2135" s="3">
        <v>34.345100000000002</v>
      </c>
      <c r="D2135" s="20"/>
      <c r="G2135" s="20">
        <v>43537</v>
      </c>
      <c r="H2135" s="3">
        <v>2.7749999999999999</v>
      </c>
      <c r="J2135" s="20"/>
    </row>
    <row r="2136" spans="1:10">
      <c r="A2136" s="20">
        <v>44392</v>
      </c>
      <c r="B2136" s="3">
        <v>33.726399999999998</v>
      </c>
      <c r="D2136" s="20"/>
      <c r="G2136" s="20">
        <v>43538</v>
      </c>
      <c r="H2136" s="3">
        <v>2.7810000000000001</v>
      </c>
      <c r="J2136" s="20"/>
    </row>
    <row r="2137" spans="1:10">
      <c r="A2137" s="20">
        <v>44393</v>
      </c>
      <c r="B2137" s="3">
        <v>33.595999999999997</v>
      </c>
      <c r="D2137" s="20"/>
      <c r="G2137" s="20">
        <v>43539</v>
      </c>
      <c r="H2137" s="3">
        <v>2.76</v>
      </c>
      <c r="J2137" s="20"/>
    </row>
    <row r="2138" spans="1:10">
      <c r="A2138" s="20">
        <v>44396</v>
      </c>
      <c r="B2138" s="3">
        <v>33.987200000000001</v>
      </c>
      <c r="D2138" s="20"/>
      <c r="G2138" s="20">
        <v>43542</v>
      </c>
      <c r="H2138" s="3">
        <v>2.7829999999999999</v>
      </c>
      <c r="J2138" s="20"/>
    </row>
    <row r="2139" spans="1:10">
      <c r="A2139" s="20">
        <v>44397</v>
      </c>
      <c r="B2139" s="3">
        <v>34.438600000000001</v>
      </c>
      <c r="D2139" s="20"/>
      <c r="G2139" s="20">
        <v>43543</v>
      </c>
      <c r="H2139" s="3">
        <v>2.782</v>
      </c>
      <c r="J2139" s="20"/>
    </row>
    <row r="2140" spans="1:10">
      <c r="A2140" s="20">
        <v>44398</v>
      </c>
      <c r="B2140" s="3">
        <v>35.2744</v>
      </c>
      <c r="D2140" s="20"/>
      <c r="G2140" s="20">
        <v>43544</v>
      </c>
      <c r="H2140" s="3">
        <v>2.7690000000000001</v>
      </c>
      <c r="J2140" s="20"/>
    </row>
    <row r="2141" spans="1:10">
      <c r="A2141" s="20">
        <v>44399</v>
      </c>
      <c r="B2141" s="3">
        <v>36.109000000000002</v>
      </c>
      <c r="D2141" s="20"/>
      <c r="G2141" s="20">
        <v>43545</v>
      </c>
      <c r="H2141" s="3">
        <v>2.78</v>
      </c>
      <c r="J2141" s="20"/>
    </row>
    <row r="2142" spans="1:10">
      <c r="A2142" s="20">
        <v>44400</v>
      </c>
      <c r="B2142" s="3">
        <v>36.921199999999999</v>
      </c>
      <c r="D2142" s="20"/>
      <c r="G2142" s="20">
        <v>43546</v>
      </c>
      <c r="H2142" s="3">
        <v>2.758</v>
      </c>
      <c r="J2142" s="20"/>
    </row>
    <row r="2143" spans="1:10">
      <c r="A2143" s="20">
        <v>44403</v>
      </c>
      <c r="B2143" s="3">
        <v>36.381399999999999</v>
      </c>
      <c r="D2143" s="20"/>
      <c r="G2143" s="20">
        <v>43549</v>
      </c>
      <c r="H2143" s="3">
        <v>2.7650000000000001</v>
      </c>
      <c r="J2143" s="20"/>
    </row>
    <row r="2144" spans="1:10">
      <c r="A2144" s="20">
        <v>44404</v>
      </c>
      <c r="B2144" s="3">
        <v>36.073999999999998</v>
      </c>
      <c r="D2144" s="20"/>
      <c r="G2144" s="20">
        <v>43550</v>
      </c>
      <c r="H2144" s="3">
        <v>2.762</v>
      </c>
      <c r="J2144" s="20"/>
    </row>
    <row r="2145" spans="1:10">
      <c r="A2145" s="20">
        <v>44405</v>
      </c>
      <c r="B2145" s="3">
        <v>36.726999999999997</v>
      </c>
      <c r="D2145" s="20"/>
      <c r="G2145" s="20">
        <v>43551</v>
      </c>
      <c r="H2145" s="3">
        <v>2.7480000000000002</v>
      </c>
      <c r="J2145" s="20"/>
    </row>
    <row r="2146" spans="1:10">
      <c r="A2146" s="20">
        <v>44406</v>
      </c>
      <c r="B2146" s="3">
        <v>35.7166</v>
      </c>
      <c r="D2146" s="20"/>
      <c r="G2146" s="20">
        <v>43552</v>
      </c>
      <c r="H2146" s="3">
        <v>2.7450000000000001</v>
      </c>
      <c r="J2146" s="20"/>
    </row>
    <row r="2147" spans="1:10">
      <c r="A2147" s="20">
        <v>44407</v>
      </c>
      <c r="B2147" s="3">
        <v>35.313899999999997</v>
      </c>
      <c r="D2147" s="20"/>
      <c r="G2147" s="20">
        <v>43553</v>
      </c>
      <c r="H2147" s="3">
        <v>2.7410000000000001</v>
      </c>
      <c r="J2147" s="20"/>
    </row>
    <row r="2148" spans="1:10">
      <c r="A2148" s="20">
        <v>44410</v>
      </c>
      <c r="B2148" s="3">
        <v>36.482100000000003</v>
      </c>
      <c r="D2148" s="20"/>
      <c r="G2148" s="20">
        <v>43556</v>
      </c>
      <c r="H2148" s="3">
        <v>2.7370000000000001</v>
      </c>
      <c r="J2148" s="20"/>
    </row>
    <row r="2149" spans="1:10">
      <c r="A2149" s="20">
        <v>44411</v>
      </c>
      <c r="B2149" s="3">
        <v>36.153599999999997</v>
      </c>
      <c r="D2149" s="20"/>
      <c r="G2149" s="20">
        <v>43557</v>
      </c>
      <c r="H2149" s="3">
        <v>2.7469999999999999</v>
      </c>
      <c r="J2149" s="20"/>
    </row>
    <row r="2150" spans="1:10">
      <c r="A2150" s="20">
        <v>44412</v>
      </c>
      <c r="B2150" s="3">
        <v>36.773600000000002</v>
      </c>
      <c r="D2150" s="20"/>
      <c r="G2150" s="20">
        <v>43558</v>
      </c>
      <c r="H2150" s="3">
        <v>2.754</v>
      </c>
      <c r="J2150" s="20"/>
    </row>
    <row r="2151" spans="1:10">
      <c r="A2151" s="20">
        <v>44413</v>
      </c>
      <c r="B2151" s="3">
        <v>36.225000000000001</v>
      </c>
      <c r="D2151" s="20"/>
      <c r="G2151" s="20">
        <v>43559</v>
      </c>
      <c r="H2151" s="3">
        <v>2.7429999999999999</v>
      </c>
      <c r="J2151" s="20"/>
    </row>
    <row r="2152" spans="1:10">
      <c r="A2152" s="20">
        <v>44414</v>
      </c>
      <c r="B2152" s="3">
        <v>37.149799999999999</v>
      </c>
      <c r="D2152" s="20"/>
      <c r="G2152" s="20">
        <v>43560</v>
      </c>
      <c r="H2152" s="3">
        <v>2.7530000000000001</v>
      </c>
      <c r="J2152" s="20"/>
    </row>
    <row r="2153" spans="1:10">
      <c r="A2153" s="20">
        <v>44417</v>
      </c>
      <c r="B2153" s="3">
        <v>36.510800000000003</v>
      </c>
      <c r="D2153" s="20"/>
      <c r="G2153" s="20">
        <v>43563</v>
      </c>
      <c r="H2153" s="3">
        <v>2.7730000000000001</v>
      </c>
      <c r="J2153" s="20"/>
    </row>
    <row r="2154" spans="1:10">
      <c r="A2154" s="20">
        <v>44418</v>
      </c>
      <c r="B2154" s="3">
        <v>36.746299999999998</v>
      </c>
      <c r="D2154" s="20"/>
      <c r="G2154" s="20">
        <v>43564</v>
      </c>
      <c r="H2154" s="3">
        <v>2.7770000000000001</v>
      </c>
      <c r="J2154" s="20"/>
    </row>
    <row r="2155" spans="1:10">
      <c r="A2155" s="20">
        <v>44419</v>
      </c>
      <c r="B2155" s="3">
        <v>36.097299999999997</v>
      </c>
      <c r="D2155" s="20"/>
      <c r="G2155" s="20">
        <v>43565</v>
      </c>
      <c r="H2155" s="3">
        <v>2.7749999999999999</v>
      </c>
      <c r="J2155" s="20"/>
    </row>
    <row r="2156" spans="1:10">
      <c r="A2156" s="20">
        <v>44420</v>
      </c>
      <c r="B2156" s="3">
        <v>36.013300000000001</v>
      </c>
      <c r="D2156" s="20"/>
      <c r="G2156" s="20">
        <v>43566</v>
      </c>
      <c r="H2156" s="3">
        <v>2.766</v>
      </c>
      <c r="J2156" s="20"/>
    </row>
    <row r="2157" spans="1:10">
      <c r="A2157" s="20">
        <v>44421</v>
      </c>
      <c r="B2157" s="3">
        <v>35.900500000000001</v>
      </c>
      <c r="D2157" s="20"/>
      <c r="G2157" s="20">
        <v>43567</v>
      </c>
      <c r="H2157" s="3">
        <v>2.7690000000000001</v>
      </c>
      <c r="J2157" s="20"/>
    </row>
    <row r="2158" spans="1:10">
      <c r="A2158" s="20">
        <v>44424</v>
      </c>
      <c r="B2158" s="3">
        <v>36.362000000000002</v>
      </c>
      <c r="D2158" s="20"/>
      <c r="G2158" s="20">
        <v>43570</v>
      </c>
      <c r="H2158" s="3">
        <v>2.7440000000000002</v>
      </c>
      <c r="J2158" s="20"/>
    </row>
    <row r="2159" spans="1:10">
      <c r="A2159" s="20">
        <v>44425</v>
      </c>
      <c r="B2159" s="3">
        <v>34.828099999999999</v>
      </c>
      <c r="D2159" s="20"/>
      <c r="G2159" s="20">
        <v>43571</v>
      </c>
      <c r="H2159" s="3">
        <v>2.74</v>
      </c>
      <c r="J2159" s="20"/>
    </row>
    <row r="2160" spans="1:10">
      <c r="A2160" s="20">
        <v>44426</v>
      </c>
      <c r="B2160" s="3">
        <v>35.636200000000002</v>
      </c>
      <c r="D2160" s="20"/>
      <c r="G2160" s="20">
        <v>43572</v>
      </c>
      <c r="H2160" s="3">
        <v>2.7080000000000002</v>
      </c>
      <c r="J2160" s="20"/>
    </row>
    <row r="2161" spans="1:10">
      <c r="A2161" s="20">
        <v>44427</v>
      </c>
      <c r="B2161" s="3">
        <v>34.796999999999997</v>
      </c>
      <c r="D2161" s="20"/>
      <c r="G2161" s="20">
        <v>43573</v>
      </c>
      <c r="H2161" s="3">
        <v>2.6829999999999998</v>
      </c>
      <c r="J2161" s="20"/>
    </row>
    <row r="2162" spans="1:10">
      <c r="A2162" s="20">
        <v>44428</v>
      </c>
      <c r="B2162" s="3">
        <v>35.322200000000002</v>
      </c>
      <c r="D2162" s="20"/>
      <c r="G2162" s="20">
        <v>43574</v>
      </c>
      <c r="H2162" s="3">
        <v>2.69</v>
      </c>
      <c r="J2162" s="20"/>
    </row>
    <row r="2163" spans="1:10">
      <c r="A2163" s="20">
        <v>44431</v>
      </c>
      <c r="B2163" s="3">
        <v>34.917299999999997</v>
      </c>
      <c r="D2163" s="20"/>
      <c r="G2163" s="20">
        <v>43577</v>
      </c>
      <c r="H2163" s="3">
        <v>2.6749999999999998</v>
      </c>
      <c r="J2163" s="20"/>
    </row>
    <row r="2164" spans="1:10">
      <c r="A2164" s="20">
        <v>44432</v>
      </c>
      <c r="B2164" s="3">
        <v>34.697200000000002</v>
      </c>
      <c r="D2164" s="20"/>
      <c r="G2164" s="20">
        <v>43578</v>
      </c>
      <c r="H2164" s="3">
        <v>2.65</v>
      </c>
      <c r="J2164" s="20"/>
    </row>
    <row r="2165" spans="1:10">
      <c r="A2165" s="20">
        <v>44433</v>
      </c>
      <c r="B2165" s="3">
        <v>34.918700000000001</v>
      </c>
      <c r="D2165" s="20"/>
      <c r="G2165" s="20">
        <v>43579</v>
      </c>
      <c r="H2165" s="3">
        <v>2.653</v>
      </c>
      <c r="J2165" s="20"/>
    </row>
    <row r="2166" spans="1:10">
      <c r="A2166" s="20">
        <v>44434</v>
      </c>
      <c r="B2166" s="3">
        <v>35.564599999999999</v>
      </c>
      <c r="D2166" s="20"/>
      <c r="G2166" s="20">
        <v>43580</v>
      </c>
      <c r="H2166" s="3">
        <v>2.673</v>
      </c>
      <c r="J2166" s="20"/>
    </row>
    <row r="2167" spans="1:10">
      <c r="A2167" s="20">
        <v>44435</v>
      </c>
      <c r="B2167" s="3">
        <v>35.252699999999997</v>
      </c>
      <c r="D2167" s="20"/>
      <c r="G2167" s="20">
        <v>43581</v>
      </c>
      <c r="H2167" s="3">
        <v>2.68</v>
      </c>
      <c r="J2167" s="20"/>
    </row>
    <row r="2168" spans="1:10">
      <c r="A2168" s="20">
        <v>44438</v>
      </c>
      <c r="B2168" s="3">
        <v>34.7761</v>
      </c>
      <c r="D2168" s="20"/>
      <c r="G2168" s="20">
        <v>43584</v>
      </c>
      <c r="H2168" s="3">
        <v>2.6890000000000001</v>
      </c>
      <c r="J2168" s="20"/>
    </row>
    <row r="2169" spans="1:10">
      <c r="A2169" s="20">
        <v>44439</v>
      </c>
      <c r="B2169" s="3">
        <v>35.784700000000001</v>
      </c>
      <c r="D2169" s="20"/>
      <c r="G2169" s="20">
        <v>43585</v>
      </c>
      <c r="H2169" s="3">
        <v>2.6949999999999998</v>
      </c>
      <c r="J2169" s="20"/>
    </row>
    <row r="2170" spans="1:10">
      <c r="A2170" s="20">
        <v>44440</v>
      </c>
      <c r="B2170" s="3">
        <v>35.836500000000001</v>
      </c>
      <c r="D2170" s="20"/>
      <c r="G2170" s="20">
        <v>43586</v>
      </c>
      <c r="H2170" s="3">
        <v>2.706</v>
      </c>
      <c r="J2170" s="20"/>
    </row>
    <row r="2171" spans="1:10">
      <c r="A2171" s="20">
        <v>44441</v>
      </c>
      <c r="B2171" s="3">
        <v>35.317300000000003</v>
      </c>
      <c r="D2171" s="20"/>
      <c r="G2171" s="20">
        <v>43587</v>
      </c>
      <c r="H2171" s="3">
        <v>2.7040000000000002</v>
      </c>
      <c r="J2171" s="20"/>
    </row>
    <row r="2172" spans="1:10">
      <c r="A2172" s="20">
        <v>44442</v>
      </c>
      <c r="B2172" s="3">
        <v>36.633400000000002</v>
      </c>
      <c r="D2172" s="20"/>
      <c r="G2172" s="20">
        <v>43588</v>
      </c>
      <c r="H2172" s="3">
        <v>2.6890000000000001</v>
      </c>
      <c r="J2172" s="20"/>
    </row>
    <row r="2173" spans="1:10">
      <c r="A2173" s="20">
        <v>44445</v>
      </c>
      <c r="B2173" s="3">
        <v>36.547199999999997</v>
      </c>
      <c r="D2173" s="20"/>
      <c r="G2173" s="20">
        <v>43591</v>
      </c>
      <c r="H2173" s="3">
        <v>2.6669999999999998</v>
      </c>
      <c r="J2173" s="20"/>
    </row>
    <row r="2174" spans="1:10">
      <c r="A2174" s="20">
        <v>44446</v>
      </c>
      <c r="B2174" s="3">
        <v>36.546399999999998</v>
      </c>
      <c r="D2174" s="20"/>
      <c r="G2174" s="20">
        <v>43592</v>
      </c>
      <c r="H2174" s="3">
        <v>2.6829999999999998</v>
      </c>
      <c r="J2174" s="20"/>
    </row>
    <row r="2175" spans="1:10">
      <c r="A2175" s="20">
        <v>44447</v>
      </c>
      <c r="B2175" s="3">
        <v>37.964399999999998</v>
      </c>
      <c r="D2175" s="20"/>
      <c r="G2175" s="20">
        <v>43593</v>
      </c>
      <c r="H2175" s="3">
        <v>2.714</v>
      </c>
      <c r="J2175" s="20"/>
    </row>
    <row r="2176" spans="1:10">
      <c r="A2176" s="20">
        <v>44448</v>
      </c>
      <c r="B2176" s="3">
        <v>36.724499999999999</v>
      </c>
      <c r="D2176" s="20"/>
      <c r="G2176" s="20">
        <v>43594</v>
      </c>
      <c r="H2176" s="3">
        <v>2.7130000000000001</v>
      </c>
      <c r="J2176" s="20"/>
    </row>
    <row r="2177" spans="1:10">
      <c r="A2177" s="20">
        <v>44449</v>
      </c>
      <c r="B2177" s="3">
        <v>37.6374</v>
      </c>
      <c r="D2177" s="20"/>
      <c r="G2177" s="20">
        <v>43595</v>
      </c>
      <c r="H2177" s="3">
        <v>2.7160000000000002</v>
      </c>
      <c r="J2177" s="20"/>
    </row>
    <row r="2178" spans="1:10">
      <c r="A2178" s="20">
        <v>44452</v>
      </c>
      <c r="B2178" s="3">
        <v>39.387900000000002</v>
      </c>
      <c r="D2178" s="20"/>
      <c r="G2178" s="20">
        <v>43598</v>
      </c>
      <c r="H2178" s="3">
        <v>2.7170000000000001</v>
      </c>
      <c r="J2178" s="20"/>
    </row>
    <row r="2179" spans="1:10">
      <c r="A2179" s="20">
        <v>44453</v>
      </c>
      <c r="B2179" s="3">
        <v>38.560899999999997</v>
      </c>
      <c r="D2179" s="20"/>
      <c r="G2179" s="20">
        <v>43599</v>
      </c>
      <c r="H2179" s="3">
        <v>2.738</v>
      </c>
      <c r="J2179" s="20"/>
    </row>
    <row r="2180" spans="1:10">
      <c r="A2180" s="20">
        <v>44454</v>
      </c>
      <c r="B2180" s="3">
        <v>39.639800000000001</v>
      </c>
      <c r="D2180" s="20"/>
      <c r="G2180" s="20">
        <v>43600</v>
      </c>
      <c r="H2180" s="3">
        <v>2.7229999999999999</v>
      </c>
      <c r="J2180" s="20"/>
    </row>
    <row r="2181" spans="1:10">
      <c r="A2181" s="20">
        <v>44455</v>
      </c>
      <c r="B2181" s="3">
        <v>38.820999999999998</v>
      </c>
      <c r="D2181" s="20"/>
      <c r="G2181" s="20">
        <v>43601</v>
      </c>
      <c r="H2181" s="3">
        <v>2.746</v>
      </c>
      <c r="J2181" s="20"/>
    </row>
    <row r="2182" spans="1:10">
      <c r="A2182" s="20">
        <v>44456</v>
      </c>
      <c r="B2182" s="3">
        <v>39.561700000000002</v>
      </c>
      <c r="D2182" s="20"/>
      <c r="G2182" s="20">
        <v>43602</v>
      </c>
      <c r="H2182" s="3">
        <v>2.7410000000000001</v>
      </c>
      <c r="J2182" s="20"/>
    </row>
    <row r="2183" spans="1:10">
      <c r="A2183" s="20">
        <v>44459</v>
      </c>
      <c r="B2183" s="3">
        <v>39.491799999999998</v>
      </c>
      <c r="D2183" s="20"/>
      <c r="G2183" s="20">
        <v>43605</v>
      </c>
      <c r="H2183" s="3">
        <v>2.7509999999999999</v>
      </c>
      <c r="J2183" s="20"/>
    </row>
    <row r="2184" spans="1:10">
      <c r="A2184" s="20">
        <v>44460</v>
      </c>
      <c r="B2184" s="3">
        <v>37.753</v>
      </c>
      <c r="D2184" s="20"/>
      <c r="G2184" s="20">
        <v>43606</v>
      </c>
      <c r="H2184" s="3">
        <v>2.7269999999999999</v>
      </c>
      <c r="J2184" s="20"/>
    </row>
    <row r="2185" spans="1:10">
      <c r="A2185" s="20">
        <v>44461</v>
      </c>
      <c r="B2185" s="3">
        <v>38.106299999999997</v>
      </c>
      <c r="D2185" s="20"/>
      <c r="G2185" s="20">
        <v>43607</v>
      </c>
      <c r="H2185" s="3">
        <v>2.69</v>
      </c>
      <c r="J2185" s="20"/>
    </row>
    <row r="2186" spans="1:10">
      <c r="A2186" s="20">
        <v>44462</v>
      </c>
      <c r="B2186" s="3">
        <v>38.343400000000003</v>
      </c>
      <c r="D2186" s="20"/>
      <c r="G2186" s="20">
        <v>43608</v>
      </c>
      <c r="H2186" s="3">
        <v>2.698</v>
      </c>
      <c r="J2186" s="20"/>
    </row>
    <row r="2187" spans="1:10">
      <c r="A2187" s="20">
        <v>44463</v>
      </c>
      <c r="B2187" s="3">
        <v>38.114800000000002</v>
      </c>
      <c r="D2187" s="20"/>
      <c r="G2187" s="20">
        <v>43609</v>
      </c>
      <c r="H2187" s="3">
        <v>2.6880000000000002</v>
      </c>
      <c r="J2187" s="20"/>
    </row>
    <row r="2188" spans="1:10">
      <c r="A2188" s="20">
        <v>44466</v>
      </c>
      <c r="B2188" s="3">
        <v>39.397599999999997</v>
      </c>
      <c r="D2188" s="20"/>
      <c r="G2188" s="20">
        <v>43612</v>
      </c>
      <c r="H2188" s="3">
        <v>2.681</v>
      </c>
      <c r="J2188" s="20"/>
    </row>
    <row r="2189" spans="1:10">
      <c r="A2189" s="20">
        <v>44467</v>
      </c>
      <c r="B2189" s="3">
        <v>38.991100000000003</v>
      </c>
      <c r="D2189" s="20"/>
      <c r="G2189" s="20">
        <v>43613</v>
      </c>
      <c r="H2189" s="3">
        <v>2.6869999999999998</v>
      </c>
      <c r="J2189" s="20"/>
    </row>
    <row r="2190" spans="1:10">
      <c r="A2190" s="20">
        <v>44468</v>
      </c>
      <c r="B2190" s="3">
        <v>40.322899999999997</v>
      </c>
      <c r="D2190" s="20"/>
      <c r="G2190" s="20">
        <v>43614</v>
      </c>
      <c r="H2190" s="3">
        <v>2.6949999999999998</v>
      </c>
      <c r="J2190" s="20"/>
    </row>
    <row r="2191" spans="1:10">
      <c r="A2191" s="20">
        <v>44469</v>
      </c>
      <c r="B2191" s="3">
        <v>42.314300000000003</v>
      </c>
      <c r="D2191" s="20"/>
      <c r="G2191" s="20">
        <v>43615</v>
      </c>
      <c r="H2191" s="3">
        <v>2.6749999999999998</v>
      </c>
      <c r="J2191" s="20"/>
    </row>
    <row r="2192" spans="1:10">
      <c r="A2192" s="20">
        <v>44470</v>
      </c>
      <c r="B2192" s="3">
        <v>39.711199999999998</v>
      </c>
      <c r="D2192" s="20"/>
      <c r="G2192" s="20">
        <v>43616</v>
      </c>
      <c r="H2192" s="3">
        <v>2.641</v>
      </c>
      <c r="J2192" s="20"/>
    </row>
    <row r="2193" spans="1:10">
      <c r="A2193" s="20">
        <v>44473</v>
      </c>
      <c r="B2193" s="3">
        <v>42.5197</v>
      </c>
      <c r="D2193" s="20"/>
      <c r="G2193" s="20">
        <v>43619</v>
      </c>
      <c r="H2193" s="3">
        <v>2.617</v>
      </c>
      <c r="J2193" s="20"/>
    </row>
    <row r="2194" spans="1:10">
      <c r="A2194" s="20">
        <v>44474</v>
      </c>
      <c r="B2194" s="3">
        <v>43.145200000000003</v>
      </c>
      <c r="D2194" s="20"/>
      <c r="G2194" s="20">
        <v>43620</v>
      </c>
      <c r="H2194" s="3">
        <v>2.6309999999999998</v>
      </c>
      <c r="J2194" s="20"/>
    </row>
    <row r="2195" spans="1:10">
      <c r="A2195" s="20">
        <v>44475</v>
      </c>
      <c r="B2195" s="3">
        <v>39.823099999999997</v>
      </c>
      <c r="D2195" s="20"/>
      <c r="G2195" s="20">
        <v>43621</v>
      </c>
      <c r="H2195" s="3">
        <v>2.63</v>
      </c>
      <c r="J2195" s="20"/>
    </row>
    <row r="2196" spans="1:10">
      <c r="A2196" s="20">
        <v>44476</v>
      </c>
      <c r="B2196" s="3">
        <v>44.347799999999999</v>
      </c>
      <c r="D2196" s="20"/>
      <c r="G2196" s="20">
        <v>43622</v>
      </c>
      <c r="H2196" s="3">
        <v>2.6030000000000002</v>
      </c>
      <c r="J2196" s="20"/>
    </row>
    <row r="2197" spans="1:10">
      <c r="A2197" s="20">
        <v>44477</v>
      </c>
      <c r="B2197" s="3">
        <v>42.378300000000003</v>
      </c>
      <c r="D2197" s="20"/>
      <c r="G2197" s="20">
        <v>43623</v>
      </c>
      <c r="H2197" s="3">
        <v>2.617</v>
      </c>
      <c r="J2197" s="20"/>
    </row>
    <row r="2198" spans="1:10">
      <c r="A2198" s="20">
        <v>44480</v>
      </c>
      <c r="B2198" s="3">
        <v>41.894799999999996</v>
      </c>
      <c r="D2198" s="20"/>
      <c r="G2198" s="20">
        <v>43626</v>
      </c>
      <c r="H2198" s="3">
        <v>2.6059999999999999</v>
      </c>
      <c r="J2198" s="20"/>
    </row>
    <row r="2199" spans="1:10">
      <c r="A2199" s="20">
        <v>44481</v>
      </c>
      <c r="B2199" s="3">
        <v>42.767600000000002</v>
      </c>
      <c r="D2199" s="20"/>
      <c r="G2199" s="20">
        <v>43627</v>
      </c>
      <c r="H2199" s="3">
        <v>2.6150000000000002</v>
      </c>
      <c r="J2199" s="20"/>
    </row>
    <row r="2200" spans="1:10">
      <c r="A2200" s="20">
        <v>44482</v>
      </c>
      <c r="B2200" s="3">
        <v>41.14</v>
      </c>
      <c r="D2200" s="20"/>
      <c r="G2200" s="20">
        <v>43628</v>
      </c>
      <c r="H2200" s="3">
        <v>2.613</v>
      </c>
      <c r="J2200" s="20"/>
    </row>
    <row r="2201" spans="1:10">
      <c r="A2201" s="20">
        <v>44483</v>
      </c>
      <c r="B2201" s="3">
        <v>43.556699999999999</v>
      </c>
      <c r="D2201" s="20"/>
      <c r="G2201" s="20">
        <v>43629</v>
      </c>
      <c r="H2201" s="3">
        <v>2.605</v>
      </c>
      <c r="J2201" s="20"/>
    </row>
    <row r="2202" spans="1:10">
      <c r="A2202" s="20">
        <v>44484</v>
      </c>
      <c r="B2202" s="3">
        <v>42.716200000000001</v>
      </c>
      <c r="D2202" s="20"/>
      <c r="G2202" s="20">
        <v>43630</v>
      </c>
      <c r="H2202" s="3">
        <v>2.625</v>
      </c>
      <c r="J2202" s="20"/>
    </row>
    <row r="2203" spans="1:10">
      <c r="A2203" s="20">
        <v>44487</v>
      </c>
      <c r="B2203" s="3">
        <v>43.2866</v>
      </c>
      <c r="D2203" s="20"/>
      <c r="G2203" s="20">
        <v>43633</v>
      </c>
      <c r="H2203" s="3">
        <v>2.617</v>
      </c>
      <c r="J2203" s="20"/>
    </row>
    <row r="2204" spans="1:10">
      <c r="A2204" s="20">
        <v>44488</v>
      </c>
      <c r="B2204" s="3">
        <v>43.957700000000003</v>
      </c>
      <c r="D2204" s="20"/>
      <c r="G2204" s="20">
        <v>43634</v>
      </c>
      <c r="H2204" s="3">
        <v>2.5920000000000001</v>
      </c>
      <c r="J2204" s="20"/>
    </row>
    <row r="2205" spans="1:10">
      <c r="A2205" s="20">
        <v>44489</v>
      </c>
      <c r="B2205" s="3">
        <v>42.248899999999999</v>
      </c>
      <c r="D2205" s="20"/>
      <c r="G2205" s="20">
        <v>43635</v>
      </c>
      <c r="H2205" s="3">
        <v>2.5590000000000002</v>
      </c>
      <c r="J2205" s="20"/>
    </row>
    <row r="2206" spans="1:10">
      <c r="A2206" s="20">
        <v>44490</v>
      </c>
      <c r="B2206" s="3">
        <v>42.656399999999998</v>
      </c>
      <c r="D2206" s="20"/>
      <c r="G2206" s="20">
        <v>43636</v>
      </c>
      <c r="H2206" s="3">
        <v>2.4900000000000002</v>
      </c>
      <c r="J2206" s="20"/>
    </row>
    <row r="2207" spans="1:10">
      <c r="A2207" s="20">
        <v>44491</v>
      </c>
      <c r="B2207" s="3">
        <v>43.320700000000002</v>
      </c>
      <c r="D2207" s="20"/>
      <c r="G2207" s="20">
        <v>43637</v>
      </c>
      <c r="H2207" s="3">
        <v>2.5169999999999999</v>
      </c>
      <c r="J2207" s="20"/>
    </row>
    <row r="2208" spans="1:10">
      <c r="A2208" s="20">
        <v>44494</v>
      </c>
      <c r="B2208" s="3">
        <v>45.472900000000003</v>
      </c>
      <c r="D2208" s="20"/>
      <c r="G2208" s="20">
        <v>43640</v>
      </c>
      <c r="H2208" s="3">
        <v>2.5670000000000002</v>
      </c>
      <c r="J2208" s="20"/>
    </row>
    <row r="2209" spans="1:10">
      <c r="A2209" s="20">
        <v>44495</v>
      </c>
      <c r="B2209" s="3">
        <v>43.348100000000002</v>
      </c>
      <c r="D2209" s="20"/>
      <c r="G2209" s="20">
        <v>43641</v>
      </c>
      <c r="H2209" s="3">
        <v>2.5550000000000002</v>
      </c>
      <c r="J2209" s="20"/>
    </row>
    <row r="2210" spans="1:10">
      <c r="A2210" s="20">
        <v>44496</v>
      </c>
      <c r="B2210" s="3">
        <v>45.762999999999998</v>
      </c>
      <c r="D2210" s="20"/>
      <c r="G2210" s="20">
        <v>43642</v>
      </c>
      <c r="H2210" s="3">
        <v>2.5369999999999999</v>
      </c>
      <c r="J2210" s="20"/>
    </row>
    <row r="2211" spans="1:10">
      <c r="A2211" s="20">
        <v>44497</v>
      </c>
      <c r="B2211" s="3">
        <v>44.243099999999998</v>
      </c>
      <c r="D2211" s="20"/>
      <c r="G2211" s="20">
        <v>43643</v>
      </c>
      <c r="H2211" s="3">
        <v>2.5499999999999998</v>
      </c>
      <c r="J2211" s="20"/>
    </row>
    <row r="2212" spans="1:10">
      <c r="A2212" s="20">
        <v>44498</v>
      </c>
      <c r="B2212" s="3">
        <v>44.883099999999999</v>
      </c>
      <c r="D2212" s="20"/>
      <c r="G2212" s="20">
        <v>43644</v>
      </c>
      <c r="H2212" s="3">
        <v>2.5390000000000001</v>
      </c>
      <c r="J2212" s="20"/>
    </row>
    <row r="2213" spans="1:10">
      <c r="A2213" s="20">
        <v>44501</v>
      </c>
      <c r="B2213" s="3">
        <v>41.928699999999999</v>
      </c>
      <c r="D2213" s="20"/>
      <c r="G2213" s="20">
        <v>43647</v>
      </c>
      <c r="H2213" s="3">
        <v>2.5059999999999998</v>
      </c>
      <c r="J2213" s="20"/>
    </row>
    <row r="2214" spans="1:10">
      <c r="A2214" s="20">
        <v>44502</v>
      </c>
      <c r="B2214" s="3">
        <v>43.370699999999999</v>
      </c>
      <c r="D2214" s="20"/>
      <c r="G2214" s="20">
        <v>43648</v>
      </c>
      <c r="H2214" s="3">
        <v>2.4860000000000002</v>
      </c>
      <c r="J2214" s="20"/>
    </row>
    <row r="2215" spans="1:10">
      <c r="A2215" s="20">
        <v>44503</v>
      </c>
      <c r="B2215" s="3">
        <v>40.693600000000004</v>
      </c>
      <c r="D2215" s="20"/>
      <c r="G2215" s="20">
        <v>43649</v>
      </c>
      <c r="H2215" s="3">
        <v>2.4980000000000002</v>
      </c>
      <c r="J2215" s="20"/>
    </row>
    <row r="2216" spans="1:10">
      <c r="A2216" s="20">
        <v>44504</v>
      </c>
      <c r="B2216" s="3">
        <v>43.082599999999999</v>
      </c>
      <c r="D2216" s="20"/>
      <c r="G2216" s="20">
        <v>43650</v>
      </c>
      <c r="H2216" s="3">
        <v>2.488</v>
      </c>
      <c r="J2216" s="20"/>
    </row>
    <row r="2217" spans="1:10">
      <c r="A2217" s="20">
        <v>44505</v>
      </c>
      <c r="B2217" s="3">
        <v>42.933199999999999</v>
      </c>
      <c r="D2217" s="20"/>
      <c r="G2217" s="20">
        <v>43651</v>
      </c>
      <c r="H2217" s="3">
        <v>2.5470000000000002</v>
      </c>
      <c r="J2217" s="20"/>
    </row>
    <row r="2218" spans="1:10">
      <c r="A2218" s="20">
        <v>44508</v>
      </c>
      <c r="B2218" s="3">
        <v>43.265099999999997</v>
      </c>
      <c r="D2218" s="20"/>
      <c r="G2218" s="20">
        <v>43654</v>
      </c>
      <c r="H2218" s="3">
        <v>2.5499999999999998</v>
      </c>
      <c r="J2218" s="20"/>
    </row>
    <row r="2219" spans="1:10">
      <c r="A2219" s="20">
        <v>44509</v>
      </c>
      <c r="B2219" s="3">
        <v>41.043300000000002</v>
      </c>
      <c r="D2219" s="20"/>
      <c r="G2219" s="20">
        <v>43655</v>
      </c>
      <c r="H2219" s="3">
        <v>2.5920000000000001</v>
      </c>
      <c r="J2219" s="20"/>
    </row>
    <row r="2220" spans="1:10">
      <c r="A2220" s="20">
        <v>44510</v>
      </c>
      <c r="B2220" s="3">
        <v>41.5627</v>
      </c>
      <c r="D2220" s="20"/>
      <c r="G2220" s="20">
        <v>43656</v>
      </c>
      <c r="H2220" s="3">
        <v>2.601</v>
      </c>
      <c r="J2220" s="20"/>
    </row>
    <row r="2221" spans="1:10">
      <c r="A2221" s="20">
        <v>44511</v>
      </c>
      <c r="B2221" s="3">
        <v>41.163600000000002</v>
      </c>
      <c r="D2221" s="20"/>
      <c r="G2221" s="20">
        <v>43657</v>
      </c>
      <c r="H2221" s="3">
        <v>2.5960000000000001</v>
      </c>
      <c r="J2221" s="20"/>
    </row>
    <row r="2222" spans="1:10">
      <c r="A2222" s="20">
        <v>44512</v>
      </c>
      <c r="B2222" s="3">
        <v>38.923499999999997</v>
      </c>
      <c r="D2222" s="20"/>
      <c r="G2222" s="20">
        <v>43658</v>
      </c>
      <c r="H2222" s="3">
        <v>2.6040000000000001</v>
      </c>
      <c r="J2222" s="20"/>
    </row>
    <row r="2223" spans="1:10">
      <c r="A2223" s="20">
        <v>44515</v>
      </c>
      <c r="B2223" s="3">
        <v>40.94</v>
      </c>
      <c r="D2223" s="20"/>
      <c r="G2223" s="20">
        <v>43661</v>
      </c>
      <c r="H2223" s="3">
        <v>2.585</v>
      </c>
      <c r="J2223" s="20"/>
    </row>
    <row r="2224" spans="1:10">
      <c r="A2224" s="20">
        <v>44516</v>
      </c>
      <c r="B2224" s="3">
        <v>40.472000000000001</v>
      </c>
      <c r="D2224" s="20"/>
      <c r="G2224" s="20">
        <v>43662</v>
      </c>
      <c r="H2224" s="3">
        <v>2.5310000000000001</v>
      </c>
      <c r="J2224" s="20"/>
    </row>
    <row r="2225" spans="1:10">
      <c r="A2225" s="20">
        <v>44517</v>
      </c>
      <c r="B2225" s="3">
        <v>39.171999999999997</v>
      </c>
      <c r="D2225" s="20"/>
      <c r="G2225" s="20">
        <v>43663</v>
      </c>
      <c r="H2225" s="3">
        <v>2.5310000000000001</v>
      </c>
      <c r="J2225" s="20"/>
    </row>
    <row r="2226" spans="1:10">
      <c r="A2226" s="20">
        <v>44518</v>
      </c>
      <c r="B2226" s="3">
        <v>40.357999999999997</v>
      </c>
      <c r="D2226" s="20"/>
      <c r="G2226" s="20">
        <v>43664</v>
      </c>
      <c r="H2226" s="3">
        <v>2.516</v>
      </c>
      <c r="J2226" s="20"/>
    </row>
    <row r="2227" spans="1:10">
      <c r="A2227" s="20">
        <v>44519</v>
      </c>
      <c r="B2227" s="3">
        <v>40.110199999999999</v>
      </c>
      <c r="D2227" s="20"/>
      <c r="G2227" s="20">
        <v>43665</v>
      </c>
      <c r="H2227" s="3">
        <v>2.4940000000000002</v>
      </c>
      <c r="J2227" s="20"/>
    </row>
    <row r="2228" spans="1:10">
      <c r="A2228" s="20">
        <v>44522</v>
      </c>
      <c r="B2228" s="3">
        <v>38.97</v>
      </c>
      <c r="D2228" s="20"/>
      <c r="G2228" s="20">
        <v>43668</v>
      </c>
      <c r="H2228" s="3">
        <v>2.5209999999999999</v>
      </c>
      <c r="J2228" s="20"/>
    </row>
    <row r="2229" spans="1:10">
      <c r="A2229" s="20">
        <v>44523</v>
      </c>
      <c r="B2229" s="3">
        <v>41.330300000000001</v>
      </c>
      <c r="D2229" s="20"/>
      <c r="G2229" s="20">
        <v>43669</v>
      </c>
      <c r="H2229" s="3">
        <v>2.5169999999999999</v>
      </c>
      <c r="J2229" s="20"/>
    </row>
    <row r="2230" spans="1:10">
      <c r="A2230" s="20">
        <v>44524</v>
      </c>
      <c r="B2230" s="3">
        <v>39.799399999999999</v>
      </c>
      <c r="D2230" s="20"/>
      <c r="G2230" s="20">
        <v>43670</v>
      </c>
      <c r="H2230" s="3">
        <v>2.4780000000000002</v>
      </c>
      <c r="J2230" s="20"/>
    </row>
    <row r="2231" spans="1:10">
      <c r="A2231" s="20">
        <v>44525</v>
      </c>
      <c r="B2231" s="3">
        <v>40.644500000000001</v>
      </c>
      <c r="D2231" s="20"/>
      <c r="G2231" s="20">
        <v>43671</v>
      </c>
      <c r="H2231" s="3">
        <v>2.4950000000000001</v>
      </c>
      <c r="J2231" s="20"/>
    </row>
    <row r="2232" spans="1:10">
      <c r="A2232" s="20">
        <v>44526</v>
      </c>
      <c r="B2232" s="3">
        <v>42.323</v>
      </c>
      <c r="D2232" s="20"/>
      <c r="G2232" s="20">
        <v>43672</v>
      </c>
      <c r="H2232" s="3">
        <v>2.4630000000000001</v>
      </c>
      <c r="J2232" s="20"/>
    </row>
    <row r="2233" spans="1:10">
      <c r="A2233" s="20">
        <v>44529</v>
      </c>
      <c r="B2233" s="3">
        <v>38.269799999999996</v>
      </c>
      <c r="D2233" s="20"/>
      <c r="G2233" s="20">
        <v>43675</v>
      </c>
      <c r="H2233" s="3">
        <v>2.4350000000000001</v>
      </c>
      <c r="J2233" s="20"/>
    </row>
    <row r="2234" spans="1:10">
      <c r="A2234" s="20">
        <v>44530</v>
      </c>
      <c r="B2234" s="3">
        <v>41.134599999999999</v>
      </c>
      <c r="D2234" s="20"/>
      <c r="G2234" s="20">
        <v>43676</v>
      </c>
      <c r="H2234" s="3">
        <v>2.448</v>
      </c>
      <c r="J2234" s="20"/>
    </row>
    <row r="2235" spans="1:10">
      <c r="A2235" s="20">
        <v>44531</v>
      </c>
      <c r="B2235" s="3">
        <v>38.382599999999996</v>
      </c>
      <c r="D2235" s="20"/>
      <c r="G2235" s="20">
        <v>43677</v>
      </c>
      <c r="H2235" s="3">
        <v>2.488</v>
      </c>
      <c r="J2235" s="20"/>
    </row>
    <row r="2236" spans="1:10">
      <c r="A2236" s="20">
        <v>44532</v>
      </c>
      <c r="B2236" s="3">
        <v>38.366799999999998</v>
      </c>
      <c r="D2236" s="20"/>
      <c r="G2236" s="20">
        <v>43678</v>
      </c>
      <c r="H2236" s="3">
        <v>2.4769999999999999</v>
      </c>
      <c r="J2236" s="20"/>
    </row>
    <row r="2237" spans="1:10">
      <c r="A2237" s="20">
        <v>44533</v>
      </c>
      <c r="B2237" s="3">
        <v>38.394199999999998</v>
      </c>
      <c r="D2237" s="20"/>
      <c r="G2237" s="20">
        <v>43679</v>
      </c>
      <c r="H2237" s="3">
        <v>2.4350000000000001</v>
      </c>
      <c r="J2237" s="20"/>
    </row>
    <row r="2238" spans="1:10">
      <c r="A2238" s="20">
        <v>44536</v>
      </c>
      <c r="B2238" s="3">
        <v>33.724800000000002</v>
      </c>
      <c r="D2238" s="20"/>
      <c r="G2238" s="20">
        <v>43682</v>
      </c>
      <c r="H2238" s="3">
        <v>2.391</v>
      </c>
      <c r="J2238" s="20"/>
    </row>
    <row r="2239" spans="1:10">
      <c r="A2239" s="20">
        <v>44537</v>
      </c>
      <c r="B2239" s="3">
        <v>37.559600000000003</v>
      </c>
      <c r="D2239" s="20"/>
      <c r="G2239" s="20">
        <v>43683</v>
      </c>
      <c r="H2239" s="3">
        <v>2.4</v>
      </c>
      <c r="J2239" s="20"/>
    </row>
    <row r="2240" spans="1:10">
      <c r="A2240" s="20">
        <v>44538</v>
      </c>
      <c r="B2240" s="3">
        <v>35.694200000000002</v>
      </c>
      <c r="D2240" s="20"/>
      <c r="G2240" s="20">
        <v>43684</v>
      </c>
      <c r="H2240" s="3">
        <v>2.3849999999999998</v>
      </c>
      <c r="J2240" s="20"/>
    </row>
    <row r="2241" spans="1:10">
      <c r="A2241" s="20">
        <v>44539</v>
      </c>
      <c r="B2241" s="3">
        <v>36.0428</v>
      </c>
      <c r="D2241" s="20"/>
      <c r="G2241" s="20">
        <v>43685</v>
      </c>
      <c r="H2241" s="3">
        <v>2.399</v>
      </c>
      <c r="J2241" s="20"/>
    </row>
    <row r="2242" spans="1:10">
      <c r="A2242" s="20">
        <v>44540</v>
      </c>
      <c r="B2242" s="3">
        <v>37.501899999999999</v>
      </c>
      <c r="D2242" s="20"/>
      <c r="G2242" s="20">
        <v>43686</v>
      </c>
      <c r="H2242" s="3">
        <v>2.3889999999999998</v>
      </c>
      <c r="J2242" s="20"/>
    </row>
    <row r="2243" spans="1:10">
      <c r="A2243" s="20">
        <v>44543</v>
      </c>
      <c r="B2243" s="3">
        <v>37.335500000000003</v>
      </c>
      <c r="D2243" s="20"/>
      <c r="G2243" s="20">
        <v>43689</v>
      </c>
      <c r="H2243" s="3">
        <v>2.3650000000000002</v>
      </c>
      <c r="J2243" s="20"/>
    </row>
    <row r="2244" spans="1:10">
      <c r="A2244" s="20">
        <v>44544</v>
      </c>
      <c r="B2244" s="3">
        <v>37.652999999999999</v>
      </c>
      <c r="D2244" s="20"/>
      <c r="G2244" s="20">
        <v>43690</v>
      </c>
      <c r="H2244" s="3">
        <v>2.3839999999999999</v>
      </c>
      <c r="J2244" s="20"/>
    </row>
    <row r="2245" spans="1:10">
      <c r="A2245" s="20">
        <v>44545</v>
      </c>
      <c r="B2245" s="3">
        <v>38.479700000000001</v>
      </c>
      <c r="D2245" s="20"/>
      <c r="G2245" s="20">
        <v>43691</v>
      </c>
      <c r="H2245" s="3">
        <v>2.3820000000000001</v>
      </c>
      <c r="J2245" s="20"/>
    </row>
    <row r="2246" spans="1:10">
      <c r="A2246" s="20">
        <v>44546</v>
      </c>
      <c r="B2246" s="3">
        <v>36.9529</v>
      </c>
      <c r="D2246" s="20"/>
      <c r="G2246" s="20">
        <v>43692</v>
      </c>
      <c r="H2246" s="3">
        <v>2.407</v>
      </c>
      <c r="J2246" s="20"/>
    </row>
    <row r="2247" spans="1:10">
      <c r="A2247" s="20">
        <v>44547</v>
      </c>
      <c r="B2247" s="3">
        <v>36.722799999999999</v>
      </c>
      <c r="D2247" s="20"/>
      <c r="G2247" s="20">
        <v>43693</v>
      </c>
      <c r="H2247" s="3">
        <v>2.38</v>
      </c>
      <c r="J2247" s="20"/>
    </row>
    <row r="2248" spans="1:10">
      <c r="A2248" s="20">
        <v>44550</v>
      </c>
      <c r="B2248" s="3">
        <v>37.343600000000002</v>
      </c>
      <c r="D2248" s="20"/>
      <c r="G2248" s="20">
        <v>43696</v>
      </c>
      <c r="H2248" s="3">
        <v>2.39</v>
      </c>
      <c r="J2248" s="20"/>
    </row>
    <row r="2249" spans="1:10">
      <c r="A2249" s="20">
        <v>44551</v>
      </c>
      <c r="B2249" s="3">
        <v>36.274999999999999</v>
      </c>
      <c r="D2249" s="20"/>
      <c r="G2249" s="20">
        <v>43697</v>
      </c>
      <c r="H2249" s="3">
        <v>2.3919999999999999</v>
      </c>
      <c r="J2249" s="20"/>
    </row>
    <row r="2250" spans="1:10">
      <c r="A2250" s="20">
        <v>44552</v>
      </c>
      <c r="B2250" s="3">
        <v>37.213900000000002</v>
      </c>
      <c r="D2250" s="20"/>
      <c r="G2250" s="20">
        <v>43698</v>
      </c>
      <c r="H2250" s="3">
        <v>2.3809999999999998</v>
      </c>
      <c r="J2250" s="20"/>
    </row>
    <row r="2251" spans="1:10">
      <c r="A2251" s="20">
        <v>44553</v>
      </c>
      <c r="B2251" s="3">
        <v>35.668999999999997</v>
      </c>
      <c r="D2251" s="20"/>
      <c r="G2251" s="20">
        <v>43699</v>
      </c>
      <c r="H2251" s="3">
        <v>2.371</v>
      </c>
      <c r="J2251" s="20"/>
    </row>
    <row r="2252" spans="1:10">
      <c r="A2252" s="20">
        <v>44554</v>
      </c>
      <c r="B2252" s="3">
        <v>36.991100000000003</v>
      </c>
      <c r="D2252" s="20"/>
      <c r="G2252" s="20">
        <v>43700</v>
      </c>
      <c r="H2252" s="3">
        <v>2.371</v>
      </c>
      <c r="J2252" s="20"/>
    </row>
    <row r="2253" spans="1:10">
      <c r="A2253" s="20">
        <v>44557</v>
      </c>
      <c r="B2253" s="3">
        <v>36.9315</v>
      </c>
      <c r="D2253" s="20"/>
      <c r="G2253" s="20">
        <v>43703</v>
      </c>
      <c r="H2253" s="3">
        <v>2.41</v>
      </c>
      <c r="J2253" s="20"/>
    </row>
    <row r="2254" spans="1:10">
      <c r="A2254" s="20">
        <v>44558</v>
      </c>
      <c r="B2254" s="3">
        <v>35.454000000000001</v>
      </c>
      <c r="D2254" s="20"/>
      <c r="G2254" s="20">
        <v>43704</v>
      </c>
      <c r="H2254" s="3">
        <v>2.3889999999999998</v>
      </c>
      <c r="J2254" s="20"/>
    </row>
    <row r="2255" spans="1:10">
      <c r="A2255" s="20">
        <v>44559</v>
      </c>
      <c r="B2255" s="3">
        <v>37.706499999999998</v>
      </c>
      <c r="D2255" s="20"/>
      <c r="G2255" s="20">
        <v>43705</v>
      </c>
      <c r="H2255" s="3">
        <v>2.41</v>
      </c>
      <c r="J2255" s="20"/>
    </row>
    <row r="2256" spans="1:10">
      <c r="A2256" s="20">
        <v>44564</v>
      </c>
      <c r="B2256" s="3">
        <v>29.926400000000001</v>
      </c>
      <c r="D2256" s="20"/>
      <c r="G2256" s="20">
        <v>43706</v>
      </c>
      <c r="H2256" s="3">
        <v>2.4329999999999998</v>
      </c>
      <c r="J2256" s="20"/>
    </row>
    <row r="2257" spans="1:10">
      <c r="A2257" s="20">
        <v>44565</v>
      </c>
      <c r="B2257" s="3">
        <v>29.6233</v>
      </c>
      <c r="D2257" s="20"/>
      <c r="G2257" s="20">
        <v>43707</v>
      </c>
      <c r="H2257" s="3">
        <v>2.4009999999999998</v>
      </c>
      <c r="J2257" s="20"/>
    </row>
    <row r="2258" spans="1:10">
      <c r="A2258" s="20">
        <v>44566</v>
      </c>
      <c r="B2258" s="3">
        <v>30.331299999999999</v>
      </c>
      <c r="D2258" s="20"/>
      <c r="G2258" s="20">
        <v>43710</v>
      </c>
      <c r="H2258" s="3">
        <v>2.4180000000000001</v>
      </c>
      <c r="J2258" s="20"/>
    </row>
    <row r="2259" spans="1:10">
      <c r="A2259" s="20">
        <v>44567</v>
      </c>
      <c r="B2259" s="3">
        <v>29.6218</v>
      </c>
      <c r="D2259" s="20"/>
      <c r="G2259" s="20">
        <v>43711</v>
      </c>
      <c r="H2259" s="3">
        <v>2.4409999999999998</v>
      </c>
      <c r="J2259" s="20"/>
    </row>
    <row r="2260" spans="1:10">
      <c r="A2260" s="20">
        <v>44568</v>
      </c>
      <c r="B2260" s="3">
        <v>30.636500000000002</v>
      </c>
      <c r="D2260" s="20"/>
      <c r="G2260" s="20">
        <v>43712</v>
      </c>
      <c r="H2260" s="3">
        <v>2.4630000000000001</v>
      </c>
      <c r="J2260" s="20"/>
    </row>
    <row r="2261" spans="1:10">
      <c r="A2261" s="20">
        <v>44571</v>
      </c>
      <c r="B2261" s="3">
        <v>30.0547</v>
      </c>
      <c r="D2261" s="20"/>
      <c r="G2261" s="20">
        <v>43713</v>
      </c>
      <c r="H2261" s="3">
        <v>2.4750000000000001</v>
      </c>
      <c r="J2261" s="20"/>
    </row>
    <row r="2262" spans="1:10">
      <c r="A2262" s="20">
        <v>44572</v>
      </c>
      <c r="B2262" s="3">
        <v>30.0077</v>
      </c>
      <c r="D2262" s="20"/>
      <c r="G2262" s="20">
        <v>43714</v>
      </c>
      <c r="H2262" s="3">
        <v>2.4990000000000001</v>
      </c>
      <c r="J2262" s="20"/>
    </row>
    <row r="2263" spans="1:10">
      <c r="A2263" s="20">
        <v>44573</v>
      </c>
      <c r="B2263" s="3">
        <v>30.630299999999998</v>
      </c>
      <c r="D2263" s="20"/>
      <c r="G2263" s="20">
        <v>43717</v>
      </c>
      <c r="H2263" s="3">
        <v>2.536</v>
      </c>
      <c r="J2263" s="20"/>
    </row>
    <row r="2264" spans="1:10">
      <c r="A2264" s="20">
        <v>44574</v>
      </c>
      <c r="B2264" s="3">
        <v>30.431699999999999</v>
      </c>
      <c r="D2264" s="20"/>
      <c r="G2264" s="20">
        <v>43718</v>
      </c>
      <c r="H2264" s="3">
        <v>2.5390000000000001</v>
      </c>
      <c r="J2264" s="20"/>
    </row>
    <row r="2265" spans="1:10">
      <c r="A2265" s="20">
        <v>44575</v>
      </c>
      <c r="B2265" s="3">
        <v>31.633400000000002</v>
      </c>
      <c r="D2265" s="20"/>
      <c r="G2265" s="20">
        <v>43719</v>
      </c>
      <c r="H2265" s="3">
        <v>2.5299999999999998</v>
      </c>
      <c r="J2265" s="20"/>
    </row>
    <row r="2266" spans="1:10">
      <c r="A2266" s="20">
        <v>44578</v>
      </c>
      <c r="B2266" s="3">
        <v>31.9604</v>
      </c>
      <c r="D2266" s="20"/>
      <c r="G2266" s="20">
        <v>43720</v>
      </c>
      <c r="H2266" s="3">
        <v>2.5289999999999999</v>
      </c>
      <c r="J2266" s="20"/>
    </row>
    <row r="2267" spans="1:10">
      <c r="A2267" s="20">
        <v>44579</v>
      </c>
      <c r="B2267" s="3">
        <v>31.008700000000001</v>
      </c>
      <c r="D2267" s="20"/>
      <c r="G2267" s="20">
        <v>43721</v>
      </c>
      <c r="H2267" s="3">
        <v>2.5409999999999999</v>
      </c>
      <c r="J2267" s="20"/>
    </row>
    <row r="2268" spans="1:10">
      <c r="A2268" s="20">
        <v>44580</v>
      </c>
      <c r="B2268" s="3">
        <v>30.659099999999999</v>
      </c>
      <c r="D2268" s="20"/>
      <c r="G2268" s="20">
        <v>43724</v>
      </c>
      <c r="H2268" s="3">
        <v>2.5710000000000002</v>
      </c>
      <c r="J2268" s="20"/>
    </row>
    <row r="2269" spans="1:10">
      <c r="A2269" s="20">
        <v>44581</v>
      </c>
      <c r="B2269" s="3">
        <v>31.0367</v>
      </c>
      <c r="D2269" s="20"/>
      <c r="G2269" s="20">
        <v>43725</v>
      </c>
      <c r="H2269" s="3">
        <v>2.5630000000000002</v>
      </c>
      <c r="J2269" s="20"/>
    </row>
    <row r="2270" spans="1:10">
      <c r="A2270" s="20">
        <v>44582</v>
      </c>
      <c r="B2270" s="3">
        <v>30.952200000000001</v>
      </c>
      <c r="D2270" s="20"/>
      <c r="G2270" s="20">
        <v>43726</v>
      </c>
      <c r="H2270" s="3">
        <v>2.5449999999999999</v>
      </c>
      <c r="J2270" s="20"/>
    </row>
    <row r="2271" spans="1:10">
      <c r="A2271" s="20">
        <v>44585</v>
      </c>
      <c r="B2271" s="3">
        <v>30.997399999999999</v>
      </c>
      <c r="D2271" s="20"/>
      <c r="G2271" s="20">
        <v>43727</v>
      </c>
      <c r="H2271" s="3">
        <v>2.508</v>
      </c>
      <c r="J2271" s="20"/>
    </row>
    <row r="2272" spans="1:10">
      <c r="A2272" s="20">
        <v>44586</v>
      </c>
      <c r="B2272" s="3">
        <v>31.156600000000001</v>
      </c>
      <c r="D2272" s="20"/>
      <c r="G2272" s="20">
        <v>43728</v>
      </c>
      <c r="H2272" s="3">
        <v>2.504</v>
      </c>
      <c r="J2272" s="20"/>
    </row>
    <row r="2273" spans="1:10">
      <c r="A2273" s="20">
        <v>44587</v>
      </c>
      <c r="B2273" s="3">
        <v>31.775500000000001</v>
      </c>
      <c r="D2273" s="20"/>
      <c r="G2273" s="20">
        <v>43731</v>
      </c>
      <c r="H2273" s="3">
        <v>2.5089999999999999</v>
      </c>
      <c r="J2273" s="20"/>
    </row>
    <row r="2274" spans="1:10">
      <c r="A2274" s="20">
        <v>44588</v>
      </c>
      <c r="B2274" s="3">
        <v>31.9374</v>
      </c>
      <c r="D2274" s="20"/>
      <c r="G2274" s="20">
        <v>43732</v>
      </c>
      <c r="H2274" s="3">
        <v>2.5009999999999999</v>
      </c>
      <c r="J2274" s="20"/>
    </row>
    <row r="2275" spans="1:10">
      <c r="A2275" s="20">
        <v>44589</v>
      </c>
      <c r="B2275" s="3">
        <v>33.239600000000003</v>
      </c>
      <c r="D2275" s="20"/>
      <c r="G2275" s="20">
        <v>43733</v>
      </c>
      <c r="H2275" s="3">
        <v>2.4889999999999999</v>
      </c>
      <c r="J2275" s="20"/>
    </row>
    <row r="2276" spans="1:10">
      <c r="A2276" s="20">
        <v>44592</v>
      </c>
      <c r="B2276" s="3">
        <v>33.311799999999998</v>
      </c>
      <c r="D2276" s="20"/>
      <c r="G2276" s="20">
        <v>43734</v>
      </c>
      <c r="H2276" s="3">
        <v>2.4649999999999999</v>
      </c>
      <c r="J2276" s="20"/>
    </row>
    <row r="2277" spans="1:10">
      <c r="A2277" s="20">
        <v>44593</v>
      </c>
      <c r="B2277" s="3">
        <v>33.722499999999997</v>
      </c>
      <c r="D2277" s="20"/>
      <c r="G2277" s="20">
        <v>43735</v>
      </c>
      <c r="H2277" s="3">
        <v>2.448</v>
      </c>
      <c r="J2277" s="20"/>
    </row>
    <row r="2278" spans="1:10">
      <c r="A2278" s="20">
        <v>44594</v>
      </c>
      <c r="B2278" s="3">
        <v>36.141199999999998</v>
      </c>
      <c r="D2278" s="20"/>
      <c r="G2278" s="20">
        <v>43738</v>
      </c>
      <c r="H2278" s="3">
        <v>2.4129999999999998</v>
      </c>
      <c r="J2278" s="20"/>
    </row>
    <row r="2279" spans="1:10">
      <c r="A2279" s="20">
        <v>44595</v>
      </c>
      <c r="B2279" s="3">
        <v>33.6815</v>
      </c>
      <c r="D2279" s="20"/>
      <c r="G2279" s="20">
        <v>43739</v>
      </c>
      <c r="H2279" s="3">
        <v>2.4350000000000001</v>
      </c>
      <c r="J2279" s="20"/>
    </row>
    <row r="2280" spans="1:10">
      <c r="A2280" s="20">
        <v>44596</v>
      </c>
      <c r="B2280" s="3">
        <v>35.0655</v>
      </c>
      <c r="D2280" s="20"/>
      <c r="G2280" s="20">
        <v>43740</v>
      </c>
      <c r="H2280" s="3">
        <v>2.4159999999999999</v>
      </c>
      <c r="J2280" s="20"/>
    </row>
    <row r="2281" spans="1:10">
      <c r="A2281" s="20">
        <v>44599</v>
      </c>
      <c r="B2281" s="3">
        <v>32.743499999999997</v>
      </c>
      <c r="D2281" s="20"/>
      <c r="G2281" s="20">
        <v>43741</v>
      </c>
      <c r="H2281" s="3">
        <v>2.4289999999999998</v>
      </c>
      <c r="J2281" s="20"/>
    </row>
    <row r="2282" spans="1:10">
      <c r="A2282" s="20">
        <v>44600</v>
      </c>
      <c r="B2282" s="3">
        <v>33.329799999999999</v>
      </c>
      <c r="D2282" s="20"/>
      <c r="G2282" s="20">
        <v>43742</v>
      </c>
      <c r="H2282" s="3">
        <v>2.448</v>
      </c>
      <c r="J2282" s="20"/>
    </row>
    <row r="2283" spans="1:10">
      <c r="A2283" s="20">
        <v>44601</v>
      </c>
      <c r="B2283" s="3">
        <v>31.142399999999999</v>
      </c>
      <c r="D2283" s="20"/>
      <c r="G2283" s="20">
        <v>43745</v>
      </c>
      <c r="H2283" s="3">
        <v>2.4319999999999999</v>
      </c>
      <c r="J2283" s="20"/>
    </row>
    <row r="2284" spans="1:10">
      <c r="A2284" s="20">
        <v>44602</v>
      </c>
      <c r="B2284" s="3">
        <v>32.151499999999999</v>
      </c>
      <c r="D2284" s="20"/>
      <c r="G2284" s="20">
        <v>43746</v>
      </c>
      <c r="H2284" s="3">
        <v>2.423</v>
      </c>
      <c r="J2284" s="20"/>
    </row>
    <row r="2285" spans="1:10">
      <c r="A2285" s="20">
        <v>44603</v>
      </c>
      <c r="B2285" s="3">
        <v>31.459299999999999</v>
      </c>
      <c r="D2285" s="20"/>
      <c r="G2285" s="20">
        <v>43747</v>
      </c>
      <c r="H2285" s="3">
        <v>2.3959999999999999</v>
      </c>
      <c r="J2285" s="20"/>
    </row>
    <row r="2286" spans="1:10">
      <c r="A2286" s="20">
        <v>44606</v>
      </c>
      <c r="B2286" s="3">
        <v>32.061300000000003</v>
      </c>
      <c r="D2286" s="20"/>
      <c r="G2286" s="20">
        <v>43748</v>
      </c>
      <c r="H2286" s="3">
        <v>2.383</v>
      </c>
      <c r="J2286" s="20"/>
    </row>
    <row r="2287" spans="1:10">
      <c r="A2287" s="20">
        <v>44607</v>
      </c>
      <c r="B2287" s="3">
        <v>30.859300000000001</v>
      </c>
      <c r="D2287" s="20"/>
      <c r="G2287" s="20">
        <v>43749</v>
      </c>
      <c r="H2287" s="3">
        <v>2.3879999999999999</v>
      </c>
      <c r="J2287" s="20"/>
    </row>
    <row r="2288" spans="1:10">
      <c r="A2288" s="20">
        <v>44608</v>
      </c>
      <c r="B2288" s="3">
        <v>32.379399999999997</v>
      </c>
      <c r="D2288" s="20"/>
      <c r="G2288" s="20">
        <v>43752</v>
      </c>
      <c r="H2288" s="3">
        <v>2.3969999999999998</v>
      </c>
      <c r="J2288" s="20"/>
    </row>
    <row r="2289" spans="1:10">
      <c r="A2289" s="20">
        <v>44609</v>
      </c>
      <c r="B2289" s="3">
        <v>31.275300000000001</v>
      </c>
      <c r="D2289" s="20"/>
      <c r="G2289" s="20">
        <v>43753</v>
      </c>
      <c r="H2289" s="3">
        <v>2.4159999999999999</v>
      </c>
      <c r="J2289" s="20"/>
    </row>
    <row r="2290" spans="1:10">
      <c r="A2290" s="20">
        <v>44610</v>
      </c>
      <c r="B2290" s="3">
        <v>32.365099999999998</v>
      </c>
      <c r="D2290" s="20"/>
      <c r="G2290" s="20">
        <v>43754</v>
      </c>
      <c r="H2290" s="3">
        <v>2.3959999999999999</v>
      </c>
      <c r="J2290" s="20"/>
    </row>
    <row r="2291" spans="1:10">
      <c r="A2291" s="20">
        <v>44613</v>
      </c>
      <c r="B2291" s="3">
        <v>32.635300000000001</v>
      </c>
      <c r="D2291" s="20"/>
      <c r="G2291" s="20">
        <v>43755</v>
      </c>
      <c r="H2291" s="3">
        <v>2.42</v>
      </c>
      <c r="J2291" s="20"/>
    </row>
    <row r="2292" spans="1:10">
      <c r="A2292" s="20">
        <v>44614</v>
      </c>
      <c r="B2292" s="3">
        <v>32.622799999999998</v>
      </c>
      <c r="D2292" s="20"/>
      <c r="G2292" s="20">
        <v>43756</v>
      </c>
      <c r="H2292" s="3">
        <v>2.4340000000000002</v>
      </c>
      <c r="J2292" s="20"/>
    </row>
    <row r="2293" spans="1:10">
      <c r="A2293" s="20">
        <v>44615</v>
      </c>
      <c r="B2293" s="3">
        <v>32.045699999999997</v>
      </c>
      <c r="D2293" s="20"/>
      <c r="G2293" s="20">
        <v>43759</v>
      </c>
      <c r="H2293" s="3">
        <v>2.3959999999999999</v>
      </c>
      <c r="J2293" s="20"/>
    </row>
    <row r="2294" spans="1:10">
      <c r="A2294" s="20">
        <v>44616</v>
      </c>
      <c r="B2294" s="3">
        <v>32.882399999999997</v>
      </c>
      <c r="D2294" s="20"/>
      <c r="G2294" s="20">
        <v>43760</v>
      </c>
      <c r="H2294" s="3">
        <v>2.39</v>
      </c>
      <c r="J2294" s="20"/>
    </row>
    <row r="2295" spans="1:10">
      <c r="A2295" s="20">
        <v>44617</v>
      </c>
      <c r="B2295" s="3">
        <v>31.9131</v>
      </c>
      <c r="D2295" s="20"/>
      <c r="G2295" s="20">
        <v>43761</v>
      </c>
      <c r="H2295" s="3">
        <v>2.3719999999999999</v>
      </c>
      <c r="J2295" s="20"/>
    </row>
    <row r="2296" spans="1:10">
      <c r="A2296" s="20">
        <v>44620</v>
      </c>
      <c r="B2296" s="3">
        <v>32.753599999999999</v>
      </c>
      <c r="D2296" s="20"/>
      <c r="G2296" s="20">
        <v>43762</v>
      </c>
      <c r="H2296" s="3">
        <v>2.391</v>
      </c>
      <c r="J2296" s="20"/>
    </row>
    <row r="2297" spans="1:10">
      <c r="A2297" s="20">
        <v>44621</v>
      </c>
      <c r="B2297" s="3">
        <v>32.962400000000002</v>
      </c>
      <c r="D2297" s="20"/>
      <c r="G2297" s="20">
        <v>43763</v>
      </c>
      <c r="H2297" s="3">
        <v>2.383</v>
      </c>
      <c r="J2297" s="20"/>
    </row>
    <row r="2298" spans="1:10">
      <c r="A2298" s="20">
        <v>44622</v>
      </c>
      <c r="B2298" s="3">
        <v>32.183100000000003</v>
      </c>
      <c r="D2298" s="20"/>
      <c r="G2298" s="20">
        <v>43766</v>
      </c>
      <c r="H2298" s="3">
        <v>2.4209999999999998</v>
      </c>
      <c r="J2298" s="20"/>
    </row>
    <row r="2299" spans="1:10">
      <c r="A2299" s="20">
        <v>44623</v>
      </c>
      <c r="B2299" s="3">
        <v>32.348799999999997</v>
      </c>
      <c r="D2299" s="20"/>
      <c r="G2299" s="20">
        <v>43767</v>
      </c>
      <c r="H2299" s="3">
        <v>2.4580000000000002</v>
      </c>
      <c r="J2299" s="20"/>
    </row>
    <row r="2300" spans="1:10">
      <c r="A2300" s="20">
        <v>44624</v>
      </c>
      <c r="B2300" s="3">
        <v>34.4071</v>
      </c>
      <c r="D2300" s="20"/>
      <c r="G2300" s="20">
        <v>43768</v>
      </c>
      <c r="H2300" s="3">
        <v>2.4910000000000001</v>
      </c>
      <c r="J2300" s="20"/>
    </row>
    <row r="2301" spans="1:10">
      <c r="A2301" s="20">
        <v>44627</v>
      </c>
      <c r="B2301" s="3">
        <v>33.654600000000002</v>
      </c>
      <c r="D2301" s="20"/>
      <c r="G2301" s="20">
        <v>43769</v>
      </c>
      <c r="H2301" s="3">
        <v>2.4820000000000002</v>
      </c>
      <c r="J2301" s="20"/>
    </row>
    <row r="2302" spans="1:10">
      <c r="A2302" s="20">
        <v>44628</v>
      </c>
      <c r="B2302" s="3">
        <v>35.062600000000003</v>
      </c>
      <c r="D2302" s="20"/>
      <c r="G2302" s="20">
        <v>43770</v>
      </c>
      <c r="H2302" s="3">
        <v>2.5070000000000001</v>
      </c>
      <c r="J2302" s="20"/>
    </row>
    <row r="2303" spans="1:10">
      <c r="A2303" s="20">
        <v>44629</v>
      </c>
      <c r="B2303" s="3">
        <v>35.148699999999998</v>
      </c>
      <c r="D2303" s="20"/>
      <c r="G2303" s="20">
        <v>43773</v>
      </c>
      <c r="H2303" s="3">
        <v>2.5539999999999998</v>
      </c>
      <c r="J2303" s="20"/>
    </row>
    <row r="2304" spans="1:10">
      <c r="A2304" s="20">
        <v>44630</v>
      </c>
      <c r="B2304" s="3">
        <v>34.682200000000002</v>
      </c>
      <c r="D2304" s="20"/>
      <c r="G2304" s="20">
        <v>43774</v>
      </c>
      <c r="H2304" s="3">
        <v>2.577</v>
      </c>
      <c r="J2304" s="20"/>
    </row>
    <row r="2305" spans="1:10">
      <c r="A2305" s="20">
        <v>44631</v>
      </c>
      <c r="B2305" s="3">
        <v>34.788400000000003</v>
      </c>
      <c r="D2305" s="20"/>
      <c r="G2305" s="20">
        <v>43775</v>
      </c>
      <c r="H2305" s="3">
        <v>2.5590000000000002</v>
      </c>
      <c r="J2305" s="20"/>
    </row>
    <row r="2306" spans="1:10">
      <c r="A2306" s="20">
        <v>44634</v>
      </c>
      <c r="B2306" s="3">
        <v>34.690100000000001</v>
      </c>
      <c r="D2306" s="20"/>
      <c r="G2306" s="20">
        <v>43776</v>
      </c>
      <c r="H2306" s="3">
        <v>2.5459999999999998</v>
      </c>
      <c r="J2306" s="20"/>
    </row>
    <row r="2307" spans="1:10">
      <c r="A2307" s="20">
        <v>44635</v>
      </c>
      <c r="B2307" s="3">
        <v>35.195799999999998</v>
      </c>
      <c r="D2307" s="20"/>
      <c r="G2307" s="20">
        <v>43777</v>
      </c>
      <c r="H2307" s="3">
        <v>2.5619999999999998</v>
      </c>
      <c r="J2307" s="20"/>
    </row>
    <row r="2308" spans="1:10">
      <c r="A2308" s="20">
        <v>44636</v>
      </c>
      <c r="B2308" s="3">
        <v>35.768999999999998</v>
      </c>
      <c r="D2308" s="20"/>
      <c r="G2308" s="20">
        <v>43780</v>
      </c>
      <c r="H2308" s="3">
        <v>2.5089999999999999</v>
      </c>
      <c r="J2308" s="20"/>
    </row>
    <row r="2309" spans="1:10">
      <c r="A2309" s="20">
        <v>44637</v>
      </c>
      <c r="B2309" s="3">
        <v>35.060299999999998</v>
      </c>
      <c r="D2309" s="20"/>
      <c r="G2309" s="20">
        <v>43781</v>
      </c>
      <c r="H2309" s="3">
        <v>2.5059999999999998</v>
      </c>
      <c r="J2309" s="20"/>
    </row>
    <row r="2310" spans="1:10">
      <c r="A2310" s="20">
        <v>44638</v>
      </c>
      <c r="B2310" s="3">
        <v>34.999899999999997</v>
      </c>
      <c r="D2310" s="20"/>
      <c r="G2310" s="20">
        <v>43782</v>
      </c>
      <c r="H2310" s="3">
        <v>2.52</v>
      </c>
      <c r="J2310" s="20"/>
    </row>
    <row r="2311" spans="1:10">
      <c r="A2311" s="20">
        <v>44641</v>
      </c>
      <c r="B2311" s="3">
        <v>35.921999999999997</v>
      </c>
      <c r="D2311" s="20"/>
      <c r="G2311" s="20">
        <v>43783</v>
      </c>
      <c r="H2311" s="3">
        <v>2.4990000000000001</v>
      </c>
      <c r="J2311" s="20"/>
    </row>
    <row r="2312" spans="1:10">
      <c r="A2312" s="20">
        <v>44642</v>
      </c>
      <c r="B2312" s="3">
        <v>36.235799999999998</v>
      </c>
      <c r="D2312" s="20"/>
      <c r="G2312" s="20">
        <v>43784</v>
      </c>
      <c r="H2312" s="3">
        <v>2.504</v>
      </c>
      <c r="J2312" s="20"/>
    </row>
    <row r="2313" spans="1:10">
      <c r="A2313" s="20">
        <v>44643</v>
      </c>
      <c r="B2313" s="3">
        <v>35.857900000000001</v>
      </c>
      <c r="D2313" s="20"/>
      <c r="G2313" s="20">
        <v>43787</v>
      </c>
      <c r="H2313" s="3">
        <v>2.448</v>
      </c>
      <c r="J2313" s="20"/>
    </row>
    <row r="2314" spans="1:10">
      <c r="A2314" s="20">
        <v>44644</v>
      </c>
      <c r="B2314" s="3">
        <v>37.3596</v>
      </c>
      <c r="D2314" s="20"/>
      <c r="G2314" s="20">
        <v>43788</v>
      </c>
      <c r="H2314" s="3">
        <v>2.4209999999999998</v>
      </c>
      <c r="J2314" s="20"/>
    </row>
    <row r="2315" spans="1:10">
      <c r="A2315" s="20">
        <v>44645</v>
      </c>
      <c r="B2315" s="3">
        <v>38.186</v>
      </c>
      <c r="D2315" s="20"/>
      <c r="G2315" s="20">
        <v>43789</v>
      </c>
      <c r="H2315" s="3">
        <v>2.4319999999999999</v>
      </c>
      <c r="J2315" s="20"/>
    </row>
    <row r="2316" spans="1:10">
      <c r="A2316" s="20">
        <v>44648</v>
      </c>
      <c r="B2316" s="3">
        <v>36.884799999999998</v>
      </c>
      <c r="D2316" s="20"/>
      <c r="G2316" s="20">
        <v>43790</v>
      </c>
      <c r="H2316" s="3">
        <v>2.4340000000000002</v>
      </c>
      <c r="J2316" s="20"/>
    </row>
    <row r="2317" spans="1:10">
      <c r="A2317" s="20">
        <v>44649</v>
      </c>
      <c r="B2317" s="3">
        <v>37.093899999999998</v>
      </c>
      <c r="D2317" s="20"/>
      <c r="G2317" s="20">
        <v>43791</v>
      </c>
      <c r="H2317" s="3">
        <v>2.4660000000000002</v>
      </c>
      <c r="J2317" s="20"/>
    </row>
    <row r="2318" spans="1:10">
      <c r="A2318" s="20">
        <v>44650</v>
      </c>
      <c r="B2318" s="3">
        <v>38.213299999999997</v>
      </c>
      <c r="D2318" s="20"/>
      <c r="G2318" s="20">
        <v>43794</v>
      </c>
      <c r="H2318" s="3">
        <v>2.4239999999999999</v>
      </c>
      <c r="J2318" s="20"/>
    </row>
    <row r="2319" spans="1:10">
      <c r="A2319" s="20">
        <v>44651</v>
      </c>
      <c r="B2319" s="3">
        <v>38.421900000000001</v>
      </c>
      <c r="D2319" s="20"/>
      <c r="G2319" s="20">
        <v>43795</v>
      </c>
      <c r="H2319" s="3">
        <v>2.4159999999999999</v>
      </c>
      <c r="J2319" s="20"/>
    </row>
    <row r="2320" spans="1:10">
      <c r="A2320" s="20">
        <v>44652</v>
      </c>
      <c r="B2320" s="3">
        <v>38.6143</v>
      </c>
      <c r="D2320" s="20"/>
      <c r="G2320" s="20">
        <v>43796</v>
      </c>
      <c r="H2320" s="3">
        <v>2.3959999999999999</v>
      </c>
      <c r="J2320" s="20"/>
    </row>
    <row r="2321" spans="1:10">
      <c r="A2321" s="20">
        <v>44655</v>
      </c>
      <c r="B2321" s="3">
        <v>39.031999999999996</v>
      </c>
      <c r="D2321" s="20"/>
      <c r="G2321" s="20">
        <v>43797</v>
      </c>
      <c r="H2321" s="3">
        <v>2.379</v>
      </c>
      <c r="J2321" s="20"/>
    </row>
    <row r="2322" spans="1:10">
      <c r="A2322" s="20">
        <v>44656</v>
      </c>
      <c r="B2322" s="3">
        <v>40.385399999999997</v>
      </c>
      <c r="D2322" s="20"/>
      <c r="G2322" s="20">
        <v>43798</v>
      </c>
      <c r="H2322" s="3">
        <v>2.2890000000000001</v>
      </c>
      <c r="J2322" s="20"/>
    </row>
    <row r="2323" spans="1:10">
      <c r="A2323" s="20">
        <v>44657</v>
      </c>
      <c r="B2323" s="3">
        <v>40.3521</v>
      </c>
      <c r="D2323" s="20"/>
      <c r="G2323" s="20">
        <v>43801</v>
      </c>
      <c r="H2323" s="3">
        <v>2.298</v>
      </c>
      <c r="J2323" s="20"/>
    </row>
    <row r="2324" spans="1:10">
      <c r="A2324" s="20">
        <v>44658</v>
      </c>
      <c r="B2324" s="3">
        <v>41.564999999999998</v>
      </c>
      <c r="D2324" s="20"/>
      <c r="G2324" s="20">
        <v>43802</v>
      </c>
      <c r="H2324" s="3">
        <v>2.3279999999999998</v>
      </c>
      <c r="J2324" s="20"/>
    </row>
    <row r="2325" spans="1:10">
      <c r="A2325" s="20">
        <v>44659</v>
      </c>
      <c r="B2325" s="3">
        <v>41.991300000000003</v>
      </c>
      <c r="D2325" s="20"/>
      <c r="G2325" s="20">
        <v>43803</v>
      </c>
      <c r="H2325" s="3">
        <v>2.33</v>
      </c>
      <c r="J2325" s="20"/>
    </row>
    <row r="2326" spans="1:10">
      <c r="A2326" s="20">
        <v>44662</v>
      </c>
      <c r="B2326" s="3">
        <v>43.342599999999997</v>
      </c>
      <c r="D2326" s="20"/>
      <c r="G2326" s="20">
        <v>43804</v>
      </c>
      <c r="H2326" s="3">
        <v>2.3450000000000002</v>
      </c>
      <c r="J2326" s="20"/>
    </row>
    <row r="2327" spans="1:10">
      <c r="A2327" s="20">
        <v>44663</v>
      </c>
      <c r="B2327" s="3">
        <v>42.736800000000002</v>
      </c>
      <c r="D2327" s="20"/>
      <c r="G2327" s="20">
        <v>43805</v>
      </c>
      <c r="H2327" s="3">
        <v>2.3140000000000001</v>
      </c>
      <c r="J2327" s="20"/>
    </row>
    <row r="2328" spans="1:10">
      <c r="A2328" s="20">
        <v>44664</v>
      </c>
      <c r="B2328" s="3">
        <v>45.610999999999997</v>
      </c>
      <c r="D2328" s="20"/>
      <c r="G2328" s="20">
        <v>43808</v>
      </c>
      <c r="H2328" s="3">
        <v>2.2759999999999998</v>
      </c>
      <c r="J2328" s="20"/>
    </row>
    <row r="2329" spans="1:10">
      <c r="A2329" s="20">
        <v>44665</v>
      </c>
      <c r="B2329" s="3">
        <v>46.067300000000003</v>
      </c>
      <c r="D2329" s="20"/>
      <c r="G2329" s="20">
        <v>43809</v>
      </c>
      <c r="H2329" s="3">
        <v>2.29</v>
      </c>
      <c r="J2329" s="20"/>
    </row>
    <row r="2330" spans="1:10">
      <c r="A2330" s="20">
        <v>44666</v>
      </c>
      <c r="B2330" s="3">
        <v>45.724400000000003</v>
      </c>
      <c r="D2330" s="20"/>
      <c r="G2330" s="20">
        <v>43810</v>
      </c>
      <c r="H2330" s="3">
        <v>2.2759999999999998</v>
      </c>
      <c r="J2330" s="20"/>
    </row>
    <row r="2331" spans="1:10">
      <c r="A2331" s="20">
        <v>44669</v>
      </c>
      <c r="B2331" s="3">
        <v>50.250500000000002</v>
      </c>
      <c r="D2331" s="20"/>
      <c r="G2331" s="20">
        <v>43811</v>
      </c>
      <c r="H2331" s="3">
        <v>2.3210000000000002</v>
      </c>
      <c r="J2331" s="20"/>
    </row>
    <row r="2332" spans="1:10">
      <c r="A2332" s="20">
        <v>44670</v>
      </c>
      <c r="B2332" s="3">
        <v>42.965299999999999</v>
      </c>
      <c r="D2332" s="20"/>
      <c r="G2332" s="20">
        <v>43812</v>
      </c>
      <c r="H2332" s="3">
        <v>2.3029999999999999</v>
      </c>
      <c r="J2332" s="20"/>
    </row>
    <row r="2333" spans="1:10">
      <c r="A2333" s="20">
        <v>44671</v>
      </c>
      <c r="B2333" s="3">
        <v>46.678699999999999</v>
      </c>
      <c r="D2333" s="20"/>
      <c r="G2333" s="20">
        <v>43815</v>
      </c>
      <c r="H2333" s="3">
        <v>2.331</v>
      </c>
      <c r="J2333" s="20"/>
    </row>
    <row r="2334" spans="1:10">
      <c r="A2334" s="20">
        <v>44672</v>
      </c>
      <c r="B2334" s="3">
        <v>44.801000000000002</v>
      </c>
      <c r="D2334" s="20"/>
      <c r="G2334" s="20">
        <v>43816</v>
      </c>
      <c r="H2334" s="3">
        <v>2.31</v>
      </c>
      <c r="J2334" s="20"/>
    </row>
    <row r="2335" spans="1:10">
      <c r="A2335" s="20">
        <v>44673</v>
      </c>
      <c r="B2335" s="3">
        <v>42.895600000000002</v>
      </c>
      <c r="D2335" s="20"/>
      <c r="G2335" s="20">
        <v>43817</v>
      </c>
      <c r="H2335" s="3">
        <v>2.294</v>
      </c>
      <c r="J2335" s="20"/>
    </row>
    <row r="2336" spans="1:10">
      <c r="A2336" s="20">
        <v>44676</v>
      </c>
      <c r="B2336" s="3">
        <v>44.482599999999998</v>
      </c>
      <c r="D2336" s="20"/>
      <c r="G2336" s="20">
        <v>43818</v>
      </c>
      <c r="H2336" s="3">
        <v>2.3010000000000002</v>
      </c>
      <c r="J2336" s="20"/>
    </row>
    <row r="2337" spans="1:10">
      <c r="A2337" s="20">
        <v>44677</v>
      </c>
      <c r="B2337" s="3">
        <v>44.024000000000001</v>
      </c>
      <c r="D2337" s="20"/>
      <c r="G2337" s="20">
        <v>43819</v>
      </c>
      <c r="H2337" s="3">
        <v>2.323</v>
      </c>
      <c r="J2337" s="20"/>
    </row>
    <row r="2338" spans="1:10">
      <c r="A2338" s="20">
        <v>44678</v>
      </c>
      <c r="B2338" s="3">
        <v>44.085999999999999</v>
      </c>
      <c r="D2338" s="20"/>
      <c r="G2338" s="20">
        <v>43822</v>
      </c>
      <c r="H2338" s="3">
        <v>2.2639999999999998</v>
      </c>
      <c r="J2338" s="20"/>
    </row>
    <row r="2339" spans="1:10">
      <c r="A2339" s="20">
        <v>44679</v>
      </c>
      <c r="B2339" s="3">
        <v>44.686999999999998</v>
      </c>
      <c r="D2339" s="20"/>
      <c r="G2339" s="20">
        <v>43823</v>
      </c>
      <c r="H2339" s="3">
        <v>2.2480000000000002</v>
      </c>
      <c r="J2339" s="20"/>
    </row>
    <row r="2340" spans="1:10">
      <c r="A2340" s="20">
        <v>44680</v>
      </c>
      <c r="B2340" s="3">
        <v>48.303899999999999</v>
      </c>
      <c r="D2340" s="20"/>
      <c r="G2340" s="20">
        <v>43824</v>
      </c>
      <c r="H2340" s="3">
        <v>2.2639999999999998</v>
      </c>
      <c r="J2340" s="20"/>
    </row>
    <row r="2341" spans="1:10">
      <c r="A2341" s="20">
        <v>44683</v>
      </c>
      <c r="B2341" s="3">
        <v>47.765500000000003</v>
      </c>
      <c r="D2341" s="20"/>
      <c r="G2341" s="20">
        <v>43825</v>
      </c>
      <c r="H2341" s="3">
        <v>2.302</v>
      </c>
      <c r="J2341" s="20"/>
    </row>
    <row r="2342" spans="1:10">
      <c r="A2342" s="20">
        <v>44684</v>
      </c>
      <c r="B2342" s="3">
        <v>49.070399999999999</v>
      </c>
      <c r="D2342" s="20"/>
      <c r="G2342" s="20">
        <v>43826</v>
      </c>
      <c r="H2342" s="3">
        <v>2.2999999999999998</v>
      </c>
      <c r="J2342" s="20"/>
    </row>
    <row r="2343" spans="1:10">
      <c r="A2343" s="20">
        <v>44685</v>
      </c>
      <c r="B2343" s="3">
        <v>51.520699999999998</v>
      </c>
      <c r="D2343" s="20"/>
      <c r="G2343" s="20">
        <v>43829</v>
      </c>
      <c r="H2343" s="3">
        <v>2.4129999999999998</v>
      </c>
      <c r="J2343" s="20"/>
    </row>
    <row r="2344" spans="1:10">
      <c r="A2344" s="20">
        <v>44686</v>
      </c>
      <c r="B2344" s="3">
        <v>53.441099999999999</v>
      </c>
      <c r="D2344" s="20"/>
      <c r="G2344" s="20">
        <v>43830</v>
      </c>
      <c r="H2344" s="3">
        <v>2.4260000000000002</v>
      </c>
      <c r="J2344" s="20"/>
    </row>
    <row r="2345" spans="1:10">
      <c r="A2345" s="20">
        <v>44687</v>
      </c>
      <c r="B2345" s="3">
        <v>53.129199999999997</v>
      </c>
      <c r="D2345" s="20"/>
      <c r="G2345" s="20">
        <v>43831</v>
      </c>
      <c r="H2345" s="3">
        <v>2.4220000000000002</v>
      </c>
      <c r="J2345" s="20"/>
    </row>
    <row r="2346" spans="1:10">
      <c r="A2346" s="20">
        <v>44690</v>
      </c>
      <c r="B2346" s="3">
        <v>51.907299999999999</v>
      </c>
      <c r="D2346" s="20"/>
      <c r="G2346" s="20">
        <v>43832</v>
      </c>
      <c r="H2346" s="3">
        <v>2.419</v>
      </c>
      <c r="J2346" s="20"/>
    </row>
    <row r="2347" spans="1:10">
      <c r="A2347" s="20">
        <v>44691</v>
      </c>
      <c r="B2347" s="3">
        <v>52.742100000000001</v>
      </c>
      <c r="D2347" s="20"/>
      <c r="G2347" s="20">
        <v>43833</v>
      </c>
      <c r="H2347" s="3">
        <v>2.423</v>
      </c>
      <c r="J2347" s="20"/>
    </row>
    <row r="2348" spans="1:10">
      <c r="A2348" s="20">
        <v>44692</v>
      </c>
      <c r="B2348" s="3">
        <v>48.326700000000002</v>
      </c>
      <c r="D2348" s="20"/>
      <c r="G2348" s="20">
        <v>43836</v>
      </c>
      <c r="H2348" s="3">
        <v>2.4249999999999998</v>
      </c>
      <c r="J2348" s="20"/>
    </row>
    <row r="2349" spans="1:10">
      <c r="A2349" s="20">
        <v>44693</v>
      </c>
      <c r="B2349" s="3">
        <v>49.721499999999999</v>
      </c>
      <c r="D2349" s="20"/>
      <c r="G2349" s="20">
        <v>43837</v>
      </c>
      <c r="H2349" s="3">
        <v>2.4220000000000002</v>
      </c>
      <c r="J2349" s="20"/>
    </row>
    <row r="2350" spans="1:10">
      <c r="A2350" s="20">
        <v>44694</v>
      </c>
      <c r="B2350" s="3">
        <v>51.674399999999999</v>
      </c>
      <c r="D2350" s="20"/>
      <c r="G2350" s="20">
        <v>43838</v>
      </c>
      <c r="H2350" s="3">
        <v>2.42</v>
      </c>
      <c r="J2350" s="20"/>
    </row>
    <row r="2351" spans="1:10">
      <c r="A2351" s="20">
        <v>44697</v>
      </c>
      <c r="B2351" s="3">
        <v>53.010100000000001</v>
      </c>
      <c r="D2351" s="20"/>
      <c r="G2351" s="20">
        <v>43839</v>
      </c>
      <c r="H2351" s="3">
        <v>2.4279999999999999</v>
      </c>
      <c r="J2351" s="20"/>
    </row>
    <row r="2352" spans="1:10">
      <c r="A2352" s="20">
        <v>44698</v>
      </c>
      <c r="B2352" s="3">
        <v>53.050400000000003</v>
      </c>
      <c r="D2352" s="20"/>
      <c r="G2352" s="20">
        <v>43840</v>
      </c>
      <c r="H2352" s="3">
        <v>2.4300000000000002</v>
      </c>
      <c r="J2352" s="20"/>
    </row>
    <row r="2353" spans="1:10">
      <c r="A2353" s="20">
        <v>44699</v>
      </c>
      <c r="B2353" s="3">
        <v>52.396700000000003</v>
      </c>
      <c r="D2353" s="20"/>
      <c r="G2353" s="20">
        <v>43843</v>
      </c>
      <c r="H2353" s="3">
        <v>2.4359999999999999</v>
      </c>
      <c r="J2353" s="20"/>
    </row>
    <row r="2354" spans="1:10">
      <c r="A2354" s="20">
        <v>44700</v>
      </c>
      <c r="B2354" s="3">
        <v>54.3874</v>
      </c>
      <c r="D2354" s="20"/>
      <c r="G2354" s="20">
        <v>43844</v>
      </c>
      <c r="H2354" s="3">
        <v>2.4359999999999999</v>
      </c>
      <c r="J2354" s="20"/>
    </row>
    <row r="2355" spans="1:10">
      <c r="A2355" s="20">
        <v>44701</v>
      </c>
      <c r="B2355" s="3">
        <v>54.852699999999999</v>
      </c>
      <c r="D2355" s="20"/>
      <c r="G2355" s="20">
        <v>43845</v>
      </c>
      <c r="H2355" s="3">
        <v>2.4260000000000002</v>
      </c>
      <c r="J2355" s="20"/>
    </row>
    <row r="2356" spans="1:10">
      <c r="A2356" s="20">
        <v>44704</v>
      </c>
      <c r="B2356" s="3">
        <v>55.922699999999999</v>
      </c>
      <c r="D2356" s="20"/>
      <c r="G2356" s="20">
        <v>43846</v>
      </c>
      <c r="H2356" s="3">
        <v>2.4220000000000002</v>
      </c>
      <c r="J2356" s="20"/>
    </row>
    <row r="2357" spans="1:10">
      <c r="A2357" s="20">
        <v>44705</v>
      </c>
      <c r="B2357" s="3">
        <v>53.958500000000001</v>
      </c>
      <c r="D2357" s="20"/>
      <c r="G2357" s="20">
        <v>43847</v>
      </c>
      <c r="H2357" s="3">
        <v>2.4119999999999999</v>
      </c>
      <c r="J2357" s="20"/>
    </row>
    <row r="2358" spans="1:10">
      <c r="A2358" s="20">
        <v>44706</v>
      </c>
      <c r="B2358" s="3">
        <v>57.927199999999999</v>
      </c>
      <c r="D2358" s="20"/>
      <c r="G2358" s="20">
        <v>43850</v>
      </c>
      <c r="H2358" s="3">
        <v>2.3879999999999999</v>
      </c>
      <c r="J2358" s="20"/>
    </row>
    <row r="2359" spans="1:10">
      <c r="A2359" s="20">
        <v>44707</v>
      </c>
      <c r="B2359" s="3">
        <v>57.654400000000003</v>
      </c>
      <c r="D2359" s="20"/>
      <c r="G2359" s="20">
        <v>43851</v>
      </c>
      <c r="H2359" s="3">
        <v>2.395</v>
      </c>
      <c r="J2359" s="20"/>
    </row>
    <row r="2360" spans="1:10">
      <c r="A2360" s="20">
        <v>44708</v>
      </c>
      <c r="B2360" s="3">
        <v>57.165900000000001</v>
      </c>
      <c r="D2360" s="20"/>
      <c r="G2360" s="20">
        <v>43852</v>
      </c>
      <c r="H2360" s="3">
        <v>2.3860000000000001</v>
      </c>
      <c r="J2360" s="20"/>
    </row>
    <row r="2361" spans="1:10">
      <c r="A2361" s="20">
        <v>44711</v>
      </c>
      <c r="B2361" s="3">
        <v>57.869500000000002</v>
      </c>
      <c r="D2361" s="20"/>
      <c r="G2361" s="20">
        <v>43853</v>
      </c>
      <c r="H2361" s="3">
        <v>2.3769999999999998</v>
      </c>
      <c r="J2361" s="20"/>
    </row>
    <row r="2362" spans="1:10">
      <c r="A2362" s="20">
        <v>44712</v>
      </c>
      <c r="B2362" s="3">
        <v>56.2532</v>
      </c>
      <c r="D2362" s="20"/>
      <c r="G2362" s="20">
        <v>43854</v>
      </c>
      <c r="H2362" s="3">
        <v>2.36</v>
      </c>
      <c r="J2362" s="20"/>
    </row>
    <row r="2363" spans="1:10">
      <c r="A2363" s="20">
        <v>44713</v>
      </c>
      <c r="B2363" s="3">
        <v>58.975900000000003</v>
      </c>
      <c r="D2363" s="20"/>
      <c r="G2363" s="20">
        <v>43857</v>
      </c>
      <c r="H2363" s="3">
        <v>2.347</v>
      </c>
      <c r="J2363" s="20"/>
    </row>
    <row r="2364" spans="1:10">
      <c r="A2364" s="20">
        <v>44714</v>
      </c>
      <c r="B2364" s="3">
        <v>52.264400000000002</v>
      </c>
      <c r="D2364" s="20"/>
      <c r="G2364" s="20">
        <v>43858</v>
      </c>
      <c r="H2364" s="3">
        <v>2.359</v>
      </c>
      <c r="J2364" s="20"/>
    </row>
    <row r="2365" spans="1:10">
      <c r="A2365" s="20">
        <v>44715</v>
      </c>
      <c r="B2365" s="3">
        <v>58.200400000000002</v>
      </c>
      <c r="D2365" s="20"/>
      <c r="G2365" s="20">
        <v>43859</v>
      </c>
      <c r="H2365" s="3">
        <v>2.3490000000000002</v>
      </c>
      <c r="J2365" s="20"/>
    </row>
    <row r="2366" spans="1:10">
      <c r="A2366" s="20">
        <v>44718</v>
      </c>
      <c r="B2366" s="3">
        <v>60.156500000000001</v>
      </c>
      <c r="D2366" s="20"/>
      <c r="G2366" s="20">
        <v>43860</v>
      </c>
      <c r="H2366" s="3">
        <v>2.3359999999999999</v>
      </c>
      <c r="J2366" s="20"/>
    </row>
    <row r="2367" spans="1:10">
      <c r="A2367" s="20">
        <v>44719</v>
      </c>
      <c r="B2367" s="3">
        <v>59.110599999999998</v>
      </c>
      <c r="D2367" s="20"/>
      <c r="G2367" s="20">
        <v>43861</v>
      </c>
      <c r="H2367" s="3">
        <v>2.339</v>
      </c>
      <c r="J2367" s="20"/>
    </row>
    <row r="2368" spans="1:10">
      <c r="A2368" s="20">
        <v>44720</v>
      </c>
      <c r="B2368" s="3">
        <v>63.897300000000001</v>
      </c>
      <c r="D2368" s="20"/>
      <c r="G2368" s="20">
        <v>43864</v>
      </c>
      <c r="H2368" s="3">
        <v>2.3199999999999998</v>
      </c>
      <c r="J2368" s="20"/>
    </row>
    <row r="2369" spans="1:10">
      <c r="A2369" s="20">
        <v>44721</v>
      </c>
      <c r="B2369" s="3">
        <v>64.496300000000005</v>
      </c>
      <c r="D2369" s="20"/>
      <c r="G2369" s="20">
        <v>43865</v>
      </c>
      <c r="H2369" s="3">
        <v>2.33</v>
      </c>
      <c r="J2369" s="20"/>
    </row>
    <row r="2370" spans="1:10">
      <c r="A2370" s="20">
        <v>44722</v>
      </c>
      <c r="B2370" s="3">
        <v>61.863700000000001</v>
      </c>
      <c r="D2370" s="20"/>
      <c r="G2370" s="20">
        <v>43866</v>
      </c>
      <c r="H2370" s="3">
        <v>2.3210000000000002</v>
      </c>
      <c r="J2370" s="20"/>
    </row>
    <row r="2371" spans="1:10">
      <c r="A2371" s="20">
        <v>44725</v>
      </c>
      <c r="B2371" s="3">
        <v>62.167700000000004</v>
      </c>
      <c r="D2371" s="20"/>
      <c r="G2371" s="20">
        <v>43867</v>
      </c>
      <c r="H2371" s="3">
        <v>2.3239999999999998</v>
      </c>
      <c r="J2371" s="20"/>
    </row>
    <row r="2372" spans="1:10">
      <c r="A2372" s="20">
        <v>44726</v>
      </c>
      <c r="B2372" s="3">
        <v>59.525700000000001</v>
      </c>
      <c r="D2372" s="20"/>
      <c r="G2372" s="20">
        <v>43868</v>
      </c>
      <c r="H2372" s="3">
        <v>2.3479999999999999</v>
      </c>
      <c r="J2372" s="20"/>
    </row>
    <row r="2373" spans="1:10">
      <c r="A2373" s="20">
        <v>44727</v>
      </c>
      <c r="B2373" s="3">
        <v>62.978700000000003</v>
      </c>
      <c r="D2373" s="20"/>
      <c r="G2373" s="20">
        <v>43871</v>
      </c>
      <c r="H2373" s="3">
        <v>2.3380000000000001</v>
      </c>
      <c r="J2373" s="20"/>
    </row>
    <row r="2374" spans="1:10">
      <c r="A2374" s="20">
        <v>44728</v>
      </c>
      <c r="B2374" s="3">
        <v>57.828200000000002</v>
      </c>
      <c r="D2374" s="20"/>
      <c r="G2374" s="20">
        <v>43872</v>
      </c>
      <c r="H2374" s="3">
        <v>2.355</v>
      </c>
      <c r="J2374" s="20"/>
    </row>
    <row r="2375" spans="1:10">
      <c r="A2375" s="20">
        <v>44729</v>
      </c>
      <c r="B2375" s="3">
        <v>55.918300000000002</v>
      </c>
      <c r="D2375" s="20"/>
      <c r="G2375" s="20">
        <v>43873</v>
      </c>
      <c r="H2375" s="3">
        <v>2.3679999999999999</v>
      </c>
      <c r="J2375" s="20"/>
    </row>
    <row r="2376" spans="1:10">
      <c r="A2376" s="20">
        <v>44732</v>
      </c>
      <c r="B2376" s="3">
        <v>56.694600000000001</v>
      </c>
      <c r="D2376" s="20"/>
      <c r="G2376" s="20">
        <v>43874</v>
      </c>
      <c r="H2376" s="3">
        <v>2.355</v>
      </c>
      <c r="J2376" s="20"/>
    </row>
    <row r="2377" spans="1:10">
      <c r="A2377" s="20">
        <v>44733</v>
      </c>
      <c r="B2377" s="3">
        <v>52.450299999999999</v>
      </c>
      <c r="D2377" s="20"/>
      <c r="G2377" s="20">
        <v>43875</v>
      </c>
      <c r="H2377" s="3">
        <v>2.3519999999999999</v>
      </c>
      <c r="J2377" s="20"/>
    </row>
    <row r="2378" spans="1:10">
      <c r="A2378" s="20">
        <v>44734</v>
      </c>
      <c r="B2378" s="3">
        <v>54.241300000000003</v>
      </c>
      <c r="D2378" s="20"/>
      <c r="G2378" s="20">
        <v>43878</v>
      </c>
      <c r="H2378" s="3">
        <v>2.3639999999999999</v>
      </c>
      <c r="J2378" s="20"/>
    </row>
    <row r="2379" spans="1:10">
      <c r="A2379" s="20">
        <v>44735</v>
      </c>
      <c r="B2379" s="3">
        <v>50.909599999999998</v>
      </c>
      <c r="D2379" s="20"/>
      <c r="G2379" s="20">
        <v>43879</v>
      </c>
      <c r="H2379" s="3">
        <v>2.3559999999999999</v>
      </c>
      <c r="J2379" s="20"/>
    </row>
    <row r="2380" spans="1:10">
      <c r="A2380" s="20">
        <v>44736</v>
      </c>
      <c r="B2380" s="3">
        <v>51.085599999999999</v>
      </c>
      <c r="D2380" s="20"/>
      <c r="G2380" s="20">
        <v>43880</v>
      </c>
      <c r="H2380" s="3">
        <v>2.3530000000000002</v>
      </c>
      <c r="J2380" s="20"/>
    </row>
    <row r="2381" spans="1:10">
      <c r="A2381" s="20">
        <v>44739</v>
      </c>
      <c r="B2381" s="3">
        <v>51.771599999999999</v>
      </c>
      <c r="D2381" s="20"/>
      <c r="G2381" s="20">
        <v>43881</v>
      </c>
      <c r="H2381" s="3">
        <v>2.3340000000000001</v>
      </c>
      <c r="J2381" s="20"/>
    </row>
    <row r="2382" spans="1:10">
      <c r="A2382" s="20">
        <v>44740</v>
      </c>
      <c r="B2382" s="3">
        <v>50.318800000000003</v>
      </c>
      <c r="D2382" s="20"/>
      <c r="G2382" s="20">
        <v>43882</v>
      </c>
      <c r="H2382" s="3">
        <v>2.331</v>
      </c>
      <c r="J2382" s="20"/>
    </row>
    <row r="2383" spans="1:10">
      <c r="A2383" s="20">
        <v>44741</v>
      </c>
      <c r="B2383" s="3">
        <v>51.002200000000002</v>
      </c>
      <c r="D2383" s="20"/>
      <c r="G2383" s="20">
        <v>43885</v>
      </c>
      <c r="H2383" s="3">
        <v>2.3170000000000002</v>
      </c>
      <c r="J2383" s="20"/>
    </row>
    <row r="2384" spans="1:10">
      <c r="A2384" s="20">
        <v>44742</v>
      </c>
      <c r="B2384" s="3">
        <v>47.820300000000003</v>
      </c>
      <c r="D2384" s="20"/>
      <c r="G2384" s="20">
        <v>43886</v>
      </c>
      <c r="H2384" s="3">
        <v>2.3239999999999998</v>
      </c>
      <c r="J2384" s="20"/>
    </row>
    <row r="2385" spans="1:10">
      <c r="A2385" s="20">
        <v>44743</v>
      </c>
      <c r="B2385" s="3">
        <v>51.874299999999998</v>
      </c>
      <c r="D2385" s="20"/>
      <c r="G2385" s="20">
        <v>43887</v>
      </c>
      <c r="H2385" s="3">
        <v>2.3279999999999998</v>
      </c>
      <c r="J2385" s="20"/>
    </row>
    <row r="2386" spans="1:10">
      <c r="A2386" s="20">
        <v>44746</v>
      </c>
      <c r="B2386" s="3">
        <v>46.963999999999999</v>
      </c>
      <c r="D2386" s="20"/>
      <c r="G2386" s="20">
        <v>43888</v>
      </c>
      <c r="H2386" s="3">
        <v>2.3079999999999998</v>
      </c>
      <c r="J2386" s="20"/>
    </row>
    <row r="2387" spans="1:10">
      <c r="A2387" s="20">
        <v>44747</v>
      </c>
      <c r="B2387" s="3">
        <v>46.525799999999997</v>
      </c>
      <c r="D2387" s="20"/>
      <c r="G2387" s="20">
        <v>43889</v>
      </c>
      <c r="H2387" s="3">
        <v>2.2789999999999999</v>
      </c>
      <c r="J2387" s="20"/>
    </row>
    <row r="2388" spans="1:10">
      <c r="A2388" s="20">
        <v>44748</v>
      </c>
      <c r="B2388" s="3">
        <v>48.186900000000001</v>
      </c>
      <c r="D2388" s="20"/>
      <c r="G2388" s="20">
        <v>43892</v>
      </c>
      <c r="H2388" s="3">
        <v>2.302</v>
      </c>
      <c r="J2388" s="20"/>
    </row>
    <row r="2389" spans="1:10">
      <c r="A2389" s="20">
        <v>44749</v>
      </c>
      <c r="B2389" s="3">
        <v>49.959400000000002</v>
      </c>
      <c r="D2389" s="20"/>
      <c r="G2389" s="20">
        <v>43893</v>
      </c>
      <c r="H2389" s="3">
        <v>2.3029999999999999</v>
      </c>
      <c r="J2389" s="20"/>
    </row>
    <row r="2390" spans="1:10">
      <c r="A2390" s="20">
        <v>44750</v>
      </c>
      <c r="B2390" s="3">
        <v>46.283900000000003</v>
      </c>
      <c r="D2390" s="20"/>
      <c r="G2390" s="20">
        <v>43894</v>
      </c>
      <c r="H2390" s="3">
        <v>2.3180000000000001</v>
      </c>
      <c r="J2390" s="20"/>
    </row>
    <row r="2391" spans="1:10">
      <c r="A2391" s="20">
        <v>44753</v>
      </c>
      <c r="B2391" s="3">
        <v>50.686100000000003</v>
      </c>
      <c r="D2391" s="20"/>
      <c r="G2391" s="20">
        <v>43895</v>
      </c>
      <c r="H2391" s="3">
        <v>2.2879999999999998</v>
      </c>
      <c r="J2391" s="20"/>
    </row>
    <row r="2392" spans="1:10">
      <c r="A2392" s="20">
        <v>44754</v>
      </c>
      <c r="B2392" s="3">
        <v>47.569299999999998</v>
      </c>
      <c r="D2392" s="20"/>
      <c r="G2392" s="20">
        <v>43896</v>
      </c>
      <c r="H2392" s="3">
        <v>2.2759999999999998</v>
      </c>
      <c r="J2392" s="20"/>
    </row>
    <row r="2393" spans="1:10">
      <c r="A2393" s="20">
        <v>44755</v>
      </c>
      <c r="B2393" s="3">
        <v>52.679499999999997</v>
      </c>
      <c r="D2393" s="20"/>
      <c r="G2393" s="20">
        <v>43899</v>
      </c>
      <c r="H2393" s="3">
        <v>2.3620000000000001</v>
      </c>
      <c r="J2393" s="20"/>
    </row>
    <row r="2394" spans="1:10">
      <c r="A2394" s="20">
        <v>44756</v>
      </c>
      <c r="B2394" s="3">
        <v>49.461599999999997</v>
      </c>
      <c r="D2394" s="20"/>
      <c r="G2394" s="20">
        <v>43900</v>
      </c>
      <c r="H2394" s="3">
        <v>2.3730000000000002</v>
      </c>
      <c r="J2394" s="20"/>
    </row>
    <row r="2395" spans="1:10">
      <c r="A2395" s="20">
        <v>44757</v>
      </c>
      <c r="B2395" s="3">
        <v>54.089799999999997</v>
      </c>
      <c r="D2395" s="20"/>
      <c r="G2395" s="20">
        <v>43901</v>
      </c>
      <c r="H2395" s="3">
        <v>2.355</v>
      </c>
      <c r="J2395" s="20"/>
    </row>
    <row r="2396" spans="1:10">
      <c r="A2396" s="20">
        <v>44760</v>
      </c>
      <c r="B2396" s="3">
        <v>53.863500000000002</v>
      </c>
      <c r="D2396" s="20"/>
      <c r="G2396" s="20">
        <v>43902</v>
      </c>
      <c r="H2396" s="3">
        <v>2.3319999999999999</v>
      </c>
      <c r="J2396" s="20"/>
    </row>
    <row r="2397" spans="1:10">
      <c r="A2397" s="20">
        <v>44761</v>
      </c>
      <c r="B2397" s="3">
        <v>53.541499999999999</v>
      </c>
      <c r="D2397" s="20"/>
      <c r="G2397" s="20">
        <v>43903</v>
      </c>
      <c r="H2397" s="3">
        <v>2.3559999999999999</v>
      </c>
      <c r="J2397" s="20"/>
    </row>
    <row r="2398" spans="1:10">
      <c r="A2398" s="20">
        <v>44762</v>
      </c>
      <c r="B2398" s="3">
        <v>57.4039</v>
      </c>
      <c r="D2398" s="20"/>
      <c r="G2398" s="20">
        <v>43906</v>
      </c>
      <c r="H2398" s="3">
        <v>2.347</v>
      </c>
      <c r="J2398" s="20"/>
    </row>
    <row r="2399" spans="1:10">
      <c r="A2399" s="20">
        <v>44763</v>
      </c>
      <c r="B2399" s="3">
        <v>54.975099999999998</v>
      </c>
      <c r="D2399" s="20"/>
      <c r="G2399" s="20">
        <v>43907</v>
      </c>
      <c r="H2399" s="3">
        <v>2.383</v>
      </c>
      <c r="J2399" s="20"/>
    </row>
    <row r="2400" spans="1:10">
      <c r="A2400" s="20">
        <v>44764</v>
      </c>
      <c r="B2400" s="3">
        <v>58.481699999999996</v>
      </c>
      <c r="D2400" s="20"/>
      <c r="G2400" s="20">
        <v>43908</v>
      </c>
      <c r="H2400" s="3">
        <v>2.3610000000000002</v>
      </c>
      <c r="J2400" s="20"/>
    </row>
    <row r="2401" spans="1:10">
      <c r="A2401" s="20">
        <v>44767</v>
      </c>
      <c r="B2401" s="3">
        <v>57.623800000000003</v>
      </c>
      <c r="D2401" s="20"/>
      <c r="G2401" s="20">
        <v>43909</v>
      </c>
      <c r="H2401" s="3">
        <v>2.379</v>
      </c>
      <c r="J2401" s="20"/>
    </row>
    <row r="2402" spans="1:10">
      <c r="A2402" s="20">
        <v>44768</v>
      </c>
      <c r="B2402" s="3">
        <v>58.575699999999998</v>
      </c>
      <c r="D2402" s="20"/>
      <c r="G2402" s="20">
        <v>43910</v>
      </c>
      <c r="H2402" s="3">
        <v>2.379</v>
      </c>
      <c r="J2402" s="20"/>
    </row>
    <row r="2403" spans="1:10">
      <c r="A2403" s="20">
        <v>44769</v>
      </c>
      <c r="B2403" s="3">
        <v>58.584000000000003</v>
      </c>
      <c r="D2403" s="20"/>
      <c r="G2403" s="20">
        <v>43913</v>
      </c>
      <c r="H2403" s="3">
        <v>2.3980000000000001</v>
      </c>
      <c r="J2403" s="20"/>
    </row>
    <row r="2404" spans="1:10">
      <c r="A2404" s="20">
        <v>44770</v>
      </c>
      <c r="B2404" s="3">
        <v>59.584600000000002</v>
      </c>
      <c r="D2404" s="20"/>
      <c r="G2404" s="20">
        <v>43914</v>
      </c>
      <c r="H2404" s="3">
        <v>2.4409999999999998</v>
      </c>
      <c r="J2404" s="20"/>
    </row>
    <row r="2405" spans="1:10">
      <c r="A2405" s="20">
        <v>44771</v>
      </c>
      <c r="B2405" s="3">
        <v>58.878900000000002</v>
      </c>
      <c r="D2405" s="20"/>
      <c r="G2405" s="20">
        <v>43915</v>
      </c>
      <c r="H2405" s="3">
        <v>2.4430000000000001</v>
      </c>
      <c r="J2405" s="20"/>
    </row>
    <row r="2406" spans="1:10">
      <c r="A2406" s="20">
        <v>44774</v>
      </c>
      <c r="B2406" s="3">
        <v>56.944699999999997</v>
      </c>
      <c r="D2406" s="20"/>
      <c r="G2406" s="20">
        <v>43916</v>
      </c>
      <c r="H2406" s="3">
        <v>2.448</v>
      </c>
      <c r="J2406" s="20"/>
    </row>
    <row r="2407" spans="1:10">
      <c r="A2407" s="20">
        <v>44775</v>
      </c>
      <c r="B2407" s="3">
        <v>55.570999999999998</v>
      </c>
      <c r="D2407" s="20"/>
      <c r="G2407" s="20">
        <v>43917</v>
      </c>
      <c r="H2407" s="3">
        <v>2.448</v>
      </c>
      <c r="J2407" s="20"/>
    </row>
    <row r="2408" spans="1:10">
      <c r="A2408" s="20">
        <v>44776</v>
      </c>
      <c r="B2408" s="3">
        <v>57.148000000000003</v>
      </c>
      <c r="D2408" s="20"/>
      <c r="G2408" s="20">
        <v>43920</v>
      </c>
      <c r="H2408" s="3">
        <v>2.4769999999999999</v>
      </c>
      <c r="J2408" s="20"/>
    </row>
    <row r="2409" spans="1:10">
      <c r="A2409" s="20">
        <v>44777</v>
      </c>
      <c r="B2409" s="3">
        <v>54.731999999999999</v>
      </c>
      <c r="D2409" s="20"/>
      <c r="G2409" s="20">
        <v>43921</v>
      </c>
      <c r="H2409" s="3">
        <v>2.492</v>
      </c>
      <c r="J2409" s="20"/>
    </row>
    <row r="2410" spans="1:10">
      <c r="A2410" s="20">
        <v>44778</v>
      </c>
      <c r="B2410" s="3">
        <v>57.346499999999999</v>
      </c>
      <c r="D2410" s="20"/>
      <c r="G2410" s="20">
        <v>43922</v>
      </c>
      <c r="H2410" s="3">
        <v>2.4929999999999999</v>
      </c>
      <c r="J2410" s="20"/>
    </row>
    <row r="2411" spans="1:10">
      <c r="A2411" s="20">
        <v>44781</v>
      </c>
      <c r="B2411" s="3">
        <v>55.453699999999998</v>
      </c>
      <c r="D2411" s="20"/>
      <c r="G2411" s="20">
        <v>43923</v>
      </c>
      <c r="H2411" s="3">
        <v>2.4929999999999999</v>
      </c>
      <c r="J2411" s="20"/>
    </row>
    <row r="2412" spans="1:10">
      <c r="A2412" s="20">
        <v>44782</v>
      </c>
      <c r="B2412" s="3">
        <v>56.911000000000001</v>
      </c>
      <c r="D2412" s="20"/>
      <c r="G2412" s="20">
        <v>43924</v>
      </c>
      <c r="H2412" s="3">
        <v>2.5129999999999999</v>
      </c>
      <c r="J2412" s="20"/>
    </row>
    <row r="2413" spans="1:10">
      <c r="A2413" s="20">
        <v>44783</v>
      </c>
      <c r="B2413" s="3">
        <v>55.104700000000001</v>
      </c>
      <c r="D2413" s="20"/>
      <c r="G2413" s="20">
        <v>43927</v>
      </c>
      <c r="H2413" s="3">
        <v>2.5259999999999998</v>
      </c>
      <c r="J2413" s="20"/>
    </row>
    <row r="2414" spans="1:10">
      <c r="A2414" s="20">
        <v>44784</v>
      </c>
      <c r="B2414" s="3">
        <v>56.479700000000001</v>
      </c>
      <c r="D2414" s="20"/>
      <c r="G2414" s="20">
        <v>43928</v>
      </c>
      <c r="H2414" s="3">
        <v>2.5449999999999999</v>
      </c>
      <c r="J2414" s="20"/>
    </row>
    <row r="2415" spans="1:10">
      <c r="A2415" s="20">
        <v>44785</v>
      </c>
      <c r="B2415" s="3">
        <v>56.600999999999999</v>
      </c>
      <c r="D2415" s="20"/>
      <c r="G2415" s="20">
        <v>43929</v>
      </c>
      <c r="H2415" s="3">
        <v>2.57</v>
      </c>
      <c r="J2415" s="20"/>
    </row>
    <row r="2416" spans="1:10">
      <c r="A2416" s="20">
        <v>44788</v>
      </c>
      <c r="B2416" s="3">
        <v>60.7684</v>
      </c>
      <c r="D2416" s="20"/>
      <c r="G2416" s="20">
        <v>43930</v>
      </c>
      <c r="H2416" s="3">
        <v>2.5910000000000002</v>
      </c>
      <c r="J2416" s="20"/>
    </row>
    <row r="2417" spans="1:10">
      <c r="A2417" s="20">
        <v>44789</v>
      </c>
      <c r="B2417" s="3">
        <v>61.566200000000002</v>
      </c>
      <c r="D2417" s="20"/>
      <c r="G2417" s="20">
        <v>43931</v>
      </c>
      <c r="H2417" s="3">
        <v>2.5779999999999998</v>
      </c>
      <c r="J2417" s="20"/>
    </row>
    <row r="2418" spans="1:10">
      <c r="A2418" s="20">
        <v>44790</v>
      </c>
      <c r="B2418" s="3">
        <v>59.232599999999998</v>
      </c>
      <c r="D2418" s="20"/>
      <c r="G2418" s="20">
        <v>43934</v>
      </c>
      <c r="H2418" s="3">
        <v>2.6230000000000002</v>
      </c>
      <c r="J2418" s="20"/>
    </row>
    <row r="2419" spans="1:10">
      <c r="A2419" s="20">
        <v>44791</v>
      </c>
      <c r="B2419" s="3">
        <v>63.0456</v>
      </c>
      <c r="D2419" s="20"/>
      <c r="G2419" s="20">
        <v>43935</v>
      </c>
      <c r="H2419" s="3">
        <v>2.609</v>
      </c>
      <c r="J2419" s="20"/>
    </row>
    <row r="2420" spans="1:10">
      <c r="A2420" s="20">
        <v>44792</v>
      </c>
      <c r="B2420" s="3">
        <v>63.334899999999998</v>
      </c>
      <c r="D2420" s="20"/>
      <c r="G2420" s="20">
        <v>43936</v>
      </c>
      <c r="H2420" s="3">
        <v>2.5910000000000002</v>
      </c>
      <c r="J2420" s="20"/>
    </row>
    <row r="2421" spans="1:10">
      <c r="A2421" s="20">
        <v>44795</v>
      </c>
      <c r="B2421" s="3">
        <v>64.443100000000001</v>
      </c>
      <c r="D2421" s="20"/>
      <c r="G2421" s="20">
        <v>43937</v>
      </c>
      <c r="H2421" s="3">
        <v>2.5920000000000001</v>
      </c>
      <c r="J2421" s="20"/>
    </row>
    <row r="2422" spans="1:10">
      <c r="A2422" s="20">
        <v>44796</v>
      </c>
      <c r="B2422" s="3">
        <v>63.1389</v>
      </c>
      <c r="D2422" s="20"/>
      <c r="G2422" s="20">
        <v>43938</v>
      </c>
      <c r="H2422" s="3">
        <v>2.6280000000000001</v>
      </c>
      <c r="J2422" s="20"/>
    </row>
    <row r="2423" spans="1:10">
      <c r="A2423" s="20">
        <v>44797</v>
      </c>
      <c r="B2423" s="3">
        <v>65.244799999999998</v>
      </c>
      <c r="D2423" s="20"/>
      <c r="G2423" s="20">
        <v>43941</v>
      </c>
      <c r="H2423" s="3">
        <v>2.6829999999999998</v>
      </c>
      <c r="J2423" s="20"/>
    </row>
    <row r="2424" spans="1:10">
      <c r="A2424" s="20">
        <v>44798</v>
      </c>
      <c r="B2424" s="3">
        <v>63.609699999999997</v>
      </c>
      <c r="D2424" s="20"/>
      <c r="G2424" s="20">
        <v>43942</v>
      </c>
      <c r="H2424" s="3">
        <v>2.726</v>
      </c>
      <c r="J2424" s="20"/>
    </row>
    <row r="2425" spans="1:10">
      <c r="A2425" s="20">
        <v>44799</v>
      </c>
      <c r="B2425" s="3">
        <v>64.349400000000003</v>
      </c>
      <c r="D2425" s="20"/>
      <c r="G2425" s="20">
        <v>43943</v>
      </c>
      <c r="H2425" s="3">
        <v>2.7389999999999999</v>
      </c>
      <c r="J2425" s="20"/>
    </row>
    <row r="2426" spans="1:10">
      <c r="A2426" s="20">
        <v>44802</v>
      </c>
      <c r="B2426" s="3">
        <v>66.250600000000006</v>
      </c>
      <c r="D2426" s="20"/>
      <c r="G2426" s="20">
        <v>43944</v>
      </c>
      <c r="H2426" s="3">
        <v>2.7120000000000002</v>
      </c>
      <c r="J2426" s="20"/>
    </row>
    <row r="2427" spans="1:10">
      <c r="A2427" s="20">
        <v>44803</v>
      </c>
      <c r="B2427" s="3">
        <v>65.772400000000005</v>
      </c>
      <c r="D2427" s="20"/>
      <c r="G2427" s="20">
        <v>43945</v>
      </c>
      <c r="H2427" s="3">
        <v>2.6949999999999998</v>
      </c>
      <c r="J2427" s="20"/>
    </row>
    <row r="2428" spans="1:10">
      <c r="A2428" s="20">
        <v>44804</v>
      </c>
      <c r="B2428" s="3">
        <v>67.833299999999994</v>
      </c>
      <c r="D2428" s="20"/>
      <c r="G2428" s="20">
        <v>43948</v>
      </c>
      <c r="H2428" s="3">
        <v>2.7330000000000001</v>
      </c>
      <c r="J2428" s="20"/>
    </row>
    <row r="2429" spans="1:10">
      <c r="A2429" s="20">
        <v>44805</v>
      </c>
      <c r="B2429" s="3">
        <v>66.812399999999997</v>
      </c>
      <c r="D2429" s="20"/>
      <c r="G2429" s="20">
        <v>43949</v>
      </c>
      <c r="H2429" s="3">
        <v>2.7589999999999999</v>
      </c>
      <c r="J2429" s="20"/>
    </row>
    <row r="2430" spans="1:10">
      <c r="A2430" s="20">
        <v>44806</v>
      </c>
      <c r="B2430" s="3">
        <v>65.341700000000003</v>
      </c>
      <c r="D2430" s="20"/>
      <c r="G2430" s="20">
        <v>43950</v>
      </c>
      <c r="H2430" s="3">
        <v>2.74</v>
      </c>
      <c r="J2430" s="20"/>
    </row>
    <row r="2431" spans="1:10">
      <c r="A2431" s="20">
        <v>44809</v>
      </c>
      <c r="B2431" s="3">
        <v>67.402100000000004</v>
      </c>
      <c r="D2431" s="20"/>
      <c r="G2431" s="20">
        <v>43951</v>
      </c>
      <c r="H2431" s="3">
        <v>2.7490000000000001</v>
      </c>
      <c r="J2431" s="20"/>
    </row>
    <row r="2432" spans="1:10">
      <c r="A2432" s="20">
        <v>44810</v>
      </c>
      <c r="B2432" s="3">
        <v>63.967500000000001</v>
      </c>
      <c r="D2432" s="20"/>
      <c r="G2432" s="20">
        <v>43952</v>
      </c>
      <c r="H2432" s="3">
        <v>2.74</v>
      </c>
      <c r="J2432" s="20"/>
    </row>
    <row r="2433" spans="1:10">
      <c r="A2433" s="20">
        <v>44811</v>
      </c>
      <c r="B2433" s="3">
        <v>62.671100000000003</v>
      </c>
      <c r="D2433" s="20"/>
      <c r="G2433" s="20">
        <v>43955</v>
      </c>
      <c r="H2433" s="3">
        <v>2.7610000000000001</v>
      </c>
      <c r="J2433" s="20"/>
    </row>
    <row r="2434" spans="1:10">
      <c r="A2434" s="20">
        <v>44812</v>
      </c>
      <c r="B2434" s="3">
        <v>63.587800000000001</v>
      </c>
      <c r="D2434" s="20"/>
      <c r="G2434" s="20">
        <v>43956</v>
      </c>
      <c r="H2434" s="3">
        <v>2.7189999999999999</v>
      </c>
      <c r="J2434" s="20"/>
    </row>
    <row r="2435" spans="1:10">
      <c r="A2435" s="20">
        <v>44813</v>
      </c>
      <c r="B2435" s="3">
        <v>61.297199999999997</v>
      </c>
      <c r="D2435" s="20"/>
      <c r="G2435" s="20">
        <v>43957</v>
      </c>
      <c r="H2435" s="3">
        <v>2.71</v>
      </c>
      <c r="J2435" s="20"/>
    </row>
    <row r="2436" spans="1:10">
      <c r="A2436" s="20">
        <v>44816</v>
      </c>
      <c r="B2436" s="3">
        <v>61.850299999999997</v>
      </c>
      <c r="D2436" s="20"/>
      <c r="G2436" s="20">
        <v>43958</v>
      </c>
      <c r="H2436" s="3">
        <v>2.6909999999999998</v>
      </c>
      <c r="J2436" s="20"/>
    </row>
    <row r="2437" spans="1:10">
      <c r="A2437" s="20">
        <v>44817</v>
      </c>
      <c r="B2437" s="3">
        <v>61.732900000000001</v>
      </c>
      <c r="D2437" s="20"/>
      <c r="G2437" s="20">
        <v>43959</v>
      </c>
      <c r="H2437" s="3">
        <v>2.6909999999999998</v>
      </c>
      <c r="J2437" s="20"/>
    </row>
    <row r="2438" spans="1:10">
      <c r="A2438" s="20">
        <v>44818</v>
      </c>
      <c r="B2438" s="3">
        <v>65.228099999999998</v>
      </c>
      <c r="D2438" s="20"/>
      <c r="G2438" s="20">
        <v>43962</v>
      </c>
      <c r="H2438" s="3">
        <v>2.702</v>
      </c>
      <c r="J2438" s="20"/>
    </row>
    <row r="2439" spans="1:10">
      <c r="A2439" s="20">
        <v>44819</v>
      </c>
      <c r="B2439" s="3">
        <v>60.126800000000003</v>
      </c>
      <c r="D2439" s="20"/>
      <c r="G2439" s="20">
        <v>43963</v>
      </c>
      <c r="H2439" s="3">
        <v>2.665</v>
      </c>
      <c r="J2439" s="20"/>
    </row>
    <row r="2440" spans="1:10">
      <c r="A2440" s="20">
        <v>44820</v>
      </c>
      <c r="B2440" s="3">
        <v>64.120199999999997</v>
      </c>
      <c r="D2440" s="20"/>
      <c r="G2440" s="20">
        <v>43964</v>
      </c>
      <c r="H2440" s="3">
        <v>2.665</v>
      </c>
      <c r="J2440" s="20"/>
    </row>
    <row r="2441" spans="1:10">
      <c r="A2441" s="20">
        <v>44823</v>
      </c>
      <c r="B2441" s="3">
        <v>63.257800000000003</v>
      </c>
      <c r="D2441" s="20"/>
      <c r="G2441" s="20">
        <v>43965</v>
      </c>
      <c r="H2441" s="3">
        <v>2.6789999999999998</v>
      </c>
      <c r="J2441" s="20"/>
    </row>
    <row r="2442" spans="1:10">
      <c r="A2442" s="20">
        <v>44824</v>
      </c>
      <c r="B2442" s="3">
        <v>60.348700000000001</v>
      </c>
      <c r="D2442" s="20"/>
      <c r="G2442" s="20">
        <v>43966</v>
      </c>
      <c r="H2442" s="3">
        <v>2.653</v>
      </c>
      <c r="J2442" s="20"/>
    </row>
    <row r="2443" spans="1:10">
      <c r="A2443" s="20">
        <v>44825</v>
      </c>
      <c r="B2443" s="3">
        <v>59.648400000000002</v>
      </c>
      <c r="D2443" s="20"/>
      <c r="G2443" s="20">
        <v>43969</v>
      </c>
      <c r="H2443" s="3">
        <v>2.6709999999999998</v>
      </c>
      <c r="J2443" s="20"/>
    </row>
    <row r="2444" spans="1:10">
      <c r="A2444" s="20">
        <v>44826</v>
      </c>
      <c r="B2444" s="3">
        <v>57.501300000000001</v>
      </c>
      <c r="D2444" s="20"/>
      <c r="G2444" s="20">
        <v>43970</v>
      </c>
      <c r="H2444" s="3">
        <v>2.6560000000000001</v>
      </c>
      <c r="J2444" s="20"/>
    </row>
    <row r="2445" spans="1:10">
      <c r="A2445" s="20">
        <v>44827</v>
      </c>
      <c r="B2445" s="3">
        <v>57.944899999999997</v>
      </c>
      <c r="D2445" s="20"/>
      <c r="G2445" s="20">
        <v>43971</v>
      </c>
      <c r="H2445" s="3">
        <v>2.649</v>
      </c>
      <c r="J2445" s="20"/>
    </row>
    <row r="2446" spans="1:10">
      <c r="A2446" s="20">
        <v>44830</v>
      </c>
      <c r="B2446" s="3">
        <v>55.336500000000001</v>
      </c>
      <c r="D2446" s="20"/>
      <c r="G2446" s="20">
        <v>43972</v>
      </c>
      <c r="H2446" s="3">
        <v>2.6389999999999998</v>
      </c>
      <c r="J2446" s="20"/>
    </row>
    <row r="2447" spans="1:10">
      <c r="A2447" s="20">
        <v>44831</v>
      </c>
      <c r="B2447" s="3">
        <v>54.365099999999998</v>
      </c>
      <c r="D2447" s="20"/>
      <c r="G2447" s="20">
        <v>43973</v>
      </c>
      <c r="H2447" s="3">
        <v>2.657</v>
      </c>
      <c r="J2447" s="20"/>
    </row>
    <row r="2448" spans="1:10">
      <c r="A2448" s="20">
        <v>44832</v>
      </c>
      <c r="B2448" s="3">
        <v>54.026499999999999</v>
      </c>
      <c r="D2448" s="20"/>
      <c r="G2448" s="20">
        <v>43976</v>
      </c>
      <c r="H2448" s="3">
        <v>2.661</v>
      </c>
      <c r="J2448" s="20"/>
    </row>
    <row r="2449" spans="1:10">
      <c r="A2449" s="20">
        <v>44833</v>
      </c>
      <c r="B2449" s="3">
        <v>51.409199999999998</v>
      </c>
      <c r="D2449" s="20"/>
      <c r="G2449" s="20">
        <v>43977</v>
      </c>
      <c r="H2449" s="3">
        <v>2.657</v>
      </c>
      <c r="J2449" s="20"/>
    </row>
    <row r="2450" spans="1:10">
      <c r="A2450" s="20">
        <v>44834</v>
      </c>
      <c r="B2450" s="3">
        <v>52.399299999999997</v>
      </c>
      <c r="D2450" s="20"/>
      <c r="G2450" s="20">
        <v>43978</v>
      </c>
      <c r="H2450" s="3">
        <v>2.6520000000000001</v>
      </c>
      <c r="J2450" s="20"/>
    </row>
    <row r="2451" spans="1:10">
      <c r="A2451" s="20">
        <v>44837</v>
      </c>
      <c r="B2451" s="3">
        <v>50.113199999999999</v>
      </c>
      <c r="D2451" s="20"/>
      <c r="G2451" s="20">
        <v>43979</v>
      </c>
      <c r="H2451" s="3">
        <v>2.6480000000000001</v>
      </c>
      <c r="J2451" s="20"/>
    </row>
    <row r="2452" spans="1:10">
      <c r="A2452" s="20">
        <v>44838</v>
      </c>
      <c r="B2452" s="3">
        <v>51.930100000000003</v>
      </c>
      <c r="D2452" s="20"/>
      <c r="G2452" s="20">
        <v>43980</v>
      </c>
      <c r="H2452" s="3">
        <v>2.6429999999999998</v>
      </c>
      <c r="J2452" s="20"/>
    </row>
    <row r="2453" spans="1:10">
      <c r="A2453" s="20">
        <v>44839</v>
      </c>
      <c r="B2453" s="3">
        <v>50.051699999999997</v>
      </c>
      <c r="D2453" s="20"/>
      <c r="G2453" s="20">
        <v>43983</v>
      </c>
      <c r="H2453" s="3">
        <v>2.6389999999999998</v>
      </c>
      <c r="J2453" s="20"/>
    </row>
    <row r="2454" spans="1:10">
      <c r="A2454" s="20">
        <v>44840</v>
      </c>
      <c r="B2454" s="3">
        <v>51.055399999999999</v>
      </c>
      <c r="D2454" s="20"/>
      <c r="G2454" s="20">
        <v>43984</v>
      </c>
      <c r="H2454" s="3">
        <v>2.65</v>
      </c>
      <c r="J2454" s="20"/>
    </row>
    <row r="2455" spans="1:10">
      <c r="A2455" s="20">
        <v>44841</v>
      </c>
      <c r="B2455" s="3">
        <v>51.658799999999999</v>
      </c>
      <c r="D2455" s="20"/>
      <c r="G2455" s="20">
        <v>43985</v>
      </c>
      <c r="H2455" s="3">
        <v>2.649</v>
      </c>
      <c r="J2455" s="20"/>
    </row>
    <row r="2456" spans="1:10">
      <c r="A2456" s="20">
        <v>44844</v>
      </c>
      <c r="B2456" s="3">
        <v>51.884500000000003</v>
      </c>
      <c r="D2456" s="20"/>
      <c r="G2456" s="20">
        <v>43986</v>
      </c>
      <c r="H2456" s="3">
        <v>2.6269999999999998</v>
      </c>
      <c r="J2456" s="20"/>
    </row>
    <row r="2457" spans="1:10">
      <c r="A2457" s="20">
        <v>44845</v>
      </c>
      <c r="B2457" s="3">
        <v>51.929099999999998</v>
      </c>
      <c r="D2457" s="20"/>
      <c r="G2457" s="20">
        <v>43987</v>
      </c>
      <c r="H2457" s="3">
        <v>2.6110000000000002</v>
      </c>
      <c r="J2457" s="20"/>
    </row>
    <row r="2458" spans="1:10">
      <c r="A2458" s="20">
        <v>44846</v>
      </c>
      <c r="B2458" s="3">
        <v>50.835000000000001</v>
      </c>
      <c r="D2458" s="20"/>
      <c r="G2458" s="20">
        <v>43990</v>
      </c>
      <c r="H2458" s="3">
        <v>2.6320000000000001</v>
      </c>
      <c r="J2458" s="20"/>
    </row>
    <row r="2459" spans="1:10">
      <c r="A2459" s="20">
        <v>44847</v>
      </c>
      <c r="B2459" s="3">
        <v>52.456400000000002</v>
      </c>
      <c r="D2459" s="20"/>
      <c r="G2459" s="20">
        <v>43991</v>
      </c>
      <c r="H2459" s="3">
        <v>2.63</v>
      </c>
      <c r="J2459" s="20"/>
    </row>
    <row r="2460" spans="1:10">
      <c r="A2460" s="20">
        <v>44848</v>
      </c>
      <c r="B2460" s="3">
        <v>50.889099999999999</v>
      </c>
      <c r="D2460" s="20"/>
      <c r="G2460" s="20">
        <v>43992</v>
      </c>
      <c r="H2460" s="3">
        <v>2.6509999999999998</v>
      </c>
      <c r="J2460" s="20"/>
    </row>
    <row r="2461" spans="1:10">
      <c r="A2461" s="20">
        <v>44851</v>
      </c>
      <c r="B2461" s="3">
        <v>50.771799999999999</v>
      </c>
      <c r="D2461" s="20"/>
      <c r="G2461" s="20">
        <v>43993</v>
      </c>
      <c r="H2461" s="3">
        <v>2.681</v>
      </c>
      <c r="J2461" s="20"/>
    </row>
    <row r="2462" spans="1:10">
      <c r="A2462" s="20">
        <v>44852</v>
      </c>
      <c r="B2462" s="3">
        <v>49.5486</v>
      </c>
      <c r="D2462" s="20"/>
      <c r="G2462" s="20">
        <v>43994</v>
      </c>
      <c r="H2462" s="3">
        <v>2.6549999999999998</v>
      </c>
      <c r="J2462" s="20"/>
    </row>
    <row r="2463" spans="1:10">
      <c r="A2463" s="20">
        <v>44853</v>
      </c>
      <c r="B2463" s="3">
        <v>48.807699999999997</v>
      </c>
      <c r="D2463" s="20"/>
      <c r="G2463" s="20">
        <v>43997</v>
      </c>
      <c r="H2463" s="3">
        <v>2.6320000000000001</v>
      </c>
      <c r="J2463" s="20"/>
    </row>
    <row r="2464" spans="1:10">
      <c r="A2464" s="20">
        <v>44854</v>
      </c>
      <c r="B2464" s="3">
        <v>48.7712</v>
      </c>
      <c r="G2464" s="20">
        <v>43998</v>
      </c>
      <c r="H2464" s="3">
        <v>2.63</v>
      </c>
      <c r="J2464" s="20"/>
    </row>
    <row r="2465" spans="1:10">
      <c r="A2465" s="20">
        <v>44855</v>
      </c>
      <c r="B2465" s="3">
        <v>45.993200000000002</v>
      </c>
      <c r="G2465" s="20">
        <v>43999</v>
      </c>
      <c r="H2465" s="3">
        <v>2.6339999999999999</v>
      </c>
      <c r="J2465" s="20"/>
    </row>
    <row r="2466" spans="1:10">
      <c r="A2466" s="20">
        <v>44858</v>
      </c>
      <c r="B2466" s="3">
        <v>48.471899999999998</v>
      </c>
      <c r="G2466" s="20">
        <v>44000</v>
      </c>
      <c r="H2466" s="3">
        <v>2.6419999999999999</v>
      </c>
      <c r="J2466" s="20"/>
    </row>
    <row r="2467" spans="1:10">
      <c r="A2467" s="20">
        <v>44859</v>
      </c>
      <c r="B2467" s="3">
        <v>46.916200000000003</v>
      </c>
      <c r="G2467" s="20">
        <v>44001</v>
      </c>
      <c r="H2467" s="3">
        <v>2.6269999999999998</v>
      </c>
      <c r="J2467" s="20"/>
    </row>
    <row r="2468" spans="1:10">
      <c r="A2468" s="20">
        <v>44860</v>
      </c>
      <c r="B2468" s="3">
        <v>46.432499999999997</v>
      </c>
      <c r="G2468" s="20">
        <v>44004</v>
      </c>
      <c r="H2468" s="3">
        <v>2.6120000000000001</v>
      </c>
      <c r="J2468" s="20"/>
    </row>
    <row r="2469" spans="1:10">
      <c r="A2469" s="20">
        <v>44861</v>
      </c>
      <c r="B2469" s="3">
        <v>47.213500000000003</v>
      </c>
      <c r="G2469" s="20">
        <v>44005</v>
      </c>
      <c r="H2469" s="3">
        <v>2.5910000000000002</v>
      </c>
      <c r="J2469" s="20"/>
    </row>
    <row r="2470" spans="1:10">
      <c r="A2470" s="20">
        <v>44862</v>
      </c>
      <c r="B2470" s="3">
        <v>47.377800000000001</v>
      </c>
      <c r="G2470" s="20">
        <v>44006</v>
      </c>
      <c r="H2470" s="3">
        <v>2.5830000000000002</v>
      </c>
      <c r="J2470" s="20"/>
    </row>
    <row r="2471" spans="1:10">
      <c r="A2471" s="20">
        <v>44865</v>
      </c>
      <c r="B2471" s="3">
        <v>49.604100000000003</v>
      </c>
      <c r="G2471" s="20">
        <v>44007</v>
      </c>
      <c r="H2471" s="3">
        <v>2.5590000000000002</v>
      </c>
      <c r="J2471" s="20"/>
    </row>
    <row r="2472" spans="1:10">
      <c r="A2472" s="20">
        <v>44866</v>
      </c>
      <c r="B2472" s="3">
        <v>45.591799999999999</v>
      </c>
      <c r="G2472" s="20">
        <v>44008</v>
      </c>
      <c r="H2472" s="3">
        <v>2.58</v>
      </c>
      <c r="J2472" s="20"/>
    </row>
    <row r="2473" spans="1:10">
      <c r="A2473" s="20">
        <v>44867</v>
      </c>
      <c r="B2473" s="3">
        <v>51.462699999999998</v>
      </c>
      <c r="G2473" s="20">
        <v>44011</v>
      </c>
      <c r="H2473" s="3">
        <v>2.589</v>
      </c>
      <c r="J2473" s="20"/>
    </row>
    <row r="2474" spans="1:10">
      <c r="A2474" s="20">
        <v>44868</v>
      </c>
      <c r="B2474" s="3">
        <v>47.401600000000002</v>
      </c>
      <c r="G2474" s="20">
        <v>44012</v>
      </c>
      <c r="H2474" s="3">
        <v>2.6150000000000002</v>
      </c>
      <c r="J2474" s="20"/>
    </row>
    <row r="2475" spans="1:10">
      <c r="A2475" s="20">
        <v>44869</v>
      </c>
      <c r="B2475" s="3">
        <v>51.075000000000003</v>
      </c>
      <c r="G2475" s="20">
        <v>44013</v>
      </c>
      <c r="H2475" s="3">
        <v>2.6179999999999999</v>
      </c>
      <c r="J2475" s="20"/>
    </row>
    <row r="2476" spans="1:10">
      <c r="A2476" s="20">
        <v>44872</v>
      </c>
      <c r="B2476" s="3">
        <v>51.579300000000003</v>
      </c>
      <c r="G2476" s="20">
        <v>44014</v>
      </c>
      <c r="H2476" s="3">
        <v>2.6139999999999999</v>
      </c>
      <c r="J2476" s="20"/>
    </row>
    <row r="2477" spans="1:10">
      <c r="A2477" s="20">
        <v>44873</v>
      </c>
      <c r="B2477" s="3">
        <v>49.051499999999997</v>
      </c>
      <c r="G2477" s="20">
        <v>44015</v>
      </c>
      <c r="H2477" s="3">
        <v>2.6389999999999998</v>
      </c>
      <c r="J2477" s="20"/>
    </row>
    <row r="2478" spans="1:10">
      <c r="A2478" s="20">
        <v>44874</v>
      </c>
      <c r="B2478" s="3">
        <v>52.463700000000003</v>
      </c>
      <c r="G2478" s="20">
        <v>44018</v>
      </c>
      <c r="H2478" s="3">
        <v>2.597</v>
      </c>
      <c r="J2478" s="20"/>
    </row>
    <row r="2479" spans="1:10">
      <c r="A2479" s="20">
        <v>44875</v>
      </c>
      <c r="B2479" s="3">
        <v>50.805799999999998</v>
      </c>
      <c r="G2479" s="20">
        <v>44019</v>
      </c>
      <c r="H2479" s="3">
        <v>2.63</v>
      </c>
      <c r="J2479" s="20"/>
    </row>
    <row r="2480" spans="1:10">
      <c r="A2480" s="20">
        <v>44876</v>
      </c>
      <c r="B2480" s="3">
        <v>46.39</v>
      </c>
      <c r="G2480" s="20">
        <v>44020</v>
      </c>
      <c r="H2480" s="3">
        <v>2.625</v>
      </c>
      <c r="J2480" s="20"/>
    </row>
    <row r="2481" spans="1:10">
      <c r="A2481" s="20">
        <v>44879</v>
      </c>
      <c r="B2481" s="3">
        <v>48.7759</v>
      </c>
      <c r="G2481" s="20">
        <v>44021</v>
      </c>
      <c r="H2481" s="3">
        <v>2.6030000000000002</v>
      </c>
      <c r="J2481" s="20"/>
    </row>
    <row r="2482" spans="1:10">
      <c r="A2482" s="20">
        <v>44880</v>
      </c>
      <c r="B2482" s="3">
        <v>48.400300000000001</v>
      </c>
      <c r="G2482" s="20">
        <v>44022</v>
      </c>
      <c r="H2482" s="3">
        <v>2.601</v>
      </c>
      <c r="J2482" s="20"/>
    </row>
    <row r="2483" spans="1:10">
      <c r="A2483" s="20">
        <v>44881</v>
      </c>
      <c r="B2483" s="3">
        <v>47.341900000000003</v>
      </c>
      <c r="G2483" s="20">
        <v>44025</v>
      </c>
      <c r="H2483" s="3">
        <v>2.5990000000000002</v>
      </c>
      <c r="J2483" s="20"/>
    </row>
    <row r="2484" spans="1:10">
      <c r="A2484" s="20">
        <v>44882</v>
      </c>
      <c r="B2484" s="3">
        <v>48.804900000000004</v>
      </c>
      <c r="G2484" s="20">
        <v>44026</v>
      </c>
      <c r="H2484" s="3">
        <v>2.61</v>
      </c>
      <c r="J2484" s="20"/>
    </row>
    <row r="2485" spans="1:10">
      <c r="A2485" s="20">
        <v>44883</v>
      </c>
      <c r="B2485" s="3">
        <v>48.336300000000001</v>
      </c>
      <c r="G2485" s="20">
        <v>44027</v>
      </c>
      <c r="H2485" s="3">
        <v>2.6110000000000002</v>
      </c>
      <c r="J2485" s="20"/>
    </row>
    <row r="2486" spans="1:10">
      <c r="A2486" s="20">
        <v>44886</v>
      </c>
      <c r="B2486" s="3">
        <v>50.700200000000002</v>
      </c>
      <c r="G2486" s="20">
        <v>44028</v>
      </c>
      <c r="H2486" s="3">
        <v>2.613</v>
      </c>
      <c r="J2486" s="20"/>
    </row>
    <row r="2487" spans="1:10">
      <c r="A2487" s="20">
        <v>44887</v>
      </c>
      <c r="B2487" s="3">
        <v>49.519500000000001</v>
      </c>
      <c r="G2487" s="20">
        <v>44029</v>
      </c>
      <c r="H2487" s="3">
        <v>2.605</v>
      </c>
      <c r="J2487" s="20"/>
    </row>
    <row r="2488" spans="1:10">
      <c r="A2488" s="20">
        <v>44888</v>
      </c>
      <c r="B2488" s="3">
        <v>52.126300000000001</v>
      </c>
      <c r="G2488" s="20">
        <v>44032</v>
      </c>
      <c r="H2488" s="3">
        <v>2.59</v>
      </c>
      <c r="J2488" s="20"/>
    </row>
    <row r="2489" spans="1:10">
      <c r="A2489" s="20">
        <v>44889</v>
      </c>
      <c r="B2489" s="3">
        <v>51.710500000000003</v>
      </c>
      <c r="G2489" s="20">
        <v>44033</v>
      </c>
      <c r="H2489" s="3">
        <v>2.59</v>
      </c>
      <c r="J2489" s="20"/>
    </row>
    <row r="2490" spans="1:10">
      <c r="A2490" s="20">
        <v>44890</v>
      </c>
      <c r="B2490" s="3">
        <v>53.628700000000002</v>
      </c>
      <c r="G2490" s="20">
        <v>44034</v>
      </c>
      <c r="H2490" s="3">
        <v>2.5840000000000001</v>
      </c>
      <c r="J2490" s="20"/>
    </row>
    <row r="2491" spans="1:10">
      <c r="A2491" s="20">
        <v>44893</v>
      </c>
      <c r="B2491" s="3">
        <v>53.851399999999998</v>
      </c>
      <c r="G2491" s="20">
        <v>44035</v>
      </c>
      <c r="H2491" s="3">
        <v>2.605</v>
      </c>
      <c r="J2491" s="20"/>
    </row>
    <row r="2492" spans="1:10">
      <c r="A2492" s="20">
        <v>44894</v>
      </c>
      <c r="B2492" s="3">
        <v>53.625399999999999</v>
      </c>
      <c r="G2492" s="20">
        <v>44036</v>
      </c>
      <c r="H2492" s="3">
        <v>2.629</v>
      </c>
      <c r="J2492" s="20"/>
    </row>
    <row r="2493" spans="1:10">
      <c r="A2493" s="20">
        <v>44895</v>
      </c>
      <c r="B2493" s="3">
        <v>52.558</v>
      </c>
      <c r="G2493" s="20">
        <v>44039</v>
      </c>
      <c r="H2493" s="3">
        <v>2.641</v>
      </c>
      <c r="J2493" s="20"/>
    </row>
    <row r="2494" spans="1:10">
      <c r="A2494" s="20">
        <v>44896</v>
      </c>
      <c r="B2494" s="3">
        <v>53.677199999999999</v>
      </c>
      <c r="G2494" s="20">
        <v>44040</v>
      </c>
      <c r="H2494" s="3">
        <v>2.6949999999999998</v>
      </c>
      <c r="J2494" s="20"/>
    </row>
    <row r="2495" spans="1:10">
      <c r="A2495" s="20">
        <v>44897</v>
      </c>
      <c r="B2495" s="3">
        <v>51.043100000000003</v>
      </c>
      <c r="G2495" s="20">
        <v>44041</v>
      </c>
      <c r="H2495" s="3">
        <v>2.7320000000000002</v>
      </c>
      <c r="J2495" s="20"/>
    </row>
    <row r="2496" spans="1:10">
      <c r="A2496" s="20">
        <v>44900</v>
      </c>
      <c r="B2496" s="3">
        <v>49.506100000000004</v>
      </c>
      <c r="G2496" s="20">
        <v>44042</v>
      </c>
      <c r="H2496" s="3">
        <v>2.698</v>
      </c>
      <c r="J2496" s="20"/>
    </row>
    <row r="2497" spans="1:10">
      <c r="A2497" s="20">
        <v>44901</v>
      </c>
      <c r="B2497" s="3">
        <v>49.088900000000002</v>
      </c>
      <c r="G2497" s="20">
        <v>44043</v>
      </c>
      <c r="H2497" s="3">
        <v>2.69</v>
      </c>
      <c r="J2497" s="20"/>
    </row>
    <row r="2498" spans="1:10">
      <c r="A2498" s="20">
        <v>44902</v>
      </c>
      <c r="B2498" s="3">
        <v>47.983600000000003</v>
      </c>
      <c r="G2498" s="20">
        <v>44046</v>
      </c>
      <c r="H2498" s="3">
        <v>2.738</v>
      </c>
      <c r="J2498" s="20"/>
    </row>
    <row r="2499" spans="1:10">
      <c r="A2499" s="20">
        <v>44903</v>
      </c>
      <c r="B2499" s="3">
        <v>48.514099999999999</v>
      </c>
      <c r="G2499" s="20">
        <v>44047</v>
      </c>
      <c r="H2499" s="3">
        <v>2.7519999999999998</v>
      </c>
      <c r="J2499" s="20"/>
    </row>
    <row r="2500" spans="1:10">
      <c r="A2500" s="20">
        <v>44904</v>
      </c>
      <c r="B2500" s="3">
        <v>49.220100000000002</v>
      </c>
      <c r="G2500" s="20">
        <v>44048</v>
      </c>
      <c r="H2500" s="3">
        <v>2.7749999999999999</v>
      </c>
      <c r="J2500" s="20"/>
    </row>
    <row r="2501" spans="1:10">
      <c r="A2501" s="20">
        <v>44907</v>
      </c>
      <c r="B2501" s="3">
        <v>53.105200000000004</v>
      </c>
      <c r="G2501" s="20">
        <v>44049</v>
      </c>
      <c r="H2501" s="3">
        <v>2.766</v>
      </c>
      <c r="J2501" s="20"/>
    </row>
    <row r="2502" spans="1:10">
      <c r="A2502" s="20">
        <v>44908</v>
      </c>
      <c r="B2502" s="3">
        <v>54.157699999999998</v>
      </c>
      <c r="G2502" s="20">
        <v>44050</v>
      </c>
      <c r="H2502" s="3">
        <v>2.7989999999999999</v>
      </c>
      <c r="J2502" s="20"/>
    </row>
    <row r="2503" spans="1:10">
      <c r="A2503" s="20">
        <v>44909</v>
      </c>
      <c r="B2503" s="3">
        <v>52.41</v>
      </c>
      <c r="G2503" s="20">
        <v>44053</v>
      </c>
      <c r="H2503" s="3">
        <v>2.782</v>
      </c>
      <c r="J2503" s="20"/>
    </row>
    <row r="2504" spans="1:10">
      <c r="A2504" s="20">
        <v>44910</v>
      </c>
      <c r="B2504" s="3">
        <v>59.197899999999997</v>
      </c>
      <c r="G2504" s="20">
        <v>44054</v>
      </c>
      <c r="H2504" s="3">
        <v>2.7890000000000001</v>
      </c>
      <c r="J2504" s="20"/>
    </row>
    <row r="2505" spans="1:10">
      <c r="A2505" s="20">
        <v>44911</v>
      </c>
      <c r="B2505" s="3">
        <v>53.2699</v>
      </c>
      <c r="G2505" s="20">
        <v>44055</v>
      </c>
      <c r="H2505" s="3">
        <v>2.7919999999999998</v>
      </c>
      <c r="J2505" s="20"/>
    </row>
    <row r="2506" spans="1:10">
      <c r="A2506" s="20">
        <v>44914</v>
      </c>
      <c r="B2506" s="3">
        <v>53.138100000000001</v>
      </c>
      <c r="G2506" s="20">
        <v>44056</v>
      </c>
      <c r="H2506" s="3">
        <v>2.8130000000000002</v>
      </c>
      <c r="J2506" s="20"/>
    </row>
    <row r="2507" spans="1:10">
      <c r="A2507" s="20">
        <v>44915</v>
      </c>
      <c r="B2507" s="3">
        <v>51.7044</v>
      </c>
      <c r="G2507" s="20">
        <v>44057</v>
      </c>
      <c r="H2507" s="3">
        <v>2.84</v>
      </c>
      <c r="J2507" s="20"/>
    </row>
    <row r="2508" spans="1:10">
      <c r="A2508" s="20">
        <v>44916</v>
      </c>
      <c r="B2508" s="3">
        <v>52.385800000000003</v>
      </c>
      <c r="G2508" s="20">
        <v>44060</v>
      </c>
      <c r="H2508" s="3">
        <v>2.859</v>
      </c>
      <c r="J2508" s="20"/>
    </row>
    <row r="2509" spans="1:10">
      <c r="A2509" s="20">
        <v>44917</v>
      </c>
      <c r="B2509" s="3">
        <v>47.397399999999998</v>
      </c>
      <c r="G2509" s="20">
        <v>44061</v>
      </c>
      <c r="H2509" s="3">
        <v>2.88</v>
      </c>
      <c r="J2509" s="20"/>
    </row>
    <row r="2510" spans="1:10">
      <c r="A2510" s="20">
        <v>44918</v>
      </c>
      <c r="B2510" s="3">
        <v>49.099200000000003</v>
      </c>
      <c r="G2510" s="20">
        <v>44062</v>
      </c>
      <c r="H2510" s="3">
        <v>2.8940000000000001</v>
      </c>
      <c r="J2510" s="20"/>
    </row>
    <row r="2511" spans="1:10">
      <c r="A2511" s="20">
        <v>44921</v>
      </c>
      <c r="B2511" s="3">
        <v>45.886299999999999</v>
      </c>
      <c r="G2511" s="20">
        <v>44063</v>
      </c>
      <c r="H2511" s="3">
        <v>2.8839999999999999</v>
      </c>
      <c r="J2511" s="20"/>
    </row>
    <row r="2512" spans="1:10">
      <c r="A2512" s="20">
        <v>44922</v>
      </c>
      <c r="B2512" s="3">
        <v>46.16</v>
      </c>
      <c r="G2512" s="20">
        <v>44064</v>
      </c>
      <c r="H2512" s="3">
        <v>2.911</v>
      </c>
      <c r="J2512" s="20"/>
    </row>
    <row r="2513" spans="1:10">
      <c r="A2513" s="20">
        <v>44923</v>
      </c>
      <c r="B2513" s="3">
        <v>44.078099999999999</v>
      </c>
      <c r="G2513" s="20">
        <v>44067</v>
      </c>
      <c r="H2513" s="3">
        <v>2.903</v>
      </c>
      <c r="J2513" s="20"/>
    </row>
    <row r="2514" spans="1:10">
      <c r="A2514" s="20">
        <v>44929</v>
      </c>
      <c r="B2514" s="3">
        <v>38.667299999999997</v>
      </c>
      <c r="G2514" s="20">
        <v>44068</v>
      </c>
      <c r="H2514" s="3">
        <v>2.8969999999999998</v>
      </c>
      <c r="J2514" s="20"/>
    </row>
    <row r="2515" spans="1:10">
      <c r="A2515" s="20">
        <v>44930</v>
      </c>
      <c r="B2515" s="3">
        <v>39.807200000000002</v>
      </c>
      <c r="G2515" s="20">
        <v>44069</v>
      </c>
      <c r="H2515" s="3">
        <v>2.8719999999999999</v>
      </c>
      <c r="J2515" s="20"/>
    </row>
    <row r="2516" spans="1:10">
      <c r="A2516" s="20">
        <v>44931</v>
      </c>
      <c r="B2516" s="3">
        <v>36.467500000000001</v>
      </c>
      <c r="G2516" s="20">
        <v>44070</v>
      </c>
      <c r="H2516" s="3">
        <v>2.9260000000000002</v>
      </c>
      <c r="J2516" s="20"/>
    </row>
    <row r="2517" spans="1:10">
      <c r="A2517" s="20">
        <v>44932</v>
      </c>
      <c r="B2517" s="3">
        <v>38.6785</v>
      </c>
      <c r="G2517" s="20">
        <v>44071</v>
      </c>
      <c r="H2517" s="3">
        <v>2.9239999999999999</v>
      </c>
      <c r="J2517" s="20"/>
    </row>
    <row r="2518" spans="1:10">
      <c r="A2518" s="20">
        <v>44935</v>
      </c>
      <c r="B2518" s="3">
        <v>38.591999999999999</v>
      </c>
      <c r="G2518" s="20">
        <v>44074</v>
      </c>
      <c r="H2518" s="3">
        <v>2.9550000000000001</v>
      </c>
      <c r="J2518" s="20"/>
    </row>
    <row r="2519" spans="1:10">
      <c r="A2519" s="20">
        <v>44936</v>
      </c>
      <c r="B2519" s="3">
        <v>36.705100000000002</v>
      </c>
      <c r="G2519" s="20">
        <v>44075</v>
      </c>
      <c r="H2519" s="3">
        <v>2.9540000000000002</v>
      </c>
      <c r="J2519" s="20"/>
    </row>
    <row r="2520" spans="1:10">
      <c r="A2520" s="20">
        <v>44937</v>
      </c>
      <c r="B2520" s="3">
        <v>38.584699999999998</v>
      </c>
      <c r="G2520" s="20">
        <v>44076</v>
      </c>
      <c r="H2520" s="3">
        <v>2.9620000000000002</v>
      </c>
      <c r="J2520" s="20"/>
    </row>
    <row r="2521" spans="1:10">
      <c r="A2521" s="20">
        <v>44938</v>
      </c>
      <c r="B2521" s="3">
        <v>41.491</v>
      </c>
      <c r="G2521" s="20">
        <v>44077</v>
      </c>
      <c r="H2521" s="3">
        <v>2.976</v>
      </c>
      <c r="J2521" s="20"/>
    </row>
    <row r="2522" spans="1:10">
      <c r="A2522" s="20">
        <v>44939</v>
      </c>
      <c r="B2522" s="3">
        <v>42.788899999999998</v>
      </c>
      <c r="G2522" s="20">
        <v>44078</v>
      </c>
      <c r="H2522" s="3">
        <v>2.9889999999999999</v>
      </c>
      <c r="J2522" s="20"/>
    </row>
    <row r="2523" spans="1:10">
      <c r="A2523" s="20">
        <v>44942</v>
      </c>
      <c r="B2523" s="3">
        <v>38.752899999999997</v>
      </c>
      <c r="G2523" s="20">
        <v>44081</v>
      </c>
      <c r="H2523" s="3">
        <v>3.0059999999999998</v>
      </c>
      <c r="J2523" s="20"/>
    </row>
    <row r="2524" spans="1:10">
      <c r="A2524" s="20">
        <v>44943</v>
      </c>
      <c r="B2524" s="3">
        <v>38.2776</v>
      </c>
      <c r="G2524" s="20">
        <v>44082</v>
      </c>
      <c r="H2524" s="3">
        <v>2.9729999999999999</v>
      </c>
      <c r="J2524" s="20"/>
    </row>
    <row r="2525" spans="1:10">
      <c r="A2525" s="20">
        <v>44944</v>
      </c>
      <c r="B2525" s="3">
        <v>37.6434</v>
      </c>
      <c r="G2525" s="20">
        <v>44083</v>
      </c>
      <c r="H2525" s="3">
        <v>2.9929999999999999</v>
      </c>
      <c r="J2525" s="20"/>
    </row>
    <row r="2526" spans="1:10">
      <c r="A2526" s="20">
        <v>44945</v>
      </c>
      <c r="B2526" s="3">
        <v>38.444899999999997</v>
      </c>
      <c r="G2526" s="20">
        <v>44084</v>
      </c>
      <c r="H2526" s="3">
        <v>2.9750000000000001</v>
      </c>
      <c r="J2526" s="20"/>
    </row>
    <row r="2527" spans="1:10">
      <c r="A2527" s="20">
        <v>44946</v>
      </c>
      <c r="B2527" s="3">
        <v>37.658999999999999</v>
      </c>
      <c r="G2527" s="20">
        <v>44085</v>
      </c>
      <c r="H2527" s="3">
        <v>2.96</v>
      </c>
      <c r="J2527" s="20"/>
    </row>
    <row r="2528" spans="1:10">
      <c r="A2528" s="20">
        <v>44949</v>
      </c>
      <c r="B2528" s="3">
        <v>38.340400000000002</v>
      </c>
      <c r="G2528" s="20">
        <v>44088</v>
      </c>
      <c r="H2528" s="3">
        <v>2.9569999999999999</v>
      </c>
      <c r="J2528" s="20"/>
    </row>
    <row r="2529" spans="1:10">
      <c r="A2529" s="20">
        <v>44950</v>
      </c>
      <c r="B2529" s="3">
        <v>37.758400000000002</v>
      </c>
      <c r="G2529" s="20">
        <v>44089</v>
      </c>
      <c r="H2529" s="3">
        <v>2.9590000000000001</v>
      </c>
      <c r="J2529" s="20"/>
    </row>
    <row r="2530" spans="1:10">
      <c r="A2530" s="20">
        <v>44951</v>
      </c>
      <c r="B2530" s="3">
        <v>38.799799999999998</v>
      </c>
      <c r="G2530" s="20">
        <v>44090</v>
      </c>
      <c r="H2530" s="3">
        <v>2.944</v>
      </c>
      <c r="J2530" s="20"/>
    </row>
    <row r="2531" spans="1:10">
      <c r="A2531" s="20"/>
      <c r="G2531" s="20">
        <v>44091</v>
      </c>
      <c r="H2531" s="3">
        <v>2.9039999999999999</v>
      </c>
      <c r="J2531" s="20"/>
    </row>
    <row r="2532" spans="1:10">
      <c r="A2532" s="20"/>
      <c r="G2532" s="20">
        <v>44092</v>
      </c>
      <c r="H2532" s="3">
        <v>2.931</v>
      </c>
      <c r="J2532" s="20"/>
    </row>
    <row r="2533" spans="1:10">
      <c r="A2533" s="20"/>
      <c r="G2533" s="20">
        <v>44095</v>
      </c>
      <c r="H2533" s="3">
        <v>2.9540000000000002</v>
      </c>
      <c r="J2533" s="20"/>
    </row>
    <row r="2534" spans="1:10">
      <c r="A2534" s="20"/>
      <c r="G2534" s="20">
        <v>44096</v>
      </c>
      <c r="H2534" s="3">
        <v>2.9119999999999999</v>
      </c>
      <c r="J2534" s="20"/>
    </row>
    <row r="2535" spans="1:10">
      <c r="A2535" s="20"/>
      <c r="G2535" s="20">
        <v>44097</v>
      </c>
      <c r="H2535" s="3">
        <v>2.9750000000000001</v>
      </c>
      <c r="J2535" s="20"/>
    </row>
    <row r="2536" spans="1:10">
      <c r="A2536" s="20"/>
      <c r="G2536" s="20">
        <v>44098</v>
      </c>
      <c r="H2536" s="3">
        <v>2.99</v>
      </c>
      <c r="J2536" s="20"/>
    </row>
    <row r="2537" spans="1:10">
      <c r="A2537" s="20"/>
      <c r="G2537" s="20">
        <v>44099</v>
      </c>
      <c r="H2537" s="3">
        <v>2.9689999999999999</v>
      </c>
      <c r="J2537" s="20"/>
    </row>
    <row r="2538" spans="1:10">
      <c r="A2538" s="20"/>
      <c r="G2538" s="20">
        <v>44102</v>
      </c>
      <c r="H2538" s="3">
        <v>2.972</v>
      </c>
      <c r="J2538" s="20"/>
    </row>
    <row r="2539" spans="1:10">
      <c r="A2539" s="20"/>
      <c r="G2539" s="20">
        <v>44103</v>
      </c>
      <c r="H2539" s="3">
        <v>2.8959999999999999</v>
      </c>
      <c r="J2539" s="20"/>
    </row>
    <row r="2540" spans="1:10">
      <c r="A2540" s="20"/>
      <c r="G2540" s="20">
        <v>44104</v>
      </c>
      <c r="H2540" s="3">
        <v>2.9209999999999998</v>
      </c>
      <c r="J2540" s="20"/>
    </row>
    <row r="2541" spans="1:10">
      <c r="A2541" s="20"/>
      <c r="G2541" s="20">
        <v>44105</v>
      </c>
      <c r="H2541" s="3">
        <v>2.859</v>
      </c>
      <c r="J2541" s="20"/>
    </row>
    <row r="2542" spans="1:10">
      <c r="A2542" s="20"/>
      <c r="G2542" s="20">
        <v>44106</v>
      </c>
      <c r="H2542" s="3">
        <v>2.843</v>
      </c>
      <c r="J2542" s="20"/>
    </row>
    <row r="2543" spans="1:10">
      <c r="A2543" s="20"/>
      <c r="G2543" s="20">
        <v>44109</v>
      </c>
      <c r="H2543" s="3">
        <v>2.9350000000000001</v>
      </c>
      <c r="J2543" s="20"/>
    </row>
    <row r="2544" spans="1:10">
      <c r="A2544" s="20"/>
      <c r="G2544" s="20">
        <v>44110</v>
      </c>
      <c r="H2544" s="3">
        <v>2.9039999999999999</v>
      </c>
      <c r="J2544" s="20"/>
    </row>
    <row r="2545" spans="1:10">
      <c r="A2545" s="20"/>
      <c r="G2545" s="20">
        <v>44111</v>
      </c>
      <c r="H2545" s="3">
        <v>2.9129999999999998</v>
      </c>
      <c r="J2545" s="20"/>
    </row>
    <row r="2546" spans="1:10">
      <c r="A2546" s="20"/>
      <c r="G2546" s="20">
        <v>44112</v>
      </c>
      <c r="H2546" s="3">
        <v>2.94</v>
      </c>
      <c r="J2546" s="20"/>
    </row>
    <row r="2547" spans="1:10">
      <c r="A2547" s="20"/>
      <c r="G2547" s="20">
        <v>44113</v>
      </c>
      <c r="H2547" s="3">
        <v>2.988</v>
      </c>
      <c r="J2547" s="20"/>
    </row>
    <row r="2548" spans="1:10">
      <c r="A2548" s="20"/>
      <c r="G2548" s="20">
        <v>44116</v>
      </c>
      <c r="H2548" s="3">
        <v>3.0089999999999999</v>
      </c>
      <c r="J2548" s="20"/>
    </row>
    <row r="2549" spans="1:10">
      <c r="A2549" s="20"/>
      <c r="G2549" s="20">
        <v>44117</v>
      </c>
      <c r="H2549" s="3">
        <v>3.0139999999999998</v>
      </c>
      <c r="J2549" s="20"/>
    </row>
    <row r="2550" spans="1:10">
      <c r="A2550" s="20"/>
      <c r="G2550" s="20">
        <v>44118</v>
      </c>
      <c r="H2550" s="3">
        <v>3.028</v>
      </c>
      <c r="J2550" s="20"/>
    </row>
    <row r="2551" spans="1:10">
      <c r="A2551" s="20"/>
      <c r="G2551" s="20">
        <v>44119</v>
      </c>
      <c r="H2551" s="3">
        <v>3.0619999999999998</v>
      </c>
      <c r="J2551" s="20"/>
    </row>
    <row r="2552" spans="1:10">
      <c r="A2552" s="20"/>
      <c r="G2552" s="20">
        <v>44120</v>
      </c>
      <c r="H2552" s="3">
        <v>3.0659999999999998</v>
      </c>
      <c r="J2552" s="20"/>
    </row>
    <row r="2553" spans="1:10">
      <c r="A2553" s="20"/>
      <c r="G2553" s="20">
        <v>44123</v>
      </c>
      <c r="H2553" s="3">
        <v>3.0950000000000002</v>
      </c>
      <c r="J2553" s="20"/>
    </row>
    <row r="2554" spans="1:10">
      <c r="A2554" s="20"/>
      <c r="G2554" s="20">
        <v>44124</v>
      </c>
      <c r="H2554" s="3">
        <v>3.0880000000000001</v>
      </c>
      <c r="J2554" s="20"/>
    </row>
    <row r="2555" spans="1:10">
      <c r="A2555" s="20"/>
      <c r="G2555" s="20">
        <v>44125</v>
      </c>
      <c r="H2555" s="3">
        <v>3.133</v>
      </c>
      <c r="J2555" s="20"/>
    </row>
    <row r="2556" spans="1:10">
      <c r="A2556" s="20"/>
      <c r="G2556" s="20">
        <v>44126</v>
      </c>
      <c r="H2556" s="3">
        <v>3.077</v>
      </c>
      <c r="J2556" s="20"/>
    </row>
    <row r="2557" spans="1:10">
      <c r="A2557" s="20"/>
      <c r="G2557" s="20">
        <v>44127</v>
      </c>
      <c r="H2557" s="3">
        <v>3.0329999999999999</v>
      </c>
      <c r="J2557" s="20"/>
    </row>
    <row r="2558" spans="1:10">
      <c r="A2558" s="20"/>
      <c r="G2558" s="20">
        <v>44130</v>
      </c>
      <c r="H2558" s="3">
        <v>3.0760000000000001</v>
      </c>
      <c r="J2558" s="20"/>
    </row>
    <row r="2559" spans="1:10">
      <c r="A2559" s="20"/>
      <c r="G2559" s="20">
        <v>44131</v>
      </c>
      <c r="H2559" s="3">
        <v>3.101</v>
      </c>
      <c r="J2559" s="20"/>
    </row>
    <row r="2560" spans="1:10">
      <c r="A2560" s="20"/>
      <c r="G2560" s="20">
        <v>44132</v>
      </c>
      <c r="H2560" s="3">
        <v>3.0880000000000001</v>
      </c>
      <c r="J2560" s="20"/>
    </row>
    <row r="2561" spans="1:10">
      <c r="A2561" s="20"/>
      <c r="G2561" s="20">
        <v>44133</v>
      </c>
      <c r="H2561" s="3">
        <v>3.1030000000000002</v>
      </c>
      <c r="J2561" s="20"/>
    </row>
    <row r="2562" spans="1:10">
      <c r="A2562" s="20"/>
      <c r="G2562" s="20">
        <v>44134</v>
      </c>
      <c r="H2562" s="3">
        <v>3.173</v>
      </c>
      <c r="J2562" s="20"/>
    </row>
    <row r="2563" spans="1:10">
      <c r="A2563" s="20"/>
      <c r="G2563" s="20">
        <v>44137</v>
      </c>
      <c r="H2563" s="3">
        <v>3.1190000000000002</v>
      </c>
      <c r="J2563" s="20"/>
    </row>
    <row r="2564" spans="1:10">
      <c r="A2564" s="20"/>
      <c r="G2564" s="20">
        <v>44138</v>
      </c>
      <c r="H2564" s="3">
        <v>3.0259999999999998</v>
      </c>
      <c r="J2564" s="20"/>
    </row>
    <row r="2565" spans="1:10">
      <c r="A2565" s="20"/>
      <c r="G2565" s="20">
        <v>44139</v>
      </c>
      <c r="H2565" s="3">
        <v>3.0179999999999998</v>
      </c>
      <c r="J2565" s="20"/>
    </row>
    <row r="2566" spans="1:10">
      <c r="A2566" s="20"/>
      <c r="G2566" s="20">
        <v>44140</v>
      </c>
      <c r="H2566" s="3">
        <v>2.9630000000000001</v>
      </c>
      <c r="J2566" s="20"/>
    </row>
    <row r="2567" spans="1:10">
      <c r="A2567" s="20"/>
      <c r="G2567" s="20">
        <v>44141</v>
      </c>
      <c r="H2567" s="3">
        <v>2.92</v>
      </c>
      <c r="J2567" s="20"/>
    </row>
    <row r="2568" spans="1:10">
      <c r="A2568" s="20"/>
      <c r="G2568" s="20">
        <v>44144</v>
      </c>
      <c r="H2568" s="3">
        <v>2.9129999999999998</v>
      </c>
      <c r="J2568" s="20"/>
    </row>
    <row r="2569" spans="1:10">
      <c r="A2569" s="20"/>
      <c r="G2569" s="20">
        <v>44145</v>
      </c>
      <c r="H2569" s="3">
        <v>2.952</v>
      </c>
      <c r="J2569" s="20"/>
    </row>
    <row r="2570" spans="1:10">
      <c r="A2570" s="20"/>
      <c r="G2570" s="20">
        <v>44146</v>
      </c>
      <c r="H2570" s="3">
        <v>2.9980000000000002</v>
      </c>
      <c r="J2570" s="20"/>
    </row>
    <row r="2571" spans="1:10">
      <c r="A2571" s="20"/>
      <c r="G2571" s="20">
        <v>44147</v>
      </c>
      <c r="H2571" s="3">
        <v>2.9529999999999998</v>
      </c>
      <c r="J2571" s="20"/>
    </row>
    <row r="2572" spans="1:10">
      <c r="A2572" s="20"/>
      <c r="G2572" s="20">
        <v>44148</v>
      </c>
      <c r="H2572" s="3">
        <v>2.9729999999999999</v>
      </c>
      <c r="J2572" s="20"/>
    </row>
    <row r="2573" spans="1:10">
      <c r="A2573" s="20"/>
      <c r="G2573" s="20">
        <v>44151</v>
      </c>
      <c r="H2573" s="3">
        <v>2.827</v>
      </c>
      <c r="J2573" s="20"/>
    </row>
    <row r="2574" spans="1:10">
      <c r="A2574" s="20"/>
      <c r="G2574" s="20">
        <v>44152</v>
      </c>
      <c r="H2574" s="3">
        <v>2.8069999999999999</v>
      </c>
      <c r="J2574" s="20"/>
    </row>
    <row r="2575" spans="1:10">
      <c r="A2575" s="20"/>
      <c r="G2575" s="20">
        <v>44153</v>
      </c>
      <c r="H2575" s="3">
        <v>2.8130000000000002</v>
      </c>
      <c r="J2575" s="20"/>
    </row>
    <row r="2576" spans="1:10">
      <c r="A2576" s="20"/>
      <c r="G2576" s="20">
        <v>44154</v>
      </c>
      <c r="H2576" s="3">
        <v>2.702</v>
      </c>
      <c r="J2576" s="20"/>
    </row>
    <row r="2577" spans="1:10">
      <c r="A2577" s="20"/>
      <c r="G2577" s="20">
        <v>44155</v>
      </c>
      <c r="H2577" s="3">
        <v>2.7349999999999999</v>
      </c>
      <c r="J2577" s="20"/>
    </row>
    <row r="2578" spans="1:10">
      <c r="A2578" s="20"/>
      <c r="G2578" s="20">
        <v>44158</v>
      </c>
      <c r="H2578" s="3">
        <v>2.7519999999999998</v>
      </c>
      <c r="J2578" s="20"/>
    </row>
    <row r="2579" spans="1:10">
      <c r="A2579" s="20"/>
      <c r="G2579" s="20">
        <v>44159</v>
      </c>
      <c r="H2579" s="3">
        <v>2.8109999999999999</v>
      </c>
      <c r="J2579" s="20"/>
    </row>
    <row r="2580" spans="1:10">
      <c r="A2580" s="20"/>
      <c r="G2580" s="20">
        <v>44160</v>
      </c>
      <c r="H2580" s="3">
        <v>2.8380000000000001</v>
      </c>
      <c r="J2580" s="20"/>
    </row>
    <row r="2581" spans="1:10">
      <c r="A2581" s="20"/>
      <c r="G2581" s="20">
        <v>44161</v>
      </c>
      <c r="H2581" s="3">
        <v>2.8359999999999999</v>
      </c>
      <c r="J2581" s="20"/>
    </row>
    <row r="2582" spans="1:10">
      <c r="A2582" s="20"/>
      <c r="G2582" s="20">
        <v>44162</v>
      </c>
      <c r="H2582" s="3">
        <v>2.8050000000000002</v>
      </c>
      <c r="J2582" s="20"/>
    </row>
    <row r="2583" spans="1:10">
      <c r="A2583" s="20"/>
      <c r="G2583" s="20">
        <v>44165</v>
      </c>
      <c r="H2583" s="3">
        <v>2.8540000000000001</v>
      </c>
      <c r="J2583" s="20"/>
    </row>
    <row r="2584" spans="1:10">
      <c r="A2584" s="20"/>
      <c r="G2584" s="20">
        <v>44166</v>
      </c>
      <c r="H2584" s="3">
        <v>2.8239999999999998</v>
      </c>
      <c r="J2584" s="20"/>
    </row>
    <row r="2585" spans="1:10">
      <c r="A2585" s="20"/>
      <c r="G2585" s="20">
        <v>44167</v>
      </c>
      <c r="H2585" s="3">
        <v>2.746</v>
      </c>
      <c r="J2585" s="20"/>
    </row>
    <row r="2586" spans="1:10">
      <c r="A2586" s="20"/>
      <c r="G2586" s="20">
        <v>44168</v>
      </c>
      <c r="H2586" s="3">
        <v>2.5630000000000002</v>
      </c>
      <c r="J2586" s="20"/>
    </row>
    <row r="2587" spans="1:10">
      <c r="A2587" s="20"/>
      <c r="G2587" s="20">
        <v>44169</v>
      </c>
      <c r="H2587" s="3">
        <v>2.5979999999999999</v>
      </c>
      <c r="J2587" s="20"/>
    </row>
    <row r="2588" spans="1:10">
      <c r="A2588" s="20"/>
      <c r="G2588" s="20">
        <v>44172</v>
      </c>
      <c r="H2588" s="3">
        <v>2.52</v>
      </c>
      <c r="J2588" s="20"/>
    </row>
    <row r="2589" spans="1:10">
      <c r="A2589" s="20"/>
      <c r="G2589" s="20">
        <v>44173</v>
      </c>
      <c r="H2589" s="3">
        <v>2.58</v>
      </c>
      <c r="J2589" s="20"/>
    </row>
    <row r="2590" spans="1:10">
      <c r="A2590" s="20"/>
      <c r="G2590" s="20">
        <v>44174</v>
      </c>
      <c r="H2590" s="3">
        <v>2.5609999999999999</v>
      </c>
      <c r="J2590" s="20"/>
    </row>
    <row r="2591" spans="1:10">
      <c r="A2591" s="20"/>
      <c r="G2591" s="20">
        <v>44175</v>
      </c>
      <c r="H2591" s="3">
        <v>2.6840000000000002</v>
      </c>
      <c r="J2591" s="20"/>
    </row>
    <row r="2592" spans="1:10">
      <c r="A2592" s="20"/>
      <c r="G2592" s="20">
        <v>44176</v>
      </c>
      <c r="H2592" s="3">
        <v>2.7</v>
      </c>
      <c r="J2592" s="20"/>
    </row>
    <row r="2593" spans="1:10">
      <c r="A2593" s="20"/>
      <c r="G2593" s="20">
        <v>44179</v>
      </c>
      <c r="H2593" s="3">
        <v>2.75</v>
      </c>
      <c r="J2593" s="20"/>
    </row>
    <row r="2594" spans="1:10">
      <c r="A2594" s="20"/>
      <c r="G2594" s="20">
        <v>44180</v>
      </c>
      <c r="H2594" s="3">
        <v>2.7549999999999999</v>
      </c>
      <c r="J2594" s="20"/>
    </row>
    <row r="2595" spans="1:10">
      <c r="A2595" s="20"/>
      <c r="G2595" s="20">
        <v>44181</v>
      </c>
      <c r="H2595" s="3">
        <v>2.782</v>
      </c>
      <c r="J2595" s="20"/>
    </row>
    <row r="2596" spans="1:10">
      <c r="A2596" s="20"/>
      <c r="G2596" s="20">
        <v>44182</v>
      </c>
      <c r="H2596" s="3">
        <v>2.742</v>
      </c>
      <c r="J2596" s="20"/>
    </row>
    <row r="2597" spans="1:10">
      <c r="A2597" s="20"/>
      <c r="G2597" s="20">
        <v>44183</v>
      </c>
      <c r="H2597" s="3">
        <v>2.77</v>
      </c>
      <c r="J2597" s="20"/>
    </row>
    <row r="2598" spans="1:10">
      <c r="A2598" s="20"/>
      <c r="G2598" s="20">
        <v>44186</v>
      </c>
      <c r="H2598" s="3">
        <v>2.7810000000000001</v>
      </c>
      <c r="J2598" s="20"/>
    </row>
    <row r="2599" spans="1:10">
      <c r="A2599" s="20"/>
      <c r="G2599" s="20">
        <v>44187</v>
      </c>
      <c r="H2599" s="3">
        <v>2.8260000000000001</v>
      </c>
      <c r="J2599" s="20"/>
    </row>
    <row r="2600" spans="1:10">
      <c r="A2600" s="20"/>
      <c r="G2600" s="20">
        <v>44188</v>
      </c>
      <c r="H2600" s="3">
        <v>2.6869999999999998</v>
      </c>
      <c r="J2600" s="20"/>
    </row>
    <row r="2601" spans="1:10">
      <c r="A2601" s="20"/>
      <c r="G2601" s="20">
        <v>44189</v>
      </c>
      <c r="H2601" s="3">
        <v>2.64</v>
      </c>
      <c r="J2601" s="20"/>
    </row>
    <row r="2602" spans="1:10">
      <c r="A2602" s="20"/>
      <c r="G2602" s="20">
        <v>44190</v>
      </c>
      <c r="H2602" s="3">
        <v>2.6280000000000001</v>
      </c>
      <c r="J2602" s="20"/>
    </row>
    <row r="2603" spans="1:10">
      <c r="A2603" s="20"/>
      <c r="G2603" s="20">
        <v>44193</v>
      </c>
      <c r="H2603" s="3">
        <v>2.4980000000000002</v>
      </c>
      <c r="J2603" s="20"/>
    </row>
    <row r="2604" spans="1:10">
      <c r="A2604" s="20"/>
      <c r="G2604" s="20">
        <v>44194</v>
      </c>
      <c r="H2604" s="3">
        <v>2.5830000000000002</v>
      </c>
      <c r="J2604" s="20"/>
    </row>
    <row r="2605" spans="1:10">
      <c r="A2605" s="20"/>
      <c r="G2605" s="20">
        <v>44195</v>
      </c>
      <c r="H2605" s="3">
        <v>2.548</v>
      </c>
      <c r="J2605" s="20"/>
    </row>
    <row r="2606" spans="1:10">
      <c r="A2606" s="20"/>
      <c r="G2606" s="20">
        <v>44196</v>
      </c>
      <c r="H2606" s="3">
        <v>2.589</v>
      </c>
      <c r="J2606" s="20"/>
    </row>
    <row r="2607" spans="1:10">
      <c r="A2607" s="20"/>
      <c r="G2607" s="20">
        <v>44197</v>
      </c>
      <c r="H2607" s="3">
        <v>2.581</v>
      </c>
      <c r="J2607" s="20"/>
    </row>
    <row r="2608" spans="1:10">
      <c r="A2608" s="20"/>
      <c r="G2608" s="20">
        <v>44200</v>
      </c>
      <c r="H2608" s="3">
        <v>2.62</v>
      </c>
      <c r="J2608" s="20"/>
    </row>
    <row r="2609" spans="1:10">
      <c r="A2609" s="20"/>
      <c r="G2609" s="20">
        <v>44201</v>
      </c>
      <c r="H2609" s="3">
        <v>2.633</v>
      </c>
      <c r="J2609" s="20"/>
    </row>
    <row r="2610" spans="1:10">
      <c r="A2610" s="20"/>
      <c r="G2610" s="20">
        <v>44202</v>
      </c>
      <c r="H2610" s="3">
        <v>2.6520000000000001</v>
      </c>
      <c r="J2610" s="20"/>
    </row>
    <row r="2611" spans="1:10">
      <c r="A2611" s="20"/>
      <c r="G2611" s="20">
        <v>44203</v>
      </c>
      <c r="H2611" s="3">
        <v>2.6309999999999998</v>
      </c>
      <c r="J2611" s="20"/>
    </row>
    <row r="2612" spans="1:10">
      <c r="A2612" s="20"/>
      <c r="G2612" s="20">
        <v>44204</v>
      </c>
      <c r="H2612" s="3">
        <v>2.641</v>
      </c>
      <c r="J2612" s="20"/>
    </row>
    <row r="2613" spans="1:10">
      <c r="A2613" s="20"/>
      <c r="G2613" s="20">
        <v>44207</v>
      </c>
      <c r="H2613" s="3">
        <v>2.6520000000000001</v>
      </c>
      <c r="J2613" s="20"/>
    </row>
    <row r="2614" spans="1:10">
      <c r="A2614" s="20"/>
      <c r="G2614" s="20">
        <v>44208</v>
      </c>
      <c r="H2614" s="3">
        <v>2.653</v>
      </c>
      <c r="J2614" s="20"/>
    </row>
    <row r="2615" spans="1:10">
      <c r="A2615" s="20"/>
      <c r="G2615" s="20">
        <v>44209</v>
      </c>
      <c r="H2615" s="3">
        <v>2.6829999999999998</v>
      </c>
      <c r="J2615" s="20"/>
    </row>
    <row r="2616" spans="1:10">
      <c r="A2616" s="20"/>
      <c r="G2616" s="20">
        <v>44210</v>
      </c>
      <c r="H2616" s="3">
        <v>2.6869999999999998</v>
      </c>
      <c r="J2616" s="20"/>
    </row>
    <row r="2617" spans="1:10">
      <c r="A2617" s="20"/>
      <c r="G2617" s="20">
        <v>44211</v>
      </c>
      <c r="H2617" s="3">
        <v>2.698</v>
      </c>
      <c r="J2617" s="20"/>
    </row>
    <row r="2618" spans="1:10">
      <c r="A2618" s="20"/>
      <c r="G2618" s="20">
        <v>44214</v>
      </c>
      <c r="H2618" s="3">
        <v>2.67</v>
      </c>
      <c r="J2618" s="20"/>
    </row>
    <row r="2619" spans="1:10">
      <c r="A2619" s="20"/>
      <c r="G2619" s="20">
        <v>44215</v>
      </c>
      <c r="H2619" s="3">
        <v>2.65</v>
      </c>
      <c r="J2619" s="20"/>
    </row>
    <row r="2620" spans="1:10">
      <c r="A2620" s="20"/>
      <c r="G2620" s="20">
        <v>44216</v>
      </c>
      <c r="H2620" s="3">
        <v>2.6440000000000001</v>
      </c>
      <c r="J2620" s="20"/>
    </row>
    <row r="2621" spans="1:10">
      <c r="A2621" s="20"/>
      <c r="G2621" s="20">
        <v>44217</v>
      </c>
      <c r="H2621" s="3">
        <v>2.6440000000000001</v>
      </c>
      <c r="J2621" s="20"/>
    </row>
    <row r="2622" spans="1:10">
      <c r="A2622" s="20"/>
      <c r="G2622" s="20">
        <v>44218</v>
      </c>
      <c r="H2622" s="3">
        <v>2.6360000000000001</v>
      </c>
      <c r="J2622" s="20"/>
    </row>
    <row r="2623" spans="1:10">
      <c r="A2623" s="20"/>
      <c r="G2623" s="20">
        <v>44221</v>
      </c>
      <c r="H2623" s="3">
        <v>2.665</v>
      </c>
      <c r="J2623" s="20"/>
    </row>
    <row r="2624" spans="1:10">
      <c r="A2624" s="20"/>
      <c r="G2624" s="20">
        <v>44222</v>
      </c>
      <c r="H2624" s="3">
        <v>2.6739999999999999</v>
      </c>
      <c r="J2624" s="20"/>
    </row>
    <row r="2625" spans="1:10">
      <c r="A2625" s="20"/>
      <c r="G2625" s="20">
        <v>44223</v>
      </c>
      <c r="H2625" s="3">
        <v>2.677</v>
      </c>
      <c r="J2625" s="20"/>
    </row>
    <row r="2626" spans="1:10">
      <c r="A2626" s="20"/>
      <c r="G2626" s="20">
        <v>44224</v>
      </c>
      <c r="H2626" s="3">
        <v>2.6640000000000001</v>
      </c>
      <c r="J2626" s="20"/>
    </row>
    <row r="2627" spans="1:10">
      <c r="A2627" s="20"/>
      <c r="G2627" s="20">
        <v>44225</v>
      </c>
      <c r="H2627" s="3">
        <v>2.6440000000000001</v>
      </c>
      <c r="J2627" s="20"/>
    </row>
    <row r="2628" spans="1:10">
      <c r="A2628" s="20"/>
      <c r="G2628" s="20">
        <v>44228</v>
      </c>
      <c r="H2628" s="3">
        <v>2.698</v>
      </c>
      <c r="J2628" s="20"/>
    </row>
    <row r="2629" spans="1:10">
      <c r="A2629" s="20"/>
      <c r="G2629" s="20">
        <v>44229</v>
      </c>
      <c r="H2629" s="3">
        <v>2.6819999999999999</v>
      </c>
      <c r="J2629" s="20"/>
    </row>
    <row r="2630" spans="1:10">
      <c r="A2630" s="20"/>
      <c r="G2630" s="20">
        <v>44230</v>
      </c>
      <c r="H2630" s="3">
        <v>2.669</v>
      </c>
      <c r="J2630" s="20"/>
    </row>
    <row r="2631" spans="1:10">
      <c r="A2631" s="20"/>
      <c r="G2631" s="20">
        <v>44231</v>
      </c>
      <c r="H2631" s="3">
        <v>2.7029999999999998</v>
      </c>
      <c r="J2631" s="20"/>
    </row>
    <row r="2632" spans="1:10">
      <c r="A2632" s="20"/>
      <c r="G2632" s="20">
        <v>44232</v>
      </c>
      <c r="H2632" s="3">
        <v>2.6909999999999998</v>
      </c>
      <c r="J2632" s="20"/>
    </row>
    <row r="2633" spans="1:10">
      <c r="A2633" s="20"/>
      <c r="G2633" s="20">
        <v>44235</v>
      </c>
      <c r="H2633" s="3">
        <v>2.7109999999999999</v>
      </c>
      <c r="J2633" s="20"/>
    </row>
    <row r="2634" spans="1:10">
      <c r="A2634" s="20"/>
      <c r="G2634" s="20">
        <v>44236</v>
      </c>
      <c r="H2634" s="3">
        <v>2.7130000000000001</v>
      </c>
      <c r="J2634" s="20"/>
    </row>
    <row r="2635" spans="1:10">
      <c r="A2635" s="20"/>
      <c r="G2635" s="20">
        <v>44237</v>
      </c>
      <c r="H2635" s="3">
        <v>2.7330000000000001</v>
      </c>
      <c r="J2635" s="20"/>
    </row>
    <row r="2636" spans="1:10">
      <c r="A2636" s="20"/>
      <c r="G2636" s="20">
        <v>44238</v>
      </c>
      <c r="H2636" s="3">
        <v>2.7229999999999999</v>
      </c>
      <c r="J2636" s="20"/>
    </row>
    <row r="2637" spans="1:10">
      <c r="A2637" s="20"/>
      <c r="G2637" s="20">
        <v>44239</v>
      </c>
      <c r="H2637" s="3">
        <v>2.7120000000000002</v>
      </c>
      <c r="J2637" s="20"/>
    </row>
    <row r="2638" spans="1:10">
      <c r="A2638" s="20"/>
      <c r="G2638" s="20">
        <v>44242</v>
      </c>
      <c r="H2638" s="3">
        <v>2.7269999999999999</v>
      </c>
      <c r="J2638" s="20"/>
    </row>
    <row r="2639" spans="1:10">
      <c r="A2639" s="20"/>
      <c r="G2639" s="20">
        <v>44243</v>
      </c>
      <c r="H2639" s="3">
        <v>2.7440000000000002</v>
      </c>
      <c r="J2639" s="20"/>
    </row>
    <row r="2640" spans="1:10">
      <c r="A2640" s="20"/>
      <c r="G2640" s="20">
        <v>44244</v>
      </c>
      <c r="H2640" s="3">
        <v>2.746</v>
      </c>
      <c r="J2640" s="20"/>
    </row>
    <row r="2641" spans="1:10">
      <c r="A2641" s="20"/>
      <c r="G2641" s="20">
        <v>44245</v>
      </c>
      <c r="H2641" s="3">
        <v>2.7210000000000001</v>
      </c>
      <c r="J2641" s="20"/>
    </row>
    <row r="2642" spans="1:10">
      <c r="A2642" s="20"/>
      <c r="G2642" s="20">
        <v>44246</v>
      </c>
      <c r="H2642" s="3">
        <v>2.73</v>
      </c>
      <c r="J2642" s="20"/>
    </row>
    <row r="2643" spans="1:10">
      <c r="A2643" s="20"/>
      <c r="G2643" s="20">
        <v>44249</v>
      </c>
      <c r="H2643" s="3">
        <v>2.726</v>
      </c>
      <c r="J2643" s="20"/>
    </row>
    <row r="2644" spans="1:10">
      <c r="A2644" s="20"/>
      <c r="G2644" s="20">
        <v>44250</v>
      </c>
      <c r="H2644" s="3">
        <v>2.71</v>
      </c>
      <c r="J2644" s="20"/>
    </row>
    <row r="2645" spans="1:10">
      <c r="A2645" s="20"/>
      <c r="G2645" s="20">
        <v>44251</v>
      </c>
      <c r="H2645" s="3">
        <v>2.681</v>
      </c>
      <c r="J2645" s="20"/>
    </row>
    <row r="2646" spans="1:10">
      <c r="A2646" s="20"/>
      <c r="G2646" s="20">
        <v>44252</v>
      </c>
      <c r="H2646" s="3">
        <v>2.6619999999999999</v>
      </c>
      <c r="J2646" s="20"/>
    </row>
    <row r="2647" spans="1:10">
      <c r="A2647" s="20"/>
      <c r="G2647" s="20">
        <v>44253</v>
      </c>
      <c r="H2647" s="3">
        <v>2.6509999999999998</v>
      </c>
      <c r="J2647" s="20"/>
    </row>
    <row r="2648" spans="1:10">
      <c r="A2648" s="20"/>
      <c r="G2648" s="20">
        <v>44256</v>
      </c>
      <c r="H2648" s="3">
        <v>2.673</v>
      </c>
      <c r="J2648" s="20"/>
    </row>
    <row r="2649" spans="1:10">
      <c r="A2649" s="20"/>
      <c r="G2649" s="20">
        <v>44257</v>
      </c>
      <c r="H2649" s="3">
        <v>2.694</v>
      </c>
      <c r="J2649" s="20"/>
    </row>
    <row r="2650" spans="1:10">
      <c r="A2650" s="20"/>
      <c r="G2650" s="20">
        <v>44258</v>
      </c>
      <c r="H2650" s="3">
        <v>2.6930000000000001</v>
      </c>
      <c r="J2650" s="20"/>
    </row>
    <row r="2651" spans="1:10">
      <c r="A2651" s="20"/>
      <c r="G2651" s="20">
        <v>44259</v>
      </c>
      <c r="H2651" s="3">
        <v>2.6880000000000002</v>
      </c>
      <c r="J2651" s="20"/>
    </row>
    <row r="2652" spans="1:10">
      <c r="A2652" s="20"/>
      <c r="G2652" s="20">
        <v>44260</v>
      </c>
      <c r="H2652" s="3">
        <v>2.6619999999999999</v>
      </c>
      <c r="J2652" s="20"/>
    </row>
    <row r="2653" spans="1:10">
      <c r="A2653" s="20"/>
      <c r="G2653" s="20">
        <v>44263</v>
      </c>
      <c r="H2653" s="3">
        <v>2.6549999999999998</v>
      </c>
      <c r="J2653" s="20"/>
    </row>
    <row r="2654" spans="1:10">
      <c r="A2654" s="20"/>
      <c r="G2654" s="20">
        <v>44264</v>
      </c>
      <c r="H2654" s="3">
        <v>2.65</v>
      </c>
      <c r="J2654" s="20"/>
    </row>
    <row r="2655" spans="1:10">
      <c r="A2655" s="20"/>
      <c r="G2655" s="20">
        <v>44265</v>
      </c>
      <c r="H2655" s="3">
        <v>2.6739999999999999</v>
      </c>
      <c r="J2655" s="20"/>
    </row>
    <row r="2656" spans="1:10">
      <c r="A2656" s="20"/>
      <c r="G2656" s="20">
        <v>44266</v>
      </c>
      <c r="H2656" s="3">
        <v>2.66</v>
      </c>
      <c r="J2656" s="20"/>
    </row>
    <row r="2657" spans="1:10">
      <c r="A2657" s="20"/>
      <c r="G2657" s="20">
        <v>44267</v>
      </c>
      <c r="H2657" s="3">
        <v>2.6259999999999999</v>
      </c>
      <c r="J2657" s="20"/>
    </row>
    <row r="2658" spans="1:10">
      <c r="A2658" s="20"/>
      <c r="G2658" s="20">
        <v>44270</v>
      </c>
      <c r="H2658" s="3">
        <v>2.5920000000000001</v>
      </c>
      <c r="J2658" s="20"/>
    </row>
    <row r="2659" spans="1:10">
      <c r="A2659" s="20"/>
      <c r="G2659" s="20">
        <v>44271</v>
      </c>
      <c r="H2659" s="3">
        <v>2.6320000000000001</v>
      </c>
      <c r="J2659" s="20"/>
    </row>
    <row r="2660" spans="1:10">
      <c r="A2660" s="20"/>
      <c r="G2660" s="20">
        <v>44272</v>
      </c>
      <c r="H2660" s="3">
        <v>2.6040000000000001</v>
      </c>
      <c r="J2660" s="20"/>
    </row>
    <row r="2661" spans="1:10">
      <c r="A2661" s="20"/>
      <c r="G2661" s="20">
        <v>44273</v>
      </c>
      <c r="H2661" s="3">
        <v>2.5779999999999998</v>
      </c>
      <c r="J2661" s="20"/>
    </row>
    <row r="2662" spans="1:10">
      <c r="A2662" s="20"/>
      <c r="G2662" s="20">
        <v>44274</v>
      </c>
      <c r="H2662" s="3">
        <v>2.6019999999999999</v>
      </c>
      <c r="J2662" s="20"/>
    </row>
    <row r="2663" spans="1:10">
      <c r="A2663" s="20"/>
      <c r="G2663" s="20">
        <v>44277</v>
      </c>
      <c r="H2663" s="3">
        <v>2.6070000000000002</v>
      </c>
      <c r="J2663" s="20"/>
    </row>
    <row r="2664" spans="1:10">
      <c r="A2664" s="20"/>
      <c r="G2664" s="20">
        <v>44278</v>
      </c>
      <c r="H2664" s="3">
        <v>2.5990000000000002</v>
      </c>
      <c r="J2664" s="20"/>
    </row>
    <row r="2665" spans="1:10">
      <c r="A2665" s="20"/>
      <c r="G2665" s="20">
        <v>44279</v>
      </c>
      <c r="H2665" s="3">
        <v>2.61</v>
      </c>
      <c r="J2665" s="20"/>
    </row>
    <row r="2666" spans="1:10">
      <c r="A2666" s="20"/>
      <c r="G2666" s="20">
        <v>44280</v>
      </c>
      <c r="H2666" s="3">
        <v>2.6269999999999998</v>
      </c>
      <c r="J2666" s="20"/>
    </row>
    <row r="2667" spans="1:10">
      <c r="A2667" s="20"/>
      <c r="G2667" s="20">
        <v>44281</v>
      </c>
      <c r="H2667" s="3">
        <v>2.6230000000000002</v>
      </c>
      <c r="J2667" s="20"/>
    </row>
    <row r="2668" spans="1:10">
      <c r="A2668" s="20"/>
      <c r="G2668" s="20">
        <v>44284</v>
      </c>
      <c r="H2668" s="3">
        <v>2.6349999999999998</v>
      </c>
      <c r="J2668" s="20"/>
    </row>
    <row r="2669" spans="1:10">
      <c r="A2669" s="20"/>
      <c r="G2669" s="20">
        <v>44285</v>
      </c>
      <c r="H2669" s="3">
        <v>2.6309999999999998</v>
      </c>
      <c r="J2669" s="20"/>
    </row>
    <row r="2670" spans="1:10">
      <c r="A2670" s="20"/>
      <c r="G2670" s="20">
        <v>44286</v>
      </c>
      <c r="H2670" s="3">
        <v>2.6360000000000001</v>
      </c>
      <c r="J2670" s="20"/>
    </row>
    <row r="2671" spans="1:10">
      <c r="A2671" s="20"/>
      <c r="G2671" s="20">
        <v>44287</v>
      </c>
      <c r="H2671" s="3">
        <v>2.6419999999999999</v>
      </c>
      <c r="J2671" s="20"/>
    </row>
    <row r="2672" spans="1:10">
      <c r="A2672" s="20"/>
      <c r="G2672" s="20">
        <v>44288</v>
      </c>
      <c r="H2672" s="3">
        <v>2.6360000000000001</v>
      </c>
      <c r="J2672" s="20"/>
    </row>
    <row r="2673" spans="1:10">
      <c r="A2673" s="20"/>
      <c r="G2673" s="20">
        <v>44291</v>
      </c>
      <c r="H2673" s="3">
        <v>2.6280000000000001</v>
      </c>
      <c r="J2673" s="20"/>
    </row>
    <row r="2674" spans="1:10">
      <c r="A2674" s="20"/>
      <c r="G2674" s="20">
        <v>44292</v>
      </c>
      <c r="H2674" s="3">
        <v>2.6150000000000002</v>
      </c>
      <c r="J2674" s="20"/>
    </row>
    <row r="2675" spans="1:10">
      <c r="A2675" s="20"/>
      <c r="G2675" s="20">
        <v>44293</v>
      </c>
      <c r="H2675" s="3">
        <v>2.6440000000000001</v>
      </c>
      <c r="J2675" s="20"/>
    </row>
    <row r="2676" spans="1:10">
      <c r="A2676" s="20"/>
      <c r="G2676" s="20">
        <v>44294</v>
      </c>
      <c r="H2676" s="3">
        <v>2.6539999999999999</v>
      </c>
      <c r="J2676" s="20"/>
    </row>
    <row r="2677" spans="1:10">
      <c r="A2677" s="20"/>
      <c r="G2677" s="20">
        <v>44295</v>
      </c>
      <c r="H2677" s="3">
        <v>2.6619999999999999</v>
      </c>
      <c r="J2677" s="20"/>
    </row>
    <row r="2678" spans="1:10">
      <c r="A2678" s="20"/>
      <c r="G2678" s="20">
        <v>44298</v>
      </c>
      <c r="H2678" s="3">
        <v>2.6720000000000002</v>
      </c>
      <c r="J2678" s="20"/>
    </row>
    <row r="2679" spans="1:10">
      <c r="A2679" s="20"/>
      <c r="G2679" s="20">
        <v>44299</v>
      </c>
      <c r="H2679" s="3">
        <v>2.69</v>
      </c>
      <c r="J2679" s="20"/>
    </row>
    <row r="2680" spans="1:10">
      <c r="A2680" s="20"/>
      <c r="G2680" s="20">
        <v>44300</v>
      </c>
      <c r="H2680" s="3">
        <v>2.6829999999999998</v>
      </c>
      <c r="J2680" s="20"/>
    </row>
    <row r="2681" spans="1:10">
      <c r="A2681" s="20"/>
      <c r="G2681" s="20">
        <v>44301</v>
      </c>
      <c r="H2681" s="3">
        <v>2.6909999999999998</v>
      </c>
      <c r="J2681" s="20"/>
    </row>
    <row r="2682" spans="1:10">
      <c r="A2682" s="20"/>
      <c r="G2682" s="20">
        <v>44302</v>
      </c>
      <c r="H2682" s="3">
        <v>2.6960000000000002</v>
      </c>
      <c r="J2682" s="20"/>
    </row>
    <row r="2683" spans="1:10">
      <c r="A2683" s="20"/>
      <c r="G2683" s="20">
        <v>44305</v>
      </c>
      <c r="H2683" s="3">
        <v>2.7090000000000001</v>
      </c>
      <c r="J2683" s="20"/>
    </row>
    <row r="2684" spans="1:10">
      <c r="A2684" s="20"/>
      <c r="G2684" s="20">
        <v>44306</v>
      </c>
      <c r="H2684" s="3">
        <v>2.7160000000000002</v>
      </c>
      <c r="J2684" s="20"/>
    </row>
    <row r="2685" spans="1:10">
      <c r="A2685" s="20"/>
      <c r="G2685" s="20">
        <v>44307</v>
      </c>
      <c r="H2685" s="3">
        <v>2.7040000000000002</v>
      </c>
      <c r="J2685" s="20"/>
    </row>
    <row r="2686" spans="1:10">
      <c r="A2686" s="20"/>
      <c r="G2686" s="20">
        <v>44308</v>
      </c>
      <c r="H2686" s="3">
        <v>2.714</v>
      </c>
      <c r="J2686" s="20"/>
    </row>
    <row r="2687" spans="1:10">
      <c r="A2687" s="20"/>
      <c r="G2687" s="20">
        <v>44309</v>
      </c>
      <c r="H2687" s="3">
        <v>2.702</v>
      </c>
      <c r="J2687" s="20"/>
    </row>
    <row r="2688" spans="1:10">
      <c r="A2688" s="20"/>
      <c r="G2688" s="20">
        <v>44312</v>
      </c>
      <c r="H2688" s="3">
        <v>2.7210000000000001</v>
      </c>
      <c r="J2688" s="20"/>
    </row>
    <row r="2689" spans="1:10">
      <c r="A2689" s="20"/>
      <c r="G2689" s="20">
        <v>44313</v>
      </c>
      <c r="H2689" s="3">
        <v>2.7320000000000002</v>
      </c>
      <c r="J2689" s="20"/>
    </row>
    <row r="2690" spans="1:10">
      <c r="A2690" s="20"/>
      <c r="G2690" s="20">
        <v>44314</v>
      </c>
      <c r="H2690" s="3">
        <v>2.7440000000000002</v>
      </c>
      <c r="J2690" s="20"/>
    </row>
    <row r="2691" spans="1:10">
      <c r="A2691" s="20"/>
      <c r="G2691" s="20">
        <v>44315</v>
      </c>
      <c r="H2691" s="3">
        <v>2.7349999999999999</v>
      </c>
      <c r="J2691" s="20"/>
    </row>
    <row r="2692" spans="1:10">
      <c r="A2692" s="20"/>
      <c r="G2692" s="20">
        <v>44316</v>
      </c>
      <c r="H2692" s="3">
        <v>2.7309999999999999</v>
      </c>
      <c r="J2692" s="20"/>
    </row>
    <row r="2693" spans="1:10">
      <c r="A2693" s="20"/>
      <c r="G2693" s="20">
        <v>44319</v>
      </c>
      <c r="H2693" s="3">
        <v>2.746</v>
      </c>
      <c r="J2693" s="20"/>
    </row>
    <row r="2694" spans="1:10">
      <c r="A2694" s="20"/>
      <c r="G2694" s="20">
        <v>44320</v>
      </c>
      <c r="H2694" s="3">
        <v>2.7639999999999998</v>
      </c>
      <c r="J2694" s="20"/>
    </row>
    <row r="2695" spans="1:10">
      <c r="A2695" s="20"/>
      <c r="G2695" s="20">
        <v>44321</v>
      </c>
      <c r="H2695" s="3">
        <v>2.7589999999999999</v>
      </c>
      <c r="J2695" s="20"/>
    </row>
    <row r="2696" spans="1:10">
      <c r="A2696" s="20"/>
      <c r="G2696" s="20">
        <v>44322</v>
      </c>
      <c r="H2696" s="3">
        <v>2.7610000000000001</v>
      </c>
      <c r="J2696" s="20"/>
    </row>
    <row r="2697" spans="1:10">
      <c r="A2697" s="20"/>
      <c r="G2697" s="20">
        <v>44323</v>
      </c>
      <c r="H2697" s="3">
        <v>2.77</v>
      </c>
      <c r="J2697" s="20"/>
    </row>
    <row r="2698" spans="1:10">
      <c r="A2698" s="20"/>
      <c r="G2698" s="20">
        <v>44326</v>
      </c>
      <c r="H2698" s="3">
        <v>2.7650000000000001</v>
      </c>
      <c r="J2698" s="20"/>
    </row>
    <row r="2699" spans="1:10">
      <c r="A2699" s="20"/>
      <c r="G2699" s="20">
        <v>44327</v>
      </c>
      <c r="H2699" s="3">
        <v>2.7669999999999999</v>
      </c>
      <c r="J2699" s="20"/>
    </row>
    <row r="2700" spans="1:10">
      <c r="A2700" s="20"/>
      <c r="G2700" s="20">
        <v>44328</v>
      </c>
      <c r="H2700" s="3">
        <v>2.77</v>
      </c>
      <c r="J2700" s="20"/>
    </row>
    <row r="2701" spans="1:10">
      <c r="A2701" s="20"/>
      <c r="G2701" s="20">
        <v>44329</v>
      </c>
      <c r="H2701" s="3">
        <v>2.7770000000000001</v>
      </c>
      <c r="J2701" s="20"/>
    </row>
    <row r="2702" spans="1:10">
      <c r="A2702" s="20"/>
      <c r="G2702" s="20">
        <v>44330</v>
      </c>
      <c r="H2702" s="3">
        <v>2.7879999999999998</v>
      </c>
      <c r="J2702" s="20"/>
    </row>
    <row r="2703" spans="1:10">
      <c r="A2703" s="20"/>
      <c r="G2703" s="20">
        <v>44333</v>
      </c>
      <c r="H2703" s="3">
        <v>2.8239999999999998</v>
      </c>
      <c r="J2703" s="20"/>
    </row>
    <row r="2704" spans="1:10">
      <c r="A2704" s="20"/>
      <c r="G2704" s="20">
        <v>44334</v>
      </c>
      <c r="H2704" s="3">
        <v>2.8069999999999999</v>
      </c>
      <c r="J2704" s="20"/>
    </row>
    <row r="2705" spans="1:10">
      <c r="A2705" s="20"/>
      <c r="G2705" s="20">
        <v>44335</v>
      </c>
      <c r="H2705" s="3">
        <v>2.802</v>
      </c>
      <c r="J2705" s="20"/>
    </row>
    <row r="2706" spans="1:10">
      <c r="A2706" s="20"/>
      <c r="G2706" s="20">
        <v>44336</v>
      </c>
      <c r="H2706" s="3">
        <v>2.802</v>
      </c>
      <c r="J2706" s="20"/>
    </row>
    <row r="2707" spans="1:10">
      <c r="A2707" s="20"/>
      <c r="G2707" s="20">
        <v>44337</v>
      </c>
      <c r="H2707" s="3">
        <v>2.7909999999999999</v>
      </c>
      <c r="J2707" s="20"/>
    </row>
    <row r="2708" spans="1:10">
      <c r="A2708" s="20"/>
      <c r="G2708" s="20">
        <v>44340</v>
      </c>
      <c r="H2708" s="3">
        <v>2.7869999999999999</v>
      </c>
      <c r="J2708" s="20"/>
    </row>
    <row r="2709" spans="1:10">
      <c r="A2709" s="20"/>
      <c r="G2709" s="20">
        <v>44341</v>
      </c>
      <c r="H2709" s="3">
        <v>2.8</v>
      </c>
      <c r="J2709" s="20"/>
    </row>
    <row r="2710" spans="1:10">
      <c r="A2710" s="20"/>
      <c r="G2710" s="20">
        <v>44342</v>
      </c>
      <c r="H2710" s="3">
        <v>2.82</v>
      </c>
      <c r="J2710" s="20"/>
    </row>
    <row r="2711" spans="1:10">
      <c r="A2711" s="20"/>
      <c r="G2711" s="20">
        <v>44343</v>
      </c>
      <c r="H2711" s="3">
        <v>2.7909999999999999</v>
      </c>
      <c r="J2711" s="20"/>
    </row>
    <row r="2712" spans="1:10">
      <c r="A2712" s="20"/>
      <c r="G2712" s="20">
        <v>44344</v>
      </c>
      <c r="H2712" s="3">
        <v>2.8119999999999998</v>
      </c>
      <c r="J2712" s="20"/>
    </row>
    <row r="2713" spans="1:10">
      <c r="A2713" s="20"/>
      <c r="G2713" s="20">
        <v>44347</v>
      </c>
      <c r="H2713" s="3">
        <v>2.8250000000000002</v>
      </c>
      <c r="J2713" s="20"/>
    </row>
    <row r="2714" spans="1:10">
      <c r="A2714" s="20"/>
      <c r="G2714" s="20">
        <v>44348</v>
      </c>
      <c r="H2714" s="3">
        <v>2.85</v>
      </c>
      <c r="J2714" s="20"/>
    </row>
    <row r="2715" spans="1:10">
      <c r="A2715" s="20"/>
      <c r="G2715" s="20">
        <v>44349</v>
      </c>
      <c r="H2715" s="3">
        <v>2.8679999999999999</v>
      </c>
      <c r="J2715" s="20"/>
    </row>
    <row r="2716" spans="1:10">
      <c r="A2716" s="20"/>
      <c r="G2716" s="20">
        <v>44350</v>
      </c>
      <c r="H2716" s="3">
        <v>2.8759999999999999</v>
      </c>
      <c r="J2716" s="20"/>
    </row>
    <row r="2717" spans="1:10">
      <c r="A2717" s="20"/>
      <c r="G2717" s="20">
        <v>44351</v>
      </c>
      <c r="H2717" s="3">
        <v>2.907</v>
      </c>
      <c r="J2717" s="20"/>
    </row>
    <row r="2718" spans="1:10">
      <c r="A2718" s="20"/>
      <c r="G2718" s="20">
        <v>44354</v>
      </c>
      <c r="H2718" s="3">
        <v>2.9209999999999998</v>
      </c>
      <c r="J2718" s="20"/>
    </row>
    <row r="2719" spans="1:10">
      <c r="A2719" s="20"/>
      <c r="G2719" s="20">
        <v>44355</v>
      </c>
      <c r="H2719" s="3">
        <v>2.9260000000000002</v>
      </c>
      <c r="J2719" s="20"/>
    </row>
    <row r="2720" spans="1:10">
      <c r="A2720" s="20"/>
      <c r="G2720" s="20">
        <v>44356</v>
      </c>
      <c r="H2720" s="3">
        <v>2.9159999999999999</v>
      </c>
      <c r="J2720" s="20"/>
    </row>
    <row r="2721" spans="1:10">
      <c r="A2721" s="20"/>
      <c r="G2721" s="20">
        <v>44357</v>
      </c>
      <c r="H2721" s="3">
        <v>2.9180000000000001</v>
      </c>
      <c r="J2721" s="20"/>
    </row>
    <row r="2722" spans="1:10">
      <c r="A2722" s="20"/>
      <c r="G2722" s="20">
        <v>44358</v>
      </c>
      <c r="H2722" s="3">
        <v>2.968</v>
      </c>
      <c r="J2722" s="20"/>
    </row>
    <row r="2723" spans="1:10">
      <c r="A2723" s="20"/>
      <c r="G2723" s="20">
        <v>44361</v>
      </c>
      <c r="H2723" s="3">
        <v>3.004</v>
      </c>
      <c r="J2723" s="20"/>
    </row>
    <row r="2724" spans="1:10">
      <c r="A2724" s="20"/>
      <c r="G2724" s="20">
        <v>44362</v>
      </c>
      <c r="H2724" s="3">
        <v>2.968</v>
      </c>
      <c r="J2724" s="20"/>
    </row>
    <row r="2725" spans="1:10">
      <c r="A2725" s="20"/>
      <c r="G2725" s="20">
        <v>44363</v>
      </c>
      <c r="H2725" s="3">
        <v>2.99</v>
      </c>
      <c r="J2725" s="20"/>
    </row>
    <row r="2726" spans="1:10">
      <c r="A2726" s="20"/>
      <c r="G2726" s="20">
        <v>44364</v>
      </c>
      <c r="H2726" s="3">
        <v>2.9710000000000001</v>
      </c>
      <c r="J2726" s="20"/>
    </row>
    <row r="2727" spans="1:10">
      <c r="A2727" s="20"/>
      <c r="G2727" s="20">
        <v>44365</v>
      </c>
      <c r="H2727" s="3">
        <v>2.9910000000000001</v>
      </c>
      <c r="J2727" s="20"/>
    </row>
    <row r="2728" spans="1:10">
      <c r="A2728" s="20"/>
      <c r="G2728" s="20">
        <v>44368</v>
      </c>
      <c r="H2728" s="3">
        <v>2.9689999999999999</v>
      </c>
      <c r="J2728" s="20"/>
    </row>
    <row r="2729" spans="1:10">
      <c r="A2729" s="20"/>
      <c r="G2729" s="20">
        <v>44369</v>
      </c>
      <c r="H2729" s="3">
        <v>3</v>
      </c>
      <c r="J2729" s="20"/>
    </row>
    <row r="2730" spans="1:10">
      <c r="A2730" s="20"/>
      <c r="G2730" s="20">
        <v>44370</v>
      </c>
      <c r="H2730" s="3">
        <v>3.0249999999999999</v>
      </c>
      <c r="J2730" s="20"/>
    </row>
    <row r="2731" spans="1:10">
      <c r="A2731" s="20"/>
      <c r="G2731" s="20">
        <v>44371</v>
      </c>
      <c r="H2731" s="3">
        <v>3.0739999999999998</v>
      </c>
      <c r="J2731" s="20"/>
    </row>
    <row r="2732" spans="1:10">
      <c r="A2732" s="20"/>
      <c r="G2732" s="20">
        <v>44372</v>
      </c>
      <c r="H2732" s="3">
        <v>3.1179999999999999</v>
      </c>
      <c r="J2732" s="20"/>
    </row>
    <row r="2733" spans="1:10">
      <c r="A2733" s="20"/>
      <c r="G2733" s="20">
        <v>44375</v>
      </c>
      <c r="H2733" s="3">
        <v>3.1469999999999998</v>
      </c>
      <c r="J2733" s="20"/>
    </row>
    <row r="2734" spans="1:10">
      <c r="A2734" s="20"/>
      <c r="G2734" s="20">
        <v>44376</v>
      </c>
      <c r="H2734" s="3">
        <v>3.1549999999999998</v>
      </c>
      <c r="J2734" s="20"/>
    </row>
    <row r="2735" spans="1:10">
      <c r="A2735" s="20"/>
      <c r="G2735" s="20">
        <v>44377</v>
      </c>
      <c r="H2735" s="3">
        <v>3.1880000000000002</v>
      </c>
      <c r="J2735" s="20"/>
    </row>
    <row r="2736" spans="1:10">
      <c r="A2736" s="20"/>
      <c r="G2736" s="20">
        <v>44378</v>
      </c>
      <c r="H2736" s="3">
        <v>3.1379999999999999</v>
      </c>
      <c r="J2736" s="20"/>
    </row>
    <row r="2737" spans="1:10">
      <c r="A2737" s="20"/>
      <c r="G2737" s="20">
        <v>44379</v>
      </c>
      <c r="H2737" s="3">
        <v>3.1589999999999998</v>
      </c>
      <c r="J2737" s="20"/>
    </row>
    <row r="2738" spans="1:10">
      <c r="A2738" s="20"/>
      <c r="G2738" s="20">
        <v>44382</v>
      </c>
      <c r="H2738" s="3">
        <v>3.1949999999999998</v>
      </c>
      <c r="J2738" s="20"/>
    </row>
    <row r="2739" spans="1:10">
      <c r="A2739" s="20"/>
      <c r="G2739" s="20">
        <v>44383</v>
      </c>
      <c r="H2739" s="3">
        <v>3.1659999999999999</v>
      </c>
      <c r="J2739" s="20"/>
    </row>
    <row r="2740" spans="1:10">
      <c r="A2740" s="20"/>
      <c r="G2740" s="20">
        <v>44384</v>
      </c>
      <c r="H2740" s="3">
        <v>3.145</v>
      </c>
      <c r="J2740" s="20"/>
    </row>
    <row r="2741" spans="1:10">
      <c r="A2741" s="20"/>
      <c r="G2741" s="20">
        <v>44385</v>
      </c>
      <c r="H2741" s="3">
        <v>3.181</v>
      </c>
      <c r="J2741" s="20"/>
    </row>
    <row r="2742" spans="1:10">
      <c r="A2742" s="20"/>
      <c r="G2742" s="20">
        <v>44386</v>
      </c>
      <c r="H2742" s="3">
        <v>3.1920000000000002</v>
      </c>
      <c r="J2742" s="20"/>
    </row>
    <row r="2743" spans="1:10">
      <c r="A2743" s="20"/>
      <c r="G2743" s="20">
        <v>44389</v>
      </c>
      <c r="H2743" s="3">
        <v>3.2280000000000002</v>
      </c>
      <c r="J2743" s="20"/>
    </row>
    <row r="2744" spans="1:10">
      <c r="A2744" s="20"/>
      <c r="G2744" s="20">
        <v>44390</v>
      </c>
      <c r="H2744" s="3">
        <v>3.214</v>
      </c>
      <c r="J2744" s="20"/>
    </row>
    <row r="2745" spans="1:10">
      <c r="A2745" s="20"/>
      <c r="G2745" s="20">
        <v>44391</v>
      </c>
      <c r="H2745" s="3">
        <v>3.2040000000000002</v>
      </c>
      <c r="J2745" s="20"/>
    </row>
    <row r="2746" spans="1:10">
      <c r="A2746" s="20"/>
      <c r="G2746" s="20">
        <v>44392</v>
      </c>
      <c r="H2746" s="3">
        <v>3.202</v>
      </c>
      <c r="J2746" s="20"/>
    </row>
    <row r="2747" spans="1:10">
      <c r="A2747" s="20"/>
      <c r="G2747" s="20">
        <v>44393</v>
      </c>
      <c r="H2747" s="3">
        <v>3.2189999999999999</v>
      </c>
      <c r="J2747" s="20"/>
    </row>
    <row r="2748" spans="1:10">
      <c r="A2748" s="20"/>
      <c r="G2748" s="20">
        <v>44396</v>
      </c>
      <c r="H2748" s="3">
        <v>3.2450000000000001</v>
      </c>
      <c r="J2748" s="20"/>
    </row>
    <row r="2749" spans="1:10">
      <c r="A2749" s="20"/>
      <c r="G2749" s="20">
        <v>44397</v>
      </c>
      <c r="H2749" s="3">
        <v>3.323</v>
      </c>
      <c r="J2749" s="20"/>
    </row>
    <row r="2750" spans="1:10">
      <c r="A2750" s="20"/>
      <c r="G2750" s="20">
        <v>44398</v>
      </c>
      <c r="H2750" s="3">
        <v>3.3420000000000001</v>
      </c>
      <c r="J2750" s="20"/>
    </row>
    <row r="2751" spans="1:10">
      <c r="A2751" s="20"/>
      <c r="G2751" s="20">
        <v>44399</v>
      </c>
      <c r="H2751" s="3">
        <v>3.3879999999999999</v>
      </c>
      <c r="J2751" s="20"/>
    </row>
    <row r="2752" spans="1:10">
      <c r="A2752" s="20"/>
      <c r="G2752" s="20">
        <v>44400</v>
      </c>
      <c r="H2752" s="3">
        <v>3.403</v>
      </c>
      <c r="J2752" s="20"/>
    </row>
    <row r="2753" spans="1:10">
      <c r="A2753" s="20"/>
      <c r="G2753" s="20">
        <v>44403</v>
      </c>
      <c r="H2753" s="3">
        <v>3.4430000000000001</v>
      </c>
      <c r="J2753" s="20"/>
    </row>
    <row r="2754" spans="1:10">
      <c r="A2754" s="20"/>
      <c r="G2754" s="20">
        <v>44404</v>
      </c>
      <c r="H2754" s="3">
        <v>3.39</v>
      </c>
      <c r="J2754" s="20"/>
    </row>
    <row r="2755" spans="1:10">
      <c r="A2755" s="20"/>
      <c r="G2755" s="20">
        <v>44405</v>
      </c>
      <c r="H2755" s="3">
        <v>3.4209999999999998</v>
      </c>
      <c r="J2755" s="20"/>
    </row>
    <row r="2756" spans="1:10">
      <c r="A2756" s="20"/>
      <c r="G2756" s="20">
        <v>44406</v>
      </c>
      <c r="H2756" s="3">
        <v>3.4969999999999999</v>
      </c>
      <c r="J2756" s="20"/>
    </row>
    <row r="2757" spans="1:10">
      <c r="A2757" s="20"/>
      <c r="G2757" s="20">
        <v>44407</v>
      </c>
      <c r="H2757" s="3">
        <v>3.4580000000000002</v>
      </c>
      <c r="J2757" s="20"/>
    </row>
    <row r="2758" spans="1:10">
      <c r="A2758" s="20"/>
      <c r="G2758" s="20">
        <v>44410</v>
      </c>
      <c r="H2758" s="3">
        <v>3.492</v>
      </c>
      <c r="J2758" s="20"/>
    </row>
    <row r="2759" spans="1:10">
      <c r="A2759" s="20"/>
      <c r="G2759" s="20">
        <v>44411</v>
      </c>
      <c r="H2759" s="3">
        <v>3.5209999999999999</v>
      </c>
      <c r="J2759" s="20"/>
    </row>
    <row r="2760" spans="1:10">
      <c r="A2760" s="20"/>
      <c r="G2760" s="20">
        <v>44412</v>
      </c>
      <c r="H2760" s="3">
        <v>3.577</v>
      </c>
      <c r="J2760" s="20"/>
    </row>
    <row r="2761" spans="1:10">
      <c r="A2761" s="20"/>
      <c r="G2761" s="20">
        <v>44413</v>
      </c>
      <c r="H2761" s="3">
        <v>3.577</v>
      </c>
      <c r="J2761" s="20"/>
    </row>
    <row r="2762" spans="1:10">
      <c r="A2762" s="20"/>
      <c r="G2762" s="20">
        <v>44414</v>
      </c>
      <c r="H2762" s="3">
        <v>3.5790000000000002</v>
      </c>
      <c r="J2762" s="20"/>
    </row>
    <row r="2763" spans="1:10">
      <c r="A2763" s="20"/>
      <c r="G2763" s="20">
        <v>44417</v>
      </c>
      <c r="H2763" s="3">
        <v>3.5419999999999998</v>
      </c>
      <c r="J2763" s="20"/>
    </row>
    <row r="2764" spans="1:10">
      <c r="A2764" s="20"/>
      <c r="G2764" s="20">
        <v>44418</v>
      </c>
      <c r="H2764" s="3">
        <v>3.5819999999999999</v>
      </c>
      <c r="J2764" s="20"/>
    </row>
    <row r="2765" spans="1:10">
      <c r="A2765" s="20"/>
      <c r="G2765" s="20">
        <v>44419</v>
      </c>
      <c r="H2765" s="3">
        <v>3.5880000000000001</v>
      </c>
      <c r="J2765" s="20"/>
    </row>
    <row r="2766" spans="1:10">
      <c r="A2766" s="20"/>
      <c r="G2766" s="20">
        <v>44420</v>
      </c>
      <c r="H2766" s="3">
        <v>3.5230000000000001</v>
      </c>
      <c r="J2766" s="20"/>
    </row>
    <row r="2767" spans="1:10">
      <c r="A2767" s="20"/>
      <c r="G2767" s="20">
        <v>44421</v>
      </c>
      <c r="H2767" s="3">
        <v>3.472</v>
      </c>
      <c r="J2767" s="20"/>
    </row>
    <row r="2768" spans="1:10">
      <c r="A2768" s="20"/>
      <c r="G2768" s="20">
        <v>44424</v>
      </c>
      <c r="H2768" s="3">
        <v>3.512</v>
      </c>
      <c r="J2768" s="20"/>
    </row>
    <row r="2769" spans="1:10">
      <c r="A2769" s="20"/>
      <c r="G2769" s="20">
        <v>44425</v>
      </c>
      <c r="H2769" s="3">
        <v>3.4569999999999999</v>
      </c>
      <c r="J2769" s="20"/>
    </row>
    <row r="2770" spans="1:10">
      <c r="A2770" s="20"/>
      <c r="G2770" s="20">
        <v>44426</v>
      </c>
      <c r="H2770" s="3">
        <v>3.46</v>
      </c>
      <c r="J2770" s="20"/>
    </row>
    <row r="2771" spans="1:10">
      <c r="A2771" s="20"/>
      <c r="G2771" s="20">
        <v>44427</v>
      </c>
      <c r="H2771" s="3">
        <v>3.4489999999999998</v>
      </c>
      <c r="J2771" s="20"/>
    </row>
    <row r="2772" spans="1:10">
      <c r="A2772" s="20"/>
      <c r="G2772" s="20">
        <v>44428</v>
      </c>
      <c r="H2772" s="3">
        <v>3.4529999999999998</v>
      </c>
      <c r="J2772" s="20"/>
    </row>
    <row r="2773" spans="1:10">
      <c r="A2773" s="20"/>
      <c r="G2773" s="20">
        <v>44431</v>
      </c>
      <c r="H2773" s="3">
        <v>3.504</v>
      </c>
      <c r="J2773" s="20"/>
    </row>
    <row r="2774" spans="1:10">
      <c r="A2774" s="20"/>
      <c r="G2774" s="20">
        <v>44432</v>
      </c>
      <c r="H2774" s="3">
        <v>3.496</v>
      </c>
      <c r="J2774" s="20"/>
    </row>
    <row r="2775" spans="1:10">
      <c r="A2775" s="20"/>
      <c r="G2775" s="20">
        <v>44433</v>
      </c>
      <c r="H2775" s="3">
        <v>3.5190000000000001</v>
      </c>
      <c r="J2775" s="20"/>
    </row>
    <row r="2776" spans="1:10">
      <c r="A2776" s="20"/>
      <c r="G2776" s="20">
        <v>44434</v>
      </c>
      <c r="H2776" s="3">
        <v>3.6219999999999999</v>
      </c>
      <c r="J2776" s="20"/>
    </row>
    <row r="2777" spans="1:10">
      <c r="A2777" s="20"/>
      <c r="G2777" s="20">
        <v>44435</v>
      </c>
      <c r="H2777" s="3">
        <v>3.698</v>
      </c>
      <c r="J2777" s="20"/>
    </row>
    <row r="2778" spans="1:10">
      <c r="A2778" s="20"/>
      <c r="G2778" s="20">
        <v>44438</v>
      </c>
      <c r="H2778" s="3">
        <v>3.6379999999999999</v>
      </c>
      <c r="J2778" s="20"/>
    </row>
    <row r="2779" spans="1:10">
      <c r="A2779" s="20"/>
      <c r="G2779" s="20">
        <v>44439</v>
      </c>
      <c r="H2779" s="3">
        <v>3.6989999999999998</v>
      </c>
      <c r="J2779" s="20"/>
    </row>
    <row r="2780" spans="1:10">
      <c r="A2780" s="20"/>
      <c r="G2780" s="20">
        <v>44440</v>
      </c>
      <c r="H2780" s="3">
        <v>3.7909999999999999</v>
      </c>
      <c r="J2780" s="20"/>
    </row>
    <row r="2781" spans="1:10">
      <c r="A2781" s="20"/>
      <c r="G2781" s="20">
        <v>44441</v>
      </c>
      <c r="H2781" s="3">
        <v>3.8159999999999998</v>
      </c>
      <c r="J2781" s="20"/>
    </row>
    <row r="2782" spans="1:10">
      <c r="A2782" s="20"/>
      <c r="G2782" s="20">
        <v>44442</v>
      </c>
      <c r="H2782" s="3">
        <v>3.863</v>
      </c>
      <c r="J2782" s="20"/>
    </row>
    <row r="2783" spans="1:10">
      <c r="A2783" s="20"/>
      <c r="G2783" s="20">
        <v>44445</v>
      </c>
      <c r="H2783" s="3">
        <v>3.879</v>
      </c>
      <c r="J2783" s="20"/>
    </row>
    <row r="2784" spans="1:10">
      <c r="A2784" s="20"/>
      <c r="G2784" s="20">
        <v>44446</v>
      </c>
      <c r="H2784" s="3">
        <v>3.859</v>
      </c>
      <c r="J2784" s="20"/>
    </row>
    <row r="2785" spans="1:10">
      <c r="A2785" s="20"/>
      <c r="G2785" s="20">
        <v>44447</v>
      </c>
      <c r="H2785" s="3">
        <v>4.0140000000000002</v>
      </c>
      <c r="J2785" s="20"/>
    </row>
    <row r="2786" spans="1:10">
      <c r="A2786" s="20"/>
      <c r="G2786" s="20">
        <v>44448</v>
      </c>
      <c r="H2786" s="3">
        <v>4.0970000000000004</v>
      </c>
      <c r="J2786" s="20"/>
    </row>
    <row r="2787" spans="1:10">
      <c r="A2787" s="20"/>
      <c r="G2787" s="20">
        <v>44449</v>
      </c>
      <c r="H2787" s="3">
        <v>4.1180000000000003</v>
      </c>
      <c r="J2787" s="20"/>
    </row>
    <row r="2788" spans="1:10">
      <c r="A2788" s="20"/>
      <c r="G2788" s="20">
        <v>44452</v>
      </c>
      <c r="H2788" s="3">
        <v>4.2160000000000002</v>
      </c>
      <c r="J2788" s="20"/>
    </row>
    <row r="2789" spans="1:10">
      <c r="A2789" s="20"/>
      <c r="G2789" s="20">
        <v>44453</v>
      </c>
      <c r="H2789" s="3">
        <v>4.2469999999999999</v>
      </c>
      <c r="J2789" s="20"/>
    </row>
    <row r="2790" spans="1:10">
      <c r="A2790" s="20"/>
      <c r="G2790" s="20">
        <v>44454</v>
      </c>
      <c r="H2790" s="3">
        <v>4.2290000000000001</v>
      </c>
      <c r="J2790" s="20"/>
    </row>
    <row r="2791" spans="1:10">
      <c r="A2791" s="20"/>
      <c r="G2791" s="20">
        <v>44455</v>
      </c>
      <c r="H2791" s="3">
        <v>4.157</v>
      </c>
      <c r="J2791" s="20"/>
    </row>
    <row r="2792" spans="1:10">
      <c r="A2792" s="20"/>
      <c r="G2792" s="20">
        <v>44456</v>
      </c>
      <c r="H2792" s="3">
        <v>4.0179999999999998</v>
      </c>
      <c r="J2792" s="20"/>
    </row>
    <row r="2793" spans="1:10">
      <c r="A2793" s="20"/>
      <c r="G2793" s="20">
        <v>44459</v>
      </c>
      <c r="H2793" s="3">
        <v>3.9990000000000001</v>
      </c>
      <c r="J2793" s="20"/>
    </row>
    <row r="2794" spans="1:10">
      <c r="A2794" s="20"/>
      <c r="G2794" s="20">
        <v>44460</v>
      </c>
      <c r="H2794" s="3">
        <v>3.968</v>
      </c>
      <c r="J2794" s="20"/>
    </row>
    <row r="2795" spans="1:10">
      <c r="A2795" s="20"/>
      <c r="G2795" s="20">
        <v>44461</v>
      </c>
      <c r="H2795" s="3">
        <v>3.9489999999999998</v>
      </c>
      <c r="J2795" s="20"/>
    </row>
    <row r="2796" spans="1:10">
      <c r="A2796" s="20"/>
      <c r="G2796" s="20">
        <v>44462</v>
      </c>
      <c r="H2796" s="3">
        <v>4.1529999999999996</v>
      </c>
      <c r="J2796" s="20"/>
    </row>
    <row r="2797" spans="1:10">
      <c r="A2797" s="20"/>
      <c r="G2797" s="20">
        <v>44463</v>
      </c>
      <c r="H2797" s="3">
        <v>4.2279999999999998</v>
      </c>
      <c r="J2797" s="20"/>
    </row>
    <row r="2798" spans="1:10">
      <c r="A2798" s="20"/>
      <c r="G2798" s="20">
        <v>44466</v>
      </c>
      <c r="H2798" s="3">
        <v>4.4630000000000001</v>
      </c>
      <c r="J2798" s="20"/>
    </row>
    <row r="2799" spans="1:10">
      <c r="A2799" s="20"/>
      <c r="G2799" s="20">
        <v>44467</v>
      </c>
      <c r="H2799" s="3">
        <v>4.407</v>
      </c>
      <c r="J2799" s="20"/>
    </row>
    <row r="2800" spans="1:10">
      <c r="A2800" s="20"/>
      <c r="G2800" s="20">
        <v>44468</v>
      </c>
      <c r="H2800" s="3">
        <v>4.2240000000000002</v>
      </c>
      <c r="J2800" s="20"/>
    </row>
    <row r="2801" spans="1:10">
      <c r="A2801" s="20"/>
      <c r="G2801" s="20">
        <v>44469</v>
      </c>
      <c r="H2801" s="3">
        <v>4.4400000000000004</v>
      </c>
      <c r="J2801" s="20"/>
    </row>
    <row r="2802" spans="1:10">
      <c r="A2802" s="20"/>
      <c r="G2802" s="20">
        <v>44470</v>
      </c>
      <c r="H2802" s="3">
        <v>4.3140000000000001</v>
      </c>
      <c r="J2802" s="20"/>
    </row>
    <row r="2803" spans="1:10">
      <c r="A2803" s="20"/>
      <c r="G2803" s="20">
        <v>44473</v>
      </c>
      <c r="H2803" s="3">
        <v>4.4269999999999996</v>
      </c>
      <c r="J2803" s="20"/>
    </row>
    <row r="2804" spans="1:10">
      <c r="A2804" s="20"/>
      <c r="G2804" s="20">
        <v>44474</v>
      </c>
      <c r="H2804" s="3">
        <v>4.649</v>
      </c>
      <c r="J2804" s="20"/>
    </row>
    <row r="2805" spans="1:10">
      <c r="A2805" s="20"/>
      <c r="G2805" s="20">
        <v>44475</v>
      </c>
      <c r="H2805" s="3">
        <v>4.4160000000000004</v>
      </c>
      <c r="J2805" s="20"/>
    </row>
    <row r="2806" spans="1:10">
      <c r="A2806" s="20"/>
      <c r="G2806" s="20">
        <v>44476</v>
      </c>
      <c r="H2806" s="3">
        <v>4.4340000000000002</v>
      </c>
      <c r="J2806" s="20"/>
    </row>
    <row r="2807" spans="1:10">
      <c r="A2807" s="20"/>
      <c r="G2807" s="20">
        <v>44477</v>
      </c>
      <c r="H2807" s="3">
        <v>4.4009999999999998</v>
      </c>
      <c r="J2807" s="20"/>
    </row>
    <row r="2808" spans="1:10">
      <c r="A2808" s="20"/>
      <c r="G2808" s="20">
        <v>44480</v>
      </c>
      <c r="H2808" s="3">
        <v>4.3289999999999997</v>
      </c>
      <c r="J2808" s="20"/>
    </row>
    <row r="2809" spans="1:10">
      <c r="A2809" s="20"/>
      <c r="G2809" s="20">
        <v>44481</v>
      </c>
      <c r="H2809" s="3">
        <v>4.3769999999999998</v>
      </c>
      <c r="J2809" s="20"/>
    </row>
    <row r="2810" spans="1:10">
      <c r="A2810" s="20"/>
      <c r="G2810" s="20">
        <v>44482</v>
      </c>
      <c r="H2810" s="3">
        <v>4.5599999999999996</v>
      </c>
      <c r="J2810" s="20"/>
    </row>
    <row r="2811" spans="1:10">
      <c r="A2811" s="20"/>
      <c r="G2811" s="20">
        <v>44483</v>
      </c>
      <c r="H2811" s="3">
        <v>4.524</v>
      </c>
      <c r="J2811" s="20"/>
    </row>
    <row r="2812" spans="1:10">
      <c r="A2812" s="20"/>
      <c r="G2812" s="20">
        <v>44484</v>
      </c>
      <c r="H2812" s="3">
        <v>4.4649999999999999</v>
      </c>
      <c r="J2812" s="20"/>
    </row>
    <row r="2813" spans="1:10">
      <c r="A2813" s="20"/>
      <c r="G2813" s="20">
        <v>44487</v>
      </c>
      <c r="H2813" s="3">
        <v>4.2839999999999998</v>
      </c>
      <c r="J2813" s="20"/>
    </row>
    <row r="2814" spans="1:10">
      <c r="A2814" s="20"/>
      <c r="G2814" s="20">
        <v>44488</v>
      </c>
      <c r="H2814" s="3">
        <v>4.3079999999999998</v>
      </c>
      <c r="J2814" s="20"/>
    </row>
    <row r="2815" spans="1:10">
      <c r="A2815" s="20"/>
      <c r="G2815" s="20">
        <v>44489</v>
      </c>
      <c r="H2815" s="3">
        <v>4.351</v>
      </c>
      <c r="J2815" s="20"/>
    </row>
    <row r="2816" spans="1:10">
      <c r="A2816" s="20"/>
      <c r="G2816" s="20">
        <v>44490</v>
      </c>
      <c r="H2816" s="3">
        <v>4.3650000000000002</v>
      </c>
      <c r="J2816" s="20"/>
    </row>
    <row r="2817" spans="1:10">
      <c r="A2817" s="20"/>
      <c r="G2817" s="20">
        <v>44491</v>
      </c>
      <c r="H2817" s="3">
        <v>4.375</v>
      </c>
      <c r="J2817" s="20"/>
    </row>
    <row r="2818" spans="1:10">
      <c r="A2818" s="20"/>
      <c r="G2818" s="20">
        <v>44494</v>
      </c>
      <c r="H2818" s="3">
        <v>4.6349999999999998</v>
      </c>
      <c r="J2818" s="20"/>
    </row>
    <row r="2819" spans="1:10">
      <c r="A2819" s="20"/>
      <c r="G2819" s="20">
        <v>44495</v>
      </c>
      <c r="H2819" s="3">
        <v>4.5620000000000003</v>
      </c>
      <c r="J2819" s="20"/>
    </row>
    <row r="2820" spans="1:10">
      <c r="A2820" s="20"/>
      <c r="G2820" s="20">
        <v>44496</v>
      </c>
      <c r="H2820" s="3">
        <v>4.6459999999999999</v>
      </c>
      <c r="J2820" s="20"/>
    </row>
    <row r="2821" spans="1:10">
      <c r="A2821" s="20"/>
      <c r="G2821" s="20">
        <v>44497</v>
      </c>
      <c r="H2821" s="3">
        <v>4.4969999999999999</v>
      </c>
      <c r="J2821" s="20"/>
    </row>
    <row r="2822" spans="1:10">
      <c r="A2822" s="20"/>
      <c r="G2822" s="20">
        <v>44498</v>
      </c>
      <c r="H2822" s="3">
        <v>4.4390000000000001</v>
      </c>
      <c r="J2822" s="20"/>
    </row>
    <row r="2823" spans="1:10">
      <c r="A2823" s="20"/>
      <c r="G2823" s="20">
        <v>44501</v>
      </c>
      <c r="H2823" s="3">
        <v>4.2</v>
      </c>
      <c r="J2823" s="20"/>
    </row>
    <row r="2824" spans="1:10">
      <c r="A2824" s="20"/>
      <c r="G2824" s="20">
        <v>44502</v>
      </c>
      <c r="H2824" s="3">
        <v>4.3979999999999997</v>
      </c>
      <c r="J2824" s="20"/>
    </row>
    <row r="2825" spans="1:10">
      <c r="A2825" s="20"/>
      <c r="G2825" s="20">
        <v>44503</v>
      </c>
      <c r="H2825" s="3">
        <v>4.524</v>
      </c>
      <c r="J2825" s="20"/>
    </row>
    <row r="2826" spans="1:10">
      <c r="A2826" s="20"/>
      <c r="G2826" s="20">
        <v>44504</v>
      </c>
      <c r="H2826" s="3">
        <v>4.4610000000000003</v>
      </c>
      <c r="J2826" s="20"/>
    </row>
    <row r="2827" spans="1:10">
      <c r="A2827" s="20"/>
      <c r="G2827" s="20">
        <v>44505</v>
      </c>
      <c r="H2827" s="3">
        <v>4.4690000000000003</v>
      </c>
      <c r="J2827" s="20"/>
    </row>
    <row r="2828" spans="1:10">
      <c r="A2828" s="20"/>
      <c r="G2828" s="20">
        <v>44508</v>
      </c>
      <c r="H2828" s="3">
        <v>4.3849999999999998</v>
      </c>
      <c r="J2828" s="20"/>
    </row>
    <row r="2829" spans="1:10">
      <c r="A2829" s="20"/>
      <c r="G2829" s="20">
        <v>44509</v>
      </c>
      <c r="H2829" s="3">
        <v>4.2169999999999996</v>
      </c>
      <c r="J2829" s="20"/>
    </row>
    <row r="2830" spans="1:10">
      <c r="A2830" s="20"/>
      <c r="G2830" s="20">
        <v>44510</v>
      </c>
      <c r="H2830" s="3">
        <v>4.2220000000000004</v>
      </c>
      <c r="J2830" s="20"/>
    </row>
    <row r="2831" spans="1:10">
      <c r="A2831" s="20"/>
      <c r="G2831" s="20">
        <v>44511</v>
      </c>
      <c r="H2831" s="3">
        <v>4.343</v>
      </c>
      <c r="J2831" s="20"/>
    </row>
    <row r="2832" spans="1:10">
      <c r="A2832" s="20"/>
      <c r="G2832" s="20">
        <v>44512</v>
      </c>
      <c r="H2832" s="3">
        <v>4.1820000000000004</v>
      </c>
      <c r="J2832" s="20"/>
    </row>
    <row r="2833" spans="1:10">
      <c r="A2833" s="20"/>
      <c r="G2833" s="20">
        <v>44515</v>
      </c>
      <c r="H2833" s="3">
        <v>4.2990000000000004</v>
      </c>
      <c r="J2833" s="20"/>
    </row>
    <row r="2834" spans="1:10">
      <c r="A2834" s="20"/>
      <c r="G2834" s="20">
        <v>44516</v>
      </c>
      <c r="H2834" s="3">
        <v>4.3390000000000004</v>
      </c>
      <c r="J2834" s="20"/>
    </row>
    <row r="2835" spans="1:10">
      <c r="A2835" s="20"/>
      <c r="G2835" s="20">
        <v>44517</v>
      </c>
      <c r="H2835" s="3">
        <v>4.2649999999999997</v>
      </c>
      <c r="J2835" s="20"/>
    </row>
    <row r="2836" spans="1:10">
      <c r="A2836" s="20"/>
      <c r="G2836" s="20">
        <v>44518</v>
      </c>
      <c r="H2836" s="3">
        <v>4.2489999999999997</v>
      </c>
      <c r="J2836" s="20"/>
    </row>
    <row r="2837" spans="1:10">
      <c r="A2837" s="20"/>
      <c r="G2837" s="20">
        <v>44519</v>
      </c>
      <c r="H2837" s="3">
        <v>4.351</v>
      </c>
      <c r="J2837" s="20"/>
    </row>
    <row r="2838" spans="1:10">
      <c r="A2838" s="20"/>
      <c r="G2838" s="20">
        <v>44522</v>
      </c>
      <c r="H2838" s="3">
        <v>4.2050000000000001</v>
      </c>
      <c r="J2838" s="20"/>
    </row>
    <row r="2839" spans="1:10">
      <c r="A2839" s="20"/>
      <c r="G2839" s="20">
        <v>44523</v>
      </c>
      <c r="H2839" s="3">
        <v>4.3479999999999999</v>
      </c>
      <c r="J2839" s="20"/>
    </row>
    <row r="2840" spans="1:10">
      <c r="A2840" s="20"/>
      <c r="G2840" s="20">
        <v>44524</v>
      </c>
      <c r="H2840" s="3">
        <v>4.4269999999999996</v>
      </c>
      <c r="J2840" s="20"/>
    </row>
    <row r="2841" spans="1:10">
      <c r="A2841" s="20"/>
      <c r="G2841" s="20">
        <v>44525</v>
      </c>
      <c r="H2841" s="3">
        <v>4.4720000000000004</v>
      </c>
      <c r="J2841" s="20"/>
    </row>
    <row r="2842" spans="1:10">
      <c r="A2842" s="20"/>
      <c r="G2842" s="20">
        <v>44526</v>
      </c>
      <c r="H2842" s="3">
        <v>4.5839999999999996</v>
      </c>
      <c r="J2842" s="20"/>
    </row>
    <row r="2843" spans="1:10">
      <c r="A2843" s="20"/>
      <c r="G2843" s="20">
        <v>44529</v>
      </c>
      <c r="H2843" s="3">
        <v>4.3099999999999996</v>
      </c>
      <c r="J2843" s="20"/>
    </row>
    <row r="2844" spans="1:10">
      <c r="A2844" s="20"/>
      <c r="G2844" s="20">
        <v>44530</v>
      </c>
      <c r="H2844" s="3">
        <v>4.157</v>
      </c>
      <c r="J2844" s="20"/>
    </row>
    <row r="2845" spans="1:10">
      <c r="A2845" s="20"/>
      <c r="G2845" s="20">
        <v>44531</v>
      </c>
      <c r="H2845" s="3">
        <v>3.9289999999999998</v>
      </c>
      <c r="J2845" s="20"/>
    </row>
    <row r="2846" spans="1:10">
      <c r="A2846" s="20"/>
      <c r="G2846" s="20">
        <v>44532</v>
      </c>
      <c r="H2846" s="3">
        <v>3.8460000000000001</v>
      </c>
      <c r="J2846" s="20"/>
    </row>
    <row r="2847" spans="1:10">
      <c r="A2847" s="20"/>
      <c r="G2847" s="20">
        <v>44533</v>
      </c>
      <c r="H2847" s="3">
        <v>3.867</v>
      </c>
      <c r="J2847" s="20"/>
    </row>
    <row r="2848" spans="1:10">
      <c r="A2848" s="20"/>
      <c r="G2848" s="20">
        <v>44536</v>
      </c>
      <c r="H2848" s="3">
        <v>3.593</v>
      </c>
      <c r="J2848" s="20"/>
    </row>
    <row r="2849" spans="1:10">
      <c r="A2849" s="20"/>
      <c r="G2849" s="20">
        <v>44537</v>
      </c>
      <c r="H2849" s="3">
        <v>3.6629999999999998</v>
      </c>
      <c r="J2849" s="20"/>
    </row>
    <row r="2850" spans="1:10">
      <c r="A2850" s="20"/>
      <c r="G2850" s="20">
        <v>44538</v>
      </c>
      <c r="H2850" s="3">
        <v>3.7250000000000001</v>
      </c>
      <c r="J2850" s="20"/>
    </row>
    <row r="2851" spans="1:10">
      <c r="A2851" s="20"/>
      <c r="G2851" s="20">
        <v>44539</v>
      </c>
      <c r="H2851" s="3">
        <v>3.7360000000000002</v>
      </c>
      <c r="J2851" s="20"/>
    </row>
    <row r="2852" spans="1:10">
      <c r="A2852" s="20"/>
      <c r="G2852" s="20">
        <v>44540</v>
      </c>
      <c r="H2852" s="3">
        <v>3.8279999999999998</v>
      </c>
      <c r="J2852" s="20"/>
    </row>
    <row r="2853" spans="1:10">
      <c r="A2853" s="20"/>
      <c r="G2853" s="20">
        <v>44543</v>
      </c>
      <c r="H2853" s="3">
        <v>3.7810000000000001</v>
      </c>
      <c r="J2853" s="20"/>
    </row>
    <row r="2854" spans="1:10">
      <c r="A2854" s="20"/>
      <c r="G2854" s="20">
        <v>44544</v>
      </c>
      <c r="H2854" s="3">
        <v>3.7320000000000002</v>
      </c>
      <c r="J2854" s="20"/>
    </row>
    <row r="2855" spans="1:10">
      <c r="A2855" s="20"/>
      <c r="G2855" s="20">
        <v>44545</v>
      </c>
      <c r="H2855" s="3">
        <v>3.7690000000000001</v>
      </c>
      <c r="J2855" s="20"/>
    </row>
    <row r="2856" spans="1:10">
      <c r="A2856" s="20"/>
      <c r="G2856" s="20">
        <v>44546</v>
      </c>
      <c r="H2856" s="3">
        <v>3.7160000000000002</v>
      </c>
      <c r="J2856" s="20"/>
    </row>
    <row r="2857" spans="1:10">
      <c r="A2857" s="20"/>
      <c r="G2857" s="20">
        <v>44547</v>
      </c>
      <c r="H2857" s="3">
        <v>3.6309999999999998</v>
      </c>
      <c r="J2857" s="20"/>
    </row>
    <row r="2858" spans="1:10">
      <c r="A2858" s="20"/>
      <c r="G2858" s="20">
        <v>44550</v>
      </c>
      <c r="H2858" s="3">
        <v>3.7149999999999999</v>
      </c>
      <c r="J2858" s="20"/>
    </row>
    <row r="2859" spans="1:10">
      <c r="A2859" s="20"/>
      <c r="G2859" s="20">
        <v>44551</v>
      </c>
      <c r="H2859" s="3">
        <v>3.758</v>
      </c>
      <c r="J2859" s="20"/>
    </row>
    <row r="2860" spans="1:10">
      <c r="A2860" s="20"/>
      <c r="G2860" s="20">
        <v>44552</v>
      </c>
      <c r="H2860" s="3">
        <v>3.798</v>
      </c>
      <c r="J2860" s="20"/>
    </row>
    <row r="2861" spans="1:10">
      <c r="A2861" s="20"/>
      <c r="G2861" s="20">
        <v>44553</v>
      </c>
      <c r="H2861" s="3">
        <v>3.6269999999999998</v>
      </c>
      <c r="J2861" s="20"/>
    </row>
    <row r="2862" spans="1:10">
      <c r="A2862" s="20"/>
      <c r="G2862" s="20">
        <v>44554</v>
      </c>
      <c r="H2862" s="3">
        <v>3.6179999999999999</v>
      </c>
      <c r="J2862" s="20"/>
    </row>
    <row r="2863" spans="1:10">
      <c r="A2863" s="20"/>
      <c r="G2863" s="20">
        <v>44557</v>
      </c>
      <c r="H2863" s="3">
        <v>3.8610000000000002</v>
      </c>
      <c r="J2863" s="20"/>
    </row>
    <row r="2864" spans="1:10">
      <c r="A2864" s="20"/>
      <c r="G2864" s="20">
        <v>44558</v>
      </c>
      <c r="H2864" s="3">
        <v>3.8359999999999999</v>
      </c>
      <c r="J2864" s="20"/>
    </row>
    <row r="2865" spans="1:10">
      <c r="A2865" s="20"/>
      <c r="G2865" s="20">
        <v>44559</v>
      </c>
      <c r="H2865" s="3">
        <v>3.8090000000000002</v>
      </c>
      <c r="J2865" s="20"/>
    </row>
    <row r="2866" spans="1:10">
      <c r="A2866" s="20"/>
      <c r="G2866" s="20">
        <v>44560</v>
      </c>
      <c r="H2866" s="3">
        <v>3.3220000000000001</v>
      </c>
      <c r="J2866" s="20"/>
    </row>
    <row r="2867" spans="1:10">
      <c r="A2867" s="20"/>
      <c r="G2867" s="20">
        <v>44561</v>
      </c>
      <c r="H2867" s="3">
        <v>3.3620000000000001</v>
      </c>
      <c r="J2867" s="20"/>
    </row>
    <row r="2868" spans="1:10">
      <c r="A2868" s="20"/>
      <c r="G2868" s="20">
        <v>44564</v>
      </c>
      <c r="H2868" s="3">
        <v>3.4060000000000001</v>
      </c>
      <c r="J2868" s="20"/>
    </row>
    <row r="2869" spans="1:10">
      <c r="A2869" s="20"/>
      <c r="G2869" s="20">
        <v>44565</v>
      </c>
      <c r="H2869" s="3">
        <v>3.4129999999999998</v>
      </c>
      <c r="J2869" s="20"/>
    </row>
    <row r="2870" spans="1:10">
      <c r="A2870" s="20"/>
      <c r="G2870" s="20">
        <v>44566</v>
      </c>
      <c r="H2870" s="3">
        <v>3.4420000000000002</v>
      </c>
      <c r="J2870" s="20"/>
    </row>
    <row r="2871" spans="1:10">
      <c r="A2871" s="20"/>
      <c r="G2871" s="20">
        <v>44567</v>
      </c>
      <c r="H2871" s="3">
        <v>3.45</v>
      </c>
      <c r="J2871" s="20"/>
    </row>
    <row r="2872" spans="1:10">
      <c r="A2872" s="20"/>
      <c r="G2872" s="20">
        <v>44568</v>
      </c>
      <c r="H2872" s="3">
        <v>3.47</v>
      </c>
      <c r="J2872" s="20"/>
    </row>
    <row r="2873" spans="1:10">
      <c r="A2873" s="20"/>
      <c r="G2873" s="20">
        <v>44571</v>
      </c>
      <c r="H2873" s="3">
        <v>3.5030000000000001</v>
      </c>
      <c r="J2873" s="20"/>
    </row>
    <row r="2874" spans="1:10">
      <c r="A2874" s="20"/>
      <c r="G2874" s="20">
        <v>44572</v>
      </c>
      <c r="H2874" s="3">
        <v>3.516</v>
      </c>
      <c r="J2874" s="20"/>
    </row>
    <row r="2875" spans="1:10">
      <c r="A2875" s="20"/>
      <c r="G2875" s="20">
        <v>44573</v>
      </c>
      <c r="H2875" s="3">
        <v>3.5510000000000002</v>
      </c>
      <c r="J2875" s="20"/>
    </row>
    <row r="2876" spans="1:10">
      <c r="A2876" s="20"/>
      <c r="G2876" s="20">
        <v>44574</v>
      </c>
      <c r="H2876" s="3">
        <v>3.528</v>
      </c>
      <c r="J2876" s="20"/>
    </row>
    <row r="2877" spans="1:10">
      <c r="A2877" s="20"/>
      <c r="G2877" s="20">
        <v>44575</v>
      </c>
      <c r="H2877" s="3">
        <v>3.532</v>
      </c>
      <c r="J2877" s="20"/>
    </row>
    <row r="2878" spans="1:10">
      <c r="A2878" s="20"/>
      <c r="G2878" s="20">
        <v>44578</v>
      </c>
      <c r="H2878" s="3">
        <v>3.5590000000000002</v>
      </c>
      <c r="J2878" s="20"/>
    </row>
    <row r="2879" spans="1:10">
      <c r="A2879" s="20"/>
      <c r="G2879" s="20">
        <v>44579</v>
      </c>
      <c r="H2879" s="3">
        <v>3.53</v>
      </c>
      <c r="J2879" s="20"/>
    </row>
    <row r="2880" spans="1:10">
      <c r="A2880" s="20"/>
      <c r="G2880" s="20">
        <v>44580</v>
      </c>
      <c r="H2880" s="3">
        <v>3.5049999999999999</v>
      </c>
      <c r="J2880" s="20"/>
    </row>
    <row r="2881" spans="1:10">
      <c r="A2881" s="20"/>
      <c r="G2881" s="20">
        <v>44581</v>
      </c>
      <c r="H2881" s="3">
        <v>3.43</v>
      </c>
      <c r="J2881" s="20"/>
    </row>
    <row r="2882" spans="1:10">
      <c r="A2882" s="20"/>
      <c r="G2882" s="20">
        <v>44582</v>
      </c>
      <c r="H2882" s="3">
        <v>3.46</v>
      </c>
      <c r="J2882" s="20"/>
    </row>
    <row r="2883" spans="1:10">
      <c r="A2883" s="20"/>
      <c r="G2883" s="20">
        <v>44585</v>
      </c>
      <c r="H2883" s="3">
        <v>3.48</v>
      </c>
      <c r="J2883" s="20"/>
    </row>
    <row r="2884" spans="1:10">
      <c r="A2884" s="20"/>
      <c r="G2884" s="20">
        <v>44586</v>
      </c>
      <c r="H2884" s="3">
        <v>3.5339999999999998</v>
      </c>
      <c r="J2884" s="20"/>
    </row>
    <row r="2885" spans="1:10">
      <c r="A2885" s="20"/>
      <c r="G2885" s="20">
        <v>44587</v>
      </c>
      <c r="H2885" s="3">
        <v>3.6080000000000001</v>
      </c>
      <c r="J2885" s="20"/>
    </row>
    <row r="2886" spans="1:10">
      <c r="A2886" s="20"/>
      <c r="G2886" s="20">
        <v>44588</v>
      </c>
      <c r="H2886" s="3">
        <v>3.67</v>
      </c>
      <c r="J2886" s="20"/>
    </row>
    <row r="2887" spans="1:10">
      <c r="A2887" s="20"/>
      <c r="G2887" s="20">
        <v>44589</v>
      </c>
      <c r="H2887" s="3">
        <v>3.7509999999999999</v>
      </c>
      <c r="J2887" s="20"/>
    </row>
    <row r="2888" spans="1:10">
      <c r="A2888" s="20"/>
      <c r="G2888" s="20">
        <v>44592</v>
      </c>
      <c r="H2888" s="3">
        <v>3.8010000000000002</v>
      </c>
      <c r="J2888" s="20"/>
    </row>
    <row r="2889" spans="1:10">
      <c r="A2889" s="20"/>
      <c r="G2889" s="20">
        <v>44593</v>
      </c>
      <c r="H2889" s="3">
        <v>3.7730000000000001</v>
      </c>
      <c r="J2889" s="20"/>
    </row>
    <row r="2890" spans="1:10">
      <c r="A2890" s="20"/>
      <c r="G2890" s="20">
        <v>44594</v>
      </c>
      <c r="H2890" s="3">
        <v>3.903</v>
      </c>
      <c r="J2890" s="20"/>
    </row>
    <row r="2891" spans="1:10">
      <c r="A2891" s="20"/>
      <c r="G2891" s="20">
        <v>44595</v>
      </c>
      <c r="H2891" s="3">
        <v>3.806</v>
      </c>
      <c r="J2891" s="20"/>
    </row>
    <row r="2892" spans="1:10">
      <c r="A2892" s="20"/>
      <c r="G2892" s="20">
        <v>44596</v>
      </c>
      <c r="H2892" s="3">
        <v>3.75</v>
      </c>
      <c r="J2892" s="20"/>
    </row>
    <row r="2893" spans="1:10">
      <c r="A2893" s="20"/>
      <c r="G2893" s="20">
        <v>44599</v>
      </c>
      <c r="H2893" s="3">
        <v>3.6789999999999998</v>
      </c>
      <c r="J2893" s="20"/>
    </row>
    <row r="2894" spans="1:10">
      <c r="A2894" s="20"/>
      <c r="G2894" s="20">
        <v>44600</v>
      </c>
      <c r="H2894" s="3">
        <v>3.7069999999999999</v>
      </c>
      <c r="J2894" s="20"/>
    </row>
    <row r="2895" spans="1:10">
      <c r="A2895" s="20"/>
      <c r="G2895" s="20">
        <v>44601</v>
      </c>
      <c r="H2895" s="3">
        <v>3.625</v>
      </c>
      <c r="J2895" s="20"/>
    </row>
    <row r="2896" spans="1:10">
      <c r="A2896" s="20"/>
      <c r="G2896" s="20">
        <v>44602</v>
      </c>
      <c r="H2896" s="3">
        <v>3.6139999999999999</v>
      </c>
      <c r="J2896" s="20"/>
    </row>
    <row r="2897" spans="1:10">
      <c r="A2897" s="20"/>
      <c r="G2897" s="20">
        <v>44603</v>
      </c>
      <c r="H2897" s="3">
        <v>3.6230000000000002</v>
      </c>
      <c r="J2897" s="20"/>
    </row>
    <row r="2898" spans="1:10">
      <c r="A2898" s="20"/>
      <c r="G2898" s="20">
        <v>44606</v>
      </c>
      <c r="H2898" s="3">
        <v>3.7029999999999998</v>
      </c>
      <c r="J2898" s="20"/>
    </row>
    <row r="2899" spans="1:10">
      <c r="A2899" s="20"/>
      <c r="G2899" s="20">
        <v>44607</v>
      </c>
      <c r="H2899" s="3">
        <v>3.7229999999999999</v>
      </c>
      <c r="J2899" s="20"/>
    </row>
    <row r="2900" spans="1:10">
      <c r="A2900" s="20"/>
      <c r="G2900" s="20">
        <v>44608</v>
      </c>
      <c r="H2900" s="3">
        <v>3.839</v>
      </c>
      <c r="J2900" s="20"/>
    </row>
    <row r="2901" spans="1:10">
      <c r="A2901" s="20"/>
      <c r="G2901" s="20">
        <v>44609</v>
      </c>
      <c r="H2901" s="3">
        <v>3.82</v>
      </c>
      <c r="J2901" s="20"/>
    </row>
    <row r="2902" spans="1:10">
      <c r="A2902" s="20"/>
      <c r="G2902" s="20">
        <v>44610</v>
      </c>
      <c r="H2902" s="3">
        <v>3.81</v>
      </c>
      <c r="J2902" s="20"/>
    </row>
    <row r="2903" spans="1:10">
      <c r="A2903" s="20"/>
      <c r="G2903" s="20">
        <v>44613</v>
      </c>
      <c r="H2903" s="3">
        <v>3.903</v>
      </c>
      <c r="J2903" s="20"/>
    </row>
    <row r="2904" spans="1:10">
      <c r="A2904" s="20"/>
      <c r="G2904" s="20">
        <v>44614</v>
      </c>
      <c r="H2904" s="3">
        <v>3.8260000000000001</v>
      </c>
      <c r="J2904" s="20"/>
    </row>
    <row r="2905" spans="1:10">
      <c r="A2905" s="20"/>
      <c r="G2905" s="20">
        <v>44615</v>
      </c>
      <c r="H2905" s="3">
        <v>3.891</v>
      </c>
      <c r="J2905" s="20"/>
    </row>
    <row r="2906" spans="1:10">
      <c r="A2906" s="20"/>
      <c r="G2906" s="20">
        <v>44616</v>
      </c>
      <c r="H2906" s="3">
        <v>3.8769999999999998</v>
      </c>
      <c r="J2906" s="20"/>
    </row>
    <row r="2907" spans="1:10">
      <c r="A2907" s="20"/>
      <c r="G2907" s="20">
        <v>44617</v>
      </c>
      <c r="H2907" s="3">
        <v>3.8050000000000002</v>
      </c>
      <c r="J2907" s="20"/>
    </row>
    <row r="2908" spans="1:10">
      <c r="A2908" s="20"/>
      <c r="G2908" s="20">
        <v>44620</v>
      </c>
      <c r="H2908" s="3">
        <v>3.7429999999999999</v>
      </c>
      <c r="J2908" s="20"/>
    </row>
    <row r="2909" spans="1:10">
      <c r="A2909" s="20"/>
      <c r="G2909" s="20">
        <v>44621</v>
      </c>
      <c r="H2909" s="3">
        <v>3.819</v>
      </c>
      <c r="J2909" s="20"/>
    </row>
    <row r="2910" spans="1:10">
      <c r="A2910" s="20"/>
      <c r="G2910" s="20">
        <v>44622</v>
      </c>
      <c r="H2910" s="3">
        <v>3.9239999999999999</v>
      </c>
      <c r="J2910" s="20"/>
    </row>
    <row r="2911" spans="1:10">
      <c r="A2911" s="20"/>
      <c r="G2911" s="20">
        <v>44623</v>
      </c>
      <c r="H2911" s="3">
        <v>3.8780000000000001</v>
      </c>
      <c r="J2911" s="20"/>
    </row>
    <row r="2912" spans="1:10">
      <c r="A2912" s="20"/>
      <c r="G2912" s="20">
        <v>44624</v>
      </c>
      <c r="H2912" s="3">
        <v>3.98</v>
      </c>
      <c r="J2912" s="20"/>
    </row>
    <row r="2913" spans="1:10">
      <c r="A2913" s="20"/>
      <c r="G2913" s="20">
        <v>44627</v>
      </c>
      <c r="H2913" s="3">
        <v>3.9729999999999999</v>
      </c>
      <c r="J2913" s="20"/>
    </row>
    <row r="2914" spans="1:10">
      <c r="A2914" s="20"/>
      <c r="G2914" s="20">
        <v>44628</v>
      </c>
      <c r="H2914" s="3">
        <v>3.9220000000000002</v>
      </c>
      <c r="J2914" s="20"/>
    </row>
    <row r="2915" spans="1:10">
      <c r="A2915" s="20"/>
      <c r="G2915" s="20">
        <v>44629</v>
      </c>
      <c r="H2915" s="3">
        <v>3.8919999999999999</v>
      </c>
      <c r="J2915" s="20"/>
    </row>
    <row r="2916" spans="1:10">
      <c r="A2916" s="20"/>
      <c r="G2916" s="20">
        <v>44630</v>
      </c>
      <c r="H2916" s="3">
        <v>3.9289999999999998</v>
      </c>
      <c r="J2916" s="20"/>
    </row>
    <row r="2917" spans="1:10">
      <c r="A2917" s="20"/>
      <c r="G2917" s="20">
        <v>44631</v>
      </c>
      <c r="H2917" s="3">
        <v>3.9809999999999999</v>
      </c>
      <c r="J2917" s="20"/>
    </row>
    <row r="2918" spans="1:10">
      <c r="A2918" s="20"/>
      <c r="G2918" s="20">
        <v>44634</v>
      </c>
      <c r="H2918" s="3">
        <v>3.952</v>
      </c>
      <c r="J2918" s="20"/>
    </row>
    <row r="2919" spans="1:10">
      <c r="A2919" s="20"/>
      <c r="G2919" s="20">
        <v>44635</v>
      </c>
      <c r="H2919" s="3">
        <v>3.9329999999999998</v>
      </c>
      <c r="J2919" s="20"/>
    </row>
    <row r="2920" spans="1:10">
      <c r="A2920" s="20"/>
      <c r="G2920" s="20">
        <v>44636</v>
      </c>
      <c r="H2920" s="3">
        <v>3.9649999999999999</v>
      </c>
      <c r="J2920" s="20"/>
    </row>
    <row r="2921" spans="1:10">
      <c r="A2921" s="20"/>
      <c r="G2921" s="20">
        <v>44637</v>
      </c>
      <c r="H2921" s="3">
        <v>4.032</v>
      </c>
      <c r="J2921" s="20"/>
    </row>
    <row r="2922" spans="1:10">
      <c r="A2922" s="20"/>
      <c r="G2922" s="20">
        <v>44638</v>
      </c>
      <c r="H2922" s="3">
        <v>4.04</v>
      </c>
      <c r="J2922" s="20"/>
    </row>
    <row r="2923" spans="1:10">
      <c r="A2923" s="20"/>
      <c r="G2923" s="20">
        <v>44641</v>
      </c>
      <c r="H2923" s="3">
        <v>4.0659999999999998</v>
      </c>
      <c r="J2923" s="20"/>
    </row>
    <row r="2924" spans="1:10">
      <c r="A2924" s="20"/>
      <c r="G2924" s="20">
        <v>44642</v>
      </c>
      <c r="H2924" s="3">
        <v>4.1539999999999999</v>
      </c>
      <c r="J2924" s="20"/>
    </row>
    <row r="2925" spans="1:10">
      <c r="A2925" s="20"/>
      <c r="G2925" s="20">
        <v>44643</v>
      </c>
      <c r="H2925" s="3">
        <v>4.13</v>
      </c>
      <c r="J2925" s="20"/>
    </row>
    <row r="2926" spans="1:10">
      <c r="A2926" s="20"/>
      <c r="G2926" s="20">
        <v>44644</v>
      </c>
      <c r="H2926" s="3">
        <v>4.3</v>
      </c>
      <c r="J2926" s="20"/>
    </row>
    <row r="2927" spans="1:10">
      <c r="A2927" s="20"/>
      <c r="G2927" s="20">
        <v>44645</v>
      </c>
      <c r="H2927" s="3">
        <v>4.383</v>
      </c>
      <c r="J2927" s="20"/>
    </row>
    <row r="2928" spans="1:10">
      <c r="A2928" s="20"/>
      <c r="G2928" s="20">
        <v>44648</v>
      </c>
      <c r="H2928" s="3">
        <v>4.3760000000000003</v>
      </c>
      <c r="J2928" s="20"/>
    </row>
    <row r="2929" spans="1:10">
      <c r="A2929" s="20"/>
      <c r="G2929" s="20">
        <v>44649</v>
      </c>
      <c r="H2929" s="3">
        <v>4.3019999999999996</v>
      </c>
      <c r="J2929" s="20"/>
    </row>
    <row r="2930" spans="1:10">
      <c r="A2930" s="20"/>
      <c r="G2930" s="20">
        <v>44650</v>
      </c>
      <c r="H2930" s="3">
        <v>4.3760000000000003</v>
      </c>
      <c r="J2930" s="20"/>
    </row>
    <row r="2931" spans="1:10">
      <c r="A2931" s="20"/>
      <c r="G2931" s="20">
        <v>44651</v>
      </c>
      <c r="H2931" s="3">
        <v>4.4400000000000004</v>
      </c>
      <c r="J2931" s="20"/>
    </row>
    <row r="2932" spans="1:10">
      <c r="A2932" s="20"/>
      <c r="G2932" s="20">
        <v>44652</v>
      </c>
      <c r="H2932" s="3">
        <v>4.5039999999999996</v>
      </c>
      <c r="J2932" s="20"/>
    </row>
    <row r="2933" spans="1:10">
      <c r="A2933" s="20"/>
      <c r="G2933" s="20">
        <v>44655</v>
      </c>
      <c r="H2933" s="3">
        <v>4.5940000000000003</v>
      </c>
      <c r="J2933" s="20"/>
    </row>
    <row r="2934" spans="1:10">
      <c r="A2934" s="20"/>
      <c r="G2934" s="20">
        <v>44656</v>
      </c>
      <c r="H2934" s="3">
        <v>4.7229999999999999</v>
      </c>
      <c r="J2934" s="20"/>
    </row>
    <row r="2935" spans="1:10">
      <c r="A2935" s="20"/>
      <c r="G2935" s="20">
        <v>44657</v>
      </c>
      <c r="H2935" s="3">
        <v>4.7919999999999998</v>
      </c>
      <c r="J2935" s="20"/>
    </row>
    <row r="2936" spans="1:10">
      <c r="A2936" s="20"/>
      <c r="G2936" s="20">
        <v>44658</v>
      </c>
      <c r="H2936" s="3">
        <v>4.9640000000000004</v>
      </c>
      <c r="J2936" s="20"/>
    </row>
    <row r="2937" spans="1:10">
      <c r="A2937" s="20"/>
      <c r="G2937" s="20">
        <v>44659</v>
      </c>
      <c r="H2937" s="3">
        <v>4.9989999999999997</v>
      </c>
      <c r="J2937" s="20"/>
    </row>
    <row r="2938" spans="1:10">
      <c r="A2938" s="20"/>
      <c r="G2938" s="20">
        <v>44662</v>
      </c>
      <c r="H2938" s="3">
        <v>5.1779999999999999</v>
      </c>
      <c r="J2938" s="20"/>
    </row>
    <row r="2939" spans="1:10">
      <c r="A2939" s="20"/>
      <c r="G2939" s="20">
        <v>44663</v>
      </c>
      <c r="H2939" s="3">
        <v>5.1550000000000002</v>
      </c>
      <c r="J2939" s="20"/>
    </row>
    <row r="2940" spans="1:10">
      <c r="A2940" s="20"/>
      <c r="G2940" s="20">
        <v>44664</v>
      </c>
      <c r="H2940" s="3">
        <v>5.3179999999999996</v>
      </c>
      <c r="J2940" s="20"/>
    </row>
    <row r="2941" spans="1:10">
      <c r="A2941" s="20"/>
      <c r="G2941" s="20">
        <v>44665</v>
      </c>
      <c r="H2941" s="3">
        <v>5.431</v>
      </c>
      <c r="J2941" s="20"/>
    </row>
    <row r="2942" spans="1:10">
      <c r="A2942" s="20"/>
      <c r="G2942" s="20">
        <v>44666</v>
      </c>
      <c r="H2942" s="3">
        <v>5.4349999999999996</v>
      </c>
      <c r="J2942" s="20"/>
    </row>
    <row r="2943" spans="1:10">
      <c r="A2943" s="20"/>
      <c r="G2943" s="20">
        <v>44669</v>
      </c>
      <c r="H2943" s="3">
        <v>5.5949999999999998</v>
      </c>
      <c r="J2943" s="20"/>
    </row>
    <row r="2944" spans="1:10">
      <c r="A2944" s="20"/>
      <c r="G2944" s="20">
        <v>44670</v>
      </c>
      <c r="H2944" s="3">
        <v>5.41</v>
      </c>
      <c r="J2944" s="20"/>
    </row>
    <row r="2945" spans="1:10">
      <c r="A2945" s="20"/>
      <c r="G2945" s="20">
        <v>44671</v>
      </c>
      <c r="H2945" s="3">
        <v>5.1189999999999998</v>
      </c>
      <c r="J2945" s="20"/>
    </row>
    <row r="2946" spans="1:10">
      <c r="A2946" s="20"/>
      <c r="G2946" s="20">
        <v>44672</v>
      </c>
      <c r="H2946" s="3">
        <v>5.0279999999999996</v>
      </c>
      <c r="J2946" s="20"/>
    </row>
    <row r="2947" spans="1:10">
      <c r="A2947" s="20"/>
      <c r="G2947" s="20">
        <v>44673</v>
      </c>
      <c r="H2947" s="3">
        <v>4.6879999999999997</v>
      </c>
      <c r="J2947" s="20"/>
    </row>
    <row r="2948" spans="1:10">
      <c r="A2948" s="20"/>
      <c r="G2948" s="20">
        <v>44676</v>
      </c>
      <c r="H2948" s="3">
        <v>4.9000000000000004</v>
      </c>
      <c r="J2948" s="20"/>
    </row>
    <row r="2949" spans="1:10">
      <c r="A2949" s="20"/>
      <c r="G2949" s="20">
        <v>44677</v>
      </c>
      <c r="H2949" s="3">
        <v>4.9630000000000001</v>
      </c>
      <c r="J2949" s="20"/>
    </row>
    <row r="2950" spans="1:10">
      <c r="A2950" s="20"/>
      <c r="G2950" s="20">
        <v>44678</v>
      </c>
      <c r="H2950" s="3">
        <v>5.1059999999999999</v>
      </c>
      <c r="J2950" s="20"/>
    </row>
    <row r="2951" spans="1:10">
      <c r="A2951" s="20"/>
      <c r="G2951" s="20">
        <v>44679</v>
      </c>
      <c r="H2951" s="3">
        <v>4.99</v>
      </c>
      <c r="J2951" s="20"/>
    </row>
    <row r="2952" spans="1:10">
      <c r="A2952" s="20"/>
      <c r="G2952" s="20">
        <v>44680</v>
      </c>
      <c r="H2952" s="3">
        <v>5.1619999999999999</v>
      </c>
      <c r="J2952" s="20"/>
    </row>
    <row r="2953" spans="1:10">
      <c r="A2953" s="20"/>
      <c r="G2953" s="20">
        <v>44683</v>
      </c>
      <c r="H2953" s="3">
        <v>5.4180000000000001</v>
      </c>
      <c r="J2953" s="20"/>
    </row>
    <row r="2954" spans="1:10">
      <c r="A2954" s="20"/>
      <c r="G2954" s="20">
        <v>44684</v>
      </c>
      <c r="H2954" s="3">
        <v>5.3979999999999997</v>
      </c>
      <c r="J2954" s="20"/>
    </row>
    <row r="2955" spans="1:10">
      <c r="A2955" s="20"/>
      <c r="G2955" s="20">
        <v>44685</v>
      </c>
      <c r="H2955" s="3">
        <v>5.6529999999999996</v>
      </c>
      <c r="J2955" s="20"/>
    </row>
    <row r="2956" spans="1:10">
      <c r="A2956" s="20"/>
      <c r="G2956" s="20">
        <v>44686</v>
      </c>
      <c r="H2956" s="3">
        <v>5.8209999999999997</v>
      </c>
      <c r="J2956" s="20"/>
    </row>
    <row r="2957" spans="1:10">
      <c r="A2957" s="20"/>
      <c r="G2957" s="20">
        <v>44687</v>
      </c>
      <c r="H2957" s="3">
        <v>5.5650000000000004</v>
      </c>
      <c r="J2957" s="20"/>
    </row>
    <row r="2958" spans="1:10">
      <c r="A2958" s="20"/>
      <c r="G2958" s="20">
        <v>44690</v>
      </c>
      <c r="H2958" s="3">
        <v>5.1189999999999998</v>
      </c>
      <c r="J2958" s="20"/>
    </row>
    <row r="2959" spans="1:10">
      <c r="A2959" s="20"/>
      <c r="G2959" s="20">
        <v>44691</v>
      </c>
      <c r="H2959" s="3">
        <v>5.23</v>
      </c>
      <c r="J2959" s="20"/>
    </row>
    <row r="2960" spans="1:10">
      <c r="A2960" s="20"/>
      <c r="G2960" s="20">
        <v>44692</v>
      </c>
      <c r="H2960" s="3">
        <v>5.3289999999999997</v>
      </c>
      <c r="J2960" s="20"/>
    </row>
    <row r="2961" spans="1:10">
      <c r="A2961" s="20"/>
      <c r="G2961" s="20">
        <v>44693</v>
      </c>
      <c r="H2961" s="3">
        <v>5.3470000000000004</v>
      </c>
      <c r="J2961" s="20"/>
    </row>
    <row r="2962" spans="1:10">
      <c r="A2962" s="20"/>
      <c r="G2962" s="20">
        <v>44694</v>
      </c>
      <c r="H2962" s="3">
        <v>5.3339999999999996</v>
      </c>
      <c r="J2962" s="20"/>
    </row>
    <row r="2963" spans="1:10">
      <c r="A2963" s="20"/>
      <c r="G2963" s="20">
        <v>44697</v>
      </c>
      <c r="H2963" s="3">
        <v>5.5119999999999996</v>
      </c>
      <c r="J2963" s="20"/>
    </row>
    <row r="2964" spans="1:10">
      <c r="A2964" s="20"/>
      <c r="G2964" s="20">
        <v>44698</v>
      </c>
      <c r="H2964" s="3">
        <v>5.6289999999999996</v>
      </c>
      <c r="J2964" s="20"/>
    </row>
    <row r="2965" spans="1:10">
      <c r="A2965" s="20"/>
      <c r="G2965" s="20">
        <v>44699</v>
      </c>
      <c r="H2965" s="3">
        <v>5.6520000000000001</v>
      </c>
      <c r="J2965" s="20"/>
    </row>
    <row r="2966" spans="1:10">
      <c r="A2966" s="20"/>
      <c r="G2966" s="20">
        <v>44700</v>
      </c>
      <c r="H2966" s="3">
        <v>5.5590000000000002</v>
      </c>
      <c r="J2966" s="20"/>
    </row>
    <row r="2967" spans="1:10">
      <c r="A2967" s="20"/>
      <c r="G2967" s="20">
        <v>44701</v>
      </c>
      <c r="H2967" s="3">
        <v>5.6</v>
      </c>
      <c r="J2967" s="20"/>
    </row>
    <row r="2968" spans="1:10">
      <c r="A2968" s="20"/>
      <c r="G2968" s="20">
        <v>44704</v>
      </c>
      <c r="H2968" s="3">
        <v>5.774</v>
      </c>
      <c r="J2968" s="20"/>
    </row>
    <row r="2969" spans="1:10">
      <c r="A2969" s="20"/>
      <c r="G2969" s="20">
        <v>44705</v>
      </c>
      <c r="H2969" s="3">
        <v>5.8620000000000001</v>
      </c>
      <c r="J2969" s="20"/>
    </row>
    <row r="2970" spans="1:10">
      <c r="A2970" s="20"/>
      <c r="G2970" s="20">
        <v>44706</v>
      </c>
      <c r="H2970" s="3">
        <v>5.9119999999999999</v>
      </c>
      <c r="J2970" s="20"/>
    </row>
    <row r="2971" spans="1:10">
      <c r="A2971" s="20"/>
      <c r="G2971" s="20">
        <v>44707</v>
      </c>
      <c r="H2971" s="3">
        <v>5.819</v>
      </c>
      <c r="J2971" s="20"/>
    </row>
    <row r="2972" spans="1:10">
      <c r="A2972" s="20"/>
      <c r="G2972" s="20">
        <v>44708</v>
      </c>
      <c r="H2972" s="3">
        <v>5.8579999999999997</v>
      </c>
      <c r="J2972" s="20"/>
    </row>
    <row r="2973" spans="1:10">
      <c r="A2973" s="20"/>
      <c r="G2973" s="20">
        <v>44711</v>
      </c>
      <c r="H2973" s="3">
        <v>5.8769999999999998</v>
      </c>
      <c r="J2973" s="20"/>
    </row>
    <row r="2974" spans="1:10">
      <c r="A2974" s="20"/>
      <c r="G2974" s="20">
        <v>44712</v>
      </c>
      <c r="H2974" s="3">
        <v>5.72</v>
      </c>
      <c r="J2974" s="20"/>
    </row>
    <row r="2975" spans="1:10">
      <c r="A2975" s="20"/>
      <c r="G2975" s="20">
        <v>44713</v>
      </c>
      <c r="H2975" s="3">
        <v>6.0179999999999998</v>
      </c>
      <c r="J2975" s="20"/>
    </row>
    <row r="2976" spans="1:10">
      <c r="A2976" s="20"/>
      <c r="G2976" s="20">
        <v>44714</v>
      </c>
      <c r="H2976" s="3">
        <v>5.9509999999999996</v>
      </c>
      <c r="J2976" s="20"/>
    </row>
    <row r="2977" spans="1:10">
      <c r="A2977" s="20"/>
      <c r="G2977" s="20">
        <v>44715</v>
      </c>
      <c r="H2977" s="3">
        <v>6.0780000000000003</v>
      </c>
      <c r="J2977" s="20"/>
    </row>
    <row r="2978" spans="1:10">
      <c r="A2978" s="20"/>
      <c r="G2978" s="20">
        <v>44718</v>
      </c>
      <c r="H2978" s="3">
        <v>6.4619999999999997</v>
      </c>
      <c r="J2978" s="20"/>
    </row>
    <row r="2979" spans="1:10">
      <c r="A2979" s="20"/>
      <c r="G2979" s="20">
        <v>44719</v>
      </c>
      <c r="H2979" s="3">
        <v>6.5650000000000004</v>
      </c>
      <c r="J2979" s="20"/>
    </row>
    <row r="2980" spans="1:10">
      <c r="A2980" s="20"/>
      <c r="G2980" s="20">
        <v>44720</v>
      </c>
      <c r="H2980" s="3">
        <v>6.4850000000000003</v>
      </c>
      <c r="J2980" s="20"/>
    </row>
    <row r="2981" spans="1:10">
      <c r="A2981" s="20"/>
      <c r="G2981" s="20">
        <v>44721</v>
      </c>
      <c r="H2981" s="3">
        <v>6.71</v>
      </c>
      <c r="J2981" s="20"/>
    </row>
    <row r="2982" spans="1:10">
      <c r="A2982" s="20"/>
      <c r="G2982" s="20">
        <v>44722</v>
      </c>
      <c r="H2982" s="3">
        <v>6.6749999999999998</v>
      </c>
      <c r="J2982" s="20"/>
    </row>
    <row r="2983" spans="1:10">
      <c r="A2983" s="20"/>
      <c r="G2983" s="20">
        <v>44725</v>
      </c>
      <c r="H2983" s="3">
        <v>6.6449999999999996</v>
      </c>
      <c r="J2983" s="20"/>
    </row>
    <row r="2984" spans="1:10">
      <c r="A2984" s="20"/>
      <c r="G2984" s="20">
        <v>44726</v>
      </c>
      <c r="H2984" s="3">
        <v>6.1749999999999998</v>
      </c>
      <c r="J2984" s="20"/>
    </row>
    <row r="2985" spans="1:10">
      <c r="A2985" s="20"/>
      <c r="G2985" s="20">
        <v>44727</v>
      </c>
      <c r="H2985" s="3">
        <v>6.14</v>
      </c>
      <c r="J2985" s="20"/>
    </row>
    <row r="2986" spans="1:10">
      <c r="A2986" s="20"/>
      <c r="G2986" s="20">
        <v>44728</v>
      </c>
      <c r="H2986" s="3">
        <v>5.9550000000000001</v>
      </c>
      <c r="J2986" s="20"/>
    </row>
    <row r="2987" spans="1:10">
      <c r="A2987" s="20"/>
      <c r="G2987" s="20">
        <v>44729</v>
      </c>
      <c r="H2987" s="3">
        <v>5.4969999999999999</v>
      </c>
      <c r="J2987" s="20"/>
    </row>
    <row r="2988" spans="1:10">
      <c r="A2988" s="20"/>
      <c r="G2988" s="20">
        <v>44732</v>
      </c>
      <c r="H2988" s="3">
        <v>5.3029999999999999</v>
      </c>
      <c r="J2988" s="20"/>
    </row>
    <row r="2989" spans="1:10">
      <c r="A2989" s="20"/>
      <c r="G2989" s="20">
        <v>44733</v>
      </c>
      <c r="H2989" s="3">
        <v>5.3819999999999997</v>
      </c>
      <c r="J2989" s="20"/>
    </row>
    <row r="2990" spans="1:10">
      <c r="A2990" s="20"/>
      <c r="G2990" s="20">
        <v>44734</v>
      </c>
      <c r="H2990" s="3">
        <v>5.3959999999999999</v>
      </c>
      <c r="J2990" s="20"/>
    </row>
    <row r="2991" spans="1:10">
      <c r="A2991" s="20"/>
      <c r="G2991" s="20">
        <v>44735</v>
      </c>
      <c r="H2991" s="3">
        <v>5.1829999999999998</v>
      </c>
      <c r="J2991" s="20"/>
    </row>
    <row r="2992" spans="1:10">
      <c r="A2992" s="20"/>
      <c r="G2992" s="20">
        <v>44736</v>
      </c>
      <c r="H2992" s="3">
        <v>5.0880000000000001</v>
      </c>
      <c r="J2992" s="20"/>
    </row>
    <row r="2993" spans="1:10">
      <c r="A2993" s="20"/>
      <c r="G2993" s="20">
        <v>44739</v>
      </c>
      <c r="H2993" s="3">
        <v>5.14</v>
      </c>
      <c r="J2993" s="20"/>
    </row>
    <row r="2994" spans="1:10">
      <c r="A2994" s="20"/>
      <c r="G2994" s="20">
        <v>44740</v>
      </c>
      <c r="H2994" s="3">
        <v>5.2359999999999998</v>
      </c>
      <c r="J2994" s="20"/>
    </row>
    <row r="2995" spans="1:10">
      <c r="A2995" s="20"/>
      <c r="G2995" s="20">
        <v>44741</v>
      </c>
      <c r="H2995" s="3">
        <v>5.149</v>
      </c>
      <c r="J2995" s="20"/>
    </row>
    <row r="2996" spans="1:10">
      <c r="A2996" s="20"/>
      <c r="G2996" s="20">
        <v>44742</v>
      </c>
      <c r="H2996" s="3">
        <v>4.6920000000000002</v>
      </c>
      <c r="J2996" s="20"/>
    </row>
    <row r="2997" spans="1:10">
      <c r="A2997" s="20"/>
      <c r="G2997" s="20">
        <v>44743</v>
      </c>
      <c r="H2997" s="3">
        <v>4.7480000000000002</v>
      </c>
      <c r="J2997" s="20"/>
    </row>
    <row r="2998" spans="1:10">
      <c r="A2998" s="20"/>
      <c r="G2998" s="20">
        <v>44746</v>
      </c>
      <c r="H2998" s="3">
        <v>4.8339999999999996</v>
      </c>
      <c r="J2998" s="20"/>
    </row>
    <row r="2999" spans="1:10">
      <c r="A2999" s="20"/>
      <c r="G2999" s="20">
        <v>44747</v>
      </c>
      <c r="H2999" s="3">
        <v>4.6390000000000002</v>
      </c>
      <c r="J2999" s="20"/>
    </row>
    <row r="3000" spans="1:10">
      <c r="A3000" s="20"/>
      <c r="G3000" s="20">
        <v>44748</v>
      </c>
      <c r="H3000" s="3">
        <v>4.6829999999999998</v>
      </c>
      <c r="J3000" s="20"/>
    </row>
    <row r="3001" spans="1:10">
      <c r="A3001" s="20"/>
      <c r="G3001" s="20">
        <v>44749</v>
      </c>
      <c r="H3001" s="3">
        <v>5.0030000000000001</v>
      </c>
      <c r="J3001" s="20"/>
    </row>
    <row r="3002" spans="1:10">
      <c r="A3002" s="20"/>
      <c r="G3002" s="20">
        <v>44750</v>
      </c>
      <c r="H3002" s="3">
        <v>4.9379999999999997</v>
      </c>
      <c r="J3002" s="20"/>
    </row>
    <row r="3003" spans="1:10">
      <c r="A3003" s="20"/>
      <c r="G3003" s="20">
        <v>44753</v>
      </c>
      <c r="H3003" s="3">
        <v>5.0549999999999997</v>
      </c>
      <c r="J3003" s="20"/>
    </row>
    <row r="3004" spans="1:10">
      <c r="A3004" s="20"/>
      <c r="G3004" s="20">
        <v>44754</v>
      </c>
      <c r="H3004" s="3">
        <v>5.01</v>
      </c>
      <c r="J3004" s="20"/>
    </row>
    <row r="3005" spans="1:10">
      <c r="A3005" s="20"/>
      <c r="G3005" s="20">
        <v>44755</v>
      </c>
      <c r="H3005" s="3">
        <v>5.1589999999999998</v>
      </c>
      <c r="J3005" s="20"/>
    </row>
    <row r="3006" spans="1:10">
      <c r="A3006" s="20"/>
      <c r="G3006" s="20">
        <v>44756</v>
      </c>
      <c r="H3006" s="3">
        <v>5.1879999999999997</v>
      </c>
      <c r="J3006" s="20"/>
    </row>
    <row r="3007" spans="1:10">
      <c r="A3007" s="20"/>
      <c r="G3007" s="20">
        <v>44757</v>
      </c>
      <c r="H3007" s="3">
        <v>5.343</v>
      </c>
      <c r="J3007" s="20"/>
    </row>
    <row r="3008" spans="1:10">
      <c r="A3008" s="20"/>
      <c r="G3008" s="20">
        <v>44760</v>
      </c>
      <c r="H3008" s="3">
        <v>5.476</v>
      </c>
      <c r="J3008" s="20"/>
    </row>
    <row r="3009" spans="1:10">
      <c r="A3009" s="20"/>
      <c r="G3009" s="20">
        <v>44761</v>
      </c>
      <c r="H3009" s="3">
        <v>5.3780000000000001</v>
      </c>
      <c r="J3009" s="20"/>
    </row>
    <row r="3010" spans="1:10">
      <c r="A3010" s="20"/>
      <c r="G3010" s="20">
        <v>44762</v>
      </c>
      <c r="H3010" s="3">
        <v>5.6050000000000004</v>
      </c>
      <c r="J3010" s="20"/>
    </row>
    <row r="3011" spans="1:10">
      <c r="A3011" s="20"/>
      <c r="G3011" s="20">
        <v>44763</v>
      </c>
      <c r="H3011" s="3">
        <v>5.5890000000000004</v>
      </c>
      <c r="J3011" s="20"/>
    </row>
    <row r="3012" spans="1:10">
      <c r="A3012" s="20"/>
      <c r="G3012" s="20">
        <v>44764</v>
      </c>
      <c r="H3012" s="3">
        <v>5.718</v>
      </c>
      <c r="J3012" s="20"/>
    </row>
    <row r="3013" spans="1:10">
      <c r="A3013" s="20"/>
      <c r="G3013" s="20">
        <v>44767</v>
      </c>
      <c r="H3013" s="3">
        <v>5.9249999999999998</v>
      </c>
      <c r="J3013" s="20"/>
    </row>
    <row r="3014" spans="1:10">
      <c r="A3014" s="20"/>
      <c r="G3014" s="20">
        <v>44768</v>
      </c>
      <c r="H3014" s="3">
        <v>5.8780000000000001</v>
      </c>
      <c r="J3014" s="20"/>
    </row>
    <row r="3015" spans="1:10">
      <c r="A3015" s="20"/>
      <c r="G3015" s="20">
        <v>44769</v>
      </c>
      <c r="H3015" s="3">
        <v>5.7869999999999999</v>
      </c>
      <c r="J3015" s="20"/>
    </row>
    <row r="3016" spans="1:10">
      <c r="A3016" s="20"/>
      <c r="G3016" s="20">
        <v>44770</v>
      </c>
      <c r="H3016" s="3">
        <v>5.6369999999999996</v>
      </c>
      <c r="J3016" s="20"/>
    </row>
    <row r="3017" spans="1:10">
      <c r="A3017" s="20"/>
      <c r="G3017" s="20">
        <v>44771</v>
      </c>
      <c r="H3017" s="3">
        <v>5.6769999999999996</v>
      </c>
      <c r="J3017" s="20"/>
    </row>
    <row r="3018" spans="1:10">
      <c r="A3018" s="20"/>
      <c r="G3018" s="20">
        <v>44774</v>
      </c>
      <c r="H3018" s="3">
        <v>5.6539999999999999</v>
      </c>
      <c r="J3018" s="20"/>
    </row>
    <row r="3019" spans="1:10">
      <c r="A3019" s="20"/>
      <c r="G3019" s="20">
        <v>44775</v>
      </c>
      <c r="H3019" s="3">
        <v>5.3979999999999997</v>
      </c>
      <c r="J3019" s="20"/>
    </row>
    <row r="3020" spans="1:10">
      <c r="A3020" s="20"/>
      <c r="G3020" s="20">
        <v>44776</v>
      </c>
      <c r="H3020" s="3">
        <v>5.6260000000000003</v>
      </c>
      <c r="J3020" s="20"/>
    </row>
    <row r="3021" spans="1:10">
      <c r="A3021" s="20"/>
      <c r="G3021" s="20">
        <v>44777</v>
      </c>
      <c r="H3021" s="3">
        <v>5.6050000000000004</v>
      </c>
      <c r="J3021" s="20"/>
    </row>
    <row r="3022" spans="1:10">
      <c r="A3022" s="20"/>
      <c r="G3022" s="20">
        <v>44778</v>
      </c>
      <c r="H3022" s="3">
        <v>5.5640000000000001</v>
      </c>
      <c r="J3022" s="20"/>
    </row>
    <row r="3023" spans="1:10">
      <c r="A3023" s="20"/>
      <c r="G3023" s="20">
        <v>44781</v>
      </c>
      <c r="H3023" s="3">
        <v>5.4340000000000002</v>
      </c>
      <c r="J3023" s="20"/>
    </row>
    <row r="3024" spans="1:10">
      <c r="A3024" s="20"/>
      <c r="G3024" s="20">
        <v>44782</v>
      </c>
      <c r="H3024" s="3">
        <v>5.5149999999999997</v>
      </c>
      <c r="J3024" s="20"/>
    </row>
    <row r="3025" spans="1:10">
      <c r="A3025" s="20"/>
      <c r="G3025" s="20">
        <v>44783</v>
      </c>
      <c r="H3025" s="3">
        <v>5.6710000000000003</v>
      </c>
      <c r="J3025" s="20"/>
    </row>
    <row r="3026" spans="1:10">
      <c r="A3026" s="20"/>
      <c r="G3026" s="20">
        <v>44784</v>
      </c>
      <c r="H3026" s="3">
        <v>5.9569999999999999</v>
      </c>
      <c r="J3026" s="20"/>
    </row>
    <row r="3027" spans="1:10">
      <c r="A3027" s="20"/>
      <c r="G3027" s="20">
        <v>44785</v>
      </c>
      <c r="H3027" s="3">
        <v>5.9720000000000004</v>
      </c>
      <c r="J3027" s="20"/>
    </row>
    <row r="3028" spans="1:10">
      <c r="A3028" s="20"/>
      <c r="G3028" s="20">
        <v>44788</v>
      </c>
      <c r="H3028" s="3">
        <v>6.1260000000000003</v>
      </c>
      <c r="J3028" s="20"/>
    </row>
    <row r="3029" spans="1:10">
      <c r="A3029" s="20"/>
      <c r="G3029" s="20">
        <v>44789</v>
      </c>
      <c r="H3029" s="3">
        <v>6.3570000000000002</v>
      </c>
      <c r="J3029" s="20"/>
    </row>
    <row r="3030" spans="1:10">
      <c r="A3030" s="20"/>
      <c r="G3030" s="20">
        <v>44790</v>
      </c>
      <c r="H3030" s="3">
        <v>6.32</v>
      </c>
      <c r="J3030" s="20"/>
    </row>
    <row r="3031" spans="1:10">
      <c r="A3031" s="20"/>
      <c r="G3031" s="20">
        <v>44791</v>
      </c>
      <c r="H3031" s="3">
        <v>6.3710000000000004</v>
      </c>
      <c r="J3031" s="20"/>
    </row>
    <row r="3032" spans="1:10">
      <c r="A3032" s="20"/>
      <c r="G3032" s="20">
        <v>44792</v>
      </c>
      <c r="H3032" s="3">
        <v>6.3540000000000001</v>
      </c>
      <c r="J3032" s="20"/>
    </row>
    <row r="3033" spans="1:10">
      <c r="A3033" s="20"/>
      <c r="G3033" s="20">
        <v>44795</v>
      </c>
      <c r="H3033" s="3">
        <v>6.5380000000000003</v>
      </c>
      <c r="J3033" s="20"/>
    </row>
    <row r="3034" spans="1:10">
      <c r="A3034" s="20"/>
      <c r="G3034" s="20">
        <v>44796</v>
      </c>
      <c r="H3034" s="3">
        <v>6.4359999999999999</v>
      </c>
      <c r="J3034" s="20"/>
    </row>
    <row r="3035" spans="1:10">
      <c r="A3035" s="20"/>
      <c r="G3035" s="20">
        <v>44797</v>
      </c>
      <c r="H3035" s="3">
        <v>6.4720000000000004</v>
      </c>
      <c r="J3035" s="20"/>
    </row>
    <row r="3036" spans="1:10">
      <c r="A3036" s="20"/>
      <c r="G3036" s="20">
        <v>44798</v>
      </c>
      <c r="H3036" s="3">
        <v>6.5330000000000004</v>
      </c>
      <c r="J3036" s="20"/>
    </row>
    <row r="3037" spans="1:10">
      <c r="A3037" s="20"/>
      <c r="G3037" s="20">
        <v>44799</v>
      </c>
      <c r="H3037" s="3">
        <v>6.5670000000000002</v>
      </c>
      <c r="J3037" s="20"/>
    </row>
    <row r="3038" spans="1:10">
      <c r="A3038" s="20"/>
      <c r="G3038" s="20">
        <v>44802</v>
      </c>
      <c r="H3038" s="3">
        <v>6.6050000000000004</v>
      </c>
      <c r="J3038" s="20"/>
    </row>
    <row r="3039" spans="1:10">
      <c r="A3039" s="20"/>
      <c r="G3039" s="20">
        <v>44803</v>
      </c>
      <c r="H3039" s="3">
        <v>6.577</v>
      </c>
      <c r="J3039" s="20"/>
    </row>
    <row r="3040" spans="1:10">
      <c r="A3040" s="20"/>
      <c r="G3040" s="20">
        <v>44804</v>
      </c>
      <c r="H3040" s="3">
        <v>6.6139999999999999</v>
      </c>
      <c r="J3040" s="20"/>
    </row>
    <row r="3041" spans="1:10">
      <c r="A3041" s="20"/>
      <c r="G3041" s="20">
        <v>44805</v>
      </c>
      <c r="H3041" s="3">
        <v>6.6769999999999996</v>
      </c>
      <c r="J3041" s="20"/>
    </row>
    <row r="3042" spans="1:10">
      <c r="A3042" s="20"/>
      <c r="G3042" s="20">
        <v>44806</v>
      </c>
      <c r="H3042" s="3">
        <v>6.5529999999999999</v>
      </c>
      <c r="J3042" s="20"/>
    </row>
    <row r="3043" spans="1:10">
      <c r="A3043" s="20"/>
      <c r="G3043" s="20">
        <v>44809</v>
      </c>
      <c r="H3043" s="3">
        <v>6.5289999999999999</v>
      </c>
      <c r="J3043" s="20"/>
    </row>
    <row r="3044" spans="1:10">
      <c r="A3044" s="20"/>
      <c r="G3044" s="20">
        <v>44810</v>
      </c>
      <c r="H3044" s="3">
        <v>6.1870000000000003</v>
      </c>
      <c r="J3044" s="20"/>
    </row>
    <row r="3045" spans="1:10">
      <c r="A3045" s="20"/>
      <c r="G3045" s="20">
        <v>44811</v>
      </c>
      <c r="H3045" s="3">
        <v>5.9390000000000001</v>
      </c>
      <c r="J3045" s="20"/>
    </row>
    <row r="3046" spans="1:10">
      <c r="A3046" s="20"/>
      <c r="G3046" s="20">
        <v>44812</v>
      </c>
      <c r="H3046" s="3">
        <v>5.9779999999999998</v>
      </c>
      <c r="J3046" s="20"/>
    </row>
    <row r="3047" spans="1:10">
      <c r="A3047" s="20"/>
      <c r="G3047" s="20">
        <v>44813</v>
      </c>
      <c r="H3047" s="3">
        <v>6.077</v>
      </c>
      <c r="J3047" s="20"/>
    </row>
    <row r="3048" spans="1:10">
      <c r="A3048" s="20"/>
      <c r="G3048" s="20">
        <v>44816</v>
      </c>
      <c r="H3048" s="3">
        <v>6.2009999999999996</v>
      </c>
      <c r="J3048" s="20"/>
    </row>
    <row r="3049" spans="1:10">
      <c r="A3049" s="20"/>
      <c r="G3049" s="20">
        <v>44817</v>
      </c>
      <c r="H3049" s="3">
        <v>6.218</v>
      </c>
      <c r="J3049" s="20"/>
    </row>
    <row r="3050" spans="1:10">
      <c r="A3050" s="20"/>
      <c r="G3050" s="20">
        <v>44818</v>
      </c>
      <c r="H3050" s="3">
        <v>6.5960000000000001</v>
      </c>
      <c r="J3050" s="20"/>
    </row>
    <row r="3051" spans="1:10">
      <c r="A3051" s="20"/>
      <c r="G3051" s="20">
        <v>44819</v>
      </c>
      <c r="H3051" s="3">
        <v>6.37</v>
      </c>
      <c r="J3051" s="20"/>
    </row>
    <row r="3052" spans="1:10">
      <c r="A3052" s="20"/>
      <c r="G3052" s="20">
        <v>44820</v>
      </c>
      <c r="H3052" s="3">
        <v>6.0750000000000002</v>
      </c>
      <c r="J3052" s="20"/>
    </row>
    <row r="3053" spans="1:10">
      <c r="A3053" s="20"/>
      <c r="G3053" s="20">
        <v>44823</v>
      </c>
      <c r="H3053" s="3">
        <v>6.05</v>
      </c>
      <c r="J3053" s="20"/>
    </row>
    <row r="3054" spans="1:10">
      <c r="A3054" s="20"/>
      <c r="G3054" s="20">
        <v>44824</v>
      </c>
      <c r="H3054" s="3">
        <v>5.9080000000000004</v>
      </c>
      <c r="J3054" s="20"/>
    </row>
    <row r="3055" spans="1:10">
      <c r="A3055" s="20"/>
      <c r="G3055" s="20">
        <v>44825</v>
      </c>
      <c r="H3055" s="3">
        <v>5.86</v>
      </c>
      <c r="J3055" s="20"/>
    </row>
    <row r="3056" spans="1:10">
      <c r="A3056" s="20"/>
      <c r="G3056" s="20">
        <v>44826</v>
      </c>
      <c r="H3056" s="3">
        <v>5.6840000000000002</v>
      </c>
      <c r="J3056" s="20"/>
    </row>
    <row r="3057" spans="1:10">
      <c r="A3057" s="20"/>
      <c r="G3057" s="20">
        <v>44827</v>
      </c>
      <c r="H3057" s="3">
        <v>5.585</v>
      </c>
      <c r="J3057" s="20"/>
    </row>
    <row r="3058" spans="1:10">
      <c r="A3058" s="20"/>
      <c r="G3058" s="20">
        <v>44830</v>
      </c>
      <c r="H3058" s="3">
        <v>5.5119999999999996</v>
      </c>
      <c r="J3058" s="20"/>
    </row>
    <row r="3059" spans="1:10">
      <c r="A3059" s="20"/>
      <c r="G3059" s="20">
        <v>44831</v>
      </c>
      <c r="H3059" s="3">
        <v>5.4370000000000003</v>
      </c>
      <c r="J3059" s="20"/>
    </row>
    <row r="3060" spans="1:10">
      <c r="A3060" s="20"/>
      <c r="G3060" s="20">
        <v>44832</v>
      </c>
      <c r="H3060" s="3">
        <v>5.431</v>
      </c>
      <c r="J3060" s="20"/>
    </row>
    <row r="3061" spans="1:10">
      <c r="A3061" s="20"/>
      <c r="G3061" s="20">
        <v>44833</v>
      </c>
      <c r="H3061" s="3">
        <v>5.4059999999999997</v>
      </c>
      <c r="J3061" s="20"/>
    </row>
    <row r="3062" spans="1:10">
      <c r="A3062" s="20"/>
      <c r="G3062" s="20">
        <v>44834</v>
      </c>
      <c r="H3062" s="3">
        <v>5.4390000000000001</v>
      </c>
      <c r="J3062" s="20"/>
    </row>
    <row r="3063" spans="1:10">
      <c r="A3063" s="20"/>
      <c r="G3063" s="20">
        <v>44837</v>
      </c>
      <c r="H3063" s="3">
        <v>5.3940000000000001</v>
      </c>
      <c r="J3063" s="20"/>
    </row>
    <row r="3064" spans="1:10">
      <c r="A3064" s="20"/>
      <c r="G3064" s="20">
        <v>44838</v>
      </c>
      <c r="H3064" s="3">
        <v>5.4820000000000002</v>
      </c>
      <c r="J3064" s="20"/>
    </row>
    <row r="3065" spans="1:10">
      <c r="A3065" s="20"/>
      <c r="G3065" s="20">
        <v>44839</v>
      </c>
      <c r="H3065" s="3">
        <v>5.5519999999999996</v>
      </c>
      <c r="J3065" s="20"/>
    </row>
    <row r="3066" spans="1:10">
      <c r="A3066" s="20"/>
      <c r="G3066" s="20">
        <v>44840</v>
      </c>
      <c r="H3066" s="3">
        <v>5.4980000000000002</v>
      </c>
      <c r="J3066" s="20"/>
    </row>
    <row r="3067" spans="1:10">
      <c r="A3067" s="20"/>
      <c r="G3067" s="20">
        <v>44841</v>
      </c>
      <c r="H3067" s="3">
        <v>5.4690000000000003</v>
      </c>
      <c r="J3067" s="20"/>
    </row>
    <row r="3068" spans="1:10">
      <c r="A3068" s="20"/>
      <c r="G3068" s="20">
        <v>44844</v>
      </c>
      <c r="H3068" s="3">
        <v>5.5869999999999997</v>
      </c>
      <c r="J3068" s="20"/>
    </row>
    <row r="3069" spans="1:10">
      <c r="A3069" s="20"/>
      <c r="G3069" s="20">
        <v>44845</v>
      </c>
      <c r="H3069" s="3">
        <v>5.6520000000000001</v>
      </c>
      <c r="J3069" s="20"/>
    </row>
    <row r="3070" spans="1:10">
      <c r="A3070" s="20"/>
      <c r="G3070" s="20">
        <v>44846</v>
      </c>
      <c r="H3070" s="3">
        <v>5.5830000000000002</v>
      </c>
      <c r="J3070" s="20"/>
    </row>
    <row r="3071" spans="1:10">
      <c r="A3071" s="20"/>
      <c r="G3071" s="20">
        <v>44847</v>
      </c>
      <c r="H3071" s="3">
        <v>5.702</v>
      </c>
      <c r="J3071" s="20"/>
    </row>
    <row r="3072" spans="1:10">
      <c r="A3072" s="20"/>
      <c r="G3072" s="20">
        <v>44848</v>
      </c>
      <c r="H3072" s="3">
        <v>5.6189999999999998</v>
      </c>
      <c r="J3072" s="20"/>
    </row>
    <row r="3073" spans="1:10">
      <c r="A3073" s="20"/>
      <c r="G3073" s="20">
        <v>44851</v>
      </c>
      <c r="H3073" s="3">
        <v>5.4569999999999999</v>
      </c>
      <c r="J3073" s="20"/>
    </row>
    <row r="3074" spans="1:10">
      <c r="A3074" s="20"/>
      <c r="G3074" s="20">
        <v>44852</v>
      </c>
      <c r="H3074" s="3">
        <v>5.3129999999999997</v>
      </c>
      <c r="J3074" s="20"/>
    </row>
    <row r="3075" spans="1:10">
      <c r="A3075" s="20"/>
      <c r="G3075" s="20">
        <v>44853</v>
      </c>
      <c r="H3075" s="3">
        <v>5.0810000000000004</v>
      </c>
      <c r="J3075" s="20"/>
    </row>
    <row r="3076" spans="1:10">
      <c r="A3076" s="20"/>
      <c r="G3076" s="20">
        <v>44854</v>
      </c>
      <c r="H3076" s="3">
        <v>5.07</v>
      </c>
      <c r="J3076" s="20"/>
    </row>
    <row r="3077" spans="1:10">
      <c r="A3077" s="20"/>
      <c r="G3077" s="20">
        <v>44855</v>
      </c>
      <c r="H3077" s="3">
        <v>4.8929999999999998</v>
      </c>
      <c r="J3077" s="20"/>
    </row>
    <row r="3078" spans="1:10">
      <c r="A3078" s="20"/>
      <c r="G3078" s="20">
        <v>44858</v>
      </c>
      <c r="H3078" s="3">
        <v>5.0149999999999997</v>
      </c>
      <c r="J3078" s="20"/>
    </row>
    <row r="3079" spans="1:10">
      <c r="A3079" s="20"/>
      <c r="G3079" s="20">
        <v>44859</v>
      </c>
      <c r="H3079" s="3">
        <v>5.306</v>
      </c>
      <c r="J3079" s="20"/>
    </row>
    <row r="3080" spans="1:10">
      <c r="A3080" s="20"/>
      <c r="G3080" s="20">
        <v>44860</v>
      </c>
      <c r="H3080" s="3">
        <v>5.25</v>
      </c>
      <c r="J3080" s="20"/>
    </row>
    <row r="3081" spans="1:10">
      <c r="A3081" s="20"/>
      <c r="G3081" s="20">
        <v>44861</v>
      </c>
      <c r="H3081" s="3">
        <v>5.1269999999999998</v>
      </c>
      <c r="J3081" s="20"/>
    </row>
    <row r="3082" spans="1:10">
      <c r="A3082" s="20"/>
      <c r="G3082" s="20">
        <v>44862</v>
      </c>
      <c r="H3082" s="3">
        <v>5.077</v>
      </c>
      <c r="J3082" s="20"/>
    </row>
    <row r="3083" spans="1:10">
      <c r="A3083" s="20"/>
      <c r="G3083" s="20">
        <v>44865</v>
      </c>
      <c r="H3083" s="3">
        <v>5.2439999999999998</v>
      </c>
      <c r="J3083" s="20"/>
    </row>
    <row r="3084" spans="1:10">
      <c r="A3084" s="20"/>
      <c r="G3084" s="20">
        <v>44866</v>
      </c>
      <c r="H3084" s="3">
        <v>5.101</v>
      </c>
      <c r="J3084" s="20"/>
    </row>
    <row r="3085" spans="1:10">
      <c r="A3085" s="20"/>
      <c r="G3085" s="20">
        <v>44867</v>
      </c>
      <c r="H3085" s="3">
        <v>5.2469999999999999</v>
      </c>
      <c r="J3085" s="20"/>
    </row>
    <row r="3086" spans="1:10">
      <c r="A3086" s="20"/>
      <c r="G3086" s="20">
        <v>44868</v>
      </c>
      <c r="H3086" s="3">
        <v>5.2030000000000003</v>
      </c>
      <c r="J3086" s="20"/>
    </row>
    <row r="3087" spans="1:10">
      <c r="A3087" s="20"/>
      <c r="G3087" s="20">
        <v>44869</v>
      </c>
      <c r="H3087" s="3">
        <v>5.5060000000000002</v>
      </c>
      <c r="J3087" s="20"/>
    </row>
    <row r="3088" spans="1:10">
      <c r="A3088" s="20"/>
      <c r="G3088" s="20">
        <v>44872</v>
      </c>
      <c r="H3088" s="3">
        <v>5.492</v>
      </c>
      <c r="J3088" s="20"/>
    </row>
    <row r="3089" spans="1:10">
      <c r="A3089" s="20"/>
      <c r="G3089" s="20">
        <v>44873</v>
      </c>
      <c r="H3089" s="3">
        <v>5.2729999999999997</v>
      </c>
      <c r="J3089" s="20"/>
    </row>
    <row r="3090" spans="1:10">
      <c r="A3090" s="20"/>
      <c r="G3090" s="20">
        <v>44874</v>
      </c>
      <c r="H3090" s="3">
        <v>5.157</v>
      </c>
      <c r="J3090" s="20"/>
    </row>
    <row r="3091" spans="1:10">
      <c r="A3091" s="20"/>
      <c r="G3091" s="20">
        <v>44875</v>
      </c>
      <c r="H3091" s="3">
        <v>5.3140000000000001</v>
      </c>
      <c r="J3091" s="20"/>
    </row>
    <row r="3092" spans="1:10">
      <c r="A3092" s="20"/>
      <c r="G3092" s="20">
        <v>44876</v>
      </c>
      <c r="H3092" s="3">
        <v>5.157</v>
      </c>
      <c r="J3092" s="20"/>
    </row>
    <row r="3093" spans="1:10">
      <c r="A3093" s="20"/>
      <c r="G3093" s="20">
        <v>44879</v>
      </c>
      <c r="H3093" s="3">
        <v>5.2350000000000003</v>
      </c>
      <c r="J3093" s="20"/>
    </row>
    <row r="3094" spans="1:10">
      <c r="A3094" s="20"/>
      <c r="G3094" s="20">
        <v>44880</v>
      </c>
      <c r="H3094" s="3">
        <v>5.2530000000000001</v>
      </c>
      <c r="J3094" s="20"/>
    </row>
    <row r="3095" spans="1:10">
      <c r="A3095" s="20"/>
      <c r="G3095" s="20">
        <v>44881</v>
      </c>
      <c r="H3095" s="3">
        <v>5.3029999999999999</v>
      </c>
      <c r="J3095" s="20"/>
    </row>
    <row r="3096" spans="1:10">
      <c r="A3096" s="20"/>
      <c r="G3096" s="20">
        <v>44882</v>
      </c>
      <c r="H3096" s="3">
        <v>5.3330000000000002</v>
      </c>
      <c r="J3096" s="20"/>
    </row>
    <row r="3097" spans="1:10">
      <c r="A3097" s="20"/>
      <c r="G3097" s="20">
        <v>44883</v>
      </c>
      <c r="H3097" s="3">
        <v>5.3339999999999996</v>
      </c>
      <c r="J3097" s="20"/>
    </row>
    <row r="3098" spans="1:10">
      <c r="A3098" s="20"/>
      <c r="G3098" s="20">
        <v>44886</v>
      </c>
      <c r="H3098" s="3">
        <v>5.5350000000000001</v>
      </c>
      <c r="J3098" s="20"/>
    </row>
    <row r="3099" spans="1:10">
      <c r="A3099" s="20"/>
      <c r="G3099" s="20">
        <v>44887</v>
      </c>
      <c r="H3099" s="3">
        <v>5.61</v>
      </c>
      <c r="J3099" s="20"/>
    </row>
    <row r="3100" spans="1:10">
      <c r="A3100" s="20"/>
      <c r="G3100" s="20">
        <v>44888</v>
      </c>
      <c r="H3100" s="3">
        <v>5.843</v>
      </c>
      <c r="J3100" s="20"/>
    </row>
    <row r="3101" spans="1:10">
      <c r="A3101" s="20"/>
      <c r="G3101" s="20">
        <v>44889</v>
      </c>
      <c r="H3101" s="3">
        <v>5.8609999999999998</v>
      </c>
      <c r="J3101" s="20"/>
    </row>
    <row r="3102" spans="1:10">
      <c r="A3102" s="20"/>
      <c r="G3102" s="20">
        <v>44890</v>
      </c>
      <c r="H3102" s="3">
        <v>5.7149999999999999</v>
      </c>
      <c r="J3102" s="20"/>
    </row>
    <row r="3103" spans="1:10">
      <c r="A3103" s="20"/>
      <c r="G3103" s="20">
        <v>44893</v>
      </c>
      <c r="H3103" s="3">
        <v>5.79</v>
      </c>
      <c r="J3103" s="20"/>
    </row>
    <row r="3104" spans="1:10">
      <c r="A3104" s="20"/>
      <c r="G3104" s="20">
        <v>44894</v>
      </c>
      <c r="H3104" s="3">
        <v>5.7939999999999996</v>
      </c>
      <c r="J3104" s="20"/>
    </row>
    <row r="3105" spans="1:10">
      <c r="A3105" s="20"/>
      <c r="G3105" s="20">
        <v>44895</v>
      </c>
      <c r="H3105" s="3">
        <v>5.6950000000000003</v>
      </c>
      <c r="J3105" s="20"/>
    </row>
    <row r="3106" spans="1:10">
      <c r="A3106" s="20"/>
      <c r="G3106" s="20">
        <v>44896</v>
      </c>
      <c r="H3106" s="3">
        <v>5.7160000000000002</v>
      </c>
      <c r="J3106" s="20"/>
    </row>
    <row r="3107" spans="1:10">
      <c r="A3107" s="20"/>
      <c r="G3107" s="20">
        <v>44897</v>
      </c>
      <c r="H3107" s="3">
        <v>5.3179999999999996</v>
      </c>
      <c r="J3107" s="20"/>
    </row>
    <row r="3108" spans="1:10">
      <c r="A3108" s="20"/>
      <c r="G3108" s="20">
        <v>44900</v>
      </c>
      <c r="H3108" s="3">
        <v>4.9850000000000003</v>
      </c>
      <c r="J3108" s="20"/>
    </row>
    <row r="3109" spans="1:10">
      <c r="A3109" s="20"/>
      <c r="G3109" s="20">
        <v>44901</v>
      </c>
      <c r="H3109" s="3">
        <v>4.8259999999999996</v>
      </c>
      <c r="J3109" s="20"/>
    </row>
    <row r="3110" spans="1:10">
      <c r="A3110" s="20"/>
      <c r="G3110" s="20">
        <v>44902</v>
      </c>
      <c r="H3110" s="3">
        <v>5.08</v>
      </c>
      <c r="J3110" s="20"/>
    </row>
    <row r="3111" spans="1:10">
      <c r="A3111" s="20"/>
      <c r="G3111" s="20">
        <v>44903</v>
      </c>
      <c r="H3111" s="3">
        <v>5.1820000000000004</v>
      </c>
      <c r="J3111" s="20"/>
    </row>
    <row r="3112" spans="1:10">
      <c r="A3112" s="20"/>
      <c r="G3112" s="20">
        <v>44904</v>
      </c>
      <c r="H3112" s="3">
        <v>5.3310000000000004</v>
      </c>
      <c r="J3112" s="20"/>
    </row>
    <row r="3113" spans="1:10">
      <c r="A3113" s="20"/>
      <c r="G3113" s="20">
        <v>44907</v>
      </c>
      <c r="H3113" s="3">
        <v>5.4390000000000001</v>
      </c>
      <c r="J3113" s="20"/>
    </row>
    <row r="3114" spans="1:10">
      <c r="A3114" s="20"/>
      <c r="G3114" s="20">
        <v>44908</v>
      </c>
      <c r="H3114" s="3">
        <v>5.76</v>
      </c>
      <c r="J3114" s="20"/>
    </row>
    <row r="3115" spans="1:10">
      <c r="A3115" s="20"/>
      <c r="G3115" s="20">
        <v>44909</v>
      </c>
      <c r="H3115" s="3">
        <v>5.452</v>
      </c>
      <c r="J3115" s="20"/>
    </row>
    <row r="3116" spans="1:10">
      <c r="A3116" s="20"/>
      <c r="G3116" s="20">
        <v>44910</v>
      </c>
      <c r="H3116" s="3">
        <v>5.6479999999999997</v>
      </c>
      <c r="J3116" s="20"/>
    </row>
    <row r="3117" spans="1:10">
      <c r="A3117" s="20"/>
      <c r="G3117" s="20">
        <v>44911</v>
      </c>
      <c r="H3117" s="3">
        <v>5.532</v>
      </c>
      <c r="J3117" s="20"/>
    </row>
    <row r="3118" spans="1:10">
      <c r="A3118" s="20"/>
      <c r="G3118" s="20">
        <v>44914</v>
      </c>
      <c r="H3118" s="3">
        <v>5.2439999999999998</v>
      </c>
      <c r="J3118" s="20"/>
    </row>
    <row r="3119" spans="1:10">
      <c r="A3119" s="20"/>
      <c r="G3119" s="20">
        <v>44915</v>
      </c>
      <c r="H3119" s="3">
        <v>4.9000000000000004</v>
      </c>
      <c r="J3119" s="20"/>
    </row>
    <row r="3120" spans="1:10">
      <c r="A3120" s="20"/>
      <c r="G3120" s="20">
        <v>44916</v>
      </c>
      <c r="H3120" s="3">
        <v>4.9279999999999999</v>
      </c>
      <c r="J3120" s="20"/>
    </row>
    <row r="3121" spans="1:10">
      <c r="A3121" s="20"/>
      <c r="G3121" s="20">
        <v>44917</v>
      </c>
      <c r="H3121" s="3">
        <v>4.5789999999999997</v>
      </c>
      <c r="J3121" s="20"/>
    </row>
    <row r="3122" spans="1:10">
      <c r="A3122" s="20"/>
      <c r="G3122" s="20">
        <v>44918</v>
      </c>
      <c r="H3122" s="3">
        <v>4.5590000000000002</v>
      </c>
      <c r="J3122" s="20"/>
    </row>
    <row r="3123" spans="1:10">
      <c r="A3123" s="20"/>
      <c r="G3123" s="20">
        <v>44921</v>
      </c>
      <c r="H3123" s="3">
        <v>4.5039999999999996</v>
      </c>
      <c r="J3123" s="20"/>
    </row>
    <row r="3124" spans="1:10">
      <c r="A3124" s="20"/>
      <c r="G3124" s="20">
        <v>44922</v>
      </c>
      <c r="H3124" s="3">
        <v>4.577</v>
      </c>
      <c r="J3124" s="20"/>
    </row>
    <row r="3125" spans="1:10">
      <c r="A3125" s="20"/>
      <c r="G3125" s="20">
        <v>44923</v>
      </c>
      <c r="H3125" s="3">
        <v>4.3630000000000004</v>
      </c>
      <c r="J3125" s="20"/>
    </row>
    <row r="3126" spans="1:10">
      <c r="A3126" s="20"/>
      <c r="G3126" s="20">
        <v>44924</v>
      </c>
      <c r="H3126" s="3">
        <v>4.2560000000000002</v>
      </c>
      <c r="J3126" s="20"/>
    </row>
    <row r="3127" spans="1:10">
      <c r="A3127" s="20"/>
      <c r="G3127" s="20">
        <v>44925</v>
      </c>
      <c r="H3127" s="3">
        <v>4.2789999999999999</v>
      </c>
      <c r="J3127" s="20"/>
    </row>
    <row r="3128" spans="1:10">
      <c r="A3128" s="20"/>
      <c r="G3128" s="20">
        <v>44928</v>
      </c>
      <c r="H3128" s="3">
        <v>4.2939999999999996</v>
      </c>
      <c r="J3128" s="20"/>
    </row>
    <row r="3129" spans="1:10">
      <c r="A3129" s="20"/>
      <c r="G3129" s="20">
        <v>44929</v>
      </c>
      <c r="H3129" s="3">
        <v>4.1529999999999996</v>
      </c>
      <c r="J3129" s="20"/>
    </row>
    <row r="3130" spans="1:10">
      <c r="A3130" s="20"/>
      <c r="G3130" s="20">
        <v>44930</v>
      </c>
      <c r="H3130" s="3">
        <v>4.194</v>
      </c>
      <c r="J3130" s="20"/>
    </row>
    <row r="3131" spans="1:10">
      <c r="A3131" s="20"/>
      <c r="G3131" s="20">
        <v>44931</v>
      </c>
      <c r="H3131" s="3">
        <v>4.0110000000000001</v>
      </c>
      <c r="J3131" s="20"/>
    </row>
    <row r="3132" spans="1:10">
      <c r="A3132" s="20"/>
      <c r="G3132" s="20">
        <v>44932</v>
      </c>
      <c r="H3132" s="3">
        <v>3.9830000000000001</v>
      </c>
      <c r="J3132" s="20"/>
    </row>
    <row r="3133" spans="1:10">
      <c r="A3133" s="20"/>
      <c r="G3133" s="20">
        <v>44935</v>
      </c>
      <c r="H3133" s="3">
        <v>4.09</v>
      </c>
      <c r="J3133" s="20"/>
    </row>
    <row r="3134" spans="1:10">
      <c r="A3134" s="20"/>
      <c r="G3134" s="20">
        <v>44936</v>
      </c>
      <c r="H3134" s="3">
        <v>3.9750000000000001</v>
      </c>
      <c r="J3134" s="20"/>
    </row>
    <row r="3135" spans="1:10">
      <c r="A3135" s="20"/>
      <c r="G3135" s="20">
        <v>44937</v>
      </c>
      <c r="H3135" s="3">
        <v>4.0030000000000001</v>
      </c>
      <c r="J3135" s="20"/>
    </row>
    <row r="3136" spans="1:10">
      <c r="A3136" s="20"/>
      <c r="G3136" s="20">
        <v>44938</v>
      </c>
      <c r="H3136" s="3">
        <v>4.0449999999999999</v>
      </c>
      <c r="J3136" s="20"/>
    </row>
    <row r="3137" spans="1:10">
      <c r="A3137" s="20"/>
      <c r="G3137" s="20">
        <v>44939</v>
      </c>
      <c r="H3137" s="3">
        <v>4.0060000000000002</v>
      </c>
      <c r="J3137" s="20"/>
    </row>
    <row r="3138" spans="1:10">
      <c r="A3138" s="20"/>
      <c r="G3138" s="20">
        <v>44942</v>
      </c>
      <c r="H3138" s="3">
        <v>4.01</v>
      </c>
      <c r="J3138" s="20"/>
    </row>
    <row r="3139" spans="1:10">
      <c r="A3139" s="20"/>
      <c r="G3139" s="20">
        <v>44943</v>
      </c>
      <c r="H3139" s="3">
        <v>4.0209999999999999</v>
      </c>
      <c r="J3139" s="20"/>
    </row>
    <row r="3140" spans="1:10">
      <c r="A3140" s="20"/>
      <c r="G3140" s="20">
        <v>44944</v>
      </c>
      <c r="H3140" s="3">
        <v>3.9870000000000001</v>
      </c>
      <c r="J3140" s="20"/>
    </row>
    <row r="3141" spans="1:10">
      <c r="A3141" s="20"/>
      <c r="G3141" s="20">
        <v>44945</v>
      </c>
      <c r="H3141" s="3">
        <v>4.008</v>
      </c>
      <c r="J3141" s="20"/>
    </row>
    <row r="3142" spans="1:10">
      <c r="A3142" s="20"/>
      <c r="G3142" s="20">
        <v>44946</v>
      </c>
      <c r="H3142" s="3">
        <v>3.992</v>
      </c>
      <c r="J3142" s="20"/>
    </row>
    <row r="3143" spans="1:10">
      <c r="A3143" s="20"/>
      <c r="G3143" s="20">
        <v>44949</v>
      </c>
      <c r="H3143" s="3">
        <v>4.0030000000000001</v>
      </c>
      <c r="J3143" s="20"/>
    </row>
    <row r="3144" spans="1:10">
      <c r="A3144" s="20"/>
      <c r="G3144" s="20">
        <v>44950</v>
      </c>
      <c r="H3144" s="3">
        <v>3.9279999999999999</v>
      </c>
      <c r="J3144" s="20"/>
    </row>
    <row r="3145" spans="1:10">
      <c r="A3145" s="20"/>
      <c r="G3145" s="20">
        <v>44951</v>
      </c>
      <c r="H3145" s="3">
        <v>3.8969999999999998</v>
      </c>
      <c r="J3145" s="20"/>
    </row>
    <row r="3146" spans="1:10">
      <c r="A3146" s="20"/>
      <c r="G3146" s="20"/>
      <c r="J3146" s="20"/>
    </row>
    <row r="3147" spans="1:10">
      <c r="A3147" s="20"/>
      <c r="G3147" s="20"/>
      <c r="J3147" s="20"/>
    </row>
    <row r="3148" spans="1:10">
      <c r="A3148" s="20"/>
      <c r="G3148" s="20"/>
      <c r="J3148" s="20"/>
    </row>
    <row r="3149" spans="1:10">
      <c r="A3149" s="20"/>
      <c r="G3149" s="20"/>
      <c r="J3149" s="20"/>
    </row>
    <row r="3150" spans="1:10">
      <c r="A3150" s="20"/>
      <c r="G3150" s="20"/>
      <c r="J3150" s="20"/>
    </row>
    <row r="3151" spans="1:10">
      <c r="A3151" s="20"/>
      <c r="G3151" s="20"/>
      <c r="J3151" s="20"/>
    </row>
    <row r="3152" spans="1:10">
      <c r="A3152" s="20"/>
      <c r="G3152" s="20"/>
      <c r="J3152" s="20"/>
    </row>
    <row r="3153" spans="1:10">
      <c r="A3153" s="20"/>
      <c r="G3153" s="20"/>
      <c r="J3153" s="20"/>
    </row>
    <row r="3154" spans="1:10">
      <c r="A3154" s="20"/>
      <c r="G3154" s="20"/>
      <c r="J3154" s="20"/>
    </row>
    <row r="3155" spans="1:10">
      <c r="A3155" s="20"/>
      <c r="G3155" s="20"/>
      <c r="J3155" s="20"/>
    </row>
    <row r="3156" spans="1:10">
      <c r="A3156" s="20"/>
      <c r="G3156" s="20"/>
      <c r="J3156" s="20"/>
    </row>
    <row r="3157" spans="1:10">
      <c r="A3157" s="20"/>
      <c r="G3157" s="20"/>
      <c r="J3157" s="20"/>
    </row>
    <row r="3158" spans="1:10">
      <c r="A3158" s="20"/>
      <c r="G3158" s="20"/>
      <c r="J3158" s="20"/>
    </row>
    <row r="3159" spans="1:10">
      <c r="A3159" s="20"/>
      <c r="G3159" s="20"/>
      <c r="J3159" s="20"/>
    </row>
    <row r="3160" spans="1:10">
      <c r="A3160" s="20"/>
      <c r="G3160" s="20"/>
      <c r="J3160" s="20"/>
    </row>
    <row r="3161" spans="1:10">
      <c r="A3161" s="20"/>
      <c r="G3161" s="20"/>
      <c r="J3161" s="20"/>
    </row>
    <row r="3162" spans="1:10">
      <c r="A3162" s="20"/>
      <c r="G3162" s="20"/>
      <c r="J3162" s="20"/>
    </row>
    <row r="3163" spans="1:10">
      <c r="A3163" s="20"/>
      <c r="G3163" s="20"/>
      <c r="J3163" s="20"/>
    </row>
    <row r="3164" spans="1:10">
      <c r="A3164" s="20"/>
      <c r="G3164" s="20"/>
      <c r="J3164" s="20"/>
    </row>
    <row r="3165" spans="1:10">
      <c r="A3165" s="20"/>
      <c r="G3165" s="20"/>
      <c r="J3165" s="20"/>
    </row>
    <row r="3166" spans="1:10">
      <c r="A3166" s="20"/>
      <c r="G3166" s="20"/>
      <c r="J3166" s="20"/>
    </row>
    <row r="3167" spans="1:10">
      <c r="A3167" s="20"/>
      <c r="G3167" s="20"/>
      <c r="J3167" s="20"/>
    </row>
    <row r="3168" spans="1:10">
      <c r="A3168" s="20"/>
      <c r="G3168" s="20"/>
      <c r="J3168" s="20"/>
    </row>
    <row r="3169" spans="1:10">
      <c r="A3169" s="20"/>
      <c r="G3169" s="20"/>
      <c r="J3169" s="20"/>
    </row>
    <row r="3170" spans="1:10">
      <c r="A3170" s="20"/>
      <c r="G3170" s="20"/>
      <c r="J3170" s="20"/>
    </row>
    <row r="3171" spans="1:10">
      <c r="A3171" s="20"/>
      <c r="G3171" s="20"/>
      <c r="J3171" s="20"/>
    </row>
    <row r="3172" spans="1:10">
      <c r="A3172" s="20"/>
      <c r="G3172" s="20"/>
      <c r="J3172" s="20"/>
    </row>
    <row r="3173" spans="1:10">
      <c r="A3173" s="20"/>
      <c r="G3173" s="20"/>
      <c r="J3173" s="20"/>
    </row>
    <row r="3174" spans="1:10">
      <c r="A3174" s="20"/>
      <c r="G3174" s="20"/>
      <c r="J3174" s="20"/>
    </row>
    <row r="3175" spans="1:10">
      <c r="A3175" s="20"/>
      <c r="G3175" s="20"/>
      <c r="J3175" s="20"/>
    </row>
    <row r="3176" spans="1:10">
      <c r="A3176" s="20"/>
      <c r="G3176" s="20"/>
      <c r="J3176" s="20"/>
    </row>
    <row r="3177" spans="1:10">
      <c r="A3177" s="20"/>
      <c r="G3177" s="20"/>
      <c r="J3177" s="20"/>
    </row>
    <row r="3178" spans="1:10">
      <c r="A3178" s="20"/>
      <c r="G3178" s="20"/>
      <c r="J3178" s="20"/>
    </row>
    <row r="3179" spans="1:10">
      <c r="A3179" s="20"/>
      <c r="G3179" s="20"/>
      <c r="J3179" s="20"/>
    </row>
    <row r="3180" spans="1:10">
      <c r="A3180" s="20"/>
      <c r="G3180" s="20"/>
      <c r="J3180" s="20"/>
    </row>
    <row r="3181" spans="1:10">
      <c r="A3181" s="20"/>
      <c r="G3181" s="20"/>
      <c r="J3181" s="20"/>
    </row>
    <row r="3182" spans="1:10">
      <c r="A3182" s="20"/>
      <c r="G3182" s="20"/>
      <c r="J3182" s="20"/>
    </row>
    <row r="3183" spans="1:10">
      <c r="A3183" s="20"/>
      <c r="G3183" s="20"/>
      <c r="J3183" s="20"/>
    </row>
    <row r="3184" spans="1:10">
      <c r="A3184" s="20"/>
      <c r="G3184" s="20"/>
      <c r="J3184" s="20"/>
    </row>
    <row r="3185" spans="1:10">
      <c r="A3185" s="20"/>
      <c r="G3185" s="20"/>
      <c r="J3185" s="20"/>
    </row>
    <row r="3186" spans="1:10">
      <c r="A3186" s="20"/>
      <c r="G3186" s="20"/>
      <c r="J3186" s="20"/>
    </row>
    <row r="3187" spans="1:10">
      <c r="A3187" s="20"/>
      <c r="G3187" s="20"/>
      <c r="J3187" s="20"/>
    </row>
    <row r="3188" spans="1:10">
      <c r="A3188" s="20"/>
      <c r="G3188" s="20"/>
      <c r="J3188" s="20"/>
    </row>
    <row r="3189" spans="1:10">
      <c r="A3189" s="20"/>
      <c r="G3189" s="20"/>
      <c r="J3189" s="20"/>
    </row>
    <row r="3190" spans="1:10">
      <c r="A3190" s="20"/>
      <c r="G3190" s="20"/>
      <c r="J3190" s="20"/>
    </row>
    <row r="3191" spans="1:10">
      <c r="A3191" s="20"/>
      <c r="G3191" s="20"/>
      <c r="J3191" s="20"/>
    </row>
    <row r="3192" spans="1:10">
      <c r="A3192" s="20"/>
      <c r="G3192" s="20"/>
      <c r="J3192" s="20"/>
    </row>
    <row r="3193" spans="1:10">
      <c r="A3193" s="20"/>
      <c r="G3193" s="20"/>
      <c r="J3193" s="20"/>
    </row>
    <row r="3194" spans="1:10">
      <c r="A3194" s="20"/>
      <c r="G3194" s="20"/>
      <c r="J3194" s="20"/>
    </row>
    <row r="3195" spans="1:10">
      <c r="A3195" s="20"/>
      <c r="G3195" s="20"/>
      <c r="J3195" s="20"/>
    </row>
    <row r="3196" spans="1:10">
      <c r="A3196" s="20"/>
      <c r="G3196" s="20"/>
      <c r="J3196" s="20"/>
    </row>
    <row r="3197" spans="1:10">
      <c r="A3197" s="20"/>
      <c r="G3197" s="20"/>
      <c r="J3197" s="20"/>
    </row>
    <row r="3198" spans="1:10">
      <c r="A3198" s="20"/>
      <c r="G3198" s="20"/>
      <c r="J3198" s="20"/>
    </row>
    <row r="3199" spans="1:10">
      <c r="A3199" s="20"/>
      <c r="G3199" s="20"/>
      <c r="J3199" s="20"/>
    </row>
    <row r="3200" spans="1:10">
      <c r="A3200" s="20"/>
      <c r="G3200" s="20"/>
      <c r="J3200" s="20"/>
    </row>
    <row r="3201" spans="1:10">
      <c r="A3201" s="20"/>
      <c r="G3201" s="20"/>
      <c r="J3201" s="20"/>
    </row>
    <row r="3202" spans="1:10">
      <c r="A3202" s="20"/>
      <c r="G3202" s="20"/>
      <c r="J3202" s="20"/>
    </row>
    <row r="3203" spans="1:10">
      <c r="A3203" s="20"/>
      <c r="G3203" s="20"/>
      <c r="J3203" s="20"/>
    </row>
    <row r="3204" spans="1:10">
      <c r="A3204" s="20"/>
      <c r="G3204" s="20"/>
      <c r="J3204" s="20"/>
    </row>
    <row r="3205" spans="1:10">
      <c r="A3205" s="20"/>
      <c r="G3205" s="20"/>
      <c r="J3205" s="20"/>
    </row>
    <row r="3206" spans="1:10">
      <c r="A3206" s="20"/>
      <c r="G3206" s="20"/>
      <c r="J3206" s="20"/>
    </row>
    <row r="3207" spans="1:10">
      <c r="A3207" s="20"/>
      <c r="G3207" s="20"/>
      <c r="J3207" s="20"/>
    </row>
    <row r="3208" spans="1:10">
      <c r="A3208" s="20"/>
      <c r="G3208" s="20"/>
      <c r="J3208" s="20"/>
    </row>
    <row r="3209" spans="1:10">
      <c r="A3209" s="20"/>
      <c r="G3209" s="20"/>
      <c r="J3209" s="20"/>
    </row>
    <row r="3210" spans="1:10">
      <c r="A3210" s="20"/>
      <c r="G3210" s="20"/>
      <c r="J3210" s="20"/>
    </row>
    <row r="3211" spans="1:10">
      <c r="A3211" s="20"/>
      <c r="G3211" s="20"/>
      <c r="J3211" s="20"/>
    </row>
    <row r="3212" spans="1:10">
      <c r="A3212" s="20"/>
      <c r="G3212" s="20"/>
      <c r="J3212" s="20"/>
    </row>
    <row r="3213" spans="1:10">
      <c r="A3213" s="20"/>
      <c r="G3213" s="20"/>
      <c r="J3213" s="20"/>
    </row>
    <row r="3214" spans="1:10">
      <c r="A3214" s="20"/>
      <c r="G3214" s="20"/>
      <c r="J3214" s="20"/>
    </row>
    <row r="3215" spans="1:10">
      <c r="A3215" s="20"/>
      <c r="G3215" s="20"/>
      <c r="J3215" s="20"/>
    </row>
    <row r="3216" spans="1:10">
      <c r="A3216" s="20"/>
      <c r="G3216" s="20"/>
      <c r="J3216" s="20"/>
    </row>
    <row r="3217" spans="1:10">
      <c r="A3217" s="20"/>
      <c r="G3217" s="20"/>
      <c r="J3217" s="20"/>
    </row>
    <row r="3218" spans="1:10">
      <c r="A3218" s="20"/>
      <c r="G3218" s="20"/>
      <c r="J3218" s="20"/>
    </row>
    <row r="3219" spans="1:10">
      <c r="A3219" s="20"/>
      <c r="G3219" s="20"/>
      <c r="J3219" s="20"/>
    </row>
    <row r="3220" spans="1:10">
      <c r="A3220" s="20"/>
      <c r="G3220" s="20"/>
      <c r="J3220" s="20"/>
    </row>
    <row r="3221" spans="1:10">
      <c r="A3221" s="20"/>
      <c r="G3221" s="20"/>
      <c r="J3221" s="20"/>
    </row>
    <row r="3222" spans="1:10">
      <c r="A3222" s="20"/>
      <c r="G3222" s="20"/>
      <c r="J3222" s="20"/>
    </row>
    <row r="3223" spans="1:10">
      <c r="A3223" s="20"/>
      <c r="G3223" s="20"/>
      <c r="J3223" s="20"/>
    </row>
    <row r="3224" spans="1:10">
      <c r="A3224" s="20"/>
      <c r="G3224" s="20"/>
      <c r="J3224" s="20"/>
    </row>
    <row r="3225" spans="1:10">
      <c r="A3225" s="20"/>
      <c r="G3225" s="20"/>
      <c r="J3225" s="20"/>
    </row>
    <row r="3226" spans="1:10">
      <c r="A3226" s="20"/>
      <c r="G3226" s="20"/>
      <c r="J3226" s="20"/>
    </row>
    <row r="3227" spans="1:10">
      <c r="A3227" s="20"/>
      <c r="G3227" s="20"/>
      <c r="J3227" s="20"/>
    </row>
    <row r="3228" spans="1:10">
      <c r="A3228" s="20"/>
      <c r="G3228" s="20"/>
      <c r="J3228" s="20"/>
    </row>
    <row r="3229" spans="1:10">
      <c r="A3229" s="20"/>
      <c r="G3229" s="20"/>
      <c r="J3229" s="20"/>
    </row>
    <row r="3230" spans="1:10">
      <c r="A3230" s="20"/>
      <c r="G3230" s="20"/>
      <c r="J3230" s="20"/>
    </row>
    <row r="3231" spans="1:10">
      <c r="A3231" s="20"/>
      <c r="G3231" s="20"/>
      <c r="J3231" s="20"/>
    </row>
    <row r="3232" spans="1:10">
      <c r="A3232" s="20"/>
      <c r="G3232" s="20"/>
      <c r="J3232" s="20"/>
    </row>
    <row r="3233" spans="1:10">
      <c r="A3233" s="20"/>
      <c r="G3233" s="20"/>
      <c r="J3233" s="20"/>
    </row>
    <row r="3234" spans="1:10">
      <c r="A3234" s="20"/>
      <c r="G3234" s="20"/>
      <c r="J3234" s="20"/>
    </row>
    <row r="3235" spans="1:10">
      <c r="A3235" s="20"/>
      <c r="G3235" s="20"/>
      <c r="J3235" s="20"/>
    </row>
    <row r="3236" spans="1:10">
      <c r="A3236" s="20"/>
      <c r="G3236" s="20"/>
      <c r="J3236" s="20"/>
    </row>
    <row r="3237" spans="1:10">
      <c r="A3237" s="20"/>
      <c r="G3237" s="20"/>
      <c r="J3237" s="20"/>
    </row>
    <row r="3238" spans="1:10">
      <c r="A3238" s="20"/>
      <c r="G3238" s="20"/>
      <c r="J3238" s="20"/>
    </row>
    <row r="3239" spans="1:10">
      <c r="A3239" s="20"/>
      <c r="G3239" s="20"/>
      <c r="J3239" s="20"/>
    </row>
    <row r="3240" spans="1:10">
      <c r="A3240" s="20"/>
      <c r="G3240" s="20"/>
      <c r="J3240" s="20"/>
    </row>
    <row r="3241" spans="1:10">
      <c r="A3241" s="20"/>
      <c r="G3241" s="20"/>
      <c r="J3241" s="20"/>
    </row>
    <row r="3242" spans="1:10">
      <c r="A3242" s="20"/>
      <c r="G3242" s="20"/>
      <c r="J3242" s="20"/>
    </row>
    <row r="3243" spans="1:10">
      <c r="A3243" s="20"/>
      <c r="G3243" s="20"/>
      <c r="J3243" s="20"/>
    </row>
    <row r="3244" spans="1:10">
      <c r="A3244" s="20"/>
      <c r="G3244" s="20"/>
      <c r="J3244" s="20"/>
    </row>
    <row r="3245" spans="1:10">
      <c r="A3245" s="20"/>
      <c r="G3245" s="20"/>
      <c r="J3245" s="20"/>
    </row>
    <row r="3246" spans="1:10">
      <c r="A3246" s="20"/>
      <c r="G3246" s="20"/>
      <c r="J3246" s="20"/>
    </row>
    <row r="3247" spans="1:10">
      <c r="A3247" s="20"/>
      <c r="G3247" s="20"/>
      <c r="J3247" s="20"/>
    </row>
    <row r="3248" spans="1:10">
      <c r="A3248" s="20"/>
      <c r="G3248" s="20"/>
      <c r="J3248" s="20"/>
    </row>
    <row r="3249" spans="1:10">
      <c r="A3249" s="20"/>
      <c r="G3249" s="20"/>
      <c r="J3249" s="20"/>
    </row>
    <row r="3250" spans="1:10">
      <c r="A3250" s="20"/>
      <c r="G3250" s="20"/>
      <c r="J3250" s="20"/>
    </row>
    <row r="3251" spans="1:10">
      <c r="A3251" s="20"/>
      <c r="G3251" s="20"/>
      <c r="J3251" s="20"/>
    </row>
    <row r="3252" spans="1:10">
      <c r="A3252" s="20"/>
      <c r="G3252" s="20"/>
      <c r="J3252" s="20"/>
    </row>
    <row r="3253" spans="1:10">
      <c r="A3253" s="20"/>
      <c r="G3253" s="20"/>
      <c r="J3253" s="20"/>
    </row>
    <row r="3254" spans="1:10">
      <c r="A3254" s="20"/>
      <c r="G3254" s="20"/>
      <c r="J3254" s="20"/>
    </row>
    <row r="3255" spans="1:10">
      <c r="A3255" s="20"/>
      <c r="G3255" s="20"/>
      <c r="J3255" s="20"/>
    </row>
    <row r="3256" spans="1:10">
      <c r="A3256" s="20"/>
      <c r="G3256" s="20"/>
      <c r="J3256" s="20"/>
    </row>
    <row r="3257" spans="1:10">
      <c r="A3257" s="20"/>
      <c r="G3257" s="20"/>
      <c r="J3257" s="20"/>
    </row>
    <row r="3258" spans="1:10">
      <c r="A3258" s="20"/>
      <c r="G3258" s="20"/>
      <c r="J3258" s="20"/>
    </row>
    <row r="3259" spans="1:10">
      <c r="A3259" s="20"/>
      <c r="G3259" s="20"/>
      <c r="J3259" s="20"/>
    </row>
    <row r="3260" spans="1:10">
      <c r="A3260" s="20"/>
      <c r="G3260" s="20"/>
      <c r="J3260" s="20"/>
    </row>
    <row r="3261" spans="1:10">
      <c r="A3261" s="20"/>
      <c r="G3261" s="20"/>
      <c r="J3261" s="20"/>
    </row>
    <row r="3262" spans="1:10">
      <c r="A3262" s="20"/>
      <c r="G3262" s="20"/>
      <c r="J3262" s="20"/>
    </row>
    <row r="3263" spans="1:10">
      <c r="A3263" s="20"/>
      <c r="G3263" s="20"/>
      <c r="J3263" s="20"/>
    </row>
    <row r="3264" spans="1:10">
      <c r="A3264" s="20"/>
      <c r="G3264" s="20"/>
      <c r="J3264" s="20"/>
    </row>
    <row r="3265" spans="1:10">
      <c r="A3265" s="20"/>
      <c r="G3265" s="20"/>
      <c r="J3265" s="20"/>
    </row>
    <row r="3266" spans="1:10">
      <c r="A3266" s="20"/>
      <c r="G3266" s="20"/>
      <c r="J3266" s="20"/>
    </row>
    <row r="3267" spans="1:10">
      <c r="A3267" s="20"/>
      <c r="G3267" s="20"/>
      <c r="J3267" s="20"/>
    </row>
    <row r="3268" spans="1:10">
      <c r="A3268" s="20"/>
      <c r="G3268" s="20"/>
      <c r="J3268" s="20"/>
    </row>
    <row r="3269" spans="1:10">
      <c r="A3269" s="20"/>
      <c r="G3269" s="20"/>
      <c r="J3269" s="20"/>
    </row>
    <row r="3270" spans="1:10">
      <c r="A3270" s="20"/>
      <c r="G3270" s="20"/>
      <c r="J3270" s="20"/>
    </row>
    <row r="3271" spans="1:10">
      <c r="A3271" s="20"/>
      <c r="G3271" s="20"/>
      <c r="J3271" s="20"/>
    </row>
    <row r="3272" spans="1:10">
      <c r="A3272" s="20"/>
      <c r="G3272" s="20"/>
      <c r="J3272" s="20"/>
    </row>
    <row r="3273" spans="1:10">
      <c r="A3273" s="20"/>
      <c r="G3273" s="20"/>
      <c r="J3273" s="20"/>
    </row>
    <row r="3274" spans="1:10">
      <c r="A3274" s="20"/>
      <c r="G3274" s="20"/>
      <c r="J3274" s="20"/>
    </row>
    <row r="3275" spans="1:10">
      <c r="A3275" s="20"/>
      <c r="G3275" s="20"/>
      <c r="J3275" s="20"/>
    </row>
    <row r="3276" spans="1:10">
      <c r="A3276" s="20"/>
      <c r="G3276" s="20"/>
      <c r="J3276" s="20"/>
    </row>
    <row r="3277" spans="1:10">
      <c r="A3277" s="20"/>
      <c r="G3277" s="20"/>
      <c r="J3277" s="20"/>
    </row>
    <row r="3278" spans="1:10">
      <c r="A3278" s="20"/>
      <c r="G3278" s="20"/>
      <c r="J3278" s="20"/>
    </row>
    <row r="3279" spans="1:10">
      <c r="A3279" s="20"/>
      <c r="G3279" s="20"/>
      <c r="J3279" s="20"/>
    </row>
    <row r="3280" spans="1:10">
      <c r="A3280" s="20"/>
      <c r="G3280" s="20"/>
      <c r="J3280" s="20"/>
    </row>
    <row r="3281" spans="1:10">
      <c r="A3281" s="20"/>
      <c r="G3281" s="20"/>
      <c r="J3281" s="20"/>
    </row>
    <row r="3282" spans="1:10">
      <c r="A3282" s="20"/>
      <c r="G3282" s="20"/>
      <c r="J3282" s="20"/>
    </row>
    <row r="3283" spans="1:10">
      <c r="A3283" s="20"/>
      <c r="G3283" s="20"/>
      <c r="J3283" s="20"/>
    </row>
    <row r="3284" spans="1:10">
      <c r="A3284" s="20"/>
      <c r="G3284" s="20"/>
      <c r="J3284" s="20"/>
    </row>
    <row r="3285" spans="1:10">
      <c r="A3285" s="20"/>
      <c r="G3285" s="20"/>
      <c r="J3285" s="20"/>
    </row>
    <row r="3286" spans="1:10">
      <c r="A3286" s="20"/>
      <c r="G3286" s="20"/>
      <c r="J3286" s="20"/>
    </row>
    <row r="3287" spans="1:10">
      <c r="A3287" s="20"/>
      <c r="G3287" s="20"/>
      <c r="J3287" s="20"/>
    </row>
    <row r="3288" spans="1:10">
      <c r="A3288" s="20"/>
      <c r="G3288" s="20"/>
      <c r="J3288" s="20"/>
    </row>
    <row r="3289" spans="1:10">
      <c r="A3289" s="20"/>
      <c r="G3289" s="20"/>
      <c r="J3289" s="20"/>
    </row>
    <row r="3290" spans="1:10">
      <c r="A3290" s="20"/>
      <c r="G3290" s="20"/>
      <c r="J3290" s="20"/>
    </row>
    <row r="3291" spans="1:10">
      <c r="A3291" s="20"/>
      <c r="G3291" s="20"/>
      <c r="J3291" s="20"/>
    </row>
    <row r="3292" spans="1:10">
      <c r="A3292" s="20"/>
      <c r="G3292" s="20"/>
      <c r="J3292" s="20"/>
    </row>
    <row r="3293" spans="1:10">
      <c r="A3293" s="20"/>
      <c r="G3293" s="20"/>
      <c r="J3293" s="20"/>
    </row>
    <row r="3294" spans="1:10">
      <c r="A3294" s="20"/>
      <c r="G3294" s="20"/>
      <c r="J3294" s="20"/>
    </row>
    <row r="3295" spans="1:10">
      <c r="A3295" s="20"/>
      <c r="G3295" s="20"/>
      <c r="J3295" s="20"/>
    </row>
    <row r="3296" spans="1:10">
      <c r="A3296" s="20"/>
      <c r="G3296" s="20"/>
      <c r="J3296" s="20"/>
    </row>
    <row r="3297" spans="1:10">
      <c r="A3297" s="20"/>
      <c r="G3297" s="20"/>
      <c r="J3297" s="20"/>
    </row>
    <row r="3298" spans="1:10">
      <c r="A3298" s="20"/>
      <c r="G3298" s="20"/>
      <c r="J3298" s="20"/>
    </row>
    <row r="3299" spans="1:10">
      <c r="A3299" s="20"/>
      <c r="G3299" s="20"/>
      <c r="J3299" s="20"/>
    </row>
    <row r="3300" spans="1:10">
      <c r="A3300" s="20"/>
      <c r="G3300" s="20"/>
      <c r="J3300" s="20"/>
    </row>
    <row r="3301" spans="1:10">
      <c r="A3301" s="20"/>
      <c r="G3301" s="20"/>
      <c r="J3301" s="20"/>
    </row>
    <row r="3302" spans="1:10">
      <c r="A3302" s="20"/>
      <c r="G3302" s="20"/>
      <c r="J3302" s="20"/>
    </row>
    <row r="3303" spans="1:10">
      <c r="A3303" s="20"/>
      <c r="G3303" s="20"/>
      <c r="J3303" s="20"/>
    </row>
    <row r="3304" spans="1:10">
      <c r="A3304" s="20"/>
      <c r="G3304" s="20"/>
      <c r="J3304" s="20"/>
    </row>
    <row r="3305" spans="1:10">
      <c r="A3305" s="20"/>
      <c r="G3305" s="20"/>
      <c r="J3305" s="20"/>
    </row>
    <row r="3306" spans="1:10">
      <c r="A3306" s="20"/>
      <c r="G3306" s="20"/>
      <c r="J3306" s="20"/>
    </row>
    <row r="3307" spans="1:10">
      <c r="A3307" s="20"/>
      <c r="G3307" s="20"/>
      <c r="J3307" s="20"/>
    </row>
    <row r="3308" spans="1:10">
      <c r="A3308" s="20"/>
      <c r="G3308" s="20"/>
      <c r="J3308" s="20"/>
    </row>
    <row r="3309" spans="1:10">
      <c r="A3309" s="20"/>
      <c r="G3309" s="20"/>
      <c r="J3309" s="20"/>
    </row>
    <row r="3310" spans="1:10">
      <c r="A3310" s="20"/>
      <c r="G3310" s="20"/>
      <c r="J3310" s="20"/>
    </row>
    <row r="3311" spans="1:10">
      <c r="A3311" s="20"/>
      <c r="G3311" s="20"/>
      <c r="J3311" s="20"/>
    </row>
    <row r="3312" spans="1:10">
      <c r="A3312" s="20"/>
      <c r="G3312" s="20"/>
      <c r="J3312" s="20"/>
    </row>
    <row r="3313" spans="1:10">
      <c r="A3313" s="20"/>
      <c r="G3313" s="20"/>
      <c r="J3313" s="20"/>
    </row>
    <row r="3314" spans="1:10">
      <c r="A3314" s="20"/>
      <c r="G3314" s="20"/>
      <c r="J3314" s="20"/>
    </row>
    <row r="3315" spans="1:10">
      <c r="A3315" s="20"/>
      <c r="G3315" s="20"/>
      <c r="J3315" s="20"/>
    </row>
    <row r="3316" spans="1:10">
      <c r="A3316" s="20"/>
      <c r="G3316" s="20"/>
      <c r="J3316" s="20"/>
    </row>
    <row r="3317" spans="1:10">
      <c r="A3317" s="20"/>
      <c r="G3317" s="20"/>
      <c r="J3317" s="20"/>
    </row>
    <row r="3318" spans="1:10">
      <c r="A3318" s="20"/>
      <c r="G3318" s="20"/>
      <c r="J3318" s="20"/>
    </row>
    <row r="3319" spans="1:10">
      <c r="A3319" s="20"/>
      <c r="G3319" s="20"/>
      <c r="J3319" s="20"/>
    </row>
    <row r="3320" spans="1:10">
      <c r="A3320" s="20"/>
      <c r="G3320" s="20"/>
      <c r="J3320" s="20"/>
    </row>
    <row r="3321" spans="1:10">
      <c r="A3321" s="20"/>
      <c r="G3321" s="20"/>
      <c r="J3321" s="20"/>
    </row>
    <row r="3322" spans="1:10">
      <c r="A3322" s="20"/>
      <c r="G3322" s="20"/>
      <c r="J3322" s="20"/>
    </row>
    <row r="3323" spans="1:10">
      <c r="A3323" s="20"/>
      <c r="G3323" s="20"/>
      <c r="J3323" s="20"/>
    </row>
    <row r="3324" spans="1:10">
      <c r="A3324" s="20"/>
      <c r="G3324" s="20"/>
      <c r="J3324" s="20"/>
    </row>
    <row r="3325" spans="1:10">
      <c r="A3325" s="20"/>
      <c r="G3325" s="20"/>
      <c r="J3325" s="20"/>
    </row>
    <row r="3326" spans="1:10">
      <c r="A3326" s="20"/>
      <c r="G3326" s="20"/>
      <c r="J3326" s="20"/>
    </row>
    <row r="3327" spans="1:10">
      <c r="A3327" s="20"/>
      <c r="G3327" s="20"/>
      <c r="J3327" s="20"/>
    </row>
    <row r="3328" spans="1:10">
      <c r="A3328" s="20"/>
      <c r="G3328" s="20"/>
      <c r="J3328" s="20"/>
    </row>
    <row r="3329" spans="1:10">
      <c r="A3329" s="20"/>
      <c r="G3329" s="20"/>
      <c r="J3329" s="20"/>
    </row>
    <row r="3330" spans="1:10">
      <c r="A3330" s="20"/>
      <c r="G3330" s="20"/>
      <c r="J3330" s="20"/>
    </row>
    <row r="3331" spans="1:10">
      <c r="A3331" s="20"/>
      <c r="G3331" s="20"/>
      <c r="J3331" s="20"/>
    </row>
    <row r="3332" spans="1:10">
      <c r="A3332" s="20"/>
      <c r="G3332" s="20"/>
      <c r="J3332" s="20"/>
    </row>
    <row r="3333" spans="1:10">
      <c r="A3333" s="20"/>
      <c r="G3333" s="20"/>
      <c r="J3333" s="20"/>
    </row>
    <row r="3334" spans="1:10">
      <c r="A3334" s="20"/>
      <c r="G3334" s="20"/>
      <c r="J3334" s="20"/>
    </row>
    <row r="3335" spans="1:10">
      <c r="A3335" s="20"/>
      <c r="G3335" s="20"/>
      <c r="J3335" s="20"/>
    </row>
    <row r="3336" spans="1:10">
      <c r="A3336" s="20"/>
      <c r="G3336" s="20"/>
      <c r="J3336" s="20"/>
    </row>
    <row r="3337" spans="1:10">
      <c r="A3337" s="20"/>
      <c r="G3337" s="20"/>
      <c r="J3337" s="20"/>
    </row>
    <row r="3338" spans="1:10">
      <c r="A3338" s="20"/>
      <c r="G3338" s="20"/>
      <c r="J3338" s="20"/>
    </row>
    <row r="3339" spans="1:10">
      <c r="A3339" s="20"/>
      <c r="G3339" s="20"/>
      <c r="J3339" s="20"/>
    </row>
    <row r="3340" spans="1:10">
      <c r="A3340" s="20"/>
      <c r="G3340" s="20"/>
      <c r="J3340" s="20"/>
    </row>
    <row r="3341" spans="1:10">
      <c r="A3341" s="20"/>
      <c r="G3341" s="20"/>
      <c r="J3341" s="20"/>
    </row>
    <row r="3342" spans="1:10">
      <c r="A3342" s="20"/>
      <c r="G3342" s="20"/>
      <c r="J3342" s="20"/>
    </row>
    <row r="3343" spans="1:10">
      <c r="A3343" s="20"/>
      <c r="G3343" s="20"/>
      <c r="J3343" s="20"/>
    </row>
    <row r="3344" spans="1:10">
      <c r="A3344" s="20"/>
      <c r="G3344" s="20"/>
      <c r="J3344" s="20"/>
    </row>
    <row r="3345" spans="1:10">
      <c r="A3345" s="20"/>
      <c r="G3345" s="20"/>
      <c r="J3345" s="20"/>
    </row>
    <row r="3346" spans="1:10">
      <c r="A3346" s="20"/>
      <c r="G3346" s="20"/>
      <c r="J3346" s="20"/>
    </row>
    <row r="3347" spans="1:10">
      <c r="A3347" s="20"/>
      <c r="G3347" s="20"/>
      <c r="J3347" s="20"/>
    </row>
    <row r="3348" spans="1:10">
      <c r="A3348" s="20"/>
      <c r="G3348" s="20"/>
      <c r="J3348" s="20"/>
    </row>
    <row r="3349" spans="1:10">
      <c r="A3349" s="20"/>
      <c r="G3349" s="20"/>
      <c r="J3349" s="20"/>
    </row>
    <row r="3350" spans="1:10">
      <c r="A3350" s="20"/>
      <c r="G3350" s="20"/>
      <c r="J3350" s="20"/>
    </row>
    <row r="3351" spans="1:10">
      <c r="A3351" s="20"/>
      <c r="G3351" s="20"/>
      <c r="J3351" s="20"/>
    </row>
    <row r="3352" spans="1:10">
      <c r="A3352" s="20"/>
      <c r="G3352" s="20"/>
      <c r="J3352" s="20"/>
    </row>
    <row r="3353" spans="1:10">
      <c r="A3353" s="20"/>
      <c r="G3353" s="20"/>
      <c r="J3353" s="20"/>
    </row>
    <row r="3354" spans="1:10">
      <c r="A3354" s="20"/>
      <c r="G3354" s="20"/>
      <c r="J3354" s="20"/>
    </row>
    <row r="3355" spans="1:10">
      <c r="A3355" s="20"/>
      <c r="G3355" s="20"/>
      <c r="J3355" s="20"/>
    </row>
    <row r="3356" spans="1:10">
      <c r="A3356" s="20"/>
      <c r="G3356" s="20"/>
      <c r="J3356" s="20"/>
    </row>
    <row r="3357" spans="1:10">
      <c r="A3357" s="20"/>
      <c r="G3357" s="20"/>
      <c r="J3357" s="20"/>
    </row>
    <row r="3358" spans="1:10">
      <c r="A3358" s="20"/>
      <c r="G3358" s="20"/>
      <c r="J3358" s="20"/>
    </row>
    <row r="3359" spans="1:10">
      <c r="A3359" s="20"/>
      <c r="G3359" s="20"/>
      <c r="J3359" s="20"/>
    </row>
    <row r="3360" spans="1:10">
      <c r="A3360" s="20"/>
      <c r="G3360" s="20"/>
      <c r="J3360" s="20"/>
    </row>
    <row r="3361" spans="1:10">
      <c r="A3361" s="20"/>
      <c r="G3361" s="20"/>
      <c r="J3361" s="20"/>
    </row>
    <row r="3362" spans="1:10">
      <c r="A3362" s="20"/>
      <c r="G3362" s="20"/>
      <c r="J3362" s="20"/>
    </row>
    <row r="3363" spans="1:10">
      <c r="A3363" s="20"/>
      <c r="G3363" s="20"/>
      <c r="J3363" s="20"/>
    </row>
    <row r="3364" spans="1:10">
      <c r="A3364" s="20"/>
      <c r="G3364" s="20"/>
      <c r="J3364" s="20"/>
    </row>
    <row r="3365" spans="1:10">
      <c r="A3365" s="20"/>
      <c r="G3365" s="20"/>
      <c r="J3365" s="20"/>
    </row>
    <row r="3366" spans="1:10">
      <c r="A3366" s="20"/>
      <c r="G3366" s="20"/>
      <c r="J3366" s="20"/>
    </row>
    <row r="3367" spans="1:10">
      <c r="A3367" s="20"/>
      <c r="G3367" s="20"/>
      <c r="J3367" s="20"/>
    </row>
    <row r="3368" spans="1:10">
      <c r="A3368" s="20"/>
      <c r="G3368" s="20"/>
      <c r="J3368" s="20"/>
    </row>
    <row r="3369" spans="1:10">
      <c r="A3369" s="20"/>
      <c r="G3369" s="20"/>
      <c r="J3369" s="20"/>
    </row>
    <row r="3370" spans="1:10">
      <c r="A3370" s="20"/>
      <c r="G3370" s="20"/>
      <c r="J3370" s="20"/>
    </row>
    <row r="3371" spans="1:10">
      <c r="A3371" s="20"/>
      <c r="G3371" s="20"/>
      <c r="J3371" s="20"/>
    </row>
    <row r="3372" spans="1:10">
      <c r="A3372" s="20"/>
      <c r="G3372" s="20"/>
      <c r="J3372" s="20"/>
    </row>
    <row r="3373" spans="1:10">
      <c r="A3373" s="20"/>
      <c r="G3373" s="20"/>
      <c r="J3373" s="20"/>
    </row>
    <row r="3374" spans="1:10">
      <c r="A3374" s="20"/>
      <c r="G3374" s="20"/>
      <c r="J3374" s="20"/>
    </row>
    <row r="3375" spans="1:10">
      <c r="A3375" s="20"/>
      <c r="G3375" s="20"/>
      <c r="J3375" s="20"/>
    </row>
    <row r="3376" spans="1:10">
      <c r="A3376" s="20"/>
      <c r="G3376" s="20"/>
      <c r="J3376" s="20"/>
    </row>
    <row r="3377" spans="1:10">
      <c r="A3377" s="20"/>
      <c r="G3377" s="20"/>
      <c r="J3377" s="20"/>
    </row>
    <row r="3378" spans="1:10">
      <c r="A3378" s="20"/>
      <c r="G3378" s="20"/>
      <c r="J3378" s="20"/>
    </row>
    <row r="3379" spans="1:10">
      <c r="A3379" s="20"/>
      <c r="G3379" s="20"/>
      <c r="J3379" s="20"/>
    </row>
    <row r="3380" spans="1:10">
      <c r="A3380" s="20"/>
      <c r="G3380" s="20"/>
      <c r="J3380" s="20"/>
    </row>
    <row r="3381" spans="1:10">
      <c r="A3381" s="20"/>
      <c r="G3381" s="20"/>
      <c r="J3381" s="20"/>
    </row>
    <row r="3382" spans="1:10">
      <c r="A3382" s="20"/>
      <c r="G3382" s="20"/>
      <c r="J3382" s="20"/>
    </row>
    <row r="3383" spans="1:10">
      <c r="A3383" s="20"/>
      <c r="G3383" s="20"/>
      <c r="J3383" s="20"/>
    </row>
    <row r="3384" spans="1:10">
      <c r="A3384" s="20"/>
      <c r="G3384" s="20"/>
      <c r="J3384" s="20"/>
    </row>
    <row r="3385" spans="1:10">
      <c r="A3385" s="20"/>
      <c r="G3385" s="20"/>
      <c r="J3385" s="20"/>
    </row>
    <row r="3386" spans="1:10">
      <c r="A3386" s="20"/>
      <c r="G3386" s="20"/>
      <c r="J3386" s="20"/>
    </row>
    <row r="3387" spans="1:10">
      <c r="A3387" s="20"/>
      <c r="G3387" s="20"/>
      <c r="J3387" s="20"/>
    </row>
    <row r="3388" spans="1:10">
      <c r="A3388" s="20"/>
      <c r="G3388" s="20"/>
      <c r="J3388" s="20"/>
    </row>
    <row r="3389" spans="1:10">
      <c r="A3389" s="20"/>
      <c r="G3389" s="20"/>
      <c r="J3389" s="20"/>
    </row>
    <row r="3390" spans="1:10">
      <c r="A3390" s="20"/>
      <c r="G3390" s="20"/>
      <c r="J3390" s="20"/>
    </row>
    <row r="3391" spans="1:10">
      <c r="A3391" s="20"/>
      <c r="G3391" s="20"/>
      <c r="J3391" s="20"/>
    </row>
    <row r="3392" spans="1:10">
      <c r="A3392" s="20"/>
      <c r="G3392" s="20"/>
      <c r="J3392" s="20"/>
    </row>
    <row r="3393" spans="1:10">
      <c r="A3393" s="20"/>
      <c r="G3393" s="20"/>
      <c r="J3393" s="20"/>
    </row>
    <row r="3394" spans="1:10">
      <c r="A3394" s="20"/>
      <c r="G3394" s="20"/>
      <c r="J3394" s="20"/>
    </row>
    <row r="3395" spans="1:10">
      <c r="A3395" s="20"/>
      <c r="G3395" s="20"/>
      <c r="J3395" s="20"/>
    </row>
    <row r="3396" spans="1:10">
      <c r="A3396" s="20"/>
      <c r="G3396" s="20"/>
      <c r="J3396" s="20"/>
    </row>
    <row r="3397" spans="1:10">
      <c r="A3397" s="20"/>
      <c r="G3397" s="20"/>
      <c r="J3397" s="20"/>
    </row>
    <row r="3398" spans="1:10">
      <c r="A3398" s="20"/>
      <c r="G3398" s="20"/>
      <c r="J3398" s="20"/>
    </row>
    <row r="3399" spans="1:10">
      <c r="A3399" s="20"/>
      <c r="G3399" s="20"/>
      <c r="J3399" s="20"/>
    </row>
    <row r="3400" spans="1:10">
      <c r="A3400" s="20"/>
      <c r="G3400" s="20"/>
      <c r="J3400" s="20"/>
    </row>
    <row r="3401" spans="1:10">
      <c r="A3401" s="20"/>
      <c r="G3401" s="20"/>
      <c r="J3401" s="20"/>
    </row>
    <row r="3402" spans="1:10">
      <c r="A3402" s="20"/>
      <c r="G3402" s="20"/>
      <c r="J3402" s="20"/>
    </row>
    <row r="3403" spans="1:10">
      <c r="A3403" s="20"/>
      <c r="G3403" s="20"/>
      <c r="J3403" s="20"/>
    </row>
    <row r="3404" spans="1:10">
      <c r="A3404" s="20"/>
      <c r="G3404" s="20"/>
      <c r="J3404" s="20"/>
    </row>
    <row r="3405" spans="1:10">
      <c r="A3405" s="20"/>
      <c r="G3405" s="20"/>
      <c r="J3405" s="20"/>
    </row>
    <row r="3406" spans="1:10">
      <c r="A3406" s="20"/>
      <c r="G3406" s="20"/>
      <c r="J3406" s="20"/>
    </row>
    <row r="3407" spans="1:10">
      <c r="A3407" s="20"/>
      <c r="G3407" s="20"/>
      <c r="J3407" s="20"/>
    </row>
    <row r="3408" spans="1:10">
      <c r="A3408" s="20"/>
      <c r="G3408" s="20"/>
      <c r="J3408" s="20"/>
    </row>
    <row r="3409" spans="1:10">
      <c r="A3409" s="20"/>
      <c r="G3409" s="20"/>
      <c r="J3409" s="20"/>
    </row>
    <row r="3410" spans="1:10">
      <c r="A3410" s="20"/>
      <c r="G3410" s="20"/>
      <c r="J3410" s="20"/>
    </row>
    <row r="3411" spans="1:10">
      <c r="A3411" s="20"/>
      <c r="G3411" s="20"/>
      <c r="J3411" s="20"/>
    </row>
    <row r="3412" spans="1:10">
      <c r="A3412" s="20"/>
      <c r="G3412" s="20"/>
      <c r="J3412" s="20"/>
    </row>
    <row r="3413" spans="1:10">
      <c r="A3413" s="20"/>
      <c r="G3413" s="20"/>
      <c r="J3413" s="20"/>
    </row>
    <row r="3414" spans="1:10">
      <c r="A3414" s="20"/>
      <c r="G3414" s="20"/>
      <c r="J3414" s="20"/>
    </row>
    <row r="3415" spans="1:10">
      <c r="A3415" s="20"/>
      <c r="G3415" s="20"/>
      <c r="J3415" s="20"/>
    </row>
    <row r="3416" spans="1:10">
      <c r="A3416" s="20"/>
      <c r="G3416" s="20"/>
      <c r="J3416" s="20"/>
    </row>
    <row r="3417" spans="1:10">
      <c r="A3417" s="20"/>
      <c r="G3417" s="20"/>
      <c r="J3417" s="20"/>
    </row>
    <row r="3418" spans="1:10">
      <c r="A3418" s="20"/>
      <c r="G3418" s="20"/>
      <c r="J3418" s="20"/>
    </row>
    <row r="3419" spans="1:10">
      <c r="A3419" s="20"/>
      <c r="G3419" s="20"/>
      <c r="J3419" s="20"/>
    </row>
    <row r="3420" spans="1:10">
      <c r="A3420" s="20"/>
      <c r="G3420" s="20"/>
      <c r="J3420" s="20"/>
    </row>
    <row r="3421" spans="1:10">
      <c r="A3421" s="20"/>
      <c r="G3421" s="20"/>
      <c r="J3421" s="20"/>
    </row>
    <row r="3422" spans="1:10">
      <c r="A3422" s="20"/>
      <c r="G3422" s="20"/>
      <c r="J3422" s="20"/>
    </row>
    <row r="3423" spans="1:10">
      <c r="A3423" s="20"/>
      <c r="G3423" s="20"/>
      <c r="J3423" s="20"/>
    </row>
    <row r="3424" spans="1:10">
      <c r="A3424" s="20"/>
      <c r="G3424" s="20"/>
      <c r="J3424" s="20"/>
    </row>
    <row r="3425" spans="1:10">
      <c r="A3425" s="20"/>
      <c r="G3425" s="20"/>
      <c r="J3425" s="20"/>
    </row>
    <row r="3426" spans="1:10">
      <c r="A3426" s="20"/>
      <c r="G3426" s="20"/>
      <c r="J3426" s="20"/>
    </row>
    <row r="3427" spans="1:10">
      <c r="A3427" s="20"/>
      <c r="G3427" s="20"/>
      <c r="J3427" s="20"/>
    </row>
    <row r="3428" spans="1:10">
      <c r="A3428" s="20"/>
      <c r="G3428" s="20"/>
      <c r="J3428" s="20"/>
    </row>
    <row r="3429" spans="1:10">
      <c r="A3429" s="20"/>
      <c r="G3429" s="20"/>
      <c r="J3429" s="20"/>
    </row>
    <row r="3430" spans="1:10">
      <c r="A3430" s="20"/>
      <c r="G3430" s="20"/>
      <c r="J3430" s="20"/>
    </row>
    <row r="3431" spans="1:10">
      <c r="A3431" s="20"/>
      <c r="G3431" s="20"/>
      <c r="J3431" s="20"/>
    </row>
    <row r="3432" spans="1:10">
      <c r="A3432" s="20"/>
      <c r="G3432" s="20"/>
      <c r="J3432" s="20"/>
    </row>
    <row r="3433" spans="1:10">
      <c r="A3433" s="20"/>
      <c r="G3433" s="20"/>
      <c r="J3433" s="20"/>
    </row>
    <row r="3434" spans="1:10">
      <c r="A3434" s="20"/>
      <c r="G3434" s="20"/>
      <c r="J3434" s="20"/>
    </row>
    <row r="3435" spans="1:10">
      <c r="A3435" s="20"/>
      <c r="G3435" s="20"/>
      <c r="J3435" s="20"/>
    </row>
    <row r="3436" spans="1:10">
      <c r="A3436" s="20"/>
      <c r="G3436" s="20"/>
      <c r="J3436" s="20"/>
    </row>
    <row r="3437" spans="1:10">
      <c r="A3437" s="20"/>
      <c r="G3437" s="20"/>
      <c r="J3437" s="20"/>
    </row>
    <row r="3438" spans="1:10">
      <c r="A3438" s="20"/>
      <c r="G3438" s="20"/>
      <c r="J3438" s="20"/>
    </row>
    <row r="3439" spans="1:10">
      <c r="A3439" s="20"/>
      <c r="G3439" s="20"/>
      <c r="J3439" s="20"/>
    </row>
    <row r="3440" spans="1:10">
      <c r="A3440" s="20"/>
      <c r="G3440" s="20"/>
      <c r="J3440" s="20"/>
    </row>
    <row r="3441" spans="1:10">
      <c r="A3441" s="20"/>
      <c r="G3441" s="20"/>
      <c r="J3441" s="20"/>
    </row>
    <row r="3442" spans="1:10">
      <c r="A3442" s="20"/>
      <c r="G3442" s="20"/>
      <c r="J3442" s="20"/>
    </row>
    <row r="3443" spans="1:10">
      <c r="A3443" s="20"/>
      <c r="G3443" s="20"/>
      <c r="J3443" s="20"/>
    </row>
    <row r="3444" spans="1:10">
      <c r="A3444" s="20"/>
      <c r="G3444" s="20"/>
      <c r="J3444" s="20"/>
    </row>
    <row r="3445" spans="1:10">
      <c r="A3445" s="20"/>
      <c r="G3445" s="20"/>
      <c r="J3445" s="20"/>
    </row>
    <row r="3446" spans="1:10">
      <c r="A3446" s="20"/>
      <c r="G3446" s="20"/>
      <c r="J3446" s="20"/>
    </row>
    <row r="3447" spans="1:10">
      <c r="A3447" s="20"/>
      <c r="G3447" s="20"/>
      <c r="J3447" s="20"/>
    </row>
    <row r="3448" spans="1:10">
      <c r="A3448" s="20"/>
      <c r="G3448" s="20"/>
      <c r="J3448" s="20"/>
    </row>
    <row r="3449" spans="1:10">
      <c r="A3449" s="20"/>
      <c r="G3449" s="20"/>
      <c r="J3449" s="20"/>
    </row>
    <row r="3450" spans="1:10">
      <c r="A3450" s="20"/>
      <c r="G3450" s="20"/>
      <c r="J3450" s="20"/>
    </row>
    <row r="3451" spans="1:10">
      <c r="A3451" s="20"/>
      <c r="G3451" s="20"/>
      <c r="J3451" s="20"/>
    </row>
    <row r="3452" spans="1:10">
      <c r="A3452" s="20"/>
      <c r="G3452" s="20"/>
      <c r="J3452" s="20"/>
    </row>
    <row r="3453" spans="1:10">
      <c r="A3453" s="20"/>
      <c r="G3453" s="20"/>
      <c r="J3453" s="20"/>
    </row>
    <row r="3454" spans="1:10">
      <c r="A3454" s="20"/>
      <c r="G3454" s="20"/>
      <c r="J3454" s="20"/>
    </row>
    <row r="3455" spans="1:10">
      <c r="A3455" s="20"/>
      <c r="G3455" s="20"/>
      <c r="J3455" s="20"/>
    </row>
    <row r="3456" spans="1:10">
      <c r="A3456" s="20"/>
      <c r="G3456" s="20"/>
      <c r="J3456" s="20"/>
    </row>
    <row r="3457" spans="1:10">
      <c r="A3457" s="20"/>
      <c r="G3457" s="20"/>
      <c r="J3457" s="20"/>
    </row>
    <row r="3458" spans="1:10">
      <c r="A3458" s="20"/>
      <c r="G3458" s="20"/>
      <c r="J3458" s="20"/>
    </row>
    <row r="3459" spans="1:10">
      <c r="A3459" s="20"/>
      <c r="G3459" s="20"/>
      <c r="J3459" s="20"/>
    </row>
    <row r="3460" spans="1:10">
      <c r="A3460" s="20"/>
      <c r="G3460" s="20"/>
      <c r="J3460" s="20"/>
    </row>
    <row r="3461" spans="1:10">
      <c r="A3461" s="20"/>
      <c r="G3461" s="20"/>
      <c r="J3461" s="20"/>
    </row>
    <row r="3462" spans="1:10">
      <c r="A3462" s="20"/>
      <c r="G3462" s="20"/>
      <c r="J3462" s="20"/>
    </row>
    <row r="3463" spans="1:10">
      <c r="A3463" s="20"/>
      <c r="G3463" s="20"/>
      <c r="J3463" s="20"/>
    </row>
    <row r="3464" spans="1:10">
      <c r="A3464" s="20"/>
      <c r="G3464" s="20"/>
      <c r="J3464" s="20"/>
    </row>
    <row r="3465" spans="1:10">
      <c r="A3465" s="20"/>
      <c r="G3465" s="20"/>
      <c r="J3465" s="20"/>
    </row>
    <row r="3466" spans="1:10">
      <c r="A3466" s="20"/>
      <c r="G3466" s="20"/>
      <c r="J3466" s="20"/>
    </row>
    <row r="3467" spans="1:10">
      <c r="A3467" s="20"/>
      <c r="G3467" s="20"/>
      <c r="J3467" s="20"/>
    </row>
    <row r="3468" spans="1:10">
      <c r="A3468" s="20"/>
      <c r="G3468" s="20"/>
      <c r="J3468" s="20"/>
    </row>
    <row r="3469" spans="1:10">
      <c r="A3469" s="20"/>
      <c r="G3469" s="20"/>
      <c r="J3469" s="20"/>
    </row>
    <row r="3470" spans="1:10">
      <c r="A3470" s="20"/>
      <c r="G3470" s="20"/>
      <c r="J3470" s="20"/>
    </row>
    <row r="3471" spans="1:10">
      <c r="A3471" s="20"/>
      <c r="G3471" s="20"/>
      <c r="J3471" s="20"/>
    </row>
    <row r="3472" spans="1:10">
      <c r="A3472" s="20"/>
      <c r="G3472" s="20"/>
      <c r="J3472" s="20"/>
    </row>
    <row r="3473" spans="1:10">
      <c r="A3473" s="20"/>
      <c r="G3473" s="20"/>
      <c r="J3473" s="20"/>
    </row>
    <row r="3474" spans="1:10">
      <c r="A3474" s="20"/>
      <c r="G3474" s="20"/>
      <c r="J3474" s="20"/>
    </row>
    <row r="3475" spans="1:10">
      <c r="A3475" s="20"/>
      <c r="G3475" s="20"/>
      <c r="J3475" s="20"/>
    </row>
    <row r="3476" spans="1:10">
      <c r="A3476" s="20"/>
      <c r="G3476" s="20"/>
      <c r="J3476" s="20"/>
    </row>
    <row r="3477" spans="1:10">
      <c r="A3477" s="20"/>
      <c r="G3477" s="20"/>
      <c r="J3477" s="20"/>
    </row>
    <row r="3478" spans="1:10">
      <c r="A3478" s="20"/>
      <c r="G3478" s="20"/>
      <c r="J3478" s="20"/>
    </row>
    <row r="3479" spans="1:10">
      <c r="A3479" s="20"/>
      <c r="G3479" s="20"/>
      <c r="J3479" s="20"/>
    </row>
    <row r="3480" spans="1:10">
      <c r="A3480" s="20"/>
      <c r="G3480" s="20"/>
      <c r="J3480" s="20"/>
    </row>
    <row r="3481" spans="1:10">
      <c r="A3481" s="20"/>
      <c r="G3481" s="20"/>
      <c r="J3481" s="20"/>
    </row>
    <row r="3482" spans="1:10">
      <c r="A3482" s="20"/>
      <c r="G3482" s="20"/>
      <c r="J3482" s="20"/>
    </row>
    <row r="3483" spans="1:10">
      <c r="A3483" s="20"/>
      <c r="G3483" s="20"/>
      <c r="J3483" s="20"/>
    </row>
    <row r="3484" spans="1:10">
      <c r="A3484" s="20"/>
      <c r="G3484" s="20"/>
      <c r="J3484" s="20"/>
    </row>
    <row r="3485" spans="1:10">
      <c r="A3485" s="20"/>
      <c r="G3485" s="20"/>
      <c r="J3485" s="20"/>
    </row>
    <row r="3486" spans="1:10">
      <c r="A3486" s="20"/>
      <c r="G3486" s="20"/>
      <c r="J3486" s="20"/>
    </row>
    <row r="3487" spans="1:10">
      <c r="A3487" s="20"/>
      <c r="G3487" s="20"/>
      <c r="J3487" s="20"/>
    </row>
    <row r="3488" spans="1:10">
      <c r="A3488" s="20"/>
      <c r="G3488" s="20"/>
      <c r="J3488" s="20"/>
    </row>
    <row r="3489" spans="1:10">
      <c r="A3489" s="20"/>
      <c r="G3489" s="20"/>
      <c r="J3489" s="20"/>
    </row>
    <row r="3490" spans="1:10">
      <c r="A3490" s="20"/>
      <c r="G3490" s="20"/>
      <c r="J3490" s="20"/>
    </row>
    <row r="3491" spans="1:10">
      <c r="A3491" s="20"/>
      <c r="G3491" s="20"/>
      <c r="J3491" s="20"/>
    </row>
    <row r="3492" spans="1:10">
      <c r="A3492" s="20"/>
      <c r="G3492" s="20"/>
      <c r="J3492" s="20"/>
    </row>
    <row r="3493" spans="1:10">
      <c r="A3493" s="20"/>
      <c r="G3493" s="20"/>
      <c r="J3493" s="20"/>
    </row>
    <row r="3494" spans="1:10">
      <c r="A3494" s="20"/>
      <c r="G3494" s="20"/>
      <c r="J3494" s="20"/>
    </row>
    <row r="3495" spans="1:10">
      <c r="A3495" s="20"/>
      <c r="G3495" s="20"/>
      <c r="J3495" s="20"/>
    </row>
    <row r="3496" spans="1:10">
      <c r="A3496" s="20"/>
      <c r="G3496" s="20"/>
      <c r="J3496" s="20"/>
    </row>
    <row r="3497" spans="1:10">
      <c r="A3497" s="20"/>
      <c r="G3497" s="20"/>
      <c r="J3497" s="20"/>
    </row>
    <row r="3498" spans="1:10">
      <c r="A3498" s="20"/>
      <c r="G3498" s="20"/>
      <c r="J3498" s="20"/>
    </row>
    <row r="3499" spans="1:10">
      <c r="A3499" s="20"/>
      <c r="G3499" s="20"/>
      <c r="J3499" s="20"/>
    </row>
    <row r="3500" spans="1:10">
      <c r="A3500" s="20"/>
      <c r="G3500" s="20"/>
      <c r="J3500" s="20"/>
    </row>
    <row r="3501" spans="1:10">
      <c r="A3501" s="20"/>
      <c r="G3501" s="20"/>
      <c r="J3501" s="20"/>
    </row>
    <row r="3502" spans="1:10">
      <c r="A3502" s="20"/>
      <c r="G3502" s="20"/>
      <c r="J3502" s="20"/>
    </row>
    <row r="3503" spans="1:10">
      <c r="A3503" s="20"/>
      <c r="G3503" s="20"/>
      <c r="J3503" s="20"/>
    </row>
    <row r="3504" spans="1:10">
      <c r="A3504" s="20"/>
      <c r="G3504" s="20"/>
      <c r="J3504" s="20"/>
    </row>
    <row r="3505" spans="1:10">
      <c r="A3505" s="20"/>
      <c r="G3505" s="20"/>
      <c r="J3505" s="20"/>
    </row>
    <row r="3506" spans="1:10">
      <c r="A3506" s="20"/>
      <c r="G3506" s="20"/>
      <c r="J3506" s="20"/>
    </row>
    <row r="3507" spans="1:10">
      <c r="A3507" s="20"/>
      <c r="G3507" s="20"/>
      <c r="J3507" s="20"/>
    </row>
    <row r="3508" spans="1:10">
      <c r="A3508" s="20"/>
      <c r="G3508" s="20"/>
      <c r="J3508" s="20"/>
    </row>
    <row r="3509" spans="1:10">
      <c r="A3509" s="20"/>
      <c r="G3509" s="20"/>
      <c r="J3509" s="20"/>
    </row>
    <row r="3510" spans="1:10">
      <c r="A3510" s="20"/>
      <c r="G3510" s="20"/>
      <c r="J3510" s="20"/>
    </row>
    <row r="3511" spans="1:10">
      <c r="A3511" s="20"/>
      <c r="G3511" s="20"/>
      <c r="J3511" s="20"/>
    </row>
    <row r="3512" spans="1:10">
      <c r="A3512" s="20"/>
      <c r="G3512" s="20"/>
      <c r="J3512" s="20"/>
    </row>
    <row r="3513" spans="1:10">
      <c r="A3513" s="20"/>
      <c r="G3513" s="20"/>
      <c r="J3513" s="20"/>
    </row>
    <row r="3514" spans="1:10">
      <c r="A3514" s="20"/>
      <c r="G3514" s="20"/>
      <c r="J3514" s="20"/>
    </row>
    <row r="3515" spans="1:10">
      <c r="A3515" s="20"/>
      <c r="G3515" s="20"/>
      <c r="J3515" s="20"/>
    </row>
    <row r="3516" spans="1:10">
      <c r="A3516" s="20"/>
      <c r="G3516" s="20"/>
      <c r="J3516" s="20"/>
    </row>
    <row r="3517" spans="1:10">
      <c r="A3517" s="20"/>
      <c r="G3517" s="20"/>
      <c r="J3517" s="20"/>
    </row>
    <row r="3518" spans="1:10">
      <c r="A3518" s="20"/>
      <c r="G3518" s="20"/>
      <c r="J3518" s="20"/>
    </row>
    <row r="3519" spans="1:10">
      <c r="A3519" s="20"/>
      <c r="G3519" s="20"/>
      <c r="J3519" s="20"/>
    </row>
    <row r="3520" spans="1:10">
      <c r="A3520" s="20"/>
      <c r="G3520" s="20"/>
      <c r="J3520" s="20"/>
    </row>
    <row r="3521" spans="1:10">
      <c r="A3521" s="20"/>
      <c r="G3521" s="20"/>
      <c r="J3521" s="20"/>
    </row>
    <row r="3522" spans="1:10">
      <c r="A3522" s="20"/>
      <c r="G3522" s="20"/>
      <c r="J3522" s="20"/>
    </row>
    <row r="3523" spans="1:10">
      <c r="A3523" s="20"/>
      <c r="G3523" s="20"/>
      <c r="J3523" s="20"/>
    </row>
    <row r="3524" spans="1:10">
      <c r="A3524" s="20"/>
      <c r="G3524" s="20"/>
      <c r="J3524" s="20"/>
    </row>
    <row r="3525" spans="1:10">
      <c r="A3525" s="20"/>
      <c r="G3525" s="20"/>
      <c r="J3525" s="20"/>
    </row>
    <row r="3526" spans="1:10">
      <c r="A3526" s="20"/>
      <c r="G3526" s="20"/>
      <c r="J3526" s="20"/>
    </row>
    <row r="3527" spans="1:10">
      <c r="A3527" s="20"/>
      <c r="G3527" s="20"/>
      <c r="J3527" s="20"/>
    </row>
    <row r="3528" spans="1:10">
      <c r="A3528" s="20"/>
      <c r="G3528" s="20"/>
      <c r="J3528" s="20"/>
    </row>
    <row r="3529" spans="1:10">
      <c r="A3529" s="20"/>
      <c r="G3529" s="20"/>
      <c r="J3529" s="20"/>
    </row>
    <row r="3530" spans="1:10">
      <c r="A3530" s="20"/>
      <c r="G3530" s="20"/>
      <c r="J3530" s="20"/>
    </row>
    <row r="3531" spans="1:10">
      <c r="A3531" s="20"/>
      <c r="G3531" s="20"/>
      <c r="J3531" s="20"/>
    </row>
    <row r="3532" spans="1:10">
      <c r="A3532" s="20"/>
      <c r="G3532" s="20"/>
      <c r="J3532" s="20"/>
    </row>
    <row r="3533" spans="1:10">
      <c r="A3533" s="20"/>
      <c r="G3533" s="20"/>
      <c r="J3533" s="20"/>
    </row>
    <row r="3534" spans="1:10">
      <c r="A3534" s="20"/>
      <c r="G3534" s="20"/>
      <c r="J3534" s="20"/>
    </row>
    <row r="3535" spans="1:10">
      <c r="A3535" s="20"/>
      <c r="G3535" s="20"/>
      <c r="J3535" s="20"/>
    </row>
    <row r="3536" spans="1:10">
      <c r="A3536" s="20"/>
      <c r="G3536" s="20"/>
      <c r="J3536" s="20"/>
    </row>
    <row r="3537" spans="1:10">
      <c r="A3537" s="20"/>
      <c r="G3537" s="20"/>
      <c r="J3537" s="20"/>
    </row>
    <row r="3538" spans="1:10">
      <c r="A3538" s="20"/>
      <c r="G3538" s="20"/>
      <c r="J3538" s="20"/>
    </row>
    <row r="3539" spans="1:10">
      <c r="A3539" s="20"/>
      <c r="G3539" s="20"/>
      <c r="J3539" s="20"/>
    </row>
    <row r="3540" spans="1:10">
      <c r="A3540" s="20"/>
      <c r="G3540" s="20"/>
      <c r="J3540" s="20"/>
    </row>
    <row r="3541" spans="1:10">
      <c r="A3541" s="20"/>
      <c r="G3541" s="20"/>
      <c r="J3541" s="20"/>
    </row>
    <row r="3542" spans="1:10">
      <c r="A3542" s="20"/>
      <c r="G3542" s="20"/>
      <c r="J3542" s="20"/>
    </row>
    <row r="3543" spans="1:10">
      <c r="A3543" s="20"/>
      <c r="G3543" s="20"/>
      <c r="J3543" s="20"/>
    </row>
    <row r="3544" spans="1:10">
      <c r="A3544" s="20"/>
      <c r="G3544" s="20"/>
      <c r="J3544" s="20"/>
    </row>
    <row r="3545" spans="1:10">
      <c r="A3545" s="20"/>
      <c r="G3545" s="20"/>
      <c r="J3545" s="20"/>
    </row>
    <row r="3546" spans="1:10">
      <c r="A3546" s="20"/>
      <c r="G3546" s="20"/>
      <c r="J3546" s="20"/>
    </row>
    <row r="3547" spans="1:10">
      <c r="A3547" s="20"/>
      <c r="G3547" s="20"/>
      <c r="J3547" s="20"/>
    </row>
    <row r="3548" spans="1:10">
      <c r="A3548" s="20"/>
      <c r="G3548" s="20"/>
      <c r="J3548" s="20"/>
    </row>
    <row r="3549" spans="1:10">
      <c r="A3549" s="20"/>
      <c r="G3549" s="20"/>
      <c r="J3549" s="20"/>
    </row>
    <row r="3550" spans="1:10">
      <c r="A3550" s="20"/>
      <c r="G3550" s="20"/>
      <c r="J3550" s="20"/>
    </row>
    <row r="3551" spans="1:10">
      <c r="A3551" s="20"/>
      <c r="G3551" s="20"/>
      <c r="J3551" s="20"/>
    </row>
    <row r="3552" spans="1:10">
      <c r="A3552" s="20"/>
      <c r="G3552" s="20"/>
      <c r="J3552" s="20"/>
    </row>
    <row r="3553" spans="1:10">
      <c r="A3553" s="20"/>
      <c r="G3553" s="20"/>
      <c r="J3553" s="20"/>
    </row>
    <row r="3554" spans="1:10">
      <c r="A3554" s="20"/>
      <c r="G3554" s="20"/>
      <c r="J3554" s="20"/>
    </row>
    <row r="3555" spans="1:10">
      <c r="A3555" s="20"/>
      <c r="G3555" s="20"/>
      <c r="J3555" s="20"/>
    </row>
    <row r="3556" spans="1:10">
      <c r="A3556" s="20"/>
      <c r="G3556" s="20"/>
      <c r="J3556" s="20"/>
    </row>
    <row r="3557" spans="1:10">
      <c r="A3557" s="20"/>
      <c r="G3557" s="20"/>
      <c r="J3557" s="20"/>
    </row>
    <row r="3558" spans="1:10">
      <c r="A3558" s="20"/>
      <c r="G3558" s="20"/>
      <c r="J3558" s="20"/>
    </row>
    <row r="3559" spans="1:10">
      <c r="A3559" s="20"/>
      <c r="G3559" s="20"/>
      <c r="J3559" s="20"/>
    </row>
    <row r="3560" spans="1:10">
      <c r="A3560" s="20"/>
      <c r="G3560" s="20"/>
      <c r="J3560" s="20"/>
    </row>
    <row r="3561" spans="1:10">
      <c r="A3561" s="20"/>
      <c r="G3561" s="20"/>
      <c r="J3561" s="20"/>
    </row>
    <row r="3562" spans="1:10">
      <c r="A3562" s="20"/>
      <c r="G3562" s="20"/>
      <c r="J3562" s="20"/>
    </row>
    <row r="3563" spans="1:10">
      <c r="A3563" s="20"/>
      <c r="G3563" s="20"/>
      <c r="J3563" s="20"/>
    </row>
    <row r="3564" spans="1:10">
      <c r="A3564" s="20"/>
      <c r="G3564" s="20"/>
      <c r="J3564" s="20"/>
    </row>
    <row r="3565" spans="1:10">
      <c r="A3565" s="20"/>
      <c r="G3565" s="20"/>
      <c r="J3565" s="20"/>
    </row>
    <row r="3566" spans="1:10">
      <c r="A3566" s="20"/>
      <c r="G3566" s="20"/>
      <c r="J3566" s="20"/>
    </row>
    <row r="3567" spans="1:10">
      <c r="A3567" s="20"/>
      <c r="G3567" s="20"/>
      <c r="J3567" s="20"/>
    </row>
    <row r="3568" spans="1:10">
      <c r="A3568" s="20"/>
      <c r="G3568" s="20"/>
      <c r="J3568" s="20"/>
    </row>
    <row r="3569" spans="1:10">
      <c r="A3569" s="20"/>
      <c r="G3569" s="20"/>
      <c r="J3569" s="20"/>
    </row>
    <row r="3570" spans="1:10">
      <c r="A3570" s="20"/>
      <c r="G3570" s="20"/>
      <c r="J3570" s="20"/>
    </row>
    <row r="3571" spans="1:10">
      <c r="A3571" s="20"/>
      <c r="G3571" s="20"/>
      <c r="J3571" s="20"/>
    </row>
    <row r="3572" spans="1:10">
      <c r="A3572" s="20"/>
      <c r="G3572" s="20"/>
      <c r="J3572" s="20"/>
    </row>
    <row r="3573" spans="1:10">
      <c r="A3573" s="20"/>
      <c r="G3573" s="20"/>
      <c r="J3573" s="20"/>
    </row>
    <row r="3574" spans="1:10">
      <c r="A3574" s="20"/>
      <c r="G3574" s="20"/>
      <c r="J3574" s="20"/>
    </row>
    <row r="3575" spans="1:10">
      <c r="A3575" s="20"/>
      <c r="G3575" s="20"/>
      <c r="J3575" s="20"/>
    </row>
    <row r="3576" spans="1:10">
      <c r="A3576" s="20"/>
      <c r="G3576" s="20"/>
      <c r="J3576" s="20"/>
    </row>
    <row r="3577" spans="1:10">
      <c r="A3577" s="20"/>
      <c r="G3577" s="20"/>
      <c r="J3577" s="20"/>
    </row>
    <row r="3578" spans="1:10">
      <c r="A3578" s="20"/>
      <c r="G3578" s="20"/>
      <c r="J3578" s="20"/>
    </row>
    <row r="3579" spans="1:10">
      <c r="A3579" s="20"/>
      <c r="G3579" s="20"/>
      <c r="J3579" s="20"/>
    </row>
    <row r="3580" spans="1:10">
      <c r="A3580" s="20"/>
      <c r="G3580" s="20"/>
      <c r="J3580" s="20"/>
    </row>
    <row r="3581" spans="1:10">
      <c r="A3581" s="20"/>
      <c r="G3581" s="20"/>
      <c r="J3581" s="20"/>
    </row>
    <row r="3582" spans="1:10">
      <c r="A3582" s="20"/>
      <c r="G3582" s="20"/>
      <c r="J3582" s="20"/>
    </row>
    <row r="3583" spans="1:10">
      <c r="A3583" s="20"/>
      <c r="G3583" s="20"/>
      <c r="J3583" s="20"/>
    </row>
    <row r="3584" spans="1:10">
      <c r="A3584" s="20"/>
      <c r="G3584" s="20"/>
      <c r="J3584" s="20"/>
    </row>
    <row r="3585" spans="1:10">
      <c r="A3585" s="20"/>
      <c r="G3585" s="20"/>
      <c r="J3585" s="20"/>
    </row>
    <row r="3586" spans="1:10">
      <c r="A3586" s="20"/>
      <c r="G3586" s="20"/>
      <c r="J3586" s="20"/>
    </row>
    <row r="3587" spans="1:10">
      <c r="A3587" s="20"/>
      <c r="G3587" s="20"/>
      <c r="J3587" s="20"/>
    </row>
    <row r="3588" spans="1:10">
      <c r="A3588" s="20"/>
      <c r="G3588" s="20"/>
      <c r="J3588" s="20"/>
    </row>
    <row r="3589" spans="1:10">
      <c r="A3589" s="20"/>
      <c r="G3589" s="20"/>
      <c r="J3589" s="20"/>
    </row>
    <row r="3590" spans="1:10">
      <c r="A3590" s="20"/>
      <c r="G3590" s="20"/>
      <c r="J3590" s="20"/>
    </row>
    <row r="3591" spans="1:10">
      <c r="A3591" s="20"/>
      <c r="G3591" s="20"/>
      <c r="J3591" s="20"/>
    </row>
    <row r="3592" spans="1:10">
      <c r="A3592" s="20"/>
      <c r="G3592" s="20"/>
      <c r="J3592" s="20"/>
    </row>
    <row r="3593" spans="1:10">
      <c r="A3593" s="20"/>
      <c r="G3593" s="20"/>
      <c r="J3593" s="20"/>
    </row>
    <row r="3594" spans="1:10">
      <c r="A3594" s="20"/>
      <c r="G3594" s="20"/>
      <c r="J3594" s="20"/>
    </row>
    <row r="3595" spans="1:10">
      <c r="A3595" s="20"/>
      <c r="G3595" s="20"/>
      <c r="J3595" s="20"/>
    </row>
    <row r="3596" spans="1:10">
      <c r="A3596" s="20"/>
      <c r="G3596" s="20"/>
      <c r="J3596" s="20"/>
    </row>
    <row r="3597" spans="1:10">
      <c r="A3597" s="20"/>
      <c r="G3597" s="20"/>
      <c r="J3597" s="20"/>
    </row>
    <row r="3598" spans="1:10">
      <c r="A3598" s="20"/>
      <c r="G3598" s="20"/>
      <c r="J3598" s="20"/>
    </row>
    <row r="3599" spans="1:10">
      <c r="A3599" s="20"/>
      <c r="G3599" s="20"/>
      <c r="J3599" s="20"/>
    </row>
    <row r="3600" spans="1:10">
      <c r="A3600" s="20"/>
      <c r="G3600" s="20"/>
      <c r="J3600" s="20"/>
    </row>
    <row r="3601" spans="1:10">
      <c r="A3601" s="20"/>
      <c r="G3601" s="20"/>
      <c r="J3601" s="20"/>
    </row>
    <row r="3602" spans="1:10">
      <c r="A3602" s="20"/>
      <c r="G3602" s="20"/>
      <c r="J3602" s="20"/>
    </row>
    <row r="3603" spans="1:10">
      <c r="A3603" s="20"/>
      <c r="G3603" s="20"/>
      <c r="J3603" s="20"/>
    </row>
    <row r="3604" spans="1:10">
      <c r="A3604" s="20"/>
      <c r="G3604" s="20"/>
      <c r="J3604" s="20"/>
    </row>
    <row r="3605" spans="1:10">
      <c r="A3605" s="20"/>
      <c r="G3605" s="20"/>
      <c r="J3605" s="20"/>
    </row>
    <row r="3606" spans="1:10">
      <c r="A3606" s="20"/>
      <c r="G3606" s="20"/>
      <c r="J3606" s="20"/>
    </row>
    <row r="3607" spans="1:10">
      <c r="A3607" s="20"/>
      <c r="G3607" s="20"/>
      <c r="J3607" s="20"/>
    </row>
    <row r="3608" spans="1:10">
      <c r="A3608" s="20"/>
      <c r="G3608" s="20"/>
      <c r="J3608" s="20"/>
    </row>
    <row r="3609" spans="1:10">
      <c r="A3609" s="20"/>
      <c r="G3609" s="20"/>
      <c r="J3609" s="20"/>
    </row>
    <row r="3610" spans="1:10">
      <c r="A3610" s="20"/>
      <c r="G3610" s="20"/>
      <c r="J3610" s="20"/>
    </row>
    <row r="3611" spans="1:10">
      <c r="A3611" s="20"/>
      <c r="G3611" s="20"/>
      <c r="J3611" s="20"/>
    </row>
    <row r="3612" spans="1:10">
      <c r="A3612" s="20"/>
      <c r="G3612" s="20"/>
      <c r="J3612" s="20"/>
    </row>
    <row r="3613" spans="1:10">
      <c r="A3613" s="20"/>
      <c r="G3613" s="20"/>
      <c r="J3613" s="20"/>
    </row>
    <row r="3614" spans="1:10">
      <c r="A3614" s="20"/>
      <c r="G3614" s="20"/>
      <c r="J3614" s="20"/>
    </row>
    <row r="3615" spans="1:10">
      <c r="A3615" s="20"/>
      <c r="G3615" s="20"/>
      <c r="J3615" s="20"/>
    </row>
    <row r="3616" spans="1:10">
      <c r="A3616" s="20"/>
      <c r="G3616" s="20"/>
      <c r="J3616" s="20"/>
    </row>
    <row r="3617" spans="1:10">
      <c r="A3617" s="20"/>
      <c r="G3617" s="20"/>
      <c r="J3617" s="20"/>
    </row>
    <row r="3618" spans="1:10">
      <c r="A3618" s="20"/>
      <c r="G3618" s="20"/>
      <c r="J3618" s="20"/>
    </row>
    <row r="3619" spans="1:10">
      <c r="A3619" s="20"/>
      <c r="G3619" s="20"/>
      <c r="J3619" s="20"/>
    </row>
    <row r="3620" spans="1:10">
      <c r="A3620" s="20"/>
      <c r="G3620" s="20"/>
      <c r="J3620" s="20"/>
    </row>
    <row r="3621" spans="1:10">
      <c r="A3621" s="20"/>
      <c r="G3621" s="20"/>
      <c r="J3621" s="20"/>
    </row>
    <row r="3622" spans="1:10">
      <c r="A3622" s="20"/>
      <c r="G3622" s="20"/>
      <c r="J3622" s="20"/>
    </row>
    <row r="3623" spans="1:10">
      <c r="A3623" s="20"/>
      <c r="G3623" s="20"/>
      <c r="J3623" s="20"/>
    </row>
    <row r="3624" spans="1:10">
      <c r="A3624" s="20"/>
      <c r="G3624" s="20"/>
      <c r="J3624" s="20"/>
    </row>
    <row r="3625" spans="1:10">
      <c r="A3625" s="20"/>
      <c r="G3625" s="20"/>
      <c r="J3625" s="20"/>
    </row>
    <row r="3626" spans="1:10">
      <c r="A3626" s="20"/>
      <c r="G3626" s="20"/>
      <c r="J3626" s="20"/>
    </row>
    <row r="3627" spans="1:10">
      <c r="A3627" s="20"/>
      <c r="G3627" s="20"/>
      <c r="J3627" s="20"/>
    </row>
    <row r="3628" spans="1:10">
      <c r="A3628" s="20"/>
      <c r="G3628" s="20"/>
      <c r="J3628" s="20"/>
    </row>
    <row r="3629" spans="1:10">
      <c r="A3629" s="20"/>
      <c r="G3629" s="20"/>
      <c r="J3629" s="20"/>
    </row>
    <row r="3630" spans="1:10">
      <c r="A3630" s="20"/>
      <c r="G3630" s="20"/>
      <c r="J3630" s="20"/>
    </row>
    <row r="3631" spans="1:10">
      <c r="A3631" s="20"/>
      <c r="G3631" s="20"/>
      <c r="J3631" s="20"/>
    </row>
    <row r="3632" spans="1:10">
      <c r="A3632" s="20"/>
      <c r="G3632" s="20"/>
      <c r="J3632" s="20"/>
    </row>
    <row r="3633" spans="1:10">
      <c r="A3633" s="20"/>
      <c r="G3633" s="20"/>
      <c r="J3633" s="20"/>
    </row>
    <row r="3634" spans="1:10">
      <c r="A3634" s="20"/>
      <c r="G3634" s="20"/>
      <c r="J3634" s="20"/>
    </row>
    <row r="3635" spans="1:10">
      <c r="A3635" s="20"/>
      <c r="G3635" s="20"/>
      <c r="J3635" s="20"/>
    </row>
    <row r="3636" spans="1:10">
      <c r="A3636" s="20"/>
      <c r="G3636" s="20"/>
      <c r="J3636" s="20"/>
    </row>
    <row r="3637" spans="1:10">
      <c r="A3637" s="20"/>
      <c r="G3637" s="20"/>
      <c r="J3637" s="20"/>
    </row>
    <row r="3638" spans="1:10">
      <c r="A3638" s="20"/>
      <c r="G3638" s="20"/>
      <c r="J3638" s="20"/>
    </row>
    <row r="3639" spans="1:10">
      <c r="A3639" s="20"/>
      <c r="G3639" s="20"/>
      <c r="J3639" s="20"/>
    </row>
    <row r="3640" spans="1:10">
      <c r="A3640" s="20"/>
      <c r="G3640" s="20"/>
      <c r="J3640" s="20"/>
    </row>
    <row r="3641" spans="1:10">
      <c r="A3641" s="20"/>
      <c r="G3641" s="20"/>
      <c r="J3641" s="20"/>
    </row>
    <row r="3642" spans="1:10">
      <c r="A3642" s="20"/>
      <c r="G3642" s="20"/>
      <c r="J3642" s="20"/>
    </row>
    <row r="3643" spans="1:10">
      <c r="A3643" s="20"/>
      <c r="G3643" s="20"/>
      <c r="J3643" s="20"/>
    </row>
    <row r="3644" spans="1:10">
      <c r="A3644" s="20"/>
      <c r="G3644" s="20"/>
      <c r="J3644" s="20"/>
    </row>
    <row r="3645" spans="1:10">
      <c r="A3645" s="20"/>
      <c r="G3645" s="20"/>
      <c r="J3645" s="20"/>
    </row>
    <row r="3646" spans="1:10">
      <c r="A3646" s="20"/>
      <c r="G3646" s="20"/>
      <c r="J3646" s="20"/>
    </row>
    <row r="3647" spans="1:10">
      <c r="A3647" s="20"/>
      <c r="G3647" s="20"/>
      <c r="J3647" s="20"/>
    </row>
    <row r="3648" spans="1:10">
      <c r="A3648" s="20"/>
      <c r="G3648" s="20"/>
      <c r="J3648" s="20"/>
    </row>
    <row r="3649" spans="1:10">
      <c r="A3649" s="20"/>
      <c r="G3649" s="20"/>
      <c r="J3649" s="20"/>
    </row>
    <row r="3650" spans="1:10">
      <c r="A3650" s="20"/>
      <c r="G3650" s="20"/>
      <c r="J3650" s="20"/>
    </row>
    <row r="3651" spans="1:10">
      <c r="A3651" s="20"/>
      <c r="G3651" s="20"/>
      <c r="J3651" s="20"/>
    </row>
    <row r="3652" spans="1:10">
      <c r="A3652" s="20"/>
      <c r="G3652" s="20"/>
      <c r="J3652" s="20"/>
    </row>
    <row r="3653" spans="1:10">
      <c r="A3653" s="20"/>
      <c r="G3653" s="20"/>
      <c r="J3653" s="20"/>
    </row>
    <row r="3654" spans="1:10">
      <c r="A3654" s="20"/>
      <c r="G3654" s="20"/>
      <c r="J3654" s="20"/>
    </row>
    <row r="3655" spans="1:10">
      <c r="A3655" s="20"/>
      <c r="G3655" s="20"/>
      <c r="J3655" s="20"/>
    </row>
    <row r="3656" spans="1:10">
      <c r="A3656" s="20"/>
      <c r="G3656" s="20"/>
      <c r="J3656" s="20"/>
    </row>
    <row r="3657" spans="1:10">
      <c r="A3657" s="20"/>
      <c r="G3657" s="20"/>
      <c r="J3657" s="20"/>
    </row>
    <row r="3658" spans="1:10">
      <c r="A3658" s="20"/>
      <c r="G3658" s="20"/>
      <c r="J3658" s="20"/>
    </row>
    <row r="3659" spans="1:10">
      <c r="A3659" s="20"/>
      <c r="G3659" s="20"/>
      <c r="J3659" s="20"/>
    </row>
    <row r="3660" spans="1:10">
      <c r="A3660" s="20"/>
      <c r="G3660" s="20"/>
      <c r="J3660" s="20"/>
    </row>
    <row r="3661" spans="1:10">
      <c r="A3661" s="20"/>
      <c r="G3661" s="20"/>
      <c r="J3661" s="20"/>
    </row>
    <row r="3662" spans="1:10">
      <c r="A3662" s="20"/>
      <c r="G3662" s="20"/>
      <c r="J3662" s="20"/>
    </row>
    <row r="3663" spans="1:10">
      <c r="A3663" s="20"/>
      <c r="G3663" s="20"/>
      <c r="J3663" s="20"/>
    </row>
    <row r="3664" spans="1:10">
      <c r="A3664" s="20"/>
      <c r="G3664" s="20"/>
      <c r="J3664" s="20"/>
    </row>
    <row r="3665" spans="1:10">
      <c r="A3665" s="20"/>
      <c r="G3665" s="20"/>
      <c r="J3665" s="20"/>
    </row>
    <row r="3666" spans="1:10">
      <c r="A3666" s="20"/>
      <c r="G3666" s="20"/>
      <c r="J3666" s="20"/>
    </row>
    <row r="3667" spans="1:10">
      <c r="A3667" s="20"/>
      <c r="G3667" s="20"/>
      <c r="J3667" s="20"/>
    </row>
    <row r="3668" spans="1:10">
      <c r="A3668" s="20"/>
      <c r="G3668" s="20"/>
      <c r="J3668" s="20"/>
    </row>
    <row r="3669" spans="1:10">
      <c r="A3669" s="20"/>
      <c r="G3669" s="20"/>
      <c r="J3669" s="20"/>
    </row>
    <row r="3670" spans="1:10">
      <c r="A3670" s="20"/>
      <c r="G3670" s="20"/>
      <c r="J3670" s="20"/>
    </row>
    <row r="3671" spans="1:10">
      <c r="A3671" s="20"/>
      <c r="G3671" s="20"/>
      <c r="J3671" s="20"/>
    </row>
    <row r="3672" spans="1:10">
      <c r="A3672" s="20"/>
      <c r="G3672" s="20"/>
      <c r="J3672" s="20"/>
    </row>
    <row r="3673" spans="1:10">
      <c r="A3673" s="20"/>
      <c r="G3673" s="20"/>
      <c r="J3673" s="20"/>
    </row>
    <row r="3674" spans="1:10">
      <c r="A3674" s="20"/>
      <c r="G3674" s="20"/>
      <c r="J3674" s="20"/>
    </row>
    <row r="3675" spans="1:10">
      <c r="A3675" s="20"/>
      <c r="G3675" s="20"/>
      <c r="J3675" s="20"/>
    </row>
    <row r="3676" spans="1:10">
      <c r="A3676" s="20"/>
      <c r="G3676" s="20"/>
      <c r="J3676" s="20"/>
    </row>
    <row r="3677" spans="1:10">
      <c r="A3677" s="20"/>
      <c r="G3677" s="20"/>
      <c r="J3677" s="20"/>
    </row>
    <row r="3678" spans="1:10">
      <c r="A3678" s="20"/>
      <c r="G3678" s="20"/>
      <c r="J3678" s="20"/>
    </row>
    <row r="3679" spans="1:10">
      <c r="A3679" s="20"/>
      <c r="G3679" s="20"/>
      <c r="J3679" s="20"/>
    </row>
    <row r="3680" spans="1:10">
      <c r="A3680" s="20"/>
      <c r="G3680" s="20"/>
      <c r="J3680" s="20"/>
    </row>
    <row r="3681" spans="1:10">
      <c r="A3681" s="20"/>
      <c r="G3681" s="20"/>
      <c r="J3681" s="20"/>
    </row>
    <row r="3682" spans="1:10">
      <c r="A3682" s="20"/>
      <c r="G3682" s="20"/>
      <c r="J3682" s="20"/>
    </row>
    <row r="3683" spans="1:10">
      <c r="A3683" s="20"/>
      <c r="G3683" s="20"/>
      <c r="J3683" s="20"/>
    </row>
    <row r="3684" spans="1:10">
      <c r="A3684" s="20"/>
      <c r="G3684" s="20"/>
      <c r="J3684" s="20"/>
    </row>
    <row r="3685" spans="1:10">
      <c r="A3685" s="20"/>
      <c r="G3685" s="20"/>
      <c r="J3685" s="20"/>
    </row>
    <row r="3686" spans="1:10">
      <c r="A3686" s="20"/>
      <c r="G3686" s="20"/>
      <c r="J3686" s="20"/>
    </row>
    <row r="3687" spans="1:10">
      <c r="A3687" s="20"/>
      <c r="G3687" s="20"/>
      <c r="J3687" s="20"/>
    </row>
    <row r="3688" spans="1:10">
      <c r="A3688" s="20"/>
      <c r="G3688" s="20"/>
      <c r="J3688" s="20"/>
    </row>
    <row r="3689" spans="1:10">
      <c r="A3689" s="20"/>
      <c r="G3689" s="20"/>
      <c r="J3689" s="20"/>
    </row>
    <row r="3690" spans="1:10">
      <c r="A3690" s="20"/>
      <c r="G3690" s="20"/>
      <c r="J3690" s="20"/>
    </row>
    <row r="3691" spans="1:10">
      <c r="A3691" s="20"/>
      <c r="G3691" s="20"/>
      <c r="J3691" s="20"/>
    </row>
    <row r="3692" spans="1:10">
      <c r="A3692" s="20"/>
      <c r="G3692" s="20"/>
      <c r="J3692" s="20"/>
    </row>
    <row r="3693" spans="1:10">
      <c r="A3693" s="20"/>
      <c r="G3693" s="20"/>
      <c r="J3693" s="20"/>
    </row>
    <row r="3694" spans="1:10">
      <c r="A3694" s="20"/>
      <c r="G3694" s="20"/>
      <c r="J3694" s="20"/>
    </row>
    <row r="3695" spans="1:10">
      <c r="A3695" s="20"/>
      <c r="G3695" s="20"/>
      <c r="J3695" s="20"/>
    </row>
    <row r="3696" spans="1:10">
      <c r="A3696" s="20"/>
      <c r="G3696" s="20"/>
      <c r="J3696" s="20"/>
    </row>
    <row r="3697" spans="1:10">
      <c r="A3697" s="20"/>
      <c r="G3697" s="20"/>
      <c r="J3697" s="20"/>
    </row>
    <row r="3698" spans="1:10">
      <c r="A3698" s="20"/>
      <c r="G3698" s="20"/>
      <c r="J3698" s="20"/>
    </row>
    <row r="3699" spans="1:10">
      <c r="A3699" s="20"/>
      <c r="G3699" s="20"/>
      <c r="J3699" s="20"/>
    </row>
    <row r="3700" spans="1:10">
      <c r="A3700" s="20"/>
      <c r="G3700" s="20"/>
      <c r="J3700" s="20"/>
    </row>
    <row r="3701" spans="1:10">
      <c r="A3701" s="20"/>
      <c r="G3701" s="20"/>
      <c r="J3701" s="20"/>
    </row>
    <row r="3702" spans="1:10">
      <c r="A3702" s="20"/>
      <c r="G3702" s="20"/>
      <c r="J3702" s="20"/>
    </row>
    <row r="3703" spans="1:10">
      <c r="A3703" s="20"/>
      <c r="G3703" s="20"/>
      <c r="J3703" s="20"/>
    </row>
    <row r="3704" spans="1:10">
      <c r="A3704" s="20"/>
      <c r="G3704" s="20"/>
      <c r="J3704" s="20"/>
    </row>
    <row r="3705" spans="1:10">
      <c r="A3705" s="20"/>
      <c r="G3705" s="20"/>
      <c r="J3705" s="20"/>
    </row>
    <row r="3706" spans="1:10">
      <c r="A3706" s="20"/>
      <c r="G3706" s="20"/>
      <c r="J3706" s="20"/>
    </row>
    <row r="3707" spans="1:10">
      <c r="A3707" s="20"/>
      <c r="G3707" s="20"/>
      <c r="J3707" s="20"/>
    </row>
    <row r="3708" spans="1:10">
      <c r="A3708" s="20"/>
      <c r="G3708" s="20"/>
      <c r="J3708" s="20"/>
    </row>
    <row r="3709" spans="1:10">
      <c r="A3709" s="20"/>
      <c r="G3709" s="20"/>
      <c r="J3709" s="20"/>
    </row>
    <row r="3710" spans="1:10">
      <c r="A3710" s="20"/>
      <c r="G3710" s="20"/>
      <c r="J3710" s="20"/>
    </row>
    <row r="3711" spans="1:10">
      <c r="A3711" s="20"/>
      <c r="G3711" s="20"/>
      <c r="J3711" s="20"/>
    </row>
    <row r="3712" spans="1:10">
      <c r="A3712" s="20"/>
      <c r="G3712" s="20"/>
      <c r="J3712" s="20"/>
    </row>
    <row r="3713" spans="1:10">
      <c r="A3713" s="20"/>
      <c r="G3713" s="20"/>
      <c r="J3713" s="20"/>
    </row>
    <row r="3714" spans="1:10">
      <c r="A3714" s="20"/>
      <c r="G3714" s="20"/>
      <c r="J3714" s="20"/>
    </row>
    <row r="3715" spans="1:10">
      <c r="A3715" s="20"/>
      <c r="G3715" s="20"/>
      <c r="J3715" s="20"/>
    </row>
    <row r="3716" spans="1:10">
      <c r="A3716" s="20"/>
      <c r="G3716" s="20"/>
      <c r="J3716" s="20"/>
    </row>
    <row r="3717" spans="1:10">
      <c r="A3717" s="20"/>
      <c r="G3717" s="20"/>
      <c r="J3717" s="20"/>
    </row>
    <row r="3718" spans="1:10">
      <c r="A3718" s="20"/>
      <c r="G3718" s="20"/>
      <c r="J3718" s="20"/>
    </row>
    <row r="3719" spans="1:10">
      <c r="A3719" s="20"/>
      <c r="G3719" s="20"/>
      <c r="J3719" s="20"/>
    </row>
    <row r="3720" spans="1:10">
      <c r="A3720" s="20"/>
      <c r="G3720" s="20"/>
      <c r="J3720" s="20"/>
    </row>
    <row r="3721" spans="1:10">
      <c r="A3721" s="20"/>
      <c r="G3721" s="20"/>
      <c r="J3721" s="20"/>
    </row>
    <row r="3722" spans="1:10">
      <c r="A3722" s="20"/>
      <c r="G3722" s="20"/>
      <c r="J3722" s="20"/>
    </row>
    <row r="3723" spans="1:10">
      <c r="A3723" s="20"/>
      <c r="G3723" s="20"/>
      <c r="J3723" s="20"/>
    </row>
    <row r="3724" spans="1:10">
      <c r="A3724" s="20"/>
      <c r="G3724" s="20"/>
      <c r="J3724" s="20"/>
    </row>
    <row r="3725" spans="1:10">
      <c r="A3725" s="20"/>
      <c r="G3725" s="20"/>
      <c r="J3725" s="20"/>
    </row>
    <row r="3726" spans="1:10">
      <c r="A3726" s="20"/>
      <c r="G3726" s="20"/>
      <c r="J3726" s="20"/>
    </row>
    <row r="3727" spans="1:10">
      <c r="A3727" s="20"/>
      <c r="G3727" s="20"/>
      <c r="J3727" s="20"/>
    </row>
    <row r="3728" spans="1:10">
      <c r="A3728" s="20"/>
      <c r="G3728" s="20"/>
      <c r="J3728" s="20"/>
    </row>
    <row r="3729" spans="1:10">
      <c r="A3729" s="20"/>
      <c r="G3729" s="20"/>
      <c r="J3729" s="20"/>
    </row>
    <row r="3730" spans="1:10">
      <c r="A3730" s="20"/>
      <c r="G3730" s="20"/>
      <c r="J3730" s="20"/>
    </row>
    <row r="3731" spans="1:10">
      <c r="A3731" s="20"/>
      <c r="G3731" s="20"/>
      <c r="J3731" s="20"/>
    </row>
    <row r="3732" spans="1:10">
      <c r="A3732" s="20"/>
      <c r="G3732" s="20"/>
      <c r="J3732" s="20"/>
    </row>
    <row r="3733" spans="1:10">
      <c r="A3733" s="20"/>
      <c r="G3733" s="20"/>
      <c r="J3733" s="20"/>
    </row>
    <row r="3734" spans="1:10">
      <c r="A3734" s="20"/>
      <c r="G3734" s="20"/>
      <c r="J3734" s="20"/>
    </row>
    <row r="3735" spans="1:10">
      <c r="A3735" s="20"/>
      <c r="G3735" s="20"/>
      <c r="J3735" s="20"/>
    </row>
    <row r="3736" spans="1:10">
      <c r="A3736" s="20"/>
      <c r="G3736" s="20"/>
      <c r="J3736" s="20"/>
    </row>
    <row r="3737" spans="1:10">
      <c r="A3737" s="20"/>
      <c r="G3737" s="20"/>
      <c r="J3737" s="20"/>
    </row>
    <row r="3738" spans="1:10">
      <c r="A3738" s="20"/>
      <c r="G3738" s="20"/>
      <c r="J3738" s="20"/>
    </row>
    <row r="3739" spans="1:10">
      <c r="A3739" s="20"/>
      <c r="G3739" s="20"/>
      <c r="J3739" s="20"/>
    </row>
    <row r="3740" spans="1:10">
      <c r="A3740" s="20"/>
      <c r="G3740" s="20"/>
      <c r="J3740" s="20"/>
    </row>
    <row r="3741" spans="1:10">
      <c r="A3741" s="20"/>
      <c r="G3741" s="20"/>
      <c r="J3741" s="20"/>
    </row>
    <row r="3742" spans="1:10">
      <c r="A3742" s="20"/>
      <c r="G3742" s="20"/>
      <c r="J3742" s="20"/>
    </row>
    <row r="3743" spans="1:10">
      <c r="A3743" s="20"/>
      <c r="G3743" s="20"/>
      <c r="J3743" s="20"/>
    </row>
    <row r="3744" spans="1:10">
      <c r="A3744" s="20"/>
      <c r="G3744" s="20"/>
      <c r="J3744" s="20"/>
    </row>
    <row r="3745" spans="1:10">
      <c r="A3745" s="20"/>
      <c r="G3745" s="20"/>
      <c r="J3745" s="20"/>
    </row>
    <row r="3746" spans="1:10">
      <c r="A3746" s="20"/>
      <c r="G3746" s="20"/>
      <c r="J3746" s="20"/>
    </row>
    <row r="3747" spans="1:10">
      <c r="A3747" s="20"/>
      <c r="G3747" s="20"/>
      <c r="J3747" s="20"/>
    </row>
    <row r="3748" spans="1:10">
      <c r="A3748" s="20"/>
      <c r="G3748" s="20"/>
      <c r="J3748" s="20"/>
    </row>
    <row r="3749" spans="1:10">
      <c r="A3749" s="20"/>
      <c r="G3749" s="20"/>
      <c r="J3749" s="20"/>
    </row>
    <row r="3750" spans="1:10">
      <c r="A3750" s="20"/>
      <c r="G3750" s="20"/>
      <c r="J3750" s="20"/>
    </row>
    <row r="3751" spans="1:10">
      <c r="A3751" s="20"/>
      <c r="G3751" s="20"/>
      <c r="J3751" s="20"/>
    </row>
    <row r="3752" spans="1:10">
      <c r="A3752" s="20"/>
      <c r="G3752" s="20"/>
      <c r="J3752" s="20"/>
    </row>
    <row r="3753" spans="1:10">
      <c r="A3753" s="20"/>
      <c r="G3753" s="20"/>
      <c r="J3753" s="20"/>
    </row>
    <row r="3754" spans="1:10">
      <c r="A3754" s="20"/>
      <c r="G3754" s="20"/>
      <c r="J3754" s="20"/>
    </row>
    <row r="3755" spans="1:10">
      <c r="A3755" s="20"/>
      <c r="G3755" s="20"/>
      <c r="J3755" s="20"/>
    </row>
    <row r="3756" spans="1:10">
      <c r="A3756" s="20"/>
      <c r="G3756" s="20"/>
      <c r="J3756" s="20"/>
    </row>
    <row r="3757" spans="1:10">
      <c r="A3757" s="20"/>
      <c r="G3757" s="20"/>
      <c r="J3757" s="20"/>
    </row>
    <row r="3758" spans="1:10">
      <c r="A3758" s="20"/>
      <c r="G3758" s="20"/>
      <c r="J3758" s="20"/>
    </row>
    <row r="3759" spans="1:10">
      <c r="A3759" s="20"/>
      <c r="G3759" s="20"/>
      <c r="J3759" s="20"/>
    </row>
    <row r="3760" spans="1:10">
      <c r="A3760" s="20"/>
      <c r="G3760" s="20"/>
      <c r="J3760" s="20"/>
    </row>
    <row r="3761" spans="1:10">
      <c r="A3761" s="20"/>
      <c r="G3761" s="20"/>
      <c r="J3761" s="20"/>
    </row>
    <row r="3762" spans="1:10">
      <c r="A3762" s="20"/>
      <c r="G3762" s="20"/>
      <c r="J3762" s="20"/>
    </row>
    <row r="3763" spans="1:10">
      <c r="A3763" s="20"/>
      <c r="G3763" s="20"/>
      <c r="J3763" s="20"/>
    </row>
    <row r="3764" spans="1:10">
      <c r="A3764" s="20"/>
      <c r="G3764" s="20"/>
      <c r="J3764" s="20"/>
    </row>
    <row r="3765" spans="1:10">
      <c r="A3765" s="20"/>
      <c r="G3765" s="20"/>
      <c r="J3765" s="20"/>
    </row>
    <row r="3766" spans="1:10">
      <c r="A3766" s="20"/>
      <c r="G3766" s="20"/>
      <c r="J3766" s="20"/>
    </row>
    <row r="3767" spans="1:10">
      <c r="A3767" s="20"/>
      <c r="G3767" s="20"/>
      <c r="J3767" s="20"/>
    </row>
    <row r="3768" spans="1:10">
      <c r="A3768" s="20"/>
      <c r="G3768" s="20"/>
      <c r="J3768" s="20"/>
    </row>
    <row r="3769" spans="1:10">
      <c r="A3769" s="20"/>
      <c r="G3769" s="20"/>
      <c r="J3769" s="20"/>
    </row>
    <row r="3770" spans="1:10">
      <c r="A3770" s="20"/>
      <c r="G3770" s="20"/>
      <c r="J3770" s="20"/>
    </row>
    <row r="3771" spans="1:10">
      <c r="A3771" s="20"/>
      <c r="G3771" s="20"/>
      <c r="J3771" s="20"/>
    </row>
    <row r="3772" spans="1:10">
      <c r="A3772" s="20"/>
      <c r="G3772" s="20"/>
      <c r="J3772" s="20"/>
    </row>
    <row r="3773" spans="1:10">
      <c r="A3773" s="20"/>
      <c r="G3773" s="20"/>
      <c r="J3773" s="20"/>
    </row>
    <row r="3774" spans="1:10">
      <c r="A3774" s="20"/>
      <c r="G3774" s="20"/>
      <c r="J3774" s="20"/>
    </row>
    <row r="3775" spans="1:10">
      <c r="A3775" s="20"/>
      <c r="G3775" s="20"/>
      <c r="J3775" s="20"/>
    </row>
    <row r="3776" spans="1:10">
      <c r="A3776" s="20"/>
      <c r="G3776" s="20"/>
      <c r="J3776" s="20"/>
    </row>
    <row r="3777" spans="1:10">
      <c r="A3777" s="20"/>
      <c r="G3777" s="20"/>
      <c r="J3777" s="20"/>
    </row>
    <row r="3778" spans="1:10">
      <c r="A3778" s="20"/>
      <c r="G3778" s="20"/>
      <c r="J3778" s="20"/>
    </row>
    <row r="3779" spans="1:10">
      <c r="A3779" s="20"/>
      <c r="G3779" s="20"/>
      <c r="J3779" s="20"/>
    </row>
    <row r="3780" spans="1:10">
      <c r="A3780" s="20"/>
      <c r="G3780" s="20"/>
      <c r="J3780" s="20"/>
    </row>
    <row r="3781" spans="1:10">
      <c r="A3781" s="20"/>
      <c r="G3781" s="20"/>
      <c r="J3781" s="20"/>
    </row>
    <row r="3782" spans="1:10">
      <c r="A3782" s="20"/>
      <c r="G3782" s="20"/>
      <c r="J3782" s="20"/>
    </row>
    <row r="3783" spans="1:10">
      <c r="A3783" s="20"/>
      <c r="G3783" s="20"/>
      <c r="J3783" s="20"/>
    </row>
    <row r="3784" spans="1:10">
      <c r="A3784" s="20"/>
      <c r="G3784" s="20"/>
      <c r="J3784" s="20"/>
    </row>
    <row r="3785" spans="1:10">
      <c r="A3785" s="20"/>
      <c r="G3785" s="20"/>
      <c r="J3785" s="20"/>
    </row>
    <row r="3786" spans="1:10">
      <c r="A3786" s="20"/>
      <c r="G3786" s="20"/>
      <c r="J3786" s="20"/>
    </row>
    <row r="3787" spans="1:10">
      <c r="A3787" s="20"/>
      <c r="G3787" s="20"/>
      <c r="J3787" s="20"/>
    </row>
    <row r="3788" spans="1:10">
      <c r="A3788" s="20"/>
      <c r="G3788" s="20"/>
      <c r="J3788" s="20"/>
    </row>
    <row r="3789" spans="1:10">
      <c r="A3789" s="20"/>
      <c r="G3789" s="20"/>
      <c r="J3789" s="20"/>
    </row>
    <row r="3790" spans="1:10">
      <c r="A3790" s="20"/>
      <c r="G3790" s="20"/>
      <c r="J3790" s="20"/>
    </row>
    <row r="3791" spans="1:10">
      <c r="A3791" s="20"/>
      <c r="G3791" s="20"/>
      <c r="J3791" s="20"/>
    </row>
    <row r="3792" spans="1:10">
      <c r="A3792" s="20"/>
      <c r="G3792" s="20"/>
      <c r="J3792" s="20"/>
    </row>
    <row r="3793" spans="1:10">
      <c r="A3793" s="20"/>
      <c r="G3793" s="20"/>
      <c r="J3793" s="20"/>
    </row>
    <row r="3794" spans="1:10">
      <c r="A3794" s="20"/>
      <c r="G3794" s="20"/>
      <c r="J3794" s="20"/>
    </row>
    <row r="3795" spans="1:10">
      <c r="A3795" s="20"/>
      <c r="G3795" s="20"/>
      <c r="J3795" s="20"/>
    </row>
    <row r="3796" spans="1:10">
      <c r="A3796" s="20"/>
      <c r="G3796" s="20"/>
      <c r="J3796" s="20"/>
    </row>
    <row r="3797" spans="1:10">
      <c r="A3797" s="20"/>
      <c r="G3797" s="20"/>
      <c r="J3797" s="20"/>
    </row>
    <row r="3798" spans="1:10">
      <c r="A3798" s="20"/>
      <c r="G3798" s="20"/>
      <c r="J3798" s="20"/>
    </row>
    <row r="3799" spans="1:10">
      <c r="A3799" s="20"/>
      <c r="G3799" s="20"/>
      <c r="J3799" s="20"/>
    </row>
    <row r="3800" spans="1:10">
      <c r="A3800" s="20"/>
      <c r="G3800" s="20"/>
      <c r="J3800" s="20"/>
    </row>
    <row r="3801" spans="1:10">
      <c r="A3801" s="20"/>
      <c r="G3801" s="20"/>
      <c r="J3801" s="20"/>
    </row>
    <row r="3802" spans="1:10">
      <c r="A3802" s="20"/>
      <c r="G3802" s="20"/>
      <c r="J3802" s="20"/>
    </row>
    <row r="3803" spans="1:10">
      <c r="A3803" s="20"/>
      <c r="G3803" s="20"/>
      <c r="J3803" s="20"/>
    </row>
    <row r="3804" spans="1:10">
      <c r="A3804" s="20"/>
      <c r="G3804" s="20"/>
      <c r="J3804" s="20"/>
    </row>
    <row r="3805" spans="1:10">
      <c r="A3805" s="20"/>
      <c r="G3805" s="20"/>
      <c r="J3805" s="20"/>
    </row>
    <row r="3806" spans="1:10">
      <c r="A3806" s="20"/>
      <c r="G3806" s="20"/>
      <c r="J3806" s="20"/>
    </row>
    <row r="3807" spans="1:10">
      <c r="A3807" s="20"/>
      <c r="G3807" s="20"/>
      <c r="J3807" s="20"/>
    </row>
    <row r="3808" spans="1:10">
      <c r="A3808" s="20"/>
      <c r="G3808" s="20"/>
      <c r="J3808" s="20"/>
    </row>
    <row r="3809" spans="1:10">
      <c r="A3809" s="20"/>
      <c r="G3809" s="20"/>
      <c r="J3809" s="20"/>
    </row>
    <row r="3810" spans="1:10">
      <c r="A3810" s="20"/>
      <c r="G3810" s="20"/>
      <c r="J3810" s="20"/>
    </row>
    <row r="3811" spans="1:10">
      <c r="A3811" s="20"/>
      <c r="G3811" s="20"/>
      <c r="J3811" s="20"/>
    </row>
    <row r="3812" spans="1:10">
      <c r="A3812" s="20"/>
      <c r="G3812" s="20"/>
      <c r="J3812" s="20"/>
    </row>
    <row r="3813" spans="1:10">
      <c r="A3813" s="20"/>
      <c r="G3813" s="20"/>
      <c r="J3813" s="20"/>
    </row>
    <row r="3814" spans="1:10">
      <c r="A3814" s="20"/>
      <c r="G3814" s="20"/>
      <c r="J3814" s="20"/>
    </row>
    <row r="3815" spans="1:10">
      <c r="A3815" s="20"/>
      <c r="G3815" s="20"/>
      <c r="J3815" s="20"/>
    </row>
    <row r="3816" spans="1:10">
      <c r="A3816" s="20"/>
      <c r="G3816" s="20"/>
      <c r="J3816" s="20"/>
    </row>
    <row r="3817" spans="1:10">
      <c r="A3817" s="20"/>
      <c r="G3817" s="20"/>
      <c r="J3817" s="20"/>
    </row>
    <row r="3818" spans="1:10">
      <c r="A3818" s="20"/>
      <c r="G3818" s="20"/>
      <c r="J3818" s="20"/>
    </row>
    <row r="3819" spans="1:10">
      <c r="A3819" s="20"/>
      <c r="G3819" s="20"/>
      <c r="J3819" s="20"/>
    </row>
    <row r="3820" spans="1:10">
      <c r="A3820" s="20"/>
      <c r="G3820" s="20"/>
      <c r="J3820" s="20"/>
    </row>
    <row r="3821" spans="1:10">
      <c r="A3821" s="20"/>
      <c r="G3821" s="20"/>
      <c r="J3821" s="20"/>
    </row>
    <row r="3822" spans="1:10">
      <c r="A3822" s="20"/>
      <c r="G3822" s="20"/>
      <c r="J3822" s="20"/>
    </row>
    <row r="3823" spans="1:10">
      <c r="A3823" s="20"/>
      <c r="G3823" s="20"/>
      <c r="J3823" s="20"/>
    </row>
    <row r="3824" spans="1:10">
      <c r="A3824" s="20"/>
      <c r="G3824" s="20"/>
      <c r="J3824" s="20"/>
    </row>
    <row r="3825" spans="1:10">
      <c r="A3825" s="20"/>
      <c r="G3825" s="20"/>
      <c r="J3825" s="20"/>
    </row>
    <row r="3826" spans="1:10">
      <c r="A3826" s="20"/>
      <c r="G3826" s="20"/>
      <c r="J3826" s="20"/>
    </row>
    <row r="3827" spans="1:10">
      <c r="A3827" s="20"/>
      <c r="G3827" s="20"/>
      <c r="J3827" s="20"/>
    </row>
    <row r="3828" spans="1:10">
      <c r="A3828" s="20"/>
      <c r="G3828" s="20"/>
      <c r="J3828" s="20"/>
    </row>
    <row r="3829" spans="1:10">
      <c r="A3829" s="20"/>
      <c r="G3829" s="20"/>
      <c r="J3829" s="20"/>
    </row>
    <row r="3830" spans="1:10">
      <c r="A3830" s="20"/>
      <c r="G3830" s="20"/>
      <c r="J3830" s="20"/>
    </row>
    <row r="3831" spans="1:10">
      <c r="A3831" s="20"/>
      <c r="G3831" s="20"/>
      <c r="J3831" s="20"/>
    </row>
    <row r="3832" spans="1:10">
      <c r="A3832" s="20"/>
      <c r="G3832" s="20"/>
      <c r="J3832" s="20"/>
    </row>
    <row r="3833" spans="1:10">
      <c r="A3833" s="20"/>
      <c r="G3833" s="20"/>
      <c r="J3833" s="20"/>
    </row>
    <row r="3834" spans="1:10">
      <c r="A3834" s="20"/>
      <c r="G3834" s="20"/>
      <c r="J3834" s="20"/>
    </row>
    <row r="3835" spans="1:10">
      <c r="A3835" s="20"/>
      <c r="G3835" s="20"/>
      <c r="J3835" s="20"/>
    </row>
    <row r="3836" spans="1:10">
      <c r="A3836" s="20"/>
      <c r="G3836" s="20"/>
      <c r="J3836" s="20"/>
    </row>
    <row r="3837" spans="1:10">
      <c r="A3837" s="20"/>
      <c r="G3837" s="20"/>
      <c r="J3837" s="20"/>
    </row>
    <row r="3838" spans="1:10">
      <c r="A3838" s="20"/>
      <c r="G3838" s="20"/>
      <c r="J3838" s="20"/>
    </row>
    <row r="3839" spans="1:10">
      <c r="A3839" s="20"/>
      <c r="G3839" s="20"/>
      <c r="J3839" s="20"/>
    </row>
    <row r="3840" spans="1:10">
      <c r="A3840" s="20"/>
      <c r="G3840" s="20"/>
      <c r="J3840" s="20"/>
    </row>
    <row r="3841" spans="1:10">
      <c r="A3841" s="20"/>
      <c r="G3841" s="20"/>
      <c r="J3841" s="20"/>
    </row>
    <row r="3842" spans="1:10">
      <c r="A3842" s="20"/>
      <c r="G3842" s="20"/>
      <c r="J3842" s="20"/>
    </row>
    <row r="3843" spans="1:10">
      <c r="A3843" s="20"/>
      <c r="G3843" s="20"/>
      <c r="J3843" s="20"/>
    </row>
    <row r="3844" spans="1:10">
      <c r="A3844" s="20"/>
      <c r="G3844" s="20"/>
      <c r="J3844" s="20"/>
    </row>
    <row r="3845" spans="1:10">
      <c r="A3845" s="20"/>
      <c r="G3845" s="20"/>
      <c r="J3845" s="20"/>
    </row>
    <row r="3846" spans="1:10">
      <c r="A3846" s="20"/>
      <c r="G3846" s="20"/>
      <c r="J3846" s="20"/>
    </row>
    <row r="3847" spans="1:10">
      <c r="A3847" s="20"/>
      <c r="G3847" s="20"/>
      <c r="J3847" s="20"/>
    </row>
    <row r="3848" spans="1:10">
      <c r="A3848" s="20"/>
      <c r="G3848" s="20"/>
      <c r="J3848" s="20"/>
    </row>
    <row r="3849" spans="1:10">
      <c r="A3849" s="20"/>
      <c r="G3849" s="20"/>
      <c r="J3849" s="20"/>
    </row>
    <row r="3850" spans="1:10">
      <c r="A3850" s="20"/>
      <c r="G3850" s="20"/>
      <c r="J3850" s="20"/>
    </row>
    <row r="3851" spans="1:10">
      <c r="A3851" s="20"/>
      <c r="G3851" s="20"/>
      <c r="J3851" s="20"/>
    </row>
    <row r="3852" spans="1:10">
      <c r="A3852" s="20"/>
      <c r="G3852" s="20"/>
      <c r="J3852" s="20"/>
    </row>
    <row r="3853" spans="1:10">
      <c r="A3853" s="20"/>
      <c r="G3853" s="20"/>
      <c r="J3853" s="20"/>
    </row>
    <row r="3854" spans="1:10">
      <c r="A3854" s="20"/>
      <c r="G3854" s="20"/>
      <c r="J3854" s="20"/>
    </row>
    <row r="3855" spans="1:10">
      <c r="A3855" s="20"/>
      <c r="G3855" s="20"/>
      <c r="J3855" s="20"/>
    </row>
    <row r="3856" spans="1:10">
      <c r="A3856" s="20"/>
      <c r="G3856" s="20"/>
      <c r="J3856" s="20"/>
    </row>
    <row r="3857" spans="1:10">
      <c r="A3857" s="20"/>
      <c r="G3857" s="20"/>
      <c r="J3857" s="20"/>
    </row>
    <row r="3858" spans="1:10">
      <c r="A3858" s="20"/>
      <c r="G3858" s="20"/>
      <c r="J3858" s="20"/>
    </row>
    <row r="3859" spans="1:10">
      <c r="A3859" s="20"/>
      <c r="G3859" s="20"/>
      <c r="J3859" s="20"/>
    </row>
    <row r="3860" spans="1:10">
      <c r="A3860" s="20"/>
      <c r="G3860" s="20"/>
      <c r="J3860" s="20"/>
    </row>
    <row r="3861" spans="1:10">
      <c r="A3861" s="20"/>
      <c r="G3861" s="20"/>
      <c r="J3861" s="20"/>
    </row>
    <row r="3862" spans="1:10">
      <c r="A3862" s="20"/>
      <c r="G3862" s="20"/>
      <c r="J3862" s="20"/>
    </row>
    <row r="3863" spans="1:10">
      <c r="A3863" s="20"/>
      <c r="G3863" s="20"/>
      <c r="J3863" s="20"/>
    </row>
    <row r="3864" spans="1:10">
      <c r="A3864" s="20"/>
      <c r="G3864" s="20"/>
      <c r="J3864" s="20"/>
    </row>
    <row r="3865" spans="1:10">
      <c r="A3865" s="20"/>
      <c r="G3865" s="20"/>
      <c r="J3865" s="20"/>
    </row>
    <row r="3866" spans="1:10">
      <c r="A3866" s="20"/>
      <c r="G3866" s="20"/>
      <c r="J3866" s="20"/>
    </row>
    <row r="3867" spans="1:10">
      <c r="A3867" s="20"/>
      <c r="G3867" s="20"/>
      <c r="J3867" s="20"/>
    </row>
    <row r="3868" spans="1:10">
      <c r="A3868" s="20"/>
      <c r="G3868" s="20"/>
      <c r="J3868" s="20"/>
    </row>
    <row r="3869" spans="1:10">
      <c r="A3869" s="20"/>
      <c r="G3869" s="20"/>
      <c r="J3869" s="20"/>
    </row>
    <row r="3870" spans="1:10">
      <c r="A3870" s="20"/>
      <c r="G3870" s="20"/>
      <c r="J3870" s="20"/>
    </row>
    <row r="3871" spans="1:10">
      <c r="A3871" s="20"/>
      <c r="G3871" s="20"/>
      <c r="J3871" s="20"/>
    </row>
    <row r="3872" spans="1:10">
      <c r="A3872" s="20"/>
      <c r="G3872" s="20"/>
      <c r="J3872" s="20"/>
    </row>
    <row r="3873" spans="1:10">
      <c r="A3873" s="20"/>
      <c r="G3873" s="20"/>
      <c r="J3873" s="20"/>
    </row>
    <row r="3874" spans="1:10">
      <c r="A3874" s="20"/>
      <c r="G3874" s="20"/>
      <c r="J3874" s="20"/>
    </row>
    <row r="3875" spans="1:10">
      <c r="A3875" s="20"/>
      <c r="G3875" s="20"/>
      <c r="J3875" s="20"/>
    </row>
    <row r="3876" spans="1:10">
      <c r="A3876" s="20"/>
      <c r="G3876" s="20"/>
      <c r="J3876" s="20"/>
    </row>
    <row r="3877" spans="1:10">
      <c r="A3877" s="20"/>
      <c r="G3877" s="20"/>
      <c r="J3877" s="20"/>
    </row>
    <row r="3878" spans="1:10">
      <c r="A3878" s="20"/>
      <c r="G3878" s="20"/>
      <c r="J3878" s="20"/>
    </row>
    <row r="3879" spans="1:10">
      <c r="A3879" s="20"/>
      <c r="G3879" s="20"/>
      <c r="J3879" s="20"/>
    </row>
    <row r="3880" spans="1:10">
      <c r="A3880" s="20"/>
      <c r="G3880" s="20"/>
      <c r="J3880" s="20"/>
    </row>
    <row r="3881" spans="1:10">
      <c r="A3881" s="20"/>
      <c r="G3881" s="20"/>
      <c r="J3881" s="20"/>
    </row>
    <row r="3882" spans="1:10">
      <c r="A3882" s="20"/>
      <c r="G3882" s="20"/>
      <c r="J3882" s="20"/>
    </row>
    <row r="3883" spans="1:10">
      <c r="A3883" s="20"/>
      <c r="G3883" s="20"/>
      <c r="J3883" s="20"/>
    </row>
    <row r="3884" spans="1:10">
      <c r="A3884" s="20"/>
      <c r="G3884" s="20"/>
      <c r="J3884" s="20"/>
    </row>
    <row r="3885" spans="1:10">
      <c r="A3885" s="20"/>
      <c r="G3885" s="20"/>
      <c r="J3885" s="20"/>
    </row>
    <row r="3886" spans="1:10">
      <c r="A3886" s="20"/>
      <c r="G3886" s="20"/>
      <c r="J3886" s="20"/>
    </row>
    <row r="3887" spans="1:10">
      <c r="A3887" s="20"/>
      <c r="G3887" s="20"/>
      <c r="J3887" s="20"/>
    </row>
    <row r="3888" spans="1:10">
      <c r="A3888" s="20"/>
      <c r="G3888" s="20"/>
      <c r="J3888" s="20"/>
    </row>
    <row r="3889" spans="1:10">
      <c r="A3889" s="20"/>
      <c r="G3889" s="20"/>
      <c r="J3889" s="20"/>
    </row>
    <row r="3890" spans="1:10">
      <c r="A3890" s="20"/>
      <c r="G3890" s="20"/>
      <c r="J3890" s="20"/>
    </row>
    <row r="3891" spans="1:10">
      <c r="A3891" s="20"/>
      <c r="G3891" s="20"/>
      <c r="J3891" s="20"/>
    </row>
    <row r="3892" spans="1:10">
      <c r="A3892" s="20"/>
      <c r="G3892" s="20"/>
      <c r="J3892" s="20"/>
    </row>
    <row r="3893" spans="1:10">
      <c r="A3893" s="20"/>
      <c r="G3893" s="20"/>
      <c r="J3893" s="20"/>
    </row>
    <row r="3894" spans="1:10">
      <c r="A3894" s="20"/>
      <c r="G3894" s="20"/>
      <c r="J3894" s="20"/>
    </row>
    <row r="3895" spans="1:10">
      <c r="A3895" s="20"/>
      <c r="G3895" s="20"/>
      <c r="J3895" s="20"/>
    </row>
    <row r="3896" spans="1:10">
      <c r="A3896" s="20"/>
      <c r="G3896" s="20"/>
      <c r="J3896" s="20"/>
    </row>
    <row r="3897" spans="1:10">
      <c r="A3897" s="20"/>
      <c r="G3897" s="20"/>
      <c r="J3897" s="20"/>
    </row>
    <row r="3898" spans="1:10">
      <c r="A3898" s="20"/>
      <c r="G3898" s="20"/>
      <c r="J3898" s="20"/>
    </row>
    <row r="3899" spans="1:10">
      <c r="A3899" s="20"/>
      <c r="G3899" s="20"/>
      <c r="J3899" s="20"/>
    </row>
    <row r="3900" spans="1:10">
      <c r="A3900" s="20"/>
      <c r="G3900" s="20"/>
      <c r="J3900" s="20"/>
    </row>
    <row r="3901" spans="1:10">
      <c r="A3901" s="20"/>
      <c r="G3901" s="20"/>
      <c r="J3901" s="20"/>
    </row>
    <row r="3902" spans="1:10">
      <c r="A3902" s="20"/>
      <c r="G3902" s="20"/>
      <c r="J3902" s="20"/>
    </row>
    <row r="3903" spans="1:10">
      <c r="A3903" s="20"/>
      <c r="G3903" s="20"/>
      <c r="J3903" s="20"/>
    </row>
    <row r="3904" spans="1:10">
      <c r="A3904" s="20"/>
      <c r="G3904" s="20"/>
      <c r="J3904" s="20"/>
    </row>
    <row r="3905" spans="1:10">
      <c r="A3905" s="20"/>
      <c r="G3905" s="20"/>
      <c r="J3905" s="20"/>
    </row>
    <row r="3906" spans="1:10">
      <c r="A3906" s="20"/>
      <c r="G3906" s="20"/>
      <c r="J3906" s="20"/>
    </row>
    <row r="3907" spans="1:10">
      <c r="A3907" s="20"/>
      <c r="G3907" s="20"/>
      <c r="J3907" s="20"/>
    </row>
    <row r="3908" spans="1:10">
      <c r="A3908" s="20"/>
      <c r="G3908" s="20"/>
      <c r="J3908" s="20"/>
    </row>
    <row r="3909" spans="1:10">
      <c r="A3909" s="20"/>
      <c r="G3909" s="20"/>
      <c r="J3909" s="20"/>
    </row>
    <row r="3910" spans="1:10">
      <c r="A3910" s="20"/>
      <c r="G3910" s="20"/>
      <c r="J3910" s="20"/>
    </row>
    <row r="3911" spans="1:10">
      <c r="A3911" s="20"/>
      <c r="G3911" s="20"/>
      <c r="J3911" s="20"/>
    </row>
    <row r="3912" spans="1:10">
      <c r="A3912" s="20"/>
      <c r="G3912" s="20"/>
      <c r="J3912" s="20"/>
    </row>
    <row r="3913" spans="1:10">
      <c r="A3913" s="20"/>
      <c r="G3913" s="20"/>
      <c r="J3913" s="20"/>
    </row>
    <row r="3914" spans="1:10">
      <c r="A3914" s="20"/>
      <c r="G3914" s="20"/>
      <c r="J3914" s="20"/>
    </row>
    <row r="3915" spans="1:10">
      <c r="A3915" s="20"/>
      <c r="G3915" s="20"/>
      <c r="J3915" s="20"/>
    </row>
    <row r="3916" spans="1:10">
      <c r="A3916" s="20"/>
      <c r="G3916" s="20"/>
      <c r="J3916" s="20"/>
    </row>
    <row r="3917" spans="1:10">
      <c r="A3917" s="20"/>
      <c r="G3917" s="20"/>
      <c r="J3917" s="20"/>
    </row>
    <row r="3918" spans="1:10">
      <c r="A3918" s="20"/>
      <c r="G3918" s="20"/>
      <c r="J3918" s="20"/>
    </row>
    <row r="3919" spans="1:10">
      <c r="A3919" s="20"/>
      <c r="G3919" s="20"/>
      <c r="J3919" s="20"/>
    </row>
    <row r="3920" spans="1:10">
      <c r="A3920" s="20"/>
      <c r="G3920" s="20"/>
      <c r="J3920" s="20"/>
    </row>
    <row r="3921" spans="1:10">
      <c r="A3921" s="20"/>
      <c r="G3921" s="20"/>
      <c r="J3921" s="20"/>
    </row>
    <row r="3922" spans="1:10">
      <c r="A3922" s="20"/>
      <c r="G3922" s="20"/>
      <c r="J3922" s="20"/>
    </row>
    <row r="3923" spans="1:10">
      <c r="A3923" s="20"/>
      <c r="G3923" s="20"/>
      <c r="J3923" s="20"/>
    </row>
    <row r="3924" spans="1:10">
      <c r="A3924" s="20"/>
      <c r="G3924" s="20"/>
      <c r="J3924" s="20"/>
    </row>
    <row r="3925" spans="1:10">
      <c r="A3925" s="20"/>
      <c r="G3925" s="20"/>
      <c r="J3925" s="20"/>
    </row>
    <row r="3926" spans="1:10">
      <c r="A3926" s="20"/>
      <c r="G3926" s="20"/>
      <c r="J3926" s="20"/>
    </row>
    <row r="3927" spans="1:10">
      <c r="A3927" s="20"/>
      <c r="G3927" s="20"/>
      <c r="J3927" s="20"/>
    </row>
    <row r="3928" spans="1:10">
      <c r="A3928" s="20"/>
      <c r="G3928" s="20"/>
      <c r="J3928" s="20"/>
    </row>
    <row r="3929" spans="1:10">
      <c r="A3929" s="20"/>
      <c r="G3929" s="20"/>
      <c r="J3929" s="20"/>
    </row>
    <row r="3930" spans="1:10">
      <c r="A3930" s="20"/>
      <c r="G3930" s="20"/>
      <c r="J3930" s="20"/>
    </row>
    <row r="3931" spans="1:10">
      <c r="A3931" s="20"/>
      <c r="G3931" s="20"/>
      <c r="J3931" s="20"/>
    </row>
    <row r="3932" spans="1:10">
      <c r="A3932" s="20"/>
      <c r="G3932" s="20"/>
      <c r="J3932" s="20"/>
    </row>
    <row r="3933" spans="1:10">
      <c r="A3933" s="20"/>
      <c r="G3933" s="20"/>
      <c r="J3933" s="20"/>
    </row>
    <row r="3934" spans="1:10">
      <c r="A3934" s="20"/>
      <c r="G3934" s="20"/>
      <c r="J3934" s="20"/>
    </row>
    <row r="3935" spans="1:10">
      <c r="A3935" s="20"/>
      <c r="G3935" s="20"/>
      <c r="J3935" s="20"/>
    </row>
    <row r="3936" spans="1:10">
      <c r="A3936" s="20"/>
      <c r="G3936" s="20"/>
      <c r="J3936" s="20"/>
    </row>
    <row r="3937" spans="1:10">
      <c r="A3937" s="20"/>
      <c r="G3937" s="20"/>
      <c r="J3937" s="20"/>
    </row>
    <row r="3938" spans="1:10">
      <c r="A3938" s="20"/>
      <c r="G3938" s="20"/>
      <c r="J3938" s="20"/>
    </row>
    <row r="3939" spans="1:10">
      <c r="A3939" s="20"/>
      <c r="G3939" s="20"/>
      <c r="J3939" s="20"/>
    </row>
    <row r="3940" spans="1:10">
      <c r="A3940" s="20"/>
      <c r="G3940" s="20"/>
      <c r="J3940" s="20"/>
    </row>
    <row r="3941" spans="1:10">
      <c r="A3941" s="20"/>
      <c r="G3941" s="20"/>
      <c r="J3941" s="20"/>
    </row>
    <row r="3942" spans="1:10">
      <c r="A3942" s="20"/>
      <c r="G3942" s="20"/>
      <c r="J3942" s="20"/>
    </row>
    <row r="3943" spans="1:10">
      <c r="A3943" s="20"/>
      <c r="G3943" s="20"/>
      <c r="J3943" s="20"/>
    </row>
    <row r="3944" spans="1:10">
      <c r="A3944" s="20"/>
      <c r="G3944" s="20"/>
      <c r="J3944" s="20"/>
    </row>
    <row r="3945" spans="1:10">
      <c r="A3945" s="20"/>
      <c r="G3945" s="20"/>
      <c r="J3945" s="20"/>
    </row>
    <row r="3946" spans="1:10">
      <c r="A3946" s="20"/>
      <c r="G3946" s="20"/>
      <c r="J3946" s="20"/>
    </row>
    <row r="3947" spans="1:10">
      <c r="A3947" s="20"/>
      <c r="G3947" s="20"/>
      <c r="J3947" s="20"/>
    </row>
    <row r="3948" spans="1:10">
      <c r="A3948" s="20"/>
      <c r="G3948" s="20"/>
      <c r="J3948" s="20"/>
    </row>
    <row r="3949" spans="1:10">
      <c r="A3949" s="20"/>
      <c r="G3949" s="20"/>
      <c r="J3949" s="20"/>
    </row>
    <row r="3950" spans="1:10">
      <c r="A3950" s="20"/>
      <c r="G3950" s="20"/>
      <c r="J3950" s="20"/>
    </row>
    <row r="3951" spans="1:10">
      <c r="A3951" s="20"/>
      <c r="G3951" s="20"/>
      <c r="J3951" s="20"/>
    </row>
    <row r="3952" spans="1:10">
      <c r="A3952" s="20"/>
      <c r="G3952" s="20"/>
      <c r="J3952" s="20"/>
    </row>
    <row r="3953" spans="1:10">
      <c r="A3953" s="20"/>
      <c r="G3953" s="20"/>
      <c r="J3953" s="20"/>
    </row>
    <row r="3954" spans="1:10">
      <c r="A3954" s="20"/>
      <c r="G3954" s="20"/>
      <c r="J3954" s="20"/>
    </row>
    <row r="3955" spans="1:10">
      <c r="A3955" s="20"/>
      <c r="G3955" s="20"/>
      <c r="J3955" s="20"/>
    </row>
    <row r="3956" spans="1:10">
      <c r="A3956" s="20"/>
      <c r="G3956" s="20"/>
      <c r="J3956" s="20"/>
    </row>
    <row r="3957" spans="1:10">
      <c r="A3957" s="20"/>
      <c r="G3957" s="20"/>
      <c r="J3957" s="20"/>
    </row>
    <row r="3958" spans="1:10">
      <c r="A3958" s="20"/>
      <c r="G3958" s="20"/>
      <c r="J3958" s="20"/>
    </row>
    <row r="3959" spans="1:10">
      <c r="A3959" s="20"/>
      <c r="G3959" s="20"/>
      <c r="J3959" s="20"/>
    </row>
    <row r="3960" spans="1:10">
      <c r="A3960" s="20"/>
      <c r="G3960" s="20"/>
      <c r="J3960" s="20"/>
    </row>
    <row r="3961" spans="1:10">
      <c r="A3961" s="20"/>
      <c r="G3961" s="20"/>
      <c r="J3961" s="20"/>
    </row>
    <row r="3962" spans="1:10">
      <c r="A3962" s="20"/>
      <c r="G3962" s="20"/>
      <c r="J3962" s="20"/>
    </row>
    <row r="3963" spans="1:10">
      <c r="A3963" s="20"/>
      <c r="G3963" s="20"/>
      <c r="J3963" s="20"/>
    </row>
    <row r="3964" spans="1:10">
      <c r="A3964" s="20"/>
      <c r="G3964" s="20"/>
      <c r="J3964" s="20"/>
    </row>
    <row r="3965" spans="1:10">
      <c r="A3965" s="20"/>
      <c r="G3965" s="20"/>
      <c r="J3965" s="20"/>
    </row>
    <row r="3966" spans="1:10">
      <c r="A3966" s="20"/>
      <c r="G3966" s="20"/>
      <c r="J3966" s="20"/>
    </row>
    <row r="3967" spans="1:10">
      <c r="A3967" s="20"/>
      <c r="G3967" s="20"/>
      <c r="J3967" s="20"/>
    </row>
    <row r="3968" spans="1:10">
      <c r="A3968" s="20"/>
      <c r="G3968" s="20"/>
      <c r="J3968" s="20"/>
    </row>
    <row r="3969" spans="1:10">
      <c r="A3969" s="20"/>
      <c r="G3969" s="20"/>
      <c r="J3969" s="20"/>
    </row>
    <row r="3970" spans="1:10">
      <c r="A3970" s="20"/>
      <c r="G3970" s="20"/>
      <c r="J3970" s="20"/>
    </row>
    <row r="3971" spans="1:10">
      <c r="A3971" s="20"/>
      <c r="G3971" s="20"/>
      <c r="J3971" s="20"/>
    </row>
    <row r="3972" spans="1:10">
      <c r="A3972" s="20"/>
      <c r="G3972" s="20"/>
      <c r="J3972" s="20"/>
    </row>
    <row r="3973" spans="1:10">
      <c r="A3973" s="20"/>
      <c r="G3973" s="20"/>
      <c r="J3973" s="20"/>
    </row>
    <row r="3974" spans="1:10">
      <c r="A3974" s="20"/>
      <c r="G3974" s="20"/>
      <c r="J3974" s="20"/>
    </row>
    <row r="3975" spans="1:10">
      <c r="A3975" s="20"/>
      <c r="G3975" s="20"/>
      <c r="J3975" s="20"/>
    </row>
    <row r="3976" spans="1:10">
      <c r="A3976" s="20"/>
      <c r="G3976" s="20"/>
      <c r="J3976" s="20"/>
    </row>
    <row r="3977" spans="1:10">
      <c r="A3977" s="20"/>
      <c r="G3977" s="20"/>
      <c r="J3977" s="20"/>
    </row>
    <row r="3978" spans="1:10">
      <c r="A3978" s="20"/>
      <c r="G3978" s="20"/>
      <c r="J3978" s="20"/>
    </row>
    <row r="3979" spans="1:10">
      <c r="A3979" s="20"/>
      <c r="G3979" s="20"/>
      <c r="J3979" s="20"/>
    </row>
    <row r="3980" spans="1:10">
      <c r="A3980" s="20"/>
      <c r="G3980" s="20"/>
      <c r="J3980" s="20"/>
    </row>
    <row r="3981" spans="1:10">
      <c r="A3981" s="20"/>
      <c r="G3981" s="20"/>
      <c r="J3981" s="20"/>
    </row>
    <row r="3982" spans="1:10">
      <c r="A3982" s="20"/>
      <c r="G3982" s="20"/>
      <c r="J3982" s="20"/>
    </row>
    <row r="3983" spans="1:10">
      <c r="A3983" s="20"/>
      <c r="G3983" s="20"/>
      <c r="J3983" s="20"/>
    </row>
    <row r="3984" spans="1:10">
      <c r="A3984" s="20"/>
      <c r="G3984" s="20"/>
      <c r="J3984" s="20"/>
    </row>
    <row r="3985" spans="1:10">
      <c r="A3985" s="20"/>
      <c r="G3985" s="20"/>
      <c r="J3985" s="20"/>
    </row>
    <row r="3986" spans="1:10">
      <c r="A3986" s="20"/>
      <c r="G3986" s="20"/>
      <c r="J3986" s="20"/>
    </row>
    <row r="3987" spans="1:10">
      <c r="A3987" s="20"/>
      <c r="G3987" s="20"/>
      <c r="J3987" s="20"/>
    </row>
    <row r="3988" spans="1:10">
      <c r="A3988" s="20"/>
      <c r="G3988" s="20"/>
      <c r="J3988" s="20"/>
    </row>
    <row r="3989" spans="1:10">
      <c r="A3989" s="20"/>
      <c r="G3989" s="20"/>
      <c r="J3989" s="20"/>
    </row>
    <row r="3990" spans="1:10">
      <c r="A3990" s="20"/>
      <c r="G3990" s="20"/>
      <c r="J3990" s="20"/>
    </row>
    <row r="3991" spans="1:10">
      <c r="A3991" s="20"/>
      <c r="G3991" s="20"/>
      <c r="J3991" s="20"/>
    </row>
    <row r="3992" spans="1:10">
      <c r="A3992" s="20"/>
      <c r="G3992" s="20"/>
      <c r="J3992" s="20"/>
    </row>
    <row r="3993" spans="1:10">
      <c r="A3993" s="20"/>
      <c r="G3993" s="20"/>
      <c r="J3993" s="20"/>
    </row>
    <row r="3994" spans="1:10">
      <c r="A3994" s="20"/>
      <c r="G3994" s="20"/>
      <c r="J3994" s="20"/>
    </row>
    <row r="3995" spans="1:10">
      <c r="A3995" s="20"/>
      <c r="G3995" s="20"/>
      <c r="J3995" s="20"/>
    </row>
    <row r="3996" spans="1:10">
      <c r="A3996" s="20"/>
      <c r="G3996" s="20"/>
      <c r="J3996" s="20"/>
    </row>
    <row r="3997" spans="1:10">
      <c r="A3997" s="20"/>
      <c r="G3997" s="20"/>
      <c r="J3997" s="20"/>
    </row>
    <row r="3998" spans="1:10">
      <c r="A3998" s="20"/>
      <c r="G3998" s="20"/>
      <c r="J3998" s="20"/>
    </row>
    <row r="3999" spans="1:10">
      <c r="A3999" s="20"/>
      <c r="G3999" s="20"/>
      <c r="J3999" s="20"/>
    </row>
    <row r="4000" spans="1:10">
      <c r="A4000" s="20"/>
      <c r="G4000" s="20"/>
      <c r="J4000" s="20"/>
    </row>
    <row r="4001" spans="1:10">
      <c r="A4001" s="20"/>
      <c r="G4001" s="20"/>
      <c r="J4001" s="20"/>
    </row>
    <row r="4002" spans="1:10">
      <c r="A4002" s="20"/>
      <c r="G4002" s="20"/>
      <c r="J4002" s="20"/>
    </row>
    <row r="4003" spans="1:10">
      <c r="A4003" s="20"/>
      <c r="G4003" s="20"/>
      <c r="J4003" s="20"/>
    </row>
    <row r="4004" spans="1:10">
      <c r="A4004" s="20"/>
      <c r="G4004" s="20"/>
      <c r="J4004" s="20"/>
    </row>
    <row r="4005" spans="1:10">
      <c r="A4005" s="20"/>
      <c r="G4005" s="20"/>
      <c r="J4005" s="20"/>
    </row>
    <row r="4006" spans="1:10">
      <c r="A4006" s="20"/>
      <c r="G4006" s="20"/>
      <c r="J4006" s="20"/>
    </row>
    <row r="4007" spans="1:10">
      <c r="A4007" s="20"/>
      <c r="G4007" s="20"/>
      <c r="J4007" s="20"/>
    </row>
    <row r="4008" spans="1:10">
      <c r="A4008" s="20"/>
      <c r="G4008" s="20"/>
      <c r="J4008" s="20"/>
    </row>
    <row r="4009" spans="1:10">
      <c r="A4009" s="20"/>
      <c r="G4009" s="20"/>
      <c r="J4009" s="20"/>
    </row>
    <row r="4010" spans="1:10">
      <c r="A4010" s="20"/>
      <c r="G4010" s="20"/>
      <c r="J4010" s="20"/>
    </row>
    <row r="4011" spans="1:10">
      <c r="A4011" s="20"/>
      <c r="G4011" s="20"/>
      <c r="J4011" s="20"/>
    </row>
    <row r="4012" spans="1:10">
      <c r="A4012" s="20"/>
      <c r="G4012" s="20"/>
      <c r="J4012" s="20"/>
    </row>
    <row r="4013" spans="1:10">
      <c r="A4013" s="20"/>
      <c r="G4013" s="20"/>
      <c r="J4013" s="20"/>
    </row>
    <row r="4014" spans="1:10">
      <c r="A4014" s="20"/>
      <c r="G4014" s="20"/>
      <c r="J4014" s="20"/>
    </row>
    <row r="4015" spans="1:10">
      <c r="A4015" s="20"/>
      <c r="G4015" s="20"/>
      <c r="J4015" s="20"/>
    </row>
    <row r="4016" spans="1:10">
      <c r="A4016" s="20"/>
      <c r="G4016" s="20"/>
      <c r="J4016" s="20"/>
    </row>
    <row r="4017" spans="1:10">
      <c r="A4017" s="20"/>
      <c r="G4017" s="20"/>
      <c r="J4017" s="20"/>
    </row>
    <row r="4018" spans="1:10">
      <c r="A4018" s="20"/>
      <c r="G4018" s="20"/>
      <c r="J4018" s="20"/>
    </row>
    <row r="4019" spans="1:10">
      <c r="A4019" s="20"/>
      <c r="G4019" s="20"/>
      <c r="J4019" s="20"/>
    </row>
    <row r="4020" spans="1:10">
      <c r="A4020" s="20"/>
      <c r="G4020" s="20"/>
      <c r="J4020" s="20"/>
    </row>
    <row r="4021" spans="1:10">
      <c r="A4021" s="20"/>
      <c r="G4021" s="20"/>
      <c r="J4021" s="20"/>
    </row>
    <row r="4022" spans="1:10">
      <c r="A4022" s="20"/>
      <c r="G4022" s="20"/>
      <c r="J4022" s="20"/>
    </row>
    <row r="4023" spans="1:10">
      <c r="A4023" s="20"/>
      <c r="G4023" s="20"/>
      <c r="J4023" s="20"/>
    </row>
    <row r="4024" spans="1:10">
      <c r="A4024" s="20"/>
      <c r="G4024" s="20"/>
      <c r="J4024" s="20"/>
    </row>
    <row r="4025" spans="1:10">
      <c r="A4025" s="20"/>
      <c r="G4025" s="20"/>
      <c r="J4025" s="20"/>
    </row>
    <row r="4026" spans="1:10">
      <c r="A4026" s="20"/>
      <c r="G4026" s="20"/>
      <c r="J4026" s="20"/>
    </row>
    <row r="4027" spans="1:10">
      <c r="A4027" s="20"/>
      <c r="G4027" s="20"/>
      <c r="J4027" s="20"/>
    </row>
    <row r="4028" spans="1:10">
      <c r="A4028" s="20"/>
      <c r="G4028" s="20"/>
      <c r="J4028" s="20"/>
    </row>
    <row r="4029" spans="1:10">
      <c r="A4029" s="20"/>
      <c r="G4029" s="20"/>
      <c r="J4029" s="20"/>
    </row>
    <row r="4030" spans="1:10">
      <c r="A4030" s="20"/>
      <c r="G4030" s="20"/>
      <c r="J4030" s="20"/>
    </row>
    <row r="4031" spans="1:10">
      <c r="A4031" s="20"/>
      <c r="G4031" s="20"/>
      <c r="J4031" s="20"/>
    </row>
    <row r="4032" spans="1:10">
      <c r="A4032" s="20"/>
      <c r="G4032" s="20"/>
      <c r="J4032" s="20"/>
    </row>
    <row r="4033" spans="1:10">
      <c r="A4033" s="20"/>
      <c r="G4033" s="20"/>
      <c r="J4033" s="20"/>
    </row>
    <row r="4034" spans="1:10">
      <c r="A4034" s="20"/>
      <c r="G4034" s="20"/>
      <c r="J4034" s="20"/>
    </row>
    <row r="4035" spans="1:10">
      <c r="A4035" s="20"/>
      <c r="G4035" s="20"/>
      <c r="J4035" s="20"/>
    </row>
    <row r="4036" spans="1:10">
      <c r="A4036" s="20"/>
      <c r="G4036" s="20"/>
      <c r="J4036" s="20"/>
    </row>
    <row r="4037" spans="1:10">
      <c r="A4037" s="20"/>
      <c r="G4037" s="20"/>
      <c r="J4037" s="20"/>
    </row>
    <row r="4038" spans="1:10">
      <c r="A4038" s="20"/>
      <c r="G4038" s="20"/>
      <c r="J4038" s="20"/>
    </row>
    <row r="4039" spans="1:10">
      <c r="A4039" s="20"/>
      <c r="G4039" s="20"/>
      <c r="J4039" s="20"/>
    </row>
    <row r="4040" spans="1:10">
      <c r="A4040" s="20"/>
      <c r="G4040" s="20"/>
      <c r="J4040" s="20"/>
    </row>
    <row r="4041" spans="1:10">
      <c r="A4041" s="20"/>
      <c r="G4041" s="20"/>
      <c r="J4041" s="20"/>
    </row>
    <row r="4042" spans="1:10">
      <c r="A4042" s="20"/>
      <c r="G4042" s="20"/>
      <c r="J4042" s="20"/>
    </row>
    <row r="4043" spans="1:10">
      <c r="A4043" s="20"/>
      <c r="G4043" s="20"/>
      <c r="J4043" s="20"/>
    </row>
    <row r="4044" spans="1:10">
      <c r="A4044" s="20"/>
      <c r="G4044" s="20"/>
      <c r="J4044" s="20"/>
    </row>
    <row r="4045" spans="1:10">
      <c r="A4045" s="20"/>
      <c r="G4045" s="20"/>
      <c r="J4045" s="20"/>
    </row>
    <row r="4046" spans="1:10">
      <c r="A4046" s="20"/>
      <c r="G4046" s="20"/>
      <c r="J4046" s="20"/>
    </row>
    <row r="4047" spans="1:10">
      <c r="A4047" s="20"/>
      <c r="G4047" s="20"/>
      <c r="J4047" s="20"/>
    </row>
    <row r="4048" spans="1:10">
      <c r="A4048" s="20"/>
      <c r="G4048" s="20"/>
      <c r="J4048" s="20"/>
    </row>
    <row r="4049" spans="1:10">
      <c r="A4049" s="20"/>
      <c r="G4049" s="20"/>
      <c r="J4049" s="20"/>
    </row>
    <row r="4050" spans="1:10">
      <c r="A4050" s="20"/>
      <c r="G4050" s="20"/>
      <c r="J4050" s="20"/>
    </row>
    <row r="4051" spans="1:10">
      <c r="A4051" s="20"/>
      <c r="G4051" s="20"/>
      <c r="J4051" s="20"/>
    </row>
    <row r="4052" spans="1:10">
      <c r="A4052" s="20"/>
      <c r="G4052" s="20"/>
      <c r="J4052" s="20"/>
    </row>
    <row r="4053" spans="1:10">
      <c r="A4053" s="20"/>
      <c r="G4053" s="20"/>
      <c r="J4053" s="20"/>
    </row>
    <row r="4054" spans="1:10">
      <c r="A4054" s="20"/>
      <c r="G4054" s="20"/>
      <c r="J4054" s="20"/>
    </row>
    <row r="4055" spans="1:10">
      <c r="A4055" s="20"/>
      <c r="G4055" s="20"/>
      <c r="J4055" s="20"/>
    </row>
    <row r="4056" spans="1:10">
      <c r="A4056" s="20"/>
      <c r="G4056" s="20"/>
      <c r="J4056" s="20"/>
    </row>
    <row r="4057" spans="1:10">
      <c r="A4057" s="20"/>
      <c r="G4057" s="20"/>
      <c r="J4057" s="20"/>
    </row>
    <row r="4058" spans="1:10">
      <c r="A4058" s="20"/>
      <c r="G4058" s="20"/>
      <c r="J4058" s="20"/>
    </row>
    <row r="4059" spans="1:10">
      <c r="A4059" s="20"/>
      <c r="G4059" s="20"/>
      <c r="J4059" s="20"/>
    </row>
    <row r="4060" spans="1:10">
      <c r="A4060" s="20"/>
      <c r="G4060" s="20"/>
      <c r="J4060" s="20"/>
    </row>
    <row r="4061" spans="1:10">
      <c r="A4061" s="20"/>
      <c r="G4061" s="20"/>
      <c r="J4061" s="20"/>
    </row>
    <row r="4062" spans="1:10">
      <c r="A4062" s="20"/>
      <c r="G4062" s="20"/>
      <c r="J4062" s="20"/>
    </row>
    <row r="4063" spans="1:10">
      <c r="A4063" s="20"/>
      <c r="G4063" s="20"/>
      <c r="J4063" s="20"/>
    </row>
    <row r="4064" spans="1:10">
      <c r="A4064" s="20"/>
      <c r="G4064" s="20"/>
      <c r="J4064" s="20"/>
    </row>
    <row r="4065" spans="1:10">
      <c r="A4065" s="20"/>
      <c r="G4065" s="20"/>
      <c r="J4065" s="20"/>
    </row>
    <row r="4066" spans="1:10">
      <c r="A4066" s="20"/>
      <c r="G4066" s="20"/>
      <c r="J4066" s="20"/>
    </row>
    <row r="4067" spans="1:10">
      <c r="A4067" s="20"/>
      <c r="G4067" s="20"/>
      <c r="J4067" s="20"/>
    </row>
    <row r="4068" spans="1:10">
      <c r="A4068" s="20"/>
      <c r="G4068" s="20"/>
      <c r="J4068" s="20"/>
    </row>
    <row r="4069" spans="1:10">
      <c r="A4069" s="20"/>
      <c r="G4069" s="20"/>
      <c r="J4069" s="20"/>
    </row>
    <row r="4070" spans="1:10">
      <c r="A4070" s="20"/>
      <c r="G4070" s="20"/>
      <c r="J4070" s="20"/>
    </row>
    <row r="4071" spans="1:10">
      <c r="A4071" s="20"/>
      <c r="G4071" s="20"/>
      <c r="J4071" s="20"/>
    </row>
    <row r="4072" spans="1:10">
      <c r="A4072" s="20"/>
      <c r="G4072" s="20"/>
      <c r="J4072" s="20"/>
    </row>
    <row r="4073" spans="1:10">
      <c r="A4073" s="20"/>
      <c r="G4073" s="20"/>
      <c r="J4073" s="20"/>
    </row>
    <row r="4074" spans="1:10">
      <c r="A4074" s="20"/>
      <c r="G4074" s="20"/>
      <c r="J4074" s="20"/>
    </row>
    <row r="4075" spans="1:10">
      <c r="A4075" s="20"/>
      <c r="G4075" s="20"/>
      <c r="J4075" s="20"/>
    </row>
    <row r="4076" spans="1:10">
      <c r="A4076" s="20"/>
      <c r="G4076" s="20"/>
      <c r="J4076" s="20"/>
    </row>
    <row r="4077" spans="1:10">
      <c r="A4077" s="20"/>
      <c r="G4077" s="20"/>
      <c r="J4077" s="20"/>
    </row>
    <row r="4078" spans="1:10">
      <c r="A4078" s="20"/>
      <c r="G4078" s="20"/>
      <c r="J4078" s="20"/>
    </row>
    <row r="4079" spans="1:10">
      <c r="A4079" s="20"/>
      <c r="G4079" s="20"/>
      <c r="J4079" s="20"/>
    </row>
    <row r="4080" spans="1:10">
      <c r="A4080" s="20"/>
      <c r="G4080" s="20"/>
      <c r="J4080" s="20"/>
    </row>
    <row r="4081" spans="1:10">
      <c r="A4081" s="20"/>
      <c r="G4081" s="20"/>
      <c r="J4081" s="20"/>
    </row>
    <row r="4082" spans="1:10">
      <c r="A4082" s="20"/>
      <c r="G4082" s="20"/>
      <c r="J4082" s="20"/>
    </row>
    <row r="4083" spans="1:10">
      <c r="A4083" s="20"/>
      <c r="G4083" s="20"/>
      <c r="J4083" s="20"/>
    </row>
    <row r="4084" spans="1:10">
      <c r="A4084" s="20"/>
      <c r="G4084" s="20"/>
      <c r="J4084" s="20"/>
    </row>
    <row r="4085" spans="1:10">
      <c r="A4085" s="20"/>
      <c r="G4085" s="20"/>
      <c r="J4085" s="20"/>
    </row>
    <row r="4086" spans="1:10">
      <c r="A4086" s="20"/>
      <c r="G4086" s="20"/>
      <c r="J4086" s="20"/>
    </row>
    <row r="4087" spans="1:10">
      <c r="A4087" s="20"/>
      <c r="G4087" s="20"/>
      <c r="J4087" s="20"/>
    </row>
    <row r="4088" spans="1:10">
      <c r="A4088" s="20"/>
      <c r="G4088" s="20"/>
      <c r="J4088" s="20"/>
    </row>
    <row r="4089" spans="1:10">
      <c r="A4089" s="20"/>
      <c r="G4089" s="20"/>
      <c r="J4089" s="20"/>
    </row>
    <row r="4090" spans="1:10">
      <c r="A4090" s="20"/>
      <c r="G4090" s="20"/>
      <c r="J4090" s="20"/>
    </row>
    <row r="4091" spans="1:10">
      <c r="A4091" s="20"/>
      <c r="G4091" s="20"/>
      <c r="J4091" s="20"/>
    </row>
    <row r="4092" spans="1:10">
      <c r="A4092" s="20"/>
      <c r="G4092" s="20"/>
      <c r="J4092" s="20"/>
    </row>
    <row r="4093" spans="1:10">
      <c r="A4093" s="20"/>
      <c r="G4093" s="20"/>
      <c r="J4093" s="20"/>
    </row>
    <row r="4094" spans="1:10">
      <c r="A4094" s="20"/>
      <c r="G4094" s="20"/>
      <c r="J4094" s="20"/>
    </row>
    <row r="4095" spans="1:10">
      <c r="A4095" s="20"/>
      <c r="G4095" s="20"/>
      <c r="J4095" s="20"/>
    </row>
    <row r="4096" spans="1:10">
      <c r="A4096" s="20"/>
      <c r="G4096" s="20"/>
      <c r="J4096" s="20"/>
    </row>
    <row r="4097" spans="1:10">
      <c r="A4097" s="20"/>
      <c r="G4097" s="20"/>
      <c r="J4097" s="20"/>
    </row>
    <row r="4098" spans="1:10">
      <c r="A4098" s="20"/>
      <c r="G4098" s="20"/>
      <c r="J4098" s="20"/>
    </row>
    <row r="4099" spans="1:10">
      <c r="A4099" s="20"/>
      <c r="G4099" s="20"/>
      <c r="J4099" s="20"/>
    </row>
    <row r="4100" spans="1:10">
      <c r="A4100" s="20"/>
      <c r="G4100" s="20"/>
      <c r="J4100" s="20"/>
    </row>
    <row r="4101" spans="1:10">
      <c r="A4101" s="20"/>
      <c r="G4101" s="20"/>
      <c r="J4101" s="20"/>
    </row>
    <row r="4102" spans="1:10">
      <c r="A4102" s="20"/>
      <c r="G4102" s="20"/>
      <c r="J4102" s="20"/>
    </row>
    <row r="4103" spans="1:10">
      <c r="A4103" s="20"/>
      <c r="G4103" s="20"/>
      <c r="J4103" s="20"/>
    </row>
    <row r="4104" spans="1:10">
      <c r="A4104" s="20"/>
      <c r="G4104" s="20"/>
      <c r="J4104" s="20"/>
    </row>
    <row r="4105" spans="1:10">
      <c r="A4105" s="20"/>
      <c r="G4105" s="20"/>
      <c r="J4105" s="20"/>
    </row>
    <row r="4106" spans="1:10">
      <c r="A4106" s="20"/>
      <c r="G4106" s="20"/>
      <c r="J4106" s="20"/>
    </row>
    <row r="4107" spans="1:10">
      <c r="A4107" s="20"/>
      <c r="G4107" s="20"/>
      <c r="J4107" s="20"/>
    </row>
    <row r="4108" spans="1:10">
      <c r="A4108" s="20"/>
      <c r="G4108" s="20"/>
      <c r="J4108" s="20"/>
    </row>
    <row r="4109" spans="1:10">
      <c r="A4109" s="20"/>
      <c r="G4109" s="20"/>
      <c r="J4109" s="20"/>
    </row>
    <row r="4110" spans="1:10">
      <c r="A4110" s="20"/>
      <c r="G4110" s="20"/>
      <c r="J4110" s="20"/>
    </row>
    <row r="4111" spans="1:10">
      <c r="A4111" s="20"/>
      <c r="G4111" s="20"/>
      <c r="J4111" s="20"/>
    </row>
    <row r="4112" spans="1:10">
      <c r="A4112" s="20"/>
      <c r="G4112" s="20"/>
      <c r="J4112" s="20"/>
    </row>
    <row r="4113" spans="1:10">
      <c r="A4113" s="20"/>
      <c r="G4113" s="20"/>
      <c r="J4113" s="20"/>
    </row>
    <row r="4114" spans="1:10">
      <c r="A4114" s="20"/>
      <c r="G4114" s="20"/>
      <c r="J4114" s="20"/>
    </row>
    <row r="4115" spans="1:10">
      <c r="A4115" s="20"/>
      <c r="G4115" s="20"/>
      <c r="J4115" s="20"/>
    </row>
    <row r="4116" spans="1:10">
      <c r="A4116" s="20"/>
      <c r="G4116" s="20"/>
      <c r="J4116" s="20"/>
    </row>
    <row r="4117" spans="1:10">
      <c r="A4117" s="20"/>
      <c r="G4117" s="20"/>
      <c r="J4117" s="20"/>
    </row>
    <row r="4118" spans="1:10">
      <c r="A4118" s="20"/>
      <c r="G4118" s="20"/>
      <c r="J4118" s="20"/>
    </row>
    <row r="4119" spans="1:10">
      <c r="A4119" s="20"/>
      <c r="G4119" s="20"/>
      <c r="J4119" s="20"/>
    </row>
    <row r="4120" spans="1:10">
      <c r="A4120" s="20"/>
      <c r="G4120" s="20"/>
      <c r="J4120" s="20"/>
    </row>
    <row r="4121" spans="1:10">
      <c r="A4121" s="20"/>
      <c r="G4121" s="20"/>
      <c r="J4121" s="20"/>
    </row>
    <row r="4122" spans="1:10">
      <c r="A4122" s="20"/>
      <c r="G4122" s="20"/>
      <c r="J4122" s="20"/>
    </row>
    <row r="4123" spans="1:10">
      <c r="A4123" s="20"/>
      <c r="G4123" s="20"/>
      <c r="J4123" s="20"/>
    </row>
    <row r="4124" spans="1:10">
      <c r="A4124" s="20"/>
      <c r="G4124" s="20"/>
      <c r="J4124" s="20"/>
    </row>
    <row r="4125" spans="1:10">
      <c r="A4125" s="20"/>
      <c r="G4125" s="20"/>
      <c r="J4125" s="20"/>
    </row>
    <row r="4126" spans="1:10">
      <c r="A4126" s="20"/>
      <c r="G4126" s="20"/>
      <c r="J4126" s="20"/>
    </row>
    <row r="4127" spans="1:10">
      <c r="A4127" s="20"/>
      <c r="G4127" s="20"/>
      <c r="J4127" s="20"/>
    </row>
    <row r="4128" spans="1:10">
      <c r="A4128" s="20"/>
      <c r="G4128" s="20"/>
      <c r="J4128" s="20"/>
    </row>
    <row r="4129" spans="1:10">
      <c r="A4129" s="20"/>
      <c r="G4129" s="20"/>
      <c r="J4129" s="20"/>
    </row>
    <row r="4130" spans="1:10">
      <c r="A4130" s="20"/>
      <c r="G4130" s="20"/>
      <c r="J4130" s="20"/>
    </row>
    <row r="4131" spans="1:10">
      <c r="A4131" s="20"/>
      <c r="G4131" s="20"/>
      <c r="J4131" s="20"/>
    </row>
    <row r="4132" spans="1:10">
      <c r="A4132" s="20"/>
      <c r="G4132" s="20"/>
      <c r="J4132" s="20"/>
    </row>
    <row r="4133" spans="1:10">
      <c r="A4133" s="20"/>
      <c r="G4133" s="20"/>
      <c r="J4133" s="20"/>
    </row>
    <row r="4134" spans="1:10">
      <c r="A4134" s="20"/>
      <c r="G4134" s="20"/>
      <c r="J4134" s="20"/>
    </row>
    <row r="4135" spans="1:10">
      <c r="A4135" s="20"/>
      <c r="G4135" s="20"/>
      <c r="J4135" s="20"/>
    </row>
    <row r="4136" spans="1:10">
      <c r="A4136" s="20"/>
      <c r="G4136" s="20"/>
      <c r="J4136" s="20"/>
    </row>
    <row r="4137" spans="1:10">
      <c r="A4137" s="20"/>
      <c r="G4137" s="20"/>
      <c r="J4137" s="20"/>
    </row>
    <row r="4138" spans="1:10">
      <c r="A4138" s="20"/>
      <c r="G4138" s="20"/>
      <c r="J4138" s="20"/>
    </row>
    <row r="4139" spans="1:10">
      <c r="A4139" s="20"/>
      <c r="G4139" s="20"/>
      <c r="J4139" s="20"/>
    </row>
    <row r="4140" spans="1:10">
      <c r="A4140" s="20"/>
      <c r="G4140" s="20"/>
      <c r="J4140" s="20"/>
    </row>
    <row r="4141" spans="1:10">
      <c r="A4141" s="20"/>
      <c r="G4141" s="20"/>
      <c r="J4141" s="20"/>
    </row>
    <row r="4142" spans="1:10">
      <c r="A4142" s="20"/>
      <c r="G4142" s="20"/>
      <c r="J4142" s="20"/>
    </row>
    <row r="4143" spans="1:10">
      <c r="A4143" s="20"/>
      <c r="G4143" s="20"/>
      <c r="J4143" s="20"/>
    </row>
    <row r="4144" spans="1:10">
      <c r="A4144" s="20"/>
      <c r="G4144" s="20"/>
      <c r="J4144" s="20"/>
    </row>
    <row r="4145" spans="1:10">
      <c r="A4145" s="20"/>
      <c r="G4145" s="20"/>
      <c r="J4145" s="20"/>
    </row>
    <row r="4146" spans="1:10">
      <c r="A4146" s="20"/>
      <c r="G4146" s="20"/>
      <c r="J4146" s="20"/>
    </row>
    <row r="4147" spans="1:10">
      <c r="A4147" s="20"/>
      <c r="G4147" s="20"/>
      <c r="J4147" s="20"/>
    </row>
    <row r="4148" spans="1:10">
      <c r="A4148" s="20"/>
      <c r="G4148" s="20"/>
      <c r="J4148" s="20"/>
    </row>
    <row r="4149" spans="1:10">
      <c r="A4149" s="20"/>
      <c r="G4149" s="20"/>
      <c r="J4149" s="20"/>
    </row>
    <row r="4150" spans="1:10">
      <c r="A4150" s="20"/>
      <c r="G4150" s="20"/>
      <c r="J4150" s="20"/>
    </row>
    <row r="4151" spans="1:10">
      <c r="A4151" s="20"/>
      <c r="G4151" s="20"/>
      <c r="J4151" s="20"/>
    </row>
    <row r="4152" spans="1:10">
      <c r="A4152" s="20"/>
      <c r="G4152" s="20"/>
      <c r="J4152" s="20"/>
    </row>
    <row r="4153" spans="1:10">
      <c r="A4153" s="20"/>
      <c r="G4153" s="20"/>
      <c r="J4153" s="20"/>
    </row>
    <row r="4154" spans="1:10">
      <c r="A4154" s="20"/>
      <c r="G4154" s="20"/>
      <c r="J4154" s="20"/>
    </row>
    <row r="4155" spans="1:10">
      <c r="A4155" s="20"/>
      <c r="G4155" s="20"/>
      <c r="J4155" s="20"/>
    </row>
    <row r="4156" spans="1:10">
      <c r="A4156" s="20"/>
      <c r="G4156" s="20"/>
      <c r="J4156" s="20"/>
    </row>
    <row r="4157" spans="1:10">
      <c r="A4157" s="20"/>
      <c r="G4157" s="20"/>
      <c r="J4157" s="20"/>
    </row>
    <row r="4158" spans="1:10">
      <c r="A4158" s="20"/>
      <c r="G4158" s="20"/>
      <c r="J4158" s="20"/>
    </row>
    <row r="4159" spans="1:10">
      <c r="A4159" s="20"/>
      <c r="G4159" s="20"/>
      <c r="J4159" s="20"/>
    </row>
    <row r="4160" spans="1:10">
      <c r="A4160" s="20"/>
      <c r="G4160" s="20"/>
      <c r="J4160" s="20"/>
    </row>
    <row r="4161" spans="1:10">
      <c r="A4161" s="20"/>
      <c r="G4161" s="20"/>
      <c r="J4161" s="20"/>
    </row>
    <row r="4162" spans="1:10">
      <c r="A4162" s="20"/>
      <c r="G4162" s="20"/>
      <c r="J4162" s="20"/>
    </row>
    <row r="4163" spans="1:10">
      <c r="A4163" s="20"/>
      <c r="G4163" s="20"/>
      <c r="J4163" s="20"/>
    </row>
    <row r="4164" spans="1:10">
      <c r="A4164" s="20"/>
      <c r="G4164" s="20"/>
      <c r="J4164" s="20"/>
    </row>
    <row r="4165" spans="1:10">
      <c r="A4165" s="20"/>
      <c r="G4165" s="20"/>
      <c r="J4165" s="20"/>
    </row>
    <row r="4166" spans="1:10">
      <c r="A4166" s="20"/>
      <c r="G4166" s="20"/>
      <c r="J4166" s="20"/>
    </row>
    <row r="4167" spans="1:10">
      <c r="A4167" s="20"/>
      <c r="G4167" s="20"/>
      <c r="J4167" s="20"/>
    </row>
    <row r="4168" spans="1:10">
      <c r="A4168" s="20"/>
      <c r="G4168" s="20"/>
      <c r="J4168" s="20"/>
    </row>
    <row r="4169" spans="1:10">
      <c r="A4169" s="20"/>
      <c r="G4169" s="20"/>
      <c r="J4169" s="20"/>
    </row>
    <row r="4170" spans="1:10">
      <c r="A4170" s="20"/>
      <c r="G4170" s="20"/>
      <c r="J4170" s="20"/>
    </row>
    <row r="4171" spans="1:10">
      <c r="A4171" s="20"/>
      <c r="G4171" s="20"/>
      <c r="J4171" s="20"/>
    </row>
    <row r="4172" spans="1:10">
      <c r="A4172" s="20"/>
      <c r="G4172" s="20"/>
      <c r="J4172" s="20"/>
    </row>
    <row r="4173" spans="1:10">
      <c r="A4173" s="20"/>
      <c r="G4173" s="20"/>
      <c r="J4173" s="20"/>
    </row>
    <row r="4174" spans="1:10">
      <c r="A4174" s="20"/>
      <c r="G4174" s="20"/>
      <c r="J4174" s="20"/>
    </row>
    <row r="4175" spans="1:10">
      <c r="A4175" s="20"/>
      <c r="G4175" s="20"/>
      <c r="J4175" s="20"/>
    </row>
    <row r="4176" spans="1:10">
      <c r="A4176" s="20"/>
      <c r="G4176" s="20"/>
      <c r="J4176" s="20"/>
    </row>
    <row r="4177" spans="1:10">
      <c r="A4177" s="20"/>
      <c r="G4177" s="20"/>
      <c r="J4177" s="20"/>
    </row>
    <row r="4178" spans="1:10">
      <c r="A4178" s="20"/>
      <c r="G4178" s="20"/>
      <c r="J4178" s="20"/>
    </row>
    <row r="4179" spans="1:10">
      <c r="A4179" s="20"/>
      <c r="G4179" s="20"/>
      <c r="J4179" s="20"/>
    </row>
    <row r="4180" spans="1:10">
      <c r="A4180" s="20"/>
      <c r="G4180" s="20"/>
      <c r="J4180" s="20"/>
    </row>
    <row r="4181" spans="1:10">
      <c r="A4181" s="20"/>
      <c r="G4181" s="20"/>
      <c r="J4181" s="20"/>
    </row>
    <row r="4182" spans="1:10">
      <c r="A4182" s="20"/>
      <c r="G4182" s="20"/>
      <c r="J4182" s="20"/>
    </row>
    <row r="4183" spans="1:10">
      <c r="A4183" s="20"/>
      <c r="G4183" s="20"/>
      <c r="J4183" s="20"/>
    </row>
    <row r="4184" spans="1:10">
      <c r="A4184" s="20"/>
      <c r="G4184" s="20"/>
      <c r="J4184" s="20"/>
    </row>
    <row r="4185" spans="1:10">
      <c r="A4185" s="20"/>
      <c r="G4185" s="20"/>
      <c r="J4185" s="20"/>
    </row>
    <row r="4186" spans="1:10">
      <c r="A4186" s="20"/>
      <c r="G4186" s="20"/>
      <c r="J4186" s="20"/>
    </row>
    <row r="4187" spans="1:10">
      <c r="A4187" s="20"/>
      <c r="G4187" s="20"/>
      <c r="J4187" s="20"/>
    </row>
    <row r="4188" spans="1:10">
      <c r="A4188" s="20"/>
      <c r="G4188" s="20"/>
      <c r="J4188" s="20"/>
    </row>
    <row r="4189" spans="1:10">
      <c r="A4189" s="20"/>
      <c r="G4189" s="20"/>
      <c r="J4189" s="20"/>
    </row>
    <row r="4190" spans="1:10">
      <c r="A4190" s="20"/>
      <c r="G4190" s="20"/>
      <c r="J4190" s="20"/>
    </row>
    <row r="4191" spans="1:10">
      <c r="A4191" s="20"/>
      <c r="G4191" s="20"/>
      <c r="J4191" s="20"/>
    </row>
    <row r="4192" spans="1:10">
      <c r="A4192" s="20"/>
      <c r="G4192" s="20"/>
      <c r="J4192" s="20"/>
    </row>
    <row r="4193" spans="1:10">
      <c r="A4193" s="20"/>
      <c r="G4193" s="20"/>
      <c r="J4193" s="20"/>
    </row>
    <row r="4194" spans="1:10">
      <c r="A4194" s="20"/>
      <c r="G4194" s="20"/>
      <c r="J4194" s="20"/>
    </row>
    <row r="4195" spans="1:10">
      <c r="A4195" s="20"/>
      <c r="G4195" s="20"/>
      <c r="J4195" s="20"/>
    </row>
    <row r="4196" spans="1:10">
      <c r="A4196" s="20"/>
      <c r="G4196" s="20"/>
      <c r="J4196" s="20"/>
    </row>
    <row r="4197" spans="1:10">
      <c r="A4197" s="20"/>
      <c r="G4197" s="20"/>
      <c r="J4197" s="20"/>
    </row>
    <row r="4198" spans="1:10">
      <c r="A4198" s="20"/>
      <c r="G4198" s="20"/>
      <c r="J4198" s="20"/>
    </row>
    <row r="4199" spans="1:10">
      <c r="A4199" s="20"/>
      <c r="G4199" s="20"/>
      <c r="J4199" s="20"/>
    </row>
    <row r="4200" spans="1:10">
      <c r="A4200" s="20"/>
      <c r="G4200" s="20"/>
      <c r="J4200" s="20"/>
    </row>
    <row r="4201" spans="1:10">
      <c r="A4201" s="20"/>
      <c r="G4201" s="20"/>
      <c r="J4201" s="20"/>
    </row>
    <row r="4202" spans="1:10">
      <c r="A4202" s="20"/>
      <c r="G4202" s="20"/>
      <c r="J4202" s="20"/>
    </row>
    <row r="4203" spans="1:10">
      <c r="A4203" s="20"/>
      <c r="G4203" s="20"/>
      <c r="J4203" s="20"/>
    </row>
    <row r="4204" spans="1:10">
      <c r="A4204" s="20"/>
      <c r="G4204" s="20"/>
      <c r="J4204" s="20"/>
    </row>
    <row r="4205" spans="1:10">
      <c r="A4205" s="20"/>
      <c r="G4205" s="20"/>
      <c r="J4205" s="20"/>
    </row>
    <row r="4206" spans="1:10">
      <c r="A4206" s="20"/>
      <c r="G4206" s="20"/>
      <c r="J4206" s="20"/>
    </row>
    <row r="4207" spans="1:10">
      <c r="A4207" s="20"/>
      <c r="G4207" s="20"/>
      <c r="J4207" s="20"/>
    </row>
    <row r="4208" spans="1:10">
      <c r="A4208" s="20"/>
      <c r="G4208" s="20"/>
      <c r="J4208" s="20"/>
    </row>
    <row r="4209" spans="1:10">
      <c r="A4209" s="20"/>
      <c r="G4209" s="20"/>
      <c r="J4209" s="20"/>
    </row>
    <row r="4210" spans="1:10">
      <c r="A4210" s="20"/>
      <c r="G4210" s="20"/>
      <c r="J4210" s="20"/>
    </row>
    <row r="4211" spans="1:10">
      <c r="A4211" s="20"/>
      <c r="G4211" s="20"/>
      <c r="J4211" s="20"/>
    </row>
    <row r="4212" spans="1:10">
      <c r="A4212" s="20"/>
      <c r="G4212" s="20"/>
      <c r="J4212" s="20"/>
    </row>
    <row r="4213" spans="1:10">
      <c r="A4213" s="20"/>
      <c r="G4213" s="20"/>
      <c r="J4213" s="20"/>
    </row>
    <row r="4214" spans="1:10">
      <c r="A4214" s="20"/>
      <c r="G4214" s="20"/>
      <c r="J4214" s="20"/>
    </row>
    <row r="4215" spans="1:10">
      <c r="A4215" s="20"/>
      <c r="G4215" s="20"/>
      <c r="J4215" s="20"/>
    </row>
    <row r="4216" spans="1:10">
      <c r="A4216" s="20"/>
      <c r="G4216" s="20"/>
      <c r="J4216" s="20"/>
    </row>
    <row r="4217" spans="1:10">
      <c r="A4217" s="20"/>
      <c r="G4217" s="20"/>
      <c r="J4217" s="20"/>
    </row>
    <row r="4218" spans="1:10">
      <c r="A4218" s="20"/>
      <c r="G4218" s="20"/>
      <c r="J4218" s="20"/>
    </row>
    <row r="4219" spans="1:10">
      <c r="A4219" s="20"/>
      <c r="G4219" s="20"/>
      <c r="J4219" s="20"/>
    </row>
    <row r="4220" spans="1:10">
      <c r="A4220" s="20"/>
      <c r="G4220" s="20"/>
      <c r="J4220" s="20"/>
    </row>
    <row r="4221" spans="1:10">
      <c r="A4221" s="20"/>
      <c r="G4221" s="20"/>
      <c r="J4221" s="20"/>
    </row>
    <row r="4222" spans="1:10">
      <c r="A4222" s="20"/>
      <c r="G4222" s="20"/>
      <c r="J4222" s="20"/>
    </row>
    <row r="4223" spans="1:10">
      <c r="A4223" s="20"/>
      <c r="G4223" s="20"/>
      <c r="J4223" s="20"/>
    </row>
    <row r="4224" spans="1:10">
      <c r="A4224" s="20"/>
      <c r="G4224" s="20"/>
      <c r="J4224" s="20"/>
    </row>
    <row r="4225" spans="1:10">
      <c r="A4225" s="20"/>
      <c r="G4225" s="20"/>
      <c r="J4225" s="20"/>
    </row>
    <row r="4226" spans="1:10">
      <c r="A4226" s="20"/>
      <c r="G4226" s="20"/>
      <c r="J4226" s="20"/>
    </row>
    <row r="4227" spans="1:10">
      <c r="A4227" s="20"/>
      <c r="G4227" s="20"/>
      <c r="J4227" s="20"/>
    </row>
    <row r="4228" spans="1:10">
      <c r="A4228" s="20"/>
      <c r="G4228" s="20"/>
      <c r="J4228" s="20"/>
    </row>
    <row r="4229" spans="1:10">
      <c r="A4229" s="20"/>
      <c r="G4229" s="20"/>
      <c r="J4229" s="20"/>
    </row>
    <row r="4230" spans="1:10">
      <c r="A4230" s="20"/>
      <c r="G4230" s="20"/>
      <c r="J4230" s="20"/>
    </row>
    <row r="4231" spans="1:10">
      <c r="A4231" s="20"/>
      <c r="G4231" s="20"/>
      <c r="J4231" s="20"/>
    </row>
    <row r="4232" spans="1:10">
      <c r="A4232" s="20"/>
      <c r="G4232" s="20"/>
      <c r="J4232" s="20"/>
    </row>
    <row r="4233" spans="1:10">
      <c r="A4233" s="20"/>
      <c r="G4233" s="20"/>
      <c r="J4233" s="20"/>
    </row>
    <row r="4234" spans="1:10">
      <c r="A4234" s="20"/>
      <c r="G4234" s="20"/>
      <c r="J4234" s="20"/>
    </row>
    <row r="4235" spans="1:10">
      <c r="A4235" s="20"/>
      <c r="G4235" s="20"/>
      <c r="J4235" s="20"/>
    </row>
    <row r="4236" spans="1:10">
      <c r="A4236" s="20"/>
      <c r="G4236" s="20"/>
      <c r="J4236" s="20"/>
    </row>
    <row r="4237" spans="1:10">
      <c r="A4237" s="20"/>
      <c r="G4237" s="20"/>
      <c r="J4237" s="20"/>
    </row>
    <row r="4238" spans="1:10">
      <c r="A4238" s="20"/>
      <c r="G4238" s="20"/>
      <c r="J4238" s="20"/>
    </row>
    <row r="4239" spans="1:10">
      <c r="A4239" s="20"/>
      <c r="G4239" s="20"/>
      <c r="J4239" s="20"/>
    </row>
    <row r="4240" spans="1:10">
      <c r="A4240" s="20"/>
      <c r="G4240" s="20"/>
      <c r="J4240" s="20"/>
    </row>
    <row r="4241" spans="1:10">
      <c r="A4241" s="20"/>
      <c r="G4241" s="20"/>
      <c r="J4241" s="20"/>
    </row>
    <row r="4242" spans="1:10">
      <c r="A4242" s="20"/>
      <c r="G4242" s="20"/>
      <c r="J4242" s="20"/>
    </row>
    <row r="4243" spans="1:10">
      <c r="A4243" s="20"/>
      <c r="G4243" s="20"/>
      <c r="J4243" s="20"/>
    </row>
    <row r="4244" spans="1:10">
      <c r="A4244" s="20"/>
      <c r="G4244" s="20"/>
      <c r="J4244" s="20"/>
    </row>
    <row r="4245" spans="1:10">
      <c r="A4245" s="20"/>
      <c r="G4245" s="20"/>
      <c r="J4245" s="20"/>
    </row>
    <row r="4246" spans="1:10">
      <c r="A4246" s="20"/>
      <c r="G4246" s="20"/>
      <c r="J4246" s="20"/>
    </row>
    <row r="4247" spans="1:10">
      <c r="A4247" s="20"/>
      <c r="G4247" s="20"/>
      <c r="J4247" s="20"/>
    </row>
    <row r="4248" spans="1:10">
      <c r="A4248" s="20"/>
      <c r="G4248" s="20"/>
      <c r="J4248" s="20"/>
    </row>
    <row r="4249" spans="1:10">
      <c r="A4249" s="20"/>
      <c r="G4249" s="20"/>
      <c r="J4249" s="20"/>
    </row>
    <row r="4250" spans="1:10">
      <c r="A4250" s="20"/>
      <c r="G4250" s="20"/>
      <c r="J4250" s="20"/>
    </row>
    <row r="4251" spans="1:10">
      <c r="A4251" s="20"/>
      <c r="G4251" s="20"/>
      <c r="J4251" s="20"/>
    </row>
    <row r="4252" spans="1:10">
      <c r="A4252" s="20"/>
      <c r="G4252" s="20"/>
      <c r="J4252" s="20"/>
    </row>
    <row r="4253" spans="1:10">
      <c r="A4253" s="20"/>
      <c r="G4253" s="20"/>
      <c r="J4253" s="20"/>
    </row>
    <row r="4254" spans="1:10">
      <c r="A4254" s="20"/>
      <c r="G4254" s="20"/>
      <c r="J4254" s="20"/>
    </row>
    <row r="4255" spans="1:10">
      <c r="A4255" s="20"/>
      <c r="G4255" s="20"/>
      <c r="J4255" s="20"/>
    </row>
    <row r="4256" spans="1:10">
      <c r="A4256" s="20"/>
      <c r="G4256" s="20"/>
      <c r="J4256" s="20"/>
    </row>
    <row r="4257" spans="1:10">
      <c r="A4257" s="20"/>
      <c r="G4257" s="20"/>
      <c r="J4257" s="20"/>
    </row>
    <row r="4258" spans="1:10">
      <c r="A4258" s="20"/>
      <c r="G4258" s="20"/>
      <c r="J4258" s="20"/>
    </row>
    <row r="4259" spans="1:10">
      <c r="A4259" s="20"/>
      <c r="G4259" s="20"/>
      <c r="J4259" s="20"/>
    </row>
    <row r="4260" spans="1:10">
      <c r="A4260" s="20"/>
      <c r="G4260" s="20"/>
      <c r="J4260" s="20"/>
    </row>
    <row r="4261" spans="1:10">
      <c r="A4261" s="20"/>
      <c r="G4261" s="20"/>
      <c r="J4261" s="20"/>
    </row>
    <row r="4262" spans="1:10">
      <c r="A4262" s="20"/>
      <c r="G4262" s="20"/>
      <c r="J4262" s="20"/>
    </row>
    <row r="4263" spans="1:10">
      <c r="A4263" s="20"/>
      <c r="G4263" s="20"/>
      <c r="J4263" s="20"/>
    </row>
    <row r="4264" spans="1:10">
      <c r="A4264" s="20"/>
      <c r="G4264" s="20"/>
      <c r="J4264" s="20"/>
    </row>
    <row r="4265" spans="1:10">
      <c r="A4265" s="20"/>
      <c r="G4265" s="20"/>
      <c r="J4265" s="20"/>
    </row>
    <row r="4266" spans="1:10">
      <c r="A4266" s="20"/>
      <c r="G4266" s="20"/>
      <c r="J4266" s="20"/>
    </row>
    <row r="4267" spans="1:10">
      <c r="A4267" s="20"/>
      <c r="G4267" s="20"/>
      <c r="J4267" s="20"/>
    </row>
    <row r="4268" spans="1:10">
      <c r="A4268" s="20"/>
      <c r="G4268" s="20"/>
      <c r="J4268" s="20"/>
    </row>
    <row r="4269" spans="1:10">
      <c r="A4269" s="20"/>
      <c r="G4269" s="20"/>
      <c r="J4269" s="20"/>
    </row>
    <row r="4270" spans="1:10">
      <c r="A4270" s="20"/>
      <c r="G4270" s="20"/>
      <c r="J4270" s="20"/>
    </row>
    <row r="4271" spans="1:10">
      <c r="A4271" s="20"/>
      <c r="G4271" s="20"/>
      <c r="J4271" s="20"/>
    </row>
    <row r="4272" spans="1:10">
      <c r="A4272" s="20"/>
      <c r="G4272" s="20"/>
      <c r="J4272" s="20"/>
    </row>
    <row r="4273" spans="1:10">
      <c r="A4273" s="20"/>
      <c r="G4273" s="20"/>
      <c r="J4273" s="20"/>
    </row>
    <row r="4274" spans="1:10">
      <c r="A4274" s="20"/>
      <c r="G4274" s="20"/>
      <c r="J4274" s="20"/>
    </row>
    <row r="4275" spans="1:10">
      <c r="A4275" s="20"/>
      <c r="G4275" s="20"/>
      <c r="J4275" s="20"/>
    </row>
    <row r="4276" spans="1:10">
      <c r="A4276" s="20"/>
      <c r="G4276" s="20"/>
      <c r="J4276" s="20"/>
    </row>
    <row r="4277" spans="1:10">
      <c r="A4277" s="20"/>
      <c r="G4277" s="20"/>
      <c r="J4277" s="20"/>
    </row>
    <row r="4278" spans="1:10">
      <c r="A4278" s="20"/>
      <c r="G4278" s="20"/>
      <c r="J4278" s="20"/>
    </row>
    <row r="4279" spans="1:10">
      <c r="A4279" s="20"/>
      <c r="G4279" s="20"/>
      <c r="J4279" s="20"/>
    </row>
    <row r="4280" spans="1:10">
      <c r="A4280" s="20"/>
      <c r="G4280" s="20"/>
      <c r="J4280" s="20"/>
    </row>
    <row r="4281" spans="1:10">
      <c r="A4281" s="20"/>
      <c r="G4281" s="20"/>
      <c r="J4281" s="20"/>
    </row>
    <row r="4282" spans="1:10">
      <c r="A4282" s="20"/>
      <c r="G4282" s="20"/>
      <c r="J4282" s="20"/>
    </row>
    <row r="4283" spans="1:10">
      <c r="A4283" s="20"/>
      <c r="G4283" s="20"/>
      <c r="J4283" s="20"/>
    </row>
    <row r="4284" spans="1:10">
      <c r="A4284" s="20"/>
      <c r="G4284" s="20"/>
      <c r="J4284" s="20"/>
    </row>
    <row r="4285" spans="1:10">
      <c r="A4285" s="20"/>
      <c r="G4285" s="20"/>
      <c r="J4285" s="20"/>
    </row>
    <row r="4286" spans="1:10">
      <c r="A4286" s="20"/>
      <c r="G4286" s="20"/>
      <c r="J4286" s="20"/>
    </row>
    <row r="4287" spans="1:10">
      <c r="A4287" s="20"/>
      <c r="G4287" s="20"/>
      <c r="J4287" s="20"/>
    </row>
    <row r="4288" spans="1:10">
      <c r="A4288" s="20"/>
      <c r="G4288" s="20"/>
      <c r="J4288" s="20"/>
    </row>
    <row r="4289" spans="1:10">
      <c r="A4289" s="20"/>
      <c r="G4289" s="20"/>
      <c r="J4289" s="20"/>
    </row>
    <row r="4290" spans="1:10">
      <c r="A4290" s="20"/>
      <c r="G4290" s="20"/>
      <c r="J4290" s="20"/>
    </row>
    <row r="4291" spans="1:10">
      <c r="A4291" s="20"/>
      <c r="G4291" s="20"/>
      <c r="J4291" s="20"/>
    </row>
    <row r="4292" spans="1:10">
      <c r="A4292" s="20"/>
      <c r="G4292" s="20"/>
      <c r="J4292" s="20"/>
    </row>
    <row r="4293" spans="1:10">
      <c r="A4293" s="20"/>
      <c r="G4293" s="20"/>
      <c r="J4293" s="20"/>
    </row>
    <row r="4294" spans="1:10">
      <c r="A4294" s="20"/>
      <c r="G4294" s="20"/>
      <c r="J4294" s="20"/>
    </row>
    <row r="4295" spans="1:10">
      <c r="A4295" s="20"/>
      <c r="G4295" s="20"/>
      <c r="J4295" s="20"/>
    </row>
    <row r="4296" spans="1:10">
      <c r="A4296" s="20"/>
      <c r="G4296" s="20"/>
      <c r="J4296" s="20"/>
    </row>
    <row r="4297" spans="1:10">
      <c r="A4297" s="20"/>
      <c r="G4297" s="20"/>
      <c r="J4297" s="20"/>
    </row>
    <row r="4298" spans="1:10">
      <c r="A4298" s="20"/>
      <c r="G4298" s="20"/>
      <c r="J4298" s="20"/>
    </row>
    <row r="4299" spans="1:10">
      <c r="A4299" s="20"/>
      <c r="G4299" s="20"/>
      <c r="J4299" s="20"/>
    </row>
    <row r="4300" spans="1:10">
      <c r="A4300" s="20"/>
      <c r="G4300" s="20"/>
      <c r="J4300" s="20"/>
    </row>
    <row r="4301" spans="1:10">
      <c r="A4301" s="20"/>
      <c r="G4301" s="20"/>
      <c r="J4301" s="20"/>
    </row>
    <row r="4302" spans="1:10">
      <c r="A4302" s="20"/>
      <c r="G4302" s="20"/>
      <c r="J4302" s="20"/>
    </row>
    <row r="4303" spans="1:10">
      <c r="A4303" s="20"/>
      <c r="G4303" s="20"/>
      <c r="J4303" s="20"/>
    </row>
    <row r="4304" spans="1:10">
      <c r="A4304" s="20"/>
      <c r="G4304" s="20"/>
      <c r="J4304" s="20"/>
    </row>
    <row r="4305" spans="1:10">
      <c r="A4305" s="20"/>
      <c r="G4305" s="20"/>
      <c r="J4305" s="20"/>
    </row>
    <row r="4306" spans="1:10">
      <c r="A4306" s="20"/>
      <c r="G4306" s="20"/>
      <c r="J4306" s="20"/>
    </row>
    <row r="4307" spans="1:10">
      <c r="A4307" s="20"/>
      <c r="G4307" s="20"/>
      <c r="J4307" s="20"/>
    </row>
    <row r="4308" spans="1:10">
      <c r="A4308" s="20"/>
      <c r="G4308" s="20"/>
      <c r="J4308" s="20"/>
    </row>
    <row r="4309" spans="1:10">
      <c r="A4309" s="20"/>
      <c r="G4309" s="20"/>
      <c r="J4309" s="20"/>
    </row>
    <row r="4310" spans="1:10">
      <c r="A4310" s="20"/>
      <c r="G4310" s="20"/>
      <c r="J4310" s="20"/>
    </row>
    <row r="4311" spans="1:10">
      <c r="A4311" s="20"/>
      <c r="G4311" s="20"/>
      <c r="J4311" s="20"/>
    </row>
    <row r="4312" spans="1:10">
      <c r="A4312" s="20"/>
      <c r="G4312" s="20"/>
      <c r="J4312" s="20"/>
    </row>
    <row r="4313" spans="1:10">
      <c r="A4313" s="20"/>
      <c r="G4313" s="20"/>
      <c r="J4313" s="20"/>
    </row>
    <row r="4314" spans="1:10">
      <c r="A4314" s="20"/>
      <c r="G4314" s="20"/>
      <c r="J4314" s="20"/>
    </row>
    <row r="4315" spans="1:10">
      <c r="A4315" s="20"/>
      <c r="G4315" s="20"/>
      <c r="J4315" s="20"/>
    </row>
    <row r="4316" spans="1:10">
      <c r="A4316" s="20"/>
      <c r="G4316" s="20"/>
      <c r="J4316" s="20"/>
    </row>
    <row r="4317" spans="1:10">
      <c r="A4317" s="20"/>
      <c r="G4317" s="20"/>
      <c r="J4317" s="20"/>
    </row>
    <row r="4318" spans="1:10">
      <c r="A4318" s="20"/>
      <c r="G4318" s="20"/>
      <c r="J4318" s="20"/>
    </row>
    <row r="4319" spans="1:10">
      <c r="A4319" s="20"/>
      <c r="G4319" s="20"/>
      <c r="J4319" s="20"/>
    </row>
    <row r="4320" spans="1:10">
      <c r="A4320" s="20"/>
      <c r="G4320" s="20"/>
      <c r="J4320" s="20"/>
    </row>
    <row r="4321" spans="1:10">
      <c r="A4321" s="20"/>
      <c r="G4321" s="20"/>
      <c r="J4321" s="20"/>
    </row>
    <row r="4322" spans="1:10">
      <c r="A4322" s="20"/>
      <c r="G4322" s="20"/>
      <c r="J4322" s="20"/>
    </row>
    <row r="4323" spans="1:10">
      <c r="A4323" s="20"/>
      <c r="G4323" s="20"/>
      <c r="J4323" s="20"/>
    </row>
    <row r="4324" spans="1:10">
      <c r="A4324" s="20"/>
      <c r="G4324" s="20"/>
      <c r="J4324" s="20"/>
    </row>
    <row r="4325" spans="1:10">
      <c r="A4325" s="20"/>
      <c r="G4325" s="20"/>
      <c r="J4325" s="20"/>
    </row>
    <row r="4326" spans="1:10">
      <c r="A4326" s="20"/>
      <c r="G4326" s="20"/>
      <c r="J4326" s="20"/>
    </row>
    <row r="4327" spans="1:10">
      <c r="A4327" s="20"/>
      <c r="G4327" s="20"/>
      <c r="J4327" s="20"/>
    </row>
    <row r="4328" spans="1:10">
      <c r="A4328" s="20"/>
      <c r="G4328" s="20"/>
      <c r="J4328" s="20"/>
    </row>
    <row r="4329" spans="1:10">
      <c r="A4329" s="20"/>
      <c r="G4329" s="20"/>
      <c r="J4329" s="20"/>
    </row>
    <row r="4330" spans="1:10">
      <c r="A4330" s="20"/>
      <c r="G4330" s="20"/>
      <c r="J4330" s="20"/>
    </row>
    <row r="4331" spans="1:10">
      <c r="A4331" s="20"/>
      <c r="G4331" s="20"/>
      <c r="J4331" s="20"/>
    </row>
    <row r="4332" spans="1:10">
      <c r="A4332" s="20"/>
      <c r="G4332" s="20"/>
      <c r="J4332" s="20"/>
    </row>
    <row r="4333" spans="1:10">
      <c r="A4333" s="20"/>
      <c r="G4333" s="20"/>
      <c r="J4333" s="20"/>
    </row>
    <row r="4334" spans="1:10">
      <c r="A4334" s="20"/>
      <c r="G4334" s="20"/>
      <c r="J4334" s="20"/>
    </row>
    <row r="4335" spans="1:10">
      <c r="A4335" s="20"/>
      <c r="G4335" s="20"/>
      <c r="J4335" s="20"/>
    </row>
    <row r="4336" spans="1:10">
      <c r="A4336" s="20"/>
      <c r="G4336" s="20"/>
      <c r="J4336" s="20"/>
    </row>
    <row r="4337" spans="1:10">
      <c r="A4337" s="20"/>
      <c r="G4337" s="20"/>
      <c r="J4337" s="20"/>
    </row>
    <row r="4338" spans="1:10">
      <c r="A4338" s="20"/>
      <c r="G4338" s="20"/>
      <c r="J4338" s="20"/>
    </row>
    <row r="4339" spans="1:10">
      <c r="A4339" s="20"/>
      <c r="G4339" s="20"/>
      <c r="J4339" s="20"/>
    </row>
    <row r="4340" spans="1:10">
      <c r="A4340" s="20"/>
      <c r="G4340" s="20"/>
      <c r="J4340" s="20"/>
    </row>
    <row r="4341" spans="1:10">
      <c r="A4341" s="20"/>
      <c r="G4341" s="20"/>
      <c r="J4341" s="20"/>
    </row>
    <row r="4342" spans="1:10">
      <c r="A4342" s="20"/>
      <c r="G4342" s="20"/>
      <c r="J4342" s="20"/>
    </row>
    <row r="4343" spans="1:10">
      <c r="A4343" s="20"/>
      <c r="G4343" s="20"/>
      <c r="J4343" s="20"/>
    </row>
    <row r="4344" spans="1:10">
      <c r="A4344" s="20"/>
      <c r="G4344" s="20"/>
      <c r="J4344" s="20"/>
    </row>
    <row r="4345" spans="1:10">
      <c r="A4345" s="20"/>
      <c r="G4345" s="20"/>
      <c r="J4345" s="20"/>
    </row>
    <row r="4346" spans="1:10">
      <c r="A4346" s="20"/>
      <c r="G4346" s="20"/>
      <c r="J4346" s="20"/>
    </row>
    <row r="4347" spans="1:10">
      <c r="A4347" s="20"/>
      <c r="G4347" s="20"/>
      <c r="J4347" s="20"/>
    </row>
    <row r="4348" spans="1:10">
      <c r="A4348" s="20"/>
      <c r="G4348" s="20"/>
      <c r="J4348" s="20"/>
    </row>
    <row r="4349" spans="1:10">
      <c r="A4349" s="20"/>
      <c r="G4349" s="20"/>
      <c r="J4349" s="20"/>
    </row>
    <row r="4350" spans="1:10">
      <c r="A4350" s="20"/>
      <c r="G4350" s="20"/>
      <c r="J4350" s="20"/>
    </row>
    <row r="4351" spans="1:10">
      <c r="A4351" s="20"/>
      <c r="G4351" s="20"/>
      <c r="J4351" s="20"/>
    </row>
    <row r="4352" spans="1:10">
      <c r="A4352" s="20"/>
      <c r="G4352" s="20"/>
      <c r="J4352" s="20"/>
    </row>
    <row r="4353" spans="1:10">
      <c r="A4353" s="20"/>
      <c r="G4353" s="20"/>
      <c r="J4353" s="20"/>
    </row>
    <row r="4354" spans="1:10">
      <c r="A4354" s="20"/>
      <c r="G4354" s="20"/>
      <c r="J4354" s="20"/>
    </row>
    <row r="4355" spans="1:10">
      <c r="A4355" s="20"/>
      <c r="G4355" s="20"/>
      <c r="J4355" s="20"/>
    </row>
    <row r="4356" spans="1:10">
      <c r="A4356" s="20"/>
      <c r="G4356" s="20"/>
      <c r="J4356" s="20"/>
    </row>
    <row r="4357" spans="1:10">
      <c r="A4357" s="20"/>
      <c r="G4357" s="20"/>
      <c r="J4357" s="20"/>
    </row>
    <row r="4358" spans="1:10">
      <c r="A4358" s="20"/>
      <c r="G4358" s="20"/>
      <c r="J4358" s="20"/>
    </row>
    <row r="4359" spans="1:10">
      <c r="A4359" s="20"/>
      <c r="G4359" s="20"/>
      <c r="J4359" s="20"/>
    </row>
    <row r="4360" spans="1:10">
      <c r="A4360" s="20"/>
      <c r="G4360" s="20"/>
      <c r="J4360" s="20"/>
    </row>
    <row r="4361" spans="1:10">
      <c r="A4361" s="20"/>
      <c r="G4361" s="20"/>
      <c r="J4361" s="20"/>
    </row>
    <row r="4362" spans="1:10">
      <c r="A4362" s="20"/>
      <c r="G4362" s="20"/>
      <c r="J4362" s="20"/>
    </row>
    <row r="4363" spans="1:10">
      <c r="A4363" s="20"/>
      <c r="G4363" s="20"/>
      <c r="J4363" s="20"/>
    </row>
    <row r="4364" spans="1:10">
      <c r="A4364" s="20"/>
      <c r="G4364" s="20"/>
      <c r="J4364" s="20"/>
    </row>
    <row r="4365" spans="1:10">
      <c r="A4365" s="20"/>
      <c r="G4365" s="20"/>
      <c r="J4365" s="20"/>
    </row>
    <row r="4366" spans="1:10">
      <c r="A4366" s="20"/>
      <c r="G4366" s="20"/>
      <c r="J4366" s="20"/>
    </row>
    <row r="4367" spans="1:10">
      <c r="A4367" s="20"/>
      <c r="G4367" s="20"/>
      <c r="J4367" s="20"/>
    </row>
    <row r="4368" spans="1:10">
      <c r="A4368" s="20"/>
      <c r="G4368" s="20"/>
      <c r="J4368" s="20"/>
    </row>
    <row r="4369" spans="1:10">
      <c r="A4369" s="20"/>
      <c r="G4369" s="20"/>
      <c r="J4369" s="20"/>
    </row>
    <row r="4370" spans="1:10">
      <c r="A4370" s="20"/>
      <c r="G4370" s="20"/>
      <c r="J4370" s="20"/>
    </row>
    <row r="4371" spans="1:10">
      <c r="A4371" s="20"/>
      <c r="G4371" s="20"/>
      <c r="J4371" s="20"/>
    </row>
    <row r="4372" spans="1:10">
      <c r="A4372" s="20"/>
      <c r="G4372" s="20"/>
      <c r="J4372" s="20"/>
    </row>
    <row r="4373" spans="1:10">
      <c r="A4373" s="20"/>
      <c r="G4373" s="20"/>
      <c r="J4373" s="20"/>
    </row>
    <row r="4374" spans="1:10">
      <c r="A4374" s="20"/>
      <c r="G4374" s="20"/>
      <c r="J4374" s="20"/>
    </row>
    <row r="4375" spans="1:10">
      <c r="A4375" s="20"/>
      <c r="G4375" s="20"/>
      <c r="J4375" s="20"/>
    </row>
    <row r="4376" spans="1:10">
      <c r="A4376" s="20"/>
      <c r="G4376" s="20"/>
      <c r="J4376" s="20"/>
    </row>
    <row r="4377" spans="1:10">
      <c r="A4377" s="20"/>
      <c r="G4377" s="20"/>
      <c r="J4377" s="20"/>
    </row>
    <row r="4378" spans="1:10">
      <c r="A4378" s="20"/>
      <c r="G4378" s="20"/>
      <c r="J4378" s="20"/>
    </row>
    <row r="4379" spans="1:10">
      <c r="A4379" s="20"/>
      <c r="G4379" s="20"/>
      <c r="J4379" s="20"/>
    </row>
    <row r="4380" spans="1:10">
      <c r="A4380" s="20"/>
      <c r="G4380" s="20"/>
      <c r="J4380" s="20"/>
    </row>
    <row r="4381" spans="1:10">
      <c r="A4381" s="20"/>
      <c r="G4381" s="20"/>
      <c r="J4381" s="20"/>
    </row>
    <row r="4382" spans="1:10">
      <c r="A4382" s="20"/>
      <c r="G4382" s="20"/>
      <c r="J4382" s="20"/>
    </row>
    <row r="4383" spans="1:10">
      <c r="A4383" s="20"/>
      <c r="G4383" s="20"/>
      <c r="J4383" s="20"/>
    </row>
    <row r="4384" spans="1:10">
      <c r="A4384" s="20"/>
      <c r="G4384" s="20"/>
      <c r="J4384" s="20"/>
    </row>
    <row r="4385" spans="1:10">
      <c r="A4385" s="20"/>
      <c r="G4385" s="20"/>
      <c r="J4385" s="20"/>
    </row>
    <row r="4386" spans="1:10">
      <c r="A4386" s="20"/>
      <c r="G4386" s="20"/>
      <c r="J4386" s="20"/>
    </row>
    <row r="4387" spans="1:10">
      <c r="A4387" s="20"/>
      <c r="G4387" s="20"/>
      <c r="J4387" s="20"/>
    </row>
    <row r="4388" spans="1:10">
      <c r="A4388" s="20"/>
      <c r="G4388" s="20"/>
      <c r="J4388" s="20"/>
    </row>
    <row r="4389" spans="1:10">
      <c r="A4389" s="20"/>
      <c r="G4389" s="20"/>
      <c r="J4389" s="20"/>
    </row>
    <row r="4390" spans="1:10">
      <c r="A4390" s="20"/>
      <c r="G4390" s="20"/>
      <c r="J4390" s="20"/>
    </row>
    <row r="4391" spans="1:10">
      <c r="A4391" s="20"/>
      <c r="G4391" s="20"/>
      <c r="J4391" s="20"/>
    </row>
    <row r="4392" spans="1:10">
      <c r="A4392" s="20"/>
      <c r="G4392" s="20"/>
      <c r="J4392" s="20"/>
    </row>
    <row r="4393" spans="1:10">
      <c r="A4393" s="20"/>
      <c r="G4393" s="20"/>
      <c r="J4393" s="20"/>
    </row>
    <row r="4394" spans="1:10">
      <c r="A4394" s="20"/>
      <c r="G4394" s="20"/>
      <c r="J4394" s="20"/>
    </row>
    <row r="4395" spans="1:10">
      <c r="A4395" s="20"/>
      <c r="G4395" s="20"/>
      <c r="J4395" s="20"/>
    </row>
    <row r="4396" spans="1:10">
      <c r="A4396" s="20"/>
      <c r="G4396" s="20"/>
      <c r="J4396" s="20"/>
    </row>
    <row r="4397" spans="1:10">
      <c r="A4397" s="20"/>
      <c r="G4397" s="20"/>
      <c r="J4397" s="20"/>
    </row>
    <row r="4398" spans="1:10">
      <c r="A4398" s="20"/>
      <c r="G4398" s="20"/>
      <c r="J4398" s="20"/>
    </row>
    <row r="4399" spans="1:10">
      <c r="A4399" s="20"/>
      <c r="G4399" s="20"/>
      <c r="J4399" s="20"/>
    </row>
    <row r="4400" spans="1:10">
      <c r="A4400" s="20"/>
      <c r="G4400" s="20"/>
      <c r="J4400" s="20"/>
    </row>
    <row r="4401" spans="1:10">
      <c r="A4401" s="20"/>
      <c r="G4401" s="20"/>
      <c r="J4401" s="20"/>
    </row>
    <row r="4402" spans="1:10">
      <c r="A4402" s="20"/>
      <c r="G4402" s="20"/>
      <c r="J4402" s="20"/>
    </row>
    <row r="4403" spans="1:10">
      <c r="A4403" s="20"/>
      <c r="G4403" s="20"/>
      <c r="J4403" s="20"/>
    </row>
    <row r="4404" spans="1:10">
      <c r="A4404" s="20"/>
      <c r="G4404" s="20"/>
      <c r="J4404" s="20"/>
    </row>
    <row r="4405" spans="1:10">
      <c r="A4405" s="20"/>
      <c r="G4405" s="20"/>
      <c r="J4405" s="20"/>
    </row>
    <row r="4406" spans="1:10">
      <c r="A4406" s="20"/>
      <c r="G4406" s="20"/>
      <c r="J4406" s="20"/>
    </row>
    <row r="4407" spans="1:10">
      <c r="A4407" s="20"/>
      <c r="G4407" s="20"/>
      <c r="J4407" s="20"/>
    </row>
    <row r="4408" spans="1:10">
      <c r="A4408" s="20"/>
      <c r="G4408" s="20"/>
      <c r="J4408" s="20"/>
    </row>
    <row r="4409" spans="1:10">
      <c r="A4409" s="20"/>
      <c r="G4409" s="20"/>
      <c r="J4409" s="20"/>
    </row>
    <row r="4410" spans="1:10">
      <c r="A4410" s="20"/>
      <c r="G4410" s="20"/>
      <c r="J4410" s="20"/>
    </row>
    <row r="4411" spans="1:10">
      <c r="A4411" s="20"/>
      <c r="G4411" s="20"/>
      <c r="J4411" s="20"/>
    </row>
    <row r="4412" spans="1:10">
      <c r="A4412" s="20"/>
      <c r="G4412" s="20"/>
      <c r="J4412" s="20"/>
    </row>
    <row r="4413" spans="1:10">
      <c r="A4413" s="20"/>
      <c r="G4413" s="20"/>
      <c r="J4413" s="20"/>
    </row>
    <row r="4414" spans="1:10">
      <c r="A4414" s="20"/>
      <c r="G4414" s="20"/>
      <c r="J4414" s="20"/>
    </row>
    <row r="4415" spans="1:10">
      <c r="A4415" s="20"/>
      <c r="G4415" s="20"/>
      <c r="J4415" s="20"/>
    </row>
    <row r="4416" spans="1:10">
      <c r="A4416" s="20"/>
      <c r="G4416" s="20"/>
      <c r="J4416" s="20"/>
    </row>
    <row r="4417" spans="1:10">
      <c r="A4417" s="20"/>
      <c r="G4417" s="20"/>
      <c r="J4417" s="20"/>
    </row>
    <row r="4418" spans="1:10">
      <c r="A4418" s="20"/>
      <c r="G4418" s="20"/>
      <c r="J4418" s="20"/>
    </row>
    <row r="4419" spans="1:10">
      <c r="A4419" s="20"/>
      <c r="G4419" s="20"/>
      <c r="J4419" s="20"/>
    </row>
    <row r="4420" spans="1:10">
      <c r="A4420" s="20"/>
      <c r="G4420" s="20"/>
      <c r="J4420" s="20"/>
    </row>
    <row r="4421" spans="1:10">
      <c r="A4421" s="20"/>
      <c r="G4421" s="20"/>
      <c r="J4421" s="20"/>
    </row>
    <row r="4422" spans="1:10">
      <c r="A4422" s="20"/>
      <c r="G4422" s="20"/>
      <c r="J4422" s="20"/>
    </row>
    <row r="4423" spans="1:10">
      <c r="A4423" s="20"/>
      <c r="G4423" s="20"/>
      <c r="J4423" s="20"/>
    </row>
    <row r="4424" spans="1:10">
      <c r="A4424" s="20"/>
      <c r="G4424" s="20"/>
      <c r="J4424" s="20"/>
    </row>
    <row r="4425" spans="1:10">
      <c r="A4425" s="20"/>
      <c r="G4425" s="20"/>
      <c r="J4425" s="20"/>
    </row>
    <row r="4426" spans="1:10">
      <c r="A4426" s="20"/>
      <c r="G4426" s="20"/>
      <c r="J4426" s="20"/>
    </row>
    <row r="4427" spans="1:10">
      <c r="A4427" s="20"/>
      <c r="G4427" s="20"/>
      <c r="J4427" s="20"/>
    </row>
    <row r="4428" spans="1:10">
      <c r="A4428" s="20"/>
      <c r="G4428" s="20"/>
      <c r="J4428" s="20"/>
    </row>
    <row r="4429" spans="1:10">
      <c r="A4429" s="20"/>
      <c r="G4429" s="20"/>
      <c r="J4429" s="20"/>
    </row>
    <row r="4430" spans="1:10">
      <c r="A4430" s="20"/>
      <c r="G4430" s="20"/>
      <c r="J4430" s="20"/>
    </row>
    <row r="4431" spans="1:10">
      <c r="A4431" s="20"/>
      <c r="G4431" s="20"/>
      <c r="J4431" s="20"/>
    </row>
    <row r="4432" spans="1:10">
      <c r="A4432" s="20"/>
      <c r="G4432" s="20"/>
      <c r="J4432" s="20"/>
    </row>
    <row r="4433" spans="1:10">
      <c r="A4433" s="20"/>
      <c r="G4433" s="20"/>
      <c r="J4433" s="20"/>
    </row>
    <row r="4434" spans="1:10">
      <c r="A4434" s="20"/>
      <c r="G4434" s="20"/>
      <c r="J4434" s="20"/>
    </row>
    <row r="4435" spans="1:10">
      <c r="A4435" s="20"/>
      <c r="G4435" s="20"/>
      <c r="J4435" s="20"/>
    </row>
    <row r="4436" spans="1:10">
      <c r="A4436" s="20"/>
      <c r="G4436" s="20"/>
      <c r="J4436" s="20"/>
    </row>
    <row r="4437" spans="1:10">
      <c r="A4437" s="20"/>
      <c r="G4437" s="20"/>
      <c r="J4437" s="20"/>
    </row>
    <row r="4438" spans="1:10">
      <c r="A4438" s="20"/>
      <c r="G4438" s="20"/>
      <c r="J4438" s="20"/>
    </row>
    <row r="4439" spans="1:10">
      <c r="A4439" s="20"/>
      <c r="G4439" s="20"/>
      <c r="J4439" s="20"/>
    </row>
    <row r="4440" spans="1:10">
      <c r="A4440" s="20"/>
      <c r="G4440" s="20"/>
      <c r="J4440" s="20"/>
    </row>
    <row r="4441" spans="1:10">
      <c r="A4441" s="20"/>
      <c r="G4441" s="20"/>
      <c r="J4441" s="20"/>
    </row>
    <row r="4442" spans="1:10">
      <c r="A4442" s="20"/>
      <c r="G4442" s="20"/>
      <c r="J4442" s="20"/>
    </row>
    <row r="4443" spans="1:10">
      <c r="A4443" s="20"/>
      <c r="G4443" s="20"/>
      <c r="J4443" s="20"/>
    </row>
    <row r="4444" spans="1:10">
      <c r="A4444" s="20"/>
      <c r="G4444" s="20"/>
      <c r="J4444" s="20"/>
    </row>
    <row r="4445" spans="1:10">
      <c r="A4445" s="20"/>
      <c r="G4445" s="20"/>
      <c r="J4445" s="20"/>
    </row>
    <row r="4446" spans="1:10">
      <c r="A4446" s="20"/>
      <c r="G4446" s="20"/>
      <c r="J4446" s="20"/>
    </row>
    <row r="4447" spans="1:10">
      <c r="A4447" s="20"/>
      <c r="G4447" s="20"/>
      <c r="J4447" s="20"/>
    </row>
    <row r="4448" spans="1:10">
      <c r="A4448" s="20"/>
      <c r="G4448" s="20"/>
      <c r="J4448" s="20"/>
    </row>
    <row r="4449" spans="1:10">
      <c r="A4449" s="20"/>
      <c r="G4449" s="20"/>
      <c r="J4449" s="20"/>
    </row>
    <row r="4450" spans="1:10">
      <c r="A4450" s="20"/>
      <c r="G4450" s="20"/>
      <c r="J4450" s="20"/>
    </row>
    <row r="4451" spans="1:10">
      <c r="A4451" s="20"/>
      <c r="G4451" s="20"/>
      <c r="J4451" s="20"/>
    </row>
    <row r="4452" spans="1:10">
      <c r="A4452" s="20"/>
      <c r="G4452" s="20"/>
      <c r="J4452" s="20"/>
    </row>
    <row r="4453" spans="1:10">
      <c r="A4453" s="20"/>
      <c r="G4453" s="20"/>
      <c r="J4453" s="20"/>
    </row>
    <row r="4454" spans="1:10">
      <c r="A4454" s="20"/>
      <c r="G4454" s="20"/>
      <c r="J4454" s="20"/>
    </row>
    <row r="4455" spans="1:10">
      <c r="A4455" s="20"/>
      <c r="G4455" s="20"/>
      <c r="J4455" s="20"/>
    </row>
    <row r="4456" spans="1:10">
      <c r="A4456" s="20"/>
      <c r="G4456" s="20"/>
      <c r="J4456" s="20"/>
    </row>
    <row r="4457" spans="1:10">
      <c r="A4457" s="20"/>
      <c r="G4457" s="20"/>
      <c r="J4457" s="20"/>
    </row>
    <row r="4458" spans="1:10">
      <c r="A4458" s="20"/>
      <c r="G4458" s="20"/>
      <c r="J4458" s="20"/>
    </row>
    <row r="4459" spans="1:10">
      <c r="A4459" s="20"/>
      <c r="G4459" s="20"/>
      <c r="J4459" s="20"/>
    </row>
    <row r="4460" spans="1:10">
      <c r="A4460" s="20"/>
      <c r="G4460" s="20"/>
      <c r="J4460" s="20"/>
    </row>
    <row r="4461" spans="1:10">
      <c r="A4461" s="20"/>
      <c r="G4461" s="20"/>
      <c r="J4461" s="20"/>
    </row>
    <row r="4462" spans="1:10">
      <c r="A4462" s="20"/>
      <c r="G4462" s="20"/>
      <c r="J4462" s="20"/>
    </row>
    <row r="4463" spans="1:10">
      <c r="A4463" s="20"/>
      <c r="G4463" s="20"/>
      <c r="J4463" s="20"/>
    </row>
    <row r="4464" spans="1:10">
      <c r="A4464" s="20"/>
      <c r="G4464" s="20"/>
      <c r="J4464" s="20"/>
    </row>
    <row r="4465" spans="1:10">
      <c r="A4465" s="20"/>
      <c r="G4465" s="20"/>
      <c r="J4465" s="20"/>
    </row>
    <row r="4466" spans="1:10">
      <c r="A4466" s="20"/>
      <c r="G4466" s="20"/>
      <c r="J4466" s="20"/>
    </row>
    <row r="4467" spans="1:10">
      <c r="A4467" s="20"/>
      <c r="G4467" s="20"/>
      <c r="J4467" s="20"/>
    </row>
    <row r="4468" spans="1:10">
      <c r="A4468" s="20"/>
      <c r="G4468" s="20"/>
      <c r="J4468" s="20"/>
    </row>
    <row r="4469" spans="1:10">
      <c r="A4469" s="20"/>
      <c r="G4469" s="20"/>
      <c r="J4469" s="20"/>
    </row>
    <row r="4470" spans="1:10">
      <c r="A4470" s="20"/>
      <c r="G4470" s="20"/>
      <c r="J4470" s="20"/>
    </row>
    <row r="4471" spans="1:10">
      <c r="A4471" s="20"/>
      <c r="G4471" s="20"/>
      <c r="J4471" s="20"/>
    </row>
    <row r="4472" spans="1:10">
      <c r="A4472" s="20"/>
      <c r="G4472" s="20"/>
      <c r="J4472" s="20"/>
    </row>
    <row r="4473" spans="1:10">
      <c r="A4473" s="20"/>
      <c r="G4473" s="20"/>
      <c r="J4473" s="20"/>
    </row>
    <row r="4474" spans="1:10">
      <c r="A4474" s="20"/>
      <c r="G4474" s="20"/>
      <c r="J4474" s="20"/>
    </row>
    <row r="4475" spans="1:10">
      <c r="A4475" s="20"/>
      <c r="G4475" s="20"/>
      <c r="J4475" s="20"/>
    </row>
    <row r="4476" spans="1:10">
      <c r="A4476" s="20"/>
      <c r="G4476" s="20"/>
      <c r="J4476" s="20"/>
    </row>
    <row r="4477" spans="1:10">
      <c r="A4477" s="20"/>
      <c r="G4477" s="20"/>
      <c r="J4477" s="20"/>
    </row>
    <row r="4478" spans="1:10">
      <c r="A4478" s="20"/>
      <c r="G4478" s="20"/>
      <c r="J4478" s="20"/>
    </row>
    <row r="4479" spans="1:10">
      <c r="A4479" s="20"/>
      <c r="G4479" s="20"/>
      <c r="J4479" s="20"/>
    </row>
    <row r="4480" spans="1:10">
      <c r="A4480" s="20"/>
      <c r="G4480" s="20"/>
      <c r="J4480" s="20"/>
    </row>
    <row r="4481" spans="1:10">
      <c r="A4481" s="20"/>
      <c r="G4481" s="20"/>
      <c r="J4481" s="20"/>
    </row>
    <row r="4482" spans="1:10">
      <c r="A4482" s="20"/>
      <c r="G4482" s="20"/>
      <c r="J4482" s="20"/>
    </row>
    <row r="4483" spans="1:10">
      <c r="A4483" s="20"/>
      <c r="G4483" s="20"/>
      <c r="J4483" s="20"/>
    </row>
    <row r="4484" spans="1:10">
      <c r="A4484" s="20"/>
      <c r="G4484" s="20"/>
      <c r="J4484" s="20"/>
    </row>
    <row r="4485" spans="1:10">
      <c r="A4485" s="20"/>
      <c r="G4485" s="20"/>
      <c r="J4485" s="20"/>
    </row>
    <row r="4486" spans="1:10">
      <c r="A4486" s="20"/>
      <c r="G4486" s="20"/>
      <c r="J4486" s="20"/>
    </row>
    <row r="4487" spans="1:10">
      <c r="A4487" s="20"/>
      <c r="G4487" s="20"/>
      <c r="J4487" s="20"/>
    </row>
    <row r="4488" spans="1:10">
      <c r="A4488" s="20"/>
      <c r="G4488" s="20"/>
      <c r="J4488" s="20"/>
    </row>
    <row r="4489" spans="1:10">
      <c r="A4489" s="20"/>
      <c r="G4489" s="20"/>
      <c r="J4489" s="20"/>
    </row>
    <row r="4490" spans="1:10">
      <c r="A4490" s="20"/>
      <c r="G4490" s="20"/>
      <c r="J4490" s="20"/>
    </row>
    <row r="4491" spans="1:10">
      <c r="A4491" s="20"/>
      <c r="G4491" s="20"/>
      <c r="J4491" s="20"/>
    </row>
    <row r="4492" spans="1:10">
      <c r="A4492" s="20"/>
      <c r="G4492" s="20"/>
      <c r="J4492" s="20"/>
    </row>
    <row r="4493" spans="1:10">
      <c r="A4493" s="20"/>
      <c r="G4493" s="20"/>
      <c r="J4493" s="20"/>
    </row>
    <row r="4494" spans="1:10">
      <c r="A4494" s="20"/>
      <c r="G4494" s="20"/>
      <c r="J4494" s="20"/>
    </row>
    <row r="4495" spans="1:10">
      <c r="A4495" s="20"/>
      <c r="G4495" s="20"/>
      <c r="J4495" s="20"/>
    </row>
    <row r="4496" spans="1:10">
      <c r="A4496" s="20"/>
      <c r="G4496" s="20"/>
      <c r="J4496" s="20"/>
    </row>
    <row r="4497" spans="1:10">
      <c r="A4497" s="20"/>
      <c r="G4497" s="20"/>
      <c r="J4497" s="20"/>
    </row>
    <row r="4498" spans="1:10">
      <c r="A4498" s="20"/>
      <c r="G4498" s="20"/>
      <c r="J4498" s="20"/>
    </row>
    <row r="4499" spans="1:10">
      <c r="A4499" s="20"/>
      <c r="G4499" s="20"/>
      <c r="J4499" s="20"/>
    </row>
    <row r="4500" spans="1:10">
      <c r="A4500" s="20"/>
      <c r="G4500" s="20"/>
      <c r="J4500" s="20"/>
    </row>
    <row r="4501" spans="1:10">
      <c r="A4501" s="20"/>
      <c r="G4501" s="20"/>
      <c r="J4501" s="20"/>
    </row>
    <row r="4502" spans="1:10">
      <c r="A4502" s="20"/>
      <c r="G4502" s="20"/>
      <c r="J4502" s="20"/>
    </row>
    <row r="4503" spans="1:10">
      <c r="A4503" s="20"/>
      <c r="G4503" s="20"/>
      <c r="J4503" s="20"/>
    </row>
    <row r="4504" spans="1:10">
      <c r="A4504" s="20"/>
      <c r="G4504" s="20"/>
      <c r="J4504" s="20"/>
    </row>
    <row r="4505" spans="1:10">
      <c r="A4505" s="20"/>
      <c r="G4505" s="20"/>
      <c r="J4505" s="20"/>
    </row>
    <row r="4506" spans="1:10">
      <c r="A4506" s="20"/>
      <c r="G4506" s="20"/>
      <c r="J4506" s="20"/>
    </row>
    <row r="4507" spans="1:10">
      <c r="A4507" s="20"/>
      <c r="G4507" s="20"/>
      <c r="J4507" s="20"/>
    </row>
    <row r="4508" spans="1:10">
      <c r="A4508" s="20"/>
      <c r="G4508" s="20"/>
      <c r="J4508" s="20"/>
    </row>
    <row r="4509" spans="1:10">
      <c r="A4509" s="20"/>
      <c r="G4509" s="20"/>
      <c r="J4509" s="20"/>
    </row>
    <row r="4510" spans="1:10">
      <c r="A4510" s="20"/>
      <c r="G4510" s="20"/>
      <c r="J4510" s="20"/>
    </row>
    <row r="4511" spans="1:10">
      <c r="A4511" s="20"/>
      <c r="G4511" s="20"/>
      <c r="J4511" s="20"/>
    </row>
    <row r="4512" spans="1:10">
      <c r="A4512" s="20"/>
      <c r="G4512" s="20"/>
      <c r="J4512" s="20"/>
    </row>
    <row r="4513" spans="1:10">
      <c r="A4513" s="20"/>
      <c r="G4513" s="20"/>
      <c r="J4513" s="20"/>
    </row>
    <row r="4514" spans="1:10">
      <c r="A4514" s="20"/>
      <c r="G4514" s="20"/>
      <c r="J4514" s="20"/>
    </row>
    <row r="4515" spans="1:10">
      <c r="A4515" s="20"/>
      <c r="G4515" s="20"/>
      <c r="J4515" s="20"/>
    </row>
    <row r="4516" spans="1:10">
      <c r="A4516" s="20"/>
      <c r="G4516" s="20"/>
      <c r="J4516" s="20"/>
    </row>
    <row r="4517" spans="1:10">
      <c r="A4517" s="20"/>
      <c r="G4517" s="20"/>
      <c r="J4517" s="20"/>
    </row>
    <row r="4518" spans="1:10">
      <c r="A4518" s="20"/>
      <c r="G4518" s="20"/>
      <c r="J4518" s="20"/>
    </row>
    <row r="4519" spans="1:10">
      <c r="A4519" s="20"/>
      <c r="G4519" s="20"/>
      <c r="J4519" s="20"/>
    </row>
    <row r="4520" spans="1:10">
      <c r="A4520" s="20"/>
      <c r="G4520" s="20"/>
      <c r="J4520" s="20"/>
    </row>
    <row r="4521" spans="1:10">
      <c r="A4521" s="20"/>
      <c r="G4521" s="20"/>
      <c r="J4521" s="20"/>
    </row>
    <row r="4522" spans="1:10">
      <c r="A4522" s="20"/>
      <c r="G4522" s="20"/>
      <c r="J4522" s="20"/>
    </row>
    <row r="4523" spans="1:10">
      <c r="A4523" s="20"/>
      <c r="G4523" s="20"/>
      <c r="J4523" s="20"/>
    </row>
    <row r="4524" spans="1:10">
      <c r="A4524" s="20"/>
      <c r="G4524" s="20"/>
      <c r="J4524" s="20"/>
    </row>
    <row r="4525" spans="1:10">
      <c r="A4525" s="20"/>
      <c r="G4525" s="20"/>
      <c r="J4525" s="20"/>
    </row>
    <row r="4526" spans="1:10">
      <c r="A4526" s="20"/>
      <c r="G4526" s="20"/>
      <c r="J4526" s="20"/>
    </row>
    <row r="4527" spans="1:10">
      <c r="A4527" s="20"/>
      <c r="G4527" s="20"/>
      <c r="J4527" s="20"/>
    </row>
    <row r="4528" spans="1:10">
      <c r="A4528" s="20"/>
      <c r="G4528" s="20"/>
      <c r="J4528" s="20"/>
    </row>
    <row r="4529" spans="1:10">
      <c r="A4529" s="20"/>
      <c r="G4529" s="20"/>
      <c r="J4529" s="20"/>
    </row>
    <row r="4530" spans="1:10">
      <c r="A4530" s="20"/>
      <c r="G4530" s="20"/>
      <c r="J4530" s="20"/>
    </row>
    <row r="4531" spans="1:10">
      <c r="A4531" s="20"/>
      <c r="G4531" s="20"/>
      <c r="J4531" s="20"/>
    </row>
    <row r="4532" spans="1:10">
      <c r="A4532" s="20"/>
      <c r="G4532" s="20"/>
      <c r="J4532" s="20"/>
    </row>
    <row r="4533" spans="1:10">
      <c r="A4533" s="20"/>
      <c r="G4533" s="20"/>
      <c r="J4533" s="20"/>
    </row>
    <row r="4534" spans="1:10">
      <c r="A4534" s="20"/>
      <c r="G4534" s="20"/>
      <c r="J4534" s="20"/>
    </row>
    <row r="4535" spans="1:10">
      <c r="A4535" s="20"/>
      <c r="G4535" s="20"/>
      <c r="J4535" s="20"/>
    </row>
    <row r="4536" spans="1:10">
      <c r="A4536" s="20"/>
      <c r="G4536" s="20"/>
      <c r="J4536" s="20"/>
    </row>
    <row r="4537" spans="1:10">
      <c r="A4537" s="20"/>
      <c r="G4537" s="20"/>
      <c r="J4537" s="20"/>
    </row>
    <row r="4538" spans="1:10">
      <c r="A4538" s="20"/>
      <c r="G4538" s="20"/>
      <c r="J4538" s="20"/>
    </row>
    <row r="4539" spans="1:10">
      <c r="A4539" s="20"/>
      <c r="G4539" s="20"/>
      <c r="J4539" s="20"/>
    </row>
    <row r="4540" spans="1:10">
      <c r="A4540" s="20"/>
      <c r="G4540" s="20"/>
      <c r="J4540" s="20"/>
    </row>
    <row r="4541" spans="1:10">
      <c r="A4541" s="20"/>
      <c r="G4541" s="20"/>
      <c r="J4541" s="20"/>
    </row>
    <row r="4542" spans="1:10">
      <c r="A4542" s="20"/>
      <c r="G4542" s="20"/>
      <c r="J4542" s="20"/>
    </row>
    <row r="4543" spans="1:10">
      <c r="A4543" s="20"/>
      <c r="G4543" s="20"/>
      <c r="J4543" s="20"/>
    </row>
    <row r="4544" spans="1:10">
      <c r="A4544" s="20"/>
      <c r="G4544" s="20"/>
      <c r="J4544" s="20"/>
    </row>
    <row r="4545" spans="1:10">
      <c r="A4545" s="20"/>
      <c r="G4545" s="20"/>
      <c r="J4545" s="20"/>
    </row>
    <row r="4546" spans="1:10">
      <c r="A4546" s="20"/>
      <c r="G4546" s="20"/>
      <c r="J4546" s="20"/>
    </row>
    <row r="4547" spans="1:10">
      <c r="A4547" s="20"/>
      <c r="G4547" s="20"/>
      <c r="J4547" s="20"/>
    </row>
    <row r="4548" spans="1:10">
      <c r="A4548" s="20"/>
      <c r="G4548" s="20"/>
      <c r="J4548" s="20"/>
    </row>
    <row r="4549" spans="1:10">
      <c r="A4549" s="20"/>
      <c r="G4549" s="20"/>
      <c r="J4549" s="20"/>
    </row>
    <row r="4550" spans="1:10">
      <c r="A4550" s="20"/>
      <c r="G4550" s="20"/>
      <c r="J4550" s="20"/>
    </row>
    <row r="4551" spans="1:10">
      <c r="A4551" s="20"/>
      <c r="G4551" s="20"/>
      <c r="J4551" s="20"/>
    </row>
    <row r="4552" spans="1:10">
      <c r="A4552" s="20"/>
      <c r="G4552" s="20"/>
      <c r="J4552" s="20"/>
    </row>
    <row r="4553" spans="1:10">
      <c r="A4553" s="20"/>
      <c r="G4553" s="20"/>
      <c r="J4553" s="20"/>
    </row>
    <row r="4554" spans="1:10">
      <c r="A4554" s="20"/>
      <c r="G4554" s="20"/>
      <c r="J4554" s="20"/>
    </row>
    <row r="4555" spans="1:10">
      <c r="A4555" s="20"/>
      <c r="G4555" s="20"/>
      <c r="J4555" s="20"/>
    </row>
    <row r="4556" spans="1:10">
      <c r="A4556" s="20"/>
      <c r="G4556" s="20"/>
      <c r="J4556" s="20"/>
    </row>
    <row r="4557" spans="1:10">
      <c r="A4557" s="20"/>
      <c r="G4557" s="20"/>
      <c r="J4557" s="20"/>
    </row>
    <row r="4558" spans="1:10">
      <c r="A4558" s="20"/>
      <c r="G4558" s="20"/>
      <c r="J4558" s="20"/>
    </row>
    <row r="4559" spans="1:10">
      <c r="A4559" s="20"/>
      <c r="G4559" s="20"/>
      <c r="J4559" s="20"/>
    </row>
    <row r="4560" spans="1:10">
      <c r="A4560" s="20"/>
      <c r="G4560" s="20"/>
      <c r="J4560" s="20"/>
    </row>
    <row r="4561" spans="1:10">
      <c r="A4561" s="20"/>
      <c r="G4561" s="20"/>
      <c r="J4561" s="20"/>
    </row>
    <row r="4562" spans="1:10">
      <c r="A4562" s="20"/>
      <c r="G4562" s="20"/>
      <c r="J4562" s="20"/>
    </row>
    <row r="4563" spans="1:10">
      <c r="A4563" s="20"/>
      <c r="G4563" s="20"/>
      <c r="J4563" s="20"/>
    </row>
    <row r="4564" spans="1:10">
      <c r="A4564" s="20"/>
      <c r="G4564" s="20"/>
      <c r="J4564" s="20"/>
    </row>
    <row r="4565" spans="1:10">
      <c r="A4565" s="20"/>
      <c r="G4565" s="20"/>
      <c r="J4565" s="20"/>
    </row>
    <row r="4566" spans="1:10">
      <c r="A4566" s="20"/>
      <c r="G4566" s="20"/>
      <c r="J4566" s="20"/>
    </row>
    <row r="4567" spans="1:10">
      <c r="A4567" s="20"/>
      <c r="G4567" s="20"/>
      <c r="J4567" s="20"/>
    </row>
    <row r="4568" spans="1:10">
      <c r="A4568" s="20"/>
      <c r="G4568" s="20"/>
      <c r="J4568" s="20"/>
    </row>
    <row r="4569" spans="1:10">
      <c r="A4569" s="20"/>
      <c r="G4569" s="20"/>
      <c r="J4569" s="20"/>
    </row>
    <row r="4570" spans="1:10">
      <c r="A4570" s="20"/>
      <c r="G4570" s="20"/>
      <c r="J4570" s="20"/>
    </row>
    <row r="4571" spans="1:10">
      <c r="A4571" s="20"/>
      <c r="G4571" s="20"/>
      <c r="J4571" s="20"/>
    </row>
    <row r="4572" spans="1:10">
      <c r="A4572" s="20"/>
      <c r="G4572" s="20"/>
      <c r="J4572" s="20"/>
    </row>
    <row r="4573" spans="1:10">
      <c r="A4573" s="20"/>
      <c r="G4573" s="20"/>
      <c r="J4573" s="20"/>
    </row>
    <row r="4574" spans="1:10">
      <c r="A4574" s="20"/>
      <c r="G4574" s="20"/>
      <c r="J4574" s="20"/>
    </row>
    <row r="4575" spans="1:10">
      <c r="A4575" s="20"/>
      <c r="G4575" s="20"/>
      <c r="J4575" s="20"/>
    </row>
    <row r="4576" spans="1:10">
      <c r="A4576" s="20"/>
      <c r="G4576" s="20"/>
      <c r="J4576" s="20"/>
    </row>
    <row r="4577" spans="1:10">
      <c r="A4577" s="20"/>
      <c r="G4577" s="20"/>
      <c r="J4577" s="20"/>
    </row>
    <row r="4578" spans="1:10">
      <c r="A4578" s="20"/>
      <c r="G4578" s="20"/>
      <c r="J4578" s="20"/>
    </row>
    <row r="4579" spans="1:10">
      <c r="A4579" s="20"/>
      <c r="G4579" s="20"/>
      <c r="J4579" s="20"/>
    </row>
    <row r="4580" spans="1:10">
      <c r="A4580" s="20"/>
      <c r="G4580" s="20"/>
      <c r="J4580" s="20"/>
    </row>
    <row r="4581" spans="1:10">
      <c r="A4581" s="20"/>
      <c r="G4581" s="20"/>
      <c r="J4581" s="20"/>
    </row>
    <row r="4582" spans="1:10">
      <c r="A4582" s="20"/>
      <c r="G4582" s="20"/>
      <c r="J4582" s="20"/>
    </row>
    <row r="4583" spans="1:10">
      <c r="A4583" s="20"/>
      <c r="G4583" s="20"/>
      <c r="J4583" s="20"/>
    </row>
    <row r="4584" spans="1:10">
      <c r="A4584" s="20"/>
      <c r="G4584" s="20"/>
      <c r="J4584" s="20"/>
    </row>
    <row r="4585" spans="1:10">
      <c r="A4585" s="20"/>
      <c r="G4585" s="20"/>
      <c r="J4585" s="20"/>
    </row>
    <row r="4586" spans="1:10">
      <c r="A4586" s="20"/>
      <c r="G4586" s="20"/>
      <c r="J4586" s="20"/>
    </row>
    <row r="4587" spans="1:10">
      <c r="A4587" s="20"/>
      <c r="G4587" s="20"/>
      <c r="J4587" s="20"/>
    </row>
    <row r="4588" spans="1:10">
      <c r="A4588" s="20"/>
      <c r="G4588" s="20"/>
      <c r="J4588" s="20"/>
    </row>
    <row r="4589" spans="1:10">
      <c r="A4589" s="20"/>
      <c r="G4589" s="20"/>
      <c r="J4589" s="20"/>
    </row>
    <row r="4590" spans="1:10">
      <c r="A4590" s="20"/>
      <c r="G4590" s="20"/>
      <c r="J4590" s="20"/>
    </row>
    <row r="4591" spans="1:10">
      <c r="A4591" s="20"/>
      <c r="G4591" s="20"/>
      <c r="J4591" s="20"/>
    </row>
    <row r="4592" spans="1:10">
      <c r="A4592" s="20"/>
      <c r="G4592" s="20"/>
      <c r="J4592" s="20"/>
    </row>
    <row r="4593" spans="1:10">
      <c r="A4593" s="20"/>
      <c r="G4593" s="20"/>
      <c r="J4593" s="20"/>
    </row>
    <row r="4594" spans="1:10">
      <c r="A4594" s="20"/>
      <c r="G4594" s="20"/>
      <c r="J4594" s="20"/>
    </row>
    <row r="4595" spans="1:10">
      <c r="A4595" s="20"/>
      <c r="G4595" s="20"/>
      <c r="J4595" s="20"/>
    </row>
    <row r="4596" spans="1:10">
      <c r="A4596" s="20"/>
      <c r="G4596" s="20"/>
      <c r="J4596" s="20"/>
    </row>
    <row r="4597" spans="1:10">
      <c r="A4597" s="20"/>
      <c r="G4597" s="20"/>
      <c r="J4597" s="20"/>
    </row>
    <row r="4598" spans="1:10">
      <c r="A4598" s="20"/>
      <c r="G4598" s="20"/>
      <c r="J4598" s="20"/>
    </row>
    <row r="4599" spans="1:10">
      <c r="A4599" s="20"/>
      <c r="G4599" s="20"/>
      <c r="J4599" s="20"/>
    </row>
    <row r="4600" spans="1:10">
      <c r="A4600" s="20"/>
      <c r="G4600" s="20"/>
      <c r="J4600" s="20"/>
    </row>
    <row r="4601" spans="1:10">
      <c r="A4601" s="20"/>
      <c r="G4601" s="20"/>
      <c r="J4601" s="20"/>
    </row>
    <row r="4602" spans="1:10">
      <c r="A4602" s="20"/>
      <c r="G4602" s="20"/>
      <c r="J4602" s="20"/>
    </row>
    <row r="4603" spans="1:10">
      <c r="A4603" s="20"/>
      <c r="G4603" s="20"/>
      <c r="J4603" s="20"/>
    </row>
    <row r="4604" spans="1:10">
      <c r="A4604" s="20"/>
      <c r="G4604" s="20"/>
      <c r="J4604" s="20"/>
    </row>
    <row r="4605" spans="1:10">
      <c r="A4605" s="20"/>
      <c r="G4605" s="20"/>
      <c r="J4605" s="20"/>
    </row>
    <row r="4606" spans="1:10">
      <c r="A4606" s="20"/>
      <c r="G4606" s="20"/>
      <c r="J4606" s="20"/>
    </row>
    <row r="4607" spans="1:10">
      <c r="A4607" s="20"/>
      <c r="G4607" s="20"/>
      <c r="J4607" s="20"/>
    </row>
    <row r="4608" spans="1:10">
      <c r="A4608" s="20"/>
      <c r="G4608" s="20"/>
      <c r="J4608" s="20"/>
    </row>
    <row r="4609" spans="1:10">
      <c r="A4609" s="20"/>
      <c r="G4609" s="20"/>
      <c r="J4609" s="20"/>
    </row>
    <row r="4610" spans="1:10">
      <c r="A4610" s="20"/>
      <c r="G4610" s="20"/>
      <c r="J4610" s="20"/>
    </row>
    <row r="4611" spans="1:10">
      <c r="A4611" s="20"/>
      <c r="G4611" s="20"/>
      <c r="J4611" s="20"/>
    </row>
    <row r="4612" spans="1:10">
      <c r="A4612" s="20"/>
      <c r="G4612" s="20"/>
      <c r="J4612" s="20"/>
    </row>
    <row r="4613" spans="1:10">
      <c r="A4613" s="20"/>
      <c r="G4613" s="20"/>
      <c r="J4613" s="20"/>
    </row>
    <row r="4614" spans="1:10">
      <c r="A4614" s="20"/>
      <c r="G4614" s="20"/>
      <c r="J4614" s="20"/>
    </row>
    <row r="4615" spans="1:10">
      <c r="A4615" s="20"/>
      <c r="G4615" s="20"/>
      <c r="J4615" s="20"/>
    </row>
    <row r="4616" spans="1:10">
      <c r="A4616" s="20"/>
      <c r="G4616" s="20"/>
      <c r="J4616" s="20"/>
    </row>
    <row r="4617" spans="1:10">
      <c r="A4617" s="20"/>
      <c r="G4617" s="20"/>
      <c r="J4617" s="20"/>
    </row>
    <row r="4618" spans="1:10">
      <c r="A4618" s="20"/>
      <c r="G4618" s="20"/>
      <c r="J4618" s="20"/>
    </row>
    <row r="4619" spans="1:10">
      <c r="A4619" s="20"/>
      <c r="G4619" s="20"/>
      <c r="J4619" s="20"/>
    </row>
    <row r="4620" spans="1:10">
      <c r="A4620" s="20"/>
      <c r="G4620" s="20"/>
      <c r="J4620" s="20"/>
    </row>
    <row r="4621" spans="1:10">
      <c r="A4621" s="20"/>
      <c r="G4621" s="20"/>
      <c r="J4621" s="20"/>
    </row>
    <row r="4622" spans="1:10">
      <c r="A4622" s="20"/>
      <c r="G4622" s="20"/>
      <c r="J4622" s="20"/>
    </row>
    <row r="4623" spans="1:10">
      <c r="A4623" s="20"/>
      <c r="G4623" s="20"/>
      <c r="J4623" s="20"/>
    </row>
    <row r="4624" spans="1:10">
      <c r="A4624" s="20"/>
      <c r="G4624" s="20"/>
      <c r="J4624" s="20"/>
    </row>
    <row r="4625" spans="1:10">
      <c r="A4625" s="20"/>
      <c r="G4625" s="20"/>
      <c r="J4625" s="20"/>
    </row>
    <row r="4626" spans="1:10">
      <c r="A4626" s="20"/>
      <c r="G4626" s="20"/>
      <c r="J4626" s="20"/>
    </row>
    <row r="4627" spans="1:10">
      <c r="A4627" s="20"/>
      <c r="G4627" s="20"/>
      <c r="J4627" s="20"/>
    </row>
    <row r="4628" spans="1:10">
      <c r="A4628" s="20"/>
      <c r="G4628" s="20"/>
      <c r="J4628" s="20"/>
    </row>
    <row r="4629" spans="1:10">
      <c r="A4629" s="20"/>
      <c r="G4629" s="20"/>
      <c r="J4629" s="20"/>
    </row>
    <row r="4630" spans="1:10">
      <c r="A4630" s="20"/>
      <c r="G4630" s="20"/>
      <c r="J4630" s="20"/>
    </row>
    <row r="4631" spans="1:10">
      <c r="A4631" s="20"/>
      <c r="G4631" s="20"/>
      <c r="J4631" s="20"/>
    </row>
    <row r="4632" spans="1:10">
      <c r="A4632" s="20"/>
      <c r="G4632" s="20"/>
      <c r="J4632" s="20"/>
    </row>
    <row r="4633" spans="1:10">
      <c r="A4633" s="20"/>
      <c r="G4633" s="20"/>
      <c r="J4633" s="20"/>
    </row>
    <row r="4634" spans="1:10">
      <c r="A4634" s="20"/>
      <c r="G4634" s="20"/>
      <c r="J4634" s="20"/>
    </row>
    <row r="4635" spans="1:10">
      <c r="A4635" s="20"/>
      <c r="G4635" s="20"/>
      <c r="J4635" s="20"/>
    </row>
    <row r="4636" spans="1:10">
      <c r="A4636" s="20"/>
      <c r="G4636" s="20"/>
      <c r="J4636" s="20"/>
    </row>
    <row r="4637" spans="1:10">
      <c r="A4637" s="20"/>
      <c r="G4637" s="20"/>
      <c r="J4637" s="20"/>
    </row>
    <row r="4638" spans="1:10">
      <c r="A4638" s="20"/>
      <c r="G4638" s="20"/>
      <c r="J4638" s="20"/>
    </row>
    <row r="4639" spans="1:10">
      <c r="A4639" s="20"/>
      <c r="G4639" s="20"/>
      <c r="J4639" s="20"/>
    </row>
    <row r="4640" spans="1:10">
      <c r="A4640" s="20"/>
      <c r="G4640" s="20"/>
      <c r="J4640" s="20"/>
    </row>
    <row r="4641" spans="1:10">
      <c r="A4641" s="20"/>
      <c r="G4641" s="20"/>
      <c r="J4641" s="20"/>
    </row>
    <row r="4642" spans="1:10">
      <c r="A4642" s="20"/>
      <c r="G4642" s="20"/>
      <c r="J4642" s="20"/>
    </row>
    <row r="4643" spans="1:10">
      <c r="A4643" s="20"/>
      <c r="G4643" s="20"/>
      <c r="J4643" s="20"/>
    </row>
    <row r="4644" spans="1:10">
      <c r="A4644" s="20"/>
      <c r="G4644" s="20"/>
      <c r="J4644" s="20"/>
    </row>
    <row r="4645" spans="1:10">
      <c r="A4645" s="20"/>
      <c r="G4645" s="20"/>
      <c r="J4645" s="20"/>
    </row>
    <row r="4646" spans="1:10">
      <c r="A4646" s="20"/>
      <c r="G4646" s="20"/>
      <c r="J4646" s="20"/>
    </row>
    <row r="4647" spans="1:10">
      <c r="A4647" s="20"/>
      <c r="G4647" s="20"/>
      <c r="J4647" s="20"/>
    </row>
    <row r="4648" spans="1:10">
      <c r="A4648" s="20"/>
      <c r="G4648" s="20"/>
      <c r="J4648" s="20"/>
    </row>
    <row r="4649" spans="1:10">
      <c r="A4649" s="20"/>
      <c r="G4649" s="20"/>
      <c r="J4649" s="20"/>
    </row>
    <row r="4650" spans="1:10">
      <c r="A4650" s="20"/>
      <c r="G4650" s="20"/>
      <c r="J4650" s="20"/>
    </row>
    <row r="4651" spans="1:10">
      <c r="A4651" s="20"/>
      <c r="G4651" s="20"/>
      <c r="J4651" s="20"/>
    </row>
    <row r="4652" spans="1:10">
      <c r="A4652" s="20"/>
      <c r="G4652" s="20"/>
      <c r="J4652" s="20"/>
    </row>
    <row r="4653" spans="1:10">
      <c r="A4653" s="20"/>
      <c r="G4653" s="20"/>
      <c r="J4653" s="20"/>
    </row>
    <row r="4654" spans="1:10">
      <c r="A4654" s="20"/>
      <c r="G4654" s="20"/>
      <c r="J4654" s="20"/>
    </row>
    <row r="4655" spans="1:10">
      <c r="A4655" s="20"/>
      <c r="G4655" s="20"/>
      <c r="J4655" s="20"/>
    </row>
    <row r="4656" spans="1:10">
      <c r="A4656" s="20"/>
      <c r="G4656" s="20"/>
      <c r="J4656" s="20"/>
    </row>
    <row r="4657" spans="1:10">
      <c r="A4657" s="20"/>
      <c r="G4657" s="20"/>
      <c r="J4657" s="20"/>
    </row>
    <row r="4658" spans="1:10">
      <c r="A4658" s="20"/>
      <c r="G4658" s="20"/>
      <c r="J4658" s="20"/>
    </row>
    <row r="4659" spans="1:10">
      <c r="A4659" s="20"/>
      <c r="G4659" s="20"/>
      <c r="J4659" s="20"/>
    </row>
    <row r="4660" spans="1:10">
      <c r="A4660" s="20"/>
      <c r="G4660" s="20"/>
      <c r="J4660" s="20"/>
    </row>
    <row r="4661" spans="1:10">
      <c r="A4661" s="20"/>
      <c r="G4661" s="20"/>
      <c r="J4661" s="20"/>
    </row>
    <row r="4662" spans="1:10">
      <c r="A4662" s="20"/>
      <c r="G4662" s="20"/>
      <c r="J4662" s="20"/>
    </row>
    <row r="4663" spans="1:10">
      <c r="A4663" s="20"/>
      <c r="G4663" s="20"/>
      <c r="J4663" s="20"/>
    </row>
    <row r="4664" spans="1:10">
      <c r="A4664" s="20"/>
      <c r="G4664" s="20"/>
      <c r="J4664" s="20"/>
    </row>
    <row r="4665" spans="1:10">
      <c r="A4665" s="20"/>
      <c r="G4665" s="20"/>
      <c r="J4665" s="20"/>
    </row>
    <row r="4666" spans="1:10">
      <c r="A4666" s="20"/>
      <c r="G4666" s="20"/>
      <c r="J4666" s="20"/>
    </row>
    <row r="4667" spans="1:10">
      <c r="A4667" s="20"/>
      <c r="G4667" s="20"/>
      <c r="J4667" s="20"/>
    </row>
    <row r="4668" spans="1:10">
      <c r="A4668" s="20"/>
      <c r="G4668" s="20"/>
      <c r="J4668" s="20"/>
    </row>
    <row r="4669" spans="1:10">
      <c r="A4669" s="20"/>
      <c r="G4669" s="20"/>
      <c r="J4669" s="20"/>
    </row>
    <row r="4670" spans="1:10">
      <c r="A4670" s="20"/>
      <c r="G4670" s="20"/>
      <c r="J4670" s="20"/>
    </row>
    <row r="4671" spans="1:10">
      <c r="A4671" s="20"/>
      <c r="G4671" s="20"/>
      <c r="J4671" s="20"/>
    </row>
    <row r="4672" spans="1:10">
      <c r="A4672" s="20"/>
      <c r="G4672" s="20"/>
      <c r="J4672" s="20"/>
    </row>
    <row r="4673" spans="1:10">
      <c r="A4673" s="20"/>
      <c r="G4673" s="20"/>
      <c r="J4673" s="20"/>
    </row>
    <row r="4674" spans="1:10">
      <c r="A4674" s="20"/>
      <c r="G4674" s="20"/>
      <c r="J4674" s="20"/>
    </row>
    <row r="4675" spans="1:10">
      <c r="A4675" s="20"/>
      <c r="G4675" s="20"/>
      <c r="J4675" s="20"/>
    </row>
    <row r="4676" spans="1:10">
      <c r="A4676" s="20"/>
      <c r="G4676" s="20"/>
      <c r="J4676" s="20"/>
    </row>
    <row r="4677" spans="1:10">
      <c r="A4677" s="20"/>
      <c r="G4677" s="20"/>
      <c r="J4677" s="20"/>
    </row>
    <row r="4678" spans="1:10">
      <c r="A4678" s="20"/>
      <c r="G4678" s="20"/>
      <c r="J4678" s="20"/>
    </row>
    <row r="4679" spans="1:10">
      <c r="A4679" s="20"/>
      <c r="G4679" s="20"/>
      <c r="J4679" s="20"/>
    </row>
    <row r="4680" spans="1:10">
      <c r="A4680" s="20"/>
      <c r="G4680" s="20"/>
      <c r="J4680" s="20"/>
    </row>
    <row r="4681" spans="1:10">
      <c r="A4681" s="20"/>
      <c r="G4681" s="20"/>
      <c r="J4681" s="20"/>
    </row>
    <row r="4682" spans="1:10">
      <c r="A4682" s="20"/>
      <c r="G4682" s="20"/>
      <c r="J4682" s="20"/>
    </row>
    <row r="4683" spans="1:10">
      <c r="A4683" s="20"/>
      <c r="G4683" s="20"/>
      <c r="J4683" s="20"/>
    </row>
    <row r="4684" spans="1:10">
      <c r="A4684" s="20"/>
      <c r="G4684" s="20"/>
      <c r="J4684" s="20"/>
    </row>
    <row r="4685" spans="1:10">
      <c r="A4685" s="20"/>
      <c r="G4685" s="20"/>
      <c r="J4685" s="20"/>
    </row>
    <row r="4686" spans="1:10">
      <c r="A4686" s="20"/>
      <c r="G4686" s="20"/>
      <c r="J4686" s="20"/>
    </row>
    <row r="4687" spans="1:10">
      <c r="A4687" s="20"/>
      <c r="G4687" s="20"/>
      <c r="J4687" s="20"/>
    </row>
    <row r="4688" spans="1:10">
      <c r="A4688" s="20"/>
      <c r="G4688" s="20"/>
      <c r="J4688" s="20"/>
    </row>
    <row r="4689" spans="1:10">
      <c r="A4689" s="20"/>
      <c r="G4689" s="20"/>
      <c r="J4689" s="20"/>
    </row>
    <row r="4690" spans="1:10">
      <c r="A4690" s="20"/>
      <c r="G4690" s="20"/>
      <c r="J4690" s="20"/>
    </row>
    <row r="4691" spans="1:10">
      <c r="A4691" s="20"/>
      <c r="G4691" s="20"/>
      <c r="J4691" s="20"/>
    </row>
    <row r="4692" spans="1:10">
      <c r="A4692" s="20"/>
      <c r="G4692" s="20"/>
      <c r="J4692" s="20"/>
    </row>
    <row r="4693" spans="1:10">
      <c r="A4693" s="20"/>
      <c r="G4693" s="20"/>
      <c r="J4693" s="20"/>
    </row>
    <row r="4694" spans="1:10">
      <c r="A4694" s="20"/>
      <c r="G4694" s="20"/>
      <c r="J4694" s="20"/>
    </row>
    <row r="4695" spans="1:10">
      <c r="A4695" s="20"/>
      <c r="G4695" s="20"/>
      <c r="J4695" s="20"/>
    </row>
    <row r="4696" spans="1:10">
      <c r="A4696" s="20"/>
      <c r="G4696" s="20"/>
      <c r="J4696" s="20"/>
    </row>
    <row r="4697" spans="1:10">
      <c r="A4697" s="20"/>
      <c r="G4697" s="20"/>
      <c r="J4697" s="20"/>
    </row>
    <row r="4698" spans="1:10">
      <c r="A4698" s="20"/>
      <c r="G4698" s="20"/>
      <c r="J4698" s="20"/>
    </row>
    <row r="4699" spans="1:10">
      <c r="A4699" s="20"/>
      <c r="G4699" s="20"/>
      <c r="J4699" s="20"/>
    </row>
    <row r="4700" spans="1:10">
      <c r="A4700" s="20"/>
      <c r="G4700" s="20"/>
      <c r="J4700" s="20"/>
    </row>
    <row r="4701" spans="1:10">
      <c r="A4701" s="20"/>
      <c r="G4701" s="20"/>
      <c r="J4701" s="20"/>
    </row>
    <row r="4702" spans="1:10">
      <c r="A4702" s="20"/>
      <c r="G4702" s="20"/>
      <c r="J4702" s="20"/>
    </row>
    <row r="4703" spans="1:10">
      <c r="A4703" s="20"/>
      <c r="G4703" s="20"/>
      <c r="J4703" s="20"/>
    </row>
    <row r="4704" spans="1:10">
      <c r="A4704" s="20"/>
      <c r="G4704" s="20"/>
      <c r="J4704" s="20"/>
    </row>
    <row r="4705" spans="1:10">
      <c r="A4705" s="20"/>
      <c r="G4705" s="20"/>
      <c r="J4705" s="20"/>
    </row>
    <row r="4706" spans="1:10">
      <c r="A4706" s="20"/>
      <c r="G4706" s="20"/>
      <c r="J4706" s="20"/>
    </row>
    <row r="4707" spans="1:10">
      <c r="A4707" s="20"/>
      <c r="G4707" s="20"/>
      <c r="J4707" s="20"/>
    </row>
    <row r="4708" spans="1:10">
      <c r="A4708" s="20"/>
      <c r="G4708" s="20"/>
      <c r="J4708" s="20"/>
    </row>
    <row r="4709" spans="1:10">
      <c r="A4709" s="20"/>
      <c r="G4709" s="20"/>
      <c r="J4709" s="20"/>
    </row>
    <row r="4710" spans="1:10">
      <c r="A4710" s="20"/>
      <c r="G4710" s="20"/>
      <c r="J4710" s="20"/>
    </row>
    <row r="4711" spans="1:10">
      <c r="A4711" s="20"/>
      <c r="G4711" s="20"/>
      <c r="J4711" s="20"/>
    </row>
    <row r="4712" spans="1:10">
      <c r="A4712" s="20"/>
      <c r="G4712" s="20"/>
      <c r="J4712" s="20"/>
    </row>
    <row r="4713" spans="1:10">
      <c r="A4713" s="20"/>
      <c r="G4713" s="20"/>
      <c r="J4713" s="20"/>
    </row>
    <row r="4714" spans="1:10">
      <c r="A4714" s="20"/>
      <c r="G4714" s="20"/>
      <c r="J4714" s="20"/>
    </row>
    <row r="4715" spans="1:10">
      <c r="A4715" s="20"/>
      <c r="G4715" s="20"/>
      <c r="J4715" s="20"/>
    </row>
    <row r="4716" spans="1:10">
      <c r="A4716" s="20"/>
      <c r="G4716" s="20"/>
      <c r="J4716" s="20"/>
    </row>
    <row r="4717" spans="1:10">
      <c r="A4717" s="20"/>
      <c r="G4717" s="20"/>
      <c r="J4717" s="20"/>
    </row>
    <row r="4718" spans="1:10">
      <c r="A4718" s="20"/>
      <c r="G4718" s="20"/>
      <c r="J4718" s="20"/>
    </row>
    <row r="4719" spans="1:10">
      <c r="A4719" s="20"/>
      <c r="G4719" s="20"/>
      <c r="J4719" s="20"/>
    </row>
    <row r="4720" spans="1:10">
      <c r="A4720" s="20"/>
      <c r="G4720" s="20"/>
      <c r="J4720" s="20"/>
    </row>
    <row r="4721" spans="1:10">
      <c r="A4721" s="20"/>
      <c r="G4721" s="20"/>
      <c r="J4721" s="20"/>
    </row>
    <row r="4722" spans="1:10">
      <c r="A4722" s="20"/>
      <c r="G4722" s="20"/>
      <c r="J4722" s="20"/>
    </row>
    <row r="4723" spans="1:10">
      <c r="A4723" s="20"/>
      <c r="G4723" s="20"/>
      <c r="J4723" s="20"/>
    </row>
    <row r="4724" spans="1:10">
      <c r="A4724" s="20"/>
      <c r="G4724" s="20"/>
      <c r="J4724" s="20"/>
    </row>
    <row r="4725" spans="1:10">
      <c r="A4725" s="20"/>
      <c r="G4725" s="20"/>
      <c r="J4725" s="20"/>
    </row>
    <row r="4726" spans="1:10">
      <c r="A4726" s="20"/>
      <c r="G4726" s="20"/>
      <c r="J4726" s="20"/>
    </row>
    <row r="4727" spans="1:10">
      <c r="A4727" s="20"/>
      <c r="G4727" s="20"/>
      <c r="J4727" s="20"/>
    </row>
    <row r="4728" spans="1:10">
      <c r="A4728" s="20"/>
      <c r="G4728" s="20"/>
      <c r="J4728" s="20"/>
    </row>
    <row r="4729" spans="1:10">
      <c r="A4729" s="20"/>
      <c r="G4729" s="20"/>
      <c r="J4729" s="20"/>
    </row>
    <row r="4730" spans="1:10">
      <c r="A4730" s="20"/>
      <c r="G4730" s="20"/>
      <c r="J4730" s="20"/>
    </row>
    <row r="4731" spans="1:10">
      <c r="A4731" s="20"/>
      <c r="G4731" s="20"/>
      <c r="J4731" s="20"/>
    </row>
    <row r="4732" spans="1:10">
      <c r="A4732" s="20"/>
      <c r="G4732" s="20"/>
      <c r="J4732" s="20"/>
    </row>
    <row r="4733" spans="1:10">
      <c r="A4733" s="20"/>
      <c r="G4733" s="20"/>
      <c r="J4733" s="20"/>
    </row>
    <row r="4734" spans="1:10">
      <c r="A4734" s="20"/>
      <c r="G4734" s="20"/>
      <c r="J4734" s="20"/>
    </row>
    <row r="4735" spans="1:10">
      <c r="A4735" s="20"/>
      <c r="G4735" s="20"/>
      <c r="J4735" s="20"/>
    </row>
    <row r="4736" spans="1:10">
      <c r="A4736" s="20"/>
      <c r="G4736" s="20"/>
      <c r="J4736" s="20"/>
    </row>
    <row r="4737" spans="1:10">
      <c r="A4737" s="20"/>
      <c r="G4737" s="20"/>
      <c r="J4737" s="20"/>
    </row>
    <row r="4738" spans="1:10">
      <c r="A4738" s="20"/>
      <c r="G4738" s="20"/>
      <c r="J4738" s="20"/>
    </row>
    <row r="4739" spans="1:10">
      <c r="A4739" s="20"/>
      <c r="G4739" s="20"/>
      <c r="J4739" s="20"/>
    </row>
    <row r="4740" spans="1:10">
      <c r="A4740" s="20"/>
      <c r="G4740" s="20"/>
      <c r="J4740" s="20"/>
    </row>
    <row r="4741" spans="1:10">
      <c r="A4741" s="20"/>
      <c r="G4741" s="20"/>
      <c r="J4741" s="20"/>
    </row>
    <row r="4742" spans="1:10">
      <c r="A4742" s="20"/>
      <c r="G4742" s="20"/>
      <c r="J4742" s="20"/>
    </row>
    <row r="4743" spans="1:10">
      <c r="A4743" s="20"/>
      <c r="G4743" s="20"/>
      <c r="J4743" s="20"/>
    </row>
    <row r="4744" spans="1:10">
      <c r="A4744" s="20"/>
      <c r="G4744" s="20"/>
      <c r="J4744" s="20"/>
    </row>
    <row r="4745" spans="1:10">
      <c r="A4745" s="20"/>
      <c r="G4745" s="20"/>
      <c r="J4745" s="20"/>
    </row>
    <row r="4746" spans="1:10">
      <c r="A4746" s="20"/>
      <c r="G4746" s="20"/>
      <c r="J4746" s="20"/>
    </row>
    <row r="4747" spans="1:10">
      <c r="A4747" s="20"/>
      <c r="G4747" s="20"/>
      <c r="J4747" s="20"/>
    </row>
    <row r="4748" spans="1:10">
      <c r="A4748" s="20"/>
      <c r="G4748" s="20"/>
      <c r="J4748" s="20"/>
    </row>
    <row r="4749" spans="1:10">
      <c r="A4749" s="20"/>
      <c r="G4749" s="20"/>
      <c r="J4749" s="20"/>
    </row>
    <row r="4750" spans="1:10">
      <c r="A4750" s="20"/>
      <c r="G4750" s="20"/>
      <c r="J4750" s="20"/>
    </row>
    <row r="4751" spans="1:10">
      <c r="A4751" s="20"/>
      <c r="G4751" s="20"/>
      <c r="J4751" s="20"/>
    </row>
    <row r="4752" spans="1:10">
      <c r="A4752" s="20"/>
      <c r="G4752" s="20"/>
      <c r="J4752" s="20"/>
    </row>
    <row r="4753" spans="1:10">
      <c r="A4753" s="20"/>
      <c r="G4753" s="20"/>
      <c r="J4753" s="20"/>
    </row>
    <row r="4754" spans="1:10">
      <c r="A4754" s="20"/>
      <c r="G4754" s="20"/>
      <c r="J4754" s="20"/>
    </row>
    <row r="4755" spans="1:10">
      <c r="A4755" s="20"/>
      <c r="G4755" s="20"/>
      <c r="J4755" s="20"/>
    </row>
    <row r="4756" spans="1:10">
      <c r="A4756" s="20"/>
      <c r="G4756" s="20"/>
      <c r="J4756" s="20"/>
    </row>
    <row r="4757" spans="1:10">
      <c r="A4757" s="20"/>
      <c r="G4757" s="20"/>
      <c r="J4757" s="20"/>
    </row>
    <row r="4758" spans="1:10">
      <c r="A4758" s="20"/>
      <c r="G4758" s="20"/>
      <c r="J4758" s="20"/>
    </row>
    <row r="4759" spans="1:10">
      <c r="A4759" s="20"/>
      <c r="G4759" s="20"/>
      <c r="J4759" s="20"/>
    </row>
    <row r="4760" spans="1:10">
      <c r="A4760" s="20"/>
      <c r="G4760" s="20"/>
      <c r="J4760" s="20"/>
    </row>
    <row r="4761" spans="1:10">
      <c r="A4761" s="20"/>
      <c r="G4761" s="20"/>
      <c r="J4761" s="20"/>
    </row>
    <row r="4762" spans="1:10">
      <c r="A4762" s="20"/>
      <c r="G4762" s="20"/>
      <c r="J4762" s="20"/>
    </row>
    <row r="4763" spans="1:10">
      <c r="A4763" s="20"/>
      <c r="G4763" s="20"/>
      <c r="J4763" s="20"/>
    </row>
    <row r="4764" spans="1:10">
      <c r="A4764" s="20"/>
      <c r="G4764" s="20"/>
      <c r="J4764" s="20"/>
    </row>
    <row r="4765" spans="1:10">
      <c r="A4765" s="20"/>
      <c r="G4765" s="20"/>
      <c r="J4765" s="20"/>
    </row>
    <row r="4766" spans="1:10">
      <c r="A4766" s="20"/>
      <c r="G4766" s="20"/>
      <c r="J4766" s="20"/>
    </row>
    <row r="4767" spans="1:10">
      <c r="A4767" s="20"/>
      <c r="G4767" s="20"/>
      <c r="J4767" s="20"/>
    </row>
    <row r="4768" spans="1:10">
      <c r="A4768" s="20"/>
      <c r="G4768" s="20"/>
      <c r="J4768" s="20"/>
    </row>
    <row r="4769" spans="1:10">
      <c r="A4769" s="20"/>
      <c r="G4769" s="20"/>
      <c r="J4769" s="20"/>
    </row>
    <row r="4770" spans="1:10">
      <c r="A4770" s="20"/>
      <c r="G4770" s="20"/>
      <c r="J4770" s="20"/>
    </row>
    <row r="4771" spans="1:10">
      <c r="A4771" s="20"/>
      <c r="G4771" s="20"/>
      <c r="J4771" s="20"/>
    </row>
    <row r="4772" spans="1:10">
      <c r="A4772" s="20"/>
      <c r="G4772" s="20"/>
      <c r="J4772" s="20"/>
    </row>
    <row r="4773" spans="1:10">
      <c r="A4773" s="20"/>
      <c r="G4773" s="20"/>
      <c r="J4773" s="20"/>
    </row>
    <row r="4774" spans="1:10">
      <c r="A4774" s="20"/>
      <c r="G4774" s="20"/>
      <c r="J4774" s="20"/>
    </row>
    <row r="4775" spans="1:10">
      <c r="A4775" s="20"/>
      <c r="G4775" s="20"/>
      <c r="J4775" s="20"/>
    </row>
    <row r="4776" spans="1:10">
      <c r="A4776" s="20"/>
      <c r="G4776" s="20"/>
      <c r="J4776" s="20"/>
    </row>
    <row r="4777" spans="1:10">
      <c r="A4777" s="20"/>
      <c r="G4777" s="20"/>
      <c r="J4777" s="20"/>
    </row>
    <row r="4778" spans="1:10">
      <c r="A4778" s="20"/>
      <c r="G4778" s="20"/>
      <c r="J4778" s="20"/>
    </row>
    <row r="4779" spans="1:10">
      <c r="A4779" s="20"/>
      <c r="G4779" s="20"/>
      <c r="J4779" s="20"/>
    </row>
    <row r="4780" spans="1:10">
      <c r="A4780" s="20"/>
      <c r="G4780" s="20"/>
      <c r="J4780" s="20"/>
    </row>
    <row r="4781" spans="1:10">
      <c r="A4781" s="20"/>
      <c r="G4781" s="20"/>
      <c r="J4781" s="20"/>
    </row>
    <row r="4782" spans="1:10">
      <c r="A4782" s="20"/>
      <c r="G4782" s="20"/>
      <c r="J4782" s="20"/>
    </row>
    <row r="4783" spans="1:10">
      <c r="A4783" s="20"/>
      <c r="G4783" s="20"/>
      <c r="J4783" s="20"/>
    </row>
    <row r="4784" spans="1:10">
      <c r="A4784" s="20"/>
      <c r="G4784" s="20"/>
      <c r="J4784" s="20"/>
    </row>
    <row r="4785" spans="1:10">
      <c r="A4785" s="20"/>
      <c r="G4785" s="20"/>
      <c r="J4785" s="20"/>
    </row>
    <row r="4786" spans="1:10">
      <c r="A4786" s="20"/>
      <c r="G4786" s="20"/>
      <c r="J4786" s="20"/>
    </row>
    <row r="4787" spans="1:10">
      <c r="A4787" s="20"/>
      <c r="G4787" s="20"/>
      <c r="J4787" s="20"/>
    </row>
    <row r="4788" spans="1:10">
      <c r="A4788" s="20"/>
      <c r="G4788" s="20"/>
      <c r="J4788" s="20"/>
    </row>
    <row r="4789" spans="1:10">
      <c r="A4789" s="20"/>
      <c r="G4789" s="20"/>
      <c r="J4789" s="20"/>
    </row>
    <row r="4790" spans="1:10">
      <c r="A4790" s="20"/>
      <c r="G4790" s="20"/>
      <c r="J4790" s="20"/>
    </row>
    <row r="4791" spans="1:10">
      <c r="A4791" s="20"/>
      <c r="G4791" s="20"/>
      <c r="J4791" s="20"/>
    </row>
    <row r="4792" spans="1:10">
      <c r="A4792" s="20"/>
      <c r="G4792" s="20"/>
      <c r="J4792" s="20"/>
    </row>
    <row r="4793" spans="1:10">
      <c r="A4793" s="20"/>
      <c r="G4793" s="20"/>
      <c r="J4793" s="20"/>
    </row>
    <row r="4794" spans="1:10">
      <c r="A4794" s="20"/>
      <c r="G4794" s="20"/>
      <c r="J4794" s="20"/>
    </row>
    <row r="4795" spans="1:10">
      <c r="A4795" s="20"/>
      <c r="G4795" s="20"/>
      <c r="J4795" s="20"/>
    </row>
    <row r="4796" spans="1:10">
      <c r="A4796" s="20"/>
      <c r="G4796" s="20"/>
      <c r="J4796" s="20"/>
    </row>
    <row r="4797" spans="1:10">
      <c r="A4797" s="20"/>
      <c r="G4797" s="20"/>
      <c r="J4797" s="20"/>
    </row>
    <row r="4798" spans="1:10">
      <c r="A4798" s="20"/>
      <c r="G4798" s="20"/>
      <c r="J4798" s="20"/>
    </row>
    <row r="4799" spans="1:10">
      <c r="A4799" s="20"/>
      <c r="G4799" s="20"/>
      <c r="J4799" s="20"/>
    </row>
    <row r="4800" spans="1:10">
      <c r="A4800" s="20"/>
      <c r="G4800" s="20"/>
      <c r="J4800" s="20"/>
    </row>
    <row r="4801" spans="1:10">
      <c r="A4801" s="20"/>
      <c r="G4801" s="20"/>
      <c r="J4801" s="20"/>
    </row>
    <row r="4802" spans="1:10">
      <c r="A4802" s="20"/>
      <c r="G4802" s="20"/>
      <c r="J4802" s="20"/>
    </row>
    <row r="4803" spans="1:10">
      <c r="A4803" s="20"/>
      <c r="G4803" s="20"/>
      <c r="J4803" s="20"/>
    </row>
    <row r="4804" spans="1:10">
      <c r="A4804" s="20"/>
      <c r="G4804" s="20"/>
      <c r="J4804" s="20"/>
    </row>
    <row r="4805" spans="1:10">
      <c r="A4805" s="20"/>
      <c r="G4805" s="20"/>
      <c r="J4805" s="20"/>
    </row>
    <row r="4806" spans="1:10">
      <c r="A4806" s="20"/>
      <c r="G4806" s="20"/>
      <c r="J4806" s="20"/>
    </row>
    <row r="4807" spans="1:10">
      <c r="A4807" s="20"/>
      <c r="G4807" s="20"/>
      <c r="J4807" s="20"/>
    </row>
    <row r="4808" spans="1:10">
      <c r="A4808" s="20"/>
      <c r="G4808" s="20"/>
      <c r="J4808" s="20"/>
    </row>
    <row r="4809" spans="1:10">
      <c r="A4809" s="20"/>
      <c r="G4809" s="20"/>
      <c r="J4809" s="20"/>
    </row>
    <row r="4810" spans="1:10">
      <c r="A4810" s="20"/>
      <c r="G4810" s="20"/>
      <c r="J4810" s="20"/>
    </row>
    <row r="4811" spans="1:10">
      <c r="A4811" s="20"/>
      <c r="G4811" s="20"/>
      <c r="J4811" s="20"/>
    </row>
    <row r="4812" spans="1:10">
      <c r="A4812" s="20"/>
      <c r="G4812" s="20"/>
      <c r="J4812" s="20"/>
    </row>
    <row r="4813" spans="1:10">
      <c r="A4813" s="20"/>
      <c r="G4813" s="20"/>
      <c r="J4813" s="20"/>
    </row>
    <row r="4814" spans="1:10">
      <c r="A4814" s="20"/>
      <c r="G4814" s="20"/>
      <c r="J4814" s="20"/>
    </row>
    <row r="4815" spans="1:10">
      <c r="A4815" s="20"/>
      <c r="G4815" s="20"/>
      <c r="J4815" s="20"/>
    </row>
    <row r="4816" spans="1:10">
      <c r="A4816" s="20"/>
      <c r="G4816" s="20"/>
      <c r="J4816" s="20"/>
    </row>
    <row r="4817" spans="1:10">
      <c r="A4817" s="20"/>
      <c r="G4817" s="20"/>
      <c r="J4817" s="20"/>
    </row>
    <row r="4818" spans="1:10">
      <c r="A4818" s="20"/>
      <c r="G4818" s="20"/>
      <c r="J4818" s="20"/>
    </row>
    <row r="4819" spans="1:10">
      <c r="A4819" s="20"/>
      <c r="G4819" s="20"/>
      <c r="J4819" s="20"/>
    </row>
    <row r="4820" spans="1:10">
      <c r="A4820" s="20"/>
      <c r="G4820" s="20"/>
      <c r="J4820" s="20"/>
    </row>
    <row r="4821" spans="1:10">
      <c r="A4821" s="20"/>
      <c r="G4821" s="20"/>
      <c r="J4821" s="20"/>
    </row>
    <row r="4822" spans="1:10">
      <c r="A4822" s="20"/>
      <c r="G4822" s="20"/>
      <c r="J4822" s="20"/>
    </row>
    <row r="4823" spans="1:10">
      <c r="A4823" s="20"/>
      <c r="G4823" s="20"/>
      <c r="J4823" s="20"/>
    </row>
    <row r="4824" spans="1:10">
      <c r="A4824" s="20"/>
      <c r="G4824" s="20"/>
      <c r="J4824" s="20"/>
    </row>
    <row r="4825" spans="1:10">
      <c r="A4825" s="20"/>
      <c r="G4825" s="20"/>
      <c r="J4825" s="20"/>
    </row>
    <row r="4826" spans="1:10">
      <c r="A4826" s="20"/>
      <c r="G4826" s="20"/>
      <c r="J4826" s="20"/>
    </row>
    <row r="4827" spans="1:10">
      <c r="A4827" s="20"/>
      <c r="G4827" s="20"/>
      <c r="J4827" s="20"/>
    </row>
    <row r="4828" spans="1:10">
      <c r="A4828" s="20"/>
      <c r="G4828" s="20"/>
      <c r="J4828" s="20"/>
    </row>
    <row r="4829" spans="1:10">
      <c r="A4829" s="20"/>
      <c r="G4829" s="20"/>
      <c r="J4829" s="20"/>
    </row>
    <row r="4830" spans="1:10">
      <c r="A4830" s="20"/>
      <c r="G4830" s="20"/>
      <c r="J4830" s="20"/>
    </row>
    <row r="4831" spans="1:10">
      <c r="A4831" s="20"/>
      <c r="G4831" s="20"/>
      <c r="J4831" s="20"/>
    </row>
    <row r="4832" spans="1:10">
      <c r="A4832" s="20"/>
      <c r="G4832" s="20"/>
      <c r="J4832" s="20"/>
    </row>
    <row r="4833" spans="1:10">
      <c r="A4833" s="20"/>
      <c r="G4833" s="20"/>
      <c r="J4833" s="20"/>
    </row>
    <row r="4834" spans="1:10">
      <c r="A4834" s="20"/>
      <c r="G4834" s="20"/>
      <c r="J4834" s="20"/>
    </row>
    <row r="4835" spans="1:10">
      <c r="A4835" s="20"/>
      <c r="G4835" s="20"/>
      <c r="J4835" s="20"/>
    </row>
    <row r="4836" spans="1:10">
      <c r="A4836" s="20"/>
      <c r="G4836" s="20"/>
      <c r="J4836" s="20"/>
    </row>
    <row r="4837" spans="1:10">
      <c r="A4837" s="20"/>
      <c r="G4837" s="20"/>
      <c r="J4837" s="20"/>
    </row>
    <row r="4838" spans="1:10">
      <c r="A4838" s="20"/>
      <c r="G4838" s="20"/>
      <c r="J4838" s="20"/>
    </row>
    <row r="4839" spans="1:10">
      <c r="A4839" s="20"/>
      <c r="G4839" s="20"/>
      <c r="J4839" s="20"/>
    </row>
    <row r="4840" spans="1:10">
      <c r="A4840" s="20"/>
      <c r="G4840" s="20"/>
      <c r="J4840" s="20"/>
    </row>
    <row r="4841" spans="1:10">
      <c r="A4841" s="20"/>
      <c r="G4841" s="20"/>
      <c r="J4841" s="20"/>
    </row>
    <row r="4842" spans="1:10">
      <c r="A4842" s="20"/>
      <c r="G4842" s="20"/>
      <c r="J4842" s="20"/>
    </row>
    <row r="4843" spans="1:10">
      <c r="A4843" s="20"/>
      <c r="G4843" s="20"/>
      <c r="J4843" s="20"/>
    </row>
    <row r="4844" spans="1:10">
      <c r="A4844" s="20"/>
      <c r="G4844" s="20"/>
      <c r="J4844" s="20"/>
    </row>
    <row r="4845" spans="1:10">
      <c r="A4845" s="20"/>
      <c r="G4845" s="20"/>
      <c r="J4845" s="20"/>
    </row>
    <row r="4846" spans="1:10">
      <c r="A4846" s="20"/>
      <c r="G4846" s="20"/>
      <c r="J4846" s="20"/>
    </row>
    <row r="4847" spans="1:10">
      <c r="A4847" s="20"/>
      <c r="G4847" s="20"/>
      <c r="J4847" s="20"/>
    </row>
    <row r="4848" spans="1:10">
      <c r="A4848" s="20"/>
      <c r="G4848" s="20"/>
      <c r="J4848" s="20"/>
    </row>
    <row r="4849" spans="1:10">
      <c r="A4849" s="20"/>
      <c r="G4849" s="20"/>
      <c r="J4849" s="20"/>
    </row>
    <row r="4850" spans="1:10">
      <c r="A4850" s="20"/>
      <c r="G4850" s="20"/>
      <c r="J4850" s="20"/>
    </row>
    <row r="4851" spans="1:10">
      <c r="A4851" s="20"/>
      <c r="G4851" s="20"/>
      <c r="J4851" s="20"/>
    </row>
    <row r="4852" spans="1:10">
      <c r="A4852" s="20"/>
      <c r="G4852" s="20"/>
      <c r="J4852" s="20"/>
    </row>
    <row r="4853" spans="1:10">
      <c r="A4853" s="20"/>
      <c r="G4853" s="20"/>
      <c r="J4853" s="20"/>
    </row>
    <row r="4854" spans="1:10">
      <c r="A4854" s="20"/>
      <c r="G4854" s="20"/>
      <c r="J4854" s="20"/>
    </row>
    <row r="4855" spans="1:10">
      <c r="A4855" s="20"/>
      <c r="G4855" s="20"/>
      <c r="J4855" s="20"/>
    </row>
    <row r="4856" spans="1:10">
      <c r="A4856" s="20"/>
      <c r="G4856" s="20"/>
      <c r="J4856" s="20"/>
    </row>
    <row r="4857" spans="1:10">
      <c r="A4857" s="20"/>
      <c r="G4857" s="20"/>
      <c r="J4857" s="20"/>
    </row>
    <row r="4858" spans="1:10">
      <c r="A4858" s="20"/>
      <c r="G4858" s="20"/>
      <c r="J4858" s="20"/>
    </row>
    <row r="4859" spans="1:10">
      <c r="A4859" s="20"/>
      <c r="G4859" s="20"/>
      <c r="J4859" s="20"/>
    </row>
    <row r="4860" spans="1:10">
      <c r="A4860" s="20"/>
      <c r="G4860" s="20"/>
      <c r="J4860" s="20"/>
    </row>
    <row r="4861" spans="1:10">
      <c r="A4861" s="20"/>
      <c r="G4861" s="20"/>
      <c r="J4861" s="20"/>
    </row>
    <row r="4862" spans="1:10">
      <c r="A4862" s="20"/>
      <c r="G4862" s="20"/>
      <c r="J4862" s="20"/>
    </row>
    <row r="4863" spans="1:10">
      <c r="A4863" s="20"/>
      <c r="G4863" s="20"/>
      <c r="J4863" s="20"/>
    </row>
    <row r="4864" spans="1:10">
      <c r="A4864" s="20"/>
      <c r="G4864" s="20"/>
      <c r="J4864" s="20"/>
    </row>
    <row r="4865" spans="1:10">
      <c r="A4865" s="20"/>
      <c r="G4865" s="20"/>
      <c r="J4865" s="20"/>
    </row>
    <row r="4866" spans="1:10">
      <c r="A4866" s="20"/>
      <c r="G4866" s="20"/>
      <c r="J4866" s="20"/>
    </row>
    <row r="4867" spans="1:10">
      <c r="A4867" s="20"/>
      <c r="G4867" s="20"/>
      <c r="J4867" s="20"/>
    </row>
    <row r="4868" spans="1:10">
      <c r="A4868" s="20"/>
      <c r="G4868" s="20"/>
      <c r="J4868" s="20"/>
    </row>
    <row r="4869" spans="1:10">
      <c r="A4869" s="20"/>
      <c r="G4869" s="20"/>
      <c r="J4869" s="20"/>
    </row>
    <row r="4870" spans="1:10">
      <c r="A4870" s="20"/>
      <c r="G4870" s="20"/>
      <c r="J4870" s="20"/>
    </row>
    <row r="4871" spans="1:10">
      <c r="A4871" s="20"/>
      <c r="G4871" s="20"/>
      <c r="J4871" s="20"/>
    </row>
    <row r="4872" spans="1:10">
      <c r="A4872" s="20"/>
      <c r="G4872" s="20"/>
      <c r="J4872" s="20"/>
    </row>
    <row r="4873" spans="1:10">
      <c r="A4873" s="20"/>
      <c r="G4873" s="20"/>
      <c r="J4873" s="20"/>
    </row>
    <row r="4874" spans="1:10">
      <c r="A4874" s="20"/>
      <c r="G4874" s="20"/>
      <c r="J4874" s="20"/>
    </row>
    <row r="4875" spans="1:10">
      <c r="A4875" s="20"/>
      <c r="G4875" s="20"/>
      <c r="J4875" s="20"/>
    </row>
    <row r="4876" spans="1:10">
      <c r="A4876" s="20"/>
      <c r="G4876" s="20"/>
      <c r="J4876" s="20"/>
    </row>
    <row r="4877" spans="1:10">
      <c r="A4877" s="20"/>
      <c r="G4877" s="20"/>
      <c r="J4877" s="20"/>
    </row>
    <row r="4878" spans="1:10">
      <c r="A4878" s="20"/>
      <c r="G4878" s="20"/>
      <c r="J4878" s="20"/>
    </row>
    <row r="4879" spans="1:10">
      <c r="A4879" s="20"/>
      <c r="G4879" s="20"/>
      <c r="J4879" s="20"/>
    </row>
    <row r="4880" spans="1:10">
      <c r="A4880" s="20"/>
      <c r="G4880" s="20"/>
      <c r="J4880" s="20"/>
    </row>
    <row r="4881" spans="1:10">
      <c r="A4881" s="20"/>
      <c r="G4881" s="20"/>
      <c r="J4881" s="20"/>
    </row>
    <row r="4882" spans="1:10">
      <c r="A4882" s="20"/>
      <c r="G4882" s="20"/>
      <c r="J4882" s="20"/>
    </row>
    <row r="4883" spans="1:10">
      <c r="A4883" s="20"/>
      <c r="G4883" s="20"/>
      <c r="J4883" s="20"/>
    </row>
    <row r="4884" spans="1:10">
      <c r="A4884" s="20"/>
      <c r="G4884" s="20"/>
      <c r="J4884" s="20"/>
    </row>
    <row r="4885" spans="1:10">
      <c r="A4885" s="20"/>
      <c r="G4885" s="20"/>
      <c r="J4885" s="20"/>
    </row>
    <row r="4886" spans="1:10">
      <c r="A4886" s="20"/>
      <c r="G4886" s="20"/>
      <c r="J4886" s="20"/>
    </row>
    <row r="4887" spans="1:10">
      <c r="A4887" s="20"/>
      <c r="G4887" s="20"/>
      <c r="J4887" s="20"/>
    </row>
    <row r="4888" spans="1:10">
      <c r="A4888" s="20"/>
      <c r="G4888" s="20"/>
      <c r="J4888" s="20"/>
    </row>
    <row r="4889" spans="1:10">
      <c r="A4889" s="20"/>
      <c r="G4889" s="20"/>
      <c r="J4889" s="20"/>
    </row>
    <row r="4890" spans="1:10">
      <c r="A4890" s="20"/>
      <c r="G4890" s="20"/>
      <c r="J4890" s="20"/>
    </row>
    <row r="4891" spans="1:10">
      <c r="A4891" s="20"/>
      <c r="G4891" s="20"/>
      <c r="J4891" s="20"/>
    </row>
    <row r="4892" spans="1:10">
      <c r="A4892" s="20"/>
      <c r="G4892" s="20"/>
      <c r="J4892" s="20"/>
    </row>
    <row r="4893" spans="1:10">
      <c r="A4893" s="20"/>
      <c r="G4893" s="20"/>
      <c r="J4893" s="20"/>
    </row>
    <row r="4894" spans="1:10">
      <c r="A4894" s="20"/>
      <c r="G4894" s="20"/>
      <c r="J4894" s="20"/>
    </row>
    <row r="4895" spans="1:10">
      <c r="A4895" s="20"/>
      <c r="G4895" s="20"/>
      <c r="J4895" s="20"/>
    </row>
    <row r="4896" spans="1:10">
      <c r="A4896" s="20"/>
      <c r="G4896" s="20"/>
      <c r="J4896" s="20"/>
    </row>
    <row r="4897" spans="1:10">
      <c r="A4897" s="20"/>
      <c r="G4897" s="20"/>
      <c r="J4897" s="20"/>
    </row>
    <row r="4898" spans="1:10">
      <c r="A4898" s="20"/>
      <c r="G4898" s="20"/>
      <c r="J4898" s="20"/>
    </row>
    <row r="4899" spans="1:10">
      <c r="A4899" s="20"/>
      <c r="G4899" s="20"/>
      <c r="J4899" s="20"/>
    </row>
    <row r="4900" spans="1:10">
      <c r="A4900" s="20"/>
      <c r="G4900" s="20"/>
      <c r="J4900" s="20"/>
    </row>
    <row r="4901" spans="1:10">
      <c r="A4901" s="20"/>
      <c r="G4901" s="20"/>
      <c r="J4901" s="20"/>
    </row>
    <row r="4902" spans="1:10">
      <c r="A4902" s="20"/>
      <c r="G4902" s="20"/>
      <c r="J4902" s="20"/>
    </row>
    <row r="4903" spans="1:10">
      <c r="A4903" s="20"/>
      <c r="G4903" s="20"/>
      <c r="J4903" s="20"/>
    </row>
    <row r="4904" spans="1:10">
      <c r="A4904" s="20"/>
      <c r="G4904" s="20"/>
      <c r="J4904" s="20"/>
    </row>
    <row r="4905" spans="1:10">
      <c r="A4905" s="20"/>
      <c r="G4905" s="20"/>
      <c r="J4905" s="20"/>
    </row>
    <row r="4906" spans="1:10">
      <c r="A4906" s="20"/>
      <c r="G4906" s="20"/>
      <c r="J4906" s="20"/>
    </row>
    <row r="4907" spans="1:10">
      <c r="A4907" s="20"/>
      <c r="G4907" s="20"/>
      <c r="J4907" s="20"/>
    </row>
    <row r="4908" spans="1:10">
      <c r="A4908" s="20"/>
      <c r="G4908" s="20"/>
      <c r="J4908" s="20"/>
    </row>
    <row r="4909" spans="1:10">
      <c r="A4909" s="20"/>
      <c r="G4909" s="20"/>
      <c r="J4909" s="20"/>
    </row>
    <row r="4910" spans="1:10">
      <c r="A4910" s="20"/>
      <c r="G4910" s="20"/>
      <c r="J4910" s="20"/>
    </row>
    <row r="4911" spans="1:10">
      <c r="A4911" s="20"/>
      <c r="G4911" s="20"/>
      <c r="J4911" s="20"/>
    </row>
    <row r="4912" spans="1:10">
      <c r="A4912" s="20"/>
      <c r="G4912" s="20"/>
      <c r="J4912" s="20"/>
    </row>
    <row r="4913" spans="1:10">
      <c r="A4913" s="20"/>
      <c r="G4913" s="20"/>
      <c r="J4913" s="20"/>
    </row>
    <row r="4914" spans="1:10">
      <c r="A4914" s="20"/>
      <c r="G4914" s="20"/>
      <c r="J4914" s="20"/>
    </row>
    <row r="4915" spans="1:10">
      <c r="A4915" s="20"/>
      <c r="G4915" s="20"/>
      <c r="J4915" s="20"/>
    </row>
    <row r="4916" spans="1:10">
      <c r="A4916" s="20"/>
      <c r="G4916" s="20"/>
      <c r="J4916" s="20"/>
    </row>
    <row r="4917" spans="1:10">
      <c r="A4917" s="20"/>
      <c r="G4917" s="20"/>
      <c r="J4917" s="20"/>
    </row>
    <row r="4918" spans="1:10">
      <c r="A4918" s="20"/>
      <c r="G4918" s="20"/>
      <c r="J4918" s="20"/>
    </row>
    <row r="4919" spans="1:10">
      <c r="A4919" s="20"/>
      <c r="G4919" s="20"/>
      <c r="J4919" s="20"/>
    </row>
    <row r="4920" spans="1:10">
      <c r="A4920" s="20"/>
      <c r="G4920" s="20"/>
      <c r="J4920" s="20"/>
    </row>
    <row r="4921" spans="1:10">
      <c r="A4921" s="20"/>
      <c r="G4921" s="20"/>
      <c r="J4921" s="20"/>
    </row>
    <row r="4922" spans="1:10">
      <c r="A4922" s="20"/>
      <c r="G4922" s="20"/>
      <c r="J4922" s="20"/>
    </row>
    <row r="4923" spans="1:10">
      <c r="A4923" s="20"/>
      <c r="G4923" s="20"/>
      <c r="J4923" s="20"/>
    </row>
    <row r="4924" spans="1:10">
      <c r="A4924" s="20"/>
      <c r="G4924" s="20"/>
      <c r="J4924" s="20"/>
    </row>
    <row r="4925" spans="1:10">
      <c r="A4925" s="20"/>
      <c r="G4925" s="20"/>
      <c r="J4925" s="20"/>
    </row>
    <row r="4926" spans="1:10">
      <c r="A4926" s="20"/>
      <c r="G4926" s="20"/>
      <c r="J4926" s="20"/>
    </row>
    <row r="4927" spans="1:10">
      <c r="A4927" s="20"/>
      <c r="G4927" s="20"/>
      <c r="J4927" s="20"/>
    </row>
    <row r="4928" spans="1:10">
      <c r="A4928" s="20"/>
      <c r="G4928" s="20"/>
      <c r="J4928" s="20"/>
    </row>
    <row r="4929" spans="1:10">
      <c r="A4929" s="20"/>
      <c r="G4929" s="20"/>
      <c r="J4929" s="20"/>
    </row>
    <row r="4930" spans="1:10">
      <c r="A4930" s="20"/>
      <c r="G4930" s="20"/>
      <c r="J4930" s="20"/>
    </row>
    <row r="4931" spans="1:10">
      <c r="A4931" s="20"/>
      <c r="G4931" s="20"/>
      <c r="J4931" s="20"/>
    </row>
    <row r="4932" spans="1:10">
      <c r="A4932" s="20"/>
      <c r="G4932" s="20"/>
      <c r="J4932" s="20"/>
    </row>
    <row r="4933" spans="1:10">
      <c r="A4933" s="20"/>
      <c r="G4933" s="20"/>
      <c r="J4933" s="20"/>
    </row>
    <row r="4934" spans="1:10">
      <c r="A4934" s="20"/>
      <c r="G4934" s="20"/>
      <c r="J4934" s="20"/>
    </row>
    <row r="4935" spans="1:10">
      <c r="A4935" s="20"/>
      <c r="G4935" s="20"/>
      <c r="J4935" s="20"/>
    </row>
    <row r="4936" spans="1:10">
      <c r="A4936" s="20"/>
      <c r="G4936" s="20"/>
      <c r="J4936" s="20"/>
    </row>
    <row r="4937" spans="1:10">
      <c r="A4937" s="20"/>
      <c r="G4937" s="20"/>
      <c r="J4937" s="20"/>
    </row>
    <row r="4938" spans="1:10">
      <c r="A4938" s="20"/>
      <c r="G4938" s="20"/>
      <c r="J4938" s="20"/>
    </row>
    <row r="4939" spans="1:10">
      <c r="A4939" s="20"/>
      <c r="G4939" s="20"/>
      <c r="J4939" s="20"/>
    </row>
    <row r="4940" spans="1:10">
      <c r="A4940" s="20"/>
      <c r="G4940" s="20"/>
      <c r="J4940" s="20"/>
    </row>
    <row r="4941" spans="1:10">
      <c r="A4941" s="20"/>
      <c r="G4941" s="20"/>
      <c r="J4941" s="20"/>
    </row>
    <row r="4942" spans="1:10">
      <c r="A4942" s="20"/>
      <c r="G4942" s="20"/>
      <c r="J4942" s="20"/>
    </row>
    <row r="4943" spans="1:10">
      <c r="A4943" s="20"/>
      <c r="G4943" s="20"/>
      <c r="J4943" s="20"/>
    </row>
    <row r="4944" spans="1:10">
      <c r="A4944" s="20"/>
      <c r="G4944" s="20"/>
      <c r="J4944" s="20"/>
    </row>
    <row r="4945" spans="1:10">
      <c r="A4945" s="20"/>
      <c r="G4945" s="20"/>
      <c r="J4945" s="20"/>
    </row>
    <row r="4946" spans="1:10">
      <c r="A4946" s="20"/>
      <c r="G4946" s="20"/>
      <c r="J4946" s="20"/>
    </row>
    <row r="4947" spans="1:10">
      <c r="A4947" s="20"/>
      <c r="G4947" s="20"/>
      <c r="J4947" s="20"/>
    </row>
    <row r="4948" spans="1:10">
      <c r="A4948" s="20"/>
      <c r="G4948" s="20"/>
      <c r="J4948" s="20"/>
    </row>
    <row r="4949" spans="1:10">
      <c r="A4949" s="20"/>
      <c r="G4949" s="20"/>
      <c r="J4949" s="20"/>
    </row>
    <row r="4950" spans="1:10">
      <c r="A4950" s="20"/>
      <c r="G4950" s="20"/>
      <c r="J4950" s="20"/>
    </row>
    <row r="4951" spans="1:10">
      <c r="A4951" s="20"/>
      <c r="G4951" s="20"/>
      <c r="J4951" s="20"/>
    </row>
    <row r="4952" spans="1:10">
      <c r="A4952" s="20"/>
      <c r="G4952" s="20"/>
      <c r="J4952" s="20"/>
    </row>
    <row r="4953" spans="1:10">
      <c r="A4953" s="20"/>
      <c r="G4953" s="20"/>
      <c r="J4953" s="20"/>
    </row>
    <row r="4954" spans="1:10">
      <c r="A4954" s="20"/>
      <c r="G4954" s="20"/>
      <c r="J4954" s="20"/>
    </row>
    <row r="4955" spans="1:10">
      <c r="A4955" s="20"/>
      <c r="G4955" s="20"/>
      <c r="J4955" s="20"/>
    </row>
    <row r="4956" spans="1:10">
      <c r="A4956" s="20"/>
      <c r="G4956" s="20"/>
      <c r="J4956" s="20"/>
    </row>
    <row r="4957" spans="1:10">
      <c r="A4957" s="20"/>
      <c r="G4957" s="20"/>
      <c r="J4957" s="20"/>
    </row>
    <row r="4958" spans="1:10">
      <c r="A4958" s="20"/>
      <c r="G4958" s="20"/>
      <c r="J4958" s="20"/>
    </row>
    <row r="4959" spans="1:10">
      <c r="A4959" s="20"/>
      <c r="G4959" s="20"/>
      <c r="J4959" s="20"/>
    </row>
    <row r="4960" spans="1:10">
      <c r="A4960" s="20"/>
      <c r="G4960" s="20"/>
      <c r="J4960" s="20"/>
    </row>
    <row r="4961" spans="1:10">
      <c r="A4961" s="20"/>
      <c r="G4961" s="20"/>
      <c r="J4961" s="20"/>
    </row>
    <row r="4962" spans="1:10">
      <c r="A4962" s="20"/>
      <c r="G4962" s="20"/>
      <c r="J4962" s="20"/>
    </row>
    <row r="4963" spans="1:10">
      <c r="A4963" s="20"/>
      <c r="G4963" s="20"/>
      <c r="J4963" s="20"/>
    </row>
    <row r="4964" spans="1:10">
      <c r="A4964" s="20"/>
      <c r="G4964" s="20"/>
      <c r="J4964" s="20"/>
    </row>
    <row r="4965" spans="1:10">
      <c r="A4965" s="20"/>
      <c r="G4965" s="20"/>
      <c r="J4965" s="20"/>
    </row>
    <row r="4966" spans="1:10">
      <c r="A4966" s="20"/>
      <c r="G4966" s="20"/>
      <c r="J4966" s="20"/>
    </row>
    <row r="4967" spans="1:10">
      <c r="A4967" s="20"/>
      <c r="G4967" s="20"/>
      <c r="J4967" s="20"/>
    </row>
    <row r="4968" spans="1:10">
      <c r="A4968" s="20"/>
      <c r="G4968" s="20"/>
      <c r="J4968" s="20"/>
    </row>
    <row r="4969" spans="1:10">
      <c r="A4969" s="20"/>
      <c r="G4969" s="20"/>
      <c r="J4969" s="20"/>
    </row>
    <row r="4970" spans="1:10">
      <c r="A4970" s="20"/>
      <c r="G4970" s="20"/>
      <c r="J4970" s="20"/>
    </row>
    <row r="4971" spans="1:10">
      <c r="A4971" s="20"/>
      <c r="G4971" s="20"/>
      <c r="J4971" s="20"/>
    </row>
    <row r="4972" spans="1:10">
      <c r="A4972" s="20"/>
      <c r="G4972" s="20"/>
      <c r="J4972" s="20"/>
    </row>
    <row r="4973" spans="1:10">
      <c r="A4973" s="20"/>
      <c r="G4973" s="20"/>
      <c r="J4973" s="20"/>
    </row>
    <row r="4974" spans="1:10">
      <c r="A4974" s="20"/>
      <c r="G4974" s="20"/>
      <c r="J4974" s="20"/>
    </row>
    <row r="4975" spans="1:10">
      <c r="A4975" s="20"/>
      <c r="G4975" s="20"/>
      <c r="J4975" s="20"/>
    </row>
    <row r="4976" spans="1:10">
      <c r="A4976" s="20"/>
      <c r="G4976" s="20"/>
      <c r="J4976" s="20"/>
    </row>
    <row r="4977" spans="1:10">
      <c r="A4977" s="20"/>
      <c r="G4977" s="20"/>
      <c r="J4977" s="20"/>
    </row>
    <row r="4978" spans="1:10">
      <c r="A4978" s="20"/>
      <c r="G4978" s="20"/>
      <c r="J4978" s="20"/>
    </row>
    <row r="4979" spans="1:10">
      <c r="A4979" s="20"/>
      <c r="G4979" s="20"/>
      <c r="J4979" s="20"/>
    </row>
    <row r="4980" spans="1:10">
      <c r="A4980" s="20"/>
      <c r="G4980" s="20"/>
      <c r="J4980" s="20"/>
    </row>
    <row r="4981" spans="1:10">
      <c r="A4981" s="20"/>
      <c r="G4981" s="20"/>
      <c r="J4981" s="20"/>
    </row>
    <row r="4982" spans="1:10">
      <c r="A4982" s="20"/>
      <c r="G4982" s="20"/>
      <c r="J4982" s="20"/>
    </row>
    <row r="4983" spans="1:10">
      <c r="A4983" s="20"/>
      <c r="G4983" s="20"/>
      <c r="J4983" s="20"/>
    </row>
    <row r="4984" spans="1:10">
      <c r="A4984" s="20"/>
      <c r="G4984" s="20"/>
      <c r="J4984" s="20"/>
    </row>
    <row r="4985" spans="1:10">
      <c r="A4985" s="20"/>
      <c r="G4985" s="20"/>
      <c r="J4985" s="20"/>
    </row>
    <row r="4986" spans="1:10">
      <c r="A4986" s="20"/>
      <c r="G4986" s="20"/>
      <c r="J4986" s="20"/>
    </row>
    <row r="4987" spans="1:10">
      <c r="A4987" s="20"/>
      <c r="G4987" s="20"/>
      <c r="J4987" s="20"/>
    </row>
    <row r="4988" spans="1:10">
      <c r="A4988" s="20"/>
      <c r="G4988" s="20"/>
      <c r="J4988" s="20"/>
    </row>
    <row r="4989" spans="1:10">
      <c r="A4989" s="20"/>
      <c r="G4989" s="20"/>
      <c r="J4989" s="20"/>
    </row>
    <row r="4990" spans="1:10">
      <c r="A4990" s="20"/>
      <c r="G4990" s="20"/>
      <c r="J4990" s="20"/>
    </row>
    <row r="4991" spans="1:10">
      <c r="A4991" s="20"/>
      <c r="G4991" s="20"/>
      <c r="J4991" s="20"/>
    </row>
    <row r="4992" spans="1:10">
      <c r="A4992" s="20"/>
      <c r="G4992" s="20"/>
      <c r="J4992" s="20"/>
    </row>
    <row r="4993" spans="1:10">
      <c r="A4993" s="20"/>
      <c r="G4993" s="20"/>
      <c r="J4993" s="20"/>
    </row>
    <row r="4994" spans="1:10">
      <c r="A4994" s="20"/>
      <c r="G4994" s="20"/>
      <c r="J4994" s="20"/>
    </row>
    <row r="4995" spans="1:10">
      <c r="A4995" s="20"/>
      <c r="G4995" s="20"/>
      <c r="J4995" s="20"/>
    </row>
    <row r="4996" spans="1:10">
      <c r="A4996" s="20"/>
      <c r="G4996" s="20"/>
      <c r="J4996" s="20"/>
    </row>
    <row r="4997" spans="1:10">
      <c r="A4997" s="20"/>
      <c r="G4997" s="20"/>
      <c r="J4997" s="20"/>
    </row>
    <row r="4998" spans="1:10">
      <c r="A4998" s="20"/>
      <c r="G4998" s="20"/>
      <c r="J4998" s="20"/>
    </row>
    <row r="4999" spans="1:10">
      <c r="A4999" s="20"/>
      <c r="G4999" s="20"/>
      <c r="J4999" s="20"/>
    </row>
    <row r="5000" spans="1:10">
      <c r="A5000" s="20"/>
      <c r="G5000" s="20"/>
      <c r="J5000" s="20"/>
    </row>
    <row r="5001" spans="1:10">
      <c r="A5001" s="20"/>
      <c r="G5001" s="20"/>
      <c r="J5001" s="20"/>
    </row>
    <row r="5002" spans="1:10">
      <c r="A5002" s="20"/>
      <c r="G5002" s="20"/>
      <c r="J5002" s="20"/>
    </row>
    <row r="5003" spans="1:10">
      <c r="A5003" s="20"/>
      <c r="G5003" s="20"/>
      <c r="J5003" s="20"/>
    </row>
    <row r="5004" spans="1:10">
      <c r="A5004" s="20"/>
      <c r="G5004" s="20"/>
      <c r="J5004" s="20"/>
    </row>
    <row r="5005" spans="1:10">
      <c r="A5005" s="20"/>
      <c r="G5005" s="20"/>
      <c r="J5005" s="20"/>
    </row>
    <row r="5006" spans="1:10">
      <c r="A5006" s="20"/>
      <c r="G5006" s="20"/>
      <c r="J5006" s="20"/>
    </row>
    <row r="5007" spans="1:10">
      <c r="A5007" s="20"/>
      <c r="G5007" s="20"/>
      <c r="J5007" s="20"/>
    </row>
    <row r="5008" spans="1:10">
      <c r="A5008" s="20"/>
      <c r="G5008" s="20"/>
      <c r="J5008" s="20"/>
    </row>
    <row r="5009" spans="1:10">
      <c r="A5009" s="20"/>
      <c r="G5009" s="20"/>
      <c r="J5009" s="20"/>
    </row>
    <row r="5010" spans="1:10">
      <c r="A5010" s="20"/>
      <c r="G5010" s="20"/>
      <c r="J5010" s="20"/>
    </row>
    <row r="5011" spans="1:10">
      <c r="A5011" s="20"/>
      <c r="G5011" s="20"/>
      <c r="J5011" s="20"/>
    </row>
    <row r="5012" spans="1:10">
      <c r="A5012" s="20"/>
      <c r="G5012" s="20"/>
      <c r="J5012" s="20"/>
    </row>
    <row r="5013" spans="1:10">
      <c r="A5013" s="20"/>
      <c r="G5013" s="20"/>
      <c r="J5013" s="20"/>
    </row>
    <row r="5014" spans="1:10">
      <c r="A5014" s="20"/>
      <c r="G5014" s="20"/>
      <c r="J5014" s="20"/>
    </row>
    <row r="5015" spans="1:10">
      <c r="A5015" s="20"/>
      <c r="G5015" s="20"/>
      <c r="J5015" s="20"/>
    </row>
    <row r="5016" spans="1:10">
      <c r="A5016" s="20"/>
      <c r="G5016" s="20"/>
      <c r="J5016" s="20"/>
    </row>
    <row r="5017" spans="1:10">
      <c r="A5017" s="20"/>
      <c r="G5017" s="20"/>
      <c r="J5017" s="20"/>
    </row>
    <row r="5018" spans="1:10">
      <c r="A5018" s="20"/>
      <c r="G5018" s="20"/>
      <c r="J5018" s="20"/>
    </row>
    <row r="5019" spans="1:10">
      <c r="A5019" s="20"/>
      <c r="G5019" s="20"/>
      <c r="J5019" s="20"/>
    </row>
    <row r="5020" spans="1:10">
      <c r="A5020" s="20"/>
      <c r="G5020" s="20"/>
      <c r="J5020" s="20"/>
    </row>
    <row r="5021" spans="1:10">
      <c r="A5021" s="20"/>
      <c r="G5021" s="20"/>
      <c r="J5021" s="20"/>
    </row>
    <row r="5022" spans="1:10">
      <c r="A5022" s="20"/>
      <c r="G5022" s="20"/>
      <c r="J5022" s="20"/>
    </row>
    <row r="5023" spans="1:10">
      <c r="A5023" s="20"/>
      <c r="G5023" s="20"/>
      <c r="J5023" s="20"/>
    </row>
    <row r="5024" spans="1:10">
      <c r="A5024" s="20"/>
      <c r="G5024" s="20"/>
      <c r="J5024" s="20"/>
    </row>
    <row r="5025" spans="1:10">
      <c r="A5025" s="20"/>
      <c r="G5025" s="20"/>
      <c r="J5025" s="20"/>
    </row>
    <row r="5026" spans="1:10">
      <c r="A5026" s="20"/>
      <c r="G5026" s="20"/>
      <c r="J5026" s="20"/>
    </row>
    <row r="5027" spans="1:10">
      <c r="A5027" s="20"/>
      <c r="G5027" s="20"/>
      <c r="J5027" s="20"/>
    </row>
    <row r="5028" spans="1:10">
      <c r="A5028" s="20"/>
      <c r="G5028" s="20"/>
      <c r="J5028" s="20"/>
    </row>
    <row r="5029" spans="1:10">
      <c r="A5029" s="20"/>
      <c r="G5029" s="20"/>
      <c r="J5029" s="20"/>
    </row>
    <row r="5030" spans="1:10">
      <c r="A5030" s="20"/>
      <c r="G5030" s="20"/>
      <c r="J5030" s="20"/>
    </row>
    <row r="5031" spans="1:10">
      <c r="A5031" s="20"/>
      <c r="G5031" s="20"/>
      <c r="J5031" s="20"/>
    </row>
    <row r="5032" spans="1:10">
      <c r="A5032" s="20"/>
      <c r="G5032" s="20"/>
      <c r="J5032" s="20"/>
    </row>
    <row r="5033" spans="1:10">
      <c r="A5033" s="20"/>
      <c r="G5033" s="20"/>
      <c r="J5033" s="20"/>
    </row>
    <row r="5034" spans="1:10">
      <c r="A5034" s="20"/>
      <c r="G5034" s="20"/>
      <c r="J5034" s="20"/>
    </row>
    <row r="5035" spans="1:10">
      <c r="A5035" s="20"/>
      <c r="G5035" s="20"/>
      <c r="J5035" s="20"/>
    </row>
    <row r="5036" spans="1:10">
      <c r="A5036" s="20"/>
      <c r="G5036" s="20"/>
      <c r="J5036" s="20"/>
    </row>
    <row r="5037" spans="1:10">
      <c r="A5037" s="20"/>
      <c r="G5037" s="20"/>
      <c r="J5037" s="20"/>
    </row>
    <row r="5038" spans="1:10">
      <c r="A5038" s="20"/>
      <c r="G5038" s="20"/>
      <c r="J5038" s="20"/>
    </row>
    <row r="5039" spans="1:10">
      <c r="A5039" s="20"/>
      <c r="G5039" s="20"/>
      <c r="J5039" s="20"/>
    </row>
    <row r="5040" spans="1:10">
      <c r="A5040" s="20"/>
      <c r="G5040" s="20"/>
      <c r="J5040" s="20"/>
    </row>
    <row r="5041" spans="1:10">
      <c r="A5041" s="20"/>
      <c r="G5041" s="20"/>
      <c r="J5041" s="20"/>
    </row>
    <row r="5042" spans="1:10">
      <c r="A5042" s="20"/>
      <c r="G5042" s="20"/>
      <c r="J5042" s="20"/>
    </row>
    <row r="5043" spans="1:10">
      <c r="A5043" s="20"/>
      <c r="G5043" s="20"/>
      <c r="J5043" s="20"/>
    </row>
    <row r="5044" spans="1:10">
      <c r="A5044" s="20"/>
      <c r="G5044" s="20"/>
      <c r="J5044" s="20"/>
    </row>
    <row r="5045" spans="1:10">
      <c r="A5045" s="20"/>
      <c r="G5045" s="20"/>
      <c r="J5045" s="20"/>
    </row>
    <row r="5046" spans="1:10">
      <c r="A5046" s="20"/>
      <c r="G5046" s="20"/>
      <c r="J5046" s="20"/>
    </row>
    <row r="5047" spans="1:10">
      <c r="A5047" s="20"/>
      <c r="G5047" s="20"/>
      <c r="J5047" s="20"/>
    </row>
    <row r="5048" spans="1:10">
      <c r="A5048" s="20"/>
      <c r="G5048" s="20"/>
      <c r="J5048" s="20"/>
    </row>
    <row r="5049" spans="1:10">
      <c r="A5049" s="20"/>
      <c r="G5049" s="20"/>
      <c r="J5049" s="20"/>
    </row>
    <row r="5050" spans="1:10">
      <c r="A5050" s="20"/>
      <c r="G5050" s="20"/>
      <c r="J5050" s="20"/>
    </row>
    <row r="5051" spans="1:10">
      <c r="A5051" s="20"/>
      <c r="G5051" s="20"/>
      <c r="J5051" s="20"/>
    </row>
    <row r="5052" spans="1:10">
      <c r="A5052" s="20"/>
      <c r="G5052" s="20"/>
      <c r="J5052" s="20"/>
    </row>
    <row r="5053" spans="1:10">
      <c r="A5053" s="20"/>
      <c r="G5053" s="20"/>
      <c r="J5053" s="20"/>
    </row>
    <row r="5054" spans="1:10">
      <c r="A5054" s="20"/>
      <c r="G5054" s="20"/>
      <c r="J5054" s="20"/>
    </row>
    <row r="5055" spans="1:10">
      <c r="A5055" s="20"/>
      <c r="G5055" s="20"/>
      <c r="J5055" s="20"/>
    </row>
    <row r="5056" spans="1:10">
      <c r="A5056" s="20"/>
      <c r="G5056" s="20"/>
      <c r="J5056" s="20"/>
    </row>
    <row r="5057" spans="1:10">
      <c r="A5057" s="20"/>
      <c r="G5057" s="20"/>
      <c r="J5057" s="20"/>
    </row>
    <row r="5058" spans="1:10">
      <c r="A5058" s="20"/>
      <c r="G5058" s="20"/>
      <c r="J5058" s="20"/>
    </row>
    <row r="5059" spans="1:10">
      <c r="A5059" s="20"/>
      <c r="G5059" s="20"/>
      <c r="J5059" s="20"/>
    </row>
    <row r="5060" spans="1:10">
      <c r="A5060" s="20"/>
      <c r="G5060" s="20"/>
      <c r="J5060" s="20"/>
    </row>
    <row r="5061" spans="1:10">
      <c r="A5061" s="20"/>
      <c r="G5061" s="20"/>
      <c r="J5061" s="20"/>
    </row>
    <row r="5062" spans="1:10">
      <c r="A5062" s="20"/>
      <c r="G5062" s="20"/>
      <c r="J5062" s="20"/>
    </row>
    <row r="5063" spans="1:10">
      <c r="A5063" s="20"/>
      <c r="G5063" s="20"/>
      <c r="J5063" s="20"/>
    </row>
    <row r="5064" spans="1:10">
      <c r="A5064" s="20"/>
      <c r="G5064" s="20"/>
      <c r="J5064" s="20"/>
    </row>
    <row r="5065" spans="1:10">
      <c r="A5065" s="20"/>
      <c r="G5065" s="20"/>
      <c r="J5065" s="20"/>
    </row>
    <row r="5066" spans="1:10">
      <c r="A5066" s="20"/>
      <c r="G5066" s="20"/>
      <c r="J5066" s="20"/>
    </row>
    <row r="5067" spans="1:10">
      <c r="A5067" s="20"/>
      <c r="G5067" s="20"/>
      <c r="J5067" s="20"/>
    </row>
    <row r="5068" spans="1:10">
      <c r="A5068" s="20"/>
      <c r="G5068" s="20"/>
      <c r="J5068" s="20"/>
    </row>
    <row r="5069" spans="1:10">
      <c r="A5069" s="20"/>
      <c r="G5069" s="20"/>
      <c r="J5069" s="20"/>
    </row>
    <row r="5070" spans="1:10">
      <c r="A5070" s="20"/>
      <c r="G5070" s="20"/>
      <c r="J5070" s="20"/>
    </row>
    <row r="5071" spans="1:10">
      <c r="A5071" s="20"/>
      <c r="G5071" s="20"/>
      <c r="J5071" s="20"/>
    </row>
    <row r="5072" spans="1:10">
      <c r="A5072" s="20"/>
      <c r="G5072" s="20"/>
      <c r="J5072" s="20"/>
    </row>
    <row r="5073" spans="1:10">
      <c r="A5073" s="20"/>
      <c r="G5073" s="20"/>
      <c r="J5073" s="20"/>
    </row>
    <row r="5074" spans="1:10">
      <c r="A5074" s="20"/>
      <c r="G5074" s="20"/>
      <c r="J5074" s="20"/>
    </row>
    <row r="5075" spans="1:10">
      <c r="A5075" s="20"/>
      <c r="G5075" s="20"/>
      <c r="J5075" s="20"/>
    </row>
    <row r="5076" spans="1:10">
      <c r="A5076" s="20"/>
      <c r="G5076" s="20"/>
      <c r="J5076" s="20"/>
    </row>
    <row r="5077" spans="1:10">
      <c r="A5077" s="20"/>
      <c r="G5077" s="20"/>
      <c r="J5077" s="20"/>
    </row>
    <row r="5078" spans="1:10">
      <c r="A5078" s="20"/>
      <c r="G5078" s="20"/>
      <c r="J5078" s="20"/>
    </row>
    <row r="5079" spans="1:10">
      <c r="A5079" s="20"/>
      <c r="G5079" s="20"/>
      <c r="J5079" s="20"/>
    </row>
    <row r="5080" spans="1:10">
      <c r="A5080" s="20"/>
      <c r="G5080" s="20"/>
      <c r="J5080" s="20"/>
    </row>
    <row r="5081" spans="1:10">
      <c r="A5081" s="20"/>
      <c r="G5081" s="20"/>
      <c r="J5081" s="20"/>
    </row>
    <row r="5082" spans="1:10">
      <c r="A5082" s="20"/>
      <c r="G5082" s="20"/>
      <c r="J5082" s="20"/>
    </row>
    <row r="5083" spans="1:10">
      <c r="A5083" s="20"/>
      <c r="G5083" s="20"/>
      <c r="J5083" s="20"/>
    </row>
    <row r="5084" spans="1:10">
      <c r="A5084" s="20"/>
      <c r="G5084" s="20"/>
      <c r="J5084" s="20"/>
    </row>
    <row r="5085" spans="1:10">
      <c r="A5085" s="20"/>
      <c r="G5085" s="20"/>
      <c r="J5085" s="20"/>
    </row>
    <row r="5086" spans="1:10">
      <c r="A5086" s="20"/>
      <c r="G5086" s="20"/>
      <c r="J5086" s="20"/>
    </row>
    <row r="5087" spans="1:10">
      <c r="A5087" s="20"/>
      <c r="G5087" s="20"/>
      <c r="J5087" s="20"/>
    </row>
    <row r="5088" spans="1:10">
      <c r="A5088" s="20"/>
      <c r="G5088" s="20"/>
      <c r="J5088" s="20"/>
    </row>
    <row r="5089" spans="1:10">
      <c r="A5089" s="20"/>
      <c r="G5089" s="20"/>
      <c r="J5089" s="20"/>
    </row>
    <row r="5090" spans="1:10">
      <c r="A5090" s="20"/>
      <c r="G5090" s="20"/>
      <c r="J5090" s="20"/>
    </row>
    <row r="5091" spans="1:10">
      <c r="A5091" s="20"/>
      <c r="G5091" s="20"/>
      <c r="J5091" s="20"/>
    </row>
    <row r="5092" spans="1:10">
      <c r="A5092" s="20"/>
      <c r="G5092" s="20"/>
      <c r="J5092" s="20"/>
    </row>
    <row r="5093" spans="1:10">
      <c r="A5093" s="20"/>
      <c r="G5093" s="20"/>
      <c r="J5093" s="20"/>
    </row>
    <row r="5094" spans="1:10">
      <c r="A5094" s="20"/>
      <c r="G5094" s="20"/>
      <c r="J5094" s="20"/>
    </row>
    <row r="5095" spans="1:10">
      <c r="A5095" s="20"/>
      <c r="G5095" s="20"/>
      <c r="J5095" s="20"/>
    </row>
    <row r="5096" spans="1:10">
      <c r="A5096" s="20"/>
      <c r="G5096" s="20"/>
      <c r="J5096" s="20"/>
    </row>
    <row r="5097" spans="1:10">
      <c r="A5097" s="20"/>
      <c r="G5097" s="20"/>
      <c r="J5097" s="20"/>
    </row>
    <row r="5098" spans="1:10">
      <c r="A5098" s="20"/>
      <c r="G5098" s="20"/>
      <c r="J5098" s="20"/>
    </row>
    <row r="5099" spans="1:10">
      <c r="A5099" s="20"/>
      <c r="G5099" s="20"/>
      <c r="J5099" s="20"/>
    </row>
    <row r="5100" spans="1:10">
      <c r="A5100" s="20"/>
      <c r="G5100" s="20"/>
      <c r="J5100" s="20"/>
    </row>
    <row r="5101" spans="1:10">
      <c r="A5101" s="20"/>
      <c r="G5101" s="20"/>
      <c r="J5101" s="20"/>
    </row>
    <row r="5102" spans="1:10">
      <c r="A5102" s="20"/>
      <c r="G5102" s="20"/>
      <c r="J5102" s="20"/>
    </row>
    <row r="5103" spans="1:10">
      <c r="A5103" s="20"/>
      <c r="G5103" s="20"/>
      <c r="J5103" s="20"/>
    </row>
    <row r="5104" spans="1:10">
      <c r="A5104" s="20"/>
      <c r="G5104" s="20"/>
      <c r="J5104" s="20"/>
    </row>
    <row r="5105" spans="1:10">
      <c r="A5105" s="20"/>
      <c r="G5105" s="20"/>
      <c r="J5105" s="20"/>
    </row>
    <row r="5106" spans="1:10">
      <c r="A5106" s="20"/>
      <c r="G5106" s="20"/>
      <c r="J5106" s="20"/>
    </row>
    <row r="5107" spans="1:10">
      <c r="A5107" s="20"/>
      <c r="G5107" s="20"/>
      <c r="J5107" s="20"/>
    </row>
    <row r="5108" spans="1:10">
      <c r="A5108" s="20"/>
      <c r="G5108" s="20"/>
      <c r="J5108" s="20"/>
    </row>
    <row r="5109" spans="1:10">
      <c r="A5109" s="20"/>
      <c r="G5109" s="20"/>
      <c r="J5109" s="20"/>
    </row>
    <row r="5110" spans="1:10">
      <c r="A5110" s="20"/>
      <c r="G5110" s="20"/>
      <c r="J5110" s="20"/>
    </row>
    <row r="5111" spans="1:10">
      <c r="A5111" s="20"/>
      <c r="G5111" s="20"/>
      <c r="J5111" s="20"/>
    </row>
    <row r="5112" spans="1:10">
      <c r="A5112" s="20"/>
      <c r="G5112" s="20"/>
      <c r="J5112" s="20"/>
    </row>
    <row r="5113" spans="1:10">
      <c r="A5113" s="20"/>
      <c r="G5113" s="20"/>
      <c r="J5113" s="20"/>
    </row>
    <row r="5114" spans="1:10">
      <c r="A5114" s="20"/>
      <c r="G5114" s="20"/>
      <c r="J5114" s="20"/>
    </row>
    <row r="5115" spans="1:10">
      <c r="A5115" s="20"/>
      <c r="G5115" s="20"/>
      <c r="J5115" s="20"/>
    </row>
    <row r="5116" spans="1:10">
      <c r="A5116" s="20"/>
      <c r="G5116" s="20"/>
      <c r="J5116" s="20"/>
    </row>
    <row r="5117" spans="1:10">
      <c r="A5117" s="20"/>
      <c r="G5117" s="20"/>
      <c r="J5117" s="20"/>
    </row>
    <row r="5118" spans="1:10">
      <c r="A5118" s="20"/>
      <c r="G5118" s="20"/>
      <c r="J5118" s="20"/>
    </row>
    <row r="5119" spans="1:10">
      <c r="A5119" s="20"/>
      <c r="G5119" s="20"/>
      <c r="J5119" s="20"/>
    </row>
    <row r="5120" spans="1:10">
      <c r="A5120" s="20"/>
      <c r="G5120" s="20"/>
      <c r="J5120" s="20"/>
    </row>
    <row r="5121" spans="1:10">
      <c r="A5121" s="20"/>
      <c r="G5121" s="20"/>
      <c r="J5121" s="20"/>
    </row>
    <row r="5122" spans="1:10">
      <c r="A5122" s="20"/>
      <c r="G5122" s="20"/>
      <c r="J5122" s="20"/>
    </row>
    <row r="5123" spans="1:10">
      <c r="A5123" s="20"/>
      <c r="G5123" s="20"/>
      <c r="J5123" s="20"/>
    </row>
    <row r="5124" spans="1:10">
      <c r="A5124" s="20"/>
      <c r="G5124" s="20"/>
      <c r="J5124" s="20"/>
    </row>
    <row r="5125" spans="1:10">
      <c r="A5125" s="20"/>
      <c r="G5125" s="20"/>
      <c r="J5125" s="20"/>
    </row>
    <row r="5126" spans="1:10">
      <c r="A5126" s="20"/>
      <c r="G5126" s="20"/>
      <c r="J5126" s="20"/>
    </row>
    <row r="5127" spans="1:10">
      <c r="A5127" s="20"/>
      <c r="G5127" s="20"/>
      <c r="J5127" s="20"/>
    </row>
    <row r="5128" spans="1:10">
      <c r="A5128" s="20"/>
      <c r="G5128" s="20"/>
      <c r="J5128" s="20"/>
    </row>
    <row r="5129" spans="1:10">
      <c r="A5129" s="20"/>
      <c r="G5129" s="20"/>
      <c r="J5129" s="20"/>
    </row>
    <row r="5130" spans="1:10">
      <c r="A5130" s="20"/>
      <c r="G5130" s="20"/>
      <c r="J5130" s="20"/>
    </row>
    <row r="5131" spans="1:10">
      <c r="A5131" s="20"/>
      <c r="G5131" s="20"/>
      <c r="J5131" s="20"/>
    </row>
    <row r="5132" spans="1:10">
      <c r="A5132" s="20"/>
      <c r="G5132" s="20"/>
      <c r="J5132" s="20"/>
    </row>
    <row r="5133" spans="1:10">
      <c r="A5133" s="20"/>
      <c r="G5133" s="20"/>
      <c r="J5133" s="20"/>
    </row>
    <row r="5134" spans="1:10">
      <c r="A5134" s="20"/>
      <c r="G5134" s="20"/>
      <c r="J5134" s="20"/>
    </row>
    <row r="5135" spans="1:10">
      <c r="A5135" s="20"/>
      <c r="G5135" s="20"/>
      <c r="J5135" s="20"/>
    </row>
    <row r="5136" spans="1:10">
      <c r="A5136" s="20"/>
      <c r="G5136" s="20"/>
      <c r="J5136" s="20"/>
    </row>
    <row r="5137" spans="1:10">
      <c r="A5137" s="20"/>
      <c r="G5137" s="20"/>
      <c r="J5137" s="20"/>
    </row>
    <row r="5138" spans="1:10">
      <c r="A5138" s="20"/>
      <c r="G5138" s="20"/>
      <c r="J5138" s="20"/>
    </row>
    <row r="5139" spans="1:10">
      <c r="A5139" s="20"/>
      <c r="G5139" s="20"/>
      <c r="J5139" s="20"/>
    </row>
    <row r="5140" spans="1:10">
      <c r="A5140" s="20"/>
      <c r="G5140" s="20"/>
      <c r="J5140" s="20"/>
    </row>
    <row r="5141" spans="1:10">
      <c r="A5141" s="20"/>
      <c r="G5141" s="20"/>
      <c r="J5141" s="20"/>
    </row>
    <row r="5142" spans="1:10">
      <c r="A5142" s="20"/>
      <c r="G5142" s="20"/>
      <c r="J5142" s="20"/>
    </row>
    <row r="5143" spans="1:10">
      <c r="A5143" s="20"/>
      <c r="G5143" s="20"/>
      <c r="J5143" s="20"/>
    </row>
    <row r="5144" spans="1:10">
      <c r="A5144" s="20"/>
      <c r="G5144" s="20"/>
      <c r="J5144" s="20"/>
    </row>
    <row r="5145" spans="1:10">
      <c r="A5145" s="20"/>
      <c r="G5145" s="20"/>
      <c r="J5145" s="20"/>
    </row>
    <row r="5146" spans="1:10">
      <c r="A5146" s="20"/>
      <c r="G5146" s="20"/>
      <c r="J5146" s="20"/>
    </row>
    <row r="5147" spans="1:10">
      <c r="A5147" s="20"/>
      <c r="G5147" s="20"/>
      <c r="J5147" s="20"/>
    </row>
    <row r="5148" spans="1:10">
      <c r="A5148" s="20"/>
      <c r="G5148" s="20"/>
      <c r="J5148" s="20"/>
    </row>
    <row r="5149" spans="1:10">
      <c r="A5149" s="20"/>
      <c r="G5149" s="20"/>
      <c r="J5149" s="20"/>
    </row>
    <row r="5150" spans="1:10">
      <c r="A5150" s="20"/>
      <c r="G5150" s="20"/>
      <c r="J5150" s="20"/>
    </row>
    <row r="5151" spans="1:10">
      <c r="A5151" s="20"/>
      <c r="G5151" s="20"/>
      <c r="J5151" s="20"/>
    </row>
    <row r="5152" spans="1:10">
      <c r="A5152" s="20"/>
      <c r="G5152" s="20"/>
      <c r="J5152" s="20"/>
    </row>
    <row r="5153" spans="1:10">
      <c r="A5153" s="20"/>
      <c r="G5153" s="20"/>
      <c r="J5153" s="20"/>
    </row>
    <row r="5154" spans="1:10">
      <c r="A5154" s="20"/>
      <c r="G5154" s="20"/>
      <c r="J5154" s="20"/>
    </row>
    <row r="5155" spans="1:10">
      <c r="A5155" s="20"/>
      <c r="G5155" s="20"/>
      <c r="J5155" s="20"/>
    </row>
    <row r="5156" spans="1:10">
      <c r="A5156" s="20"/>
      <c r="G5156" s="20"/>
      <c r="J5156" s="20"/>
    </row>
    <row r="5157" spans="1:10">
      <c r="A5157" s="20"/>
      <c r="G5157" s="20"/>
      <c r="J5157" s="20"/>
    </row>
    <row r="5158" spans="1:10">
      <c r="A5158" s="20"/>
      <c r="G5158" s="20"/>
      <c r="J5158" s="20"/>
    </row>
    <row r="5159" spans="1:10">
      <c r="A5159" s="20"/>
      <c r="G5159" s="20"/>
      <c r="J5159" s="20"/>
    </row>
    <row r="5160" spans="1:10">
      <c r="A5160" s="20"/>
      <c r="G5160" s="20"/>
      <c r="J5160" s="20"/>
    </row>
    <row r="5161" spans="1:10">
      <c r="A5161" s="20"/>
      <c r="G5161" s="20"/>
      <c r="J5161" s="20"/>
    </row>
    <row r="5162" spans="1:10">
      <c r="A5162" s="20"/>
      <c r="G5162" s="20"/>
      <c r="J5162" s="20"/>
    </row>
    <row r="5163" spans="1:10">
      <c r="A5163" s="20"/>
      <c r="G5163" s="20"/>
      <c r="J5163" s="20"/>
    </row>
    <row r="5164" spans="1:10">
      <c r="A5164" s="20"/>
      <c r="G5164" s="20"/>
      <c r="J5164" s="20"/>
    </row>
    <row r="5165" spans="1:10">
      <c r="A5165" s="20"/>
      <c r="G5165" s="20"/>
      <c r="J5165" s="20"/>
    </row>
    <row r="5166" spans="1:10">
      <c r="A5166" s="20"/>
      <c r="G5166" s="20"/>
      <c r="J5166" s="20"/>
    </row>
    <row r="5167" spans="1:10">
      <c r="A5167" s="20"/>
      <c r="G5167" s="20"/>
      <c r="J5167" s="20"/>
    </row>
    <row r="5168" spans="1:10">
      <c r="A5168" s="20"/>
      <c r="G5168" s="20"/>
      <c r="J5168" s="20"/>
    </row>
    <row r="5169" spans="1:10">
      <c r="A5169" s="20"/>
      <c r="G5169" s="20"/>
      <c r="J5169" s="20"/>
    </row>
    <row r="5170" spans="1:10">
      <c r="A5170" s="20"/>
      <c r="G5170" s="20"/>
      <c r="J5170" s="20"/>
    </row>
    <row r="5171" spans="1:10">
      <c r="A5171" s="20"/>
      <c r="G5171" s="20"/>
      <c r="J5171" s="20"/>
    </row>
    <row r="5172" spans="1:10">
      <c r="A5172" s="20"/>
      <c r="G5172" s="20"/>
      <c r="J5172" s="20"/>
    </row>
    <row r="5173" spans="1:10">
      <c r="A5173" s="20"/>
      <c r="G5173" s="20"/>
      <c r="J5173" s="20"/>
    </row>
    <row r="5174" spans="1:10">
      <c r="A5174" s="20"/>
      <c r="G5174" s="20"/>
      <c r="J5174" s="20"/>
    </row>
    <row r="5175" spans="1:10">
      <c r="A5175" s="20"/>
      <c r="G5175" s="20"/>
      <c r="J5175" s="20"/>
    </row>
    <row r="5176" spans="1:10">
      <c r="A5176" s="20"/>
      <c r="G5176" s="20"/>
      <c r="J5176" s="20"/>
    </row>
    <row r="5177" spans="1:10">
      <c r="A5177" s="20"/>
      <c r="G5177" s="20"/>
      <c r="J5177" s="20"/>
    </row>
    <row r="5178" spans="1:10">
      <c r="A5178" s="20"/>
      <c r="G5178" s="20"/>
      <c r="J5178" s="20"/>
    </row>
    <row r="5179" spans="1:10">
      <c r="A5179" s="20"/>
      <c r="G5179" s="20"/>
      <c r="J5179" s="20"/>
    </row>
    <row r="5180" spans="1:10">
      <c r="A5180" s="20"/>
      <c r="G5180" s="20"/>
      <c r="J5180" s="20"/>
    </row>
    <row r="5181" spans="1:10">
      <c r="A5181" s="20"/>
      <c r="G5181" s="20"/>
      <c r="J5181" s="20"/>
    </row>
    <row r="5182" spans="1:10">
      <c r="A5182" s="20"/>
      <c r="G5182" s="20"/>
      <c r="J5182" s="20"/>
    </row>
    <row r="5183" spans="1:10">
      <c r="A5183" s="20"/>
      <c r="G5183" s="20"/>
      <c r="J5183" s="20"/>
    </row>
    <row r="5184" spans="1:10">
      <c r="A5184" s="20"/>
      <c r="G5184" s="20"/>
      <c r="J5184" s="20"/>
    </row>
    <row r="5185" spans="1:10">
      <c r="A5185" s="20"/>
      <c r="G5185" s="20"/>
      <c r="J5185" s="20"/>
    </row>
    <row r="5186" spans="1:10">
      <c r="A5186" s="20"/>
      <c r="G5186" s="20"/>
      <c r="J5186" s="20"/>
    </row>
    <row r="5187" spans="1:10">
      <c r="A5187" s="20"/>
      <c r="G5187" s="20"/>
      <c r="J5187" s="20"/>
    </row>
    <row r="5188" spans="1:10">
      <c r="A5188" s="20"/>
      <c r="G5188" s="20"/>
      <c r="J5188" s="20"/>
    </row>
    <row r="5189" spans="1:10">
      <c r="A5189" s="20"/>
      <c r="G5189" s="20"/>
      <c r="J5189" s="20"/>
    </row>
    <row r="5190" spans="1:10">
      <c r="A5190" s="20"/>
      <c r="G5190" s="20"/>
      <c r="J5190" s="20"/>
    </row>
    <row r="5191" spans="1:10">
      <c r="A5191" s="20"/>
      <c r="G5191" s="20"/>
      <c r="J5191" s="20"/>
    </row>
    <row r="5192" spans="1:10">
      <c r="A5192" s="20"/>
      <c r="G5192" s="20"/>
      <c r="J5192" s="20"/>
    </row>
    <row r="5193" spans="1:10">
      <c r="A5193" s="20"/>
      <c r="G5193" s="20"/>
      <c r="J5193" s="20"/>
    </row>
    <row r="5194" spans="1:10">
      <c r="A5194" s="20"/>
      <c r="G5194" s="20"/>
      <c r="J5194" s="20"/>
    </row>
    <row r="5195" spans="1:10">
      <c r="A5195" s="20"/>
      <c r="G5195" s="20"/>
      <c r="J5195" s="20"/>
    </row>
    <row r="5196" spans="1:10">
      <c r="A5196" s="20"/>
      <c r="G5196" s="20"/>
      <c r="J5196" s="20"/>
    </row>
    <row r="5197" spans="1:10">
      <c r="A5197" s="20"/>
      <c r="G5197" s="20"/>
      <c r="J5197" s="20"/>
    </row>
    <row r="5198" spans="1:10">
      <c r="A5198" s="20"/>
      <c r="G5198" s="20"/>
      <c r="J5198" s="20"/>
    </row>
    <row r="5199" spans="1:10">
      <c r="A5199" s="20"/>
      <c r="G5199" s="20"/>
      <c r="J5199" s="20"/>
    </row>
    <row r="5200" spans="1:10">
      <c r="A5200" s="20"/>
      <c r="G5200" s="20"/>
      <c r="J5200" s="20"/>
    </row>
    <row r="5201" spans="1:10">
      <c r="A5201" s="20"/>
      <c r="G5201" s="20"/>
      <c r="J5201" s="20"/>
    </row>
    <row r="5202" spans="1:10">
      <c r="A5202" s="20"/>
      <c r="G5202" s="20"/>
      <c r="J5202" s="20"/>
    </row>
    <row r="5203" spans="1:10">
      <c r="A5203" s="20"/>
      <c r="G5203" s="20"/>
      <c r="J5203" s="20"/>
    </row>
    <row r="5204" spans="1:10">
      <c r="A5204" s="20"/>
      <c r="G5204" s="20"/>
      <c r="J5204" s="20"/>
    </row>
    <row r="5205" spans="1:10">
      <c r="A5205" s="20"/>
      <c r="G5205" s="20"/>
      <c r="J5205" s="20"/>
    </row>
    <row r="5206" spans="1:10">
      <c r="A5206" s="20"/>
      <c r="G5206" s="20"/>
      <c r="J5206" s="20"/>
    </row>
    <row r="5207" spans="1:10">
      <c r="A5207" s="20"/>
      <c r="G5207" s="20"/>
      <c r="J5207" s="20"/>
    </row>
    <row r="5208" spans="1:10">
      <c r="A5208" s="20"/>
      <c r="G5208" s="20"/>
      <c r="J5208" s="20"/>
    </row>
    <row r="5209" spans="1:10">
      <c r="A5209" s="20"/>
      <c r="G5209" s="20"/>
      <c r="J5209" s="20"/>
    </row>
    <row r="5210" spans="1:10">
      <c r="A5210" s="20"/>
      <c r="G5210" s="20"/>
      <c r="J5210" s="20"/>
    </row>
    <row r="5211" spans="1:10">
      <c r="A5211" s="20"/>
      <c r="G5211" s="20"/>
      <c r="J5211" s="20"/>
    </row>
    <row r="5212" spans="1:10">
      <c r="A5212" s="20"/>
      <c r="G5212" s="20"/>
      <c r="J5212" s="20"/>
    </row>
    <row r="5213" spans="1:10">
      <c r="A5213" s="20"/>
      <c r="G5213" s="20"/>
      <c r="J5213" s="20"/>
    </row>
    <row r="5214" spans="1:10">
      <c r="A5214" s="20"/>
      <c r="G5214" s="20"/>
      <c r="J5214" s="20"/>
    </row>
    <row r="5215" spans="1:10">
      <c r="A5215" s="20"/>
      <c r="G5215" s="20"/>
      <c r="J5215" s="20"/>
    </row>
    <row r="5216" spans="1:10">
      <c r="A5216" s="20"/>
      <c r="G5216" s="20"/>
      <c r="J5216" s="20"/>
    </row>
    <row r="5217" spans="1:10">
      <c r="A5217" s="20"/>
      <c r="G5217" s="20"/>
      <c r="J5217" s="20"/>
    </row>
    <row r="5218" spans="1:10">
      <c r="A5218" s="20"/>
      <c r="G5218" s="20"/>
      <c r="J5218" s="20"/>
    </row>
    <row r="5219" spans="1:10">
      <c r="A5219" s="20"/>
      <c r="G5219" s="20"/>
      <c r="J5219" s="20"/>
    </row>
    <row r="5220" spans="1:10">
      <c r="A5220" s="20"/>
      <c r="G5220" s="20"/>
      <c r="J5220" s="20"/>
    </row>
    <row r="5221" spans="1:10">
      <c r="A5221" s="20"/>
      <c r="G5221" s="20"/>
      <c r="J5221" s="20"/>
    </row>
    <row r="5222" spans="1:10">
      <c r="A5222" s="20"/>
      <c r="G5222" s="20"/>
      <c r="J5222" s="20"/>
    </row>
    <row r="5223" spans="1:10">
      <c r="A5223" s="20"/>
      <c r="G5223" s="20"/>
      <c r="J5223" s="20"/>
    </row>
    <row r="5224" spans="1:10">
      <c r="A5224" s="20"/>
      <c r="G5224" s="20"/>
      <c r="J5224" s="20"/>
    </row>
    <row r="5225" spans="1:10">
      <c r="A5225" s="20"/>
      <c r="G5225" s="20"/>
      <c r="J5225" s="20"/>
    </row>
    <row r="5226" spans="1:10">
      <c r="A5226" s="20"/>
      <c r="G5226" s="20"/>
      <c r="J5226" s="20"/>
    </row>
    <row r="5227" spans="1:10">
      <c r="A5227" s="20"/>
      <c r="G5227" s="20"/>
      <c r="J5227" s="20"/>
    </row>
    <row r="5228" spans="1:10">
      <c r="A5228" s="20"/>
      <c r="G5228" s="20"/>
      <c r="J5228" s="20"/>
    </row>
    <row r="5229" spans="1:10">
      <c r="A5229" s="20"/>
      <c r="G5229" s="20"/>
      <c r="J5229" s="20"/>
    </row>
    <row r="5230" spans="1:10">
      <c r="A5230" s="20"/>
      <c r="G5230" s="20"/>
      <c r="J5230" s="20"/>
    </row>
    <row r="5231" spans="1:10">
      <c r="A5231" s="20"/>
      <c r="G5231" s="20"/>
      <c r="J5231" s="20"/>
    </row>
    <row r="5232" spans="1:10">
      <c r="A5232" s="20"/>
      <c r="G5232" s="20"/>
      <c r="J5232" s="20"/>
    </row>
    <row r="5233" spans="1:10">
      <c r="A5233" s="20"/>
      <c r="G5233" s="20"/>
      <c r="J5233" s="20"/>
    </row>
    <row r="5234" spans="1:10">
      <c r="A5234" s="20"/>
      <c r="G5234" s="20"/>
      <c r="J5234" s="20"/>
    </row>
    <row r="5235" spans="1:10">
      <c r="A5235" s="20"/>
      <c r="G5235" s="20"/>
      <c r="J5235" s="20"/>
    </row>
    <row r="5236" spans="1:10">
      <c r="A5236" s="20"/>
      <c r="G5236" s="20"/>
      <c r="J5236" s="20"/>
    </row>
    <row r="5237" spans="1:10">
      <c r="A5237" s="20"/>
      <c r="G5237" s="20"/>
      <c r="J5237" s="20"/>
    </row>
    <row r="5238" spans="1:10">
      <c r="A5238" s="20"/>
      <c r="G5238" s="20"/>
      <c r="J5238" s="20"/>
    </row>
    <row r="5239" spans="1:10">
      <c r="A5239" s="20"/>
      <c r="G5239" s="20"/>
      <c r="J5239" s="20"/>
    </row>
    <row r="5240" spans="1:10">
      <c r="A5240" s="20"/>
      <c r="G5240" s="20"/>
      <c r="J5240" s="20"/>
    </row>
    <row r="5241" spans="1:10">
      <c r="A5241" s="20"/>
      <c r="G5241" s="20"/>
      <c r="J5241" s="20"/>
    </row>
    <row r="5242" spans="1:10">
      <c r="A5242" s="20"/>
      <c r="G5242" s="20"/>
      <c r="J5242" s="20"/>
    </row>
    <row r="5243" spans="1:10">
      <c r="A5243" s="20"/>
      <c r="G5243" s="20"/>
      <c r="J5243" s="20"/>
    </row>
    <row r="5244" spans="1:10">
      <c r="A5244" s="20"/>
      <c r="G5244" s="20"/>
      <c r="J5244" s="20"/>
    </row>
    <row r="5245" spans="1:10">
      <c r="A5245" s="20"/>
      <c r="G5245" s="20"/>
      <c r="J5245" s="20"/>
    </row>
    <row r="5246" spans="1:10">
      <c r="A5246" s="20"/>
      <c r="G5246" s="20"/>
      <c r="J5246" s="20"/>
    </row>
    <row r="5247" spans="1:10">
      <c r="A5247" s="20"/>
      <c r="G5247" s="20"/>
      <c r="J5247" s="20"/>
    </row>
    <row r="5248" spans="1:10">
      <c r="A5248" s="20"/>
      <c r="G5248" s="20"/>
      <c r="J5248" s="20"/>
    </row>
    <row r="5249" spans="1:10">
      <c r="A5249" s="20"/>
      <c r="G5249" s="20"/>
      <c r="J5249" s="20"/>
    </row>
    <row r="5250" spans="1:10">
      <c r="A5250" s="20"/>
      <c r="G5250" s="20"/>
      <c r="J5250" s="20"/>
    </row>
    <row r="5251" spans="1:10">
      <c r="A5251" s="20"/>
      <c r="G5251" s="20"/>
      <c r="J5251" s="20"/>
    </row>
    <row r="5252" spans="1:10">
      <c r="A5252" s="20"/>
      <c r="G5252" s="20"/>
      <c r="J5252" s="20"/>
    </row>
    <row r="5253" spans="1:10">
      <c r="A5253" s="20"/>
      <c r="G5253" s="20"/>
      <c r="J5253" s="20"/>
    </row>
    <row r="5254" spans="1:10">
      <c r="A5254" s="20"/>
      <c r="G5254" s="20"/>
      <c r="J5254" s="20"/>
    </row>
    <row r="5255" spans="1:10">
      <c r="A5255" s="20"/>
      <c r="G5255" s="20"/>
      <c r="J5255" s="20"/>
    </row>
    <row r="5256" spans="1:10">
      <c r="A5256" s="20"/>
      <c r="G5256" s="20"/>
      <c r="J5256" s="20"/>
    </row>
    <row r="5257" spans="1:10">
      <c r="A5257" s="20"/>
      <c r="G5257" s="20"/>
      <c r="J5257" s="20"/>
    </row>
    <row r="5258" spans="1:10">
      <c r="A5258" s="20"/>
      <c r="G5258" s="20"/>
      <c r="J5258" s="20"/>
    </row>
    <row r="5259" spans="1:10">
      <c r="A5259" s="20"/>
      <c r="G5259" s="20"/>
      <c r="J5259" s="20"/>
    </row>
    <row r="5260" spans="1:10">
      <c r="A5260" s="20"/>
      <c r="G5260" s="20"/>
      <c r="J5260" s="20"/>
    </row>
    <row r="5261" spans="1:10">
      <c r="A5261" s="20"/>
      <c r="G5261" s="20"/>
      <c r="J5261" s="20"/>
    </row>
    <row r="5262" spans="1:10">
      <c r="A5262" s="20"/>
      <c r="G5262" s="20"/>
      <c r="J5262" s="20"/>
    </row>
    <row r="5263" spans="1:10">
      <c r="A5263" s="20"/>
      <c r="G5263" s="20"/>
      <c r="J5263" s="20"/>
    </row>
    <row r="5264" spans="1:10">
      <c r="A5264" s="20"/>
      <c r="G5264" s="20"/>
      <c r="J5264" s="20"/>
    </row>
    <row r="5265" spans="1:10">
      <c r="A5265" s="20"/>
      <c r="G5265" s="20"/>
      <c r="J5265" s="20"/>
    </row>
    <row r="5266" spans="1:10">
      <c r="A5266" s="20"/>
      <c r="G5266" s="20"/>
      <c r="J5266" s="20"/>
    </row>
    <row r="5267" spans="1:10">
      <c r="A5267" s="20"/>
      <c r="G5267" s="20"/>
      <c r="J5267" s="20"/>
    </row>
    <row r="5268" spans="1:10">
      <c r="A5268" s="20"/>
      <c r="G5268" s="20"/>
      <c r="J5268" s="20"/>
    </row>
    <row r="5269" spans="1:10">
      <c r="A5269" s="20"/>
      <c r="G5269" s="20"/>
      <c r="J5269" s="20"/>
    </row>
    <row r="5270" spans="1:10">
      <c r="A5270" s="20"/>
      <c r="G5270" s="20"/>
      <c r="J5270" s="20"/>
    </row>
    <row r="5271" spans="1:10">
      <c r="A5271" s="20"/>
      <c r="G5271" s="20"/>
      <c r="J5271" s="20"/>
    </row>
    <row r="5272" spans="1:10">
      <c r="A5272" s="20"/>
      <c r="G5272" s="20"/>
      <c r="J5272" s="20"/>
    </row>
    <row r="5273" spans="1:10">
      <c r="A5273" s="20"/>
      <c r="G5273" s="20"/>
      <c r="J5273" s="20"/>
    </row>
    <row r="5274" spans="1:10">
      <c r="A5274" s="20"/>
      <c r="G5274" s="20"/>
      <c r="J5274" s="20"/>
    </row>
    <row r="5275" spans="1:10">
      <c r="A5275" s="20"/>
      <c r="G5275" s="20"/>
      <c r="J5275" s="20"/>
    </row>
    <row r="5276" spans="1:10">
      <c r="A5276" s="20"/>
      <c r="G5276" s="20"/>
      <c r="J5276" s="20"/>
    </row>
    <row r="5277" spans="1:10">
      <c r="A5277" s="20"/>
      <c r="G5277" s="20"/>
      <c r="J5277" s="20"/>
    </row>
    <row r="5278" spans="1:10">
      <c r="A5278" s="20"/>
      <c r="G5278" s="20"/>
      <c r="J5278" s="20"/>
    </row>
    <row r="5279" spans="1:10">
      <c r="A5279" s="20"/>
      <c r="G5279" s="20"/>
      <c r="J5279" s="20"/>
    </row>
    <row r="5280" spans="1:10">
      <c r="A5280" s="20"/>
      <c r="G5280" s="20"/>
      <c r="J5280" s="20"/>
    </row>
    <row r="5281" spans="1:10">
      <c r="A5281" s="20"/>
      <c r="G5281" s="20"/>
      <c r="J5281" s="20"/>
    </row>
    <row r="5282" spans="1:10">
      <c r="A5282" s="20"/>
      <c r="G5282" s="20"/>
      <c r="J5282" s="20"/>
    </row>
    <row r="5283" spans="1:10">
      <c r="A5283" s="20"/>
      <c r="G5283" s="20"/>
      <c r="J5283" s="20"/>
    </row>
    <row r="5284" spans="1:10">
      <c r="A5284" s="20"/>
      <c r="G5284" s="20"/>
      <c r="J5284" s="20"/>
    </row>
    <row r="5285" spans="1:10">
      <c r="A5285" s="20"/>
      <c r="G5285" s="20"/>
      <c r="J5285" s="20"/>
    </row>
    <row r="5286" spans="1:10">
      <c r="A5286" s="20"/>
      <c r="G5286" s="20"/>
      <c r="J5286" s="20"/>
    </row>
    <row r="5287" spans="1:10">
      <c r="A5287" s="20"/>
      <c r="G5287" s="20"/>
      <c r="J5287" s="20"/>
    </row>
    <row r="5288" spans="1:10">
      <c r="A5288" s="20"/>
      <c r="G5288" s="20"/>
      <c r="J5288" s="20"/>
    </row>
    <row r="5289" spans="1:10">
      <c r="A5289" s="20"/>
      <c r="G5289" s="20"/>
      <c r="J5289" s="20"/>
    </row>
    <row r="5290" spans="1:10">
      <c r="A5290" s="20"/>
      <c r="G5290" s="20"/>
      <c r="J5290" s="20"/>
    </row>
    <row r="5291" spans="1:10">
      <c r="A5291" s="20"/>
      <c r="G5291" s="20"/>
      <c r="J5291" s="20"/>
    </row>
    <row r="5292" spans="1:10">
      <c r="A5292" s="20"/>
      <c r="G5292" s="20"/>
      <c r="J5292" s="20"/>
    </row>
    <row r="5293" spans="1:10">
      <c r="A5293" s="20"/>
      <c r="G5293" s="20"/>
      <c r="J5293" s="20"/>
    </row>
    <row r="5294" spans="1:10">
      <c r="A5294" s="20"/>
      <c r="G5294" s="20"/>
      <c r="J5294" s="20"/>
    </row>
    <row r="5295" spans="1:10">
      <c r="A5295" s="20"/>
      <c r="G5295" s="20"/>
      <c r="J5295" s="20"/>
    </row>
    <row r="5296" spans="1:10">
      <c r="A5296" s="20"/>
      <c r="G5296" s="20"/>
      <c r="J5296" s="20"/>
    </row>
    <row r="5297" spans="1:10">
      <c r="A5297" s="20"/>
      <c r="G5297" s="20"/>
      <c r="J5297" s="20"/>
    </row>
    <row r="5298" spans="1:10">
      <c r="A5298" s="20"/>
      <c r="G5298" s="20"/>
      <c r="J5298" s="20"/>
    </row>
    <row r="5299" spans="1:10">
      <c r="A5299" s="20"/>
      <c r="G5299" s="20"/>
      <c r="J5299" s="20"/>
    </row>
    <row r="5300" spans="1:10">
      <c r="A5300" s="20"/>
      <c r="G5300" s="20"/>
      <c r="J5300" s="20"/>
    </row>
    <row r="5301" spans="1:10">
      <c r="A5301" s="20"/>
      <c r="G5301" s="20"/>
      <c r="J5301" s="20"/>
    </row>
    <row r="5302" spans="1:10">
      <c r="A5302" s="20"/>
      <c r="G5302" s="20"/>
      <c r="J5302" s="20"/>
    </row>
    <row r="5303" spans="1:10">
      <c r="A5303" s="20"/>
      <c r="G5303" s="20"/>
      <c r="J5303" s="20"/>
    </row>
    <row r="5304" spans="1:10">
      <c r="A5304" s="20"/>
      <c r="G5304" s="20"/>
      <c r="J5304" s="20"/>
    </row>
    <row r="5305" spans="1:10">
      <c r="A5305" s="20"/>
      <c r="G5305" s="20"/>
      <c r="J5305" s="20"/>
    </row>
    <row r="5306" spans="1:10">
      <c r="A5306" s="20"/>
      <c r="G5306" s="20"/>
      <c r="J5306" s="20"/>
    </row>
    <row r="5307" spans="1:10">
      <c r="A5307" s="20"/>
      <c r="G5307" s="20"/>
      <c r="J5307" s="20"/>
    </row>
    <row r="5308" spans="1:10">
      <c r="A5308" s="20"/>
      <c r="G5308" s="20"/>
      <c r="J5308" s="20"/>
    </row>
    <row r="5309" spans="1:10">
      <c r="A5309" s="20"/>
      <c r="G5309" s="20"/>
      <c r="J5309" s="20"/>
    </row>
    <row r="5310" spans="1:10">
      <c r="A5310" s="20"/>
      <c r="G5310" s="20"/>
      <c r="J5310" s="20"/>
    </row>
    <row r="5311" spans="1:10">
      <c r="A5311" s="20"/>
      <c r="G5311" s="20"/>
      <c r="J5311" s="20"/>
    </row>
    <row r="5312" spans="1:10">
      <c r="A5312" s="20"/>
      <c r="G5312" s="20"/>
      <c r="J5312" s="20"/>
    </row>
    <row r="5313" spans="1:10">
      <c r="A5313" s="20"/>
      <c r="G5313" s="20"/>
      <c r="J5313" s="20"/>
    </row>
    <row r="5314" spans="1:10">
      <c r="A5314" s="20"/>
      <c r="G5314" s="20"/>
      <c r="J5314" s="20"/>
    </row>
    <row r="5315" spans="1:10">
      <c r="A5315" s="20"/>
      <c r="G5315" s="20"/>
      <c r="J5315" s="20"/>
    </row>
    <row r="5316" spans="1:10">
      <c r="A5316" s="20"/>
      <c r="G5316" s="20"/>
      <c r="J5316" s="20"/>
    </row>
    <row r="5317" spans="1:10">
      <c r="A5317" s="20"/>
      <c r="G5317" s="20"/>
      <c r="J5317" s="20"/>
    </row>
    <row r="5318" spans="1:10">
      <c r="A5318" s="20"/>
      <c r="G5318" s="20"/>
      <c r="J5318" s="20"/>
    </row>
    <row r="5319" spans="1:10">
      <c r="A5319" s="20"/>
      <c r="G5319" s="20"/>
      <c r="J5319" s="20"/>
    </row>
    <row r="5320" spans="1:10">
      <c r="A5320" s="20"/>
      <c r="G5320" s="20"/>
      <c r="J5320" s="20"/>
    </row>
    <row r="5321" spans="1:10">
      <c r="A5321" s="20"/>
      <c r="G5321" s="20"/>
      <c r="J5321" s="20"/>
    </row>
    <row r="5322" spans="1:10">
      <c r="A5322" s="20"/>
      <c r="G5322" s="20"/>
      <c r="J5322" s="20"/>
    </row>
    <row r="5323" spans="1:10">
      <c r="A5323" s="20"/>
      <c r="G5323" s="20"/>
      <c r="J5323" s="20"/>
    </row>
    <row r="5324" spans="1:10">
      <c r="A5324" s="20"/>
      <c r="G5324" s="20"/>
      <c r="J5324" s="20"/>
    </row>
    <row r="5325" spans="1:10">
      <c r="A5325" s="20"/>
      <c r="G5325" s="20"/>
      <c r="J5325" s="20"/>
    </row>
    <row r="5326" spans="1:10">
      <c r="A5326" s="20"/>
      <c r="G5326" s="20"/>
      <c r="J5326" s="20"/>
    </row>
    <row r="5327" spans="1:10">
      <c r="A5327" s="20"/>
      <c r="G5327" s="20"/>
      <c r="J5327" s="20"/>
    </row>
    <row r="5328" spans="1:10">
      <c r="A5328" s="20"/>
      <c r="G5328" s="20"/>
      <c r="J5328" s="20"/>
    </row>
    <row r="5329" spans="1:10">
      <c r="A5329" s="20"/>
      <c r="G5329" s="20"/>
      <c r="J5329" s="20"/>
    </row>
    <row r="5330" spans="1:10">
      <c r="A5330" s="20"/>
      <c r="G5330" s="20"/>
      <c r="J5330" s="20"/>
    </row>
    <row r="5331" spans="1:10">
      <c r="A5331" s="20"/>
      <c r="G5331" s="20"/>
      <c r="J5331" s="20"/>
    </row>
    <row r="5332" spans="1:10">
      <c r="A5332" s="20"/>
      <c r="G5332" s="20"/>
      <c r="J5332" s="20"/>
    </row>
    <row r="5333" spans="1:10">
      <c r="A5333" s="20"/>
      <c r="G5333" s="20"/>
      <c r="J5333" s="20"/>
    </row>
    <row r="5334" spans="1:10">
      <c r="A5334" s="20"/>
      <c r="G5334" s="20"/>
      <c r="J5334" s="20"/>
    </row>
    <row r="5335" spans="1:10">
      <c r="A5335" s="20"/>
      <c r="G5335" s="20"/>
      <c r="J5335" s="20"/>
    </row>
    <row r="5336" spans="1:10">
      <c r="A5336" s="20"/>
      <c r="G5336" s="20"/>
      <c r="J5336" s="20"/>
    </row>
    <row r="5337" spans="1:10">
      <c r="A5337" s="20"/>
      <c r="G5337" s="20"/>
      <c r="J5337" s="20"/>
    </row>
    <row r="5338" spans="1:10">
      <c r="A5338" s="20"/>
      <c r="G5338" s="20"/>
      <c r="J5338" s="20"/>
    </row>
    <row r="5339" spans="1:10">
      <c r="A5339" s="20"/>
      <c r="G5339" s="20"/>
      <c r="J5339" s="20"/>
    </row>
    <row r="5340" spans="1:10">
      <c r="A5340" s="20"/>
      <c r="G5340" s="20"/>
      <c r="J5340" s="20"/>
    </row>
    <row r="5341" spans="1:10">
      <c r="A5341" s="20"/>
      <c r="G5341" s="20"/>
      <c r="J5341" s="20"/>
    </row>
    <row r="5342" spans="1:10">
      <c r="A5342" s="20"/>
      <c r="G5342" s="20"/>
      <c r="J5342" s="20"/>
    </row>
    <row r="5343" spans="1:10">
      <c r="A5343" s="20"/>
      <c r="G5343" s="20"/>
      <c r="J5343" s="20"/>
    </row>
    <row r="5344" spans="1:10">
      <c r="A5344" s="20"/>
      <c r="G5344" s="20"/>
      <c r="J5344" s="20"/>
    </row>
    <row r="5345" spans="1:10">
      <c r="A5345" s="20"/>
      <c r="G5345" s="20"/>
      <c r="J5345" s="20"/>
    </row>
    <row r="5346" spans="1:10">
      <c r="A5346" s="20"/>
      <c r="G5346" s="20"/>
      <c r="J5346" s="20"/>
    </row>
    <row r="5347" spans="1:10">
      <c r="A5347" s="20"/>
      <c r="G5347" s="20"/>
      <c r="J5347" s="20"/>
    </row>
    <row r="5348" spans="1:10">
      <c r="A5348" s="20"/>
      <c r="G5348" s="20"/>
      <c r="J5348" s="20"/>
    </row>
    <row r="5349" spans="1:10">
      <c r="A5349" s="20"/>
      <c r="G5349" s="20"/>
      <c r="J5349" s="20"/>
    </row>
    <row r="5350" spans="1:10">
      <c r="A5350" s="20"/>
      <c r="G5350" s="20"/>
      <c r="J5350" s="20"/>
    </row>
    <row r="5351" spans="1:10">
      <c r="A5351" s="20"/>
      <c r="G5351" s="20"/>
      <c r="J5351" s="20"/>
    </row>
    <row r="5352" spans="1:10">
      <c r="A5352" s="20"/>
      <c r="G5352" s="20"/>
      <c r="J5352" s="20"/>
    </row>
    <row r="5353" spans="1:10">
      <c r="A5353" s="20"/>
      <c r="G5353" s="20"/>
      <c r="J5353" s="20"/>
    </row>
    <row r="5354" spans="1:10">
      <c r="A5354" s="20"/>
      <c r="G5354" s="20"/>
      <c r="J5354" s="20"/>
    </row>
    <row r="5355" spans="1:10">
      <c r="A5355" s="20"/>
      <c r="G5355" s="20"/>
      <c r="J5355" s="20"/>
    </row>
    <row r="5356" spans="1:10">
      <c r="A5356" s="20"/>
      <c r="G5356" s="20"/>
      <c r="J5356" s="20"/>
    </row>
    <row r="5357" spans="1:10">
      <c r="A5357" s="20"/>
      <c r="G5357" s="20"/>
      <c r="J5357" s="20"/>
    </row>
    <row r="5358" spans="1:10">
      <c r="A5358" s="20"/>
      <c r="G5358" s="20"/>
      <c r="J5358" s="20"/>
    </row>
    <row r="5359" spans="1:10">
      <c r="A5359" s="20"/>
      <c r="G5359" s="20"/>
      <c r="J5359" s="20"/>
    </row>
    <row r="5360" spans="1:10">
      <c r="A5360" s="20"/>
      <c r="G5360" s="20"/>
      <c r="J5360" s="20"/>
    </row>
    <row r="5361" spans="1:10">
      <c r="A5361" s="20"/>
      <c r="G5361" s="20"/>
      <c r="J5361" s="20"/>
    </row>
    <row r="5362" spans="1:10">
      <c r="A5362" s="20"/>
      <c r="G5362" s="20"/>
      <c r="J5362" s="20"/>
    </row>
    <row r="5363" spans="1:10">
      <c r="A5363" s="20"/>
      <c r="G5363" s="20"/>
      <c r="J5363" s="20"/>
    </row>
    <row r="5364" spans="1:10">
      <c r="A5364" s="20"/>
      <c r="G5364" s="20"/>
      <c r="J5364" s="20"/>
    </row>
    <row r="5365" spans="1:10">
      <c r="A5365" s="20"/>
      <c r="G5365" s="20"/>
      <c r="J5365" s="20"/>
    </row>
    <row r="5366" spans="1:10">
      <c r="A5366" s="20"/>
      <c r="G5366" s="20"/>
      <c r="J5366" s="20"/>
    </row>
    <row r="5367" spans="1:10">
      <c r="A5367" s="20"/>
      <c r="G5367" s="20"/>
      <c r="J5367" s="20"/>
    </row>
    <row r="5368" spans="1:10">
      <c r="A5368" s="20"/>
      <c r="G5368" s="20"/>
      <c r="J5368" s="20"/>
    </row>
    <row r="5369" spans="1:10">
      <c r="A5369" s="20"/>
      <c r="G5369" s="20"/>
      <c r="J5369" s="20"/>
    </row>
    <row r="5370" spans="1:10">
      <c r="A5370" s="20"/>
      <c r="G5370" s="20"/>
      <c r="J5370" s="20"/>
    </row>
    <row r="5371" spans="1:10">
      <c r="A5371" s="20"/>
      <c r="G5371" s="20"/>
      <c r="J5371" s="20"/>
    </row>
    <row r="5372" spans="1:10">
      <c r="A5372" s="20"/>
      <c r="G5372" s="20"/>
      <c r="J5372" s="20"/>
    </row>
    <row r="5373" spans="1:10">
      <c r="A5373" s="20"/>
      <c r="G5373" s="20"/>
      <c r="J5373" s="20"/>
    </row>
    <row r="5374" spans="1:10">
      <c r="A5374" s="20"/>
      <c r="G5374" s="20"/>
      <c r="J5374" s="20"/>
    </row>
    <row r="5375" spans="1:10">
      <c r="A5375" s="20"/>
      <c r="G5375" s="20"/>
      <c r="J5375" s="20"/>
    </row>
    <row r="5376" spans="1:10">
      <c r="A5376" s="20"/>
      <c r="G5376" s="20"/>
      <c r="J5376" s="20"/>
    </row>
    <row r="5377" spans="1:10">
      <c r="A5377" s="20"/>
      <c r="G5377" s="20"/>
      <c r="J5377" s="20"/>
    </row>
    <row r="5378" spans="1:10">
      <c r="A5378" s="20"/>
      <c r="G5378" s="20"/>
      <c r="J5378" s="20"/>
    </row>
    <row r="5379" spans="1:10">
      <c r="A5379" s="20"/>
      <c r="G5379" s="20"/>
      <c r="J5379" s="20"/>
    </row>
    <row r="5380" spans="1:10">
      <c r="A5380" s="20"/>
      <c r="G5380" s="20"/>
      <c r="J5380" s="20"/>
    </row>
    <row r="5381" spans="1:10">
      <c r="A5381" s="20"/>
      <c r="G5381" s="20"/>
      <c r="J5381" s="20"/>
    </row>
    <row r="5382" spans="1:10">
      <c r="A5382" s="20"/>
      <c r="G5382" s="20"/>
      <c r="J5382" s="20"/>
    </row>
    <row r="5383" spans="1:10">
      <c r="A5383" s="20"/>
      <c r="G5383" s="20"/>
      <c r="J5383" s="20"/>
    </row>
    <row r="5384" spans="1:10">
      <c r="A5384" s="20"/>
      <c r="G5384" s="20"/>
      <c r="J5384" s="20"/>
    </row>
    <row r="5385" spans="1:10">
      <c r="A5385" s="20"/>
      <c r="G5385" s="20"/>
      <c r="J5385" s="20"/>
    </row>
    <row r="5386" spans="1:10">
      <c r="A5386" s="20"/>
      <c r="G5386" s="20"/>
      <c r="J5386" s="20"/>
    </row>
    <row r="5387" spans="1:10">
      <c r="A5387" s="20"/>
      <c r="G5387" s="20"/>
      <c r="J5387" s="20"/>
    </row>
    <row r="5388" spans="1:10">
      <c r="A5388" s="20"/>
      <c r="G5388" s="20"/>
      <c r="J5388" s="20"/>
    </row>
    <row r="5389" spans="1:10">
      <c r="A5389" s="20"/>
      <c r="G5389" s="20"/>
      <c r="J5389" s="20"/>
    </row>
    <row r="5390" spans="1:10">
      <c r="A5390" s="20"/>
      <c r="G5390" s="20"/>
      <c r="J5390" s="20"/>
    </row>
    <row r="5391" spans="1:10">
      <c r="A5391" s="20"/>
      <c r="G5391" s="20"/>
      <c r="J5391" s="20"/>
    </row>
    <row r="5392" spans="1:10">
      <c r="A5392" s="20"/>
      <c r="G5392" s="20"/>
      <c r="J5392" s="20"/>
    </row>
    <row r="5393" spans="1:10">
      <c r="A5393" s="20"/>
      <c r="G5393" s="20"/>
      <c r="J5393" s="20"/>
    </row>
    <row r="5394" spans="1:10">
      <c r="A5394" s="20"/>
      <c r="G5394" s="20"/>
      <c r="J5394" s="20"/>
    </row>
    <row r="5395" spans="1:10">
      <c r="A5395" s="20"/>
      <c r="G5395" s="20"/>
      <c r="J5395" s="20"/>
    </row>
    <row r="5396" spans="1:10">
      <c r="A5396" s="20"/>
      <c r="G5396" s="20"/>
      <c r="J5396" s="20"/>
    </row>
    <row r="5397" spans="1:10">
      <c r="A5397" s="20"/>
      <c r="G5397" s="20"/>
      <c r="J5397" s="20"/>
    </row>
    <row r="5398" spans="1:10">
      <c r="A5398" s="20"/>
      <c r="G5398" s="20"/>
      <c r="J5398" s="20"/>
    </row>
    <row r="5399" spans="1:10">
      <c r="A5399" s="20"/>
      <c r="G5399" s="20"/>
      <c r="J5399" s="20"/>
    </row>
    <row r="5400" spans="1:10">
      <c r="A5400" s="20"/>
      <c r="G5400" s="20"/>
      <c r="J5400" s="20"/>
    </row>
    <row r="5401" spans="1:10">
      <c r="A5401" s="20"/>
      <c r="G5401" s="20"/>
      <c r="J5401" s="20"/>
    </row>
    <row r="5402" spans="1:10">
      <c r="A5402" s="20"/>
      <c r="G5402" s="20"/>
      <c r="J5402" s="20"/>
    </row>
    <row r="5403" spans="1:10">
      <c r="A5403" s="20"/>
      <c r="G5403" s="20"/>
      <c r="J5403" s="20"/>
    </row>
    <row r="5404" spans="1:10">
      <c r="A5404" s="20"/>
      <c r="G5404" s="20"/>
      <c r="J5404" s="20"/>
    </row>
    <row r="5405" spans="1:10">
      <c r="A5405" s="20"/>
      <c r="G5405" s="20"/>
      <c r="J5405" s="20"/>
    </row>
    <row r="5406" spans="1:10">
      <c r="A5406" s="20"/>
      <c r="G5406" s="20"/>
      <c r="J5406" s="20"/>
    </row>
    <row r="5407" spans="1:10">
      <c r="A5407" s="20"/>
      <c r="G5407" s="20"/>
      <c r="J5407" s="20"/>
    </row>
    <row r="5408" spans="1:10">
      <c r="A5408" s="20"/>
      <c r="G5408" s="20"/>
      <c r="J5408" s="20"/>
    </row>
    <row r="5409" spans="1:10">
      <c r="A5409" s="20"/>
      <c r="G5409" s="20"/>
      <c r="J5409" s="20"/>
    </row>
    <row r="5410" spans="1:10">
      <c r="A5410" s="20"/>
      <c r="G5410" s="20"/>
      <c r="J5410" s="20"/>
    </row>
    <row r="5411" spans="1:10">
      <c r="A5411" s="20"/>
      <c r="G5411" s="20"/>
      <c r="J5411" s="20"/>
    </row>
    <row r="5412" spans="1:10">
      <c r="A5412" s="20"/>
      <c r="G5412" s="20"/>
      <c r="J5412" s="20"/>
    </row>
    <row r="5413" spans="1:10">
      <c r="A5413" s="20"/>
      <c r="G5413" s="20"/>
      <c r="J5413" s="20"/>
    </row>
    <row r="5414" spans="1:10">
      <c r="A5414" s="20"/>
      <c r="G5414" s="20"/>
      <c r="J5414" s="20"/>
    </row>
    <row r="5415" spans="1:10">
      <c r="A5415" s="20"/>
      <c r="G5415" s="20"/>
      <c r="J5415" s="20"/>
    </row>
    <row r="5416" spans="1:10">
      <c r="A5416" s="20"/>
      <c r="G5416" s="20"/>
      <c r="J5416" s="20"/>
    </row>
    <row r="5417" spans="1:10">
      <c r="A5417" s="20"/>
      <c r="G5417" s="20"/>
      <c r="J5417" s="20"/>
    </row>
    <row r="5418" spans="1:10">
      <c r="A5418" s="20"/>
      <c r="G5418" s="20"/>
      <c r="J5418" s="20"/>
    </row>
    <row r="5419" spans="1:10">
      <c r="A5419" s="20"/>
      <c r="G5419" s="20"/>
      <c r="J5419" s="20"/>
    </row>
    <row r="5420" spans="1:10">
      <c r="A5420" s="20"/>
      <c r="G5420" s="20"/>
      <c r="J5420" s="20"/>
    </row>
    <row r="5421" spans="1:10">
      <c r="A5421" s="20"/>
      <c r="G5421" s="20"/>
      <c r="J5421" s="20"/>
    </row>
    <row r="5422" spans="1:10">
      <c r="A5422" s="20"/>
      <c r="G5422" s="20"/>
      <c r="J5422" s="20"/>
    </row>
    <row r="5423" spans="1:10">
      <c r="A5423" s="20"/>
      <c r="G5423" s="20"/>
      <c r="J5423" s="20"/>
    </row>
    <row r="5424" spans="1:10">
      <c r="A5424" s="20"/>
      <c r="G5424" s="20"/>
      <c r="J5424" s="20"/>
    </row>
    <row r="5425" spans="1:10">
      <c r="A5425" s="20"/>
      <c r="G5425" s="20"/>
      <c r="J5425" s="20"/>
    </row>
    <row r="5426" spans="1:10">
      <c r="A5426" s="20"/>
      <c r="G5426" s="20"/>
      <c r="J5426" s="20"/>
    </row>
    <row r="5427" spans="1:10">
      <c r="A5427" s="20"/>
      <c r="G5427" s="20"/>
      <c r="J5427" s="20"/>
    </row>
    <row r="5428" spans="1:10">
      <c r="A5428" s="20"/>
      <c r="G5428" s="20"/>
      <c r="J5428" s="20"/>
    </row>
    <row r="5429" spans="1:10">
      <c r="A5429" s="20"/>
      <c r="G5429" s="20"/>
      <c r="J5429" s="20"/>
    </row>
    <row r="5430" spans="1:10">
      <c r="A5430" s="20"/>
      <c r="G5430" s="20"/>
      <c r="J5430" s="20"/>
    </row>
    <row r="5431" spans="1:10">
      <c r="A5431" s="20"/>
      <c r="G5431" s="20"/>
      <c r="J5431" s="20"/>
    </row>
    <row r="5432" spans="1:10">
      <c r="A5432" s="20"/>
      <c r="G5432" s="20"/>
      <c r="J5432" s="20"/>
    </row>
    <row r="5433" spans="1:10">
      <c r="A5433" s="20"/>
      <c r="G5433" s="20"/>
      <c r="J5433" s="20"/>
    </row>
    <row r="5434" spans="1:10">
      <c r="A5434" s="20"/>
      <c r="G5434" s="20"/>
      <c r="J5434" s="20"/>
    </row>
    <row r="5435" spans="1:10">
      <c r="A5435" s="20"/>
      <c r="G5435" s="20"/>
      <c r="J5435" s="20"/>
    </row>
    <row r="5436" spans="1:10">
      <c r="A5436" s="20"/>
      <c r="G5436" s="20"/>
      <c r="J5436" s="20"/>
    </row>
    <row r="5437" spans="1:10">
      <c r="A5437" s="20"/>
      <c r="G5437" s="20"/>
      <c r="J5437" s="20"/>
    </row>
    <row r="5438" spans="1:10">
      <c r="A5438" s="20"/>
      <c r="G5438" s="20"/>
      <c r="J5438" s="20"/>
    </row>
    <row r="5439" spans="1:10">
      <c r="A5439" s="20"/>
      <c r="G5439" s="20"/>
      <c r="J5439" s="20"/>
    </row>
    <row r="5440" spans="1:10">
      <c r="A5440" s="20"/>
      <c r="G5440" s="20"/>
      <c r="J5440" s="20"/>
    </row>
    <row r="5441" spans="1:10">
      <c r="A5441" s="20"/>
      <c r="G5441" s="20"/>
      <c r="J5441" s="20"/>
    </row>
    <row r="5442" spans="1:10">
      <c r="A5442" s="20"/>
      <c r="G5442" s="20"/>
      <c r="J5442" s="20"/>
    </row>
    <row r="5443" spans="1:10">
      <c r="A5443" s="20"/>
      <c r="G5443" s="20"/>
      <c r="J5443" s="20"/>
    </row>
    <row r="5444" spans="1:10">
      <c r="A5444" s="20"/>
      <c r="G5444" s="20"/>
      <c r="J5444" s="20"/>
    </row>
    <row r="5445" spans="1:10">
      <c r="A5445" s="20"/>
      <c r="G5445" s="20"/>
      <c r="J5445" s="20"/>
    </row>
    <row r="5446" spans="1:10">
      <c r="A5446" s="20"/>
      <c r="G5446" s="20"/>
      <c r="J5446" s="20"/>
    </row>
    <row r="5447" spans="1:10">
      <c r="A5447" s="20"/>
      <c r="G5447" s="20"/>
      <c r="J5447" s="20"/>
    </row>
    <row r="5448" spans="1:10">
      <c r="A5448" s="20"/>
      <c r="G5448" s="20"/>
      <c r="J5448" s="20"/>
    </row>
    <row r="5449" spans="1:10">
      <c r="A5449" s="20"/>
      <c r="G5449" s="20"/>
      <c r="J5449" s="20"/>
    </row>
    <row r="5450" spans="1:10">
      <c r="A5450" s="20"/>
      <c r="G5450" s="20"/>
      <c r="J5450" s="20"/>
    </row>
    <row r="5451" spans="1:10">
      <c r="A5451" s="20"/>
      <c r="G5451" s="20"/>
      <c r="J5451" s="20"/>
    </row>
    <row r="5452" spans="1:10">
      <c r="A5452" s="20"/>
      <c r="G5452" s="20"/>
      <c r="J5452" s="20"/>
    </row>
    <row r="5453" spans="1:10">
      <c r="A5453" s="20"/>
      <c r="G5453" s="20"/>
      <c r="J5453" s="20"/>
    </row>
    <row r="5454" spans="1:10">
      <c r="A5454" s="20"/>
      <c r="G5454" s="20"/>
      <c r="J5454" s="20"/>
    </row>
    <row r="5455" spans="1:10">
      <c r="A5455" s="20"/>
      <c r="G5455" s="20"/>
      <c r="J5455" s="20"/>
    </row>
    <row r="5456" spans="1:10">
      <c r="A5456" s="20"/>
      <c r="G5456" s="20"/>
      <c r="J5456" s="20"/>
    </row>
    <row r="5457" spans="1:10">
      <c r="A5457" s="20"/>
      <c r="G5457" s="20"/>
      <c r="J5457" s="20"/>
    </row>
    <row r="5458" spans="1:10">
      <c r="A5458" s="20"/>
      <c r="G5458" s="20"/>
      <c r="J5458" s="20"/>
    </row>
    <row r="5459" spans="1:10">
      <c r="A5459" s="20"/>
      <c r="G5459" s="20"/>
      <c r="J5459" s="20"/>
    </row>
    <row r="5460" spans="1:10">
      <c r="A5460" s="20"/>
      <c r="G5460" s="20"/>
      <c r="J5460" s="20"/>
    </row>
    <row r="5461" spans="1:10">
      <c r="A5461" s="20"/>
      <c r="G5461" s="20"/>
      <c r="J5461" s="20"/>
    </row>
    <row r="5462" spans="1:10">
      <c r="A5462" s="20"/>
      <c r="G5462" s="20"/>
      <c r="J5462" s="20"/>
    </row>
    <row r="5463" spans="1:10">
      <c r="A5463" s="20"/>
      <c r="G5463" s="20"/>
      <c r="J5463" s="20"/>
    </row>
    <row r="5464" spans="1:10">
      <c r="A5464" s="20"/>
      <c r="G5464" s="20"/>
      <c r="J5464" s="20"/>
    </row>
    <row r="5465" spans="1:10">
      <c r="A5465" s="20"/>
      <c r="G5465" s="20"/>
      <c r="J5465" s="20"/>
    </row>
    <row r="5466" spans="1:10">
      <c r="A5466" s="20"/>
      <c r="G5466" s="20"/>
      <c r="J5466" s="20"/>
    </row>
    <row r="5467" spans="1:10">
      <c r="A5467" s="20"/>
      <c r="G5467" s="20"/>
      <c r="J5467" s="20"/>
    </row>
    <row r="5468" spans="1:10">
      <c r="A5468" s="20"/>
      <c r="G5468" s="20"/>
      <c r="J5468" s="20"/>
    </row>
    <row r="5469" spans="1:10">
      <c r="A5469" s="20"/>
      <c r="G5469" s="20"/>
      <c r="J5469" s="20"/>
    </row>
    <row r="5470" spans="1:10">
      <c r="A5470" s="20"/>
      <c r="G5470" s="20"/>
      <c r="J5470" s="20"/>
    </row>
    <row r="5471" spans="1:10">
      <c r="A5471" s="20"/>
      <c r="G5471" s="20"/>
      <c r="J5471" s="20"/>
    </row>
    <row r="5472" spans="1:10">
      <c r="A5472" s="20"/>
      <c r="G5472" s="20"/>
      <c r="J5472" s="20"/>
    </row>
    <row r="5473" spans="1:10">
      <c r="A5473" s="20"/>
      <c r="G5473" s="20"/>
      <c r="J5473" s="20"/>
    </row>
    <row r="5474" spans="1:10">
      <c r="A5474" s="20"/>
      <c r="G5474" s="20"/>
      <c r="J5474" s="20"/>
    </row>
    <row r="5475" spans="1:10">
      <c r="A5475" s="20"/>
      <c r="G5475" s="20"/>
      <c r="J5475" s="20"/>
    </row>
    <row r="5476" spans="1:10">
      <c r="A5476" s="20"/>
      <c r="G5476" s="20"/>
      <c r="J5476" s="20"/>
    </row>
    <row r="5477" spans="1:10">
      <c r="A5477" s="20"/>
      <c r="G5477" s="20"/>
      <c r="J5477" s="20"/>
    </row>
    <row r="5478" spans="1:10">
      <c r="A5478" s="20"/>
      <c r="G5478" s="20"/>
      <c r="J5478" s="20"/>
    </row>
    <row r="5479" spans="1:10">
      <c r="A5479" s="20"/>
      <c r="G5479" s="20"/>
      <c r="J5479" s="20"/>
    </row>
    <row r="5480" spans="1:10">
      <c r="A5480" s="20"/>
      <c r="G5480" s="20"/>
      <c r="J5480" s="20"/>
    </row>
    <row r="5481" spans="1:10">
      <c r="A5481" s="20"/>
      <c r="G5481" s="20"/>
      <c r="J5481" s="20"/>
    </row>
    <row r="5482" spans="1:10">
      <c r="A5482" s="20"/>
      <c r="G5482" s="20"/>
      <c r="J5482" s="20"/>
    </row>
    <row r="5483" spans="1:10">
      <c r="A5483" s="20"/>
      <c r="G5483" s="20"/>
      <c r="J5483" s="20"/>
    </row>
    <row r="5484" spans="1:10">
      <c r="A5484" s="20"/>
      <c r="G5484" s="20"/>
      <c r="J5484" s="20"/>
    </row>
    <row r="5485" spans="1:10">
      <c r="A5485" s="20"/>
      <c r="G5485" s="20"/>
      <c r="J5485" s="20"/>
    </row>
    <row r="5486" spans="1:10">
      <c r="A5486" s="20"/>
      <c r="G5486" s="20"/>
      <c r="J5486" s="20"/>
    </row>
    <row r="5487" spans="1:10">
      <c r="A5487" s="20"/>
      <c r="G5487" s="20"/>
      <c r="J5487" s="20"/>
    </row>
    <row r="5488" spans="1:10">
      <c r="A5488" s="20"/>
      <c r="G5488" s="20"/>
      <c r="J5488" s="20"/>
    </row>
    <row r="5489" spans="1:10">
      <c r="A5489" s="20"/>
      <c r="G5489" s="20"/>
      <c r="J5489" s="20"/>
    </row>
    <row r="5490" spans="1:10">
      <c r="A5490" s="20"/>
      <c r="G5490" s="20"/>
      <c r="J5490" s="20"/>
    </row>
    <row r="5491" spans="1:10">
      <c r="A5491" s="20"/>
      <c r="G5491" s="20"/>
      <c r="J5491" s="20"/>
    </row>
    <row r="5492" spans="1:10">
      <c r="A5492" s="20"/>
      <c r="G5492" s="20"/>
      <c r="J5492" s="20"/>
    </row>
    <row r="5493" spans="1:10">
      <c r="A5493" s="20"/>
      <c r="G5493" s="20"/>
      <c r="J5493" s="20"/>
    </row>
    <row r="5494" spans="1:10">
      <c r="A5494" s="20"/>
      <c r="G5494" s="20"/>
      <c r="J5494" s="20"/>
    </row>
    <row r="5495" spans="1:10">
      <c r="A5495" s="20"/>
      <c r="G5495" s="20"/>
      <c r="J5495" s="20"/>
    </row>
    <row r="5496" spans="1:10">
      <c r="A5496" s="20"/>
      <c r="G5496" s="20"/>
      <c r="J5496" s="20"/>
    </row>
    <row r="5497" spans="1:10">
      <c r="A5497" s="20"/>
      <c r="G5497" s="20"/>
      <c r="J5497" s="20"/>
    </row>
    <row r="5498" spans="1:10">
      <c r="A5498" s="20"/>
      <c r="G5498" s="20"/>
      <c r="J5498" s="20"/>
    </row>
    <row r="5499" spans="1:10">
      <c r="A5499" s="20"/>
      <c r="G5499" s="20"/>
      <c r="J5499" s="20"/>
    </row>
    <row r="5500" spans="1:10">
      <c r="A5500" s="20"/>
      <c r="G5500" s="20"/>
      <c r="J5500" s="20"/>
    </row>
    <row r="5501" spans="1:10">
      <c r="A5501" s="20"/>
      <c r="G5501" s="20"/>
      <c r="J5501" s="20"/>
    </row>
    <row r="5502" spans="1:10">
      <c r="A5502" s="20"/>
      <c r="G5502" s="20"/>
      <c r="J5502" s="20"/>
    </row>
    <row r="5503" spans="1:10">
      <c r="A5503" s="20"/>
      <c r="G5503" s="20"/>
      <c r="J5503" s="20"/>
    </row>
    <row r="5504" spans="1:10">
      <c r="A5504" s="20"/>
      <c r="G5504" s="20"/>
      <c r="J5504" s="20"/>
    </row>
    <row r="5505" spans="1:10">
      <c r="A5505" s="20"/>
      <c r="G5505" s="20"/>
      <c r="J5505" s="20"/>
    </row>
    <row r="5506" spans="1:10">
      <c r="A5506" s="20"/>
      <c r="G5506" s="20"/>
      <c r="J5506" s="20"/>
    </row>
    <row r="5507" spans="1:10">
      <c r="A5507" s="20"/>
      <c r="G5507" s="20"/>
      <c r="J5507" s="20"/>
    </row>
    <row r="5508" spans="1:10">
      <c r="A5508" s="20"/>
      <c r="G5508" s="20"/>
      <c r="J5508" s="20"/>
    </row>
    <row r="5509" spans="1:10">
      <c r="A5509" s="20"/>
      <c r="G5509" s="20"/>
      <c r="J5509" s="20"/>
    </row>
    <row r="5510" spans="1:10">
      <c r="A5510" s="20"/>
      <c r="G5510" s="20"/>
      <c r="J5510" s="20"/>
    </row>
    <row r="5511" spans="1:10">
      <c r="A5511" s="20"/>
      <c r="G5511" s="20"/>
      <c r="J5511" s="20"/>
    </row>
    <row r="5512" spans="1:10">
      <c r="A5512" s="20"/>
      <c r="G5512" s="20"/>
      <c r="J5512" s="20"/>
    </row>
    <row r="5513" spans="1:10">
      <c r="A5513" s="20"/>
      <c r="G5513" s="20"/>
      <c r="J5513" s="20"/>
    </row>
    <row r="5514" spans="1:10">
      <c r="A5514" s="20"/>
      <c r="G5514" s="20"/>
      <c r="J5514" s="20"/>
    </row>
    <row r="5515" spans="1:10">
      <c r="A5515" s="20"/>
      <c r="G5515" s="20"/>
      <c r="J5515" s="20"/>
    </row>
    <row r="5516" spans="1:10">
      <c r="A5516" s="20"/>
      <c r="G5516" s="20"/>
      <c r="J5516" s="20"/>
    </row>
    <row r="5517" spans="1:10">
      <c r="A5517" s="20"/>
      <c r="G5517" s="20"/>
      <c r="J5517" s="20"/>
    </row>
    <row r="5518" spans="1:10">
      <c r="A5518" s="20"/>
      <c r="G5518" s="20"/>
      <c r="J5518" s="20"/>
    </row>
    <row r="5519" spans="1:10">
      <c r="A5519" s="20"/>
      <c r="G5519" s="20"/>
      <c r="J5519" s="20"/>
    </row>
    <row r="5520" spans="1:10">
      <c r="A5520" s="20"/>
      <c r="G5520" s="20"/>
      <c r="J5520" s="20"/>
    </row>
    <row r="5521" spans="1:10">
      <c r="A5521" s="20"/>
      <c r="G5521" s="20"/>
      <c r="J5521" s="20"/>
    </row>
    <row r="5522" spans="1:10">
      <c r="A5522" s="20"/>
      <c r="G5522" s="20"/>
      <c r="J5522" s="20"/>
    </row>
    <row r="5523" spans="1:10">
      <c r="A5523" s="20"/>
      <c r="G5523" s="20"/>
      <c r="J5523" s="20"/>
    </row>
    <row r="5524" spans="1:10">
      <c r="A5524" s="20"/>
      <c r="G5524" s="20"/>
      <c r="J5524" s="20"/>
    </row>
    <row r="5525" spans="1:10">
      <c r="A5525" s="20"/>
      <c r="G5525" s="20"/>
      <c r="J5525" s="20"/>
    </row>
    <row r="5526" spans="1:10">
      <c r="A5526" s="20"/>
      <c r="G5526" s="20"/>
      <c r="J5526" s="20"/>
    </row>
    <row r="5527" spans="1:10">
      <c r="A5527" s="20"/>
      <c r="G5527" s="20"/>
      <c r="J5527" s="20"/>
    </row>
    <row r="5528" spans="1:10">
      <c r="A5528" s="20"/>
      <c r="G5528" s="20"/>
      <c r="J5528" s="20"/>
    </row>
    <row r="5529" spans="1:10">
      <c r="A5529" s="20"/>
      <c r="G5529" s="20"/>
      <c r="J5529" s="20"/>
    </row>
    <row r="5530" spans="1:10">
      <c r="A5530" s="20"/>
      <c r="G5530" s="20"/>
      <c r="J5530" s="20"/>
    </row>
    <row r="5531" spans="1:10">
      <c r="A5531" s="20"/>
      <c r="G5531" s="20"/>
      <c r="J5531" s="20"/>
    </row>
    <row r="5532" spans="1:10">
      <c r="A5532" s="20"/>
      <c r="G5532" s="20"/>
      <c r="J5532" s="20"/>
    </row>
    <row r="5533" spans="1:10">
      <c r="A5533" s="20"/>
      <c r="G5533" s="20"/>
      <c r="J5533" s="20"/>
    </row>
    <row r="5534" spans="1:10">
      <c r="A5534" s="20"/>
      <c r="G5534" s="20"/>
      <c r="J5534" s="20"/>
    </row>
    <row r="5535" spans="1:10">
      <c r="A5535" s="20"/>
      <c r="G5535" s="20"/>
      <c r="J5535" s="20"/>
    </row>
    <row r="5536" spans="1:10">
      <c r="A5536" s="20"/>
      <c r="G5536" s="20"/>
      <c r="J5536" s="20"/>
    </row>
    <row r="5537" spans="1:10">
      <c r="A5537" s="20"/>
      <c r="G5537" s="20"/>
      <c r="J5537" s="20"/>
    </row>
    <row r="5538" spans="1:10">
      <c r="A5538" s="20"/>
      <c r="G5538" s="20"/>
      <c r="J5538" s="20"/>
    </row>
    <row r="5539" spans="1:10">
      <c r="A5539" s="20"/>
      <c r="G5539" s="20"/>
      <c r="J5539" s="20"/>
    </row>
    <row r="5540" spans="1:10">
      <c r="A5540" s="20"/>
      <c r="G5540" s="20"/>
      <c r="J5540" s="20"/>
    </row>
    <row r="5541" spans="1:10">
      <c r="A5541" s="20"/>
      <c r="G5541" s="20"/>
      <c r="J5541" s="20"/>
    </row>
    <row r="5542" spans="1:10">
      <c r="A5542" s="20"/>
      <c r="G5542" s="20"/>
      <c r="J5542" s="20"/>
    </row>
    <row r="5543" spans="1:10">
      <c r="A5543" s="20"/>
      <c r="G5543" s="20"/>
      <c r="J5543" s="20"/>
    </row>
    <row r="5544" spans="1:10">
      <c r="A5544" s="20"/>
      <c r="G5544" s="20"/>
      <c r="J5544" s="20"/>
    </row>
    <row r="5545" spans="1:10">
      <c r="A5545" s="20"/>
      <c r="G5545" s="20"/>
      <c r="J5545" s="20"/>
    </row>
    <row r="5546" spans="1:10">
      <c r="A5546" s="20"/>
      <c r="G5546" s="20"/>
      <c r="J5546" s="20"/>
    </row>
    <row r="5547" spans="1:10">
      <c r="A5547" s="20"/>
      <c r="G5547" s="20"/>
      <c r="J5547" s="20"/>
    </row>
    <row r="5548" spans="1:10">
      <c r="A5548" s="20"/>
      <c r="G5548" s="20"/>
      <c r="J5548" s="20"/>
    </row>
    <row r="5549" spans="1:10">
      <c r="A5549" s="20"/>
      <c r="G5549" s="20"/>
      <c r="J5549" s="20"/>
    </row>
    <row r="5550" spans="1:10">
      <c r="A5550" s="20"/>
      <c r="G5550" s="20"/>
      <c r="J5550" s="20"/>
    </row>
    <row r="5551" spans="1:10">
      <c r="A5551" s="20"/>
      <c r="G5551" s="20"/>
      <c r="J5551" s="20"/>
    </row>
    <row r="5552" spans="1:10">
      <c r="A5552" s="20"/>
      <c r="G5552" s="20"/>
      <c r="J5552" s="20"/>
    </row>
    <row r="5553" spans="1:10">
      <c r="A5553" s="20"/>
      <c r="G5553" s="20"/>
      <c r="J5553" s="20"/>
    </row>
    <row r="5554" spans="1:10">
      <c r="A5554" s="20"/>
      <c r="G5554" s="20"/>
      <c r="J5554" s="20"/>
    </row>
    <row r="5555" spans="1:10">
      <c r="A5555" s="20"/>
      <c r="G5555" s="20"/>
      <c r="J5555" s="20"/>
    </row>
    <row r="5556" spans="1:10">
      <c r="A5556" s="20"/>
      <c r="G5556" s="20"/>
      <c r="J5556" s="20"/>
    </row>
    <row r="5557" spans="1:10">
      <c r="A5557" s="20"/>
      <c r="G5557" s="20"/>
      <c r="J5557" s="20"/>
    </row>
    <row r="5558" spans="1:10">
      <c r="A5558" s="20"/>
      <c r="G5558" s="20"/>
      <c r="J5558" s="20"/>
    </row>
    <row r="5559" spans="1:10">
      <c r="A5559" s="20"/>
      <c r="G5559" s="20"/>
      <c r="J5559" s="20"/>
    </row>
    <row r="5560" spans="1:10">
      <c r="A5560" s="20"/>
      <c r="G5560" s="20"/>
      <c r="J5560" s="20"/>
    </row>
    <row r="5561" spans="1:10">
      <c r="A5561" s="20"/>
      <c r="G5561" s="20"/>
      <c r="J5561" s="20"/>
    </row>
    <row r="5562" spans="1:10">
      <c r="A5562" s="20"/>
      <c r="G5562" s="20"/>
      <c r="J5562" s="20"/>
    </row>
    <row r="5563" spans="1:10">
      <c r="A5563" s="20"/>
      <c r="G5563" s="20"/>
      <c r="J5563" s="20"/>
    </row>
    <row r="5564" spans="1:10">
      <c r="A5564" s="20"/>
      <c r="G5564" s="20"/>
      <c r="J5564" s="20"/>
    </row>
    <row r="5565" spans="1:10">
      <c r="A5565" s="20"/>
      <c r="G5565" s="20"/>
      <c r="J5565" s="20"/>
    </row>
    <row r="5566" spans="1:10">
      <c r="A5566" s="20"/>
      <c r="G5566" s="20"/>
      <c r="J5566" s="20"/>
    </row>
    <row r="5567" spans="1:10">
      <c r="A5567" s="20"/>
      <c r="G5567" s="20"/>
      <c r="J5567" s="20"/>
    </row>
    <row r="5568" spans="1:10">
      <c r="A5568" s="20"/>
      <c r="G5568" s="20"/>
      <c r="J5568" s="20"/>
    </row>
    <row r="5569" spans="1:10">
      <c r="A5569" s="20"/>
      <c r="G5569" s="20"/>
      <c r="J5569" s="20"/>
    </row>
    <row r="5570" spans="1:10">
      <c r="A5570" s="20"/>
      <c r="G5570" s="20"/>
      <c r="J5570" s="20"/>
    </row>
    <row r="5571" spans="1:10">
      <c r="A5571" s="20"/>
      <c r="G5571" s="20"/>
      <c r="J5571" s="20"/>
    </row>
    <row r="5572" spans="1:10">
      <c r="A5572" s="20"/>
      <c r="G5572" s="20"/>
      <c r="J5572" s="20"/>
    </row>
    <row r="5573" spans="1:10">
      <c r="A5573" s="20"/>
      <c r="G5573" s="20"/>
      <c r="J5573" s="20"/>
    </row>
    <row r="5574" spans="1:10">
      <c r="A5574" s="20"/>
      <c r="G5574" s="20"/>
      <c r="J5574" s="20"/>
    </row>
    <row r="5575" spans="1:10">
      <c r="A5575" s="20"/>
      <c r="G5575" s="20"/>
      <c r="J5575" s="20"/>
    </row>
    <row r="5576" spans="1:10">
      <c r="A5576" s="20"/>
      <c r="G5576" s="20"/>
      <c r="J5576" s="20"/>
    </row>
    <row r="5577" spans="1:10">
      <c r="A5577" s="20"/>
      <c r="G5577" s="20"/>
      <c r="J5577" s="20"/>
    </row>
    <row r="5578" spans="1:10">
      <c r="A5578" s="20"/>
      <c r="G5578" s="20"/>
      <c r="J5578" s="20"/>
    </row>
    <row r="5579" spans="1:10">
      <c r="A5579" s="20"/>
      <c r="G5579" s="20"/>
      <c r="J5579" s="20"/>
    </row>
    <row r="5580" spans="1:10">
      <c r="A5580" s="20"/>
      <c r="G5580" s="20"/>
      <c r="J5580" s="20"/>
    </row>
    <row r="5581" spans="1:10">
      <c r="A5581" s="20"/>
      <c r="G5581" s="20"/>
      <c r="J5581" s="20"/>
    </row>
    <row r="5582" spans="1:10">
      <c r="A5582" s="20"/>
      <c r="G5582" s="20"/>
      <c r="J5582" s="20"/>
    </row>
    <row r="5583" spans="1:10">
      <c r="A5583" s="20"/>
      <c r="G5583" s="20"/>
      <c r="J5583" s="20"/>
    </row>
    <row r="5584" spans="1:10">
      <c r="A5584" s="20"/>
      <c r="G5584" s="20"/>
      <c r="J5584" s="20"/>
    </row>
    <row r="5585" spans="1:10">
      <c r="A5585" s="20"/>
      <c r="G5585" s="20"/>
      <c r="J5585" s="20"/>
    </row>
    <row r="5586" spans="1:10">
      <c r="A5586" s="20"/>
      <c r="G5586" s="20"/>
      <c r="J5586" s="20"/>
    </row>
    <row r="5587" spans="1:10">
      <c r="A5587" s="20"/>
      <c r="G5587" s="20"/>
      <c r="J5587" s="20"/>
    </row>
    <row r="5588" spans="1:10">
      <c r="A5588" s="20"/>
      <c r="G5588" s="20"/>
      <c r="J5588" s="20"/>
    </row>
    <row r="5589" spans="1:10">
      <c r="A5589" s="20"/>
      <c r="G5589" s="20"/>
      <c r="J5589" s="20"/>
    </row>
    <row r="5590" spans="1:10">
      <c r="A5590" s="20"/>
      <c r="G5590" s="20"/>
      <c r="J5590" s="20"/>
    </row>
    <row r="5591" spans="1:10">
      <c r="A5591" s="20"/>
      <c r="G5591" s="20"/>
      <c r="J5591" s="20"/>
    </row>
    <row r="5592" spans="1:10">
      <c r="A5592" s="20"/>
      <c r="G5592" s="20"/>
      <c r="J5592" s="20"/>
    </row>
    <row r="5593" spans="1:10">
      <c r="A5593" s="20"/>
      <c r="G5593" s="20"/>
      <c r="J5593" s="20"/>
    </row>
    <row r="5594" spans="1:10">
      <c r="A5594" s="20"/>
      <c r="G5594" s="20"/>
      <c r="J5594" s="20"/>
    </row>
    <row r="5595" spans="1:10">
      <c r="A5595" s="20"/>
      <c r="G5595" s="20"/>
      <c r="J5595" s="20"/>
    </row>
    <row r="5596" spans="1:10">
      <c r="A5596" s="20"/>
      <c r="G5596" s="20"/>
      <c r="J5596" s="20"/>
    </row>
    <row r="5597" spans="1:10">
      <c r="A5597" s="20"/>
      <c r="G5597" s="20"/>
      <c r="J5597" s="20"/>
    </row>
    <row r="5598" spans="1:10">
      <c r="A5598" s="20"/>
      <c r="G5598" s="20"/>
      <c r="J5598" s="20"/>
    </row>
    <row r="5599" spans="1:10">
      <c r="A5599" s="20"/>
      <c r="G5599" s="20"/>
      <c r="J5599" s="20"/>
    </row>
    <row r="5600" spans="1:10">
      <c r="A5600" s="20"/>
      <c r="G5600" s="20"/>
      <c r="J5600" s="20"/>
    </row>
    <row r="5601" spans="1:10">
      <c r="A5601" s="20"/>
      <c r="G5601" s="20"/>
      <c r="J5601" s="20"/>
    </row>
    <row r="5602" spans="1:10">
      <c r="A5602" s="20"/>
      <c r="G5602" s="20"/>
      <c r="J5602" s="20"/>
    </row>
    <row r="5603" spans="1:10">
      <c r="A5603" s="20"/>
      <c r="G5603" s="20"/>
      <c r="J5603" s="20"/>
    </row>
    <row r="5604" spans="1:10">
      <c r="A5604" s="20"/>
      <c r="G5604" s="20"/>
      <c r="J5604" s="20"/>
    </row>
    <row r="5605" spans="1:10">
      <c r="A5605" s="20"/>
      <c r="G5605" s="20"/>
      <c r="J5605" s="20"/>
    </row>
    <row r="5606" spans="1:10">
      <c r="A5606" s="20"/>
      <c r="G5606" s="20"/>
      <c r="J5606" s="20"/>
    </row>
    <row r="5607" spans="1:10">
      <c r="A5607" s="20"/>
      <c r="G5607" s="20"/>
      <c r="J5607" s="20"/>
    </row>
    <row r="5608" spans="1:10">
      <c r="A5608" s="20"/>
      <c r="G5608" s="20"/>
      <c r="J5608" s="20"/>
    </row>
    <row r="5609" spans="1:10">
      <c r="A5609" s="20"/>
      <c r="G5609" s="20"/>
      <c r="J5609" s="20"/>
    </row>
    <row r="5610" spans="1:10">
      <c r="A5610" s="20"/>
      <c r="G5610" s="20"/>
      <c r="J5610" s="20"/>
    </row>
    <row r="5611" spans="1:10">
      <c r="A5611" s="20"/>
      <c r="G5611" s="20"/>
      <c r="J5611" s="20"/>
    </row>
    <row r="5612" spans="1:10">
      <c r="A5612" s="20"/>
      <c r="G5612" s="20"/>
      <c r="J5612" s="20"/>
    </row>
    <row r="5613" spans="1:10">
      <c r="A5613" s="20"/>
      <c r="G5613" s="20"/>
      <c r="J5613" s="20"/>
    </row>
    <row r="5614" spans="1:10">
      <c r="A5614" s="20"/>
      <c r="G5614" s="20"/>
      <c r="J5614" s="20"/>
    </row>
    <row r="5615" spans="1:10">
      <c r="A5615" s="20"/>
      <c r="G5615" s="20"/>
      <c r="J5615" s="20"/>
    </row>
    <row r="5616" spans="1:10">
      <c r="A5616" s="20"/>
      <c r="G5616" s="20"/>
      <c r="J5616" s="20"/>
    </row>
    <row r="5617" spans="1:10">
      <c r="A5617" s="20"/>
      <c r="G5617" s="20"/>
      <c r="J5617" s="20"/>
    </row>
    <row r="5618" spans="1:10">
      <c r="A5618" s="20"/>
      <c r="G5618" s="20"/>
      <c r="J5618" s="20"/>
    </row>
    <row r="5619" spans="1:10">
      <c r="A5619" s="20"/>
      <c r="G5619" s="20"/>
      <c r="J5619" s="20"/>
    </row>
    <row r="5620" spans="1:10">
      <c r="A5620" s="20"/>
      <c r="G5620" s="20"/>
      <c r="J5620" s="20"/>
    </row>
    <row r="5621" spans="1:10">
      <c r="A5621" s="20"/>
      <c r="G5621" s="20"/>
      <c r="J5621" s="20"/>
    </row>
    <row r="5622" spans="1:10">
      <c r="A5622" s="20"/>
      <c r="G5622" s="20"/>
      <c r="J5622" s="20"/>
    </row>
    <row r="5623" spans="1:10">
      <c r="A5623" s="20"/>
      <c r="G5623" s="20"/>
      <c r="J5623" s="20"/>
    </row>
    <row r="5624" spans="1:10">
      <c r="A5624" s="20"/>
      <c r="G5624" s="20"/>
      <c r="J5624" s="20"/>
    </row>
    <row r="5625" spans="1:10">
      <c r="A5625" s="20"/>
      <c r="G5625" s="20"/>
      <c r="J5625" s="20"/>
    </row>
    <row r="5626" spans="1:10">
      <c r="A5626" s="20"/>
      <c r="G5626" s="20"/>
      <c r="J5626" s="20"/>
    </row>
    <row r="5627" spans="1:10">
      <c r="A5627" s="20"/>
      <c r="G5627" s="20"/>
      <c r="J5627" s="20"/>
    </row>
    <row r="5628" spans="1:10">
      <c r="A5628" s="20"/>
      <c r="G5628" s="20"/>
      <c r="J5628" s="20"/>
    </row>
    <row r="5629" spans="1:10">
      <c r="A5629" s="20"/>
      <c r="G5629" s="20"/>
      <c r="J5629" s="20"/>
    </row>
    <row r="5630" spans="1:10">
      <c r="A5630" s="20"/>
      <c r="G5630" s="20"/>
      <c r="J5630" s="20"/>
    </row>
    <row r="5631" spans="1:10">
      <c r="A5631" s="20"/>
      <c r="G5631" s="20"/>
      <c r="J5631" s="20"/>
    </row>
    <row r="5632" spans="1:10">
      <c r="A5632" s="20"/>
      <c r="G5632" s="20"/>
      <c r="J5632" s="20"/>
    </row>
    <row r="5633" spans="1:10">
      <c r="A5633" s="20"/>
      <c r="G5633" s="20"/>
      <c r="J5633" s="20"/>
    </row>
    <row r="5634" spans="1:10">
      <c r="A5634" s="20"/>
      <c r="G5634" s="20"/>
      <c r="J5634" s="20"/>
    </row>
    <row r="5635" spans="1:10">
      <c r="A5635" s="20"/>
      <c r="G5635" s="20"/>
      <c r="J5635" s="20"/>
    </row>
    <row r="5636" spans="1:10">
      <c r="A5636" s="20"/>
      <c r="G5636" s="20"/>
      <c r="J5636" s="20"/>
    </row>
    <row r="5637" spans="1:10">
      <c r="A5637" s="20"/>
      <c r="G5637" s="20"/>
      <c r="J5637" s="20"/>
    </row>
    <row r="5638" spans="1:10">
      <c r="A5638" s="20"/>
      <c r="G5638" s="20"/>
      <c r="J5638" s="20"/>
    </row>
    <row r="5639" spans="1:10">
      <c r="A5639" s="20"/>
      <c r="G5639" s="20"/>
      <c r="J5639" s="20"/>
    </row>
    <row r="5640" spans="1:10">
      <c r="A5640" s="20"/>
      <c r="G5640" s="20"/>
      <c r="J5640" s="20"/>
    </row>
    <row r="5641" spans="1:10">
      <c r="A5641" s="20"/>
      <c r="G5641" s="20"/>
      <c r="J5641" s="20"/>
    </row>
    <row r="5642" spans="1:10">
      <c r="A5642" s="20"/>
      <c r="G5642" s="20"/>
      <c r="J5642" s="20"/>
    </row>
    <row r="5643" spans="1:10">
      <c r="A5643" s="20"/>
      <c r="G5643" s="20"/>
      <c r="J5643" s="20"/>
    </row>
    <row r="5644" spans="1:10">
      <c r="A5644" s="20"/>
      <c r="G5644" s="20"/>
      <c r="J5644" s="20"/>
    </row>
    <row r="5645" spans="1:10">
      <c r="A5645" s="20"/>
      <c r="G5645" s="20"/>
      <c r="J5645" s="20"/>
    </row>
    <row r="5646" spans="1:10">
      <c r="A5646" s="20"/>
      <c r="G5646" s="20"/>
      <c r="J5646" s="20"/>
    </row>
    <row r="5647" spans="1:10">
      <c r="A5647" s="20"/>
      <c r="G5647" s="20"/>
      <c r="J5647" s="20"/>
    </row>
    <row r="5648" spans="1:10">
      <c r="A5648" s="20"/>
      <c r="G5648" s="20"/>
      <c r="J5648" s="20"/>
    </row>
    <row r="5649" spans="1:10">
      <c r="A5649" s="20"/>
      <c r="G5649" s="20"/>
      <c r="J5649" s="20"/>
    </row>
    <row r="5650" spans="1:10">
      <c r="A5650" s="20"/>
      <c r="G5650" s="20"/>
      <c r="J5650" s="20"/>
    </row>
    <row r="5651" spans="1:10">
      <c r="A5651" s="20"/>
      <c r="G5651" s="20"/>
      <c r="J5651" s="20"/>
    </row>
    <row r="5652" spans="1:10">
      <c r="A5652" s="20"/>
      <c r="G5652" s="20"/>
      <c r="J5652" s="20"/>
    </row>
    <row r="5653" spans="1:10">
      <c r="A5653" s="20"/>
      <c r="G5653" s="20"/>
      <c r="J5653" s="20"/>
    </row>
    <row r="5654" spans="1:10">
      <c r="A5654" s="20"/>
      <c r="G5654" s="20"/>
      <c r="J5654" s="20"/>
    </row>
    <row r="5655" spans="1:10">
      <c r="A5655" s="20"/>
      <c r="G5655" s="20"/>
      <c r="J5655" s="20"/>
    </row>
    <row r="5656" spans="1:10">
      <c r="A5656" s="20"/>
      <c r="G5656" s="20"/>
      <c r="J5656" s="20"/>
    </row>
    <row r="5657" spans="1:10">
      <c r="A5657" s="20"/>
      <c r="G5657" s="20"/>
      <c r="J5657" s="20"/>
    </row>
    <row r="5658" spans="1:10">
      <c r="A5658" s="20"/>
      <c r="G5658" s="20"/>
      <c r="J5658" s="20"/>
    </row>
    <row r="5659" spans="1:10">
      <c r="A5659" s="20"/>
      <c r="G5659" s="20"/>
      <c r="J5659" s="20"/>
    </row>
    <row r="5660" spans="1:10">
      <c r="A5660" s="20"/>
      <c r="G5660" s="20"/>
      <c r="J5660" s="20"/>
    </row>
    <row r="5661" spans="1:10">
      <c r="A5661" s="20"/>
      <c r="G5661" s="20"/>
      <c r="J5661" s="20"/>
    </row>
    <row r="5662" spans="1:10">
      <c r="A5662" s="20"/>
      <c r="G5662" s="20"/>
      <c r="J5662" s="20"/>
    </row>
    <row r="5663" spans="1:10">
      <c r="A5663" s="20"/>
      <c r="G5663" s="20"/>
      <c r="J5663" s="20"/>
    </row>
    <row r="5664" spans="1:10">
      <c r="A5664" s="20"/>
      <c r="G5664" s="20"/>
      <c r="J5664" s="20"/>
    </row>
    <row r="5665" spans="1:10">
      <c r="A5665" s="20"/>
      <c r="G5665" s="20"/>
      <c r="J5665" s="20"/>
    </row>
    <row r="5666" spans="1:10">
      <c r="A5666" s="20"/>
      <c r="G5666" s="20"/>
      <c r="J5666" s="20"/>
    </row>
    <row r="5667" spans="1:10">
      <c r="A5667" s="20"/>
      <c r="G5667" s="20"/>
      <c r="J5667" s="20"/>
    </row>
    <row r="5668" spans="1:10">
      <c r="A5668" s="20"/>
      <c r="G5668" s="20"/>
      <c r="J5668" s="20"/>
    </row>
    <row r="5669" spans="1:10">
      <c r="A5669" s="20"/>
      <c r="G5669" s="20"/>
      <c r="J5669" s="20"/>
    </row>
    <row r="5670" spans="1:10">
      <c r="A5670" s="20"/>
      <c r="G5670" s="20"/>
      <c r="J5670" s="20"/>
    </row>
    <row r="5671" spans="1:10">
      <c r="A5671" s="20"/>
      <c r="G5671" s="20"/>
      <c r="J5671" s="20"/>
    </row>
    <row r="5672" spans="1:10">
      <c r="A5672" s="20"/>
      <c r="G5672" s="20"/>
      <c r="J5672" s="20"/>
    </row>
    <row r="5673" spans="1:10">
      <c r="A5673" s="20"/>
      <c r="G5673" s="20"/>
      <c r="J5673" s="20"/>
    </row>
    <row r="5674" spans="1:10">
      <c r="A5674" s="20"/>
      <c r="G5674" s="20"/>
      <c r="J5674" s="20"/>
    </row>
    <row r="5675" spans="1:10">
      <c r="A5675" s="20"/>
      <c r="G5675" s="20"/>
      <c r="J5675" s="20"/>
    </row>
    <row r="5676" spans="1:10">
      <c r="A5676" s="20"/>
      <c r="G5676" s="20"/>
      <c r="J5676" s="20"/>
    </row>
    <row r="5677" spans="1:10">
      <c r="A5677" s="20"/>
      <c r="G5677" s="20"/>
      <c r="J5677" s="20"/>
    </row>
    <row r="5678" spans="1:10">
      <c r="A5678" s="20"/>
      <c r="G5678" s="20"/>
      <c r="J5678" s="20"/>
    </row>
    <row r="5679" spans="1:10">
      <c r="A5679" s="20"/>
      <c r="G5679" s="20"/>
      <c r="J5679" s="20"/>
    </row>
    <row r="5680" spans="1:10">
      <c r="A5680" s="20"/>
      <c r="G5680" s="20"/>
      <c r="J5680" s="20"/>
    </row>
    <row r="5681" spans="1:10">
      <c r="A5681" s="20"/>
      <c r="G5681" s="20"/>
      <c r="J5681" s="20"/>
    </row>
    <row r="5682" spans="1:10">
      <c r="A5682" s="20"/>
      <c r="G5682" s="20"/>
      <c r="J5682" s="20"/>
    </row>
    <row r="5683" spans="1:10">
      <c r="A5683" s="20"/>
      <c r="G5683" s="20"/>
      <c r="J5683" s="20"/>
    </row>
    <row r="5684" spans="1:10">
      <c r="A5684" s="20"/>
      <c r="G5684" s="20"/>
      <c r="J5684" s="20"/>
    </row>
    <row r="5685" spans="1:10">
      <c r="A5685" s="20"/>
      <c r="G5685" s="20"/>
      <c r="J5685" s="20"/>
    </row>
    <row r="5686" spans="1:10">
      <c r="A5686" s="20"/>
      <c r="G5686" s="20"/>
      <c r="J5686" s="20"/>
    </row>
    <row r="5687" spans="1:10">
      <c r="A5687" s="20"/>
      <c r="G5687" s="20"/>
      <c r="J5687" s="20"/>
    </row>
    <row r="5688" spans="1:10">
      <c r="A5688" s="20"/>
      <c r="G5688" s="20"/>
      <c r="J5688" s="20"/>
    </row>
    <row r="5689" spans="1:10">
      <c r="A5689" s="20"/>
      <c r="G5689" s="20"/>
      <c r="J5689" s="20"/>
    </row>
    <row r="5690" spans="1:10">
      <c r="A5690" s="20"/>
      <c r="G5690" s="20"/>
      <c r="J5690" s="20"/>
    </row>
    <row r="5691" spans="1:10">
      <c r="A5691" s="20"/>
      <c r="G5691" s="20"/>
      <c r="J5691" s="20"/>
    </row>
    <row r="5692" spans="1:10">
      <c r="A5692" s="20"/>
      <c r="G5692" s="20"/>
      <c r="J5692" s="20"/>
    </row>
    <row r="5693" spans="1:10">
      <c r="A5693" s="20"/>
      <c r="G5693" s="20"/>
      <c r="J5693" s="20"/>
    </row>
    <row r="5694" spans="1:10">
      <c r="A5694" s="20"/>
      <c r="G5694" s="20"/>
      <c r="J5694" s="20"/>
    </row>
    <row r="5695" spans="1:10">
      <c r="A5695" s="20"/>
      <c r="G5695" s="20"/>
      <c r="J5695" s="20"/>
    </row>
    <row r="5696" spans="1:10">
      <c r="A5696" s="20"/>
      <c r="G5696" s="20"/>
      <c r="J5696" s="20"/>
    </row>
    <row r="5697" spans="1:10">
      <c r="A5697" s="20"/>
      <c r="G5697" s="20"/>
      <c r="J5697" s="20"/>
    </row>
    <row r="5698" spans="1:10">
      <c r="A5698" s="20"/>
      <c r="G5698" s="20"/>
      <c r="J5698" s="20"/>
    </row>
    <row r="5699" spans="1:10">
      <c r="A5699" s="20"/>
      <c r="G5699" s="20"/>
      <c r="J5699" s="20"/>
    </row>
    <row r="5700" spans="1:10">
      <c r="A5700" s="20"/>
      <c r="G5700" s="20"/>
      <c r="J5700" s="20"/>
    </row>
    <row r="5701" spans="1:10">
      <c r="A5701" s="20"/>
      <c r="G5701" s="20"/>
      <c r="J5701" s="20"/>
    </row>
    <row r="5702" spans="1:10">
      <c r="A5702" s="20"/>
      <c r="G5702" s="20"/>
      <c r="J5702" s="20"/>
    </row>
    <row r="5703" spans="1:10">
      <c r="A5703" s="20"/>
      <c r="G5703" s="20"/>
      <c r="J5703" s="20"/>
    </row>
    <row r="5704" spans="1:10">
      <c r="A5704" s="20"/>
      <c r="G5704" s="20"/>
      <c r="J5704" s="20"/>
    </row>
    <row r="5705" spans="1:10">
      <c r="A5705" s="20"/>
      <c r="G5705" s="20"/>
      <c r="J5705" s="20"/>
    </row>
    <row r="5706" spans="1:10">
      <c r="A5706" s="20"/>
      <c r="G5706" s="20"/>
      <c r="J5706" s="20"/>
    </row>
    <row r="5707" spans="1:10">
      <c r="A5707" s="20"/>
      <c r="G5707" s="20"/>
      <c r="J5707" s="20"/>
    </row>
    <row r="5708" spans="1:10">
      <c r="A5708" s="20"/>
      <c r="G5708" s="20"/>
      <c r="J5708" s="20"/>
    </row>
    <row r="5709" spans="1:10">
      <c r="A5709" s="20"/>
      <c r="G5709" s="20"/>
      <c r="J5709" s="20"/>
    </row>
    <row r="5710" spans="1:10">
      <c r="A5710" s="20"/>
      <c r="G5710" s="20"/>
      <c r="J5710" s="20"/>
    </row>
    <row r="5711" spans="1:10">
      <c r="A5711" s="20"/>
      <c r="G5711" s="20"/>
      <c r="J5711" s="20"/>
    </row>
    <row r="5712" spans="1:10">
      <c r="A5712" s="20"/>
      <c r="G5712" s="20"/>
      <c r="J5712" s="20"/>
    </row>
    <row r="5713" spans="1:10">
      <c r="A5713" s="20"/>
      <c r="G5713" s="20"/>
      <c r="J5713" s="20"/>
    </row>
    <row r="5714" spans="1:10">
      <c r="A5714" s="20"/>
      <c r="G5714" s="20"/>
      <c r="J5714" s="20"/>
    </row>
    <row r="5715" spans="1:10">
      <c r="A5715" s="20"/>
      <c r="G5715" s="20"/>
      <c r="J5715" s="20"/>
    </row>
    <row r="5716" spans="1:10">
      <c r="A5716" s="20"/>
      <c r="G5716" s="20"/>
      <c r="J5716" s="20"/>
    </row>
    <row r="5717" spans="1:10">
      <c r="A5717" s="20"/>
      <c r="G5717" s="20"/>
      <c r="J5717" s="20"/>
    </row>
    <row r="5718" spans="1:10">
      <c r="A5718" s="20"/>
      <c r="G5718" s="20"/>
      <c r="J5718" s="20"/>
    </row>
    <row r="5719" spans="1:10">
      <c r="A5719" s="20"/>
      <c r="G5719" s="20"/>
      <c r="J5719" s="20"/>
    </row>
    <row r="5720" spans="1:10">
      <c r="A5720" s="20"/>
      <c r="G5720" s="20"/>
      <c r="J5720" s="20"/>
    </row>
    <row r="5721" spans="1:10">
      <c r="A5721" s="20"/>
      <c r="G5721" s="20"/>
      <c r="J5721" s="20"/>
    </row>
    <row r="5722" spans="1:10">
      <c r="A5722" s="20"/>
      <c r="G5722" s="20"/>
      <c r="J5722" s="20"/>
    </row>
    <row r="5723" spans="1:10">
      <c r="A5723" s="20"/>
      <c r="G5723" s="20"/>
      <c r="J5723" s="20"/>
    </row>
    <row r="5724" spans="1:10">
      <c r="A5724" s="20"/>
      <c r="G5724" s="20"/>
      <c r="J5724" s="20"/>
    </row>
    <row r="5725" spans="1:10">
      <c r="A5725" s="20"/>
      <c r="G5725" s="20"/>
      <c r="J5725" s="20"/>
    </row>
    <row r="5726" spans="1:10">
      <c r="A5726" s="20"/>
      <c r="G5726" s="20"/>
      <c r="J5726" s="20"/>
    </row>
    <row r="5727" spans="1:10">
      <c r="A5727" s="20"/>
      <c r="G5727" s="20"/>
      <c r="J5727" s="20"/>
    </row>
    <row r="5728" spans="1:10">
      <c r="A5728" s="20"/>
      <c r="G5728" s="20"/>
      <c r="J5728" s="20"/>
    </row>
    <row r="5729" spans="1:10">
      <c r="A5729" s="20"/>
      <c r="G5729" s="20"/>
      <c r="J5729" s="20"/>
    </row>
    <row r="5730" spans="1:10">
      <c r="A5730" s="20"/>
      <c r="G5730" s="20"/>
      <c r="J5730" s="20"/>
    </row>
    <row r="5731" spans="1:10">
      <c r="A5731" s="20"/>
      <c r="G5731" s="20"/>
      <c r="J5731" s="20"/>
    </row>
    <row r="5732" spans="1:10">
      <c r="A5732" s="20"/>
      <c r="G5732" s="20"/>
      <c r="J5732" s="20"/>
    </row>
    <row r="5733" spans="1:10">
      <c r="A5733" s="20"/>
      <c r="G5733" s="20"/>
      <c r="J5733" s="20"/>
    </row>
    <row r="5734" spans="1:10">
      <c r="A5734" s="20"/>
      <c r="G5734" s="20"/>
      <c r="J5734" s="20"/>
    </row>
    <row r="5735" spans="1:10">
      <c r="A5735" s="20"/>
      <c r="G5735" s="20"/>
      <c r="J5735" s="20"/>
    </row>
    <row r="5736" spans="1:10">
      <c r="A5736" s="20"/>
      <c r="G5736" s="20"/>
      <c r="J5736" s="20"/>
    </row>
    <row r="5737" spans="1:10">
      <c r="A5737" s="20"/>
      <c r="G5737" s="20"/>
      <c r="J5737" s="20"/>
    </row>
    <row r="5738" spans="1:10">
      <c r="A5738" s="20"/>
      <c r="G5738" s="20"/>
      <c r="J5738" s="20"/>
    </row>
    <row r="5739" spans="1:10">
      <c r="A5739" s="20"/>
      <c r="G5739" s="20"/>
      <c r="J5739" s="20"/>
    </row>
    <row r="5740" spans="1:10">
      <c r="A5740" s="20"/>
      <c r="G5740" s="20"/>
      <c r="J5740" s="20"/>
    </row>
    <row r="5741" spans="1:10">
      <c r="A5741" s="20"/>
      <c r="G5741" s="20"/>
      <c r="J5741" s="20"/>
    </row>
    <row r="5742" spans="1:10">
      <c r="A5742" s="20"/>
      <c r="G5742" s="20"/>
      <c r="J5742" s="20"/>
    </row>
    <row r="5743" spans="1:10">
      <c r="A5743" s="20"/>
      <c r="G5743" s="20"/>
      <c r="J5743" s="20"/>
    </row>
    <row r="5744" spans="1:10">
      <c r="A5744" s="20"/>
      <c r="G5744" s="20"/>
      <c r="J5744" s="20"/>
    </row>
    <row r="5745" spans="1:10">
      <c r="A5745" s="20"/>
      <c r="G5745" s="20"/>
      <c r="J5745" s="20"/>
    </row>
    <row r="5746" spans="1:10">
      <c r="A5746" s="20"/>
      <c r="G5746" s="20"/>
      <c r="J5746" s="20"/>
    </row>
    <row r="5747" spans="1:10">
      <c r="A5747" s="20"/>
      <c r="G5747" s="20"/>
      <c r="J5747" s="20"/>
    </row>
    <row r="5748" spans="1:10">
      <c r="A5748" s="20"/>
      <c r="G5748" s="20"/>
      <c r="J5748" s="20"/>
    </row>
    <row r="5749" spans="1:10">
      <c r="A5749" s="20"/>
      <c r="G5749" s="20"/>
      <c r="J5749" s="20"/>
    </row>
    <row r="5750" spans="1:10">
      <c r="A5750" s="20"/>
      <c r="G5750" s="20"/>
      <c r="J5750" s="20"/>
    </row>
    <row r="5751" spans="1:10">
      <c r="A5751" s="20"/>
      <c r="G5751" s="20"/>
      <c r="J5751" s="20"/>
    </row>
    <row r="5752" spans="1:10">
      <c r="A5752" s="20"/>
      <c r="G5752" s="20"/>
      <c r="J5752" s="20"/>
    </row>
    <row r="5753" spans="1:10">
      <c r="A5753" s="20"/>
      <c r="G5753" s="20"/>
      <c r="J5753" s="20"/>
    </row>
    <row r="5754" spans="1:10">
      <c r="A5754" s="20"/>
      <c r="G5754" s="20"/>
      <c r="J5754" s="20"/>
    </row>
    <row r="5755" spans="1:10">
      <c r="A5755" s="20"/>
      <c r="G5755" s="20"/>
      <c r="J5755" s="20"/>
    </row>
    <row r="5756" spans="1:10">
      <c r="A5756" s="20"/>
      <c r="G5756" s="20"/>
      <c r="J5756" s="20"/>
    </row>
    <row r="5757" spans="1:10">
      <c r="A5757" s="20"/>
      <c r="G5757" s="20"/>
      <c r="J5757" s="20"/>
    </row>
    <row r="5758" spans="1:10">
      <c r="A5758" s="20"/>
      <c r="G5758" s="20"/>
      <c r="J5758" s="20"/>
    </row>
    <row r="5759" spans="1:10">
      <c r="A5759" s="20"/>
      <c r="G5759" s="20"/>
      <c r="J5759" s="20"/>
    </row>
    <row r="5760" spans="1:10">
      <c r="A5760" s="20"/>
      <c r="G5760" s="20"/>
      <c r="J5760" s="20"/>
    </row>
    <row r="5761" spans="1:10">
      <c r="A5761" s="20"/>
      <c r="G5761" s="20"/>
      <c r="J5761" s="20"/>
    </row>
    <row r="5762" spans="1:10">
      <c r="A5762" s="20"/>
      <c r="G5762" s="20"/>
      <c r="J5762" s="20"/>
    </row>
    <row r="5763" spans="1:10">
      <c r="A5763" s="20"/>
      <c r="G5763" s="20"/>
      <c r="J5763" s="20"/>
    </row>
    <row r="5764" spans="1:10">
      <c r="A5764" s="20"/>
      <c r="G5764" s="20"/>
      <c r="J5764" s="20"/>
    </row>
    <row r="5765" spans="1:10">
      <c r="A5765" s="20"/>
      <c r="G5765" s="20"/>
      <c r="J5765" s="20"/>
    </row>
    <row r="5766" spans="1:10">
      <c r="A5766" s="20"/>
      <c r="G5766" s="20"/>
      <c r="J5766" s="20"/>
    </row>
    <row r="5767" spans="1:10">
      <c r="A5767" s="20"/>
      <c r="G5767" s="20"/>
      <c r="J5767" s="20"/>
    </row>
    <row r="5768" spans="1:10">
      <c r="A5768" s="20"/>
      <c r="G5768" s="20"/>
      <c r="J5768" s="20"/>
    </row>
    <row r="5769" spans="1:10">
      <c r="A5769" s="20"/>
      <c r="G5769" s="20"/>
      <c r="J5769" s="20"/>
    </row>
    <row r="5770" spans="1:10">
      <c r="A5770" s="20"/>
      <c r="G5770" s="20"/>
      <c r="J5770" s="20"/>
    </row>
    <row r="5771" spans="1:10">
      <c r="A5771" s="20"/>
      <c r="G5771" s="20"/>
      <c r="J5771" s="20"/>
    </row>
    <row r="5772" spans="1:10">
      <c r="A5772" s="20"/>
      <c r="G5772" s="20"/>
      <c r="J5772" s="20"/>
    </row>
    <row r="5773" spans="1:10">
      <c r="A5773" s="20"/>
      <c r="G5773" s="20"/>
      <c r="J5773" s="20"/>
    </row>
    <row r="5774" spans="1:10">
      <c r="A5774" s="20"/>
      <c r="G5774" s="20"/>
      <c r="J5774" s="20"/>
    </row>
    <row r="5775" spans="1:10">
      <c r="A5775" s="20"/>
      <c r="G5775" s="20"/>
      <c r="J5775" s="20"/>
    </row>
    <row r="5776" spans="1:10">
      <c r="A5776" s="20"/>
      <c r="G5776" s="20"/>
      <c r="J5776" s="20"/>
    </row>
    <row r="5777" spans="1:10">
      <c r="A5777" s="20"/>
      <c r="G5777" s="20"/>
      <c r="J5777" s="20"/>
    </row>
    <row r="5778" spans="1:10">
      <c r="A5778" s="20"/>
      <c r="G5778" s="20"/>
      <c r="J5778" s="20"/>
    </row>
    <row r="5779" spans="1:10">
      <c r="A5779" s="20"/>
      <c r="G5779" s="20"/>
      <c r="J5779" s="20"/>
    </row>
    <row r="5780" spans="1:10">
      <c r="A5780" s="20"/>
      <c r="G5780" s="20"/>
      <c r="J5780" s="20"/>
    </row>
    <row r="5781" spans="1:10">
      <c r="A5781" s="20"/>
      <c r="G5781" s="20"/>
      <c r="J5781" s="20"/>
    </row>
    <row r="5782" spans="1:10">
      <c r="A5782" s="20"/>
      <c r="G5782" s="20"/>
      <c r="J5782" s="20"/>
    </row>
    <row r="5783" spans="1:10">
      <c r="A5783" s="20"/>
      <c r="G5783" s="20"/>
      <c r="J5783" s="20"/>
    </row>
    <row r="5784" spans="1:10">
      <c r="A5784" s="20"/>
      <c r="G5784" s="20"/>
      <c r="J5784" s="20"/>
    </row>
    <row r="5785" spans="1:10">
      <c r="A5785" s="20"/>
      <c r="G5785" s="20"/>
      <c r="J5785" s="20"/>
    </row>
    <row r="5786" spans="1:10">
      <c r="A5786" s="20"/>
      <c r="G5786" s="20"/>
      <c r="J5786" s="20"/>
    </row>
    <row r="5787" spans="1:10">
      <c r="A5787" s="20"/>
      <c r="G5787" s="20"/>
      <c r="J5787" s="20"/>
    </row>
    <row r="5788" spans="1:10">
      <c r="A5788" s="20"/>
      <c r="G5788" s="20"/>
      <c r="J5788" s="20"/>
    </row>
    <row r="5789" spans="1:10">
      <c r="A5789" s="20"/>
      <c r="G5789" s="20"/>
      <c r="J5789" s="20"/>
    </row>
    <row r="5790" spans="1:10">
      <c r="A5790" s="20"/>
      <c r="G5790" s="20"/>
      <c r="J5790" s="20"/>
    </row>
    <row r="5791" spans="1:10">
      <c r="A5791" s="20"/>
      <c r="G5791" s="20"/>
      <c r="J5791" s="20"/>
    </row>
    <row r="5792" spans="1:10">
      <c r="A5792" s="20"/>
      <c r="G5792" s="20"/>
      <c r="J5792" s="20"/>
    </row>
    <row r="5793" spans="1:10">
      <c r="A5793" s="20"/>
      <c r="G5793" s="20"/>
      <c r="J5793" s="20"/>
    </row>
    <row r="5794" spans="1:10">
      <c r="A5794" s="20"/>
      <c r="G5794" s="20"/>
      <c r="J5794" s="20"/>
    </row>
    <row r="5795" spans="1:10">
      <c r="A5795" s="20"/>
      <c r="G5795" s="20"/>
      <c r="J5795" s="20"/>
    </row>
    <row r="5796" spans="1:10">
      <c r="A5796" s="20"/>
      <c r="G5796" s="20"/>
      <c r="J5796" s="20"/>
    </row>
    <row r="5797" spans="1:10">
      <c r="A5797" s="20"/>
      <c r="G5797" s="20"/>
      <c r="J5797" s="20"/>
    </row>
    <row r="5798" spans="1:10">
      <c r="A5798" s="20"/>
      <c r="G5798" s="20"/>
      <c r="J5798" s="20"/>
    </row>
    <row r="5799" spans="1:10">
      <c r="A5799" s="20"/>
      <c r="G5799" s="20"/>
      <c r="J5799" s="20"/>
    </row>
    <row r="5800" spans="1:10">
      <c r="A5800" s="20"/>
      <c r="G5800" s="20"/>
      <c r="J5800" s="20"/>
    </row>
    <row r="5801" spans="1:10">
      <c r="A5801" s="20"/>
      <c r="G5801" s="20"/>
      <c r="J5801" s="20"/>
    </row>
    <row r="5802" spans="1:10">
      <c r="A5802" s="20"/>
      <c r="G5802" s="20"/>
      <c r="J5802" s="20"/>
    </row>
    <row r="5803" spans="1:10">
      <c r="A5803" s="20"/>
      <c r="G5803" s="20"/>
      <c r="J5803" s="20"/>
    </row>
    <row r="5804" spans="1:10">
      <c r="A5804" s="20"/>
      <c r="G5804" s="20"/>
      <c r="J5804" s="20"/>
    </row>
    <row r="5805" spans="1:10">
      <c r="A5805" s="20"/>
      <c r="G5805" s="20"/>
      <c r="J5805" s="20"/>
    </row>
    <row r="5806" spans="1:10">
      <c r="A5806" s="20"/>
      <c r="G5806" s="20"/>
      <c r="J5806" s="20"/>
    </row>
    <row r="5807" spans="1:10">
      <c r="A5807" s="20"/>
      <c r="G5807" s="20"/>
      <c r="J5807" s="20"/>
    </row>
    <row r="5808" spans="1:10">
      <c r="A5808" s="20"/>
      <c r="G5808" s="20"/>
      <c r="J5808" s="20"/>
    </row>
    <row r="5809" spans="1:10">
      <c r="A5809" s="20"/>
      <c r="G5809" s="20"/>
      <c r="J5809" s="20"/>
    </row>
    <row r="5810" spans="1:10">
      <c r="A5810" s="20"/>
      <c r="G5810" s="20"/>
      <c r="J5810" s="20"/>
    </row>
    <row r="5811" spans="1:10">
      <c r="A5811" s="20"/>
      <c r="G5811" s="20"/>
      <c r="J5811" s="20"/>
    </row>
    <row r="5812" spans="1:10">
      <c r="A5812" s="20"/>
      <c r="G5812" s="20"/>
      <c r="J5812" s="20"/>
    </row>
    <row r="5813" spans="1:10">
      <c r="A5813" s="20"/>
      <c r="G5813" s="20"/>
      <c r="J5813" s="20"/>
    </row>
    <row r="5814" spans="1:10">
      <c r="A5814" s="20"/>
      <c r="G5814" s="20"/>
      <c r="J5814" s="20"/>
    </row>
    <row r="5815" spans="1:10">
      <c r="A5815" s="20"/>
      <c r="G5815" s="20"/>
      <c r="J5815" s="20"/>
    </row>
    <row r="5816" spans="1:10">
      <c r="A5816" s="20"/>
      <c r="G5816" s="20"/>
      <c r="J5816" s="20"/>
    </row>
    <row r="5817" spans="1:10">
      <c r="A5817" s="20"/>
      <c r="G5817" s="20"/>
      <c r="J5817" s="20"/>
    </row>
    <row r="5818" spans="1:10">
      <c r="A5818" s="20"/>
      <c r="G5818" s="20"/>
      <c r="J5818" s="20"/>
    </row>
    <row r="5819" spans="1:10">
      <c r="A5819" s="20"/>
      <c r="G5819" s="20"/>
      <c r="J5819" s="20"/>
    </row>
    <row r="5820" spans="1:10">
      <c r="A5820" s="20"/>
      <c r="G5820" s="20"/>
      <c r="J5820" s="20"/>
    </row>
    <row r="5821" spans="1:10">
      <c r="A5821" s="20"/>
      <c r="G5821" s="20"/>
      <c r="J5821" s="20"/>
    </row>
    <row r="5822" spans="1:10">
      <c r="A5822" s="20"/>
      <c r="G5822" s="20"/>
      <c r="J5822" s="20"/>
    </row>
    <row r="5823" spans="1:10">
      <c r="A5823" s="20"/>
      <c r="G5823" s="20"/>
      <c r="J5823" s="20"/>
    </row>
    <row r="5824" spans="1:10">
      <c r="A5824" s="20"/>
      <c r="G5824" s="20"/>
      <c r="J5824" s="20"/>
    </row>
    <row r="5825" spans="1:10">
      <c r="A5825" s="20"/>
      <c r="G5825" s="20"/>
      <c r="J5825" s="20"/>
    </row>
    <row r="5826" spans="1:10">
      <c r="A5826" s="20"/>
      <c r="G5826" s="20"/>
      <c r="J5826" s="20"/>
    </row>
    <row r="5827" spans="1:10">
      <c r="A5827" s="20"/>
      <c r="G5827" s="20"/>
      <c r="J5827" s="20"/>
    </row>
    <row r="5828" spans="1:10">
      <c r="A5828" s="20"/>
      <c r="G5828" s="20"/>
      <c r="J5828" s="20"/>
    </row>
    <row r="5829" spans="1:10">
      <c r="A5829" s="20"/>
      <c r="G5829" s="20"/>
      <c r="J5829" s="20"/>
    </row>
    <row r="5830" spans="1:10">
      <c r="A5830" s="20"/>
      <c r="G5830" s="20"/>
      <c r="J5830" s="20"/>
    </row>
    <row r="5831" spans="1:10">
      <c r="A5831" s="20"/>
      <c r="G5831" s="20"/>
      <c r="J5831" s="20"/>
    </row>
    <row r="5832" spans="1:10">
      <c r="A5832" s="20"/>
      <c r="G5832" s="20"/>
      <c r="J5832" s="20"/>
    </row>
    <row r="5833" spans="1:10">
      <c r="A5833" s="20"/>
      <c r="G5833" s="20"/>
      <c r="J5833" s="20"/>
    </row>
    <row r="5834" spans="1:10">
      <c r="A5834" s="20"/>
      <c r="G5834" s="20"/>
      <c r="J5834" s="20"/>
    </row>
    <row r="5835" spans="1:10">
      <c r="A5835" s="20"/>
      <c r="G5835" s="20"/>
      <c r="J5835" s="20"/>
    </row>
    <row r="5836" spans="1:10">
      <c r="A5836" s="20"/>
      <c r="G5836" s="20"/>
      <c r="J5836" s="20"/>
    </row>
    <row r="5837" spans="1:10">
      <c r="A5837" s="20"/>
      <c r="G5837" s="20"/>
      <c r="J5837" s="20"/>
    </row>
    <row r="5838" spans="1:10">
      <c r="A5838" s="20"/>
      <c r="G5838" s="20"/>
      <c r="J5838" s="20"/>
    </row>
    <row r="5839" spans="1:10">
      <c r="A5839" s="20"/>
      <c r="G5839" s="20"/>
      <c r="J5839" s="20"/>
    </row>
    <row r="5840" spans="1:10">
      <c r="A5840" s="20"/>
      <c r="G5840" s="20"/>
      <c r="J5840" s="20"/>
    </row>
    <row r="5841" spans="1:10">
      <c r="A5841" s="20"/>
      <c r="G5841" s="20"/>
      <c r="J5841" s="20"/>
    </row>
    <row r="5842" spans="1:10">
      <c r="A5842" s="20"/>
      <c r="G5842" s="20"/>
      <c r="J5842" s="20"/>
    </row>
    <row r="5843" spans="1:10">
      <c r="A5843" s="20"/>
      <c r="G5843" s="20"/>
      <c r="J5843" s="20"/>
    </row>
    <row r="5844" spans="1:10">
      <c r="A5844" s="20"/>
      <c r="G5844" s="20"/>
      <c r="J5844" s="20"/>
    </row>
    <row r="5845" spans="1:10">
      <c r="A5845" s="20"/>
      <c r="G5845" s="20"/>
      <c r="J5845" s="20"/>
    </row>
    <row r="5846" spans="1:10">
      <c r="A5846" s="20"/>
      <c r="G5846" s="20"/>
      <c r="J5846" s="20"/>
    </row>
    <row r="5847" spans="1:10">
      <c r="A5847" s="20"/>
      <c r="G5847" s="20"/>
      <c r="J5847" s="20"/>
    </row>
    <row r="5848" spans="1:10">
      <c r="A5848" s="20"/>
      <c r="G5848" s="20"/>
      <c r="J5848" s="20"/>
    </row>
    <row r="5849" spans="1:10">
      <c r="A5849" s="20"/>
      <c r="G5849" s="20"/>
      <c r="J5849" s="20"/>
    </row>
    <row r="5850" spans="1:10">
      <c r="A5850" s="20"/>
      <c r="G5850" s="20"/>
      <c r="J5850" s="20"/>
    </row>
    <row r="5851" spans="1:10">
      <c r="A5851" s="20"/>
      <c r="G5851" s="20"/>
      <c r="J5851" s="20"/>
    </row>
    <row r="5852" spans="1:10">
      <c r="A5852" s="20"/>
      <c r="G5852" s="20"/>
      <c r="J5852" s="20"/>
    </row>
    <row r="5853" spans="1:10">
      <c r="A5853" s="20"/>
      <c r="G5853" s="20"/>
      <c r="J5853" s="20"/>
    </row>
    <row r="5854" spans="1:10">
      <c r="A5854" s="20"/>
      <c r="G5854" s="20"/>
      <c r="J5854" s="20"/>
    </row>
    <row r="5855" spans="1:10">
      <c r="A5855" s="20"/>
      <c r="G5855" s="20"/>
      <c r="J5855" s="20"/>
    </row>
    <row r="5856" spans="1:10">
      <c r="A5856" s="20"/>
      <c r="G5856" s="20"/>
      <c r="J5856" s="20"/>
    </row>
    <row r="5857" spans="1:10">
      <c r="A5857" s="20"/>
      <c r="G5857" s="20"/>
      <c r="J5857" s="20"/>
    </row>
    <row r="5858" spans="1:10">
      <c r="A5858" s="20"/>
      <c r="G5858" s="20"/>
      <c r="J5858" s="20"/>
    </row>
    <row r="5859" spans="1:10">
      <c r="A5859" s="20"/>
      <c r="G5859" s="20"/>
      <c r="J5859" s="20"/>
    </row>
    <row r="5860" spans="1:10">
      <c r="A5860" s="20"/>
      <c r="G5860" s="20"/>
      <c r="J5860" s="20"/>
    </row>
    <row r="5861" spans="1:10">
      <c r="A5861" s="20"/>
      <c r="G5861" s="20"/>
      <c r="J5861" s="20"/>
    </row>
    <row r="5862" spans="1:10">
      <c r="A5862" s="20"/>
      <c r="G5862" s="20"/>
      <c r="J5862" s="20"/>
    </row>
    <row r="5863" spans="1:10">
      <c r="A5863" s="20"/>
      <c r="G5863" s="20"/>
      <c r="J5863" s="20"/>
    </row>
    <row r="5864" spans="1:10">
      <c r="A5864" s="20"/>
      <c r="G5864" s="20"/>
      <c r="J5864" s="20"/>
    </row>
    <row r="5865" spans="1:10">
      <c r="A5865" s="20"/>
      <c r="G5865" s="20"/>
      <c r="J5865" s="20"/>
    </row>
    <row r="5866" spans="1:10">
      <c r="A5866" s="20"/>
      <c r="G5866" s="20"/>
      <c r="J5866" s="20"/>
    </row>
    <row r="5867" spans="1:10">
      <c r="A5867" s="20"/>
      <c r="G5867" s="20"/>
      <c r="J5867" s="20"/>
    </row>
    <row r="5868" spans="1:10">
      <c r="A5868" s="20"/>
      <c r="G5868" s="20"/>
      <c r="J5868" s="20"/>
    </row>
    <row r="5869" spans="1:10">
      <c r="A5869" s="20"/>
      <c r="G5869" s="20"/>
      <c r="J5869" s="20"/>
    </row>
    <row r="5870" spans="1:10">
      <c r="A5870" s="20"/>
      <c r="G5870" s="20"/>
      <c r="J5870" s="20"/>
    </row>
    <row r="5871" spans="1:10">
      <c r="A5871" s="20"/>
      <c r="G5871" s="20"/>
      <c r="J5871" s="20"/>
    </row>
    <row r="5872" spans="1:10">
      <c r="A5872" s="20"/>
      <c r="G5872" s="20"/>
      <c r="J5872" s="20"/>
    </row>
    <row r="5873" spans="1:10">
      <c r="A5873" s="20"/>
      <c r="G5873" s="20"/>
      <c r="J5873" s="20"/>
    </row>
    <row r="5874" spans="1:10">
      <c r="A5874" s="20"/>
      <c r="G5874" s="20"/>
      <c r="J5874" s="20"/>
    </row>
    <row r="5875" spans="1:10">
      <c r="A5875" s="20"/>
      <c r="G5875" s="20"/>
      <c r="J5875" s="20"/>
    </row>
    <row r="5876" spans="1:10">
      <c r="A5876" s="20"/>
      <c r="G5876" s="20"/>
      <c r="J5876" s="20"/>
    </row>
    <row r="5877" spans="1:10">
      <c r="A5877" s="20"/>
      <c r="G5877" s="20"/>
      <c r="J5877" s="20"/>
    </row>
    <row r="5878" spans="1:10">
      <c r="A5878" s="20"/>
      <c r="G5878" s="20"/>
      <c r="J5878" s="20"/>
    </row>
    <row r="5879" spans="1:10">
      <c r="A5879" s="20"/>
      <c r="G5879" s="20"/>
      <c r="J5879" s="20"/>
    </row>
    <row r="5880" spans="1:10">
      <c r="A5880" s="20"/>
      <c r="G5880" s="20"/>
      <c r="J5880" s="20"/>
    </row>
    <row r="5881" spans="1:10">
      <c r="A5881" s="20"/>
      <c r="G5881" s="20"/>
      <c r="J5881" s="20"/>
    </row>
    <row r="5882" spans="1:10">
      <c r="A5882" s="20"/>
      <c r="G5882" s="20"/>
      <c r="J5882" s="20"/>
    </row>
    <row r="5883" spans="1:10">
      <c r="A5883" s="20"/>
      <c r="G5883" s="20"/>
      <c r="J5883" s="20"/>
    </row>
    <row r="5884" spans="1:10">
      <c r="A5884" s="20"/>
      <c r="G5884" s="20"/>
      <c r="J5884" s="20"/>
    </row>
    <row r="5885" spans="1:10">
      <c r="A5885" s="20"/>
      <c r="G5885" s="20"/>
      <c r="J5885" s="20"/>
    </row>
    <row r="5886" spans="1:10">
      <c r="A5886" s="20"/>
      <c r="G5886" s="20"/>
      <c r="J5886" s="20"/>
    </row>
    <row r="5887" spans="1:10">
      <c r="A5887" s="20"/>
      <c r="G5887" s="20"/>
      <c r="J5887" s="20"/>
    </row>
    <row r="5888" spans="1:10">
      <c r="A5888" s="20"/>
      <c r="G5888" s="20"/>
      <c r="J5888" s="20"/>
    </row>
    <row r="5889" spans="1:10">
      <c r="A5889" s="20"/>
      <c r="G5889" s="20"/>
      <c r="J5889" s="20"/>
    </row>
    <row r="5890" spans="1:10">
      <c r="A5890" s="20"/>
      <c r="G5890" s="20"/>
      <c r="J5890" s="20"/>
    </row>
    <row r="5891" spans="1:10">
      <c r="A5891" s="20"/>
      <c r="G5891" s="20"/>
      <c r="J5891" s="20"/>
    </row>
    <row r="5892" spans="1:10">
      <c r="A5892" s="20"/>
      <c r="G5892" s="20"/>
      <c r="J5892" s="20"/>
    </row>
    <row r="5893" spans="1:10">
      <c r="A5893" s="20"/>
      <c r="G5893" s="20"/>
      <c r="J5893" s="20"/>
    </row>
    <row r="5894" spans="1:10">
      <c r="A5894" s="20"/>
      <c r="G5894" s="20"/>
      <c r="J5894" s="20"/>
    </row>
    <row r="5895" spans="1:10">
      <c r="A5895" s="20"/>
      <c r="G5895" s="20"/>
      <c r="J5895" s="20"/>
    </row>
    <row r="5896" spans="1:10">
      <c r="A5896" s="20"/>
      <c r="G5896" s="20"/>
      <c r="J5896" s="20"/>
    </row>
    <row r="5897" spans="1:10">
      <c r="A5897" s="20"/>
    </row>
    <row r="5898" spans="1:10">
      <c r="A5898" s="20"/>
    </row>
    <row r="5899" spans="1:10">
      <c r="A5899" s="20"/>
    </row>
    <row r="5900" spans="1:10">
      <c r="A5900" s="20"/>
    </row>
    <row r="5901" spans="1:10">
      <c r="A5901" s="20"/>
    </row>
    <row r="5902" spans="1:10">
      <c r="A5902" s="20"/>
    </row>
    <row r="5903" spans="1:10">
      <c r="A5903" s="20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D405-022D-46AD-9013-D63F8D833712}">
  <dimension ref="A1:G327"/>
  <sheetViews>
    <sheetView topLeftCell="A310" workbookViewId="0">
      <selection activeCell="F310" sqref="F310"/>
    </sheetView>
  </sheetViews>
  <sheetFormatPr defaultRowHeight="15"/>
  <cols>
    <col min="1" max="1" width="10.7109375" bestFit="1" customWidth="1"/>
    <col min="2" max="2" width="27.85546875" bestFit="1" customWidth="1"/>
    <col min="3" max="3" width="20.140625" bestFit="1" customWidth="1"/>
    <col min="5" max="5" width="10.7109375" bestFit="1" customWidth="1"/>
    <col min="6" max="6" width="27.85546875" bestFit="1" customWidth="1"/>
    <col min="7" max="7" width="20.140625" bestFit="1" customWidth="1"/>
  </cols>
  <sheetData>
    <row r="1" spans="1:7">
      <c r="A1" t="s">
        <v>37</v>
      </c>
      <c r="B1" s="20">
        <v>44460</v>
      </c>
      <c r="E1" t="s">
        <v>37</v>
      </c>
      <c r="F1" s="20">
        <v>44460</v>
      </c>
    </row>
    <row r="2" spans="1:7">
      <c r="A2" t="s">
        <v>38</v>
      </c>
      <c r="E2" t="s">
        <v>38</v>
      </c>
    </row>
    <row r="4" spans="1:7">
      <c r="B4" t="s">
        <v>45</v>
      </c>
      <c r="F4" t="s">
        <v>46</v>
      </c>
    </row>
    <row r="5" spans="1:7">
      <c r="B5" t="e">
        <f ca="1">_xll.BFieldInfo(B$6)</f>
        <v>#NAME?</v>
      </c>
      <c r="C5" t="e">
        <f ca="1">_xll.BFieldInfo(C$6)</f>
        <v>#NAME?</v>
      </c>
      <c r="F5" t="e">
        <f ca="1">_xll.BFieldInfo(F$6)</f>
        <v>#NAME?</v>
      </c>
      <c r="G5" t="e">
        <f ca="1">_xll.BFieldInfo(G$6)</f>
        <v>#NAME?</v>
      </c>
    </row>
    <row r="6" spans="1:7">
      <c r="A6" t="s">
        <v>43</v>
      </c>
      <c r="B6" t="s">
        <v>44</v>
      </c>
      <c r="C6" t="s">
        <v>47</v>
      </c>
      <c r="E6" t="s">
        <v>43</v>
      </c>
      <c r="F6" t="s">
        <v>44</v>
      </c>
      <c r="G6" t="s">
        <v>47</v>
      </c>
    </row>
    <row r="7" spans="1:7">
      <c r="A7" s="20" t="e">
        <f ca="1">_xll.BDH(B$4,B$6:C$6,$B1,$B2,"Dir=V","Dts=S","cols=3;rows=159")</f>
        <v>#NAME?</v>
      </c>
      <c r="B7">
        <v>101.25</v>
      </c>
      <c r="C7">
        <v>0.747</v>
      </c>
      <c r="E7" s="20" t="e">
        <f ca="1">_xll.BDH(F$4,F$6:G$6,$B1,$B2,"Dir=V","Dts=S","cols=3;rows=321")</f>
        <v>#NAME?</v>
      </c>
      <c r="F7">
        <v>24.84</v>
      </c>
      <c r="G7">
        <v>8.5890000000000004</v>
      </c>
    </row>
    <row r="8" spans="1:7">
      <c r="A8" s="20">
        <v>44517</v>
      </c>
      <c r="B8">
        <v>97.48</v>
      </c>
      <c r="C8">
        <v>1.522</v>
      </c>
      <c r="E8" s="20">
        <v>44484</v>
      </c>
      <c r="F8">
        <v>24.9</v>
      </c>
      <c r="G8">
        <v>8.5350000000000001</v>
      </c>
    </row>
    <row r="9" spans="1:7">
      <c r="A9" s="20">
        <v>44518</v>
      </c>
      <c r="B9">
        <v>98.278000000000006</v>
      </c>
      <c r="C9">
        <v>1.3560000000000001</v>
      </c>
      <c r="E9" s="20">
        <v>44487</v>
      </c>
      <c r="F9">
        <v>24.89</v>
      </c>
      <c r="G9">
        <v>8.5510000000000002</v>
      </c>
    </row>
    <row r="10" spans="1:7">
      <c r="A10" s="20">
        <v>44519</v>
      </c>
      <c r="B10">
        <v>100.657</v>
      </c>
      <c r="C10">
        <v>0.86599999999999999</v>
      </c>
      <c r="E10" s="20">
        <v>44488</v>
      </c>
      <c r="F10">
        <v>24.95</v>
      </c>
      <c r="G10">
        <v>8.4979999999999993</v>
      </c>
    </row>
    <row r="11" spans="1:7">
      <c r="A11" s="20">
        <v>44522</v>
      </c>
      <c r="B11">
        <v>96.563999999999993</v>
      </c>
      <c r="C11">
        <v>1.7170000000000001</v>
      </c>
      <c r="E11" s="20">
        <v>44489</v>
      </c>
      <c r="F11">
        <v>25.13</v>
      </c>
      <c r="G11">
        <v>8.3260000000000005</v>
      </c>
    </row>
    <row r="12" spans="1:7">
      <c r="A12" s="20">
        <v>44524</v>
      </c>
      <c r="B12">
        <v>96.677000000000007</v>
      </c>
      <c r="C12">
        <v>1.6950000000000001</v>
      </c>
      <c r="E12" s="20">
        <v>44490</v>
      </c>
      <c r="F12">
        <v>24.988</v>
      </c>
      <c r="G12">
        <v>8.4830000000000005</v>
      </c>
    </row>
    <row r="13" spans="1:7">
      <c r="A13" s="20">
        <v>44526</v>
      </c>
      <c r="B13">
        <v>94.688999999999993</v>
      </c>
      <c r="C13">
        <v>2.125</v>
      </c>
      <c r="E13" s="20">
        <v>44491</v>
      </c>
      <c r="F13">
        <v>24.82</v>
      </c>
      <c r="G13">
        <v>8.6549999999999994</v>
      </c>
    </row>
    <row r="14" spans="1:7">
      <c r="A14" s="20">
        <v>44529</v>
      </c>
      <c r="B14">
        <v>96.399000000000001</v>
      </c>
      <c r="C14">
        <v>1.7549999999999999</v>
      </c>
      <c r="E14" s="20">
        <v>44494</v>
      </c>
      <c r="F14">
        <v>24.82</v>
      </c>
      <c r="G14">
        <v>8.6609999999999996</v>
      </c>
    </row>
    <row r="15" spans="1:7">
      <c r="A15" s="20">
        <v>44530</v>
      </c>
      <c r="B15">
        <v>95.04</v>
      </c>
      <c r="C15">
        <v>2.0489999999999999</v>
      </c>
      <c r="E15" s="20">
        <v>44495</v>
      </c>
      <c r="F15">
        <v>24.8</v>
      </c>
      <c r="G15">
        <v>8.6869999999999994</v>
      </c>
    </row>
    <row r="16" spans="1:7">
      <c r="A16" s="20">
        <v>44531</v>
      </c>
      <c r="B16">
        <v>102.434</v>
      </c>
      <c r="C16">
        <v>0.50600000000000001</v>
      </c>
      <c r="E16" s="20">
        <v>44496</v>
      </c>
      <c r="F16">
        <v>24.5</v>
      </c>
      <c r="G16">
        <v>8.9949999999999992</v>
      </c>
    </row>
    <row r="17" spans="1:7">
      <c r="A17" s="20">
        <v>44532</v>
      </c>
      <c r="B17">
        <v>93.17</v>
      </c>
      <c r="C17">
        <v>2.464</v>
      </c>
      <c r="E17" s="20">
        <v>44497</v>
      </c>
      <c r="F17">
        <v>24.75</v>
      </c>
      <c r="G17">
        <v>8.7550000000000008</v>
      </c>
    </row>
    <row r="18" spans="1:7">
      <c r="A18" s="20">
        <v>44533</v>
      </c>
      <c r="B18">
        <v>85.501000000000005</v>
      </c>
      <c r="C18">
        <v>4.26</v>
      </c>
      <c r="E18" s="20">
        <v>44498</v>
      </c>
      <c r="F18">
        <v>24.8</v>
      </c>
      <c r="G18">
        <v>8.7110000000000003</v>
      </c>
    </row>
    <row r="19" spans="1:7">
      <c r="A19" s="20">
        <v>44536</v>
      </c>
      <c r="B19">
        <v>86.100999999999999</v>
      </c>
      <c r="C19">
        <v>4.1150000000000002</v>
      </c>
      <c r="E19" s="20">
        <v>44501</v>
      </c>
      <c r="F19">
        <v>24.86</v>
      </c>
      <c r="G19">
        <v>8.657</v>
      </c>
    </row>
    <row r="20" spans="1:7">
      <c r="A20" s="20">
        <v>44537</v>
      </c>
      <c r="B20">
        <v>90.849000000000004</v>
      </c>
      <c r="C20">
        <v>2.992</v>
      </c>
      <c r="E20" s="20">
        <v>44502</v>
      </c>
      <c r="F20">
        <v>24.9</v>
      </c>
      <c r="G20">
        <v>8.6229999999999993</v>
      </c>
    </row>
    <row r="21" spans="1:7">
      <c r="A21" s="20">
        <v>44538</v>
      </c>
      <c r="B21">
        <v>91.718999999999994</v>
      </c>
      <c r="C21">
        <v>2.794</v>
      </c>
      <c r="E21" s="20">
        <v>44503</v>
      </c>
      <c r="F21">
        <v>24.9</v>
      </c>
      <c r="G21">
        <v>8.6289999999999996</v>
      </c>
    </row>
    <row r="22" spans="1:7">
      <c r="A22" s="20">
        <v>44539</v>
      </c>
      <c r="B22">
        <v>87.83</v>
      </c>
      <c r="C22">
        <v>3.7050000000000001</v>
      </c>
      <c r="E22" s="20">
        <v>44504</v>
      </c>
      <c r="F22">
        <v>24.95</v>
      </c>
      <c r="G22">
        <v>8.5960000000000001</v>
      </c>
    </row>
    <row r="23" spans="1:7">
      <c r="A23" s="20">
        <v>44540</v>
      </c>
      <c r="B23">
        <v>85.048000000000002</v>
      </c>
      <c r="C23">
        <v>4.3840000000000003</v>
      </c>
      <c r="E23" s="20">
        <v>44505</v>
      </c>
      <c r="F23">
        <v>24.95</v>
      </c>
      <c r="G23">
        <v>8.6020000000000003</v>
      </c>
    </row>
    <row r="24" spans="1:7">
      <c r="A24" s="20">
        <v>44544</v>
      </c>
      <c r="B24">
        <v>82.465999999999994</v>
      </c>
      <c r="C24">
        <v>5.04</v>
      </c>
      <c r="E24" s="20">
        <v>44508</v>
      </c>
      <c r="F24">
        <v>25</v>
      </c>
      <c r="G24">
        <v>8.5579999999999998</v>
      </c>
    </row>
    <row r="25" spans="1:7">
      <c r="A25" s="20">
        <v>44545</v>
      </c>
      <c r="B25">
        <v>78.915999999999997</v>
      </c>
      <c r="C25">
        <v>5.9779999999999998</v>
      </c>
      <c r="E25" s="20">
        <v>44509</v>
      </c>
      <c r="F25">
        <v>25</v>
      </c>
      <c r="G25">
        <v>8.57</v>
      </c>
    </row>
    <row r="26" spans="1:7">
      <c r="A26" s="20">
        <v>44546</v>
      </c>
      <c r="B26">
        <v>80.709000000000003</v>
      </c>
      <c r="C26">
        <v>5.5069999999999997</v>
      </c>
      <c r="E26" s="20">
        <v>44510</v>
      </c>
      <c r="F26">
        <v>25.05</v>
      </c>
      <c r="G26">
        <v>8.5380000000000003</v>
      </c>
    </row>
    <row r="27" spans="1:7">
      <c r="A27" s="20">
        <v>44547</v>
      </c>
      <c r="B27">
        <v>78.531000000000006</v>
      </c>
      <c r="C27">
        <v>6.0940000000000003</v>
      </c>
      <c r="E27" s="20">
        <v>44511</v>
      </c>
      <c r="F27">
        <v>25.187999999999999</v>
      </c>
      <c r="G27">
        <v>8.4</v>
      </c>
    </row>
    <row r="28" spans="1:7">
      <c r="A28" s="20">
        <v>44550</v>
      </c>
      <c r="B28">
        <v>76.682000000000002</v>
      </c>
      <c r="C28">
        <v>6.6070000000000002</v>
      </c>
      <c r="E28" s="20">
        <v>44512</v>
      </c>
      <c r="F28">
        <v>25.1</v>
      </c>
      <c r="G28">
        <v>8.4939999999999998</v>
      </c>
    </row>
    <row r="29" spans="1:7">
      <c r="A29" s="20">
        <v>44551</v>
      </c>
      <c r="B29">
        <v>79.289000000000001</v>
      </c>
      <c r="C29">
        <v>5.8940000000000001</v>
      </c>
      <c r="E29" s="20">
        <v>44515</v>
      </c>
      <c r="F29">
        <v>25.15</v>
      </c>
      <c r="G29">
        <v>8.4499999999999993</v>
      </c>
    </row>
    <row r="30" spans="1:7">
      <c r="A30" s="20">
        <v>44552</v>
      </c>
      <c r="B30">
        <v>79.656999999999996</v>
      </c>
      <c r="C30">
        <v>5.806</v>
      </c>
      <c r="E30" s="20">
        <v>44516</v>
      </c>
      <c r="F30">
        <v>25.3</v>
      </c>
      <c r="G30">
        <v>8.3070000000000004</v>
      </c>
    </row>
    <row r="31" spans="1:7">
      <c r="A31" s="20">
        <v>44553</v>
      </c>
      <c r="B31">
        <v>79.656999999999996</v>
      </c>
      <c r="C31">
        <v>5.8079999999999998</v>
      </c>
      <c r="E31" s="20">
        <v>44517</v>
      </c>
      <c r="F31">
        <v>25.3</v>
      </c>
      <c r="G31">
        <v>8.3119999999999994</v>
      </c>
    </row>
    <row r="32" spans="1:7">
      <c r="A32" s="20">
        <v>44557</v>
      </c>
      <c r="B32">
        <v>85.254000000000005</v>
      </c>
      <c r="C32">
        <v>4.3609999999999998</v>
      </c>
      <c r="E32" s="20">
        <v>44518</v>
      </c>
      <c r="F32">
        <v>24.96</v>
      </c>
      <c r="G32">
        <v>8.67</v>
      </c>
    </row>
    <row r="33" spans="1:7">
      <c r="A33" s="20">
        <v>44558</v>
      </c>
      <c r="B33">
        <v>81.081000000000003</v>
      </c>
      <c r="C33">
        <v>5.4340000000000002</v>
      </c>
      <c r="E33" s="20">
        <v>44519</v>
      </c>
      <c r="F33">
        <v>24.99</v>
      </c>
      <c r="G33">
        <v>8.6449999999999996</v>
      </c>
    </row>
    <row r="34" spans="1:7">
      <c r="A34" s="20">
        <v>44559</v>
      </c>
      <c r="B34">
        <v>80</v>
      </c>
      <c r="C34">
        <v>5.7240000000000002</v>
      </c>
      <c r="E34" s="20">
        <v>44522</v>
      </c>
      <c r="F34">
        <v>24.95</v>
      </c>
      <c r="G34">
        <v>8.6920000000000002</v>
      </c>
    </row>
    <row r="35" spans="1:7">
      <c r="A35" s="20">
        <v>44560</v>
      </c>
      <c r="B35">
        <v>81.349000000000004</v>
      </c>
      <c r="C35">
        <v>5.3710000000000004</v>
      </c>
      <c r="E35" s="20">
        <v>44523</v>
      </c>
      <c r="F35">
        <v>24.9</v>
      </c>
      <c r="G35">
        <v>8.7539999999999996</v>
      </c>
    </row>
    <row r="36" spans="1:7">
      <c r="A36" s="20">
        <v>44561</v>
      </c>
      <c r="B36">
        <v>81.058999999999997</v>
      </c>
      <c r="C36">
        <v>5.45</v>
      </c>
      <c r="E36" s="20">
        <v>44524</v>
      </c>
      <c r="F36">
        <v>24.67</v>
      </c>
      <c r="G36">
        <v>9.0079999999999991</v>
      </c>
    </row>
    <row r="37" spans="1:7">
      <c r="A37" s="20">
        <v>44564</v>
      </c>
      <c r="B37">
        <v>79.974999999999994</v>
      </c>
      <c r="C37">
        <v>5.7409999999999997</v>
      </c>
      <c r="E37" s="20">
        <v>44526</v>
      </c>
      <c r="F37">
        <v>24.9</v>
      </c>
      <c r="G37">
        <v>8.7789999999999999</v>
      </c>
    </row>
    <row r="38" spans="1:7">
      <c r="A38" s="20">
        <v>44565</v>
      </c>
      <c r="B38">
        <v>80.643000000000001</v>
      </c>
      <c r="C38">
        <v>5.5650000000000004</v>
      </c>
      <c r="E38" s="20">
        <v>44529</v>
      </c>
      <c r="F38">
        <v>24.67</v>
      </c>
      <c r="G38">
        <v>9.02</v>
      </c>
    </row>
    <row r="39" spans="1:7">
      <c r="A39" s="20">
        <v>44567</v>
      </c>
      <c r="B39">
        <v>74.373000000000005</v>
      </c>
      <c r="C39">
        <v>7.3280000000000003</v>
      </c>
      <c r="E39" s="20">
        <v>44530</v>
      </c>
      <c r="F39">
        <v>24.65</v>
      </c>
      <c r="G39">
        <v>9.0470000000000006</v>
      </c>
    </row>
    <row r="40" spans="1:7">
      <c r="A40" s="20">
        <v>44568</v>
      </c>
      <c r="B40">
        <v>74.566000000000003</v>
      </c>
      <c r="C40">
        <v>7.2750000000000004</v>
      </c>
      <c r="E40" s="20">
        <v>44531</v>
      </c>
      <c r="F40">
        <v>24.47</v>
      </c>
      <c r="G40">
        <v>9.24</v>
      </c>
    </row>
    <row r="41" spans="1:7">
      <c r="A41" s="20">
        <v>44571</v>
      </c>
      <c r="B41">
        <v>73.697999999999993</v>
      </c>
      <c r="C41">
        <v>7.5330000000000004</v>
      </c>
      <c r="E41" s="20">
        <v>44532</v>
      </c>
      <c r="F41">
        <v>24.5</v>
      </c>
      <c r="G41">
        <v>9.2279999999999998</v>
      </c>
    </row>
    <row r="42" spans="1:7">
      <c r="A42" s="20">
        <v>44573</v>
      </c>
      <c r="B42">
        <v>76.129000000000005</v>
      </c>
      <c r="C42">
        <v>6.8339999999999996</v>
      </c>
      <c r="E42" s="20">
        <v>44533</v>
      </c>
      <c r="F42">
        <v>23.8</v>
      </c>
      <c r="G42">
        <v>9.9770000000000003</v>
      </c>
    </row>
    <row r="43" spans="1:7">
      <c r="A43" s="20">
        <v>44574</v>
      </c>
      <c r="B43">
        <v>74.748999999999995</v>
      </c>
      <c r="C43">
        <v>7.2460000000000004</v>
      </c>
      <c r="E43" s="20">
        <v>44536</v>
      </c>
      <c r="F43">
        <v>23.74</v>
      </c>
      <c r="G43">
        <v>10.048999999999999</v>
      </c>
    </row>
    <row r="44" spans="1:7">
      <c r="A44" s="20">
        <v>44579</v>
      </c>
      <c r="B44">
        <v>71.914000000000001</v>
      </c>
      <c r="C44">
        <v>8.1</v>
      </c>
      <c r="E44" s="20">
        <v>44537</v>
      </c>
      <c r="F44">
        <v>23.71</v>
      </c>
      <c r="G44">
        <v>10.089</v>
      </c>
    </row>
    <row r="45" spans="1:7">
      <c r="A45" s="20">
        <v>44580</v>
      </c>
      <c r="B45">
        <v>71.950999999999993</v>
      </c>
      <c r="C45">
        <v>8.093</v>
      </c>
      <c r="E45" s="20">
        <v>44538</v>
      </c>
      <c r="F45">
        <v>23.6</v>
      </c>
      <c r="G45">
        <v>10.215999999999999</v>
      </c>
    </row>
    <row r="46" spans="1:7">
      <c r="A46" s="20">
        <v>44581</v>
      </c>
      <c r="B46">
        <v>71.53</v>
      </c>
      <c r="C46">
        <v>8.234</v>
      </c>
      <c r="E46" s="20">
        <v>44539</v>
      </c>
      <c r="F46">
        <v>23.25</v>
      </c>
      <c r="G46">
        <v>10.624000000000001</v>
      </c>
    </row>
    <row r="47" spans="1:7">
      <c r="A47" s="20">
        <v>44582</v>
      </c>
      <c r="B47">
        <v>68</v>
      </c>
      <c r="C47">
        <v>9.3580000000000005</v>
      </c>
      <c r="E47" s="20">
        <v>44540</v>
      </c>
      <c r="F47">
        <v>23</v>
      </c>
      <c r="G47">
        <v>10.912000000000001</v>
      </c>
    </row>
    <row r="48" spans="1:7">
      <c r="A48" s="20">
        <v>44585</v>
      </c>
      <c r="B48">
        <v>66.915999999999997</v>
      </c>
      <c r="C48">
        <v>9.7200000000000006</v>
      </c>
      <c r="E48" s="20">
        <v>44543</v>
      </c>
      <c r="F48">
        <v>22.76</v>
      </c>
      <c r="G48">
        <v>11.194000000000001</v>
      </c>
    </row>
    <row r="49" spans="1:7">
      <c r="A49" s="20">
        <v>44586</v>
      </c>
      <c r="B49">
        <v>65.885999999999996</v>
      </c>
      <c r="C49">
        <v>10.07</v>
      </c>
      <c r="E49" s="20">
        <v>44544</v>
      </c>
      <c r="F49">
        <v>22.4</v>
      </c>
      <c r="G49">
        <v>11.618</v>
      </c>
    </row>
    <row r="50" spans="1:7">
      <c r="A50" s="20">
        <v>44587</v>
      </c>
      <c r="B50">
        <v>66.123000000000005</v>
      </c>
      <c r="C50">
        <v>9.9949999999999992</v>
      </c>
      <c r="E50" s="20">
        <v>44545</v>
      </c>
      <c r="F50">
        <v>22.2</v>
      </c>
      <c r="G50">
        <v>11.862</v>
      </c>
    </row>
    <row r="51" spans="1:7">
      <c r="A51" s="20">
        <v>44588</v>
      </c>
      <c r="B51">
        <v>64.679000000000002</v>
      </c>
      <c r="C51">
        <v>10.504</v>
      </c>
      <c r="E51" s="20">
        <v>44546</v>
      </c>
      <c r="F51">
        <v>22.1</v>
      </c>
      <c r="G51">
        <v>12.007</v>
      </c>
    </row>
    <row r="52" spans="1:7">
      <c r="A52" s="20">
        <v>44593</v>
      </c>
      <c r="B52">
        <v>68.870999999999995</v>
      </c>
      <c r="C52">
        <v>9.1129999999999995</v>
      </c>
      <c r="E52" s="20">
        <v>44547</v>
      </c>
      <c r="F52">
        <v>22.5</v>
      </c>
      <c r="G52">
        <v>11.542999999999999</v>
      </c>
    </row>
    <row r="53" spans="1:7">
      <c r="A53" s="20">
        <v>44594</v>
      </c>
      <c r="B53">
        <v>67.45</v>
      </c>
      <c r="C53">
        <v>9.5820000000000007</v>
      </c>
      <c r="E53" s="20">
        <v>44550</v>
      </c>
      <c r="F53">
        <v>22.96</v>
      </c>
      <c r="G53">
        <v>11.021000000000001</v>
      </c>
    </row>
    <row r="54" spans="1:7">
      <c r="A54" s="20">
        <v>44595</v>
      </c>
      <c r="B54">
        <v>65.251000000000005</v>
      </c>
      <c r="C54">
        <v>10.339</v>
      </c>
      <c r="E54" s="20">
        <v>44551</v>
      </c>
      <c r="F54">
        <v>23.25</v>
      </c>
      <c r="G54">
        <v>10.7</v>
      </c>
    </row>
    <row r="55" spans="1:7">
      <c r="A55" s="20">
        <v>44596</v>
      </c>
      <c r="B55">
        <v>67.206999999999994</v>
      </c>
      <c r="C55">
        <v>9.6820000000000004</v>
      </c>
      <c r="E55" s="20">
        <v>44552</v>
      </c>
      <c r="F55">
        <v>23.32</v>
      </c>
      <c r="G55">
        <v>10.651999999999999</v>
      </c>
    </row>
    <row r="56" spans="1:7">
      <c r="A56" s="20">
        <v>44600</v>
      </c>
      <c r="B56">
        <v>69.17</v>
      </c>
      <c r="C56">
        <v>9.048</v>
      </c>
      <c r="E56" s="20">
        <v>44553</v>
      </c>
      <c r="F56">
        <v>23.4</v>
      </c>
      <c r="G56">
        <v>10.57</v>
      </c>
    </row>
    <row r="57" spans="1:7">
      <c r="A57" s="20">
        <v>44601</v>
      </c>
      <c r="B57">
        <v>71.11</v>
      </c>
      <c r="C57">
        <v>8.4359999999999999</v>
      </c>
      <c r="E57" s="20">
        <v>44557</v>
      </c>
      <c r="F57">
        <v>23.45</v>
      </c>
      <c r="G57">
        <v>10.522</v>
      </c>
    </row>
    <row r="58" spans="1:7">
      <c r="A58" s="20">
        <v>44602</v>
      </c>
      <c r="B58">
        <v>71.968999999999994</v>
      </c>
      <c r="C58">
        <v>8.1809999999999992</v>
      </c>
      <c r="E58" s="20">
        <v>44558</v>
      </c>
      <c r="F58">
        <v>23.6</v>
      </c>
      <c r="G58">
        <v>10.362</v>
      </c>
    </row>
    <row r="59" spans="1:7">
      <c r="A59" s="20">
        <v>44606</v>
      </c>
      <c r="B59">
        <v>69</v>
      </c>
      <c r="C59">
        <v>9.1310000000000002</v>
      </c>
      <c r="E59" s="20">
        <v>44559</v>
      </c>
      <c r="F59">
        <v>23.9</v>
      </c>
      <c r="G59">
        <v>10.032</v>
      </c>
    </row>
    <row r="60" spans="1:7">
      <c r="A60" s="20">
        <v>44607</v>
      </c>
      <c r="B60">
        <v>71.064999999999998</v>
      </c>
      <c r="C60">
        <v>8.4760000000000009</v>
      </c>
      <c r="E60" s="20">
        <v>44560</v>
      </c>
      <c r="F60">
        <v>23.95</v>
      </c>
      <c r="G60">
        <v>9.9990000000000006</v>
      </c>
    </row>
    <row r="61" spans="1:7">
      <c r="A61" s="20">
        <v>44609</v>
      </c>
      <c r="B61">
        <v>70.195999999999998</v>
      </c>
      <c r="C61">
        <v>8.7729999999999997</v>
      </c>
      <c r="E61" s="20">
        <v>44561</v>
      </c>
      <c r="F61">
        <v>23.86</v>
      </c>
      <c r="G61">
        <v>10.105</v>
      </c>
    </row>
    <row r="62" spans="1:7">
      <c r="A62" s="20">
        <v>44610</v>
      </c>
      <c r="B62">
        <v>70.195999999999998</v>
      </c>
      <c r="C62">
        <v>8.7780000000000005</v>
      </c>
      <c r="E62" s="20">
        <v>44564</v>
      </c>
      <c r="F62">
        <v>23.95</v>
      </c>
      <c r="G62">
        <v>10.013</v>
      </c>
    </row>
    <row r="63" spans="1:7">
      <c r="A63" s="20">
        <v>44615</v>
      </c>
      <c r="B63">
        <v>65.682000000000002</v>
      </c>
      <c r="C63">
        <v>10.288</v>
      </c>
      <c r="E63" s="20">
        <v>44565</v>
      </c>
      <c r="F63">
        <v>23.8</v>
      </c>
      <c r="G63">
        <v>10.185</v>
      </c>
    </row>
    <row r="64" spans="1:7">
      <c r="A64" s="20">
        <v>44621</v>
      </c>
      <c r="B64">
        <v>69.459000000000003</v>
      </c>
      <c r="C64">
        <v>9.0609999999999999</v>
      </c>
      <c r="E64" s="20">
        <v>44566</v>
      </c>
      <c r="F64">
        <v>23.9</v>
      </c>
      <c r="G64">
        <v>10.082000000000001</v>
      </c>
    </row>
    <row r="65" spans="1:7">
      <c r="A65" s="20">
        <v>44622</v>
      </c>
      <c r="B65">
        <v>70.774000000000001</v>
      </c>
      <c r="C65">
        <v>8.6419999999999995</v>
      </c>
      <c r="E65" s="20">
        <v>44567</v>
      </c>
      <c r="F65">
        <v>23.9</v>
      </c>
      <c r="G65">
        <v>10.103999999999999</v>
      </c>
    </row>
    <row r="66" spans="1:7">
      <c r="A66" s="20">
        <v>44623</v>
      </c>
      <c r="B66">
        <v>69.625</v>
      </c>
      <c r="C66">
        <v>9.0259999999999998</v>
      </c>
      <c r="E66" s="20">
        <v>44568</v>
      </c>
      <c r="F66">
        <v>23.84</v>
      </c>
      <c r="G66">
        <v>10.178000000000001</v>
      </c>
    </row>
    <row r="67" spans="1:7">
      <c r="A67" s="20">
        <v>44624</v>
      </c>
      <c r="B67">
        <v>68.819999999999993</v>
      </c>
      <c r="C67">
        <v>9.2949999999999999</v>
      </c>
      <c r="E67" s="20">
        <v>44571</v>
      </c>
      <c r="F67">
        <v>23.602</v>
      </c>
      <c r="G67">
        <v>10.451000000000001</v>
      </c>
    </row>
    <row r="68" spans="1:7">
      <c r="A68" s="20">
        <v>44627</v>
      </c>
      <c r="B68">
        <v>65.832999999999998</v>
      </c>
      <c r="C68">
        <v>10.311</v>
      </c>
      <c r="E68" s="20">
        <v>44572</v>
      </c>
      <c r="F68">
        <v>23.95</v>
      </c>
      <c r="G68">
        <v>10.071</v>
      </c>
    </row>
    <row r="69" spans="1:7">
      <c r="A69" s="20">
        <v>44629</v>
      </c>
      <c r="B69">
        <v>69.989000000000004</v>
      </c>
      <c r="C69">
        <v>8.9260000000000002</v>
      </c>
      <c r="E69" s="20">
        <v>44573</v>
      </c>
      <c r="F69">
        <v>23.91</v>
      </c>
      <c r="G69">
        <v>9.5459999999999994</v>
      </c>
    </row>
    <row r="70" spans="1:7">
      <c r="A70" s="20">
        <v>44631</v>
      </c>
      <c r="B70">
        <v>69.259</v>
      </c>
      <c r="C70">
        <v>9.1839999999999993</v>
      </c>
      <c r="E70" s="20">
        <v>44574</v>
      </c>
      <c r="F70">
        <v>23.8</v>
      </c>
      <c r="G70">
        <v>9.6920000000000002</v>
      </c>
    </row>
    <row r="71" spans="1:7">
      <c r="A71" s="20">
        <v>44634</v>
      </c>
      <c r="B71">
        <v>66.161000000000001</v>
      </c>
      <c r="C71">
        <v>10.234999999999999</v>
      </c>
      <c r="E71" s="20">
        <v>44575</v>
      </c>
      <c r="F71">
        <v>23.8</v>
      </c>
      <c r="G71">
        <v>9.6989999999999998</v>
      </c>
    </row>
    <row r="72" spans="1:7">
      <c r="A72" s="20">
        <v>44635</v>
      </c>
      <c r="B72">
        <v>65.067999999999998</v>
      </c>
      <c r="C72">
        <v>10.624000000000001</v>
      </c>
      <c r="E72" s="20">
        <v>44579</v>
      </c>
      <c r="F72">
        <v>23.65</v>
      </c>
      <c r="G72">
        <v>9.8689999999999998</v>
      </c>
    </row>
    <row r="73" spans="1:7">
      <c r="A73" s="20">
        <v>44636</v>
      </c>
      <c r="B73">
        <v>67.131</v>
      </c>
      <c r="C73">
        <v>9.9120000000000008</v>
      </c>
      <c r="E73" s="20">
        <v>44580</v>
      </c>
      <c r="F73">
        <v>23.867999999999999</v>
      </c>
      <c r="G73">
        <v>9.6389999999999993</v>
      </c>
    </row>
    <row r="74" spans="1:7">
      <c r="A74" s="20">
        <v>44637</v>
      </c>
      <c r="B74">
        <v>69.599999999999994</v>
      </c>
      <c r="C74">
        <v>9.1010000000000009</v>
      </c>
      <c r="E74" s="20">
        <v>44581</v>
      </c>
      <c r="F74">
        <v>23.98</v>
      </c>
      <c r="G74">
        <v>9.5380000000000003</v>
      </c>
    </row>
    <row r="75" spans="1:7">
      <c r="A75" s="20">
        <v>44638</v>
      </c>
      <c r="B75">
        <v>70.451999999999998</v>
      </c>
      <c r="C75">
        <v>8.827</v>
      </c>
      <c r="E75" s="20">
        <v>44582</v>
      </c>
      <c r="F75">
        <v>23</v>
      </c>
      <c r="G75">
        <v>10.631</v>
      </c>
    </row>
    <row r="76" spans="1:7">
      <c r="A76" s="20">
        <v>44642</v>
      </c>
      <c r="B76">
        <v>72.025000000000006</v>
      </c>
      <c r="C76">
        <v>8.3320000000000007</v>
      </c>
      <c r="E76" s="20">
        <v>44585</v>
      </c>
      <c r="F76">
        <v>22.15</v>
      </c>
      <c r="G76">
        <v>11.625999999999999</v>
      </c>
    </row>
    <row r="77" spans="1:7">
      <c r="A77" s="20">
        <v>44644</v>
      </c>
      <c r="B77">
        <v>72.302000000000007</v>
      </c>
      <c r="C77">
        <v>8.2620000000000005</v>
      </c>
      <c r="E77" s="20">
        <v>44586</v>
      </c>
      <c r="F77">
        <v>21.98</v>
      </c>
      <c r="G77">
        <v>11.837</v>
      </c>
    </row>
    <row r="78" spans="1:7">
      <c r="A78" s="20">
        <v>44648</v>
      </c>
      <c r="B78">
        <v>73.869</v>
      </c>
      <c r="C78">
        <v>7.7809999999999997</v>
      </c>
      <c r="E78" s="20">
        <v>44587</v>
      </c>
      <c r="F78">
        <v>21.88</v>
      </c>
      <c r="G78">
        <v>11.967000000000001</v>
      </c>
    </row>
    <row r="79" spans="1:7">
      <c r="A79" s="20">
        <v>44650</v>
      </c>
      <c r="B79">
        <v>72.935000000000002</v>
      </c>
      <c r="C79">
        <v>8.0749999999999993</v>
      </c>
      <c r="E79" s="20">
        <v>44588</v>
      </c>
      <c r="F79">
        <v>21.23</v>
      </c>
      <c r="G79">
        <v>12.785</v>
      </c>
    </row>
    <row r="80" spans="1:7">
      <c r="A80" s="20">
        <v>44656</v>
      </c>
      <c r="B80">
        <v>69.841999999999999</v>
      </c>
      <c r="C80">
        <v>9.0969999999999995</v>
      </c>
      <c r="E80" s="20">
        <v>44589</v>
      </c>
      <c r="F80">
        <v>21.75</v>
      </c>
      <c r="G80">
        <v>12.151</v>
      </c>
    </row>
    <row r="81" spans="1:7">
      <c r="A81" s="20">
        <v>44657</v>
      </c>
      <c r="B81">
        <v>68.143000000000001</v>
      </c>
      <c r="C81">
        <v>9.6720000000000006</v>
      </c>
      <c r="E81" s="20">
        <v>44592</v>
      </c>
      <c r="F81">
        <v>22.3</v>
      </c>
      <c r="G81">
        <v>11.497999999999999</v>
      </c>
    </row>
    <row r="82" spans="1:7">
      <c r="A82" s="20">
        <v>44662</v>
      </c>
      <c r="B82">
        <v>65.962999999999994</v>
      </c>
      <c r="C82">
        <v>10.454000000000001</v>
      </c>
      <c r="E82" s="20">
        <v>44593</v>
      </c>
      <c r="F82">
        <v>22.445</v>
      </c>
      <c r="G82">
        <v>11.335000000000001</v>
      </c>
    </row>
    <row r="83" spans="1:7">
      <c r="A83" s="20">
        <v>44663</v>
      </c>
      <c r="B83">
        <v>64.965000000000003</v>
      </c>
      <c r="C83">
        <v>10.816000000000001</v>
      </c>
      <c r="E83" s="20">
        <v>44594</v>
      </c>
      <c r="F83">
        <v>22.12</v>
      </c>
      <c r="G83">
        <v>11.728999999999999</v>
      </c>
    </row>
    <row r="84" spans="1:7">
      <c r="A84" s="20">
        <v>44664</v>
      </c>
      <c r="B84">
        <v>65.853999999999999</v>
      </c>
      <c r="C84">
        <v>10.521000000000001</v>
      </c>
      <c r="E84" s="20">
        <v>44595</v>
      </c>
      <c r="F84">
        <v>21.8</v>
      </c>
      <c r="G84">
        <v>12.143000000000001</v>
      </c>
    </row>
    <row r="85" spans="1:7">
      <c r="A85" s="20">
        <v>44669</v>
      </c>
      <c r="B85">
        <v>64.292000000000002</v>
      </c>
      <c r="C85">
        <v>11.096</v>
      </c>
      <c r="E85" s="20">
        <v>44596</v>
      </c>
      <c r="F85">
        <v>21.963999999999999</v>
      </c>
      <c r="G85">
        <v>11.952</v>
      </c>
    </row>
    <row r="86" spans="1:7">
      <c r="A86" s="20">
        <v>44670</v>
      </c>
      <c r="B86">
        <v>65.233000000000004</v>
      </c>
      <c r="C86">
        <v>10.760999999999999</v>
      </c>
      <c r="E86" s="20">
        <v>44599</v>
      </c>
      <c r="F86">
        <v>22.15</v>
      </c>
      <c r="G86">
        <v>11.736000000000001</v>
      </c>
    </row>
    <row r="87" spans="1:7">
      <c r="A87" s="20">
        <v>44671</v>
      </c>
      <c r="B87">
        <v>65.231999999999999</v>
      </c>
      <c r="C87">
        <v>10.766999999999999</v>
      </c>
      <c r="E87" s="20">
        <v>44600</v>
      </c>
      <c r="F87">
        <v>22.3</v>
      </c>
      <c r="G87">
        <v>11.565</v>
      </c>
    </row>
    <row r="88" spans="1:7">
      <c r="A88" s="20">
        <v>44672</v>
      </c>
      <c r="B88">
        <v>63.136000000000003</v>
      </c>
      <c r="C88">
        <v>11.555</v>
      </c>
      <c r="E88" s="20">
        <v>44601</v>
      </c>
      <c r="F88">
        <v>22.48</v>
      </c>
      <c r="G88">
        <v>11.36</v>
      </c>
    </row>
    <row r="89" spans="1:7">
      <c r="A89" s="20">
        <v>44676</v>
      </c>
      <c r="B89">
        <v>61.848999999999997</v>
      </c>
      <c r="C89">
        <v>12.055</v>
      </c>
      <c r="E89" s="20">
        <v>44602</v>
      </c>
      <c r="F89">
        <v>22.449000000000002</v>
      </c>
      <c r="G89">
        <v>11.422000000000001</v>
      </c>
    </row>
    <row r="90" spans="1:7">
      <c r="A90" s="20">
        <v>44678</v>
      </c>
      <c r="B90">
        <v>60.38</v>
      </c>
      <c r="C90">
        <v>12.641</v>
      </c>
      <c r="E90" s="20">
        <v>44603</v>
      </c>
      <c r="F90">
        <v>22.75</v>
      </c>
      <c r="G90">
        <v>11.074999999999999</v>
      </c>
    </row>
    <row r="91" spans="1:7">
      <c r="A91" s="20">
        <v>44680</v>
      </c>
      <c r="B91">
        <v>60.25</v>
      </c>
      <c r="C91">
        <v>12.721</v>
      </c>
      <c r="E91" s="20">
        <v>44606</v>
      </c>
      <c r="F91">
        <v>22.6</v>
      </c>
      <c r="G91">
        <v>11.259</v>
      </c>
    </row>
    <row r="92" spans="1:7">
      <c r="A92" s="20">
        <v>44683</v>
      </c>
      <c r="B92">
        <v>59.204000000000001</v>
      </c>
      <c r="C92">
        <v>13.147</v>
      </c>
      <c r="E92" s="20">
        <v>44607</v>
      </c>
      <c r="F92">
        <v>22.925000000000001</v>
      </c>
      <c r="G92">
        <v>10.888</v>
      </c>
    </row>
    <row r="93" spans="1:7">
      <c r="A93" s="20">
        <v>44684</v>
      </c>
      <c r="B93">
        <v>59.75</v>
      </c>
      <c r="C93">
        <v>12.935</v>
      </c>
      <c r="E93" s="20">
        <v>44608</v>
      </c>
      <c r="F93">
        <v>23.125</v>
      </c>
      <c r="G93">
        <v>10.664999999999999</v>
      </c>
    </row>
    <row r="94" spans="1:7">
      <c r="A94" s="20">
        <v>44685</v>
      </c>
      <c r="B94">
        <v>59.701000000000001</v>
      </c>
      <c r="C94">
        <v>12.961</v>
      </c>
      <c r="E94" s="20">
        <v>44609</v>
      </c>
      <c r="F94">
        <v>22.931999999999999</v>
      </c>
      <c r="G94">
        <v>10.919</v>
      </c>
    </row>
    <row r="95" spans="1:7">
      <c r="A95" s="20">
        <v>44686</v>
      </c>
      <c r="B95">
        <v>58.058</v>
      </c>
      <c r="C95">
        <v>13.654999999999999</v>
      </c>
      <c r="E95" s="20">
        <v>44610</v>
      </c>
      <c r="F95">
        <v>22.2</v>
      </c>
      <c r="G95">
        <v>11.795999999999999</v>
      </c>
    </row>
    <row r="96" spans="1:7">
      <c r="A96" s="20">
        <v>44690</v>
      </c>
      <c r="B96">
        <v>50.5</v>
      </c>
      <c r="C96">
        <v>17.067</v>
      </c>
      <c r="E96" s="20">
        <v>44614</v>
      </c>
      <c r="F96">
        <v>22.25</v>
      </c>
      <c r="G96">
        <v>11.744</v>
      </c>
    </row>
    <row r="97" spans="1:7">
      <c r="A97" s="20">
        <v>44691</v>
      </c>
      <c r="B97">
        <v>48</v>
      </c>
      <c r="C97">
        <v>18.329999999999998</v>
      </c>
      <c r="E97" s="20">
        <v>44615</v>
      </c>
      <c r="F97">
        <v>22</v>
      </c>
      <c r="G97">
        <v>12.057</v>
      </c>
    </row>
    <row r="98" spans="1:7">
      <c r="A98" s="20">
        <v>44692</v>
      </c>
      <c r="B98">
        <v>41.103999999999999</v>
      </c>
      <c r="C98">
        <v>22.225000000000001</v>
      </c>
      <c r="E98" s="20">
        <v>44616</v>
      </c>
      <c r="F98">
        <v>21.88</v>
      </c>
      <c r="G98">
        <v>12.231999999999999</v>
      </c>
    </row>
    <row r="99" spans="1:7">
      <c r="A99" s="20">
        <v>44693</v>
      </c>
      <c r="B99">
        <v>39.375</v>
      </c>
      <c r="C99">
        <v>23.358000000000001</v>
      </c>
      <c r="E99" s="20">
        <v>44617</v>
      </c>
      <c r="F99">
        <v>22.11</v>
      </c>
      <c r="G99">
        <v>11.976000000000001</v>
      </c>
    </row>
    <row r="100" spans="1:7">
      <c r="A100" s="20">
        <v>44694</v>
      </c>
      <c r="B100">
        <v>41.5</v>
      </c>
      <c r="C100">
        <v>22.035</v>
      </c>
      <c r="E100" s="20">
        <v>44620</v>
      </c>
      <c r="F100">
        <v>22.02</v>
      </c>
      <c r="G100">
        <v>12.095000000000001</v>
      </c>
    </row>
    <row r="101" spans="1:7">
      <c r="A101" s="20">
        <v>44697</v>
      </c>
      <c r="B101">
        <v>41.134</v>
      </c>
      <c r="C101">
        <v>22.273</v>
      </c>
      <c r="E101" s="20">
        <v>44621</v>
      </c>
      <c r="F101">
        <v>22.35</v>
      </c>
      <c r="G101">
        <v>11.701000000000001</v>
      </c>
    </row>
    <row r="102" spans="1:7">
      <c r="A102" s="20">
        <v>44698</v>
      </c>
      <c r="B102">
        <v>41.112000000000002</v>
      </c>
      <c r="C102">
        <v>22.3</v>
      </c>
      <c r="E102" s="20">
        <v>44622</v>
      </c>
      <c r="F102">
        <v>22.35</v>
      </c>
      <c r="G102">
        <v>11.71</v>
      </c>
    </row>
    <row r="103" spans="1:7">
      <c r="A103" s="20">
        <v>44699</v>
      </c>
      <c r="B103">
        <v>39.648000000000003</v>
      </c>
      <c r="C103">
        <v>23.238</v>
      </c>
      <c r="E103" s="20">
        <v>44623</v>
      </c>
      <c r="F103">
        <v>22.07</v>
      </c>
      <c r="G103">
        <v>12.079000000000001</v>
      </c>
    </row>
    <row r="104" spans="1:7">
      <c r="A104" s="20">
        <v>44700</v>
      </c>
      <c r="B104">
        <v>39</v>
      </c>
      <c r="C104">
        <v>23.702000000000002</v>
      </c>
      <c r="E104" s="20">
        <v>44624</v>
      </c>
      <c r="F104">
        <v>22</v>
      </c>
      <c r="G104">
        <v>12.173999999999999</v>
      </c>
    </row>
    <row r="105" spans="1:7">
      <c r="A105" s="20">
        <v>44704</v>
      </c>
      <c r="B105">
        <v>39</v>
      </c>
      <c r="C105">
        <v>23.731000000000002</v>
      </c>
      <c r="E105" s="20">
        <v>44627</v>
      </c>
      <c r="F105">
        <v>21.76</v>
      </c>
      <c r="G105">
        <v>12.483000000000001</v>
      </c>
    </row>
    <row r="106" spans="1:7">
      <c r="A106" s="20">
        <v>44706</v>
      </c>
      <c r="B106">
        <v>37.978000000000002</v>
      </c>
      <c r="C106">
        <v>24.443999999999999</v>
      </c>
      <c r="E106" s="20">
        <v>44628</v>
      </c>
      <c r="F106">
        <v>22.073</v>
      </c>
      <c r="G106">
        <v>12.102</v>
      </c>
    </row>
    <row r="107" spans="1:7">
      <c r="A107" s="20">
        <v>44707</v>
      </c>
      <c r="B107">
        <v>37.978000000000002</v>
      </c>
      <c r="C107">
        <v>24.504000000000001</v>
      </c>
      <c r="E107" s="20">
        <v>44629</v>
      </c>
      <c r="F107">
        <v>21.966999999999999</v>
      </c>
      <c r="G107">
        <v>12.242000000000001</v>
      </c>
    </row>
    <row r="108" spans="1:7">
      <c r="A108" s="20">
        <v>44712</v>
      </c>
      <c r="B108">
        <v>38.75</v>
      </c>
      <c r="C108">
        <v>23.998000000000001</v>
      </c>
      <c r="E108" s="20">
        <v>44630</v>
      </c>
      <c r="F108">
        <v>21.83</v>
      </c>
      <c r="G108">
        <v>12.442</v>
      </c>
    </row>
    <row r="109" spans="1:7">
      <c r="A109" s="20">
        <v>44713</v>
      </c>
      <c r="B109">
        <v>37.067999999999998</v>
      </c>
      <c r="C109">
        <v>25.163</v>
      </c>
      <c r="E109" s="20">
        <v>44631</v>
      </c>
      <c r="F109">
        <v>22</v>
      </c>
      <c r="G109">
        <v>12.238</v>
      </c>
    </row>
    <row r="110" spans="1:7">
      <c r="A110" s="20">
        <v>44714</v>
      </c>
      <c r="B110">
        <v>36.75</v>
      </c>
      <c r="C110">
        <v>25.434000000000001</v>
      </c>
      <c r="E110" s="20">
        <v>44634</v>
      </c>
      <c r="F110">
        <v>21.85</v>
      </c>
      <c r="G110">
        <v>12.435</v>
      </c>
    </row>
    <row r="111" spans="1:7">
      <c r="A111" s="20">
        <v>44719</v>
      </c>
      <c r="B111">
        <v>36.014000000000003</v>
      </c>
      <c r="C111">
        <v>26.01</v>
      </c>
      <c r="E111" s="20">
        <v>44635</v>
      </c>
      <c r="F111">
        <v>22</v>
      </c>
      <c r="G111">
        <v>12.257</v>
      </c>
    </row>
    <row r="112" spans="1:7">
      <c r="A112" s="20">
        <v>44722</v>
      </c>
      <c r="B112">
        <v>35.71</v>
      </c>
      <c r="C112">
        <v>26.312000000000001</v>
      </c>
      <c r="E112" s="20">
        <v>44636</v>
      </c>
      <c r="F112">
        <v>22</v>
      </c>
      <c r="G112">
        <v>12.266</v>
      </c>
    </row>
    <row r="113" spans="1:7">
      <c r="A113" s="20">
        <v>44725</v>
      </c>
      <c r="B113">
        <v>32.125</v>
      </c>
      <c r="C113">
        <v>29.138999999999999</v>
      </c>
      <c r="E113" s="20">
        <v>44637</v>
      </c>
      <c r="F113">
        <v>22</v>
      </c>
      <c r="G113">
        <v>12.294</v>
      </c>
    </row>
    <row r="114" spans="1:7">
      <c r="A114" s="20">
        <v>44726</v>
      </c>
      <c r="B114">
        <v>30.25</v>
      </c>
      <c r="C114">
        <v>30.774000000000001</v>
      </c>
      <c r="E114" s="20">
        <v>44638</v>
      </c>
      <c r="F114">
        <v>21.98</v>
      </c>
      <c r="G114">
        <v>12.327999999999999</v>
      </c>
    </row>
    <row r="115" spans="1:7">
      <c r="A115" s="20">
        <v>44727</v>
      </c>
      <c r="B115">
        <v>29.5</v>
      </c>
      <c r="C115">
        <v>31.472999999999999</v>
      </c>
      <c r="E115" s="20">
        <v>44641</v>
      </c>
      <c r="F115">
        <v>22.178999999999998</v>
      </c>
      <c r="G115">
        <v>12.089</v>
      </c>
    </row>
    <row r="116" spans="1:7">
      <c r="A116" s="20">
        <v>44728</v>
      </c>
      <c r="B116">
        <v>29.5</v>
      </c>
      <c r="C116">
        <v>31.552</v>
      </c>
      <c r="E116" s="20">
        <v>44642</v>
      </c>
      <c r="F116">
        <v>22.2</v>
      </c>
      <c r="G116">
        <v>12.071999999999999</v>
      </c>
    </row>
    <row r="117" spans="1:7">
      <c r="A117" s="20">
        <v>44733</v>
      </c>
      <c r="B117">
        <v>29.5</v>
      </c>
      <c r="C117">
        <v>31.591000000000001</v>
      </c>
      <c r="E117" s="20">
        <v>44643</v>
      </c>
      <c r="F117">
        <v>22.2</v>
      </c>
      <c r="G117">
        <v>12.081</v>
      </c>
    </row>
    <row r="118" spans="1:7">
      <c r="A118" s="20">
        <v>44735</v>
      </c>
      <c r="B118">
        <v>30.125</v>
      </c>
      <c r="C118">
        <v>31.097999999999999</v>
      </c>
      <c r="E118" s="20">
        <v>44644</v>
      </c>
      <c r="F118">
        <v>22.2</v>
      </c>
      <c r="G118">
        <v>12.108000000000001</v>
      </c>
    </row>
    <row r="119" spans="1:7">
      <c r="A119" s="20">
        <v>44736</v>
      </c>
      <c r="B119">
        <v>30.25</v>
      </c>
      <c r="C119">
        <v>31.004999999999999</v>
      </c>
      <c r="E119" s="20">
        <v>44645</v>
      </c>
      <c r="F119">
        <v>22.15</v>
      </c>
      <c r="G119">
        <v>12.18</v>
      </c>
    </row>
    <row r="120" spans="1:7">
      <c r="A120" s="20">
        <v>44740</v>
      </c>
      <c r="B120">
        <v>29.064</v>
      </c>
      <c r="C120">
        <v>32.137999999999998</v>
      </c>
      <c r="E120" s="20">
        <v>44648</v>
      </c>
      <c r="F120">
        <v>22.2</v>
      </c>
      <c r="G120">
        <v>12.127000000000001</v>
      </c>
    </row>
    <row r="121" spans="1:7">
      <c r="A121" s="20">
        <v>44741</v>
      </c>
      <c r="B121">
        <v>27.125</v>
      </c>
      <c r="C121">
        <v>34.063000000000002</v>
      </c>
      <c r="E121" s="20">
        <v>44649</v>
      </c>
      <c r="F121">
        <v>22.2</v>
      </c>
      <c r="G121">
        <v>12.127000000000001</v>
      </c>
    </row>
    <row r="122" spans="1:7">
      <c r="A122" s="20">
        <v>44742</v>
      </c>
      <c r="B122">
        <v>26.5</v>
      </c>
      <c r="C122">
        <v>34.798999999999999</v>
      </c>
      <c r="E122" s="20">
        <v>44650</v>
      </c>
      <c r="F122">
        <v>22.18</v>
      </c>
      <c r="G122">
        <v>12.161</v>
      </c>
    </row>
    <row r="123" spans="1:7">
      <c r="A123" s="20">
        <v>44749</v>
      </c>
      <c r="B123">
        <v>27.5</v>
      </c>
      <c r="C123">
        <v>33.896000000000001</v>
      </c>
      <c r="E123" s="20">
        <v>44651</v>
      </c>
      <c r="F123">
        <v>22.05</v>
      </c>
      <c r="G123">
        <v>12.352</v>
      </c>
    </row>
    <row r="124" spans="1:7">
      <c r="A124" s="20">
        <v>44753</v>
      </c>
      <c r="B124">
        <v>28.047000000000001</v>
      </c>
      <c r="C124">
        <v>33.39</v>
      </c>
      <c r="E124" s="20">
        <v>44652</v>
      </c>
      <c r="F124">
        <v>22.6</v>
      </c>
      <c r="G124">
        <v>11.677</v>
      </c>
    </row>
    <row r="125" spans="1:7">
      <c r="A125" s="20">
        <v>44755</v>
      </c>
      <c r="B125">
        <v>28.763000000000002</v>
      </c>
      <c r="C125">
        <v>32.731999999999999</v>
      </c>
      <c r="E125" s="20">
        <v>44655</v>
      </c>
      <c r="F125">
        <v>22.5</v>
      </c>
      <c r="G125">
        <v>11.808999999999999</v>
      </c>
    </row>
    <row r="126" spans="1:7">
      <c r="A126" s="20">
        <v>44760</v>
      </c>
      <c r="B126">
        <v>31.95</v>
      </c>
      <c r="C126">
        <v>29.931999999999999</v>
      </c>
      <c r="E126" s="20">
        <v>44656</v>
      </c>
      <c r="F126">
        <v>22.3</v>
      </c>
      <c r="G126">
        <v>12.066000000000001</v>
      </c>
    </row>
    <row r="127" spans="1:7">
      <c r="A127" s="20">
        <v>44761</v>
      </c>
      <c r="B127">
        <v>36.070999999999998</v>
      </c>
      <c r="C127">
        <v>26.651</v>
      </c>
      <c r="E127" s="20">
        <v>44657</v>
      </c>
      <c r="F127">
        <v>22.12</v>
      </c>
      <c r="G127">
        <v>12.301</v>
      </c>
    </row>
    <row r="128" spans="1:7">
      <c r="A128" s="20">
        <v>44762</v>
      </c>
      <c r="B128">
        <v>37.634</v>
      </c>
      <c r="C128">
        <v>25.527000000000001</v>
      </c>
      <c r="E128" s="20">
        <v>44658</v>
      </c>
      <c r="F128">
        <v>22</v>
      </c>
      <c r="G128">
        <v>12.481999999999999</v>
      </c>
    </row>
    <row r="129" spans="1:7">
      <c r="A129" s="20">
        <v>44763</v>
      </c>
      <c r="B129">
        <v>36.802999999999997</v>
      </c>
      <c r="C129">
        <v>26.175000000000001</v>
      </c>
      <c r="E129" s="20">
        <v>44659</v>
      </c>
      <c r="F129">
        <v>22.25</v>
      </c>
      <c r="G129">
        <v>12.175000000000001</v>
      </c>
    </row>
    <row r="130" spans="1:7">
      <c r="A130" s="20">
        <v>44764</v>
      </c>
      <c r="B130">
        <v>38.338000000000001</v>
      </c>
      <c r="C130">
        <v>25.091999999999999</v>
      </c>
      <c r="E130" s="20">
        <v>44662</v>
      </c>
      <c r="F130">
        <v>22.1</v>
      </c>
      <c r="G130">
        <v>12.374000000000001</v>
      </c>
    </row>
    <row r="131" spans="1:7">
      <c r="A131" s="20">
        <v>44769</v>
      </c>
      <c r="B131">
        <v>37.375</v>
      </c>
      <c r="C131">
        <v>25.824999999999999</v>
      </c>
      <c r="E131" s="20">
        <v>44663</v>
      </c>
      <c r="F131">
        <v>21.92</v>
      </c>
      <c r="G131">
        <v>11.945</v>
      </c>
    </row>
    <row r="132" spans="1:7">
      <c r="A132" s="20">
        <v>44770</v>
      </c>
      <c r="B132">
        <v>39.908000000000001</v>
      </c>
      <c r="C132">
        <v>24.094999999999999</v>
      </c>
      <c r="E132" s="20">
        <v>44664</v>
      </c>
      <c r="F132">
        <v>21.75</v>
      </c>
      <c r="G132">
        <v>12.194000000000001</v>
      </c>
    </row>
    <row r="133" spans="1:7">
      <c r="A133" s="20">
        <v>44775</v>
      </c>
      <c r="B133">
        <v>39.167000000000002</v>
      </c>
      <c r="C133">
        <v>24.643000000000001</v>
      </c>
      <c r="E133" s="20">
        <v>44665</v>
      </c>
      <c r="F133">
        <v>21.67</v>
      </c>
      <c r="G133">
        <v>12.305</v>
      </c>
    </row>
    <row r="134" spans="1:7">
      <c r="A134" s="20">
        <v>44777</v>
      </c>
      <c r="B134">
        <v>41.929000000000002</v>
      </c>
      <c r="C134">
        <v>22.876999999999999</v>
      </c>
      <c r="E134" s="20">
        <v>44669</v>
      </c>
      <c r="F134">
        <v>22</v>
      </c>
      <c r="G134">
        <v>11.898999999999999</v>
      </c>
    </row>
    <row r="135" spans="1:7">
      <c r="A135" s="20">
        <v>44778</v>
      </c>
      <c r="B135">
        <v>42.25</v>
      </c>
      <c r="C135">
        <v>22.687999999999999</v>
      </c>
      <c r="E135" s="20">
        <v>44670</v>
      </c>
      <c r="F135">
        <v>21.99</v>
      </c>
      <c r="G135">
        <v>11.920999999999999</v>
      </c>
    </row>
    <row r="136" spans="1:7">
      <c r="A136" s="20">
        <v>44781</v>
      </c>
      <c r="B136">
        <v>42.954000000000001</v>
      </c>
      <c r="C136">
        <v>22.260999999999999</v>
      </c>
      <c r="E136" s="20">
        <v>44671</v>
      </c>
      <c r="F136">
        <v>21.54</v>
      </c>
      <c r="G136">
        <v>12.497999999999999</v>
      </c>
    </row>
    <row r="137" spans="1:7">
      <c r="A137" s="20">
        <v>44782</v>
      </c>
      <c r="B137">
        <v>42.116</v>
      </c>
      <c r="C137">
        <v>22.800999999999998</v>
      </c>
      <c r="E137" s="20">
        <v>44672</v>
      </c>
      <c r="F137">
        <v>21.71</v>
      </c>
      <c r="G137">
        <v>12.31</v>
      </c>
    </row>
    <row r="138" spans="1:7">
      <c r="A138" s="20">
        <v>44783</v>
      </c>
      <c r="B138">
        <v>42.5</v>
      </c>
      <c r="C138">
        <v>22.573</v>
      </c>
      <c r="E138" s="20">
        <v>44673</v>
      </c>
      <c r="F138">
        <v>21.98</v>
      </c>
      <c r="G138">
        <v>11.978</v>
      </c>
    </row>
    <row r="139" spans="1:7">
      <c r="A139" s="20">
        <v>44784</v>
      </c>
      <c r="B139">
        <v>45.89</v>
      </c>
      <c r="C139">
        <v>20.571999999999999</v>
      </c>
      <c r="E139" s="20">
        <v>44676</v>
      </c>
      <c r="F139">
        <v>21.89</v>
      </c>
      <c r="G139">
        <v>12.1</v>
      </c>
    </row>
    <row r="140" spans="1:7">
      <c r="A140" s="20">
        <v>44796</v>
      </c>
      <c r="B140">
        <v>39.65</v>
      </c>
      <c r="C140">
        <v>24.64</v>
      </c>
      <c r="E140" s="20">
        <v>44677</v>
      </c>
      <c r="F140">
        <v>21.795000000000002</v>
      </c>
      <c r="G140">
        <v>12.23</v>
      </c>
    </row>
    <row r="141" spans="1:7">
      <c r="A141" s="20">
        <v>44804</v>
      </c>
      <c r="B141">
        <v>38.835000000000001</v>
      </c>
      <c r="C141">
        <v>25.321000000000002</v>
      </c>
      <c r="E141" s="20">
        <v>44678</v>
      </c>
      <c r="F141">
        <v>21.48</v>
      </c>
      <c r="G141">
        <v>12.641999999999999</v>
      </c>
    </row>
    <row r="142" spans="1:7">
      <c r="A142" s="20">
        <v>44811</v>
      </c>
      <c r="B142">
        <v>37.354999999999997</v>
      </c>
      <c r="C142">
        <v>26.51</v>
      </c>
      <c r="E142" s="20">
        <v>44679</v>
      </c>
      <c r="F142">
        <v>20.9</v>
      </c>
      <c r="G142">
        <v>13.433999999999999</v>
      </c>
    </row>
    <row r="143" spans="1:7">
      <c r="A143" s="20">
        <v>44813</v>
      </c>
      <c r="B143">
        <v>40.875</v>
      </c>
      <c r="C143">
        <v>24.091000000000001</v>
      </c>
      <c r="E143" s="20">
        <v>44680</v>
      </c>
      <c r="F143">
        <v>21.13</v>
      </c>
      <c r="G143">
        <v>13.138</v>
      </c>
    </row>
    <row r="144" spans="1:7">
      <c r="A144" s="20">
        <v>44816</v>
      </c>
      <c r="B144">
        <v>41.875</v>
      </c>
      <c r="C144">
        <v>23.443000000000001</v>
      </c>
      <c r="E144" s="20">
        <v>44683</v>
      </c>
      <c r="F144">
        <v>21.242999999999999</v>
      </c>
      <c r="G144">
        <v>13</v>
      </c>
    </row>
    <row r="145" spans="1:7">
      <c r="A145" s="20">
        <v>44820</v>
      </c>
      <c r="B145">
        <v>37.097000000000001</v>
      </c>
      <c r="C145">
        <v>26.895</v>
      </c>
      <c r="E145" s="20">
        <v>44684</v>
      </c>
      <c r="F145">
        <v>21.49</v>
      </c>
      <c r="G145">
        <v>12.686999999999999</v>
      </c>
    </row>
    <row r="146" spans="1:7">
      <c r="A146" s="20">
        <v>44824</v>
      </c>
      <c r="B146">
        <v>35.935000000000002</v>
      </c>
      <c r="C146">
        <v>27.824000000000002</v>
      </c>
      <c r="E146" s="20">
        <v>44685</v>
      </c>
      <c r="F146">
        <v>21.4</v>
      </c>
      <c r="G146">
        <v>12.813000000000001</v>
      </c>
    </row>
    <row r="147" spans="1:7">
      <c r="A147" s="20">
        <v>44844</v>
      </c>
      <c r="B147">
        <v>35.460999999999999</v>
      </c>
      <c r="C147">
        <v>28.577000000000002</v>
      </c>
      <c r="E147" s="20">
        <v>44686</v>
      </c>
      <c r="F147">
        <v>21.62</v>
      </c>
      <c r="G147">
        <v>12.557</v>
      </c>
    </row>
    <row r="148" spans="1:7">
      <c r="A148" s="20">
        <v>44860</v>
      </c>
      <c r="B148">
        <v>41.25</v>
      </c>
      <c r="C148">
        <v>24.558</v>
      </c>
      <c r="E148" s="20">
        <v>44687</v>
      </c>
      <c r="F148">
        <v>21.536000000000001</v>
      </c>
      <c r="G148">
        <v>12.676</v>
      </c>
    </row>
    <row r="149" spans="1:7">
      <c r="A149" s="20">
        <v>44861</v>
      </c>
      <c r="B149">
        <v>40.667999999999999</v>
      </c>
      <c r="C149">
        <v>25.010999999999999</v>
      </c>
      <c r="E149" s="20">
        <v>44690</v>
      </c>
      <c r="F149">
        <v>21.26</v>
      </c>
      <c r="G149">
        <v>13.047000000000001</v>
      </c>
    </row>
    <row r="150" spans="1:7">
      <c r="A150" s="20">
        <v>44872</v>
      </c>
      <c r="B150">
        <v>35.988999999999997</v>
      </c>
      <c r="C150">
        <v>28.675999999999998</v>
      </c>
      <c r="E150" s="20">
        <v>44691</v>
      </c>
      <c r="F150">
        <v>21.15</v>
      </c>
      <c r="G150">
        <v>13.202</v>
      </c>
    </row>
    <row r="151" spans="1:7">
      <c r="A151" s="20">
        <v>44873</v>
      </c>
      <c r="B151">
        <v>36.381</v>
      </c>
      <c r="C151">
        <v>28.38</v>
      </c>
      <c r="E151" s="20">
        <v>44692</v>
      </c>
      <c r="F151">
        <v>21</v>
      </c>
      <c r="G151">
        <v>13.413</v>
      </c>
    </row>
    <row r="152" spans="1:7">
      <c r="A152" s="20">
        <v>44874</v>
      </c>
      <c r="B152">
        <v>34</v>
      </c>
      <c r="C152">
        <v>30.443999999999999</v>
      </c>
      <c r="E152" s="20">
        <v>44693</v>
      </c>
      <c r="F152">
        <v>20.68</v>
      </c>
      <c r="G152">
        <v>13.879</v>
      </c>
    </row>
    <row r="153" spans="1:7">
      <c r="A153" s="20">
        <v>44875</v>
      </c>
      <c r="B153">
        <v>34</v>
      </c>
      <c r="C153">
        <v>30.465</v>
      </c>
      <c r="E153" s="20">
        <v>44694</v>
      </c>
      <c r="F153">
        <v>20.898</v>
      </c>
      <c r="G153">
        <v>13.593</v>
      </c>
    </row>
    <row r="154" spans="1:7">
      <c r="A154" s="20">
        <v>44881</v>
      </c>
      <c r="B154">
        <v>31.451000000000001</v>
      </c>
      <c r="C154">
        <v>32.847999999999999</v>
      </c>
      <c r="E154" s="20">
        <v>44697</v>
      </c>
      <c r="F154">
        <v>20.6</v>
      </c>
      <c r="G154">
        <v>14.01</v>
      </c>
    </row>
    <row r="155" spans="1:7">
      <c r="A155" s="20">
        <v>44888</v>
      </c>
      <c r="B155">
        <v>26</v>
      </c>
      <c r="C155">
        <v>38.908999999999999</v>
      </c>
      <c r="E155" s="20">
        <v>44698</v>
      </c>
      <c r="F155">
        <v>20.503</v>
      </c>
      <c r="G155">
        <v>14.154999999999999</v>
      </c>
    </row>
    <row r="156" spans="1:7">
      <c r="A156" s="20">
        <v>44915</v>
      </c>
      <c r="B156">
        <v>23</v>
      </c>
      <c r="C156">
        <v>43.500999999999998</v>
      </c>
      <c r="E156" s="20">
        <v>44699</v>
      </c>
      <c r="F156">
        <v>19.23</v>
      </c>
      <c r="G156">
        <v>16.004000000000001</v>
      </c>
    </row>
    <row r="157" spans="1:7">
      <c r="A157" s="20">
        <v>44917</v>
      </c>
      <c r="B157">
        <v>23.75</v>
      </c>
      <c r="C157">
        <v>42.622</v>
      </c>
      <c r="E157" s="20">
        <v>44700</v>
      </c>
      <c r="F157">
        <v>19.73</v>
      </c>
      <c r="G157">
        <v>15.301</v>
      </c>
    </row>
    <row r="158" spans="1:7">
      <c r="A158" s="20">
        <v>44929</v>
      </c>
      <c r="B158">
        <v>23.515000000000001</v>
      </c>
      <c r="C158">
        <v>43.194000000000003</v>
      </c>
      <c r="E158" s="20">
        <v>44701</v>
      </c>
      <c r="F158">
        <v>19.670000000000002</v>
      </c>
      <c r="G158">
        <v>15.401</v>
      </c>
    </row>
    <row r="159" spans="1:7">
      <c r="A159" s="20">
        <v>44936</v>
      </c>
      <c r="B159">
        <v>28.532</v>
      </c>
      <c r="C159">
        <v>37.192</v>
      </c>
      <c r="E159" s="20">
        <v>44704</v>
      </c>
      <c r="F159">
        <v>19.54</v>
      </c>
      <c r="G159">
        <v>15.605</v>
      </c>
    </row>
    <row r="160" spans="1:7">
      <c r="A160" s="20">
        <v>44938</v>
      </c>
      <c r="B160">
        <v>30.5</v>
      </c>
      <c r="C160">
        <v>35.216999999999999</v>
      </c>
      <c r="E160" s="20">
        <v>44705</v>
      </c>
      <c r="F160">
        <v>19.998999999999999</v>
      </c>
      <c r="G160">
        <v>14.946</v>
      </c>
    </row>
    <row r="161" spans="1:7">
      <c r="A161" s="20">
        <v>44939</v>
      </c>
      <c r="B161">
        <v>31.338999999999999</v>
      </c>
      <c r="C161">
        <v>34.389000000000003</v>
      </c>
      <c r="E161" s="20">
        <v>44706</v>
      </c>
      <c r="F161">
        <v>19.7</v>
      </c>
      <c r="G161">
        <v>15.393000000000001</v>
      </c>
    </row>
    <row r="162" spans="1:7">
      <c r="A162" s="20">
        <v>44943</v>
      </c>
      <c r="B162">
        <v>33.25</v>
      </c>
      <c r="C162">
        <v>32.564999999999998</v>
      </c>
      <c r="E162" s="20">
        <v>44707</v>
      </c>
      <c r="F162">
        <v>19.972999999999999</v>
      </c>
      <c r="G162">
        <v>15.032</v>
      </c>
    </row>
    <row r="163" spans="1:7">
      <c r="A163" s="20">
        <v>44944</v>
      </c>
      <c r="B163">
        <v>33</v>
      </c>
      <c r="C163">
        <v>32.823999999999998</v>
      </c>
      <c r="E163" s="20">
        <v>44708</v>
      </c>
      <c r="F163">
        <v>19.8</v>
      </c>
      <c r="G163">
        <v>15.295</v>
      </c>
    </row>
    <row r="164" spans="1:7">
      <c r="A164" s="20">
        <v>44949</v>
      </c>
      <c r="B164">
        <v>33.835000000000001</v>
      </c>
      <c r="C164">
        <v>32.161999999999999</v>
      </c>
      <c r="E164" s="20">
        <v>44712</v>
      </c>
      <c r="F164">
        <v>19.920000000000002</v>
      </c>
      <c r="G164">
        <v>15.132</v>
      </c>
    </row>
    <row r="165" spans="1:7">
      <c r="A165" s="20">
        <v>44950</v>
      </c>
      <c r="B165">
        <v>32.896999999999998</v>
      </c>
      <c r="C165">
        <v>33.064999999999998</v>
      </c>
      <c r="E165" s="20">
        <v>44713</v>
      </c>
      <c r="F165">
        <v>19.98</v>
      </c>
      <c r="G165">
        <v>15.057</v>
      </c>
    </row>
    <row r="166" spans="1:7">
      <c r="A166" s="20"/>
      <c r="E166" s="20">
        <v>44714</v>
      </c>
      <c r="F166">
        <v>19.850000000000001</v>
      </c>
      <c r="G166">
        <v>15.282999999999999</v>
      </c>
    </row>
    <row r="167" spans="1:7">
      <c r="A167" s="20"/>
      <c r="E167" s="20">
        <v>44715</v>
      </c>
      <c r="F167">
        <v>19.675000000000001</v>
      </c>
      <c r="G167">
        <v>15.553000000000001</v>
      </c>
    </row>
    <row r="168" spans="1:7">
      <c r="A168" s="20"/>
      <c r="E168" s="20">
        <v>44719</v>
      </c>
      <c r="F168">
        <v>19.95</v>
      </c>
      <c r="G168">
        <v>15.173</v>
      </c>
    </row>
    <row r="169" spans="1:7">
      <c r="A169" s="20"/>
      <c r="E169" s="20">
        <v>44720</v>
      </c>
      <c r="F169">
        <v>19.706</v>
      </c>
      <c r="G169">
        <v>15.542999999999999</v>
      </c>
    </row>
    <row r="170" spans="1:7">
      <c r="A170" s="20"/>
      <c r="E170" s="20">
        <v>44721</v>
      </c>
      <c r="F170">
        <v>19.928999999999998</v>
      </c>
      <c r="G170">
        <v>15.250999999999999</v>
      </c>
    </row>
    <row r="171" spans="1:7">
      <c r="A171" s="20"/>
      <c r="E171" s="20">
        <v>44722</v>
      </c>
      <c r="F171">
        <v>19.8</v>
      </c>
      <c r="G171">
        <v>15.454000000000001</v>
      </c>
    </row>
    <row r="172" spans="1:7">
      <c r="A172" s="20"/>
      <c r="E172" s="20">
        <v>44725</v>
      </c>
      <c r="F172">
        <v>18.93</v>
      </c>
      <c r="G172">
        <v>16.79</v>
      </c>
    </row>
    <row r="173" spans="1:7">
      <c r="A173" s="20"/>
      <c r="E173" s="20">
        <v>44726</v>
      </c>
      <c r="F173">
        <v>19</v>
      </c>
      <c r="G173">
        <v>16.693999999999999</v>
      </c>
    </row>
    <row r="174" spans="1:7">
      <c r="A174" s="20"/>
      <c r="E174" s="20">
        <v>44727</v>
      </c>
      <c r="F174">
        <v>19</v>
      </c>
      <c r="G174">
        <v>16.707999999999998</v>
      </c>
    </row>
    <row r="175" spans="1:7">
      <c r="A175" s="20"/>
      <c r="E175" s="20">
        <v>44728</v>
      </c>
      <c r="F175">
        <v>16.559999999999999</v>
      </c>
      <c r="G175">
        <v>20.917000000000002</v>
      </c>
    </row>
    <row r="176" spans="1:7">
      <c r="A176" s="20"/>
      <c r="E176" s="20">
        <v>44729</v>
      </c>
      <c r="F176">
        <v>16.95</v>
      </c>
      <c r="G176">
        <v>20.22</v>
      </c>
    </row>
    <row r="177" spans="1:7">
      <c r="A177" s="20"/>
      <c r="E177" s="20">
        <v>44733</v>
      </c>
      <c r="F177">
        <v>17.2</v>
      </c>
      <c r="G177">
        <v>19.79</v>
      </c>
    </row>
    <row r="178" spans="1:7">
      <c r="A178" s="20"/>
      <c r="E178" s="20">
        <v>44734</v>
      </c>
      <c r="F178">
        <v>17</v>
      </c>
      <c r="G178">
        <v>20.164000000000001</v>
      </c>
    </row>
    <row r="179" spans="1:7">
      <c r="A179" s="20"/>
      <c r="E179" s="20">
        <v>44735</v>
      </c>
      <c r="F179">
        <v>17.239000000000001</v>
      </c>
      <c r="G179">
        <v>19.786000000000001</v>
      </c>
    </row>
    <row r="180" spans="1:7">
      <c r="A180" s="20"/>
      <c r="E180" s="20">
        <v>44736</v>
      </c>
      <c r="F180">
        <v>17.149999999999999</v>
      </c>
      <c r="G180">
        <v>19.960999999999999</v>
      </c>
    </row>
    <row r="181" spans="1:7">
      <c r="A181" s="20"/>
      <c r="E181" s="20">
        <v>44739</v>
      </c>
      <c r="F181">
        <v>17.2</v>
      </c>
      <c r="G181">
        <v>19.888000000000002</v>
      </c>
    </row>
    <row r="182" spans="1:7">
      <c r="A182" s="20"/>
      <c r="E182" s="20">
        <v>44740</v>
      </c>
      <c r="F182">
        <v>16.68</v>
      </c>
      <c r="G182">
        <v>20.850999999999999</v>
      </c>
    </row>
    <row r="183" spans="1:7">
      <c r="A183" s="20"/>
      <c r="E183" s="20">
        <v>44741</v>
      </c>
      <c r="F183">
        <v>16.579999999999998</v>
      </c>
      <c r="G183">
        <v>21.055</v>
      </c>
    </row>
    <row r="184" spans="1:7">
      <c r="A184" s="20"/>
      <c r="E184" s="20">
        <v>44742</v>
      </c>
      <c r="F184">
        <v>14.64</v>
      </c>
      <c r="G184">
        <v>25.064</v>
      </c>
    </row>
    <row r="185" spans="1:7">
      <c r="A185" s="20"/>
      <c r="E185" s="20">
        <v>44743</v>
      </c>
      <c r="F185">
        <v>14</v>
      </c>
      <c r="G185">
        <v>26.533999999999999</v>
      </c>
    </row>
    <row r="186" spans="1:7">
      <c r="A186" s="20"/>
      <c r="E186" s="20">
        <v>44747</v>
      </c>
      <c r="F186">
        <v>14.03</v>
      </c>
      <c r="G186">
        <v>26.488</v>
      </c>
    </row>
    <row r="187" spans="1:7">
      <c r="A187" s="20"/>
      <c r="E187" s="20">
        <v>44748</v>
      </c>
      <c r="F187">
        <v>13.73</v>
      </c>
      <c r="G187">
        <v>27.219000000000001</v>
      </c>
    </row>
    <row r="188" spans="1:7">
      <c r="A188" s="20"/>
      <c r="E188" s="20">
        <v>44749</v>
      </c>
      <c r="F188">
        <v>13.97</v>
      </c>
      <c r="G188">
        <v>26.722000000000001</v>
      </c>
    </row>
    <row r="189" spans="1:7">
      <c r="A189" s="20"/>
      <c r="E189" s="20">
        <v>44750</v>
      </c>
      <c r="F189">
        <v>13.85</v>
      </c>
      <c r="G189">
        <v>27.029</v>
      </c>
    </row>
    <row r="190" spans="1:7">
      <c r="A190" s="20"/>
      <c r="E190" s="20">
        <v>44753</v>
      </c>
      <c r="F190">
        <v>13.7</v>
      </c>
      <c r="G190">
        <v>27.411999999999999</v>
      </c>
    </row>
    <row r="191" spans="1:7">
      <c r="A191" s="20"/>
      <c r="E191" s="20">
        <v>44754</v>
      </c>
      <c r="F191">
        <v>13.25</v>
      </c>
      <c r="G191">
        <v>27.256</v>
      </c>
    </row>
    <row r="192" spans="1:7">
      <c r="A192" s="20"/>
      <c r="E192" s="20">
        <v>44755</v>
      </c>
      <c r="F192">
        <v>13.28</v>
      </c>
      <c r="G192">
        <v>27.207000000000001</v>
      </c>
    </row>
    <row r="193" spans="1:7">
      <c r="A193" s="20"/>
      <c r="E193" s="20">
        <v>44756</v>
      </c>
      <c r="F193">
        <v>13.05</v>
      </c>
      <c r="G193">
        <v>27.835999999999999</v>
      </c>
    </row>
    <row r="194" spans="1:7">
      <c r="A194" s="20"/>
      <c r="E194" s="20">
        <v>44757</v>
      </c>
      <c r="F194">
        <v>13</v>
      </c>
      <c r="G194">
        <v>27.983000000000001</v>
      </c>
    </row>
    <row r="195" spans="1:7">
      <c r="A195" s="20"/>
      <c r="E195" s="20">
        <v>44760</v>
      </c>
      <c r="F195">
        <v>13.35</v>
      </c>
      <c r="G195">
        <v>27.155999999999999</v>
      </c>
    </row>
    <row r="196" spans="1:7">
      <c r="A196" s="20"/>
      <c r="E196" s="20">
        <v>44761</v>
      </c>
      <c r="F196">
        <v>13.5</v>
      </c>
      <c r="G196">
        <v>26.823</v>
      </c>
    </row>
    <row r="197" spans="1:7">
      <c r="A197" s="20"/>
      <c r="E197" s="20">
        <v>44762</v>
      </c>
      <c r="F197">
        <v>13.5</v>
      </c>
      <c r="G197">
        <v>26.846</v>
      </c>
    </row>
    <row r="198" spans="1:7">
      <c r="A198" s="20"/>
      <c r="E198" s="20">
        <v>44763</v>
      </c>
      <c r="F198">
        <v>13.3</v>
      </c>
      <c r="G198">
        <v>27.393999999999998</v>
      </c>
    </row>
    <row r="199" spans="1:7">
      <c r="A199" s="20"/>
      <c r="E199" s="20">
        <v>44764</v>
      </c>
      <c r="F199">
        <v>13.31</v>
      </c>
      <c r="G199">
        <v>27.393000000000001</v>
      </c>
    </row>
    <row r="200" spans="1:7">
      <c r="A200" s="20"/>
      <c r="E200" s="20">
        <v>44767</v>
      </c>
      <c r="F200">
        <v>13.3</v>
      </c>
      <c r="G200">
        <v>27.440999999999999</v>
      </c>
    </row>
    <row r="201" spans="1:7">
      <c r="A201" s="20"/>
      <c r="E201" s="20">
        <v>44768</v>
      </c>
      <c r="F201">
        <v>13.25</v>
      </c>
      <c r="G201">
        <v>27.585999999999999</v>
      </c>
    </row>
    <row r="202" spans="1:7">
      <c r="A202" s="20"/>
      <c r="E202" s="20">
        <v>44769</v>
      </c>
      <c r="F202">
        <v>13.48</v>
      </c>
      <c r="G202">
        <v>27.056000000000001</v>
      </c>
    </row>
    <row r="203" spans="1:7">
      <c r="A203" s="20"/>
      <c r="E203" s="20">
        <v>44770</v>
      </c>
      <c r="F203">
        <v>13.4</v>
      </c>
      <c r="G203">
        <v>27.294</v>
      </c>
    </row>
    <row r="204" spans="1:7">
      <c r="A204" s="20"/>
      <c r="E204" s="20">
        <v>44771</v>
      </c>
      <c r="F204">
        <v>13.41</v>
      </c>
      <c r="G204">
        <v>27.294</v>
      </c>
    </row>
    <row r="205" spans="1:7">
      <c r="A205" s="20"/>
      <c r="E205" s="20">
        <v>44774</v>
      </c>
      <c r="F205">
        <v>13.46</v>
      </c>
      <c r="G205">
        <v>27.196999999999999</v>
      </c>
    </row>
    <row r="206" spans="1:7">
      <c r="A206" s="20"/>
      <c r="E206" s="20">
        <v>44775</v>
      </c>
      <c r="F206">
        <v>13.96</v>
      </c>
      <c r="G206">
        <v>26.047000000000001</v>
      </c>
    </row>
    <row r="207" spans="1:7">
      <c r="A207" s="20"/>
      <c r="E207" s="20">
        <v>44776</v>
      </c>
      <c r="F207">
        <v>14.84</v>
      </c>
      <c r="G207">
        <v>24.123999999999999</v>
      </c>
    </row>
    <row r="208" spans="1:7">
      <c r="A208" s="20"/>
      <c r="E208" s="20">
        <v>44777</v>
      </c>
      <c r="F208">
        <v>15.7</v>
      </c>
      <c r="G208">
        <v>22.411999999999999</v>
      </c>
    </row>
    <row r="209" spans="1:7">
      <c r="A209" s="20"/>
      <c r="E209" s="20">
        <v>44778</v>
      </c>
      <c r="F209">
        <v>15.8</v>
      </c>
      <c r="G209">
        <v>22.231999999999999</v>
      </c>
    </row>
    <row r="210" spans="1:7">
      <c r="A210" s="20"/>
      <c r="E210" s="20">
        <v>44781</v>
      </c>
      <c r="F210">
        <v>15.79</v>
      </c>
      <c r="G210">
        <v>22.271000000000001</v>
      </c>
    </row>
    <row r="211" spans="1:7">
      <c r="A211" s="20"/>
      <c r="E211" s="20">
        <v>44782</v>
      </c>
      <c r="F211">
        <v>15.375</v>
      </c>
      <c r="G211">
        <v>23.126999999999999</v>
      </c>
    </row>
    <row r="212" spans="1:7">
      <c r="A212" s="20"/>
      <c r="E212" s="20">
        <v>44783</v>
      </c>
      <c r="F212">
        <v>15.77</v>
      </c>
      <c r="G212">
        <v>22.349</v>
      </c>
    </row>
    <row r="213" spans="1:7">
      <c r="A213" s="20"/>
      <c r="E213" s="20">
        <v>44784</v>
      </c>
      <c r="F213">
        <v>15.7</v>
      </c>
      <c r="G213">
        <v>22.545999999999999</v>
      </c>
    </row>
    <row r="214" spans="1:7">
      <c r="A214" s="20"/>
      <c r="E214" s="20">
        <v>44785</v>
      </c>
      <c r="F214">
        <v>15.9</v>
      </c>
      <c r="G214">
        <v>22.166</v>
      </c>
    </row>
    <row r="215" spans="1:7">
      <c r="A215" s="20"/>
      <c r="E215" s="20">
        <v>44788</v>
      </c>
      <c r="F215">
        <v>15.7</v>
      </c>
      <c r="G215">
        <v>22.584</v>
      </c>
    </row>
    <row r="216" spans="1:7">
      <c r="A216" s="20"/>
      <c r="E216" s="20">
        <v>44789</v>
      </c>
      <c r="F216">
        <v>15.26</v>
      </c>
      <c r="G216">
        <v>23.504000000000001</v>
      </c>
    </row>
    <row r="217" spans="1:7">
      <c r="A217" s="20"/>
      <c r="E217" s="20">
        <v>44790</v>
      </c>
      <c r="F217">
        <v>14.75</v>
      </c>
      <c r="G217">
        <v>24.61</v>
      </c>
    </row>
    <row r="218" spans="1:7">
      <c r="A218" s="20"/>
      <c r="E218" s="20">
        <v>44791</v>
      </c>
      <c r="F218">
        <v>15.27</v>
      </c>
      <c r="G218">
        <v>23.564</v>
      </c>
    </row>
    <row r="219" spans="1:7">
      <c r="A219" s="20"/>
      <c r="E219" s="20">
        <v>44792</v>
      </c>
      <c r="F219">
        <v>14.25</v>
      </c>
      <c r="G219">
        <v>25.812000000000001</v>
      </c>
    </row>
    <row r="220" spans="1:7">
      <c r="A220" s="20"/>
      <c r="E220" s="20">
        <v>44795</v>
      </c>
      <c r="F220">
        <v>14.35</v>
      </c>
      <c r="G220">
        <v>25.606999999999999</v>
      </c>
    </row>
    <row r="221" spans="1:7">
      <c r="A221" s="20"/>
      <c r="E221" s="20">
        <v>44796</v>
      </c>
      <c r="F221">
        <v>14.49</v>
      </c>
      <c r="G221">
        <v>25.314</v>
      </c>
    </row>
    <row r="222" spans="1:7">
      <c r="A222" s="20"/>
      <c r="E222" s="20">
        <v>44797</v>
      </c>
      <c r="F222">
        <v>14.49</v>
      </c>
      <c r="G222">
        <v>25.335999999999999</v>
      </c>
    </row>
    <row r="223" spans="1:7">
      <c r="A223" s="20"/>
      <c r="E223" s="20">
        <v>44798</v>
      </c>
      <c r="F223">
        <v>14.5</v>
      </c>
      <c r="G223">
        <v>25.381</v>
      </c>
    </row>
    <row r="224" spans="1:7">
      <c r="A224" s="20"/>
      <c r="E224" s="20">
        <v>44799</v>
      </c>
      <c r="F224">
        <v>14.05</v>
      </c>
      <c r="G224">
        <v>26.434000000000001</v>
      </c>
    </row>
    <row r="225" spans="1:7">
      <c r="A225" s="20"/>
      <c r="E225" s="20">
        <v>44802</v>
      </c>
      <c r="F225">
        <v>14</v>
      </c>
      <c r="G225">
        <v>26.550999999999998</v>
      </c>
    </row>
    <row r="226" spans="1:7">
      <c r="A226" s="20"/>
      <c r="E226" s="20">
        <v>44803</v>
      </c>
      <c r="F226">
        <v>14.2</v>
      </c>
      <c r="G226">
        <v>26.109000000000002</v>
      </c>
    </row>
    <row r="227" spans="1:7">
      <c r="A227" s="20"/>
      <c r="E227" s="20">
        <v>44804</v>
      </c>
      <c r="F227">
        <v>14.114000000000001</v>
      </c>
      <c r="G227">
        <v>26.332000000000001</v>
      </c>
    </row>
    <row r="228" spans="1:7">
      <c r="A228" s="20"/>
      <c r="E228" s="20">
        <v>44805</v>
      </c>
      <c r="F228">
        <v>13.9</v>
      </c>
      <c r="G228">
        <v>26.93</v>
      </c>
    </row>
    <row r="229" spans="1:7">
      <c r="A229" s="20"/>
      <c r="E229" s="20">
        <v>44806</v>
      </c>
      <c r="F229">
        <v>14</v>
      </c>
      <c r="G229">
        <v>26.716999999999999</v>
      </c>
    </row>
    <row r="230" spans="1:7">
      <c r="A230" s="20"/>
      <c r="E230" s="20">
        <v>44810</v>
      </c>
      <c r="F230">
        <v>13.975</v>
      </c>
      <c r="G230">
        <v>26.8</v>
      </c>
    </row>
    <row r="231" spans="1:7">
      <c r="A231" s="20"/>
      <c r="E231" s="20">
        <v>44811</v>
      </c>
      <c r="F231">
        <v>13.86</v>
      </c>
      <c r="G231">
        <v>27.099</v>
      </c>
    </row>
    <row r="232" spans="1:7">
      <c r="A232" s="20"/>
      <c r="E232" s="20">
        <v>44812</v>
      </c>
      <c r="F232">
        <v>13.88</v>
      </c>
      <c r="G232">
        <v>27.123000000000001</v>
      </c>
    </row>
    <row r="233" spans="1:7">
      <c r="A233" s="20"/>
      <c r="E233" s="20">
        <v>44813</v>
      </c>
      <c r="F233">
        <v>13.5</v>
      </c>
      <c r="G233">
        <v>28.077999999999999</v>
      </c>
    </row>
    <row r="234" spans="1:7">
      <c r="A234" s="20"/>
      <c r="E234" s="20">
        <v>44816</v>
      </c>
      <c r="F234">
        <v>13.8</v>
      </c>
      <c r="G234">
        <v>27.366</v>
      </c>
    </row>
    <row r="235" spans="1:7">
      <c r="A235" s="20"/>
      <c r="E235" s="20">
        <v>44817</v>
      </c>
      <c r="F235">
        <v>14</v>
      </c>
      <c r="G235">
        <v>26.908999999999999</v>
      </c>
    </row>
    <row r="236" spans="1:7">
      <c r="A236" s="20"/>
      <c r="E236" s="20">
        <v>44818</v>
      </c>
      <c r="F236">
        <v>13.95</v>
      </c>
      <c r="G236">
        <v>27.053000000000001</v>
      </c>
    </row>
    <row r="237" spans="1:7">
      <c r="A237" s="20"/>
      <c r="E237" s="20">
        <v>44819</v>
      </c>
      <c r="F237">
        <v>13.94</v>
      </c>
      <c r="G237">
        <v>27.15</v>
      </c>
    </row>
    <row r="238" spans="1:7">
      <c r="A238" s="20"/>
      <c r="E238" s="20">
        <v>44820</v>
      </c>
      <c r="F238">
        <v>13.55</v>
      </c>
      <c r="G238">
        <v>28.132000000000001</v>
      </c>
    </row>
    <row r="239" spans="1:7">
      <c r="A239" s="20"/>
      <c r="E239" s="20">
        <v>44823</v>
      </c>
      <c r="F239">
        <v>13.55</v>
      </c>
      <c r="G239">
        <v>28.158000000000001</v>
      </c>
    </row>
    <row r="240" spans="1:7">
      <c r="A240" s="20"/>
      <c r="E240" s="20">
        <v>44824</v>
      </c>
      <c r="F240">
        <v>13.6</v>
      </c>
      <c r="G240">
        <v>28.058</v>
      </c>
    </row>
    <row r="241" spans="1:7">
      <c r="A241" s="20"/>
      <c r="E241" s="20">
        <v>44825</v>
      </c>
      <c r="F241">
        <v>13.7</v>
      </c>
      <c r="G241">
        <v>27.835000000000001</v>
      </c>
    </row>
    <row r="242" spans="1:7">
      <c r="A242" s="20"/>
      <c r="E242" s="20">
        <v>44826</v>
      </c>
      <c r="F242">
        <v>13.25</v>
      </c>
      <c r="G242">
        <v>29.052</v>
      </c>
    </row>
    <row r="243" spans="1:7">
      <c r="A243" s="20"/>
      <c r="E243" s="20">
        <v>44827</v>
      </c>
      <c r="F243">
        <v>13.385</v>
      </c>
      <c r="G243">
        <v>28.731000000000002</v>
      </c>
    </row>
    <row r="244" spans="1:7">
      <c r="A244" s="20"/>
      <c r="E244" s="20">
        <v>44830</v>
      </c>
      <c r="F244">
        <v>12.95</v>
      </c>
      <c r="G244">
        <v>29.896000000000001</v>
      </c>
    </row>
    <row r="245" spans="1:7">
      <c r="A245" s="20"/>
      <c r="E245" s="20">
        <v>44831</v>
      </c>
      <c r="F245">
        <v>12.75</v>
      </c>
      <c r="G245">
        <v>30.463999999999999</v>
      </c>
    </row>
    <row r="246" spans="1:7">
      <c r="A246" s="20"/>
      <c r="E246" s="20">
        <v>44832</v>
      </c>
      <c r="F246">
        <v>12.6</v>
      </c>
      <c r="G246">
        <v>30.905000000000001</v>
      </c>
    </row>
    <row r="247" spans="1:7">
      <c r="A247" s="20"/>
      <c r="E247" s="20">
        <v>44833</v>
      </c>
      <c r="F247">
        <v>12.4</v>
      </c>
      <c r="G247">
        <v>31.555</v>
      </c>
    </row>
    <row r="248" spans="1:7">
      <c r="A248" s="20"/>
      <c r="E248" s="20">
        <v>44834</v>
      </c>
      <c r="F248">
        <v>12.2</v>
      </c>
      <c r="G248">
        <v>32.159999999999997</v>
      </c>
    </row>
    <row r="249" spans="1:7">
      <c r="A249" s="20"/>
      <c r="E249" s="20">
        <v>44837</v>
      </c>
      <c r="F249">
        <v>11.97</v>
      </c>
      <c r="G249">
        <v>32.868000000000002</v>
      </c>
    </row>
    <row r="250" spans="1:7">
      <c r="A250" s="20"/>
      <c r="E250" s="20">
        <v>44838</v>
      </c>
      <c r="F250">
        <v>11.5</v>
      </c>
      <c r="G250">
        <v>34.341000000000001</v>
      </c>
    </row>
    <row r="251" spans="1:7">
      <c r="A251" s="20"/>
      <c r="E251" s="20">
        <v>44839</v>
      </c>
      <c r="F251">
        <v>11.5</v>
      </c>
      <c r="G251">
        <v>34.374000000000002</v>
      </c>
    </row>
    <row r="252" spans="1:7">
      <c r="A252" s="20"/>
      <c r="E252" s="20">
        <v>44840</v>
      </c>
      <c r="F252">
        <v>11</v>
      </c>
      <c r="G252">
        <v>36.137999999999998</v>
      </c>
    </row>
    <row r="253" spans="1:7">
      <c r="A253" s="20"/>
      <c r="E253" s="20">
        <v>44841</v>
      </c>
      <c r="F253">
        <v>11.2</v>
      </c>
      <c r="G253">
        <v>35.509</v>
      </c>
    </row>
    <row r="254" spans="1:7">
      <c r="A254" s="20"/>
      <c r="E254" s="20">
        <v>44844</v>
      </c>
      <c r="F254">
        <v>11.02</v>
      </c>
      <c r="G254">
        <v>36.106999999999999</v>
      </c>
    </row>
    <row r="255" spans="1:7">
      <c r="A255" s="20"/>
      <c r="E255" s="20">
        <v>44845</v>
      </c>
      <c r="F255">
        <v>8.17</v>
      </c>
      <c r="G255">
        <v>47.838000000000001</v>
      </c>
    </row>
    <row r="256" spans="1:7">
      <c r="A256" s="20"/>
      <c r="E256" s="20">
        <v>44846</v>
      </c>
      <c r="F256">
        <v>8.48</v>
      </c>
      <c r="G256">
        <v>43.951000000000001</v>
      </c>
    </row>
    <row r="257" spans="1:7">
      <c r="A257" s="20"/>
      <c r="E257" s="20">
        <v>44847</v>
      </c>
      <c r="F257">
        <v>8</v>
      </c>
      <c r="G257">
        <v>46.301000000000002</v>
      </c>
    </row>
    <row r="258" spans="1:7">
      <c r="A258" s="20"/>
      <c r="E258" s="20">
        <v>44848</v>
      </c>
      <c r="F258">
        <v>7.93</v>
      </c>
      <c r="G258">
        <v>46.686999999999998</v>
      </c>
    </row>
    <row r="259" spans="1:7">
      <c r="A259" s="20"/>
      <c r="E259" s="20">
        <v>44851</v>
      </c>
      <c r="F259">
        <v>7.35</v>
      </c>
      <c r="G259">
        <v>49.707999999999998</v>
      </c>
    </row>
    <row r="260" spans="1:7">
      <c r="A260" s="20"/>
      <c r="E260" s="20">
        <v>44852</v>
      </c>
      <c r="F260">
        <v>7.39</v>
      </c>
      <c r="G260">
        <v>49.543999999999997</v>
      </c>
    </row>
    <row r="261" spans="1:7">
      <c r="A261" s="20"/>
      <c r="E261" s="20">
        <v>44853</v>
      </c>
      <c r="F261">
        <v>7.15</v>
      </c>
      <c r="G261">
        <v>50.914000000000001</v>
      </c>
    </row>
    <row r="262" spans="1:7">
      <c r="A262" s="20"/>
      <c r="E262" s="20">
        <v>44854</v>
      </c>
      <c r="F262">
        <v>6.7</v>
      </c>
      <c r="G262">
        <v>53.728000000000002</v>
      </c>
    </row>
    <row r="263" spans="1:7">
      <c r="A263" s="20"/>
      <c r="E263" s="20">
        <v>44855</v>
      </c>
      <c r="F263">
        <v>6.6520000000000001</v>
      </c>
      <c r="G263">
        <v>54.082000000000001</v>
      </c>
    </row>
    <row r="264" spans="1:7">
      <c r="A264" s="20"/>
      <c r="E264" s="20">
        <v>44858</v>
      </c>
      <c r="F264">
        <v>6.29</v>
      </c>
      <c r="G264">
        <v>56.491999999999997</v>
      </c>
    </row>
    <row r="265" spans="1:7">
      <c r="A265" s="20"/>
      <c r="E265" s="20">
        <v>44859</v>
      </c>
      <c r="F265">
        <v>6.8</v>
      </c>
      <c r="G265">
        <v>53.289000000000001</v>
      </c>
    </row>
    <row r="266" spans="1:7">
      <c r="A266" s="20"/>
      <c r="E266" s="20">
        <v>44860</v>
      </c>
      <c r="F266">
        <v>6.8</v>
      </c>
      <c r="G266">
        <v>53.347000000000001</v>
      </c>
    </row>
    <row r="267" spans="1:7">
      <c r="A267" s="20"/>
      <c r="E267" s="20">
        <v>44861</v>
      </c>
      <c r="F267">
        <v>7.12</v>
      </c>
      <c r="G267">
        <v>51.572000000000003</v>
      </c>
    </row>
    <row r="268" spans="1:7">
      <c r="A268" s="20"/>
      <c r="E268" s="20">
        <v>44862</v>
      </c>
      <c r="F268">
        <v>7.07</v>
      </c>
      <c r="G268">
        <v>51.914999999999999</v>
      </c>
    </row>
    <row r="269" spans="1:7">
      <c r="A269" s="20"/>
      <c r="E269" s="20">
        <v>44865</v>
      </c>
      <c r="F269">
        <v>5.85</v>
      </c>
      <c r="G269">
        <v>60.021999999999998</v>
      </c>
    </row>
    <row r="270" spans="1:7">
      <c r="A270" s="20"/>
      <c r="E270" s="20">
        <v>44866</v>
      </c>
      <c r="F270">
        <v>5.87</v>
      </c>
      <c r="G270">
        <v>59.94</v>
      </c>
    </row>
    <row r="271" spans="1:7">
      <c r="A271" s="20"/>
      <c r="E271" s="20">
        <v>44867</v>
      </c>
      <c r="F271">
        <v>4.95</v>
      </c>
      <c r="G271">
        <v>67.838999999999999</v>
      </c>
    </row>
    <row r="272" spans="1:7">
      <c r="A272" s="20"/>
      <c r="E272" s="20">
        <v>44868</v>
      </c>
      <c r="F272">
        <v>5.2</v>
      </c>
      <c r="G272">
        <v>65.75</v>
      </c>
    </row>
    <row r="273" spans="1:7">
      <c r="A273" s="20"/>
      <c r="E273" s="20">
        <v>44869</v>
      </c>
      <c r="F273">
        <v>5.29</v>
      </c>
      <c r="G273">
        <v>65.025999999999996</v>
      </c>
    </row>
    <row r="274" spans="1:7">
      <c r="A274" s="20"/>
      <c r="E274" s="20">
        <v>44872</v>
      </c>
      <c r="F274">
        <v>4.91</v>
      </c>
      <c r="G274">
        <v>68.650000000000006</v>
      </c>
    </row>
    <row r="275" spans="1:7">
      <c r="A275" s="20"/>
      <c r="E275" s="20">
        <v>44873</v>
      </c>
      <c r="F275">
        <v>4.37</v>
      </c>
      <c r="G275">
        <v>74.56</v>
      </c>
    </row>
    <row r="276" spans="1:7">
      <c r="A276" s="20"/>
      <c r="E276" s="20">
        <v>44874</v>
      </c>
      <c r="F276">
        <v>3.69</v>
      </c>
      <c r="G276">
        <v>84.188999999999993</v>
      </c>
    </row>
    <row r="277" spans="1:7">
      <c r="A277" s="20"/>
      <c r="E277" s="20">
        <v>44875</v>
      </c>
      <c r="F277">
        <v>3.49</v>
      </c>
      <c r="G277">
        <v>87.578000000000003</v>
      </c>
    </row>
    <row r="278" spans="1:7">
      <c r="A278" s="20"/>
      <c r="E278" s="20">
        <v>44876</v>
      </c>
      <c r="F278">
        <v>4</v>
      </c>
      <c r="G278">
        <v>79.78</v>
      </c>
    </row>
    <row r="279" spans="1:7">
      <c r="A279" s="20"/>
      <c r="E279" s="20">
        <v>44879</v>
      </c>
      <c r="F279">
        <v>3.5</v>
      </c>
      <c r="G279">
        <v>87.537999999999997</v>
      </c>
    </row>
    <row r="280" spans="1:7">
      <c r="A280" s="20"/>
      <c r="E280" s="20">
        <v>44880</v>
      </c>
      <c r="F280">
        <v>1.88</v>
      </c>
      <c r="G280">
        <v>136.029</v>
      </c>
    </row>
    <row r="281" spans="1:7">
      <c r="A281" s="20"/>
      <c r="E281" s="20">
        <v>44881</v>
      </c>
      <c r="F281">
        <v>1.734</v>
      </c>
      <c r="G281">
        <v>145.173</v>
      </c>
    </row>
    <row r="282" spans="1:7">
      <c r="A282" s="20"/>
      <c r="E282" s="20">
        <v>44882</v>
      </c>
      <c r="F282">
        <v>1.2</v>
      </c>
      <c r="G282">
        <v>201.25299999999999</v>
      </c>
    </row>
    <row r="283" spans="1:7">
      <c r="A283" s="20"/>
      <c r="E283" s="20">
        <v>44883</v>
      </c>
      <c r="F283">
        <v>0.9</v>
      </c>
      <c r="G283">
        <v>269.98599999999999</v>
      </c>
    </row>
    <row r="284" spans="1:7">
      <c r="A284" s="20"/>
      <c r="E284" s="20">
        <v>44886</v>
      </c>
      <c r="F284">
        <v>0.91</v>
      </c>
      <c r="G284">
        <v>268.464</v>
      </c>
    </row>
    <row r="285" spans="1:7">
      <c r="A285" s="20"/>
      <c r="E285" s="20">
        <v>44887</v>
      </c>
      <c r="F285">
        <v>1.32</v>
      </c>
      <c r="G285">
        <v>187.196</v>
      </c>
    </row>
    <row r="286" spans="1:7">
      <c r="A286" s="20"/>
      <c r="E286" s="20">
        <v>44888</v>
      </c>
      <c r="F286">
        <v>1.0900000000000001</v>
      </c>
      <c r="G286">
        <v>228.59100000000001</v>
      </c>
    </row>
    <row r="287" spans="1:7">
      <c r="A287" s="20"/>
      <c r="E287" s="20">
        <v>44890</v>
      </c>
      <c r="F287">
        <v>1.1279999999999999</v>
      </c>
      <c r="G287">
        <v>221.77</v>
      </c>
    </row>
    <row r="288" spans="1:7">
      <c r="A288" s="20"/>
      <c r="E288" s="20">
        <v>44893</v>
      </c>
      <c r="F288">
        <v>1.0900000000000001</v>
      </c>
      <c r="G288">
        <v>230.98500000000001</v>
      </c>
    </row>
    <row r="289" spans="1:7">
      <c r="A289" s="20"/>
      <c r="E289" s="20">
        <v>44894</v>
      </c>
      <c r="F289">
        <v>0.98</v>
      </c>
      <c r="G289">
        <v>260.17200000000003</v>
      </c>
    </row>
    <row r="290" spans="1:7">
      <c r="A290" s="20"/>
      <c r="E290" s="20">
        <v>44895</v>
      </c>
      <c r="F290">
        <v>1.01</v>
      </c>
      <c r="G290">
        <v>253.304</v>
      </c>
    </row>
    <row r="291" spans="1:7">
      <c r="A291" s="20"/>
      <c r="E291" s="20">
        <v>44896</v>
      </c>
      <c r="F291">
        <v>1.08</v>
      </c>
      <c r="G291">
        <v>239.684</v>
      </c>
    </row>
    <row r="292" spans="1:7">
      <c r="A292" s="20"/>
      <c r="E292" s="20">
        <v>44897</v>
      </c>
      <c r="F292">
        <v>1.2</v>
      </c>
      <c r="G292">
        <v>215.589</v>
      </c>
    </row>
    <row r="293" spans="1:7">
      <c r="A293" s="20"/>
      <c r="E293" s="20">
        <v>44900</v>
      </c>
      <c r="F293">
        <v>1.1000000000000001</v>
      </c>
      <c r="G293">
        <v>237.631</v>
      </c>
    </row>
    <row r="294" spans="1:7">
      <c r="A294" s="20"/>
      <c r="E294" s="20">
        <v>44901</v>
      </c>
      <c r="F294">
        <v>1.03</v>
      </c>
      <c r="G294">
        <v>257.05399999999997</v>
      </c>
    </row>
    <row r="295" spans="1:7">
      <c r="A295" s="20"/>
      <c r="E295" s="20">
        <v>44902</v>
      </c>
      <c r="F295">
        <v>1</v>
      </c>
      <c r="G295">
        <v>267.53399999999999</v>
      </c>
    </row>
    <row r="296" spans="1:7">
      <c r="A296" s="20"/>
      <c r="E296" s="20">
        <v>44903</v>
      </c>
      <c r="F296">
        <v>1.06</v>
      </c>
      <c r="G296">
        <v>255.102</v>
      </c>
    </row>
    <row r="297" spans="1:7">
      <c r="A297" s="20"/>
      <c r="E297" s="20">
        <v>44904</v>
      </c>
      <c r="F297">
        <v>1</v>
      </c>
      <c r="G297">
        <v>274.80200000000002</v>
      </c>
    </row>
    <row r="298" spans="1:7">
      <c r="A298" s="20"/>
      <c r="E298" s="20">
        <v>44907</v>
      </c>
      <c r="F298">
        <v>0.95</v>
      </c>
      <c r="G298">
        <v>294.32299999999998</v>
      </c>
    </row>
    <row r="299" spans="1:7">
      <c r="A299" s="20"/>
      <c r="E299" s="20">
        <v>44908</v>
      </c>
      <c r="F299">
        <v>1</v>
      </c>
      <c r="G299">
        <v>278.65899999999999</v>
      </c>
    </row>
    <row r="300" spans="1:7">
      <c r="A300" s="20"/>
      <c r="E300" s="20">
        <v>44909</v>
      </c>
      <c r="F300">
        <v>0.91</v>
      </c>
      <c r="G300">
        <v>315.33999999999997</v>
      </c>
    </row>
    <row r="301" spans="1:7">
      <c r="A301" s="20"/>
      <c r="E301" s="20">
        <v>44910</v>
      </c>
      <c r="F301">
        <v>0.95</v>
      </c>
      <c r="G301">
        <v>305.96699999999998</v>
      </c>
    </row>
    <row r="302" spans="1:7">
      <c r="A302" s="20"/>
      <c r="E302" s="20">
        <v>44911</v>
      </c>
      <c r="F302">
        <v>0.87</v>
      </c>
      <c r="G302">
        <v>345.94200000000001</v>
      </c>
    </row>
    <row r="303" spans="1:7">
      <c r="A303" s="20"/>
      <c r="E303" s="20">
        <v>44914</v>
      </c>
      <c r="F303">
        <v>0.80200000000000005</v>
      </c>
      <c r="G303">
        <v>389.83100000000002</v>
      </c>
    </row>
    <row r="304" spans="1:7">
      <c r="E304" s="20">
        <v>44915</v>
      </c>
      <c r="F304">
        <v>0.79500000000000004</v>
      </c>
      <c r="G304">
        <v>398.928</v>
      </c>
    </row>
    <row r="305" spans="5:7">
      <c r="E305" s="20">
        <v>44916</v>
      </c>
      <c r="F305">
        <v>0.76500000000000001</v>
      </c>
      <c r="G305">
        <v>425.83</v>
      </c>
    </row>
    <row r="306" spans="5:7">
      <c r="E306" s="20">
        <v>44917</v>
      </c>
      <c r="F306">
        <v>0.6</v>
      </c>
      <c r="G306">
        <v>654.14400000000001</v>
      </c>
    </row>
    <row r="307" spans="5:7">
      <c r="E307" s="20">
        <v>44918</v>
      </c>
      <c r="F307">
        <v>0.64500000000000002</v>
      </c>
      <c r="G307">
        <v>591.32399999999996</v>
      </c>
    </row>
    <row r="308" spans="5:7">
      <c r="E308" s="20">
        <v>44922</v>
      </c>
      <c r="F308">
        <v>0.64</v>
      </c>
      <c r="G308">
        <v>608.99</v>
      </c>
    </row>
    <row r="309" spans="5:7">
      <c r="E309" s="20">
        <v>44923</v>
      </c>
      <c r="F309">
        <v>0.9</v>
      </c>
      <c r="G309">
        <v>363.93799999999999</v>
      </c>
    </row>
    <row r="310" spans="5:7">
      <c r="E310" s="20">
        <v>44924</v>
      </c>
      <c r="F310">
        <v>1.0980000000000001</v>
      </c>
      <c r="G310">
        <v>283.43700000000001</v>
      </c>
    </row>
    <row r="311" spans="5:7">
      <c r="E311" s="20">
        <v>44925</v>
      </c>
      <c r="F311">
        <v>1.1000000000000001</v>
      </c>
      <c r="G311">
        <v>284.887</v>
      </c>
    </row>
    <row r="312" spans="5:7">
      <c r="E312" s="20">
        <v>44929</v>
      </c>
      <c r="F312">
        <v>1.1499999999999999</v>
      </c>
      <c r="G312">
        <v>270.45699999999999</v>
      </c>
    </row>
    <row r="313" spans="5:7">
      <c r="E313" s="20">
        <v>44930</v>
      </c>
      <c r="F313">
        <v>1.64</v>
      </c>
      <c r="G313">
        <v>179.13399999999999</v>
      </c>
    </row>
    <row r="314" spans="5:7">
      <c r="E314" s="20">
        <v>44931</v>
      </c>
      <c r="F314">
        <v>1.4</v>
      </c>
      <c r="G314">
        <v>216.59899999999999</v>
      </c>
    </row>
    <row r="315" spans="5:7">
      <c r="E315" s="20">
        <v>44932</v>
      </c>
      <c r="F315">
        <v>1.49</v>
      </c>
      <c r="G315">
        <v>202.50399999999999</v>
      </c>
    </row>
    <row r="316" spans="5:7">
      <c r="E316" s="20">
        <v>44935</v>
      </c>
      <c r="F316">
        <v>2.0390000000000001</v>
      </c>
      <c r="G316">
        <v>147.863</v>
      </c>
    </row>
    <row r="317" spans="5:7">
      <c r="E317" s="20">
        <v>44936</v>
      </c>
      <c r="F317">
        <v>2.2839999999999998</v>
      </c>
      <c r="G317">
        <v>134.18700000000001</v>
      </c>
    </row>
    <row r="318" spans="5:7">
      <c r="E318" s="20">
        <v>44937</v>
      </c>
      <c r="F318">
        <v>2.5649999999999999</v>
      </c>
      <c r="G318">
        <v>122.17400000000001</v>
      </c>
    </row>
    <row r="319" spans="5:7">
      <c r="E319" s="20">
        <v>44938</v>
      </c>
      <c r="F319">
        <v>3.1</v>
      </c>
      <c r="G319">
        <v>94.447000000000003</v>
      </c>
    </row>
    <row r="320" spans="5:7">
      <c r="E320" s="20">
        <v>44939</v>
      </c>
      <c r="F320">
        <v>3.6</v>
      </c>
      <c r="G320">
        <v>85.846000000000004</v>
      </c>
    </row>
    <row r="321" spans="5:7">
      <c r="E321" s="20">
        <v>44943</v>
      </c>
      <c r="F321">
        <v>4.3899999999999997</v>
      </c>
      <c r="G321">
        <v>75.378</v>
      </c>
    </row>
    <row r="322" spans="5:7">
      <c r="E322" s="20">
        <v>44944</v>
      </c>
      <c r="F322">
        <v>3.83</v>
      </c>
      <c r="G322">
        <v>82.658000000000001</v>
      </c>
    </row>
    <row r="323" spans="5:7">
      <c r="E323" s="20">
        <v>44945</v>
      </c>
      <c r="F323">
        <v>3.92</v>
      </c>
      <c r="G323">
        <v>81.736000000000004</v>
      </c>
    </row>
    <row r="324" spans="5:7">
      <c r="E324" s="20">
        <v>44946</v>
      </c>
      <c r="F324">
        <v>4</v>
      </c>
      <c r="G324">
        <v>80.756</v>
      </c>
    </row>
    <row r="325" spans="5:7">
      <c r="E325" s="20">
        <v>44949</v>
      </c>
      <c r="F325">
        <v>4</v>
      </c>
      <c r="G325">
        <v>80.866</v>
      </c>
    </row>
    <row r="326" spans="5:7">
      <c r="E326" s="20">
        <v>44950</v>
      </c>
      <c r="F326">
        <v>3.75</v>
      </c>
      <c r="G326">
        <v>84.522000000000006</v>
      </c>
    </row>
    <row r="327" spans="5:7">
      <c r="E327" s="20">
        <v>44951</v>
      </c>
      <c r="F327">
        <v>3.77</v>
      </c>
      <c r="G327">
        <v>83.537999999999997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CD27A-6D48-4A54-9502-A513EB3D0484}">
  <dimension ref="A1:X1431"/>
  <sheetViews>
    <sheetView workbookViewId="0">
      <selection activeCell="M23" sqref="M23"/>
    </sheetView>
  </sheetViews>
  <sheetFormatPr defaultRowHeight="15"/>
  <cols>
    <col min="2" max="2" width="10.5703125" bestFit="1" customWidth="1"/>
    <col min="3" max="3" width="13.7109375" style="37" bestFit="1" customWidth="1"/>
    <col min="4" max="4" width="22" bestFit="1" customWidth="1"/>
    <col min="5" max="5" width="15.28515625" bestFit="1" customWidth="1"/>
    <col min="6" max="6" width="17.85546875" bestFit="1" customWidth="1"/>
    <col min="7" max="7" width="20" bestFit="1" customWidth="1"/>
    <col min="8" max="8" width="20.85546875" bestFit="1" customWidth="1"/>
    <col min="9" max="9" width="8.7109375" bestFit="1" customWidth="1"/>
    <col min="10" max="10" width="23.140625" bestFit="1" customWidth="1"/>
    <col min="11" max="11" width="14" bestFit="1" customWidth="1"/>
    <col min="12" max="12" width="15.42578125" bestFit="1" customWidth="1"/>
    <col min="13" max="13" width="9.7109375" bestFit="1" customWidth="1"/>
    <col min="14" max="14" width="15.42578125" bestFit="1" customWidth="1"/>
    <col min="17" max="24" width="15.7109375" customWidth="1"/>
  </cols>
  <sheetData>
    <row r="1" spans="1:24" ht="15.75" thickBot="1"/>
    <row r="2" spans="1:24" ht="15.75" thickBot="1">
      <c r="C2" s="7" t="s">
        <v>48</v>
      </c>
      <c r="D2" s="50" t="s">
        <v>49</v>
      </c>
      <c r="E2" s="50" t="s">
        <v>50</v>
      </c>
      <c r="F2" s="50" t="s">
        <v>51</v>
      </c>
      <c r="G2" s="13" t="s">
        <v>52</v>
      </c>
      <c r="H2" s="52" t="s">
        <v>53</v>
      </c>
      <c r="I2" s="52" t="s">
        <v>54</v>
      </c>
      <c r="J2" s="52" t="s">
        <v>55</v>
      </c>
      <c r="K2" s="52" t="s">
        <v>56</v>
      </c>
    </row>
    <row r="3" spans="1:24" ht="15.75" thickBot="1">
      <c r="A3" t="s">
        <v>57</v>
      </c>
      <c r="B3" s="20">
        <f ca="1">TODAY()</f>
        <v>44952</v>
      </c>
      <c r="C3" s="42"/>
      <c r="F3" s="43"/>
      <c r="G3" s="51">
        <v>19227950</v>
      </c>
      <c r="I3" s="55">
        <v>15000</v>
      </c>
      <c r="K3" s="54">
        <v>0.1</v>
      </c>
      <c r="L3" s="53">
        <f ca="1">SUM(K4:K1431)</f>
        <v>16551994336.305336</v>
      </c>
    </row>
    <row r="4" spans="1:24">
      <c r="A4" s="39">
        <f ca="1">(B4-$B$3)/365</f>
        <v>1.3698630136986301E-2</v>
      </c>
      <c r="B4" s="20">
        <v>44957</v>
      </c>
      <c r="C4" s="42">
        <v>6.25</v>
      </c>
      <c r="D4">
        <f>(60/10)*24</f>
        <v>144</v>
      </c>
      <c r="E4" s="44">
        <f>C4*D4</f>
        <v>900</v>
      </c>
      <c r="F4" s="45">
        <f ca="1">(B4-B3)*E4</f>
        <v>4500</v>
      </c>
      <c r="G4" s="40">
        <f ca="1">G3+F4</f>
        <v>19232450</v>
      </c>
      <c r="H4" s="38">
        <f ca="1">F4</f>
        <v>4500</v>
      </c>
      <c r="I4" s="6">
        <f>$I$3</f>
        <v>15000</v>
      </c>
      <c r="J4" s="6">
        <f ca="1">H4*I4</f>
        <v>67500000</v>
      </c>
      <c r="K4" s="6">
        <f ca="1">J4/(1+$K$3)^A4</f>
        <v>67411928.230747744</v>
      </c>
    </row>
    <row r="5" spans="1:24">
      <c r="A5" s="39">
        <f t="shared" ref="A5:A68" ca="1" si="0">(B5-$B$3)/365</f>
        <v>9.0410958904109592E-2</v>
      </c>
      <c r="B5" s="20">
        <v>44985</v>
      </c>
      <c r="C5" s="42">
        <v>6.25</v>
      </c>
      <c r="D5">
        <f t="shared" ref="D5:D68" si="1">(60/10)*24</f>
        <v>144</v>
      </c>
      <c r="E5" s="44">
        <f t="shared" ref="E5:E68" si="2">C5*D5</f>
        <v>900</v>
      </c>
      <c r="F5" s="45">
        <f>(B5-B4)*E5</f>
        <v>25200</v>
      </c>
      <c r="G5" s="40">
        <f t="shared" ref="G5:G68" ca="1" si="3">G4+F5</f>
        <v>19257650</v>
      </c>
      <c r="H5" s="38">
        <f t="shared" ref="H5:H68" si="4">F5</f>
        <v>25200</v>
      </c>
      <c r="I5" s="6">
        <f t="shared" ref="I5:I68" si="5">$I$3</f>
        <v>15000</v>
      </c>
      <c r="J5" s="6">
        <f t="shared" ref="J5:J68" si="6">H5*I5</f>
        <v>378000000</v>
      </c>
      <c r="K5" s="6">
        <f t="shared" ref="K5:K68" ca="1" si="7">J5/(1+$K$3)^A5</f>
        <v>374756735.77485514</v>
      </c>
    </row>
    <row r="6" spans="1:24">
      <c r="A6" s="39">
        <f t="shared" ca="1" si="0"/>
        <v>0.17534246575342466</v>
      </c>
      <c r="B6" s="20">
        <v>45016</v>
      </c>
      <c r="C6" s="42">
        <v>6.25</v>
      </c>
      <c r="D6">
        <f t="shared" si="1"/>
        <v>144</v>
      </c>
      <c r="E6" s="44">
        <f t="shared" si="2"/>
        <v>900</v>
      </c>
      <c r="F6" s="45">
        <f t="shared" ref="F6:F68" si="8">(B6-B5)*E6</f>
        <v>27900</v>
      </c>
      <c r="G6" s="40">
        <f t="shared" ca="1" si="3"/>
        <v>19285550</v>
      </c>
      <c r="H6" s="38">
        <f t="shared" si="4"/>
        <v>27900</v>
      </c>
      <c r="I6" s="6">
        <f t="shared" si="5"/>
        <v>15000</v>
      </c>
      <c r="J6" s="6">
        <f t="shared" si="6"/>
        <v>418500000</v>
      </c>
      <c r="K6" s="6">
        <f t="shared" ca="1" si="7"/>
        <v>411564177.55424398</v>
      </c>
    </row>
    <row r="7" spans="1:24">
      <c r="A7" s="39">
        <f t="shared" ca="1" si="0"/>
        <v>0.25753424657534246</v>
      </c>
      <c r="B7" s="20">
        <v>45046</v>
      </c>
      <c r="C7" s="42">
        <v>6.25</v>
      </c>
      <c r="D7">
        <f t="shared" si="1"/>
        <v>144</v>
      </c>
      <c r="E7" s="44">
        <f t="shared" si="2"/>
        <v>900</v>
      </c>
      <c r="F7" s="45">
        <f t="shared" si="8"/>
        <v>27000</v>
      </c>
      <c r="G7" s="40">
        <f t="shared" ca="1" si="3"/>
        <v>19312550</v>
      </c>
      <c r="H7" s="38">
        <f t="shared" si="4"/>
        <v>27000</v>
      </c>
      <c r="I7" s="6">
        <f t="shared" si="5"/>
        <v>15000</v>
      </c>
      <c r="J7" s="6">
        <f t="shared" si="6"/>
        <v>405000000</v>
      </c>
      <c r="K7" s="6">
        <f t="shared" ca="1" si="7"/>
        <v>395180029.42273301</v>
      </c>
    </row>
    <row r="8" spans="1:24">
      <c r="A8" s="39">
        <f t="shared" ca="1" si="0"/>
        <v>0.34246575342465752</v>
      </c>
      <c r="B8" s="20">
        <v>45077</v>
      </c>
      <c r="C8" s="42">
        <v>6.25</v>
      </c>
      <c r="D8">
        <f t="shared" si="1"/>
        <v>144</v>
      </c>
      <c r="E8" s="44">
        <f t="shared" si="2"/>
        <v>900</v>
      </c>
      <c r="F8" s="45">
        <f t="shared" si="8"/>
        <v>27900</v>
      </c>
      <c r="G8" s="40">
        <f t="shared" ca="1" si="3"/>
        <v>19340450</v>
      </c>
      <c r="H8" s="38">
        <f t="shared" si="4"/>
        <v>27900</v>
      </c>
      <c r="I8" s="6">
        <f t="shared" si="5"/>
        <v>15000</v>
      </c>
      <c r="J8" s="6">
        <f t="shared" si="6"/>
        <v>418500000</v>
      </c>
      <c r="K8" s="6">
        <f t="shared" ca="1" si="7"/>
        <v>405060491.38343185</v>
      </c>
    </row>
    <row r="9" spans="1:24">
      <c r="A9" s="39">
        <f t="shared" ca="1" si="0"/>
        <v>0.42465753424657532</v>
      </c>
      <c r="B9" s="20">
        <v>45107</v>
      </c>
      <c r="C9" s="42">
        <v>6.25</v>
      </c>
      <c r="D9">
        <f t="shared" si="1"/>
        <v>144</v>
      </c>
      <c r="E9" s="44">
        <f t="shared" si="2"/>
        <v>900</v>
      </c>
      <c r="F9" s="45">
        <f t="shared" si="8"/>
        <v>27000</v>
      </c>
      <c r="G9" s="40">
        <f t="shared" ca="1" si="3"/>
        <v>19367450</v>
      </c>
      <c r="H9" s="38">
        <f t="shared" si="4"/>
        <v>27000</v>
      </c>
      <c r="I9" s="6">
        <f t="shared" si="5"/>
        <v>15000</v>
      </c>
      <c r="J9" s="6">
        <f t="shared" si="6"/>
        <v>405000000</v>
      </c>
      <c r="K9" s="6">
        <f t="shared" ca="1" si="7"/>
        <v>388935251.49378169</v>
      </c>
    </row>
    <row r="10" spans="1:24">
      <c r="A10" s="39">
        <f t="shared" ca="1" si="0"/>
        <v>0.50958904109589043</v>
      </c>
      <c r="B10" s="20">
        <v>45138</v>
      </c>
      <c r="C10" s="42">
        <v>6.25</v>
      </c>
      <c r="D10">
        <f t="shared" si="1"/>
        <v>144</v>
      </c>
      <c r="E10" s="44">
        <f t="shared" si="2"/>
        <v>900</v>
      </c>
      <c r="F10" s="45">
        <f t="shared" si="8"/>
        <v>27900</v>
      </c>
      <c r="G10" s="40">
        <f t="shared" ca="1" si="3"/>
        <v>19395350</v>
      </c>
      <c r="H10" s="38">
        <f t="shared" si="4"/>
        <v>27900</v>
      </c>
      <c r="I10" s="6">
        <f t="shared" si="5"/>
        <v>15000</v>
      </c>
      <c r="J10" s="6">
        <f t="shared" si="6"/>
        <v>418500000</v>
      </c>
      <c r="K10" s="6">
        <f t="shared" ca="1" si="7"/>
        <v>398659578.81662917</v>
      </c>
    </row>
    <row r="11" spans="1:24">
      <c r="A11" s="39">
        <f t="shared" ca="1" si="0"/>
        <v>0.59452054794520548</v>
      </c>
      <c r="B11" s="20">
        <v>45169</v>
      </c>
      <c r="C11" s="42">
        <v>6.25</v>
      </c>
      <c r="D11">
        <f t="shared" si="1"/>
        <v>144</v>
      </c>
      <c r="E11" s="44">
        <f t="shared" si="2"/>
        <v>900</v>
      </c>
      <c r="F11" s="45">
        <f t="shared" si="8"/>
        <v>27900</v>
      </c>
      <c r="G11" s="40">
        <f t="shared" ca="1" si="3"/>
        <v>19423250</v>
      </c>
      <c r="H11" s="38">
        <f t="shared" si="4"/>
        <v>27900</v>
      </c>
      <c r="I11" s="6">
        <f t="shared" si="5"/>
        <v>15000</v>
      </c>
      <c r="J11" s="6">
        <f t="shared" si="6"/>
        <v>418500000</v>
      </c>
      <c r="K11" s="6">
        <f t="shared" ca="1" si="7"/>
        <v>395445520.62168056</v>
      </c>
    </row>
    <row r="12" spans="1:24" ht="30">
      <c r="A12" s="39">
        <f t="shared" ca="1" si="0"/>
        <v>0.67671232876712328</v>
      </c>
      <c r="B12" s="20">
        <v>45199</v>
      </c>
      <c r="C12" s="42">
        <v>6.25</v>
      </c>
      <c r="D12">
        <f t="shared" si="1"/>
        <v>144</v>
      </c>
      <c r="E12" s="44">
        <f t="shared" si="2"/>
        <v>900</v>
      </c>
      <c r="F12" s="45">
        <f t="shared" si="8"/>
        <v>27000</v>
      </c>
      <c r="G12" s="40">
        <f t="shared" ca="1" si="3"/>
        <v>19450250</v>
      </c>
      <c r="H12" s="38">
        <f t="shared" si="4"/>
        <v>27000</v>
      </c>
      <c r="I12" s="6">
        <f t="shared" si="5"/>
        <v>15000</v>
      </c>
      <c r="J12" s="6">
        <f t="shared" si="6"/>
        <v>405000000</v>
      </c>
      <c r="K12" s="6">
        <f t="shared" ca="1" si="7"/>
        <v>379703047.53689861</v>
      </c>
      <c r="M12" s="58">
        <v>2023</v>
      </c>
      <c r="N12" s="56">
        <f ca="1">SUM(K4:K15)</f>
        <v>4362662473.1468544</v>
      </c>
      <c r="Q12" s="62" t="s">
        <v>58</v>
      </c>
      <c r="R12" s="63">
        <v>2023</v>
      </c>
      <c r="S12" s="63">
        <v>2024</v>
      </c>
      <c r="T12" s="63">
        <v>2025</v>
      </c>
      <c r="U12" s="63">
        <v>2026</v>
      </c>
      <c r="V12" s="63">
        <v>2027</v>
      </c>
      <c r="W12" s="63" t="s">
        <v>59</v>
      </c>
      <c r="X12" s="63" t="s">
        <v>60</v>
      </c>
    </row>
    <row r="13" spans="1:24" ht="19.5" customHeight="1">
      <c r="A13" s="39">
        <f t="shared" ca="1" si="0"/>
        <v>0.76164383561643834</v>
      </c>
      <c r="B13" s="20">
        <v>45230</v>
      </c>
      <c r="C13" s="42">
        <v>6.25</v>
      </c>
      <c r="D13">
        <f t="shared" si="1"/>
        <v>144</v>
      </c>
      <c r="E13" s="44">
        <f t="shared" si="2"/>
        <v>900</v>
      </c>
      <c r="F13" s="45">
        <f t="shared" si="8"/>
        <v>27900</v>
      </c>
      <c r="G13" s="40">
        <f t="shared" ca="1" si="3"/>
        <v>19478150</v>
      </c>
      <c r="H13" s="38">
        <f t="shared" si="4"/>
        <v>27900</v>
      </c>
      <c r="I13" s="6">
        <f t="shared" si="5"/>
        <v>15000</v>
      </c>
      <c r="J13" s="6">
        <f t="shared" si="6"/>
        <v>418500000</v>
      </c>
      <c r="K13" s="6">
        <f t="shared" ca="1" si="7"/>
        <v>389196547.30466282</v>
      </c>
      <c r="M13" s="58">
        <v>2024</v>
      </c>
      <c r="N13" s="56">
        <f ca="1">SUM(K16:K27)</f>
        <v>2701324532.5999913</v>
      </c>
      <c r="Q13" s="59">
        <v>10000</v>
      </c>
      <c r="R13" s="59">
        <v>3306290246.6569128</v>
      </c>
      <c r="S13" s="59">
        <v>1777987393.8772323</v>
      </c>
      <c r="T13" s="59">
        <v>1281561428.2493896</v>
      </c>
      <c r="U13" s="59">
        <v>1165055843.8630817</v>
      </c>
      <c r="V13" s="59">
        <v>1059141676.2391649</v>
      </c>
      <c r="W13" s="61">
        <v>2739161727.8438468</v>
      </c>
      <c r="X13" s="60">
        <v>11329198316.72963</v>
      </c>
    </row>
    <row r="14" spans="1:24" ht="19.5" customHeight="1">
      <c r="A14" s="39">
        <f t="shared" ca="1" si="0"/>
        <v>0.84383561643835614</v>
      </c>
      <c r="B14" s="20">
        <v>45260</v>
      </c>
      <c r="C14" s="42">
        <v>6.25</v>
      </c>
      <c r="D14">
        <f t="shared" si="1"/>
        <v>144</v>
      </c>
      <c r="E14" s="44">
        <f t="shared" si="2"/>
        <v>900</v>
      </c>
      <c r="F14" s="45">
        <f t="shared" si="8"/>
        <v>27000</v>
      </c>
      <c r="G14" s="40">
        <f t="shared" ca="1" si="3"/>
        <v>19505150</v>
      </c>
      <c r="H14" s="38">
        <f t="shared" si="4"/>
        <v>27000</v>
      </c>
      <c r="I14" s="6">
        <f t="shared" si="5"/>
        <v>15000</v>
      </c>
      <c r="J14" s="6">
        <f t="shared" si="6"/>
        <v>405000000</v>
      </c>
      <c r="K14" s="6">
        <f t="shared" ca="1" si="7"/>
        <v>373702842.48028761</v>
      </c>
      <c r="M14" s="58">
        <v>2025</v>
      </c>
      <c r="N14" s="56">
        <f ca="1">SUM(K28:K39)</f>
        <v>1947096665.6375518</v>
      </c>
      <c r="Q14" s="59">
        <v>20000</v>
      </c>
      <c r="R14" s="59">
        <v>6612580493.3138256</v>
      </c>
      <c r="S14" s="59">
        <v>3555974787.7544646</v>
      </c>
      <c r="T14" s="59">
        <v>2563122856.4987793</v>
      </c>
      <c r="U14" s="59">
        <v>2330111687.7261634</v>
      </c>
      <c r="V14" s="59">
        <v>2118283352.4783299</v>
      </c>
      <c r="W14" s="61">
        <v>5478323455.6876936</v>
      </c>
      <c r="X14" s="60">
        <v>22658396633.459259</v>
      </c>
    </row>
    <row r="15" spans="1:24" ht="19.5" customHeight="1">
      <c r="A15" s="39">
        <f t="shared" ca="1" si="0"/>
        <v>0.92876712328767119</v>
      </c>
      <c r="B15" s="20">
        <v>45291</v>
      </c>
      <c r="C15" s="42">
        <v>6.25</v>
      </c>
      <c r="D15">
        <f t="shared" si="1"/>
        <v>144</v>
      </c>
      <c r="E15" s="44">
        <f t="shared" si="2"/>
        <v>900</v>
      </c>
      <c r="F15" s="45">
        <f t="shared" si="8"/>
        <v>27900</v>
      </c>
      <c r="G15" s="40">
        <f t="shared" ca="1" si="3"/>
        <v>19533050</v>
      </c>
      <c r="H15" s="38">
        <f t="shared" si="4"/>
        <v>27900</v>
      </c>
      <c r="I15" s="6">
        <f t="shared" si="5"/>
        <v>15000</v>
      </c>
      <c r="J15" s="6">
        <f t="shared" si="6"/>
        <v>418500000</v>
      </c>
      <c r="K15" s="6">
        <f t="shared" ca="1" si="7"/>
        <v>383046322.52690125</v>
      </c>
      <c r="M15" s="58">
        <v>2026</v>
      </c>
      <c r="N15" s="56">
        <f ca="1">SUM(K40:K51)</f>
        <v>1770087877.8523195</v>
      </c>
      <c r="Q15" s="59">
        <v>30000</v>
      </c>
      <c r="R15" s="59">
        <v>9918870739.9707375</v>
      </c>
      <c r="S15" s="59">
        <v>5333962181.6316977</v>
      </c>
      <c r="T15" s="59">
        <v>3844684284.7481694</v>
      </c>
      <c r="U15" s="59">
        <v>3495167531.5892448</v>
      </c>
      <c r="V15" s="59">
        <v>3177425028.717495</v>
      </c>
      <c r="W15" s="61">
        <v>8217485183.5315475</v>
      </c>
      <c r="X15" s="60">
        <v>33987594950.188892</v>
      </c>
    </row>
    <row r="16" spans="1:24" ht="19.5" customHeight="1">
      <c r="A16" s="39">
        <f t="shared" ca="1" si="0"/>
        <v>1.0136986301369864</v>
      </c>
      <c r="B16" s="20">
        <v>45322</v>
      </c>
      <c r="C16" s="42">
        <v>6.25</v>
      </c>
      <c r="D16">
        <f t="shared" si="1"/>
        <v>144</v>
      </c>
      <c r="E16" s="44">
        <f t="shared" si="2"/>
        <v>900</v>
      </c>
      <c r="F16" s="45">
        <f t="shared" si="8"/>
        <v>27900</v>
      </c>
      <c r="G16" s="40">
        <f t="shared" ca="1" si="3"/>
        <v>19560950</v>
      </c>
      <c r="H16" s="38">
        <f t="shared" si="4"/>
        <v>27900</v>
      </c>
      <c r="I16" s="6">
        <f t="shared" si="5"/>
        <v>15000</v>
      </c>
      <c r="J16" s="6">
        <f t="shared" si="6"/>
        <v>418500000</v>
      </c>
      <c r="K16" s="6">
        <f t="shared" ca="1" si="7"/>
        <v>379958140.93694174</v>
      </c>
      <c r="M16" s="58">
        <v>2027</v>
      </c>
      <c r="N16" s="56">
        <f ca="1">SUM(K52:K63)</f>
        <v>1609170798.0475636</v>
      </c>
      <c r="Q16" s="59">
        <v>40000</v>
      </c>
      <c r="R16" s="59">
        <v>13225160986.627651</v>
      </c>
      <c r="S16" s="59">
        <v>7111949575.5089293</v>
      </c>
      <c r="T16" s="59">
        <v>5126245712.9975586</v>
      </c>
      <c r="U16" s="59">
        <v>4660223375.4523268</v>
      </c>
      <c r="V16" s="59">
        <v>4236566704.9566598</v>
      </c>
      <c r="W16" s="61">
        <v>10956646911.375387</v>
      </c>
      <c r="X16" s="60">
        <v>45316793266.918518</v>
      </c>
    </row>
    <row r="17" spans="1:24" ht="19.5" customHeight="1">
      <c r="A17" s="39">
        <f t="shared" ca="1" si="0"/>
        <v>1.0931506849315069</v>
      </c>
      <c r="B17" s="20">
        <v>45351</v>
      </c>
      <c r="C17" s="42">
        <v>6.25</v>
      </c>
      <c r="D17">
        <f t="shared" si="1"/>
        <v>144</v>
      </c>
      <c r="E17" s="44">
        <f t="shared" si="2"/>
        <v>900</v>
      </c>
      <c r="F17" s="45">
        <f t="shared" si="8"/>
        <v>26100</v>
      </c>
      <c r="G17" s="40">
        <f t="shared" ca="1" si="3"/>
        <v>19587050</v>
      </c>
      <c r="H17" s="38">
        <f t="shared" si="4"/>
        <v>26100</v>
      </c>
      <c r="I17" s="6">
        <f t="shared" si="5"/>
        <v>15000</v>
      </c>
      <c r="J17" s="6">
        <f t="shared" si="6"/>
        <v>391500000</v>
      </c>
      <c r="K17" s="6">
        <f t="shared" ca="1" si="7"/>
        <v>352763241.20087445</v>
      </c>
      <c r="M17" s="58" t="s">
        <v>59</v>
      </c>
      <c r="N17" s="56">
        <f ca="1">SUM(K64:K1431)</f>
        <v>4161651989.0210686</v>
      </c>
      <c r="Q17" s="59">
        <v>50000</v>
      </c>
      <c r="R17" s="59">
        <v>16531451233.284563</v>
      </c>
      <c r="S17" s="59">
        <v>8889936969.3861637</v>
      </c>
      <c r="T17" s="59">
        <v>6407807141.2469492</v>
      </c>
      <c r="U17" s="59">
        <v>5825279219.3154078</v>
      </c>
      <c r="V17" s="59">
        <v>5295708381.1958256</v>
      </c>
      <c r="W17" s="61">
        <v>13695808639.21925</v>
      </c>
      <c r="X17" s="60">
        <v>56645991583.648163</v>
      </c>
    </row>
    <row r="18" spans="1:24" ht="19.5" customHeight="1">
      <c r="A18" s="39">
        <f t="shared" ca="1" si="0"/>
        <v>1.178082191780822</v>
      </c>
      <c r="B18" s="20">
        <v>45382</v>
      </c>
      <c r="C18" s="42">
        <v>6.25</v>
      </c>
      <c r="D18">
        <f t="shared" si="1"/>
        <v>144</v>
      </c>
      <c r="E18" s="44">
        <f t="shared" si="2"/>
        <v>900</v>
      </c>
      <c r="F18" s="45">
        <f t="shared" si="8"/>
        <v>27900</v>
      </c>
      <c r="G18" s="40">
        <f t="shared" ca="1" si="3"/>
        <v>19614950</v>
      </c>
      <c r="H18" s="38">
        <f t="shared" si="4"/>
        <v>27900</v>
      </c>
      <c r="I18" s="6">
        <f t="shared" si="5"/>
        <v>15000</v>
      </c>
      <c r="J18" s="6">
        <f t="shared" si="6"/>
        <v>418500000</v>
      </c>
      <c r="K18" s="6">
        <f t="shared" ca="1" si="7"/>
        <v>374051565.80957329</v>
      </c>
      <c r="M18" s="58" t="s">
        <v>60</v>
      </c>
      <c r="N18" s="57">
        <f ca="1">SUM(N12:N17)</f>
        <v>16551994336.305349</v>
      </c>
      <c r="Q18" s="59">
        <v>60000</v>
      </c>
      <c r="R18" s="59">
        <v>19837741479.941475</v>
      </c>
      <c r="S18" s="59">
        <v>10667924363.263395</v>
      </c>
      <c r="T18" s="59">
        <v>7689368569.4963388</v>
      </c>
      <c r="U18" s="59">
        <v>6990335063.1784897</v>
      </c>
      <c r="V18" s="59">
        <v>6354850057.4349899</v>
      </c>
      <c r="W18" s="61">
        <v>16434970367.063095</v>
      </c>
      <c r="X18" s="60">
        <v>67975189900.377785</v>
      </c>
    </row>
    <row r="19" spans="1:24">
      <c r="A19" s="39">
        <f t="shared" ca="1" si="0"/>
        <v>1.2602739726027397</v>
      </c>
      <c r="B19" s="20">
        <v>45412</v>
      </c>
      <c r="C19" s="42">
        <v>3.125</v>
      </c>
      <c r="D19">
        <f t="shared" si="1"/>
        <v>144</v>
      </c>
      <c r="E19" s="44">
        <f t="shared" si="2"/>
        <v>450</v>
      </c>
      <c r="F19" s="45">
        <f t="shared" si="8"/>
        <v>13500</v>
      </c>
      <c r="G19" s="40">
        <f t="shared" ca="1" si="3"/>
        <v>19628450</v>
      </c>
      <c r="H19" s="38">
        <f t="shared" si="4"/>
        <v>13500</v>
      </c>
      <c r="I19" s="6">
        <f t="shared" si="5"/>
        <v>15000</v>
      </c>
      <c r="J19" s="6">
        <f t="shared" si="6"/>
        <v>202500000</v>
      </c>
      <c r="K19" s="6">
        <f t="shared" ca="1" si="7"/>
        <v>179580387.2687197</v>
      </c>
    </row>
    <row r="20" spans="1:24">
      <c r="A20" s="39">
        <f t="shared" ca="1" si="0"/>
        <v>1.3452054794520547</v>
      </c>
      <c r="B20" s="20">
        <v>45443</v>
      </c>
      <c r="C20" s="42">
        <v>3.125</v>
      </c>
      <c r="D20">
        <f t="shared" si="1"/>
        <v>144</v>
      </c>
      <c r="E20" s="44">
        <f t="shared" si="2"/>
        <v>450</v>
      </c>
      <c r="F20" s="45">
        <f t="shared" si="8"/>
        <v>13950</v>
      </c>
      <c r="G20" s="40">
        <f t="shared" ca="1" si="3"/>
        <v>19642400</v>
      </c>
      <c r="H20" s="38">
        <f t="shared" si="4"/>
        <v>13950</v>
      </c>
      <c r="I20" s="6">
        <f t="shared" si="5"/>
        <v>15000</v>
      </c>
      <c r="J20" s="6">
        <f t="shared" si="6"/>
        <v>209250000</v>
      </c>
      <c r="K20" s="6">
        <f t="shared" ca="1" si="7"/>
        <v>184070333.75687617</v>
      </c>
    </row>
    <row r="21" spans="1:24">
      <c r="A21" s="39">
        <f t="shared" ca="1" si="0"/>
        <v>1.4273972602739726</v>
      </c>
      <c r="B21" s="20">
        <v>45473</v>
      </c>
      <c r="C21" s="42">
        <v>3.125</v>
      </c>
      <c r="D21">
        <f t="shared" si="1"/>
        <v>144</v>
      </c>
      <c r="E21" s="44">
        <f t="shared" si="2"/>
        <v>450</v>
      </c>
      <c r="F21" s="45">
        <f t="shared" si="8"/>
        <v>13500</v>
      </c>
      <c r="G21" s="40">
        <f t="shared" ca="1" si="3"/>
        <v>19655900</v>
      </c>
      <c r="H21" s="38">
        <f t="shared" si="4"/>
        <v>13500</v>
      </c>
      <c r="I21" s="6">
        <f t="shared" si="5"/>
        <v>15000</v>
      </c>
      <c r="J21" s="6">
        <f t="shared" si="6"/>
        <v>202500000</v>
      </c>
      <c r="K21" s="6">
        <f t="shared" ca="1" si="7"/>
        <v>176742592.95880383</v>
      </c>
    </row>
    <row r="22" spans="1:24">
      <c r="A22" s="39">
        <f t="shared" ca="1" si="0"/>
        <v>1.5123287671232877</v>
      </c>
      <c r="B22" s="20">
        <v>45504</v>
      </c>
      <c r="C22" s="42">
        <v>3.125</v>
      </c>
      <c r="D22">
        <f t="shared" si="1"/>
        <v>144</v>
      </c>
      <c r="E22" s="44">
        <f t="shared" si="2"/>
        <v>450</v>
      </c>
      <c r="F22" s="45">
        <f t="shared" si="8"/>
        <v>13950</v>
      </c>
      <c r="G22" s="40">
        <f t="shared" ca="1" si="3"/>
        <v>19669850</v>
      </c>
      <c r="H22" s="38">
        <f t="shared" si="4"/>
        <v>13950</v>
      </c>
      <c r="I22" s="6">
        <f t="shared" si="5"/>
        <v>15000</v>
      </c>
      <c r="J22" s="6">
        <f t="shared" si="6"/>
        <v>209250000</v>
      </c>
      <c r="K22" s="6">
        <f t="shared" ca="1" si="7"/>
        <v>181161587.68663886</v>
      </c>
    </row>
    <row r="23" spans="1:24" ht="30">
      <c r="A23" s="39">
        <f t="shared" ca="1" si="0"/>
        <v>1.5972602739726027</v>
      </c>
      <c r="B23" s="20">
        <v>45535</v>
      </c>
      <c r="C23" s="42">
        <v>3.125</v>
      </c>
      <c r="D23">
        <f t="shared" si="1"/>
        <v>144</v>
      </c>
      <c r="E23" s="44">
        <f t="shared" si="2"/>
        <v>450</v>
      </c>
      <c r="F23" s="45">
        <f t="shared" si="8"/>
        <v>13950</v>
      </c>
      <c r="G23" s="40">
        <f t="shared" ca="1" si="3"/>
        <v>19683800</v>
      </c>
      <c r="H23" s="38">
        <f t="shared" si="4"/>
        <v>13950</v>
      </c>
      <c r="I23" s="6">
        <f t="shared" si="5"/>
        <v>15000</v>
      </c>
      <c r="J23" s="6">
        <f t="shared" si="6"/>
        <v>209250000</v>
      </c>
      <c r="K23" s="6">
        <f t="shared" ca="1" si="7"/>
        <v>179701033.5786891</v>
      </c>
      <c r="Q23" s="62" t="s">
        <v>58</v>
      </c>
      <c r="R23" s="63">
        <v>2023</v>
      </c>
      <c r="S23" s="63">
        <v>2024</v>
      </c>
      <c r="T23" s="63">
        <v>2025</v>
      </c>
      <c r="U23" s="63">
        <v>2026</v>
      </c>
      <c r="V23" s="63">
        <v>2027</v>
      </c>
      <c r="W23" s="63" t="s">
        <v>59</v>
      </c>
      <c r="X23" s="63" t="s">
        <v>60</v>
      </c>
    </row>
    <row r="24" spans="1:24">
      <c r="A24" s="39">
        <f t="shared" ca="1" si="0"/>
        <v>1.6794520547945206</v>
      </c>
      <c r="B24" s="20">
        <v>45565</v>
      </c>
      <c r="C24" s="42">
        <v>3.125</v>
      </c>
      <c r="D24">
        <f t="shared" si="1"/>
        <v>144</v>
      </c>
      <c r="E24" s="44">
        <f t="shared" si="2"/>
        <v>450</v>
      </c>
      <c r="F24" s="45">
        <f t="shared" si="8"/>
        <v>13500</v>
      </c>
      <c r="G24" s="40">
        <f t="shared" ca="1" si="3"/>
        <v>19697300</v>
      </c>
      <c r="H24" s="38">
        <f t="shared" si="4"/>
        <v>13500</v>
      </c>
      <c r="I24" s="6">
        <f t="shared" si="5"/>
        <v>15000</v>
      </c>
      <c r="J24" s="6">
        <f t="shared" si="6"/>
        <v>202500000</v>
      </c>
      <c r="K24" s="6">
        <f t="shared" ca="1" si="7"/>
        <v>172547232.26625389</v>
      </c>
      <c r="Q24" s="65">
        <v>10000</v>
      </c>
      <c r="R24" s="64">
        <f>R13/1000000000</f>
        <v>3.3062902466569128</v>
      </c>
      <c r="S24" s="64">
        <f t="shared" ref="S24:X24" si="9">S13/1000000000</f>
        <v>1.7779873938772324</v>
      </c>
      <c r="T24" s="64">
        <f t="shared" si="9"/>
        <v>1.2815614282493897</v>
      </c>
      <c r="U24" s="64">
        <f t="shared" si="9"/>
        <v>1.1650558438630816</v>
      </c>
      <c r="V24" s="64">
        <f t="shared" si="9"/>
        <v>1.059141676239165</v>
      </c>
      <c r="W24" s="64">
        <f t="shared" si="9"/>
        <v>2.7391617278438467</v>
      </c>
      <c r="X24" s="64">
        <f t="shared" si="9"/>
        <v>11.329198316729629</v>
      </c>
    </row>
    <row r="25" spans="1:24">
      <c r="A25" s="39">
        <f t="shared" ca="1" si="0"/>
        <v>1.7643835616438357</v>
      </c>
      <c r="B25" s="20">
        <v>45596</v>
      </c>
      <c r="C25" s="42">
        <v>3.125</v>
      </c>
      <c r="D25">
        <f t="shared" si="1"/>
        <v>144</v>
      </c>
      <c r="E25" s="44">
        <f t="shared" si="2"/>
        <v>450</v>
      </c>
      <c r="F25" s="45">
        <f t="shared" si="8"/>
        <v>13950</v>
      </c>
      <c r="G25" s="40">
        <f t="shared" ca="1" si="3"/>
        <v>19711250</v>
      </c>
      <c r="H25" s="38">
        <f t="shared" si="4"/>
        <v>13950</v>
      </c>
      <c r="I25" s="6">
        <f t="shared" si="5"/>
        <v>15000</v>
      </c>
      <c r="J25" s="6">
        <f t="shared" si="6"/>
        <v>209250000</v>
      </c>
      <c r="K25" s="6">
        <f t="shared" ca="1" si="7"/>
        <v>176861332.77209416</v>
      </c>
      <c r="Q25" s="65">
        <v>20000</v>
      </c>
      <c r="R25" s="64">
        <f t="shared" ref="R25:X25" si="10">R14/1000000000</f>
        <v>6.6125804933138257</v>
      </c>
      <c r="S25" s="64">
        <f t="shared" si="10"/>
        <v>3.5559747877544647</v>
      </c>
      <c r="T25" s="64">
        <f t="shared" si="10"/>
        <v>2.5631228564987794</v>
      </c>
      <c r="U25" s="64">
        <f t="shared" si="10"/>
        <v>2.3301116877261632</v>
      </c>
      <c r="V25" s="64">
        <f t="shared" si="10"/>
        <v>2.11828335247833</v>
      </c>
      <c r="W25" s="64">
        <f t="shared" si="10"/>
        <v>5.4783234556876934</v>
      </c>
      <c r="X25" s="64">
        <f t="shared" si="10"/>
        <v>22.658396633459258</v>
      </c>
    </row>
    <row r="26" spans="1:24">
      <c r="A26" s="39">
        <f t="shared" ca="1" si="0"/>
        <v>1.8465753424657534</v>
      </c>
      <c r="B26" s="20">
        <v>45626</v>
      </c>
      <c r="C26" s="42">
        <v>3.125</v>
      </c>
      <c r="D26">
        <f t="shared" si="1"/>
        <v>144</v>
      </c>
      <c r="E26" s="44">
        <f t="shared" si="2"/>
        <v>450</v>
      </c>
      <c r="F26" s="45">
        <f t="shared" si="8"/>
        <v>13500</v>
      </c>
      <c r="G26" s="40">
        <f t="shared" ca="1" si="3"/>
        <v>19724750</v>
      </c>
      <c r="H26" s="38">
        <f t="shared" si="4"/>
        <v>13500</v>
      </c>
      <c r="I26" s="6">
        <f t="shared" si="5"/>
        <v>15000</v>
      </c>
      <c r="J26" s="6">
        <f t="shared" si="6"/>
        <v>202500000</v>
      </c>
      <c r="K26" s="6">
        <f t="shared" ca="1" si="7"/>
        <v>169820578.4185583</v>
      </c>
      <c r="Q26" s="65">
        <v>30000</v>
      </c>
      <c r="R26" s="64">
        <f t="shared" ref="R26:X26" si="11">R15/1000000000</f>
        <v>9.9188707399707372</v>
      </c>
      <c r="S26" s="64">
        <f t="shared" si="11"/>
        <v>5.3339621816316978</v>
      </c>
      <c r="T26" s="64">
        <f t="shared" si="11"/>
        <v>3.8446842847481695</v>
      </c>
      <c r="U26" s="64">
        <f t="shared" si="11"/>
        <v>3.495167531589245</v>
      </c>
      <c r="V26" s="64">
        <f t="shared" si="11"/>
        <v>3.177425028717495</v>
      </c>
      <c r="W26" s="64">
        <f t="shared" si="11"/>
        <v>8.2174851835315472</v>
      </c>
      <c r="X26" s="64">
        <f t="shared" si="11"/>
        <v>33.987594950188893</v>
      </c>
    </row>
    <row r="27" spans="1:24">
      <c r="A27" s="39">
        <f t="shared" ca="1" si="0"/>
        <v>1.9315068493150684</v>
      </c>
      <c r="B27" s="20">
        <v>45657</v>
      </c>
      <c r="C27" s="42">
        <v>3.125</v>
      </c>
      <c r="D27">
        <f t="shared" si="1"/>
        <v>144</v>
      </c>
      <c r="E27" s="44">
        <f t="shared" si="2"/>
        <v>450</v>
      </c>
      <c r="F27" s="45">
        <f t="shared" si="8"/>
        <v>13950</v>
      </c>
      <c r="G27" s="40">
        <f t="shared" ca="1" si="3"/>
        <v>19738700</v>
      </c>
      <c r="H27" s="38">
        <f t="shared" si="4"/>
        <v>13950</v>
      </c>
      <c r="I27" s="6">
        <f t="shared" si="5"/>
        <v>15000</v>
      </c>
      <c r="J27" s="6">
        <f t="shared" si="6"/>
        <v>209250000</v>
      </c>
      <c r="K27" s="6">
        <f t="shared" ca="1" si="7"/>
        <v>174066505.9459677</v>
      </c>
      <c r="Q27" s="65">
        <v>40000</v>
      </c>
      <c r="R27" s="64">
        <f t="shared" ref="R27:X27" si="12">R16/1000000000</f>
        <v>13.225160986627651</v>
      </c>
      <c r="S27" s="64">
        <f t="shared" si="12"/>
        <v>7.1119495755089295</v>
      </c>
      <c r="T27" s="64">
        <f t="shared" si="12"/>
        <v>5.1262457129975587</v>
      </c>
      <c r="U27" s="64">
        <f t="shared" si="12"/>
        <v>4.6602233754523263</v>
      </c>
      <c r="V27" s="64">
        <f t="shared" si="12"/>
        <v>4.23656670495666</v>
      </c>
      <c r="W27" s="64">
        <f t="shared" si="12"/>
        <v>10.956646911375387</v>
      </c>
      <c r="X27" s="64">
        <f t="shared" si="12"/>
        <v>45.316793266918516</v>
      </c>
    </row>
    <row r="28" spans="1:24">
      <c r="A28" s="39">
        <f t="shared" ca="1" si="0"/>
        <v>2.0164383561643837</v>
      </c>
      <c r="B28" s="20">
        <v>45688</v>
      </c>
      <c r="C28" s="42">
        <v>3.125</v>
      </c>
      <c r="D28">
        <f t="shared" si="1"/>
        <v>144</v>
      </c>
      <c r="E28" s="44">
        <f t="shared" si="2"/>
        <v>450</v>
      </c>
      <c r="F28" s="45">
        <f t="shared" si="8"/>
        <v>13950</v>
      </c>
      <c r="G28" s="40">
        <f t="shared" ca="1" si="3"/>
        <v>19752650</v>
      </c>
      <c r="H28" s="38">
        <f t="shared" si="4"/>
        <v>13950</v>
      </c>
      <c r="I28" s="6">
        <f t="shared" si="5"/>
        <v>15000</v>
      </c>
      <c r="J28" s="6">
        <f t="shared" si="6"/>
        <v>209250000</v>
      </c>
      <c r="K28" s="6">
        <f t="shared" ca="1" si="7"/>
        <v>172663153.53797492</v>
      </c>
      <c r="Q28" s="65">
        <v>50000</v>
      </c>
      <c r="R28" s="64">
        <f t="shared" ref="R28:X28" si="13">R17/1000000000</f>
        <v>16.531451233284564</v>
      </c>
      <c r="S28" s="64">
        <f t="shared" si="13"/>
        <v>8.889936969386163</v>
      </c>
      <c r="T28" s="64">
        <f t="shared" si="13"/>
        <v>6.4078071412469493</v>
      </c>
      <c r="U28" s="64">
        <f t="shared" si="13"/>
        <v>5.8252792193154077</v>
      </c>
      <c r="V28" s="64">
        <f t="shared" si="13"/>
        <v>5.2957083811958254</v>
      </c>
      <c r="W28" s="64">
        <f t="shared" si="13"/>
        <v>13.69580863921925</v>
      </c>
      <c r="X28" s="64">
        <f t="shared" si="13"/>
        <v>56.645991583648161</v>
      </c>
    </row>
    <row r="29" spans="1:24">
      <c r="A29" s="39">
        <f t="shared" ca="1" si="0"/>
        <v>2.0931506849315067</v>
      </c>
      <c r="B29" s="20">
        <v>45716</v>
      </c>
      <c r="C29" s="42">
        <v>3.125</v>
      </c>
      <c r="D29">
        <f t="shared" si="1"/>
        <v>144</v>
      </c>
      <c r="E29" s="44">
        <f t="shared" si="2"/>
        <v>450</v>
      </c>
      <c r="F29" s="45">
        <f t="shared" si="8"/>
        <v>12600</v>
      </c>
      <c r="G29" s="40">
        <f t="shared" ca="1" si="3"/>
        <v>19765250</v>
      </c>
      <c r="H29" s="38">
        <f t="shared" si="4"/>
        <v>12600</v>
      </c>
      <c r="I29" s="6">
        <f t="shared" si="5"/>
        <v>15000</v>
      </c>
      <c r="J29" s="6">
        <f t="shared" si="6"/>
        <v>189000000</v>
      </c>
      <c r="K29" s="6">
        <f t="shared" ca="1" si="7"/>
        <v>154817723.41104206</v>
      </c>
      <c r="Q29" s="65">
        <v>60000</v>
      </c>
      <c r="R29" s="64">
        <f t="shared" ref="R29:X29" si="14">R18/1000000000</f>
        <v>19.837741479941474</v>
      </c>
      <c r="S29" s="64">
        <f t="shared" si="14"/>
        <v>10.667924363263396</v>
      </c>
      <c r="T29" s="64">
        <f t="shared" si="14"/>
        <v>7.689368569496339</v>
      </c>
      <c r="U29" s="64">
        <f t="shared" si="14"/>
        <v>6.99033506317849</v>
      </c>
      <c r="V29" s="64">
        <f t="shared" si="14"/>
        <v>6.35485005743499</v>
      </c>
      <c r="W29" s="64">
        <f t="shared" si="14"/>
        <v>16.434970367063094</v>
      </c>
      <c r="X29" s="64">
        <f t="shared" si="14"/>
        <v>67.975189900377785</v>
      </c>
    </row>
    <row r="30" spans="1:24">
      <c r="A30" s="39">
        <f t="shared" ca="1" si="0"/>
        <v>2.1780821917808217</v>
      </c>
      <c r="B30" s="20">
        <v>45747</v>
      </c>
      <c r="C30" s="42">
        <v>3.125</v>
      </c>
      <c r="D30">
        <f t="shared" si="1"/>
        <v>144</v>
      </c>
      <c r="E30" s="44">
        <f t="shared" si="2"/>
        <v>450</v>
      </c>
      <c r="F30" s="45">
        <f t="shared" si="8"/>
        <v>13950</v>
      </c>
      <c r="G30" s="40">
        <f t="shared" ca="1" si="3"/>
        <v>19779200</v>
      </c>
      <c r="H30" s="38">
        <f t="shared" si="4"/>
        <v>13950</v>
      </c>
      <c r="I30" s="6">
        <f t="shared" si="5"/>
        <v>15000</v>
      </c>
      <c r="J30" s="6">
        <f t="shared" si="6"/>
        <v>209250000</v>
      </c>
      <c r="K30" s="6">
        <f t="shared" ca="1" si="7"/>
        <v>170023439.0043515</v>
      </c>
    </row>
    <row r="31" spans="1:24">
      <c r="A31" s="39">
        <f t="shared" ca="1" si="0"/>
        <v>2.2602739726027399</v>
      </c>
      <c r="B31" s="20">
        <v>45777</v>
      </c>
      <c r="C31" s="42">
        <v>3.125</v>
      </c>
      <c r="D31">
        <f t="shared" si="1"/>
        <v>144</v>
      </c>
      <c r="E31" s="44">
        <f t="shared" si="2"/>
        <v>450</v>
      </c>
      <c r="F31" s="45">
        <f t="shared" si="8"/>
        <v>13500</v>
      </c>
      <c r="G31" s="40">
        <f t="shared" ca="1" si="3"/>
        <v>19792700</v>
      </c>
      <c r="H31" s="38">
        <f t="shared" si="4"/>
        <v>13500</v>
      </c>
      <c r="I31" s="6">
        <f t="shared" si="5"/>
        <v>15000</v>
      </c>
      <c r="J31" s="6">
        <f t="shared" si="6"/>
        <v>202500000</v>
      </c>
      <c r="K31" s="6">
        <f t="shared" ca="1" si="7"/>
        <v>163254897.51701793</v>
      </c>
    </row>
    <row r="32" spans="1:24">
      <c r="A32" s="39">
        <f t="shared" ca="1" si="0"/>
        <v>2.3452054794520549</v>
      </c>
      <c r="B32" s="20">
        <v>45808</v>
      </c>
      <c r="C32" s="42">
        <v>3.125</v>
      </c>
      <c r="D32">
        <f t="shared" si="1"/>
        <v>144</v>
      </c>
      <c r="E32" s="44">
        <f t="shared" si="2"/>
        <v>450</v>
      </c>
      <c r="F32" s="45">
        <f t="shared" si="8"/>
        <v>13950</v>
      </c>
      <c r="G32" s="40">
        <f t="shared" ca="1" si="3"/>
        <v>19806650</v>
      </c>
      <c r="H32" s="38">
        <f t="shared" si="4"/>
        <v>13950</v>
      </c>
      <c r="I32" s="6">
        <f t="shared" si="5"/>
        <v>15000</v>
      </c>
      <c r="J32" s="6">
        <f t="shared" si="6"/>
        <v>209250000</v>
      </c>
      <c r="K32" s="6">
        <f t="shared" ca="1" si="7"/>
        <v>167336667.0517056</v>
      </c>
    </row>
    <row r="33" spans="1:11">
      <c r="A33" s="39">
        <f t="shared" ca="1" si="0"/>
        <v>2.4273972602739726</v>
      </c>
      <c r="B33" s="20">
        <v>45838</v>
      </c>
      <c r="C33" s="42">
        <v>3.125</v>
      </c>
      <c r="D33">
        <f t="shared" si="1"/>
        <v>144</v>
      </c>
      <c r="E33" s="44">
        <f t="shared" si="2"/>
        <v>450</v>
      </c>
      <c r="F33" s="45">
        <f t="shared" si="8"/>
        <v>13500</v>
      </c>
      <c r="G33" s="40">
        <f t="shared" ca="1" si="3"/>
        <v>19820150</v>
      </c>
      <c r="H33" s="38">
        <f t="shared" si="4"/>
        <v>13500</v>
      </c>
      <c r="I33" s="6">
        <f t="shared" si="5"/>
        <v>15000</v>
      </c>
      <c r="J33" s="6">
        <f t="shared" si="6"/>
        <v>202500000</v>
      </c>
      <c r="K33" s="6">
        <f t="shared" ca="1" si="7"/>
        <v>160675084.50800347</v>
      </c>
    </row>
    <row r="34" spans="1:11">
      <c r="A34" s="39">
        <f t="shared" ca="1" si="0"/>
        <v>2.5123287671232877</v>
      </c>
      <c r="B34" s="20">
        <v>45869</v>
      </c>
      <c r="C34" s="42">
        <v>3.125</v>
      </c>
      <c r="D34">
        <f t="shared" si="1"/>
        <v>144</v>
      </c>
      <c r="E34" s="44">
        <f t="shared" si="2"/>
        <v>450</v>
      </c>
      <c r="F34" s="45">
        <f t="shared" si="8"/>
        <v>13950</v>
      </c>
      <c r="G34" s="40">
        <f t="shared" ca="1" si="3"/>
        <v>19834100</v>
      </c>
      <c r="H34" s="38">
        <f t="shared" si="4"/>
        <v>13950</v>
      </c>
      <c r="I34" s="6">
        <f t="shared" si="5"/>
        <v>15000</v>
      </c>
      <c r="J34" s="6">
        <f t="shared" si="6"/>
        <v>209250000</v>
      </c>
      <c r="K34" s="6">
        <f t="shared" ca="1" si="7"/>
        <v>164692352.44239894</v>
      </c>
    </row>
    <row r="35" spans="1:11">
      <c r="A35" s="39">
        <f t="shared" ca="1" si="0"/>
        <v>2.5972602739726027</v>
      </c>
      <c r="B35" s="20">
        <v>45900</v>
      </c>
      <c r="C35" s="42">
        <v>3.125</v>
      </c>
      <c r="D35">
        <f t="shared" si="1"/>
        <v>144</v>
      </c>
      <c r="E35" s="44">
        <f t="shared" si="2"/>
        <v>450</v>
      </c>
      <c r="F35" s="45">
        <f t="shared" si="8"/>
        <v>13950</v>
      </c>
      <c r="G35" s="40">
        <f t="shared" ca="1" si="3"/>
        <v>19848050</v>
      </c>
      <c r="H35" s="38">
        <f t="shared" si="4"/>
        <v>13950</v>
      </c>
      <c r="I35" s="6">
        <f t="shared" si="5"/>
        <v>15000</v>
      </c>
      <c r="J35" s="6">
        <f t="shared" si="6"/>
        <v>209250000</v>
      </c>
      <c r="K35" s="6">
        <f t="shared" ca="1" si="7"/>
        <v>163364575.9806264</v>
      </c>
    </row>
    <row r="36" spans="1:11">
      <c r="A36" s="39">
        <f t="shared" ca="1" si="0"/>
        <v>2.6794520547945204</v>
      </c>
      <c r="B36" s="20">
        <v>45930</v>
      </c>
      <c r="C36" s="42">
        <v>3.125</v>
      </c>
      <c r="D36">
        <f t="shared" si="1"/>
        <v>144</v>
      </c>
      <c r="E36" s="44">
        <f t="shared" si="2"/>
        <v>450</v>
      </c>
      <c r="F36" s="45">
        <f t="shared" si="8"/>
        <v>13500</v>
      </c>
      <c r="G36" s="40">
        <f t="shared" ca="1" si="3"/>
        <v>19861550</v>
      </c>
      <c r="H36" s="38">
        <f t="shared" si="4"/>
        <v>13500</v>
      </c>
      <c r="I36" s="6">
        <f t="shared" si="5"/>
        <v>15000</v>
      </c>
      <c r="J36" s="6">
        <f t="shared" si="6"/>
        <v>202500000</v>
      </c>
      <c r="K36" s="6">
        <f t="shared" ca="1" si="7"/>
        <v>156861120.24204898</v>
      </c>
    </row>
    <row r="37" spans="1:11">
      <c r="A37" s="39">
        <f t="shared" ca="1" si="0"/>
        <v>2.7643835616438355</v>
      </c>
      <c r="B37" s="20">
        <v>45961</v>
      </c>
      <c r="C37" s="42">
        <v>3.125</v>
      </c>
      <c r="D37">
        <f t="shared" si="1"/>
        <v>144</v>
      </c>
      <c r="E37" s="44">
        <f t="shared" si="2"/>
        <v>450</v>
      </c>
      <c r="F37" s="45">
        <f t="shared" si="8"/>
        <v>13950</v>
      </c>
      <c r="G37" s="40">
        <f t="shared" ca="1" si="3"/>
        <v>19875500</v>
      </c>
      <c r="H37" s="38">
        <f t="shared" si="4"/>
        <v>13950</v>
      </c>
      <c r="I37" s="6">
        <f t="shared" si="5"/>
        <v>15000</v>
      </c>
      <c r="J37" s="6">
        <f t="shared" si="6"/>
        <v>209250000</v>
      </c>
      <c r="K37" s="6">
        <f t="shared" ca="1" si="7"/>
        <v>160783029.79281288</v>
      </c>
    </row>
    <row r="38" spans="1:11">
      <c r="A38" s="39">
        <f t="shared" ca="1" si="0"/>
        <v>2.8465753424657536</v>
      </c>
      <c r="B38" s="20">
        <v>45991</v>
      </c>
      <c r="C38" s="42">
        <v>3.125</v>
      </c>
      <c r="D38">
        <f t="shared" si="1"/>
        <v>144</v>
      </c>
      <c r="E38" s="44">
        <f t="shared" si="2"/>
        <v>450</v>
      </c>
      <c r="F38" s="45">
        <f t="shared" si="8"/>
        <v>13500</v>
      </c>
      <c r="G38" s="40">
        <f t="shared" ca="1" si="3"/>
        <v>19889000</v>
      </c>
      <c r="H38" s="38">
        <f t="shared" si="4"/>
        <v>13500</v>
      </c>
      <c r="I38" s="6">
        <f t="shared" si="5"/>
        <v>15000</v>
      </c>
      <c r="J38" s="6">
        <f t="shared" si="6"/>
        <v>202500000</v>
      </c>
      <c r="K38" s="6">
        <f t="shared" ca="1" si="7"/>
        <v>154382344.01687118</v>
      </c>
    </row>
    <row r="39" spans="1:11">
      <c r="A39" s="39">
        <f t="shared" ca="1" si="0"/>
        <v>2.9315068493150687</v>
      </c>
      <c r="B39" s="20">
        <v>46022</v>
      </c>
      <c r="C39" s="42">
        <v>3.125</v>
      </c>
      <c r="D39">
        <f t="shared" si="1"/>
        <v>144</v>
      </c>
      <c r="E39" s="44">
        <f t="shared" si="2"/>
        <v>450</v>
      </c>
      <c r="F39" s="45">
        <f t="shared" si="8"/>
        <v>13950</v>
      </c>
      <c r="G39" s="40">
        <f t="shared" ca="1" si="3"/>
        <v>19902950</v>
      </c>
      <c r="H39" s="38">
        <f t="shared" si="4"/>
        <v>13950</v>
      </c>
      <c r="I39" s="6">
        <f t="shared" si="5"/>
        <v>15000</v>
      </c>
      <c r="J39" s="6">
        <f t="shared" si="6"/>
        <v>209250000</v>
      </c>
      <c r="K39" s="6">
        <f t="shared" ca="1" si="7"/>
        <v>158242278.13269794</v>
      </c>
    </row>
    <row r="40" spans="1:11">
      <c r="A40" s="39">
        <f t="shared" ca="1" si="0"/>
        <v>3.0164383561643837</v>
      </c>
      <c r="B40" s="20">
        <v>46053</v>
      </c>
      <c r="C40" s="42">
        <v>3.125</v>
      </c>
      <c r="D40">
        <f t="shared" si="1"/>
        <v>144</v>
      </c>
      <c r="E40" s="44">
        <f t="shared" si="2"/>
        <v>450</v>
      </c>
      <c r="F40" s="45">
        <f t="shared" si="8"/>
        <v>13950</v>
      </c>
      <c r="G40" s="40">
        <f t="shared" ca="1" si="3"/>
        <v>19916900</v>
      </c>
      <c r="H40" s="38">
        <f t="shared" si="4"/>
        <v>13950</v>
      </c>
      <c r="I40" s="6">
        <f t="shared" si="5"/>
        <v>15000</v>
      </c>
      <c r="J40" s="6">
        <f t="shared" si="6"/>
        <v>209250000</v>
      </c>
      <c r="K40" s="6">
        <f t="shared" ca="1" si="7"/>
        <v>156966503.21634081</v>
      </c>
    </row>
    <row r="41" spans="1:11">
      <c r="A41" s="39">
        <f t="shared" ca="1" si="0"/>
        <v>3.0931506849315067</v>
      </c>
      <c r="B41" s="20">
        <v>46081</v>
      </c>
      <c r="C41" s="42">
        <v>3.125</v>
      </c>
      <c r="D41">
        <f t="shared" si="1"/>
        <v>144</v>
      </c>
      <c r="E41" s="44">
        <f t="shared" si="2"/>
        <v>450</v>
      </c>
      <c r="F41" s="45">
        <f t="shared" si="8"/>
        <v>12600</v>
      </c>
      <c r="G41" s="40">
        <f t="shared" ca="1" si="3"/>
        <v>19929500</v>
      </c>
      <c r="H41" s="38">
        <f t="shared" si="4"/>
        <v>12600</v>
      </c>
      <c r="I41" s="6">
        <f t="shared" si="5"/>
        <v>15000</v>
      </c>
      <c r="J41" s="6">
        <f t="shared" si="6"/>
        <v>189000000</v>
      </c>
      <c r="K41" s="6">
        <f t="shared" ca="1" si="7"/>
        <v>140743384.91912916</v>
      </c>
    </row>
    <row r="42" spans="1:11">
      <c r="A42" s="39">
        <f t="shared" ca="1" si="0"/>
        <v>3.1780821917808217</v>
      </c>
      <c r="B42" s="20">
        <v>46112</v>
      </c>
      <c r="C42" s="42">
        <v>3.125</v>
      </c>
      <c r="D42">
        <f t="shared" si="1"/>
        <v>144</v>
      </c>
      <c r="E42" s="44">
        <f t="shared" si="2"/>
        <v>450</v>
      </c>
      <c r="F42" s="45">
        <f t="shared" si="8"/>
        <v>13950</v>
      </c>
      <c r="G42" s="40">
        <f t="shared" ca="1" si="3"/>
        <v>19943450</v>
      </c>
      <c r="H42" s="38">
        <f t="shared" si="4"/>
        <v>13950</v>
      </c>
      <c r="I42" s="6">
        <f t="shared" si="5"/>
        <v>15000</v>
      </c>
      <c r="J42" s="6">
        <f t="shared" si="6"/>
        <v>209250000</v>
      </c>
      <c r="K42" s="6">
        <f t="shared" ca="1" si="7"/>
        <v>154566762.73122862</v>
      </c>
    </row>
    <row r="43" spans="1:11">
      <c r="A43" s="39">
        <f t="shared" ca="1" si="0"/>
        <v>3.2602739726027399</v>
      </c>
      <c r="B43" s="20">
        <v>46142</v>
      </c>
      <c r="C43" s="42">
        <v>3.125</v>
      </c>
      <c r="D43">
        <f t="shared" si="1"/>
        <v>144</v>
      </c>
      <c r="E43" s="44">
        <f t="shared" si="2"/>
        <v>450</v>
      </c>
      <c r="F43" s="45">
        <f t="shared" si="8"/>
        <v>13500</v>
      </c>
      <c r="G43" s="40">
        <f t="shared" ca="1" si="3"/>
        <v>19956950</v>
      </c>
      <c r="H43" s="38">
        <f t="shared" si="4"/>
        <v>13500</v>
      </c>
      <c r="I43" s="6">
        <f t="shared" si="5"/>
        <v>15000</v>
      </c>
      <c r="J43" s="6">
        <f t="shared" si="6"/>
        <v>202500000</v>
      </c>
      <c r="K43" s="6">
        <f t="shared" ca="1" si="7"/>
        <v>148413543.19728902</v>
      </c>
    </row>
    <row r="44" spans="1:11">
      <c r="A44" s="39">
        <f t="shared" ca="1" si="0"/>
        <v>3.3452054794520549</v>
      </c>
      <c r="B44" s="20">
        <v>46173</v>
      </c>
      <c r="C44" s="42">
        <v>3.125</v>
      </c>
      <c r="D44">
        <f t="shared" si="1"/>
        <v>144</v>
      </c>
      <c r="E44" s="44">
        <f t="shared" si="2"/>
        <v>450</v>
      </c>
      <c r="F44" s="45">
        <f t="shared" si="8"/>
        <v>13950</v>
      </c>
      <c r="G44" s="40">
        <f t="shared" ca="1" si="3"/>
        <v>19970900</v>
      </c>
      <c r="H44" s="38">
        <f t="shared" si="4"/>
        <v>13950</v>
      </c>
      <c r="I44" s="6">
        <f t="shared" si="5"/>
        <v>15000</v>
      </c>
      <c r="J44" s="6">
        <f t="shared" si="6"/>
        <v>209250000</v>
      </c>
      <c r="K44" s="6">
        <f t="shared" ca="1" si="7"/>
        <v>152124242.77427781</v>
      </c>
    </row>
    <row r="45" spans="1:11">
      <c r="A45" s="39">
        <f t="shared" ca="1" si="0"/>
        <v>3.4273972602739726</v>
      </c>
      <c r="B45" s="20">
        <v>46203</v>
      </c>
      <c r="C45" s="42">
        <v>3.125</v>
      </c>
      <c r="D45">
        <f t="shared" si="1"/>
        <v>144</v>
      </c>
      <c r="E45" s="44">
        <f t="shared" si="2"/>
        <v>450</v>
      </c>
      <c r="F45" s="45">
        <f t="shared" si="8"/>
        <v>13500</v>
      </c>
      <c r="G45" s="40">
        <f t="shared" ca="1" si="3"/>
        <v>19984400</v>
      </c>
      <c r="H45" s="38">
        <f t="shared" si="4"/>
        <v>13500</v>
      </c>
      <c r="I45" s="6">
        <f t="shared" si="5"/>
        <v>15000</v>
      </c>
      <c r="J45" s="6">
        <f t="shared" si="6"/>
        <v>202500000</v>
      </c>
      <c r="K45" s="6">
        <f t="shared" ca="1" si="7"/>
        <v>146068258.6436395</v>
      </c>
    </row>
    <row r="46" spans="1:11">
      <c r="A46" s="39">
        <f t="shared" ca="1" si="0"/>
        <v>3.5123287671232877</v>
      </c>
      <c r="B46" s="20">
        <v>46234</v>
      </c>
      <c r="C46" s="42">
        <v>3.125</v>
      </c>
      <c r="D46">
        <f t="shared" si="1"/>
        <v>144</v>
      </c>
      <c r="E46" s="44">
        <f t="shared" si="2"/>
        <v>450</v>
      </c>
      <c r="F46" s="45">
        <f t="shared" si="8"/>
        <v>13950</v>
      </c>
      <c r="G46" s="40">
        <f t="shared" ca="1" si="3"/>
        <v>19998350</v>
      </c>
      <c r="H46" s="38">
        <f t="shared" si="4"/>
        <v>13950</v>
      </c>
      <c r="I46" s="6">
        <f t="shared" si="5"/>
        <v>15000</v>
      </c>
      <c r="J46" s="6">
        <f t="shared" si="6"/>
        <v>209250000</v>
      </c>
      <c r="K46" s="6">
        <f t="shared" ca="1" si="7"/>
        <v>149720320.40218082</v>
      </c>
    </row>
    <row r="47" spans="1:11">
      <c r="A47" s="39">
        <f t="shared" ca="1" si="0"/>
        <v>3.5972602739726027</v>
      </c>
      <c r="B47" s="20">
        <v>46265</v>
      </c>
      <c r="C47" s="42">
        <v>3.125</v>
      </c>
      <c r="D47">
        <f t="shared" si="1"/>
        <v>144</v>
      </c>
      <c r="E47" s="44">
        <f t="shared" si="2"/>
        <v>450</v>
      </c>
      <c r="F47" s="45">
        <f t="shared" si="8"/>
        <v>13950</v>
      </c>
      <c r="G47" s="40">
        <f t="shared" ca="1" si="3"/>
        <v>20012300</v>
      </c>
      <c r="H47" s="38">
        <f t="shared" si="4"/>
        <v>13950</v>
      </c>
      <c r="I47" s="6">
        <f t="shared" si="5"/>
        <v>15000</v>
      </c>
      <c r="J47" s="6">
        <f t="shared" si="6"/>
        <v>209250000</v>
      </c>
      <c r="K47" s="6">
        <f t="shared" ca="1" si="7"/>
        <v>148513250.89147854</v>
      </c>
    </row>
    <row r="48" spans="1:11">
      <c r="A48" s="39">
        <f t="shared" ca="1" si="0"/>
        <v>3.6794520547945204</v>
      </c>
      <c r="B48" s="20">
        <v>46295</v>
      </c>
      <c r="C48" s="42">
        <v>3.125</v>
      </c>
      <c r="D48">
        <f t="shared" si="1"/>
        <v>144</v>
      </c>
      <c r="E48" s="44">
        <f t="shared" si="2"/>
        <v>450</v>
      </c>
      <c r="F48" s="45">
        <f t="shared" si="8"/>
        <v>13500</v>
      </c>
      <c r="G48" s="40">
        <f t="shared" ca="1" si="3"/>
        <v>20025800</v>
      </c>
      <c r="H48" s="38">
        <f t="shared" si="4"/>
        <v>13500</v>
      </c>
      <c r="I48" s="6">
        <f t="shared" si="5"/>
        <v>15000</v>
      </c>
      <c r="J48" s="6">
        <f t="shared" si="6"/>
        <v>202500000</v>
      </c>
      <c r="K48" s="6">
        <f t="shared" ca="1" si="7"/>
        <v>142601018.40186271</v>
      </c>
    </row>
    <row r="49" spans="1:11">
      <c r="A49" s="39">
        <f t="shared" ca="1" si="0"/>
        <v>3.7643835616438355</v>
      </c>
      <c r="B49" s="20">
        <v>46326</v>
      </c>
      <c r="C49" s="42">
        <v>3.125</v>
      </c>
      <c r="D49">
        <f t="shared" si="1"/>
        <v>144</v>
      </c>
      <c r="E49" s="44">
        <f t="shared" si="2"/>
        <v>450</v>
      </c>
      <c r="F49" s="45">
        <f t="shared" si="8"/>
        <v>13950</v>
      </c>
      <c r="G49" s="40">
        <f t="shared" ca="1" si="3"/>
        <v>20039750</v>
      </c>
      <c r="H49" s="38">
        <f t="shared" si="4"/>
        <v>13950</v>
      </c>
      <c r="I49" s="6">
        <f t="shared" si="5"/>
        <v>15000</v>
      </c>
      <c r="J49" s="6">
        <f t="shared" si="6"/>
        <v>209250000</v>
      </c>
      <c r="K49" s="6">
        <f t="shared" ca="1" si="7"/>
        <v>146166390.72073898</v>
      </c>
    </row>
    <row r="50" spans="1:11">
      <c r="A50" s="39">
        <f t="shared" ca="1" si="0"/>
        <v>3.8465753424657536</v>
      </c>
      <c r="B50" s="20">
        <v>46356</v>
      </c>
      <c r="C50" s="42">
        <v>3.125</v>
      </c>
      <c r="D50">
        <f t="shared" si="1"/>
        <v>144</v>
      </c>
      <c r="E50" s="44">
        <f t="shared" si="2"/>
        <v>450</v>
      </c>
      <c r="F50" s="45">
        <f t="shared" si="8"/>
        <v>13500</v>
      </c>
      <c r="G50" s="40">
        <f t="shared" ca="1" si="3"/>
        <v>20053250</v>
      </c>
      <c r="H50" s="38">
        <f t="shared" si="4"/>
        <v>13500</v>
      </c>
      <c r="I50" s="6">
        <f t="shared" si="5"/>
        <v>15000</v>
      </c>
      <c r="J50" s="6">
        <f t="shared" si="6"/>
        <v>202500000</v>
      </c>
      <c r="K50" s="6">
        <f t="shared" ca="1" si="7"/>
        <v>140347585.46988288</v>
      </c>
    </row>
    <row r="51" spans="1:11">
      <c r="A51" s="39">
        <f t="shared" ca="1" si="0"/>
        <v>3.9315068493150687</v>
      </c>
      <c r="B51" s="20">
        <v>46387</v>
      </c>
      <c r="C51" s="42">
        <v>3.125</v>
      </c>
      <c r="D51">
        <f t="shared" si="1"/>
        <v>144</v>
      </c>
      <c r="E51" s="44">
        <f t="shared" si="2"/>
        <v>450</v>
      </c>
      <c r="F51" s="45">
        <f t="shared" si="8"/>
        <v>13950</v>
      </c>
      <c r="G51" s="40">
        <f t="shared" ca="1" si="3"/>
        <v>20067200</v>
      </c>
      <c r="H51" s="38">
        <f t="shared" si="4"/>
        <v>13950</v>
      </c>
      <c r="I51" s="6">
        <f t="shared" si="5"/>
        <v>15000</v>
      </c>
      <c r="J51" s="6">
        <f t="shared" si="6"/>
        <v>209250000</v>
      </c>
      <c r="K51" s="6">
        <f t="shared" ca="1" si="7"/>
        <v>143856616.48427081</v>
      </c>
    </row>
    <row r="52" spans="1:11">
      <c r="A52" s="39">
        <f t="shared" ca="1" si="0"/>
        <v>4.0164383561643833</v>
      </c>
      <c r="B52" s="20">
        <v>46418</v>
      </c>
      <c r="C52" s="42">
        <v>3.125</v>
      </c>
      <c r="D52">
        <f t="shared" si="1"/>
        <v>144</v>
      </c>
      <c r="E52" s="44">
        <f t="shared" si="2"/>
        <v>450</v>
      </c>
      <c r="F52" s="45">
        <f t="shared" si="8"/>
        <v>13950</v>
      </c>
      <c r="G52" s="40">
        <f t="shared" ca="1" si="3"/>
        <v>20081150</v>
      </c>
      <c r="H52" s="38">
        <f t="shared" si="4"/>
        <v>13950</v>
      </c>
      <c r="I52" s="6">
        <f t="shared" si="5"/>
        <v>15000</v>
      </c>
      <c r="J52" s="6">
        <f t="shared" si="6"/>
        <v>209250000</v>
      </c>
      <c r="K52" s="6">
        <f t="shared" ca="1" si="7"/>
        <v>142696821.10576439</v>
      </c>
    </row>
    <row r="53" spans="1:11">
      <c r="A53" s="39">
        <f t="shared" ca="1" si="0"/>
        <v>4.0931506849315067</v>
      </c>
      <c r="B53" s="20">
        <v>46446</v>
      </c>
      <c r="C53" s="42">
        <v>3.125</v>
      </c>
      <c r="D53">
        <f t="shared" si="1"/>
        <v>144</v>
      </c>
      <c r="E53" s="44">
        <f t="shared" si="2"/>
        <v>450</v>
      </c>
      <c r="F53" s="45">
        <f t="shared" si="8"/>
        <v>12600</v>
      </c>
      <c r="G53" s="40">
        <f t="shared" ca="1" si="3"/>
        <v>20093750</v>
      </c>
      <c r="H53" s="38">
        <f t="shared" si="4"/>
        <v>12600</v>
      </c>
      <c r="I53" s="6">
        <f t="shared" si="5"/>
        <v>15000</v>
      </c>
      <c r="J53" s="6">
        <f t="shared" si="6"/>
        <v>189000000</v>
      </c>
      <c r="K53" s="6">
        <f t="shared" ca="1" si="7"/>
        <v>127948531.74466285</v>
      </c>
    </row>
    <row r="54" spans="1:11">
      <c r="A54" s="39">
        <f t="shared" ca="1" si="0"/>
        <v>4.1780821917808222</v>
      </c>
      <c r="B54" s="20">
        <v>46477</v>
      </c>
      <c r="C54" s="42">
        <v>3.125</v>
      </c>
      <c r="D54">
        <f t="shared" si="1"/>
        <v>144</v>
      </c>
      <c r="E54" s="44">
        <f t="shared" si="2"/>
        <v>450</v>
      </c>
      <c r="F54" s="45">
        <f t="shared" si="8"/>
        <v>13950</v>
      </c>
      <c r="G54" s="40">
        <f t="shared" ca="1" si="3"/>
        <v>20107700</v>
      </c>
      <c r="H54" s="38">
        <f t="shared" si="4"/>
        <v>13950</v>
      </c>
      <c r="I54" s="6">
        <f t="shared" si="5"/>
        <v>15000</v>
      </c>
      <c r="J54" s="6">
        <f t="shared" si="6"/>
        <v>209250000</v>
      </c>
      <c r="K54" s="6">
        <f t="shared" ca="1" si="7"/>
        <v>140515238.84657145</v>
      </c>
    </row>
    <row r="55" spans="1:11">
      <c r="A55" s="39">
        <f t="shared" ca="1" si="0"/>
        <v>4.2602739726027394</v>
      </c>
      <c r="B55" s="20">
        <v>46507</v>
      </c>
      <c r="C55" s="42">
        <v>3.125</v>
      </c>
      <c r="D55">
        <f t="shared" si="1"/>
        <v>144</v>
      </c>
      <c r="E55" s="44">
        <f t="shared" si="2"/>
        <v>450</v>
      </c>
      <c r="F55" s="45">
        <f t="shared" si="8"/>
        <v>13500</v>
      </c>
      <c r="G55" s="40">
        <f t="shared" ca="1" si="3"/>
        <v>20121200</v>
      </c>
      <c r="H55" s="38">
        <f t="shared" si="4"/>
        <v>13500</v>
      </c>
      <c r="I55" s="6">
        <f t="shared" si="5"/>
        <v>15000</v>
      </c>
      <c r="J55" s="6">
        <f t="shared" si="6"/>
        <v>202500000</v>
      </c>
      <c r="K55" s="6">
        <f t="shared" ca="1" si="7"/>
        <v>134921402.90662637</v>
      </c>
    </row>
    <row r="56" spans="1:11">
      <c r="A56" s="39">
        <f t="shared" ca="1" si="0"/>
        <v>4.3452054794520549</v>
      </c>
      <c r="B56" s="20">
        <v>46538</v>
      </c>
      <c r="C56" s="42">
        <v>3.125</v>
      </c>
      <c r="D56">
        <f t="shared" si="1"/>
        <v>144</v>
      </c>
      <c r="E56" s="44">
        <f t="shared" si="2"/>
        <v>450</v>
      </c>
      <c r="F56" s="45">
        <f t="shared" si="8"/>
        <v>13950</v>
      </c>
      <c r="G56" s="40">
        <f t="shared" ca="1" si="3"/>
        <v>20135150</v>
      </c>
      <c r="H56" s="38">
        <f t="shared" si="4"/>
        <v>13950</v>
      </c>
      <c r="I56" s="6">
        <f t="shared" si="5"/>
        <v>15000</v>
      </c>
      <c r="J56" s="6">
        <f t="shared" si="6"/>
        <v>209250000</v>
      </c>
      <c r="K56" s="6">
        <f t="shared" ca="1" si="7"/>
        <v>138294766.15843436</v>
      </c>
    </row>
    <row r="57" spans="1:11">
      <c r="A57" s="39">
        <f t="shared" ca="1" si="0"/>
        <v>4.4273972602739722</v>
      </c>
      <c r="B57" s="20">
        <v>46568</v>
      </c>
      <c r="C57" s="42">
        <v>3.125</v>
      </c>
      <c r="D57">
        <f t="shared" si="1"/>
        <v>144</v>
      </c>
      <c r="E57" s="44">
        <f t="shared" si="2"/>
        <v>450</v>
      </c>
      <c r="F57" s="45">
        <f t="shared" si="8"/>
        <v>13500</v>
      </c>
      <c r="G57" s="40">
        <f t="shared" ca="1" si="3"/>
        <v>20148650</v>
      </c>
      <c r="H57" s="38">
        <f t="shared" si="4"/>
        <v>13500</v>
      </c>
      <c r="I57" s="6">
        <f t="shared" si="5"/>
        <v>15000</v>
      </c>
      <c r="J57" s="6">
        <f t="shared" si="6"/>
        <v>202500000</v>
      </c>
      <c r="K57" s="6">
        <f t="shared" ca="1" si="7"/>
        <v>132789326.03967227</v>
      </c>
    </row>
    <row r="58" spans="1:11">
      <c r="A58" s="39">
        <f t="shared" ca="1" si="0"/>
        <v>4.5123287671232877</v>
      </c>
      <c r="B58" s="20">
        <v>46599</v>
      </c>
      <c r="C58" s="42">
        <v>3.125</v>
      </c>
      <c r="D58">
        <f t="shared" si="1"/>
        <v>144</v>
      </c>
      <c r="E58" s="44">
        <f t="shared" si="2"/>
        <v>450</v>
      </c>
      <c r="F58" s="45">
        <f t="shared" si="8"/>
        <v>13950</v>
      </c>
      <c r="G58" s="40">
        <f t="shared" ca="1" si="3"/>
        <v>20162600</v>
      </c>
      <c r="H58" s="38">
        <f t="shared" si="4"/>
        <v>13950</v>
      </c>
      <c r="I58" s="6">
        <f t="shared" si="5"/>
        <v>15000</v>
      </c>
      <c r="J58" s="6">
        <f t="shared" si="6"/>
        <v>209250000</v>
      </c>
      <c r="K58" s="6">
        <f t="shared" ca="1" si="7"/>
        <v>136109382.18380076</v>
      </c>
    </row>
    <row r="59" spans="1:11">
      <c r="A59" s="39">
        <f t="shared" ca="1" si="0"/>
        <v>4.5972602739726032</v>
      </c>
      <c r="B59" s="20">
        <v>46630</v>
      </c>
      <c r="C59" s="42">
        <v>3.125</v>
      </c>
      <c r="D59">
        <f t="shared" si="1"/>
        <v>144</v>
      </c>
      <c r="E59" s="44">
        <f t="shared" si="2"/>
        <v>450</v>
      </c>
      <c r="F59" s="45">
        <f t="shared" si="8"/>
        <v>13950</v>
      </c>
      <c r="G59" s="40">
        <f t="shared" ca="1" si="3"/>
        <v>20176550</v>
      </c>
      <c r="H59" s="38">
        <f t="shared" si="4"/>
        <v>13950</v>
      </c>
      <c r="I59" s="6">
        <f t="shared" si="5"/>
        <v>15000</v>
      </c>
      <c r="J59" s="6">
        <f t="shared" si="6"/>
        <v>209250000</v>
      </c>
      <c r="K59" s="6">
        <f t="shared" ca="1" si="7"/>
        <v>135012046.26498049</v>
      </c>
    </row>
    <row r="60" spans="1:11">
      <c r="A60" s="39">
        <f t="shared" ca="1" si="0"/>
        <v>4.6794520547945204</v>
      </c>
      <c r="B60" s="20">
        <v>46660</v>
      </c>
      <c r="C60" s="42">
        <v>3.125</v>
      </c>
      <c r="D60">
        <f t="shared" si="1"/>
        <v>144</v>
      </c>
      <c r="E60" s="44">
        <f t="shared" si="2"/>
        <v>450</v>
      </c>
      <c r="F60" s="45">
        <f t="shared" si="8"/>
        <v>13500</v>
      </c>
      <c r="G60" s="40">
        <f t="shared" ca="1" si="3"/>
        <v>20190050</v>
      </c>
      <c r="H60" s="38">
        <f t="shared" si="4"/>
        <v>13500</v>
      </c>
      <c r="I60" s="6">
        <f t="shared" si="5"/>
        <v>15000</v>
      </c>
      <c r="J60" s="6">
        <f t="shared" si="6"/>
        <v>202500000</v>
      </c>
      <c r="K60" s="6">
        <f t="shared" ca="1" si="7"/>
        <v>129637289.45623879</v>
      </c>
    </row>
    <row r="61" spans="1:11">
      <c r="A61" s="39">
        <f t="shared" ca="1" si="0"/>
        <v>4.7643835616438359</v>
      </c>
      <c r="B61" s="20">
        <v>46691</v>
      </c>
      <c r="C61" s="42">
        <v>3.125</v>
      </c>
      <c r="D61">
        <f t="shared" si="1"/>
        <v>144</v>
      </c>
      <c r="E61" s="44">
        <f t="shared" si="2"/>
        <v>450</v>
      </c>
      <c r="F61" s="45">
        <f t="shared" si="8"/>
        <v>13950</v>
      </c>
      <c r="G61" s="40">
        <f t="shared" ca="1" si="3"/>
        <v>20204000</v>
      </c>
      <c r="H61" s="38">
        <f t="shared" si="4"/>
        <v>13950</v>
      </c>
      <c r="I61" s="6">
        <f t="shared" si="5"/>
        <v>15000</v>
      </c>
      <c r="J61" s="6">
        <f t="shared" si="6"/>
        <v>209250000</v>
      </c>
      <c r="K61" s="6">
        <f t="shared" ca="1" si="7"/>
        <v>132878537.01885357</v>
      </c>
    </row>
    <row r="62" spans="1:11">
      <c r="A62" s="39">
        <f t="shared" ca="1" si="0"/>
        <v>4.8465753424657532</v>
      </c>
      <c r="B62" s="20">
        <v>46721</v>
      </c>
      <c r="C62" s="42">
        <v>3.125</v>
      </c>
      <c r="D62">
        <f t="shared" si="1"/>
        <v>144</v>
      </c>
      <c r="E62" s="44">
        <f t="shared" si="2"/>
        <v>450</v>
      </c>
      <c r="F62" s="45">
        <f t="shared" si="8"/>
        <v>13500</v>
      </c>
      <c r="G62" s="40">
        <f t="shared" ca="1" si="3"/>
        <v>20217500</v>
      </c>
      <c r="H62" s="38">
        <f t="shared" si="4"/>
        <v>13500</v>
      </c>
      <c r="I62" s="6">
        <f t="shared" si="5"/>
        <v>15000</v>
      </c>
      <c r="J62" s="6">
        <f t="shared" si="6"/>
        <v>202500000</v>
      </c>
      <c r="K62" s="6">
        <f t="shared" ca="1" si="7"/>
        <v>127588714.06352989</v>
      </c>
    </row>
    <row r="63" spans="1:11">
      <c r="A63" s="39">
        <f t="shared" ca="1" si="0"/>
        <v>4.9315068493150687</v>
      </c>
      <c r="B63" s="20">
        <v>46752</v>
      </c>
      <c r="C63" s="42">
        <v>3.125</v>
      </c>
      <c r="D63">
        <f t="shared" si="1"/>
        <v>144</v>
      </c>
      <c r="E63" s="44">
        <f t="shared" si="2"/>
        <v>450</v>
      </c>
      <c r="F63" s="45">
        <f t="shared" si="8"/>
        <v>13950</v>
      </c>
      <c r="G63" s="40">
        <f t="shared" ca="1" si="3"/>
        <v>20231450</v>
      </c>
      <c r="H63" s="38">
        <f t="shared" si="4"/>
        <v>13950</v>
      </c>
      <c r="I63" s="6">
        <f t="shared" si="5"/>
        <v>15000</v>
      </c>
      <c r="J63" s="6">
        <f t="shared" si="6"/>
        <v>209250000</v>
      </c>
      <c r="K63" s="6">
        <f t="shared" ca="1" si="7"/>
        <v>130778742.25842801</v>
      </c>
    </row>
    <row r="64" spans="1:11">
      <c r="A64" s="39">
        <f t="shared" ca="1" si="0"/>
        <v>5.0164383561643833</v>
      </c>
      <c r="B64" s="20">
        <v>46783</v>
      </c>
      <c r="C64" s="42">
        <v>3.125</v>
      </c>
      <c r="D64">
        <f t="shared" si="1"/>
        <v>144</v>
      </c>
      <c r="E64" s="44">
        <f t="shared" si="2"/>
        <v>450</v>
      </c>
      <c r="F64" s="45">
        <f t="shared" si="8"/>
        <v>13950</v>
      </c>
      <c r="G64" s="40">
        <f t="shared" ca="1" si="3"/>
        <v>20245400</v>
      </c>
      <c r="H64" s="38">
        <f t="shared" si="4"/>
        <v>13950</v>
      </c>
      <c r="I64" s="6">
        <f t="shared" si="5"/>
        <v>15000</v>
      </c>
      <c r="J64" s="6">
        <f t="shared" si="6"/>
        <v>209250000</v>
      </c>
      <c r="K64" s="6">
        <f t="shared" ca="1" si="7"/>
        <v>129724382.82342215</v>
      </c>
    </row>
    <row r="65" spans="1:11">
      <c r="A65" s="39">
        <f t="shared" ca="1" si="0"/>
        <v>5.095890410958904</v>
      </c>
      <c r="B65" s="20">
        <v>46812</v>
      </c>
      <c r="C65" s="42">
        <v>3.125</v>
      </c>
      <c r="D65">
        <f t="shared" si="1"/>
        <v>144</v>
      </c>
      <c r="E65" s="44">
        <f t="shared" si="2"/>
        <v>450</v>
      </c>
      <c r="F65" s="45">
        <f t="shared" si="8"/>
        <v>13050</v>
      </c>
      <c r="G65" s="40">
        <f t="shared" ca="1" si="3"/>
        <v>20258450</v>
      </c>
      <c r="H65" s="38">
        <f t="shared" si="4"/>
        <v>13050</v>
      </c>
      <c r="I65" s="6">
        <f t="shared" si="5"/>
        <v>15000</v>
      </c>
      <c r="J65" s="6">
        <f t="shared" si="6"/>
        <v>195750000</v>
      </c>
      <c r="K65" s="6">
        <f t="shared" ca="1" si="7"/>
        <v>120439566.40783793</v>
      </c>
    </row>
    <row r="66" spans="1:11">
      <c r="A66" s="39">
        <f t="shared" ca="1" si="0"/>
        <v>5.1808219178082195</v>
      </c>
      <c r="B66" s="20">
        <v>46843</v>
      </c>
      <c r="C66" s="42">
        <v>3.125</v>
      </c>
      <c r="D66">
        <f t="shared" si="1"/>
        <v>144</v>
      </c>
      <c r="E66" s="44">
        <f t="shared" si="2"/>
        <v>450</v>
      </c>
      <c r="F66" s="45">
        <f t="shared" si="8"/>
        <v>13950</v>
      </c>
      <c r="G66" s="40">
        <f t="shared" ca="1" si="3"/>
        <v>20272400</v>
      </c>
      <c r="H66" s="38">
        <f t="shared" si="4"/>
        <v>13950</v>
      </c>
      <c r="I66" s="6">
        <f t="shared" si="5"/>
        <v>15000</v>
      </c>
      <c r="J66" s="6">
        <f t="shared" si="6"/>
        <v>209250000</v>
      </c>
      <c r="K66" s="6">
        <f t="shared" ca="1" si="7"/>
        <v>127707774.33305369</v>
      </c>
    </row>
    <row r="67" spans="1:11">
      <c r="A67" s="39">
        <f t="shared" ca="1" si="0"/>
        <v>5.2630136986301368</v>
      </c>
      <c r="B67" s="20">
        <v>46873</v>
      </c>
      <c r="C67" s="42">
        <f>C19/2</f>
        <v>1.5625</v>
      </c>
      <c r="D67">
        <f t="shared" si="1"/>
        <v>144</v>
      </c>
      <c r="E67" s="44">
        <f t="shared" si="2"/>
        <v>225</v>
      </c>
      <c r="F67" s="45">
        <f t="shared" si="8"/>
        <v>6750</v>
      </c>
      <c r="G67" s="40">
        <f t="shared" ca="1" si="3"/>
        <v>20279150</v>
      </c>
      <c r="H67" s="38">
        <f t="shared" si="4"/>
        <v>6750</v>
      </c>
      <c r="I67" s="6">
        <f t="shared" si="5"/>
        <v>15000</v>
      </c>
      <c r="J67" s="6">
        <f t="shared" si="6"/>
        <v>101250000</v>
      </c>
      <c r="K67" s="6">
        <f t="shared" ca="1" si="7"/>
        <v>61311898.326958142</v>
      </c>
    </row>
    <row r="68" spans="1:11">
      <c r="A68" s="39">
        <f t="shared" ca="1" si="0"/>
        <v>5.3479452054794523</v>
      </c>
      <c r="B68" s="20">
        <v>46904</v>
      </c>
      <c r="C68" s="42">
        <f t="shared" ref="C68:C131" si="15">C20/2</f>
        <v>1.5625</v>
      </c>
      <c r="D68">
        <f t="shared" si="1"/>
        <v>144</v>
      </c>
      <c r="E68" s="44">
        <f t="shared" si="2"/>
        <v>225</v>
      </c>
      <c r="F68" s="45">
        <f t="shared" si="8"/>
        <v>6975</v>
      </c>
      <c r="G68" s="40">
        <f t="shared" ca="1" si="3"/>
        <v>20286125</v>
      </c>
      <c r="H68" s="38">
        <f t="shared" si="4"/>
        <v>6975</v>
      </c>
      <c r="I68" s="6">
        <f t="shared" si="5"/>
        <v>15000</v>
      </c>
      <c r="J68" s="6">
        <f t="shared" si="6"/>
        <v>104625000</v>
      </c>
      <c r="K68" s="6">
        <f t="shared" ca="1" si="7"/>
        <v>62844844.918522157</v>
      </c>
    </row>
    <row r="69" spans="1:11">
      <c r="A69" s="39">
        <f t="shared" ref="A69:A132" ca="1" si="16">(B69-$B$3)/365</f>
        <v>5.4301369863013695</v>
      </c>
      <c r="B69" s="20">
        <v>46934</v>
      </c>
      <c r="C69" s="42">
        <f t="shared" si="15"/>
        <v>1.5625</v>
      </c>
      <c r="D69">
        <f t="shared" ref="D69:D132" si="17">(60/10)*24</f>
        <v>144</v>
      </c>
      <c r="E69" s="44">
        <f t="shared" ref="E69:E132" si="18">C69*D69</f>
        <v>225</v>
      </c>
      <c r="F69" s="45">
        <f t="shared" ref="F69:F132" si="19">(B69-B68)*E69</f>
        <v>6750</v>
      </c>
      <c r="G69" s="40">
        <f t="shared" ref="G69:G132" ca="1" si="20">G68+F69</f>
        <v>20292875</v>
      </c>
      <c r="H69" s="38">
        <f t="shared" ref="H69:H132" si="21">F69</f>
        <v>6750</v>
      </c>
      <c r="I69" s="6">
        <f t="shared" ref="I69:I132" si="22">$I$3</f>
        <v>15000</v>
      </c>
      <c r="J69" s="6">
        <f t="shared" ref="J69:J132" si="23">H69*I69</f>
        <v>101250000</v>
      </c>
      <c r="K69" s="6">
        <f t="shared" ref="K69:K132" ca="1" si="24">J69/(1+$K$3)^A69</f>
        <v>60343025.507110447</v>
      </c>
    </row>
    <row r="70" spans="1:11">
      <c r="A70" s="39">
        <f t="shared" ca="1" si="16"/>
        <v>5.515068493150685</v>
      </c>
      <c r="B70" s="20">
        <v>46965</v>
      </c>
      <c r="C70" s="42">
        <f t="shared" si="15"/>
        <v>1.5625</v>
      </c>
      <c r="D70">
        <f t="shared" si="17"/>
        <v>144</v>
      </c>
      <c r="E70" s="44">
        <f t="shared" si="18"/>
        <v>225</v>
      </c>
      <c r="F70" s="45">
        <f t="shared" si="19"/>
        <v>6975</v>
      </c>
      <c r="G70" s="40">
        <f t="shared" ca="1" si="20"/>
        <v>20299850</v>
      </c>
      <c r="H70" s="38">
        <f t="shared" si="21"/>
        <v>6975</v>
      </c>
      <c r="I70" s="6">
        <f t="shared" si="22"/>
        <v>15000</v>
      </c>
      <c r="J70" s="6">
        <f t="shared" si="23"/>
        <v>104625000</v>
      </c>
      <c r="K70" s="6">
        <f t="shared" ca="1" si="24"/>
        <v>61851747.921518438</v>
      </c>
    </row>
    <row r="71" spans="1:11">
      <c r="A71" s="39">
        <f t="shared" ca="1" si="16"/>
        <v>5.6</v>
      </c>
      <c r="B71" s="20">
        <v>46996</v>
      </c>
      <c r="C71" s="42">
        <f t="shared" si="15"/>
        <v>1.5625</v>
      </c>
      <c r="D71">
        <f t="shared" si="17"/>
        <v>144</v>
      </c>
      <c r="E71" s="44">
        <f t="shared" si="18"/>
        <v>225</v>
      </c>
      <c r="F71" s="45">
        <f t="shared" si="19"/>
        <v>6975</v>
      </c>
      <c r="G71" s="40">
        <f t="shared" ca="1" si="20"/>
        <v>20306825</v>
      </c>
      <c r="H71" s="38">
        <f t="shared" si="21"/>
        <v>6975</v>
      </c>
      <c r="I71" s="6">
        <f t="shared" si="22"/>
        <v>15000</v>
      </c>
      <c r="J71" s="6">
        <f t="shared" si="23"/>
        <v>104625000</v>
      </c>
      <c r="K71" s="6">
        <f t="shared" ca="1" si="24"/>
        <v>61353089.096188933</v>
      </c>
    </row>
    <row r="72" spans="1:11">
      <c r="A72" s="39">
        <f t="shared" ca="1" si="16"/>
        <v>5.6821917808219178</v>
      </c>
      <c r="B72" s="20">
        <v>47026</v>
      </c>
      <c r="C72" s="42">
        <f t="shared" si="15"/>
        <v>1.5625</v>
      </c>
      <c r="D72">
        <f t="shared" si="17"/>
        <v>144</v>
      </c>
      <c r="E72" s="44">
        <f t="shared" si="18"/>
        <v>225</v>
      </c>
      <c r="F72" s="45">
        <f t="shared" si="19"/>
        <v>6750</v>
      </c>
      <c r="G72" s="40">
        <f t="shared" ca="1" si="20"/>
        <v>20313575</v>
      </c>
      <c r="H72" s="38">
        <f t="shared" si="21"/>
        <v>6750</v>
      </c>
      <c r="I72" s="6">
        <f t="shared" si="22"/>
        <v>15000</v>
      </c>
      <c r="J72" s="6">
        <f t="shared" si="23"/>
        <v>101250000</v>
      </c>
      <c r="K72" s="6">
        <f t="shared" ca="1" si="24"/>
        <v>58910655.680211514</v>
      </c>
    </row>
    <row r="73" spans="1:11">
      <c r="A73" s="39">
        <f t="shared" ca="1" si="16"/>
        <v>5.7671232876712333</v>
      </c>
      <c r="B73" s="20">
        <v>47057</v>
      </c>
      <c r="C73" s="42">
        <f t="shared" si="15"/>
        <v>1.5625</v>
      </c>
      <c r="D73">
        <f t="shared" si="17"/>
        <v>144</v>
      </c>
      <c r="E73" s="44">
        <f t="shared" si="18"/>
        <v>225</v>
      </c>
      <c r="F73" s="45">
        <f t="shared" si="19"/>
        <v>6975</v>
      </c>
      <c r="G73" s="40">
        <f t="shared" ca="1" si="20"/>
        <v>20320550</v>
      </c>
      <c r="H73" s="38">
        <f t="shared" si="21"/>
        <v>6975</v>
      </c>
      <c r="I73" s="6">
        <f t="shared" si="22"/>
        <v>15000</v>
      </c>
      <c r="J73" s="6">
        <f t="shared" si="23"/>
        <v>104625000</v>
      </c>
      <c r="K73" s="6">
        <f t="shared" ca="1" si="24"/>
        <v>60383565.364889711</v>
      </c>
    </row>
    <row r="74" spans="1:11">
      <c r="A74" s="39">
        <f t="shared" ca="1" si="16"/>
        <v>5.8493150684931505</v>
      </c>
      <c r="B74" s="20">
        <v>47087</v>
      </c>
      <c r="C74" s="42">
        <f t="shared" si="15"/>
        <v>1.5625</v>
      </c>
      <c r="D74">
        <f t="shared" si="17"/>
        <v>144</v>
      </c>
      <c r="E74" s="44">
        <f t="shared" si="18"/>
        <v>225</v>
      </c>
      <c r="F74" s="45">
        <f t="shared" si="19"/>
        <v>6750</v>
      </c>
      <c r="G74" s="40">
        <f t="shared" ca="1" si="20"/>
        <v>20327300</v>
      </c>
      <c r="H74" s="38">
        <f t="shared" si="21"/>
        <v>6750</v>
      </c>
      <c r="I74" s="6">
        <f t="shared" si="22"/>
        <v>15000</v>
      </c>
      <c r="J74" s="6">
        <f t="shared" si="23"/>
        <v>101250000</v>
      </c>
      <c r="K74" s="6">
        <f t="shared" ca="1" si="24"/>
        <v>57979728.166214339</v>
      </c>
    </row>
    <row r="75" spans="1:11">
      <c r="A75" s="39">
        <f t="shared" ca="1" si="16"/>
        <v>5.934246575342466</v>
      </c>
      <c r="B75" s="20">
        <v>47118</v>
      </c>
      <c r="C75" s="42">
        <f t="shared" si="15"/>
        <v>1.5625</v>
      </c>
      <c r="D75">
        <f t="shared" si="17"/>
        <v>144</v>
      </c>
      <c r="E75" s="44">
        <f t="shared" si="18"/>
        <v>225</v>
      </c>
      <c r="F75" s="45">
        <f t="shared" si="19"/>
        <v>6975</v>
      </c>
      <c r="G75" s="40">
        <f t="shared" ca="1" si="20"/>
        <v>20334275</v>
      </c>
      <c r="H75" s="38">
        <f t="shared" si="21"/>
        <v>6975</v>
      </c>
      <c r="I75" s="6">
        <f t="shared" si="22"/>
        <v>15000</v>
      </c>
      <c r="J75" s="6">
        <f t="shared" si="23"/>
        <v>104625000</v>
      </c>
      <c r="K75" s="6">
        <f t="shared" ca="1" si="24"/>
        <v>59429362.398679897</v>
      </c>
    </row>
    <row r="76" spans="1:11">
      <c r="A76" s="39">
        <f t="shared" ca="1" si="16"/>
        <v>6.0191780821917806</v>
      </c>
      <c r="B76" s="20">
        <v>47149</v>
      </c>
      <c r="C76" s="42">
        <f t="shared" si="15"/>
        <v>1.5625</v>
      </c>
      <c r="D76">
        <f t="shared" si="17"/>
        <v>144</v>
      </c>
      <c r="E76" s="44">
        <f t="shared" si="18"/>
        <v>225</v>
      </c>
      <c r="F76" s="45">
        <f t="shared" si="19"/>
        <v>6975</v>
      </c>
      <c r="G76" s="40">
        <f t="shared" ca="1" si="20"/>
        <v>20341250</v>
      </c>
      <c r="H76" s="38">
        <f t="shared" si="21"/>
        <v>6975</v>
      </c>
      <c r="I76" s="6">
        <f t="shared" si="22"/>
        <v>15000</v>
      </c>
      <c r="J76" s="6">
        <f t="shared" si="23"/>
        <v>104625000</v>
      </c>
      <c r="K76" s="6">
        <f t="shared" ca="1" si="24"/>
        <v>58950233.23839473</v>
      </c>
    </row>
    <row r="77" spans="1:11">
      <c r="A77" s="39">
        <f t="shared" ca="1" si="16"/>
        <v>6.095890410958904</v>
      </c>
      <c r="B77" s="20">
        <v>47177</v>
      </c>
      <c r="C77" s="42">
        <f t="shared" si="15"/>
        <v>1.5625</v>
      </c>
      <c r="D77">
        <f t="shared" si="17"/>
        <v>144</v>
      </c>
      <c r="E77" s="44">
        <f t="shared" si="18"/>
        <v>225</v>
      </c>
      <c r="F77" s="45">
        <f t="shared" si="19"/>
        <v>6300</v>
      </c>
      <c r="G77" s="40">
        <f t="shared" ca="1" si="20"/>
        <v>20347550</v>
      </c>
      <c r="H77" s="38">
        <f t="shared" si="21"/>
        <v>6300</v>
      </c>
      <c r="I77" s="6">
        <f t="shared" si="22"/>
        <v>15000</v>
      </c>
      <c r="J77" s="6">
        <f t="shared" si="23"/>
        <v>94500000</v>
      </c>
      <c r="K77" s="6">
        <f t="shared" ca="1" si="24"/>
        <v>52857489.959552698</v>
      </c>
    </row>
    <row r="78" spans="1:11">
      <c r="A78" s="39">
        <f t="shared" ca="1" si="16"/>
        <v>6.1808219178082195</v>
      </c>
      <c r="B78" s="20">
        <v>47208</v>
      </c>
      <c r="C78" s="42">
        <f t="shared" si="15"/>
        <v>1.5625</v>
      </c>
      <c r="D78">
        <f t="shared" si="17"/>
        <v>144</v>
      </c>
      <c r="E78" s="44">
        <f t="shared" si="18"/>
        <v>225</v>
      </c>
      <c r="F78" s="45">
        <f t="shared" si="19"/>
        <v>6975</v>
      </c>
      <c r="G78" s="40">
        <f t="shared" ca="1" si="20"/>
        <v>20354525</v>
      </c>
      <c r="H78" s="38">
        <f t="shared" si="21"/>
        <v>6975</v>
      </c>
      <c r="I78" s="6">
        <f t="shared" si="22"/>
        <v>15000</v>
      </c>
      <c r="J78" s="6">
        <f t="shared" si="23"/>
        <v>104625000</v>
      </c>
      <c r="K78" s="6">
        <f t="shared" ca="1" si="24"/>
        <v>58048988.333206214</v>
      </c>
    </row>
    <row r="79" spans="1:11">
      <c r="A79" s="39">
        <f t="shared" ca="1" si="16"/>
        <v>6.2630136986301368</v>
      </c>
      <c r="B79" s="20">
        <v>47238</v>
      </c>
      <c r="C79" s="42">
        <f t="shared" si="15"/>
        <v>1.5625</v>
      </c>
      <c r="D79">
        <f t="shared" si="17"/>
        <v>144</v>
      </c>
      <c r="E79" s="44">
        <f t="shared" si="18"/>
        <v>225</v>
      </c>
      <c r="F79" s="45">
        <f t="shared" si="19"/>
        <v>6750</v>
      </c>
      <c r="G79" s="40">
        <f t="shared" ca="1" si="20"/>
        <v>20361275</v>
      </c>
      <c r="H79" s="38">
        <f t="shared" si="21"/>
        <v>6750</v>
      </c>
      <c r="I79" s="6">
        <f t="shared" si="22"/>
        <v>15000</v>
      </c>
      <c r="J79" s="6">
        <f t="shared" si="23"/>
        <v>101250000</v>
      </c>
      <c r="K79" s="6">
        <f t="shared" ca="1" si="24"/>
        <v>55738089.388143755</v>
      </c>
    </row>
    <row r="80" spans="1:11">
      <c r="A80" s="39">
        <f t="shared" ca="1" si="16"/>
        <v>6.3479452054794523</v>
      </c>
      <c r="B80" s="20">
        <v>47269</v>
      </c>
      <c r="C80" s="42">
        <f t="shared" si="15"/>
        <v>1.5625</v>
      </c>
      <c r="D80">
        <f t="shared" si="17"/>
        <v>144</v>
      </c>
      <c r="E80" s="44">
        <f t="shared" si="18"/>
        <v>225</v>
      </c>
      <c r="F80" s="45">
        <f t="shared" si="19"/>
        <v>6975</v>
      </c>
      <c r="G80" s="40">
        <f t="shared" ca="1" si="20"/>
        <v>20368250</v>
      </c>
      <c r="H80" s="38">
        <f t="shared" si="21"/>
        <v>6975</v>
      </c>
      <c r="I80" s="6">
        <f t="shared" si="22"/>
        <v>15000</v>
      </c>
      <c r="J80" s="6">
        <f t="shared" si="23"/>
        <v>104625000</v>
      </c>
      <c r="K80" s="6">
        <f t="shared" ca="1" si="24"/>
        <v>57131677.198656492</v>
      </c>
    </row>
    <row r="81" spans="1:11">
      <c r="A81" s="39">
        <f t="shared" ca="1" si="16"/>
        <v>6.4301369863013695</v>
      </c>
      <c r="B81" s="20">
        <v>47299</v>
      </c>
      <c r="C81" s="42">
        <f t="shared" si="15"/>
        <v>1.5625</v>
      </c>
      <c r="D81">
        <f t="shared" si="17"/>
        <v>144</v>
      </c>
      <c r="E81" s="44">
        <f t="shared" si="18"/>
        <v>225</v>
      </c>
      <c r="F81" s="45">
        <f t="shared" si="19"/>
        <v>6750</v>
      </c>
      <c r="G81" s="40">
        <f t="shared" ca="1" si="20"/>
        <v>20375000</v>
      </c>
      <c r="H81" s="38">
        <f t="shared" si="21"/>
        <v>6750</v>
      </c>
      <c r="I81" s="6">
        <f t="shared" si="22"/>
        <v>15000</v>
      </c>
      <c r="J81" s="6">
        <f t="shared" si="23"/>
        <v>101250000</v>
      </c>
      <c r="K81" s="6">
        <f t="shared" ca="1" si="24"/>
        <v>54857295.915554948</v>
      </c>
    </row>
    <row r="82" spans="1:11">
      <c r="A82" s="39">
        <f t="shared" ca="1" si="16"/>
        <v>6.515068493150685</v>
      </c>
      <c r="B82" s="20">
        <v>47330</v>
      </c>
      <c r="C82" s="42">
        <f t="shared" si="15"/>
        <v>1.5625</v>
      </c>
      <c r="D82">
        <f t="shared" si="17"/>
        <v>144</v>
      </c>
      <c r="E82" s="44">
        <f t="shared" si="18"/>
        <v>225</v>
      </c>
      <c r="F82" s="45">
        <f t="shared" si="19"/>
        <v>6975</v>
      </c>
      <c r="G82" s="40">
        <f t="shared" ca="1" si="20"/>
        <v>20381975</v>
      </c>
      <c r="H82" s="38">
        <f t="shared" si="21"/>
        <v>6975</v>
      </c>
      <c r="I82" s="6">
        <f t="shared" si="22"/>
        <v>15000</v>
      </c>
      <c r="J82" s="6">
        <f t="shared" si="23"/>
        <v>104625000</v>
      </c>
      <c r="K82" s="6">
        <f t="shared" ca="1" si="24"/>
        <v>56228861.746834934</v>
      </c>
    </row>
    <row r="83" spans="1:11">
      <c r="A83" s="39">
        <f t="shared" ca="1" si="16"/>
        <v>6.6</v>
      </c>
      <c r="B83" s="20">
        <v>47361</v>
      </c>
      <c r="C83" s="42">
        <f t="shared" si="15"/>
        <v>1.5625</v>
      </c>
      <c r="D83">
        <f t="shared" si="17"/>
        <v>144</v>
      </c>
      <c r="E83" s="44">
        <f t="shared" si="18"/>
        <v>225</v>
      </c>
      <c r="F83" s="45">
        <f t="shared" si="19"/>
        <v>6975</v>
      </c>
      <c r="G83" s="40">
        <f t="shared" ca="1" si="20"/>
        <v>20388950</v>
      </c>
      <c r="H83" s="38">
        <f t="shared" si="21"/>
        <v>6975</v>
      </c>
      <c r="I83" s="6">
        <f t="shared" si="22"/>
        <v>15000</v>
      </c>
      <c r="J83" s="6">
        <f t="shared" si="23"/>
        <v>104625000</v>
      </c>
      <c r="K83" s="6">
        <f t="shared" ca="1" si="24"/>
        <v>55775535.541989937</v>
      </c>
    </row>
    <row r="84" spans="1:11">
      <c r="A84" s="39">
        <f t="shared" ca="1" si="16"/>
        <v>6.6821917808219178</v>
      </c>
      <c r="B84" s="20">
        <v>47391</v>
      </c>
      <c r="C84" s="42">
        <f t="shared" si="15"/>
        <v>1.5625</v>
      </c>
      <c r="D84">
        <f t="shared" si="17"/>
        <v>144</v>
      </c>
      <c r="E84" s="44">
        <f t="shared" si="18"/>
        <v>225</v>
      </c>
      <c r="F84" s="45">
        <f t="shared" si="19"/>
        <v>6750</v>
      </c>
      <c r="G84" s="40">
        <f t="shared" ca="1" si="20"/>
        <v>20395700</v>
      </c>
      <c r="H84" s="38">
        <f t="shared" si="21"/>
        <v>6750</v>
      </c>
      <c r="I84" s="6">
        <f t="shared" si="22"/>
        <v>15000</v>
      </c>
      <c r="J84" s="6">
        <f t="shared" si="23"/>
        <v>101250000</v>
      </c>
      <c r="K84" s="6">
        <f t="shared" ca="1" si="24"/>
        <v>53555141.527465016</v>
      </c>
    </row>
    <row r="85" spans="1:11">
      <c r="A85" s="39">
        <f t="shared" ca="1" si="16"/>
        <v>6.7671232876712333</v>
      </c>
      <c r="B85" s="20">
        <v>47422</v>
      </c>
      <c r="C85" s="42">
        <f t="shared" si="15"/>
        <v>1.5625</v>
      </c>
      <c r="D85">
        <f t="shared" si="17"/>
        <v>144</v>
      </c>
      <c r="E85" s="44">
        <f t="shared" si="18"/>
        <v>225</v>
      </c>
      <c r="F85" s="45">
        <f t="shared" si="19"/>
        <v>6975</v>
      </c>
      <c r="G85" s="40">
        <f t="shared" ca="1" si="20"/>
        <v>20402675</v>
      </c>
      <c r="H85" s="38">
        <f t="shared" si="21"/>
        <v>6975</v>
      </c>
      <c r="I85" s="6">
        <f t="shared" si="22"/>
        <v>15000</v>
      </c>
      <c r="J85" s="6">
        <f t="shared" si="23"/>
        <v>104625000</v>
      </c>
      <c r="K85" s="6">
        <f t="shared" ca="1" si="24"/>
        <v>54894150.331717916</v>
      </c>
    </row>
    <row r="86" spans="1:11">
      <c r="A86" s="39">
        <f t="shared" ca="1" si="16"/>
        <v>6.8493150684931505</v>
      </c>
      <c r="B86" s="20">
        <v>47452</v>
      </c>
      <c r="C86" s="42">
        <f t="shared" si="15"/>
        <v>1.5625</v>
      </c>
      <c r="D86">
        <f t="shared" si="17"/>
        <v>144</v>
      </c>
      <c r="E86" s="44">
        <f t="shared" si="18"/>
        <v>225</v>
      </c>
      <c r="F86" s="45">
        <f t="shared" si="19"/>
        <v>6750</v>
      </c>
      <c r="G86" s="40">
        <f t="shared" ca="1" si="20"/>
        <v>20409425</v>
      </c>
      <c r="H86" s="38">
        <f t="shared" si="21"/>
        <v>6750</v>
      </c>
      <c r="I86" s="6">
        <f t="shared" si="22"/>
        <v>15000</v>
      </c>
      <c r="J86" s="6">
        <f t="shared" si="23"/>
        <v>101250000</v>
      </c>
      <c r="K86" s="6">
        <f t="shared" ca="1" si="24"/>
        <v>52708843.787467577</v>
      </c>
    </row>
    <row r="87" spans="1:11">
      <c r="A87" s="39">
        <f t="shared" ca="1" si="16"/>
        <v>6.934246575342466</v>
      </c>
      <c r="B87" s="20">
        <v>47483</v>
      </c>
      <c r="C87" s="42">
        <f t="shared" si="15"/>
        <v>1.5625</v>
      </c>
      <c r="D87">
        <f t="shared" si="17"/>
        <v>144</v>
      </c>
      <c r="E87" s="44">
        <f t="shared" si="18"/>
        <v>225</v>
      </c>
      <c r="F87" s="45">
        <f t="shared" si="19"/>
        <v>6975</v>
      </c>
      <c r="G87" s="40">
        <f t="shared" ca="1" si="20"/>
        <v>20416400</v>
      </c>
      <c r="H87" s="38">
        <f t="shared" si="21"/>
        <v>6975</v>
      </c>
      <c r="I87" s="6">
        <f t="shared" si="22"/>
        <v>15000</v>
      </c>
      <c r="J87" s="6">
        <f t="shared" si="23"/>
        <v>104625000</v>
      </c>
      <c r="K87" s="6">
        <f t="shared" ca="1" si="24"/>
        <v>54026693.089708999</v>
      </c>
    </row>
    <row r="88" spans="1:11">
      <c r="A88" s="39">
        <f t="shared" ca="1" si="16"/>
        <v>7.0191780821917806</v>
      </c>
      <c r="B88" s="20">
        <v>47514</v>
      </c>
      <c r="C88" s="42">
        <f t="shared" si="15"/>
        <v>1.5625</v>
      </c>
      <c r="D88">
        <f t="shared" si="17"/>
        <v>144</v>
      </c>
      <c r="E88" s="44">
        <f t="shared" si="18"/>
        <v>225</v>
      </c>
      <c r="F88" s="45">
        <f t="shared" si="19"/>
        <v>6975</v>
      </c>
      <c r="G88" s="40">
        <f t="shared" ca="1" si="20"/>
        <v>20423375</v>
      </c>
      <c r="H88" s="38">
        <f t="shared" si="21"/>
        <v>6975</v>
      </c>
      <c r="I88" s="6">
        <f t="shared" si="22"/>
        <v>15000</v>
      </c>
      <c r="J88" s="6">
        <f t="shared" si="23"/>
        <v>104625000</v>
      </c>
      <c r="K88" s="6">
        <f t="shared" ca="1" si="24"/>
        <v>53591121.125813387</v>
      </c>
    </row>
    <row r="89" spans="1:11">
      <c r="A89" s="39">
        <f t="shared" ca="1" si="16"/>
        <v>7.095890410958904</v>
      </c>
      <c r="B89" s="20">
        <v>47542</v>
      </c>
      <c r="C89" s="42">
        <f t="shared" si="15"/>
        <v>1.5625</v>
      </c>
      <c r="D89">
        <f t="shared" si="17"/>
        <v>144</v>
      </c>
      <c r="E89" s="44">
        <f t="shared" si="18"/>
        <v>225</v>
      </c>
      <c r="F89" s="45">
        <f t="shared" si="19"/>
        <v>6300</v>
      </c>
      <c r="G89" s="40">
        <f t="shared" ca="1" si="20"/>
        <v>20429675</v>
      </c>
      <c r="H89" s="38">
        <f t="shared" si="21"/>
        <v>6300</v>
      </c>
      <c r="I89" s="6">
        <f t="shared" si="22"/>
        <v>15000</v>
      </c>
      <c r="J89" s="6">
        <f t="shared" si="23"/>
        <v>94500000</v>
      </c>
      <c r="K89" s="6">
        <f t="shared" ca="1" si="24"/>
        <v>48052263.599593349</v>
      </c>
    </row>
    <row r="90" spans="1:11">
      <c r="A90" s="39">
        <f t="shared" ca="1" si="16"/>
        <v>7.1808219178082195</v>
      </c>
      <c r="B90" s="20">
        <v>47573</v>
      </c>
      <c r="C90" s="42">
        <f t="shared" si="15"/>
        <v>1.5625</v>
      </c>
      <c r="D90">
        <f t="shared" si="17"/>
        <v>144</v>
      </c>
      <c r="E90" s="44">
        <f t="shared" si="18"/>
        <v>225</v>
      </c>
      <c r="F90" s="45">
        <f t="shared" si="19"/>
        <v>6975</v>
      </c>
      <c r="G90" s="40">
        <f t="shared" ca="1" si="20"/>
        <v>20436650</v>
      </c>
      <c r="H90" s="38">
        <f t="shared" si="21"/>
        <v>6975</v>
      </c>
      <c r="I90" s="6">
        <f t="shared" si="22"/>
        <v>15000</v>
      </c>
      <c r="J90" s="6">
        <f t="shared" si="23"/>
        <v>104625000</v>
      </c>
      <c r="K90" s="6">
        <f t="shared" ca="1" si="24"/>
        <v>52771807.575642005</v>
      </c>
    </row>
    <row r="91" spans="1:11">
      <c r="A91" s="39">
        <f t="shared" ca="1" si="16"/>
        <v>7.2630136986301368</v>
      </c>
      <c r="B91" s="20">
        <v>47603</v>
      </c>
      <c r="C91" s="42">
        <f t="shared" si="15"/>
        <v>1.5625</v>
      </c>
      <c r="D91">
        <f t="shared" si="17"/>
        <v>144</v>
      </c>
      <c r="E91" s="44">
        <f t="shared" si="18"/>
        <v>225</v>
      </c>
      <c r="F91" s="45">
        <f t="shared" si="19"/>
        <v>6750</v>
      </c>
      <c r="G91" s="40">
        <f t="shared" ca="1" si="20"/>
        <v>20443400</v>
      </c>
      <c r="H91" s="38">
        <f t="shared" si="21"/>
        <v>6750</v>
      </c>
      <c r="I91" s="6">
        <f t="shared" si="22"/>
        <v>15000</v>
      </c>
      <c r="J91" s="6">
        <f t="shared" si="23"/>
        <v>101250000</v>
      </c>
      <c r="K91" s="6">
        <f t="shared" ca="1" si="24"/>
        <v>50670990.352857955</v>
      </c>
    </row>
    <row r="92" spans="1:11">
      <c r="A92" s="39">
        <f t="shared" ca="1" si="16"/>
        <v>7.3479452054794523</v>
      </c>
      <c r="B92" s="20">
        <v>47634</v>
      </c>
      <c r="C92" s="42">
        <f t="shared" si="15"/>
        <v>1.5625</v>
      </c>
      <c r="D92">
        <f t="shared" si="17"/>
        <v>144</v>
      </c>
      <c r="E92" s="44">
        <f t="shared" si="18"/>
        <v>225</v>
      </c>
      <c r="F92" s="45">
        <f t="shared" si="19"/>
        <v>6975</v>
      </c>
      <c r="G92" s="40">
        <f t="shared" ca="1" si="20"/>
        <v>20450375</v>
      </c>
      <c r="H92" s="38">
        <f t="shared" si="21"/>
        <v>6975</v>
      </c>
      <c r="I92" s="6">
        <f t="shared" si="22"/>
        <v>15000</v>
      </c>
      <c r="J92" s="6">
        <f t="shared" si="23"/>
        <v>104625000</v>
      </c>
      <c r="K92" s="6">
        <f t="shared" ca="1" si="24"/>
        <v>51937888.362414993</v>
      </c>
    </row>
    <row r="93" spans="1:11">
      <c r="A93" s="39">
        <f t="shared" ca="1" si="16"/>
        <v>7.4301369863013695</v>
      </c>
      <c r="B93" s="20">
        <v>47664</v>
      </c>
      <c r="C93" s="42">
        <f t="shared" si="15"/>
        <v>1.5625</v>
      </c>
      <c r="D93">
        <f t="shared" si="17"/>
        <v>144</v>
      </c>
      <c r="E93" s="44">
        <f t="shared" si="18"/>
        <v>225</v>
      </c>
      <c r="F93" s="45">
        <f t="shared" si="19"/>
        <v>6750</v>
      </c>
      <c r="G93" s="40">
        <f t="shared" ca="1" si="20"/>
        <v>20457125</v>
      </c>
      <c r="H93" s="38">
        <f t="shared" si="21"/>
        <v>6750</v>
      </c>
      <c r="I93" s="6">
        <f t="shared" si="22"/>
        <v>15000</v>
      </c>
      <c r="J93" s="6">
        <f t="shared" si="23"/>
        <v>101250000</v>
      </c>
      <c r="K93" s="6">
        <f t="shared" ca="1" si="24"/>
        <v>49870269.014140867</v>
      </c>
    </row>
    <row r="94" spans="1:11">
      <c r="A94" s="39">
        <f t="shared" ca="1" si="16"/>
        <v>7.515068493150685</v>
      </c>
      <c r="B94" s="20">
        <v>47695</v>
      </c>
      <c r="C94" s="42">
        <f t="shared" si="15"/>
        <v>1.5625</v>
      </c>
      <c r="D94">
        <f t="shared" si="17"/>
        <v>144</v>
      </c>
      <c r="E94" s="44">
        <f t="shared" si="18"/>
        <v>225</v>
      </c>
      <c r="F94" s="45">
        <f t="shared" si="19"/>
        <v>6975</v>
      </c>
      <c r="G94" s="40">
        <f t="shared" ca="1" si="20"/>
        <v>20464100</v>
      </c>
      <c r="H94" s="38">
        <f t="shared" si="21"/>
        <v>6975</v>
      </c>
      <c r="I94" s="6">
        <f t="shared" si="22"/>
        <v>15000</v>
      </c>
      <c r="J94" s="6">
        <f t="shared" si="23"/>
        <v>104625000</v>
      </c>
      <c r="K94" s="6">
        <f t="shared" ca="1" si="24"/>
        <v>51117147.042577207</v>
      </c>
    </row>
    <row r="95" spans="1:11">
      <c r="A95" s="39">
        <f t="shared" ca="1" si="16"/>
        <v>7.6</v>
      </c>
      <c r="B95" s="20">
        <v>47726</v>
      </c>
      <c r="C95" s="42">
        <f t="shared" si="15"/>
        <v>1.5625</v>
      </c>
      <c r="D95">
        <f t="shared" si="17"/>
        <v>144</v>
      </c>
      <c r="E95" s="44">
        <f t="shared" si="18"/>
        <v>225</v>
      </c>
      <c r="F95" s="45">
        <f t="shared" si="19"/>
        <v>6975</v>
      </c>
      <c r="G95" s="40">
        <f t="shared" ca="1" si="20"/>
        <v>20471075</v>
      </c>
      <c r="H95" s="38">
        <f t="shared" si="21"/>
        <v>6975</v>
      </c>
      <c r="I95" s="6">
        <f t="shared" si="22"/>
        <v>15000</v>
      </c>
      <c r="J95" s="6">
        <f t="shared" si="23"/>
        <v>104625000</v>
      </c>
      <c r="K95" s="6">
        <f t="shared" ca="1" si="24"/>
        <v>50705032.310899936</v>
      </c>
    </row>
    <row r="96" spans="1:11">
      <c r="A96" s="39">
        <f t="shared" ca="1" si="16"/>
        <v>7.6821917808219178</v>
      </c>
      <c r="B96" s="20">
        <v>47756</v>
      </c>
      <c r="C96" s="42">
        <f t="shared" si="15"/>
        <v>1.5625</v>
      </c>
      <c r="D96">
        <f t="shared" si="17"/>
        <v>144</v>
      </c>
      <c r="E96" s="44">
        <f t="shared" si="18"/>
        <v>225</v>
      </c>
      <c r="F96" s="45">
        <f t="shared" si="19"/>
        <v>6750</v>
      </c>
      <c r="G96" s="40">
        <f t="shared" ca="1" si="20"/>
        <v>20477825</v>
      </c>
      <c r="H96" s="38">
        <f t="shared" si="21"/>
        <v>6750</v>
      </c>
      <c r="I96" s="6">
        <f t="shared" si="22"/>
        <v>15000</v>
      </c>
      <c r="J96" s="6">
        <f t="shared" si="23"/>
        <v>101250000</v>
      </c>
      <c r="K96" s="6">
        <f t="shared" ca="1" si="24"/>
        <v>48686492.297695465</v>
      </c>
    </row>
    <row r="97" spans="1:11">
      <c r="A97" s="39">
        <f t="shared" ca="1" si="16"/>
        <v>7.7671232876712333</v>
      </c>
      <c r="B97" s="20">
        <v>47787</v>
      </c>
      <c r="C97" s="42">
        <f t="shared" si="15"/>
        <v>1.5625</v>
      </c>
      <c r="D97">
        <f t="shared" si="17"/>
        <v>144</v>
      </c>
      <c r="E97" s="44">
        <f t="shared" si="18"/>
        <v>225</v>
      </c>
      <c r="F97" s="45">
        <f t="shared" si="19"/>
        <v>6975</v>
      </c>
      <c r="G97" s="40">
        <f t="shared" ca="1" si="20"/>
        <v>20484800</v>
      </c>
      <c r="H97" s="38">
        <f t="shared" si="21"/>
        <v>6975</v>
      </c>
      <c r="I97" s="6">
        <f t="shared" si="22"/>
        <v>15000</v>
      </c>
      <c r="J97" s="6">
        <f t="shared" si="23"/>
        <v>104625000</v>
      </c>
      <c r="K97" s="6">
        <f t="shared" ca="1" si="24"/>
        <v>49903773.02883447</v>
      </c>
    </row>
    <row r="98" spans="1:11">
      <c r="A98" s="39">
        <f t="shared" ca="1" si="16"/>
        <v>7.8493150684931505</v>
      </c>
      <c r="B98" s="20">
        <v>47817</v>
      </c>
      <c r="C98" s="42">
        <f t="shared" si="15"/>
        <v>1.5625</v>
      </c>
      <c r="D98">
        <f t="shared" si="17"/>
        <v>144</v>
      </c>
      <c r="E98" s="44">
        <f t="shared" si="18"/>
        <v>225</v>
      </c>
      <c r="F98" s="45">
        <f t="shared" si="19"/>
        <v>6750</v>
      </c>
      <c r="G98" s="40">
        <f t="shared" ca="1" si="20"/>
        <v>20491550</v>
      </c>
      <c r="H98" s="38">
        <f t="shared" si="21"/>
        <v>6750</v>
      </c>
      <c r="I98" s="6">
        <f t="shared" si="22"/>
        <v>15000</v>
      </c>
      <c r="J98" s="6">
        <f t="shared" si="23"/>
        <v>101250000</v>
      </c>
      <c r="K98" s="6">
        <f t="shared" ca="1" si="24"/>
        <v>47917130.715879612</v>
      </c>
    </row>
    <row r="99" spans="1:11">
      <c r="A99" s="39">
        <f t="shared" ca="1" si="16"/>
        <v>7.934246575342466</v>
      </c>
      <c r="B99" s="20">
        <v>47848</v>
      </c>
      <c r="C99" s="42">
        <f t="shared" si="15"/>
        <v>1.5625</v>
      </c>
      <c r="D99">
        <f t="shared" si="17"/>
        <v>144</v>
      </c>
      <c r="E99" s="44">
        <f t="shared" si="18"/>
        <v>225</v>
      </c>
      <c r="F99" s="45">
        <f t="shared" si="19"/>
        <v>6975</v>
      </c>
      <c r="G99" s="40">
        <f t="shared" ca="1" si="20"/>
        <v>20498525</v>
      </c>
      <c r="H99" s="38">
        <f t="shared" si="21"/>
        <v>6975</v>
      </c>
      <c r="I99" s="6">
        <f t="shared" si="22"/>
        <v>15000</v>
      </c>
      <c r="J99" s="6">
        <f t="shared" si="23"/>
        <v>104625000</v>
      </c>
      <c r="K99" s="6">
        <f t="shared" ca="1" si="24"/>
        <v>49115175.536099076</v>
      </c>
    </row>
    <row r="100" spans="1:11">
      <c r="A100" s="39">
        <f t="shared" ca="1" si="16"/>
        <v>8.0191780821917806</v>
      </c>
      <c r="B100" s="20">
        <v>47879</v>
      </c>
      <c r="C100" s="42">
        <f t="shared" si="15"/>
        <v>1.5625</v>
      </c>
      <c r="D100">
        <f t="shared" si="17"/>
        <v>144</v>
      </c>
      <c r="E100" s="44">
        <f t="shared" si="18"/>
        <v>225</v>
      </c>
      <c r="F100" s="45">
        <f t="shared" si="19"/>
        <v>6975</v>
      </c>
      <c r="G100" s="40">
        <f t="shared" ca="1" si="20"/>
        <v>20505500</v>
      </c>
      <c r="H100" s="38">
        <f t="shared" si="21"/>
        <v>6975</v>
      </c>
      <c r="I100" s="6">
        <f t="shared" si="22"/>
        <v>15000</v>
      </c>
      <c r="J100" s="6">
        <f t="shared" si="23"/>
        <v>104625000</v>
      </c>
      <c r="K100" s="6">
        <f t="shared" ca="1" si="24"/>
        <v>48719201.023466714</v>
      </c>
    </row>
    <row r="101" spans="1:11">
      <c r="A101" s="39">
        <f t="shared" ca="1" si="16"/>
        <v>8.0958904109589049</v>
      </c>
      <c r="B101" s="20">
        <v>47907</v>
      </c>
      <c r="C101" s="42">
        <f t="shared" si="15"/>
        <v>1.5625</v>
      </c>
      <c r="D101">
        <f t="shared" si="17"/>
        <v>144</v>
      </c>
      <c r="E101" s="44">
        <f t="shared" si="18"/>
        <v>225</v>
      </c>
      <c r="F101" s="45">
        <f t="shared" si="19"/>
        <v>6300</v>
      </c>
      <c r="G101" s="40">
        <f t="shared" ca="1" si="20"/>
        <v>20511800</v>
      </c>
      <c r="H101" s="38">
        <f t="shared" si="21"/>
        <v>6300</v>
      </c>
      <c r="I101" s="6">
        <f t="shared" si="22"/>
        <v>15000</v>
      </c>
      <c r="J101" s="6">
        <f t="shared" si="23"/>
        <v>94500000</v>
      </c>
      <c r="K101" s="6">
        <f t="shared" ca="1" si="24"/>
        <v>43683875.999630317</v>
      </c>
    </row>
    <row r="102" spans="1:11">
      <c r="A102" s="39">
        <f t="shared" ca="1" si="16"/>
        <v>8.1808219178082187</v>
      </c>
      <c r="B102" s="20">
        <v>47938</v>
      </c>
      <c r="C102" s="42">
        <f t="shared" si="15"/>
        <v>1.5625</v>
      </c>
      <c r="D102">
        <f t="shared" si="17"/>
        <v>144</v>
      </c>
      <c r="E102" s="44">
        <f t="shared" si="18"/>
        <v>225</v>
      </c>
      <c r="F102" s="45">
        <f t="shared" si="19"/>
        <v>6975</v>
      </c>
      <c r="G102" s="40">
        <f t="shared" ca="1" si="20"/>
        <v>20518775</v>
      </c>
      <c r="H102" s="38">
        <f t="shared" si="21"/>
        <v>6975</v>
      </c>
      <c r="I102" s="6">
        <f t="shared" si="22"/>
        <v>15000</v>
      </c>
      <c r="J102" s="6">
        <f t="shared" si="23"/>
        <v>104625000</v>
      </c>
      <c r="K102" s="6">
        <f t="shared" ca="1" si="24"/>
        <v>47974370.523310915</v>
      </c>
    </row>
    <row r="103" spans="1:11">
      <c r="A103" s="39">
        <f t="shared" ca="1" si="16"/>
        <v>8.2630136986301377</v>
      </c>
      <c r="B103" s="20">
        <v>47968</v>
      </c>
      <c r="C103" s="42">
        <f t="shared" si="15"/>
        <v>1.5625</v>
      </c>
      <c r="D103">
        <f t="shared" si="17"/>
        <v>144</v>
      </c>
      <c r="E103" s="44">
        <f t="shared" si="18"/>
        <v>225</v>
      </c>
      <c r="F103" s="45">
        <f t="shared" si="19"/>
        <v>6750</v>
      </c>
      <c r="G103" s="40">
        <f t="shared" ca="1" si="20"/>
        <v>20525525</v>
      </c>
      <c r="H103" s="38">
        <f t="shared" si="21"/>
        <v>6750</v>
      </c>
      <c r="I103" s="6">
        <f t="shared" si="22"/>
        <v>15000</v>
      </c>
      <c r="J103" s="6">
        <f t="shared" si="23"/>
        <v>101250000</v>
      </c>
      <c r="K103" s="6">
        <f t="shared" ca="1" si="24"/>
        <v>46064536.684416309</v>
      </c>
    </row>
    <row r="104" spans="1:11">
      <c r="A104" s="39">
        <f t="shared" ca="1" si="16"/>
        <v>8.3479452054794514</v>
      </c>
      <c r="B104" s="20">
        <v>47999</v>
      </c>
      <c r="C104" s="42">
        <f t="shared" si="15"/>
        <v>1.5625</v>
      </c>
      <c r="D104">
        <f t="shared" si="17"/>
        <v>144</v>
      </c>
      <c r="E104" s="44">
        <f t="shared" si="18"/>
        <v>225</v>
      </c>
      <c r="F104" s="45">
        <f t="shared" si="19"/>
        <v>6975</v>
      </c>
      <c r="G104" s="40">
        <f t="shared" ca="1" si="20"/>
        <v>20532500</v>
      </c>
      <c r="H104" s="38">
        <f t="shared" si="21"/>
        <v>6975</v>
      </c>
      <c r="I104" s="6">
        <f t="shared" si="22"/>
        <v>15000</v>
      </c>
      <c r="J104" s="6">
        <f t="shared" si="23"/>
        <v>104625000</v>
      </c>
      <c r="K104" s="6">
        <f t="shared" ca="1" si="24"/>
        <v>47216262.147649996</v>
      </c>
    </row>
    <row r="105" spans="1:11">
      <c r="A105" s="39">
        <f t="shared" ca="1" si="16"/>
        <v>8.4301369863013704</v>
      </c>
      <c r="B105" s="20">
        <v>48029</v>
      </c>
      <c r="C105" s="42">
        <f t="shared" si="15"/>
        <v>1.5625</v>
      </c>
      <c r="D105">
        <f t="shared" si="17"/>
        <v>144</v>
      </c>
      <c r="E105" s="44">
        <f t="shared" si="18"/>
        <v>225</v>
      </c>
      <c r="F105" s="45">
        <f t="shared" si="19"/>
        <v>6750</v>
      </c>
      <c r="G105" s="40">
        <f t="shared" ca="1" si="20"/>
        <v>20539250</v>
      </c>
      <c r="H105" s="38">
        <f t="shared" si="21"/>
        <v>6750</v>
      </c>
      <c r="I105" s="6">
        <f t="shared" si="22"/>
        <v>15000</v>
      </c>
      <c r="J105" s="6">
        <f t="shared" si="23"/>
        <v>101250000</v>
      </c>
      <c r="K105" s="6">
        <f t="shared" ca="1" si="24"/>
        <v>45336608.194673508</v>
      </c>
    </row>
    <row r="106" spans="1:11">
      <c r="A106" s="39">
        <f t="shared" ca="1" si="16"/>
        <v>8.5150684931506841</v>
      </c>
      <c r="B106" s="20">
        <v>48060</v>
      </c>
      <c r="C106" s="42">
        <f t="shared" si="15"/>
        <v>1.5625</v>
      </c>
      <c r="D106">
        <f t="shared" si="17"/>
        <v>144</v>
      </c>
      <c r="E106" s="44">
        <f t="shared" si="18"/>
        <v>225</v>
      </c>
      <c r="F106" s="45">
        <f t="shared" si="19"/>
        <v>6975</v>
      </c>
      <c r="G106" s="40">
        <f t="shared" ca="1" si="20"/>
        <v>20546225</v>
      </c>
      <c r="H106" s="38">
        <f t="shared" si="21"/>
        <v>6975</v>
      </c>
      <c r="I106" s="6">
        <f t="shared" si="22"/>
        <v>15000</v>
      </c>
      <c r="J106" s="6">
        <f t="shared" si="23"/>
        <v>104625000</v>
      </c>
      <c r="K106" s="6">
        <f t="shared" ca="1" si="24"/>
        <v>46470133.675070196</v>
      </c>
    </row>
    <row r="107" spans="1:11">
      <c r="A107" s="39">
        <f t="shared" ca="1" si="16"/>
        <v>8.6</v>
      </c>
      <c r="B107" s="20">
        <v>48091</v>
      </c>
      <c r="C107" s="42">
        <f t="shared" si="15"/>
        <v>1.5625</v>
      </c>
      <c r="D107">
        <f t="shared" si="17"/>
        <v>144</v>
      </c>
      <c r="E107" s="44">
        <f t="shared" si="18"/>
        <v>225</v>
      </c>
      <c r="F107" s="45">
        <f t="shared" si="19"/>
        <v>6975</v>
      </c>
      <c r="G107" s="40">
        <f t="shared" ca="1" si="20"/>
        <v>20553200</v>
      </c>
      <c r="H107" s="38">
        <f t="shared" si="21"/>
        <v>6975</v>
      </c>
      <c r="I107" s="6">
        <f t="shared" si="22"/>
        <v>15000</v>
      </c>
      <c r="J107" s="6">
        <f t="shared" si="23"/>
        <v>104625000</v>
      </c>
      <c r="K107" s="6">
        <f t="shared" ca="1" si="24"/>
        <v>46095483.91899994</v>
      </c>
    </row>
    <row r="108" spans="1:11">
      <c r="A108" s="39">
        <f t="shared" ca="1" si="16"/>
        <v>8.6821917808219187</v>
      </c>
      <c r="B108" s="20">
        <v>48121</v>
      </c>
      <c r="C108" s="42">
        <f t="shared" si="15"/>
        <v>1.5625</v>
      </c>
      <c r="D108">
        <f t="shared" si="17"/>
        <v>144</v>
      </c>
      <c r="E108" s="44">
        <f t="shared" si="18"/>
        <v>225</v>
      </c>
      <c r="F108" s="45">
        <f t="shared" si="19"/>
        <v>6750</v>
      </c>
      <c r="G108" s="40">
        <f t="shared" ca="1" si="20"/>
        <v>20559950</v>
      </c>
      <c r="H108" s="38">
        <f t="shared" si="21"/>
        <v>6750</v>
      </c>
      <c r="I108" s="6">
        <f t="shared" si="22"/>
        <v>15000</v>
      </c>
      <c r="J108" s="6">
        <f t="shared" si="23"/>
        <v>101250000</v>
      </c>
      <c r="K108" s="6">
        <f t="shared" ca="1" si="24"/>
        <v>44260447.543359496</v>
      </c>
    </row>
    <row r="109" spans="1:11">
      <c r="A109" s="39">
        <f t="shared" ca="1" si="16"/>
        <v>8.7671232876712324</v>
      </c>
      <c r="B109" s="20">
        <v>48152</v>
      </c>
      <c r="C109" s="42">
        <f t="shared" si="15"/>
        <v>1.5625</v>
      </c>
      <c r="D109">
        <f t="shared" si="17"/>
        <v>144</v>
      </c>
      <c r="E109" s="44">
        <f t="shared" si="18"/>
        <v>225</v>
      </c>
      <c r="F109" s="45">
        <f t="shared" si="19"/>
        <v>6975</v>
      </c>
      <c r="G109" s="40">
        <f t="shared" ca="1" si="20"/>
        <v>20566925</v>
      </c>
      <c r="H109" s="38">
        <f t="shared" si="21"/>
        <v>6975</v>
      </c>
      <c r="I109" s="6">
        <f t="shared" si="22"/>
        <v>15000</v>
      </c>
      <c r="J109" s="6">
        <f t="shared" si="23"/>
        <v>104625000</v>
      </c>
      <c r="K109" s="6">
        <f t="shared" ca="1" si="24"/>
        <v>45367066.389849506</v>
      </c>
    </row>
    <row r="110" spans="1:11">
      <c r="A110" s="39">
        <f t="shared" ca="1" si="16"/>
        <v>8.8493150684931514</v>
      </c>
      <c r="B110" s="20">
        <v>48182</v>
      </c>
      <c r="C110" s="42">
        <f t="shared" si="15"/>
        <v>1.5625</v>
      </c>
      <c r="D110">
        <f t="shared" si="17"/>
        <v>144</v>
      </c>
      <c r="E110" s="44">
        <f t="shared" si="18"/>
        <v>225</v>
      </c>
      <c r="F110" s="45">
        <f t="shared" si="19"/>
        <v>6750</v>
      </c>
      <c r="G110" s="40">
        <f t="shared" ca="1" si="20"/>
        <v>20573675</v>
      </c>
      <c r="H110" s="38">
        <f t="shared" si="21"/>
        <v>6750</v>
      </c>
      <c r="I110" s="6">
        <f t="shared" si="22"/>
        <v>15000</v>
      </c>
      <c r="J110" s="6">
        <f t="shared" si="23"/>
        <v>101250000</v>
      </c>
      <c r="K110" s="6">
        <f t="shared" ca="1" si="24"/>
        <v>43561027.923526913</v>
      </c>
    </row>
    <row r="111" spans="1:11">
      <c r="A111" s="39">
        <f t="shared" ca="1" si="16"/>
        <v>8.9342465753424651</v>
      </c>
      <c r="B111" s="20">
        <v>48213</v>
      </c>
      <c r="C111" s="42">
        <f t="shared" si="15"/>
        <v>1.5625</v>
      </c>
      <c r="D111">
        <f t="shared" si="17"/>
        <v>144</v>
      </c>
      <c r="E111" s="44">
        <f t="shared" si="18"/>
        <v>225</v>
      </c>
      <c r="F111" s="45">
        <f t="shared" si="19"/>
        <v>6975</v>
      </c>
      <c r="G111" s="40">
        <f t="shared" ca="1" si="20"/>
        <v>20580650</v>
      </c>
      <c r="H111" s="38">
        <f t="shared" si="21"/>
        <v>6975</v>
      </c>
      <c r="I111" s="6">
        <f t="shared" si="22"/>
        <v>15000</v>
      </c>
      <c r="J111" s="6">
        <f t="shared" si="23"/>
        <v>104625000</v>
      </c>
      <c r="K111" s="6">
        <f t="shared" ca="1" si="24"/>
        <v>44650159.578271888</v>
      </c>
    </row>
    <row r="112" spans="1:11">
      <c r="A112" s="39">
        <f t="shared" ca="1" si="16"/>
        <v>9.0191780821917806</v>
      </c>
      <c r="B112" s="20">
        <v>48244</v>
      </c>
      <c r="C112" s="42">
        <f t="shared" si="15"/>
        <v>1.5625</v>
      </c>
      <c r="D112">
        <f t="shared" si="17"/>
        <v>144</v>
      </c>
      <c r="E112" s="44">
        <f t="shared" si="18"/>
        <v>225</v>
      </c>
      <c r="F112" s="45">
        <f t="shared" si="19"/>
        <v>6975</v>
      </c>
      <c r="G112" s="40">
        <f t="shared" ca="1" si="20"/>
        <v>20587625</v>
      </c>
      <c r="H112" s="38">
        <f t="shared" si="21"/>
        <v>6975</v>
      </c>
      <c r="I112" s="6">
        <f t="shared" si="22"/>
        <v>15000</v>
      </c>
      <c r="J112" s="6">
        <f t="shared" si="23"/>
        <v>104625000</v>
      </c>
      <c r="K112" s="6">
        <f t="shared" ca="1" si="24"/>
        <v>44290182.748606093</v>
      </c>
    </row>
    <row r="113" spans="1:11">
      <c r="A113" s="39">
        <f t="shared" ca="1" si="16"/>
        <v>9.0986301369863014</v>
      </c>
      <c r="B113" s="20">
        <v>48273</v>
      </c>
      <c r="C113" s="42">
        <f t="shared" si="15"/>
        <v>1.5625</v>
      </c>
      <c r="D113">
        <f t="shared" si="17"/>
        <v>144</v>
      </c>
      <c r="E113" s="44">
        <f t="shared" si="18"/>
        <v>225</v>
      </c>
      <c r="F113" s="45">
        <f t="shared" si="19"/>
        <v>6525</v>
      </c>
      <c r="G113" s="40">
        <f t="shared" ca="1" si="20"/>
        <v>20594150</v>
      </c>
      <c r="H113" s="38">
        <f t="shared" si="21"/>
        <v>6525</v>
      </c>
      <c r="I113" s="6">
        <f t="shared" si="22"/>
        <v>15000</v>
      </c>
      <c r="J113" s="6">
        <f t="shared" si="23"/>
        <v>97875000</v>
      </c>
      <c r="K113" s="6">
        <f t="shared" ca="1" si="24"/>
        <v>41120183.347697526</v>
      </c>
    </row>
    <row r="114" spans="1:11">
      <c r="A114" s="39">
        <f t="shared" ca="1" si="16"/>
        <v>9.1835616438356169</v>
      </c>
      <c r="B114" s="20">
        <v>48304</v>
      </c>
      <c r="C114" s="42">
        <f t="shared" si="15"/>
        <v>1.5625</v>
      </c>
      <c r="D114">
        <f t="shared" si="17"/>
        <v>144</v>
      </c>
      <c r="E114" s="44">
        <f t="shared" si="18"/>
        <v>225</v>
      </c>
      <c r="F114" s="45">
        <f t="shared" si="19"/>
        <v>6975</v>
      </c>
      <c r="G114" s="40">
        <f t="shared" ca="1" si="20"/>
        <v>20601125</v>
      </c>
      <c r="H114" s="38">
        <f t="shared" si="21"/>
        <v>6975</v>
      </c>
      <c r="I114" s="6">
        <f t="shared" si="22"/>
        <v>15000</v>
      </c>
      <c r="J114" s="6">
        <f t="shared" si="23"/>
        <v>104625000</v>
      </c>
      <c r="K114" s="6">
        <f t="shared" ca="1" si="24"/>
        <v>43601677.190692715</v>
      </c>
    </row>
    <row r="115" spans="1:11">
      <c r="A115" s="39">
        <f t="shared" ca="1" si="16"/>
        <v>9.2657534246575342</v>
      </c>
      <c r="B115" s="20">
        <v>48334</v>
      </c>
      <c r="C115" s="42">
        <f t="shared" si="15"/>
        <v>0.78125</v>
      </c>
      <c r="D115">
        <f t="shared" si="17"/>
        <v>144</v>
      </c>
      <c r="E115" s="44">
        <f t="shared" si="18"/>
        <v>112.5</v>
      </c>
      <c r="F115" s="45">
        <f t="shared" si="19"/>
        <v>3375</v>
      </c>
      <c r="G115" s="40">
        <f t="shared" ca="1" si="20"/>
        <v>20604500</v>
      </c>
      <c r="H115" s="38">
        <f t="shared" si="21"/>
        <v>3375</v>
      </c>
      <c r="I115" s="6">
        <f t="shared" si="22"/>
        <v>15000</v>
      </c>
      <c r="J115" s="6">
        <f t="shared" si="23"/>
        <v>50625000</v>
      </c>
      <c r="K115" s="6">
        <f t="shared" ca="1" si="24"/>
        <v>20932958.958542354</v>
      </c>
    </row>
    <row r="116" spans="1:11">
      <c r="A116" s="39">
        <f t="shared" ca="1" si="16"/>
        <v>9.3506849315068497</v>
      </c>
      <c r="B116" s="20">
        <v>48365</v>
      </c>
      <c r="C116" s="42">
        <f t="shared" si="15"/>
        <v>0.78125</v>
      </c>
      <c r="D116">
        <f t="shared" si="17"/>
        <v>144</v>
      </c>
      <c r="E116" s="44">
        <f t="shared" si="18"/>
        <v>112.5</v>
      </c>
      <c r="F116" s="45">
        <f t="shared" si="19"/>
        <v>3487.5</v>
      </c>
      <c r="G116" s="40">
        <f t="shared" ca="1" si="20"/>
        <v>20607987.5</v>
      </c>
      <c r="H116" s="38">
        <f t="shared" si="21"/>
        <v>3487.5</v>
      </c>
      <c r="I116" s="6">
        <f t="shared" si="22"/>
        <v>15000</v>
      </c>
      <c r="J116" s="6">
        <f t="shared" si="23"/>
        <v>52312500</v>
      </c>
      <c r="K116" s="6">
        <f t="shared" ca="1" si="24"/>
        <v>21456333.849264625</v>
      </c>
    </row>
    <row r="117" spans="1:11">
      <c r="A117" s="39">
        <f t="shared" ca="1" si="16"/>
        <v>9.4328767123287669</v>
      </c>
      <c r="B117" s="20">
        <v>48395</v>
      </c>
      <c r="C117" s="42">
        <f t="shared" si="15"/>
        <v>0.78125</v>
      </c>
      <c r="D117">
        <f t="shared" si="17"/>
        <v>144</v>
      </c>
      <c r="E117" s="44">
        <f t="shared" si="18"/>
        <v>112.5</v>
      </c>
      <c r="F117" s="45">
        <f t="shared" si="19"/>
        <v>3375</v>
      </c>
      <c r="G117" s="40">
        <f t="shared" ca="1" si="20"/>
        <v>20611362.5</v>
      </c>
      <c r="H117" s="38">
        <f t="shared" si="21"/>
        <v>3375</v>
      </c>
      <c r="I117" s="6">
        <f t="shared" si="22"/>
        <v>15000</v>
      </c>
      <c r="J117" s="6">
        <f t="shared" si="23"/>
        <v>50625000</v>
      </c>
      <c r="K117" s="6">
        <f t="shared" ca="1" si="24"/>
        <v>20602168.760761093</v>
      </c>
    </row>
    <row r="118" spans="1:11">
      <c r="A118" s="39">
        <f t="shared" ca="1" si="16"/>
        <v>9.5178082191780824</v>
      </c>
      <c r="B118" s="20">
        <v>48426</v>
      </c>
      <c r="C118" s="42">
        <f t="shared" si="15"/>
        <v>0.78125</v>
      </c>
      <c r="D118">
        <f t="shared" si="17"/>
        <v>144</v>
      </c>
      <c r="E118" s="44">
        <f t="shared" si="18"/>
        <v>112.5</v>
      </c>
      <c r="F118" s="45">
        <f t="shared" si="19"/>
        <v>3487.5</v>
      </c>
      <c r="G118" s="40">
        <f t="shared" ca="1" si="20"/>
        <v>20614850</v>
      </c>
      <c r="H118" s="38">
        <f t="shared" si="21"/>
        <v>3487.5</v>
      </c>
      <c r="I118" s="6">
        <f t="shared" si="22"/>
        <v>15000</v>
      </c>
      <c r="J118" s="6">
        <f t="shared" si="23"/>
        <v>52312500</v>
      </c>
      <c r="K118" s="6">
        <f t="shared" ca="1" si="24"/>
        <v>21117273.091933779</v>
      </c>
    </row>
    <row r="119" spans="1:11">
      <c r="A119" s="39">
        <f t="shared" ca="1" si="16"/>
        <v>9.6027397260273979</v>
      </c>
      <c r="B119" s="20">
        <v>48457</v>
      </c>
      <c r="C119" s="42">
        <f t="shared" si="15"/>
        <v>0.78125</v>
      </c>
      <c r="D119">
        <f t="shared" si="17"/>
        <v>144</v>
      </c>
      <c r="E119" s="44">
        <f t="shared" si="18"/>
        <v>112.5</v>
      </c>
      <c r="F119" s="45">
        <f t="shared" si="19"/>
        <v>3487.5</v>
      </c>
      <c r="G119" s="40">
        <f t="shared" ca="1" si="20"/>
        <v>20618337.5</v>
      </c>
      <c r="H119" s="38">
        <f t="shared" si="21"/>
        <v>3487.5</v>
      </c>
      <c r="I119" s="6">
        <f t="shared" si="22"/>
        <v>15000</v>
      </c>
      <c r="J119" s="6">
        <f t="shared" si="23"/>
        <v>52312500</v>
      </c>
      <c r="K119" s="6">
        <f t="shared" ca="1" si="24"/>
        <v>20947022.210624043</v>
      </c>
    </row>
    <row r="120" spans="1:11">
      <c r="A120" s="39">
        <f t="shared" ca="1" si="16"/>
        <v>9.6849315068493151</v>
      </c>
      <c r="B120" s="20">
        <v>48487</v>
      </c>
      <c r="C120" s="42">
        <f t="shared" si="15"/>
        <v>0.78125</v>
      </c>
      <c r="D120">
        <f t="shared" si="17"/>
        <v>144</v>
      </c>
      <c r="E120" s="44">
        <f t="shared" si="18"/>
        <v>112.5</v>
      </c>
      <c r="F120" s="45">
        <f t="shared" si="19"/>
        <v>3375</v>
      </c>
      <c r="G120" s="40">
        <f t="shared" ca="1" si="20"/>
        <v>20621712.5</v>
      </c>
      <c r="H120" s="38">
        <f t="shared" si="21"/>
        <v>3375</v>
      </c>
      <c r="I120" s="6">
        <f t="shared" si="22"/>
        <v>15000</v>
      </c>
      <c r="J120" s="6">
        <f t="shared" si="23"/>
        <v>50625000</v>
      </c>
      <c r="K120" s="6">
        <f t="shared" ca="1" si="24"/>
        <v>20113132.544005327</v>
      </c>
    </row>
    <row r="121" spans="1:11">
      <c r="A121" s="39">
        <f t="shared" ca="1" si="16"/>
        <v>9.7698630136986306</v>
      </c>
      <c r="B121" s="20">
        <v>48518</v>
      </c>
      <c r="C121" s="42">
        <f t="shared" si="15"/>
        <v>0.78125</v>
      </c>
      <c r="D121">
        <f t="shared" si="17"/>
        <v>144</v>
      </c>
      <c r="E121" s="44">
        <f t="shared" si="18"/>
        <v>112.5</v>
      </c>
      <c r="F121" s="45">
        <f t="shared" si="19"/>
        <v>3487.5</v>
      </c>
      <c r="G121" s="40">
        <f t="shared" ca="1" si="20"/>
        <v>20625200</v>
      </c>
      <c r="H121" s="38">
        <f t="shared" si="21"/>
        <v>3487.5</v>
      </c>
      <c r="I121" s="6">
        <f t="shared" si="22"/>
        <v>15000</v>
      </c>
      <c r="J121" s="6">
        <f t="shared" si="23"/>
        <v>52312500</v>
      </c>
      <c r="K121" s="6">
        <f t="shared" ca="1" si="24"/>
        <v>20616009.780240756</v>
      </c>
    </row>
    <row r="122" spans="1:11">
      <c r="A122" s="39">
        <f t="shared" ca="1" si="16"/>
        <v>9.8520547945205479</v>
      </c>
      <c r="B122" s="20">
        <v>48548</v>
      </c>
      <c r="C122" s="42">
        <f t="shared" si="15"/>
        <v>0.78125</v>
      </c>
      <c r="D122">
        <f t="shared" si="17"/>
        <v>144</v>
      </c>
      <c r="E122" s="44">
        <f t="shared" si="18"/>
        <v>112.5</v>
      </c>
      <c r="F122" s="45">
        <f t="shared" si="19"/>
        <v>3375</v>
      </c>
      <c r="G122" s="40">
        <f t="shared" ca="1" si="20"/>
        <v>20628575</v>
      </c>
      <c r="H122" s="38">
        <f t="shared" si="21"/>
        <v>3375</v>
      </c>
      <c r="I122" s="6">
        <f t="shared" si="22"/>
        <v>15000</v>
      </c>
      <c r="J122" s="6">
        <f t="shared" si="23"/>
        <v>50625000</v>
      </c>
      <c r="K122" s="6">
        <f t="shared" ca="1" si="24"/>
        <v>19795297.540105075</v>
      </c>
    </row>
    <row r="123" spans="1:11">
      <c r="A123" s="39">
        <f t="shared" ca="1" si="16"/>
        <v>9.9369863013698634</v>
      </c>
      <c r="B123" s="20">
        <v>48579</v>
      </c>
      <c r="C123" s="42">
        <f t="shared" si="15"/>
        <v>0.78125</v>
      </c>
      <c r="D123">
        <f t="shared" si="17"/>
        <v>144</v>
      </c>
      <c r="E123" s="44">
        <f t="shared" si="18"/>
        <v>112.5</v>
      </c>
      <c r="F123" s="45">
        <f t="shared" si="19"/>
        <v>3487.5</v>
      </c>
      <c r="G123" s="40">
        <f t="shared" ca="1" si="20"/>
        <v>20632062.5</v>
      </c>
      <c r="H123" s="38">
        <f t="shared" si="21"/>
        <v>3487.5</v>
      </c>
      <c r="I123" s="6">
        <f t="shared" si="22"/>
        <v>15000</v>
      </c>
      <c r="J123" s="6">
        <f t="shared" si="23"/>
        <v>52312500</v>
      </c>
      <c r="K123" s="6">
        <f t="shared" ca="1" si="24"/>
        <v>20290228.128149796</v>
      </c>
    </row>
    <row r="124" spans="1:11">
      <c r="A124" s="39">
        <f t="shared" ca="1" si="16"/>
        <v>10.021917808219179</v>
      </c>
      <c r="B124" s="20">
        <v>48610</v>
      </c>
      <c r="C124" s="42">
        <f t="shared" si="15"/>
        <v>0.78125</v>
      </c>
      <c r="D124">
        <f t="shared" si="17"/>
        <v>144</v>
      </c>
      <c r="E124" s="44">
        <f t="shared" si="18"/>
        <v>112.5</v>
      </c>
      <c r="F124" s="45">
        <f t="shared" si="19"/>
        <v>3487.5</v>
      </c>
      <c r="G124" s="40">
        <f t="shared" ca="1" si="20"/>
        <v>20635550</v>
      </c>
      <c r="H124" s="38">
        <f t="shared" si="21"/>
        <v>3487.5</v>
      </c>
      <c r="I124" s="6">
        <f t="shared" si="22"/>
        <v>15000</v>
      </c>
      <c r="J124" s="6">
        <f t="shared" si="23"/>
        <v>52312500</v>
      </c>
      <c r="K124" s="6">
        <f t="shared" ca="1" si="24"/>
        <v>20126645.017501261</v>
      </c>
    </row>
    <row r="125" spans="1:11">
      <c r="A125" s="39">
        <f t="shared" ca="1" si="16"/>
        <v>10.098630136986301</v>
      </c>
      <c r="B125" s="20">
        <v>48638</v>
      </c>
      <c r="C125" s="42">
        <f t="shared" si="15"/>
        <v>0.78125</v>
      </c>
      <c r="D125">
        <f t="shared" si="17"/>
        <v>144</v>
      </c>
      <c r="E125" s="44">
        <f t="shared" si="18"/>
        <v>112.5</v>
      </c>
      <c r="F125" s="45">
        <f t="shared" si="19"/>
        <v>3150</v>
      </c>
      <c r="G125" s="40">
        <f t="shared" ca="1" si="20"/>
        <v>20638700</v>
      </c>
      <c r="H125" s="38">
        <f t="shared" si="21"/>
        <v>3150</v>
      </c>
      <c r="I125" s="6">
        <f t="shared" si="22"/>
        <v>15000</v>
      </c>
      <c r="J125" s="6">
        <f t="shared" si="23"/>
        <v>47250000</v>
      </c>
      <c r="K125" s="6">
        <f t="shared" ca="1" si="24"/>
        <v>18046475.450400162</v>
      </c>
    </row>
    <row r="126" spans="1:11">
      <c r="A126" s="39">
        <f t="shared" ca="1" si="16"/>
        <v>10.183561643835617</v>
      </c>
      <c r="B126" s="20">
        <v>48669</v>
      </c>
      <c r="C126" s="42">
        <f t="shared" si="15"/>
        <v>0.78125</v>
      </c>
      <c r="D126">
        <f t="shared" si="17"/>
        <v>144</v>
      </c>
      <c r="E126" s="44">
        <f t="shared" si="18"/>
        <v>112.5</v>
      </c>
      <c r="F126" s="45">
        <f t="shared" si="19"/>
        <v>3487.5</v>
      </c>
      <c r="G126" s="40">
        <f t="shared" ca="1" si="20"/>
        <v>20642187.5</v>
      </c>
      <c r="H126" s="38">
        <f t="shared" si="21"/>
        <v>3487.5</v>
      </c>
      <c r="I126" s="6">
        <f t="shared" si="22"/>
        <v>15000</v>
      </c>
      <c r="J126" s="6">
        <f t="shared" si="23"/>
        <v>52312500</v>
      </c>
      <c r="K126" s="6">
        <f t="shared" ca="1" si="24"/>
        <v>19818944.177587595</v>
      </c>
    </row>
    <row r="127" spans="1:11">
      <c r="A127" s="39">
        <f t="shared" ca="1" si="16"/>
        <v>10.265753424657534</v>
      </c>
      <c r="B127" s="20">
        <v>48699</v>
      </c>
      <c r="C127" s="42">
        <f t="shared" si="15"/>
        <v>0.78125</v>
      </c>
      <c r="D127">
        <f t="shared" si="17"/>
        <v>144</v>
      </c>
      <c r="E127" s="44">
        <f t="shared" si="18"/>
        <v>112.5</v>
      </c>
      <c r="F127" s="45">
        <f t="shared" si="19"/>
        <v>3375</v>
      </c>
      <c r="G127" s="40">
        <f t="shared" ca="1" si="20"/>
        <v>20645562.5</v>
      </c>
      <c r="H127" s="38">
        <f t="shared" si="21"/>
        <v>3375</v>
      </c>
      <c r="I127" s="6">
        <f t="shared" si="22"/>
        <v>15000</v>
      </c>
      <c r="J127" s="6">
        <f t="shared" si="23"/>
        <v>50625000</v>
      </c>
      <c r="K127" s="6">
        <f t="shared" ca="1" si="24"/>
        <v>19029962.689583953</v>
      </c>
    </row>
    <row r="128" spans="1:11">
      <c r="A128" s="39">
        <f t="shared" ca="1" si="16"/>
        <v>10.35068493150685</v>
      </c>
      <c r="B128" s="20">
        <v>48730</v>
      </c>
      <c r="C128" s="42">
        <f t="shared" si="15"/>
        <v>0.78125</v>
      </c>
      <c r="D128">
        <f t="shared" si="17"/>
        <v>144</v>
      </c>
      <c r="E128" s="44">
        <f t="shared" si="18"/>
        <v>112.5</v>
      </c>
      <c r="F128" s="45">
        <f t="shared" si="19"/>
        <v>3487.5</v>
      </c>
      <c r="G128" s="40">
        <f t="shared" ca="1" si="20"/>
        <v>20649050</v>
      </c>
      <c r="H128" s="38">
        <f t="shared" si="21"/>
        <v>3487.5</v>
      </c>
      <c r="I128" s="6">
        <f t="shared" si="22"/>
        <v>15000</v>
      </c>
      <c r="J128" s="6">
        <f t="shared" si="23"/>
        <v>52312500</v>
      </c>
      <c r="K128" s="6">
        <f t="shared" ca="1" si="24"/>
        <v>19505758.044786021</v>
      </c>
    </row>
    <row r="129" spans="1:11">
      <c r="A129" s="39">
        <f t="shared" ca="1" si="16"/>
        <v>10.432876712328767</v>
      </c>
      <c r="B129" s="20">
        <v>48760</v>
      </c>
      <c r="C129" s="42">
        <f t="shared" si="15"/>
        <v>0.78125</v>
      </c>
      <c r="D129">
        <f t="shared" si="17"/>
        <v>144</v>
      </c>
      <c r="E129" s="44">
        <f t="shared" si="18"/>
        <v>112.5</v>
      </c>
      <c r="F129" s="45">
        <f t="shared" si="19"/>
        <v>3375</v>
      </c>
      <c r="G129" s="40">
        <f t="shared" ca="1" si="20"/>
        <v>20652425</v>
      </c>
      <c r="H129" s="38">
        <f t="shared" si="21"/>
        <v>3375</v>
      </c>
      <c r="I129" s="6">
        <f t="shared" si="22"/>
        <v>15000</v>
      </c>
      <c r="J129" s="6">
        <f t="shared" si="23"/>
        <v>50625000</v>
      </c>
      <c r="K129" s="6">
        <f t="shared" ca="1" si="24"/>
        <v>18729244.32796463</v>
      </c>
    </row>
    <row r="130" spans="1:11">
      <c r="A130" s="39">
        <f t="shared" ca="1" si="16"/>
        <v>10.517808219178082</v>
      </c>
      <c r="B130" s="20">
        <v>48791</v>
      </c>
      <c r="C130" s="42">
        <f t="shared" si="15"/>
        <v>0.78125</v>
      </c>
      <c r="D130">
        <f t="shared" si="17"/>
        <v>144</v>
      </c>
      <c r="E130" s="44">
        <f t="shared" si="18"/>
        <v>112.5</v>
      </c>
      <c r="F130" s="45">
        <f t="shared" si="19"/>
        <v>3487.5</v>
      </c>
      <c r="G130" s="40">
        <f t="shared" ca="1" si="20"/>
        <v>20655912.5</v>
      </c>
      <c r="H130" s="38">
        <f t="shared" si="21"/>
        <v>3487.5</v>
      </c>
      <c r="I130" s="6">
        <f t="shared" si="22"/>
        <v>15000</v>
      </c>
      <c r="J130" s="6">
        <f t="shared" si="23"/>
        <v>52312500</v>
      </c>
      <c r="K130" s="6">
        <f t="shared" ca="1" si="24"/>
        <v>19197520.992667072</v>
      </c>
    </row>
    <row r="131" spans="1:11">
      <c r="A131" s="39">
        <f t="shared" ca="1" si="16"/>
        <v>10.602739726027398</v>
      </c>
      <c r="B131" s="20">
        <v>48822</v>
      </c>
      <c r="C131" s="42">
        <f t="shared" si="15"/>
        <v>0.78125</v>
      </c>
      <c r="D131">
        <f t="shared" si="17"/>
        <v>144</v>
      </c>
      <c r="E131" s="44">
        <f t="shared" si="18"/>
        <v>112.5</v>
      </c>
      <c r="F131" s="45">
        <f t="shared" si="19"/>
        <v>3487.5</v>
      </c>
      <c r="G131" s="40">
        <f t="shared" ca="1" si="20"/>
        <v>20659400</v>
      </c>
      <c r="H131" s="38">
        <f t="shared" si="21"/>
        <v>3487.5</v>
      </c>
      <c r="I131" s="6">
        <f t="shared" si="22"/>
        <v>15000</v>
      </c>
      <c r="J131" s="6">
        <f t="shared" si="23"/>
        <v>52312500</v>
      </c>
      <c r="K131" s="6">
        <f t="shared" ca="1" si="24"/>
        <v>19042747.464203674</v>
      </c>
    </row>
    <row r="132" spans="1:11">
      <c r="A132" s="39">
        <f t="shared" ca="1" si="16"/>
        <v>10.684931506849315</v>
      </c>
      <c r="B132" s="20">
        <v>48852</v>
      </c>
      <c r="C132" s="42">
        <f t="shared" ref="C132:C195" si="25">C84/2</f>
        <v>0.78125</v>
      </c>
      <c r="D132">
        <f t="shared" si="17"/>
        <v>144</v>
      </c>
      <c r="E132" s="44">
        <f t="shared" si="18"/>
        <v>112.5</v>
      </c>
      <c r="F132" s="45">
        <f t="shared" si="19"/>
        <v>3375</v>
      </c>
      <c r="G132" s="40">
        <f t="shared" ca="1" si="20"/>
        <v>20662775</v>
      </c>
      <c r="H132" s="38">
        <f t="shared" si="21"/>
        <v>3375</v>
      </c>
      <c r="I132" s="6">
        <f t="shared" si="22"/>
        <v>15000</v>
      </c>
      <c r="J132" s="6">
        <f t="shared" si="23"/>
        <v>50625000</v>
      </c>
      <c r="K132" s="6">
        <f t="shared" ca="1" si="24"/>
        <v>18284665.949095752</v>
      </c>
    </row>
    <row r="133" spans="1:11">
      <c r="A133" s="39">
        <f t="shared" ref="A133:A196" ca="1" si="26">(B133-$B$3)/365</f>
        <v>10.769863013698631</v>
      </c>
      <c r="B133" s="20">
        <v>48883</v>
      </c>
      <c r="C133" s="42">
        <f t="shared" si="25"/>
        <v>0.78125</v>
      </c>
      <c r="D133">
        <f t="shared" ref="D133:D196" si="27">(60/10)*24</f>
        <v>144</v>
      </c>
      <c r="E133" s="44">
        <f t="shared" ref="E133:E196" si="28">C133*D133</f>
        <v>112.5</v>
      </c>
      <c r="F133" s="45">
        <f t="shared" ref="F133:F196" si="29">(B133-B132)*E133</f>
        <v>3487.5</v>
      </c>
      <c r="G133" s="40">
        <f t="shared" ref="G133:G196" ca="1" si="30">G132+F133</f>
        <v>20666262.5</v>
      </c>
      <c r="H133" s="38">
        <f t="shared" ref="H133:H196" si="31">F133</f>
        <v>3487.5</v>
      </c>
      <c r="I133" s="6">
        <f t="shared" ref="I133:I196" si="32">$I$3</f>
        <v>15000</v>
      </c>
      <c r="J133" s="6">
        <f t="shared" ref="J133:J196" si="33">H133*I133</f>
        <v>52312500</v>
      </c>
      <c r="K133" s="6">
        <f t="shared" ref="K133:K196" ca="1" si="34">J133/(1+$K$3)^A133</f>
        <v>18741827.072946142</v>
      </c>
    </row>
    <row r="134" spans="1:11">
      <c r="A134" s="39">
        <f t="shared" ca="1" si="26"/>
        <v>10.852054794520548</v>
      </c>
      <c r="B134" s="20">
        <v>48913</v>
      </c>
      <c r="C134" s="42">
        <f t="shared" si="25"/>
        <v>0.78125</v>
      </c>
      <c r="D134">
        <f t="shared" si="27"/>
        <v>144</v>
      </c>
      <c r="E134" s="44">
        <f t="shared" si="28"/>
        <v>112.5</v>
      </c>
      <c r="F134" s="45">
        <f t="shared" si="29"/>
        <v>3375</v>
      </c>
      <c r="G134" s="40">
        <f t="shared" ca="1" si="30"/>
        <v>20669637.5</v>
      </c>
      <c r="H134" s="38">
        <f t="shared" si="31"/>
        <v>3375</v>
      </c>
      <c r="I134" s="6">
        <f t="shared" si="32"/>
        <v>15000</v>
      </c>
      <c r="J134" s="6">
        <f t="shared" si="33"/>
        <v>50625000</v>
      </c>
      <c r="K134" s="6">
        <f t="shared" ca="1" si="34"/>
        <v>17995725.036459159</v>
      </c>
    </row>
    <row r="135" spans="1:11">
      <c r="A135" s="39">
        <f t="shared" ca="1" si="26"/>
        <v>10.936986301369863</v>
      </c>
      <c r="B135" s="20">
        <v>48944</v>
      </c>
      <c r="C135" s="42">
        <f t="shared" si="25"/>
        <v>0.78125</v>
      </c>
      <c r="D135">
        <f t="shared" si="27"/>
        <v>144</v>
      </c>
      <c r="E135" s="44">
        <f t="shared" si="28"/>
        <v>112.5</v>
      </c>
      <c r="F135" s="45">
        <f t="shared" si="29"/>
        <v>3487.5</v>
      </c>
      <c r="G135" s="40">
        <f t="shared" ca="1" si="30"/>
        <v>20673125</v>
      </c>
      <c r="H135" s="38">
        <f t="shared" si="31"/>
        <v>3487.5</v>
      </c>
      <c r="I135" s="6">
        <f t="shared" si="32"/>
        <v>15000</v>
      </c>
      <c r="J135" s="6">
        <f t="shared" si="33"/>
        <v>52312500</v>
      </c>
      <c r="K135" s="6">
        <f t="shared" ca="1" si="34"/>
        <v>18445661.934681632</v>
      </c>
    </row>
    <row r="136" spans="1:11">
      <c r="A136" s="39">
        <f t="shared" ca="1" si="26"/>
        <v>11.021917808219179</v>
      </c>
      <c r="B136" s="20">
        <v>48975</v>
      </c>
      <c r="C136" s="42">
        <f t="shared" si="25"/>
        <v>0.78125</v>
      </c>
      <c r="D136">
        <f t="shared" si="27"/>
        <v>144</v>
      </c>
      <c r="E136" s="44">
        <f t="shared" si="28"/>
        <v>112.5</v>
      </c>
      <c r="F136" s="45">
        <f t="shared" si="29"/>
        <v>3487.5</v>
      </c>
      <c r="G136" s="40">
        <f t="shared" ca="1" si="30"/>
        <v>20676612.5</v>
      </c>
      <c r="H136" s="38">
        <f t="shared" si="31"/>
        <v>3487.5</v>
      </c>
      <c r="I136" s="6">
        <f t="shared" si="32"/>
        <v>15000</v>
      </c>
      <c r="J136" s="6">
        <f t="shared" si="33"/>
        <v>52312500</v>
      </c>
      <c r="K136" s="6">
        <f t="shared" ca="1" si="34"/>
        <v>18296950.015910238</v>
      </c>
    </row>
    <row r="137" spans="1:11">
      <c r="A137" s="39">
        <f t="shared" ca="1" si="26"/>
        <v>11.098630136986301</v>
      </c>
      <c r="B137" s="20">
        <v>49003</v>
      </c>
      <c r="C137" s="42">
        <f t="shared" si="25"/>
        <v>0.78125</v>
      </c>
      <c r="D137">
        <f t="shared" si="27"/>
        <v>144</v>
      </c>
      <c r="E137" s="44">
        <f t="shared" si="28"/>
        <v>112.5</v>
      </c>
      <c r="F137" s="45">
        <f t="shared" si="29"/>
        <v>3150</v>
      </c>
      <c r="G137" s="40">
        <f t="shared" ca="1" si="30"/>
        <v>20679762.5</v>
      </c>
      <c r="H137" s="38">
        <f t="shared" si="31"/>
        <v>3150</v>
      </c>
      <c r="I137" s="6">
        <f t="shared" si="32"/>
        <v>15000</v>
      </c>
      <c r="J137" s="6">
        <f t="shared" si="33"/>
        <v>47250000</v>
      </c>
      <c r="K137" s="6">
        <f t="shared" ca="1" si="34"/>
        <v>16405886.773091057</v>
      </c>
    </row>
    <row r="138" spans="1:11">
      <c r="A138" s="39">
        <f t="shared" ca="1" si="26"/>
        <v>11.183561643835617</v>
      </c>
      <c r="B138" s="20">
        <v>49034</v>
      </c>
      <c r="C138" s="42">
        <f t="shared" si="25"/>
        <v>0.78125</v>
      </c>
      <c r="D138">
        <f t="shared" si="27"/>
        <v>144</v>
      </c>
      <c r="E138" s="44">
        <f t="shared" si="28"/>
        <v>112.5</v>
      </c>
      <c r="F138" s="45">
        <f t="shared" si="29"/>
        <v>3487.5</v>
      </c>
      <c r="G138" s="40">
        <f t="shared" ca="1" si="30"/>
        <v>20683250</v>
      </c>
      <c r="H138" s="38">
        <f t="shared" si="31"/>
        <v>3487.5</v>
      </c>
      <c r="I138" s="6">
        <f t="shared" si="32"/>
        <v>15000</v>
      </c>
      <c r="J138" s="6">
        <f t="shared" si="33"/>
        <v>52312500</v>
      </c>
      <c r="K138" s="6">
        <f t="shared" ca="1" si="34"/>
        <v>18017221.979625087</v>
      </c>
    </row>
    <row r="139" spans="1:11">
      <c r="A139" s="39">
        <f t="shared" ca="1" si="26"/>
        <v>11.265753424657534</v>
      </c>
      <c r="B139" s="20">
        <v>49064</v>
      </c>
      <c r="C139" s="42">
        <f t="shared" si="25"/>
        <v>0.78125</v>
      </c>
      <c r="D139">
        <f t="shared" si="27"/>
        <v>144</v>
      </c>
      <c r="E139" s="44">
        <f t="shared" si="28"/>
        <v>112.5</v>
      </c>
      <c r="F139" s="45">
        <f t="shared" si="29"/>
        <v>3375</v>
      </c>
      <c r="G139" s="40">
        <f t="shared" ca="1" si="30"/>
        <v>20686625</v>
      </c>
      <c r="H139" s="38">
        <f t="shared" si="31"/>
        <v>3375</v>
      </c>
      <c r="I139" s="6">
        <f t="shared" si="32"/>
        <v>15000</v>
      </c>
      <c r="J139" s="6">
        <f t="shared" si="33"/>
        <v>50625000</v>
      </c>
      <c r="K139" s="6">
        <f t="shared" ca="1" si="34"/>
        <v>17299966.081439957</v>
      </c>
    </row>
    <row r="140" spans="1:11">
      <c r="A140" s="39">
        <f t="shared" ca="1" si="26"/>
        <v>11.35068493150685</v>
      </c>
      <c r="B140" s="20">
        <v>49095</v>
      </c>
      <c r="C140" s="42">
        <f t="shared" si="25"/>
        <v>0.78125</v>
      </c>
      <c r="D140">
        <f t="shared" si="27"/>
        <v>144</v>
      </c>
      <c r="E140" s="44">
        <f t="shared" si="28"/>
        <v>112.5</v>
      </c>
      <c r="F140" s="45">
        <f t="shared" si="29"/>
        <v>3487.5</v>
      </c>
      <c r="G140" s="40">
        <f t="shared" ca="1" si="30"/>
        <v>20690112.5</v>
      </c>
      <c r="H140" s="38">
        <f t="shared" si="31"/>
        <v>3487.5</v>
      </c>
      <c r="I140" s="6">
        <f t="shared" si="32"/>
        <v>15000</v>
      </c>
      <c r="J140" s="6">
        <f t="shared" si="33"/>
        <v>52312500</v>
      </c>
      <c r="K140" s="6">
        <f t="shared" ca="1" si="34"/>
        <v>17732507.313441839</v>
      </c>
    </row>
    <row r="141" spans="1:11">
      <c r="A141" s="39">
        <f t="shared" ca="1" si="26"/>
        <v>11.432876712328767</v>
      </c>
      <c r="B141" s="20">
        <v>49125</v>
      </c>
      <c r="C141" s="42">
        <f t="shared" si="25"/>
        <v>0.78125</v>
      </c>
      <c r="D141">
        <f t="shared" si="27"/>
        <v>144</v>
      </c>
      <c r="E141" s="44">
        <f t="shared" si="28"/>
        <v>112.5</v>
      </c>
      <c r="F141" s="45">
        <f t="shared" si="29"/>
        <v>3375</v>
      </c>
      <c r="G141" s="40">
        <f t="shared" ca="1" si="30"/>
        <v>20693487.5</v>
      </c>
      <c r="H141" s="38">
        <f t="shared" si="31"/>
        <v>3375</v>
      </c>
      <c r="I141" s="6">
        <f t="shared" si="32"/>
        <v>15000</v>
      </c>
      <c r="J141" s="6">
        <f t="shared" si="33"/>
        <v>50625000</v>
      </c>
      <c r="K141" s="6">
        <f t="shared" ca="1" si="34"/>
        <v>17026585.752695117</v>
      </c>
    </row>
    <row r="142" spans="1:11">
      <c r="A142" s="39">
        <f t="shared" ca="1" si="26"/>
        <v>11.517808219178082</v>
      </c>
      <c r="B142" s="20">
        <v>49156</v>
      </c>
      <c r="C142" s="42">
        <f t="shared" si="25"/>
        <v>0.78125</v>
      </c>
      <c r="D142">
        <f t="shared" si="27"/>
        <v>144</v>
      </c>
      <c r="E142" s="44">
        <f t="shared" si="28"/>
        <v>112.5</v>
      </c>
      <c r="F142" s="45">
        <f t="shared" si="29"/>
        <v>3487.5</v>
      </c>
      <c r="G142" s="40">
        <f t="shared" ca="1" si="30"/>
        <v>20696975</v>
      </c>
      <c r="H142" s="38">
        <f t="shared" si="31"/>
        <v>3487.5</v>
      </c>
      <c r="I142" s="6">
        <f t="shared" si="32"/>
        <v>15000</v>
      </c>
      <c r="J142" s="6">
        <f t="shared" si="33"/>
        <v>52312500</v>
      </c>
      <c r="K142" s="6">
        <f t="shared" ca="1" si="34"/>
        <v>17452291.811515514</v>
      </c>
    </row>
    <row r="143" spans="1:11">
      <c r="A143" s="39">
        <f t="shared" ca="1" si="26"/>
        <v>11.602739726027398</v>
      </c>
      <c r="B143" s="20">
        <v>49187</v>
      </c>
      <c r="C143" s="42">
        <f t="shared" si="25"/>
        <v>0.78125</v>
      </c>
      <c r="D143">
        <f t="shared" si="27"/>
        <v>144</v>
      </c>
      <c r="E143" s="44">
        <f t="shared" si="28"/>
        <v>112.5</v>
      </c>
      <c r="F143" s="45">
        <f t="shared" si="29"/>
        <v>3487.5</v>
      </c>
      <c r="G143" s="40">
        <f t="shared" ca="1" si="30"/>
        <v>20700462.5</v>
      </c>
      <c r="H143" s="38">
        <f t="shared" si="31"/>
        <v>3487.5</v>
      </c>
      <c r="I143" s="6">
        <f t="shared" si="32"/>
        <v>15000</v>
      </c>
      <c r="J143" s="6">
        <f t="shared" si="33"/>
        <v>52312500</v>
      </c>
      <c r="K143" s="6">
        <f t="shared" ca="1" si="34"/>
        <v>17311588.60382152</v>
      </c>
    </row>
    <row r="144" spans="1:11">
      <c r="A144" s="39">
        <f t="shared" ca="1" si="26"/>
        <v>11.684931506849315</v>
      </c>
      <c r="B144" s="20">
        <v>49217</v>
      </c>
      <c r="C144" s="42">
        <f t="shared" si="25"/>
        <v>0.78125</v>
      </c>
      <c r="D144">
        <f t="shared" si="27"/>
        <v>144</v>
      </c>
      <c r="E144" s="44">
        <f t="shared" si="28"/>
        <v>112.5</v>
      </c>
      <c r="F144" s="45">
        <f t="shared" si="29"/>
        <v>3375</v>
      </c>
      <c r="G144" s="40">
        <f t="shared" ca="1" si="30"/>
        <v>20703837.5</v>
      </c>
      <c r="H144" s="38">
        <f t="shared" si="31"/>
        <v>3375</v>
      </c>
      <c r="I144" s="6">
        <f t="shared" si="32"/>
        <v>15000</v>
      </c>
      <c r="J144" s="6">
        <f t="shared" si="33"/>
        <v>50625000</v>
      </c>
      <c r="K144" s="6">
        <f t="shared" ca="1" si="34"/>
        <v>16622423.590087045</v>
      </c>
    </row>
    <row r="145" spans="1:11">
      <c r="A145" s="39">
        <f t="shared" ca="1" si="26"/>
        <v>11.769863013698631</v>
      </c>
      <c r="B145" s="20">
        <v>49248</v>
      </c>
      <c r="C145" s="42">
        <f t="shared" si="25"/>
        <v>0.78125</v>
      </c>
      <c r="D145">
        <f t="shared" si="27"/>
        <v>144</v>
      </c>
      <c r="E145" s="44">
        <f t="shared" si="28"/>
        <v>112.5</v>
      </c>
      <c r="F145" s="45">
        <f t="shared" si="29"/>
        <v>3487.5</v>
      </c>
      <c r="G145" s="40">
        <f t="shared" ca="1" si="30"/>
        <v>20707325</v>
      </c>
      <c r="H145" s="38">
        <f t="shared" si="31"/>
        <v>3487.5</v>
      </c>
      <c r="I145" s="6">
        <f t="shared" si="32"/>
        <v>15000</v>
      </c>
      <c r="J145" s="6">
        <f t="shared" si="33"/>
        <v>52312500</v>
      </c>
      <c r="K145" s="6">
        <f t="shared" ca="1" si="34"/>
        <v>17038024.611769218</v>
      </c>
    </row>
    <row r="146" spans="1:11">
      <c r="A146" s="39">
        <f t="shared" ca="1" si="26"/>
        <v>11.852054794520548</v>
      </c>
      <c r="B146" s="20">
        <v>49278</v>
      </c>
      <c r="C146" s="42">
        <f t="shared" si="25"/>
        <v>0.78125</v>
      </c>
      <c r="D146">
        <f t="shared" si="27"/>
        <v>144</v>
      </c>
      <c r="E146" s="44">
        <f t="shared" si="28"/>
        <v>112.5</v>
      </c>
      <c r="F146" s="45">
        <f t="shared" si="29"/>
        <v>3375</v>
      </c>
      <c r="G146" s="40">
        <f t="shared" ca="1" si="30"/>
        <v>20710700</v>
      </c>
      <c r="H146" s="38">
        <f t="shared" si="31"/>
        <v>3375</v>
      </c>
      <c r="I146" s="6">
        <f t="shared" si="32"/>
        <v>15000</v>
      </c>
      <c r="J146" s="6">
        <f t="shared" si="33"/>
        <v>50625000</v>
      </c>
      <c r="K146" s="6">
        <f t="shared" ca="1" si="34"/>
        <v>16359750.033144686</v>
      </c>
    </row>
    <row r="147" spans="1:11">
      <c r="A147" s="39">
        <f t="shared" ca="1" si="26"/>
        <v>11.936986301369863</v>
      </c>
      <c r="B147" s="20">
        <v>49309</v>
      </c>
      <c r="C147" s="42">
        <f t="shared" si="25"/>
        <v>0.78125</v>
      </c>
      <c r="D147">
        <f t="shared" si="27"/>
        <v>144</v>
      </c>
      <c r="E147" s="44">
        <f t="shared" si="28"/>
        <v>112.5</v>
      </c>
      <c r="F147" s="45">
        <f t="shared" si="29"/>
        <v>3487.5</v>
      </c>
      <c r="G147" s="40">
        <f t="shared" ca="1" si="30"/>
        <v>20714187.5</v>
      </c>
      <c r="H147" s="38">
        <f t="shared" si="31"/>
        <v>3487.5</v>
      </c>
      <c r="I147" s="6">
        <f t="shared" si="32"/>
        <v>15000</v>
      </c>
      <c r="J147" s="6">
        <f t="shared" si="33"/>
        <v>52312500</v>
      </c>
      <c r="K147" s="6">
        <f t="shared" ca="1" si="34"/>
        <v>16768783.576983299</v>
      </c>
    </row>
    <row r="148" spans="1:11">
      <c r="A148" s="39">
        <f t="shared" ca="1" si="26"/>
        <v>12.021917808219179</v>
      </c>
      <c r="B148" s="20">
        <v>49340</v>
      </c>
      <c r="C148" s="42">
        <f t="shared" si="25"/>
        <v>0.78125</v>
      </c>
      <c r="D148">
        <f t="shared" si="27"/>
        <v>144</v>
      </c>
      <c r="E148" s="44">
        <f t="shared" si="28"/>
        <v>112.5</v>
      </c>
      <c r="F148" s="45">
        <f t="shared" si="29"/>
        <v>3487.5</v>
      </c>
      <c r="G148" s="40">
        <f t="shared" ca="1" si="30"/>
        <v>20717675</v>
      </c>
      <c r="H148" s="38">
        <f t="shared" si="31"/>
        <v>3487.5</v>
      </c>
      <c r="I148" s="6">
        <f t="shared" si="32"/>
        <v>15000</v>
      </c>
      <c r="J148" s="6">
        <f t="shared" si="33"/>
        <v>52312500</v>
      </c>
      <c r="K148" s="6">
        <f t="shared" ca="1" si="34"/>
        <v>16633590.923554761</v>
      </c>
    </row>
    <row r="149" spans="1:11">
      <c r="A149" s="39">
        <f t="shared" ca="1" si="26"/>
        <v>12.098630136986301</v>
      </c>
      <c r="B149" s="20">
        <v>49368</v>
      </c>
      <c r="C149" s="42">
        <f t="shared" si="25"/>
        <v>0.78125</v>
      </c>
      <c r="D149">
        <f t="shared" si="27"/>
        <v>144</v>
      </c>
      <c r="E149" s="44">
        <f t="shared" si="28"/>
        <v>112.5</v>
      </c>
      <c r="F149" s="45">
        <f t="shared" si="29"/>
        <v>3150</v>
      </c>
      <c r="G149" s="40">
        <f t="shared" ca="1" si="30"/>
        <v>20720825</v>
      </c>
      <c r="H149" s="38">
        <f t="shared" si="31"/>
        <v>3150</v>
      </c>
      <c r="I149" s="6">
        <f t="shared" si="32"/>
        <v>15000</v>
      </c>
      <c r="J149" s="6">
        <f t="shared" si="33"/>
        <v>47250000</v>
      </c>
      <c r="K149" s="6">
        <f t="shared" ca="1" si="34"/>
        <v>14914442.520991869</v>
      </c>
    </row>
    <row r="150" spans="1:11">
      <c r="A150" s="39">
        <f t="shared" ca="1" si="26"/>
        <v>12.183561643835617</v>
      </c>
      <c r="B150" s="20">
        <v>49399</v>
      </c>
      <c r="C150" s="42">
        <f t="shared" si="25"/>
        <v>0.78125</v>
      </c>
      <c r="D150">
        <f t="shared" si="27"/>
        <v>144</v>
      </c>
      <c r="E150" s="44">
        <f t="shared" si="28"/>
        <v>112.5</v>
      </c>
      <c r="F150" s="45">
        <f t="shared" si="29"/>
        <v>3487.5</v>
      </c>
      <c r="G150" s="40">
        <f t="shared" ca="1" si="30"/>
        <v>20724312.5</v>
      </c>
      <c r="H150" s="38">
        <f t="shared" si="31"/>
        <v>3487.5</v>
      </c>
      <c r="I150" s="6">
        <f t="shared" si="32"/>
        <v>15000</v>
      </c>
      <c r="J150" s="6">
        <f t="shared" si="33"/>
        <v>52312500</v>
      </c>
      <c r="K150" s="6">
        <f t="shared" ca="1" si="34"/>
        <v>16379292.708750075</v>
      </c>
    </row>
    <row r="151" spans="1:11">
      <c r="A151" s="39">
        <f t="shared" ca="1" si="26"/>
        <v>12.265753424657534</v>
      </c>
      <c r="B151" s="20">
        <v>49429</v>
      </c>
      <c r="C151" s="42">
        <f t="shared" si="25"/>
        <v>0.78125</v>
      </c>
      <c r="D151">
        <f t="shared" si="27"/>
        <v>144</v>
      </c>
      <c r="E151" s="44">
        <f t="shared" si="28"/>
        <v>112.5</v>
      </c>
      <c r="F151" s="45">
        <f t="shared" si="29"/>
        <v>3375</v>
      </c>
      <c r="G151" s="40">
        <f t="shared" ca="1" si="30"/>
        <v>20727687.5</v>
      </c>
      <c r="H151" s="38">
        <f t="shared" si="31"/>
        <v>3375</v>
      </c>
      <c r="I151" s="6">
        <f t="shared" si="32"/>
        <v>15000</v>
      </c>
      <c r="J151" s="6">
        <f t="shared" si="33"/>
        <v>50625000</v>
      </c>
      <c r="K151" s="6">
        <f t="shared" ca="1" si="34"/>
        <v>15727241.892218141</v>
      </c>
    </row>
    <row r="152" spans="1:11">
      <c r="A152" s="39">
        <f t="shared" ca="1" si="26"/>
        <v>12.35068493150685</v>
      </c>
      <c r="B152" s="20">
        <v>49460</v>
      </c>
      <c r="C152" s="42">
        <f t="shared" si="25"/>
        <v>0.78125</v>
      </c>
      <c r="D152">
        <f t="shared" si="27"/>
        <v>144</v>
      </c>
      <c r="E152" s="44">
        <f t="shared" si="28"/>
        <v>112.5</v>
      </c>
      <c r="F152" s="45">
        <f t="shared" si="29"/>
        <v>3487.5</v>
      </c>
      <c r="G152" s="40">
        <f t="shared" ca="1" si="30"/>
        <v>20731175</v>
      </c>
      <c r="H152" s="38">
        <f t="shared" si="31"/>
        <v>3487.5</v>
      </c>
      <c r="I152" s="6">
        <f t="shared" si="32"/>
        <v>15000</v>
      </c>
      <c r="J152" s="6">
        <f t="shared" si="33"/>
        <v>52312500</v>
      </c>
      <c r="K152" s="6">
        <f t="shared" ca="1" si="34"/>
        <v>16120461.194038032</v>
      </c>
    </row>
    <row r="153" spans="1:11">
      <c r="A153" s="39">
        <f t="shared" ca="1" si="26"/>
        <v>12.432876712328767</v>
      </c>
      <c r="B153" s="20">
        <v>49490</v>
      </c>
      <c r="C153" s="42">
        <f t="shared" si="25"/>
        <v>0.78125</v>
      </c>
      <c r="D153">
        <f t="shared" si="27"/>
        <v>144</v>
      </c>
      <c r="E153" s="44">
        <f t="shared" si="28"/>
        <v>112.5</v>
      </c>
      <c r="F153" s="45">
        <f t="shared" si="29"/>
        <v>3375</v>
      </c>
      <c r="G153" s="40">
        <f t="shared" ca="1" si="30"/>
        <v>20734550</v>
      </c>
      <c r="H153" s="38">
        <f t="shared" si="31"/>
        <v>3375</v>
      </c>
      <c r="I153" s="6">
        <f t="shared" si="32"/>
        <v>15000</v>
      </c>
      <c r="J153" s="6">
        <f t="shared" si="33"/>
        <v>50625000</v>
      </c>
      <c r="K153" s="6">
        <f t="shared" ca="1" si="34"/>
        <v>15478714.320631923</v>
      </c>
    </row>
    <row r="154" spans="1:11">
      <c r="A154" s="39">
        <f t="shared" ca="1" si="26"/>
        <v>12.517808219178082</v>
      </c>
      <c r="B154" s="20">
        <v>49521</v>
      </c>
      <c r="C154" s="42">
        <f t="shared" si="25"/>
        <v>0.78125</v>
      </c>
      <c r="D154">
        <f t="shared" si="27"/>
        <v>144</v>
      </c>
      <c r="E154" s="44">
        <f t="shared" si="28"/>
        <v>112.5</v>
      </c>
      <c r="F154" s="45">
        <f t="shared" si="29"/>
        <v>3487.5</v>
      </c>
      <c r="G154" s="40">
        <f t="shared" ca="1" si="30"/>
        <v>20738037.5</v>
      </c>
      <c r="H154" s="38">
        <f t="shared" si="31"/>
        <v>3487.5</v>
      </c>
      <c r="I154" s="6">
        <f t="shared" si="32"/>
        <v>15000</v>
      </c>
      <c r="J154" s="6">
        <f t="shared" si="33"/>
        <v>52312500</v>
      </c>
      <c r="K154" s="6">
        <f t="shared" ca="1" si="34"/>
        <v>15865719.828650467</v>
      </c>
    </row>
    <row r="155" spans="1:11">
      <c r="A155" s="39">
        <f t="shared" ca="1" si="26"/>
        <v>12.602739726027398</v>
      </c>
      <c r="B155" s="20">
        <v>49552</v>
      </c>
      <c r="C155" s="42">
        <f t="shared" si="25"/>
        <v>0.78125</v>
      </c>
      <c r="D155">
        <f t="shared" si="27"/>
        <v>144</v>
      </c>
      <c r="E155" s="44">
        <f t="shared" si="28"/>
        <v>112.5</v>
      </c>
      <c r="F155" s="45">
        <f t="shared" si="29"/>
        <v>3487.5</v>
      </c>
      <c r="G155" s="40">
        <f t="shared" ca="1" si="30"/>
        <v>20741525</v>
      </c>
      <c r="H155" s="38">
        <f t="shared" si="31"/>
        <v>3487.5</v>
      </c>
      <c r="I155" s="6">
        <f t="shared" si="32"/>
        <v>15000</v>
      </c>
      <c r="J155" s="6">
        <f t="shared" si="33"/>
        <v>52312500</v>
      </c>
      <c r="K155" s="6">
        <f t="shared" ca="1" si="34"/>
        <v>15737807.821655927</v>
      </c>
    </row>
    <row r="156" spans="1:11">
      <c r="A156" s="39">
        <f t="shared" ca="1" si="26"/>
        <v>12.684931506849315</v>
      </c>
      <c r="B156" s="20">
        <v>49582</v>
      </c>
      <c r="C156" s="42">
        <f t="shared" si="25"/>
        <v>0.78125</v>
      </c>
      <c r="D156">
        <f t="shared" si="27"/>
        <v>144</v>
      </c>
      <c r="E156" s="44">
        <f t="shared" si="28"/>
        <v>112.5</v>
      </c>
      <c r="F156" s="45">
        <f t="shared" si="29"/>
        <v>3375</v>
      </c>
      <c r="G156" s="40">
        <f t="shared" ca="1" si="30"/>
        <v>20744900</v>
      </c>
      <c r="H156" s="38">
        <f t="shared" si="31"/>
        <v>3375</v>
      </c>
      <c r="I156" s="6">
        <f t="shared" si="32"/>
        <v>15000</v>
      </c>
      <c r="J156" s="6">
        <f t="shared" si="33"/>
        <v>50625000</v>
      </c>
      <c r="K156" s="6">
        <f t="shared" ca="1" si="34"/>
        <v>15111294.172806403</v>
      </c>
    </row>
    <row r="157" spans="1:11">
      <c r="A157" s="39">
        <f t="shared" ca="1" si="26"/>
        <v>12.769863013698631</v>
      </c>
      <c r="B157" s="20">
        <v>49613</v>
      </c>
      <c r="C157" s="42">
        <f t="shared" si="25"/>
        <v>0.78125</v>
      </c>
      <c r="D157">
        <f t="shared" si="27"/>
        <v>144</v>
      </c>
      <c r="E157" s="44">
        <f t="shared" si="28"/>
        <v>112.5</v>
      </c>
      <c r="F157" s="45">
        <f t="shared" si="29"/>
        <v>3487.5</v>
      </c>
      <c r="G157" s="40">
        <f t="shared" ca="1" si="30"/>
        <v>20748387.5</v>
      </c>
      <c r="H157" s="38">
        <f t="shared" si="31"/>
        <v>3487.5</v>
      </c>
      <c r="I157" s="6">
        <f t="shared" si="32"/>
        <v>15000</v>
      </c>
      <c r="J157" s="6">
        <f t="shared" si="33"/>
        <v>52312500</v>
      </c>
      <c r="K157" s="6">
        <f t="shared" ca="1" si="34"/>
        <v>15489113.283426559</v>
      </c>
    </row>
    <row r="158" spans="1:11">
      <c r="A158" s="39">
        <f t="shared" ca="1" si="26"/>
        <v>12.852054794520548</v>
      </c>
      <c r="B158" s="20">
        <v>49643</v>
      </c>
      <c r="C158" s="42">
        <f t="shared" si="25"/>
        <v>0.78125</v>
      </c>
      <c r="D158">
        <f t="shared" si="27"/>
        <v>144</v>
      </c>
      <c r="E158" s="44">
        <f t="shared" si="28"/>
        <v>112.5</v>
      </c>
      <c r="F158" s="45">
        <f t="shared" si="29"/>
        <v>3375</v>
      </c>
      <c r="G158" s="40">
        <f t="shared" ca="1" si="30"/>
        <v>20751762.5</v>
      </c>
      <c r="H158" s="38">
        <f t="shared" si="31"/>
        <v>3375</v>
      </c>
      <c r="I158" s="6">
        <f t="shared" si="32"/>
        <v>15000</v>
      </c>
      <c r="J158" s="6">
        <f t="shared" si="33"/>
        <v>50625000</v>
      </c>
      <c r="K158" s="6">
        <f t="shared" ca="1" si="34"/>
        <v>14872500.030131534</v>
      </c>
    </row>
    <row r="159" spans="1:11">
      <c r="A159" s="39">
        <f t="shared" ca="1" si="26"/>
        <v>12.936986301369863</v>
      </c>
      <c r="B159" s="20">
        <v>49674</v>
      </c>
      <c r="C159" s="42">
        <f t="shared" si="25"/>
        <v>0.78125</v>
      </c>
      <c r="D159">
        <f t="shared" si="27"/>
        <v>144</v>
      </c>
      <c r="E159" s="44">
        <f t="shared" si="28"/>
        <v>112.5</v>
      </c>
      <c r="F159" s="45">
        <f t="shared" si="29"/>
        <v>3487.5</v>
      </c>
      <c r="G159" s="40">
        <f t="shared" ca="1" si="30"/>
        <v>20755250</v>
      </c>
      <c r="H159" s="38">
        <f t="shared" si="31"/>
        <v>3487.5</v>
      </c>
      <c r="I159" s="6">
        <f t="shared" si="32"/>
        <v>15000</v>
      </c>
      <c r="J159" s="6">
        <f t="shared" si="33"/>
        <v>52312500</v>
      </c>
      <c r="K159" s="6">
        <f t="shared" ca="1" si="34"/>
        <v>15244348.706348455</v>
      </c>
    </row>
    <row r="160" spans="1:11">
      <c r="A160" s="39">
        <f t="shared" ca="1" si="26"/>
        <v>13.021917808219179</v>
      </c>
      <c r="B160" s="20">
        <v>49705</v>
      </c>
      <c r="C160" s="42">
        <f t="shared" si="25"/>
        <v>0.78125</v>
      </c>
      <c r="D160">
        <f t="shared" si="27"/>
        <v>144</v>
      </c>
      <c r="E160" s="44">
        <f t="shared" si="28"/>
        <v>112.5</v>
      </c>
      <c r="F160" s="45">
        <f t="shared" si="29"/>
        <v>3487.5</v>
      </c>
      <c r="G160" s="40">
        <f t="shared" ca="1" si="30"/>
        <v>20758737.5</v>
      </c>
      <c r="H160" s="38">
        <f t="shared" si="31"/>
        <v>3487.5</v>
      </c>
      <c r="I160" s="6">
        <f t="shared" si="32"/>
        <v>15000</v>
      </c>
      <c r="J160" s="6">
        <f t="shared" si="33"/>
        <v>52312500</v>
      </c>
      <c r="K160" s="6">
        <f t="shared" ca="1" si="34"/>
        <v>15121446.294140689</v>
      </c>
    </row>
    <row r="161" spans="1:11">
      <c r="A161" s="39">
        <f t="shared" ca="1" si="26"/>
        <v>13.101369863013698</v>
      </c>
      <c r="B161" s="20">
        <v>49734</v>
      </c>
      <c r="C161" s="42">
        <f t="shared" si="25"/>
        <v>0.78125</v>
      </c>
      <c r="D161">
        <f t="shared" si="27"/>
        <v>144</v>
      </c>
      <c r="E161" s="44">
        <f t="shared" si="28"/>
        <v>112.5</v>
      </c>
      <c r="F161" s="45">
        <f t="shared" si="29"/>
        <v>3262.5</v>
      </c>
      <c r="G161" s="40">
        <f t="shared" ca="1" si="30"/>
        <v>20762000</v>
      </c>
      <c r="H161" s="38">
        <f t="shared" si="31"/>
        <v>3262.5</v>
      </c>
      <c r="I161" s="6">
        <f t="shared" si="32"/>
        <v>15000</v>
      </c>
      <c r="J161" s="6">
        <f t="shared" si="33"/>
        <v>48937500</v>
      </c>
      <c r="K161" s="6">
        <f t="shared" ca="1" si="34"/>
        <v>14039152.82144542</v>
      </c>
    </row>
    <row r="162" spans="1:11">
      <c r="A162" s="39">
        <f t="shared" ca="1" si="26"/>
        <v>13.186301369863013</v>
      </c>
      <c r="B162" s="20">
        <v>49765</v>
      </c>
      <c r="C162" s="42">
        <f t="shared" si="25"/>
        <v>0.78125</v>
      </c>
      <c r="D162">
        <f t="shared" si="27"/>
        <v>144</v>
      </c>
      <c r="E162" s="44">
        <f t="shared" si="28"/>
        <v>112.5</v>
      </c>
      <c r="F162" s="45">
        <f t="shared" si="29"/>
        <v>3487.5</v>
      </c>
      <c r="G162" s="40">
        <f t="shared" ca="1" si="30"/>
        <v>20765487.5</v>
      </c>
      <c r="H162" s="38">
        <f t="shared" si="31"/>
        <v>3487.5</v>
      </c>
      <c r="I162" s="6">
        <f t="shared" si="32"/>
        <v>15000</v>
      </c>
      <c r="J162" s="6">
        <f t="shared" si="33"/>
        <v>52312500</v>
      </c>
      <c r="K162" s="6">
        <f t="shared" ca="1" si="34"/>
        <v>14886378.403897403</v>
      </c>
    </row>
    <row r="163" spans="1:11">
      <c r="A163" s="39">
        <f t="shared" ca="1" si="26"/>
        <v>13.268493150684931</v>
      </c>
      <c r="B163" s="20">
        <v>49795</v>
      </c>
      <c r="C163" s="42">
        <f t="shared" si="25"/>
        <v>0.390625</v>
      </c>
      <c r="D163">
        <f t="shared" si="27"/>
        <v>144</v>
      </c>
      <c r="E163" s="44">
        <f t="shared" si="28"/>
        <v>56.25</v>
      </c>
      <c r="F163" s="45">
        <f t="shared" si="29"/>
        <v>1687.5</v>
      </c>
      <c r="G163" s="40">
        <f t="shared" ca="1" si="30"/>
        <v>20767175</v>
      </c>
      <c r="H163" s="38">
        <f t="shared" si="31"/>
        <v>1687.5</v>
      </c>
      <c r="I163" s="6">
        <f t="shared" si="32"/>
        <v>15000</v>
      </c>
      <c r="J163" s="6">
        <f t="shared" si="33"/>
        <v>25312500</v>
      </c>
      <c r="K163" s="6">
        <f t="shared" ca="1" si="34"/>
        <v>7146879.850682294</v>
      </c>
    </row>
    <row r="164" spans="1:11">
      <c r="A164" s="39">
        <f t="shared" ca="1" si="26"/>
        <v>13.353424657534246</v>
      </c>
      <c r="B164" s="20">
        <v>49826</v>
      </c>
      <c r="C164" s="42">
        <f t="shared" si="25"/>
        <v>0.390625</v>
      </c>
      <c r="D164">
        <f t="shared" si="27"/>
        <v>144</v>
      </c>
      <c r="E164" s="44">
        <f t="shared" si="28"/>
        <v>56.25</v>
      </c>
      <c r="F164" s="45">
        <f t="shared" si="29"/>
        <v>1743.75</v>
      </c>
      <c r="G164" s="40">
        <f t="shared" ca="1" si="30"/>
        <v>20768918.75</v>
      </c>
      <c r="H164" s="38">
        <f t="shared" si="31"/>
        <v>1743.75</v>
      </c>
      <c r="I164" s="6">
        <f t="shared" si="32"/>
        <v>15000</v>
      </c>
      <c r="J164" s="6">
        <f t="shared" si="33"/>
        <v>26156250</v>
      </c>
      <c r="K164" s="6">
        <f t="shared" ca="1" si="34"/>
        <v>7325569.2308250684</v>
      </c>
    </row>
    <row r="165" spans="1:11">
      <c r="A165" s="39">
        <f t="shared" ca="1" si="26"/>
        <v>13.435616438356165</v>
      </c>
      <c r="B165" s="20">
        <v>49856</v>
      </c>
      <c r="C165" s="42">
        <f t="shared" si="25"/>
        <v>0.390625</v>
      </c>
      <c r="D165">
        <f t="shared" si="27"/>
        <v>144</v>
      </c>
      <c r="E165" s="44">
        <f t="shared" si="28"/>
        <v>56.25</v>
      </c>
      <c r="F165" s="45">
        <f t="shared" si="29"/>
        <v>1687.5</v>
      </c>
      <c r="G165" s="40">
        <f t="shared" ca="1" si="30"/>
        <v>20770606.25</v>
      </c>
      <c r="H165" s="38">
        <f t="shared" si="31"/>
        <v>1687.5</v>
      </c>
      <c r="I165" s="6">
        <f t="shared" si="32"/>
        <v>15000</v>
      </c>
      <c r="J165" s="6">
        <f t="shared" si="33"/>
        <v>25312500</v>
      </c>
      <c r="K165" s="6">
        <f t="shared" ca="1" si="34"/>
        <v>7033942.2672279794</v>
      </c>
    </row>
    <row r="166" spans="1:11">
      <c r="A166" s="39">
        <f t="shared" ca="1" si="26"/>
        <v>13.520547945205479</v>
      </c>
      <c r="B166" s="20">
        <v>49887</v>
      </c>
      <c r="C166" s="42">
        <f t="shared" si="25"/>
        <v>0.390625</v>
      </c>
      <c r="D166">
        <f t="shared" si="27"/>
        <v>144</v>
      </c>
      <c r="E166" s="44">
        <f t="shared" si="28"/>
        <v>56.25</v>
      </c>
      <c r="F166" s="45">
        <f t="shared" si="29"/>
        <v>1743.75</v>
      </c>
      <c r="G166" s="40">
        <f t="shared" ca="1" si="30"/>
        <v>20772350</v>
      </c>
      <c r="H166" s="38">
        <f t="shared" si="31"/>
        <v>1743.75</v>
      </c>
      <c r="I166" s="6">
        <f t="shared" si="32"/>
        <v>15000</v>
      </c>
      <c r="J166" s="6">
        <f t="shared" si="33"/>
        <v>26156250</v>
      </c>
      <c r="K166" s="6">
        <f t="shared" ca="1" si="34"/>
        <v>7209807.933078099</v>
      </c>
    </row>
    <row r="167" spans="1:11">
      <c r="A167" s="39">
        <f t="shared" ca="1" si="26"/>
        <v>13.605479452054794</v>
      </c>
      <c r="B167" s="20">
        <v>49918</v>
      </c>
      <c r="C167" s="42">
        <f t="shared" si="25"/>
        <v>0.390625</v>
      </c>
      <c r="D167">
        <f t="shared" si="27"/>
        <v>144</v>
      </c>
      <c r="E167" s="44">
        <f t="shared" si="28"/>
        <v>56.25</v>
      </c>
      <c r="F167" s="45">
        <f t="shared" si="29"/>
        <v>1743.75</v>
      </c>
      <c r="G167" s="40">
        <f t="shared" ca="1" si="30"/>
        <v>20774093.75</v>
      </c>
      <c r="H167" s="38">
        <f t="shared" si="31"/>
        <v>1743.75</v>
      </c>
      <c r="I167" s="6">
        <f t="shared" si="32"/>
        <v>15000</v>
      </c>
      <c r="J167" s="6">
        <f t="shared" si="33"/>
        <v>26156250</v>
      </c>
      <c r="K167" s="6">
        <f t="shared" ca="1" si="34"/>
        <v>7151681.2919470835</v>
      </c>
    </row>
    <row r="168" spans="1:11">
      <c r="A168" s="39">
        <f t="shared" ca="1" si="26"/>
        <v>13.687671232876712</v>
      </c>
      <c r="B168" s="20">
        <v>49948</v>
      </c>
      <c r="C168" s="42">
        <f t="shared" si="25"/>
        <v>0.390625</v>
      </c>
      <c r="D168">
        <f t="shared" si="27"/>
        <v>144</v>
      </c>
      <c r="E168" s="44">
        <f t="shared" si="28"/>
        <v>56.25</v>
      </c>
      <c r="F168" s="45">
        <f t="shared" si="29"/>
        <v>1687.5</v>
      </c>
      <c r="G168" s="40">
        <f t="shared" ca="1" si="30"/>
        <v>20775781.25</v>
      </c>
      <c r="H168" s="38">
        <f t="shared" si="31"/>
        <v>1687.5</v>
      </c>
      <c r="I168" s="6">
        <f t="shared" si="32"/>
        <v>15000</v>
      </c>
      <c r="J168" s="6">
        <f t="shared" si="33"/>
        <v>25312500</v>
      </c>
      <c r="K168" s="6">
        <f t="shared" ca="1" si="34"/>
        <v>6866976.7134948615</v>
      </c>
    </row>
    <row r="169" spans="1:11">
      <c r="A169" s="39">
        <f t="shared" ca="1" si="26"/>
        <v>13.772602739726027</v>
      </c>
      <c r="B169" s="20">
        <v>49979</v>
      </c>
      <c r="C169" s="42">
        <f t="shared" si="25"/>
        <v>0.390625</v>
      </c>
      <c r="D169">
        <f t="shared" si="27"/>
        <v>144</v>
      </c>
      <c r="E169" s="44">
        <f t="shared" si="28"/>
        <v>56.25</v>
      </c>
      <c r="F169" s="45">
        <f t="shared" si="29"/>
        <v>1743.75</v>
      </c>
      <c r="G169" s="40">
        <f t="shared" ca="1" si="30"/>
        <v>20777525</v>
      </c>
      <c r="H169" s="38">
        <f t="shared" si="31"/>
        <v>1743.75</v>
      </c>
      <c r="I169" s="6">
        <f t="shared" si="32"/>
        <v>15000</v>
      </c>
      <c r="J169" s="6">
        <f t="shared" si="33"/>
        <v>26156250</v>
      </c>
      <c r="K169" s="6">
        <f t="shared" ca="1" si="34"/>
        <v>7038667.8343791906</v>
      </c>
    </row>
    <row r="170" spans="1:11">
      <c r="A170" s="39">
        <f t="shared" ca="1" si="26"/>
        <v>13.854794520547944</v>
      </c>
      <c r="B170" s="20">
        <v>50009</v>
      </c>
      <c r="C170" s="42">
        <f t="shared" si="25"/>
        <v>0.390625</v>
      </c>
      <c r="D170">
        <f t="shared" si="27"/>
        <v>144</v>
      </c>
      <c r="E170" s="44">
        <f t="shared" si="28"/>
        <v>56.25</v>
      </c>
      <c r="F170" s="45">
        <f t="shared" si="29"/>
        <v>1687.5</v>
      </c>
      <c r="G170" s="40">
        <f t="shared" ca="1" si="30"/>
        <v>20779212.5</v>
      </c>
      <c r="H170" s="38">
        <f t="shared" si="31"/>
        <v>1687.5</v>
      </c>
      <c r="I170" s="6">
        <f t="shared" si="32"/>
        <v>15000</v>
      </c>
      <c r="J170" s="6">
        <f t="shared" si="33"/>
        <v>25312500</v>
      </c>
      <c r="K170" s="6">
        <f t="shared" ca="1" si="34"/>
        <v>6758462.2607739149</v>
      </c>
    </row>
    <row r="171" spans="1:11">
      <c r="A171" s="39">
        <f t="shared" ca="1" si="26"/>
        <v>13.93972602739726</v>
      </c>
      <c r="B171" s="20">
        <v>50040</v>
      </c>
      <c r="C171" s="42">
        <f t="shared" si="25"/>
        <v>0.390625</v>
      </c>
      <c r="D171">
        <f t="shared" si="27"/>
        <v>144</v>
      </c>
      <c r="E171" s="44">
        <f t="shared" si="28"/>
        <v>56.25</v>
      </c>
      <c r="F171" s="45">
        <f t="shared" si="29"/>
        <v>1743.75</v>
      </c>
      <c r="G171" s="40">
        <f t="shared" ca="1" si="30"/>
        <v>20780956.25</v>
      </c>
      <c r="H171" s="38">
        <f t="shared" si="31"/>
        <v>1743.75</v>
      </c>
      <c r="I171" s="6">
        <f t="shared" si="32"/>
        <v>15000</v>
      </c>
      <c r="J171" s="6">
        <f t="shared" si="33"/>
        <v>26156250</v>
      </c>
      <c r="K171" s="6">
        <f t="shared" ca="1" si="34"/>
        <v>6927440.2563926224</v>
      </c>
    </row>
    <row r="172" spans="1:11">
      <c r="A172" s="39">
        <f t="shared" ca="1" si="26"/>
        <v>14.024657534246575</v>
      </c>
      <c r="B172" s="20">
        <v>50071</v>
      </c>
      <c r="C172" s="42">
        <f t="shared" si="25"/>
        <v>0.390625</v>
      </c>
      <c r="D172">
        <f t="shared" si="27"/>
        <v>144</v>
      </c>
      <c r="E172" s="44">
        <f t="shared" si="28"/>
        <v>56.25</v>
      </c>
      <c r="F172" s="45">
        <f t="shared" si="29"/>
        <v>1743.75</v>
      </c>
      <c r="G172" s="40">
        <f t="shared" ca="1" si="30"/>
        <v>20782700</v>
      </c>
      <c r="H172" s="38">
        <f t="shared" si="31"/>
        <v>1743.75</v>
      </c>
      <c r="I172" s="6">
        <f t="shared" si="32"/>
        <v>15000</v>
      </c>
      <c r="J172" s="6">
        <f t="shared" si="33"/>
        <v>26156250</v>
      </c>
      <c r="K172" s="6">
        <f t="shared" ca="1" si="34"/>
        <v>6871590.1092767119</v>
      </c>
    </row>
    <row r="173" spans="1:11">
      <c r="A173" s="39">
        <f t="shared" ca="1" si="26"/>
        <v>14.101369863013698</v>
      </c>
      <c r="B173" s="20">
        <v>50099</v>
      </c>
      <c r="C173" s="42">
        <f t="shared" si="25"/>
        <v>0.390625</v>
      </c>
      <c r="D173">
        <f t="shared" si="27"/>
        <v>144</v>
      </c>
      <c r="E173" s="44">
        <f t="shared" si="28"/>
        <v>56.25</v>
      </c>
      <c r="F173" s="45">
        <f t="shared" si="29"/>
        <v>1575</v>
      </c>
      <c r="G173" s="40">
        <f t="shared" ca="1" si="30"/>
        <v>20784275</v>
      </c>
      <c r="H173" s="38">
        <f t="shared" si="31"/>
        <v>1575</v>
      </c>
      <c r="I173" s="6">
        <f t="shared" si="32"/>
        <v>15000</v>
      </c>
      <c r="J173" s="6">
        <f t="shared" si="33"/>
        <v>23625000</v>
      </c>
      <c r="K173" s="6">
        <f t="shared" ca="1" si="34"/>
        <v>6161383.6833929727</v>
      </c>
    </row>
    <row r="174" spans="1:11">
      <c r="A174" s="39">
        <f t="shared" ca="1" si="26"/>
        <v>14.186301369863013</v>
      </c>
      <c r="B174" s="20">
        <v>50130</v>
      </c>
      <c r="C174" s="42">
        <f t="shared" si="25"/>
        <v>0.390625</v>
      </c>
      <c r="D174">
        <f t="shared" si="27"/>
        <v>144</v>
      </c>
      <c r="E174" s="44">
        <f t="shared" si="28"/>
        <v>56.25</v>
      </c>
      <c r="F174" s="45">
        <f t="shared" si="29"/>
        <v>1743.75</v>
      </c>
      <c r="G174" s="40">
        <f t="shared" ca="1" si="30"/>
        <v>20786018.75</v>
      </c>
      <c r="H174" s="38">
        <f t="shared" si="31"/>
        <v>1743.75</v>
      </c>
      <c r="I174" s="6">
        <f t="shared" si="32"/>
        <v>15000</v>
      </c>
      <c r="J174" s="6">
        <f t="shared" si="33"/>
        <v>26156250</v>
      </c>
      <c r="K174" s="6">
        <f t="shared" ca="1" si="34"/>
        <v>6766535.6381351817</v>
      </c>
    </row>
    <row r="175" spans="1:11">
      <c r="A175" s="39">
        <f t="shared" ca="1" si="26"/>
        <v>14.268493150684931</v>
      </c>
      <c r="B175" s="20">
        <v>50160</v>
      </c>
      <c r="C175" s="42">
        <f t="shared" si="25"/>
        <v>0.390625</v>
      </c>
      <c r="D175">
        <f t="shared" si="27"/>
        <v>144</v>
      </c>
      <c r="E175" s="44">
        <f t="shared" si="28"/>
        <v>56.25</v>
      </c>
      <c r="F175" s="45">
        <f t="shared" si="29"/>
        <v>1687.5</v>
      </c>
      <c r="G175" s="40">
        <f t="shared" ca="1" si="30"/>
        <v>20787706.25</v>
      </c>
      <c r="H175" s="38">
        <f t="shared" si="31"/>
        <v>1687.5</v>
      </c>
      <c r="I175" s="6">
        <f t="shared" si="32"/>
        <v>15000</v>
      </c>
      <c r="J175" s="6">
        <f t="shared" si="33"/>
        <v>25312500</v>
      </c>
      <c r="K175" s="6">
        <f t="shared" ca="1" si="34"/>
        <v>6497163.5006202664</v>
      </c>
    </row>
    <row r="176" spans="1:11">
      <c r="A176" s="39">
        <f t="shared" ca="1" si="26"/>
        <v>14.353424657534246</v>
      </c>
      <c r="B176" s="20">
        <v>50191</v>
      </c>
      <c r="C176" s="42">
        <f t="shared" si="25"/>
        <v>0.390625</v>
      </c>
      <c r="D176">
        <f t="shared" si="27"/>
        <v>144</v>
      </c>
      <c r="E176" s="44">
        <f t="shared" si="28"/>
        <v>56.25</v>
      </c>
      <c r="F176" s="45">
        <f t="shared" si="29"/>
        <v>1743.75</v>
      </c>
      <c r="G176" s="40">
        <f t="shared" ca="1" si="30"/>
        <v>20789450</v>
      </c>
      <c r="H176" s="38">
        <f t="shared" si="31"/>
        <v>1743.75</v>
      </c>
      <c r="I176" s="6">
        <f t="shared" si="32"/>
        <v>15000</v>
      </c>
      <c r="J176" s="6">
        <f t="shared" si="33"/>
        <v>26156250</v>
      </c>
      <c r="K176" s="6">
        <f t="shared" ca="1" si="34"/>
        <v>6659608.3916591527</v>
      </c>
    </row>
    <row r="177" spans="1:11">
      <c r="A177" s="39">
        <f t="shared" ca="1" si="26"/>
        <v>14.435616438356165</v>
      </c>
      <c r="B177" s="20">
        <v>50221</v>
      </c>
      <c r="C177" s="42">
        <f t="shared" si="25"/>
        <v>0.390625</v>
      </c>
      <c r="D177">
        <f t="shared" si="27"/>
        <v>144</v>
      </c>
      <c r="E177" s="44">
        <f t="shared" si="28"/>
        <v>56.25</v>
      </c>
      <c r="F177" s="45">
        <f t="shared" si="29"/>
        <v>1687.5</v>
      </c>
      <c r="G177" s="40">
        <f t="shared" ca="1" si="30"/>
        <v>20791137.5</v>
      </c>
      <c r="H177" s="38">
        <f t="shared" si="31"/>
        <v>1687.5</v>
      </c>
      <c r="I177" s="6">
        <f t="shared" si="32"/>
        <v>15000</v>
      </c>
      <c r="J177" s="6">
        <f t="shared" si="33"/>
        <v>25312500</v>
      </c>
      <c r="K177" s="6">
        <f t="shared" ca="1" si="34"/>
        <v>6394492.9702072553</v>
      </c>
    </row>
    <row r="178" spans="1:11">
      <c r="A178" s="39">
        <f t="shared" ca="1" si="26"/>
        <v>14.520547945205479</v>
      </c>
      <c r="B178" s="20">
        <v>50252</v>
      </c>
      <c r="C178" s="42">
        <f t="shared" si="25"/>
        <v>0.390625</v>
      </c>
      <c r="D178">
        <f t="shared" si="27"/>
        <v>144</v>
      </c>
      <c r="E178" s="44">
        <f t="shared" si="28"/>
        <v>56.25</v>
      </c>
      <c r="F178" s="45">
        <f t="shared" si="29"/>
        <v>1743.75</v>
      </c>
      <c r="G178" s="40">
        <f t="shared" ca="1" si="30"/>
        <v>20792881.25</v>
      </c>
      <c r="H178" s="38">
        <f t="shared" si="31"/>
        <v>1743.75</v>
      </c>
      <c r="I178" s="6">
        <f t="shared" si="32"/>
        <v>15000</v>
      </c>
      <c r="J178" s="6">
        <f t="shared" si="33"/>
        <v>26156250</v>
      </c>
      <c r="K178" s="6">
        <f t="shared" ca="1" si="34"/>
        <v>6554370.8482528161</v>
      </c>
    </row>
    <row r="179" spans="1:11">
      <c r="A179" s="39">
        <f t="shared" ca="1" si="26"/>
        <v>14.605479452054794</v>
      </c>
      <c r="B179" s="20">
        <v>50283</v>
      </c>
      <c r="C179" s="42">
        <f t="shared" si="25"/>
        <v>0.390625</v>
      </c>
      <c r="D179">
        <f t="shared" si="27"/>
        <v>144</v>
      </c>
      <c r="E179" s="44">
        <f t="shared" si="28"/>
        <v>56.25</v>
      </c>
      <c r="F179" s="45">
        <f t="shared" si="29"/>
        <v>1743.75</v>
      </c>
      <c r="G179" s="40">
        <f t="shared" ca="1" si="30"/>
        <v>20794625</v>
      </c>
      <c r="H179" s="38">
        <f t="shared" si="31"/>
        <v>1743.75</v>
      </c>
      <c r="I179" s="6">
        <f t="shared" si="32"/>
        <v>15000</v>
      </c>
      <c r="J179" s="6">
        <f t="shared" si="33"/>
        <v>26156250</v>
      </c>
      <c r="K179" s="6">
        <f t="shared" ca="1" si="34"/>
        <v>6501528.4472246217</v>
      </c>
    </row>
    <row r="180" spans="1:11">
      <c r="A180" s="39">
        <f t="shared" ca="1" si="26"/>
        <v>14.687671232876712</v>
      </c>
      <c r="B180" s="20">
        <v>50313</v>
      </c>
      <c r="C180" s="42">
        <f t="shared" si="25"/>
        <v>0.390625</v>
      </c>
      <c r="D180">
        <f t="shared" si="27"/>
        <v>144</v>
      </c>
      <c r="E180" s="44">
        <f t="shared" si="28"/>
        <v>56.25</v>
      </c>
      <c r="F180" s="45">
        <f t="shared" si="29"/>
        <v>1687.5</v>
      </c>
      <c r="G180" s="40">
        <f t="shared" ca="1" si="30"/>
        <v>20796312.5</v>
      </c>
      <c r="H180" s="38">
        <f t="shared" si="31"/>
        <v>1687.5</v>
      </c>
      <c r="I180" s="6">
        <f t="shared" si="32"/>
        <v>15000</v>
      </c>
      <c r="J180" s="6">
        <f t="shared" si="33"/>
        <v>25312500</v>
      </c>
      <c r="K180" s="6">
        <f t="shared" ca="1" si="34"/>
        <v>6242706.103177147</v>
      </c>
    </row>
    <row r="181" spans="1:11">
      <c r="A181" s="39">
        <f t="shared" ca="1" si="26"/>
        <v>14.772602739726027</v>
      </c>
      <c r="B181" s="20">
        <v>50344</v>
      </c>
      <c r="C181" s="42">
        <f t="shared" si="25"/>
        <v>0.390625</v>
      </c>
      <c r="D181">
        <f t="shared" si="27"/>
        <v>144</v>
      </c>
      <c r="E181" s="44">
        <f t="shared" si="28"/>
        <v>56.25</v>
      </c>
      <c r="F181" s="45">
        <f t="shared" si="29"/>
        <v>1743.75</v>
      </c>
      <c r="G181" s="40">
        <f t="shared" ca="1" si="30"/>
        <v>20798056.25</v>
      </c>
      <c r="H181" s="38">
        <f t="shared" si="31"/>
        <v>1743.75</v>
      </c>
      <c r="I181" s="6">
        <f t="shared" si="32"/>
        <v>15000</v>
      </c>
      <c r="J181" s="6">
        <f t="shared" si="33"/>
        <v>26156250</v>
      </c>
      <c r="K181" s="6">
        <f t="shared" ca="1" si="34"/>
        <v>6398788.9403447164</v>
      </c>
    </row>
    <row r="182" spans="1:11">
      <c r="A182" s="39">
        <f t="shared" ca="1" si="26"/>
        <v>14.854794520547944</v>
      </c>
      <c r="B182" s="20">
        <v>50374</v>
      </c>
      <c r="C182" s="42">
        <f t="shared" si="25"/>
        <v>0.390625</v>
      </c>
      <c r="D182">
        <f t="shared" si="27"/>
        <v>144</v>
      </c>
      <c r="E182" s="44">
        <f t="shared" si="28"/>
        <v>56.25</v>
      </c>
      <c r="F182" s="45">
        <f t="shared" si="29"/>
        <v>1687.5</v>
      </c>
      <c r="G182" s="40">
        <f t="shared" ca="1" si="30"/>
        <v>20799743.75</v>
      </c>
      <c r="H182" s="38">
        <f t="shared" si="31"/>
        <v>1687.5</v>
      </c>
      <c r="I182" s="6">
        <f t="shared" si="32"/>
        <v>15000</v>
      </c>
      <c r="J182" s="6">
        <f t="shared" si="33"/>
        <v>25312500</v>
      </c>
      <c r="K182" s="6">
        <f t="shared" ca="1" si="34"/>
        <v>6144056.6007035598</v>
      </c>
    </row>
    <row r="183" spans="1:11">
      <c r="A183" s="39">
        <f t="shared" ca="1" si="26"/>
        <v>14.93972602739726</v>
      </c>
      <c r="B183" s="20">
        <v>50405</v>
      </c>
      <c r="C183" s="42">
        <f t="shared" si="25"/>
        <v>0.390625</v>
      </c>
      <c r="D183">
        <f t="shared" si="27"/>
        <v>144</v>
      </c>
      <c r="E183" s="44">
        <f t="shared" si="28"/>
        <v>56.25</v>
      </c>
      <c r="F183" s="45">
        <f t="shared" si="29"/>
        <v>1743.75</v>
      </c>
      <c r="G183" s="40">
        <f t="shared" ca="1" si="30"/>
        <v>20801487.5</v>
      </c>
      <c r="H183" s="38">
        <f t="shared" si="31"/>
        <v>1743.75</v>
      </c>
      <c r="I183" s="6">
        <f t="shared" si="32"/>
        <v>15000</v>
      </c>
      <c r="J183" s="6">
        <f t="shared" si="33"/>
        <v>26156250</v>
      </c>
      <c r="K183" s="6">
        <f t="shared" ca="1" si="34"/>
        <v>6297672.9603569303</v>
      </c>
    </row>
    <row r="184" spans="1:11">
      <c r="A184" s="39">
        <f t="shared" ca="1" si="26"/>
        <v>15.024657534246575</v>
      </c>
      <c r="B184" s="20">
        <v>50436</v>
      </c>
      <c r="C184" s="42">
        <f t="shared" si="25"/>
        <v>0.390625</v>
      </c>
      <c r="D184">
        <f t="shared" si="27"/>
        <v>144</v>
      </c>
      <c r="E184" s="44">
        <f t="shared" si="28"/>
        <v>56.25</v>
      </c>
      <c r="F184" s="45">
        <f t="shared" si="29"/>
        <v>1743.75</v>
      </c>
      <c r="G184" s="40">
        <f t="shared" ca="1" si="30"/>
        <v>20803231.25</v>
      </c>
      <c r="H184" s="38">
        <f t="shared" si="31"/>
        <v>1743.75</v>
      </c>
      <c r="I184" s="6">
        <f t="shared" si="32"/>
        <v>15000</v>
      </c>
      <c r="J184" s="6">
        <f t="shared" si="33"/>
        <v>26156250</v>
      </c>
      <c r="K184" s="6">
        <f t="shared" ca="1" si="34"/>
        <v>6246900.0993424654</v>
      </c>
    </row>
    <row r="185" spans="1:11">
      <c r="A185" s="39">
        <f t="shared" ca="1" si="26"/>
        <v>15.101369863013698</v>
      </c>
      <c r="B185" s="20">
        <v>50464</v>
      </c>
      <c r="C185" s="42">
        <f t="shared" si="25"/>
        <v>0.390625</v>
      </c>
      <c r="D185">
        <f t="shared" si="27"/>
        <v>144</v>
      </c>
      <c r="E185" s="44">
        <f t="shared" si="28"/>
        <v>56.25</v>
      </c>
      <c r="F185" s="45">
        <f t="shared" si="29"/>
        <v>1575</v>
      </c>
      <c r="G185" s="40">
        <f t="shared" ca="1" si="30"/>
        <v>20804806.25</v>
      </c>
      <c r="H185" s="38">
        <f t="shared" si="31"/>
        <v>1575</v>
      </c>
      <c r="I185" s="6">
        <f t="shared" si="32"/>
        <v>15000</v>
      </c>
      <c r="J185" s="6">
        <f t="shared" si="33"/>
        <v>23625000</v>
      </c>
      <c r="K185" s="6">
        <f t="shared" ca="1" si="34"/>
        <v>5601257.8939936105</v>
      </c>
    </row>
    <row r="186" spans="1:11">
      <c r="A186" s="39">
        <f t="shared" ca="1" si="26"/>
        <v>15.186301369863013</v>
      </c>
      <c r="B186" s="20">
        <v>50495</v>
      </c>
      <c r="C186" s="42">
        <f t="shared" si="25"/>
        <v>0.390625</v>
      </c>
      <c r="D186">
        <f t="shared" si="27"/>
        <v>144</v>
      </c>
      <c r="E186" s="44">
        <f t="shared" si="28"/>
        <v>56.25</v>
      </c>
      <c r="F186" s="45">
        <f t="shared" si="29"/>
        <v>1743.75</v>
      </c>
      <c r="G186" s="40">
        <f t="shared" ca="1" si="30"/>
        <v>20806550</v>
      </c>
      <c r="H186" s="38">
        <f t="shared" si="31"/>
        <v>1743.75</v>
      </c>
      <c r="I186" s="6">
        <f t="shared" si="32"/>
        <v>15000</v>
      </c>
      <c r="J186" s="6">
        <f t="shared" si="33"/>
        <v>26156250</v>
      </c>
      <c r="K186" s="6">
        <f t="shared" ca="1" si="34"/>
        <v>6151396.0346683469</v>
      </c>
    </row>
    <row r="187" spans="1:11">
      <c r="A187" s="39">
        <f t="shared" ca="1" si="26"/>
        <v>15.268493150684931</v>
      </c>
      <c r="B187" s="20">
        <v>50525</v>
      </c>
      <c r="C187" s="42">
        <f t="shared" si="25"/>
        <v>0.390625</v>
      </c>
      <c r="D187">
        <f t="shared" si="27"/>
        <v>144</v>
      </c>
      <c r="E187" s="44">
        <f t="shared" si="28"/>
        <v>56.25</v>
      </c>
      <c r="F187" s="45">
        <f t="shared" si="29"/>
        <v>1687.5</v>
      </c>
      <c r="G187" s="40">
        <f t="shared" ca="1" si="30"/>
        <v>20808237.5</v>
      </c>
      <c r="H187" s="38">
        <f t="shared" si="31"/>
        <v>1687.5</v>
      </c>
      <c r="I187" s="6">
        <f t="shared" si="32"/>
        <v>15000</v>
      </c>
      <c r="J187" s="6">
        <f t="shared" si="33"/>
        <v>25312500</v>
      </c>
      <c r="K187" s="6">
        <f t="shared" ca="1" si="34"/>
        <v>5906512.273291152</v>
      </c>
    </row>
    <row r="188" spans="1:11">
      <c r="A188" s="39">
        <f t="shared" ca="1" si="26"/>
        <v>15.353424657534246</v>
      </c>
      <c r="B188" s="20">
        <v>50556</v>
      </c>
      <c r="C188" s="42">
        <f t="shared" si="25"/>
        <v>0.390625</v>
      </c>
      <c r="D188">
        <f t="shared" si="27"/>
        <v>144</v>
      </c>
      <c r="E188" s="44">
        <f t="shared" si="28"/>
        <v>56.25</v>
      </c>
      <c r="F188" s="45">
        <f t="shared" si="29"/>
        <v>1743.75</v>
      </c>
      <c r="G188" s="40">
        <f t="shared" ca="1" si="30"/>
        <v>20809981.25</v>
      </c>
      <c r="H188" s="38">
        <f t="shared" si="31"/>
        <v>1743.75</v>
      </c>
      <c r="I188" s="6">
        <f t="shared" si="32"/>
        <v>15000</v>
      </c>
      <c r="J188" s="6">
        <f t="shared" si="33"/>
        <v>26156250</v>
      </c>
      <c r="K188" s="6">
        <f t="shared" ca="1" si="34"/>
        <v>6054189.4469628651</v>
      </c>
    </row>
    <row r="189" spans="1:11">
      <c r="A189" s="39">
        <f t="shared" ca="1" si="26"/>
        <v>15.435616438356165</v>
      </c>
      <c r="B189" s="20">
        <v>50586</v>
      </c>
      <c r="C189" s="42">
        <f t="shared" si="25"/>
        <v>0.390625</v>
      </c>
      <c r="D189">
        <f t="shared" si="27"/>
        <v>144</v>
      </c>
      <c r="E189" s="44">
        <f t="shared" si="28"/>
        <v>56.25</v>
      </c>
      <c r="F189" s="45">
        <f t="shared" si="29"/>
        <v>1687.5</v>
      </c>
      <c r="G189" s="40">
        <f t="shared" ca="1" si="30"/>
        <v>20811668.75</v>
      </c>
      <c r="H189" s="38">
        <f t="shared" si="31"/>
        <v>1687.5</v>
      </c>
      <c r="I189" s="6">
        <f t="shared" si="32"/>
        <v>15000</v>
      </c>
      <c r="J189" s="6">
        <f t="shared" si="33"/>
        <v>25312500</v>
      </c>
      <c r="K189" s="6">
        <f t="shared" ca="1" si="34"/>
        <v>5813175.4274611399</v>
      </c>
    </row>
    <row r="190" spans="1:11">
      <c r="A190" s="39">
        <f t="shared" ca="1" si="26"/>
        <v>15.520547945205479</v>
      </c>
      <c r="B190" s="20">
        <v>50617</v>
      </c>
      <c r="C190" s="42">
        <f t="shared" si="25"/>
        <v>0.390625</v>
      </c>
      <c r="D190">
        <f t="shared" si="27"/>
        <v>144</v>
      </c>
      <c r="E190" s="44">
        <f t="shared" si="28"/>
        <v>56.25</v>
      </c>
      <c r="F190" s="45">
        <f t="shared" si="29"/>
        <v>1743.75</v>
      </c>
      <c r="G190" s="40">
        <f t="shared" ca="1" si="30"/>
        <v>20813412.5</v>
      </c>
      <c r="H190" s="38">
        <f t="shared" si="31"/>
        <v>1743.75</v>
      </c>
      <c r="I190" s="6">
        <f t="shared" si="32"/>
        <v>15000</v>
      </c>
      <c r="J190" s="6">
        <f t="shared" si="33"/>
        <v>26156250</v>
      </c>
      <c r="K190" s="6">
        <f t="shared" ca="1" si="34"/>
        <v>5958518.9529571058</v>
      </c>
    </row>
    <row r="191" spans="1:11">
      <c r="A191" s="39">
        <f t="shared" ca="1" si="26"/>
        <v>15.605479452054794</v>
      </c>
      <c r="B191" s="20">
        <v>50648</v>
      </c>
      <c r="C191" s="42">
        <f t="shared" si="25"/>
        <v>0.390625</v>
      </c>
      <c r="D191">
        <f t="shared" si="27"/>
        <v>144</v>
      </c>
      <c r="E191" s="44">
        <f t="shared" si="28"/>
        <v>56.25</v>
      </c>
      <c r="F191" s="45">
        <f t="shared" si="29"/>
        <v>1743.75</v>
      </c>
      <c r="G191" s="40">
        <f t="shared" ca="1" si="30"/>
        <v>20815156.25</v>
      </c>
      <c r="H191" s="38">
        <f t="shared" si="31"/>
        <v>1743.75</v>
      </c>
      <c r="I191" s="6">
        <f t="shared" si="32"/>
        <v>15000</v>
      </c>
      <c r="J191" s="6">
        <f t="shared" si="33"/>
        <v>26156250</v>
      </c>
      <c r="K191" s="6">
        <f t="shared" ca="1" si="34"/>
        <v>5910480.4065678371</v>
      </c>
    </row>
    <row r="192" spans="1:11">
      <c r="A192" s="39">
        <f t="shared" ca="1" si="26"/>
        <v>15.687671232876712</v>
      </c>
      <c r="B192" s="20">
        <v>50678</v>
      </c>
      <c r="C192" s="42">
        <f t="shared" si="25"/>
        <v>0.390625</v>
      </c>
      <c r="D192">
        <f t="shared" si="27"/>
        <v>144</v>
      </c>
      <c r="E192" s="44">
        <f t="shared" si="28"/>
        <v>56.25</v>
      </c>
      <c r="F192" s="45">
        <f t="shared" si="29"/>
        <v>1687.5</v>
      </c>
      <c r="G192" s="40">
        <f t="shared" ca="1" si="30"/>
        <v>20816843.75</v>
      </c>
      <c r="H192" s="38">
        <f t="shared" si="31"/>
        <v>1687.5</v>
      </c>
      <c r="I192" s="6">
        <f t="shared" si="32"/>
        <v>15000</v>
      </c>
      <c r="J192" s="6">
        <f t="shared" si="33"/>
        <v>25312500</v>
      </c>
      <c r="K192" s="6">
        <f t="shared" ca="1" si="34"/>
        <v>5675187.3665246787</v>
      </c>
    </row>
    <row r="193" spans="1:11">
      <c r="A193" s="39">
        <f t="shared" ca="1" si="26"/>
        <v>15.772602739726027</v>
      </c>
      <c r="B193" s="20">
        <v>50709</v>
      </c>
      <c r="C193" s="42">
        <f t="shared" si="25"/>
        <v>0.390625</v>
      </c>
      <c r="D193">
        <f t="shared" si="27"/>
        <v>144</v>
      </c>
      <c r="E193" s="44">
        <f t="shared" si="28"/>
        <v>56.25</v>
      </c>
      <c r="F193" s="45">
        <f t="shared" si="29"/>
        <v>1743.75</v>
      </c>
      <c r="G193" s="40">
        <f t="shared" ca="1" si="30"/>
        <v>20818587.5</v>
      </c>
      <c r="H193" s="38">
        <f t="shared" si="31"/>
        <v>1743.75</v>
      </c>
      <c r="I193" s="6">
        <f t="shared" si="32"/>
        <v>15000</v>
      </c>
      <c r="J193" s="6">
        <f t="shared" si="33"/>
        <v>26156250</v>
      </c>
      <c r="K193" s="6">
        <f t="shared" ca="1" si="34"/>
        <v>5817080.8548588352</v>
      </c>
    </row>
    <row r="194" spans="1:11">
      <c r="A194" s="39">
        <f t="shared" ca="1" si="26"/>
        <v>15.854794520547944</v>
      </c>
      <c r="B194" s="20">
        <v>50739</v>
      </c>
      <c r="C194" s="42">
        <f t="shared" si="25"/>
        <v>0.390625</v>
      </c>
      <c r="D194">
        <f t="shared" si="27"/>
        <v>144</v>
      </c>
      <c r="E194" s="44">
        <f t="shared" si="28"/>
        <v>56.25</v>
      </c>
      <c r="F194" s="45">
        <f t="shared" si="29"/>
        <v>1687.5</v>
      </c>
      <c r="G194" s="40">
        <f t="shared" ca="1" si="30"/>
        <v>20820275</v>
      </c>
      <c r="H194" s="38">
        <f t="shared" si="31"/>
        <v>1687.5</v>
      </c>
      <c r="I194" s="6">
        <f t="shared" si="32"/>
        <v>15000</v>
      </c>
      <c r="J194" s="6">
        <f t="shared" si="33"/>
        <v>25312500</v>
      </c>
      <c r="K194" s="6">
        <f t="shared" ca="1" si="34"/>
        <v>5585506.0006395997</v>
      </c>
    </row>
    <row r="195" spans="1:11">
      <c r="A195" s="39">
        <f t="shared" ca="1" si="26"/>
        <v>15.93972602739726</v>
      </c>
      <c r="B195" s="20">
        <v>50770</v>
      </c>
      <c r="C195" s="42">
        <f t="shared" si="25"/>
        <v>0.390625</v>
      </c>
      <c r="D195">
        <f t="shared" si="27"/>
        <v>144</v>
      </c>
      <c r="E195" s="44">
        <f t="shared" si="28"/>
        <v>56.25</v>
      </c>
      <c r="F195" s="45">
        <f t="shared" si="29"/>
        <v>1743.75</v>
      </c>
      <c r="G195" s="40">
        <f t="shared" ca="1" si="30"/>
        <v>20822018.75</v>
      </c>
      <c r="H195" s="38">
        <f t="shared" si="31"/>
        <v>1743.75</v>
      </c>
      <c r="I195" s="6">
        <f t="shared" si="32"/>
        <v>15000</v>
      </c>
      <c r="J195" s="6">
        <f t="shared" si="33"/>
        <v>26156250</v>
      </c>
      <c r="K195" s="6">
        <f t="shared" ca="1" si="34"/>
        <v>5725157.2366881175</v>
      </c>
    </row>
    <row r="196" spans="1:11">
      <c r="A196" s="39">
        <f t="shared" ca="1" si="26"/>
        <v>16.024657534246575</v>
      </c>
      <c r="B196" s="20">
        <v>50801</v>
      </c>
      <c r="C196" s="42">
        <f t="shared" ref="C196:C259" si="35">C148/2</f>
        <v>0.390625</v>
      </c>
      <c r="D196">
        <f t="shared" si="27"/>
        <v>144</v>
      </c>
      <c r="E196" s="44">
        <f t="shared" si="28"/>
        <v>56.25</v>
      </c>
      <c r="F196" s="45">
        <f t="shared" si="29"/>
        <v>1743.75</v>
      </c>
      <c r="G196" s="40">
        <f t="shared" ca="1" si="30"/>
        <v>20823762.5</v>
      </c>
      <c r="H196" s="38">
        <f t="shared" si="31"/>
        <v>1743.75</v>
      </c>
      <c r="I196" s="6">
        <f t="shared" si="32"/>
        <v>15000</v>
      </c>
      <c r="J196" s="6">
        <f t="shared" si="33"/>
        <v>26156250</v>
      </c>
      <c r="K196" s="6">
        <f t="shared" ca="1" si="34"/>
        <v>5679000.0903113317</v>
      </c>
    </row>
    <row r="197" spans="1:11">
      <c r="A197" s="39">
        <f t="shared" ref="A197:A260" ca="1" si="36">(B197-$B$3)/365</f>
        <v>16.101369863013698</v>
      </c>
      <c r="B197" s="20">
        <v>50829</v>
      </c>
      <c r="C197" s="42">
        <f t="shared" si="35"/>
        <v>0.390625</v>
      </c>
      <c r="D197">
        <f t="shared" ref="D197:D260" si="37">(60/10)*24</f>
        <v>144</v>
      </c>
      <c r="E197" s="44">
        <f t="shared" ref="E197:E260" si="38">C197*D197</f>
        <v>56.25</v>
      </c>
      <c r="F197" s="45">
        <f t="shared" ref="F197:F260" si="39">(B197-B196)*E197</f>
        <v>1575</v>
      </c>
      <c r="G197" s="40">
        <f t="shared" ref="G197:G260" ca="1" si="40">G196+F197</f>
        <v>20825337.5</v>
      </c>
      <c r="H197" s="38">
        <f t="shared" ref="H197:H260" si="41">F197</f>
        <v>1575</v>
      </c>
      <c r="I197" s="6">
        <f t="shared" ref="I197:I260" si="42">$I$3</f>
        <v>15000</v>
      </c>
      <c r="J197" s="6">
        <f t="shared" ref="J197:J260" si="43">H197*I197</f>
        <v>23625000</v>
      </c>
      <c r="K197" s="6">
        <f t="shared" ref="K197:K260" ca="1" si="44">J197/(1+$K$3)^A197</f>
        <v>5092052.6309032841</v>
      </c>
    </row>
    <row r="198" spans="1:11">
      <c r="A198" s="39">
        <f t="shared" ca="1" si="36"/>
        <v>16.186301369863013</v>
      </c>
      <c r="B198" s="20">
        <v>50860</v>
      </c>
      <c r="C198" s="42">
        <f t="shared" si="35"/>
        <v>0.390625</v>
      </c>
      <c r="D198">
        <f t="shared" si="37"/>
        <v>144</v>
      </c>
      <c r="E198" s="44">
        <f t="shared" si="38"/>
        <v>56.25</v>
      </c>
      <c r="F198" s="45">
        <f t="shared" si="39"/>
        <v>1743.75</v>
      </c>
      <c r="G198" s="40">
        <f t="shared" ca="1" si="40"/>
        <v>20827081.25</v>
      </c>
      <c r="H198" s="38">
        <f t="shared" si="41"/>
        <v>1743.75</v>
      </c>
      <c r="I198" s="6">
        <f t="shared" si="42"/>
        <v>15000</v>
      </c>
      <c r="J198" s="6">
        <f t="shared" si="43"/>
        <v>26156250</v>
      </c>
      <c r="K198" s="6">
        <f t="shared" ca="1" si="44"/>
        <v>5592178.2133348603</v>
      </c>
    </row>
    <row r="199" spans="1:11">
      <c r="A199" s="39">
        <f t="shared" ca="1" si="36"/>
        <v>16.268493150684932</v>
      </c>
      <c r="B199" s="20">
        <v>50890</v>
      </c>
      <c r="C199" s="42">
        <f t="shared" si="35"/>
        <v>0.390625</v>
      </c>
      <c r="D199">
        <f t="shared" si="37"/>
        <v>144</v>
      </c>
      <c r="E199" s="44">
        <f t="shared" si="38"/>
        <v>56.25</v>
      </c>
      <c r="F199" s="45">
        <f t="shared" si="39"/>
        <v>1687.5</v>
      </c>
      <c r="G199" s="40">
        <f t="shared" ca="1" si="40"/>
        <v>20828768.75</v>
      </c>
      <c r="H199" s="38">
        <f t="shared" si="41"/>
        <v>1687.5</v>
      </c>
      <c r="I199" s="6">
        <f t="shared" si="42"/>
        <v>15000</v>
      </c>
      <c r="J199" s="6">
        <f t="shared" si="43"/>
        <v>25312500</v>
      </c>
      <c r="K199" s="6">
        <f t="shared" ca="1" si="44"/>
        <v>5369556.6120828632</v>
      </c>
    </row>
    <row r="200" spans="1:11">
      <c r="A200" s="39">
        <f t="shared" ca="1" si="36"/>
        <v>16.353424657534248</v>
      </c>
      <c r="B200" s="20">
        <v>50921</v>
      </c>
      <c r="C200" s="42">
        <f t="shared" si="35"/>
        <v>0.390625</v>
      </c>
      <c r="D200">
        <f t="shared" si="37"/>
        <v>144</v>
      </c>
      <c r="E200" s="44">
        <f t="shared" si="38"/>
        <v>56.25</v>
      </c>
      <c r="F200" s="45">
        <f t="shared" si="39"/>
        <v>1743.75</v>
      </c>
      <c r="G200" s="40">
        <f t="shared" ca="1" si="40"/>
        <v>20830512.5</v>
      </c>
      <c r="H200" s="38">
        <f t="shared" si="41"/>
        <v>1743.75</v>
      </c>
      <c r="I200" s="6">
        <f t="shared" si="42"/>
        <v>15000</v>
      </c>
      <c r="J200" s="6">
        <f t="shared" si="43"/>
        <v>26156250</v>
      </c>
      <c r="K200" s="6">
        <f t="shared" ca="1" si="44"/>
        <v>5503808.5881480584</v>
      </c>
    </row>
    <row r="201" spans="1:11">
      <c r="A201" s="39">
        <f t="shared" ca="1" si="36"/>
        <v>16.435616438356163</v>
      </c>
      <c r="B201" s="20">
        <v>50951</v>
      </c>
      <c r="C201" s="42">
        <f t="shared" si="35"/>
        <v>0.390625</v>
      </c>
      <c r="D201">
        <f t="shared" si="37"/>
        <v>144</v>
      </c>
      <c r="E201" s="44">
        <f t="shared" si="38"/>
        <v>56.25</v>
      </c>
      <c r="F201" s="45">
        <f t="shared" si="39"/>
        <v>1687.5</v>
      </c>
      <c r="G201" s="40">
        <f t="shared" ca="1" si="40"/>
        <v>20832200</v>
      </c>
      <c r="H201" s="38">
        <f t="shared" si="41"/>
        <v>1687.5</v>
      </c>
      <c r="I201" s="6">
        <f t="shared" si="42"/>
        <v>15000</v>
      </c>
      <c r="J201" s="6">
        <f t="shared" si="43"/>
        <v>25312500</v>
      </c>
      <c r="K201" s="6">
        <f t="shared" ca="1" si="44"/>
        <v>5284704.9340555826</v>
      </c>
    </row>
    <row r="202" spans="1:11">
      <c r="A202" s="39">
        <f t="shared" ca="1" si="36"/>
        <v>16.520547945205479</v>
      </c>
      <c r="B202" s="20">
        <v>50982</v>
      </c>
      <c r="C202" s="42">
        <f t="shared" si="35"/>
        <v>0.390625</v>
      </c>
      <c r="D202">
        <f t="shared" si="37"/>
        <v>144</v>
      </c>
      <c r="E202" s="44">
        <f t="shared" si="38"/>
        <v>56.25</v>
      </c>
      <c r="F202" s="45">
        <f t="shared" si="39"/>
        <v>1743.75</v>
      </c>
      <c r="G202" s="40">
        <f t="shared" ca="1" si="40"/>
        <v>20833943.75</v>
      </c>
      <c r="H202" s="38">
        <f t="shared" si="41"/>
        <v>1743.75</v>
      </c>
      <c r="I202" s="6">
        <f t="shared" si="42"/>
        <v>15000</v>
      </c>
      <c r="J202" s="6">
        <f t="shared" si="43"/>
        <v>26156250</v>
      </c>
      <c r="K202" s="6">
        <f t="shared" ca="1" si="44"/>
        <v>5416835.4117791867</v>
      </c>
    </row>
    <row r="203" spans="1:11">
      <c r="A203" s="39">
        <f t="shared" ca="1" si="36"/>
        <v>16.605479452054794</v>
      </c>
      <c r="B203" s="20">
        <v>51013</v>
      </c>
      <c r="C203" s="42">
        <f t="shared" si="35"/>
        <v>0.390625</v>
      </c>
      <c r="D203">
        <f t="shared" si="37"/>
        <v>144</v>
      </c>
      <c r="E203" s="44">
        <f t="shared" si="38"/>
        <v>56.25</v>
      </c>
      <c r="F203" s="45">
        <f t="shared" si="39"/>
        <v>1743.75</v>
      </c>
      <c r="G203" s="40">
        <f t="shared" ca="1" si="40"/>
        <v>20835687.5</v>
      </c>
      <c r="H203" s="38">
        <f t="shared" si="41"/>
        <v>1743.75</v>
      </c>
      <c r="I203" s="6">
        <f t="shared" si="42"/>
        <v>15000</v>
      </c>
      <c r="J203" s="6">
        <f t="shared" si="43"/>
        <v>26156250</v>
      </c>
      <c r="K203" s="6">
        <f t="shared" ca="1" si="44"/>
        <v>5373164.0059707612</v>
      </c>
    </row>
    <row r="204" spans="1:11">
      <c r="A204" s="39">
        <f t="shared" ca="1" si="36"/>
        <v>16.687671232876713</v>
      </c>
      <c r="B204" s="20">
        <v>51043</v>
      </c>
      <c r="C204" s="42">
        <f t="shared" si="35"/>
        <v>0.390625</v>
      </c>
      <c r="D204">
        <f t="shared" si="37"/>
        <v>144</v>
      </c>
      <c r="E204" s="44">
        <f t="shared" si="38"/>
        <v>56.25</v>
      </c>
      <c r="F204" s="45">
        <f t="shared" si="39"/>
        <v>1687.5</v>
      </c>
      <c r="G204" s="40">
        <f t="shared" ca="1" si="40"/>
        <v>20837375</v>
      </c>
      <c r="H204" s="38">
        <f t="shared" si="41"/>
        <v>1687.5</v>
      </c>
      <c r="I204" s="6">
        <f t="shared" si="42"/>
        <v>15000</v>
      </c>
      <c r="J204" s="6">
        <f t="shared" si="43"/>
        <v>25312500</v>
      </c>
      <c r="K204" s="6">
        <f t="shared" ca="1" si="44"/>
        <v>5159261.2422951609</v>
      </c>
    </row>
    <row r="205" spans="1:11">
      <c r="A205" s="39">
        <f t="shared" ca="1" si="36"/>
        <v>16.772602739726029</v>
      </c>
      <c r="B205" s="20">
        <v>51074</v>
      </c>
      <c r="C205" s="42">
        <f t="shared" si="35"/>
        <v>0.390625</v>
      </c>
      <c r="D205">
        <f t="shared" si="37"/>
        <v>144</v>
      </c>
      <c r="E205" s="44">
        <f t="shared" si="38"/>
        <v>56.25</v>
      </c>
      <c r="F205" s="45">
        <f t="shared" si="39"/>
        <v>1743.75</v>
      </c>
      <c r="G205" s="40">
        <f t="shared" ca="1" si="40"/>
        <v>20839118.75</v>
      </c>
      <c r="H205" s="38">
        <f t="shared" si="41"/>
        <v>1743.75</v>
      </c>
      <c r="I205" s="6">
        <f t="shared" si="42"/>
        <v>15000</v>
      </c>
      <c r="J205" s="6">
        <f t="shared" si="43"/>
        <v>26156250</v>
      </c>
      <c r="K205" s="6">
        <f t="shared" ca="1" si="44"/>
        <v>5288255.3225989388</v>
      </c>
    </row>
    <row r="206" spans="1:11">
      <c r="A206" s="39">
        <f t="shared" ca="1" si="36"/>
        <v>16.854794520547944</v>
      </c>
      <c r="B206" s="20">
        <v>51104</v>
      </c>
      <c r="C206" s="42">
        <f t="shared" si="35"/>
        <v>0.390625</v>
      </c>
      <c r="D206">
        <f t="shared" si="37"/>
        <v>144</v>
      </c>
      <c r="E206" s="44">
        <f t="shared" si="38"/>
        <v>56.25</v>
      </c>
      <c r="F206" s="45">
        <f t="shared" si="39"/>
        <v>1687.5</v>
      </c>
      <c r="G206" s="40">
        <f t="shared" ca="1" si="40"/>
        <v>20840806.25</v>
      </c>
      <c r="H206" s="38">
        <f t="shared" si="41"/>
        <v>1687.5</v>
      </c>
      <c r="I206" s="6">
        <f t="shared" si="42"/>
        <v>15000</v>
      </c>
      <c r="J206" s="6">
        <f t="shared" si="43"/>
        <v>25312500</v>
      </c>
      <c r="K206" s="6">
        <f t="shared" ca="1" si="44"/>
        <v>5077732.7278541801</v>
      </c>
    </row>
    <row r="207" spans="1:11">
      <c r="A207" s="39">
        <f t="shared" ca="1" si="36"/>
        <v>16.93972602739726</v>
      </c>
      <c r="B207" s="20">
        <v>51135</v>
      </c>
      <c r="C207" s="42">
        <f t="shared" si="35"/>
        <v>0.390625</v>
      </c>
      <c r="D207">
        <f t="shared" si="37"/>
        <v>144</v>
      </c>
      <c r="E207" s="44">
        <f t="shared" si="38"/>
        <v>56.25</v>
      </c>
      <c r="F207" s="45">
        <f t="shared" si="39"/>
        <v>1743.75</v>
      </c>
      <c r="G207" s="40">
        <f t="shared" ca="1" si="40"/>
        <v>20842550</v>
      </c>
      <c r="H207" s="38">
        <f t="shared" si="41"/>
        <v>1743.75</v>
      </c>
      <c r="I207" s="6">
        <f t="shared" si="42"/>
        <v>15000</v>
      </c>
      <c r="J207" s="6">
        <f t="shared" si="43"/>
        <v>26156250</v>
      </c>
      <c r="K207" s="6">
        <f t="shared" ca="1" si="44"/>
        <v>5204688.3969891975</v>
      </c>
    </row>
    <row r="208" spans="1:11">
      <c r="A208" s="39">
        <f t="shared" ca="1" si="36"/>
        <v>17.024657534246575</v>
      </c>
      <c r="B208" s="20">
        <v>51166</v>
      </c>
      <c r="C208" s="42">
        <f t="shared" si="35"/>
        <v>0.390625</v>
      </c>
      <c r="D208">
        <f t="shared" si="37"/>
        <v>144</v>
      </c>
      <c r="E208" s="44">
        <f t="shared" si="38"/>
        <v>56.25</v>
      </c>
      <c r="F208" s="45">
        <f t="shared" si="39"/>
        <v>1743.75</v>
      </c>
      <c r="G208" s="40">
        <f t="shared" ca="1" si="40"/>
        <v>20844293.75</v>
      </c>
      <c r="H208" s="38">
        <f t="shared" si="41"/>
        <v>1743.75</v>
      </c>
      <c r="I208" s="6">
        <f t="shared" si="42"/>
        <v>15000</v>
      </c>
      <c r="J208" s="6">
        <f t="shared" si="43"/>
        <v>26156250</v>
      </c>
      <c r="K208" s="6">
        <f t="shared" ca="1" si="44"/>
        <v>5162727.3548284825</v>
      </c>
    </row>
    <row r="209" spans="1:11">
      <c r="A209" s="39">
        <f t="shared" ca="1" si="36"/>
        <v>17.104109589041094</v>
      </c>
      <c r="B209" s="20">
        <v>51195</v>
      </c>
      <c r="C209" s="42">
        <f t="shared" si="35"/>
        <v>0.390625</v>
      </c>
      <c r="D209">
        <f t="shared" si="37"/>
        <v>144</v>
      </c>
      <c r="E209" s="44">
        <f t="shared" si="38"/>
        <v>56.25</v>
      </c>
      <c r="F209" s="45">
        <f t="shared" si="39"/>
        <v>1631.25</v>
      </c>
      <c r="G209" s="40">
        <f t="shared" ca="1" si="40"/>
        <v>20845925</v>
      </c>
      <c r="H209" s="38">
        <f t="shared" si="41"/>
        <v>1631.25</v>
      </c>
      <c r="I209" s="6">
        <f t="shared" si="42"/>
        <v>15000</v>
      </c>
      <c r="J209" s="6">
        <f t="shared" si="43"/>
        <v>24468750</v>
      </c>
      <c r="K209" s="6">
        <f t="shared" ca="1" si="44"/>
        <v>4793213.3540677689</v>
      </c>
    </row>
    <row r="210" spans="1:11">
      <c r="A210" s="39">
        <f t="shared" ca="1" si="36"/>
        <v>17.18904109589041</v>
      </c>
      <c r="B210" s="20">
        <v>51226</v>
      </c>
      <c r="C210" s="42">
        <f t="shared" si="35"/>
        <v>0.390625</v>
      </c>
      <c r="D210">
        <f t="shared" si="37"/>
        <v>144</v>
      </c>
      <c r="E210" s="44">
        <f t="shared" si="38"/>
        <v>56.25</v>
      </c>
      <c r="F210" s="45">
        <f t="shared" si="39"/>
        <v>1743.75</v>
      </c>
      <c r="G210" s="40">
        <f t="shared" ca="1" si="40"/>
        <v>20847668.75</v>
      </c>
      <c r="H210" s="38">
        <f t="shared" si="41"/>
        <v>1743.75</v>
      </c>
      <c r="I210" s="6">
        <f t="shared" si="42"/>
        <v>15000</v>
      </c>
      <c r="J210" s="6">
        <f t="shared" si="43"/>
        <v>26156250</v>
      </c>
      <c r="K210" s="6">
        <f t="shared" ca="1" si="44"/>
        <v>5082471.0484147836</v>
      </c>
    </row>
    <row r="211" spans="1:11">
      <c r="A211" s="39">
        <f t="shared" ca="1" si="36"/>
        <v>17.271232876712329</v>
      </c>
      <c r="B211" s="20">
        <v>51256</v>
      </c>
      <c r="C211" s="42">
        <f t="shared" si="35"/>
        <v>0.1953125</v>
      </c>
      <c r="D211">
        <f t="shared" si="37"/>
        <v>144</v>
      </c>
      <c r="E211" s="44">
        <f t="shared" si="38"/>
        <v>28.125</v>
      </c>
      <c r="F211" s="45">
        <f t="shared" si="39"/>
        <v>843.75</v>
      </c>
      <c r="G211" s="40">
        <f t="shared" ca="1" si="40"/>
        <v>20848512.5</v>
      </c>
      <c r="H211" s="38">
        <f t="shared" si="41"/>
        <v>843.75</v>
      </c>
      <c r="I211" s="6">
        <f t="shared" si="42"/>
        <v>15000</v>
      </c>
      <c r="J211" s="6">
        <f t="shared" si="43"/>
        <v>12656250</v>
      </c>
      <c r="K211" s="6">
        <f t="shared" ca="1" si="44"/>
        <v>2440070.3073678277</v>
      </c>
    </row>
    <row r="212" spans="1:11">
      <c r="A212" s="39">
        <f t="shared" ca="1" si="36"/>
        <v>17.356164383561644</v>
      </c>
      <c r="B212" s="20">
        <v>51287</v>
      </c>
      <c r="C212" s="42">
        <f t="shared" si="35"/>
        <v>0.1953125</v>
      </c>
      <c r="D212">
        <f t="shared" si="37"/>
        <v>144</v>
      </c>
      <c r="E212" s="44">
        <f t="shared" si="38"/>
        <v>28.125</v>
      </c>
      <c r="F212" s="45">
        <f t="shared" si="39"/>
        <v>871.875</v>
      </c>
      <c r="G212" s="40">
        <f t="shared" ca="1" si="40"/>
        <v>20849384.375</v>
      </c>
      <c r="H212" s="38">
        <f t="shared" si="41"/>
        <v>871.875</v>
      </c>
      <c r="I212" s="6">
        <f t="shared" si="42"/>
        <v>15000</v>
      </c>
      <c r="J212" s="6">
        <f t="shared" si="43"/>
        <v>13078125</v>
      </c>
      <c r="K212" s="6">
        <f t="shared" ca="1" si="44"/>
        <v>2501078.0002125204</v>
      </c>
    </row>
    <row r="213" spans="1:11">
      <c r="A213" s="39">
        <f t="shared" ca="1" si="36"/>
        <v>17.438356164383563</v>
      </c>
      <c r="B213" s="20">
        <v>51317</v>
      </c>
      <c r="C213" s="42">
        <f t="shared" si="35"/>
        <v>0.1953125</v>
      </c>
      <c r="D213">
        <f t="shared" si="37"/>
        <v>144</v>
      </c>
      <c r="E213" s="44">
        <f t="shared" si="38"/>
        <v>28.125</v>
      </c>
      <c r="F213" s="45">
        <f t="shared" si="39"/>
        <v>843.75</v>
      </c>
      <c r="G213" s="40">
        <f t="shared" ca="1" si="40"/>
        <v>20850228.125</v>
      </c>
      <c r="H213" s="38">
        <f t="shared" si="41"/>
        <v>843.75</v>
      </c>
      <c r="I213" s="6">
        <f t="shared" si="42"/>
        <v>15000</v>
      </c>
      <c r="J213" s="6">
        <f t="shared" si="43"/>
        <v>12656250</v>
      </c>
      <c r="K213" s="6">
        <f t="shared" ca="1" si="44"/>
        <v>2401511.432763767</v>
      </c>
    </row>
    <row r="214" spans="1:11">
      <c r="A214" s="39">
        <f t="shared" ca="1" si="36"/>
        <v>17.523287671232875</v>
      </c>
      <c r="B214" s="20">
        <v>51348</v>
      </c>
      <c r="C214" s="42">
        <f t="shared" si="35"/>
        <v>0.1953125</v>
      </c>
      <c r="D214">
        <f t="shared" si="37"/>
        <v>144</v>
      </c>
      <c r="E214" s="44">
        <f t="shared" si="38"/>
        <v>28.125</v>
      </c>
      <c r="F214" s="45">
        <f t="shared" si="39"/>
        <v>871.875</v>
      </c>
      <c r="G214" s="40">
        <f t="shared" ca="1" si="40"/>
        <v>20851100</v>
      </c>
      <c r="H214" s="38">
        <f t="shared" si="41"/>
        <v>871.875</v>
      </c>
      <c r="I214" s="6">
        <f t="shared" si="42"/>
        <v>15000</v>
      </c>
      <c r="J214" s="6">
        <f t="shared" si="43"/>
        <v>13078125</v>
      </c>
      <c r="K214" s="6">
        <f t="shared" ca="1" si="44"/>
        <v>2461555.0599538032</v>
      </c>
    </row>
    <row r="215" spans="1:11">
      <c r="A215" s="39">
        <f t="shared" ca="1" si="36"/>
        <v>17.608219178082191</v>
      </c>
      <c r="B215" s="20">
        <v>51379</v>
      </c>
      <c r="C215" s="42">
        <f t="shared" si="35"/>
        <v>0.1953125</v>
      </c>
      <c r="D215">
        <f t="shared" si="37"/>
        <v>144</v>
      </c>
      <c r="E215" s="44">
        <f t="shared" si="38"/>
        <v>28.125</v>
      </c>
      <c r="F215" s="45">
        <f t="shared" si="39"/>
        <v>871.875</v>
      </c>
      <c r="G215" s="40">
        <f t="shared" ca="1" si="40"/>
        <v>20851971.875</v>
      </c>
      <c r="H215" s="38">
        <f t="shared" si="41"/>
        <v>871.875</v>
      </c>
      <c r="I215" s="6">
        <f t="shared" si="42"/>
        <v>15000</v>
      </c>
      <c r="J215" s="6">
        <f t="shared" si="43"/>
        <v>13078125</v>
      </c>
      <c r="K215" s="6">
        <f t="shared" ca="1" si="44"/>
        <v>2441709.6037471658</v>
      </c>
    </row>
    <row r="216" spans="1:11">
      <c r="A216" s="39">
        <f t="shared" ca="1" si="36"/>
        <v>17.69041095890411</v>
      </c>
      <c r="B216" s="20">
        <v>51409</v>
      </c>
      <c r="C216" s="42">
        <f t="shared" si="35"/>
        <v>0.1953125</v>
      </c>
      <c r="D216">
        <f t="shared" si="37"/>
        <v>144</v>
      </c>
      <c r="E216" s="44">
        <f t="shared" si="38"/>
        <v>28.125</v>
      </c>
      <c r="F216" s="45">
        <f t="shared" si="39"/>
        <v>843.75</v>
      </c>
      <c r="G216" s="40">
        <f t="shared" ca="1" si="40"/>
        <v>20852815.625</v>
      </c>
      <c r="H216" s="38">
        <f t="shared" si="41"/>
        <v>843.75</v>
      </c>
      <c r="I216" s="6">
        <f t="shared" si="42"/>
        <v>15000</v>
      </c>
      <c r="J216" s="6">
        <f t="shared" si="43"/>
        <v>12656250</v>
      </c>
      <c r="K216" s="6">
        <f t="shared" ca="1" si="44"/>
        <v>2344506.4601702355</v>
      </c>
    </row>
    <row r="217" spans="1:11">
      <c r="A217" s="39">
        <f t="shared" ca="1" si="36"/>
        <v>17.775342465753425</v>
      </c>
      <c r="B217" s="20">
        <v>51440</v>
      </c>
      <c r="C217" s="42">
        <f t="shared" si="35"/>
        <v>0.1953125</v>
      </c>
      <c r="D217">
        <f t="shared" si="37"/>
        <v>144</v>
      </c>
      <c r="E217" s="44">
        <f t="shared" si="38"/>
        <v>28.125</v>
      </c>
      <c r="F217" s="45">
        <f t="shared" si="39"/>
        <v>871.875</v>
      </c>
      <c r="G217" s="40">
        <f t="shared" ca="1" si="40"/>
        <v>20853687.5</v>
      </c>
      <c r="H217" s="38">
        <f t="shared" si="41"/>
        <v>871.875</v>
      </c>
      <c r="I217" s="6">
        <f t="shared" si="42"/>
        <v>15000</v>
      </c>
      <c r="J217" s="6">
        <f t="shared" si="43"/>
        <v>13078125</v>
      </c>
      <c r="K217" s="6">
        <f t="shared" ca="1" si="44"/>
        <v>2403124.824388091</v>
      </c>
    </row>
    <row r="218" spans="1:11">
      <c r="A218" s="39">
        <f t="shared" ca="1" si="36"/>
        <v>17.857534246575341</v>
      </c>
      <c r="B218" s="20">
        <v>51470</v>
      </c>
      <c r="C218" s="42">
        <f t="shared" si="35"/>
        <v>0.1953125</v>
      </c>
      <c r="D218">
        <f t="shared" si="37"/>
        <v>144</v>
      </c>
      <c r="E218" s="44">
        <f t="shared" si="38"/>
        <v>28.125</v>
      </c>
      <c r="F218" s="45">
        <f t="shared" si="39"/>
        <v>843.75</v>
      </c>
      <c r="G218" s="40">
        <f t="shared" ca="1" si="40"/>
        <v>20854531.25</v>
      </c>
      <c r="H218" s="38">
        <f t="shared" si="41"/>
        <v>843.75</v>
      </c>
      <c r="I218" s="6">
        <f t="shared" si="42"/>
        <v>15000</v>
      </c>
      <c r="J218" s="6">
        <f t="shared" si="43"/>
        <v>12656250</v>
      </c>
      <c r="K218" s="6">
        <f t="shared" ca="1" si="44"/>
        <v>2307457.7200855156</v>
      </c>
    </row>
    <row r="219" spans="1:11">
      <c r="A219" s="39">
        <f t="shared" ca="1" si="36"/>
        <v>17.942465753424656</v>
      </c>
      <c r="B219" s="20">
        <v>51501</v>
      </c>
      <c r="C219" s="42">
        <f t="shared" si="35"/>
        <v>0.1953125</v>
      </c>
      <c r="D219">
        <f t="shared" si="37"/>
        <v>144</v>
      </c>
      <c r="E219" s="44">
        <f t="shared" si="38"/>
        <v>28.125</v>
      </c>
      <c r="F219" s="45">
        <f t="shared" si="39"/>
        <v>871.875</v>
      </c>
      <c r="G219" s="40">
        <f t="shared" ca="1" si="40"/>
        <v>20855403.125</v>
      </c>
      <c r="H219" s="38">
        <f t="shared" si="41"/>
        <v>871.875</v>
      </c>
      <c r="I219" s="6">
        <f t="shared" si="42"/>
        <v>15000</v>
      </c>
      <c r="J219" s="6">
        <f t="shared" si="43"/>
        <v>13078125</v>
      </c>
      <c r="K219" s="6">
        <f t="shared" ca="1" si="44"/>
        <v>2365149.775684908</v>
      </c>
    </row>
    <row r="220" spans="1:11">
      <c r="A220" s="39">
        <f t="shared" ca="1" si="36"/>
        <v>18.027397260273972</v>
      </c>
      <c r="B220" s="20">
        <v>51532</v>
      </c>
      <c r="C220" s="42">
        <f t="shared" si="35"/>
        <v>0.1953125</v>
      </c>
      <c r="D220">
        <f t="shared" si="37"/>
        <v>144</v>
      </c>
      <c r="E220" s="44">
        <f t="shared" si="38"/>
        <v>28.125</v>
      </c>
      <c r="F220" s="45">
        <f t="shared" si="39"/>
        <v>871.875</v>
      </c>
      <c r="G220" s="40">
        <f t="shared" ca="1" si="40"/>
        <v>20856275</v>
      </c>
      <c r="H220" s="38">
        <f t="shared" si="41"/>
        <v>871.875</v>
      </c>
      <c r="I220" s="6">
        <f t="shared" si="42"/>
        <v>15000</v>
      </c>
      <c r="J220" s="6">
        <f t="shared" si="43"/>
        <v>13078125</v>
      </c>
      <c r="K220" s="6">
        <f t="shared" ca="1" si="44"/>
        <v>2346081.554518905</v>
      </c>
    </row>
    <row r="221" spans="1:11">
      <c r="A221" s="39">
        <f t="shared" ca="1" si="36"/>
        <v>18.104109589041094</v>
      </c>
      <c r="B221" s="20">
        <v>51560</v>
      </c>
      <c r="C221" s="42">
        <f t="shared" si="35"/>
        <v>0.1953125</v>
      </c>
      <c r="D221">
        <f t="shared" si="37"/>
        <v>144</v>
      </c>
      <c r="E221" s="44">
        <f t="shared" si="38"/>
        <v>28.125</v>
      </c>
      <c r="F221" s="45">
        <f t="shared" si="39"/>
        <v>787.5</v>
      </c>
      <c r="G221" s="40">
        <f t="shared" ca="1" si="40"/>
        <v>20857062.5</v>
      </c>
      <c r="H221" s="38">
        <f t="shared" si="41"/>
        <v>787.5</v>
      </c>
      <c r="I221" s="6">
        <f t="shared" si="42"/>
        <v>15000</v>
      </c>
      <c r="J221" s="6">
        <f t="shared" si="43"/>
        <v>11812500</v>
      </c>
      <c r="K221" s="6">
        <f t="shared" ca="1" si="44"/>
        <v>2103604.6068009017</v>
      </c>
    </row>
    <row r="222" spans="1:11">
      <c r="A222" s="39">
        <f t="shared" ca="1" si="36"/>
        <v>18.18904109589041</v>
      </c>
      <c r="B222" s="20">
        <v>51591</v>
      </c>
      <c r="C222" s="42">
        <f t="shared" si="35"/>
        <v>0.1953125</v>
      </c>
      <c r="D222">
        <f t="shared" si="37"/>
        <v>144</v>
      </c>
      <c r="E222" s="44">
        <f t="shared" si="38"/>
        <v>28.125</v>
      </c>
      <c r="F222" s="45">
        <f t="shared" si="39"/>
        <v>871.875</v>
      </c>
      <c r="G222" s="40">
        <f t="shared" ca="1" si="40"/>
        <v>20857934.375</v>
      </c>
      <c r="H222" s="38">
        <f t="shared" si="41"/>
        <v>871.875</v>
      </c>
      <c r="I222" s="6">
        <f t="shared" si="42"/>
        <v>15000</v>
      </c>
      <c r="J222" s="6">
        <f t="shared" si="43"/>
        <v>13078125</v>
      </c>
      <c r="K222" s="6">
        <f t="shared" ca="1" si="44"/>
        <v>2310214.1129158111</v>
      </c>
    </row>
    <row r="223" spans="1:11">
      <c r="A223" s="39">
        <f t="shared" ca="1" si="36"/>
        <v>18.271232876712329</v>
      </c>
      <c r="B223" s="20">
        <v>51621</v>
      </c>
      <c r="C223" s="42">
        <f t="shared" si="35"/>
        <v>0.1953125</v>
      </c>
      <c r="D223">
        <f t="shared" si="37"/>
        <v>144</v>
      </c>
      <c r="E223" s="44">
        <f t="shared" si="38"/>
        <v>28.125</v>
      </c>
      <c r="F223" s="45">
        <f t="shared" si="39"/>
        <v>843.75</v>
      </c>
      <c r="G223" s="40">
        <f t="shared" ca="1" si="40"/>
        <v>20858778.125</v>
      </c>
      <c r="H223" s="38">
        <f t="shared" si="41"/>
        <v>843.75</v>
      </c>
      <c r="I223" s="6">
        <f t="shared" si="42"/>
        <v>15000</v>
      </c>
      <c r="J223" s="6">
        <f t="shared" si="43"/>
        <v>12656250</v>
      </c>
      <c r="K223" s="6">
        <f t="shared" ca="1" si="44"/>
        <v>2218245.7339707525</v>
      </c>
    </row>
    <row r="224" spans="1:11">
      <c r="A224" s="39">
        <f t="shared" ca="1" si="36"/>
        <v>18.356164383561644</v>
      </c>
      <c r="B224" s="20">
        <v>51652</v>
      </c>
      <c r="C224" s="42">
        <f t="shared" si="35"/>
        <v>0.1953125</v>
      </c>
      <c r="D224">
        <f t="shared" si="37"/>
        <v>144</v>
      </c>
      <c r="E224" s="44">
        <f t="shared" si="38"/>
        <v>28.125</v>
      </c>
      <c r="F224" s="45">
        <f t="shared" si="39"/>
        <v>871.875</v>
      </c>
      <c r="G224" s="40">
        <f t="shared" ca="1" si="40"/>
        <v>20859650</v>
      </c>
      <c r="H224" s="38">
        <f t="shared" si="41"/>
        <v>871.875</v>
      </c>
      <c r="I224" s="6">
        <f t="shared" si="42"/>
        <v>15000</v>
      </c>
      <c r="J224" s="6">
        <f t="shared" si="43"/>
        <v>13078125</v>
      </c>
      <c r="K224" s="6">
        <f t="shared" ca="1" si="44"/>
        <v>2273707.2729204725</v>
      </c>
    </row>
    <row r="225" spans="1:11">
      <c r="A225" s="39">
        <f t="shared" ca="1" si="36"/>
        <v>18.438356164383563</v>
      </c>
      <c r="B225" s="20">
        <v>51682</v>
      </c>
      <c r="C225" s="42">
        <f t="shared" si="35"/>
        <v>0.1953125</v>
      </c>
      <c r="D225">
        <f t="shared" si="37"/>
        <v>144</v>
      </c>
      <c r="E225" s="44">
        <f t="shared" si="38"/>
        <v>28.125</v>
      </c>
      <c r="F225" s="45">
        <f t="shared" si="39"/>
        <v>843.75</v>
      </c>
      <c r="G225" s="40">
        <f t="shared" ca="1" si="40"/>
        <v>20860493.75</v>
      </c>
      <c r="H225" s="38">
        <f t="shared" si="41"/>
        <v>843.75</v>
      </c>
      <c r="I225" s="6">
        <f t="shared" si="42"/>
        <v>15000</v>
      </c>
      <c r="J225" s="6">
        <f t="shared" si="43"/>
        <v>12656250</v>
      </c>
      <c r="K225" s="6">
        <f t="shared" ca="1" si="44"/>
        <v>2183192.211603424</v>
      </c>
    </row>
    <row r="226" spans="1:11">
      <c r="A226" s="39">
        <f t="shared" ca="1" si="36"/>
        <v>18.523287671232875</v>
      </c>
      <c r="B226" s="20">
        <v>51713</v>
      </c>
      <c r="C226" s="42">
        <f t="shared" si="35"/>
        <v>0.1953125</v>
      </c>
      <c r="D226">
        <f t="shared" si="37"/>
        <v>144</v>
      </c>
      <c r="E226" s="44">
        <f t="shared" si="38"/>
        <v>28.125</v>
      </c>
      <c r="F226" s="45">
        <f t="shared" si="39"/>
        <v>871.875</v>
      </c>
      <c r="G226" s="40">
        <f t="shared" ca="1" si="40"/>
        <v>20861365.625</v>
      </c>
      <c r="H226" s="38">
        <f t="shared" si="41"/>
        <v>871.875</v>
      </c>
      <c r="I226" s="6">
        <f t="shared" si="42"/>
        <v>15000</v>
      </c>
      <c r="J226" s="6">
        <f t="shared" si="43"/>
        <v>13078125</v>
      </c>
      <c r="K226" s="6">
        <f t="shared" ca="1" si="44"/>
        <v>2237777.3272307301</v>
      </c>
    </row>
    <row r="227" spans="1:11">
      <c r="A227" s="39">
        <f t="shared" ca="1" si="36"/>
        <v>18.608219178082191</v>
      </c>
      <c r="B227" s="20">
        <v>51744</v>
      </c>
      <c r="C227" s="42">
        <f t="shared" si="35"/>
        <v>0.1953125</v>
      </c>
      <c r="D227">
        <f t="shared" si="37"/>
        <v>144</v>
      </c>
      <c r="E227" s="44">
        <f t="shared" si="38"/>
        <v>28.125</v>
      </c>
      <c r="F227" s="45">
        <f t="shared" si="39"/>
        <v>871.875</v>
      </c>
      <c r="G227" s="40">
        <f t="shared" ca="1" si="40"/>
        <v>20862237.5</v>
      </c>
      <c r="H227" s="38">
        <f t="shared" si="41"/>
        <v>871.875</v>
      </c>
      <c r="I227" s="6">
        <f t="shared" si="42"/>
        <v>15000</v>
      </c>
      <c r="J227" s="6">
        <f t="shared" si="43"/>
        <v>13078125</v>
      </c>
      <c r="K227" s="6">
        <f t="shared" ca="1" si="44"/>
        <v>2219736.0034065144</v>
      </c>
    </row>
    <row r="228" spans="1:11">
      <c r="A228" s="39">
        <f t="shared" ca="1" si="36"/>
        <v>18.69041095890411</v>
      </c>
      <c r="B228" s="20">
        <v>51774</v>
      </c>
      <c r="C228" s="42">
        <f t="shared" si="35"/>
        <v>0.1953125</v>
      </c>
      <c r="D228">
        <f t="shared" si="37"/>
        <v>144</v>
      </c>
      <c r="E228" s="44">
        <f t="shared" si="38"/>
        <v>28.125</v>
      </c>
      <c r="F228" s="45">
        <f t="shared" si="39"/>
        <v>843.75</v>
      </c>
      <c r="G228" s="40">
        <f t="shared" ca="1" si="40"/>
        <v>20863081.25</v>
      </c>
      <c r="H228" s="38">
        <f t="shared" si="41"/>
        <v>843.75</v>
      </c>
      <c r="I228" s="6">
        <f t="shared" si="42"/>
        <v>15000</v>
      </c>
      <c r="J228" s="6">
        <f t="shared" si="43"/>
        <v>12656250</v>
      </c>
      <c r="K228" s="6">
        <f t="shared" ca="1" si="44"/>
        <v>2131369.5092456681</v>
      </c>
    </row>
    <row r="229" spans="1:11">
      <c r="A229" s="39">
        <f t="shared" ca="1" si="36"/>
        <v>18.775342465753425</v>
      </c>
      <c r="B229" s="20">
        <v>51805</v>
      </c>
      <c r="C229" s="42">
        <f t="shared" si="35"/>
        <v>0.1953125</v>
      </c>
      <c r="D229">
        <f t="shared" si="37"/>
        <v>144</v>
      </c>
      <c r="E229" s="44">
        <f t="shared" si="38"/>
        <v>28.125</v>
      </c>
      <c r="F229" s="45">
        <f t="shared" si="39"/>
        <v>871.875</v>
      </c>
      <c r="G229" s="40">
        <f t="shared" ca="1" si="40"/>
        <v>20863953.125</v>
      </c>
      <c r="H229" s="38">
        <f t="shared" si="41"/>
        <v>871.875</v>
      </c>
      <c r="I229" s="6">
        <f t="shared" si="42"/>
        <v>15000</v>
      </c>
      <c r="J229" s="6">
        <f t="shared" si="43"/>
        <v>13078125</v>
      </c>
      <c r="K229" s="6">
        <f t="shared" ca="1" si="44"/>
        <v>2184658.9312619003</v>
      </c>
    </row>
    <row r="230" spans="1:11">
      <c r="A230" s="39">
        <f t="shared" ca="1" si="36"/>
        <v>18.857534246575341</v>
      </c>
      <c r="B230" s="20">
        <v>51835</v>
      </c>
      <c r="C230" s="42">
        <f t="shared" si="35"/>
        <v>0.1953125</v>
      </c>
      <c r="D230">
        <f t="shared" si="37"/>
        <v>144</v>
      </c>
      <c r="E230" s="44">
        <f t="shared" si="38"/>
        <v>28.125</v>
      </c>
      <c r="F230" s="45">
        <f t="shared" si="39"/>
        <v>843.75</v>
      </c>
      <c r="G230" s="40">
        <f t="shared" ca="1" si="40"/>
        <v>20864796.875</v>
      </c>
      <c r="H230" s="38">
        <f t="shared" si="41"/>
        <v>843.75</v>
      </c>
      <c r="I230" s="6">
        <f t="shared" si="42"/>
        <v>15000</v>
      </c>
      <c r="J230" s="6">
        <f t="shared" si="43"/>
        <v>12656250</v>
      </c>
      <c r="K230" s="6">
        <f t="shared" ca="1" si="44"/>
        <v>2097688.8364413776</v>
      </c>
    </row>
    <row r="231" spans="1:11">
      <c r="A231" s="39">
        <f t="shared" ca="1" si="36"/>
        <v>18.942465753424656</v>
      </c>
      <c r="B231" s="20">
        <v>51866</v>
      </c>
      <c r="C231" s="42">
        <f t="shared" si="35"/>
        <v>0.1953125</v>
      </c>
      <c r="D231">
        <f t="shared" si="37"/>
        <v>144</v>
      </c>
      <c r="E231" s="44">
        <f t="shared" si="38"/>
        <v>28.125</v>
      </c>
      <c r="F231" s="45">
        <f t="shared" si="39"/>
        <v>871.875</v>
      </c>
      <c r="G231" s="40">
        <f t="shared" ca="1" si="40"/>
        <v>20865668.75</v>
      </c>
      <c r="H231" s="38">
        <f t="shared" si="41"/>
        <v>871.875</v>
      </c>
      <c r="I231" s="6">
        <f t="shared" si="42"/>
        <v>15000</v>
      </c>
      <c r="J231" s="6">
        <f t="shared" si="43"/>
        <v>13078125</v>
      </c>
      <c r="K231" s="6">
        <f t="shared" ca="1" si="44"/>
        <v>2150136.1597135523</v>
      </c>
    </row>
    <row r="232" spans="1:11">
      <c r="A232" s="39">
        <f t="shared" ca="1" si="36"/>
        <v>19.027397260273972</v>
      </c>
      <c r="B232" s="20">
        <v>51897</v>
      </c>
      <c r="C232" s="42">
        <f t="shared" si="35"/>
        <v>0.1953125</v>
      </c>
      <c r="D232">
        <f t="shared" si="37"/>
        <v>144</v>
      </c>
      <c r="E232" s="44">
        <f t="shared" si="38"/>
        <v>28.125</v>
      </c>
      <c r="F232" s="45">
        <f t="shared" si="39"/>
        <v>871.875</v>
      </c>
      <c r="G232" s="40">
        <f t="shared" ca="1" si="40"/>
        <v>20866540.625</v>
      </c>
      <c r="H232" s="38">
        <f t="shared" si="41"/>
        <v>871.875</v>
      </c>
      <c r="I232" s="6">
        <f t="shared" si="42"/>
        <v>15000</v>
      </c>
      <c r="J232" s="6">
        <f t="shared" si="43"/>
        <v>13078125</v>
      </c>
      <c r="K232" s="6">
        <f t="shared" ca="1" si="44"/>
        <v>2132801.4131990043</v>
      </c>
    </row>
    <row r="233" spans="1:11">
      <c r="A233" s="39">
        <f t="shared" ca="1" si="36"/>
        <v>19.104109589041094</v>
      </c>
      <c r="B233" s="20">
        <v>51925</v>
      </c>
      <c r="C233" s="42">
        <f t="shared" si="35"/>
        <v>0.1953125</v>
      </c>
      <c r="D233">
        <f t="shared" si="37"/>
        <v>144</v>
      </c>
      <c r="E233" s="44">
        <f t="shared" si="38"/>
        <v>28.125</v>
      </c>
      <c r="F233" s="45">
        <f t="shared" si="39"/>
        <v>787.5</v>
      </c>
      <c r="G233" s="40">
        <f t="shared" ca="1" si="40"/>
        <v>20867328.125</v>
      </c>
      <c r="H233" s="38">
        <f t="shared" si="41"/>
        <v>787.5</v>
      </c>
      <c r="I233" s="6">
        <f t="shared" si="42"/>
        <v>15000</v>
      </c>
      <c r="J233" s="6">
        <f t="shared" si="43"/>
        <v>11812500</v>
      </c>
      <c r="K233" s="6">
        <f t="shared" ca="1" si="44"/>
        <v>1912367.8243644559</v>
      </c>
    </row>
    <row r="234" spans="1:11">
      <c r="A234" s="39">
        <f t="shared" ca="1" si="36"/>
        <v>19.18904109589041</v>
      </c>
      <c r="B234" s="20">
        <v>51956</v>
      </c>
      <c r="C234" s="42">
        <f t="shared" si="35"/>
        <v>0.1953125</v>
      </c>
      <c r="D234">
        <f t="shared" si="37"/>
        <v>144</v>
      </c>
      <c r="E234" s="44">
        <f t="shared" si="38"/>
        <v>28.125</v>
      </c>
      <c r="F234" s="45">
        <f t="shared" si="39"/>
        <v>871.875</v>
      </c>
      <c r="G234" s="40">
        <f t="shared" ca="1" si="40"/>
        <v>20868200</v>
      </c>
      <c r="H234" s="38">
        <f t="shared" si="41"/>
        <v>871.875</v>
      </c>
      <c r="I234" s="6">
        <f t="shared" si="42"/>
        <v>15000</v>
      </c>
      <c r="J234" s="6">
        <f t="shared" si="43"/>
        <v>13078125</v>
      </c>
      <c r="K234" s="6">
        <f t="shared" ca="1" si="44"/>
        <v>2100194.6481052823</v>
      </c>
    </row>
    <row r="235" spans="1:11">
      <c r="A235" s="39">
        <f t="shared" ca="1" si="36"/>
        <v>19.271232876712329</v>
      </c>
      <c r="B235" s="20">
        <v>51986</v>
      </c>
      <c r="C235" s="42">
        <f t="shared" si="35"/>
        <v>0.1953125</v>
      </c>
      <c r="D235">
        <f t="shared" si="37"/>
        <v>144</v>
      </c>
      <c r="E235" s="44">
        <f t="shared" si="38"/>
        <v>28.125</v>
      </c>
      <c r="F235" s="45">
        <f t="shared" si="39"/>
        <v>843.75</v>
      </c>
      <c r="G235" s="40">
        <f t="shared" ca="1" si="40"/>
        <v>20869043.75</v>
      </c>
      <c r="H235" s="38">
        <f t="shared" si="41"/>
        <v>843.75</v>
      </c>
      <c r="I235" s="6">
        <f t="shared" si="42"/>
        <v>15000</v>
      </c>
      <c r="J235" s="6">
        <f t="shared" si="43"/>
        <v>12656250</v>
      </c>
      <c r="K235" s="6">
        <f t="shared" ca="1" si="44"/>
        <v>2016587.0308825017</v>
      </c>
    </row>
    <row r="236" spans="1:11">
      <c r="A236" s="39">
        <f t="shared" ca="1" si="36"/>
        <v>19.356164383561644</v>
      </c>
      <c r="B236" s="20">
        <v>52017</v>
      </c>
      <c r="C236" s="42">
        <f t="shared" si="35"/>
        <v>0.1953125</v>
      </c>
      <c r="D236">
        <f t="shared" si="37"/>
        <v>144</v>
      </c>
      <c r="E236" s="44">
        <f t="shared" si="38"/>
        <v>28.125</v>
      </c>
      <c r="F236" s="45">
        <f t="shared" si="39"/>
        <v>871.875</v>
      </c>
      <c r="G236" s="40">
        <f t="shared" ca="1" si="40"/>
        <v>20869915.625</v>
      </c>
      <c r="H236" s="38">
        <f t="shared" si="41"/>
        <v>871.875</v>
      </c>
      <c r="I236" s="6">
        <f t="shared" si="42"/>
        <v>15000</v>
      </c>
      <c r="J236" s="6">
        <f t="shared" si="43"/>
        <v>13078125</v>
      </c>
      <c r="K236" s="6">
        <f t="shared" ca="1" si="44"/>
        <v>2067006.6117458839</v>
      </c>
    </row>
    <row r="237" spans="1:11">
      <c r="A237" s="39">
        <f t="shared" ca="1" si="36"/>
        <v>19.438356164383563</v>
      </c>
      <c r="B237" s="20">
        <v>52047</v>
      </c>
      <c r="C237" s="42">
        <f t="shared" si="35"/>
        <v>0.1953125</v>
      </c>
      <c r="D237">
        <f t="shared" si="37"/>
        <v>144</v>
      </c>
      <c r="E237" s="44">
        <f t="shared" si="38"/>
        <v>28.125</v>
      </c>
      <c r="F237" s="45">
        <f t="shared" si="39"/>
        <v>843.75</v>
      </c>
      <c r="G237" s="40">
        <f t="shared" ca="1" si="40"/>
        <v>20870759.375</v>
      </c>
      <c r="H237" s="38">
        <f t="shared" si="41"/>
        <v>843.75</v>
      </c>
      <c r="I237" s="6">
        <f t="shared" si="42"/>
        <v>15000</v>
      </c>
      <c r="J237" s="6">
        <f t="shared" si="43"/>
        <v>12656250</v>
      </c>
      <c r="K237" s="6">
        <f t="shared" ca="1" si="44"/>
        <v>1984720.1923667495</v>
      </c>
    </row>
    <row r="238" spans="1:11">
      <c r="A238" s="39">
        <f t="shared" ca="1" si="36"/>
        <v>19.523287671232875</v>
      </c>
      <c r="B238" s="20">
        <v>52078</v>
      </c>
      <c r="C238" s="42">
        <f t="shared" si="35"/>
        <v>0.1953125</v>
      </c>
      <c r="D238">
        <f t="shared" si="37"/>
        <v>144</v>
      </c>
      <c r="E238" s="44">
        <f t="shared" si="38"/>
        <v>28.125</v>
      </c>
      <c r="F238" s="45">
        <f t="shared" si="39"/>
        <v>871.875</v>
      </c>
      <c r="G238" s="40">
        <f t="shared" ca="1" si="40"/>
        <v>20871631.25</v>
      </c>
      <c r="H238" s="38">
        <f t="shared" si="41"/>
        <v>871.875</v>
      </c>
      <c r="I238" s="6">
        <f t="shared" si="42"/>
        <v>15000</v>
      </c>
      <c r="J238" s="6">
        <f t="shared" si="43"/>
        <v>13078125</v>
      </c>
      <c r="K238" s="6">
        <f t="shared" ca="1" si="44"/>
        <v>2034343.024755209</v>
      </c>
    </row>
    <row r="239" spans="1:11">
      <c r="A239" s="39">
        <f t="shared" ca="1" si="36"/>
        <v>19.608219178082191</v>
      </c>
      <c r="B239" s="20">
        <v>52109</v>
      </c>
      <c r="C239" s="42">
        <f t="shared" si="35"/>
        <v>0.1953125</v>
      </c>
      <c r="D239">
        <f t="shared" si="37"/>
        <v>144</v>
      </c>
      <c r="E239" s="44">
        <f t="shared" si="38"/>
        <v>28.125</v>
      </c>
      <c r="F239" s="45">
        <f t="shared" si="39"/>
        <v>871.875</v>
      </c>
      <c r="G239" s="40">
        <f t="shared" ca="1" si="40"/>
        <v>20872503.125</v>
      </c>
      <c r="H239" s="38">
        <f t="shared" si="41"/>
        <v>871.875</v>
      </c>
      <c r="I239" s="6">
        <f t="shared" si="42"/>
        <v>15000</v>
      </c>
      <c r="J239" s="6">
        <f t="shared" si="43"/>
        <v>13078125</v>
      </c>
      <c r="K239" s="6">
        <f t="shared" ca="1" si="44"/>
        <v>2017941.8212786491</v>
      </c>
    </row>
    <row r="240" spans="1:11">
      <c r="A240" s="39">
        <f t="shared" ca="1" si="36"/>
        <v>19.69041095890411</v>
      </c>
      <c r="B240" s="20">
        <v>52139</v>
      </c>
      <c r="C240" s="42">
        <f t="shared" si="35"/>
        <v>0.1953125</v>
      </c>
      <c r="D240">
        <f t="shared" si="37"/>
        <v>144</v>
      </c>
      <c r="E240" s="44">
        <f t="shared" si="38"/>
        <v>28.125</v>
      </c>
      <c r="F240" s="45">
        <f t="shared" si="39"/>
        <v>843.75</v>
      </c>
      <c r="G240" s="40">
        <f t="shared" ca="1" si="40"/>
        <v>20873346.875</v>
      </c>
      <c r="H240" s="38">
        <f t="shared" si="41"/>
        <v>843.75</v>
      </c>
      <c r="I240" s="6">
        <f t="shared" si="42"/>
        <v>15000</v>
      </c>
      <c r="J240" s="6">
        <f t="shared" si="43"/>
        <v>12656250</v>
      </c>
      <c r="K240" s="6">
        <f t="shared" ca="1" si="44"/>
        <v>1937608.6447687894</v>
      </c>
    </row>
    <row r="241" spans="1:11">
      <c r="A241" s="39">
        <f t="shared" ca="1" si="36"/>
        <v>19.775342465753425</v>
      </c>
      <c r="B241" s="20">
        <v>52170</v>
      </c>
      <c r="C241" s="42">
        <f t="shared" si="35"/>
        <v>0.1953125</v>
      </c>
      <c r="D241">
        <f t="shared" si="37"/>
        <v>144</v>
      </c>
      <c r="E241" s="44">
        <f t="shared" si="38"/>
        <v>28.125</v>
      </c>
      <c r="F241" s="45">
        <f t="shared" si="39"/>
        <v>871.875</v>
      </c>
      <c r="G241" s="40">
        <f t="shared" ca="1" si="40"/>
        <v>20874218.75</v>
      </c>
      <c r="H241" s="38">
        <f t="shared" si="41"/>
        <v>871.875</v>
      </c>
      <c r="I241" s="6">
        <f t="shared" si="42"/>
        <v>15000</v>
      </c>
      <c r="J241" s="6">
        <f t="shared" si="43"/>
        <v>13078125</v>
      </c>
      <c r="K241" s="6">
        <f t="shared" ca="1" si="44"/>
        <v>1986053.5738744549</v>
      </c>
    </row>
    <row r="242" spans="1:11">
      <c r="A242" s="39">
        <f t="shared" ca="1" si="36"/>
        <v>19.857534246575341</v>
      </c>
      <c r="B242" s="20">
        <v>52200</v>
      </c>
      <c r="C242" s="42">
        <f t="shared" si="35"/>
        <v>0.1953125</v>
      </c>
      <c r="D242">
        <f t="shared" si="37"/>
        <v>144</v>
      </c>
      <c r="E242" s="44">
        <f t="shared" si="38"/>
        <v>28.125</v>
      </c>
      <c r="F242" s="45">
        <f t="shared" si="39"/>
        <v>843.75</v>
      </c>
      <c r="G242" s="40">
        <f t="shared" ca="1" si="40"/>
        <v>20875062.5</v>
      </c>
      <c r="H242" s="38">
        <f t="shared" si="41"/>
        <v>843.75</v>
      </c>
      <c r="I242" s="6">
        <f t="shared" si="42"/>
        <v>15000</v>
      </c>
      <c r="J242" s="6">
        <f t="shared" si="43"/>
        <v>12656250</v>
      </c>
      <c r="K242" s="6">
        <f t="shared" ca="1" si="44"/>
        <v>1906989.851310343</v>
      </c>
    </row>
    <row r="243" spans="1:11">
      <c r="A243" s="39">
        <f t="shared" ca="1" si="36"/>
        <v>19.942465753424656</v>
      </c>
      <c r="B243" s="20">
        <v>52231</v>
      </c>
      <c r="C243" s="42">
        <f t="shared" si="35"/>
        <v>0.1953125</v>
      </c>
      <c r="D243">
        <f t="shared" si="37"/>
        <v>144</v>
      </c>
      <c r="E243" s="44">
        <f t="shared" si="38"/>
        <v>28.125</v>
      </c>
      <c r="F243" s="45">
        <f t="shared" si="39"/>
        <v>871.875</v>
      </c>
      <c r="G243" s="40">
        <f t="shared" ca="1" si="40"/>
        <v>20875934.375</v>
      </c>
      <c r="H243" s="38">
        <f t="shared" si="41"/>
        <v>871.875</v>
      </c>
      <c r="I243" s="6">
        <f t="shared" si="42"/>
        <v>15000</v>
      </c>
      <c r="J243" s="6">
        <f t="shared" si="43"/>
        <v>13078125</v>
      </c>
      <c r="K243" s="6">
        <f t="shared" ca="1" si="44"/>
        <v>1954669.236103229</v>
      </c>
    </row>
    <row r="244" spans="1:11">
      <c r="A244" s="39">
        <f t="shared" ca="1" si="36"/>
        <v>20.027397260273972</v>
      </c>
      <c r="B244" s="20">
        <v>52262</v>
      </c>
      <c r="C244" s="42">
        <f t="shared" si="35"/>
        <v>0.1953125</v>
      </c>
      <c r="D244">
        <f t="shared" si="37"/>
        <v>144</v>
      </c>
      <c r="E244" s="44">
        <f t="shared" si="38"/>
        <v>28.125</v>
      </c>
      <c r="F244" s="45">
        <f t="shared" si="39"/>
        <v>871.875</v>
      </c>
      <c r="G244" s="40">
        <f t="shared" ca="1" si="40"/>
        <v>20876806.25</v>
      </c>
      <c r="H244" s="38">
        <f t="shared" si="41"/>
        <v>871.875</v>
      </c>
      <c r="I244" s="6">
        <f t="shared" si="42"/>
        <v>15000</v>
      </c>
      <c r="J244" s="6">
        <f t="shared" si="43"/>
        <v>13078125</v>
      </c>
      <c r="K244" s="6">
        <f t="shared" ca="1" si="44"/>
        <v>1938910.3756354582</v>
      </c>
    </row>
    <row r="245" spans="1:11">
      <c r="A245" s="39">
        <f t="shared" ca="1" si="36"/>
        <v>20.104109589041094</v>
      </c>
      <c r="B245" s="20">
        <v>52290</v>
      </c>
      <c r="C245" s="42">
        <f t="shared" si="35"/>
        <v>0.1953125</v>
      </c>
      <c r="D245">
        <f t="shared" si="37"/>
        <v>144</v>
      </c>
      <c r="E245" s="44">
        <f t="shared" si="38"/>
        <v>28.125</v>
      </c>
      <c r="F245" s="45">
        <f t="shared" si="39"/>
        <v>787.5</v>
      </c>
      <c r="G245" s="40">
        <f t="shared" ca="1" si="40"/>
        <v>20877593.75</v>
      </c>
      <c r="H245" s="38">
        <f t="shared" si="41"/>
        <v>787.5</v>
      </c>
      <c r="I245" s="6">
        <f t="shared" si="42"/>
        <v>15000</v>
      </c>
      <c r="J245" s="6">
        <f t="shared" si="43"/>
        <v>11812500</v>
      </c>
      <c r="K245" s="6">
        <f t="shared" ca="1" si="44"/>
        <v>1738516.2039676872</v>
      </c>
    </row>
    <row r="246" spans="1:11">
      <c r="A246" s="39">
        <f t="shared" ca="1" si="36"/>
        <v>20.18904109589041</v>
      </c>
      <c r="B246" s="20">
        <v>52321</v>
      </c>
      <c r="C246" s="42">
        <f t="shared" si="35"/>
        <v>0.1953125</v>
      </c>
      <c r="D246">
        <f t="shared" si="37"/>
        <v>144</v>
      </c>
      <c r="E246" s="44">
        <f t="shared" si="38"/>
        <v>28.125</v>
      </c>
      <c r="F246" s="45">
        <f t="shared" si="39"/>
        <v>871.875</v>
      </c>
      <c r="G246" s="40">
        <f t="shared" ca="1" si="40"/>
        <v>20878465.625</v>
      </c>
      <c r="H246" s="38">
        <f t="shared" si="41"/>
        <v>871.875</v>
      </c>
      <c r="I246" s="6">
        <f t="shared" si="42"/>
        <v>15000</v>
      </c>
      <c r="J246" s="6">
        <f t="shared" si="43"/>
        <v>13078125</v>
      </c>
      <c r="K246" s="6">
        <f t="shared" ca="1" si="44"/>
        <v>1909267.8619138927</v>
      </c>
    </row>
    <row r="247" spans="1:11">
      <c r="A247" s="39">
        <f t="shared" ca="1" si="36"/>
        <v>20.271232876712329</v>
      </c>
      <c r="B247" s="20">
        <v>52351</v>
      </c>
      <c r="C247" s="42">
        <f t="shared" si="35"/>
        <v>0.1953125</v>
      </c>
      <c r="D247">
        <f t="shared" si="37"/>
        <v>144</v>
      </c>
      <c r="E247" s="44">
        <f t="shared" si="38"/>
        <v>28.125</v>
      </c>
      <c r="F247" s="45">
        <f t="shared" si="39"/>
        <v>843.75</v>
      </c>
      <c r="G247" s="40">
        <f t="shared" ca="1" si="40"/>
        <v>20879309.375</v>
      </c>
      <c r="H247" s="38">
        <f t="shared" si="41"/>
        <v>843.75</v>
      </c>
      <c r="I247" s="6">
        <f t="shared" si="42"/>
        <v>15000</v>
      </c>
      <c r="J247" s="6">
        <f t="shared" si="43"/>
        <v>12656250</v>
      </c>
      <c r="K247" s="6">
        <f t="shared" ca="1" si="44"/>
        <v>1833260.9371659111</v>
      </c>
    </row>
    <row r="248" spans="1:11">
      <c r="A248" s="39">
        <f t="shared" ca="1" si="36"/>
        <v>20.356164383561644</v>
      </c>
      <c r="B248" s="20">
        <v>52382</v>
      </c>
      <c r="C248" s="42">
        <f t="shared" si="35"/>
        <v>0.1953125</v>
      </c>
      <c r="D248">
        <f t="shared" si="37"/>
        <v>144</v>
      </c>
      <c r="E248" s="44">
        <f t="shared" si="38"/>
        <v>28.125</v>
      </c>
      <c r="F248" s="45">
        <f t="shared" si="39"/>
        <v>871.875</v>
      </c>
      <c r="G248" s="40">
        <f t="shared" ca="1" si="40"/>
        <v>20880181.25</v>
      </c>
      <c r="H248" s="38">
        <f t="shared" si="41"/>
        <v>871.875</v>
      </c>
      <c r="I248" s="6">
        <f t="shared" si="42"/>
        <v>15000</v>
      </c>
      <c r="J248" s="6">
        <f t="shared" si="43"/>
        <v>13078125</v>
      </c>
      <c r="K248" s="6">
        <f t="shared" ca="1" si="44"/>
        <v>1879096.9197689858</v>
      </c>
    </row>
    <row r="249" spans="1:11">
      <c r="A249" s="39">
        <f t="shared" ca="1" si="36"/>
        <v>20.438356164383563</v>
      </c>
      <c r="B249" s="20">
        <v>52412</v>
      </c>
      <c r="C249" s="42">
        <f t="shared" si="35"/>
        <v>0.1953125</v>
      </c>
      <c r="D249">
        <f t="shared" si="37"/>
        <v>144</v>
      </c>
      <c r="E249" s="44">
        <f t="shared" si="38"/>
        <v>28.125</v>
      </c>
      <c r="F249" s="45">
        <f t="shared" si="39"/>
        <v>843.75</v>
      </c>
      <c r="G249" s="40">
        <f t="shared" ca="1" si="40"/>
        <v>20881025</v>
      </c>
      <c r="H249" s="38">
        <f t="shared" si="41"/>
        <v>843.75</v>
      </c>
      <c r="I249" s="6">
        <f t="shared" si="42"/>
        <v>15000</v>
      </c>
      <c r="J249" s="6">
        <f t="shared" si="43"/>
        <v>12656250</v>
      </c>
      <c r="K249" s="6">
        <f t="shared" ca="1" si="44"/>
        <v>1804291.0839697721</v>
      </c>
    </row>
    <row r="250" spans="1:11">
      <c r="A250" s="39">
        <f t="shared" ca="1" si="36"/>
        <v>20.523287671232875</v>
      </c>
      <c r="B250" s="20">
        <v>52443</v>
      </c>
      <c r="C250" s="42">
        <f t="shared" si="35"/>
        <v>0.1953125</v>
      </c>
      <c r="D250">
        <f t="shared" si="37"/>
        <v>144</v>
      </c>
      <c r="E250" s="44">
        <f t="shared" si="38"/>
        <v>28.125</v>
      </c>
      <c r="F250" s="45">
        <f t="shared" si="39"/>
        <v>871.875</v>
      </c>
      <c r="G250" s="40">
        <f t="shared" ca="1" si="40"/>
        <v>20881896.875</v>
      </c>
      <c r="H250" s="38">
        <f t="shared" si="41"/>
        <v>871.875</v>
      </c>
      <c r="I250" s="6">
        <f t="shared" si="42"/>
        <v>15000</v>
      </c>
      <c r="J250" s="6">
        <f t="shared" si="43"/>
        <v>13078125</v>
      </c>
      <c r="K250" s="6">
        <f t="shared" ca="1" si="44"/>
        <v>1849402.7497774623</v>
      </c>
    </row>
    <row r="251" spans="1:11">
      <c r="A251" s="39">
        <f t="shared" ca="1" si="36"/>
        <v>20.608219178082191</v>
      </c>
      <c r="B251" s="20">
        <v>52474</v>
      </c>
      <c r="C251" s="42">
        <f t="shared" si="35"/>
        <v>0.1953125</v>
      </c>
      <c r="D251">
        <f t="shared" si="37"/>
        <v>144</v>
      </c>
      <c r="E251" s="44">
        <f t="shared" si="38"/>
        <v>28.125</v>
      </c>
      <c r="F251" s="45">
        <f t="shared" si="39"/>
        <v>871.875</v>
      </c>
      <c r="G251" s="40">
        <f t="shared" ca="1" si="40"/>
        <v>20882768.75</v>
      </c>
      <c r="H251" s="38">
        <f t="shared" si="41"/>
        <v>871.875</v>
      </c>
      <c r="I251" s="6">
        <f t="shared" si="42"/>
        <v>15000</v>
      </c>
      <c r="J251" s="6">
        <f t="shared" si="43"/>
        <v>13078125</v>
      </c>
      <c r="K251" s="6">
        <f t="shared" ca="1" si="44"/>
        <v>1834492.5647987719</v>
      </c>
    </row>
    <row r="252" spans="1:11">
      <c r="A252" s="39">
        <f t="shared" ca="1" si="36"/>
        <v>20.69041095890411</v>
      </c>
      <c r="B252" s="20">
        <v>52504</v>
      </c>
      <c r="C252" s="42">
        <f t="shared" si="35"/>
        <v>0.1953125</v>
      </c>
      <c r="D252">
        <f t="shared" si="37"/>
        <v>144</v>
      </c>
      <c r="E252" s="44">
        <f t="shared" si="38"/>
        <v>28.125</v>
      </c>
      <c r="F252" s="45">
        <f t="shared" si="39"/>
        <v>843.75</v>
      </c>
      <c r="G252" s="40">
        <f t="shared" ca="1" si="40"/>
        <v>20883612.5</v>
      </c>
      <c r="H252" s="38">
        <f t="shared" si="41"/>
        <v>843.75</v>
      </c>
      <c r="I252" s="6">
        <f t="shared" si="42"/>
        <v>15000</v>
      </c>
      <c r="J252" s="6">
        <f t="shared" si="43"/>
        <v>12656250</v>
      </c>
      <c r="K252" s="6">
        <f t="shared" ca="1" si="44"/>
        <v>1761462.4043352627</v>
      </c>
    </row>
    <row r="253" spans="1:11">
      <c r="A253" s="39">
        <f t="shared" ca="1" si="36"/>
        <v>20.775342465753425</v>
      </c>
      <c r="B253" s="20">
        <v>52535</v>
      </c>
      <c r="C253" s="42">
        <f t="shared" si="35"/>
        <v>0.1953125</v>
      </c>
      <c r="D253">
        <f t="shared" si="37"/>
        <v>144</v>
      </c>
      <c r="E253" s="44">
        <f t="shared" si="38"/>
        <v>28.125</v>
      </c>
      <c r="F253" s="45">
        <f t="shared" si="39"/>
        <v>871.875</v>
      </c>
      <c r="G253" s="40">
        <f t="shared" ca="1" si="40"/>
        <v>20884484.375</v>
      </c>
      <c r="H253" s="38">
        <f t="shared" si="41"/>
        <v>871.875</v>
      </c>
      <c r="I253" s="6">
        <f t="shared" si="42"/>
        <v>15000</v>
      </c>
      <c r="J253" s="6">
        <f t="shared" si="43"/>
        <v>13078125</v>
      </c>
      <c r="K253" s="6">
        <f t="shared" ca="1" si="44"/>
        <v>1805503.2489767771</v>
      </c>
    </row>
    <row r="254" spans="1:11">
      <c r="A254" s="39">
        <f t="shared" ca="1" si="36"/>
        <v>20.857534246575341</v>
      </c>
      <c r="B254" s="20">
        <v>52565</v>
      </c>
      <c r="C254" s="42">
        <f t="shared" si="35"/>
        <v>0.1953125</v>
      </c>
      <c r="D254">
        <f t="shared" si="37"/>
        <v>144</v>
      </c>
      <c r="E254" s="44">
        <f t="shared" si="38"/>
        <v>28.125</v>
      </c>
      <c r="F254" s="45">
        <f t="shared" si="39"/>
        <v>843.75</v>
      </c>
      <c r="G254" s="40">
        <f t="shared" ca="1" si="40"/>
        <v>20885328.125</v>
      </c>
      <c r="H254" s="38">
        <f t="shared" si="41"/>
        <v>843.75</v>
      </c>
      <c r="I254" s="6">
        <f t="shared" si="42"/>
        <v>15000</v>
      </c>
      <c r="J254" s="6">
        <f t="shared" si="43"/>
        <v>12656250</v>
      </c>
      <c r="K254" s="6">
        <f t="shared" ca="1" si="44"/>
        <v>1733627.1375548574</v>
      </c>
    </row>
    <row r="255" spans="1:11">
      <c r="A255" s="39">
        <f t="shared" ca="1" si="36"/>
        <v>20.942465753424656</v>
      </c>
      <c r="B255" s="20">
        <v>52596</v>
      </c>
      <c r="C255" s="42">
        <f t="shared" si="35"/>
        <v>0.1953125</v>
      </c>
      <c r="D255">
        <f t="shared" si="37"/>
        <v>144</v>
      </c>
      <c r="E255" s="44">
        <f t="shared" si="38"/>
        <v>28.125</v>
      </c>
      <c r="F255" s="45">
        <f t="shared" si="39"/>
        <v>871.875</v>
      </c>
      <c r="G255" s="40">
        <f t="shared" ca="1" si="40"/>
        <v>20886200</v>
      </c>
      <c r="H255" s="38">
        <f t="shared" si="41"/>
        <v>871.875</v>
      </c>
      <c r="I255" s="6">
        <f t="shared" si="42"/>
        <v>15000</v>
      </c>
      <c r="J255" s="6">
        <f t="shared" si="43"/>
        <v>13078125</v>
      </c>
      <c r="K255" s="6">
        <f t="shared" ca="1" si="44"/>
        <v>1776972.0328211177</v>
      </c>
    </row>
    <row r="256" spans="1:11">
      <c r="A256" s="39">
        <f t="shared" ca="1" si="36"/>
        <v>21.027397260273972</v>
      </c>
      <c r="B256" s="20">
        <v>52627</v>
      </c>
      <c r="C256" s="42">
        <f t="shared" si="35"/>
        <v>0.1953125</v>
      </c>
      <c r="D256">
        <f t="shared" si="37"/>
        <v>144</v>
      </c>
      <c r="E256" s="44">
        <f t="shared" si="38"/>
        <v>28.125</v>
      </c>
      <c r="F256" s="45">
        <f t="shared" si="39"/>
        <v>871.875</v>
      </c>
      <c r="G256" s="40">
        <f t="shared" ca="1" si="40"/>
        <v>20887071.875</v>
      </c>
      <c r="H256" s="38">
        <f t="shared" si="41"/>
        <v>871.875</v>
      </c>
      <c r="I256" s="6">
        <f t="shared" si="42"/>
        <v>15000</v>
      </c>
      <c r="J256" s="6">
        <f t="shared" si="43"/>
        <v>13078125</v>
      </c>
      <c r="K256" s="6">
        <f t="shared" ca="1" si="44"/>
        <v>1762645.7960322343</v>
      </c>
    </row>
    <row r="257" spans="1:11">
      <c r="A257" s="39">
        <f t="shared" ca="1" si="36"/>
        <v>21.106849315068494</v>
      </c>
      <c r="B257" s="20">
        <v>52656</v>
      </c>
      <c r="C257" s="42">
        <f t="shared" si="35"/>
        <v>0.1953125</v>
      </c>
      <c r="D257">
        <f t="shared" si="37"/>
        <v>144</v>
      </c>
      <c r="E257" s="44">
        <f t="shared" si="38"/>
        <v>28.125</v>
      </c>
      <c r="F257" s="45">
        <f t="shared" si="39"/>
        <v>815.625</v>
      </c>
      <c r="G257" s="40">
        <f t="shared" ca="1" si="40"/>
        <v>20887887.5</v>
      </c>
      <c r="H257" s="38">
        <f t="shared" si="41"/>
        <v>815.625</v>
      </c>
      <c r="I257" s="6">
        <f t="shared" si="42"/>
        <v>15000</v>
      </c>
      <c r="J257" s="6">
        <f t="shared" si="43"/>
        <v>12234375</v>
      </c>
      <c r="K257" s="6">
        <f t="shared" ca="1" si="44"/>
        <v>1636487.2261037312</v>
      </c>
    </row>
    <row r="258" spans="1:11">
      <c r="A258" s="39">
        <f t="shared" ca="1" si="36"/>
        <v>21.19178082191781</v>
      </c>
      <c r="B258" s="20">
        <v>52687</v>
      </c>
      <c r="C258" s="42">
        <f t="shared" si="35"/>
        <v>0.1953125</v>
      </c>
      <c r="D258">
        <f t="shared" si="37"/>
        <v>144</v>
      </c>
      <c r="E258" s="44">
        <f t="shared" si="38"/>
        <v>28.125</v>
      </c>
      <c r="F258" s="45">
        <f t="shared" si="39"/>
        <v>871.875</v>
      </c>
      <c r="G258" s="40">
        <f t="shared" ca="1" si="40"/>
        <v>20888759.375</v>
      </c>
      <c r="H258" s="38">
        <f t="shared" si="41"/>
        <v>871.875</v>
      </c>
      <c r="I258" s="6">
        <f t="shared" si="42"/>
        <v>15000</v>
      </c>
      <c r="J258" s="6">
        <f t="shared" si="43"/>
        <v>13078125</v>
      </c>
      <c r="K258" s="6">
        <f t="shared" ca="1" si="44"/>
        <v>1735244.883417146</v>
      </c>
    </row>
    <row r="259" spans="1:11">
      <c r="A259" s="39">
        <f t="shared" ca="1" si="36"/>
        <v>21.273972602739725</v>
      </c>
      <c r="B259" s="20">
        <v>52717</v>
      </c>
      <c r="C259" s="42">
        <f t="shared" si="35"/>
        <v>9.765625E-2</v>
      </c>
      <c r="D259">
        <f t="shared" si="37"/>
        <v>144</v>
      </c>
      <c r="E259" s="44">
        <f t="shared" si="38"/>
        <v>14.0625</v>
      </c>
      <c r="F259" s="45">
        <f t="shared" si="39"/>
        <v>421.875</v>
      </c>
      <c r="G259" s="40">
        <f t="shared" ca="1" si="40"/>
        <v>20889181.25</v>
      </c>
      <c r="H259" s="38">
        <f t="shared" si="41"/>
        <v>421.875</v>
      </c>
      <c r="I259" s="6">
        <f t="shared" si="42"/>
        <v>15000</v>
      </c>
      <c r="J259" s="6">
        <f t="shared" si="43"/>
        <v>6328125</v>
      </c>
      <c r="K259" s="6">
        <f t="shared" ca="1" si="44"/>
        <v>833082.85983424203</v>
      </c>
    </row>
    <row r="260" spans="1:11">
      <c r="A260" s="39">
        <f t="shared" ca="1" si="36"/>
        <v>21.358904109589041</v>
      </c>
      <c r="B260" s="20">
        <v>52748</v>
      </c>
      <c r="C260" s="42">
        <f t="shared" ref="C260:C323" si="45">C212/2</f>
        <v>9.765625E-2</v>
      </c>
      <c r="D260">
        <f t="shared" si="37"/>
        <v>144</v>
      </c>
      <c r="E260" s="44">
        <f t="shared" si="38"/>
        <v>14.0625</v>
      </c>
      <c r="F260" s="45">
        <f t="shared" si="39"/>
        <v>435.9375</v>
      </c>
      <c r="G260" s="40">
        <f t="shared" ca="1" si="40"/>
        <v>20889617.1875</v>
      </c>
      <c r="H260" s="38">
        <f t="shared" si="41"/>
        <v>435.9375</v>
      </c>
      <c r="I260" s="6">
        <f t="shared" si="42"/>
        <v>15000</v>
      </c>
      <c r="J260" s="6">
        <f t="shared" si="43"/>
        <v>6539062.5</v>
      </c>
      <c r="K260" s="6">
        <f t="shared" ca="1" si="44"/>
        <v>853911.95769813575</v>
      </c>
    </row>
    <row r="261" spans="1:11">
      <c r="A261" s="39">
        <f t="shared" ref="A261:A324" ca="1" si="46">(B261-$B$3)/365</f>
        <v>21.44109589041096</v>
      </c>
      <c r="B261" s="20">
        <v>52778</v>
      </c>
      <c r="C261" s="42">
        <f t="shared" si="45"/>
        <v>9.765625E-2</v>
      </c>
      <c r="D261">
        <f t="shared" ref="D261:D324" si="47">(60/10)*24</f>
        <v>144</v>
      </c>
      <c r="E261" s="44">
        <f t="shared" ref="E261:E324" si="48">C261*D261</f>
        <v>14.0625</v>
      </c>
      <c r="F261" s="45">
        <f t="shared" ref="F261:F324" si="49">(B261-B260)*E261</f>
        <v>421.875</v>
      </c>
      <c r="G261" s="40">
        <f t="shared" ref="G261:G324" ca="1" si="50">G260+F261</f>
        <v>20890039.0625</v>
      </c>
      <c r="H261" s="38">
        <f t="shared" ref="H261:H324" si="51">F261</f>
        <v>421.875</v>
      </c>
      <c r="I261" s="6">
        <f t="shared" ref="I261:I324" si="52">$I$3</f>
        <v>15000</v>
      </c>
      <c r="J261" s="6">
        <f t="shared" ref="J261:J324" si="53">H261*I261</f>
        <v>6328125</v>
      </c>
      <c r="K261" s="6">
        <f t="shared" ref="K261:K324" ca="1" si="54">J261/(1+$K$3)^A261</f>
        <v>819918.18280418019</v>
      </c>
    </row>
    <row r="262" spans="1:11">
      <c r="A262" s="39">
        <f t="shared" ca="1" si="46"/>
        <v>21.526027397260275</v>
      </c>
      <c r="B262" s="20">
        <v>52809</v>
      </c>
      <c r="C262" s="42">
        <f t="shared" si="45"/>
        <v>9.765625E-2</v>
      </c>
      <c r="D262">
        <f t="shared" si="47"/>
        <v>144</v>
      </c>
      <c r="E262" s="44">
        <f t="shared" si="48"/>
        <v>14.0625</v>
      </c>
      <c r="F262" s="45">
        <f t="shared" si="49"/>
        <v>435.9375</v>
      </c>
      <c r="G262" s="40">
        <f t="shared" ca="1" si="50"/>
        <v>20890475</v>
      </c>
      <c r="H262" s="38">
        <f t="shared" si="51"/>
        <v>435.9375</v>
      </c>
      <c r="I262" s="6">
        <f t="shared" si="52"/>
        <v>15000</v>
      </c>
      <c r="J262" s="6">
        <f t="shared" si="53"/>
        <v>6539062.5</v>
      </c>
      <c r="K262" s="6">
        <f t="shared" ca="1" si="54"/>
        <v>840418.13172092102</v>
      </c>
    </row>
    <row r="263" spans="1:11">
      <c r="A263" s="39">
        <f t="shared" ca="1" si="46"/>
        <v>21.610958904109587</v>
      </c>
      <c r="B263" s="20">
        <v>52840</v>
      </c>
      <c r="C263" s="42">
        <f t="shared" si="45"/>
        <v>9.765625E-2</v>
      </c>
      <c r="D263">
        <f t="shared" si="47"/>
        <v>144</v>
      </c>
      <c r="E263" s="44">
        <f t="shared" si="48"/>
        <v>14.0625</v>
      </c>
      <c r="F263" s="45">
        <f t="shared" si="49"/>
        <v>435.9375</v>
      </c>
      <c r="G263" s="40">
        <f t="shared" ca="1" si="50"/>
        <v>20890910.9375</v>
      </c>
      <c r="H263" s="38">
        <f t="shared" si="51"/>
        <v>435.9375</v>
      </c>
      <c r="I263" s="6">
        <f t="shared" si="52"/>
        <v>15000</v>
      </c>
      <c r="J263" s="6">
        <f t="shared" si="53"/>
        <v>6539062.5</v>
      </c>
      <c r="K263" s="6">
        <f t="shared" ca="1" si="54"/>
        <v>833642.54441041651</v>
      </c>
    </row>
    <row r="264" spans="1:11">
      <c r="A264" s="39">
        <f t="shared" ca="1" si="46"/>
        <v>21.693150684931506</v>
      </c>
      <c r="B264" s="20">
        <v>52870</v>
      </c>
      <c r="C264" s="42">
        <f t="shared" si="45"/>
        <v>9.765625E-2</v>
      </c>
      <c r="D264">
        <f t="shared" si="47"/>
        <v>144</v>
      </c>
      <c r="E264" s="44">
        <f t="shared" si="48"/>
        <v>14.0625</v>
      </c>
      <c r="F264" s="45">
        <f t="shared" si="49"/>
        <v>421.875</v>
      </c>
      <c r="G264" s="40">
        <f t="shared" ca="1" si="50"/>
        <v>20891332.8125</v>
      </c>
      <c r="H264" s="38">
        <f t="shared" si="51"/>
        <v>421.875</v>
      </c>
      <c r="I264" s="6">
        <f t="shared" si="52"/>
        <v>15000</v>
      </c>
      <c r="J264" s="6">
        <f t="shared" si="53"/>
        <v>6328125</v>
      </c>
      <c r="K264" s="6">
        <f t="shared" ca="1" si="54"/>
        <v>800455.6839369979</v>
      </c>
    </row>
    <row r="265" spans="1:11">
      <c r="A265" s="39">
        <f t="shared" ca="1" si="46"/>
        <v>21.778082191780822</v>
      </c>
      <c r="B265" s="20">
        <v>52901</v>
      </c>
      <c r="C265" s="42">
        <f t="shared" si="45"/>
        <v>9.765625E-2</v>
      </c>
      <c r="D265">
        <f t="shared" si="47"/>
        <v>144</v>
      </c>
      <c r="E265" s="44">
        <f t="shared" si="48"/>
        <v>14.0625</v>
      </c>
      <c r="F265" s="45">
        <f t="shared" si="49"/>
        <v>435.9375</v>
      </c>
      <c r="G265" s="40">
        <f t="shared" ca="1" si="50"/>
        <v>20891768.75</v>
      </c>
      <c r="H265" s="38">
        <f t="shared" si="51"/>
        <v>435.9375</v>
      </c>
      <c r="I265" s="6">
        <f t="shared" si="52"/>
        <v>15000</v>
      </c>
      <c r="J265" s="6">
        <f t="shared" si="53"/>
        <v>6539062.5</v>
      </c>
      <c r="K265" s="6">
        <f t="shared" ca="1" si="54"/>
        <v>820469.023042007</v>
      </c>
    </row>
    <row r="266" spans="1:11">
      <c r="A266" s="39">
        <f t="shared" ca="1" si="46"/>
        <v>21.860273972602741</v>
      </c>
      <c r="B266" s="20">
        <v>52931</v>
      </c>
      <c r="C266" s="42">
        <f t="shared" si="45"/>
        <v>9.765625E-2</v>
      </c>
      <c r="D266">
        <f t="shared" si="47"/>
        <v>144</v>
      </c>
      <c r="E266" s="44">
        <f t="shared" si="48"/>
        <v>14.0625</v>
      </c>
      <c r="F266" s="45">
        <f t="shared" si="49"/>
        <v>421.875</v>
      </c>
      <c r="G266" s="40">
        <f t="shared" ca="1" si="50"/>
        <v>20892190.625</v>
      </c>
      <c r="H266" s="38">
        <f t="shared" si="51"/>
        <v>421.875</v>
      </c>
      <c r="I266" s="6">
        <f t="shared" si="52"/>
        <v>15000</v>
      </c>
      <c r="J266" s="6">
        <f t="shared" si="53"/>
        <v>6328125</v>
      </c>
      <c r="K266" s="6">
        <f t="shared" ca="1" si="54"/>
        <v>787806.59335553471</v>
      </c>
    </row>
    <row r="267" spans="1:11">
      <c r="A267" s="39">
        <f t="shared" ca="1" si="46"/>
        <v>21.945205479452056</v>
      </c>
      <c r="B267" s="20">
        <v>52962</v>
      </c>
      <c r="C267" s="42">
        <f t="shared" si="45"/>
        <v>9.765625E-2</v>
      </c>
      <c r="D267">
        <f t="shared" si="47"/>
        <v>144</v>
      </c>
      <c r="E267" s="44">
        <f t="shared" si="48"/>
        <v>14.0625</v>
      </c>
      <c r="F267" s="45">
        <f t="shared" si="49"/>
        <v>435.9375</v>
      </c>
      <c r="G267" s="40">
        <f t="shared" ca="1" si="50"/>
        <v>20892626.5625</v>
      </c>
      <c r="H267" s="38">
        <f t="shared" si="51"/>
        <v>435.9375</v>
      </c>
      <c r="I267" s="6">
        <f t="shared" si="52"/>
        <v>15000</v>
      </c>
      <c r="J267" s="6">
        <f t="shared" si="53"/>
        <v>6539062.5</v>
      </c>
      <c r="K267" s="6">
        <f t="shared" ca="1" si="54"/>
        <v>807503.67442870408</v>
      </c>
    </row>
    <row r="268" spans="1:11">
      <c r="A268" s="39">
        <f t="shared" ca="1" si="46"/>
        <v>22.030136986301368</v>
      </c>
      <c r="B268" s="20">
        <v>52993</v>
      </c>
      <c r="C268" s="42">
        <f t="shared" si="45"/>
        <v>9.765625E-2</v>
      </c>
      <c r="D268">
        <f t="shared" si="47"/>
        <v>144</v>
      </c>
      <c r="E268" s="44">
        <f t="shared" si="48"/>
        <v>14.0625</v>
      </c>
      <c r="F268" s="45">
        <f t="shared" si="49"/>
        <v>435.9375</v>
      </c>
      <c r="G268" s="40">
        <f t="shared" ca="1" si="50"/>
        <v>20893062.5</v>
      </c>
      <c r="H268" s="38">
        <f t="shared" si="51"/>
        <v>435.9375</v>
      </c>
      <c r="I268" s="6">
        <f t="shared" si="52"/>
        <v>15000</v>
      </c>
      <c r="J268" s="6">
        <f t="shared" si="53"/>
        <v>6539062.5</v>
      </c>
      <c r="K268" s="6">
        <f t="shared" ca="1" si="54"/>
        <v>800993.44881227077</v>
      </c>
    </row>
    <row r="269" spans="1:11">
      <c r="A269" s="39">
        <f t="shared" ca="1" si="46"/>
        <v>22.106849315068494</v>
      </c>
      <c r="B269" s="20">
        <v>53021</v>
      </c>
      <c r="C269" s="42">
        <f t="shared" si="45"/>
        <v>9.765625E-2</v>
      </c>
      <c r="D269">
        <f t="shared" si="47"/>
        <v>144</v>
      </c>
      <c r="E269" s="44">
        <f t="shared" si="48"/>
        <v>14.0625</v>
      </c>
      <c r="F269" s="45">
        <f t="shared" si="49"/>
        <v>393.75</v>
      </c>
      <c r="G269" s="40">
        <f t="shared" ca="1" si="50"/>
        <v>20893456.25</v>
      </c>
      <c r="H269" s="38">
        <f t="shared" si="51"/>
        <v>393.75</v>
      </c>
      <c r="I269" s="6">
        <f t="shared" si="52"/>
        <v>15000</v>
      </c>
      <c r="J269" s="6">
        <f t="shared" si="53"/>
        <v>5906250</v>
      </c>
      <c r="K269" s="6">
        <f t="shared" ca="1" si="54"/>
        <v>718207.56004552462</v>
      </c>
    </row>
    <row r="270" spans="1:11">
      <c r="A270" s="39">
        <f t="shared" ca="1" si="46"/>
        <v>22.19178082191781</v>
      </c>
      <c r="B270" s="20">
        <v>53052</v>
      </c>
      <c r="C270" s="42">
        <f t="shared" si="45"/>
        <v>9.765625E-2</v>
      </c>
      <c r="D270">
        <f t="shared" si="47"/>
        <v>144</v>
      </c>
      <c r="E270" s="44">
        <f t="shared" si="48"/>
        <v>14.0625</v>
      </c>
      <c r="F270" s="45">
        <f t="shared" si="49"/>
        <v>435.9375</v>
      </c>
      <c r="G270" s="40">
        <f t="shared" ca="1" si="50"/>
        <v>20893892.1875</v>
      </c>
      <c r="H270" s="38">
        <f t="shared" si="51"/>
        <v>435.9375</v>
      </c>
      <c r="I270" s="6">
        <f t="shared" si="52"/>
        <v>15000</v>
      </c>
      <c r="J270" s="6">
        <f t="shared" si="53"/>
        <v>6539062.5</v>
      </c>
      <c r="K270" s="6">
        <f t="shared" ca="1" si="54"/>
        <v>788747.67428052064</v>
      </c>
    </row>
    <row r="271" spans="1:11">
      <c r="A271" s="39">
        <f t="shared" ca="1" si="46"/>
        <v>22.273972602739725</v>
      </c>
      <c r="B271" s="20">
        <v>53082</v>
      </c>
      <c r="C271" s="42">
        <f t="shared" si="45"/>
        <v>9.765625E-2</v>
      </c>
      <c r="D271">
        <f t="shared" si="47"/>
        <v>144</v>
      </c>
      <c r="E271" s="44">
        <f t="shared" si="48"/>
        <v>14.0625</v>
      </c>
      <c r="F271" s="45">
        <f t="shared" si="49"/>
        <v>421.875</v>
      </c>
      <c r="G271" s="40">
        <f t="shared" ca="1" si="50"/>
        <v>20894314.0625</v>
      </c>
      <c r="H271" s="38">
        <f t="shared" si="51"/>
        <v>421.875</v>
      </c>
      <c r="I271" s="6">
        <f t="shared" si="52"/>
        <v>15000</v>
      </c>
      <c r="J271" s="6">
        <f t="shared" si="53"/>
        <v>6328125</v>
      </c>
      <c r="K271" s="6">
        <f t="shared" ca="1" si="54"/>
        <v>757348.05439476552</v>
      </c>
    </row>
    <row r="272" spans="1:11">
      <c r="A272" s="39">
        <f t="shared" ca="1" si="46"/>
        <v>22.358904109589041</v>
      </c>
      <c r="B272" s="20">
        <v>53113</v>
      </c>
      <c r="C272" s="42">
        <f t="shared" si="45"/>
        <v>9.765625E-2</v>
      </c>
      <c r="D272">
        <f t="shared" si="47"/>
        <v>144</v>
      </c>
      <c r="E272" s="44">
        <f t="shared" si="48"/>
        <v>14.0625</v>
      </c>
      <c r="F272" s="45">
        <f t="shared" si="49"/>
        <v>435.9375</v>
      </c>
      <c r="G272" s="40">
        <f t="shared" ca="1" si="50"/>
        <v>20894750</v>
      </c>
      <c r="H272" s="38">
        <f t="shared" si="51"/>
        <v>435.9375</v>
      </c>
      <c r="I272" s="6">
        <f t="shared" si="52"/>
        <v>15000</v>
      </c>
      <c r="J272" s="6">
        <f t="shared" si="53"/>
        <v>6539062.5</v>
      </c>
      <c r="K272" s="6">
        <f t="shared" ca="1" si="54"/>
        <v>776283.5979073958</v>
      </c>
    </row>
    <row r="273" spans="1:11">
      <c r="A273" s="39">
        <f t="shared" ca="1" si="46"/>
        <v>22.44109589041096</v>
      </c>
      <c r="B273" s="20">
        <v>53143</v>
      </c>
      <c r="C273" s="42">
        <f t="shared" si="45"/>
        <v>9.765625E-2</v>
      </c>
      <c r="D273">
        <f t="shared" si="47"/>
        <v>144</v>
      </c>
      <c r="E273" s="44">
        <f t="shared" si="48"/>
        <v>14.0625</v>
      </c>
      <c r="F273" s="45">
        <f t="shared" si="49"/>
        <v>421.875</v>
      </c>
      <c r="G273" s="40">
        <f t="shared" ca="1" si="50"/>
        <v>20895171.875</v>
      </c>
      <c r="H273" s="38">
        <f t="shared" si="51"/>
        <v>421.875</v>
      </c>
      <c r="I273" s="6">
        <f t="shared" si="52"/>
        <v>15000</v>
      </c>
      <c r="J273" s="6">
        <f t="shared" si="53"/>
        <v>6328125</v>
      </c>
      <c r="K273" s="6">
        <f t="shared" ca="1" si="54"/>
        <v>745380.16618561849</v>
      </c>
    </row>
    <row r="274" spans="1:11">
      <c r="A274" s="39">
        <f t="shared" ca="1" si="46"/>
        <v>22.526027397260275</v>
      </c>
      <c r="B274" s="20">
        <v>53174</v>
      </c>
      <c r="C274" s="42">
        <f t="shared" si="45"/>
        <v>9.765625E-2</v>
      </c>
      <c r="D274">
        <f t="shared" si="47"/>
        <v>144</v>
      </c>
      <c r="E274" s="44">
        <f t="shared" si="48"/>
        <v>14.0625</v>
      </c>
      <c r="F274" s="45">
        <f t="shared" si="49"/>
        <v>435.9375</v>
      </c>
      <c r="G274" s="40">
        <f t="shared" ca="1" si="50"/>
        <v>20895607.8125</v>
      </c>
      <c r="H274" s="38">
        <f t="shared" si="51"/>
        <v>435.9375</v>
      </c>
      <c r="I274" s="6">
        <f t="shared" si="52"/>
        <v>15000</v>
      </c>
      <c r="J274" s="6">
        <f t="shared" si="53"/>
        <v>6539062.5</v>
      </c>
      <c r="K274" s="6">
        <f t="shared" ca="1" si="54"/>
        <v>764016.48338265507</v>
      </c>
    </row>
    <row r="275" spans="1:11">
      <c r="A275" s="39">
        <f t="shared" ca="1" si="46"/>
        <v>22.610958904109587</v>
      </c>
      <c r="B275" s="20">
        <v>53205</v>
      </c>
      <c r="C275" s="42">
        <f t="shared" si="45"/>
        <v>9.765625E-2</v>
      </c>
      <c r="D275">
        <f t="shared" si="47"/>
        <v>144</v>
      </c>
      <c r="E275" s="44">
        <f t="shared" si="48"/>
        <v>14.0625</v>
      </c>
      <c r="F275" s="45">
        <f t="shared" si="49"/>
        <v>435.9375</v>
      </c>
      <c r="G275" s="40">
        <f t="shared" ca="1" si="50"/>
        <v>20896043.75</v>
      </c>
      <c r="H275" s="38">
        <f t="shared" si="51"/>
        <v>435.9375</v>
      </c>
      <c r="I275" s="6">
        <f t="shared" si="52"/>
        <v>15000</v>
      </c>
      <c r="J275" s="6">
        <f t="shared" si="53"/>
        <v>6539062.5</v>
      </c>
      <c r="K275" s="6">
        <f t="shared" ca="1" si="54"/>
        <v>757856.85855492414</v>
      </c>
    </row>
    <row r="276" spans="1:11">
      <c r="A276" s="39">
        <f t="shared" ca="1" si="46"/>
        <v>22.693150684931506</v>
      </c>
      <c r="B276" s="20">
        <v>53235</v>
      </c>
      <c r="C276" s="42">
        <f t="shared" si="45"/>
        <v>9.765625E-2</v>
      </c>
      <c r="D276">
        <f t="shared" si="47"/>
        <v>144</v>
      </c>
      <c r="E276" s="44">
        <f t="shared" si="48"/>
        <v>14.0625</v>
      </c>
      <c r="F276" s="45">
        <f t="shared" si="49"/>
        <v>421.875</v>
      </c>
      <c r="G276" s="40">
        <f t="shared" ca="1" si="50"/>
        <v>20896465.625</v>
      </c>
      <c r="H276" s="38">
        <f t="shared" si="51"/>
        <v>421.875</v>
      </c>
      <c r="I276" s="6">
        <f t="shared" si="52"/>
        <v>15000</v>
      </c>
      <c r="J276" s="6">
        <f t="shared" si="53"/>
        <v>6328125</v>
      </c>
      <c r="K276" s="6">
        <f t="shared" ca="1" si="54"/>
        <v>727686.98539727053</v>
      </c>
    </row>
    <row r="277" spans="1:11">
      <c r="A277" s="39">
        <f t="shared" ca="1" si="46"/>
        <v>22.778082191780822</v>
      </c>
      <c r="B277" s="20">
        <v>53266</v>
      </c>
      <c r="C277" s="42">
        <f t="shared" si="45"/>
        <v>9.765625E-2</v>
      </c>
      <c r="D277">
        <f t="shared" si="47"/>
        <v>144</v>
      </c>
      <c r="E277" s="44">
        <f t="shared" si="48"/>
        <v>14.0625</v>
      </c>
      <c r="F277" s="45">
        <f t="shared" si="49"/>
        <v>435.9375</v>
      </c>
      <c r="G277" s="40">
        <f t="shared" ca="1" si="50"/>
        <v>20896901.5625</v>
      </c>
      <c r="H277" s="38">
        <f t="shared" si="51"/>
        <v>435.9375</v>
      </c>
      <c r="I277" s="6">
        <f t="shared" si="52"/>
        <v>15000</v>
      </c>
      <c r="J277" s="6">
        <f t="shared" si="53"/>
        <v>6539062.5</v>
      </c>
      <c r="K277" s="6">
        <f t="shared" ca="1" si="54"/>
        <v>745880.93003818823</v>
      </c>
    </row>
    <row r="278" spans="1:11">
      <c r="A278" s="39">
        <f t="shared" ca="1" si="46"/>
        <v>22.860273972602741</v>
      </c>
      <c r="B278" s="20">
        <v>53296</v>
      </c>
      <c r="C278" s="42">
        <f t="shared" si="45"/>
        <v>9.765625E-2</v>
      </c>
      <c r="D278">
        <f t="shared" si="47"/>
        <v>144</v>
      </c>
      <c r="E278" s="44">
        <f t="shared" si="48"/>
        <v>14.0625</v>
      </c>
      <c r="F278" s="45">
        <f t="shared" si="49"/>
        <v>421.875</v>
      </c>
      <c r="G278" s="40">
        <f t="shared" ca="1" si="50"/>
        <v>20897323.4375</v>
      </c>
      <c r="H278" s="38">
        <f t="shared" si="51"/>
        <v>421.875</v>
      </c>
      <c r="I278" s="6">
        <f t="shared" si="52"/>
        <v>15000</v>
      </c>
      <c r="J278" s="6">
        <f t="shared" si="53"/>
        <v>6328125</v>
      </c>
      <c r="K278" s="6">
        <f t="shared" ca="1" si="54"/>
        <v>716187.81214139517</v>
      </c>
    </row>
    <row r="279" spans="1:11">
      <c r="A279" s="39">
        <f t="shared" ca="1" si="46"/>
        <v>22.945205479452056</v>
      </c>
      <c r="B279" s="20">
        <v>53327</v>
      </c>
      <c r="C279" s="42">
        <f t="shared" si="45"/>
        <v>9.765625E-2</v>
      </c>
      <c r="D279">
        <f t="shared" si="47"/>
        <v>144</v>
      </c>
      <c r="E279" s="44">
        <f t="shared" si="48"/>
        <v>14.0625</v>
      </c>
      <c r="F279" s="45">
        <f t="shared" si="49"/>
        <v>435.9375</v>
      </c>
      <c r="G279" s="40">
        <f t="shared" ca="1" si="50"/>
        <v>20897759.375</v>
      </c>
      <c r="H279" s="38">
        <f t="shared" si="51"/>
        <v>435.9375</v>
      </c>
      <c r="I279" s="6">
        <f t="shared" si="52"/>
        <v>15000</v>
      </c>
      <c r="J279" s="6">
        <f t="shared" si="53"/>
        <v>6539062.5</v>
      </c>
      <c r="K279" s="6">
        <f t="shared" ca="1" si="54"/>
        <v>734094.24948064005</v>
      </c>
    </row>
    <row r="280" spans="1:11">
      <c r="A280" s="39">
        <f t="shared" ca="1" si="46"/>
        <v>23.030136986301368</v>
      </c>
      <c r="B280" s="20">
        <v>53358</v>
      </c>
      <c r="C280" s="42">
        <f t="shared" si="45"/>
        <v>9.765625E-2</v>
      </c>
      <c r="D280">
        <f t="shared" si="47"/>
        <v>144</v>
      </c>
      <c r="E280" s="44">
        <f t="shared" si="48"/>
        <v>14.0625</v>
      </c>
      <c r="F280" s="45">
        <f t="shared" si="49"/>
        <v>435.9375</v>
      </c>
      <c r="G280" s="40">
        <f t="shared" ca="1" si="50"/>
        <v>20898195.3125</v>
      </c>
      <c r="H280" s="38">
        <f t="shared" si="51"/>
        <v>435.9375</v>
      </c>
      <c r="I280" s="6">
        <f t="shared" si="52"/>
        <v>15000</v>
      </c>
      <c r="J280" s="6">
        <f t="shared" si="53"/>
        <v>6539062.5</v>
      </c>
      <c r="K280" s="6">
        <f t="shared" ca="1" si="54"/>
        <v>728175.86255660944</v>
      </c>
    </row>
    <row r="281" spans="1:11">
      <c r="A281" s="39">
        <f t="shared" ca="1" si="46"/>
        <v>23.106849315068494</v>
      </c>
      <c r="B281" s="20">
        <v>53386</v>
      </c>
      <c r="C281" s="42">
        <f t="shared" si="45"/>
        <v>9.765625E-2</v>
      </c>
      <c r="D281">
        <f t="shared" si="47"/>
        <v>144</v>
      </c>
      <c r="E281" s="44">
        <f t="shared" si="48"/>
        <v>14.0625</v>
      </c>
      <c r="F281" s="45">
        <f t="shared" si="49"/>
        <v>393.75</v>
      </c>
      <c r="G281" s="40">
        <f t="shared" ca="1" si="50"/>
        <v>20898589.0625</v>
      </c>
      <c r="H281" s="38">
        <f t="shared" si="51"/>
        <v>393.75</v>
      </c>
      <c r="I281" s="6">
        <f t="shared" si="52"/>
        <v>15000</v>
      </c>
      <c r="J281" s="6">
        <f t="shared" si="53"/>
        <v>5906250</v>
      </c>
      <c r="K281" s="6">
        <f t="shared" ca="1" si="54"/>
        <v>652915.9636777495</v>
      </c>
    </row>
    <row r="282" spans="1:11">
      <c r="A282" s="39">
        <f t="shared" ca="1" si="46"/>
        <v>23.19178082191781</v>
      </c>
      <c r="B282" s="20">
        <v>53417</v>
      </c>
      <c r="C282" s="42">
        <f t="shared" si="45"/>
        <v>9.765625E-2</v>
      </c>
      <c r="D282">
        <f t="shared" si="47"/>
        <v>144</v>
      </c>
      <c r="E282" s="44">
        <f t="shared" si="48"/>
        <v>14.0625</v>
      </c>
      <c r="F282" s="45">
        <f t="shared" si="49"/>
        <v>435.9375</v>
      </c>
      <c r="G282" s="40">
        <f t="shared" ca="1" si="50"/>
        <v>20899025</v>
      </c>
      <c r="H282" s="38">
        <f t="shared" si="51"/>
        <v>435.9375</v>
      </c>
      <c r="I282" s="6">
        <f t="shared" si="52"/>
        <v>15000</v>
      </c>
      <c r="J282" s="6">
        <f t="shared" si="53"/>
        <v>6539062.5</v>
      </c>
      <c r="K282" s="6">
        <f t="shared" ca="1" si="54"/>
        <v>717043.34025501879</v>
      </c>
    </row>
    <row r="283" spans="1:11">
      <c r="A283" s="39">
        <f t="shared" ca="1" si="46"/>
        <v>23.273972602739725</v>
      </c>
      <c r="B283" s="20">
        <v>53447</v>
      </c>
      <c r="C283" s="42">
        <f t="shared" si="45"/>
        <v>9.765625E-2</v>
      </c>
      <c r="D283">
        <f t="shared" si="47"/>
        <v>144</v>
      </c>
      <c r="E283" s="44">
        <f t="shared" si="48"/>
        <v>14.0625</v>
      </c>
      <c r="F283" s="45">
        <f t="shared" si="49"/>
        <v>421.875</v>
      </c>
      <c r="G283" s="40">
        <f t="shared" ca="1" si="50"/>
        <v>20899446.875</v>
      </c>
      <c r="H283" s="38">
        <f t="shared" si="51"/>
        <v>421.875</v>
      </c>
      <c r="I283" s="6">
        <f t="shared" si="52"/>
        <v>15000</v>
      </c>
      <c r="J283" s="6">
        <f t="shared" si="53"/>
        <v>6328125</v>
      </c>
      <c r="K283" s="6">
        <f t="shared" ca="1" si="54"/>
        <v>688498.23126796843</v>
      </c>
    </row>
    <row r="284" spans="1:11">
      <c r="A284" s="39">
        <f t="shared" ca="1" si="46"/>
        <v>23.358904109589041</v>
      </c>
      <c r="B284" s="20">
        <v>53478</v>
      </c>
      <c r="C284" s="42">
        <f t="shared" si="45"/>
        <v>9.765625E-2</v>
      </c>
      <c r="D284">
        <f t="shared" si="47"/>
        <v>144</v>
      </c>
      <c r="E284" s="44">
        <f t="shared" si="48"/>
        <v>14.0625</v>
      </c>
      <c r="F284" s="45">
        <f t="shared" si="49"/>
        <v>435.9375</v>
      </c>
      <c r="G284" s="40">
        <f t="shared" ca="1" si="50"/>
        <v>20899882.8125</v>
      </c>
      <c r="H284" s="38">
        <f t="shared" si="51"/>
        <v>435.9375</v>
      </c>
      <c r="I284" s="6">
        <f t="shared" si="52"/>
        <v>15000</v>
      </c>
      <c r="J284" s="6">
        <f t="shared" si="53"/>
        <v>6539062.5</v>
      </c>
      <c r="K284" s="6">
        <f t="shared" ca="1" si="54"/>
        <v>705712.36173399643</v>
      </c>
    </row>
    <row r="285" spans="1:11">
      <c r="A285" s="39">
        <f t="shared" ca="1" si="46"/>
        <v>23.44109589041096</v>
      </c>
      <c r="B285" s="20">
        <v>53508</v>
      </c>
      <c r="C285" s="42">
        <f t="shared" si="45"/>
        <v>9.765625E-2</v>
      </c>
      <c r="D285">
        <f t="shared" si="47"/>
        <v>144</v>
      </c>
      <c r="E285" s="44">
        <f t="shared" si="48"/>
        <v>14.0625</v>
      </c>
      <c r="F285" s="45">
        <f t="shared" si="49"/>
        <v>421.875</v>
      </c>
      <c r="G285" s="40">
        <f t="shared" ca="1" si="50"/>
        <v>20900304.6875</v>
      </c>
      <c r="H285" s="38">
        <f t="shared" si="51"/>
        <v>421.875</v>
      </c>
      <c r="I285" s="6">
        <f t="shared" si="52"/>
        <v>15000</v>
      </c>
      <c r="J285" s="6">
        <f t="shared" si="53"/>
        <v>6328125</v>
      </c>
      <c r="K285" s="6">
        <f t="shared" ca="1" si="54"/>
        <v>677618.33289601689</v>
      </c>
    </row>
    <row r="286" spans="1:11">
      <c r="A286" s="39">
        <f t="shared" ca="1" si="46"/>
        <v>23.526027397260275</v>
      </c>
      <c r="B286" s="20">
        <v>53539</v>
      </c>
      <c r="C286" s="42">
        <f t="shared" si="45"/>
        <v>9.765625E-2</v>
      </c>
      <c r="D286">
        <f t="shared" si="47"/>
        <v>144</v>
      </c>
      <c r="E286" s="44">
        <f t="shared" si="48"/>
        <v>14.0625</v>
      </c>
      <c r="F286" s="45">
        <f t="shared" si="49"/>
        <v>435.9375</v>
      </c>
      <c r="G286" s="40">
        <f t="shared" ca="1" si="50"/>
        <v>20900740.625</v>
      </c>
      <c r="H286" s="38">
        <f t="shared" si="51"/>
        <v>435.9375</v>
      </c>
      <c r="I286" s="6">
        <f t="shared" si="52"/>
        <v>15000</v>
      </c>
      <c r="J286" s="6">
        <f t="shared" si="53"/>
        <v>6539062.5</v>
      </c>
      <c r="K286" s="6">
        <f t="shared" ca="1" si="54"/>
        <v>694560.43943877739</v>
      </c>
    </row>
    <row r="287" spans="1:11">
      <c r="A287" s="39">
        <f t="shared" ca="1" si="46"/>
        <v>23.610958904109587</v>
      </c>
      <c r="B287" s="20">
        <v>53570</v>
      </c>
      <c r="C287" s="42">
        <f t="shared" si="45"/>
        <v>9.765625E-2</v>
      </c>
      <c r="D287">
        <f t="shared" si="47"/>
        <v>144</v>
      </c>
      <c r="E287" s="44">
        <f t="shared" si="48"/>
        <v>14.0625</v>
      </c>
      <c r="F287" s="45">
        <f t="shared" si="49"/>
        <v>435.9375</v>
      </c>
      <c r="G287" s="40">
        <f t="shared" ca="1" si="50"/>
        <v>20901176.5625</v>
      </c>
      <c r="H287" s="38">
        <f t="shared" si="51"/>
        <v>435.9375</v>
      </c>
      <c r="I287" s="6">
        <f t="shared" si="52"/>
        <v>15000</v>
      </c>
      <c r="J287" s="6">
        <f t="shared" si="53"/>
        <v>6539062.5</v>
      </c>
      <c r="K287" s="6">
        <f t="shared" ca="1" si="54"/>
        <v>688960.78050447616</v>
      </c>
    </row>
    <row r="288" spans="1:11">
      <c r="A288" s="39">
        <f t="shared" ca="1" si="46"/>
        <v>23.693150684931506</v>
      </c>
      <c r="B288" s="20">
        <v>53600</v>
      </c>
      <c r="C288" s="42">
        <f t="shared" si="45"/>
        <v>9.765625E-2</v>
      </c>
      <c r="D288">
        <f t="shared" si="47"/>
        <v>144</v>
      </c>
      <c r="E288" s="44">
        <f t="shared" si="48"/>
        <v>14.0625</v>
      </c>
      <c r="F288" s="45">
        <f t="shared" si="49"/>
        <v>421.875</v>
      </c>
      <c r="G288" s="40">
        <f t="shared" ca="1" si="50"/>
        <v>20901598.4375</v>
      </c>
      <c r="H288" s="38">
        <f t="shared" si="51"/>
        <v>421.875</v>
      </c>
      <c r="I288" s="6">
        <f t="shared" si="52"/>
        <v>15000</v>
      </c>
      <c r="J288" s="6">
        <f t="shared" si="53"/>
        <v>6328125</v>
      </c>
      <c r="K288" s="6">
        <f t="shared" ca="1" si="54"/>
        <v>661533.62308842782</v>
      </c>
    </row>
    <row r="289" spans="1:11">
      <c r="A289" s="39">
        <f t="shared" ca="1" si="46"/>
        <v>23.778082191780822</v>
      </c>
      <c r="B289" s="20">
        <v>53631</v>
      </c>
      <c r="C289" s="42">
        <f t="shared" si="45"/>
        <v>9.765625E-2</v>
      </c>
      <c r="D289">
        <f t="shared" si="47"/>
        <v>144</v>
      </c>
      <c r="E289" s="44">
        <f t="shared" si="48"/>
        <v>14.0625</v>
      </c>
      <c r="F289" s="45">
        <f t="shared" si="49"/>
        <v>435.9375</v>
      </c>
      <c r="G289" s="40">
        <f t="shared" ca="1" si="50"/>
        <v>20902034.375</v>
      </c>
      <c r="H289" s="38">
        <f t="shared" si="51"/>
        <v>435.9375</v>
      </c>
      <c r="I289" s="6">
        <f t="shared" si="52"/>
        <v>15000</v>
      </c>
      <c r="J289" s="6">
        <f t="shared" si="53"/>
        <v>6539062.5</v>
      </c>
      <c r="K289" s="6">
        <f t="shared" ca="1" si="54"/>
        <v>678073.57276198943</v>
      </c>
    </row>
    <row r="290" spans="1:11">
      <c r="A290" s="39">
        <f t="shared" ca="1" si="46"/>
        <v>23.860273972602741</v>
      </c>
      <c r="B290" s="20">
        <v>53661</v>
      </c>
      <c r="C290" s="42">
        <f t="shared" si="45"/>
        <v>9.765625E-2</v>
      </c>
      <c r="D290">
        <f t="shared" si="47"/>
        <v>144</v>
      </c>
      <c r="E290" s="44">
        <f t="shared" si="48"/>
        <v>14.0625</v>
      </c>
      <c r="F290" s="45">
        <f t="shared" si="49"/>
        <v>421.875</v>
      </c>
      <c r="G290" s="40">
        <f t="shared" ca="1" si="50"/>
        <v>20902456.25</v>
      </c>
      <c r="H290" s="38">
        <f t="shared" si="51"/>
        <v>421.875</v>
      </c>
      <c r="I290" s="6">
        <f t="shared" si="52"/>
        <v>15000</v>
      </c>
      <c r="J290" s="6">
        <f t="shared" si="53"/>
        <v>6328125</v>
      </c>
      <c r="K290" s="6">
        <f t="shared" ca="1" si="54"/>
        <v>651079.82921944989</v>
      </c>
    </row>
    <row r="291" spans="1:11">
      <c r="A291" s="39">
        <f t="shared" ca="1" si="46"/>
        <v>23.945205479452056</v>
      </c>
      <c r="B291" s="20">
        <v>53692</v>
      </c>
      <c r="C291" s="42">
        <f t="shared" si="45"/>
        <v>9.765625E-2</v>
      </c>
      <c r="D291">
        <f t="shared" si="47"/>
        <v>144</v>
      </c>
      <c r="E291" s="44">
        <f t="shared" si="48"/>
        <v>14.0625</v>
      </c>
      <c r="F291" s="45">
        <f t="shared" si="49"/>
        <v>435.9375</v>
      </c>
      <c r="G291" s="40">
        <f t="shared" ca="1" si="50"/>
        <v>20902892.1875</v>
      </c>
      <c r="H291" s="38">
        <f t="shared" si="51"/>
        <v>435.9375</v>
      </c>
      <c r="I291" s="6">
        <f t="shared" si="52"/>
        <v>15000</v>
      </c>
      <c r="J291" s="6">
        <f t="shared" si="53"/>
        <v>6539062.5</v>
      </c>
      <c r="K291" s="6">
        <f t="shared" ca="1" si="54"/>
        <v>667358.40861876379</v>
      </c>
    </row>
    <row r="292" spans="1:11">
      <c r="A292" s="39">
        <f t="shared" ca="1" si="46"/>
        <v>24.030136986301368</v>
      </c>
      <c r="B292" s="20">
        <v>53723</v>
      </c>
      <c r="C292" s="42">
        <f t="shared" si="45"/>
        <v>9.765625E-2</v>
      </c>
      <c r="D292">
        <f t="shared" si="47"/>
        <v>144</v>
      </c>
      <c r="E292" s="44">
        <f t="shared" si="48"/>
        <v>14.0625</v>
      </c>
      <c r="F292" s="45">
        <f t="shared" si="49"/>
        <v>435.9375</v>
      </c>
      <c r="G292" s="40">
        <f t="shared" ca="1" si="50"/>
        <v>20903328.125</v>
      </c>
      <c r="H292" s="38">
        <f t="shared" si="51"/>
        <v>435.9375</v>
      </c>
      <c r="I292" s="6">
        <f t="shared" si="52"/>
        <v>15000</v>
      </c>
      <c r="J292" s="6">
        <f t="shared" si="53"/>
        <v>6539062.5</v>
      </c>
      <c r="K292" s="6">
        <f t="shared" ca="1" si="54"/>
        <v>661978.05686964502</v>
      </c>
    </row>
    <row r="293" spans="1:11">
      <c r="A293" s="39">
        <f t="shared" ca="1" si="46"/>
        <v>24.106849315068494</v>
      </c>
      <c r="B293" s="20">
        <v>53751</v>
      </c>
      <c r="C293" s="42">
        <f t="shared" si="45"/>
        <v>9.765625E-2</v>
      </c>
      <c r="D293">
        <f t="shared" si="47"/>
        <v>144</v>
      </c>
      <c r="E293" s="44">
        <f t="shared" si="48"/>
        <v>14.0625</v>
      </c>
      <c r="F293" s="45">
        <f t="shared" si="49"/>
        <v>393.75</v>
      </c>
      <c r="G293" s="40">
        <f t="shared" ca="1" si="50"/>
        <v>20903721.875</v>
      </c>
      <c r="H293" s="38">
        <f t="shared" si="51"/>
        <v>393.75</v>
      </c>
      <c r="I293" s="6">
        <f t="shared" si="52"/>
        <v>15000</v>
      </c>
      <c r="J293" s="6">
        <f t="shared" si="53"/>
        <v>5906250</v>
      </c>
      <c r="K293" s="6">
        <f t="shared" ca="1" si="54"/>
        <v>593559.96697977232</v>
      </c>
    </row>
    <row r="294" spans="1:11">
      <c r="A294" s="39">
        <f t="shared" ca="1" si="46"/>
        <v>24.19178082191781</v>
      </c>
      <c r="B294" s="20">
        <v>53782</v>
      </c>
      <c r="C294" s="42">
        <f t="shared" si="45"/>
        <v>9.765625E-2</v>
      </c>
      <c r="D294">
        <f t="shared" si="47"/>
        <v>144</v>
      </c>
      <c r="E294" s="44">
        <f t="shared" si="48"/>
        <v>14.0625</v>
      </c>
      <c r="F294" s="45">
        <f t="shared" si="49"/>
        <v>435.9375</v>
      </c>
      <c r="G294" s="40">
        <f t="shared" ca="1" si="50"/>
        <v>20904157.8125</v>
      </c>
      <c r="H294" s="38">
        <f t="shared" si="51"/>
        <v>435.9375</v>
      </c>
      <c r="I294" s="6">
        <f t="shared" si="52"/>
        <v>15000</v>
      </c>
      <c r="J294" s="6">
        <f t="shared" si="53"/>
        <v>6539062.5</v>
      </c>
      <c r="K294" s="6">
        <f t="shared" ca="1" si="54"/>
        <v>651857.5820500172</v>
      </c>
    </row>
    <row r="295" spans="1:11">
      <c r="A295" s="39">
        <f t="shared" ca="1" si="46"/>
        <v>24.273972602739725</v>
      </c>
      <c r="B295" s="20">
        <v>53812</v>
      </c>
      <c r="C295" s="42">
        <f t="shared" si="45"/>
        <v>9.765625E-2</v>
      </c>
      <c r="D295">
        <f t="shared" si="47"/>
        <v>144</v>
      </c>
      <c r="E295" s="44">
        <f t="shared" si="48"/>
        <v>14.0625</v>
      </c>
      <c r="F295" s="45">
        <f t="shared" si="49"/>
        <v>421.875</v>
      </c>
      <c r="G295" s="40">
        <f t="shared" ca="1" si="50"/>
        <v>20904579.6875</v>
      </c>
      <c r="H295" s="38">
        <f t="shared" si="51"/>
        <v>421.875</v>
      </c>
      <c r="I295" s="6">
        <f t="shared" si="52"/>
        <v>15000</v>
      </c>
      <c r="J295" s="6">
        <f t="shared" si="53"/>
        <v>6328125</v>
      </c>
      <c r="K295" s="6">
        <f t="shared" ca="1" si="54"/>
        <v>625907.48297088046</v>
      </c>
    </row>
    <row r="296" spans="1:11">
      <c r="A296" s="39">
        <f t="shared" ca="1" si="46"/>
        <v>24.358904109589041</v>
      </c>
      <c r="B296" s="20">
        <v>53843</v>
      </c>
      <c r="C296" s="42">
        <f t="shared" si="45"/>
        <v>9.765625E-2</v>
      </c>
      <c r="D296">
        <f t="shared" si="47"/>
        <v>144</v>
      </c>
      <c r="E296" s="44">
        <f t="shared" si="48"/>
        <v>14.0625</v>
      </c>
      <c r="F296" s="45">
        <f t="shared" si="49"/>
        <v>435.9375</v>
      </c>
      <c r="G296" s="40">
        <f t="shared" ca="1" si="50"/>
        <v>20905015.625</v>
      </c>
      <c r="H296" s="38">
        <f t="shared" si="51"/>
        <v>435.9375</v>
      </c>
      <c r="I296" s="6">
        <f t="shared" si="52"/>
        <v>15000</v>
      </c>
      <c r="J296" s="6">
        <f t="shared" si="53"/>
        <v>6539062.5</v>
      </c>
      <c r="K296" s="6">
        <f t="shared" ca="1" si="54"/>
        <v>641556.69248545123</v>
      </c>
    </row>
    <row r="297" spans="1:11">
      <c r="A297" s="39">
        <f t="shared" ca="1" si="46"/>
        <v>24.44109589041096</v>
      </c>
      <c r="B297" s="20">
        <v>53873</v>
      </c>
      <c r="C297" s="42">
        <f t="shared" si="45"/>
        <v>9.765625E-2</v>
      </c>
      <c r="D297">
        <f t="shared" si="47"/>
        <v>144</v>
      </c>
      <c r="E297" s="44">
        <f t="shared" si="48"/>
        <v>14.0625</v>
      </c>
      <c r="F297" s="45">
        <f t="shared" si="49"/>
        <v>421.875</v>
      </c>
      <c r="G297" s="40">
        <f t="shared" ca="1" si="50"/>
        <v>20905437.5</v>
      </c>
      <c r="H297" s="38">
        <f t="shared" si="51"/>
        <v>421.875</v>
      </c>
      <c r="I297" s="6">
        <f t="shared" si="52"/>
        <v>15000</v>
      </c>
      <c r="J297" s="6">
        <f t="shared" si="53"/>
        <v>6328125</v>
      </c>
      <c r="K297" s="6">
        <f t="shared" ca="1" si="54"/>
        <v>616016.66626910598</v>
      </c>
    </row>
    <row r="298" spans="1:11">
      <c r="A298" s="39">
        <f t="shared" ca="1" si="46"/>
        <v>24.526027397260275</v>
      </c>
      <c r="B298" s="20">
        <v>53904</v>
      </c>
      <c r="C298" s="42">
        <f t="shared" si="45"/>
        <v>9.765625E-2</v>
      </c>
      <c r="D298">
        <f t="shared" si="47"/>
        <v>144</v>
      </c>
      <c r="E298" s="44">
        <f t="shared" si="48"/>
        <v>14.0625</v>
      </c>
      <c r="F298" s="45">
        <f t="shared" si="49"/>
        <v>435.9375</v>
      </c>
      <c r="G298" s="40">
        <f t="shared" ca="1" si="50"/>
        <v>20905873.4375</v>
      </c>
      <c r="H298" s="38">
        <f t="shared" si="51"/>
        <v>435.9375</v>
      </c>
      <c r="I298" s="6">
        <f t="shared" si="52"/>
        <v>15000</v>
      </c>
      <c r="J298" s="6">
        <f t="shared" si="53"/>
        <v>6539062.5</v>
      </c>
      <c r="K298" s="6">
        <f t="shared" ca="1" si="54"/>
        <v>631418.58130797953</v>
      </c>
    </row>
    <row r="299" spans="1:11">
      <c r="A299" s="39">
        <f t="shared" ca="1" si="46"/>
        <v>24.610958904109587</v>
      </c>
      <c r="B299" s="20">
        <v>53935</v>
      </c>
      <c r="C299" s="42">
        <f t="shared" si="45"/>
        <v>9.765625E-2</v>
      </c>
      <c r="D299">
        <f t="shared" si="47"/>
        <v>144</v>
      </c>
      <c r="E299" s="44">
        <f t="shared" si="48"/>
        <v>14.0625</v>
      </c>
      <c r="F299" s="45">
        <f t="shared" si="49"/>
        <v>435.9375</v>
      </c>
      <c r="G299" s="40">
        <f t="shared" ca="1" si="50"/>
        <v>20906309.375</v>
      </c>
      <c r="H299" s="38">
        <f t="shared" si="51"/>
        <v>435.9375</v>
      </c>
      <c r="I299" s="6">
        <f t="shared" si="52"/>
        <v>15000</v>
      </c>
      <c r="J299" s="6">
        <f t="shared" si="53"/>
        <v>6539062.5</v>
      </c>
      <c r="K299" s="6">
        <f t="shared" ca="1" si="54"/>
        <v>626327.9822767966</v>
      </c>
    </row>
    <row r="300" spans="1:11">
      <c r="A300" s="39">
        <f t="shared" ca="1" si="46"/>
        <v>24.693150684931506</v>
      </c>
      <c r="B300" s="20">
        <v>53965</v>
      </c>
      <c r="C300" s="42">
        <f t="shared" si="45"/>
        <v>9.765625E-2</v>
      </c>
      <c r="D300">
        <f t="shared" si="47"/>
        <v>144</v>
      </c>
      <c r="E300" s="44">
        <f t="shared" si="48"/>
        <v>14.0625</v>
      </c>
      <c r="F300" s="45">
        <f t="shared" si="49"/>
        <v>421.875</v>
      </c>
      <c r="G300" s="40">
        <f t="shared" ca="1" si="50"/>
        <v>20906731.25</v>
      </c>
      <c r="H300" s="38">
        <f t="shared" si="51"/>
        <v>421.875</v>
      </c>
      <c r="I300" s="6">
        <f t="shared" si="52"/>
        <v>15000</v>
      </c>
      <c r="J300" s="6">
        <f t="shared" si="53"/>
        <v>6328125</v>
      </c>
      <c r="K300" s="6">
        <f t="shared" ca="1" si="54"/>
        <v>601394.20280766173</v>
      </c>
    </row>
    <row r="301" spans="1:11">
      <c r="A301" s="39">
        <f t="shared" ca="1" si="46"/>
        <v>24.778082191780822</v>
      </c>
      <c r="B301" s="20">
        <v>53996</v>
      </c>
      <c r="C301" s="42">
        <f t="shared" si="45"/>
        <v>9.765625E-2</v>
      </c>
      <c r="D301">
        <f t="shared" si="47"/>
        <v>144</v>
      </c>
      <c r="E301" s="44">
        <f t="shared" si="48"/>
        <v>14.0625</v>
      </c>
      <c r="F301" s="45">
        <f t="shared" si="49"/>
        <v>435.9375</v>
      </c>
      <c r="G301" s="40">
        <f t="shared" ca="1" si="50"/>
        <v>20907167.1875</v>
      </c>
      <c r="H301" s="38">
        <f t="shared" si="51"/>
        <v>435.9375</v>
      </c>
      <c r="I301" s="6">
        <f t="shared" si="52"/>
        <v>15000</v>
      </c>
      <c r="J301" s="6">
        <f t="shared" si="53"/>
        <v>6539062.5</v>
      </c>
      <c r="K301" s="6">
        <f t="shared" ca="1" si="54"/>
        <v>616430.5206927174</v>
      </c>
    </row>
    <row r="302" spans="1:11">
      <c r="A302" s="39">
        <f t="shared" ca="1" si="46"/>
        <v>24.860273972602741</v>
      </c>
      <c r="B302" s="20">
        <v>54026</v>
      </c>
      <c r="C302" s="42">
        <f t="shared" si="45"/>
        <v>9.765625E-2</v>
      </c>
      <c r="D302">
        <f t="shared" si="47"/>
        <v>144</v>
      </c>
      <c r="E302" s="44">
        <f t="shared" si="48"/>
        <v>14.0625</v>
      </c>
      <c r="F302" s="45">
        <f t="shared" si="49"/>
        <v>421.875</v>
      </c>
      <c r="G302" s="40">
        <f t="shared" ca="1" si="50"/>
        <v>20907589.0625</v>
      </c>
      <c r="H302" s="38">
        <f t="shared" si="51"/>
        <v>421.875</v>
      </c>
      <c r="I302" s="6">
        <f t="shared" si="52"/>
        <v>15000</v>
      </c>
      <c r="J302" s="6">
        <f t="shared" si="53"/>
        <v>6328125</v>
      </c>
      <c r="K302" s="6">
        <f t="shared" ca="1" si="54"/>
        <v>591890.75383586367</v>
      </c>
    </row>
    <row r="303" spans="1:11">
      <c r="A303" s="39">
        <f t="shared" ca="1" si="46"/>
        <v>24.945205479452056</v>
      </c>
      <c r="B303" s="20">
        <v>54057</v>
      </c>
      <c r="C303" s="42">
        <f t="shared" si="45"/>
        <v>9.765625E-2</v>
      </c>
      <c r="D303">
        <f t="shared" si="47"/>
        <v>144</v>
      </c>
      <c r="E303" s="44">
        <f t="shared" si="48"/>
        <v>14.0625</v>
      </c>
      <c r="F303" s="45">
        <f t="shared" si="49"/>
        <v>435.9375</v>
      </c>
      <c r="G303" s="40">
        <f t="shared" ca="1" si="50"/>
        <v>20908025</v>
      </c>
      <c r="H303" s="38">
        <f t="shared" si="51"/>
        <v>435.9375</v>
      </c>
      <c r="I303" s="6">
        <f t="shared" si="52"/>
        <v>15000</v>
      </c>
      <c r="J303" s="6">
        <f t="shared" si="53"/>
        <v>6539062.5</v>
      </c>
      <c r="K303" s="6">
        <f t="shared" ca="1" si="54"/>
        <v>606689.46238069411</v>
      </c>
    </row>
    <row r="304" spans="1:11">
      <c r="A304" s="39">
        <f t="shared" ca="1" si="46"/>
        <v>25.030136986301368</v>
      </c>
      <c r="B304" s="20">
        <v>54088</v>
      </c>
      <c r="C304" s="42">
        <f t="shared" si="45"/>
        <v>9.765625E-2</v>
      </c>
      <c r="D304">
        <f t="shared" si="47"/>
        <v>144</v>
      </c>
      <c r="E304" s="44">
        <f t="shared" si="48"/>
        <v>14.0625</v>
      </c>
      <c r="F304" s="45">
        <f t="shared" si="49"/>
        <v>435.9375</v>
      </c>
      <c r="G304" s="40">
        <f t="shared" ca="1" si="50"/>
        <v>20908460.9375</v>
      </c>
      <c r="H304" s="38">
        <f t="shared" si="51"/>
        <v>435.9375</v>
      </c>
      <c r="I304" s="6">
        <f t="shared" si="52"/>
        <v>15000</v>
      </c>
      <c r="J304" s="6">
        <f t="shared" si="53"/>
        <v>6539062.5</v>
      </c>
      <c r="K304" s="6">
        <f t="shared" ca="1" si="54"/>
        <v>601798.23351785925</v>
      </c>
    </row>
    <row r="305" spans="1:11">
      <c r="A305" s="39">
        <f t="shared" ca="1" si="46"/>
        <v>25.109589041095891</v>
      </c>
      <c r="B305" s="20">
        <v>54117</v>
      </c>
      <c r="C305" s="42">
        <f t="shared" si="45"/>
        <v>9.765625E-2</v>
      </c>
      <c r="D305">
        <f t="shared" si="47"/>
        <v>144</v>
      </c>
      <c r="E305" s="44">
        <f t="shared" si="48"/>
        <v>14.0625</v>
      </c>
      <c r="F305" s="45">
        <f t="shared" si="49"/>
        <v>407.8125</v>
      </c>
      <c r="G305" s="40">
        <f t="shared" ca="1" si="50"/>
        <v>20908868.75</v>
      </c>
      <c r="H305" s="38">
        <f t="shared" si="51"/>
        <v>407.8125</v>
      </c>
      <c r="I305" s="6">
        <f t="shared" si="52"/>
        <v>15000</v>
      </c>
      <c r="J305" s="6">
        <f t="shared" si="53"/>
        <v>6117187.5</v>
      </c>
      <c r="K305" s="6">
        <f t="shared" ca="1" si="54"/>
        <v>558725.48192079097</v>
      </c>
    </row>
    <row r="306" spans="1:11">
      <c r="A306" s="39">
        <f t="shared" ca="1" si="46"/>
        <v>25.194520547945206</v>
      </c>
      <c r="B306" s="20">
        <v>54148</v>
      </c>
      <c r="C306" s="42">
        <f t="shared" si="45"/>
        <v>9.765625E-2</v>
      </c>
      <c r="D306">
        <f t="shared" si="47"/>
        <v>144</v>
      </c>
      <c r="E306" s="44">
        <f t="shared" si="48"/>
        <v>14.0625</v>
      </c>
      <c r="F306" s="45">
        <f t="shared" si="49"/>
        <v>435.9375</v>
      </c>
      <c r="G306" s="40">
        <f t="shared" ca="1" si="50"/>
        <v>20909304.6875</v>
      </c>
      <c r="H306" s="38">
        <f t="shared" si="51"/>
        <v>435.9375</v>
      </c>
      <c r="I306" s="6">
        <f t="shared" si="52"/>
        <v>15000</v>
      </c>
      <c r="J306" s="6">
        <f t="shared" si="53"/>
        <v>6539062.5</v>
      </c>
      <c r="K306" s="6">
        <f t="shared" ca="1" si="54"/>
        <v>592443.08068700857</v>
      </c>
    </row>
    <row r="307" spans="1:11">
      <c r="A307" s="39">
        <f t="shared" ca="1" si="46"/>
        <v>25.276712328767122</v>
      </c>
      <c r="B307" s="20">
        <v>54178</v>
      </c>
      <c r="C307" s="42">
        <f t="shared" si="45"/>
        <v>4.8828125E-2</v>
      </c>
      <c r="D307">
        <f t="shared" si="47"/>
        <v>144</v>
      </c>
      <c r="E307" s="44">
        <f t="shared" si="48"/>
        <v>7.03125</v>
      </c>
      <c r="F307" s="45">
        <f t="shared" si="49"/>
        <v>210.9375</v>
      </c>
      <c r="G307" s="40">
        <f t="shared" ca="1" si="50"/>
        <v>20909515.625</v>
      </c>
      <c r="H307" s="38">
        <f t="shared" si="51"/>
        <v>210.9375</v>
      </c>
      <c r="I307" s="6">
        <f t="shared" si="52"/>
        <v>15000</v>
      </c>
      <c r="J307" s="6">
        <f t="shared" si="53"/>
        <v>3164062.5</v>
      </c>
      <c r="K307" s="6">
        <f t="shared" ca="1" si="54"/>
        <v>284429.12044541282</v>
      </c>
    </row>
    <row r="308" spans="1:11">
      <c r="A308" s="39">
        <f t="shared" ca="1" si="46"/>
        <v>25.361643835616437</v>
      </c>
      <c r="B308" s="20">
        <v>54209</v>
      </c>
      <c r="C308" s="42">
        <f t="shared" si="45"/>
        <v>4.8828125E-2</v>
      </c>
      <c r="D308">
        <f t="shared" si="47"/>
        <v>144</v>
      </c>
      <c r="E308" s="44">
        <f t="shared" si="48"/>
        <v>7.03125</v>
      </c>
      <c r="F308" s="45">
        <f t="shared" si="49"/>
        <v>217.96875</v>
      </c>
      <c r="G308" s="40">
        <f t="shared" ca="1" si="50"/>
        <v>20909733.59375</v>
      </c>
      <c r="H308" s="38">
        <f t="shared" si="51"/>
        <v>217.96875</v>
      </c>
      <c r="I308" s="6">
        <f t="shared" si="52"/>
        <v>15000</v>
      </c>
      <c r="J308" s="6">
        <f t="shared" si="53"/>
        <v>3269531.25</v>
      </c>
      <c r="K308" s="6">
        <f t="shared" ca="1" si="54"/>
        <v>291540.54029418691</v>
      </c>
    </row>
    <row r="309" spans="1:11">
      <c r="A309" s="39">
        <f t="shared" ca="1" si="46"/>
        <v>25.443835616438356</v>
      </c>
      <c r="B309" s="20">
        <v>54239</v>
      </c>
      <c r="C309" s="42">
        <f t="shared" si="45"/>
        <v>4.8828125E-2</v>
      </c>
      <c r="D309">
        <f t="shared" si="47"/>
        <v>144</v>
      </c>
      <c r="E309" s="44">
        <f t="shared" si="48"/>
        <v>7.03125</v>
      </c>
      <c r="F309" s="45">
        <f t="shared" si="49"/>
        <v>210.9375</v>
      </c>
      <c r="G309" s="40">
        <f t="shared" ca="1" si="50"/>
        <v>20909944.53125</v>
      </c>
      <c r="H309" s="38">
        <f t="shared" si="51"/>
        <v>210.9375</v>
      </c>
      <c r="I309" s="6">
        <f t="shared" si="52"/>
        <v>15000</v>
      </c>
      <c r="J309" s="6">
        <f t="shared" si="53"/>
        <v>3164062.5</v>
      </c>
      <c r="K309" s="6">
        <f t="shared" ca="1" si="54"/>
        <v>279934.46848563856</v>
      </c>
    </row>
    <row r="310" spans="1:11">
      <c r="A310" s="39">
        <f t="shared" ca="1" si="46"/>
        <v>25.528767123287672</v>
      </c>
      <c r="B310" s="20">
        <v>54270</v>
      </c>
      <c r="C310" s="42">
        <f t="shared" si="45"/>
        <v>4.8828125E-2</v>
      </c>
      <c r="D310">
        <f t="shared" si="47"/>
        <v>144</v>
      </c>
      <c r="E310" s="44">
        <f t="shared" si="48"/>
        <v>7.03125</v>
      </c>
      <c r="F310" s="45">
        <f t="shared" si="49"/>
        <v>217.96875</v>
      </c>
      <c r="G310" s="40">
        <f t="shared" ca="1" si="50"/>
        <v>20910162.5</v>
      </c>
      <c r="H310" s="38">
        <f t="shared" si="51"/>
        <v>217.96875</v>
      </c>
      <c r="I310" s="6">
        <f t="shared" si="52"/>
        <v>15000</v>
      </c>
      <c r="J310" s="6">
        <f t="shared" si="53"/>
        <v>3269531.25</v>
      </c>
      <c r="K310" s="6">
        <f t="shared" ca="1" si="54"/>
        <v>286933.51110274927</v>
      </c>
    </row>
    <row r="311" spans="1:11">
      <c r="A311" s="39">
        <f t="shared" ca="1" si="46"/>
        <v>25.613698630136987</v>
      </c>
      <c r="B311" s="20">
        <v>54301</v>
      </c>
      <c r="C311" s="42">
        <f t="shared" si="45"/>
        <v>4.8828125E-2</v>
      </c>
      <c r="D311">
        <f t="shared" si="47"/>
        <v>144</v>
      </c>
      <c r="E311" s="44">
        <f t="shared" si="48"/>
        <v>7.03125</v>
      </c>
      <c r="F311" s="45">
        <f t="shared" si="49"/>
        <v>217.96875</v>
      </c>
      <c r="G311" s="40">
        <f t="shared" ca="1" si="50"/>
        <v>20910380.46875</v>
      </c>
      <c r="H311" s="38">
        <f t="shared" si="51"/>
        <v>217.96875</v>
      </c>
      <c r="I311" s="6">
        <f t="shared" si="52"/>
        <v>15000</v>
      </c>
      <c r="J311" s="6">
        <f t="shared" si="53"/>
        <v>3269531.25</v>
      </c>
      <c r="K311" s="6">
        <f t="shared" ca="1" si="54"/>
        <v>284620.20658990485</v>
      </c>
    </row>
    <row r="312" spans="1:11">
      <c r="A312" s="39">
        <f t="shared" ca="1" si="46"/>
        <v>25.695890410958903</v>
      </c>
      <c r="B312" s="20">
        <v>54331</v>
      </c>
      <c r="C312" s="42">
        <f t="shared" si="45"/>
        <v>4.8828125E-2</v>
      </c>
      <c r="D312">
        <f t="shared" si="47"/>
        <v>144</v>
      </c>
      <c r="E312" s="44">
        <f t="shared" si="48"/>
        <v>7.03125</v>
      </c>
      <c r="F312" s="45">
        <f t="shared" si="49"/>
        <v>210.9375</v>
      </c>
      <c r="G312" s="40">
        <f t="shared" ca="1" si="50"/>
        <v>20910591.40625</v>
      </c>
      <c r="H312" s="38">
        <f t="shared" si="51"/>
        <v>210.9375</v>
      </c>
      <c r="I312" s="6">
        <f t="shared" si="52"/>
        <v>15000</v>
      </c>
      <c r="J312" s="6">
        <f t="shared" si="53"/>
        <v>3164062.5</v>
      </c>
      <c r="K312" s="6">
        <f t="shared" ca="1" si="54"/>
        <v>273289.62953700859</v>
      </c>
    </row>
    <row r="313" spans="1:11">
      <c r="A313" s="39">
        <f t="shared" ca="1" si="46"/>
        <v>25.780821917808218</v>
      </c>
      <c r="B313" s="20">
        <v>54362</v>
      </c>
      <c r="C313" s="42">
        <f t="shared" si="45"/>
        <v>4.8828125E-2</v>
      </c>
      <c r="D313">
        <f t="shared" si="47"/>
        <v>144</v>
      </c>
      <c r="E313" s="44">
        <f t="shared" si="48"/>
        <v>7.03125</v>
      </c>
      <c r="F313" s="45">
        <f t="shared" si="49"/>
        <v>217.96875</v>
      </c>
      <c r="G313" s="40">
        <f t="shared" ca="1" si="50"/>
        <v>20910809.375</v>
      </c>
      <c r="H313" s="38">
        <f t="shared" si="51"/>
        <v>217.96875</v>
      </c>
      <c r="I313" s="6">
        <f t="shared" si="52"/>
        <v>15000</v>
      </c>
      <c r="J313" s="6">
        <f t="shared" si="53"/>
        <v>3269531.25</v>
      </c>
      <c r="K313" s="6">
        <f t="shared" ca="1" si="54"/>
        <v>280122.53501767857</v>
      </c>
    </row>
    <row r="314" spans="1:11">
      <c r="A314" s="39">
        <f t="shared" ca="1" si="46"/>
        <v>25.863013698630137</v>
      </c>
      <c r="B314" s="20">
        <v>54392</v>
      </c>
      <c r="C314" s="42">
        <f t="shared" si="45"/>
        <v>4.8828125E-2</v>
      </c>
      <c r="D314">
        <f t="shared" si="47"/>
        <v>144</v>
      </c>
      <c r="E314" s="44">
        <f t="shared" si="48"/>
        <v>7.03125</v>
      </c>
      <c r="F314" s="45">
        <f t="shared" si="49"/>
        <v>210.9375</v>
      </c>
      <c r="G314" s="40">
        <f t="shared" ca="1" si="50"/>
        <v>20911020.3125</v>
      </c>
      <c r="H314" s="38">
        <f t="shared" si="51"/>
        <v>210.9375</v>
      </c>
      <c r="I314" s="6">
        <f t="shared" si="52"/>
        <v>15000</v>
      </c>
      <c r="J314" s="6">
        <f t="shared" si="53"/>
        <v>3164062.5</v>
      </c>
      <c r="K314" s="6">
        <f t="shared" ca="1" si="54"/>
        <v>268971.00784644135</v>
      </c>
    </row>
    <row r="315" spans="1:11">
      <c r="A315" s="39">
        <f t="shared" ca="1" si="46"/>
        <v>25.947945205479453</v>
      </c>
      <c r="B315" s="20">
        <v>54423</v>
      </c>
      <c r="C315" s="42">
        <f t="shared" si="45"/>
        <v>4.8828125E-2</v>
      </c>
      <c r="D315">
        <f t="shared" si="47"/>
        <v>144</v>
      </c>
      <c r="E315" s="44">
        <f t="shared" si="48"/>
        <v>7.03125</v>
      </c>
      <c r="F315" s="45">
        <f t="shared" si="49"/>
        <v>217.96875</v>
      </c>
      <c r="G315" s="40">
        <f t="shared" ca="1" si="50"/>
        <v>20911238.28125</v>
      </c>
      <c r="H315" s="38">
        <f t="shared" si="51"/>
        <v>217.96875</v>
      </c>
      <c r="I315" s="6">
        <f t="shared" si="52"/>
        <v>15000</v>
      </c>
      <c r="J315" s="6">
        <f t="shared" si="53"/>
        <v>3269531.25</v>
      </c>
      <c r="K315" s="6">
        <f t="shared" ca="1" si="54"/>
        <v>275695.93728034943</v>
      </c>
    </row>
    <row r="316" spans="1:11">
      <c r="A316" s="39">
        <f t="shared" ca="1" si="46"/>
        <v>26.032876712328768</v>
      </c>
      <c r="B316" s="20">
        <v>54454</v>
      </c>
      <c r="C316" s="42">
        <f t="shared" si="45"/>
        <v>4.8828125E-2</v>
      </c>
      <c r="D316">
        <f t="shared" si="47"/>
        <v>144</v>
      </c>
      <c r="E316" s="44">
        <f t="shared" si="48"/>
        <v>7.03125</v>
      </c>
      <c r="F316" s="45">
        <f t="shared" si="49"/>
        <v>217.96875</v>
      </c>
      <c r="G316" s="40">
        <f t="shared" ca="1" si="50"/>
        <v>20911456.25</v>
      </c>
      <c r="H316" s="38">
        <f t="shared" si="51"/>
        <v>217.96875</v>
      </c>
      <c r="I316" s="6">
        <f t="shared" si="52"/>
        <v>15000</v>
      </c>
      <c r="J316" s="6">
        <f t="shared" si="53"/>
        <v>3269531.25</v>
      </c>
      <c r="K316" s="6">
        <f t="shared" ca="1" si="54"/>
        <v>273473.23191061959</v>
      </c>
    </row>
    <row r="317" spans="1:11">
      <c r="A317" s="39">
        <f t="shared" ca="1" si="46"/>
        <v>26.109589041095891</v>
      </c>
      <c r="B317" s="20">
        <v>54482</v>
      </c>
      <c r="C317" s="42">
        <f t="shared" si="45"/>
        <v>4.8828125E-2</v>
      </c>
      <c r="D317">
        <f t="shared" si="47"/>
        <v>144</v>
      </c>
      <c r="E317" s="44">
        <f t="shared" si="48"/>
        <v>7.03125</v>
      </c>
      <c r="F317" s="45">
        <f t="shared" si="49"/>
        <v>196.875</v>
      </c>
      <c r="G317" s="40">
        <f t="shared" ca="1" si="50"/>
        <v>20911653.125</v>
      </c>
      <c r="H317" s="38">
        <f t="shared" si="51"/>
        <v>196.875</v>
      </c>
      <c r="I317" s="6">
        <f t="shared" si="52"/>
        <v>15000</v>
      </c>
      <c r="J317" s="6">
        <f t="shared" si="53"/>
        <v>2953125</v>
      </c>
      <c r="K317" s="6">
        <f t="shared" ca="1" si="54"/>
        <v>245208.67545113087</v>
      </c>
    </row>
    <row r="318" spans="1:11">
      <c r="A318" s="39">
        <f t="shared" ca="1" si="46"/>
        <v>26.194520547945206</v>
      </c>
      <c r="B318" s="20">
        <v>54513</v>
      </c>
      <c r="C318" s="42">
        <f t="shared" si="45"/>
        <v>4.8828125E-2</v>
      </c>
      <c r="D318">
        <f t="shared" si="47"/>
        <v>144</v>
      </c>
      <c r="E318" s="44">
        <f t="shared" si="48"/>
        <v>7.03125</v>
      </c>
      <c r="F318" s="45">
        <f t="shared" si="49"/>
        <v>217.96875</v>
      </c>
      <c r="G318" s="40">
        <f t="shared" ca="1" si="50"/>
        <v>20911871.09375</v>
      </c>
      <c r="H318" s="38">
        <f t="shared" si="51"/>
        <v>217.96875</v>
      </c>
      <c r="I318" s="6">
        <f t="shared" si="52"/>
        <v>15000</v>
      </c>
      <c r="J318" s="6">
        <f t="shared" si="53"/>
        <v>3269531.25</v>
      </c>
      <c r="K318" s="6">
        <f t="shared" ca="1" si="54"/>
        <v>269292.30940318573</v>
      </c>
    </row>
    <row r="319" spans="1:11">
      <c r="A319" s="39">
        <f t="shared" ca="1" si="46"/>
        <v>26.276712328767122</v>
      </c>
      <c r="B319" s="20">
        <v>54543</v>
      </c>
      <c r="C319" s="42">
        <f t="shared" si="45"/>
        <v>4.8828125E-2</v>
      </c>
      <c r="D319">
        <f t="shared" si="47"/>
        <v>144</v>
      </c>
      <c r="E319" s="44">
        <f t="shared" si="48"/>
        <v>7.03125</v>
      </c>
      <c r="F319" s="45">
        <f t="shared" si="49"/>
        <v>210.9375</v>
      </c>
      <c r="G319" s="40">
        <f t="shared" ca="1" si="50"/>
        <v>20912082.03125</v>
      </c>
      <c r="H319" s="38">
        <f t="shared" si="51"/>
        <v>210.9375</v>
      </c>
      <c r="I319" s="6">
        <f t="shared" si="52"/>
        <v>15000</v>
      </c>
      <c r="J319" s="6">
        <f t="shared" si="53"/>
        <v>3164062.5</v>
      </c>
      <c r="K319" s="6">
        <f t="shared" ca="1" si="54"/>
        <v>258571.92767764803</v>
      </c>
    </row>
    <row r="320" spans="1:11">
      <c r="A320" s="39">
        <f t="shared" ca="1" si="46"/>
        <v>26.361643835616437</v>
      </c>
      <c r="B320" s="20">
        <v>54574</v>
      </c>
      <c r="C320" s="42">
        <f t="shared" si="45"/>
        <v>4.8828125E-2</v>
      </c>
      <c r="D320">
        <f t="shared" si="47"/>
        <v>144</v>
      </c>
      <c r="E320" s="44">
        <f t="shared" si="48"/>
        <v>7.03125</v>
      </c>
      <c r="F320" s="45">
        <f t="shared" si="49"/>
        <v>217.96875</v>
      </c>
      <c r="G320" s="40">
        <f t="shared" ca="1" si="50"/>
        <v>20912300</v>
      </c>
      <c r="H320" s="38">
        <f t="shared" si="51"/>
        <v>217.96875</v>
      </c>
      <c r="I320" s="6">
        <f t="shared" si="52"/>
        <v>15000</v>
      </c>
      <c r="J320" s="6">
        <f t="shared" si="53"/>
        <v>3269531.25</v>
      </c>
      <c r="K320" s="6">
        <f t="shared" ca="1" si="54"/>
        <v>265036.85481289722</v>
      </c>
    </row>
    <row r="321" spans="1:11">
      <c r="A321" s="39">
        <f t="shared" ca="1" si="46"/>
        <v>26.443835616438356</v>
      </c>
      <c r="B321" s="20">
        <v>54604</v>
      </c>
      <c r="C321" s="42">
        <f t="shared" si="45"/>
        <v>4.8828125E-2</v>
      </c>
      <c r="D321">
        <f t="shared" si="47"/>
        <v>144</v>
      </c>
      <c r="E321" s="44">
        <f t="shared" si="48"/>
        <v>7.03125</v>
      </c>
      <c r="F321" s="45">
        <f t="shared" si="49"/>
        <v>210.9375</v>
      </c>
      <c r="G321" s="40">
        <f t="shared" ca="1" si="50"/>
        <v>20912510.9375</v>
      </c>
      <c r="H321" s="38">
        <f t="shared" si="51"/>
        <v>210.9375</v>
      </c>
      <c r="I321" s="6">
        <f t="shared" si="52"/>
        <v>15000</v>
      </c>
      <c r="J321" s="6">
        <f t="shared" si="53"/>
        <v>3164062.5</v>
      </c>
      <c r="K321" s="6">
        <f t="shared" ca="1" si="54"/>
        <v>254485.88044148951</v>
      </c>
    </row>
    <row r="322" spans="1:11">
      <c r="A322" s="39">
        <f t="shared" ca="1" si="46"/>
        <v>26.528767123287672</v>
      </c>
      <c r="B322" s="20">
        <v>54635</v>
      </c>
      <c r="C322" s="42">
        <f t="shared" si="45"/>
        <v>4.8828125E-2</v>
      </c>
      <c r="D322">
        <f t="shared" si="47"/>
        <v>144</v>
      </c>
      <c r="E322" s="44">
        <f t="shared" si="48"/>
        <v>7.03125</v>
      </c>
      <c r="F322" s="45">
        <f t="shared" si="49"/>
        <v>217.96875</v>
      </c>
      <c r="G322" s="40">
        <f t="shared" ca="1" si="50"/>
        <v>20912728.90625</v>
      </c>
      <c r="H322" s="38">
        <f t="shared" si="51"/>
        <v>217.96875</v>
      </c>
      <c r="I322" s="6">
        <f t="shared" si="52"/>
        <v>15000</v>
      </c>
      <c r="J322" s="6">
        <f t="shared" si="53"/>
        <v>3269531.25</v>
      </c>
      <c r="K322" s="6">
        <f t="shared" ca="1" si="54"/>
        <v>260848.64645704484</v>
      </c>
    </row>
    <row r="323" spans="1:11">
      <c r="A323" s="39">
        <f t="shared" ca="1" si="46"/>
        <v>26.613698630136987</v>
      </c>
      <c r="B323" s="20">
        <v>54666</v>
      </c>
      <c r="C323" s="42">
        <f t="shared" si="45"/>
        <v>4.8828125E-2</v>
      </c>
      <c r="D323">
        <f t="shared" si="47"/>
        <v>144</v>
      </c>
      <c r="E323" s="44">
        <f t="shared" si="48"/>
        <v>7.03125</v>
      </c>
      <c r="F323" s="45">
        <f t="shared" si="49"/>
        <v>217.96875</v>
      </c>
      <c r="G323" s="40">
        <f t="shared" ca="1" si="50"/>
        <v>20912946.875</v>
      </c>
      <c r="H323" s="38">
        <f t="shared" si="51"/>
        <v>217.96875</v>
      </c>
      <c r="I323" s="6">
        <f t="shared" si="52"/>
        <v>15000</v>
      </c>
      <c r="J323" s="6">
        <f t="shared" si="53"/>
        <v>3269531.25</v>
      </c>
      <c r="K323" s="6">
        <f t="shared" ca="1" si="54"/>
        <v>258745.64235445889</v>
      </c>
    </row>
    <row r="324" spans="1:11">
      <c r="A324" s="39">
        <f t="shared" ca="1" si="46"/>
        <v>26.695890410958903</v>
      </c>
      <c r="B324" s="20">
        <v>54696</v>
      </c>
      <c r="C324" s="42">
        <f t="shared" ref="C324:C387" si="55">C276/2</f>
        <v>4.8828125E-2</v>
      </c>
      <c r="D324">
        <f t="shared" si="47"/>
        <v>144</v>
      </c>
      <c r="E324" s="44">
        <f t="shared" si="48"/>
        <v>7.03125</v>
      </c>
      <c r="F324" s="45">
        <f t="shared" si="49"/>
        <v>210.9375</v>
      </c>
      <c r="G324" s="40">
        <f t="shared" ca="1" si="50"/>
        <v>20913157.8125</v>
      </c>
      <c r="H324" s="38">
        <f t="shared" si="51"/>
        <v>210.9375</v>
      </c>
      <c r="I324" s="6">
        <f t="shared" si="52"/>
        <v>15000</v>
      </c>
      <c r="J324" s="6">
        <f t="shared" si="53"/>
        <v>3164062.5</v>
      </c>
      <c r="K324" s="6">
        <f t="shared" ca="1" si="54"/>
        <v>248445.11776091691</v>
      </c>
    </row>
    <row r="325" spans="1:11">
      <c r="A325" s="39">
        <f t="shared" ref="A325:A388" ca="1" si="56">(B325-$B$3)/365</f>
        <v>26.780821917808218</v>
      </c>
      <c r="B325" s="20">
        <v>54727</v>
      </c>
      <c r="C325" s="42">
        <f t="shared" si="55"/>
        <v>4.8828125E-2</v>
      </c>
      <c r="D325">
        <f t="shared" ref="D325:D388" si="57">(60/10)*24</f>
        <v>144</v>
      </c>
      <c r="E325" s="44">
        <f t="shared" ref="E325:E388" si="58">C325*D325</f>
        <v>7.03125</v>
      </c>
      <c r="F325" s="45">
        <f t="shared" ref="F325:F388" si="59">(B325-B324)*E325</f>
        <v>217.96875</v>
      </c>
      <c r="G325" s="40">
        <f t="shared" ref="G325:G388" ca="1" si="60">G324+F325</f>
        <v>20913375.78125</v>
      </c>
      <c r="H325" s="38">
        <f t="shared" ref="H325:H388" si="61">F325</f>
        <v>217.96875</v>
      </c>
      <c r="I325" s="6">
        <f t="shared" ref="I325:I388" si="62">$I$3</f>
        <v>15000</v>
      </c>
      <c r="J325" s="6">
        <f t="shared" ref="J325:J388" si="63">H325*I325</f>
        <v>3269531.25</v>
      </c>
      <c r="K325" s="6">
        <f t="shared" ref="K325:K388" ca="1" si="64">J325/(1+$K$3)^A325</f>
        <v>254656.85001607134</v>
      </c>
    </row>
    <row r="326" spans="1:11">
      <c r="A326" s="39">
        <f t="shared" ca="1" si="56"/>
        <v>26.863013698630137</v>
      </c>
      <c r="B326" s="20">
        <v>54757</v>
      </c>
      <c r="C326" s="42">
        <f t="shared" si="55"/>
        <v>4.8828125E-2</v>
      </c>
      <c r="D326">
        <f t="shared" si="57"/>
        <v>144</v>
      </c>
      <c r="E326" s="44">
        <f t="shared" si="58"/>
        <v>7.03125</v>
      </c>
      <c r="F326" s="45">
        <f t="shared" si="59"/>
        <v>210.9375</v>
      </c>
      <c r="G326" s="40">
        <f t="shared" ca="1" si="60"/>
        <v>20913586.71875</v>
      </c>
      <c r="H326" s="38">
        <f t="shared" si="61"/>
        <v>210.9375</v>
      </c>
      <c r="I326" s="6">
        <f t="shared" si="62"/>
        <v>15000</v>
      </c>
      <c r="J326" s="6">
        <f t="shared" si="63"/>
        <v>3164062.5</v>
      </c>
      <c r="K326" s="6">
        <f t="shared" ca="1" si="64"/>
        <v>244519.09804221944</v>
      </c>
    </row>
    <row r="327" spans="1:11">
      <c r="A327" s="39">
        <f t="shared" ca="1" si="56"/>
        <v>26.947945205479453</v>
      </c>
      <c r="B327" s="20">
        <v>54788</v>
      </c>
      <c r="C327" s="42">
        <f t="shared" si="55"/>
        <v>4.8828125E-2</v>
      </c>
      <c r="D327">
        <f t="shared" si="57"/>
        <v>144</v>
      </c>
      <c r="E327" s="44">
        <f t="shared" si="58"/>
        <v>7.03125</v>
      </c>
      <c r="F327" s="45">
        <f t="shared" si="59"/>
        <v>217.96875</v>
      </c>
      <c r="G327" s="40">
        <f t="shared" ca="1" si="60"/>
        <v>20913804.6875</v>
      </c>
      <c r="H327" s="38">
        <f t="shared" si="61"/>
        <v>217.96875</v>
      </c>
      <c r="I327" s="6">
        <f t="shared" si="62"/>
        <v>15000</v>
      </c>
      <c r="J327" s="6">
        <f t="shared" si="63"/>
        <v>3269531.25</v>
      </c>
      <c r="K327" s="6">
        <f t="shared" ca="1" si="64"/>
        <v>250632.67025486307</v>
      </c>
    </row>
    <row r="328" spans="1:11">
      <c r="A328" s="39">
        <f t="shared" ca="1" si="56"/>
        <v>27.032876712328768</v>
      </c>
      <c r="B328" s="20">
        <v>54819</v>
      </c>
      <c r="C328" s="42">
        <f t="shared" si="55"/>
        <v>4.8828125E-2</v>
      </c>
      <c r="D328">
        <f t="shared" si="57"/>
        <v>144</v>
      </c>
      <c r="E328" s="44">
        <f t="shared" si="58"/>
        <v>7.03125</v>
      </c>
      <c r="F328" s="45">
        <f t="shared" si="59"/>
        <v>217.96875</v>
      </c>
      <c r="G328" s="40">
        <f t="shared" ca="1" si="60"/>
        <v>20914022.65625</v>
      </c>
      <c r="H328" s="38">
        <f t="shared" si="61"/>
        <v>217.96875</v>
      </c>
      <c r="I328" s="6">
        <f t="shared" si="62"/>
        <v>15000</v>
      </c>
      <c r="J328" s="6">
        <f t="shared" si="63"/>
        <v>3269531.25</v>
      </c>
      <c r="K328" s="6">
        <f t="shared" ca="1" si="64"/>
        <v>248612.02900965416</v>
      </c>
    </row>
    <row r="329" spans="1:11">
      <c r="A329" s="39">
        <f t="shared" ca="1" si="56"/>
        <v>27.109589041095891</v>
      </c>
      <c r="B329" s="20">
        <v>54847</v>
      </c>
      <c r="C329" s="42">
        <f t="shared" si="55"/>
        <v>4.8828125E-2</v>
      </c>
      <c r="D329">
        <f t="shared" si="57"/>
        <v>144</v>
      </c>
      <c r="E329" s="44">
        <f t="shared" si="58"/>
        <v>7.03125</v>
      </c>
      <c r="F329" s="45">
        <f t="shared" si="59"/>
        <v>196.875</v>
      </c>
      <c r="G329" s="40">
        <f t="shared" ca="1" si="60"/>
        <v>20914219.53125</v>
      </c>
      <c r="H329" s="38">
        <f t="shared" si="61"/>
        <v>196.875</v>
      </c>
      <c r="I329" s="6">
        <f t="shared" si="62"/>
        <v>15000</v>
      </c>
      <c r="J329" s="6">
        <f t="shared" si="63"/>
        <v>2953125</v>
      </c>
      <c r="K329" s="6">
        <f t="shared" ca="1" si="64"/>
        <v>222916.97768284628</v>
      </c>
    </row>
    <row r="330" spans="1:11">
      <c r="A330" s="39">
        <f t="shared" ca="1" si="56"/>
        <v>27.194520547945206</v>
      </c>
      <c r="B330" s="20">
        <v>54878</v>
      </c>
      <c r="C330" s="42">
        <f t="shared" si="55"/>
        <v>4.8828125E-2</v>
      </c>
      <c r="D330">
        <f t="shared" si="57"/>
        <v>144</v>
      </c>
      <c r="E330" s="44">
        <f t="shared" si="58"/>
        <v>7.03125</v>
      </c>
      <c r="F330" s="45">
        <f t="shared" si="59"/>
        <v>217.96875</v>
      </c>
      <c r="G330" s="40">
        <f t="shared" ca="1" si="60"/>
        <v>20914437.5</v>
      </c>
      <c r="H330" s="38">
        <f t="shared" si="61"/>
        <v>217.96875</v>
      </c>
      <c r="I330" s="6">
        <f t="shared" si="62"/>
        <v>15000</v>
      </c>
      <c r="J330" s="6">
        <f t="shared" si="63"/>
        <v>3269531.25</v>
      </c>
      <c r="K330" s="6">
        <f t="shared" ca="1" si="64"/>
        <v>244811.19036653242</v>
      </c>
    </row>
    <row r="331" spans="1:11">
      <c r="A331" s="39">
        <f t="shared" ca="1" si="56"/>
        <v>27.276712328767122</v>
      </c>
      <c r="B331" s="20">
        <v>54908</v>
      </c>
      <c r="C331" s="42">
        <f t="shared" si="55"/>
        <v>4.8828125E-2</v>
      </c>
      <c r="D331">
        <f t="shared" si="57"/>
        <v>144</v>
      </c>
      <c r="E331" s="44">
        <f t="shared" si="58"/>
        <v>7.03125</v>
      </c>
      <c r="F331" s="45">
        <f t="shared" si="59"/>
        <v>210.9375</v>
      </c>
      <c r="G331" s="40">
        <f t="shared" ca="1" si="60"/>
        <v>20914648.4375</v>
      </c>
      <c r="H331" s="38">
        <f t="shared" si="61"/>
        <v>210.9375</v>
      </c>
      <c r="I331" s="6">
        <f t="shared" si="62"/>
        <v>15000</v>
      </c>
      <c r="J331" s="6">
        <f t="shared" si="63"/>
        <v>3164062.5</v>
      </c>
      <c r="K331" s="6">
        <f t="shared" ca="1" si="64"/>
        <v>235065.38879786187</v>
      </c>
    </row>
    <row r="332" spans="1:11">
      <c r="A332" s="39">
        <f t="shared" ca="1" si="56"/>
        <v>27.361643835616437</v>
      </c>
      <c r="B332" s="20">
        <v>54939</v>
      </c>
      <c r="C332" s="42">
        <f t="shared" si="55"/>
        <v>4.8828125E-2</v>
      </c>
      <c r="D332">
        <f t="shared" si="57"/>
        <v>144</v>
      </c>
      <c r="E332" s="44">
        <f t="shared" si="58"/>
        <v>7.03125</v>
      </c>
      <c r="F332" s="45">
        <f t="shared" si="59"/>
        <v>217.96875</v>
      </c>
      <c r="G332" s="40">
        <f t="shared" ca="1" si="60"/>
        <v>20914866.40625</v>
      </c>
      <c r="H332" s="38">
        <f t="shared" si="61"/>
        <v>217.96875</v>
      </c>
      <c r="I332" s="6">
        <f t="shared" si="62"/>
        <v>15000</v>
      </c>
      <c r="J332" s="6">
        <f t="shared" si="63"/>
        <v>3269531.25</v>
      </c>
      <c r="K332" s="6">
        <f t="shared" ca="1" si="64"/>
        <v>240942.59528445193</v>
      </c>
    </row>
    <row r="333" spans="1:11">
      <c r="A333" s="39">
        <f t="shared" ca="1" si="56"/>
        <v>27.443835616438356</v>
      </c>
      <c r="B333" s="20">
        <v>54969</v>
      </c>
      <c r="C333" s="42">
        <f t="shared" si="55"/>
        <v>4.8828125E-2</v>
      </c>
      <c r="D333">
        <f t="shared" si="57"/>
        <v>144</v>
      </c>
      <c r="E333" s="44">
        <f t="shared" si="58"/>
        <v>7.03125</v>
      </c>
      <c r="F333" s="45">
        <f t="shared" si="59"/>
        <v>210.9375</v>
      </c>
      <c r="G333" s="40">
        <f t="shared" ca="1" si="60"/>
        <v>20915077.34375</v>
      </c>
      <c r="H333" s="38">
        <f t="shared" si="61"/>
        <v>210.9375</v>
      </c>
      <c r="I333" s="6">
        <f t="shared" si="62"/>
        <v>15000</v>
      </c>
      <c r="J333" s="6">
        <f t="shared" si="63"/>
        <v>3164062.5</v>
      </c>
      <c r="K333" s="6">
        <f t="shared" ca="1" si="64"/>
        <v>231350.80040135412</v>
      </c>
    </row>
    <row r="334" spans="1:11">
      <c r="A334" s="39">
        <f t="shared" ca="1" si="56"/>
        <v>27.528767123287672</v>
      </c>
      <c r="B334" s="20">
        <v>55000</v>
      </c>
      <c r="C334" s="42">
        <f t="shared" si="55"/>
        <v>4.8828125E-2</v>
      </c>
      <c r="D334">
        <f t="shared" si="57"/>
        <v>144</v>
      </c>
      <c r="E334" s="44">
        <f t="shared" si="58"/>
        <v>7.03125</v>
      </c>
      <c r="F334" s="45">
        <f t="shared" si="59"/>
        <v>217.96875</v>
      </c>
      <c r="G334" s="40">
        <f t="shared" ca="1" si="60"/>
        <v>20915295.3125</v>
      </c>
      <c r="H334" s="38">
        <f t="shared" si="61"/>
        <v>217.96875</v>
      </c>
      <c r="I334" s="6">
        <f t="shared" si="62"/>
        <v>15000</v>
      </c>
      <c r="J334" s="6">
        <f t="shared" si="63"/>
        <v>3269531.25</v>
      </c>
      <c r="K334" s="6">
        <f t="shared" ca="1" si="64"/>
        <v>237135.13314276797</v>
      </c>
    </row>
    <row r="335" spans="1:11">
      <c r="A335" s="39">
        <f t="shared" ca="1" si="56"/>
        <v>27.613698630136987</v>
      </c>
      <c r="B335" s="20">
        <v>55031</v>
      </c>
      <c r="C335" s="42">
        <f t="shared" si="55"/>
        <v>4.8828125E-2</v>
      </c>
      <c r="D335">
        <f t="shared" si="57"/>
        <v>144</v>
      </c>
      <c r="E335" s="44">
        <f t="shared" si="58"/>
        <v>7.03125</v>
      </c>
      <c r="F335" s="45">
        <f t="shared" si="59"/>
        <v>217.96875</v>
      </c>
      <c r="G335" s="40">
        <f t="shared" ca="1" si="60"/>
        <v>20915513.28125</v>
      </c>
      <c r="H335" s="38">
        <f t="shared" si="61"/>
        <v>217.96875</v>
      </c>
      <c r="I335" s="6">
        <f t="shared" si="62"/>
        <v>15000</v>
      </c>
      <c r="J335" s="6">
        <f t="shared" si="63"/>
        <v>3269531.25</v>
      </c>
      <c r="K335" s="6">
        <f t="shared" ca="1" si="64"/>
        <v>235223.31123132628</v>
      </c>
    </row>
    <row r="336" spans="1:11">
      <c r="A336" s="39">
        <f t="shared" ca="1" si="56"/>
        <v>27.695890410958903</v>
      </c>
      <c r="B336" s="20">
        <v>55061</v>
      </c>
      <c r="C336" s="42">
        <f t="shared" si="55"/>
        <v>4.8828125E-2</v>
      </c>
      <c r="D336">
        <f t="shared" si="57"/>
        <v>144</v>
      </c>
      <c r="E336" s="44">
        <f t="shared" si="58"/>
        <v>7.03125</v>
      </c>
      <c r="F336" s="45">
        <f t="shared" si="59"/>
        <v>210.9375</v>
      </c>
      <c r="G336" s="40">
        <f t="shared" ca="1" si="60"/>
        <v>20915724.21875</v>
      </c>
      <c r="H336" s="38">
        <f t="shared" si="61"/>
        <v>210.9375</v>
      </c>
      <c r="I336" s="6">
        <f t="shared" si="62"/>
        <v>15000</v>
      </c>
      <c r="J336" s="6">
        <f t="shared" si="63"/>
        <v>3164062.5</v>
      </c>
      <c r="K336" s="6">
        <f t="shared" ca="1" si="64"/>
        <v>225859.19796446984</v>
      </c>
    </row>
    <row r="337" spans="1:11">
      <c r="A337" s="39">
        <f t="shared" ca="1" si="56"/>
        <v>27.780821917808218</v>
      </c>
      <c r="B337" s="20">
        <v>55092</v>
      </c>
      <c r="C337" s="42">
        <f t="shared" si="55"/>
        <v>4.8828125E-2</v>
      </c>
      <c r="D337">
        <f t="shared" si="57"/>
        <v>144</v>
      </c>
      <c r="E337" s="44">
        <f t="shared" si="58"/>
        <v>7.03125</v>
      </c>
      <c r="F337" s="45">
        <f t="shared" si="59"/>
        <v>217.96875</v>
      </c>
      <c r="G337" s="40">
        <f t="shared" ca="1" si="60"/>
        <v>20915942.1875</v>
      </c>
      <c r="H337" s="38">
        <f t="shared" si="61"/>
        <v>217.96875</v>
      </c>
      <c r="I337" s="6">
        <f t="shared" si="62"/>
        <v>15000</v>
      </c>
      <c r="J337" s="6">
        <f t="shared" si="63"/>
        <v>3269531.25</v>
      </c>
      <c r="K337" s="6">
        <f t="shared" ca="1" si="64"/>
        <v>231506.22728733759</v>
      </c>
    </row>
    <row r="338" spans="1:11">
      <c r="A338" s="39">
        <f t="shared" ca="1" si="56"/>
        <v>27.863013698630137</v>
      </c>
      <c r="B338" s="20">
        <v>55122</v>
      </c>
      <c r="C338" s="42">
        <f t="shared" si="55"/>
        <v>4.8828125E-2</v>
      </c>
      <c r="D338">
        <f t="shared" si="57"/>
        <v>144</v>
      </c>
      <c r="E338" s="44">
        <f t="shared" si="58"/>
        <v>7.03125</v>
      </c>
      <c r="F338" s="45">
        <f t="shared" si="59"/>
        <v>210.9375</v>
      </c>
      <c r="G338" s="40">
        <f t="shared" ca="1" si="60"/>
        <v>20916153.125</v>
      </c>
      <c r="H338" s="38">
        <f t="shared" si="61"/>
        <v>210.9375</v>
      </c>
      <c r="I338" s="6">
        <f t="shared" si="62"/>
        <v>15000</v>
      </c>
      <c r="J338" s="6">
        <f t="shared" si="63"/>
        <v>3164062.5</v>
      </c>
      <c r="K338" s="6">
        <f t="shared" ca="1" si="64"/>
        <v>222290.08912929031</v>
      </c>
    </row>
    <row r="339" spans="1:11">
      <c r="A339" s="39">
        <f t="shared" ca="1" si="56"/>
        <v>27.947945205479453</v>
      </c>
      <c r="B339" s="20">
        <v>55153</v>
      </c>
      <c r="C339" s="42">
        <f t="shared" si="55"/>
        <v>4.8828125E-2</v>
      </c>
      <c r="D339">
        <f t="shared" si="57"/>
        <v>144</v>
      </c>
      <c r="E339" s="44">
        <f t="shared" si="58"/>
        <v>7.03125</v>
      </c>
      <c r="F339" s="45">
        <f t="shared" si="59"/>
        <v>217.96875</v>
      </c>
      <c r="G339" s="40">
        <f t="shared" ca="1" si="60"/>
        <v>20916371.09375</v>
      </c>
      <c r="H339" s="38">
        <f t="shared" si="61"/>
        <v>217.96875</v>
      </c>
      <c r="I339" s="6">
        <f t="shared" si="62"/>
        <v>15000</v>
      </c>
      <c r="J339" s="6">
        <f t="shared" si="63"/>
        <v>3269531.25</v>
      </c>
      <c r="K339" s="6">
        <f t="shared" ca="1" si="64"/>
        <v>227847.88204987554</v>
      </c>
    </row>
    <row r="340" spans="1:11">
      <c r="A340" s="39">
        <f t="shared" ca="1" si="56"/>
        <v>28.032876712328768</v>
      </c>
      <c r="B340" s="20">
        <v>55184</v>
      </c>
      <c r="C340" s="42">
        <f t="shared" si="55"/>
        <v>4.8828125E-2</v>
      </c>
      <c r="D340">
        <f t="shared" si="57"/>
        <v>144</v>
      </c>
      <c r="E340" s="44">
        <f t="shared" si="58"/>
        <v>7.03125</v>
      </c>
      <c r="F340" s="45">
        <f t="shared" si="59"/>
        <v>217.96875</v>
      </c>
      <c r="G340" s="40">
        <f t="shared" ca="1" si="60"/>
        <v>20916589.0625</v>
      </c>
      <c r="H340" s="38">
        <f t="shared" si="61"/>
        <v>217.96875</v>
      </c>
      <c r="I340" s="6">
        <f t="shared" si="62"/>
        <v>15000</v>
      </c>
      <c r="J340" s="6">
        <f t="shared" si="63"/>
        <v>3269531.25</v>
      </c>
      <c r="K340" s="6">
        <f t="shared" ca="1" si="64"/>
        <v>226010.93546332189</v>
      </c>
    </row>
    <row r="341" spans="1:11">
      <c r="A341" s="39">
        <f t="shared" ca="1" si="56"/>
        <v>28.109589041095891</v>
      </c>
      <c r="B341" s="20">
        <v>55212</v>
      </c>
      <c r="C341" s="42">
        <f t="shared" si="55"/>
        <v>4.8828125E-2</v>
      </c>
      <c r="D341">
        <f t="shared" si="57"/>
        <v>144</v>
      </c>
      <c r="E341" s="44">
        <f t="shared" si="58"/>
        <v>7.03125</v>
      </c>
      <c r="F341" s="45">
        <f t="shared" si="59"/>
        <v>196.875</v>
      </c>
      <c r="G341" s="40">
        <f t="shared" ca="1" si="60"/>
        <v>20916785.9375</v>
      </c>
      <c r="H341" s="38">
        <f t="shared" si="61"/>
        <v>196.875</v>
      </c>
      <c r="I341" s="6">
        <f t="shared" si="62"/>
        <v>15000</v>
      </c>
      <c r="J341" s="6">
        <f t="shared" si="63"/>
        <v>2953125</v>
      </c>
      <c r="K341" s="6">
        <f t="shared" ca="1" si="64"/>
        <v>202651.79789349652</v>
      </c>
    </row>
    <row r="342" spans="1:11">
      <c r="A342" s="39">
        <f t="shared" ca="1" si="56"/>
        <v>28.194520547945206</v>
      </c>
      <c r="B342" s="20">
        <v>55243</v>
      </c>
      <c r="C342" s="42">
        <f t="shared" si="55"/>
        <v>4.8828125E-2</v>
      </c>
      <c r="D342">
        <f t="shared" si="57"/>
        <v>144</v>
      </c>
      <c r="E342" s="44">
        <f t="shared" si="58"/>
        <v>7.03125</v>
      </c>
      <c r="F342" s="45">
        <f t="shared" si="59"/>
        <v>217.96875</v>
      </c>
      <c r="G342" s="40">
        <f t="shared" ca="1" si="60"/>
        <v>20917003.90625</v>
      </c>
      <c r="H342" s="38">
        <f t="shared" si="61"/>
        <v>217.96875</v>
      </c>
      <c r="I342" s="6">
        <f t="shared" si="62"/>
        <v>15000</v>
      </c>
      <c r="J342" s="6">
        <f t="shared" si="63"/>
        <v>3269531.25</v>
      </c>
      <c r="K342" s="6">
        <f t="shared" ca="1" si="64"/>
        <v>222555.62760593859</v>
      </c>
    </row>
    <row r="343" spans="1:11">
      <c r="A343" s="39">
        <f t="shared" ca="1" si="56"/>
        <v>28.276712328767122</v>
      </c>
      <c r="B343" s="20">
        <v>55273</v>
      </c>
      <c r="C343" s="42">
        <f t="shared" si="55"/>
        <v>4.8828125E-2</v>
      </c>
      <c r="D343">
        <f t="shared" si="57"/>
        <v>144</v>
      </c>
      <c r="E343" s="44">
        <f t="shared" si="58"/>
        <v>7.03125</v>
      </c>
      <c r="F343" s="45">
        <f t="shared" si="59"/>
        <v>210.9375</v>
      </c>
      <c r="G343" s="40">
        <f t="shared" ca="1" si="60"/>
        <v>20917214.84375</v>
      </c>
      <c r="H343" s="38">
        <f t="shared" si="61"/>
        <v>210.9375</v>
      </c>
      <c r="I343" s="6">
        <f t="shared" si="62"/>
        <v>15000</v>
      </c>
      <c r="J343" s="6">
        <f t="shared" si="63"/>
        <v>3164062.5</v>
      </c>
      <c r="K343" s="6">
        <f t="shared" ca="1" si="64"/>
        <v>213695.80799805617</v>
      </c>
    </row>
    <row r="344" spans="1:11">
      <c r="A344" s="39">
        <f t="shared" ca="1" si="56"/>
        <v>28.361643835616437</v>
      </c>
      <c r="B344" s="20">
        <v>55304</v>
      </c>
      <c r="C344" s="42">
        <f t="shared" si="55"/>
        <v>4.8828125E-2</v>
      </c>
      <c r="D344">
        <f t="shared" si="57"/>
        <v>144</v>
      </c>
      <c r="E344" s="44">
        <f t="shared" si="58"/>
        <v>7.03125</v>
      </c>
      <c r="F344" s="45">
        <f t="shared" si="59"/>
        <v>217.96875</v>
      </c>
      <c r="G344" s="40">
        <f t="shared" ca="1" si="60"/>
        <v>20917432.8125</v>
      </c>
      <c r="H344" s="38">
        <f t="shared" si="61"/>
        <v>217.96875</v>
      </c>
      <c r="I344" s="6">
        <f t="shared" si="62"/>
        <v>15000</v>
      </c>
      <c r="J344" s="6">
        <f t="shared" si="63"/>
        <v>3269531.25</v>
      </c>
      <c r="K344" s="6">
        <f t="shared" ca="1" si="64"/>
        <v>219038.7229858654</v>
      </c>
    </row>
    <row r="345" spans="1:11">
      <c r="A345" s="39">
        <f t="shared" ca="1" si="56"/>
        <v>28.443835616438356</v>
      </c>
      <c r="B345" s="20">
        <v>55334</v>
      </c>
      <c r="C345" s="42">
        <f t="shared" si="55"/>
        <v>4.8828125E-2</v>
      </c>
      <c r="D345">
        <f t="shared" si="57"/>
        <v>144</v>
      </c>
      <c r="E345" s="44">
        <f t="shared" si="58"/>
        <v>7.03125</v>
      </c>
      <c r="F345" s="45">
        <f t="shared" si="59"/>
        <v>210.9375</v>
      </c>
      <c r="G345" s="40">
        <f t="shared" ca="1" si="60"/>
        <v>20917643.75</v>
      </c>
      <c r="H345" s="38">
        <f t="shared" si="61"/>
        <v>210.9375</v>
      </c>
      <c r="I345" s="6">
        <f t="shared" si="62"/>
        <v>15000</v>
      </c>
      <c r="J345" s="6">
        <f t="shared" si="63"/>
        <v>3164062.5</v>
      </c>
      <c r="K345" s="6">
        <f t="shared" ca="1" si="64"/>
        <v>210318.90945577639</v>
      </c>
    </row>
    <row r="346" spans="1:11">
      <c r="A346" s="39">
        <f t="shared" ca="1" si="56"/>
        <v>28.528767123287672</v>
      </c>
      <c r="B346" s="20">
        <v>55365</v>
      </c>
      <c r="C346" s="42">
        <f t="shared" si="55"/>
        <v>4.8828125E-2</v>
      </c>
      <c r="D346">
        <f t="shared" si="57"/>
        <v>144</v>
      </c>
      <c r="E346" s="44">
        <f t="shared" si="58"/>
        <v>7.03125</v>
      </c>
      <c r="F346" s="45">
        <f t="shared" si="59"/>
        <v>217.96875</v>
      </c>
      <c r="G346" s="40">
        <f t="shared" ca="1" si="60"/>
        <v>20917861.71875</v>
      </c>
      <c r="H346" s="38">
        <f t="shared" si="61"/>
        <v>217.96875</v>
      </c>
      <c r="I346" s="6">
        <f t="shared" si="62"/>
        <v>15000</v>
      </c>
      <c r="J346" s="6">
        <f t="shared" si="63"/>
        <v>3269531.25</v>
      </c>
      <c r="K346" s="6">
        <f t="shared" ca="1" si="64"/>
        <v>215577.3937661527</v>
      </c>
    </row>
    <row r="347" spans="1:11">
      <c r="A347" s="39">
        <f t="shared" ca="1" si="56"/>
        <v>28.613698630136987</v>
      </c>
      <c r="B347" s="20">
        <v>55396</v>
      </c>
      <c r="C347" s="42">
        <f t="shared" si="55"/>
        <v>4.8828125E-2</v>
      </c>
      <c r="D347">
        <f t="shared" si="57"/>
        <v>144</v>
      </c>
      <c r="E347" s="44">
        <f t="shared" si="58"/>
        <v>7.03125</v>
      </c>
      <c r="F347" s="45">
        <f t="shared" si="59"/>
        <v>217.96875</v>
      </c>
      <c r="G347" s="40">
        <f t="shared" ca="1" si="60"/>
        <v>20918079.6875</v>
      </c>
      <c r="H347" s="38">
        <f t="shared" si="61"/>
        <v>217.96875</v>
      </c>
      <c r="I347" s="6">
        <f t="shared" si="62"/>
        <v>15000</v>
      </c>
      <c r="J347" s="6">
        <f t="shared" si="63"/>
        <v>3269531.25</v>
      </c>
      <c r="K347" s="6">
        <f t="shared" ca="1" si="64"/>
        <v>213839.37384666019</v>
      </c>
    </row>
    <row r="348" spans="1:11">
      <c r="A348" s="39">
        <f t="shared" ca="1" si="56"/>
        <v>28.695890410958903</v>
      </c>
      <c r="B348" s="20">
        <v>55426</v>
      </c>
      <c r="C348" s="42">
        <f t="shared" si="55"/>
        <v>4.8828125E-2</v>
      </c>
      <c r="D348">
        <f t="shared" si="57"/>
        <v>144</v>
      </c>
      <c r="E348" s="44">
        <f t="shared" si="58"/>
        <v>7.03125</v>
      </c>
      <c r="F348" s="45">
        <f t="shared" si="59"/>
        <v>210.9375</v>
      </c>
      <c r="G348" s="40">
        <f t="shared" ca="1" si="60"/>
        <v>20918290.625</v>
      </c>
      <c r="H348" s="38">
        <f t="shared" si="61"/>
        <v>210.9375</v>
      </c>
      <c r="I348" s="6">
        <f t="shared" si="62"/>
        <v>15000</v>
      </c>
      <c r="J348" s="6">
        <f t="shared" si="63"/>
        <v>3164062.5</v>
      </c>
      <c r="K348" s="6">
        <f t="shared" ca="1" si="64"/>
        <v>205326.54360406351</v>
      </c>
    </row>
    <row r="349" spans="1:11">
      <c r="A349" s="39">
        <f t="shared" ca="1" si="56"/>
        <v>28.780821917808218</v>
      </c>
      <c r="B349" s="20">
        <v>55457</v>
      </c>
      <c r="C349" s="42">
        <f t="shared" si="55"/>
        <v>4.8828125E-2</v>
      </c>
      <c r="D349">
        <f t="shared" si="57"/>
        <v>144</v>
      </c>
      <c r="E349" s="44">
        <f t="shared" si="58"/>
        <v>7.03125</v>
      </c>
      <c r="F349" s="45">
        <f t="shared" si="59"/>
        <v>217.96875</v>
      </c>
      <c r="G349" s="40">
        <f t="shared" ca="1" si="60"/>
        <v>20918508.59375</v>
      </c>
      <c r="H349" s="38">
        <f t="shared" si="61"/>
        <v>217.96875</v>
      </c>
      <c r="I349" s="6">
        <f t="shared" si="62"/>
        <v>15000</v>
      </c>
      <c r="J349" s="6">
        <f t="shared" si="63"/>
        <v>3269531.25</v>
      </c>
      <c r="K349" s="6">
        <f t="shared" ca="1" si="64"/>
        <v>210460.20662485229</v>
      </c>
    </row>
    <row r="350" spans="1:11">
      <c r="A350" s="39">
        <f t="shared" ca="1" si="56"/>
        <v>28.863013698630137</v>
      </c>
      <c r="B350" s="20">
        <v>55487</v>
      </c>
      <c r="C350" s="42">
        <f t="shared" si="55"/>
        <v>4.8828125E-2</v>
      </c>
      <c r="D350">
        <f t="shared" si="57"/>
        <v>144</v>
      </c>
      <c r="E350" s="44">
        <f t="shared" si="58"/>
        <v>7.03125</v>
      </c>
      <c r="F350" s="45">
        <f t="shared" si="59"/>
        <v>210.9375</v>
      </c>
      <c r="G350" s="40">
        <f t="shared" ca="1" si="60"/>
        <v>20918719.53125</v>
      </c>
      <c r="H350" s="38">
        <f t="shared" si="61"/>
        <v>210.9375</v>
      </c>
      <c r="I350" s="6">
        <f t="shared" si="62"/>
        <v>15000</v>
      </c>
      <c r="J350" s="6">
        <f t="shared" si="63"/>
        <v>3164062.5</v>
      </c>
      <c r="K350" s="6">
        <f t="shared" ca="1" si="64"/>
        <v>202081.89920844574</v>
      </c>
    </row>
    <row r="351" spans="1:11">
      <c r="A351" s="39">
        <f t="shared" ca="1" si="56"/>
        <v>28.947945205479453</v>
      </c>
      <c r="B351" s="20">
        <v>55518</v>
      </c>
      <c r="C351" s="42">
        <f t="shared" si="55"/>
        <v>4.8828125E-2</v>
      </c>
      <c r="D351">
        <f t="shared" si="57"/>
        <v>144</v>
      </c>
      <c r="E351" s="44">
        <f t="shared" si="58"/>
        <v>7.03125</v>
      </c>
      <c r="F351" s="45">
        <f t="shared" si="59"/>
        <v>217.96875</v>
      </c>
      <c r="G351" s="40">
        <f t="shared" ca="1" si="60"/>
        <v>20918937.5</v>
      </c>
      <c r="H351" s="38">
        <f t="shared" si="61"/>
        <v>217.96875</v>
      </c>
      <c r="I351" s="6">
        <f t="shared" si="62"/>
        <v>15000</v>
      </c>
      <c r="J351" s="6">
        <f t="shared" si="63"/>
        <v>3269531.25</v>
      </c>
      <c r="K351" s="6">
        <f t="shared" ca="1" si="64"/>
        <v>207134.43822715961</v>
      </c>
    </row>
    <row r="352" spans="1:11">
      <c r="A352" s="39">
        <f t="shared" ca="1" si="56"/>
        <v>29.032876712328768</v>
      </c>
      <c r="B352" s="20">
        <v>55549</v>
      </c>
      <c r="C352" s="42">
        <f t="shared" si="55"/>
        <v>4.8828125E-2</v>
      </c>
      <c r="D352">
        <f t="shared" si="57"/>
        <v>144</v>
      </c>
      <c r="E352" s="44">
        <f t="shared" si="58"/>
        <v>7.03125</v>
      </c>
      <c r="F352" s="45">
        <f t="shared" si="59"/>
        <v>217.96875</v>
      </c>
      <c r="G352" s="40">
        <f t="shared" ca="1" si="60"/>
        <v>20919155.46875</v>
      </c>
      <c r="H352" s="38">
        <f t="shared" si="61"/>
        <v>217.96875</v>
      </c>
      <c r="I352" s="6">
        <f t="shared" si="62"/>
        <v>15000</v>
      </c>
      <c r="J352" s="6">
        <f t="shared" si="63"/>
        <v>3269531.25</v>
      </c>
      <c r="K352" s="6">
        <f t="shared" ca="1" si="64"/>
        <v>205464.48678483811</v>
      </c>
    </row>
    <row r="353" spans="1:11">
      <c r="A353" s="39">
        <f t="shared" ca="1" si="56"/>
        <v>29.112328767123287</v>
      </c>
      <c r="B353" s="20">
        <v>55578</v>
      </c>
      <c r="C353" s="42">
        <f t="shared" si="55"/>
        <v>4.8828125E-2</v>
      </c>
      <c r="D353">
        <f t="shared" si="57"/>
        <v>144</v>
      </c>
      <c r="E353" s="44">
        <f t="shared" si="58"/>
        <v>7.03125</v>
      </c>
      <c r="F353" s="45">
        <f t="shared" si="59"/>
        <v>203.90625</v>
      </c>
      <c r="G353" s="40">
        <f t="shared" ca="1" si="60"/>
        <v>20919359.375</v>
      </c>
      <c r="H353" s="38">
        <f t="shared" si="61"/>
        <v>203.90625</v>
      </c>
      <c r="I353" s="6">
        <f t="shared" si="62"/>
        <v>15000</v>
      </c>
      <c r="J353" s="6">
        <f t="shared" si="63"/>
        <v>3058593.75</v>
      </c>
      <c r="K353" s="6">
        <f t="shared" ca="1" si="64"/>
        <v>190758.69286854588</v>
      </c>
    </row>
    <row r="354" spans="1:11">
      <c r="A354" s="39">
        <f t="shared" ca="1" si="56"/>
        <v>29.197260273972603</v>
      </c>
      <c r="B354" s="20">
        <v>55609</v>
      </c>
      <c r="C354" s="42">
        <f t="shared" si="55"/>
        <v>4.8828125E-2</v>
      </c>
      <c r="D354">
        <f t="shared" si="57"/>
        <v>144</v>
      </c>
      <c r="E354" s="44">
        <f t="shared" si="58"/>
        <v>7.03125</v>
      </c>
      <c r="F354" s="45">
        <f t="shared" si="59"/>
        <v>217.96875</v>
      </c>
      <c r="G354" s="40">
        <f t="shared" ca="1" si="60"/>
        <v>20919577.34375</v>
      </c>
      <c r="H354" s="38">
        <f t="shared" si="61"/>
        <v>217.96875</v>
      </c>
      <c r="I354" s="6">
        <f t="shared" si="62"/>
        <v>15000</v>
      </c>
      <c r="J354" s="6">
        <f t="shared" si="63"/>
        <v>3269531.25</v>
      </c>
      <c r="K354" s="6">
        <f t="shared" ca="1" si="64"/>
        <v>202270.47329638316</v>
      </c>
    </row>
    <row r="355" spans="1:11">
      <c r="A355" s="39">
        <f t="shared" ca="1" si="56"/>
        <v>29.279452054794522</v>
      </c>
      <c r="B355" s="20">
        <v>55639</v>
      </c>
      <c r="C355" s="42">
        <f t="shared" si="55"/>
        <v>2.44140625E-2</v>
      </c>
      <c r="D355">
        <f t="shared" si="57"/>
        <v>144</v>
      </c>
      <c r="E355" s="44">
        <f t="shared" si="58"/>
        <v>3.515625</v>
      </c>
      <c r="F355" s="45">
        <f t="shared" si="59"/>
        <v>105.46875</v>
      </c>
      <c r="G355" s="40">
        <f t="shared" ca="1" si="60"/>
        <v>20919682.8125</v>
      </c>
      <c r="H355" s="38">
        <f t="shared" si="61"/>
        <v>105.46875</v>
      </c>
      <c r="I355" s="6">
        <f t="shared" si="62"/>
        <v>15000</v>
      </c>
      <c r="J355" s="6">
        <f t="shared" si="63"/>
        <v>1582031.25</v>
      </c>
      <c r="K355" s="6">
        <f t="shared" ca="1" si="64"/>
        <v>97109.0973753172</v>
      </c>
    </row>
    <row r="356" spans="1:11">
      <c r="A356" s="39">
        <f t="shared" ca="1" si="56"/>
        <v>29.364383561643837</v>
      </c>
      <c r="B356" s="20">
        <v>55670</v>
      </c>
      <c r="C356" s="42">
        <f t="shared" si="55"/>
        <v>2.44140625E-2</v>
      </c>
      <c r="D356">
        <f t="shared" si="57"/>
        <v>144</v>
      </c>
      <c r="E356" s="44">
        <f t="shared" si="58"/>
        <v>3.515625</v>
      </c>
      <c r="F356" s="45">
        <f t="shared" si="59"/>
        <v>108.984375</v>
      </c>
      <c r="G356" s="40">
        <f t="shared" ca="1" si="60"/>
        <v>20919791.796875</v>
      </c>
      <c r="H356" s="38">
        <f t="shared" si="61"/>
        <v>108.984375</v>
      </c>
      <c r="I356" s="6">
        <f t="shared" si="62"/>
        <v>15000</v>
      </c>
      <c r="J356" s="6">
        <f t="shared" si="63"/>
        <v>1634765.625</v>
      </c>
      <c r="K356" s="6">
        <f t="shared" ca="1" si="64"/>
        <v>99537.061015221276</v>
      </c>
    </row>
    <row r="357" spans="1:11">
      <c r="A357" s="39">
        <f t="shared" ca="1" si="56"/>
        <v>29.446575342465753</v>
      </c>
      <c r="B357" s="20">
        <v>55700</v>
      </c>
      <c r="C357" s="42">
        <f t="shared" si="55"/>
        <v>2.44140625E-2</v>
      </c>
      <c r="D357">
        <f t="shared" si="57"/>
        <v>144</v>
      </c>
      <c r="E357" s="44">
        <f t="shared" si="58"/>
        <v>3.515625</v>
      </c>
      <c r="F357" s="45">
        <f t="shared" si="59"/>
        <v>105.46875</v>
      </c>
      <c r="G357" s="40">
        <f t="shared" ca="1" si="60"/>
        <v>20919897.265625</v>
      </c>
      <c r="H357" s="38">
        <f t="shared" si="61"/>
        <v>105.46875</v>
      </c>
      <c r="I357" s="6">
        <f t="shared" si="62"/>
        <v>15000</v>
      </c>
      <c r="J357" s="6">
        <f t="shared" si="63"/>
        <v>1582031.25</v>
      </c>
      <c r="K357" s="6">
        <f t="shared" ca="1" si="64"/>
        <v>95574.544253096916</v>
      </c>
    </row>
    <row r="358" spans="1:11">
      <c r="A358" s="39">
        <f t="shared" ca="1" si="56"/>
        <v>29.531506849315068</v>
      </c>
      <c r="B358" s="20">
        <v>55731</v>
      </c>
      <c r="C358" s="42">
        <f t="shared" si="55"/>
        <v>2.44140625E-2</v>
      </c>
      <c r="D358">
        <f t="shared" si="57"/>
        <v>144</v>
      </c>
      <c r="E358" s="44">
        <f t="shared" si="58"/>
        <v>3.515625</v>
      </c>
      <c r="F358" s="45">
        <f t="shared" si="59"/>
        <v>108.984375</v>
      </c>
      <c r="G358" s="40">
        <f t="shared" ca="1" si="60"/>
        <v>20920006.25</v>
      </c>
      <c r="H358" s="38">
        <f t="shared" si="61"/>
        <v>108.984375</v>
      </c>
      <c r="I358" s="6">
        <f t="shared" si="62"/>
        <v>15000</v>
      </c>
      <c r="J358" s="6">
        <f t="shared" si="63"/>
        <v>1634765.625</v>
      </c>
      <c r="K358" s="6">
        <f t="shared" ca="1" si="64"/>
        <v>97964.140332340292</v>
      </c>
    </row>
    <row r="359" spans="1:11">
      <c r="A359" s="39">
        <f t="shared" ca="1" si="56"/>
        <v>29.616438356164384</v>
      </c>
      <c r="B359" s="20">
        <v>55762</v>
      </c>
      <c r="C359" s="42">
        <f t="shared" si="55"/>
        <v>2.44140625E-2</v>
      </c>
      <c r="D359">
        <f t="shared" si="57"/>
        <v>144</v>
      </c>
      <c r="E359" s="44">
        <f t="shared" si="58"/>
        <v>3.515625</v>
      </c>
      <c r="F359" s="45">
        <f t="shared" si="59"/>
        <v>108.984375</v>
      </c>
      <c r="G359" s="40">
        <f t="shared" ca="1" si="60"/>
        <v>20920115.234375</v>
      </c>
      <c r="H359" s="38">
        <f t="shared" si="61"/>
        <v>108.984375</v>
      </c>
      <c r="I359" s="6">
        <f t="shared" si="62"/>
        <v>15000</v>
      </c>
      <c r="J359" s="6">
        <f t="shared" si="63"/>
        <v>1634765.625</v>
      </c>
      <c r="K359" s="6">
        <f t="shared" ca="1" si="64"/>
        <v>97174.337541244997</v>
      </c>
    </row>
    <row r="360" spans="1:11">
      <c r="A360" s="39">
        <f t="shared" ca="1" si="56"/>
        <v>29.698630136986303</v>
      </c>
      <c r="B360" s="20">
        <v>55792</v>
      </c>
      <c r="C360" s="42">
        <f t="shared" si="55"/>
        <v>2.44140625E-2</v>
      </c>
      <c r="D360">
        <f t="shared" si="57"/>
        <v>144</v>
      </c>
      <c r="E360" s="44">
        <f t="shared" si="58"/>
        <v>3.515625</v>
      </c>
      <c r="F360" s="45">
        <f t="shared" si="59"/>
        <v>105.46875</v>
      </c>
      <c r="G360" s="40">
        <f t="shared" ca="1" si="60"/>
        <v>20920220.703125</v>
      </c>
      <c r="H360" s="38">
        <f t="shared" si="61"/>
        <v>105.46875</v>
      </c>
      <c r="I360" s="6">
        <f t="shared" si="62"/>
        <v>15000</v>
      </c>
      <c r="J360" s="6">
        <f t="shared" si="63"/>
        <v>1582031.25</v>
      </c>
      <c r="K360" s="6">
        <f t="shared" ca="1" si="64"/>
        <v>93305.879527434096</v>
      </c>
    </row>
    <row r="361" spans="1:11">
      <c r="A361" s="39">
        <f t="shared" ca="1" si="56"/>
        <v>29.783561643835615</v>
      </c>
      <c r="B361" s="20">
        <v>55823</v>
      </c>
      <c r="C361" s="42">
        <f t="shared" si="55"/>
        <v>2.44140625E-2</v>
      </c>
      <c r="D361">
        <f t="shared" si="57"/>
        <v>144</v>
      </c>
      <c r="E361" s="44">
        <f t="shared" si="58"/>
        <v>3.515625</v>
      </c>
      <c r="F361" s="45">
        <f t="shared" si="59"/>
        <v>108.984375</v>
      </c>
      <c r="G361" s="40">
        <f t="shared" ca="1" si="60"/>
        <v>20920329.6875</v>
      </c>
      <c r="H361" s="38">
        <f t="shared" si="61"/>
        <v>108.984375</v>
      </c>
      <c r="I361" s="6">
        <f t="shared" si="62"/>
        <v>15000</v>
      </c>
      <c r="J361" s="6">
        <f t="shared" si="63"/>
        <v>1634765.625</v>
      </c>
      <c r="K361" s="6">
        <f t="shared" ca="1" si="64"/>
        <v>95638.753470297728</v>
      </c>
    </row>
    <row r="362" spans="1:11">
      <c r="A362" s="39">
        <f t="shared" ca="1" si="56"/>
        <v>29.865753424657534</v>
      </c>
      <c r="B362" s="20">
        <v>55853</v>
      </c>
      <c r="C362" s="42">
        <f t="shared" si="55"/>
        <v>2.44140625E-2</v>
      </c>
      <c r="D362">
        <f t="shared" si="57"/>
        <v>144</v>
      </c>
      <c r="E362" s="44">
        <f t="shared" si="58"/>
        <v>3.515625</v>
      </c>
      <c r="F362" s="45">
        <f t="shared" si="59"/>
        <v>105.46875</v>
      </c>
      <c r="G362" s="40">
        <f t="shared" ca="1" si="60"/>
        <v>20920435.15625</v>
      </c>
      <c r="H362" s="38">
        <f t="shared" si="61"/>
        <v>105.46875</v>
      </c>
      <c r="I362" s="6">
        <f t="shared" si="62"/>
        <v>15000</v>
      </c>
      <c r="J362" s="6">
        <f t="shared" si="63"/>
        <v>1582031.25</v>
      </c>
      <c r="K362" s="6">
        <f t="shared" ca="1" si="64"/>
        <v>91831.426230880941</v>
      </c>
    </row>
    <row r="363" spans="1:11">
      <c r="A363" s="39">
        <f t="shared" ca="1" si="56"/>
        <v>29.950684931506849</v>
      </c>
      <c r="B363" s="20">
        <v>55884</v>
      </c>
      <c r="C363" s="42">
        <f t="shared" si="55"/>
        <v>2.44140625E-2</v>
      </c>
      <c r="D363">
        <f t="shared" si="57"/>
        <v>144</v>
      </c>
      <c r="E363" s="44">
        <f t="shared" si="58"/>
        <v>3.515625</v>
      </c>
      <c r="F363" s="45">
        <f t="shared" si="59"/>
        <v>108.984375</v>
      </c>
      <c r="G363" s="40">
        <f t="shared" ca="1" si="60"/>
        <v>20920544.140625</v>
      </c>
      <c r="H363" s="38">
        <f t="shared" si="61"/>
        <v>108.984375</v>
      </c>
      <c r="I363" s="6">
        <f t="shared" si="62"/>
        <v>15000</v>
      </c>
      <c r="J363" s="6">
        <f t="shared" si="63"/>
        <v>1634765.625</v>
      </c>
      <c r="K363" s="6">
        <f t="shared" ca="1" si="64"/>
        <v>94127.435254910743</v>
      </c>
    </row>
    <row r="364" spans="1:11">
      <c r="A364" s="39">
        <f t="shared" ca="1" si="56"/>
        <v>30.035616438356165</v>
      </c>
      <c r="B364" s="20">
        <v>55915</v>
      </c>
      <c r="C364" s="42">
        <f t="shared" si="55"/>
        <v>2.44140625E-2</v>
      </c>
      <c r="D364">
        <f t="shared" si="57"/>
        <v>144</v>
      </c>
      <c r="E364" s="44">
        <f t="shared" si="58"/>
        <v>3.515625</v>
      </c>
      <c r="F364" s="45">
        <f t="shared" si="59"/>
        <v>108.984375</v>
      </c>
      <c r="G364" s="40">
        <f t="shared" ca="1" si="60"/>
        <v>20920653.125</v>
      </c>
      <c r="H364" s="38">
        <f t="shared" si="61"/>
        <v>108.984375</v>
      </c>
      <c r="I364" s="6">
        <f t="shared" si="62"/>
        <v>15000</v>
      </c>
      <c r="J364" s="6">
        <f t="shared" si="63"/>
        <v>1634765.625</v>
      </c>
      <c r="K364" s="6">
        <f t="shared" ca="1" si="64"/>
        <v>93368.564602539656</v>
      </c>
    </row>
    <row r="365" spans="1:11">
      <c r="A365" s="39">
        <f t="shared" ca="1" si="56"/>
        <v>30.112328767123287</v>
      </c>
      <c r="B365" s="20">
        <v>55943</v>
      </c>
      <c r="C365" s="42">
        <f t="shared" si="55"/>
        <v>2.44140625E-2</v>
      </c>
      <c r="D365">
        <f t="shared" si="57"/>
        <v>144</v>
      </c>
      <c r="E365" s="44">
        <f t="shared" si="58"/>
        <v>3.515625</v>
      </c>
      <c r="F365" s="45">
        <f t="shared" si="59"/>
        <v>98.4375</v>
      </c>
      <c r="G365" s="40">
        <f t="shared" ca="1" si="60"/>
        <v>20920751.5625</v>
      </c>
      <c r="H365" s="38">
        <f t="shared" si="61"/>
        <v>98.4375</v>
      </c>
      <c r="I365" s="6">
        <f t="shared" si="62"/>
        <v>15000</v>
      </c>
      <c r="J365" s="6">
        <f t="shared" si="63"/>
        <v>1476562.5</v>
      </c>
      <c r="K365" s="6">
        <f t="shared" ca="1" si="64"/>
        <v>83718.548594346124</v>
      </c>
    </row>
    <row r="366" spans="1:11">
      <c r="A366" s="39">
        <f t="shared" ca="1" si="56"/>
        <v>30.197260273972603</v>
      </c>
      <c r="B366" s="20">
        <v>55974</v>
      </c>
      <c r="C366" s="42">
        <f t="shared" si="55"/>
        <v>2.44140625E-2</v>
      </c>
      <c r="D366">
        <f t="shared" si="57"/>
        <v>144</v>
      </c>
      <c r="E366" s="44">
        <f t="shared" si="58"/>
        <v>3.515625</v>
      </c>
      <c r="F366" s="45">
        <f t="shared" si="59"/>
        <v>108.984375</v>
      </c>
      <c r="G366" s="40">
        <f t="shared" ca="1" si="60"/>
        <v>20920860.546875</v>
      </c>
      <c r="H366" s="38">
        <f t="shared" si="61"/>
        <v>108.984375</v>
      </c>
      <c r="I366" s="6">
        <f t="shared" si="62"/>
        <v>15000</v>
      </c>
      <c r="J366" s="6">
        <f t="shared" si="63"/>
        <v>1634765.625</v>
      </c>
      <c r="K366" s="6">
        <f t="shared" ca="1" si="64"/>
        <v>91941.124225628722</v>
      </c>
    </row>
    <row r="367" spans="1:11">
      <c r="A367" s="39">
        <f t="shared" ca="1" si="56"/>
        <v>30.279452054794522</v>
      </c>
      <c r="B367" s="20">
        <v>56004</v>
      </c>
      <c r="C367" s="42">
        <f t="shared" si="55"/>
        <v>2.44140625E-2</v>
      </c>
      <c r="D367">
        <f t="shared" si="57"/>
        <v>144</v>
      </c>
      <c r="E367" s="44">
        <f t="shared" si="58"/>
        <v>3.515625</v>
      </c>
      <c r="F367" s="45">
        <f t="shared" si="59"/>
        <v>105.46875</v>
      </c>
      <c r="G367" s="40">
        <f t="shared" ca="1" si="60"/>
        <v>20920966.015625</v>
      </c>
      <c r="H367" s="38">
        <f t="shared" si="61"/>
        <v>105.46875</v>
      </c>
      <c r="I367" s="6">
        <f t="shared" si="62"/>
        <v>15000</v>
      </c>
      <c r="J367" s="6">
        <f t="shared" si="63"/>
        <v>1582031.25</v>
      </c>
      <c r="K367" s="6">
        <f t="shared" ca="1" si="64"/>
        <v>88280.997613924745</v>
      </c>
    </row>
    <row r="368" spans="1:11">
      <c r="A368" s="39">
        <f t="shared" ca="1" si="56"/>
        <v>30.364383561643837</v>
      </c>
      <c r="B368" s="20">
        <v>56035</v>
      </c>
      <c r="C368" s="42">
        <f t="shared" si="55"/>
        <v>2.44140625E-2</v>
      </c>
      <c r="D368">
        <f t="shared" si="57"/>
        <v>144</v>
      </c>
      <c r="E368" s="44">
        <f t="shared" si="58"/>
        <v>3.515625</v>
      </c>
      <c r="F368" s="45">
        <f t="shared" si="59"/>
        <v>108.984375</v>
      </c>
      <c r="G368" s="40">
        <f t="shared" ca="1" si="60"/>
        <v>20921075</v>
      </c>
      <c r="H368" s="38">
        <f t="shared" si="61"/>
        <v>108.984375</v>
      </c>
      <c r="I368" s="6">
        <f t="shared" si="62"/>
        <v>15000</v>
      </c>
      <c r="J368" s="6">
        <f t="shared" si="63"/>
        <v>1634765.625</v>
      </c>
      <c r="K368" s="6">
        <f t="shared" ca="1" si="64"/>
        <v>90488.237286564792</v>
      </c>
    </row>
    <row r="369" spans="1:11">
      <c r="A369" s="39">
        <f t="shared" ca="1" si="56"/>
        <v>30.446575342465753</v>
      </c>
      <c r="B369" s="20">
        <v>56065</v>
      </c>
      <c r="C369" s="42">
        <f t="shared" si="55"/>
        <v>2.44140625E-2</v>
      </c>
      <c r="D369">
        <f t="shared" si="57"/>
        <v>144</v>
      </c>
      <c r="E369" s="44">
        <f t="shared" si="58"/>
        <v>3.515625</v>
      </c>
      <c r="F369" s="45">
        <f t="shared" si="59"/>
        <v>105.46875</v>
      </c>
      <c r="G369" s="40">
        <f t="shared" ca="1" si="60"/>
        <v>20921180.46875</v>
      </c>
      <c r="H369" s="38">
        <f t="shared" si="61"/>
        <v>105.46875</v>
      </c>
      <c r="I369" s="6">
        <f t="shared" si="62"/>
        <v>15000</v>
      </c>
      <c r="J369" s="6">
        <f t="shared" si="63"/>
        <v>1582031.25</v>
      </c>
      <c r="K369" s="6">
        <f t="shared" ca="1" si="64"/>
        <v>86885.949320997199</v>
      </c>
    </row>
    <row r="370" spans="1:11">
      <c r="A370" s="39">
        <f t="shared" ca="1" si="56"/>
        <v>30.531506849315068</v>
      </c>
      <c r="B370" s="20">
        <v>56096</v>
      </c>
      <c r="C370" s="42">
        <f t="shared" si="55"/>
        <v>2.44140625E-2</v>
      </c>
      <c r="D370">
        <f t="shared" si="57"/>
        <v>144</v>
      </c>
      <c r="E370" s="44">
        <f t="shared" si="58"/>
        <v>3.515625</v>
      </c>
      <c r="F370" s="45">
        <f t="shared" si="59"/>
        <v>108.984375</v>
      </c>
      <c r="G370" s="40">
        <f t="shared" ca="1" si="60"/>
        <v>20921289.453125</v>
      </c>
      <c r="H370" s="38">
        <f t="shared" si="61"/>
        <v>108.984375</v>
      </c>
      <c r="I370" s="6">
        <f t="shared" si="62"/>
        <v>15000</v>
      </c>
      <c r="J370" s="6">
        <f t="shared" si="63"/>
        <v>1634765.625</v>
      </c>
      <c r="K370" s="6">
        <f t="shared" ca="1" si="64"/>
        <v>89058.309393036645</v>
      </c>
    </row>
    <row r="371" spans="1:11">
      <c r="A371" s="39">
        <f t="shared" ca="1" si="56"/>
        <v>30.616438356164384</v>
      </c>
      <c r="B371" s="20">
        <v>56127</v>
      </c>
      <c r="C371" s="42">
        <f t="shared" si="55"/>
        <v>2.44140625E-2</v>
      </c>
      <c r="D371">
        <f t="shared" si="57"/>
        <v>144</v>
      </c>
      <c r="E371" s="44">
        <f t="shared" si="58"/>
        <v>3.515625</v>
      </c>
      <c r="F371" s="45">
        <f t="shared" si="59"/>
        <v>108.984375</v>
      </c>
      <c r="G371" s="40">
        <f t="shared" ca="1" si="60"/>
        <v>20921398.4375</v>
      </c>
      <c r="H371" s="38">
        <f t="shared" si="61"/>
        <v>108.984375</v>
      </c>
      <c r="I371" s="6">
        <f t="shared" si="62"/>
        <v>15000</v>
      </c>
      <c r="J371" s="6">
        <f t="shared" si="63"/>
        <v>1634765.625</v>
      </c>
      <c r="K371" s="6">
        <f t="shared" ca="1" si="64"/>
        <v>88340.306855677234</v>
      </c>
    </row>
    <row r="372" spans="1:11">
      <c r="A372" s="39">
        <f t="shared" ca="1" si="56"/>
        <v>30.698630136986303</v>
      </c>
      <c r="B372" s="20">
        <v>56157</v>
      </c>
      <c r="C372" s="42">
        <f t="shared" si="55"/>
        <v>2.44140625E-2</v>
      </c>
      <c r="D372">
        <f t="shared" si="57"/>
        <v>144</v>
      </c>
      <c r="E372" s="44">
        <f t="shared" si="58"/>
        <v>3.515625</v>
      </c>
      <c r="F372" s="45">
        <f t="shared" si="59"/>
        <v>105.46875</v>
      </c>
      <c r="G372" s="40">
        <f t="shared" ca="1" si="60"/>
        <v>20921503.90625</v>
      </c>
      <c r="H372" s="38">
        <f t="shared" si="61"/>
        <v>105.46875</v>
      </c>
      <c r="I372" s="6">
        <f t="shared" si="62"/>
        <v>15000</v>
      </c>
      <c r="J372" s="6">
        <f t="shared" si="63"/>
        <v>1582031.25</v>
      </c>
      <c r="K372" s="6">
        <f t="shared" ca="1" si="64"/>
        <v>84823.526843121886</v>
      </c>
    </row>
    <row r="373" spans="1:11">
      <c r="A373" s="39">
        <f t="shared" ca="1" si="56"/>
        <v>30.783561643835615</v>
      </c>
      <c r="B373" s="20">
        <v>56188</v>
      </c>
      <c r="C373" s="42">
        <f t="shared" si="55"/>
        <v>2.44140625E-2</v>
      </c>
      <c r="D373">
        <f t="shared" si="57"/>
        <v>144</v>
      </c>
      <c r="E373" s="44">
        <f t="shared" si="58"/>
        <v>3.515625</v>
      </c>
      <c r="F373" s="45">
        <f t="shared" si="59"/>
        <v>108.984375</v>
      </c>
      <c r="G373" s="40">
        <f t="shared" ca="1" si="60"/>
        <v>20921612.890625</v>
      </c>
      <c r="H373" s="38">
        <f t="shared" si="61"/>
        <v>108.984375</v>
      </c>
      <c r="I373" s="6">
        <f t="shared" si="62"/>
        <v>15000</v>
      </c>
      <c r="J373" s="6">
        <f t="shared" si="63"/>
        <v>1634765.625</v>
      </c>
      <c r="K373" s="6">
        <f t="shared" ca="1" si="64"/>
        <v>86944.321336634268</v>
      </c>
    </row>
    <row r="374" spans="1:11">
      <c r="A374" s="39">
        <f t="shared" ca="1" si="56"/>
        <v>30.865753424657534</v>
      </c>
      <c r="B374" s="20">
        <v>56218</v>
      </c>
      <c r="C374" s="42">
        <f t="shared" si="55"/>
        <v>2.44140625E-2</v>
      </c>
      <c r="D374">
        <f t="shared" si="57"/>
        <v>144</v>
      </c>
      <c r="E374" s="44">
        <f t="shared" si="58"/>
        <v>3.515625</v>
      </c>
      <c r="F374" s="45">
        <f t="shared" si="59"/>
        <v>105.46875</v>
      </c>
      <c r="G374" s="40">
        <f t="shared" ca="1" si="60"/>
        <v>20921718.359375</v>
      </c>
      <c r="H374" s="38">
        <f t="shared" si="61"/>
        <v>105.46875</v>
      </c>
      <c r="I374" s="6">
        <f t="shared" si="62"/>
        <v>15000</v>
      </c>
      <c r="J374" s="6">
        <f t="shared" si="63"/>
        <v>1582031.25</v>
      </c>
      <c r="K374" s="6">
        <f t="shared" ca="1" si="64"/>
        <v>83483.114755346323</v>
      </c>
    </row>
    <row r="375" spans="1:11">
      <c r="A375" s="39">
        <f t="shared" ca="1" si="56"/>
        <v>30.950684931506849</v>
      </c>
      <c r="B375" s="20">
        <v>56249</v>
      </c>
      <c r="C375" s="42">
        <f t="shared" si="55"/>
        <v>2.44140625E-2</v>
      </c>
      <c r="D375">
        <f t="shared" si="57"/>
        <v>144</v>
      </c>
      <c r="E375" s="44">
        <f t="shared" si="58"/>
        <v>3.515625</v>
      </c>
      <c r="F375" s="45">
        <f t="shared" si="59"/>
        <v>108.984375</v>
      </c>
      <c r="G375" s="40">
        <f t="shared" ca="1" si="60"/>
        <v>20921827.34375</v>
      </c>
      <c r="H375" s="38">
        <f t="shared" si="61"/>
        <v>108.984375</v>
      </c>
      <c r="I375" s="6">
        <f t="shared" si="62"/>
        <v>15000</v>
      </c>
      <c r="J375" s="6">
        <f t="shared" si="63"/>
        <v>1634765.625</v>
      </c>
      <c r="K375" s="6">
        <f t="shared" ca="1" si="64"/>
        <v>85570.395686282485</v>
      </c>
    </row>
    <row r="376" spans="1:11">
      <c r="A376" s="39">
        <f t="shared" ca="1" si="56"/>
        <v>31.035616438356165</v>
      </c>
      <c r="B376" s="20">
        <v>56280</v>
      </c>
      <c r="C376" s="42">
        <f t="shared" si="55"/>
        <v>2.44140625E-2</v>
      </c>
      <c r="D376">
        <f t="shared" si="57"/>
        <v>144</v>
      </c>
      <c r="E376" s="44">
        <f t="shared" si="58"/>
        <v>3.515625</v>
      </c>
      <c r="F376" s="45">
        <f t="shared" si="59"/>
        <v>108.984375</v>
      </c>
      <c r="G376" s="40">
        <f t="shared" ca="1" si="60"/>
        <v>20921936.328125</v>
      </c>
      <c r="H376" s="38">
        <f t="shared" si="61"/>
        <v>108.984375</v>
      </c>
      <c r="I376" s="6">
        <f t="shared" si="62"/>
        <v>15000</v>
      </c>
      <c r="J376" s="6">
        <f t="shared" si="63"/>
        <v>1634765.625</v>
      </c>
      <c r="K376" s="6">
        <f t="shared" ca="1" si="64"/>
        <v>84880.513275036064</v>
      </c>
    </row>
    <row r="377" spans="1:11">
      <c r="A377" s="39">
        <f t="shared" ca="1" si="56"/>
        <v>31.112328767123287</v>
      </c>
      <c r="B377" s="20">
        <v>56308</v>
      </c>
      <c r="C377" s="42">
        <f t="shared" si="55"/>
        <v>2.44140625E-2</v>
      </c>
      <c r="D377">
        <f t="shared" si="57"/>
        <v>144</v>
      </c>
      <c r="E377" s="44">
        <f t="shared" si="58"/>
        <v>3.515625</v>
      </c>
      <c r="F377" s="45">
        <f t="shared" si="59"/>
        <v>98.4375</v>
      </c>
      <c r="G377" s="40">
        <f t="shared" ca="1" si="60"/>
        <v>20922034.765625</v>
      </c>
      <c r="H377" s="38">
        <f t="shared" si="61"/>
        <v>98.4375</v>
      </c>
      <c r="I377" s="6">
        <f t="shared" si="62"/>
        <v>15000</v>
      </c>
      <c r="J377" s="6">
        <f t="shared" si="63"/>
        <v>1476562.5</v>
      </c>
      <c r="K377" s="6">
        <f t="shared" ca="1" si="64"/>
        <v>76107.771449405584</v>
      </c>
    </row>
    <row r="378" spans="1:11">
      <c r="A378" s="39">
        <f t="shared" ca="1" si="56"/>
        <v>31.197260273972603</v>
      </c>
      <c r="B378" s="20">
        <v>56339</v>
      </c>
      <c r="C378" s="42">
        <f t="shared" si="55"/>
        <v>2.44140625E-2</v>
      </c>
      <c r="D378">
        <f t="shared" si="57"/>
        <v>144</v>
      </c>
      <c r="E378" s="44">
        <f t="shared" si="58"/>
        <v>3.515625</v>
      </c>
      <c r="F378" s="45">
        <f t="shared" si="59"/>
        <v>108.984375</v>
      </c>
      <c r="G378" s="40">
        <f t="shared" ca="1" si="60"/>
        <v>20922143.75</v>
      </c>
      <c r="H378" s="38">
        <f t="shared" si="61"/>
        <v>108.984375</v>
      </c>
      <c r="I378" s="6">
        <f t="shared" si="62"/>
        <v>15000</v>
      </c>
      <c r="J378" s="6">
        <f t="shared" si="63"/>
        <v>1634765.625</v>
      </c>
      <c r="K378" s="6">
        <f t="shared" ca="1" si="64"/>
        <v>83582.840205116998</v>
      </c>
    </row>
    <row r="379" spans="1:11">
      <c r="A379" s="39">
        <f t="shared" ca="1" si="56"/>
        <v>31.279452054794522</v>
      </c>
      <c r="B379" s="20">
        <v>56369</v>
      </c>
      <c r="C379" s="42">
        <f t="shared" si="55"/>
        <v>2.44140625E-2</v>
      </c>
      <c r="D379">
        <f t="shared" si="57"/>
        <v>144</v>
      </c>
      <c r="E379" s="44">
        <f t="shared" si="58"/>
        <v>3.515625</v>
      </c>
      <c r="F379" s="45">
        <f t="shared" si="59"/>
        <v>105.46875</v>
      </c>
      <c r="G379" s="40">
        <f t="shared" ca="1" si="60"/>
        <v>20922249.21875</v>
      </c>
      <c r="H379" s="38">
        <f t="shared" si="61"/>
        <v>105.46875</v>
      </c>
      <c r="I379" s="6">
        <f t="shared" si="62"/>
        <v>15000</v>
      </c>
      <c r="J379" s="6">
        <f t="shared" si="63"/>
        <v>1582031.25</v>
      </c>
      <c r="K379" s="6">
        <f t="shared" ca="1" si="64"/>
        <v>80255.452376295201</v>
      </c>
    </row>
    <row r="380" spans="1:11">
      <c r="A380" s="39">
        <f t="shared" ca="1" si="56"/>
        <v>31.364383561643837</v>
      </c>
      <c r="B380" s="20">
        <v>56400</v>
      </c>
      <c r="C380" s="42">
        <f t="shared" si="55"/>
        <v>2.44140625E-2</v>
      </c>
      <c r="D380">
        <f t="shared" si="57"/>
        <v>144</v>
      </c>
      <c r="E380" s="44">
        <f t="shared" si="58"/>
        <v>3.515625</v>
      </c>
      <c r="F380" s="45">
        <f t="shared" si="59"/>
        <v>108.984375</v>
      </c>
      <c r="G380" s="40">
        <f t="shared" ca="1" si="60"/>
        <v>20922358.203125</v>
      </c>
      <c r="H380" s="38">
        <f t="shared" si="61"/>
        <v>108.984375</v>
      </c>
      <c r="I380" s="6">
        <f t="shared" si="62"/>
        <v>15000</v>
      </c>
      <c r="J380" s="6">
        <f t="shared" si="63"/>
        <v>1634765.625</v>
      </c>
      <c r="K380" s="6">
        <f t="shared" ca="1" si="64"/>
        <v>82262.033896877096</v>
      </c>
    </row>
    <row r="381" spans="1:11">
      <c r="A381" s="39">
        <f t="shared" ca="1" si="56"/>
        <v>31.446575342465753</v>
      </c>
      <c r="B381" s="20">
        <v>56430</v>
      </c>
      <c r="C381" s="42">
        <f t="shared" si="55"/>
        <v>2.44140625E-2</v>
      </c>
      <c r="D381">
        <f t="shared" si="57"/>
        <v>144</v>
      </c>
      <c r="E381" s="44">
        <f t="shared" si="58"/>
        <v>3.515625</v>
      </c>
      <c r="F381" s="45">
        <f t="shared" si="59"/>
        <v>105.46875</v>
      </c>
      <c r="G381" s="40">
        <f t="shared" ca="1" si="60"/>
        <v>20922463.671875</v>
      </c>
      <c r="H381" s="38">
        <f t="shared" si="61"/>
        <v>105.46875</v>
      </c>
      <c r="I381" s="6">
        <f t="shared" si="62"/>
        <v>15000</v>
      </c>
      <c r="J381" s="6">
        <f t="shared" si="63"/>
        <v>1582031.25</v>
      </c>
      <c r="K381" s="6">
        <f t="shared" ca="1" si="64"/>
        <v>78987.226655451974</v>
      </c>
    </row>
    <row r="382" spans="1:11">
      <c r="A382" s="39">
        <f t="shared" ca="1" si="56"/>
        <v>31.531506849315068</v>
      </c>
      <c r="B382" s="20">
        <v>56461</v>
      </c>
      <c r="C382" s="42">
        <f t="shared" si="55"/>
        <v>2.44140625E-2</v>
      </c>
      <c r="D382">
        <f t="shared" si="57"/>
        <v>144</v>
      </c>
      <c r="E382" s="44">
        <f t="shared" si="58"/>
        <v>3.515625</v>
      </c>
      <c r="F382" s="45">
        <f t="shared" si="59"/>
        <v>108.984375</v>
      </c>
      <c r="G382" s="40">
        <f t="shared" ca="1" si="60"/>
        <v>20922572.65625</v>
      </c>
      <c r="H382" s="38">
        <f t="shared" si="61"/>
        <v>108.984375</v>
      </c>
      <c r="I382" s="6">
        <f t="shared" si="62"/>
        <v>15000</v>
      </c>
      <c r="J382" s="6">
        <f t="shared" si="63"/>
        <v>1634765.625</v>
      </c>
      <c r="K382" s="6">
        <f t="shared" ca="1" si="64"/>
        <v>80962.099448215144</v>
      </c>
    </row>
    <row r="383" spans="1:11">
      <c r="A383" s="39">
        <f t="shared" ca="1" si="56"/>
        <v>31.616438356164384</v>
      </c>
      <c r="B383" s="20">
        <v>56492</v>
      </c>
      <c r="C383" s="42">
        <f t="shared" si="55"/>
        <v>2.44140625E-2</v>
      </c>
      <c r="D383">
        <f t="shared" si="57"/>
        <v>144</v>
      </c>
      <c r="E383" s="44">
        <f t="shared" si="58"/>
        <v>3.515625</v>
      </c>
      <c r="F383" s="45">
        <f t="shared" si="59"/>
        <v>108.984375</v>
      </c>
      <c r="G383" s="40">
        <f t="shared" ca="1" si="60"/>
        <v>20922681.640625</v>
      </c>
      <c r="H383" s="38">
        <f t="shared" si="61"/>
        <v>108.984375</v>
      </c>
      <c r="I383" s="6">
        <f t="shared" si="62"/>
        <v>15000</v>
      </c>
      <c r="J383" s="6">
        <f t="shared" si="63"/>
        <v>1634765.625</v>
      </c>
      <c r="K383" s="6">
        <f t="shared" ca="1" si="64"/>
        <v>80309.369868797497</v>
      </c>
    </row>
    <row r="384" spans="1:11">
      <c r="A384" s="39">
        <f t="shared" ca="1" si="56"/>
        <v>31.698630136986303</v>
      </c>
      <c r="B384" s="20">
        <v>56522</v>
      </c>
      <c r="C384" s="42">
        <f t="shared" si="55"/>
        <v>2.44140625E-2</v>
      </c>
      <c r="D384">
        <f t="shared" si="57"/>
        <v>144</v>
      </c>
      <c r="E384" s="44">
        <f t="shared" si="58"/>
        <v>3.515625</v>
      </c>
      <c r="F384" s="45">
        <f t="shared" si="59"/>
        <v>105.46875</v>
      </c>
      <c r="G384" s="40">
        <f t="shared" ca="1" si="60"/>
        <v>20922787.109375</v>
      </c>
      <c r="H384" s="38">
        <f t="shared" si="61"/>
        <v>105.46875</v>
      </c>
      <c r="I384" s="6">
        <f t="shared" si="62"/>
        <v>15000</v>
      </c>
      <c r="J384" s="6">
        <f t="shared" si="63"/>
        <v>1582031.25</v>
      </c>
      <c r="K384" s="6">
        <f t="shared" ca="1" si="64"/>
        <v>77112.297130110805</v>
      </c>
    </row>
    <row r="385" spans="1:11">
      <c r="A385" s="39">
        <f t="shared" ca="1" si="56"/>
        <v>31.783561643835615</v>
      </c>
      <c r="B385" s="20">
        <v>56553</v>
      </c>
      <c r="C385" s="42">
        <f t="shared" si="55"/>
        <v>2.44140625E-2</v>
      </c>
      <c r="D385">
        <f t="shared" si="57"/>
        <v>144</v>
      </c>
      <c r="E385" s="44">
        <f t="shared" si="58"/>
        <v>3.515625</v>
      </c>
      <c r="F385" s="45">
        <f t="shared" si="59"/>
        <v>108.984375</v>
      </c>
      <c r="G385" s="40">
        <f t="shared" ca="1" si="60"/>
        <v>20922896.09375</v>
      </c>
      <c r="H385" s="38">
        <f t="shared" si="61"/>
        <v>108.984375</v>
      </c>
      <c r="I385" s="6">
        <f t="shared" si="62"/>
        <v>15000</v>
      </c>
      <c r="J385" s="6">
        <f t="shared" si="63"/>
        <v>1634765.625</v>
      </c>
      <c r="K385" s="6">
        <f t="shared" ca="1" si="64"/>
        <v>79040.292124212981</v>
      </c>
    </row>
    <row r="386" spans="1:11">
      <c r="A386" s="39">
        <f t="shared" ca="1" si="56"/>
        <v>31.865753424657534</v>
      </c>
      <c r="B386" s="20">
        <v>56583</v>
      </c>
      <c r="C386" s="42">
        <f t="shared" si="55"/>
        <v>2.44140625E-2</v>
      </c>
      <c r="D386">
        <f t="shared" si="57"/>
        <v>144</v>
      </c>
      <c r="E386" s="44">
        <f t="shared" si="58"/>
        <v>3.515625</v>
      </c>
      <c r="F386" s="45">
        <f t="shared" si="59"/>
        <v>105.46875</v>
      </c>
      <c r="G386" s="40">
        <f t="shared" ca="1" si="60"/>
        <v>20923001.5625</v>
      </c>
      <c r="H386" s="38">
        <f t="shared" si="61"/>
        <v>105.46875</v>
      </c>
      <c r="I386" s="6">
        <f t="shared" si="62"/>
        <v>15000</v>
      </c>
      <c r="J386" s="6">
        <f t="shared" si="63"/>
        <v>1582031.25</v>
      </c>
      <c r="K386" s="6">
        <f t="shared" ca="1" si="64"/>
        <v>75893.740686678488</v>
      </c>
    </row>
    <row r="387" spans="1:11">
      <c r="A387" s="39">
        <f t="shared" ca="1" si="56"/>
        <v>31.950684931506849</v>
      </c>
      <c r="B387" s="20">
        <v>56614</v>
      </c>
      <c r="C387" s="42">
        <f t="shared" si="55"/>
        <v>2.44140625E-2</v>
      </c>
      <c r="D387">
        <f t="shared" si="57"/>
        <v>144</v>
      </c>
      <c r="E387" s="44">
        <f t="shared" si="58"/>
        <v>3.515625</v>
      </c>
      <c r="F387" s="45">
        <f t="shared" si="59"/>
        <v>108.984375</v>
      </c>
      <c r="G387" s="40">
        <f t="shared" ca="1" si="60"/>
        <v>20923110.546875</v>
      </c>
      <c r="H387" s="38">
        <f t="shared" si="61"/>
        <v>108.984375</v>
      </c>
      <c r="I387" s="6">
        <f t="shared" si="62"/>
        <v>15000</v>
      </c>
      <c r="J387" s="6">
        <f t="shared" si="63"/>
        <v>1634765.625</v>
      </c>
      <c r="K387" s="6">
        <f t="shared" ca="1" si="64"/>
        <v>77791.268805711341</v>
      </c>
    </row>
    <row r="388" spans="1:11">
      <c r="A388" s="39">
        <f t="shared" ca="1" si="56"/>
        <v>32.035616438356165</v>
      </c>
      <c r="B388" s="20">
        <v>56645</v>
      </c>
      <c r="C388" s="42">
        <f t="shared" ref="C388:C451" si="65">C340/2</f>
        <v>2.44140625E-2</v>
      </c>
      <c r="D388">
        <f t="shared" si="57"/>
        <v>144</v>
      </c>
      <c r="E388" s="44">
        <f t="shared" si="58"/>
        <v>3.515625</v>
      </c>
      <c r="F388" s="45">
        <f t="shared" si="59"/>
        <v>108.984375</v>
      </c>
      <c r="G388" s="40">
        <f t="shared" ca="1" si="60"/>
        <v>20923219.53125</v>
      </c>
      <c r="H388" s="38">
        <f t="shared" si="61"/>
        <v>108.984375</v>
      </c>
      <c r="I388" s="6">
        <f t="shared" si="62"/>
        <v>15000</v>
      </c>
      <c r="J388" s="6">
        <f t="shared" si="63"/>
        <v>1634765.625</v>
      </c>
      <c r="K388" s="6">
        <f t="shared" ca="1" si="64"/>
        <v>77164.102977305505</v>
      </c>
    </row>
    <row r="389" spans="1:11">
      <c r="A389" s="39">
        <f t="shared" ref="A389:A452" ca="1" si="66">(B389-$B$3)/365</f>
        <v>32.112328767123287</v>
      </c>
      <c r="B389" s="20">
        <v>56673</v>
      </c>
      <c r="C389" s="42">
        <f t="shared" si="65"/>
        <v>2.44140625E-2</v>
      </c>
      <c r="D389">
        <f t="shared" ref="D389:D452" si="67">(60/10)*24</f>
        <v>144</v>
      </c>
      <c r="E389" s="44">
        <f t="shared" ref="E389:E452" si="68">C389*D389</f>
        <v>3.515625</v>
      </c>
      <c r="F389" s="45">
        <f t="shared" ref="F389:F452" si="69">(B389-B388)*E389</f>
        <v>98.4375</v>
      </c>
      <c r="G389" s="40">
        <f t="shared" ref="G389:G452" ca="1" si="70">G388+F389</f>
        <v>20923317.96875</v>
      </c>
      <c r="H389" s="38">
        <f t="shared" ref="H389:H452" si="71">F389</f>
        <v>98.4375</v>
      </c>
      <c r="I389" s="6">
        <f t="shared" ref="I389:I452" si="72">$I$3</f>
        <v>15000</v>
      </c>
      <c r="J389" s="6">
        <f t="shared" ref="J389:J452" si="73">H389*I389</f>
        <v>1476562.5</v>
      </c>
      <c r="K389" s="6">
        <f t="shared" ref="K389:K452" ca="1" si="74">J389/(1+$K$3)^A389</f>
        <v>69188.883135823256</v>
      </c>
    </row>
    <row r="390" spans="1:11">
      <c r="A390" s="39">
        <f t="shared" ca="1" si="66"/>
        <v>32.197260273972603</v>
      </c>
      <c r="B390" s="20">
        <v>56704</v>
      </c>
      <c r="C390" s="42">
        <f t="shared" si="65"/>
        <v>2.44140625E-2</v>
      </c>
      <c r="D390">
        <f t="shared" si="67"/>
        <v>144</v>
      </c>
      <c r="E390" s="44">
        <f t="shared" si="68"/>
        <v>3.515625</v>
      </c>
      <c r="F390" s="45">
        <f t="shared" si="69"/>
        <v>108.984375</v>
      </c>
      <c r="G390" s="40">
        <f t="shared" ca="1" si="70"/>
        <v>20923426.953125</v>
      </c>
      <c r="H390" s="38">
        <f t="shared" si="71"/>
        <v>108.984375</v>
      </c>
      <c r="I390" s="6">
        <f t="shared" si="72"/>
        <v>15000</v>
      </c>
      <c r="J390" s="6">
        <f t="shared" si="73"/>
        <v>1634765.625</v>
      </c>
      <c r="K390" s="6">
        <f t="shared" ca="1" si="74"/>
        <v>75984.400186469997</v>
      </c>
    </row>
    <row r="391" spans="1:11">
      <c r="A391" s="39">
        <f t="shared" ca="1" si="66"/>
        <v>32.279452054794518</v>
      </c>
      <c r="B391" s="20">
        <v>56734</v>
      </c>
      <c r="C391" s="42">
        <f t="shared" si="65"/>
        <v>2.44140625E-2</v>
      </c>
      <c r="D391">
        <f t="shared" si="67"/>
        <v>144</v>
      </c>
      <c r="E391" s="44">
        <f t="shared" si="68"/>
        <v>3.515625</v>
      </c>
      <c r="F391" s="45">
        <f t="shared" si="69"/>
        <v>105.46875</v>
      </c>
      <c r="G391" s="40">
        <f t="shared" ca="1" si="70"/>
        <v>20923532.421875</v>
      </c>
      <c r="H391" s="38">
        <f t="shared" si="71"/>
        <v>105.46875</v>
      </c>
      <c r="I391" s="6">
        <f t="shared" si="72"/>
        <v>15000</v>
      </c>
      <c r="J391" s="6">
        <f t="shared" si="73"/>
        <v>1582031.25</v>
      </c>
      <c r="K391" s="6">
        <f t="shared" ca="1" si="74"/>
        <v>72959.502160268385</v>
      </c>
    </row>
    <row r="392" spans="1:11">
      <c r="A392" s="39">
        <f t="shared" ca="1" si="66"/>
        <v>32.364383561643834</v>
      </c>
      <c r="B392" s="20">
        <v>56765</v>
      </c>
      <c r="C392" s="42">
        <f t="shared" si="65"/>
        <v>2.44140625E-2</v>
      </c>
      <c r="D392">
        <f t="shared" si="67"/>
        <v>144</v>
      </c>
      <c r="E392" s="44">
        <f t="shared" si="68"/>
        <v>3.515625</v>
      </c>
      <c r="F392" s="45">
        <f t="shared" si="69"/>
        <v>108.984375</v>
      </c>
      <c r="G392" s="40">
        <f t="shared" ca="1" si="70"/>
        <v>20923641.40625</v>
      </c>
      <c r="H392" s="38">
        <f t="shared" si="71"/>
        <v>108.984375</v>
      </c>
      <c r="I392" s="6">
        <f t="shared" si="72"/>
        <v>15000</v>
      </c>
      <c r="J392" s="6">
        <f t="shared" si="73"/>
        <v>1634765.625</v>
      </c>
      <c r="K392" s="6">
        <f t="shared" ca="1" si="74"/>
        <v>74783.667178979187</v>
      </c>
    </row>
    <row r="393" spans="1:11">
      <c r="A393" s="39">
        <f t="shared" ca="1" si="66"/>
        <v>32.446575342465756</v>
      </c>
      <c r="B393" s="20">
        <v>56795</v>
      </c>
      <c r="C393" s="42">
        <f t="shared" si="65"/>
        <v>2.44140625E-2</v>
      </c>
      <c r="D393">
        <f t="shared" si="67"/>
        <v>144</v>
      </c>
      <c r="E393" s="44">
        <f t="shared" si="68"/>
        <v>3.515625</v>
      </c>
      <c r="F393" s="45">
        <f t="shared" si="69"/>
        <v>105.46875</v>
      </c>
      <c r="G393" s="40">
        <f t="shared" ca="1" si="70"/>
        <v>20923746.875</v>
      </c>
      <c r="H393" s="38">
        <f t="shared" si="71"/>
        <v>105.46875</v>
      </c>
      <c r="I393" s="6">
        <f t="shared" si="72"/>
        <v>15000</v>
      </c>
      <c r="J393" s="6">
        <f t="shared" si="73"/>
        <v>1582031.25</v>
      </c>
      <c r="K393" s="6">
        <f t="shared" ca="1" si="74"/>
        <v>71806.569686774499</v>
      </c>
    </row>
    <row r="394" spans="1:11">
      <c r="A394" s="39">
        <f t="shared" ca="1" si="66"/>
        <v>32.531506849315072</v>
      </c>
      <c r="B394" s="20">
        <v>56826</v>
      </c>
      <c r="C394" s="42">
        <f t="shared" si="65"/>
        <v>2.44140625E-2</v>
      </c>
      <c r="D394">
        <f t="shared" si="67"/>
        <v>144</v>
      </c>
      <c r="E394" s="44">
        <f t="shared" si="68"/>
        <v>3.515625</v>
      </c>
      <c r="F394" s="45">
        <f t="shared" si="69"/>
        <v>108.984375</v>
      </c>
      <c r="G394" s="40">
        <f t="shared" ca="1" si="70"/>
        <v>20923855.859375</v>
      </c>
      <c r="H394" s="38">
        <f t="shared" si="71"/>
        <v>108.984375</v>
      </c>
      <c r="I394" s="6">
        <f t="shared" si="72"/>
        <v>15000</v>
      </c>
      <c r="J394" s="6">
        <f t="shared" si="73"/>
        <v>1634765.625</v>
      </c>
      <c r="K394" s="6">
        <f t="shared" ca="1" si="74"/>
        <v>73601.908589286439</v>
      </c>
    </row>
    <row r="395" spans="1:11">
      <c r="A395" s="39">
        <f t="shared" ca="1" si="66"/>
        <v>32.61643835616438</v>
      </c>
      <c r="B395" s="20">
        <v>56857</v>
      </c>
      <c r="C395" s="42">
        <f t="shared" si="65"/>
        <v>2.44140625E-2</v>
      </c>
      <c r="D395">
        <f t="shared" si="67"/>
        <v>144</v>
      </c>
      <c r="E395" s="44">
        <f t="shared" si="68"/>
        <v>3.515625</v>
      </c>
      <c r="F395" s="45">
        <f t="shared" si="69"/>
        <v>108.984375</v>
      </c>
      <c r="G395" s="40">
        <f t="shared" ca="1" si="70"/>
        <v>20923964.84375</v>
      </c>
      <c r="H395" s="38">
        <f t="shared" si="71"/>
        <v>108.984375</v>
      </c>
      <c r="I395" s="6">
        <f t="shared" si="72"/>
        <v>15000</v>
      </c>
      <c r="J395" s="6">
        <f t="shared" si="73"/>
        <v>1634765.625</v>
      </c>
      <c r="K395" s="6">
        <f t="shared" ca="1" si="74"/>
        <v>73008.518062543182</v>
      </c>
    </row>
    <row r="396" spans="1:11">
      <c r="A396" s="39">
        <f t="shared" ca="1" si="66"/>
        <v>32.698630136986303</v>
      </c>
      <c r="B396" s="20">
        <v>56887</v>
      </c>
      <c r="C396" s="42">
        <f t="shared" si="65"/>
        <v>2.44140625E-2</v>
      </c>
      <c r="D396">
        <f t="shared" si="67"/>
        <v>144</v>
      </c>
      <c r="E396" s="44">
        <f t="shared" si="68"/>
        <v>3.515625</v>
      </c>
      <c r="F396" s="45">
        <f t="shared" si="69"/>
        <v>105.46875</v>
      </c>
      <c r="G396" s="40">
        <f t="shared" ca="1" si="70"/>
        <v>20924070.3125</v>
      </c>
      <c r="H396" s="38">
        <f t="shared" si="71"/>
        <v>105.46875</v>
      </c>
      <c r="I396" s="6">
        <f t="shared" si="72"/>
        <v>15000</v>
      </c>
      <c r="J396" s="6">
        <f t="shared" si="73"/>
        <v>1582031.25</v>
      </c>
      <c r="K396" s="6">
        <f t="shared" ca="1" si="74"/>
        <v>70102.088300100717</v>
      </c>
    </row>
    <row r="397" spans="1:11">
      <c r="A397" s="39">
        <f t="shared" ca="1" si="66"/>
        <v>32.783561643835618</v>
      </c>
      <c r="B397" s="20">
        <v>56918</v>
      </c>
      <c r="C397" s="42">
        <f t="shared" si="65"/>
        <v>2.44140625E-2</v>
      </c>
      <c r="D397">
        <f t="shared" si="67"/>
        <v>144</v>
      </c>
      <c r="E397" s="44">
        <f t="shared" si="68"/>
        <v>3.515625</v>
      </c>
      <c r="F397" s="45">
        <f t="shared" si="69"/>
        <v>108.984375</v>
      </c>
      <c r="G397" s="40">
        <f t="shared" ca="1" si="70"/>
        <v>20924179.296875</v>
      </c>
      <c r="H397" s="38">
        <f t="shared" si="71"/>
        <v>108.984375</v>
      </c>
      <c r="I397" s="6">
        <f t="shared" si="72"/>
        <v>15000</v>
      </c>
      <c r="J397" s="6">
        <f t="shared" si="73"/>
        <v>1634765.625</v>
      </c>
      <c r="K397" s="6">
        <f t="shared" ca="1" si="74"/>
        <v>71854.811022011767</v>
      </c>
    </row>
    <row r="398" spans="1:11">
      <c r="A398" s="39">
        <f t="shared" ca="1" si="66"/>
        <v>32.865753424657534</v>
      </c>
      <c r="B398" s="20">
        <v>56948</v>
      </c>
      <c r="C398" s="42">
        <f t="shared" si="65"/>
        <v>2.44140625E-2</v>
      </c>
      <c r="D398">
        <f t="shared" si="67"/>
        <v>144</v>
      </c>
      <c r="E398" s="44">
        <f t="shared" si="68"/>
        <v>3.515625</v>
      </c>
      <c r="F398" s="45">
        <f t="shared" si="69"/>
        <v>105.46875</v>
      </c>
      <c r="G398" s="40">
        <f t="shared" ca="1" si="70"/>
        <v>20924284.765625</v>
      </c>
      <c r="H398" s="38">
        <f t="shared" si="71"/>
        <v>105.46875</v>
      </c>
      <c r="I398" s="6">
        <f t="shared" si="72"/>
        <v>15000</v>
      </c>
      <c r="J398" s="6">
        <f t="shared" si="73"/>
        <v>1582031.25</v>
      </c>
      <c r="K398" s="6">
        <f t="shared" ca="1" si="74"/>
        <v>68994.30971516225</v>
      </c>
    </row>
    <row r="399" spans="1:11">
      <c r="A399" s="39">
        <f t="shared" ca="1" si="66"/>
        <v>32.950684931506849</v>
      </c>
      <c r="B399" s="20">
        <v>56979</v>
      </c>
      <c r="C399" s="42">
        <f t="shared" si="65"/>
        <v>2.44140625E-2</v>
      </c>
      <c r="D399">
        <f t="shared" si="67"/>
        <v>144</v>
      </c>
      <c r="E399" s="44">
        <f t="shared" si="68"/>
        <v>3.515625</v>
      </c>
      <c r="F399" s="45">
        <f t="shared" si="69"/>
        <v>108.984375</v>
      </c>
      <c r="G399" s="40">
        <f t="shared" ca="1" si="70"/>
        <v>20924393.75</v>
      </c>
      <c r="H399" s="38">
        <f t="shared" si="71"/>
        <v>108.984375</v>
      </c>
      <c r="I399" s="6">
        <f t="shared" si="72"/>
        <v>15000</v>
      </c>
      <c r="J399" s="6">
        <f t="shared" si="73"/>
        <v>1634765.625</v>
      </c>
      <c r="K399" s="6">
        <f t="shared" ca="1" si="74"/>
        <v>70719.33527791941</v>
      </c>
    </row>
    <row r="400" spans="1:11">
      <c r="A400" s="39">
        <f t="shared" ca="1" si="66"/>
        <v>33.035616438356165</v>
      </c>
      <c r="B400" s="20">
        <v>57010</v>
      </c>
      <c r="C400" s="42">
        <f t="shared" si="65"/>
        <v>2.44140625E-2</v>
      </c>
      <c r="D400">
        <f t="shared" si="67"/>
        <v>144</v>
      </c>
      <c r="E400" s="44">
        <f t="shared" si="68"/>
        <v>3.515625</v>
      </c>
      <c r="F400" s="45">
        <f t="shared" si="69"/>
        <v>108.984375</v>
      </c>
      <c r="G400" s="40">
        <f t="shared" ca="1" si="70"/>
        <v>20924502.734375</v>
      </c>
      <c r="H400" s="38">
        <f t="shared" si="71"/>
        <v>108.984375</v>
      </c>
      <c r="I400" s="6">
        <f t="shared" si="72"/>
        <v>15000</v>
      </c>
      <c r="J400" s="6">
        <f t="shared" si="73"/>
        <v>1634765.625</v>
      </c>
      <c r="K400" s="6">
        <f t="shared" ca="1" si="74"/>
        <v>70149.184524823169</v>
      </c>
    </row>
    <row r="401" spans="1:11">
      <c r="A401" s="39">
        <f t="shared" ca="1" si="66"/>
        <v>33.115068493150687</v>
      </c>
      <c r="B401" s="20">
        <v>57039</v>
      </c>
      <c r="C401" s="42">
        <f t="shared" si="65"/>
        <v>2.44140625E-2</v>
      </c>
      <c r="D401">
        <f t="shared" si="67"/>
        <v>144</v>
      </c>
      <c r="E401" s="44">
        <f t="shared" si="68"/>
        <v>3.515625</v>
      </c>
      <c r="F401" s="45">
        <f t="shared" si="69"/>
        <v>101.953125</v>
      </c>
      <c r="G401" s="40">
        <f t="shared" ca="1" si="70"/>
        <v>20924604.6875</v>
      </c>
      <c r="H401" s="38">
        <f t="shared" si="71"/>
        <v>101.953125</v>
      </c>
      <c r="I401" s="6">
        <f t="shared" si="72"/>
        <v>15000</v>
      </c>
      <c r="J401" s="6">
        <f t="shared" si="73"/>
        <v>1529296.875</v>
      </c>
      <c r="K401" s="6">
        <f t="shared" ca="1" si="74"/>
        <v>65128.368192226</v>
      </c>
    </row>
    <row r="402" spans="1:11">
      <c r="A402" s="39">
        <f t="shared" ca="1" si="66"/>
        <v>33.200000000000003</v>
      </c>
      <c r="B402" s="20">
        <v>57070</v>
      </c>
      <c r="C402" s="42">
        <f t="shared" si="65"/>
        <v>2.44140625E-2</v>
      </c>
      <c r="D402">
        <f t="shared" si="67"/>
        <v>144</v>
      </c>
      <c r="E402" s="44">
        <f t="shared" si="68"/>
        <v>3.515625</v>
      </c>
      <c r="F402" s="45">
        <f t="shared" si="69"/>
        <v>108.984375</v>
      </c>
      <c r="G402" s="40">
        <f t="shared" ca="1" si="70"/>
        <v>20924713.671875</v>
      </c>
      <c r="H402" s="38">
        <f t="shared" si="71"/>
        <v>108.984375</v>
      </c>
      <c r="I402" s="6">
        <f t="shared" si="72"/>
        <v>15000</v>
      </c>
      <c r="J402" s="6">
        <f t="shared" si="73"/>
        <v>1634765.625</v>
      </c>
      <c r="K402" s="6">
        <f t="shared" ca="1" si="74"/>
        <v>69058.692220861019</v>
      </c>
    </row>
    <row r="403" spans="1:11">
      <c r="A403" s="39">
        <f t="shared" ca="1" si="66"/>
        <v>33.282191780821918</v>
      </c>
      <c r="B403" s="20">
        <v>57100</v>
      </c>
      <c r="C403" s="42">
        <f t="shared" si="65"/>
        <v>1.220703125E-2</v>
      </c>
      <c r="D403">
        <f t="shared" si="67"/>
        <v>144</v>
      </c>
      <c r="E403" s="44">
        <f t="shared" si="68"/>
        <v>1.7578125</v>
      </c>
      <c r="F403" s="45">
        <f t="shared" si="69"/>
        <v>52.734375</v>
      </c>
      <c r="G403" s="40">
        <f t="shared" ca="1" si="70"/>
        <v>20924766.40625</v>
      </c>
      <c r="H403" s="38">
        <f t="shared" si="71"/>
        <v>52.734375</v>
      </c>
      <c r="I403" s="6">
        <f t="shared" si="72"/>
        <v>15000</v>
      </c>
      <c r="J403" s="6">
        <f t="shared" si="73"/>
        <v>791015.625</v>
      </c>
      <c r="K403" s="6">
        <f t="shared" ca="1" si="74"/>
        <v>33154.751448379437</v>
      </c>
    </row>
    <row r="404" spans="1:11">
      <c r="A404" s="39">
        <f t="shared" ca="1" si="66"/>
        <v>33.367123287671234</v>
      </c>
      <c r="B404" s="20">
        <v>57131</v>
      </c>
      <c r="C404" s="42">
        <f t="shared" si="65"/>
        <v>1.220703125E-2</v>
      </c>
      <c r="D404">
        <f t="shared" si="67"/>
        <v>144</v>
      </c>
      <c r="E404" s="44">
        <f t="shared" si="68"/>
        <v>1.7578125</v>
      </c>
      <c r="F404" s="45">
        <f t="shared" si="69"/>
        <v>54.4921875</v>
      </c>
      <c r="G404" s="40">
        <f t="shared" ca="1" si="70"/>
        <v>20924820.8984375</v>
      </c>
      <c r="H404" s="38">
        <f t="shared" si="71"/>
        <v>54.4921875</v>
      </c>
      <c r="I404" s="6">
        <f t="shared" si="72"/>
        <v>15000</v>
      </c>
      <c r="J404" s="6">
        <f t="shared" si="73"/>
        <v>817382.8125</v>
      </c>
      <c r="K404" s="6">
        <f t="shared" ca="1" si="74"/>
        <v>33983.700879302516</v>
      </c>
    </row>
    <row r="405" spans="1:11">
      <c r="A405" s="39">
        <f t="shared" ca="1" si="66"/>
        <v>33.449315068493149</v>
      </c>
      <c r="B405" s="20">
        <v>57161</v>
      </c>
      <c r="C405" s="42">
        <f t="shared" si="65"/>
        <v>1.220703125E-2</v>
      </c>
      <c r="D405">
        <f t="shared" si="67"/>
        <v>144</v>
      </c>
      <c r="E405" s="44">
        <f t="shared" si="68"/>
        <v>1.7578125</v>
      </c>
      <c r="F405" s="45">
        <f t="shared" si="69"/>
        <v>52.734375</v>
      </c>
      <c r="G405" s="40">
        <f t="shared" ca="1" si="70"/>
        <v>20924873.6328125</v>
      </c>
      <c r="H405" s="38">
        <f t="shared" si="71"/>
        <v>52.734375</v>
      </c>
      <c r="I405" s="6">
        <f t="shared" si="72"/>
        <v>15000</v>
      </c>
      <c r="J405" s="6">
        <f t="shared" si="73"/>
        <v>791015.625</v>
      </c>
      <c r="K405" s="6">
        <f t="shared" ca="1" si="74"/>
        <v>32630.828059874333</v>
      </c>
    </row>
    <row r="406" spans="1:11">
      <c r="A406" s="39">
        <f t="shared" ca="1" si="66"/>
        <v>33.534246575342465</v>
      </c>
      <c r="B406" s="20">
        <v>57192</v>
      </c>
      <c r="C406" s="42">
        <f t="shared" si="65"/>
        <v>1.220703125E-2</v>
      </c>
      <c r="D406">
        <f t="shared" si="67"/>
        <v>144</v>
      </c>
      <c r="E406" s="44">
        <f t="shared" si="68"/>
        <v>1.7578125</v>
      </c>
      <c r="F406" s="45">
        <f t="shared" si="69"/>
        <v>54.4921875</v>
      </c>
      <c r="G406" s="40">
        <f t="shared" ca="1" si="70"/>
        <v>20924928.125</v>
      </c>
      <c r="H406" s="38">
        <f t="shared" si="71"/>
        <v>54.4921875</v>
      </c>
      <c r="I406" s="6">
        <f t="shared" si="72"/>
        <v>15000</v>
      </c>
      <c r="J406" s="6">
        <f t="shared" si="73"/>
        <v>817382.8125</v>
      </c>
      <c r="K406" s="6">
        <f t="shared" ca="1" si="74"/>
        <v>33446.67813170782</v>
      </c>
    </row>
    <row r="407" spans="1:11">
      <c r="A407" s="39">
        <f t="shared" ca="1" si="66"/>
        <v>33.61917808219178</v>
      </c>
      <c r="B407" s="20">
        <v>57223</v>
      </c>
      <c r="C407" s="42">
        <f t="shared" si="65"/>
        <v>1.220703125E-2</v>
      </c>
      <c r="D407">
        <f t="shared" si="67"/>
        <v>144</v>
      </c>
      <c r="E407" s="44">
        <f t="shared" si="68"/>
        <v>1.7578125</v>
      </c>
      <c r="F407" s="45">
        <f t="shared" si="69"/>
        <v>54.4921875</v>
      </c>
      <c r="G407" s="40">
        <f t="shared" ca="1" si="70"/>
        <v>20924982.6171875</v>
      </c>
      <c r="H407" s="38">
        <f t="shared" si="71"/>
        <v>54.4921875</v>
      </c>
      <c r="I407" s="6">
        <f t="shared" si="72"/>
        <v>15000</v>
      </c>
      <c r="J407" s="6">
        <f t="shared" si="73"/>
        <v>817382.8125</v>
      </c>
      <c r="K407" s="6">
        <f t="shared" ca="1" si="74"/>
        <v>33177.025586892189</v>
      </c>
    </row>
    <row r="408" spans="1:11">
      <c r="A408" s="39">
        <f t="shared" ca="1" si="66"/>
        <v>33.701369863013696</v>
      </c>
      <c r="B408" s="20">
        <v>57253</v>
      </c>
      <c r="C408" s="42">
        <f t="shared" si="65"/>
        <v>1.220703125E-2</v>
      </c>
      <c r="D408">
        <f t="shared" si="67"/>
        <v>144</v>
      </c>
      <c r="E408" s="44">
        <f t="shared" si="68"/>
        <v>1.7578125</v>
      </c>
      <c r="F408" s="45">
        <f t="shared" si="69"/>
        <v>52.734375</v>
      </c>
      <c r="G408" s="40">
        <f t="shared" ca="1" si="70"/>
        <v>20925035.3515625</v>
      </c>
      <c r="H408" s="38">
        <f t="shared" si="71"/>
        <v>52.734375</v>
      </c>
      <c r="I408" s="6">
        <f t="shared" si="72"/>
        <v>15000</v>
      </c>
      <c r="J408" s="6">
        <f t="shared" si="73"/>
        <v>791015.625</v>
      </c>
      <c r="K408" s="6">
        <f t="shared" ca="1" si="74"/>
        <v>31856.26607616699</v>
      </c>
    </row>
    <row r="409" spans="1:11">
      <c r="A409" s="39">
        <f t="shared" ca="1" si="66"/>
        <v>33.786301369863011</v>
      </c>
      <c r="B409" s="20">
        <v>57284</v>
      </c>
      <c r="C409" s="42">
        <f t="shared" si="65"/>
        <v>1.220703125E-2</v>
      </c>
      <c r="D409">
        <f t="shared" si="67"/>
        <v>144</v>
      </c>
      <c r="E409" s="44">
        <f t="shared" si="68"/>
        <v>1.7578125</v>
      </c>
      <c r="F409" s="45">
        <f t="shared" si="69"/>
        <v>54.4921875</v>
      </c>
      <c r="G409" s="40">
        <f t="shared" ca="1" si="70"/>
        <v>20925089.84375</v>
      </c>
      <c r="H409" s="38">
        <f t="shared" si="71"/>
        <v>54.4921875</v>
      </c>
      <c r="I409" s="6">
        <f t="shared" si="72"/>
        <v>15000</v>
      </c>
      <c r="J409" s="6">
        <f t="shared" si="73"/>
        <v>817382.8125</v>
      </c>
      <c r="K409" s="6">
        <f t="shared" ca="1" si="74"/>
        <v>32652.750214384323</v>
      </c>
    </row>
    <row r="410" spans="1:11">
      <c r="A410" s="39">
        <f t="shared" ca="1" si="66"/>
        <v>33.868493150684934</v>
      </c>
      <c r="B410" s="20">
        <v>57314</v>
      </c>
      <c r="C410" s="42">
        <f t="shared" si="65"/>
        <v>1.220703125E-2</v>
      </c>
      <c r="D410">
        <f t="shared" si="67"/>
        <v>144</v>
      </c>
      <c r="E410" s="44">
        <f t="shared" si="68"/>
        <v>1.7578125</v>
      </c>
      <c r="F410" s="45">
        <f t="shared" si="69"/>
        <v>52.734375</v>
      </c>
      <c r="G410" s="40">
        <f t="shared" ca="1" si="70"/>
        <v>20925142.578125</v>
      </c>
      <c r="H410" s="38">
        <f t="shared" si="71"/>
        <v>52.734375</v>
      </c>
      <c r="I410" s="6">
        <f t="shared" si="72"/>
        <v>15000</v>
      </c>
      <c r="J410" s="6">
        <f t="shared" si="73"/>
        <v>791015.625</v>
      </c>
      <c r="K410" s="6">
        <f t="shared" ca="1" si="74"/>
        <v>31352.861823725751</v>
      </c>
    </row>
    <row r="411" spans="1:11">
      <c r="A411" s="39">
        <f t="shared" ca="1" si="66"/>
        <v>33.953424657534249</v>
      </c>
      <c r="B411" s="20">
        <v>57345</v>
      </c>
      <c r="C411" s="42">
        <f t="shared" si="65"/>
        <v>1.220703125E-2</v>
      </c>
      <c r="D411">
        <f t="shared" si="67"/>
        <v>144</v>
      </c>
      <c r="E411" s="44">
        <f t="shared" si="68"/>
        <v>1.7578125</v>
      </c>
      <c r="F411" s="45">
        <f t="shared" si="69"/>
        <v>54.4921875</v>
      </c>
      <c r="G411" s="40">
        <f t="shared" ca="1" si="70"/>
        <v>20925197.0703125</v>
      </c>
      <c r="H411" s="38">
        <f t="shared" si="71"/>
        <v>54.4921875</v>
      </c>
      <c r="I411" s="6">
        <f t="shared" si="72"/>
        <v>15000</v>
      </c>
      <c r="J411" s="6">
        <f t="shared" si="73"/>
        <v>817382.8125</v>
      </c>
      <c r="K411" s="6">
        <f t="shared" ca="1" si="74"/>
        <v>32136.759631165278</v>
      </c>
    </row>
    <row r="412" spans="1:11">
      <c r="A412" s="39">
        <f t="shared" ca="1" si="66"/>
        <v>34.038356164383565</v>
      </c>
      <c r="B412" s="20">
        <v>57376</v>
      </c>
      <c r="C412" s="42">
        <f t="shared" si="65"/>
        <v>1.220703125E-2</v>
      </c>
      <c r="D412">
        <f t="shared" si="67"/>
        <v>144</v>
      </c>
      <c r="E412" s="44">
        <f t="shared" si="68"/>
        <v>1.7578125</v>
      </c>
      <c r="F412" s="45">
        <f t="shared" si="69"/>
        <v>54.4921875</v>
      </c>
      <c r="G412" s="40">
        <f t="shared" ca="1" si="70"/>
        <v>20925251.5625</v>
      </c>
      <c r="H412" s="38">
        <f t="shared" si="71"/>
        <v>54.4921875</v>
      </c>
      <c r="I412" s="6">
        <f t="shared" si="72"/>
        <v>15000</v>
      </c>
      <c r="J412" s="6">
        <f t="shared" si="73"/>
        <v>817382.8125</v>
      </c>
      <c r="K412" s="6">
        <f t="shared" ca="1" si="74"/>
        <v>31877.667861795926</v>
      </c>
    </row>
    <row r="413" spans="1:11">
      <c r="A413" s="39">
        <f t="shared" ca="1" si="66"/>
        <v>34.115068493150687</v>
      </c>
      <c r="B413" s="20">
        <v>57404</v>
      </c>
      <c r="C413" s="42">
        <f t="shared" si="65"/>
        <v>1.220703125E-2</v>
      </c>
      <c r="D413">
        <f t="shared" si="67"/>
        <v>144</v>
      </c>
      <c r="E413" s="44">
        <f t="shared" si="68"/>
        <v>1.7578125</v>
      </c>
      <c r="F413" s="45">
        <f t="shared" si="69"/>
        <v>49.21875</v>
      </c>
      <c r="G413" s="40">
        <f t="shared" ca="1" si="70"/>
        <v>20925300.78125</v>
      </c>
      <c r="H413" s="38">
        <f t="shared" si="71"/>
        <v>49.21875</v>
      </c>
      <c r="I413" s="6">
        <f t="shared" si="72"/>
        <v>15000</v>
      </c>
      <c r="J413" s="6">
        <f t="shared" si="73"/>
        <v>738281.25</v>
      </c>
      <c r="K413" s="6">
        <f t="shared" ca="1" si="74"/>
        <v>28582.982905679124</v>
      </c>
    </row>
    <row r="414" spans="1:11">
      <c r="A414" s="39">
        <f t="shared" ca="1" si="66"/>
        <v>34.200000000000003</v>
      </c>
      <c r="B414" s="20">
        <v>57435</v>
      </c>
      <c r="C414" s="42">
        <f t="shared" si="65"/>
        <v>1.220703125E-2</v>
      </c>
      <c r="D414">
        <f t="shared" si="67"/>
        <v>144</v>
      </c>
      <c r="E414" s="44">
        <f t="shared" si="68"/>
        <v>1.7578125</v>
      </c>
      <c r="F414" s="45">
        <f t="shared" si="69"/>
        <v>54.4921875</v>
      </c>
      <c r="G414" s="40">
        <f t="shared" ca="1" si="70"/>
        <v>20925355.2734375</v>
      </c>
      <c r="H414" s="38">
        <f t="shared" si="71"/>
        <v>54.4921875</v>
      </c>
      <c r="I414" s="6">
        <f t="shared" si="72"/>
        <v>15000</v>
      </c>
      <c r="J414" s="6">
        <f t="shared" si="73"/>
        <v>817382.8125</v>
      </c>
      <c r="K414" s="6">
        <f t="shared" ca="1" si="74"/>
        <v>31390.314645845909</v>
      </c>
    </row>
    <row r="415" spans="1:11">
      <c r="A415" s="39">
        <f t="shared" ca="1" si="66"/>
        <v>34.282191780821918</v>
      </c>
      <c r="B415" s="20">
        <v>57465</v>
      </c>
      <c r="C415" s="42">
        <f t="shared" si="65"/>
        <v>1.220703125E-2</v>
      </c>
      <c r="D415">
        <f t="shared" si="67"/>
        <v>144</v>
      </c>
      <c r="E415" s="44">
        <f t="shared" si="68"/>
        <v>1.7578125</v>
      </c>
      <c r="F415" s="45">
        <f t="shared" si="69"/>
        <v>52.734375</v>
      </c>
      <c r="G415" s="40">
        <f t="shared" ca="1" si="70"/>
        <v>20925408.0078125</v>
      </c>
      <c r="H415" s="38">
        <f t="shared" si="71"/>
        <v>52.734375</v>
      </c>
      <c r="I415" s="6">
        <f t="shared" si="72"/>
        <v>15000</v>
      </c>
      <c r="J415" s="6">
        <f t="shared" si="73"/>
        <v>791015.625</v>
      </c>
      <c r="K415" s="6">
        <f t="shared" ca="1" si="74"/>
        <v>30140.683134890398</v>
      </c>
    </row>
    <row r="416" spans="1:11">
      <c r="A416" s="39">
        <f t="shared" ca="1" si="66"/>
        <v>34.367123287671234</v>
      </c>
      <c r="B416" s="20">
        <v>57496</v>
      </c>
      <c r="C416" s="42">
        <f t="shared" si="65"/>
        <v>1.220703125E-2</v>
      </c>
      <c r="D416">
        <f t="shared" si="67"/>
        <v>144</v>
      </c>
      <c r="E416" s="44">
        <f t="shared" si="68"/>
        <v>1.7578125</v>
      </c>
      <c r="F416" s="45">
        <f t="shared" si="69"/>
        <v>54.4921875</v>
      </c>
      <c r="G416" s="40">
        <f t="shared" ca="1" si="70"/>
        <v>20925462.5</v>
      </c>
      <c r="H416" s="38">
        <f t="shared" si="71"/>
        <v>54.4921875</v>
      </c>
      <c r="I416" s="6">
        <f t="shared" si="72"/>
        <v>15000</v>
      </c>
      <c r="J416" s="6">
        <f t="shared" si="73"/>
        <v>817382.8125</v>
      </c>
      <c r="K416" s="6">
        <f t="shared" ca="1" si="74"/>
        <v>30894.273526638641</v>
      </c>
    </row>
    <row r="417" spans="1:11">
      <c r="A417" s="39">
        <f t="shared" ca="1" si="66"/>
        <v>34.449315068493149</v>
      </c>
      <c r="B417" s="20">
        <v>57526</v>
      </c>
      <c r="C417" s="42">
        <f t="shared" si="65"/>
        <v>1.220703125E-2</v>
      </c>
      <c r="D417">
        <f t="shared" si="67"/>
        <v>144</v>
      </c>
      <c r="E417" s="44">
        <f t="shared" si="68"/>
        <v>1.7578125</v>
      </c>
      <c r="F417" s="45">
        <f t="shared" si="69"/>
        <v>52.734375</v>
      </c>
      <c r="G417" s="40">
        <f t="shared" ca="1" si="70"/>
        <v>20925515.234375</v>
      </c>
      <c r="H417" s="38">
        <f t="shared" si="71"/>
        <v>52.734375</v>
      </c>
      <c r="I417" s="6">
        <f t="shared" si="72"/>
        <v>15000</v>
      </c>
      <c r="J417" s="6">
        <f t="shared" si="73"/>
        <v>791015.625</v>
      </c>
      <c r="K417" s="6">
        <f t="shared" ca="1" si="74"/>
        <v>29664.389145340305</v>
      </c>
    </row>
    <row r="418" spans="1:11">
      <c r="A418" s="39">
        <f t="shared" ca="1" si="66"/>
        <v>34.534246575342465</v>
      </c>
      <c r="B418" s="20">
        <v>57557</v>
      </c>
      <c r="C418" s="42">
        <f t="shared" si="65"/>
        <v>1.220703125E-2</v>
      </c>
      <c r="D418">
        <f t="shared" si="67"/>
        <v>144</v>
      </c>
      <c r="E418" s="44">
        <f t="shared" si="68"/>
        <v>1.7578125</v>
      </c>
      <c r="F418" s="45">
        <f t="shared" si="69"/>
        <v>54.4921875</v>
      </c>
      <c r="G418" s="40">
        <f t="shared" ca="1" si="70"/>
        <v>20925569.7265625</v>
      </c>
      <c r="H418" s="38">
        <f t="shared" si="71"/>
        <v>54.4921875</v>
      </c>
      <c r="I418" s="6">
        <f t="shared" si="72"/>
        <v>15000</v>
      </c>
      <c r="J418" s="6">
        <f t="shared" si="73"/>
        <v>817382.8125</v>
      </c>
      <c r="K418" s="6">
        <f t="shared" ca="1" si="74"/>
        <v>30406.071028825278</v>
      </c>
    </row>
    <row r="419" spans="1:11">
      <c r="A419" s="39">
        <f t="shared" ca="1" si="66"/>
        <v>34.61917808219178</v>
      </c>
      <c r="B419" s="20">
        <v>57588</v>
      </c>
      <c r="C419" s="42">
        <f t="shared" si="65"/>
        <v>1.220703125E-2</v>
      </c>
      <c r="D419">
        <f t="shared" si="67"/>
        <v>144</v>
      </c>
      <c r="E419" s="44">
        <f t="shared" si="68"/>
        <v>1.7578125</v>
      </c>
      <c r="F419" s="45">
        <f t="shared" si="69"/>
        <v>54.4921875</v>
      </c>
      <c r="G419" s="40">
        <f t="shared" ca="1" si="70"/>
        <v>20925624.21875</v>
      </c>
      <c r="H419" s="38">
        <f t="shared" si="71"/>
        <v>54.4921875</v>
      </c>
      <c r="I419" s="6">
        <f t="shared" si="72"/>
        <v>15000</v>
      </c>
      <c r="J419" s="6">
        <f t="shared" si="73"/>
        <v>817382.8125</v>
      </c>
      <c r="K419" s="6">
        <f t="shared" ca="1" si="74"/>
        <v>30160.932351720181</v>
      </c>
    </row>
    <row r="420" spans="1:11">
      <c r="A420" s="39">
        <f t="shared" ca="1" si="66"/>
        <v>34.701369863013696</v>
      </c>
      <c r="B420" s="20">
        <v>57618</v>
      </c>
      <c r="C420" s="42">
        <f t="shared" si="65"/>
        <v>1.220703125E-2</v>
      </c>
      <c r="D420">
        <f t="shared" si="67"/>
        <v>144</v>
      </c>
      <c r="E420" s="44">
        <f t="shared" si="68"/>
        <v>1.7578125</v>
      </c>
      <c r="F420" s="45">
        <f t="shared" si="69"/>
        <v>52.734375</v>
      </c>
      <c r="G420" s="40">
        <f t="shared" ca="1" si="70"/>
        <v>20925676.953125</v>
      </c>
      <c r="H420" s="38">
        <f t="shared" si="71"/>
        <v>52.734375</v>
      </c>
      <c r="I420" s="6">
        <f t="shared" si="72"/>
        <v>15000</v>
      </c>
      <c r="J420" s="6">
        <f t="shared" si="73"/>
        <v>791015.625</v>
      </c>
      <c r="K420" s="6">
        <f t="shared" ca="1" si="74"/>
        <v>28960.241887424523</v>
      </c>
    </row>
    <row r="421" spans="1:11">
      <c r="A421" s="39">
        <f t="shared" ca="1" si="66"/>
        <v>34.786301369863011</v>
      </c>
      <c r="B421" s="20">
        <v>57649</v>
      </c>
      <c r="C421" s="42">
        <f t="shared" si="65"/>
        <v>1.220703125E-2</v>
      </c>
      <c r="D421">
        <f t="shared" si="67"/>
        <v>144</v>
      </c>
      <c r="E421" s="44">
        <f t="shared" si="68"/>
        <v>1.7578125</v>
      </c>
      <c r="F421" s="45">
        <f t="shared" si="69"/>
        <v>54.4921875</v>
      </c>
      <c r="G421" s="40">
        <f t="shared" ca="1" si="70"/>
        <v>20925731.4453125</v>
      </c>
      <c r="H421" s="38">
        <f t="shared" si="71"/>
        <v>54.4921875</v>
      </c>
      <c r="I421" s="6">
        <f t="shared" si="72"/>
        <v>15000</v>
      </c>
      <c r="J421" s="6">
        <f t="shared" si="73"/>
        <v>817382.8125</v>
      </c>
      <c r="K421" s="6">
        <f t="shared" ca="1" si="74"/>
        <v>29684.318376713025</v>
      </c>
    </row>
    <row r="422" spans="1:11">
      <c r="A422" s="39">
        <f t="shared" ca="1" si="66"/>
        <v>34.868493150684934</v>
      </c>
      <c r="B422" s="20">
        <v>57679</v>
      </c>
      <c r="C422" s="42">
        <f t="shared" si="65"/>
        <v>1.220703125E-2</v>
      </c>
      <c r="D422">
        <f t="shared" si="67"/>
        <v>144</v>
      </c>
      <c r="E422" s="44">
        <f t="shared" si="68"/>
        <v>1.7578125</v>
      </c>
      <c r="F422" s="45">
        <f t="shared" si="69"/>
        <v>52.734375</v>
      </c>
      <c r="G422" s="40">
        <f t="shared" ca="1" si="70"/>
        <v>20925784.1796875</v>
      </c>
      <c r="H422" s="38">
        <f t="shared" si="71"/>
        <v>52.734375</v>
      </c>
      <c r="I422" s="6">
        <f t="shared" si="72"/>
        <v>15000</v>
      </c>
      <c r="J422" s="6">
        <f t="shared" si="73"/>
        <v>791015.625</v>
      </c>
      <c r="K422" s="6">
        <f t="shared" ca="1" si="74"/>
        <v>28502.601657932504</v>
      </c>
    </row>
    <row r="423" spans="1:11">
      <c r="A423" s="39">
        <f t="shared" ca="1" si="66"/>
        <v>34.953424657534249</v>
      </c>
      <c r="B423" s="20">
        <v>57710</v>
      </c>
      <c r="C423" s="42">
        <f t="shared" si="65"/>
        <v>1.220703125E-2</v>
      </c>
      <c r="D423">
        <f t="shared" si="67"/>
        <v>144</v>
      </c>
      <c r="E423" s="44">
        <f t="shared" si="68"/>
        <v>1.7578125</v>
      </c>
      <c r="F423" s="45">
        <f t="shared" si="69"/>
        <v>54.4921875</v>
      </c>
      <c r="G423" s="40">
        <f t="shared" ca="1" si="70"/>
        <v>20925838.671875</v>
      </c>
      <c r="H423" s="38">
        <f t="shared" si="71"/>
        <v>54.4921875</v>
      </c>
      <c r="I423" s="6">
        <f t="shared" si="72"/>
        <v>15000</v>
      </c>
      <c r="J423" s="6">
        <f t="shared" si="73"/>
        <v>817382.8125</v>
      </c>
      <c r="K423" s="6">
        <f t="shared" ca="1" si="74"/>
        <v>29215.23602833207</v>
      </c>
    </row>
    <row r="424" spans="1:11">
      <c r="A424" s="39">
        <f t="shared" ca="1" si="66"/>
        <v>35.038356164383565</v>
      </c>
      <c r="B424" s="20">
        <v>57741</v>
      </c>
      <c r="C424" s="42">
        <f t="shared" si="65"/>
        <v>1.220703125E-2</v>
      </c>
      <c r="D424">
        <f t="shared" si="67"/>
        <v>144</v>
      </c>
      <c r="E424" s="44">
        <f t="shared" si="68"/>
        <v>1.7578125</v>
      </c>
      <c r="F424" s="45">
        <f t="shared" si="69"/>
        <v>54.4921875</v>
      </c>
      <c r="G424" s="40">
        <f t="shared" ca="1" si="70"/>
        <v>20925893.1640625</v>
      </c>
      <c r="H424" s="38">
        <f t="shared" si="71"/>
        <v>54.4921875</v>
      </c>
      <c r="I424" s="6">
        <f t="shared" si="72"/>
        <v>15000</v>
      </c>
      <c r="J424" s="6">
        <f t="shared" si="73"/>
        <v>817382.8125</v>
      </c>
      <c r="K424" s="6">
        <f t="shared" ca="1" si="74"/>
        <v>28979.698056178117</v>
      </c>
    </row>
    <row r="425" spans="1:11">
      <c r="A425" s="39">
        <f t="shared" ca="1" si="66"/>
        <v>35.115068493150687</v>
      </c>
      <c r="B425" s="20">
        <v>57769</v>
      </c>
      <c r="C425" s="42">
        <f t="shared" si="65"/>
        <v>1.220703125E-2</v>
      </c>
      <c r="D425">
        <f t="shared" si="67"/>
        <v>144</v>
      </c>
      <c r="E425" s="44">
        <f t="shared" si="68"/>
        <v>1.7578125</v>
      </c>
      <c r="F425" s="45">
        <f t="shared" si="69"/>
        <v>49.21875</v>
      </c>
      <c r="G425" s="40">
        <f t="shared" ca="1" si="70"/>
        <v>20925942.3828125</v>
      </c>
      <c r="H425" s="38">
        <f t="shared" si="71"/>
        <v>49.21875</v>
      </c>
      <c r="I425" s="6">
        <f t="shared" si="72"/>
        <v>15000</v>
      </c>
      <c r="J425" s="6">
        <f t="shared" si="73"/>
        <v>738281.25</v>
      </c>
      <c r="K425" s="6">
        <f t="shared" ca="1" si="74"/>
        <v>25984.529914253755</v>
      </c>
    </row>
    <row r="426" spans="1:11">
      <c r="A426" s="39">
        <f t="shared" ca="1" si="66"/>
        <v>35.200000000000003</v>
      </c>
      <c r="B426" s="20">
        <v>57800</v>
      </c>
      <c r="C426" s="42">
        <f t="shared" si="65"/>
        <v>1.220703125E-2</v>
      </c>
      <c r="D426">
        <f t="shared" si="67"/>
        <v>144</v>
      </c>
      <c r="E426" s="44">
        <f t="shared" si="68"/>
        <v>1.7578125</v>
      </c>
      <c r="F426" s="45">
        <f t="shared" si="69"/>
        <v>54.4921875</v>
      </c>
      <c r="G426" s="40">
        <f t="shared" ca="1" si="70"/>
        <v>20925996.875</v>
      </c>
      <c r="H426" s="38">
        <f t="shared" si="71"/>
        <v>54.4921875</v>
      </c>
      <c r="I426" s="6">
        <f t="shared" si="72"/>
        <v>15000</v>
      </c>
      <c r="J426" s="6">
        <f t="shared" si="73"/>
        <v>817382.8125</v>
      </c>
      <c r="K426" s="6">
        <f t="shared" ca="1" si="74"/>
        <v>28536.649678041736</v>
      </c>
    </row>
    <row r="427" spans="1:11">
      <c r="A427" s="39">
        <f t="shared" ca="1" si="66"/>
        <v>35.282191780821918</v>
      </c>
      <c r="B427" s="20">
        <v>57830</v>
      </c>
      <c r="C427" s="42">
        <f t="shared" si="65"/>
        <v>1.220703125E-2</v>
      </c>
      <c r="D427">
        <f t="shared" si="67"/>
        <v>144</v>
      </c>
      <c r="E427" s="44">
        <f t="shared" si="68"/>
        <v>1.7578125</v>
      </c>
      <c r="F427" s="45">
        <f t="shared" si="69"/>
        <v>52.734375</v>
      </c>
      <c r="G427" s="40">
        <f t="shared" ca="1" si="70"/>
        <v>20926049.609375</v>
      </c>
      <c r="H427" s="38">
        <f t="shared" si="71"/>
        <v>52.734375</v>
      </c>
      <c r="I427" s="6">
        <f t="shared" si="72"/>
        <v>15000</v>
      </c>
      <c r="J427" s="6">
        <f t="shared" si="73"/>
        <v>791015.625</v>
      </c>
      <c r="K427" s="6">
        <f t="shared" ca="1" si="74"/>
        <v>27400.621031718532</v>
      </c>
    </row>
    <row r="428" spans="1:11">
      <c r="A428" s="39">
        <f t="shared" ca="1" si="66"/>
        <v>35.367123287671234</v>
      </c>
      <c r="B428" s="20">
        <v>57861</v>
      </c>
      <c r="C428" s="42">
        <f t="shared" si="65"/>
        <v>1.220703125E-2</v>
      </c>
      <c r="D428">
        <f t="shared" si="67"/>
        <v>144</v>
      </c>
      <c r="E428" s="44">
        <f t="shared" si="68"/>
        <v>1.7578125</v>
      </c>
      <c r="F428" s="45">
        <f t="shared" si="69"/>
        <v>54.4921875</v>
      </c>
      <c r="G428" s="40">
        <f t="shared" ca="1" si="70"/>
        <v>20926104.1015625</v>
      </c>
      <c r="H428" s="38">
        <f t="shared" si="71"/>
        <v>54.4921875</v>
      </c>
      <c r="I428" s="6">
        <f t="shared" si="72"/>
        <v>15000</v>
      </c>
      <c r="J428" s="6">
        <f t="shared" si="73"/>
        <v>817382.8125</v>
      </c>
      <c r="K428" s="6">
        <f t="shared" ca="1" si="74"/>
        <v>28085.703206035127</v>
      </c>
    </row>
    <row r="429" spans="1:11">
      <c r="A429" s="39">
        <f t="shared" ca="1" si="66"/>
        <v>35.449315068493149</v>
      </c>
      <c r="B429" s="20">
        <v>57891</v>
      </c>
      <c r="C429" s="42">
        <f t="shared" si="65"/>
        <v>1.220703125E-2</v>
      </c>
      <c r="D429">
        <f t="shared" si="67"/>
        <v>144</v>
      </c>
      <c r="E429" s="44">
        <f t="shared" si="68"/>
        <v>1.7578125</v>
      </c>
      <c r="F429" s="45">
        <f t="shared" si="69"/>
        <v>52.734375</v>
      </c>
      <c r="G429" s="40">
        <f t="shared" ca="1" si="70"/>
        <v>20926156.8359375</v>
      </c>
      <c r="H429" s="38">
        <f t="shared" si="71"/>
        <v>52.734375</v>
      </c>
      <c r="I429" s="6">
        <f t="shared" si="72"/>
        <v>15000</v>
      </c>
      <c r="J429" s="6">
        <f t="shared" si="73"/>
        <v>791015.625</v>
      </c>
      <c r="K429" s="6">
        <f t="shared" ca="1" si="74"/>
        <v>26967.626495763907</v>
      </c>
    </row>
    <row r="430" spans="1:11">
      <c r="A430" s="39">
        <f t="shared" ca="1" si="66"/>
        <v>35.534246575342465</v>
      </c>
      <c r="B430" s="20">
        <v>57922</v>
      </c>
      <c r="C430" s="42">
        <f t="shared" si="65"/>
        <v>1.220703125E-2</v>
      </c>
      <c r="D430">
        <f t="shared" si="67"/>
        <v>144</v>
      </c>
      <c r="E430" s="44">
        <f t="shared" si="68"/>
        <v>1.7578125</v>
      </c>
      <c r="F430" s="45">
        <f t="shared" si="69"/>
        <v>54.4921875</v>
      </c>
      <c r="G430" s="40">
        <f t="shared" ca="1" si="70"/>
        <v>20926211.328125</v>
      </c>
      <c r="H430" s="38">
        <f t="shared" si="71"/>
        <v>54.4921875</v>
      </c>
      <c r="I430" s="6">
        <f t="shared" si="72"/>
        <v>15000</v>
      </c>
      <c r="J430" s="6">
        <f t="shared" si="73"/>
        <v>817382.8125</v>
      </c>
      <c r="K430" s="6">
        <f t="shared" ca="1" si="74"/>
        <v>27641.88275347753</v>
      </c>
    </row>
    <row r="431" spans="1:11">
      <c r="A431" s="39">
        <f t="shared" ca="1" si="66"/>
        <v>35.61917808219178</v>
      </c>
      <c r="B431" s="20">
        <v>57953</v>
      </c>
      <c r="C431" s="42">
        <f t="shared" si="65"/>
        <v>1.220703125E-2</v>
      </c>
      <c r="D431">
        <f t="shared" si="67"/>
        <v>144</v>
      </c>
      <c r="E431" s="44">
        <f t="shared" si="68"/>
        <v>1.7578125</v>
      </c>
      <c r="F431" s="45">
        <f t="shared" si="69"/>
        <v>54.4921875</v>
      </c>
      <c r="G431" s="40">
        <f t="shared" ca="1" si="70"/>
        <v>20926265.8203125</v>
      </c>
      <c r="H431" s="38">
        <f t="shared" si="71"/>
        <v>54.4921875</v>
      </c>
      <c r="I431" s="6">
        <f t="shared" si="72"/>
        <v>15000</v>
      </c>
      <c r="J431" s="6">
        <f t="shared" si="73"/>
        <v>817382.8125</v>
      </c>
      <c r="K431" s="6">
        <f t="shared" ca="1" si="74"/>
        <v>27419.029410654697</v>
      </c>
    </row>
    <row r="432" spans="1:11">
      <c r="A432" s="39">
        <f t="shared" ca="1" si="66"/>
        <v>35.701369863013696</v>
      </c>
      <c r="B432" s="20">
        <v>57983</v>
      </c>
      <c r="C432" s="42">
        <f t="shared" si="65"/>
        <v>1.220703125E-2</v>
      </c>
      <c r="D432">
        <f t="shared" si="67"/>
        <v>144</v>
      </c>
      <c r="E432" s="44">
        <f t="shared" si="68"/>
        <v>1.7578125</v>
      </c>
      <c r="F432" s="45">
        <f t="shared" si="69"/>
        <v>52.734375</v>
      </c>
      <c r="G432" s="40">
        <f t="shared" ca="1" si="70"/>
        <v>20926318.5546875</v>
      </c>
      <c r="H432" s="38">
        <f t="shared" si="71"/>
        <v>52.734375</v>
      </c>
      <c r="I432" s="6">
        <f t="shared" si="72"/>
        <v>15000</v>
      </c>
      <c r="J432" s="6">
        <f t="shared" si="73"/>
        <v>791015.625</v>
      </c>
      <c r="K432" s="6">
        <f t="shared" ca="1" si="74"/>
        <v>26327.492624931387</v>
      </c>
    </row>
    <row r="433" spans="1:11">
      <c r="A433" s="39">
        <f t="shared" ca="1" si="66"/>
        <v>35.786301369863011</v>
      </c>
      <c r="B433" s="20">
        <v>58014</v>
      </c>
      <c r="C433" s="42">
        <f t="shared" si="65"/>
        <v>1.220703125E-2</v>
      </c>
      <c r="D433">
        <f t="shared" si="67"/>
        <v>144</v>
      </c>
      <c r="E433" s="44">
        <f t="shared" si="68"/>
        <v>1.7578125</v>
      </c>
      <c r="F433" s="45">
        <f t="shared" si="69"/>
        <v>54.4921875</v>
      </c>
      <c r="G433" s="40">
        <f t="shared" ca="1" si="70"/>
        <v>20926373.046875</v>
      </c>
      <c r="H433" s="38">
        <f t="shared" si="71"/>
        <v>54.4921875</v>
      </c>
      <c r="I433" s="6">
        <f t="shared" si="72"/>
        <v>15000</v>
      </c>
      <c r="J433" s="6">
        <f t="shared" si="73"/>
        <v>817382.8125</v>
      </c>
      <c r="K433" s="6">
        <f t="shared" ca="1" si="74"/>
        <v>26985.743978830014</v>
      </c>
    </row>
    <row r="434" spans="1:11">
      <c r="A434" s="39">
        <f t="shared" ca="1" si="66"/>
        <v>35.868493150684934</v>
      </c>
      <c r="B434" s="20">
        <v>58044</v>
      </c>
      <c r="C434" s="42">
        <f t="shared" si="65"/>
        <v>1.220703125E-2</v>
      </c>
      <c r="D434">
        <f t="shared" si="67"/>
        <v>144</v>
      </c>
      <c r="E434" s="44">
        <f t="shared" si="68"/>
        <v>1.7578125</v>
      </c>
      <c r="F434" s="45">
        <f t="shared" si="69"/>
        <v>52.734375</v>
      </c>
      <c r="G434" s="40">
        <f t="shared" ca="1" si="70"/>
        <v>20926425.78125</v>
      </c>
      <c r="H434" s="38">
        <f t="shared" si="71"/>
        <v>52.734375</v>
      </c>
      <c r="I434" s="6">
        <f t="shared" si="72"/>
        <v>15000</v>
      </c>
      <c r="J434" s="6">
        <f t="shared" si="73"/>
        <v>791015.625</v>
      </c>
      <c r="K434" s="6">
        <f t="shared" ca="1" si="74"/>
        <v>25911.456052665904</v>
      </c>
    </row>
    <row r="435" spans="1:11">
      <c r="A435" s="39">
        <f t="shared" ca="1" si="66"/>
        <v>35.953424657534249</v>
      </c>
      <c r="B435" s="20">
        <v>58075</v>
      </c>
      <c r="C435" s="42">
        <f t="shared" si="65"/>
        <v>1.220703125E-2</v>
      </c>
      <c r="D435">
        <f t="shared" si="67"/>
        <v>144</v>
      </c>
      <c r="E435" s="44">
        <f t="shared" si="68"/>
        <v>1.7578125</v>
      </c>
      <c r="F435" s="45">
        <f t="shared" si="69"/>
        <v>54.4921875</v>
      </c>
      <c r="G435" s="40">
        <f t="shared" ca="1" si="70"/>
        <v>20926480.2734375</v>
      </c>
      <c r="H435" s="38">
        <f t="shared" si="71"/>
        <v>54.4921875</v>
      </c>
      <c r="I435" s="6">
        <f t="shared" si="72"/>
        <v>15000</v>
      </c>
      <c r="J435" s="6">
        <f t="shared" si="73"/>
        <v>817382.8125</v>
      </c>
      <c r="K435" s="6">
        <f t="shared" ca="1" si="74"/>
        <v>26559.305480301886</v>
      </c>
    </row>
    <row r="436" spans="1:11">
      <c r="A436" s="39">
        <f t="shared" ca="1" si="66"/>
        <v>36.038356164383565</v>
      </c>
      <c r="B436" s="20">
        <v>58106</v>
      </c>
      <c r="C436" s="42">
        <f t="shared" si="65"/>
        <v>1.220703125E-2</v>
      </c>
      <c r="D436">
        <f t="shared" si="67"/>
        <v>144</v>
      </c>
      <c r="E436" s="44">
        <f t="shared" si="68"/>
        <v>1.7578125</v>
      </c>
      <c r="F436" s="45">
        <f t="shared" si="69"/>
        <v>54.4921875</v>
      </c>
      <c r="G436" s="40">
        <f t="shared" ca="1" si="70"/>
        <v>20926534.765625</v>
      </c>
      <c r="H436" s="38">
        <f t="shared" si="71"/>
        <v>54.4921875</v>
      </c>
      <c r="I436" s="6">
        <f t="shared" si="72"/>
        <v>15000</v>
      </c>
      <c r="J436" s="6">
        <f t="shared" si="73"/>
        <v>817382.8125</v>
      </c>
      <c r="K436" s="6">
        <f t="shared" ca="1" si="74"/>
        <v>26345.180051071005</v>
      </c>
    </row>
    <row r="437" spans="1:11">
      <c r="A437" s="39">
        <f t="shared" ca="1" si="66"/>
        <v>36.115068493150687</v>
      </c>
      <c r="B437" s="20">
        <v>58134</v>
      </c>
      <c r="C437" s="42">
        <f t="shared" si="65"/>
        <v>1.220703125E-2</v>
      </c>
      <c r="D437">
        <f t="shared" si="67"/>
        <v>144</v>
      </c>
      <c r="E437" s="44">
        <f t="shared" si="68"/>
        <v>1.7578125</v>
      </c>
      <c r="F437" s="45">
        <f t="shared" si="69"/>
        <v>49.21875</v>
      </c>
      <c r="G437" s="40">
        <f t="shared" ca="1" si="70"/>
        <v>20926583.984375</v>
      </c>
      <c r="H437" s="38">
        <f t="shared" si="71"/>
        <v>49.21875</v>
      </c>
      <c r="I437" s="6">
        <f t="shared" si="72"/>
        <v>15000</v>
      </c>
      <c r="J437" s="6">
        <f t="shared" si="73"/>
        <v>738281.25</v>
      </c>
      <c r="K437" s="6">
        <f t="shared" ca="1" si="74"/>
        <v>23622.299922048856</v>
      </c>
    </row>
    <row r="438" spans="1:11">
      <c r="A438" s="39">
        <f t="shared" ca="1" si="66"/>
        <v>36.200000000000003</v>
      </c>
      <c r="B438" s="20">
        <v>58165</v>
      </c>
      <c r="C438" s="42">
        <f t="shared" si="65"/>
        <v>1.220703125E-2</v>
      </c>
      <c r="D438">
        <f t="shared" si="67"/>
        <v>144</v>
      </c>
      <c r="E438" s="44">
        <f t="shared" si="68"/>
        <v>1.7578125</v>
      </c>
      <c r="F438" s="45">
        <f t="shared" si="69"/>
        <v>54.4921875</v>
      </c>
      <c r="G438" s="40">
        <f t="shared" ca="1" si="70"/>
        <v>20926638.4765625</v>
      </c>
      <c r="H438" s="38">
        <f t="shared" si="71"/>
        <v>54.4921875</v>
      </c>
      <c r="I438" s="6">
        <f t="shared" si="72"/>
        <v>15000</v>
      </c>
      <c r="J438" s="6">
        <f t="shared" si="73"/>
        <v>817382.8125</v>
      </c>
      <c r="K438" s="6">
        <f t="shared" ca="1" si="74"/>
        <v>25942.408798219763</v>
      </c>
    </row>
    <row r="439" spans="1:11">
      <c r="A439" s="39">
        <f t="shared" ca="1" si="66"/>
        <v>36.282191780821918</v>
      </c>
      <c r="B439" s="20">
        <v>58195</v>
      </c>
      <c r="C439" s="42">
        <f t="shared" si="65"/>
        <v>1.220703125E-2</v>
      </c>
      <c r="D439">
        <f t="shared" si="67"/>
        <v>144</v>
      </c>
      <c r="E439" s="44">
        <f t="shared" si="68"/>
        <v>1.7578125</v>
      </c>
      <c r="F439" s="45">
        <f t="shared" si="69"/>
        <v>52.734375</v>
      </c>
      <c r="G439" s="40">
        <f t="shared" ca="1" si="70"/>
        <v>20926691.2109375</v>
      </c>
      <c r="H439" s="38">
        <f t="shared" si="71"/>
        <v>52.734375</v>
      </c>
      <c r="I439" s="6">
        <f t="shared" si="72"/>
        <v>15000</v>
      </c>
      <c r="J439" s="6">
        <f t="shared" si="73"/>
        <v>791015.625</v>
      </c>
      <c r="K439" s="6">
        <f t="shared" ca="1" si="74"/>
        <v>24909.655483380488</v>
      </c>
    </row>
    <row r="440" spans="1:11">
      <c r="A440" s="39">
        <f t="shared" ca="1" si="66"/>
        <v>36.367123287671234</v>
      </c>
      <c r="B440" s="20">
        <v>58226</v>
      </c>
      <c r="C440" s="42">
        <f t="shared" si="65"/>
        <v>1.220703125E-2</v>
      </c>
      <c r="D440">
        <f t="shared" si="67"/>
        <v>144</v>
      </c>
      <c r="E440" s="44">
        <f t="shared" si="68"/>
        <v>1.7578125</v>
      </c>
      <c r="F440" s="45">
        <f t="shared" si="69"/>
        <v>54.4921875</v>
      </c>
      <c r="G440" s="40">
        <f t="shared" ca="1" si="70"/>
        <v>20926745.703125</v>
      </c>
      <c r="H440" s="38">
        <f t="shared" si="71"/>
        <v>54.4921875</v>
      </c>
      <c r="I440" s="6">
        <f t="shared" si="72"/>
        <v>15000</v>
      </c>
      <c r="J440" s="6">
        <f t="shared" si="73"/>
        <v>817382.8125</v>
      </c>
      <c r="K440" s="6">
        <f t="shared" ca="1" si="74"/>
        <v>25532.457460031936</v>
      </c>
    </row>
    <row r="441" spans="1:11">
      <c r="A441" s="39">
        <f t="shared" ca="1" si="66"/>
        <v>36.449315068493149</v>
      </c>
      <c r="B441" s="20">
        <v>58256</v>
      </c>
      <c r="C441" s="42">
        <f t="shared" si="65"/>
        <v>1.220703125E-2</v>
      </c>
      <c r="D441">
        <f t="shared" si="67"/>
        <v>144</v>
      </c>
      <c r="E441" s="44">
        <f t="shared" si="68"/>
        <v>1.7578125</v>
      </c>
      <c r="F441" s="45">
        <f t="shared" si="69"/>
        <v>52.734375</v>
      </c>
      <c r="G441" s="40">
        <f t="shared" ca="1" si="70"/>
        <v>20926798.4375</v>
      </c>
      <c r="H441" s="38">
        <f t="shared" si="71"/>
        <v>52.734375</v>
      </c>
      <c r="I441" s="6">
        <f t="shared" si="72"/>
        <v>15000</v>
      </c>
      <c r="J441" s="6">
        <f t="shared" si="73"/>
        <v>791015.625</v>
      </c>
      <c r="K441" s="6">
        <f t="shared" ca="1" si="74"/>
        <v>24516.024087058096</v>
      </c>
    </row>
    <row r="442" spans="1:11">
      <c r="A442" s="39">
        <f t="shared" ca="1" si="66"/>
        <v>36.534246575342465</v>
      </c>
      <c r="B442" s="20">
        <v>58287</v>
      </c>
      <c r="C442" s="42">
        <f t="shared" si="65"/>
        <v>1.220703125E-2</v>
      </c>
      <c r="D442">
        <f t="shared" si="67"/>
        <v>144</v>
      </c>
      <c r="E442" s="44">
        <f t="shared" si="68"/>
        <v>1.7578125</v>
      </c>
      <c r="F442" s="45">
        <f t="shared" si="69"/>
        <v>54.4921875</v>
      </c>
      <c r="G442" s="40">
        <f t="shared" ca="1" si="70"/>
        <v>20926852.9296875</v>
      </c>
      <c r="H442" s="38">
        <f t="shared" si="71"/>
        <v>54.4921875</v>
      </c>
      <c r="I442" s="6">
        <f t="shared" si="72"/>
        <v>15000</v>
      </c>
      <c r="J442" s="6">
        <f t="shared" si="73"/>
        <v>817382.8125</v>
      </c>
      <c r="K442" s="6">
        <f t="shared" ca="1" si="74"/>
        <v>25128.984321343214</v>
      </c>
    </row>
    <row r="443" spans="1:11">
      <c r="A443" s="39">
        <f t="shared" ca="1" si="66"/>
        <v>36.61917808219178</v>
      </c>
      <c r="B443" s="20">
        <v>58318</v>
      </c>
      <c r="C443" s="42">
        <f t="shared" si="65"/>
        <v>1.220703125E-2</v>
      </c>
      <c r="D443">
        <f t="shared" si="67"/>
        <v>144</v>
      </c>
      <c r="E443" s="44">
        <f t="shared" si="68"/>
        <v>1.7578125</v>
      </c>
      <c r="F443" s="45">
        <f t="shared" si="69"/>
        <v>54.4921875</v>
      </c>
      <c r="G443" s="40">
        <f t="shared" ca="1" si="70"/>
        <v>20926907.421875</v>
      </c>
      <c r="H443" s="38">
        <f t="shared" si="71"/>
        <v>54.4921875</v>
      </c>
      <c r="I443" s="6">
        <f t="shared" si="72"/>
        <v>15000</v>
      </c>
      <c r="J443" s="6">
        <f t="shared" si="73"/>
        <v>817382.8125</v>
      </c>
      <c r="K443" s="6">
        <f t="shared" ca="1" si="74"/>
        <v>24926.390373322458</v>
      </c>
    </row>
    <row r="444" spans="1:11">
      <c r="A444" s="39">
        <f t="shared" ca="1" si="66"/>
        <v>36.701369863013696</v>
      </c>
      <c r="B444" s="20">
        <v>58348</v>
      </c>
      <c r="C444" s="42">
        <f t="shared" si="65"/>
        <v>1.220703125E-2</v>
      </c>
      <c r="D444">
        <f t="shared" si="67"/>
        <v>144</v>
      </c>
      <c r="E444" s="44">
        <f t="shared" si="68"/>
        <v>1.7578125</v>
      </c>
      <c r="F444" s="45">
        <f t="shared" si="69"/>
        <v>52.734375</v>
      </c>
      <c r="G444" s="40">
        <f t="shared" ca="1" si="70"/>
        <v>20926960.15625</v>
      </c>
      <c r="H444" s="38">
        <f t="shared" si="71"/>
        <v>52.734375</v>
      </c>
      <c r="I444" s="6">
        <f t="shared" si="72"/>
        <v>15000</v>
      </c>
      <c r="J444" s="6">
        <f t="shared" si="73"/>
        <v>791015.625</v>
      </c>
      <c r="K444" s="6">
        <f t="shared" ca="1" si="74"/>
        <v>23934.084204483072</v>
      </c>
    </row>
    <row r="445" spans="1:11">
      <c r="A445" s="39">
        <f t="shared" ca="1" si="66"/>
        <v>36.786301369863011</v>
      </c>
      <c r="B445" s="20">
        <v>58379</v>
      </c>
      <c r="C445" s="42">
        <f t="shared" si="65"/>
        <v>1.220703125E-2</v>
      </c>
      <c r="D445">
        <f t="shared" si="67"/>
        <v>144</v>
      </c>
      <c r="E445" s="44">
        <f t="shared" si="68"/>
        <v>1.7578125</v>
      </c>
      <c r="F445" s="45">
        <f t="shared" si="69"/>
        <v>54.4921875</v>
      </c>
      <c r="G445" s="40">
        <f t="shared" ca="1" si="70"/>
        <v>20927014.6484375</v>
      </c>
      <c r="H445" s="38">
        <f t="shared" si="71"/>
        <v>54.4921875</v>
      </c>
      <c r="I445" s="6">
        <f t="shared" si="72"/>
        <v>15000</v>
      </c>
      <c r="J445" s="6">
        <f t="shared" si="73"/>
        <v>817382.8125</v>
      </c>
      <c r="K445" s="6">
        <f t="shared" ca="1" si="74"/>
        <v>24532.494526209106</v>
      </c>
    </row>
    <row r="446" spans="1:11">
      <c r="A446" s="39">
        <f t="shared" ca="1" si="66"/>
        <v>36.868493150684934</v>
      </c>
      <c r="B446" s="20">
        <v>58409</v>
      </c>
      <c r="C446" s="42">
        <f t="shared" si="65"/>
        <v>1.220703125E-2</v>
      </c>
      <c r="D446">
        <f t="shared" si="67"/>
        <v>144</v>
      </c>
      <c r="E446" s="44">
        <f t="shared" si="68"/>
        <v>1.7578125</v>
      </c>
      <c r="F446" s="45">
        <f t="shared" si="69"/>
        <v>52.734375</v>
      </c>
      <c r="G446" s="40">
        <f t="shared" ca="1" si="70"/>
        <v>20927067.3828125</v>
      </c>
      <c r="H446" s="38">
        <f t="shared" si="71"/>
        <v>52.734375</v>
      </c>
      <c r="I446" s="6">
        <f t="shared" si="72"/>
        <v>15000</v>
      </c>
      <c r="J446" s="6">
        <f t="shared" si="73"/>
        <v>791015.625</v>
      </c>
      <c r="K446" s="6">
        <f t="shared" ca="1" si="74"/>
        <v>23555.869138787188</v>
      </c>
    </row>
    <row r="447" spans="1:11">
      <c r="A447" s="39">
        <f t="shared" ca="1" si="66"/>
        <v>36.953424657534249</v>
      </c>
      <c r="B447" s="20">
        <v>58440</v>
      </c>
      <c r="C447" s="42">
        <f t="shared" si="65"/>
        <v>1.220703125E-2</v>
      </c>
      <c r="D447">
        <f t="shared" si="67"/>
        <v>144</v>
      </c>
      <c r="E447" s="44">
        <f t="shared" si="68"/>
        <v>1.7578125</v>
      </c>
      <c r="F447" s="45">
        <f t="shared" si="69"/>
        <v>54.4921875</v>
      </c>
      <c r="G447" s="40">
        <f t="shared" ca="1" si="70"/>
        <v>20927121.875</v>
      </c>
      <c r="H447" s="38">
        <f t="shared" si="71"/>
        <v>54.4921875</v>
      </c>
      <c r="I447" s="6">
        <f t="shared" si="72"/>
        <v>15000</v>
      </c>
      <c r="J447" s="6">
        <f t="shared" si="73"/>
        <v>817382.8125</v>
      </c>
      <c r="K447" s="6">
        <f t="shared" ca="1" si="74"/>
        <v>24144.823163910798</v>
      </c>
    </row>
    <row r="448" spans="1:11">
      <c r="A448" s="39">
        <f t="shared" ca="1" si="66"/>
        <v>37.038356164383565</v>
      </c>
      <c r="B448" s="20">
        <v>58471</v>
      </c>
      <c r="C448" s="42">
        <f t="shared" si="65"/>
        <v>1.220703125E-2</v>
      </c>
      <c r="D448">
        <f t="shared" si="67"/>
        <v>144</v>
      </c>
      <c r="E448" s="44">
        <f t="shared" si="68"/>
        <v>1.7578125</v>
      </c>
      <c r="F448" s="45">
        <f t="shared" si="69"/>
        <v>54.4921875</v>
      </c>
      <c r="G448" s="40">
        <f t="shared" ca="1" si="70"/>
        <v>20927176.3671875</v>
      </c>
      <c r="H448" s="38">
        <f t="shared" si="71"/>
        <v>54.4921875</v>
      </c>
      <c r="I448" s="6">
        <f t="shared" si="72"/>
        <v>15000</v>
      </c>
      <c r="J448" s="6">
        <f t="shared" si="73"/>
        <v>817382.8125</v>
      </c>
      <c r="K448" s="6">
        <f t="shared" ca="1" si="74"/>
        <v>23950.163682791826</v>
      </c>
    </row>
    <row r="449" spans="1:11">
      <c r="A449" s="39">
        <f t="shared" ca="1" si="66"/>
        <v>37.11780821917808</v>
      </c>
      <c r="B449" s="20">
        <v>58500</v>
      </c>
      <c r="C449" s="42">
        <f t="shared" si="65"/>
        <v>1.220703125E-2</v>
      </c>
      <c r="D449">
        <f t="shared" si="67"/>
        <v>144</v>
      </c>
      <c r="E449" s="44">
        <f t="shared" si="68"/>
        <v>1.7578125</v>
      </c>
      <c r="F449" s="45">
        <f t="shared" si="69"/>
        <v>50.9765625</v>
      </c>
      <c r="G449" s="40">
        <f t="shared" ca="1" si="70"/>
        <v>20927227.34375</v>
      </c>
      <c r="H449" s="38">
        <f t="shared" si="71"/>
        <v>50.9765625</v>
      </c>
      <c r="I449" s="6">
        <f t="shared" si="72"/>
        <v>15000</v>
      </c>
      <c r="J449" s="6">
        <f t="shared" si="73"/>
        <v>764648.4375</v>
      </c>
      <c r="K449" s="6">
        <f t="shared" ca="1" si="74"/>
        <v>22235.968802245719</v>
      </c>
    </row>
    <row r="450" spans="1:11">
      <c r="A450" s="39">
        <f t="shared" ca="1" si="66"/>
        <v>37.202739726027396</v>
      </c>
      <c r="B450" s="20">
        <v>58531</v>
      </c>
      <c r="C450" s="42">
        <f t="shared" si="65"/>
        <v>1.220703125E-2</v>
      </c>
      <c r="D450">
        <f t="shared" si="67"/>
        <v>144</v>
      </c>
      <c r="E450" s="44">
        <f t="shared" si="68"/>
        <v>1.7578125</v>
      </c>
      <c r="F450" s="45">
        <f t="shared" si="69"/>
        <v>54.4921875</v>
      </c>
      <c r="G450" s="40">
        <f t="shared" ca="1" si="70"/>
        <v>20927281.8359375</v>
      </c>
      <c r="H450" s="38">
        <f t="shared" si="71"/>
        <v>54.4921875</v>
      </c>
      <c r="I450" s="6">
        <f t="shared" si="72"/>
        <v>15000</v>
      </c>
      <c r="J450" s="6">
        <f t="shared" si="73"/>
        <v>817382.8125</v>
      </c>
      <c r="K450" s="6">
        <f t="shared" ca="1" si="74"/>
        <v>23577.850457034008</v>
      </c>
    </row>
    <row r="451" spans="1:11">
      <c r="A451" s="39">
        <f t="shared" ca="1" si="66"/>
        <v>37.284931506849318</v>
      </c>
      <c r="B451" s="20">
        <v>58561</v>
      </c>
      <c r="C451" s="42">
        <f t="shared" si="65"/>
        <v>6.103515625E-3</v>
      </c>
      <c r="D451">
        <f t="shared" si="67"/>
        <v>144</v>
      </c>
      <c r="E451" s="44">
        <f t="shared" si="68"/>
        <v>0.87890625</v>
      </c>
      <c r="F451" s="45">
        <f t="shared" si="69"/>
        <v>26.3671875</v>
      </c>
      <c r="G451" s="40">
        <f t="shared" ca="1" si="70"/>
        <v>20927308.203125</v>
      </c>
      <c r="H451" s="38">
        <f t="shared" si="71"/>
        <v>26.3671875</v>
      </c>
      <c r="I451" s="6">
        <f t="shared" si="72"/>
        <v>15000</v>
      </c>
      <c r="J451" s="6">
        <f t="shared" si="73"/>
        <v>395507.8125</v>
      </c>
      <c r="K451" s="6">
        <f t="shared" ca="1" si="74"/>
        <v>11319.61446779154</v>
      </c>
    </row>
    <row r="452" spans="1:11">
      <c r="A452" s="39">
        <f t="shared" ca="1" si="66"/>
        <v>37.369863013698627</v>
      </c>
      <c r="B452" s="20">
        <v>58592</v>
      </c>
      <c r="C452" s="42">
        <f t="shared" ref="C452:C515" si="75">C404/2</f>
        <v>6.103515625E-3</v>
      </c>
      <c r="D452">
        <f t="shared" si="67"/>
        <v>144</v>
      </c>
      <c r="E452" s="44">
        <f t="shared" si="68"/>
        <v>0.87890625</v>
      </c>
      <c r="F452" s="45">
        <f t="shared" si="69"/>
        <v>27.24609375</v>
      </c>
      <c r="G452" s="40">
        <f t="shared" ca="1" si="70"/>
        <v>20927335.44921875</v>
      </c>
      <c r="H452" s="38">
        <f t="shared" si="71"/>
        <v>27.24609375</v>
      </c>
      <c r="I452" s="6">
        <f t="shared" si="72"/>
        <v>15000</v>
      </c>
      <c r="J452" s="6">
        <f t="shared" si="73"/>
        <v>408691.40625</v>
      </c>
      <c r="K452" s="6">
        <f t="shared" ca="1" si="74"/>
        <v>11602.632363007984</v>
      </c>
    </row>
    <row r="453" spans="1:11">
      <c r="A453" s="39">
        <f t="shared" ref="A453:A516" ca="1" si="76">(B453-$B$3)/365</f>
        <v>37.452054794520549</v>
      </c>
      <c r="B453" s="20">
        <v>58622</v>
      </c>
      <c r="C453" s="42">
        <f t="shared" si="75"/>
        <v>6.103515625E-3</v>
      </c>
      <c r="D453">
        <f t="shared" ref="D453:D516" si="77">(60/10)*24</f>
        <v>144</v>
      </c>
      <c r="E453" s="44">
        <f t="shared" ref="E453:E516" si="78">C453*D453</f>
        <v>0.87890625</v>
      </c>
      <c r="F453" s="45">
        <f t="shared" ref="F453:F516" si="79">(B453-B452)*E453</f>
        <v>26.3671875</v>
      </c>
      <c r="G453" s="40">
        <f t="shared" ref="G453:G516" ca="1" si="80">G452+F453</f>
        <v>20927361.81640625</v>
      </c>
      <c r="H453" s="38">
        <f t="shared" ref="H453:H516" si="81">F453</f>
        <v>26.3671875</v>
      </c>
      <c r="I453" s="6">
        <f t="shared" ref="I453:I516" si="82">$I$3</f>
        <v>15000</v>
      </c>
      <c r="J453" s="6">
        <f t="shared" ref="J453:J516" si="83">H453*I453</f>
        <v>395507.8125</v>
      </c>
      <c r="K453" s="6">
        <f t="shared" ref="K453:K516" ca="1" si="84">J453/(1+$K$3)^A453</f>
        <v>11140.737820872006</v>
      </c>
    </row>
    <row r="454" spans="1:11">
      <c r="A454" s="39">
        <f t="shared" ca="1" si="76"/>
        <v>37.536986301369865</v>
      </c>
      <c r="B454" s="20">
        <v>58653</v>
      </c>
      <c r="C454" s="42">
        <f t="shared" si="75"/>
        <v>6.103515625E-3</v>
      </c>
      <c r="D454">
        <f t="shared" si="77"/>
        <v>144</v>
      </c>
      <c r="E454" s="44">
        <f t="shared" si="78"/>
        <v>0.87890625</v>
      </c>
      <c r="F454" s="45">
        <f t="shared" si="79"/>
        <v>27.24609375</v>
      </c>
      <c r="G454" s="40">
        <f t="shared" ca="1" si="80"/>
        <v>20927389.0625</v>
      </c>
      <c r="H454" s="38">
        <f t="shared" si="81"/>
        <v>27.24609375</v>
      </c>
      <c r="I454" s="6">
        <f t="shared" si="82"/>
        <v>15000</v>
      </c>
      <c r="J454" s="6">
        <f t="shared" si="83"/>
        <v>408691.40625</v>
      </c>
      <c r="K454" s="6">
        <f t="shared" ca="1" si="84"/>
        <v>11419.283364820771</v>
      </c>
    </row>
    <row r="455" spans="1:11">
      <c r="A455" s="39">
        <f t="shared" ca="1" si="76"/>
        <v>37.62191780821918</v>
      </c>
      <c r="B455" s="20">
        <v>58684</v>
      </c>
      <c r="C455" s="42">
        <f t="shared" si="75"/>
        <v>6.103515625E-3</v>
      </c>
      <c r="D455">
        <f t="shared" si="77"/>
        <v>144</v>
      </c>
      <c r="E455" s="44">
        <f t="shared" si="78"/>
        <v>0.87890625</v>
      </c>
      <c r="F455" s="45">
        <f t="shared" si="79"/>
        <v>27.24609375</v>
      </c>
      <c r="G455" s="40">
        <f t="shared" ca="1" si="80"/>
        <v>20927416.30859375</v>
      </c>
      <c r="H455" s="38">
        <f t="shared" si="81"/>
        <v>27.24609375</v>
      </c>
      <c r="I455" s="6">
        <f t="shared" si="82"/>
        <v>15000</v>
      </c>
      <c r="J455" s="6">
        <f t="shared" si="83"/>
        <v>408691.40625</v>
      </c>
      <c r="K455" s="6">
        <f t="shared" ca="1" si="84"/>
        <v>11327.219249898239</v>
      </c>
    </row>
    <row r="456" spans="1:11">
      <c r="A456" s="39">
        <f t="shared" ca="1" si="76"/>
        <v>37.704109589041096</v>
      </c>
      <c r="B456" s="20">
        <v>58714</v>
      </c>
      <c r="C456" s="42">
        <f t="shared" si="75"/>
        <v>6.103515625E-3</v>
      </c>
      <c r="D456">
        <f t="shared" si="77"/>
        <v>144</v>
      </c>
      <c r="E456" s="44">
        <f t="shared" si="78"/>
        <v>0.87890625</v>
      </c>
      <c r="F456" s="45">
        <f t="shared" si="79"/>
        <v>26.3671875</v>
      </c>
      <c r="G456" s="40">
        <f t="shared" ca="1" si="80"/>
        <v>20927442.67578125</v>
      </c>
      <c r="H456" s="38">
        <f t="shared" si="81"/>
        <v>26.3671875</v>
      </c>
      <c r="I456" s="6">
        <f t="shared" si="82"/>
        <v>15000</v>
      </c>
      <c r="J456" s="6">
        <f t="shared" si="83"/>
        <v>395507.8125</v>
      </c>
      <c r="K456" s="6">
        <f t="shared" ca="1" si="84"/>
        <v>10876.288755385083</v>
      </c>
    </row>
    <row r="457" spans="1:11">
      <c r="A457" s="39">
        <f t="shared" ca="1" si="76"/>
        <v>37.789041095890411</v>
      </c>
      <c r="B457" s="20">
        <v>58745</v>
      </c>
      <c r="C457" s="42">
        <f t="shared" si="75"/>
        <v>6.103515625E-3</v>
      </c>
      <c r="D457">
        <f t="shared" si="77"/>
        <v>144</v>
      </c>
      <c r="E457" s="44">
        <f t="shared" si="78"/>
        <v>0.87890625</v>
      </c>
      <c r="F457" s="45">
        <f t="shared" si="79"/>
        <v>27.24609375</v>
      </c>
      <c r="G457" s="40">
        <f t="shared" ca="1" si="80"/>
        <v>20927469.921875</v>
      </c>
      <c r="H457" s="38">
        <f t="shared" si="81"/>
        <v>27.24609375</v>
      </c>
      <c r="I457" s="6">
        <f t="shared" si="82"/>
        <v>15000</v>
      </c>
      <c r="J457" s="6">
        <f t="shared" si="83"/>
        <v>408691.40625</v>
      </c>
      <c r="K457" s="6">
        <f t="shared" ca="1" si="84"/>
        <v>11148.222429457981</v>
      </c>
    </row>
    <row r="458" spans="1:11">
      <c r="A458" s="39">
        <f t="shared" ca="1" si="76"/>
        <v>37.871232876712327</v>
      </c>
      <c r="B458" s="20">
        <v>58775</v>
      </c>
      <c r="C458" s="42">
        <f t="shared" si="75"/>
        <v>6.103515625E-3</v>
      </c>
      <c r="D458">
        <f t="shared" si="77"/>
        <v>144</v>
      </c>
      <c r="E458" s="44">
        <f t="shared" si="78"/>
        <v>0.87890625</v>
      </c>
      <c r="F458" s="45">
        <f t="shared" si="79"/>
        <v>26.3671875</v>
      </c>
      <c r="G458" s="40">
        <f t="shared" ca="1" si="80"/>
        <v>20927496.2890625</v>
      </c>
      <c r="H458" s="38">
        <f t="shared" si="81"/>
        <v>26.3671875</v>
      </c>
      <c r="I458" s="6">
        <f t="shared" si="82"/>
        <v>15000</v>
      </c>
      <c r="J458" s="6">
        <f t="shared" si="83"/>
        <v>395507.8125</v>
      </c>
      <c r="K458" s="6">
        <f t="shared" ca="1" si="84"/>
        <v>10704.417701911696</v>
      </c>
    </row>
    <row r="459" spans="1:11">
      <c r="A459" s="39">
        <f t="shared" ca="1" si="76"/>
        <v>37.956164383561642</v>
      </c>
      <c r="B459" s="20">
        <v>58806</v>
      </c>
      <c r="C459" s="42">
        <f t="shared" si="75"/>
        <v>6.103515625E-3</v>
      </c>
      <c r="D459">
        <f t="shared" si="77"/>
        <v>144</v>
      </c>
      <c r="E459" s="44">
        <f t="shared" si="78"/>
        <v>0.87890625</v>
      </c>
      <c r="F459" s="45">
        <f t="shared" si="79"/>
        <v>27.24609375</v>
      </c>
      <c r="G459" s="40">
        <f t="shared" ca="1" si="80"/>
        <v>20927523.53515625</v>
      </c>
      <c r="H459" s="38">
        <f t="shared" si="81"/>
        <v>27.24609375</v>
      </c>
      <c r="I459" s="6">
        <f t="shared" si="82"/>
        <v>15000</v>
      </c>
      <c r="J459" s="6">
        <f t="shared" si="83"/>
        <v>408691.40625</v>
      </c>
      <c r="K459" s="6">
        <f t="shared" ca="1" si="84"/>
        <v>10972.054181593294</v>
      </c>
    </row>
    <row r="460" spans="1:11">
      <c r="A460" s="39">
        <f t="shared" ca="1" si="76"/>
        <v>38.041095890410958</v>
      </c>
      <c r="B460" s="20">
        <v>58837</v>
      </c>
      <c r="C460" s="42">
        <f t="shared" si="75"/>
        <v>6.103515625E-3</v>
      </c>
      <c r="D460">
        <f t="shared" si="77"/>
        <v>144</v>
      </c>
      <c r="E460" s="44">
        <f t="shared" si="78"/>
        <v>0.87890625</v>
      </c>
      <c r="F460" s="45">
        <f t="shared" si="79"/>
        <v>27.24609375</v>
      </c>
      <c r="G460" s="40">
        <f t="shared" ca="1" si="80"/>
        <v>20927550.78125</v>
      </c>
      <c r="H460" s="38">
        <f t="shared" si="81"/>
        <v>27.24609375</v>
      </c>
      <c r="I460" s="6">
        <f t="shared" si="82"/>
        <v>15000</v>
      </c>
      <c r="J460" s="6">
        <f t="shared" si="83"/>
        <v>408691.40625</v>
      </c>
      <c r="K460" s="6">
        <f t="shared" ca="1" si="84"/>
        <v>10883.595700895425</v>
      </c>
    </row>
    <row r="461" spans="1:11">
      <c r="A461" s="39">
        <f t="shared" ca="1" si="76"/>
        <v>38.11780821917808</v>
      </c>
      <c r="B461" s="20">
        <v>58865</v>
      </c>
      <c r="C461" s="42">
        <f t="shared" si="75"/>
        <v>6.103515625E-3</v>
      </c>
      <c r="D461">
        <f t="shared" si="77"/>
        <v>144</v>
      </c>
      <c r="E461" s="44">
        <f t="shared" si="78"/>
        <v>0.87890625</v>
      </c>
      <c r="F461" s="45">
        <f t="shared" si="79"/>
        <v>24.609375</v>
      </c>
      <c r="G461" s="40">
        <f t="shared" ca="1" si="80"/>
        <v>20927575.390625</v>
      </c>
      <c r="H461" s="38">
        <f t="shared" si="81"/>
        <v>24.609375</v>
      </c>
      <c r="I461" s="6">
        <f t="shared" si="82"/>
        <v>15000</v>
      </c>
      <c r="J461" s="6">
        <f t="shared" si="83"/>
        <v>369140.625</v>
      </c>
      <c r="K461" s="6">
        <f t="shared" ca="1" si="84"/>
        <v>9758.7323897003171</v>
      </c>
    </row>
    <row r="462" spans="1:11">
      <c r="A462" s="39">
        <f t="shared" ca="1" si="76"/>
        <v>38.202739726027396</v>
      </c>
      <c r="B462" s="20">
        <v>58896</v>
      </c>
      <c r="C462" s="42">
        <f t="shared" si="75"/>
        <v>6.103515625E-3</v>
      </c>
      <c r="D462">
        <f t="shared" si="77"/>
        <v>144</v>
      </c>
      <c r="E462" s="44">
        <f t="shared" si="78"/>
        <v>0.87890625</v>
      </c>
      <c r="F462" s="45">
        <f t="shared" si="79"/>
        <v>27.24609375</v>
      </c>
      <c r="G462" s="40">
        <f t="shared" ca="1" si="80"/>
        <v>20927602.63671875</v>
      </c>
      <c r="H462" s="38">
        <f t="shared" si="81"/>
        <v>27.24609375</v>
      </c>
      <c r="I462" s="6">
        <f t="shared" si="82"/>
        <v>15000</v>
      </c>
      <c r="J462" s="6">
        <f t="shared" si="83"/>
        <v>408691.40625</v>
      </c>
      <c r="K462" s="6">
        <f t="shared" ca="1" si="84"/>
        <v>10717.204753197273</v>
      </c>
    </row>
    <row r="463" spans="1:11">
      <c r="A463" s="39">
        <f t="shared" ca="1" si="76"/>
        <v>38.284931506849318</v>
      </c>
      <c r="B463" s="20">
        <v>58926</v>
      </c>
      <c r="C463" s="42">
        <f t="shared" si="75"/>
        <v>6.103515625E-3</v>
      </c>
      <c r="D463">
        <f t="shared" si="77"/>
        <v>144</v>
      </c>
      <c r="E463" s="44">
        <f t="shared" si="78"/>
        <v>0.87890625</v>
      </c>
      <c r="F463" s="45">
        <f t="shared" si="79"/>
        <v>26.3671875</v>
      </c>
      <c r="G463" s="40">
        <f t="shared" ca="1" si="80"/>
        <v>20927629.00390625</v>
      </c>
      <c r="H463" s="38">
        <f t="shared" si="81"/>
        <v>26.3671875</v>
      </c>
      <c r="I463" s="6">
        <f t="shared" si="82"/>
        <v>15000</v>
      </c>
      <c r="J463" s="6">
        <f t="shared" si="83"/>
        <v>395507.8125</v>
      </c>
      <c r="K463" s="6">
        <f t="shared" ca="1" si="84"/>
        <v>10290.558607083216</v>
      </c>
    </row>
    <row r="464" spans="1:11">
      <c r="A464" s="39">
        <f t="shared" ca="1" si="76"/>
        <v>38.369863013698627</v>
      </c>
      <c r="B464" s="20">
        <v>58957</v>
      </c>
      <c r="C464" s="42">
        <f t="shared" si="75"/>
        <v>6.103515625E-3</v>
      </c>
      <c r="D464">
        <f t="shared" si="77"/>
        <v>144</v>
      </c>
      <c r="E464" s="44">
        <f t="shared" si="78"/>
        <v>0.87890625</v>
      </c>
      <c r="F464" s="45">
        <f t="shared" si="79"/>
        <v>27.24609375</v>
      </c>
      <c r="G464" s="40">
        <f t="shared" ca="1" si="80"/>
        <v>20927656.25</v>
      </c>
      <c r="H464" s="38">
        <f t="shared" si="81"/>
        <v>27.24609375</v>
      </c>
      <c r="I464" s="6">
        <f t="shared" si="82"/>
        <v>15000</v>
      </c>
      <c r="J464" s="6">
        <f t="shared" si="83"/>
        <v>408691.40625</v>
      </c>
      <c r="K464" s="6">
        <f t="shared" ca="1" si="84"/>
        <v>10547.847602734528</v>
      </c>
    </row>
    <row r="465" spans="1:11">
      <c r="A465" s="39">
        <f t="shared" ca="1" si="76"/>
        <v>38.452054794520549</v>
      </c>
      <c r="B465" s="20">
        <v>58987</v>
      </c>
      <c r="C465" s="42">
        <f t="shared" si="75"/>
        <v>6.103515625E-3</v>
      </c>
      <c r="D465">
        <f t="shared" si="77"/>
        <v>144</v>
      </c>
      <c r="E465" s="44">
        <f t="shared" si="78"/>
        <v>0.87890625</v>
      </c>
      <c r="F465" s="45">
        <f t="shared" si="79"/>
        <v>26.3671875</v>
      </c>
      <c r="G465" s="40">
        <f t="shared" ca="1" si="80"/>
        <v>20927682.6171875</v>
      </c>
      <c r="H465" s="38">
        <f t="shared" si="81"/>
        <v>26.3671875</v>
      </c>
      <c r="I465" s="6">
        <f t="shared" si="82"/>
        <v>15000</v>
      </c>
      <c r="J465" s="6">
        <f t="shared" si="83"/>
        <v>395507.8125</v>
      </c>
      <c r="K465" s="6">
        <f t="shared" ca="1" si="84"/>
        <v>10127.943473520001</v>
      </c>
    </row>
    <row r="466" spans="1:11">
      <c r="A466" s="39">
        <f t="shared" ca="1" si="76"/>
        <v>38.536986301369865</v>
      </c>
      <c r="B466" s="20">
        <v>59018</v>
      </c>
      <c r="C466" s="42">
        <f t="shared" si="75"/>
        <v>6.103515625E-3</v>
      </c>
      <c r="D466">
        <f t="shared" si="77"/>
        <v>144</v>
      </c>
      <c r="E466" s="44">
        <f t="shared" si="78"/>
        <v>0.87890625</v>
      </c>
      <c r="F466" s="45">
        <f t="shared" si="79"/>
        <v>27.24609375</v>
      </c>
      <c r="G466" s="40">
        <f t="shared" ca="1" si="80"/>
        <v>20927709.86328125</v>
      </c>
      <c r="H466" s="38">
        <f t="shared" si="81"/>
        <v>27.24609375</v>
      </c>
      <c r="I466" s="6">
        <f t="shared" si="82"/>
        <v>15000</v>
      </c>
      <c r="J466" s="6">
        <f t="shared" si="83"/>
        <v>408691.40625</v>
      </c>
      <c r="K466" s="6">
        <f t="shared" ca="1" si="84"/>
        <v>10381.166695291609</v>
      </c>
    </row>
    <row r="467" spans="1:11">
      <c r="A467" s="39">
        <f t="shared" ca="1" si="76"/>
        <v>38.62191780821918</v>
      </c>
      <c r="B467" s="20">
        <v>59049</v>
      </c>
      <c r="C467" s="42">
        <f t="shared" si="75"/>
        <v>6.103515625E-3</v>
      </c>
      <c r="D467">
        <f t="shared" si="77"/>
        <v>144</v>
      </c>
      <c r="E467" s="44">
        <f t="shared" si="78"/>
        <v>0.87890625</v>
      </c>
      <c r="F467" s="45">
        <f t="shared" si="79"/>
        <v>27.24609375</v>
      </c>
      <c r="G467" s="40">
        <f t="shared" ca="1" si="80"/>
        <v>20927737.109375</v>
      </c>
      <c r="H467" s="38">
        <f t="shared" si="81"/>
        <v>27.24609375</v>
      </c>
      <c r="I467" s="6">
        <f t="shared" si="82"/>
        <v>15000</v>
      </c>
      <c r="J467" s="6">
        <f t="shared" si="83"/>
        <v>408691.40625</v>
      </c>
      <c r="K467" s="6">
        <f t="shared" ca="1" si="84"/>
        <v>10297.472045362032</v>
      </c>
    </row>
    <row r="468" spans="1:11">
      <c r="A468" s="39">
        <f t="shared" ca="1" si="76"/>
        <v>38.704109589041096</v>
      </c>
      <c r="B468" s="20">
        <v>59079</v>
      </c>
      <c r="C468" s="42">
        <f t="shared" si="75"/>
        <v>6.103515625E-3</v>
      </c>
      <c r="D468">
        <f t="shared" si="77"/>
        <v>144</v>
      </c>
      <c r="E468" s="44">
        <f t="shared" si="78"/>
        <v>0.87890625</v>
      </c>
      <c r="F468" s="45">
        <f t="shared" si="79"/>
        <v>26.3671875</v>
      </c>
      <c r="G468" s="40">
        <f t="shared" ca="1" si="80"/>
        <v>20927763.4765625</v>
      </c>
      <c r="H468" s="38">
        <f t="shared" si="81"/>
        <v>26.3671875</v>
      </c>
      <c r="I468" s="6">
        <f t="shared" si="82"/>
        <v>15000</v>
      </c>
      <c r="J468" s="6">
        <f t="shared" si="83"/>
        <v>395507.8125</v>
      </c>
      <c r="K468" s="6">
        <f t="shared" ca="1" si="84"/>
        <v>9887.5352321682603</v>
      </c>
    </row>
    <row r="469" spans="1:11">
      <c r="A469" s="39">
        <f t="shared" ca="1" si="76"/>
        <v>38.789041095890411</v>
      </c>
      <c r="B469" s="20">
        <v>59110</v>
      </c>
      <c r="C469" s="42">
        <f t="shared" si="75"/>
        <v>6.103515625E-3</v>
      </c>
      <c r="D469">
        <f t="shared" si="77"/>
        <v>144</v>
      </c>
      <c r="E469" s="44">
        <f t="shared" si="78"/>
        <v>0.87890625</v>
      </c>
      <c r="F469" s="45">
        <f t="shared" si="79"/>
        <v>27.24609375</v>
      </c>
      <c r="G469" s="40">
        <f t="shared" ca="1" si="80"/>
        <v>20927790.72265625</v>
      </c>
      <c r="H469" s="38">
        <f t="shared" si="81"/>
        <v>27.24609375</v>
      </c>
      <c r="I469" s="6">
        <f t="shared" si="82"/>
        <v>15000</v>
      </c>
      <c r="J469" s="6">
        <f t="shared" si="83"/>
        <v>408691.40625</v>
      </c>
      <c r="K469" s="6">
        <f t="shared" ca="1" si="84"/>
        <v>10134.747663143617</v>
      </c>
    </row>
    <row r="470" spans="1:11">
      <c r="A470" s="39">
        <f t="shared" ca="1" si="76"/>
        <v>38.871232876712327</v>
      </c>
      <c r="B470" s="20">
        <v>59140</v>
      </c>
      <c r="C470" s="42">
        <f t="shared" si="75"/>
        <v>6.103515625E-3</v>
      </c>
      <c r="D470">
        <f t="shared" si="77"/>
        <v>144</v>
      </c>
      <c r="E470" s="44">
        <f t="shared" si="78"/>
        <v>0.87890625</v>
      </c>
      <c r="F470" s="45">
        <f t="shared" si="79"/>
        <v>26.3671875</v>
      </c>
      <c r="G470" s="40">
        <f t="shared" ca="1" si="80"/>
        <v>20927817.08984375</v>
      </c>
      <c r="H470" s="38">
        <f t="shared" si="81"/>
        <v>26.3671875</v>
      </c>
      <c r="I470" s="6">
        <f t="shared" si="82"/>
        <v>15000</v>
      </c>
      <c r="J470" s="6">
        <f t="shared" si="83"/>
        <v>395507.8125</v>
      </c>
      <c r="K470" s="6">
        <f t="shared" ca="1" si="84"/>
        <v>9731.2888199197259</v>
      </c>
    </row>
    <row r="471" spans="1:11">
      <c r="A471" s="39">
        <f t="shared" ca="1" si="76"/>
        <v>38.956164383561642</v>
      </c>
      <c r="B471" s="20">
        <v>59171</v>
      </c>
      <c r="C471" s="42">
        <f t="shared" si="75"/>
        <v>6.103515625E-3</v>
      </c>
      <c r="D471">
        <f t="shared" si="77"/>
        <v>144</v>
      </c>
      <c r="E471" s="44">
        <f t="shared" si="78"/>
        <v>0.87890625</v>
      </c>
      <c r="F471" s="45">
        <f t="shared" si="79"/>
        <v>27.24609375</v>
      </c>
      <c r="G471" s="40">
        <f t="shared" ca="1" si="80"/>
        <v>20927844.3359375</v>
      </c>
      <c r="H471" s="38">
        <f t="shared" si="81"/>
        <v>27.24609375</v>
      </c>
      <c r="I471" s="6">
        <f t="shared" si="82"/>
        <v>15000</v>
      </c>
      <c r="J471" s="6">
        <f t="shared" si="83"/>
        <v>408691.40625</v>
      </c>
      <c r="K471" s="6">
        <f t="shared" ca="1" si="84"/>
        <v>9974.5947105393552</v>
      </c>
    </row>
    <row r="472" spans="1:11">
      <c r="A472" s="39">
        <f t="shared" ca="1" si="76"/>
        <v>39.041095890410958</v>
      </c>
      <c r="B472" s="20">
        <v>59202</v>
      </c>
      <c r="C472" s="42">
        <f t="shared" si="75"/>
        <v>6.103515625E-3</v>
      </c>
      <c r="D472">
        <f t="shared" si="77"/>
        <v>144</v>
      </c>
      <c r="E472" s="44">
        <f t="shared" si="78"/>
        <v>0.87890625</v>
      </c>
      <c r="F472" s="45">
        <f t="shared" si="79"/>
        <v>27.24609375</v>
      </c>
      <c r="G472" s="40">
        <f t="shared" ca="1" si="80"/>
        <v>20927871.58203125</v>
      </c>
      <c r="H472" s="38">
        <f t="shared" si="81"/>
        <v>27.24609375</v>
      </c>
      <c r="I472" s="6">
        <f t="shared" si="82"/>
        <v>15000</v>
      </c>
      <c r="J472" s="6">
        <f t="shared" si="83"/>
        <v>408691.40625</v>
      </c>
      <c r="K472" s="6">
        <f t="shared" ca="1" si="84"/>
        <v>9894.1779099049327</v>
      </c>
    </row>
    <row r="473" spans="1:11">
      <c r="A473" s="39">
        <f t="shared" ca="1" si="76"/>
        <v>39.11780821917808</v>
      </c>
      <c r="B473" s="20">
        <v>59230</v>
      </c>
      <c r="C473" s="42">
        <f t="shared" si="75"/>
        <v>6.103515625E-3</v>
      </c>
      <c r="D473">
        <f t="shared" si="77"/>
        <v>144</v>
      </c>
      <c r="E473" s="44">
        <f t="shared" si="78"/>
        <v>0.87890625</v>
      </c>
      <c r="F473" s="45">
        <f t="shared" si="79"/>
        <v>24.609375</v>
      </c>
      <c r="G473" s="40">
        <f t="shared" ca="1" si="80"/>
        <v>20927896.19140625</v>
      </c>
      <c r="H473" s="38">
        <f t="shared" si="81"/>
        <v>24.609375</v>
      </c>
      <c r="I473" s="6">
        <f t="shared" si="82"/>
        <v>15000</v>
      </c>
      <c r="J473" s="6">
        <f t="shared" si="83"/>
        <v>369140.625</v>
      </c>
      <c r="K473" s="6">
        <f t="shared" ca="1" si="84"/>
        <v>8871.5748997275605</v>
      </c>
    </row>
    <row r="474" spans="1:11">
      <c r="A474" s="39">
        <f t="shared" ca="1" si="76"/>
        <v>39.202739726027396</v>
      </c>
      <c r="B474" s="20">
        <v>59261</v>
      </c>
      <c r="C474" s="42">
        <f t="shared" si="75"/>
        <v>6.103515625E-3</v>
      </c>
      <c r="D474">
        <f t="shared" si="77"/>
        <v>144</v>
      </c>
      <c r="E474" s="44">
        <f t="shared" si="78"/>
        <v>0.87890625</v>
      </c>
      <c r="F474" s="45">
        <f t="shared" si="79"/>
        <v>27.24609375</v>
      </c>
      <c r="G474" s="40">
        <f t="shared" ca="1" si="80"/>
        <v>20927923.4375</v>
      </c>
      <c r="H474" s="38">
        <f t="shared" si="81"/>
        <v>27.24609375</v>
      </c>
      <c r="I474" s="6">
        <f t="shared" si="82"/>
        <v>15000</v>
      </c>
      <c r="J474" s="6">
        <f t="shared" si="83"/>
        <v>408691.40625</v>
      </c>
      <c r="K474" s="6">
        <f t="shared" ca="1" si="84"/>
        <v>9742.9134119975206</v>
      </c>
    </row>
    <row r="475" spans="1:11">
      <c r="A475" s="39">
        <f t="shared" ca="1" si="76"/>
        <v>39.284931506849318</v>
      </c>
      <c r="B475" s="20">
        <v>59291</v>
      </c>
      <c r="C475" s="42">
        <f t="shared" si="75"/>
        <v>6.103515625E-3</v>
      </c>
      <c r="D475">
        <f t="shared" si="77"/>
        <v>144</v>
      </c>
      <c r="E475" s="44">
        <f t="shared" si="78"/>
        <v>0.87890625</v>
      </c>
      <c r="F475" s="45">
        <f t="shared" si="79"/>
        <v>26.3671875</v>
      </c>
      <c r="G475" s="40">
        <f t="shared" ca="1" si="80"/>
        <v>20927949.8046875</v>
      </c>
      <c r="H475" s="38">
        <f t="shared" si="81"/>
        <v>26.3671875</v>
      </c>
      <c r="I475" s="6">
        <f t="shared" si="82"/>
        <v>15000</v>
      </c>
      <c r="J475" s="6">
        <f t="shared" si="83"/>
        <v>395507.8125</v>
      </c>
      <c r="K475" s="6">
        <f t="shared" ca="1" si="84"/>
        <v>9355.053279166561</v>
      </c>
    </row>
    <row r="476" spans="1:11">
      <c r="A476" s="39">
        <f t="shared" ca="1" si="76"/>
        <v>39.369863013698627</v>
      </c>
      <c r="B476" s="20">
        <v>59322</v>
      </c>
      <c r="C476" s="42">
        <f t="shared" si="75"/>
        <v>6.103515625E-3</v>
      </c>
      <c r="D476">
        <f t="shared" si="77"/>
        <v>144</v>
      </c>
      <c r="E476" s="44">
        <f t="shared" si="78"/>
        <v>0.87890625</v>
      </c>
      <c r="F476" s="45">
        <f t="shared" si="79"/>
        <v>27.24609375</v>
      </c>
      <c r="G476" s="40">
        <f t="shared" ca="1" si="80"/>
        <v>20927977.05078125</v>
      </c>
      <c r="H476" s="38">
        <f t="shared" si="81"/>
        <v>27.24609375</v>
      </c>
      <c r="I476" s="6">
        <f t="shared" si="82"/>
        <v>15000</v>
      </c>
      <c r="J476" s="6">
        <f t="shared" si="83"/>
        <v>408691.40625</v>
      </c>
      <c r="K476" s="6">
        <f t="shared" ca="1" si="84"/>
        <v>9588.9523661222975</v>
      </c>
    </row>
    <row r="477" spans="1:11">
      <c r="A477" s="39">
        <f t="shared" ca="1" si="76"/>
        <v>39.452054794520549</v>
      </c>
      <c r="B477" s="20">
        <v>59352</v>
      </c>
      <c r="C477" s="42">
        <f t="shared" si="75"/>
        <v>6.103515625E-3</v>
      </c>
      <c r="D477">
        <f t="shared" si="77"/>
        <v>144</v>
      </c>
      <c r="E477" s="44">
        <f t="shared" si="78"/>
        <v>0.87890625</v>
      </c>
      <c r="F477" s="45">
        <f t="shared" si="79"/>
        <v>26.3671875</v>
      </c>
      <c r="G477" s="40">
        <f t="shared" ca="1" si="80"/>
        <v>20928003.41796875</v>
      </c>
      <c r="H477" s="38">
        <f t="shared" si="81"/>
        <v>26.3671875</v>
      </c>
      <c r="I477" s="6">
        <f t="shared" si="82"/>
        <v>15000</v>
      </c>
      <c r="J477" s="6">
        <f t="shared" si="83"/>
        <v>395507.8125</v>
      </c>
      <c r="K477" s="6">
        <f t="shared" ca="1" si="84"/>
        <v>9207.221339563639</v>
      </c>
    </row>
    <row r="478" spans="1:11">
      <c r="A478" s="39">
        <f t="shared" ca="1" si="76"/>
        <v>39.536986301369865</v>
      </c>
      <c r="B478" s="20">
        <v>59383</v>
      </c>
      <c r="C478" s="42">
        <f t="shared" si="75"/>
        <v>6.103515625E-3</v>
      </c>
      <c r="D478">
        <f t="shared" si="77"/>
        <v>144</v>
      </c>
      <c r="E478" s="44">
        <f t="shared" si="78"/>
        <v>0.87890625</v>
      </c>
      <c r="F478" s="45">
        <f t="shared" si="79"/>
        <v>27.24609375</v>
      </c>
      <c r="G478" s="40">
        <f t="shared" ca="1" si="80"/>
        <v>20928030.6640625</v>
      </c>
      <c r="H478" s="38">
        <f t="shared" si="81"/>
        <v>27.24609375</v>
      </c>
      <c r="I478" s="6">
        <f t="shared" si="82"/>
        <v>15000</v>
      </c>
      <c r="J478" s="6">
        <f t="shared" si="83"/>
        <v>408691.40625</v>
      </c>
      <c r="K478" s="6">
        <f t="shared" ca="1" si="84"/>
        <v>9437.4242684469154</v>
      </c>
    </row>
    <row r="479" spans="1:11">
      <c r="A479" s="39">
        <f t="shared" ca="1" si="76"/>
        <v>39.62191780821918</v>
      </c>
      <c r="B479" s="20">
        <v>59414</v>
      </c>
      <c r="C479" s="42">
        <f t="shared" si="75"/>
        <v>6.103515625E-3</v>
      </c>
      <c r="D479">
        <f t="shared" si="77"/>
        <v>144</v>
      </c>
      <c r="E479" s="44">
        <f t="shared" si="78"/>
        <v>0.87890625</v>
      </c>
      <c r="F479" s="45">
        <f t="shared" si="79"/>
        <v>27.24609375</v>
      </c>
      <c r="G479" s="40">
        <f t="shared" ca="1" si="80"/>
        <v>20928057.91015625</v>
      </c>
      <c r="H479" s="38">
        <f t="shared" si="81"/>
        <v>27.24609375</v>
      </c>
      <c r="I479" s="6">
        <f t="shared" si="82"/>
        <v>15000</v>
      </c>
      <c r="J479" s="6">
        <f t="shared" si="83"/>
        <v>408691.40625</v>
      </c>
      <c r="K479" s="6">
        <f t="shared" ca="1" si="84"/>
        <v>9361.338223056393</v>
      </c>
    </row>
    <row r="480" spans="1:11">
      <c r="A480" s="39">
        <f t="shared" ca="1" si="76"/>
        <v>39.704109589041096</v>
      </c>
      <c r="B480" s="20">
        <v>59444</v>
      </c>
      <c r="C480" s="42">
        <f t="shared" si="75"/>
        <v>6.103515625E-3</v>
      </c>
      <c r="D480">
        <f t="shared" si="77"/>
        <v>144</v>
      </c>
      <c r="E480" s="44">
        <f t="shared" si="78"/>
        <v>0.87890625</v>
      </c>
      <c r="F480" s="45">
        <f t="shared" si="79"/>
        <v>26.3671875</v>
      </c>
      <c r="G480" s="40">
        <f t="shared" ca="1" si="80"/>
        <v>20928084.27734375</v>
      </c>
      <c r="H480" s="38">
        <f t="shared" si="81"/>
        <v>26.3671875</v>
      </c>
      <c r="I480" s="6">
        <f t="shared" si="82"/>
        <v>15000</v>
      </c>
      <c r="J480" s="6">
        <f t="shared" si="83"/>
        <v>395507.8125</v>
      </c>
      <c r="K480" s="6">
        <f t="shared" ca="1" si="84"/>
        <v>8988.6683928802322</v>
      </c>
    </row>
    <row r="481" spans="1:11">
      <c r="A481" s="39">
        <f t="shared" ca="1" si="76"/>
        <v>39.789041095890411</v>
      </c>
      <c r="B481" s="20">
        <v>59475</v>
      </c>
      <c r="C481" s="42">
        <f t="shared" si="75"/>
        <v>6.103515625E-3</v>
      </c>
      <c r="D481">
        <f t="shared" si="77"/>
        <v>144</v>
      </c>
      <c r="E481" s="44">
        <f t="shared" si="78"/>
        <v>0.87890625</v>
      </c>
      <c r="F481" s="45">
        <f t="shared" si="79"/>
        <v>27.24609375</v>
      </c>
      <c r="G481" s="40">
        <f t="shared" ca="1" si="80"/>
        <v>20928111.5234375</v>
      </c>
      <c r="H481" s="38">
        <f t="shared" si="81"/>
        <v>27.24609375</v>
      </c>
      <c r="I481" s="6">
        <f t="shared" si="82"/>
        <v>15000</v>
      </c>
      <c r="J481" s="6">
        <f t="shared" si="83"/>
        <v>408691.40625</v>
      </c>
      <c r="K481" s="6">
        <f t="shared" ca="1" si="84"/>
        <v>9213.4069664941981</v>
      </c>
    </row>
    <row r="482" spans="1:11">
      <c r="A482" s="39">
        <f t="shared" ca="1" si="76"/>
        <v>39.871232876712327</v>
      </c>
      <c r="B482" s="20">
        <v>59505</v>
      </c>
      <c r="C482" s="42">
        <f t="shared" si="75"/>
        <v>6.103515625E-3</v>
      </c>
      <c r="D482">
        <f t="shared" si="77"/>
        <v>144</v>
      </c>
      <c r="E482" s="44">
        <f t="shared" si="78"/>
        <v>0.87890625</v>
      </c>
      <c r="F482" s="45">
        <f t="shared" si="79"/>
        <v>26.3671875</v>
      </c>
      <c r="G482" s="40">
        <f t="shared" ca="1" si="80"/>
        <v>20928137.890625</v>
      </c>
      <c r="H482" s="38">
        <f t="shared" si="81"/>
        <v>26.3671875</v>
      </c>
      <c r="I482" s="6">
        <f t="shared" si="82"/>
        <v>15000</v>
      </c>
      <c r="J482" s="6">
        <f t="shared" si="83"/>
        <v>395507.8125</v>
      </c>
      <c r="K482" s="6">
        <f t="shared" ca="1" si="84"/>
        <v>8846.6261999270191</v>
      </c>
    </row>
    <row r="483" spans="1:11">
      <c r="A483" s="39">
        <f t="shared" ca="1" si="76"/>
        <v>39.956164383561642</v>
      </c>
      <c r="B483" s="20">
        <v>59536</v>
      </c>
      <c r="C483" s="42">
        <f t="shared" si="75"/>
        <v>6.103515625E-3</v>
      </c>
      <c r="D483">
        <f t="shared" si="77"/>
        <v>144</v>
      </c>
      <c r="E483" s="44">
        <f t="shared" si="78"/>
        <v>0.87890625</v>
      </c>
      <c r="F483" s="45">
        <f t="shared" si="79"/>
        <v>27.24609375</v>
      </c>
      <c r="G483" s="40">
        <f t="shared" ca="1" si="80"/>
        <v>20928165.13671875</v>
      </c>
      <c r="H483" s="38">
        <f t="shared" si="81"/>
        <v>27.24609375</v>
      </c>
      <c r="I483" s="6">
        <f t="shared" si="82"/>
        <v>15000</v>
      </c>
      <c r="J483" s="6">
        <f t="shared" si="83"/>
        <v>408691.40625</v>
      </c>
      <c r="K483" s="6">
        <f t="shared" ca="1" si="84"/>
        <v>9067.8133732175957</v>
      </c>
    </row>
    <row r="484" spans="1:11">
      <c r="A484" s="39">
        <f t="shared" ca="1" si="76"/>
        <v>40.041095890410958</v>
      </c>
      <c r="B484" s="20">
        <v>59567</v>
      </c>
      <c r="C484" s="42">
        <f t="shared" si="75"/>
        <v>6.103515625E-3</v>
      </c>
      <c r="D484">
        <f t="shared" si="77"/>
        <v>144</v>
      </c>
      <c r="E484" s="44">
        <f t="shared" si="78"/>
        <v>0.87890625</v>
      </c>
      <c r="F484" s="45">
        <f t="shared" si="79"/>
        <v>27.24609375</v>
      </c>
      <c r="G484" s="40">
        <f t="shared" ca="1" si="80"/>
        <v>20928192.3828125</v>
      </c>
      <c r="H484" s="38">
        <f t="shared" si="81"/>
        <v>27.24609375</v>
      </c>
      <c r="I484" s="6">
        <f t="shared" si="82"/>
        <v>15000</v>
      </c>
      <c r="J484" s="6">
        <f t="shared" si="83"/>
        <v>408691.40625</v>
      </c>
      <c r="K484" s="6">
        <f t="shared" ca="1" si="84"/>
        <v>8994.7071908226626</v>
      </c>
    </row>
    <row r="485" spans="1:11">
      <c r="A485" s="39">
        <f t="shared" ca="1" si="76"/>
        <v>40.11780821917808</v>
      </c>
      <c r="B485" s="20">
        <v>59595</v>
      </c>
      <c r="C485" s="42">
        <f t="shared" si="75"/>
        <v>6.103515625E-3</v>
      </c>
      <c r="D485">
        <f t="shared" si="77"/>
        <v>144</v>
      </c>
      <c r="E485" s="44">
        <f t="shared" si="78"/>
        <v>0.87890625</v>
      </c>
      <c r="F485" s="45">
        <f t="shared" si="79"/>
        <v>24.609375</v>
      </c>
      <c r="G485" s="40">
        <f t="shared" ca="1" si="80"/>
        <v>20928216.9921875</v>
      </c>
      <c r="H485" s="38">
        <f t="shared" si="81"/>
        <v>24.609375</v>
      </c>
      <c r="I485" s="6">
        <f t="shared" si="82"/>
        <v>15000</v>
      </c>
      <c r="J485" s="6">
        <f t="shared" si="83"/>
        <v>369140.625</v>
      </c>
      <c r="K485" s="6">
        <f t="shared" ca="1" si="84"/>
        <v>8065.068090661417</v>
      </c>
    </row>
    <row r="486" spans="1:11">
      <c r="A486" s="39">
        <f t="shared" ca="1" si="76"/>
        <v>40.202739726027396</v>
      </c>
      <c r="B486" s="20">
        <v>59626</v>
      </c>
      <c r="C486" s="42">
        <f t="shared" si="75"/>
        <v>6.103515625E-3</v>
      </c>
      <c r="D486">
        <f t="shared" si="77"/>
        <v>144</v>
      </c>
      <c r="E486" s="44">
        <f t="shared" si="78"/>
        <v>0.87890625</v>
      </c>
      <c r="F486" s="45">
        <f t="shared" si="79"/>
        <v>27.24609375</v>
      </c>
      <c r="G486" s="40">
        <f t="shared" ca="1" si="80"/>
        <v>20928244.23828125</v>
      </c>
      <c r="H486" s="38">
        <f t="shared" si="81"/>
        <v>27.24609375</v>
      </c>
      <c r="I486" s="6">
        <f t="shared" si="82"/>
        <v>15000</v>
      </c>
      <c r="J486" s="6">
        <f t="shared" si="83"/>
        <v>408691.40625</v>
      </c>
      <c r="K486" s="6">
        <f t="shared" ca="1" si="84"/>
        <v>8857.1940109068382</v>
      </c>
    </row>
    <row r="487" spans="1:11">
      <c r="A487" s="39">
        <f t="shared" ca="1" si="76"/>
        <v>40.284931506849318</v>
      </c>
      <c r="B487" s="20">
        <v>59656</v>
      </c>
      <c r="C487" s="42">
        <f t="shared" si="75"/>
        <v>6.103515625E-3</v>
      </c>
      <c r="D487">
        <f t="shared" si="77"/>
        <v>144</v>
      </c>
      <c r="E487" s="44">
        <f t="shared" si="78"/>
        <v>0.87890625</v>
      </c>
      <c r="F487" s="45">
        <f t="shared" si="79"/>
        <v>26.3671875</v>
      </c>
      <c r="G487" s="40">
        <f t="shared" ca="1" si="80"/>
        <v>20928270.60546875</v>
      </c>
      <c r="H487" s="38">
        <f t="shared" si="81"/>
        <v>26.3671875</v>
      </c>
      <c r="I487" s="6">
        <f t="shared" si="82"/>
        <v>15000</v>
      </c>
      <c r="J487" s="6">
        <f t="shared" si="83"/>
        <v>395507.8125</v>
      </c>
      <c r="K487" s="6">
        <f t="shared" ca="1" si="84"/>
        <v>8504.5938901514182</v>
      </c>
    </row>
    <row r="488" spans="1:11">
      <c r="A488" s="39">
        <f t="shared" ca="1" si="76"/>
        <v>40.369863013698627</v>
      </c>
      <c r="B488" s="20">
        <v>59687</v>
      </c>
      <c r="C488" s="42">
        <f t="shared" si="75"/>
        <v>6.103515625E-3</v>
      </c>
      <c r="D488">
        <f t="shared" si="77"/>
        <v>144</v>
      </c>
      <c r="E488" s="44">
        <f t="shared" si="78"/>
        <v>0.87890625</v>
      </c>
      <c r="F488" s="45">
        <f t="shared" si="79"/>
        <v>27.24609375</v>
      </c>
      <c r="G488" s="40">
        <f t="shared" ca="1" si="80"/>
        <v>20928297.8515625</v>
      </c>
      <c r="H488" s="38">
        <f t="shared" si="81"/>
        <v>27.24609375</v>
      </c>
      <c r="I488" s="6">
        <f t="shared" si="82"/>
        <v>15000</v>
      </c>
      <c r="J488" s="6">
        <f t="shared" si="83"/>
        <v>408691.40625</v>
      </c>
      <c r="K488" s="6">
        <f t="shared" ca="1" si="84"/>
        <v>8717.2294237475435</v>
      </c>
    </row>
    <row r="489" spans="1:11">
      <c r="A489" s="39">
        <f t="shared" ca="1" si="76"/>
        <v>40.452054794520549</v>
      </c>
      <c r="B489" s="20">
        <v>59717</v>
      </c>
      <c r="C489" s="42">
        <f t="shared" si="75"/>
        <v>6.103515625E-3</v>
      </c>
      <c r="D489">
        <f t="shared" si="77"/>
        <v>144</v>
      </c>
      <c r="E489" s="44">
        <f t="shared" si="78"/>
        <v>0.87890625</v>
      </c>
      <c r="F489" s="45">
        <f t="shared" si="79"/>
        <v>26.3671875</v>
      </c>
      <c r="G489" s="40">
        <f t="shared" ca="1" si="80"/>
        <v>20928324.21875</v>
      </c>
      <c r="H489" s="38">
        <f t="shared" si="81"/>
        <v>26.3671875</v>
      </c>
      <c r="I489" s="6">
        <f t="shared" si="82"/>
        <v>15000</v>
      </c>
      <c r="J489" s="6">
        <f t="shared" si="83"/>
        <v>395507.8125</v>
      </c>
      <c r="K489" s="6">
        <f t="shared" ca="1" si="84"/>
        <v>8370.2012177851266</v>
      </c>
    </row>
    <row r="490" spans="1:11">
      <c r="A490" s="39">
        <f t="shared" ca="1" si="76"/>
        <v>40.536986301369865</v>
      </c>
      <c r="B490" s="20">
        <v>59748</v>
      </c>
      <c r="C490" s="42">
        <f t="shared" si="75"/>
        <v>6.103515625E-3</v>
      </c>
      <c r="D490">
        <f t="shared" si="77"/>
        <v>144</v>
      </c>
      <c r="E490" s="44">
        <f t="shared" si="78"/>
        <v>0.87890625</v>
      </c>
      <c r="F490" s="45">
        <f t="shared" si="79"/>
        <v>27.24609375</v>
      </c>
      <c r="G490" s="40">
        <f t="shared" ca="1" si="80"/>
        <v>20928351.46484375</v>
      </c>
      <c r="H490" s="38">
        <f t="shared" si="81"/>
        <v>27.24609375</v>
      </c>
      <c r="I490" s="6">
        <f t="shared" si="82"/>
        <v>15000</v>
      </c>
      <c r="J490" s="6">
        <f t="shared" si="83"/>
        <v>408691.40625</v>
      </c>
      <c r="K490" s="6">
        <f t="shared" ca="1" si="84"/>
        <v>8579.4766076790147</v>
      </c>
    </row>
    <row r="491" spans="1:11">
      <c r="A491" s="39">
        <f t="shared" ca="1" si="76"/>
        <v>40.62191780821918</v>
      </c>
      <c r="B491" s="20">
        <v>59779</v>
      </c>
      <c r="C491" s="42">
        <f t="shared" si="75"/>
        <v>6.103515625E-3</v>
      </c>
      <c r="D491">
        <f t="shared" si="77"/>
        <v>144</v>
      </c>
      <c r="E491" s="44">
        <f t="shared" si="78"/>
        <v>0.87890625</v>
      </c>
      <c r="F491" s="45">
        <f t="shared" si="79"/>
        <v>27.24609375</v>
      </c>
      <c r="G491" s="40">
        <f t="shared" ca="1" si="80"/>
        <v>20928378.7109375</v>
      </c>
      <c r="H491" s="38">
        <f t="shared" si="81"/>
        <v>27.24609375</v>
      </c>
      <c r="I491" s="6">
        <f t="shared" si="82"/>
        <v>15000</v>
      </c>
      <c r="J491" s="6">
        <f t="shared" si="83"/>
        <v>408691.40625</v>
      </c>
      <c r="K491" s="6">
        <f t="shared" ca="1" si="84"/>
        <v>8510.3074755058096</v>
      </c>
    </row>
    <row r="492" spans="1:11">
      <c r="A492" s="39">
        <f t="shared" ca="1" si="76"/>
        <v>40.704109589041096</v>
      </c>
      <c r="B492" s="20">
        <v>59809</v>
      </c>
      <c r="C492" s="42">
        <f t="shared" si="75"/>
        <v>6.103515625E-3</v>
      </c>
      <c r="D492">
        <f t="shared" si="77"/>
        <v>144</v>
      </c>
      <c r="E492" s="44">
        <f t="shared" si="78"/>
        <v>0.87890625</v>
      </c>
      <c r="F492" s="45">
        <f t="shared" si="79"/>
        <v>26.3671875</v>
      </c>
      <c r="G492" s="40">
        <f t="shared" ca="1" si="80"/>
        <v>20928405.078125</v>
      </c>
      <c r="H492" s="38">
        <f t="shared" si="81"/>
        <v>26.3671875</v>
      </c>
      <c r="I492" s="6">
        <f t="shared" si="82"/>
        <v>15000</v>
      </c>
      <c r="J492" s="6">
        <f t="shared" si="83"/>
        <v>395507.8125</v>
      </c>
      <c r="K492" s="6">
        <f t="shared" ca="1" si="84"/>
        <v>8171.5167208002122</v>
      </c>
    </row>
    <row r="493" spans="1:11">
      <c r="A493" s="39">
        <f t="shared" ca="1" si="76"/>
        <v>40.789041095890411</v>
      </c>
      <c r="B493" s="20">
        <v>59840</v>
      </c>
      <c r="C493" s="42">
        <f t="shared" si="75"/>
        <v>6.103515625E-3</v>
      </c>
      <c r="D493">
        <f t="shared" si="77"/>
        <v>144</v>
      </c>
      <c r="E493" s="44">
        <f t="shared" si="78"/>
        <v>0.87890625</v>
      </c>
      <c r="F493" s="45">
        <f t="shared" si="79"/>
        <v>27.24609375</v>
      </c>
      <c r="G493" s="40">
        <f t="shared" ca="1" si="80"/>
        <v>20928432.32421875</v>
      </c>
      <c r="H493" s="38">
        <f t="shared" si="81"/>
        <v>27.24609375</v>
      </c>
      <c r="I493" s="6">
        <f t="shared" si="82"/>
        <v>15000</v>
      </c>
      <c r="J493" s="6">
        <f t="shared" si="83"/>
        <v>408691.40625</v>
      </c>
      <c r="K493" s="6">
        <f t="shared" ca="1" si="84"/>
        <v>8375.8245149947234</v>
      </c>
    </row>
    <row r="494" spans="1:11">
      <c r="A494" s="39">
        <f t="shared" ca="1" si="76"/>
        <v>40.871232876712327</v>
      </c>
      <c r="B494" s="20">
        <v>59870</v>
      </c>
      <c r="C494" s="42">
        <f t="shared" si="75"/>
        <v>6.103515625E-3</v>
      </c>
      <c r="D494">
        <f t="shared" si="77"/>
        <v>144</v>
      </c>
      <c r="E494" s="44">
        <f t="shared" si="78"/>
        <v>0.87890625</v>
      </c>
      <c r="F494" s="45">
        <f t="shared" si="79"/>
        <v>26.3671875</v>
      </c>
      <c r="G494" s="40">
        <f t="shared" ca="1" si="80"/>
        <v>20928458.69140625</v>
      </c>
      <c r="H494" s="38">
        <f t="shared" si="81"/>
        <v>26.3671875</v>
      </c>
      <c r="I494" s="6">
        <f t="shared" si="82"/>
        <v>15000</v>
      </c>
      <c r="J494" s="6">
        <f t="shared" si="83"/>
        <v>395507.8125</v>
      </c>
      <c r="K494" s="6">
        <f t="shared" ca="1" si="84"/>
        <v>8042.3874544791088</v>
      </c>
    </row>
    <row r="495" spans="1:11">
      <c r="A495" s="39">
        <f t="shared" ca="1" si="76"/>
        <v>40.956164383561642</v>
      </c>
      <c r="B495" s="20">
        <v>59901</v>
      </c>
      <c r="C495" s="42">
        <f t="shared" si="75"/>
        <v>6.103515625E-3</v>
      </c>
      <c r="D495">
        <f t="shared" si="77"/>
        <v>144</v>
      </c>
      <c r="E495" s="44">
        <f t="shared" si="78"/>
        <v>0.87890625</v>
      </c>
      <c r="F495" s="45">
        <f t="shared" si="79"/>
        <v>27.24609375</v>
      </c>
      <c r="G495" s="40">
        <f t="shared" ca="1" si="80"/>
        <v>20928485.9375</v>
      </c>
      <c r="H495" s="38">
        <f t="shared" si="81"/>
        <v>27.24609375</v>
      </c>
      <c r="I495" s="6">
        <f t="shared" si="82"/>
        <v>15000</v>
      </c>
      <c r="J495" s="6">
        <f t="shared" si="83"/>
        <v>408691.40625</v>
      </c>
      <c r="K495" s="6">
        <f t="shared" ca="1" si="84"/>
        <v>8243.466702925085</v>
      </c>
    </row>
    <row r="496" spans="1:11">
      <c r="A496" s="39">
        <f t="shared" ca="1" si="76"/>
        <v>41.041095890410958</v>
      </c>
      <c r="B496" s="20">
        <v>59932</v>
      </c>
      <c r="C496" s="42">
        <f t="shared" si="75"/>
        <v>6.103515625E-3</v>
      </c>
      <c r="D496">
        <f t="shared" si="77"/>
        <v>144</v>
      </c>
      <c r="E496" s="44">
        <f t="shared" si="78"/>
        <v>0.87890625</v>
      </c>
      <c r="F496" s="45">
        <f t="shared" si="79"/>
        <v>27.24609375</v>
      </c>
      <c r="G496" s="40">
        <f t="shared" ca="1" si="80"/>
        <v>20928513.18359375</v>
      </c>
      <c r="H496" s="38">
        <f t="shared" si="81"/>
        <v>27.24609375</v>
      </c>
      <c r="I496" s="6">
        <f t="shared" si="82"/>
        <v>15000</v>
      </c>
      <c r="J496" s="6">
        <f t="shared" si="83"/>
        <v>408691.40625</v>
      </c>
      <c r="K496" s="6">
        <f t="shared" ca="1" si="84"/>
        <v>8177.0065371115124</v>
      </c>
    </row>
    <row r="497" spans="1:11">
      <c r="A497" s="39">
        <f t="shared" ca="1" si="76"/>
        <v>41.12054794520548</v>
      </c>
      <c r="B497" s="20">
        <v>59961</v>
      </c>
      <c r="C497" s="42">
        <f t="shared" si="75"/>
        <v>6.103515625E-3</v>
      </c>
      <c r="D497">
        <f t="shared" si="77"/>
        <v>144</v>
      </c>
      <c r="E497" s="44">
        <f t="shared" si="78"/>
        <v>0.87890625</v>
      </c>
      <c r="F497" s="45">
        <f t="shared" si="79"/>
        <v>25.48828125</v>
      </c>
      <c r="G497" s="40">
        <f t="shared" ca="1" si="80"/>
        <v>20928538.671875</v>
      </c>
      <c r="H497" s="38">
        <f t="shared" si="81"/>
        <v>25.48828125</v>
      </c>
      <c r="I497" s="6">
        <f t="shared" si="82"/>
        <v>15000</v>
      </c>
      <c r="J497" s="6">
        <f t="shared" si="83"/>
        <v>382324.21875</v>
      </c>
      <c r="K497" s="6">
        <f t="shared" ca="1" si="84"/>
        <v>7591.750297122645</v>
      </c>
    </row>
    <row r="498" spans="1:11">
      <c r="A498" s="39">
        <f t="shared" ca="1" si="76"/>
        <v>41.205479452054796</v>
      </c>
      <c r="B498" s="20">
        <v>59992</v>
      </c>
      <c r="C498" s="42">
        <f t="shared" si="75"/>
        <v>6.103515625E-3</v>
      </c>
      <c r="D498">
        <f t="shared" si="77"/>
        <v>144</v>
      </c>
      <c r="E498" s="44">
        <f t="shared" si="78"/>
        <v>0.87890625</v>
      </c>
      <c r="F498" s="45">
        <f t="shared" si="79"/>
        <v>27.24609375</v>
      </c>
      <c r="G498" s="40">
        <f t="shared" ca="1" si="80"/>
        <v>20928565.91796875</v>
      </c>
      <c r="H498" s="38">
        <f t="shared" si="81"/>
        <v>27.24609375</v>
      </c>
      <c r="I498" s="6">
        <f t="shared" si="82"/>
        <v>15000</v>
      </c>
      <c r="J498" s="6">
        <f t="shared" si="83"/>
        <v>408691.40625</v>
      </c>
      <c r="K498" s="6">
        <f t="shared" ca="1" si="84"/>
        <v>8049.8922626039712</v>
      </c>
    </row>
    <row r="499" spans="1:11">
      <c r="A499" s="39">
        <f t="shared" ca="1" si="76"/>
        <v>41.287671232876711</v>
      </c>
      <c r="B499" s="20">
        <v>60022</v>
      </c>
      <c r="C499" s="42">
        <f t="shared" si="75"/>
        <v>3.0517578125E-3</v>
      </c>
      <c r="D499">
        <f t="shared" si="77"/>
        <v>144</v>
      </c>
      <c r="E499" s="44">
        <f t="shared" si="78"/>
        <v>0.439453125</v>
      </c>
      <c r="F499" s="45">
        <f t="shared" si="79"/>
        <v>13.18359375</v>
      </c>
      <c r="G499" s="40">
        <f t="shared" ca="1" si="80"/>
        <v>20928579.1015625</v>
      </c>
      <c r="H499" s="38">
        <f t="shared" si="81"/>
        <v>13.18359375</v>
      </c>
      <c r="I499" s="6">
        <f t="shared" si="82"/>
        <v>15000</v>
      </c>
      <c r="J499" s="6">
        <f t="shared" si="83"/>
        <v>197753.90625</v>
      </c>
      <c r="K499" s="6">
        <f t="shared" ca="1" si="84"/>
        <v>3864.7151947115153</v>
      </c>
    </row>
    <row r="500" spans="1:11">
      <c r="A500" s="39">
        <f t="shared" ca="1" si="76"/>
        <v>41.372602739726027</v>
      </c>
      <c r="B500" s="20">
        <v>60053</v>
      </c>
      <c r="C500" s="42">
        <f t="shared" si="75"/>
        <v>3.0517578125E-3</v>
      </c>
      <c r="D500">
        <f t="shared" si="77"/>
        <v>144</v>
      </c>
      <c r="E500" s="44">
        <f t="shared" si="78"/>
        <v>0.439453125</v>
      </c>
      <c r="F500" s="45">
        <f t="shared" si="79"/>
        <v>13.623046875</v>
      </c>
      <c r="G500" s="40">
        <f t="shared" ca="1" si="80"/>
        <v>20928592.724609375</v>
      </c>
      <c r="H500" s="38">
        <f t="shared" si="81"/>
        <v>13.623046875</v>
      </c>
      <c r="I500" s="6">
        <f t="shared" si="82"/>
        <v>15000</v>
      </c>
      <c r="J500" s="6">
        <f t="shared" si="83"/>
        <v>204345.703125</v>
      </c>
      <c r="K500" s="6">
        <f t="shared" ca="1" si="84"/>
        <v>3961.3424750071858</v>
      </c>
    </row>
    <row r="501" spans="1:11">
      <c r="A501" s="39">
        <f t="shared" ca="1" si="76"/>
        <v>41.454794520547942</v>
      </c>
      <c r="B501" s="20">
        <v>60083</v>
      </c>
      <c r="C501" s="42">
        <f t="shared" si="75"/>
        <v>3.0517578125E-3</v>
      </c>
      <c r="D501">
        <f t="shared" si="77"/>
        <v>144</v>
      </c>
      <c r="E501" s="44">
        <f t="shared" si="78"/>
        <v>0.439453125</v>
      </c>
      <c r="F501" s="45">
        <f t="shared" si="79"/>
        <v>13.18359375</v>
      </c>
      <c r="G501" s="40">
        <f t="shared" ca="1" si="80"/>
        <v>20928605.908203125</v>
      </c>
      <c r="H501" s="38">
        <f t="shared" si="81"/>
        <v>13.18359375</v>
      </c>
      <c r="I501" s="6">
        <f t="shared" si="82"/>
        <v>15000</v>
      </c>
      <c r="J501" s="6">
        <f t="shared" si="83"/>
        <v>197753.90625</v>
      </c>
      <c r="K501" s="6">
        <f t="shared" ca="1" si="84"/>
        <v>3803.6435657001216</v>
      </c>
    </row>
    <row r="502" spans="1:11">
      <c r="A502" s="39">
        <f t="shared" ca="1" si="76"/>
        <v>41.539726027397258</v>
      </c>
      <c r="B502" s="20">
        <v>60114</v>
      </c>
      <c r="C502" s="42">
        <f t="shared" si="75"/>
        <v>3.0517578125E-3</v>
      </c>
      <c r="D502">
        <f t="shared" si="77"/>
        <v>144</v>
      </c>
      <c r="E502" s="44">
        <f t="shared" si="78"/>
        <v>0.439453125</v>
      </c>
      <c r="F502" s="45">
        <f t="shared" si="79"/>
        <v>13.623046875</v>
      </c>
      <c r="G502" s="40">
        <f t="shared" ca="1" si="80"/>
        <v>20928619.53125</v>
      </c>
      <c r="H502" s="38">
        <f t="shared" si="81"/>
        <v>13.623046875</v>
      </c>
      <c r="I502" s="6">
        <f t="shared" si="82"/>
        <v>15000</v>
      </c>
      <c r="J502" s="6">
        <f t="shared" si="83"/>
        <v>204345.703125</v>
      </c>
      <c r="K502" s="6">
        <f t="shared" ca="1" si="84"/>
        <v>3898.743906721541</v>
      </c>
    </row>
    <row r="503" spans="1:11">
      <c r="A503" s="39">
        <f t="shared" ca="1" si="76"/>
        <v>41.624657534246573</v>
      </c>
      <c r="B503" s="20">
        <v>60145</v>
      </c>
      <c r="C503" s="42">
        <f t="shared" si="75"/>
        <v>3.0517578125E-3</v>
      </c>
      <c r="D503">
        <f t="shared" si="77"/>
        <v>144</v>
      </c>
      <c r="E503" s="44">
        <f t="shared" si="78"/>
        <v>0.439453125</v>
      </c>
      <c r="F503" s="45">
        <f t="shared" si="79"/>
        <v>13.623046875</v>
      </c>
      <c r="G503" s="40">
        <f t="shared" ca="1" si="80"/>
        <v>20928633.154296875</v>
      </c>
      <c r="H503" s="38">
        <f t="shared" si="81"/>
        <v>13.623046875</v>
      </c>
      <c r="I503" s="6">
        <f t="shared" si="82"/>
        <v>15000</v>
      </c>
      <c r="J503" s="6">
        <f t="shared" si="83"/>
        <v>204345.703125</v>
      </c>
      <c r="K503" s="6">
        <f t="shared" ca="1" si="84"/>
        <v>3867.311600891589</v>
      </c>
    </row>
    <row r="504" spans="1:11">
      <c r="A504" s="39">
        <f t="shared" ca="1" si="76"/>
        <v>41.706849315068496</v>
      </c>
      <c r="B504" s="20">
        <v>60175</v>
      </c>
      <c r="C504" s="42">
        <f t="shared" si="75"/>
        <v>3.0517578125E-3</v>
      </c>
      <c r="D504">
        <f t="shared" si="77"/>
        <v>144</v>
      </c>
      <c r="E504" s="44">
        <f t="shared" si="78"/>
        <v>0.439453125</v>
      </c>
      <c r="F504" s="45">
        <f t="shared" si="79"/>
        <v>13.18359375</v>
      </c>
      <c r="G504" s="40">
        <f t="shared" ca="1" si="80"/>
        <v>20928646.337890625</v>
      </c>
      <c r="H504" s="38">
        <f t="shared" si="81"/>
        <v>13.18359375</v>
      </c>
      <c r="I504" s="6">
        <f t="shared" si="82"/>
        <v>15000</v>
      </c>
      <c r="J504" s="6">
        <f t="shared" si="83"/>
        <v>197753.90625</v>
      </c>
      <c r="K504" s="6">
        <f t="shared" ca="1" si="84"/>
        <v>3713.3560100132549</v>
      </c>
    </row>
    <row r="505" spans="1:11">
      <c r="A505" s="39">
        <f t="shared" ca="1" si="76"/>
        <v>41.791780821917811</v>
      </c>
      <c r="B505" s="20">
        <v>60206</v>
      </c>
      <c r="C505" s="42">
        <f t="shared" si="75"/>
        <v>3.0517578125E-3</v>
      </c>
      <c r="D505">
        <f t="shared" si="77"/>
        <v>144</v>
      </c>
      <c r="E505" s="44">
        <f t="shared" si="78"/>
        <v>0.439453125</v>
      </c>
      <c r="F505" s="45">
        <f t="shared" si="79"/>
        <v>13.623046875</v>
      </c>
      <c r="G505" s="40">
        <f t="shared" ca="1" si="80"/>
        <v>20928659.9609375</v>
      </c>
      <c r="H505" s="38">
        <f t="shared" si="81"/>
        <v>13.623046875</v>
      </c>
      <c r="I505" s="6">
        <f t="shared" si="82"/>
        <v>15000</v>
      </c>
      <c r="J505" s="6">
        <f t="shared" si="83"/>
        <v>204345.703125</v>
      </c>
      <c r="K505" s="6">
        <f t="shared" ca="1" si="84"/>
        <v>3806.1989425295142</v>
      </c>
    </row>
    <row r="506" spans="1:11">
      <c r="A506" s="39">
        <f t="shared" ca="1" si="76"/>
        <v>41.873972602739727</v>
      </c>
      <c r="B506" s="20">
        <v>60236</v>
      </c>
      <c r="C506" s="42">
        <f t="shared" si="75"/>
        <v>3.0517578125E-3</v>
      </c>
      <c r="D506">
        <f t="shared" si="77"/>
        <v>144</v>
      </c>
      <c r="E506" s="44">
        <f t="shared" si="78"/>
        <v>0.439453125</v>
      </c>
      <c r="F506" s="45">
        <f t="shared" si="79"/>
        <v>13.18359375</v>
      </c>
      <c r="G506" s="40">
        <f t="shared" ca="1" si="80"/>
        <v>20928673.14453125</v>
      </c>
      <c r="H506" s="38">
        <f t="shared" si="81"/>
        <v>13.18359375</v>
      </c>
      <c r="I506" s="6">
        <f t="shared" si="82"/>
        <v>15000</v>
      </c>
      <c r="J506" s="6">
        <f t="shared" si="83"/>
        <v>197753.90625</v>
      </c>
      <c r="K506" s="6">
        <f t="shared" ca="1" si="84"/>
        <v>3654.6762136491952</v>
      </c>
    </row>
    <row r="507" spans="1:11">
      <c r="A507" s="39">
        <f t="shared" ca="1" si="76"/>
        <v>41.958904109589042</v>
      </c>
      <c r="B507" s="20">
        <v>60267</v>
      </c>
      <c r="C507" s="42">
        <f t="shared" si="75"/>
        <v>3.0517578125E-3</v>
      </c>
      <c r="D507">
        <f t="shared" si="77"/>
        <v>144</v>
      </c>
      <c r="E507" s="44">
        <f t="shared" si="78"/>
        <v>0.439453125</v>
      </c>
      <c r="F507" s="45">
        <f t="shared" si="79"/>
        <v>13.623046875</v>
      </c>
      <c r="G507" s="40">
        <f t="shared" ca="1" si="80"/>
        <v>20928686.767578125</v>
      </c>
      <c r="H507" s="38">
        <f t="shared" si="81"/>
        <v>13.623046875</v>
      </c>
      <c r="I507" s="6">
        <f t="shared" si="82"/>
        <v>15000</v>
      </c>
      <c r="J507" s="6">
        <f t="shared" si="83"/>
        <v>204345.703125</v>
      </c>
      <c r="K507" s="6">
        <f t="shared" ca="1" si="84"/>
        <v>3746.0520085252156</v>
      </c>
    </row>
    <row r="508" spans="1:11">
      <c r="A508" s="39">
        <f t="shared" ca="1" si="76"/>
        <v>42.043835616438358</v>
      </c>
      <c r="B508" s="20">
        <v>60298</v>
      </c>
      <c r="C508" s="42">
        <f t="shared" si="75"/>
        <v>3.0517578125E-3</v>
      </c>
      <c r="D508">
        <f t="shared" si="77"/>
        <v>144</v>
      </c>
      <c r="E508" s="44">
        <f t="shared" si="78"/>
        <v>0.439453125</v>
      </c>
      <c r="F508" s="45">
        <f t="shared" si="79"/>
        <v>13.623046875</v>
      </c>
      <c r="G508" s="40">
        <f t="shared" ca="1" si="80"/>
        <v>20928700.390625</v>
      </c>
      <c r="H508" s="38">
        <f t="shared" si="81"/>
        <v>13.623046875</v>
      </c>
      <c r="I508" s="6">
        <f t="shared" si="82"/>
        <v>15000</v>
      </c>
      <c r="J508" s="6">
        <f t="shared" si="83"/>
        <v>204345.703125</v>
      </c>
      <c r="K508" s="6">
        <f t="shared" ca="1" si="84"/>
        <v>3715.8507295481913</v>
      </c>
    </row>
    <row r="509" spans="1:11">
      <c r="A509" s="39">
        <f t="shared" ca="1" si="76"/>
        <v>42.12054794520548</v>
      </c>
      <c r="B509" s="20">
        <v>60326</v>
      </c>
      <c r="C509" s="42">
        <f t="shared" si="75"/>
        <v>3.0517578125E-3</v>
      </c>
      <c r="D509">
        <f t="shared" si="77"/>
        <v>144</v>
      </c>
      <c r="E509" s="44">
        <f t="shared" si="78"/>
        <v>0.439453125</v>
      </c>
      <c r="F509" s="45">
        <f t="shared" si="79"/>
        <v>12.3046875</v>
      </c>
      <c r="G509" s="40">
        <f t="shared" ca="1" si="80"/>
        <v>20928712.6953125</v>
      </c>
      <c r="H509" s="38">
        <f t="shared" si="81"/>
        <v>12.3046875</v>
      </c>
      <c r="I509" s="6">
        <f t="shared" si="82"/>
        <v>15000</v>
      </c>
      <c r="J509" s="6">
        <f t="shared" si="83"/>
        <v>184570.3125</v>
      </c>
      <c r="K509" s="6">
        <f t="shared" ca="1" si="84"/>
        <v>3331.802638235642</v>
      </c>
    </row>
    <row r="510" spans="1:11">
      <c r="A510" s="39">
        <f t="shared" ca="1" si="76"/>
        <v>42.205479452054796</v>
      </c>
      <c r="B510" s="20">
        <v>60357</v>
      </c>
      <c r="C510" s="42">
        <f t="shared" si="75"/>
        <v>3.0517578125E-3</v>
      </c>
      <c r="D510">
        <f t="shared" si="77"/>
        <v>144</v>
      </c>
      <c r="E510" s="44">
        <f t="shared" si="78"/>
        <v>0.439453125</v>
      </c>
      <c r="F510" s="45">
        <f t="shared" si="79"/>
        <v>13.623046875</v>
      </c>
      <c r="G510" s="40">
        <f t="shared" ca="1" si="80"/>
        <v>20928726.318359375</v>
      </c>
      <c r="H510" s="38">
        <f t="shared" si="81"/>
        <v>13.623046875</v>
      </c>
      <c r="I510" s="6">
        <f t="shared" si="82"/>
        <v>15000</v>
      </c>
      <c r="J510" s="6">
        <f t="shared" si="83"/>
        <v>204345.703125</v>
      </c>
      <c r="K510" s="6">
        <f t="shared" ca="1" si="84"/>
        <v>3659.0419375472597</v>
      </c>
    </row>
    <row r="511" spans="1:11">
      <c r="A511" s="39">
        <f t="shared" ca="1" si="76"/>
        <v>42.287671232876711</v>
      </c>
      <c r="B511" s="20">
        <v>60387</v>
      </c>
      <c r="C511" s="42">
        <f t="shared" si="75"/>
        <v>3.0517578125E-3</v>
      </c>
      <c r="D511">
        <f t="shared" si="77"/>
        <v>144</v>
      </c>
      <c r="E511" s="44">
        <f t="shared" si="78"/>
        <v>0.439453125</v>
      </c>
      <c r="F511" s="45">
        <f t="shared" si="79"/>
        <v>13.18359375</v>
      </c>
      <c r="G511" s="40">
        <f t="shared" ca="1" si="80"/>
        <v>20928739.501953125</v>
      </c>
      <c r="H511" s="38">
        <f t="shared" si="81"/>
        <v>13.18359375</v>
      </c>
      <c r="I511" s="6">
        <f t="shared" si="82"/>
        <v>15000</v>
      </c>
      <c r="J511" s="6">
        <f t="shared" si="83"/>
        <v>197753.90625</v>
      </c>
      <c r="K511" s="6">
        <f t="shared" ca="1" si="84"/>
        <v>3513.3774497377403</v>
      </c>
    </row>
    <row r="512" spans="1:11">
      <c r="A512" s="39">
        <f t="shared" ca="1" si="76"/>
        <v>42.372602739726027</v>
      </c>
      <c r="B512" s="20">
        <v>60418</v>
      </c>
      <c r="C512" s="42">
        <f t="shared" si="75"/>
        <v>3.0517578125E-3</v>
      </c>
      <c r="D512">
        <f t="shared" si="77"/>
        <v>144</v>
      </c>
      <c r="E512" s="44">
        <f t="shared" si="78"/>
        <v>0.439453125</v>
      </c>
      <c r="F512" s="45">
        <f t="shared" si="79"/>
        <v>13.623046875</v>
      </c>
      <c r="G512" s="40">
        <f t="shared" ca="1" si="80"/>
        <v>20928753.125</v>
      </c>
      <c r="H512" s="38">
        <f t="shared" si="81"/>
        <v>13.623046875</v>
      </c>
      <c r="I512" s="6">
        <f t="shared" si="82"/>
        <v>15000</v>
      </c>
      <c r="J512" s="6">
        <f t="shared" si="83"/>
        <v>204345.703125</v>
      </c>
      <c r="K512" s="6">
        <f t="shared" ca="1" si="84"/>
        <v>3601.2204318247145</v>
      </c>
    </row>
    <row r="513" spans="1:11">
      <c r="A513" s="39">
        <f t="shared" ca="1" si="76"/>
        <v>42.454794520547942</v>
      </c>
      <c r="B513" s="20">
        <v>60448</v>
      </c>
      <c r="C513" s="42">
        <f t="shared" si="75"/>
        <v>3.0517578125E-3</v>
      </c>
      <c r="D513">
        <f t="shared" si="77"/>
        <v>144</v>
      </c>
      <c r="E513" s="44">
        <f t="shared" si="78"/>
        <v>0.439453125</v>
      </c>
      <c r="F513" s="45">
        <f t="shared" si="79"/>
        <v>13.18359375</v>
      </c>
      <c r="G513" s="40">
        <f t="shared" ca="1" si="80"/>
        <v>20928766.30859375</v>
      </c>
      <c r="H513" s="38">
        <f t="shared" si="81"/>
        <v>13.18359375</v>
      </c>
      <c r="I513" s="6">
        <f t="shared" si="82"/>
        <v>15000</v>
      </c>
      <c r="J513" s="6">
        <f t="shared" si="83"/>
        <v>197753.90625</v>
      </c>
      <c r="K513" s="6">
        <f t="shared" ca="1" si="84"/>
        <v>3457.8577870001091</v>
      </c>
    </row>
    <row r="514" spans="1:11">
      <c r="A514" s="39">
        <f t="shared" ca="1" si="76"/>
        <v>42.539726027397258</v>
      </c>
      <c r="B514" s="20">
        <v>60479</v>
      </c>
      <c r="C514" s="42">
        <f t="shared" si="75"/>
        <v>3.0517578125E-3</v>
      </c>
      <c r="D514">
        <f t="shared" si="77"/>
        <v>144</v>
      </c>
      <c r="E514" s="44">
        <f t="shared" si="78"/>
        <v>0.439453125</v>
      </c>
      <c r="F514" s="45">
        <f t="shared" si="79"/>
        <v>13.623046875</v>
      </c>
      <c r="G514" s="40">
        <f t="shared" ca="1" si="80"/>
        <v>20928779.931640625</v>
      </c>
      <c r="H514" s="38">
        <f t="shared" si="81"/>
        <v>13.623046875</v>
      </c>
      <c r="I514" s="6">
        <f t="shared" si="82"/>
        <v>15000</v>
      </c>
      <c r="J514" s="6">
        <f t="shared" si="83"/>
        <v>204345.703125</v>
      </c>
      <c r="K514" s="6">
        <f t="shared" ca="1" si="84"/>
        <v>3544.3126424741286</v>
      </c>
    </row>
    <row r="515" spans="1:11">
      <c r="A515" s="39">
        <f t="shared" ca="1" si="76"/>
        <v>42.624657534246573</v>
      </c>
      <c r="B515" s="20">
        <v>60510</v>
      </c>
      <c r="C515" s="42">
        <f t="shared" si="75"/>
        <v>3.0517578125E-3</v>
      </c>
      <c r="D515">
        <f t="shared" si="77"/>
        <v>144</v>
      </c>
      <c r="E515" s="44">
        <f t="shared" si="78"/>
        <v>0.439453125</v>
      </c>
      <c r="F515" s="45">
        <f t="shared" si="79"/>
        <v>13.623046875</v>
      </c>
      <c r="G515" s="40">
        <f t="shared" ca="1" si="80"/>
        <v>20928793.5546875</v>
      </c>
      <c r="H515" s="38">
        <f t="shared" si="81"/>
        <v>13.623046875</v>
      </c>
      <c r="I515" s="6">
        <f t="shared" si="82"/>
        <v>15000</v>
      </c>
      <c r="J515" s="6">
        <f t="shared" si="83"/>
        <v>204345.703125</v>
      </c>
      <c r="K515" s="6">
        <f t="shared" ca="1" si="84"/>
        <v>3515.7378189923538</v>
      </c>
    </row>
    <row r="516" spans="1:11">
      <c r="A516" s="39">
        <f t="shared" ca="1" si="76"/>
        <v>42.706849315068496</v>
      </c>
      <c r="B516" s="20">
        <v>60540</v>
      </c>
      <c r="C516" s="42">
        <f t="shared" ref="C516:C579" si="85">C468/2</f>
        <v>3.0517578125E-3</v>
      </c>
      <c r="D516">
        <f t="shared" si="77"/>
        <v>144</v>
      </c>
      <c r="E516" s="44">
        <f t="shared" si="78"/>
        <v>0.439453125</v>
      </c>
      <c r="F516" s="45">
        <f t="shared" si="79"/>
        <v>13.18359375</v>
      </c>
      <c r="G516" s="40">
        <f t="shared" ca="1" si="80"/>
        <v>20928806.73828125</v>
      </c>
      <c r="H516" s="38">
        <f t="shared" si="81"/>
        <v>13.18359375</v>
      </c>
      <c r="I516" s="6">
        <f t="shared" si="82"/>
        <v>15000</v>
      </c>
      <c r="J516" s="6">
        <f t="shared" si="83"/>
        <v>197753.90625</v>
      </c>
      <c r="K516" s="6">
        <f t="shared" ca="1" si="84"/>
        <v>3375.7781909211399</v>
      </c>
    </row>
    <row r="517" spans="1:11">
      <c r="A517" s="39">
        <f t="shared" ref="A517:A580" ca="1" si="86">(B517-$B$3)/365</f>
        <v>42.791780821917811</v>
      </c>
      <c r="B517" s="20">
        <v>60571</v>
      </c>
      <c r="C517" s="42">
        <f t="shared" si="85"/>
        <v>3.0517578125E-3</v>
      </c>
      <c r="D517">
        <f t="shared" ref="D517:D580" si="87">(60/10)*24</f>
        <v>144</v>
      </c>
      <c r="E517" s="44">
        <f t="shared" ref="E517:E580" si="88">C517*D517</f>
        <v>0.439453125</v>
      </c>
      <c r="F517" s="45">
        <f t="shared" ref="F517:F580" si="89">(B517-B516)*E517</f>
        <v>13.623046875</v>
      </c>
      <c r="G517" s="40">
        <f t="shared" ref="G517:G580" ca="1" si="90">G516+F517</f>
        <v>20928820.361328125</v>
      </c>
      <c r="H517" s="38">
        <f t="shared" ref="H517:H580" si="91">F517</f>
        <v>13.623046875</v>
      </c>
      <c r="I517" s="6">
        <f t="shared" ref="I517:I580" si="92">$I$3</f>
        <v>15000</v>
      </c>
      <c r="J517" s="6">
        <f t="shared" ref="J517:J580" si="93">H517*I517</f>
        <v>204345.703125</v>
      </c>
      <c r="K517" s="6">
        <f t="shared" ref="K517:K580" ca="1" si="94">J517/(1+$K$3)^A517</f>
        <v>3460.1808568450133</v>
      </c>
    </row>
    <row r="518" spans="1:11">
      <c r="A518" s="39">
        <f t="shared" ca="1" si="86"/>
        <v>42.873972602739727</v>
      </c>
      <c r="B518" s="20">
        <v>60601</v>
      </c>
      <c r="C518" s="42">
        <f t="shared" si="85"/>
        <v>3.0517578125E-3</v>
      </c>
      <c r="D518">
        <f t="shared" si="87"/>
        <v>144</v>
      </c>
      <c r="E518" s="44">
        <f t="shared" si="88"/>
        <v>0.439453125</v>
      </c>
      <c r="F518" s="45">
        <f t="shared" si="89"/>
        <v>13.18359375</v>
      </c>
      <c r="G518" s="40">
        <f t="shared" ca="1" si="90"/>
        <v>20928833.544921875</v>
      </c>
      <c r="H518" s="38">
        <f t="shared" si="91"/>
        <v>13.18359375</v>
      </c>
      <c r="I518" s="6">
        <f t="shared" si="92"/>
        <v>15000</v>
      </c>
      <c r="J518" s="6">
        <f t="shared" si="93"/>
        <v>197753.90625</v>
      </c>
      <c r="K518" s="6">
        <f t="shared" ca="1" si="94"/>
        <v>3322.4329214992672</v>
      </c>
    </row>
    <row r="519" spans="1:11">
      <c r="A519" s="39">
        <f t="shared" ca="1" si="86"/>
        <v>42.958904109589042</v>
      </c>
      <c r="B519" s="20">
        <v>60632</v>
      </c>
      <c r="C519" s="42">
        <f t="shared" si="85"/>
        <v>3.0517578125E-3</v>
      </c>
      <c r="D519">
        <f t="shared" si="87"/>
        <v>144</v>
      </c>
      <c r="E519" s="44">
        <f t="shared" si="88"/>
        <v>0.439453125</v>
      </c>
      <c r="F519" s="45">
        <f t="shared" si="89"/>
        <v>13.623046875</v>
      </c>
      <c r="G519" s="40">
        <f t="shared" ca="1" si="90"/>
        <v>20928847.16796875</v>
      </c>
      <c r="H519" s="38">
        <f t="shared" si="91"/>
        <v>13.623046875</v>
      </c>
      <c r="I519" s="6">
        <f t="shared" si="92"/>
        <v>15000</v>
      </c>
      <c r="J519" s="6">
        <f t="shared" si="93"/>
        <v>204345.703125</v>
      </c>
      <c r="K519" s="6">
        <f t="shared" ca="1" si="94"/>
        <v>3405.5018259320145</v>
      </c>
    </row>
    <row r="520" spans="1:11">
      <c r="A520" s="39">
        <f t="shared" ca="1" si="86"/>
        <v>43.043835616438358</v>
      </c>
      <c r="B520" s="20">
        <v>60663</v>
      </c>
      <c r="C520" s="42">
        <f t="shared" si="85"/>
        <v>3.0517578125E-3</v>
      </c>
      <c r="D520">
        <f t="shared" si="87"/>
        <v>144</v>
      </c>
      <c r="E520" s="44">
        <f t="shared" si="88"/>
        <v>0.439453125</v>
      </c>
      <c r="F520" s="45">
        <f t="shared" si="89"/>
        <v>13.623046875</v>
      </c>
      <c r="G520" s="40">
        <f t="shared" ca="1" si="90"/>
        <v>20928860.791015625</v>
      </c>
      <c r="H520" s="38">
        <f t="shared" si="91"/>
        <v>13.623046875</v>
      </c>
      <c r="I520" s="6">
        <f t="shared" si="92"/>
        <v>15000</v>
      </c>
      <c r="J520" s="6">
        <f t="shared" si="93"/>
        <v>204345.703125</v>
      </c>
      <c r="K520" s="6">
        <f t="shared" ca="1" si="94"/>
        <v>3378.0461177710831</v>
      </c>
    </row>
    <row r="521" spans="1:11">
      <c r="A521" s="39">
        <f t="shared" ca="1" si="86"/>
        <v>43.12054794520548</v>
      </c>
      <c r="B521" s="20">
        <v>60691</v>
      </c>
      <c r="C521" s="42">
        <f t="shared" si="85"/>
        <v>3.0517578125E-3</v>
      </c>
      <c r="D521">
        <f t="shared" si="87"/>
        <v>144</v>
      </c>
      <c r="E521" s="44">
        <f t="shared" si="88"/>
        <v>0.439453125</v>
      </c>
      <c r="F521" s="45">
        <f t="shared" si="89"/>
        <v>12.3046875</v>
      </c>
      <c r="G521" s="40">
        <f t="shared" ca="1" si="90"/>
        <v>20928873.095703125</v>
      </c>
      <c r="H521" s="38">
        <f t="shared" si="91"/>
        <v>12.3046875</v>
      </c>
      <c r="I521" s="6">
        <f t="shared" si="92"/>
        <v>15000</v>
      </c>
      <c r="J521" s="6">
        <f t="shared" si="93"/>
        <v>184570.3125</v>
      </c>
      <c r="K521" s="6">
        <f t="shared" ca="1" si="94"/>
        <v>3028.9114893051296</v>
      </c>
    </row>
    <row r="522" spans="1:11">
      <c r="A522" s="39">
        <f t="shared" ca="1" si="86"/>
        <v>43.205479452054796</v>
      </c>
      <c r="B522" s="20">
        <v>60722</v>
      </c>
      <c r="C522" s="42">
        <f t="shared" si="85"/>
        <v>3.0517578125E-3</v>
      </c>
      <c r="D522">
        <f t="shared" si="87"/>
        <v>144</v>
      </c>
      <c r="E522" s="44">
        <f t="shared" si="88"/>
        <v>0.439453125</v>
      </c>
      <c r="F522" s="45">
        <f t="shared" si="89"/>
        <v>13.623046875</v>
      </c>
      <c r="G522" s="40">
        <f t="shared" ca="1" si="90"/>
        <v>20928886.71875</v>
      </c>
      <c r="H522" s="38">
        <f t="shared" si="91"/>
        <v>13.623046875</v>
      </c>
      <c r="I522" s="6">
        <f t="shared" si="92"/>
        <v>15000</v>
      </c>
      <c r="J522" s="6">
        <f t="shared" si="93"/>
        <v>204345.703125</v>
      </c>
      <c r="K522" s="6">
        <f t="shared" ca="1" si="94"/>
        <v>3326.4017614066001</v>
      </c>
    </row>
    <row r="523" spans="1:11">
      <c r="A523" s="39">
        <f t="shared" ca="1" si="86"/>
        <v>43.287671232876711</v>
      </c>
      <c r="B523" s="20">
        <v>60752</v>
      </c>
      <c r="C523" s="42">
        <f t="shared" si="85"/>
        <v>3.0517578125E-3</v>
      </c>
      <c r="D523">
        <f t="shared" si="87"/>
        <v>144</v>
      </c>
      <c r="E523" s="44">
        <f t="shared" si="88"/>
        <v>0.439453125</v>
      </c>
      <c r="F523" s="45">
        <f t="shared" si="89"/>
        <v>13.18359375</v>
      </c>
      <c r="G523" s="40">
        <f t="shared" ca="1" si="90"/>
        <v>20928899.90234375</v>
      </c>
      <c r="H523" s="38">
        <f t="shared" si="91"/>
        <v>13.18359375</v>
      </c>
      <c r="I523" s="6">
        <f t="shared" si="92"/>
        <v>15000</v>
      </c>
      <c r="J523" s="6">
        <f t="shared" si="93"/>
        <v>197753.90625</v>
      </c>
      <c r="K523" s="6">
        <f t="shared" ca="1" si="94"/>
        <v>3193.9794997615822</v>
      </c>
    </row>
    <row r="524" spans="1:11">
      <c r="A524" s="39">
        <f t="shared" ca="1" si="86"/>
        <v>43.372602739726027</v>
      </c>
      <c r="B524" s="20">
        <v>60783</v>
      </c>
      <c r="C524" s="42">
        <f t="shared" si="85"/>
        <v>3.0517578125E-3</v>
      </c>
      <c r="D524">
        <f t="shared" si="87"/>
        <v>144</v>
      </c>
      <c r="E524" s="44">
        <f t="shared" si="88"/>
        <v>0.439453125</v>
      </c>
      <c r="F524" s="45">
        <f t="shared" si="89"/>
        <v>13.623046875</v>
      </c>
      <c r="G524" s="40">
        <f t="shared" ca="1" si="90"/>
        <v>20928913.525390625</v>
      </c>
      <c r="H524" s="38">
        <f t="shared" si="91"/>
        <v>13.623046875</v>
      </c>
      <c r="I524" s="6">
        <f t="shared" si="92"/>
        <v>15000</v>
      </c>
      <c r="J524" s="6">
        <f t="shared" si="93"/>
        <v>204345.703125</v>
      </c>
      <c r="K524" s="6">
        <f t="shared" ca="1" si="94"/>
        <v>3273.8367562042863</v>
      </c>
    </row>
    <row r="525" spans="1:11">
      <c r="A525" s="39">
        <f t="shared" ca="1" si="86"/>
        <v>43.454794520547942</v>
      </c>
      <c r="B525" s="20">
        <v>60813</v>
      </c>
      <c r="C525" s="42">
        <f t="shared" si="85"/>
        <v>3.0517578125E-3</v>
      </c>
      <c r="D525">
        <f t="shared" si="87"/>
        <v>144</v>
      </c>
      <c r="E525" s="44">
        <f t="shared" si="88"/>
        <v>0.439453125</v>
      </c>
      <c r="F525" s="45">
        <f t="shared" si="89"/>
        <v>13.18359375</v>
      </c>
      <c r="G525" s="40">
        <f t="shared" ca="1" si="90"/>
        <v>20928926.708984375</v>
      </c>
      <c r="H525" s="38">
        <f t="shared" si="91"/>
        <v>13.18359375</v>
      </c>
      <c r="I525" s="6">
        <f t="shared" si="92"/>
        <v>15000</v>
      </c>
      <c r="J525" s="6">
        <f t="shared" si="93"/>
        <v>197753.90625</v>
      </c>
      <c r="K525" s="6">
        <f t="shared" ca="1" si="94"/>
        <v>3143.5070790910086</v>
      </c>
    </row>
    <row r="526" spans="1:11">
      <c r="A526" s="39">
        <f t="shared" ca="1" si="86"/>
        <v>43.539726027397258</v>
      </c>
      <c r="B526" s="20">
        <v>60844</v>
      </c>
      <c r="C526" s="42">
        <f t="shared" si="85"/>
        <v>3.0517578125E-3</v>
      </c>
      <c r="D526">
        <f t="shared" si="87"/>
        <v>144</v>
      </c>
      <c r="E526" s="44">
        <f t="shared" si="88"/>
        <v>0.439453125</v>
      </c>
      <c r="F526" s="45">
        <f t="shared" si="89"/>
        <v>13.623046875</v>
      </c>
      <c r="G526" s="40">
        <f t="shared" ca="1" si="90"/>
        <v>20928940.33203125</v>
      </c>
      <c r="H526" s="38">
        <f t="shared" si="91"/>
        <v>13.623046875</v>
      </c>
      <c r="I526" s="6">
        <f t="shared" si="92"/>
        <v>15000</v>
      </c>
      <c r="J526" s="6">
        <f t="shared" si="93"/>
        <v>204345.703125</v>
      </c>
      <c r="K526" s="6">
        <f t="shared" ca="1" si="94"/>
        <v>3222.1024022492079</v>
      </c>
    </row>
    <row r="527" spans="1:11">
      <c r="A527" s="39">
        <f t="shared" ca="1" si="86"/>
        <v>43.624657534246573</v>
      </c>
      <c r="B527" s="20">
        <v>60875</v>
      </c>
      <c r="C527" s="42">
        <f t="shared" si="85"/>
        <v>3.0517578125E-3</v>
      </c>
      <c r="D527">
        <f t="shared" si="87"/>
        <v>144</v>
      </c>
      <c r="E527" s="44">
        <f t="shared" si="88"/>
        <v>0.439453125</v>
      </c>
      <c r="F527" s="45">
        <f t="shared" si="89"/>
        <v>13.623046875</v>
      </c>
      <c r="G527" s="40">
        <f t="shared" ca="1" si="90"/>
        <v>20928953.955078125</v>
      </c>
      <c r="H527" s="38">
        <f t="shared" si="91"/>
        <v>13.623046875</v>
      </c>
      <c r="I527" s="6">
        <f t="shared" si="92"/>
        <v>15000</v>
      </c>
      <c r="J527" s="6">
        <f t="shared" si="93"/>
        <v>204345.703125</v>
      </c>
      <c r="K527" s="6">
        <f t="shared" ca="1" si="94"/>
        <v>3196.1252899930464</v>
      </c>
    </row>
    <row r="528" spans="1:11">
      <c r="A528" s="39">
        <f t="shared" ca="1" si="86"/>
        <v>43.706849315068496</v>
      </c>
      <c r="B528" s="20">
        <v>60905</v>
      </c>
      <c r="C528" s="42">
        <f t="shared" si="85"/>
        <v>3.0517578125E-3</v>
      </c>
      <c r="D528">
        <f t="shared" si="87"/>
        <v>144</v>
      </c>
      <c r="E528" s="44">
        <f t="shared" si="88"/>
        <v>0.439453125</v>
      </c>
      <c r="F528" s="45">
        <f t="shared" si="89"/>
        <v>13.18359375</v>
      </c>
      <c r="G528" s="40">
        <f t="shared" ca="1" si="90"/>
        <v>20928967.138671875</v>
      </c>
      <c r="H528" s="38">
        <f t="shared" si="91"/>
        <v>13.18359375</v>
      </c>
      <c r="I528" s="6">
        <f t="shared" si="92"/>
        <v>15000</v>
      </c>
      <c r="J528" s="6">
        <f t="shared" si="93"/>
        <v>197753.90625</v>
      </c>
      <c r="K528" s="6">
        <f t="shared" ca="1" si="94"/>
        <v>3068.8892644737634</v>
      </c>
    </row>
    <row r="529" spans="1:11">
      <c r="A529" s="39">
        <f t="shared" ca="1" si="86"/>
        <v>43.791780821917811</v>
      </c>
      <c r="B529" s="20">
        <v>60936</v>
      </c>
      <c r="C529" s="42">
        <f t="shared" si="85"/>
        <v>3.0517578125E-3</v>
      </c>
      <c r="D529">
        <f t="shared" si="87"/>
        <v>144</v>
      </c>
      <c r="E529" s="44">
        <f t="shared" si="88"/>
        <v>0.439453125</v>
      </c>
      <c r="F529" s="45">
        <f t="shared" si="89"/>
        <v>13.623046875</v>
      </c>
      <c r="G529" s="40">
        <f t="shared" ca="1" si="90"/>
        <v>20928980.76171875</v>
      </c>
      <c r="H529" s="38">
        <f t="shared" si="91"/>
        <v>13.623046875</v>
      </c>
      <c r="I529" s="6">
        <f t="shared" si="92"/>
        <v>15000</v>
      </c>
      <c r="J529" s="6">
        <f t="shared" si="93"/>
        <v>204345.703125</v>
      </c>
      <c r="K529" s="6">
        <f t="shared" ca="1" si="94"/>
        <v>3145.6189607681945</v>
      </c>
    </row>
    <row r="530" spans="1:11">
      <c r="A530" s="39">
        <f t="shared" ca="1" si="86"/>
        <v>43.873972602739727</v>
      </c>
      <c r="B530" s="20">
        <v>60966</v>
      </c>
      <c r="C530" s="42">
        <f t="shared" si="85"/>
        <v>3.0517578125E-3</v>
      </c>
      <c r="D530">
        <f t="shared" si="87"/>
        <v>144</v>
      </c>
      <c r="E530" s="44">
        <f t="shared" si="88"/>
        <v>0.439453125</v>
      </c>
      <c r="F530" s="45">
        <f t="shared" si="89"/>
        <v>13.18359375</v>
      </c>
      <c r="G530" s="40">
        <f t="shared" ca="1" si="90"/>
        <v>20928993.9453125</v>
      </c>
      <c r="H530" s="38">
        <f t="shared" si="91"/>
        <v>13.18359375</v>
      </c>
      <c r="I530" s="6">
        <f t="shared" si="92"/>
        <v>15000</v>
      </c>
      <c r="J530" s="6">
        <f t="shared" si="93"/>
        <v>197753.90625</v>
      </c>
      <c r="K530" s="6">
        <f t="shared" ca="1" si="94"/>
        <v>3020.3935649993341</v>
      </c>
    </row>
    <row r="531" spans="1:11">
      <c r="A531" s="39">
        <f t="shared" ca="1" si="86"/>
        <v>43.958904109589042</v>
      </c>
      <c r="B531" s="20">
        <v>60997</v>
      </c>
      <c r="C531" s="42">
        <f t="shared" si="85"/>
        <v>3.0517578125E-3</v>
      </c>
      <c r="D531">
        <f t="shared" si="87"/>
        <v>144</v>
      </c>
      <c r="E531" s="44">
        <f t="shared" si="88"/>
        <v>0.439453125</v>
      </c>
      <c r="F531" s="45">
        <f t="shared" si="89"/>
        <v>13.623046875</v>
      </c>
      <c r="G531" s="40">
        <f t="shared" ca="1" si="90"/>
        <v>20929007.568359375</v>
      </c>
      <c r="H531" s="38">
        <f t="shared" si="91"/>
        <v>13.623046875</v>
      </c>
      <c r="I531" s="6">
        <f t="shared" si="92"/>
        <v>15000</v>
      </c>
      <c r="J531" s="6">
        <f t="shared" si="93"/>
        <v>204345.703125</v>
      </c>
      <c r="K531" s="6">
        <f t="shared" ca="1" si="94"/>
        <v>3095.9107508472862</v>
      </c>
    </row>
    <row r="532" spans="1:11">
      <c r="A532" s="39">
        <f t="shared" ca="1" si="86"/>
        <v>44.043835616438358</v>
      </c>
      <c r="B532" s="20">
        <v>61028</v>
      </c>
      <c r="C532" s="42">
        <f t="shared" si="85"/>
        <v>3.0517578125E-3</v>
      </c>
      <c r="D532">
        <f t="shared" si="87"/>
        <v>144</v>
      </c>
      <c r="E532" s="44">
        <f t="shared" si="88"/>
        <v>0.439453125</v>
      </c>
      <c r="F532" s="45">
        <f t="shared" si="89"/>
        <v>13.623046875</v>
      </c>
      <c r="G532" s="40">
        <f t="shared" ca="1" si="90"/>
        <v>20929021.19140625</v>
      </c>
      <c r="H532" s="38">
        <f t="shared" si="91"/>
        <v>13.623046875</v>
      </c>
      <c r="I532" s="6">
        <f t="shared" si="92"/>
        <v>15000</v>
      </c>
      <c r="J532" s="6">
        <f t="shared" si="93"/>
        <v>204345.703125</v>
      </c>
      <c r="K532" s="6">
        <f t="shared" ca="1" si="94"/>
        <v>3070.9510161555277</v>
      </c>
    </row>
    <row r="533" spans="1:11">
      <c r="A533" s="39">
        <f t="shared" ca="1" si="86"/>
        <v>44.12054794520548</v>
      </c>
      <c r="B533" s="20">
        <v>61056</v>
      </c>
      <c r="C533" s="42">
        <f t="shared" si="85"/>
        <v>3.0517578125E-3</v>
      </c>
      <c r="D533">
        <f t="shared" si="87"/>
        <v>144</v>
      </c>
      <c r="E533" s="44">
        <f t="shared" si="88"/>
        <v>0.439453125</v>
      </c>
      <c r="F533" s="45">
        <f t="shared" si="89"/>
        <v>12.3046875</v>
      </c>
      <c r="G533" s="40">
        <f t="shared" ca="1" si="90"/>
        <v>20929033.49609375</v>
      </c>
      <c r="H533" s="38">
        <f t="shared" si="91"/>
        <v>12.3046875</v>
      </c>
      <c r="I533" s="6">
        <f t="shared" si="92"/>
        <v>15000</v>
      </c>
      <c r="J533" s="6">
        <f t="shared" si="93"/>
        <v>184570.3125</v>
      </c>
      <c r="K533" s="6">
        <f t="shared" ca="1" si="94"/>
        <v>2753.5558993682998</v>
      </c>
    </row>
    <row r="534" spans="1:11">
      <c r="A534" s="39">
        <f t="shared" ca="1" si="86"/>
        <v>44.205479452054796</v>
      </c>
      <c r="B534" s="20">
        <v>61087</v>
      </c>
      <c r="C534" s="42">
        <f t="shared" si="85"/>
        <v>3.0517578125E-3</v>
      </c>
      <c r="D534">
        <f t="shared" si="87"/>
        <v>144</v>
      </c>
      <c r="E534" s="44">
        <f t="shared" si="88"/>
        <v>0.439453125</v>
      </c>
      <c r="F534" s="45">
        <f t="shared" si="89"/>
        <v>13.623046875</v>
      </c>
      <c r="G534" s="40">
        <f t="shared" ca="1" si="90"/>
        <v>20929047.119140625</v>
      </c>
      <c r="H534" s="38">
        <f t="shared" si="91"/>
        <v>13.623046875</v>
      </c>
      <c r="I534" s="6">
        <f t="shared" si="92"/>
        <v>15000</v>
      </c>
      <c r="J534" s="6">
        <f t="shared" si="93"/>
        <v>204345.703125</v>
      </c>
      <c r="K534" s="6">
        <f t="shared" ca="1" si="94"/>
        <v>3024.0016012787278</v>
      </c>
    </row>
    <row r="535" spans="1:11">
      <c r="A535" s="39">
        <f t="shared" ca="1" si="86"/>
        <v>44.287671232876711</v>
      </c>
      <c r="B535" s="20">
        <v>61117</v>
      </c>
      <c r="C535" s="42">
        <f t="shared" si="85"/>
        <v>3.0517578125E-3</v>
      </c>
      <c r="D535">
        <f t="shared" si="87"/>
        <v>144</v>
      </c>
      <c r="E535" s="44">
        <f t="shared" si="88"/>
        <v>0.439453125</v>
      </c>
      <c r="F535" s="45">
        <f t="shared" si="89"/>
        <v>13.18359375</v>
      </c>
      <c r="G535" s="40">
        <f t="shared" ca="1" si="90"/>
        <v>20929060.302734375</v>
      </c>
      <c r="H535" s="38">
        <f t="shared" si="91"/>
        <v>13.18359375</v>
      </c>
      <c r="I535" s="6">
        <f t="shared" si="92"/>
        <v>15000</v>
      </c>
      <c r="J535" s="6">
        <f t="shared" si="93"/>
        <v>197753.90625</v>
      </c>
      <c r="K535" s="6">
        <f t="shared" ca="1" si="94"/>
        <v>2903.6177270559842</v>
      </c>
    </row>
    <row r="536" spans="1:11">
      <c r="A536" s="39">
        <f t="shared" ca="1" si="86"/>
        <v>44.372602739726027</v>
      </c>
      <c r="B536" s="20">
        <v>61148</v>
      </c>
      <c r="C536" s="42">
        <f t="shared" si="85"/>
        <v>3.0517578125E-3</v>
      </c>
      <c r="D536">
        <f t="shared" si="87"/>
        <v>144</v>
      </c>
      <c r="E536" s="44">
        <f t="shared" si="88"/>
        <v>0.439453125</v>
      </c>
      <c r="F536" s="45">
        <f t="shared" si="89"/>
        <v>13.623046875</v>
      </c>
      <c r="G536" s="40">
        <f t="shared" ca="1" si="90"/>
        <v>20929073.92578125</v>
      </c>
      <c r="H536" s="38">
        <f t="shared" si="91"/>
        <v>13.623046875</v>
      </c>
      <c r="I536" s="6">
        <f t="shared" si="92"/>
        <v>15000</v>
      </c>
      <c r="J536" s="6">
        <f t="shared" si="93"/>
        <v>204345.703125</v>
      </c>
      <c r="K536" s="6">
        <f t="shared" ca="1" si="94"/>
        <v>2976.2152329129881</v>
      </c>
    </row>
    <row r="537" spans="1:11">
      <c r="A537" s="39">
        <f t="shared" ca="1" si="86"/>
        <v>44.454794520547942</v>
      </c>
      <c r="B537" s="20">
        <v>61178</v>
      </c>
      <c r="C537" s="42">
        <f t="shared" si="85"/>
        <v>3.0517578125E-3</v>
      </c>
      <c r="D537">
        <f t="shared" si="87"/>
        <v>144</v>
      </c>
      <c r="E537" s="44">
        <f t="shared" si="88"/>
        <v>0.439453125</v>
      </c>
      <c r="F537" s="45">
        <f t="shared" si="89"/>
        <v>13.18359375</v>
      </c>
      <c r="G537" s="40">
        <f t="shared" ca="1" si="90"/>
        <v>20929087.109375</v>
      </c>
      <c r="H537" s="38">
        <f t="shared" si="91"/>
        <v>13.18359375</v>
      </c>
      <c r="I537" s="6">
        <f t="shared" si="92"/>
        <v>15000</v>
      </c>
      <c r="J537" s="6">
        <f t="shared" si="93"/>
        <v>197753.90625</v>
      </c>
      <c r="K537" s="6">
        <f t="shared" ca="1" si="94"/>
        <v>2857.733708264554</v>
      </c>
    </row>
    <row r="538" spans="1:11">
      <c r="A538" s="39">
        <f t="shared" ca="1" si="86"/>
        <v>44.539726027397258</v>
      </c>
      <c r="B538" s="20">
        <v>61209</v>
      </c>
      <c r="C538" s="42">
        <f t="shared" si="85"/>
        <v>3.0517578125E-3</v>
      </c>
      <c r="D538">
        <f t="shared" si="87"/>
        <v>144</v>
      </c>
      <c r="E538" s="44">
        <f t="shared" si="88"/>
        <v>0.439453125</v>
      </c>
      <c r="F538" s="45">
        <f t="shared" si="89"/>
        <v>13.623046875</v>
      </c>
      <c r="G538" s="40">
        <f t="shared" ca="1" si="90"/>
        <v>20929100.732421875</v>
      </c>
      <c r="H538" s="38">
        <f t="shared" si="91"/>
        <v>13.623046875</v>
      </c>
      <c r="I538" s="6">
        <f t="shared" si="92"/>
        <v>15000</v>
      </c>
      <c r="J538" s="6">
        <f t="shared" si="93"/>
        <v>204345.703125</v>
      </c>
      <c r="K538" s="6">
        <f t="shared" ca="1" si="94"/>
        <v>2929.1840020447353</v>
      </c>
    </row>
    <row r="539" spans="1:11">
      <c r="A539" s="39">
        <f t="shared" ca="1" si="86"/>
        <v>44.624657534246573</v>
      </c>
      <c r="B539" s="20">
        <v>61240</v>
      </c>
      <c r="C539" s="42">
        <f t="shared" si="85"/>
        <v>3.0517578125E-3</v>
      </c>
      <c r="D539">
        <f t="shared" si="87"/>
        <v>144</v>
      </c>
      <c r="E539" s="44">
        <f t="shared" si="88"/>
        <v>0.439453125</v>
      </c>
      <c r="F539" s="45">
        <f t="shared" si="89"/>
        <v>13.623046875</v>
      </c>
      <c r="G539" s="40">
        <f t="shared" ca="1" si="90"/>
        <v>20929114.35546875</v>
      </c>
      <c r="H539" s="38">
        <f t="shared" si="91"/>
        <v>13.623046875</v>
      </c>
      <c r="I539" s="6">
        <f t="shared" si="92"/>
        <v>15000</v>
      </c>
      <c r="J539" s="6">
        <f t="shared" si="93"/>
        <v>204345.703125</v>
      </c>
      <c r="K539" s="6">
        <f t="shared" ca="1" si="94"/>
        <v>2905.5684454482248</v>
      </c>
    </row>
    <row r="540" spans="1:11">
      <c r="A540" s="39">
        <f t="shared" ca="1" si="86"/>
        <v>44.706849315068496</v>
      </c>
      <c r="B540" s="20">
        <v>61270</v>
      </c>
      <c r="C540" s="42">
        <f t="shared" si="85"/>
        <v>3.0517578125E-3</v>
      </c>
      <c r="D540">
        <f t="shared" si="87"/>
        <v>144</v>
      </c>
      <c r="E540" s="44">
        <f t="shared" si="88"/>
        <v>0.439453125</v>
      </c>
      <c r="F540" s="45">
        <f t="shared" si="89"/>
        <v>13.18359375</v>
      </c>
      <c r="G540" s="40">
        <f t="shared" ca="1" si="90"/>
        <v>20929127.5390625</v>
      </c>
      <c r="H540" s="38">
        <f t="shared" si="91"/>
        <v>13.18359375</v>
      </c>
      <c r="I540" s="6">
        <f t="shared" si="92"/>
        <v>15000</v>
      </c>
      <c r="J540" s="6">
        <f t="shared" si="93"/>
        <v>197753.90625</v>
      </c>
      <c r="K540" s="6">
        <f t="shared" ca="1" si="94"/>
        <v>2789.8993313397855</v>
      </c>
    </row>
    <row r="541" spans="1:11">
      <c r="A541" s="39">
        <f t="shared" ca="1" si="86"/>
        <v>44.791780821917811</v>
      </c>
      <c r="B541" s="20">
        <v>61301</v>
      </c>
      <c r="C541" s="42">
        <f t="shared" si="85"/>
        <v>3.0517578125E-3</v>
      </c>
      <c r="D541">
        <f t="shared" si="87"/>
        <v>144</v>
      </c>
      <c r="E541" s="44">
        <f t="shared" si="88"/>
        <v>0.439453125</v>
      </c>
      <c r="F541" s="45">
        <f t="shared" si="89"/>
        <v>13.623046875</v>
      </c>
      <c r="G541" s="40">
        <f t="shared" ca="1" si="90"/>
        <v>20929141.162109375</v>
      </c>
      <c r="H541" s="38">
        <f t="shared" si="91"/>
        <v>13.623046875</v>
      </c>
      <c r="I541" s="6">
        <f t="shared" si="92"/>
        <v>15000</v>
      </c>
      <c r="J541" s="6">
        <f t="shared" si="93"/>
        <v>204345.703125</v>
      </c>
      <c r="K541" s="6">
        <f t="shared" ca="1" si="94"/>
        <v>2859.6536006983556</v>
      </c>
    </row>
    <row r="542" spans="1:11">
      <c r="A542" s="39">
        <f t="shared" ca="1" si="86"/>
        <v>44.873972602739727</v>
      </c>
      <c r="B542" s="20">
        <v>61331</v>
      </c>
      <c r="C542" s="42">
        <f t="shared" si="85"/>
        <v>3.0517578125E-3</v>
      </c>
      <c r="D542">
        <f t="shared" si="87"/>
        <v>144</v>
      </c>
      <c r="E542" s="44">
        <f t="shared" si="88"/>
        <v>0.439453125</v>
      </c>
      <c r="F542" s="45">
        <f t="shared" si="89"/>
        <v>13.18359375</v>
      </c>
      <c r="G542" s="40">
        <f t="shared" ca="1" si="90"/>
        <v>20929154.345703125</v>
      </c>
      <c r="H542" s="38">
        <f t="shared" si="91"/>
        <v>13.18359375</v>
      </c>
      <c r="I542" s="6">
        <f t="shared" si="92"/>
        <v>15000</v>
      </c>
      <c r="J542" s="6">
        <f t="shared" si="93"/>
        <v>197753.90625</v>
      </c>
      <c r="K542" s="6">
        <f t="shared" ca="1" si="94"/>
        <v>2745.8123318175763</v>
      </c>
    </row>
    <row r="543" spans="1:11">
      <c r="A543" s="39">
        <f t="shared" ca="1" si="86"/>
        <v>44.958904109589042</v>
      </c>
      <c r="B543" s="20">
        <v>61362</v>
      </c>
      <c r="C543" s="42">
        <f t="shared" si="85"/>
        <v>3.0517578125E-3</v>
      </c>
      <c r="D543">
        <f t="shared" si="87"/>
        <v>144</v>
      </c>
      <c r="E543" s="44">
        <f t="shared" si="88"/>
        <v>0.439453125</v>
      </c>
      <c r="F543" s="45">
        <f t="shared" si="89"/>
        <v>13.623046875</v>
      </c>
      <c r="G543" s="40">
        <f t="shared" ca="1" si="90"/>
        <v>20929167.96875</v>
      </c>
      <c r="H543" s="38">
        <f t="shared" si="91"/>
        <v>13.623046875</v>
      </c>
      <c r="I543" s="6">
        <f t="shared" si="92"/>
        <v>15000</v>
      </c>
      <c r="J543" s="6">
        <f t="shared" si="93"/>
        <v>204345.703125</v>
      </c>
      <c r="K543" s="6">
        <f t="shared" ca="1" si="94"/>
        <v>2814.4643189520757</v>
      </c>
    </row>
    <row r="544" spans="1:11">
      <c r="A544" s="39">
        <f t="shared" ca="1" si="86"/>
        <v>45.043835616438358</v>
      </c>
      <c r="B544" s="20">
        <v>61393</v>
      </c>
      <c r="C544" s="42">
        <f t="shared" si="85"/>
        <v>3.0517578125E-3</v>
      </c>
      <c r="D544">
        <f t="shared" si="87"/>
        <v>144</v>
      </c>
      <c r="E544" s="44">
        <f t="shared" si="88"/>
        <v>0.439453125</v>
      </c>
      <c r="F544" s="45">
        <f t="shared" si="89"/>
        <v>13.623046875</v>
      </c>
      <c r="G544" s="40">
        <f t="shared" ca="1" si="90"/>
        <v>20929181.591796875</v>
      </c>
      <c r="H544" s="38">
        <f t="shared" si="91"/>
        <v>13.623046875</v>
      </c>
      <c r="I544" s="6">
        <f t="shared" si="92"/>
        <v>15000</v>
      </c>
      <c r="J544" s="6">
        <f t="shared" si="93"/>
        <v>204345.703125</v>
      </c>
      <c r="K544" s="6">
        <f t="shared" ca="1" si="94"/>
        <v>2791.7736510504797</v>
      </c>
    </row>
    <row r="545" spans="1:11">
      <c r="A545" s="39">
        <f t="shared" ca="1" si="86"/>
        <v>45.123287671232873</v>
      </c>
      <c r="B545" s="20">
        <v>61422</v>
      </c>
      <c r="C545" s="42">
        <f t="shared" si="85"/>
        <v>3.0517578125E-3</v>
      </c>
      <c r="D545">
        <f t="shared" si="87"/>
        <v>144</v>
      </c>
      <c r="E545" s="44">
        <f t="shared" si="88"/>
        <v>0.439453125</v>
      </c>
      <c r="F545" s="45">
        <f t="shared" si="89"/>
        <v>12.744140625</v>
      </c>
      <c r="G545" s="40">
        <f t="shared" ca="1" si="90"/>
        <v>20929194.3359375</v>
      </c>
      <c r="H545" s="38">
        <f t="shared" si="91"/>
        <v>12.744140625</v>
      </c>
      <c r="I545" s="6">
        <f t="shared" si="92"/>
        <v>15000</v>
      </c>
      <c r="J545" s="6">
        <f t="shared" si="93"/>
        <v>191162.109375</v>
      </c>
      <c r="K545" s="6">
        <f t="shared" ca="1" si="94"/>
        <v>2591.9568913966536</v>
      </c>
    </row>
    <row r="546" spans="1:11">
      <c r="A546" s="39">
        <f t="shared" ca="1" si="86"/>
        <v>45.208219178082189</v>
      </c>
      <c r="B546" s="20">
        <v>61453</v>
      </c>
      <c r="C546" s="42">
        <f t="shared" si="85"/>
        <v>3.0517578125E-3</v>
      </c>
      <c r="D546">
        <f t="shared" si="87"/>
        <v>144</v>
      </c>
      <c r="E546" s="44">
        <f t="shared" si="88"/>
        <v>0.439453125</v>
      </c>
      <c r="F546" s="45">
        <f t="shared" si="89"/>
        <v>13.623046875</v>
      </c>
      <c r="G546" s="40">
        <f t="shared" ca="1" si="90"/>
        <v>20929207.958984375</v>
      </c>
      <c r="H546" s="38">
        <f t="shared" si="91"/>
        <v>13.623046875</v>
      </c>
      <c r="I546" s="6">
        <f t="shared" si="92"/>
        <v>15000</v>
      </c>
      <c r="J546" s="6">
        <f t="shared" si="93"/>
        <v>204345.703125</v>
      </c>
      <c r="K546" s="6">
        <f t="shared" ca="1" si="94"/>
        <v>2748.3746051243311</v>
      </c>
    </row>
    <row r="547" spans="1:11">
      <c r="A547" s="39">
        <f t="shared" ca="1" si="86"/>
        <v>45.290410958904111</v>
      </c>
      <c r="B547" s="20">
        <v>61483</v>
      </c>
      <c r="C547" s="42">
        <f t="shared" si="85"/>
        <v>1.52587890625E-3</v>
      </c>
      <c r="D547">
        <f t="shared" si="87"/>
        <v>144</v>
      </c>
      <c r="E547" s="44">
        <f t="shared" si="88"/>
        <v>0.2197265625</v>
      </c>
      <c r="F547" s="45">
        <f t="shared" si="89"/>
        <v>6.591796875</v>
      </c>
      <c r="G547" s="40">
        <f t="shared" ca="1" si="90"/>
        <v>20929214.55078125</v>
      </c>
      <c r="H547" s="38">
        <f t="shared" si="91"/>
        <v>6.591796875</v>
      </c>
      <c r="I547" s="6">
        <f t="shared" si="92"/>
        <v>15000</v>
      </c>
      <c r="J547" s="6">
        <f t="shared" si="93"/>
        <v>98876.953125</v>
      </c>
      <c r="K547" s="6">
        <f t="shared" ca="1" si="94"/>
        <v>1319.4816465465785</v>
      </c>
    </row>
    <row r="548" spans="1:11">
      <c r="A548" s="39">
        <f t="shared" ca="1" si="86"/>
        <v>45.375342465753427</v>
      </c>
      <c r="B548" s="20">
        <v>61514</v>
      </c>
      <c r="C548" s="42">
        <f t="shared" si="85"/>
        <v>1.52587890625E-3</v>
      </c>
      <c r="D548">
        <f t="shared" si="87"/>
        <v>144</v>
      </c>
      <c r="E548" s="44">
        <f t="shared" si="88"/>
        <v>0.2197265625</v>
      </c>
      <c r="F548" s="45">
        <f t="shared" si="89"/>
        <v>6.8115234375</v>
      </c>
      <c r="G548" s="40">
        <f t="shared" ca="1" si="90"/>
        <v>20929221.362304688</v>
      </c>
      <c r="H548" s="38">
        <f t="shared" si="91"/>
        <v>6.8115234375</v>
      </c>
      <c r="I548" s="6">
        <f t="shared" si="92"/>
        <v>15000</v>
      </c>
      <c r="J548" s="6">
        <f t="shared" si="93"/>
        <v>102172.8515625</v>
      </c>
      <c r="K548" s="6">
        <f t="shared" ca="1" si="94"/>
        <v>1352.4718971814298</v>
      </c>
    </row>
    <row r="549" spans="1:11">
      <c r="A549" s="39">
        <f t="shared" ca="1" si="86"/>
        <v>45.457534246575342</v>
      </c>
      <c r="B549" s="20">
        <v>61544</v>
      </c>
      <c r="C549" s="42">
        <f t="shared" si="85"/>
        <v>1.52587890625E-3</v>
      </c>
      <c r="D549">
        <f t="shared" si="87"/>
        <v>144</v>
      </c>
      <c r="E549" s="44">
        <f t="shared" si="88"/>
        <v>0.2197265625</v>
      </c>
      <c r="F549" s="45">
        <f t="shared" si="89"/>
        <v>6.591796875</v>
      </c>
      <c r="G549" s="40">
        <f t="shared" ca="1" si="90"/>
        <v>20929227.954101563</v>
      </c>
      <c r="H549" s="38">
        <f t="shared" si="91"/>
        <v>6.591796875</v>
      </c>
      <c r="I549" s="6">
        <f t="shared" si="92"/>
        <v>15000</v>
      </c>
      <c r="J549" s="6">
        <f t="shared" si="93"/>
        <v>98876.953125</v>
      </c>
      <c r="K549" s="6">
        <f t="shared" ca="1" si="94"/>
        <v>1298.6307197524111</v>
      </c>
    </row>
    <row r="550" spans="1:11">
      <c r="A550" s="39">
        <f t="shared" ca="1" si="86"/>
        <v>45.542465753424658</v>
      </c>
      <c r="B550" s="20">
        <v>61575</v>
      </c>
      <c r="C550" s="42">
        <f t="shared" si="85"/>
        <v>1.52587890625E-3</v>
      </c>
      <c r="D550">
        <f t="shared" si="87"/>
        <v>144</v>
      </c>
      <c r="E550" s="44">
        <f t="shared" si="88"/>
        <v>0.2197265625</v>
      </c>
      <c r="F550" s="45">
        <f t="shared" si="89"/>
        <v>6.8115234375</v>
      </c>
      <c r="G550" s="40">
        <f t="shared" ca="1" si="90"/>
        <v>20929234.765625</v>
      </c>
      <c r="H550" s="38">
        <f t="shared" si="91"/>
        <v>6.8115234375</v>
      </c>
      <c r="I550" s="6">
        <f t="shared" si="92"/>
        <v>15000</v>
      </c>
      <c r="J550" s="6">
        <f t="shared" si="93"/>
        <v>102172.8515625</v>
      </c>
      <c r="K550" s="6">
        <f t="shared" ca="1" si="94"/>
        <v>1331.0996465001824</v>
      </c>
    </row>
    <row r="551" spans="1:11">
      <c r="A551" s="39">
        <f t="shared" ca="1" si="86"/>
        <v>45.627397260273973</v>
      </c>
      <c r="B551" s="20">
        <v>61606</v>
      </c>
      <c r="C551" s="42">
        <f t="shared" si="85"/>
        <v>1.52587890625E-3</v>
      </c>
      <c r="D551">
        <f t="shared" si="87"/>
        <v>144</v>
      </c>
      <c r="E551" s="44">
        <f t="shared" si="88"/>
        <v>0.2197265625</v>
      </c>
      <c r="F551" s="45">
        <f t="shared" si="89"/>
        <v>6.8115234375</v>
      </c>
      <c r="G551" s="40">
        <f t="shared" ca="1" si="90"/>
        <v>20929241.577148438</v>
      </c>
      <c r="H551" s="38">
        <f t="shared" si="91"/>
        <v>6.8115234375</v>
      </c>
      <c r="I551" s="6">
        <f t="shared" si="92"/>
        <v>15000</v>
      </c>
      <c r="J551" s="6">
        <f t="shared" si="93"/>
        <v>102172.8515625</v>
      </c>
      <c r="K551" s="6">
        <f t="shared" ca="1" si="94"/>
        <v>1320.3681052192067</v>
      </c>
    </row>
    <row r="552" spans="1:11">
      <c r="A552" s="39">
        <f t="shared" ca="1" si="86"/>
        <v>45.709589041095889</v>
      </c>
      <c r="B552" s="20">
        <v>61636</v>
      </c>
      <c r="C552" s="42">
        <f t="shared" si="85"/>
        <v>1.52587890625E-3</v>
      </c>
      <c r="D552">
        <f t="shared" si="87"/>
        <v>144</v>
      </c>
      <c r="E552" s="44">
        <f t="shared" si="88"/>
        <v>0.2197265625</v>
      </c>
      <c r="F552" s="45">
        <f t="shared" si="89"/>
        <v>6.591796875</v>
      </c>
      <c r="G552" s="40">
        <f t="shared" ca="1" si="90"/>
        <v>20929248.168945313</v>
      </c>
      <c r="H552" s="38">
        <f t="shared" si="91"/>
        <v>6.591796875</v>
      </c>
      <c r="I552" s="6">
        <f t="shared" si="92"/>
        <v>15000</v>
      </c>
      <c r="J552" s="6">
        <f t="shared" si="93"/>
        <v>98876.953125</v>
      </c>
      <c r="K552" s="6">
        <f t="shared" ca="1" si="94"/>
        <v>1267.8049624486414</v>
      </c>
    </row>
    <row r="553" spans="1:11">
      <c r="A553" s="39">
        <f t="shared" ca="1" si="86"/>
        <v>45.794520547945204</v>
      </c>
      <c r="B553" s="20">
        <v>61667</v>
      </c>
      <c r="C553" s="42">
        <f t="shared" si="85"/>
        <v>1.52587890625E-3</v>
      </c>
      <c r="D553">
        <f t="shared" si="87"/>
        <v>144</v>
      </c>
      <c r="E553" s="44">
        <f t="shared" si="88"/>
        <v>0.2197265625</v>
      </c>
      <c r="F553" s="45">
        <f t="shared" si="89"/>
        <v>6.8115234375</v>
      </c>
      <c r="G553" s="40">
        <f t="shared" ca="1" si="90"/>
        <v>20929254.98046875</v>
      </c>
      <c r="H553" s="38">
        <f t="shared" si="91"/>
        <v>6.8115234375</v>
      </c>
      <c r="I553" s="6">
        <f t="shared" si="92"/>
        <v>15000</v>
      </c>
      <c r="J553" s="6">
        <f t="shared" si="93"/>
        <v>102172.8515625</v>
      </c>
      <c r="K553" s="6">
        <f t="shared" ca="1" si="94"/>
        <v>1299.5031702840868</v>
      </c>
    </row>
    <row r="554" spans="1:11">
      <c r="A554" s="39">
        <f t="shared" ca="1" si="86"/>
        <v>45.876712328767127</v>
      </c>
      <c r="B554" s="20">
        <v>61697</v>
      </c>
      <c r="C554" s="42">
        <f t="shared" si="85"/>
        <v>1.52587890625E-3</v>
      </c>
      <c r="D554">
        <f t="shared" si="87"/>
        <v>144</v>
      </c>
      <c r="E554" s="44">
        <f t="shared" si="88"/>
        <v>0.2197265625</v>
      </c>
      <c r="F554" s="45">
        <f t="shared" si="89"/>
        <v>6.591796875</v>
      </c>
      <c r="G554" s="40">
        <f t="shared" ca="1" si="90"/>
        <v>20929261.572265625</v>
      </c>
      <c r="H554" s="38">
        <f t="shared" si="91"/>
        <v>6.591796875</v>
      </c>
      <c r="I554" s="6">
        <f t="shared" si="92"/>
        <v>15000</v>
      </c>
      <c r="J554" s="6">
        <f t="shared" si="93"/>
        <v>98876.953125</v>
      </c>
      <c r="K554" s="6">
        <f t="shared" ca="1" si="94"/>
        <v>1247.7706493299352</v>
      </c>
    </row>
    <row r="555" spans="1:11">
      <c r="A555" s="39">
        <f t="shared" ca="1" si="86"/>
        <v>45.961643835616435</v>
      </c>
      <c r="B555" s="20">
        <v>61728</v>
      </c>
      <c r="C555" s="42">
        <f t="shared" si="85"/>
        <v>1.52587890625E-3</v>
      </c>
      <c r="D555">
        <f t="shared" si="87"/>
        <v>144</v>
      </c>
      <c r="E555" s="44">
        <f t="shared" si="88"/>
        <v>0.2197265625</v>
      </c>
      <c r="F555" s="45">
        <f t="shared" si="89"/>
        <v>6.8115234375</v>
      </c>
      <c r="G555" s="40">
        <f t="shared" ca="1" si="90"/>
        <v>20929268.383789063</v>
      </c>
      <c r="H555" s="38">
        <f t="shared" si="91"/>
        <v>6.8115234375</v>
      </c>
      <c r="I555" s="6">
        <f t="shared" si="92"/>
        <v>15000</v>
      </c>
      <c r="J555" s="6">
        <f t="shared" si="93"/>
        <v>102172.8515625</v>
      </c>
      <c r="K555" s="6">
        <f t="shared" ca="1" si="94"/>
        <v>1278.967950606497</v>
      </c>
    </row>
    <row r="556" spans="1:11">
      <c r="A556" s="39">
        <f t="shared" ca="1" si="86"/>
        <v>46.046575342465751</v>
      </c>
      <c r="B556" s="20">
        <v>61759</v>
      </c>
      <c r="C556" s="42">
        <f t="shared" si="85"/>
        <v>1.52587890625E-3</v>
      </c>
      <c r="D556">
        <f t="shared" si="87"/>
        <v>144</v>
      </c>
      <c r="E556" s="44">
        <f t="shared" si="88"/>
        <v>0.2197265625</v>
      </c>
      <c r="F556" s="45">
        <f t="shared" si="89"/>
        <v>6.8115234375</v>
      </c>
      <c r="G556" s="40">
        <f t="shared" ca="1" si="90"/>
        <v>20929275.1953125</v>
      </c>
      <c r="H556" s="38">
        <f t="shared" si="91"/>
        <v>6.8115234375</v>
      </c>
      <c r="I556" s="6">
        <f t="shared" si="92"/>
        <v>15000</v>
      </c>
      <c r="J556" s="6">
        <f t="shared" si="93"/>
        <v>102172.8515625</v>
      </c>
      <c r="K556" s="6">
        <f t="shared" ca="1" si="94"/>
        <v>1268.6567035146149</v>
      </c>
    </row>
    <row r="557" spans="1:11">
      <c r="A557" s="39">
        <f t="shared" ca="1" si="86"/>
        <v>46.123287671232873</v>
      </c>
      <c r="B557" s="20">
        <v>61787</v>
      </c>
      <c r="C557" s="42">
        <f t="shared" si="85"/>
        <v>1.52587890625E-3</v>
      </c>
      <c r="D557">
        <f t="shared" si="87"/>
        <v>144</v>
      </c>
      <c r="E557" s="44">
        <f t="shared" si="88"/>
        <v>0.2197265625</v>
      </c>
      <c r="F557" s="45">
        <f t="shared" si="89"/>
        <v>6.15234375</v>
      </c>
      <c r="G557" s="40">
        <f t="shared" ca="1" si="90"/>
        <v>20929281.34765625</v>
      </c>
      <c r="H557" s="38">
        <f t="shared" si="91"/>
        <v>6.15234375</v>
      </c>
      <c r="I557" s="6">
        <f t="shared" si="92"/>
        <v>15000</v>
      </c>
      <c r="J557" s="6">
        <f t="shared" si="93"/>
        <v>92285.15625</v>
      </c>
      <c r="K557" s="6">
        <f t="shared" ca="1" si="94"/>
        <v>1137.5359397979046</v>
      </c>
    </row>
    <row r="558" spans="1:11">
      <c r="A558" s="39">
        <f t="shared" ca="1" si="86"/>
        <v>46.208219178082189</v>
      </c>
      <c r="B558" s="20">
        <v>61818</v>
      </c>
      <c r="C558" s="42">
        <f t="shared" si="85"/>
        <v>1.52587890625E-3</v>
      </c>
      <c r="D558">
        <f t="shared" si="87"/>
        <v>144</v>
      </c>
      <c r="E558" s="44">
        <f t="shared" si="88"/>
        <v>0.2197265625</v>
      </c>
      <c r="F558" s="45">
        <f t="shared" si="89"/>
        <v>6.8115234375</v>
      </c>
      <c r="G558" s="40">
        <f t="shared" ca="1" si="90"/>
        <v>20929288.159179688</v>
      </c>
      <c r="H558" s="38">
        <f t="shared" si="91"/>
        <v>6.8115234375</v>
      </c>
      <c r="I558" s="6">
        <f t="shared" si="92"/>
        <v>15000</v>
      </c>
      <c r="J558" s="6">
        <f t="shared" si="93"/>
        <v>102172.8515625</v>
      </c>
      <c r="K558" s="6">
        <f t="shared" ca="1" si="94"/>
        <v>1249.2611841474222</v>
      </c>
    </row>
    <row r="559" spans="1:11">
      <c r="A559" s="39">
        <f t="shared" ca="1" si="86"/>
        <v>46.290410958904111</v>
      </c>
      <c r="B559" s="20">
        <v>61848</v>
      </c>
      <c r="C559" s="42">
        <f t="shared" si="85"/>
        <v>1.52587890625E-3</v>
      </c>
      <c r="D559">
        <f t="shared" si="87"/>
        <v>144</v>
      </c>
      <c r="E559" s="44">
        <f t="shared" si="88"/>
        <v>0.2197265625</v>
      </c>
      <c r="F559" s="45">
        <f t="shared" si="89"/>
        <v>6.591796875</v>
      </c>
      <c r="G559" s="40">
        <f t="shared" ca="1" si="90"/>
        <v>20929294.750976563</v>
      </c>
      <c r="H559" s="38">
        <f t="shared" si="91"/>
        <v>6.591796875</v>
      </c>
      <c r="I559" s="6">
        <f t="shared" si="92"/>
        <v>15000</v>
      </c>
      <c r="J559" s="6">
        <f t="shared" si="93"/>
        <v>98876.953125</v>
      </c>
      <c r="K559" s="6">
        <f t="shared" ca="1" si="94"/>
        <v>1199.5287695877989</v>
      </c>
    </row>
    <row r="560" spans="1:11">
      <c r="A560" s="39">
        <f t="shared" ca="1" si="86"/>
        <v>46.375342465753427</v>
      </c>
      <c r="B560" s="20">
        <v>61879</v>
      </c>
      <c r="C560" s="42">
        <f t="shared" si="85"/>
        <v>1.52587890625E-3</v>
      </c>
      <c r="D560">
        <f t="shared" si="87"/>
        <v>144</v>
      </c>
      <c r="E560" s="44">
        <f t="shared" si="88"/>
        <v>0.2197265625</v>
      </c>
      <c r="F560" s="45">
        <f t="shared" si="89"/>
        <v>6.8115234375</v>
      </c>
      <c r="G560" s="40">
        <f t="shared" ca="1" si="90"/>
        <v>20929301.5625</v>
      </c>
      <c r="H560" s="38">
        <f t="shared" si="91"/>
        <v>6.8115234375</v>
      </c>
      <c r="I560" s="6">
        <f t="shared" si="92"/>
        <v>15000</v>
      </c>
      <c r="J560" s="6">
        <f t="shared" si="93"/>
        <v>102172.8515625</v>
      </c>
      <c r="K560" s="6">
        <f t="shared" ca="1" si="94"/>
        <v>1229.5199065285726</v>
      </c>
    </row>
    <row r="561" spans="1:11">
      <c r="A561" s="39">
        <f t="shared" ca="1" si="86"/>
        <v>46.457534246575342</v>
      </c>
      <c r="B561" s="20">
        <v>61909</v>
      </c>
      <c r="C561" s="42">
        <f t="shared" si="85"/>
        <v>1.52587890625E-3</v>
      </c>
      <c r="D561">
        <f t="shared" si="87"/>
        <v>144</v>
      </c>
      <c r="E561" s="44">
        <f t="shared" si="88"/>
        <v>0.2197265625</v>
      </c>
      <c r="F561" s="45">
        <f t="shared" si="89"/>
        <v>6.591796875</v>
      </c>
      <c r="G561" s="40">
        <f t="shared" ca="1" si="90"/>
        <v>20929308.154296875</v>
      </c>
      <c r="H561" s="38">
        <f t="shared" si="91"/>
        <v>6.591796875</v>
      </c>
      <c r="I561" s="6">
        <f t="shared" si="92"/>
        <v>15000</v>
      </c>
      <c r="J561" s="6">
        <f t="shared" si="93"/>
        <v>98876.953125</v>
      </c>
      <c r="K561" s="6">
        <f t="shared" ca="1" si="94"/>
        <v>1180.573381593101</v>
      </c>
    </row>
    <row r="562" spans="1:11">
      <c r="A562" s="39">
        <f t="shared" ca="1" si="86"/>
        <v>46.542465753424658</v>
      </c>
      <c r="B562" s="20">
        <v>61940</v>
      </c>
      <c r="C562" s="42">
        <f t="shared" si="85"/>
        <v>1.52587890625E-3</v>
      </c>
      <c r="D562">
        <f t="shared" si="87"/>
        <v>144</v>
      </c>
      <c r="E562" s="44">
        <f t="shared" si="88"/>
        <v>0.2197265625</v>
      </c>
      <c r="F562" s="45">
        <f t="shared" si="89"/>
        <v>6.8115234375</v>
      </c>
      <c r="G562" s="40">
        <f t="shared" ca="1" si="90"/>
        <v>20929314.965820313</v>
      </c>
      <c r="H562" s="38">
        <f t="shared" si="91"/>
        <v>6.8115234375</v>
      </c>
      <c r="I562" s="6">
        <f t="shared" si="92"/>
        <v>15000</v>
      </c>
      <c r="J562" s="6">
        <f t="shared" si="93"/>
        <v>102172.8515625</v>
      </c>
      <c r="K562" s="6">
        <f t="shared" ca="1" si="94"/>
        <v>1210.0905877274386</v>
      </c>
    </row>
    <row r="563" spans="1:11">
      <c r="A563" s="39">
        <f t="shared" ca="1" si="86"/>
        <v>46.627397260273973</v>
      </c>
      <c r="B563" s="20">
        <v>61971</v>
      </c>
      <c r="C563" s="42">
        <f t="shared" si="85"/>
        <v>1.52587890625E-3</v>
      </c>
      <c r="D563">
        <f t="shared" si="87"/>
        <v>144</v>
      </c>
      <c r="E563" s="44">
        <f t="shared" si="88"/>
        <v>0.2197265625</v>
      </c>
      <c r="F563" s="45">
        <f t="shared" si="89"/>
        <v>6.8115234375</v>
      </c>
      <c r="G563" s="40">
        <f t="shared" ca="1" si="90"/>
        <v>20929321.77734375</v>
      </c>
      <c r="H563" s="38">
        <f t="shared" si="91"/>
        <v>6.8115234375</v>
      </c>
      <c r="I563" s="6">
        <f t="shared" si="92"/>
        <v>15000</v>
      </c>
      <c r="J563" s="6">
        <f t="shared" si="93"/>
        <v>102172.8515625</v>
      </c>
      <c r="K563" s="6">
        <f t="shared" ca="1" si="94"/>
        <v>1200.3346411083687</v>
      </c>
    </row>
    <row r="564" spans="1:11">
      <c r="A564" s="39">
        <f t="shared" ca="1" si="86"/>
        <v>46.709589041095889</v>
      </c>
      <c r="B564" s="20">
        <v>62001</v>
      </c>
      <c r="C564" s="42">
        <f t="shared" si="85"/>
        <v>1.52587890625E-3</v>
      </c>
      <c r="D564">
        <f t="shared" si="87"/>
        <v>144</v>
      </c>
      <c r="E564" s="44">
        <f t="shared" si="88"/>
        <v>0.2197265625</v>
      </c>
      <c r="F564" s="45">
        <f t="shared" si="89"/>
        <v>6.591796875</v>
      </c>
      <c r="G564" s="40">
        <f t="shared" ca="1" si="90"/>
        <v>20929328.369140625</v>
      </c>
      <c r="H564" s="38">
        <f t="shared" si="91"/>
        <v>6.591796875</v>
      </c>
      <c r="I564" s="6">
        <f t="shared" si="92"/>
        <v>15000</v>
      </c>
      <c r="J564" s="6">
        <f t="shared" si="93"/>
        <v>98876.953125</v>
      </c>
      <c r="K564" s="6">
        <f t="shared" ca="1" si="94"/>
        <v>1152.5499658624015</v>
      </c>
    </row>
    <row r="565" spans="1:11">
      <c r="A565" s="39">
        <f t="shared" ca="1" si="86"/>
        <v>46.794520547945204</v>
      </c>
      <c r="B565" s="20">
        <v>62032</v>
      </c>
      <c r="C565" s="42">
        <f t="shared" si="85"/>
        <v>1.52587890625E-3</v>
      </c>
      <c r="D565">
        <f t="shared" si="87"/>
        <v>144</v>
      </c>
      <c r="E565" s="44">
        <f t="shared" si="88"/>
        <v>0.2197265625</v>
      </c>
      <c r="F565" s="45">
        <f t="shared" si="89"/>
        <v>6.8115234375</v>
      </c>
      <c r="G565" s="40">
        <f t="shared" ca="1" si="90"/>
        <v>20929335.180664063</v>
      </c>
      <c r="H565" s="38">
        <f t="shared" si="91"/>
        <v>6.8115234375</v>
      </c>
      <c r="I565" s="6">
        <f t="shared" si="92"/>
        <v>15000</v>
      </c>
      <c r="J565" s="6">
        <f t="shared" si="93"/>
        <v>102172.8515625</v>
      </c>
      <c r="K565" s="6">
        <f t="shared" ca="1" si="94"/>
        <v>1181.3665184400779</v>
      </c>
    </row>
    <row r="566" spans="1:11">
      <c r="A566" s="39">
        <f t="shared" ca="1" si="86"/>
        <v>46.876712328767127</v>
      </c>
      <c r="B566" s="20">
        <v>62062</v>
      </c>
      <c r="C566" s="42">
        <f t="shared" si="85"/>
        <v>1.52587890625E-3</v>
      </c>
      <c r="D566">
        <f t="shared" si="87"/>
        <v>144</v>
      </c>
      <c r="E566" s="44">
        <f t="shared" si="88"/>
        <v>0.2197265625</v>
      </c>
      <c r="F566" s="45">
        <f t="shared" si="89"/>
        <v>6.591796875</v>
      </c>
      <c r="G566" s="40">
        <f t="shared" ca="1" si="90"/>
        <v>20929341.772460938</v>
      </c>
      <c r="H566" s="38">
        <f t="shared" si="91"/>
        <v>6.591796875</v>
      </c>
      <c r="I566" s="6">
        <f t="shared" si="92"/>
        <v>15000</v>
      </c>
      <c r="J566" s="6">
        <f t="shared" si="93"/>
        <v>98876.953125</v>
      </c>
      <c r="K566" s="6">
        <f t="shared" ca="1" si="94"/>
        <v>1134.3369539363048</v>
      </c>
    </row>
    <row r="567" spans="1:11">
      <c r="A567" s="39">
        <f t="shared" ca="1" si="86"/>
        <v>46.961643835616435</v>
      </c>
      <c r="B567" s="20">
        <v>62093</v>
      </c>
      <c r="C567" s="42">
        <f t="shared" si="85"/>
        <v>1.52587890625E-3</v>
      </c>
      <c r="D567">
        <f t="shared" si="87"/>
        <v>144</v>
      </c>
      <c r="E567" s="44">
        <f t="shared" si="88"/>
        <v>0.2197265625</v>
      </c>
      <c r="F567" s="45">
        <f t="shared" si="89"/>
        <v>6.8115234375</v>
      </c>
      <c r="G567" s="40">
        <f t="shared" ca="1" si="90"/>
        <v>20929348.583984375</v>
      </c>
      <c r="H567" s="38">
        <f t="shared" si="91"/>
        <v>6.8115234375</v>
      </c>
      <c r="I567" s="6">
        <f t="shared" si="92"/>
        <v>15000</v>
      </c>
      <c r="J567" s="6">
        <f t="shared" si="93"/>
        <v>102172.8515625</v>
      </c>
      <c r="K567" s="6">
        <f t="shared" ca="1" si="94"/>
        <v>1162.6981369149962</v>
      </c>
    </row>
    <row r="568" spans="1:11">
      <c r="A568" s="39">
        <f t="shared" ca="1" si="86"/>
        <v>47.046575342465751</v>
      </c>
      <c r="B568" s="20">
        <v>62124</v>
      </c>
      <c r="C568" s="42">
        <f t="shared" si="85"/>
        <v>1.52587890625E-3</v>
      </c>
      <c r="D568">
        <f t="shared" si="87"/>
        <v>144</v>
      </c>
      <c r="E568" s="44">
        <f t="shared" si="88"/>
        <v>0.2197265625</v>
      </c>
      <c r="F568" s="45">
        <f t="shared" si="89"/>
        <v>6.8115234375</v>
      </c>
      <c r="G568" s="40">
        <f t="shared" ca="1" si="90"/>
        <v>20929355.395507813</v>
      </c>
      <c r="H568" s="38">
        <f t="shared" si="91"/>
        <v>6.8115234375</v>
      </c>
      <c r="I568" s="6">
        <f t="shared" si="92"/>
        <v>15000</v>
      </c>
      <c r="J568" s="6">
        <f t="shared" si="93"/>
        <v>102172.8515625</v>
      </c>
      <c r="K568" s="6">
        <f t="shared" ca="1" si="94"/>
        <v>1153.3242759223772</v>
      </c>
    </row>
    <row r="569" spans="1:11">
      <c r="A569" s="39">
        <f t="shared" ca="1" si="86"/>
        <v>47.123287671232873</v>
      </c>
      <c r="B569" s="20">
        <v>62152</v>
      </c>
      <c r="C569" s="42">
        <f t="shared" si="85"/>
        <v>1.52587890625E-3</v>
      </c>
      <c r="D569">
        <f t="shared" si="87"/>
        <v>144</v>
      </c>
      <c r="E569" s="44">
        <f t="shared" si="88"/>
        <v>0.2197265625</v>
      </c>
      <c r="F569" s="45">
        <f t="shared" si="89"/>
        <v>6.15234375</v>
      </c>
      <c r="G569" s="40">
        <f t="shared" ca="1" si="90"/>
        <v>20929361.547851563</v>
      </c>
      <c r="H569" s="38">
        <f t="shared" si="91"/>
        <v>6.15234375</v>
      </c>
      <c r="I569" s="6">
        <f t="shared" si="92"/>
        <v>15000</v>
      </c>
      <c r="J569" s="6">
        <f t="shared" si="93"/>
        <v>92285.15625</v>
      </c>
      <c r="K569" s="6">
        <f t="shared" ca="1" si="94"/>
        <v>1034.1235816344586</v>
      </c>
    </row>
    <row r="570" spans="1:11">
      <c r="A570" s="39">
        <f t="shared" ca="1" si="86"/>
        <v>47.208219178082189</v>
      </c>
      <c r="B570" s="20">
        <v>62183</v>
      </c>
      <c r="C570" s="42">
        <f t="shared" si="85"/>
        <v>1.52587890625E-3</v>
      </c>
      <c r="D570">
        <f t="shared" si="87"/>
        <v>144</v>
      </c>
      <c r="E570" s="44">
        <f t="shared" si="88"/>
        <v>0.2197265625</v>
      </c>
      <c r="F570" s="45">
        <f t="shared" si="89"/>
        <v>6.8115234375</v>
      </c>
      <c r="G570" s="40">
        <f t="shared" ca="1" si="90"/>
        <v>20929368.359375</v>
      </c>
      <c r="H570" s="38">
        <f t="shared" si="91"/>
        <v>6.8115234375</v>
      </c>
      <c r="I570" s="6">
        <f t="shared" si="92"/>
        <v>15000</v>
      </c>
      <c r="J570" s="6">
        <f t="shared" si="93"/>
        <v>102172.8515625</v>
      </c>
      <c r="K570" s="6">
        <f t="shared" ca="1" si="94"/>
        <v>1135.6919855885658</v>
      </c>
    </row>
    <row r="571" spans="1:11">
      <c r="A571" s="39">
        <f t="shared" ca="1" si="86"/>
        <v>47.290410958904111</v>
      </c>
      <c r="B571" s="20">
        <v>62213</v>
      </c>
      <c r="C571" s="42">
        <f t="shared" si="85"/>
        <v>1.52587890625E-3</v>
      </c>
      <c r="D571">
        <f t="shared" si="87"/>
        <v>144</v>
      </c>
      <c r="E571" s="44">
        <f t="shared" si="88"/>
        <v>0.2197265625</v>
      </c>
      <c r="F571" s="45">
        <f t="shared" si="89"/>
        <v>6.591796875</v>
      </c>
      <c r="G571" s="40">
        <f t="shared" ca="1" si="90"/>
        <v>20929374.951171875</v>
      </c>
      <c r="H571" s="38">
        <f t="shared" si="91"/>
        <v>6.591796875</v>
      </c>
      <c r="I571" s="6">
        <f t="shared" si="92"/>
        <v>15000</v>
      </c>
      <c r="J571" s="6">
        <f t="shared" si="93"/>
        <v>98876.953125</v>
      </c>
      <c r="K571" s="6">
        <f t="shared" ca="1" si="94"/>
        <v>1090.4806996252717</v>
      </c>
    </row>
    <row r="572" spans="1:11">
      <c r="A572" s="39">
        <f t="shared" ca="1" si="86"/>
        <v>47.375342465753427</v>
      </c>
      <c r="B572" s="20">
        <v>62244</v>
      </c>
      <c r="C572" s="42">
        <f t="shared" si="85"/>
        <v>1.52587890625E-3</v>
      </c>
      <c r="D572">
        <f t="shared" si="87"/>
        <v>144</v>
      </c>
      <c r="E572" s="44">
        <f t="shared" si="88"/>
        <v>0.2197265625</v>
      </c>
      <c r="F572" s="45">
        <f t="shared" si="89"/>
        <v>6.8115234375</v>
      </c>
      <c r="G572" s="40">
        <f t="shared" ca="1" si="90"/>
        <v>20929381.762695313</v>
      </c>
      <c r="H572" s="38">
        <f t="shared" si="91"/>
        <v>6.8115234375</v>
      </c>
      <c r="I572" s="6">
        <f t="shared" si="92"/>
        <v>15000</v>
      </c>
      <c r="J572" s="6">
        <f t="shared" si="93"/>
        <v>102172.8515625</v>
      </c>
      <c r="K572" s="6">
        <f t="shared" ca="1" si="94"/>
        <v>1117.7453695714287</v>
      </c>
    </row>
    <row r="573" spans="1:11">
      <c r="A573" s="39">
        <f t="shared" ca="1" si="86"/>
        <v>47.457534246575342</v>
      </c>
      <c r="B573" s="20">
        <v>62274</v>
      </c>
      <c r="C573" s="42">
        <f t="shared" si="85"/>
        <v>1.52587890625E-3</v>
      </c>
      <c r="D573">
        <f t="shared" si="87"/>
        <v>144</v>
      </c>
      <c r="E573" s="44">
        <f t="shared" si="88"/>
        <v>0.2197265625</v>
      </c>
      <c r="F573" s="45">
        <f t="shared" si="89"/>
        <v>6.591796875</v>
      </c>
      <c r="G573" s="40">
        <f t="shared" ca="1" si="90"/>
        <v>20929388.354492188</v>
      </c>
      <c r="H573" s="38">
        <f t="shared" si="91"/>
        <v>6.591796875</v>
      </c>
      <c r="I573" s="6">
        <f t="shared" si="92"/>
        <v>15000</v>
      </c>
      <c r="J573" s="6">
        <f t="shared" si="93"/>
        <v>98876.953125</v>
      </c>
      <c r="K573" s="6">
        <f t="shared" ca="1" si="94"/>
        <v>1073.2485287210011</v>
      </c>
    </row>
    <row r="574" spans="1:11">
      <c r="A574" s="39">
        <f t="shared" ca="1" si="86"/>
        <v>47.542465753424658</v>
      </c>
      <c r="B574" s="20">
        <v>62305</v>
      </c>
      <c r="C574" s="42">
        <f t="shared" si="85"/>
        <v>1.52587890625E-3</v>
      </c>
      <c r="D574">
        <f t="shared" si="87"/>
        <v>144</v>
      </c>
      <c r="E574" s="44">
        <f t="shared" si="88"/>
        <v>0.2197265625</v>
      </c>
      <c r="F574" s="45">
        <f t="shared" si="89"/>
        <v>6.8115234375</v>
      </c>
      <c r="G574" s="40">
        <f t="shared" ca="1" si="90"/>
        <v>20929395.166015625</v>
      </c>
      <c r="H574" s="38">
        <f t="shared" si="91"/>
        <v>6.8115234375</v>
      </c>
      <c r="I574" s="6">
        <f t="shared" si="92"/>
        <v>15000</v>
      </c>
      <c r="J574" s="6">
        <f t="shared" si="93"/>
        <v>102172.8515625</v>
      </c>
      <c r="K574" s="6">
        <f t="shared" ca="1" si="94"/>
        <v>1100.0823524794887</v>
      </c>
    </row>
    <row r="575" spans="1:11">
      <c r="A575" s="39">
        <f t="shared" ca="1" si="86"/>
        <v>47.627397260273973</v>
      </c>
      <c r="B575" s="20">
        <v>62336</v>
      </c>
      <c r="C575" s="42">
        <f t="shared" si="85"/>
        <v>1.52587890625E-3</v>
      </c>
      <c r="D575">
        <f t="shared" si="87"/>
        <v>144</v>
      </c>
      <c r="E575" s="44">
        <f t="shared" si="88"/>
        <v>0.2197265625</v>
      </c>
      <c r="F575" s="45">
        <f t="shared" si="89"/>
        <v>6.8115234375</v>
      </c>
      <c r="G575" s="40">
        <f t="shared" ca="1" si="90"/>
        <v>20929401.977539063</v>
      </c>
      <c r="H575" s="38">
        <f t="shared" si="91"/>
        <v>6.8115234375</v>
      </c>
      <c r="I575" s="6">
        <f t="shared" si="92"/>
        <v>15000</v>
      </c>
      <c r="J575" s="6">
        <f t="shared" si="93"/>
        <v>102172.8515625</v>
      </c>
      <c r="K575" s="6">
        <f t="shared" ca="1" si="94"/>
        <v>1091.213310098517</v>
      </c>
    </row>
    <row r="576" spans="1:11">
      <c r="A576" s="39">
        <f t="shared" ca="1" si="86"/>
        <v>47.709589041095889</v>
      </c>
      <c r="B576" s="20">
        <v>62366</v>
      </c>
      <c r="C576" s="42">
        <f t="shared" si="85"/>
        <v>1.52587890625E-3</v>
      </c>
      <c r="D576">
        <f t="shared" si="87"/>
        <v>144</v>
      </c>
      <c r="E576" s="44">
        <f t="shared" si="88"/>
        <v>0.2197265625</v>
      </c>
      <c r="F576" s="45">
        <f t="shared" si="89"/>
        <v>6.591796875</v>
      </c>
      <c r="G576" s="40">
        <f t="shared" ca="1" si="90"/>
        <v>20929408.569335938</v>
      </c>
      <c r="H576" s="38">
        <f t="shared" si="91"/>
        <v>6.591796875</v>
      </c>
      <c r="I576" s="6">
        <f t="shared" si="92"/>
        <v>15000</v>
      </c>
      <c r="J576" s="6">
        <f t="shared" si="93"/>
        <v>98876.953125</v>
      </c>
      <c r="K576" s="6">
        <f t="shared" ca="1" si="94"/>
        <v>1047.7726962385459</v>
      </c>
    </row>
    <row r="577" spans="1:11">
      <c r="A577" s="39">
        <f t="shared" ca="1" si="86"/>
        <v>47.794520547945204</v>
      </c>
      <c r="B577" s="20">
        <v>62397</v>
      </c>
      <c r="C577" s="42">
        <f t="shared" si="85"/>
        <v>1.52587890625E-3</v>
      </c>
      <c r="D577">
        <f t="shared" si="87"/>
        <v>144</v>
      </c>
      <c r="E577" s="44">
        <f t="shared" si="88"/>
        <v>0.2197265625</v>
      </c>
      <c r="F577" s="45">
        <f t="shared" si="89"/>
        <v>6.8115234375</v>
      </c>
      <c r="G577" s="40">
        <f t="shared" ca="1" si="90"/>
        <v>20929415.380859375</v>
      </c>
      <c r="H577" s="38">
        <f t="shared" si="91"/>
        <v>6.8115234375</v>
      </c>
      <c r="I577" s="6">
        <f t="shared" si="92"/>
        <v>15000</v>
      </c>
      <c r="J577" s="6">
        <f t="shared" si="93"/>
        <v>102172.8515625</v>
      </c>
      <c r="K577" s="6">
        <f t="shared" ca="1" si="94"/>
        <v>1073.9695622182528</v>
      </c>
    </row>
    <row r="578" spans="1:11">
      <c r="A578" s="39">
        <f t="shared" ca="1" si="86"/>
        <v>47.876712328767127</v>
      </c>
      <c r="B578" s="20">
        <v>62427</v>
      </c>
      <c r="C578" s="42">
        <f t="shared" si="85"/>
        <v>1.52587890625E-3</v>
      </c>
      <c r="D578">
        <f t="shared" si="87"/>
        <v>144</v>
      </c>
      <c r="E578" s="44">
        <f t="shared" si="88"/>
        <v>0.2197265625</v>
      </c>
      <c r="F578" s="45">
        <f t="shared" si="89"/>
        <v>6.591796875</v>
      </c>
      <c r="G578" s="40">
        <f t="shared" ca="1" si="90"/>
        <v>20929421.97265625</v>
      </c>
      <c r="H578" s="38">
        <f t="shared" si="91"/>
        <v>6.591796875</v>
      </c>
      <c r="I578" s="6">
        <f t="shared" si="92"/>
        <v>15000</v>
      </c>
      <c r="J578" s="6">
        <f t="shared" si="93"/>
        <v>98876.953125</v>
      </c>
      <c r="K578" s="6">
        <f t="shared" ca="1" si="94"/>
        <v>1031.2154126693681</v>
      </c>
    </row>
    <row r="579" spans="1:11">
      <c r="A579" s="39">
        <f t="shared" ca="1" si="86"/>
        <v>47.961643835616435</v>
      </c>
      <c r="B579" s="20">
        <v>62458</v>
      </c>
      <c r="C579" s="42">
        <f t="shared" si="85"/>
        <v>1.52587890625E-3</v>
      </c>
      <c r="D579">
        <f t="shared" si="87"/>
        <v>144</v>
      </c>
      <c r="E579" s="44">
        <f t="shared" si="88"/>
        <v>0.2197265625</v>
      </c>
      <c r="F579" s="45">
        <f t="shared" si="89"/>
        <v>6.8115234375</v>
      </c>
      <c r="G579" s="40">
        <f t="shared" ca="1" si="90"/>
        <v>20929428.784179688</v>
      </c>
      <c r="H579" s="38">
        <f t="shared" si="91"/>
        <v>6.8115234375</v>
      </c>
      <c r="I579" s="6">
        <f t="shared" si="92"/>
        <v>15000</v>
      </c>
      <c r="J579" s="6">
        <f t="shared" si="93"/>
        <v>102172.8515625</v>
      </c>
      <c r="K579" s="6">
        <f t="shared" ca="1" si="94"/>
        <v>1056.9983062863603</v>
      </c>
    </row>
    <row r="580" spans="1:11">
      <c r="A580" s="39">
        <f t="shared" ca="1" si="86"/>
        <v>48.046575342465751</v>
      </c>
      <c r="B580" s="20">
        <v>62489</v>
      </c>
      <c r="C580" s="42">
        <f t="shared" ref="C580:C643" si="95">C532/2</f>
        <v>1.52587890625E-3</v>
      </c>
      <c r="D580">
        <f t="shared" si="87"/>
        <v>144</v>
      </c>
      <c r="E580" s="44">
        <f t="shared" si="88"/>
        <v>0.2197265625</v>
      </c>
      <c r="F580" s="45">
        <f t="shared" si="89"/>
        <v>6.8115234375</v>
      </c>
      <c r="G580" s="40">
        <f t="shared" ca="1" si="90"/>
        <v>20929435.595703125</v>
      </c>
      <c r="H580" s="38">
        <f t="shared" si="91"/>
        <v>6.8115234375</v>
      </c>
      <c r="I580" s="6">
        <f t="shared" si="92"/>
        <v>15000</v>
      </c>
      <c r="J580" s="6">
        <f t="shared" si="93"/>
        <v>102172.8515625</v>
      </c>
      <c r="K580" s="6">
        <f t="shared" ca="1" si="94"/>
        <v>1048.4766144748887</v>
      </c>
    </row>
    <row r="581" spans="1:11">
      <c r="A581" s="39">
        <f t="shared" ref="A581:A644" ca="1" si="96">(B581-$B$3)/365</f>
        <v>48.123287671232873</v>
      </c>
      <c r="B581" s="20">
        <v>62517</v>
      </c>
      <c r="C581" s="42">
        <f t="shared" si="95"/>
        <v>1.52587890625E-3</v>
      </c>
      <c r="D581">
        <f t="shared" ref="D581:D644" si="97">(60/10)*24</f>
        <v>144</v>
      </c>
      <c r="E581" s="44">
        <f t="shared" ref="E581:E644" si="98">C581*D581</f>
        <v>0.2197265625</v>
      </c>
      <c r="F581" s="45">
        <f t="shared" ref="F581:F644" si="99">(B581-B580)*E581</f>
        <v>6.15234375</v>
      </c>
      <c r="G581" s="40">
        <f t="shared" ref="G581:G644" ca="1" si="100">G580+F581</f>
        <v>20929441.748046875</v>
      </c>
      <c r="H581" s="38">
        <f t="shared" ref="H581:H644" si="101">F581</f>
        <v>6.15234375</v>
      </c>
      <c r="I581" s="6">
        <f t="shared" ref="I581:I644" si="102">$I$3</f>
        <v>15000</v>
      </c>
      <c r="J581" s="6">
        <f t="shared" ref="J581:J644" si="103">H581*I581</f>
        <v>92285.15625</v>
      </c>
      <c r="K581" s="6">
        <f t="shared" ref="K581:K644" ca="1" si="104">J581/(1+$K$3)^A581</f>
        <v>940.11234694041627</v>
      </c>
    </row>
    <row r="582" spans="1:11">
      <c r="A582" s="39">
        <f t="shared" ca="1" si="96"/>
        <v>48.208219178082189</v>
      </c>
      <c r="B582" s="20">
        <v>62548</v>
      </c>
      <c r="C582" s="42">
        <f t="shared" si="95"/>
        <v>1.52587890625E-3</v>
      </c>
      <c r="D582">
        <f t="shared" si="97"/>
        <v>144</v>
      </c>
      <c r="E582" s="44">
        <f t="shared" si="98"/>
        <v>0.2197265625</v>
      </c>
      <c r="F582" s="45">
        <f t="shared" si="99"/>
        <v>6.8115234375</v>
      </c>
      <c r="G582" s="40">
        <f t="shared" ca="1" si="100"/>
        <v>20929448.559570313</v>
      </c>
      <c r="H582" s="38">
        <f t="shared" si="101"/>
        <v>6.8115234375</v>
      </c>
      <c r="I582" s="6">
        <f t="shared" si="102"/>
        <v>15000</v>
      </c>
      <c r="J582" s="6">
        <f t="shared" si="103"/>
        <v>102172.8515625</v>
      </c>
      <c r="K582" s="6">
        <f t="shared" ca="1" si="104"/>
        <v>1032.4472596259689</v>
      </c>
    </row>
    <row r="583" spans="1:11">
      <c r="A583" s="39">
        <f t="shared" ca="1" si="96"/>
        <v>48.290410958904111</v>
      </c>
      <c r="B583" s="20">
        <v>62578</v>
      </c>
      <c r="C583" s="42">
        <f t="shared" si="95"/>
        <v>1.52587890625E-3</v>
      </c>
      <c r="D583">
        <f t="shared" si="97"/>
        <v>144</v>
      </c>
      <c r="E583" s="44">
        <f t="shared" si="98"/>
        <v>0.2197265625</v>
      </c>
      <c r="F583" s="45">
        <f t="shared" si="99"/>
        <v>6.591796875</v>
      </c>
      <c r="G583" s="40">
        <f t="shared" ca="1" si="100"/>
        <v>20929455.151367188</v>
      </c>
      <c r="H583" s="38">
        <f t="shared" si="101"/>
        <v>6.591796875</v>
      </c>
      <c r="I583" s="6">
        <f t="shared" si="102"/>
        <v>15000</v>
      </c>
      <c r="J583" s="6">
        <f t="shared" si="103"/>
        <v>98876.953125</v>
      </c>
      <c r="K583" s="6">
        <f t="shared" ca="1" si="104"/>
        <v>991.34609056842896</v>
      </c>
    </row>
    <row r="584" spans="1:11">
      <c r="A584" s="39">
        <f t="shared" ca="1" si="96"/>
        <v>48.375342465753427</v>
      </c>
      <c r="B584" s="20">
        <v>62609</v>
      </c>
      <c r="C584" s="42">
        <f t="shared" si="95"/>
        <v>1.52587890625E-3</v>
      </c>
      <c r="D584">
        <f t="shared" si="97"/>
        <v>144</v>
      </c>
      <c r="E584" s="44">
        <f t="shared" si="98"/>
        <v>0.2197265625</v>
      </c>
      <c r="F584" s="45">
        <f t="shared" si="99"/>
        <v>6.8115234375</v>
      </c>
      <c r="G584" s="40">
        <f t="shared" ca="1" si="100"/>
        <v>20929461.962890625</v>
      </c>
      <c r="H584" s="38">
        <f t="shared" si="101"/>
        <v>6.8115234375</v>
      </c>
      <c r="I584" s="6">
        <f t="shared" si="102"/>
        <v>15000</v>
      </c>
      <c r="J584" s="6">
        <f t="shared" si="103"/>
        <v>102172.8515625</v>
      </c>
      <c r="K584" s="6">
        <f t="shared" ca="1" si="104"/>
        <v>1016.1321541558445</v>
      </c>
    </row>
    <row r="585" spans="1:11">
      <c r="A585" s="39">
        <f t="shared" ca="1" si="96"/>
        <v>48.457534246575342</v>
      </c>
      <c r="B585" s="20">
        <v>62639</v>
      </c>
      <c r="C585" s="42">
        <f t="shared" si="95"/>
        <v>1.52587890625E-3</v>
      </c>
      <c r="D585">
        <f t="shared" si="97"/>
        <v>144</v>
      </c>
      <c r="E585" s="44">
        <f t="shared" si="98"/>
        <v>0.2197265625</v>
      </c>
      <c r="F585" s="45">
        <f t="shared" si="99"/>
        <v>6.591796875</v>
      </c>
      <c r="G585" s="40">
        <f t="shared" ca="1" si="100"/>
        <v>20929468.5546875</v>
      </c>
      <c r="H585" s="38">
        <f t="shared" si="101"/>
        <v>6.591796875</v>
      </c>
      <c r="I585" s="6">
        <f t="shared" si="102"/>
        <v>15000</v>
      </c>
      <c r="J585" s="6">
        <f t="shared" si="103"/>
        <v>98876.953125</v>
      </c>
      <c r="K585" s="6">
        <f t="shared" ca="1" si="104"/>
        <v>975.68048065545577</v>
      </c>
    </row>
    <row r="586" spans="1:11">
      <c r="A586" s="39">
        <f t="shared" ca="1" si="96"/>
        <v>48.542465753424658</v>
      </c>
      <c r="B586" s="20">
        <v>62670</v>
      </c>
      <c r="C586" s="42">
        <f t="shared" si="95"/>
        <v>1.52587890625E-3</v>
      </c>
      <c r="D586">
        <f t="shared" si="97"/>
        <v>144</v>
      </c>
      <c r="E586" s="44">
        <f t="shared" si="98"/>
        <v>0.2197265625</v>
      </c>
      <c r="F586" s="45">
        <f t="shared" si="99"/>
        <v>6.8115234375</v>
      </c>
      <c r="G586" s="40">
        <f t="shared" ca="1" si="100"/>
        <v>20929475.366210938</v>
      </c>
      <c r="H586" s="38">
        <f t="shared" si="101"/>
        <v>6.8115234375</v>
      </c>
      <c r="I586" s="6">
        <f t="shared" si="102"/>
        <v>15000</v>
      </c>
      <c r="J586" s="6">
        <f t="shared" si="103"/>
        <v>102172.8515625</v>
      </c>
      <c r="K586" s="6">
        <f t="shared" ca="1" si="104"/>
        <v>1000.0748658904444</v>
      </c>
    </row>
    <row r="587" spans="1:11">
      <c r="A587" s="39">
        <f t="shared" ca="1" si="96"/>
        <v>48.627397260273973</v>
      </c>
      <c r="B587" s="20">
        <v>62701</v>
      </c>
      <c r="C587" s="42">
        <f t="shared" si="95"/>
        <v>1.52587890625E-3</v>
      </c>
      <c r="D587">
        <f t="shared" si="97"/>
        <v>144</v>
      </c>
      <c r="E587" s="44">
        <f t="shared" si="98"/>
        <v>0.2197265625</v>
      </c>
      <c r="F587" s="45">
        <f t="shared" si="99"/>
        <v>6.8115234375</v>
      </c>
      <c r="G587" s="40">
        <f t="shared" ca="1" si="100"/>
        <v>20929482.177734375</v>
      </c>
      <c r="H587" s="38">
        <f t="shared" si="101"/>
        <v>6.8115234375</v>
      </c>
      <c r="I587" s="6">
        <f t="shared" si="102"/>
        <v>15000</v>
      </c>
      <c r="J587" s="6">
        <f t="shared" si="103"/>
        <v>102172.8515625</v>
      </c>
      <c r="K587" s="6">
        <f t="shared" ca="1" si="104"/>
        <v>992.01210008956105</v>
      </c>
    </row>
    <row r="588" spans="1:11">
      <c r="A588" s="39">
        <f t="shared" ca="1" si="96"/>
        <v>48.709589041095889</v>
      </c>
      <c r="B588" s="20">
        <v>62731</v>
      </c>
      <c r="C588" s="42">
        <f t="shared" si="95"/>
        <v>1.52587890625E-3</v>
      </c>
      <c r="D588">
        <f t="shared" si="97"/>
        <v>144</v>
      </c>
      <c r="E588" s="44">
        <f t="shared" si="98"/>
        <v>0.2197265625</v>
      </c>
      <c r="F588" s="45">
        <f t="shared" si="99"/>
        <v>6.591796875</v>
      </c>
      <c r="G588" s="40">
        <f t="shared" ca="1" si="100"/>
        <v>20929488.76953125</v>
      </c>
      <c r="H588" s="38">
        <f t="shared" si="101"/>
        <v>6.591796875</v>
      </c>
      <c r="I588" s="6">
        <f t="shared" si="102"/>
        <v>15000</v>
      </c>
      <c r="J588" s="6">
        <f t="shared" si="103"/>
        <v>98876.953125</v>
      </c>
      <c r="K588" s="6">
        <f t="shared" ca="1" si="104"/>
        <v>952.52063294413279</v>
      </c>
    </row>
    <row r="589" spans="1:11">
      <c r="A589" s="39">
        <f t="shared" ca="1" si="96"/>
        <v>48.794520547945204</v>
      </c>
      <c r="B589" s="20">
        <v>62762</v>
      </c>
      <c r="C589" s="42">
        <f t="shared" si="95"/>
        <v>1.52587890625E-3</v>
      </c>
      <c r="D589">
        <f t="shared" si="97"/>
        <v>144</v>
      </c>
      <c r="E589" s="44">
        <f t="shared" si="98"/>
        <v>0.2197265625</v>
      </c>
      <c r="F589" s="45">
        <f t="shared" si="99"/>
        <v>6.8115234375</v>
      </c>
      <c r="G589" s="40">
        <f t="shared" ca="1" si="100"/>
        <v>20929495.581054688</v>
      </c>
      <c r="H589" s="38">
        <f t="shared" si="101"/>
        <v>6.8115234375</v>
      </c>
      <c r="I589" s="6">
        <f t="shared" si="102"/>
        <v>15000</v>
      </c>
      <c r="J589" s="6">
        <f t="shared" si="103"/>
        <v>102172.8515625</v>
      </c>
      <c r="K589" s="6">
        <f t="shared" ca="1" si="104"/>
        <v>976.33596565295716</v>
      </c>
    </row>
    <row r="590" spans="1:11">
      <c r="A590" s="39">
        <f t="shared" ca="1" si="96"/>
        <v>48.876712328767127</v>
      </c>
      <c r="B590" s="20">
        <v>62792</v>
      </c>
      <c r="C590" s="42">
        <f t="shared" si="95"/>
        <v>1.52587890625E-3</v>
      </c>
      <c r="D590">
        <f t="shared" si="97"/>
        <v>144</v>
      </c>
      <c r="E590" s="44">
        <f t="shared" si="98"/>
        <v>0.2197265625</v>
      </c>
      <c r="F590" s="45">
        <f t="shared" si="99"/>
        <v>6.591796875</v>
      </c>
      <c r="G590" s="40">
        <f t="shared" ca="1" si="100"/>
        <v>20929502.172851563</v>
      </c>
      <c r="H590" s="38">
        <f t="shared" si="101"/>
        <v>6.591796875</v>
      </c>
      <c r="I590" s="6">
        <f t="shared" si="102"/>
        <v>15000</v>
      </c>
      <c r="J590" s="6">
        <f t="shared" si="103"/>
        <v>98876.953125</v>
      </c>
      <c r="K590" s="6">
        <f t="shared" ca="1" si="104"/>
        <v>937.4685569721521</v>
      </c>
    </row>
    <row r="591" spans="1:11">
      <c r="A591" s="39">
        <f t="shared" ca="1" si="96"/>
        <v>48.961643835616435</v>
      </c>
      <c r="B591" s="20">
        <v>62823</v>
      </c>
      <c r="C591" s="42">
        <f t="shared" si="95"/>
        <v>1.52587890625E-3</v>
      </c>
      <c r="D591">
        <f t="shared" si="97"/>
        <v>144</v>
      </c>
      <c r="E591" s="44">
        <f t="shared" si="98"/>
        <v>0.2197265625</v>
      </c>
      <c r="F591" s="45">
        <f t="shared" si="99"/>
        <v>6.8115234375</v>
      </c>
      <c r="G591" s="40">
        <f t="shared" ca="1" si="100"/>
        <v>20929508.984375</v>
      </c>
      <c r="H591" s="38">
        <f t="shared" si="101"/>
        <v>6.8115234375</v>
      </c>
      <c r="I591" s="6">
        <f t="shared" si="102"/>
        <v>15000</v>
      </c>
      <c r="J591" s="6">
        <f t="shared" si="103"/>
        <v>102172.8515625</v>
      </c>
      <c r="K591" s="6">
        <f t="shared" ca="1" si="104"/>
        <v>960.90755116941853</v>
      </c>
    </row>
    <row r="592" spans="1:11">
      <c r="A592" s="39">
        <f t="shared" ca="1" si="96"/>
        <v>49.046575342465751</v>
      </c>
      <c r="B592" s="20">
        <v>62854</v>
      </c>
      <c r="C592" s="42">
        <f t="shared" si="95"/>
        <v>1.52587890625E-3</v>
      </c>
      <c r="D592">
        <f t="shared" si="97"/>
        <v>144</v>
      </c>
      <c r="E592" s="44">
        <f t="shared" si="98"/>
        <v>0.2197265625</v>
      </c>
      <c r="F592" s="45">
        <f t="shared" si="99"/>
        <v>6.8115234375</v>
      </c>
      <c r="G592" s="40">
        <f t="shared" ca="1" si="100"/>
        <v>20929515.795898438</v>
      </c>
      <c r="H592" s="38">
        <f t="shared" si="101"/>
        <v>6.8115234375</v>
      </c>
      <c r="I592" s="6">
        <f t="shared" si="102"/>
        <v>15000</v>
      </c>
      <c r="J592" s="6">
        <f t="shared" si="103"/>
        <v>102172.8515625</v>
      </c>
      <c r="K592" s="6">
        <f t="shared" ca="1" si="104"/>
        <v>953.16055861353516</v>
      </c>
    </row>
    <row r="593" spans="1:11">
      <c r="A593" s="39">
        <f t="shared" ca="1" si="96"/>
        <v>49.126027397260273</v>
      </c>
      <c r="B593" s="20">
        <v>62883</v>
      </c>
      <c r="C593" s="42">
        <f t="shared" si="95"/>
        <v>1.52587890625E-3</v>
      </c>
      <c r="D593">
        <f t="shared" si="97"/>
        <v>144</v>
      </c>
      <c r="E593" s="44">
        <f t="shared" si="98"/>
        <v>0.2197265625</v>
      </c>
      <c r="F593" s="45">
        <f t="shared" si="99"/>
        <v>6.3720703125</v>
      </c>
      <c r="G593" s="40">
        <f t="shared" ca="1" si="100"/>
        <v>20929522.16796875</v>
      </c>
      <c r="H593" s="38">
        <f t="shared" si="101"/>
        <v>6.3720703125</v>
      </c>
      <c r="I593" s="6">
        <f t="shared" si="102"/>
        <v>15000</v>
      </c>
      <c r="J593" s="6">
        <f t="shared" si="103"/>
        <v>95581.0546875</v>
      </c>
      <c r="K593" s="6">
        <f t="shared" ca="1" si="104"/>
        <v>884.93960732676976</v>
      </c>
    </row>
    <row r="594" spans="1:11">
      <c r="A594" s="39">
        <f t="shared" ca="1" si="96"/>
        <v>49.210958904109589</v>
      </c>
      <c r="B594" s="20">
        <v>62914</v>
      </c>
      <c r="C594" s="42">
        <f t="shared" si="95"/>
        <v>1.52587890625E-3</v>
      </c>
      <c r="D594">
        <f t="shared" si="97"/>
        <v>144</v>
      </c>
      <c r="E594" s="44">
        <f t="shared" si="98"/>
        <v>0.2197265625</v>
      </c>
      <c r="F594" s="45">
        <f t="shared" si="99"/>
        <v>6.8115234375</v>
      </c>
      <c r="G594" s="40">
        <f t="shared" ca="1" si="100"/>
        <v>20929528.979492188</v>
      </c>
      <c r="H594" s="38">
        <f t="shared" si="101"/>
        <v>6.8115234375</v>
      </c>
      <c r="I594" s="6">
        <f t="shared" si="102"/>
        <v>15000</v>
      </c>
      <c r="J594" s="6">
        <f t="shared" si="103"/>
        <v>102172.8515625</v>
      </c>
      <c r="K594" s="6">
        <f t="shared" ca="1" si="104"/>
        <v>938.3433620823256</v>
      </c>
    </row>
    <row r="595" spans="1:11">
      <c r="A595" s="39">
        <f t="shared" ca="1" si="96"/>
        <v>49.293150684931504</v>
      </c>
      <c r="B595" s="20">
        <v>62944</v>
      </c>
      <c r="C595" s="42">
        <f t="shared" si="95"/>
        <v>7.62939453125E-4</v>
      </c>
      <c r="D595">
        <f t="shared" si="97"/>
        <v>144</v>
      </c>
      <c r="E595" s="44">
        <f t="shared" si="98"/>
        <v>0.10986328125</v>
      </c>
      <c r="F595" s="45">
        <f t="shared" si="99"/>
        <v>3.2958984375</v>
      </c>
      <c r="G595" s="40">
        <f t="shared" ca="1" si="100"/>
        <v>20929532.275390625</v>
      </c>
      <c r="H595" s="38">
        <f t="shared" si="101"/>
        <v>3.2958984375</v>
      </c>
      <c r="I595" s="6">
        <f t="shared" si="102"/>
        <v>15000</v>
      </c>
      <c r="J595" s="6">
        <f t="shared" si="103"/>
        <v>49438.4765625</v>
      </c>
      <c r="K595" s="6">
        <f t="shared" ca="1" si="104"/>
        <v>450.49420923842041</v>
      </c>
    </row>
    <row r="596" spans="1:11">
      <c r="A596" s="39">
        <f t="shared" ca="1" si="96"/>
        <v>49.37808219178082</v>
      </c>
      <c r="B596" s="20">
        <v>62975</v>
      </c>
      <c r="C596" s="42">
        <f t="shared" si="95"/>
        <v>7.62939453125E-4</v>
      </c>
      <c r="D596">
        <f t="shared" si="97"/>
        <v>144</v>
      </c>
      <c r="E596" s="44">
        <f t="shared" si="98"/>
        <v>0.10986328125</v>
      </c>
      <c r="F596" s="45">
        <f t="shared" si="99"/>
        <v>3.40576171875</v>
      </c>
      <c r="G596" s="40">
        <f t="shared" ca="1" si="100"/>
        <v>20929535.681152344</v>
      </c>
      <c r="H596" s="38">
        <f t="shared" si="101"/>
        <v>3.40576171875</v>
      </c>
      <c r="I596" s="6">
        <f t="shared" si="102"/>
        <v>15000</v>
      </c>
      <c r="J596" s="6">
        <f t="shared" si="103"/>
        <v>51086.42578125</v>
      </c>
      <c r="K596" s="6">
        <f t="shared" ca="1" si="104"/>
        <v>461.7576602392142</v>
      </c>
    </row>
    <row r="597" spans="1:11">
      <c r="A597" s="39">
        <f t="shared" ca="1" si="96"/>
        <v>49.460273972602742</v>
      </c>
      <c r="B597" s="20">
        <v>63005</v>
      </c>
      <c r="C597" s="42">
        <f t="shared" si="95"/>
        <v>7.62939453125E-4</v>
      </c>
      <c r="D597">
        <f t="shared" si="97"/>
        <v>144</v>
      </c>
      <c r="E597" s="44">
        <f t="shared" si="98"/>
        <v>0.10986328125</v>
      </c>
      <c r="F597" s="45">
        <f t="shared" si="99"/>
        <v>3.2958984375</v>
      </c>
      <c r="G597" s="40">
        <f t="shared" ca="1" si="100"/>
        <v>20929538.977050781</v>
      </c>
      <c r="H597" s="38">
        <f t="shared" si="101"/>
        <v>3.2958984375</v>
      </c>
      <c r="I597" s="6">
        <f t="shared" si="102"/>
        <v>15000</v>
      </c>
      <c r="J597" s="6">
        <f t="shared" si="103"/>
        <v>49438.4765625</v>
      </c>
      <c r="K597" s="6">
        <f t="shared" ca="1" si="104"/>
        <v>443.37533660945167</v>
      </c>
    </row>
    <row r="598" spans="1:11">
      <c r="A598" s="39">
        <f t="shared" ca="1" si="96"/>
        <v>49.545205479452058</v>
      </c>
      <c r="B598" s="20">
        <v>63036</v>
      </c>
      <c r="C598" s="42">
        <f t="shared" si="95"/>
        <v>7.62939453125E-4</v>
      </c>
      <c r="D598">
        <f t="shared" si="97"/>
        <v>144</v>
      </c>
      <c r="E598" s="44">
        <f t="shared" si="98"/>
        <v>0.10986328125</v>
      </c>
      <c r="F598" s="45">
        <f t="shared" si="99"/>
        <v>3.40576171875</v>
      </c>
      <c r="G598" s="40">
        <f t="shared" ca="1" si="100"/>
        <v>20929542.3828125</v>
      </c>
      <c r="H598" s="38">
        <f t="shared" si="101"/>
        <v>3.40576171875</v>
      </c>
      <c r="I598" s="6">
        <f t="shared" si="102"/>
        <v>15000</v>
      </c>
      <c r="J598" s="6">
        <f t="shared" si="103"/>
        <v>51086.42578125</v>
      </c>
      <c r="K598" s="6">
        <f t="shared" ca="1" si="104"/>
        <v>454.46079847876985</v>
      </c>
    </row>
    <row r="599" spans="1:11">
      <c r="A599" s="39">
        <f t="shared" ca="1" si="96"/>
        <v>49.630136986301373</v>
      </c>
      <c r="B599" s="20">
        <v>63067</v>
      </c>
      <c r="C599" s="42">
        <f t="shared" si="95"/>
        <v>7.62939453125E-4</v>
      </c>
      <c r="D599">
        <f t="shared" si="97"/>
        <v>144</v>
      </c>
      <c r="E599" s="44">
        <f t="shared" si="98"/>
        <v>0.10986328125</v>
      </c>
      <c r="F599" s="45">
        <f t="shared" si="99"/>
        <v>3.40576171875</v>
      </c>
      <c r="G599" s="40">
        <f t="shared" ca="1" si="100"/>
        <v>20929545.788574219</v>
      </c>
      <c r="H599" s="38">
        <f t="shared" si="101"/>
        <v>3.40576171875</v>
      </c>
      <c r="I599" s="6">
        <f t="shared" si="102"/>
        <v>15000</v>
      </c>
      <c r="J599" s="6">
        <f t="shared" si="103"/>
        <v>51086.42578125</v>
      </c>
      <c r="K599" s="6">
        <f t="shared" ca="1" si="104"/>
        <v>450.79686179883475</v>
      </c>
    </row>
    <row r="600" spans="1:11">
      <c r="A600" s="39">
        <f t="shared" ca="1" si="96"/>
        <v>49.712328767123289</v>
      </c>
      <c r="B600" s="20">
        <v>63097</v>
      </c>
      <c r="C600" s="42">
        <f t="shared" si="95"/>
        <v>7.62939453125E-4</v>
      </c>
      <c r="D600">
        <f t="shared" si="97"/>
        <v>144</v>
      </c>
      <c r="E600" s="44">
        <f t="shared" si="98"/>
        <v>0.10986328125</v>
      </c>
      <c r="F600" s="45">
        <f t="shared" si="99"/>
        <v>3.2958984375</v>
      </c>
      <c r="G600" s="40">
        <f t="shared" ca="1" si="100"/>
        <v>20929549.084472656</v>
      </c>
      <c r="H600" s="38">
        <f t="shared" si="101"/>
        <v>3.2958984375</v>
      </c>
      <c r="I600" s="6">
        <f t="shared" si="102"/>
        <v>15000</v>
      </c>
      <c r="J600" s="6">
        <f t="shared" si="103"/>
        <v>49438.4765625</v>
      </c>
      <c r="K600" s="6">
        <f t="shared" ca="1" si="104"/>
        <v>432.85088164860957</v>
      </c>
    </row>
    <row r="601" spans="1:11">
      <c r="A601" s="39">
        <f t="shared" ca="1" si="96"/>
        <v>49.797260273972604</v>
      </c>
      <c r="B601" s="20">
        <v>63128</v>
      </c>
      <c r="C601" s="42">
        <f t="shared" si="95"/>
        <v>7.62939453125E-4</v>
      </c>
      <c r="D601">
        <f t="shared" si="97"/>
        <v>144</v>
      </c>
      <c r="E601" s="44">
        <f t="shared" si="98"/>
        <v>0.10986328125</v>
      </c>
      <c r="F601" s="45">
        <f t="shared" si="99"/>
        <v>3.40576171875</v>
      </c>
      <c r="G601" s="40">
        <f t="shared" ca="1" si="100"/>
        <v>20929552.490234375</v>
      </c>
      <c r="H601" s="38">
        <f t="shared" si="101"/>
        <v>3.40576171875</v>
      </c>
      <c r="I601" s="6">
        <f t="shared" si="102"/>
        <v>15000</v>
      </c>
      <c r="J601" s="6">
        <f t="shared" si="103"/>
        <v>51086.42578125</v>
      </c>
      <c r="K601" s="6">
        <f t="shared" ca="1" si="104"/>
        <v>443.67320654450901</v>
      </c>
    </row>
    <row r="602" spans="1:11">
      <c r="A602" s="39">
        <f t="shared" ca="1" si="96"/>
        <v>49.87945205479452</v>
      </c>
      <c r="B602" s="20">
        <v>63158</v>
      </c>
      <c r="C602" s="42">
        <f t="shared" si="95"/>
        <v>7.62939453125E-4</v>
      </c>
      <c r="D602">
        <f t="shared" si="97"/>
        <v>144</v>
      </c>
      <c r="E602" s="44">
        <f t="shared" si="98"/>
        <v>0.10986328125</v>
      </c>
      <c r="F602" s="45">
        <f t="shared" si="99"/>
        <v>3.2958984375</v>
      </c>
      <c r="G602" s="40">
        <f t="shared" ca="1" si="100"/>
        <v>20929555.786132813</v>
      </c>
      <c r="H602" s="38">
        <f t="shared" si="101"/>
        <v>3.2958984375</v>
      </c>
      <c r="I602" s="6">
        <f t="shared" si="102"/>
        <v>15000</v>
      </c>
      <c r="J602" s="6">
        <f t="shared" si="103"/>
        <v>49438.4765625</v>
      </c>
      <c r="K602" s="6">
        <f t="shared" ca="1" si="104"/>
        <v>426.01081527128053</v>
      </c>
    </row>
    <row r="603" spans="1:11">
      <c r="A603" s="39">
        <f t="shared" ca="1" si="96"/>
        <v>49.964383561643835</v>
      </c>
      <c r="B603" s="20">
        <v>63189</v>
      </c>
      <c r="C603" s="42">
        <f t="shared" si="95"/>
        <v>7.62939453125E-4</v>
      </c>
      <c r="D603">
        <f t="shared" si="97"/>
        <v>144</v>
      </c>
      <c r="E603" s="44">
        <f t="shared" si="98"/>
        <v>0.10986328125</v>
      </c>
      <c r="F603" s="45">
        <f t="shared" si="99"/>
        <v>3.40576171875</v>
      </c>
      <c r="G603" s="40">
        <f t="shared" ca="1" si="100"/>
        <v>20929559.191894531</v>
      </c>
      <c r="H603" s="38">
        <f t="shared" si="101"/>
        <v>3.40576171875</v>
      </c>
      <c r="I603" s="6">
        <f t="shared" si="102"/>
        <v>15000</v>
      </c>
      <c r="J603" s="6">
        <f t="shared" si="103"/>
        <v>51086.42578125</v>
      </c>
      <c r="K603" s="6">
        <f t="shared" ca="1" si="104"/>
        <v>436.66212187015589</v>
      </c>
    </row>
    <row r="604" spans="1:11">
      <c r="A604" s="39">
        <f t="shared" ca="1" si="96"/>
        <v>50.049315068493151</v>
      </c>
      <c r="B604" s="20">
        <v>63220</v>
      </c>
      <c r="C604" s="42">
        <f t="shared" si="95"/>
        <v>7.62939453125E-4</v>
      </c>
      <c r="D604">
        <f t="shared" si="97"/>
        <v>144</v>
      </c>
      <c r="E604" s="44">
        <f t="shared" si="98"/>
        <v>0.10986328125</v>
      </c>
      <c r="F604" s="45">
        <f t="shared" si="99"/>
        <v>3.40576171875</v>
      </c>
      <c r="G604" s="40">
        <f t="shared" ca="1" si="100"/>
        <v>20929562.59765625</v>
      </c>
      <c r="H604" s="38">
        <f t="shared" si="101"/>
        <v>3.40576171875</v>
      </c>
      <c r="I604" s="6">
        <f t="shared" si="102"/>
        <v>15000</v>
      </c>
      <c r="J604" s="6">
        <f t="shared" si="103"/>
        <v>51086.42578125</v>
      </c>
      <c r="K604" s="6">
        <f t="shared" ca="1" si="104"/>
        <v>433.14168100833984</v>
      </c>
    </row>
    <row r="605" spans="1:11">
      <c r="A605" s="39">
        <f t="shared" ca="1" si="96"/>
        <v>50.126027397260273</v>
      </c>
      <c r="B605" s="20">
        <v>63248</v>
      </c>
      <c r="C605" s="42">
        <f t="shared" si="95"/>
        <v>7.62939453125E-4</v>
      </c>
      <c r="D605">
        <f t="shared" si="97"/>
        <v>144</v>
      </c>
      <c r="E605" s="44">
        <f t="shared" si="98"/>
        <v>0.10986328125</v>
      </c>
      <c r="F605" s="45">
        <f t="shared" si="99"/>
        <v>3.076171875</v>
      </c>
      <c r="G605" s="40">
        <f t="shared" ca="1" si="100"/>
        <v>20929565.673828125</v>
      </c>
      <c r="H605" s="38">
        <f t="shared" si="101"/>
        <v>3.076171875</v>
      </c>
      <c r="I605" s="6">
        <f t="shared" si="102"/>
        <v>15000</v>
      </c>
      <c r="J605" s="6">
        <f t="shared" si="103"/>
        <v>46142.578125</v>
      </c>
      <c r="K605" s="6">
        <f t="shared" ca="1" si="104"/>
        <v>388.3747492970146</v>
      </c>
    </row>
    <row r="606" spans="1:11">
      <c r="A606" s="39">
        <f t="shared" ca="1" si="96"/>
        <v>50.210958904109589</v>
      </c>
      <c r="B606" s="20">
        <v>63279</v>
      </c>
      <c r="C606" s="42">
        <f t="shared" si="95"/>
        <v>7.62939453125E-4</v>
      </c>
      <c r="D606">
        <f t="shared" si="97"/>
        <v>144</v>
      </c>
      <c r="E606" s="44">
        <f t="shared" si="98"/>
        <v>0.10986328125</v>
      </c>
      <c r="F606" s="45">
        <f t="shared" si="99"/>
        <v>3.40576171875</v>
      </c>
      <c r="G606" s="40">
        <f t="shared" ca="1" si="100"/>
        <v>20929569.079589844</v>
      </c>
      <c r="H606" s="38">
        <f t="shared" si="101"/>
        <v>3.40576171875</v>
      </c>
      <c r="I606" s="6">
        <f t="shared" si="102"/>
        <v>15000</v>
      </c>
      <c r="J606" s="6">
        <f t="shared" si="103"/>
        <v>51086.42578125</v>
      </c>
      <c r="K606" s="6">
        <f t="shared" ca="1" si="104"/>
        <v>426.51971003742079</v>
      </c>
    </row>
    <row r="607" spans="1:11">
      <c r="A607" s="39">
        <f t="shared" ca="1" si="96"/>
        <v>50.293150684931504</v>
      </c>
      <c r="B607" s="20">
        <v>63309</v>
      </c>
      <c r="C607" s="42">
        <f t="shared" si="95"/>
        <v>7.62939453125E-4</v>
      </c>
      <c r="D607">
        <f t="shared" si="97"/>
        <v>144</v>
      </c>
      <c r="E607" s="44">
        <f t="shared" si="98"/>
        <v>0.10986328125</v>
      </c>
      <c r="F607" s="45">
        <f t="shared" si="99"/>
        <v>3.2958984375</v>
      </c>
      <c r="G607" s="40">
        <f t="shared" ca="1" si="100"/>
        <v>20929572.375488281</v>
      </c>
      <c r="H607" s="38">
        <f t="shared" si="101"/>
        <v>3.2958984375</v>
      </c>
      <c r="I607" s="6">
        <f t="shared" si="102"/>
        <v>15000</v>
      </c>
      <c r="J607" s="6">
        <f t="shared" si="103"/>
        <v>49438.4765625</v>
      </c>
      <c r="K607" s="6">
        <f t="shared" ca="1" si="104"/>
        <v>409.54019021674554</v>
      </c>
    </row>
    <row r="608" spans="1:11">
      <c r="A608" s="39">
        <f t="shared" ca="1" si="96"/>
        <v>50.37808219178082</v>
      </c>
      <c r="B608" s="20">
        <v>63340</v>
      </c>
      <c r="C608" s="42">
        <f t="shared" si="95"/>
        <v>7.62939453125E-4</v>
      </c>
      <c r="D608">
        <f t="shared" si="97"/>
        <v>144</v>
      </c>
      <c r="E608" s="44">
        <f t="shared" si="98"/>
        <v>0.10986328125</v>
      </c>
      <c r="F608" s="45">
        <f t="shared" si="99"/>
        <v>3.40576171875</v>
      </c>
      <c r="G608" s="40">
        <f t="shared" ca="1" si="100"/>
        <v>20929575.78125</v>
      </c>
      <c r="H608" s="38">
        <f t="shared" si="101"/>
        <v>3.40576171875</v>
      </c>
      <c r="I608" s="6">
        <f t="shared" si="102"/>
        <v>15000</v>
      </c>
      <c r="J608" s="6">
        <f t="shared" si="103"/>
        <v>51086.42578125</v>
      </c>
      <c r="K608" s="6">
        <f t="shared" ca="1" si="104"/>
        <v>419.77969112655842</v>
      </c>
    </row>
    <row r="609" spans="1:11">
      <c r="A609" s="39">
        <f t="shared" ca="1" si="96"/>
        <v>50.460273972602742</v>
      </c>
      <c r="B609" s="20">
        <v>63370</v>
      </c>
      <c r="C609" s="42">
        <f t="shared" si="95"/>
        <v>7.62939453125E-4</v>
      </c>
      <c r="D609">
        <f t="shared" si="97"/>
        <v>144</v>
      </c>
      <c r="E609" s="44">
        <f t="shared" si="98"/>
        <v>0.10986328125</v>
      </c>
      <c r="F609" s="45">
        <f t="shared" si="99"/>
        <v>3.2958984375</v>
      </c>
      <c r="G609" s="40">
        <f t="shared" ca="1" si="100"/>
        <v>20929579.077148438</v>
      </c>
      <c r="H609" s="38">
        <f t="shared" si="101"/>
        <v>3.2958984375</v>
      </c>
      <c r="I609" s="6">
        <f t="shared" si="102"/>
        <v>15000</v>
      </c>
      <c r="J609" s="6">
        <f t="shared" si="103"/>
        <v>49438.4765625</v>
      </c>
      <c r="K609" s="6">
        <f t="shared" ca="1" si="104"/>
        <v>403.06848782677423</v>
      </c>
    </row>
    <row r="610" spans="1:11">
      <c r="A610" s="39">
        <f t="shared" ca="1" si="96"/>
        <v>50.545205479452058</v>
      </c>
      <c r="B610" s="20">
        <v>63401</v>
      </c>
      <c r="C610" s="42">
        <f t="shared" si="95"/>
        <v>7.62939453125E-4</v>
      </c>
      <c r="D610">
        <f t="shared" si="97"/>
        <v>144</v>
      </c>
      <c r="E610" s="44">
        <f t="shared" si="98"/>
        <v>0.10986328125</v>
      </c>
      <c r="F610" s="45">
        <f t="shared" si="99"/>
        <v>3.40576171875</v>
      </c>
      <c r="G610" s="40">
        <f t="shared" ca="1" si="100"/>
        <v>20929582.482910156</v>
      </c>
      <c r="H610" s="38">
        <f t="shared" si="101"/>
        <v>3.40576171875</v>
      </c>
      <c r="I610" s="6">
        <f t="shared" si="102"/>
        <v>15000</v>
      </c>
      <c r="J610" s="6">
        <f t="shared" si="103"/>
        <v>51086.42578125</v>
      </c>
      <c r="K610" s="6">
        <f t="shared" ca="1" si="104"/>
        <v>413.14618043524501</v>
      </c>
    </row>
    <row r="611" spans="1:11">
      <c r="A611" s="39">
        <f t="shared" ca="1" si="96"/>
        <v>50.630136986301373</v>
      </c>
      <c r="B611" s="20">
        <v>63432</v>
      </c>
      <c r="C611" s="42">
        <f t="shared" si="95"/>
        <v>7.62939453125E-4</v>
      </c>
      <c r="D611">
        <f t="shared" si="97"/>
        <v>144</v>
      </c>
      <c r="E611" s="44">
        <f t="shared" si="98"/>
        <v>0.10986328125</v>
      </c>
      <c r="F611" s="45">
        <f t="shared" si="99"/>
        <v>3.40576171875</v>
      </c>
      <c r="G611" s="40">
        <f t="shared" ca="1" si="100"/>
        <v>20929585.888671875</v>
      </c>
      <c r="H611" s="38">
        <f t="shared" si="101"/>
        <v>3.40576171875</v>
      </c>
      <c r="I611" s="6">
        <f t="shared" si="102"/>
        <v>15000</v>
      </c>
      <c r="J611" s="6">
        <f t="shared" si="103"/>
        <v>51086.42578125</v>
      </c>
      <c r="K611" s="6">
        <f t="shared" ca="1" si="104"/>
        <v>409.81532890803163</v>
      </c>
    </row>
    <row r="612" spans="1:11">
      <c r="A612" s="39">
        <f t="shared" ca="1" si="96"/>
        <v>50.712328767123289</v>
      </c>
      <c r="B612" s="20">
        <v>63462</v>
      </c>
      <c r="C612" s="42">
        <f t="shared" si="95"/>
        <v>7.62939453125E-4</v>
      </c>
      <c r="D612">
        <f t="shared" si="97"/>
        <v>144</v>
      </c>
      <c r="E612" s="44">
        <f t="shared" si="98"/>
        <v>0.10986328125</v>
      </c>
      <c r="F612" s="45">
        <f t="shared" si="99"/>
        <v>3.2958984375</v>
      </c>
      <c r="G612" s="40">
        <f t="shared" ca="1" si="100"/>
        <v>20929589.184570313</v>
      </c>
      <c r="H612" s="38">
        <f t="shared" si="101"/>
        <v>3.2958984375</v>
      </c>
      <c r="I612" s="6">
        <f t="shared" si="102"/>
        <v>15000</v>
      </c>
      <c r="J612" s="6">
        <f t="shared" si="103"/>
        <v>49438.4765625</v>
      </c>
      <c r="K612" s="6">
        <f t="shared" ca="1" si="104"/>
        <v>393.50080149873565</v>
      </c>
    </row>
    <row r="613" spans="1:11">
      <c r="A613" s="39">
        <f t="shared" ca="1" si="96"/>
        <v>50.797260273972604</v>
      </c>
      <c r="B613" s="20">
        <v>63493</v>
      </c>
      <c r="C613" s="42">
        <f t="shared" si="95"/>
        <v>7.62939453125E-4</v>
      </c>
      <c r="D613">
        <f t="shared" si="97"/>
        <v>144</v>
      </c>
      <c r="E613" s="44">
        <f t="shared" si="98"/>
        <v>0.10986328125</v>
      </c>
      <c r="F613" s="45">
        <f t="shared" si="99"/>
        <v>3.40576171875</v>
      </c>
      <c r="G613" s="40">
        <f t="shared" ca="1" si="100"/>
        <v>20929592.590332031</v>
      </c>
      <c r="H613" s="38">
        <f t="shared" si="101"/>
        <v>3.40576171875</v>
      </c>
      <c r="I613" s="6">
        <f t="shared" si="102"/>
        <v>15000</v>
      </c>
      <c r="J613" s="6">
        <f t="shared" si="103"/>
        <v>51086.42578125</v>
      </c>
      <c r="K613" s="6">
        <f t="shared" ca="1" si="104"/>
        <v>403.33927867682644</v>
      </c>
    </row>
    <row r="614" spans="1:11">
      <c r="A614" s="39">
        <f t="shared" ca="1" si="96"/>
        <v>50.87945205479452</v>
      </c>
      <c r="B614" s="20">
        <v>63523</v>
      </c>
      <c r="C614" s="42">
        <f t="shared" si="95"/>
        <v>7.62939453125E-4</v>
      </c>
      <c r="D614">
        <f t="shared" si="97"/>
        <v>144</v>
      </c>
      <c r="E614" s="44">
        <f t="shared" si="98"/>
        <v>0.10986328125</v>
      </c>
      <c r="F614" s="45">
        <f t="shared" si="99"/>
        <v>3.2958984375</v>
      </c>
      <c r="G614" s="40">
        <f t="shared" ca="1" si="100"/>
        <v>20929595.886230469</v>
      </c>
      <c r="H614" s="38">
        <f t="shared" si="101"/>
        <v>3.2958984375</v>
      </c>
      <c r="I614" s="6">
        <f t="shared" si="102"/>
        <v>15000</v>
      </c>
      <c r="J614" s="6">
        <f t="shared" si="103"/>
        <v>49438.4765625</v>
      </c>
      <c r="K614" s="6">
        <f t="shared" ca="1" si="104"/>
        <v>387.28255933752746</v>
      </c>
    </row>
    <row r="615" spans="1:11">
      <c r="A615" s="39">
        <f t="shared" ca="1" si="96"/>
        <v>50.964383561643835</v>
      </c>
      <c r="B615" s="20">
        <v>63554</v>
      </c>
      <c r="C615" s="42">
        <f t="shared" si="95"/>
        <v>7.62939453125E-4</v>
      </c>
      <c r="D615">
        <f t="shared" si="97"/>
        <v>144</v>
      </c>
      <c r="E615" s="44">
        <f t="shared" si="98"/>
        <v>0.10986328125</v>
      </c>
      <c r="F615" s="45">
        <f t="shared" si="99"/>
        <v>3.40576171875</v>
      </c>
      <c r="G615" s="40">
        <f t="shared" ca="1" si="100"/>
        <v>20929599.291992188</v>
      </c>
      <c r="H615" s="38">
        <f t="shared" si="101"/>
        <v>3.40576171875</v>
      </c>
      <c r="I615" s="6">
        <f t="shared" si="102"/>
        <v>15000</v>
      </c>
      <c r="J615" s="6">
        <f t="shared" si="103"/>
        <v>51086.42578125</v>
      </c>
      <c r="K615" s="6">
        <f t="shared" ca="1" si="104"/>
        <v>396.96556533650534</v>
      </c>
    </row>
    <row r="616" spans="1:11">
      <c r="A616" s="39">
        <f t="shared" ca="1" si="96"/>
        <v>51.049315068493151</v>
      </c>
      <c r="B616" s="20">
        <v>63585</v>
      </c>
      <c r="C616" s="42">
        <f t="shared" si="95"/>
        <v>7.62939453125E-4</v>
      </c>
      <c r="D616">
        <f t="shared" si="97"/>
        <v>144</v>
      </c>
      <c r="E616" s="44">
        <f t="shared" si="98"/>
        <v>0.10986328125</v>
      </c>
      <c r="F616" s="45">
        <f t="shared" si="99"/>
        <v>3.40576171875</v>
      </c>
      <c r="G616" s="40">
        <f t="shared" ca="1" si="100"/>
        <v>20929602.697753906</v>
      </c>
      <c r="H616" s="38">
        <f t="shared" si="101"/>
        <v>3.40576171875</v>
      </c>
      <c r="I616" s="6">
        <f t="shared" si="102"/>
        <v>15000</v>
      </c>
      <c r="J616" s="6">
        <f t="shared" si="103"/>
        <v>51086.42578125</v>
      </c>
      <c r="K616" s="6">
        <f t="shared" ca="1" si="104"/>
        <v>393.76516455303624</v>
      </c>
    </row>
    <row r="617" spans="1:11">
      <c r="A617" s="39">
        <f t="shared" ca="1" si="96"/>
        <v>51.126027397260273</v>
      </c>
      <c r="B617" s="20">
        <v>63613</v>
      </c>
      <c r="C617" s="42">
        <f t="shared" si="95"/>
        <v>7.62939453125E-4</v>
      </c>
      <c r="D617">
        <f t="shared" si="97"/>
        <v>144</v>
      </c>
      <c r="E617" s="44">
        <f t="shared" si="98"/>
        <v>0.10986328125</v>
      </c>
      <c r="F617" s="45">
        <f t="shared" si="99"/>
        <v>3.076171875</v>
      </c>
      <c r="G617" s="40">
        <f t="shared" ca="1" si="100"/>
        <v>20929605.773925781</v>
      </c>
      <c r="H617" s="38">
        <f t="shared" si="101"/>
        <v>3.076171875</v>
      </c>
      <c r="I617" s="6">
        <f t="shared" si="102"/>
        <v>15000</v>
      </c>
      <c r="J617" s="6">
        <f t="shared" si="103"/>
        <v>46142.578125</v>
      </c>
      <c r="K617" s="6">
        <f t="shared" ca="1" si="104"/>
        <v>353.067953906377</v>
      </c>
    </row>
    <row r="618" spans="1:11">
      <c r="A618" s="39">
        <f t="shared" ca="1" si="96"/>
        <v>51.210958904109589</v>
      </c>
      <c r="B618" s="20">
        <v>63644</v>
      </c>
      <c r="C618" s="42">
        <f t="shared" si="95"/>
        <v>7.62939453125E-4</v>
      </c>
      <c r="D618">
        <f t="shared" si="97"/>
        <v>144</v>
      </c>
      <c r="E618" s="44">
        <f t="shared" si="98"/>
        <v>0.10986328125</v>
      </c>
      <c r="F618" s="45">
        <f t="shared" si="99"/>
        <v>3.40576171875</v>
      </c>
      <c r="G618" s="40">
        <f t="shared" ca="1" si="100"/>
        <v>20929609.1796875</v>
      </c>
      <c r="H618" s="38">
        <f t="shared" si="101"/>
        <v>3.40576171875</v>
      </c>
      <c r="I618" s="6">
        <f t="shared" si="102"/>
        <v>15000</v>
      </c>
      <c r="J618" s="6">
        <f t="shared" si="103"/>
        <v>51086.42578125</v>
      </c>
      <c r="K618" s="6">
        <f t="shared" ca="1" si="104"/>
        <v>387.74519094310989</v>
      </c>
    </row>
    <row r="619" spans="1:11">
      <c r="A619" s="39">
        <f t="shared" ca="1" si="96"/>
        <v>51.293150684931504</v>
      </c>
      <c r="B619" s="20">
        <v>63674</v>
      </c>
      <c r="C619" s="42">
        <f t="shared" si="95"/>
        <v>7.62939453125E-4</v>
      </c>
      <c r="D619">
        <f t="shared" si="97"/>
        <v>144</v>
      </c>
      <c r="E619" s="44">
        <f t="shared" si="98"/>
        <v>0.10986328125</v>
      </c>
      <c r="F619" s="45">
        <f t="shared" si="99"/>
        <v>3.2958984375</v>
      </c>
      <c r="G619" s="40">
        <f t="shared" ca="1" si="100"/>
        <v>20929612.475585938</v>
      </c>
      <c r="H619" s="38">
        <f t="shared" si="101"/>
        <v>3.2958984375</v>
      </c>
      <c r="I619" s="6">
        <f t="shared" si="102"/>
        <v>15000</v>
      </c>
      <c r="J619" s="6">
        <f t="shared" si="103"/>
        <v>49438.4765625</v>
      </c>
      <c r="K619" s="6">
        <f t="shared" ca="1" si="104"/>
        <v>372.30926383340505</v>
      </c>
    </row>
    <row r="620" spans="1:11">
      <c r="A620" s="39">
        <f t="shared" ca="1" si="96"/>
        <v>51.37808219178082</v>
      </c>
      <c r="B620" s="20">
        <v>63705</v>
      </c>
      <c r="C620" s="42">
        <f t="shared" si="95"/>
        <v>7.62939453125E-4</v>
      </c>
      <c r="D620">
        <f t="shared" si="97"/>
        <v>144</v>
      </c>
      <c r="E620" s="44">
        <f t="shared" si="98"/>
        <v>0.10986328125</v>
      </c>
      <c r="F620" s="45">
        <f t="shared" si="99"/>
        <v>3.40576171875</v>
      </c>
      <c r="G620" s="40">
        <f t="shared" ca="1" si="100"/>
        <v>20929615.881347656</v>
      </c>
      <c r="H620" s="38">
        <f t="shared" si="101"/>
        <v>3.40576171875</v>
      </c>
      <c r="I620" s="6">
        <f t="shared" si="102"/>
        <v>15000</v>
      </c>
      <c r="J620" s="6">
        <f t="shared" si="103"/>
        <v>51086.42578125</v>
      </c>
      <c r="K620" s="6">
        <f t="shared" ca="1" si="104"/>
        <v>381.61790102414403</v>
      </c>
    </row>
    <row r="621" spans="1:11">
      <c r="A621" s="39">
        <f t="shared" ca="1" si="96"/>
        <v>51.460273972602742</v>
      </c>
      <c r="B621" s="20">
        <v>63735</v>
      </c>
      <c r="C621" s="42">
        <f t="shared" si="95"/>
        <v>7.62939453125E-4</v>
      </c>
      <c r="D621">
        <f t="shared" si="97"/>
        <v>144</v>
      </c>
      <c r="E621" s="44">
        <f t="shared" si="98"/>
        <v>0.10986328125</v>
      </c>
      <c r="F621" s="45">
        <f t="shared" si="99"/>
        <v>3.2958984375</v>
      </c>
      <c r="G621" s="40">
        <f t="shared" ca="1" si="100"/>
        <v>20929619.177246094</v>
      </c>
      <c r="H621" s="38">
        <f t="shared" si="101"/>
        <v>3.2958984375</v>
      </c>
      <c r="I621" s="6">
        <f t="shared" si="102"/>
        <v>15000</v>
      </c>
      <c r="J621" s="6">
        <f t="shared" si="103"/>
        <v>49438.4765625</v>
      </c>
      <c r="K621" s="6">
        <f t="shared" ca="1" si="104"/>
        <v>366.42589802433992</v>
      </c>
    </row>
    <row r="622" spans="1:11">
      <c r="A622" s="39">
        <f t="shared" ca="1" si="96"/>
        <v>51.545205479452058</v>
      </c>
      <c r="B622" s="20">
        <v>63766</v>
      </c>
      <c r="C622" s="42">
        <f t="shared" si="95"/>
        <v>7.62939453125E-4</v>
      </c>
      <c r="D622">
        <f t="shared" si="97"/>
        <v>144</v>
      </c>
      <c r="E622" s="44">
        <f t="shared" si="98"/>
        <v>0.10986328125</v>
      </c>
      <c r="F622" s="45">
        <f t="shared" si="99"/>
        <v>3.40576171875</v>
      </c>
      <c r="G622" s="40">
        <f t="shared" ca="1" si="100"/>
        <v>20929622.583007813</v>
      </c>
      <c r="H622" s="38">
        <f t="shared" si="101"/>
        <v>3.40576171875</v>
      </c>
      <c r="I622" s="6">
        <f t="shared" si="102"/>
        <v>15000</v>
      </c>
      <c r="J622" s="6">
        <f t="shared" si="103"/>
        <v>51086.42578125</v>
      </c>
      <c r="K622" s="6">
        <f t="shared" ca="1" si="104"/>
        <v>375.58743675931368</v>
      </c>
    </row>
    <row r="623" spans="1:11">
      <c r="A623" s="39">
        <f t="shared" ca="1" si="96"/>
        <v>51.630136986301373</v>
      </c>
      <c r="B623" s="20">
        <v>63797</v>
      </c>
      <c r="C623" s="42">
        <f t="shared" si="95"/>
        <v>7.62939453125E-4</v>
      </c>
      <c r="D623">
        <f t="shared" si="97"/>
        <v>144</v>
      </c>
      <c r="E623" s="44">
        <f t="shared" si="98"/>
        <v>0.10986328125</v>
      </c>
      <c r="F623" s="45">
        <f t="shared" si="99"/>
        <v>3.40576171875</v>
      </c>
      <c r="G623" s="40">
        <f t="shared" ca="1" si="100"/>
        <v>20929625.988769531</v>
      </c>
      <c r="H623" s="38">
        <f t="shared" si="101"/>
        <v>3.40576171875</v>
      </c>
      <c r="I623" s="6">
        <f t="shared" si="102"/>
        <v>15000</v>
      </c>
      <c r="J623" s="6">
        <f t="shared" si="103"/>
        <v>51086.42578125</v>
      </c>
      <c r="K623" s="6">
        <f t="shared" ca="1" si="104"/>
        <v>372.55938991639243</v>
      </c>
    </row>
    <row r="624" spans="1:11">
      <c r="A624" s="39">
        <f t="shared" ca="1" si="96"/>
        <v>51.712328767123289</v>
      </c>
      <c r="B624" s="20">
        <v>63827</v>
      </c>
      <c r="C624" s="42">
        <f t="shared" si="95"/>
        <v>7.62939453125E-4</v>
      </c>
      <c r="D624">
        <f t="shared" si="97"/>
        <v>144</v>
      </c>
      <c r="E624" s="44">
        <f t="shared" si="98"/>
        <v>0.10986328125</v>
      </c>
      <c r="F624" s="45">
        <f t="shared" si="99"/>
        <v>3.2958984375</v>
      </c>
      <c r="G624" s="40">
        <f t="shared" ca="1" si="100"/>
        <v>20929629.284667969</v>
      </c>
      <c r="H624" s="38">
        <f t="shared" si="101"/>
        <v>3.2958984375</v>
      </c>
      <c r="I624" s="6">
        <f t="shared" si="102"/>
        <v>15000</v>
      </c>
      <c r="J624" s="6">
        <f t="shared" si="103"/>
        <v>49438.4765625</v>
      </c>
      <c r="K624" s="6">
        <f t="shared" ca="1" si="104"/>
        <v>357.72800136248702</v>
      </c>
    </row>
    <row r="625" spans="1:11">
      <c r="A625" s="39">
        <f t="shared" ca="1" si="96"/>
        <v>51.797260273972604</v>
      </c>
      <c r="B625" s="20">
        <v>63858</v>
      </c>
      <c r="C625" s="42">
        <f t="shared" si="95"/>
        <v>7.62939453125E-4</v>
      </c>
      <c r="D625">
        <f t="shared" si="97"/>
        <v>144</v>
      </c>
      <c r="E625" s="44">
        <f t="shared" si="98"/>
        <v>0.10986328125</v>
      </c>
      <c r="F625" s="45">
        <f t="shared" si="99"/>
        <v>3.40576171875</v>
      </c>
      <c r="G625" s="40">
        <f t="shared" ca="1" si="100"/>
        <v>20929632.690429688</v>
      </c>
      <c r="H625" s="38">
        <f t="shared" si="101"/>
        <v>3.40576171875</v>
      </c>
      <c r="I625" s="6">
        <f t="shared" si="102"/>
        <v>15000</v>
      </c>
      <c r="J625" s="6">
        <f t="shared" si="103"/>
        <v>51086.42578125</v>
      </c>
      <c r="K625" s="6">
        <f t="shared" ca="1" si="104"/>
        <v>366.67207152438766</v>
      </c>
    </row>
    <row r="626" spans="1:11">
      <c r="A626" s="39">
        <f t="shared" ca="1" si="96"/>
        <v>51.87945205479452</v>
      </c>
      <c r="B626" s="20">
        <v>63888</v>
      </c>
      <c r="C626" s="42">
        <f t="shared" si="95"/>
        <v>7.62939453125E-4</v>
      </c>
      <c r="D626">
        <f t="shared" si="97"/>
        <v>144</v>
      </c>
      <c r="E626" s="44">
        <f t="shared" si="98"/>
        <v>0.10986328125</v>
      </c>
      <c r="F626" s="45">
        <f t="shared" si="99"/>
        <v>3.2958984375</v>
      </c>
      <c r="G626" s="40">
        <f t="shared" ca="1" si="100"/>
        <v>20929635.986328125</v>
      </c>
      <c r="H626" s="38">
        <f t="shared" si="101"/>
        <v>3.2958984375</v>
      </c>
      <c r="I626" s="6">
        <f t="shared" si="102"/>
        <v>15000</v>
      </c>
      <c r="J626" s="6">
        <f t="shared" si="103"/>
        <v>49438.4765625</v>
      </c>
      <c r="K626" s="6">
        <f t="shared" ca="1" si="104"/>
        <v>352.07505394320685</v>
      </c>
    </row>
    <row r="627" spans="1:11">
      <c r="A627" s="39">
        <f t="shared" ca="1" si="96"/>
        <v>51.964383561643835</v>
      </c>
      <c r="B627" s="20">
        <v>63919</v>
      </c>
      <c r="C627" s="42">
        <f t="shared" si="95"/>
        <v>7.62939453125E-4</v>
      </c>
      <c r="D627">
        <f t="shared" si="97"/>
        <v>144</v>
      </c>
      <c r="E627" s="44">
        <f t="shared" si="98"/>
        <v>0.10986328125</v>
      </c>
      <c r="F627" s="45">
        <f t="shared" si="99"/>
        <v>3.40576171875</v>
      </c>
      <c r="G627" s="40">
        <f t="shared" ca="1" si="100"/>
        <v>20929639.392089844</v>
      </c>
      <c r="H627" s="38">
        <f t="shared" si="101"/>
        <v>3.40576171875</v>
      </c>
      <c r="I627" s="6">
        <f t="shared" si="102"/>
        <v>15000</v>
      </c>
      <c r="J627" s="6">
        <f t="shared" si="103"/>
        <v>51086.42578125</v>
      </c>
      <c r="K627" s="6">
        <f t="shared" ca="1" si="104"/>
        <v>360.87778666955035</v>
      </c>
    </row>
    <row r="628" spans="1:11">
      <c r="A628" s="39">
        <f t="shared" ca="1" si="96"/>
        <v>52.049315068493151</v>
      </c>
      <c r="B628" s="20">
        <v>63950</v>
      </c>
      <c r="C628" s="42">
        <f t="shared" si="95"/>
        <v>7.62939453125E-4</v>
      </c>
      <c r="D628">
        <f t="shared" si="97"/>
        <v>144</v>
      </c>
      <c r="E628" s="44">
        <f t="shared" si="98"/>
        <v>0.10986328125</v>
      </c>
      <c r="F628" s="45">
        <f t="shared" si="99"/>
        <v>3.40576171875</v>
      </c>
      <c r="G628" s="40">
        <f t="shared" ca="1" si="100"/>
        <v>20929642.797851563</v>
      </c>
      <c r="H628" s="38">
        <f t="shared" si="101"/>
        <v>3.40576171875</v>
      </c>
      <c r="I628" s="6">
        <f t="shared" si="102"/>
        <v>15000</v>
      </c>
      <c r="J628" s="6">
        <f t="shared" si="103"/>
        <v>51086.42578125</v>
      </c>
      <c r="K628" s="6">
        <f t="shared" ca="1" si="104"/>
        <v>357.96833141185118</v>
      </c>
    </row>
    <row r="629" spans="1:11">
      <c r="A629" s="39">
        <f t="shared" ca="1" si="96"/>
        <v>52.126027397260273</v>
      </c>
      <c r="B629" s="20">
        <v>63978</v>
      </c>
      <c r="C629" s="42">
        <f t="shared" si="95"/>
        <v>7.62939453125E-4</v>
      </c>
      <c r="D629">
        <f t="shared" si="97"/>
        <v>144</v>
      </c>
      <c r="E629" s="44">
        <f t="shared" si="98"/>
        <v>0.10986328125</v>
      </c>
      <c r="F629" s="45">
        <f t="shared" si="99"/>
        <v>3.076171875</v>
      </c>
      <c r="G629" s="40">
        <f t="shared" ca="1" si="100"/>
        <v>20929645.874023438</v>
      </c>
      <c r="H629" s="38">
        <f t="shared" si="101"/>
        <v>3.076171875</v>
      </c>
      <c r="I629" s="6">
        <f t="shared" si="102"/>
        <v>15000</v>
      </c>
      <c r="J629" s="6">
        <f t="shared" si="103"/>
        <v>46142.578125</v>
      </c>
      <c r="K629" s="6">
        <f t="shared" ca="1" si="104"/>
        <v>320.97086718761545</v>
      </c>
    </row>
    <row r="630" spans="1:11">
      <c r="A630" s="39">
        <f t="shared" ca="1" si="96"/>
        <v>52.210958904109589</v>
      </c>
      <c r="B630" s="20">
        <v>64009</v>
      </c>
      <c r="C630" s="42">
        <f t="shared" si="95"/>
        <v>7.62939453125E-4</v>
      </c>
      <c r="D630">
        <f t="shared" si="97"/>
        <v>144</v>
      </c>
      <c r="E630" s="44">
        <f t="shared" si="98"/>
        <v>0.10986328125</v>
      </c>
      <c r="F630" s="45">
        <f t="shared" si="99"/>
        <v>3.40576171875</v>
      </c>
      <c r="G630" s="40">
        <f t="shared" ca="1" si="100"/>
        <v>20929649.279785156</v>
      </c>
      <c r="H630" s="38">
        <f t="shared" si="101"/>
        <v>3.40576171875</v>
      </c>
      <c r="I630" s="6">
        <f t="shared" si="102"/>
        <v>15000</v>
      </c>
      <c r="J630" s="6">
        <f t="shared" si="103"/>
        <v>51086.42578125</v>
      </c>
      <c r="K630" s="6">
        <f t="shared" ca="1" si="104"/>
        <v>352.49562813009987</v>
      </c>
    </row>
    <row r="631" spans="1:11">
      <c r="A631" s="39">
        <f t="shared" ca="1" si="96"/>
        <v>52.293150684931504</v>
      </c>
      <c r="B631" s="20">
        <v>64039</v>
      </c>
      <c r="C631" s="42">
        <f t="shared" si="95"/>
        <v>7.62939453125E-4</v>
      </c>
      <c r="D631">
        <f t="shared" si="97"/>
        <v>144</v>
      </c>
      <c r="E631" s="44">
        <f t="shared" si="98"/>
        <v>0.10986328125</v>
      </c>
      <c r="F631" s="45">
        <f t="shared" si="99"/>
        <v>3.2958984375</v>
      </c>
      <c r="G631" s="40">
        <f t="shared" ca="1" si="100"/>
        <v>20929652.575683594</v>
      </c>
      <c r="H631" s="38">
        <f t="shared" si="101"/>
        <v>3.2958984375</v>
      </c>
      <c r="I631" s="6">
        <f t="shared" si="102"/>
        <v>15000</v>
      </c>
      <c r="J631" s="6">
        <f t="shared" si="103"/>
        <v>49438.4765625</v>
      </c>
      <c r="K631" s="6">
        <f t="shared" ca="1" si="104"/>
        <v>338.46296712127736</v>
      </c>
    </row>
    <row r="632" spans="1:11">
      <c r="A632" s="39">
        <f t="shared" ca="1" si="96"/>
        <v>52.37808219178082</v>
      </c>
      <c r="B632" s="20">
        <v>64070</v>
      </c>
      <c r="C632" s="42">
        <f t="shared" si="95"/>
        <v>7.62939453125E-4</v>
      </c>
      <c r="D632">
        <f t="shared" si="97"/>
        <v>144</v>
      </c>
      <c r="E632" s="44">
        <f t="shared" si="98"/>
        <v>0.10986328125</v>
      </c>
      <c r="F632" s="45">
        <f t="shared" si="99"/>
        <v>3.40576171875</v>
      </c>
      <c r="G632" s="40">
        <f t="shared" ca="1" si="100"/>
        <v>20929655.981445313</v>
      </c>
      <c r="H632" s="38">
        <f t="shared" si="101"/>
        <v>3.40576171875</v>
      </c>
      <c r="I632" s="6">
        <f t="shared" si="102"/>
        <v>15000</v>
      </c>
      <c r="J632" s="6">
        <f t="shared" si="103"/>
        <v>51086.42578125</v>
      </c>
      <c r="K632" s="6">
        <f t="shared" ca="1" si="104"/>
        <v>346.92536456740373</v>
      </c>
    </row>
    <row r="633" spans="1:11">
      <c r="A633" s="39">
        <f t="shared" ca="1" si="96"/>
        <v>52.460273972602742</v>
      </c>
      <c r="B633" s="20">
        <v>64100</v>
      </c>
      <c r="C633" s="42">
        <f t="shared" si="95"/>
        <v>7.62939453125E-4</v>
      </c>
      <c r="D633">
        <f t="shared" si="97"/>
        <v>144</v>
      </c>
      <c r="E633" s="44">
        <f t="shared" si="98"/>
        <v>0.10986328125</v>
      </c>
      <c r="F633" s="45">
        <f t="shared" si="99"/>
        <v>3.2958984375</v>
      </c>
      <c r="G633" s="40">
        <f t="shared" ca="1" si="100"/>
        <v>20929659.27734375</v>
      </c>
      <c r="H633" s="38">
        <f t="shared" si="101"/>
        <v>3.2958984375</v>
      </c>
      <c r="I633" s="6">
        <f t="shared" si="102"/>
        <v>15000</v>
      </c>
      <c r="J633" s="6">
        <f t="shared" si="103"/>
        <v>49438.4765625</v>
      </c>
      <c r="K633" s="6">
        <f t="shared" ca="1" si="104"/>
        <v>333.11445274939996</v>
      </c>
    </row>
    <row r="634" spans="1:11">
      <c r="A634" s="39">
        <f t="shared" ca="1" si="96"/>
        <v>52.545205479452058</v>
      </c>
      <c r="B634" s="20">
        <v>64131</v>
      </c>
      <c r="C634" s="42">
        <f t="shared" si="95"/>
        <v>7.62939453125E-4</v>
      </c>
      <c r="D634">
        <f t="shared" si="97"/>
        <v>144</v>
      </c>
      <c r="E634" s="44">
        <f t="shared" si="98"/>
        <v>0.10986328125</v>
      </c>
      <c r="F634" s="45">
        <f t="shared" si="99"/>
        <v>3.40576171875</v>
      </c>
      <c r="G634" s="40">
        <f t="shared" ca="1" si="100"/>
        <v>20929662.683105469</v>
      </c>
      <c r="H634" s="38">
        <f t="shared" si="101"/>
        <v>3.40576171875</v>
      </c>
      <c r="I634" s="6">
        <f t="shared" si="102"/>
        <v>15000</v>
      </c>
      <c r="J634" s="6">
        <f t="shared" si="103"/>
        <v>51086.42578125</v>
      </c>
      <c r="K634" s="6">
        <f t="shared" ca="1" si="104"/>
        <v>341.44312432664884</v>
      </c>
    </row>
    <row r="635" spans="1:11">
      <c r="A635" s="39">
        <f t="shared" ca="1" si="96"/>
        <v>52.630136986301373</v>
      </c>
      <c r="B635" s="20">
        <v>64162</v>
      </c>
      <c r="C635" s="42">
        <f t="shared" si="95"/>
        <v>7.62939453125E-4</v>
      </c>
      <c r="D635">
        <f t="shared" si="97"/>
        <v>144</v>
      </c>
      <c r="E635" s="44">
        <f t="shared" si="98"/>
        <v>0.10986328125</v>
      </c>
      <c r="F635" s="45">
        <f t="shared" si="99"/>
        <v>3.40576171875</v>
      </c>
      <c r="G635" s="40">
        <f t="shared" ca="1" si="100"/>
        <v>20929666.088867188</v>
      </c>
      <c r="H635" s="38">
        <f t="shared" si="101"/>
        <v>3.40576171875</v>
      </c>
      <c r="I635" s="6">
        <f t="shared" si="102"/>
        <v>15000</v>
      </c>
      <c r="J635" s="6">
        <f t="shared" si="103"/>
        <v>51086.42578125</v>
      </c>
      <c r="K635" s="6">
        <f t="shared" ca="1" si="104"/>
        <v>338.6903544694477</v>
      </c>
    </row>
    <row r="636" spans="1:11">
      <c r="A636" s="39">
        <f t="shared" ca="1" si="96"/>
        <v>52.712328767123289</v>
      </c>
      <c r="B636" s="20">
        <v>64192</v>
      </c>
      <c r="C636" s="42">
        <f t="shared" si="95"/>
        <v>7.62939453125E-4</v>
      </c>
      <c r="D636">
        <f t="shared" si="97"/>
        <v>144</v>
      </c>
      <c r="E636" s="44">
        <f t="shared" si="98"/>
        <v>0.10986328125</v>
      </c>
      <c r="F636" s="45">
        <f t="shared" si="99"/>
        <v>3.2958984375</v>
      </c>
      <c r="G636" s="40">
        <f t="shared" ca="1" si="100"/>
        <v>20929669.384765625</v>
      </c>
      <c r="H636" s="38">
        <f t="shared" si="101"/>
        <v>3.2958984375</v>
      </c>
      <c r="I636" s="6">
        <f t="shared" si="102"/>
        <v>15000</v>
      </c>
      <c r="J636" s="6">
        <f t="shared" si="103"/>
        <v>49438.4765625</v>
      </c>
      <c r="K636" s="6">
        <f t="shared" ca="1" si="104"/>
        <v>325.20727396589729</v>
      </c>
    </row>
    <row r="637" spans="1:11">
      <c r="A637" s="39">
        <f t="shared" ca="1" si="96"/>
        <v>52.797260273972604</v>
      </c>
      <c r="B637" s="20">
        <v>64223</v>
      </c>
      <c r="C637" s="42">
        <f t="shared" si="95"/>
        <v>7.62939453125E-4</v>
      </c>
      <c r="D637">
        <f t="shared" si="97"/>
        <v>144</v>
      </c>
      <c r="E637" s="44">
        <f t="shared" si="98"/>
        <v>0.10986328125</v>
      </c>
      <c r="F637" s="45">
        <f t="shared" si="99"/>
        <v>3.40576171875</v>
      </c>
      <c r="G637" s="40">
        <f t="shared" ca="1" si="100"/>
        <v>20929672.790527344</v>
      </c>
      <c r="H637" s="38">
        <f t="shared" si="101"/>
        <v>3.40576171875</v>
      </c>
      <c r="I637" s="6">
        <f t="shared" si="102"/>
        <v>15000</v>
      </c>
      <c r="J637" s="6">
        <f t="shared" si="103"/>
        <v>51086.42578125</v>
      </c>
      <c r="K637" s="6">
        <f t="shared" ca="1" si="104"/>
        <v>333.3382468403525</v>
      </c>
    </row>
    <row r="638" spans="1:11">
      <c r="A638" s="39">
        <f t="shared" ca="1" si="96"/>
        <v>52.87945205479452</v>
      </c>
      <c r="B638" s="20">
        <v>64253</v>
      </c>
      <c r="C638" s="42">
        <f t="shared" si="95"/>
        <v>7.62939453125E-4</v>
      </c>
      <c r="D638">
        <f t="shared" si="97"/>
        <v>144</v>
      </c>
      <c r="E638" s="44">
        <f t="shared" si="98"/>
        <v>0.10986328125</v>
      </c>
      <c r="F638" s="45">
        <f t="shared" si="99"/>
        <v>3.2958984375</v>
      </c>
      <c r="G638" s="40">
        <f t="shared" ca="1" si="100"/>
        <v>20929676.086425781</v>
      </c>
      <c r="H638" s="38">
        <f t="shared" si="101"/>
        <v>3.2958984375</v>
      </c>
      <c r="I638" s="6">
        <f t="shared" si="102"/>
        <v>15000</v>
      </c>
      <c r="J638" s="6">
        <f t="shared" si="103"/>
        <v>49438.4765625</v>
      </c>
      <c r="K638" s="6">
        <f t="shared" ca="1" si="104"/>
        <v>320.06823085746078</v>
      </c>
    </row>
    <row r="639" spans="1:11">
      <c r="A639" s="39">
        <f t="shared" ca="1" si="96"/>
        <v>52.964383561643835</v>
      </c>
      <c r="B639" s="20">
        <v>64284</v>
      </c>
      <c r="C639" s="42">
        <f t="shared" si="95"/>
        <v>7.62939453125E-4</v>
      </c>
      <c r="D639">
        <f t="shared" si="97"/>
        <v>144</v>
      </c>
      <c r="E639" s="44">
        <f t="shared" si="98"/>
        <v>0.10986328125</v>
      </c>
      <c r="F639" s="45">
        <f t="shared" si="99"/>
        <v>3.40576171875</v>
      </c>
      <c r="G639" s="40">
        <f t="shared" ca="1" si="100"/>
        <v>20929679.4921875</v>
      </c>
      <c r="H639" s="38">
        <f t="shared" si="101"/>
        <v>3.40576171875</v>
      </c>
      <c r="I639" s="6">
        <f t="shared" si="102"/>
        <v>15000</v>
      </c>
      <c r="J639" s="6">
        <f t="shared" si="103"/>
        <v>51086.42578125</v>
      </c>
      <c r="K639" s="6">
        <f t="shared" ca="1" si="104"/>
        <v>328.07071515413668</v>
      </c>
    </row>
    <row r="640" spans="1:11">
      <c r="A640" s="39">
        <f t="shared" ca="1" si="96"/>
        <v>53.049315068493151</v>
      </c>
      <c r="B640" s="20">
        <v>64315</v>
      </c>
      <c r="C640" s="42">
        <f t="shared" si="95"/>
        <v>7.62939453125E-4</v>
      </c>
      <c r="D640">
        <f t="shared" si="97"/>
        <v>144</v>
      </c>
      <c r="E640" s="44">
        <f t="shared" si="98"/>
        <v>0.10986328125</v>
      </c>
      <c r="F640" s="45">
        <f t="shared" si="99"/>
        <v>3.40576171875</v>
      </c>
      <c r="G640" s="40">
        <f t="shared" ca="1" si="100"/>
        <v>20929682.897949219</v>
      </c>
      <c r="H640" s="38">
        <f t="shared" si="101"/>
        <v>3.40576171875</v>
      </c>
      <c r="I640" s="6">
        <f t="shared" si="102"/>
        <v>15000</v>
      </c>
      <c r="J640" s="6">
        <f t="shared" si="103"/>
        <v>51086.42578125</v>
      </c>
      <c r="K640" s="6">
        <f t="shared" ca="1" si="104"/>
        <v>325.42575582895535</v>
      </c>
    </row>
    <row r="641" spans="1:11">
      <c r="A641" s="39">
        <f t="shared" ca="1" si="96"/>
        <v>53.128767123287673</v>
      </c>
      <c r="B641" s="20">
        <v>64344</v>
      </c>
      <c r="C641" s="42">
        <f t="shared" si="95"/>
        <v>7.62939453125E-4</v>
      </c>
      <c r="D641">
        <f t="shared" si="97"/>
        <v>144</v>
      </c>
      <c r="E641" s="44">
        <f t="shared" si="98"/>
        <v>0.10986328125</v>
      </c>
      <c r="F641" s="45">
        <f t="shared" si="99"/>
        <v>3.18603515625</v>
      </c>
      <c r="G641" s="40">
        <f t="shared" ca="1" si="100"/>
        <v>20929686.083984375</v>
      </c>
      <c r="H641" s="38">
        <f t="shared" si="101"/>
        <v>3.18603515625</v>
      </c>
      <c r="I641" s="6">
        <f t="shared" si="102"/>
        <v>15000</v>
      </c>
      <c r="J641" s="6">
        <f t="shared" si="103"/>
        <v>47790.52734375</v>
      </c>
      <c r="K641" s="6">
        <f t="shared" ca="1" si="104"/>
        <v>302.13392484073313</v>
      </c>
    </row>
    <row r="642" spans="1:11">
      <c r="A642" s="39">
        <f t="shared" ca="1" si="96"/>
        <v>53.213698630136989</v>
      </c>
      <c r="B642" s="20">
        <v>64375</v>
      </c>
      <c r="C642" s="42">
        <f t="shared" si="95"/>
        <v>7.62939453125E-4</v>
      </c>
      <c r="D642">
        <f t="shared" si="97"/>
        <v>144</v>
      </c>
      <c r="E642" s="44">
        <f t="shared" si="98"/>
        <v>0.10986328125</v>
      </c>
      <c r="F642" s="45">
        <f t="shared" si="99"/>
        <v>3.40576171875</v>
      </c>
      <c r="G642" s="40">
        <f t="shared" ca="1" si="100"/>
        <v>20929689.489746094</v>
      </c>
      <c r="H642" s="38">
        <f t="shared" si="101"/>
        <v>3.40576171875</v>
      </c>
      <c r="I642" s="6">
        <f t="shared" si="102"/>
        <v>15000</v>
      </c>
      <c r="J642" s="6">
        <f t="shared" si="103"/>
        <v>51086.42578125</v>
      </c>
      <c r="K642" s="6">
        <f t="shared" ca="1" si="104"/>
        <v>320.36690468697287</v>
      </c>
    </row>
    <row r="643" spans="1:11">
      <c r="A643" s="39">
        <f t="shared" ca="1" si="96"/>
        <v>53.295890410958904</v>
      </c>
      <c r="B643" s="20">
        <v>64405</v>
      </c>
      <c r="C643" s="42">
        <f t="shared" si="95"/>
        <v>3.814697265625E-4</v>
      </c>
      <c r="D643">
        <f t="shared" si="97"/>
        <v>144</v>
      </c>
      <c r="E643" s="44">
        <f t="shared" si="98"/>
        <v>5.4931640625E-2</v>
      </c>
      <c r="F643" s="45">
        <f t="shared" si="99"/>
        <v>1.64794921875</v>
      </c>
      <c r="G643" s="40">
        <f t="shared" ca="1" si="100"/>
        <v>20929691.137695313</v>
      </c>
      <c r="H643" s="38">
        <f t="shared" si="101"/>
        <v>1.64794921875</v>
      </c>
      <c r="I643" s="6">
        <f t="shared" si="102"/>
        <v>15000</v>
      </c>
      <c r="J643" s="6">
        <f t="shared" si="103"/>
        <v>24719.23828125</v>
      </c>
      <c r="K643" s="6">
        <f t="shared" ca="1" si="104"/>
        <v>153.80663542271202</v>
      </c>
    </row>
    <row r="644" spans="1:11">
      <c r="A644" s="39">
        <f t="shared" ca="1" si="96"/>
        <v>53.38082191780822</v>
      </c>
      <c r="B644" s="20">
        <v>64436</v>
      </c>
      <c r="C644" s="42">
        <f t="shared" ref="C644:C707" si="105">C596/2</f>
        <v>3.814697265625E-4</v>
      </c>
      <c r="D644">
        <f t="shared" si="97"/>
        <v>144</v>
      </c>
      <c r="E644" s="44">
        <f t="shared" si="98"/>
        <v>5.4931640625E-2</v>
      </c>
      <c r="F644" s="45">
        <f t="shared" si="99"/>
        <v>1.702880859375</v>
      </c>
      <c r="G644" s="40">
        <f t="shared" ca="1" si="100"/>
        <v>20929692.840576172</v>
      </c>
      <c r="H644" s="38">
        <f t="shared" si="101"/>
        <v>1.702880859375</v>
      </c>
      <c r="I644" s="6">
        <f t="shared" si="102"/>
        <v>15000</v>
      </c>
      <c r="J644" s="6">
        <f t="shared" si="103"/>
        <v>25543.212890625</v>
      </c>
      <c r="K644" s="6">
        <f t="shared" ca="1" si="104"/>
        <v>157.65217542334693</v>
      </c>
    </row>
    <row r="645" spans="1:11">
      <c r="A645" s="39">
        <f t="shared" ref="A645:A708" ca="1" si="106">(B645-$B$3)/365</f>
        <v>53.463013698630135</v>
      </c>
      <c r="B645" s="20">
        <v>64466</v>
      </c>
      <c r="C645" s="42">
        <f t="shared" si="105"/>
        <v>3.814697265625E-4</v>
      </c>
      <c r="D645">
        <f t="shared" ref="D645:D708" si="107">(60/10)*24</f>
        <v>144</v>
      </c>
      <c r="E645" s="44">
        <f t="shared" ref="E645:E708" si="108">C645*D645</f>
        <v>5.4931640625E-2</v>
      </c>
      <c r="F645" s="45">
        <f t="shared" ref="F645:F708" si="109">(B645-B644)*E645</f>
        <v>1.64794921875</v>
      </c>
      <c r="G645" s="40">
        <f t="shared" ref="G645:G708" ca="1" si="110">G644+F645</f>
        <v>20929694.488525391</v>
      </c>
      <c r="H645" s="38">
        <f t="shared" ref="H645:H708" si="111">F645</f>
        <v>1.64794921875</v>
      </c>
      <c r="I645" s="6">
        <f t="shared" ref="I645:I708" si="112">$I$3</f>
        <v>15000</v>
      </c>
      <c r="J645" s="6">
        <f t="shared" ref="J645:J708" si="113">H645*I645</f>
        <v>24719.23828125</v>
      </c>
      <c r="K645" s="6">
        <f t="shared" ref="K645:K708" ca="1" si="114">J645/(1+$K$3)^A645</f>
        <v>151.37612727275047</v>
      </c>
    </row>
    <row r="646" spans="1:11">
      <c r="A646" s="39">
        <f t="shared" ca="1" si="106"/>
        <v>53.547945205479451</v>
      </c>
      <c r="B646" s="20">
        <v>64497</v>
      </c>
      <c r="C646" s="42">
        <f t="shared" si="105"/>
        <v>3.814697265625E-4</v>
      </c>
      <c r="D646">
        <f t="shared" si="107"/>
        <v>144</v>
      </c>
      <c r="E646" s="44">
        <f t="shared" si="108"/>
        <v>5.4931640625E-2</v>
      </c>
      <c r="F646" s="45">
        <f t="shared" si="109"/>
        <v>1.702880859375</v>
      </c>
      <c r="G646" s="40">
        <f t="shared" ca="1" si="110"/>
        <v>20929696.19140625</v>
      </c>
      <c r="H646" s="38">
        <f t="shared" si="111"/>
        <v>1.702880859375</v>
      </c>
      <c r="I646" s="6">
        <f t="shared" si="112"/>
        <v>15000</v>
      </c>
      <c r="J646" s="6">
        <f t="shared" si="113"/>
        <v>25543.212890625</v>
      </c>
      <c r="K646" s="6">
        <f t="shared" ca="1" si="114"/>
        <v>155.16089865773458</v>
      </c>
    </row>
    <row r="647" spans="1:11">
      <c r="A647" s="39">
        <f t="shared" ca="1" si="106"/>
        <v>53.632876712328766</v>
      </c>
      <c r="B647" s="20">
        <v>64528</v>
      </c>
      <c r="C647" s="42">
        <f t="shared" si="105"/>
        <v>3.814697265625E-4</v>
      </c>
      <c r="D647">
        <f t="shared" si="107"/>
        <v>144</v>
      </c>
      <c r="E647" s="44">
        <f t="shared" si="108"/>
        <v>5.4931640625E-2</v>
      </c>
      <c r="F647" s="45">
        <f t="shared" si="109"/>
        <v>1.702880859375</v>
      </c>
      <c r="G647" s="40">
        <f t="shared" ca="1" si="110"/>
        <v>20929697.894287109</v>
      </c>
      <c r="H647" s="38">
        <f t="shared" si="111"/>
        <v>1.702880859375</v>
      </c>
      <c r="I647" s="6">
        <f t="shared" si="112"/>
        <v>15000</v>
      </c>
      <c r="J647" s="6">
        <f t="shared" si="113"/>
        <v>25543.212890625</v>
      </c>
      <c r="K647" s="6">
        <f t="shared" ca="1" si="114"/>
        <v>153.90996632256582</v>
      </c>
    </row>
    <row r="648" spans="1:11">
      <c r="A648" s="39">
        <f t="shared" ca="1" si="106"/>
        <v>53.715068493150682</v>
      </c>
      <c r="B648" s="20">
        <v>64558</v>
      </c>
      <c r="C648" s="42">
        <f t="shared" si="105"/>
        <v>3.814697265625E-4</v>
      </c>
      <c r="D648">
        <f t="shared" si="107"/>
        <v>144</v>
      </c>
      <c r="E648" s="44">
        <f t="shared" si="108"/>
        <v>5.4931640625E-2</v>
      </c>
      <c r="F648" s="45">
        <f t="shared" si="109"/>
        <v>1.64794921875</v>
      </c>
      <c r="G648" s="40">
        <f t="shared" ca="1" si="110"/>
        <v>20929699.542236328</v>
      </c>
      <c r="H648" s="38">
        <f t="shared" si="111"/>
        <v>1.64794921875</v>
      </c>
      <c r="I648" s="6">
        <f t="shared" si="112"/>
        <v>15000</v>
      </c>
      <c r="J648" s="6">
        <f t="shared" si="113"/>
        <v>24719.23828125</v>
      </c>
      <c r="K648" s="6">
        <f t="shared" ca="1" si="114"/>
        <v>147.78289349973144</v>
      </c>
    </row>
    <row r="649" spans="1:11">
      <c r="A649" s="39">
        <f t="shared" ca="1" si="106"/>
        <v>53.8</v>
      </c>
      <c r="B649" s="20">
        <v>64589</v>
      </c>
      <c r="C649" s="42">
        <f t="shared" si="105"/>
        <v>3.814697265625E-4</v>
      </c>
      <c r="D649">
        <f t="shared" si="107"/>
        <v>144</v>
      </c>
      <c r="E649" s="44">
        <f t="shared" si="108"/>
        <v>5.4931640625E-2</v>
      </c>
      <c r="F649" s="45">
        <f t="shared" si="109"/>
        <v>1.702880859375</v>
      </c>
      <c r="G649" s="40">
        <f t="shared" ca="1" si="110"/>
        <v>20929701.245117188</v>
      </c>
      <c r="H649" s="38">
        <f t="shared" si="111"/>
        <v>1.702880859375</v>
      </c>
      <c r="I649" s="6">
        <f t="shared" si="112"/>
        <v>15000</v>
      </c>
      <c r="J649" s="6">
        <f t="shared" si="113"/>
        <v>25543.212890625</v>
      </c>
      <c r="K649" s="6">
        <f t="shared" ca="1" si="114"/>
        <v>151.47782530030619</v>
      </c>
    </row>
    <row r="650" spans="1:11">
      <c r="A650" s="39">
        <f t="shared" ca="1" si="106"/>
        <v>53.88219178082192</v>
      </c>
      <c r="B650" s="20">
        <v>64619</v>
      </c>
      <c r="C650" s="42">
        <f t="shared" si="105"/>
        <v>3.814697265625E-4</v>
      </c>
      <c r="D650">
        <f t="shared" si="107"/>
        <v>144</v>
      </c>
      <c r="E650" s="44">
        <f t="shared" si="108"/>
        <v>5.4931640625E-2</v>
      </c>
      <c r="F650" s="45">
        <f t="shared" si="109"/>
        <v>1.64794921875</v>
      </c>
      <c r="G650" s="40">
        <f t="shared" ca="1" si="110"/>
        <v>20929702.893066406</v>
      </c>
      <c r="H650" s="38">
        <f t="shared" si="111"/>
        <v>1.64794921875</v>
      </c>
      <c r="I650" s="6">
        <f t="shared" si="112"/>
        <v>15000</v>
      </c>
      <c r="J650" s="6">
        <f t="shared" si="113"/>
        <v>24719.23828125</v>
      </c>
      <c r="K650" s="6">
        <f t="shared" ca="1" si="114"/>
        <v>145.44757470097579</v>
      </c>
    </row>
    <row r="651" spans="1:11">
      <c r="A651" s="39">
        <f t="shared" ca="1" si="106"/>
        <v>53.967123287671235</v>
      </c>
      <c r="B651" s="20">
        <v>64650</v>
      </c>
      <c r="C651" s="42">
        <f t="shared" si="105"/>
        <v>3.814697265625E-4</v>
      </c>
      <c r="D651">
        <f t="shared" si="107"/>
        <v>144</v>
      </c>
      <c r="E651" s="44">
        <f t="shared" si="108"/>
        <v>5.4931640625E-2</v>
      </c>
      <c r="F651" s="45">
        <f t="shared" si="109"/>
        <v>1.702880859375</v>
      </c>
      <c r="G651" s="40">
        <f t="shared" ca="1" si="110"/>
        <v>20929704.595947266</v>
      </c>
      <c r="H651" s="38">
        <f t="shared" si="111"/>
        <v>1.702880859375</v>
      </c>
      <c r="I651" s="6">
        <f t="shared" si="112"/>
        <v>15000</v>
      </c>
      <c r="J651" s="6">
        <f t="shared" si="113"/>
        <v>25543.212890625</v>
      </c>
      <c r="K651" s="6">
        <f t="shared" ca="1" si="114"/>
        <v>149.08411785121586</v>
      </c>
    </row>
    <row r="652" spans="1:11">
      <c r="A652" s="39">
        <f t="shared" ca="1" si="106"/>
        <v>54.052054794520551</v>
      </c>
      <c r="B652" s="20">
        <v>64681</v>
      </c>
      <c r="C652" s="42">
        <f t="shared" si="105"/>
        <v>3.814697265625E-4</v>
      </c>
      <c r="D652">
        <f t="shared" si="107"/>
        <v>144</v>
      </c>
      <c r="E652" s="44">
        <f t="shared" si="108"/>
        <v>5.4931640625E-2</v>
      </c>
      <c r="F652" s="45">
        <f t="shared" si="109"/>
        <v>1.702880859375</v>
      </c>
      <c r="G652" s="40">
        <f t="shared" ca="1" si="110"/>
        <v>20929706.298828125</v>
      </c>
      <c r="H652" s="38">
        <f t="shared" si="111"/>
        <v>1.702880859375</v>
      </c>
      <c r="I652" s="6">
        <f t="shared" si="112"/>
        <v>15000</v>
      </c>
      <c r="J652" s="6">
        <f t="shared" si="113"/>
        <v>25543.212890625</v>
      </c>
      <c r="K652" s="6">
        <f t="shared" ca="1" si="114"/>
        <v>147.88217750868421</v>
      </c>
    </row>
    <row r="653" spans="1:11">
      <c r="A653" s="39">
        <f t="shared" ca="1" si="106"/>
        <v>54.128767123287673</v>
      </c>
      <c r="B653" s="20">
        <v>64709</v>
      </c>
      <c r="C653" s="42">
        <f t="shared" si="105"/>
        <v>3.814697265625E-4</v>
      </c>
      <c r="D653">
        <f t="shared" si="107"/>
        <v>144</v>
      </c>
      <c r="E653" s="44">
        <f t="shared" si="108"/>
        <v>5.4931640625E-2</v>
      </c>
      <c r="F653" s="45">
        <f t="shared" si="109"/>
        <v>1.5380859375</v>
      </c>
      <c r="G653" s="40">
        <f t="shared" ca="1" si="110"/>
        <v>20929707.836914063</v>
      </c>
      <c r="H653" s="38">
        <f t="shared" si="111"/>
        <v>1.5380859375</v>
      </c>
      <c r="I653" s="6">
        <f t="shared" si="112"/>
        <v>15000</v>
      </c>
      <c r="J653" s="6">
        <f t="shared" si="113"/>
        <v>23071.2890625</v>
      </c>
      <c r="K653" s="6">
        <f t="shared" ca="1" si="114"/>
        <v>132.59796074514932</v>
      </c>
    </row>
    <row r="654" spans="1:11">
      <c r="A654" s="39">
        <f t="shared" ca="1" si="106"/>
        <v>54.213698630136989</v>
      </c>
      <c r="B654" s="20">
        <v>64740</v>
      </c>
      <c r="C654" s="42">
        <f t="shared" si="105"/>
        <v>3.814697265625E-4</v>
      </c>
      <c r="D654">
        <f t="shared" si="107"/>
        <v>144</v>
      </c>
      <c r="E654" s="44">
        <f t="shared" si="108"/>
        <v>5.4931640625E-2</v>
      </c>
      <c r="F654" s="45">
        <f t="shared" si="109"/>
        <v>1.702880859375</v>
      </c>
      <c r="G654" s="40">
        <f t="shared" ca="1" si="110"/>
        <v>20929709.539794922</v>
      </c>
      <c r="H654" s="38">
        <f t="shared" si="111"/>
        <v>1.702880859375</v>
      </c>
      <c r="I654" s="6">
        <f t="shared" si="112"/>
        <v>15000</v>
      </c>
      <c r="J654" s="6">
        <f t="shared" si="113"/>
        <v>25543.212890625</v>
      </c>
      <c r="K654" s="6">
        <f t="shared" ca="1" si="114"/>
        <v>145.62132031226039</v>
      </c>
    </row>
    <row r="655" spans="1:11">
      <c r="A655" s="39">
        <f t="shared" ca="1" si="106"/>
        <v>54.295890410958904</v>
      </c>
      <c r="B655" s="20">
        <v>64770</v>
      </c>
      <c r="C655" s="42">
        <f t="shared" si="105"/>
        <v>3.814697265625E-4</v>
      </c>
      <c r="D655">
        <f t="shared" si="107"/>
        <v>144</v>
      </c>
      <c r="E655" s="44">
        <f t="shared" si="108"/>
        <v>5.4931640625E-2</v>
      </c>
      <c r="F655" s="45">
        <f t="shared" si="109"/>
        <v>1.64794921875</v>
      </c>
      <c r="G655" s="40">
        <f t="shared" ca="1" si="110"/>
        <v>20929711.187744141</v>
      </c>
      <c r="H655" s="38">
        <f t="shared" si="111"/>
        <v>1.64794921875</v>
      </c>
      <c r="I655" s="6">
        <f t="shared" si="112"/>
        <v>15000</v>
      </c>
      <c r="J655" s="6">
        <f t="shared" si="113"/>
        <v>24719.23828125</v>
      </c>
      <c r="K655" s="6">
        <f t="shared" ca="1" si="114"/>
        <v>139.8242140206473</v>
      </c>
    </row>
    <row r="656" spans="1:11">
      <c r="A656" s="39">
        <f t="shared" ca="1" si="106"/>
        <v>54.38082191780822</v>
      </c>
      <c r="B656" s="20">
        <v>64801</v>
      </c>
      <c r="C656" s="42">
        <f t="shared" si="105"/>
        <v>3.814697265625E-4</v>
      </c>
      <c r="D656">
        <f t="shared" si="107"/>
        <v>144</v>
      </c>
      <c r="E656" s="44">
        <f t="shared" si="108"/>
        <v>5.4931640625E-2</v>
      </c>
      <c r="F656" s="45">
        <f t="shared" si="109"/>
        <v>1.702880859375</v>
      </c>
      <c r="G656" s="40">
        <f t="shared" ca="1" si="110"/>
        <v>20929712.890625</v>
      </c>
      <c r="H656" s="38">
        <f t="shared" si="111"/>
        <v>1.702880859375</v>
      </c>
      <c r="I656" s="6">
        <f t="shared" si="112"/>
        <v>15000</v>
      </c>
      <c r="J656" s="6">
        <f t="shared" si="113"/>
        <v>25543.212890625</v>
      </c>
      <c r="K656" s="6">
        <f t="shared" ca="1" si="114"/>
        <v>143.32015947576994</v>
      </c>
    </row>
    <row r="657" spans="1:11">
      <c r="A657" s="39">
        <f t="shared" ca="1" si="106"/>
        <v>54.463013698630135</v>
      </c>
      <c r="B657" s="20">
        <v>64831</v>
      </c>
      <c r="C657" s="42">
        <f t="shared" si="105"/>
        <v>3.814697265625E-4</v>
      </c>
      <c r="D657">
        <f t="shared" si="107"/>
        <v>144</v>
      </c>
      <c r="E657" s="44">
        <f t="shared" si="108"/>
        <v>5.4931640625E-2</v>
      </c>
      <c r="F657" s="45">
        <f t="shared" si="109"/>
        <v>1.64794921875</v>
      </c>
      <c r="G657" s="40">
        <f t="shared" ca="1" si="110"/>
        <v>20929714.538574219</v>
      </c>
      <c r="H657" s="38">
        <f t="shared" si="111"/>
        <v>1.64794921875</v>
      </c>
      <c r="I657" s="6">
        <f t="shared" si="112"/>
        <v>15000</v>
      </c>
      <c r="J657" s="6">
        <f t="shared" si="113"/>
        <v>24719.23828125</v>
      </c>
      <c r="K657" s="6">
        <f t="shared" ca="1" si="114"/>
        <v>137.61466115704587</v>
      </c>
    </row>
    <row r="658" spans="1:11">
      <c r="A658" s="39">
        <f t="shared" ca="1" si="106"/>
        <v>54.547945205479451</v>
      </c>
      <c r="B658" s="20">
        <v>64862</v>
      </c>
      <c r="C658" s="42">
        <f t="shared" si="105"/>
        <v>3.814697265625E-4</v>
      </c>
      <c r="D658">
        <f t="shared" si="107"/>
        <v>144</v>
      </c>
      <c r="E658" s="44">
        <f t="shared" si="108"/>
        <v>5.4931640625E-2</v>
      </c>
      <c r="F658" s="45">
        <f t="shared" si="109"/>
        <v>1.702880859375</v>
      </c>
      <c r="G658" s="40">
        <f t="shared" ca="1" si="110"/>
        <v>20929716.241455078</v>
      </c>
      <c r="H658" s="38">
        <f t="shared" si="111"/>
        <v>1.702880859375</v>
      </c>
      <c r="I658" s="6">
        <f t="shared" si="112"/>
        <v>15000</v>
      </c>
      <c r="J658" s="6">
        <f t="shared" si="113"/>
        <v>25543.212890625</v>
      </c>
      <c r="K658" s="6">
        <f t="shared" ca="1" si="114"/>
        <v>141.05536241612234</v>
      </c>
    </row>
    <row r="659" spans="1:11">
      <c r="A659" s="39">
        <f t="shared" ca="1" si="106"/>
        <v>54.632876712328766</v>
      </c>
      <c r="B659" s="20">
        <v>64893</v>
      </c>
      <c r="C659" s="42">
        <f t="shared" si="105"/>
        <v>3.814697265625E-4</v>
      </c>
      <c r="D659">
        <f t="shared" si="107"/>
        <v>144</v>
      </c>
      <c r="E659" s="44">
        <f t="shared" si="108"/>
        <v>5.4931640625E-2</v>
      </c>
      <c r="F659" s="45">
        <f t="shared" si="109"/>
        <v>1.702880859375</v>
      </c>
      <c r="G659" s="40">
        <f t="shared" ca="1" si="110"/>
        <v>20929717.944335938</v>
      </c>
      <c r="H659" s="38">
        <f t="shared" si="111"/>
        <v>1.702880859375</v>
      </c>
      <c r="I659" s="6">
        <f t="shared" si="112"/>
        <v>15000</v>
      </c>
      <c r="J659" s="6">
        <f t="shared" si="113"/>
        <v>25543.212890625</v>
      </c>
      <c r="K659" s="6">
        <f t="shared" ca="1" si="114"/>
        <v>139.91815120233258</v>
      </c>
    </row>
    <row r="660" spans="1:11">
      <c r="A660" s="39">
        <f t="shared" ca="1" si="106"/>
        <v>54.715068493150682</v>
      </c>
      <c r="B660" s="20">
        <v>64923</v>
      </c>
      <c r="C660" s="42">
        <f t="shared" si="105"/>
        <v>3.814697265625E-4</v>
      </c>
      <c r="D660">
        <f t="shared" si="107"/>
        <v>144</v>
      </c>
      <c r="E660" s="44">
        <f t="shared" si="108"/>
        <v>5.4931640625E-2</v>
      </c>
      <c r="F660" s="45">
        <f t="shared" si="109"/>
        <v>1.64794921875</v>
      </c>
      <c r="G660" s="40">
        <f t="shared" ca="1" si="110"/>
        <v>20929719.592285156</v>
      </c>
      <c r="H660" s="38">
        <f t="shared" si="111"/>
        <v>1.64794921875</v>
      </c>
      <c r="I660" s="6">
        <f t="shared" si="112"/>
        <v>15000</v>
      </c>
      <c r="J660" s="6">
        <f t="shared" si="113"/>
        <v>24719.23828125</v>
      </c>
      <c r="K660" s="6">
        <f t="shared" ca="1" si="114"/>
        <v>134.34808499975586</v>
      </c>
    </row>
    <row r="661" spans="1:11">
      <c r="A661" s="39">
        <f t="shared" ca="1" si="106"/>
        <v>54.8</v>
      </c>
      <c r="B661" s="20">
        <v>64954</v>
      </c>
      <c r="C661" s="42">
        <f t="shared" si="105"/>
        <v>3.814697265625E-4</v>
      </c>
      <c r="D661">
        <f t="shared" si="107"/>
        <v>144</v>
      </c>
      <c r="E661" s="44">
        <f t="shared" si="108"/>
        <v>5.4931640625E-2</v>
      </c>
      <c r="F661" s="45">
        <f t="shared" si="109"/>
        <v>1.702880859375</v>
      </c>
      <c r="G661" s="40">
        <f t="shared" ca="1" si="110"/>
        <v>20929721.295166016</v>
      </c>
      <c r="H661" s="38">
        <f t="shared" si="111"/>
        <v>1.702880859375</v>
      </c>
      <c r="I661" s="6">
        <f t="shared" si="112"/>
        <v>15000</v>
      </c>
      <c r="J661" s="6">
        <f t="shared" si="113"/>
        <v>25543.212890625</v>
      </c>
      <c r="K661" s="6">
        <f t="shared" ca="1" si="114"/>
        <v>137.7071139093693</v>
      </c>
    </row>
    <row r="662" spans="1:11">
      <c r="A662" s="39">
        <f t="shared" ca="1" si="106"/>
        <v>54.88219178082192</v>
      </c>
      <c r="B662" s="20">
        <v>64984</v>
      </c>
      <c r="C662" s="42">
        <f t="shared" si="105"/>
        <v>3.814697265625E-4</v>
      </c>
      <c r="D662">
        <f t="shared" si="107"/>
        <v>144</v>
      </c>
      <c r="E662" s="44">
        <f t="shared" si="108"/>
        <v>5.4931640625E-2</v>
      </c>
      <c r="F662" s="45">
        <f t="shared" si="109"/>
        <v>1.64794921875</v>
      </c>
      <c r="G662" s="40">
        <f t="shared" ca="1" si="110"/>
        <v>20929722.943115234</v>
      </c>
      <c r="H662" s="38">
        <f t="shared" si="111"/>
        <v>1.64794921875</v>
      </c>
      <c r="I662" s="6">
        <f t="shared" si="112"/>
        <v>15000</v>
      </c>
      <c r="J662" s="6">
        <f t="shared" si="113"/>
        <v>24719.23828125</v>
      </c>
      <c r="K662" s="6">
        <f t="shared" ca="1" si="114"/>
        <v>132.22506790997801</v>
      </c>
    </row>
    <row r="663" spans="1:11">
      <c r="A663" s="39">
        <f t="shared" ca="1" si="106"/>
        <v>54.967123287671235</v>
      </c>
      <c r="B663" s="20">
        <v>65015</v>
      </c>
      <c r="C663" s="42">
        <f t="shared" si="105"/>
        <v>3.814697265625E-4</v>
      </c>
      <c r="D663">
        <f t="shared" si="107"/>
        <v>144</v>
      </c>
      <c r="E663" s="44">
        <f t="shared" si="108"/>
        <v>5.4931640625E-2</v>
      </c>
      <c r="F663" s="45">
        <f t="shared" si="109"/>
        <v>1.702880859375</v>
      </c>
      <c r="G663" s="40">
        <f t="shared" ca="1" si="110"/>
        <v>20929724.645996094</v>
      </c>
      <c r="H663" s="38">
        <f t="shared" si="111"/>
        <v>1.702880859375</v>
      </c>
      <c r="I663" s="6">
        <f t="shared" si="112"/>
        <v>15000</v>
      </c>
      <c r="J663" s="6">
        <f t="shared" si="113"/>
        <v>25543.212890625</v>
      </c>
      <c r="K663" s="6">
        <f t="shared" ca="1" si="114"/>
        <v>135.53101622837806</v>
      </c>
    </row>
    <row r="664" spans="1:11">
      <c r="A664" s="39">
        <f t="shared" ca="1" si="106"/>
        <v>55.052054794520551</v>
      </c>
      <c r="B664" s="20">
        <v>65046</v>
      </c>
      <c r="C664" s="42">
        <f t="shared" si="105"/>
        <v>3.814697265625E-4</v>
      </c>
      <c r="D664">
        <f t="shared" si="107"/>
        <v>144</v>
      </c>
      <c r="E664" s="44">
        <f t="shared" si="108"/>
        <v>5.4931640625E-2</v>
      </c>
      <c r="F664" s="45">
        <f t="shared" si="109"/>
        <v>1.702880859375</v>
      </c>
      <c r="G664" s="40">
        <f t="shared" ca="1" si="110"/>
        <v>20929726.348876953</v>
      </c>
      <c r="H664" s="38">
        <f t="shared" si="111"/>
        <v>1.702880859375</v>
      </c>
      <c r="I664" s="6">
        <f t="shared" si="112"/>
        <v>15000</v>
      </c>
      <c r="J664" s="6">
        <f t="shared" si="113"/>
        <v>25543.212890625</v>
      </c>
      <c r="K664" s="6">
        <f t="shared" ca="1" si="114"/>
        <v>134.43834318971292</v>
      </c>
    </row>
    <row r="665" spans="1:11">
      <c r="A665" s="39">
        <f t="shared" ca="1" si="106"/>
        <v>55.128767123287673</v>
      </c>
      <c r="B665" s="20">
        <v>65074</v>
      </c>
      <c r="C665" s="42">
        <f t="shared" si="105"/>
        <v>3.814697265625E-4</v>
      </c>
      <c r="D665">
        <f t="shared" si="107"/>
        <v>144</v>
      </c>
      <c r="E665" s="44">
        <f t="shared" si="108"/>
        <v>5.4931640625E-2</v>
      </c>
      <c r="F665" s="45">
        <f t="shared" si="109"/>
        <v>1.5380859375</v>
      </c>
      <c r="G665" s="40">
        <f t="shared" ca="1" si="110"/>
        <v>20929727.886962891</v>
      </c>
      <c r="H665" s="38">
        <f t="shared" si="111"/>
        <v>1.5380859375</v>
      </c>
      <c r="I665" s="6">
        <f t="shared" si="112"/>
        <v>15000</v>
      </c>
      <c r="J665" s="6">
        <f t="shared" si="113"/>
        <v>23071.2890625</v>
      </c>
      <c r="K665" s="6">
        <f t="shared" ca="1" si="114"/>
        <v>120.54360067740849</v>
      </c>
    </row>
    <row r="666" spans="1:11">
      <c r="A666" s="39">
        <f t="shared" ca="1" si="106"/>
        <v>55.213698630136989</v>
      </c>
      <c r="B666" s="20">
        <v>65105</v>
      </c>
      <c r="C666" s="42">
        <f t="shared" si="105"/>
        <v>3.814697265625E-4</v>
      </c>
      <c r="D666">
        <f t="shared" si="107"/>
        <v>144</v>
      </c>
      <c r="E666" s="44">
        <f t="shared" si="108"/>
        <v>5.4931640625E-2</v>
      </c>
      <c r="F666" s="45">
        <f t="shared" si="109"/>
        <v>1.702880859375</v>
      </c>
      <c r="G666" s="40">
        <f t="shared" ca="1" si="110"/>
        <v>20929729.58984375</v>
      </c>
      <c r="H666" s="38">
        <f t="shared" si="111"/>
        <v>1.702880859375</v>
      </c>
      <c r="I666" s="6">
        <f t="shared" si="112"/>
        <v>15000</v>
      </c>
      <c r="J666" s="6">
        <f t="shared" si="113"/>
        <v>25543.212890625</v>
      </c>
      <c r="K666" s="6">
        <f t="shared" ca="1" si="114"/>
        <v>132.38301846569129</v>
      </c>
    </row>
    <row r="667" spans="1:11">
      <c r="A667" s="39">
        <f t="shared" ca="1" si="106"/>
        <v>55.295890410958904</v>
      </c>
      <c r="B667" s="20">
        <v>65135</v>
      </c>
      <c r="C667" s="42">
        <f t="shared" si="105"/>
        <v>3.814697265625E-4</v>
      </c>
      <c r="D667">
        <f t="shared" si="107"/>
        <v>144</v>
      </c>
      <c r="E667" s="44">
        <f t="shared" si="108"/>
        <v>5.4931640625E-2</v>
      </c>
      <c r="F667" s="45">
        <f t="shared" si="109"/>
        <v>1.64794921875</v>
      </c>
      <c r="G667" s="40">
        <f t="shared" ca="1" si="110"/>
        <v>20929731.237792969</v>
      </c>
      <c r="H667" s="38">
        <f t="shared" si="111"/>
        <v>1.64794921875</v>
      </c>
      <c r="I667" s="6">
        <f t="shared" si="112"/>
        <v>15000</v>
      </c>
      <c r="J667" s="6">
        <f t="shared" si="113"/>
        <v>24719.23828125</v>
      </c>
      <c r="K667" s="6">
        <f t="shared" ca="1" si="114"/>
        <v>127.11292183695211</v>
      </c>
    </row>
    <row r="668" spans="1:11">
      <c r="A668" s="39">
        <f t="shared" ca="1" si="106"/>
        <v>55.38082191780822</v>
      </c>
      <c r="B668" s="20">
        <v>65166</v>
      </c>
      <c r="C668" s="42">
        <f t="shared" si="105"/>
        <v>3.814697265625E-4</v>
      </c>
      <c r="D668">
        <f t="shared" si="107"/>
        <v>144</v>
      </c>
      <c r="E668" s="44">
        <f t="shared" si="108"/>
        <v>5.4931640625E-2</v>
      </c>
      <c r="F668" s="45">
        <f t="shared" si="109"/>
        <v>1.702880859375</v>
      </c>
      <c r="G668" s="40">
        <f t="shared" ca="1" si="110"/>
        <v>20929732.940673828</v>
      </c>
      <c r="H668" s="38">
        <f t="shared" si="111"/>
        <v>1.702880859375</v>
      </c>
      <c r="I668" s="6">
        <f t="shared" si="112"/>
        <v>15000</v>
      </c>
      <c r="J668" s="6">
        <f t="shared" si="113"/>
        <v>25543.212890625</v>
      </c>
      <c r="K668" s="6">
        <f t="shared" ca="1" si="114"/>
        <v>130.29105406888178</v>
      </c>
    </row>
    <row r="669" spans="1:11">
      <c r="A669" s="39">
        <f t="shared" ca="1" si="106"/>
        <v>55.463013698630135</v>
      </c>
      <c r="B669" s="20">
        <v>65196</v>
      </c>
      <c r="C669" s="42">
        <f t="shared" si="105"/>
        <v>3.814697265625E-4</v>
      </c>
      <c r="D669">
        <f t="shared" si="107"/>
        <v>144</v>
      </c>
      <c r="E669" s="44">
        <f t="shared" si="108"/>
        <v>5.4931640625E-2</v>
      </c>
      <c r="F669" s="45">
        <f t="shared" si="109"/>
        <v>1.64794921875</v>
      </c>
      <c r="G669" s="40">
        <f t="shared" ca="1" si="110"/>
        <v>20929734.588623047</v>
      </c>
      <c r="H669" s="38">
        <f t="shared" si="111"/>
        <v>1.64794921875</v>
      </c>
      <c r="I669" s="6">
        <f t="shared" si="112"/>
        <v>15000</v>
      </c>
      <c r="J669" s="6">
        <f t="shared" si="113"/>
        <v>24719.23828125</v>
      </c>
      <c r="K669" s="6">
        <f t="shared" ca="1" si="114"/>
        <v>125.10423741549627</v>
      </c>
    </row>
    <row r="670" spans="1:11">
      <c r="A670" s="39">
        <f t="shared" ca="1" si="106"/>
        <v>55.547945205479451</v>
      </c>
      <c r="B670" s="20">
        <v>65227</v>
      </c>
      <c r="C670" s="42">
        <f t="shared" si="105"/>
        <v>3.814697265625E-4</v>
      </c>
      <c r="D670">
        <f t="shared" si="107"/>
        <v>144</v>
      </c>
      <c r="E670" s="44">
        <f t="shared" si="108"/>
        <v>5.4931640625E-2</v>
      </c>
      <c r="F670" s="45">
        <f t="shared" si="109"/>
        <v>1.702880859375</v>
      </c>
      <c r="G670" s="40">
        <f t="shared" ca="1" si="110"/>
        <v>20929736.291503906</v>
      </c>
      <c r="H670" s="38">
        <f t="shared" si="111"/>
        <v>1.702880859375</v>
      </c>
      <c r="I670" s="6">
        <f t="shared" si="112"/>
        <v>15000</v>
      </c>
      <c r="J670" s="6">
        <f t="shared" si="113"/>
        <v>25543.212890625</v>
      </c>
      <c r="K670" s="6">
        <f t="shared" ca="1" si="114"/>
        <v>128.23214765102031</v>
      </c>
    </row>
    <row r="671" spans="1:11">
      <c r="A671" s="39">
        <f t="shared" ca="1" si="106"/>
        <v>55.632876712328766</v>
      </c>
      <c r="B671" s="20">
        <v>65258</v>
      </c>
      <c r="C671" s="42">
        <f t="shared" si="105"/>
        <v>3.814697265625E-4</v>
      </c>
      <c r="D671">
        <f t="shared" si="107"/>
        <v>144</v>
      </c>
      <c r="E671" s="44">
        <f t="shared" si="108"/>
        <v>5.4931640625E-2</v>
      </c>
      <c r="F671" s="45">
        <f t="shared" si="109"/>
        <v>1.702880859375</v>
      </c>
      <c r="G671" s="40">
        <f t="shared" ca="1" si="110"/>
        <v>20929737.994384766</v>
      </c>
      <c r="H671" s="38">
        <f t="shared" si="111"/>
        <v>1.702880859375</v>
      </c>
      <c r="I671" s="6">
        <f t="shared" si="112"/>
        <v>15000</v>
      </c>
      <c r="J671" s="6">
        <f t="shared" si="113"/>
        <v>25543.212890625</v>
      </c>
      <c r="K671" s="6">
        <f t="shared" ca="1" si="114"/>
        <v>127.19831927484768</v>
      </c>
    </row>
    <row r="672" spans="1:11">
      <c r="A672" s="39">
        <f t="shared" ca="1" si="106"/>
        <v>55.715068493150682</v>
      </c>
      <c r="B672" s="20">
        <v>65288</v>
      </c>
      <c r="C672" s="42">
        <f t="shared" si="105"/>
        <v>3.814697265625E-4</v>
      </c>
      <c r="D672">
        <f t="shared" si="107"/>
        <v>144</v>
      </c>
      <c r="E672" s="44">
        <f t="shared" si="108"/>
        <v>5.4931640625E-2</v>
      </c>
      <c r="F672" s="45">
        <f t="shared" si="109"/>
        <v>1.64794921875</v>
      </c>
      <c r="G672" s="40">
        <f t="shared" ca="1" si="110"/>
        <v>20929739.642333984</v>
      </c>
      <c r="H672" s="38">
        <f t="shared" si="111"/>
        <v>1.64794921875</v>
      </c>
      <c r="I672" s="6">
        <f t="shared" si="112"/>
        <v>15000</v>
      </c>
      <c r="J672" s="6">
        <f t="shared" si="113"/>
        <v>24719.23828125</v>
      </c>
      <c r="K672" s="6">
        <f t="shared" ca="1" si="114"/>
        <v>122.13462272705081</v>
      </c>
    </row>
    <row r="673" spans="1:11">
      <c r="A673" s="39">
        <f t="shared" ca="1" si="106"/>
        <v>55.8</v>
      </c>
      <c r="B673" s="20">
        <v>65319</v>
      </c>
      <c r="C673" s="42">
        <f t="shared" si="105"/>
        <v>3.814697265625E-4</v>
      </c>
      <c r="D673">
        <f t="shared" si="107"/>
        <v>144</v>
      </c>
      <c r="E673" s="44">
        <f t="shared" si="108"/>
        <v>5.4931640625E-2</v>
      </c>
      <c r="F673" s="45">
        <f t="shared" si="109"/>
        <v>1.702880859375</v>
      </c>
      <c r="G673" s="40">
        <f t="shared" ca="1" si="110"/>
        <v>20929741.345214844</v>
      </c>
      <c r="H673" s="38">
        <f t="shared" si="111"/>
        <v>1.702880859375</v>
      </c>
      <c r="I673" s="6">
        <f t="shared" si="112"/>
        <v>15000</v>
      </c>
      <c r="J673" s="6">
        <f t="shared" si="113"/>
        <v>25543.212890625</v>
      </c>
      <c r="K673" s="6">
        <f t="shared" ca="1" si="114"/>
        <v>125.18828537215379</v>
      </c>
    </row>
    <row r="674" spans="1:11">
      <c r="A674" s="39">
        <f t="shared" ca="1" si="106"/>
        <v>55.88219178082192</v>
      </c>
      <c r="B674" s="20">
        <v>65349</v>
      </c>
      <c r="C674" s="42">
        <f t="shared" si="105"/>
        <v>3.814697265625E-4</v>
      </c>
      <c r="D674">
        <f t="shared" si="107"/>
        <v>144</v>
      </c>
      <c r="E674" s="44">
        <f t="shared" si="108"/>
        <v>5.4931640625E-2</v>
      </c>
      <c r="F674" s="45">
        <f t="shared" si="109"/>
        <v>1.64794921875</v>
      </c>
      <c r="G674" s="40">
        <f t="shared" ca="1" si="110"/>
        <v>20929742.993164063</v>
      </c>
      <c r="H674" s="38">
        <f t="shared" si="111"/>
        <v>1.64794921875</v>
      </c>
      <c r="I674" s="6">
        <f t="shared" si="112"/>
        <v>15000</v>
      </c>
      <c r="J674" s="6">
        <f t="shared" si="113"/>
        <v>24719.23828125</v>
      </c>
      <c r="K674" s="6">
        <f t="shared" ca="1" si="114"/>
        <v>120.20460719088909</v>
      </c>
    </row>
    <row r="675" spans="1:11">
      <c r="A675" s="39">
        <f t="shared" ca="1" si="106"/>
        <v>55.967123287671235</v>
      </c>
      <c r="B675" s="20">
        <v>65380</v>
      </c>
      <c r="C675" s="42">
        <f t="shared" si="105"/>
        <v>3.814697265625E-4</v>
      </c>
      <c r="D675">
        <f t="shared" si="107"/>
        <v>144</v>
      </c>
      <c r="E675" s="44">
        <f t="shared" si="108"/>
        <v>5.4931640625E-2</v>
      </c>
      <c r="F675" s="45">
        <f t="shared" si="109"/>
        <v>1.702880859375</v>
      </c>
      <c r="G675" s="40">
        <f t="shared" ca="1" si="110"/>
        <v>20929744.696044922</v>
      </c>
      <c r="H675" s="38">
        <f t="shared" si="111"/>
        <v>1.702880859375</v>
      </c>
      <c r="I675" s="6">
        <f t="shared" si="112"/>
        <v>15000</v>
      </c>
      <c r="J675" s="6">
        <f t="shared" si="113"/>
        <v>25543.212890625</v>
      </c>
      <c r="K675" s="6">
        <f t="shared" ca="1" si="114"/>
        <v>123.21001475307098</v>
      </c>
    </row>
    <row r="676" spans="1:11">
      <c r="A676" s="39">
        <f t="shared" ca="1" si="106"/>
        <v>56.052054794520551</v>
      </c>
      <c r="B676" s="20">
        <v>65411</v>
      </c>
      <c r="C676" s="42">
        <f t="shared" si="105"/>
        <v>3.814697265625E-4</v>
      </c>
      <c r="D676">
        <f t="shared" si="107"/>
        <v>144</v>
      </c>
      <c r="E676" s="44">
        <f t="shared" si="108"/>
        <v>5.4931640625E-2</v>
      </c>
      <c r="F676" s="45">
        <f t="shared" si="109"/>
        <v>1.702880859375</v>
      </c>
      <c r="G676" s="40">
        <f t="shared" ca="1" si="110"/>
        <v>20929746.398925781</v>
      </c>
      <c r="H676" s="38">
        <f t="shared" si="111"/>
        <v>1.702880859375</v>
      </c>
      <c r="I676" s="6">
        <f t="shared" si="112"/>
        <v>15000</v>
      </c>
      <c r="J676" s="6">
        <f t="shared" si="113"/>
        <v>25543.212890625</v>
      </c>
      <c r="K676" s="6">
        <f t="shared" ca="1" si="114"/>
        <v>122.21667562701165</v>
      </c>
    </row>
    <row r="677" spans="1:11">
      <c r="A677" s="39">
        <f t="shared" ca="1" si="106"/>
        <v>56.128767123287673</v>
      </c>
      <c r="B677" s="20">
        <v>65439</v>
      </c>
      <c r="C677" s="42">
        <f t="shared" si="105"/>
        <v>3.814697265625E-4</v>
      </c>
      <c r="D677">
        <f t="shared" si="107"/>
        <v>144</v>
      </c>
      <c r="E677" s="44">
        <f t="shared" si="108"/>
        <v>5.4931640625E-2</v>
      </c>
      <c r="F677" s="45">
        <f t="shared" si="109"/>
        <v>1.5380859375</v>
      </c>
      <c r="G677" s="40">
        <f t="shared" ca="1" si="110"/>
        <v>20929747.937011719</v>
      </c>
      <c r="H677" s="38">
        <f t="shared" si="111"/>
        <v>1.5380859375</v>
      </c>
      <c r="I677" s="6">
        <f t="shared" si="112"/>
        <v>15000</v>
      </c>
      <c r="J677" s="6">
        <f t="shared" si="113"/>
        <v>23071.2890625</v>
      </c>
      <c r="K677" s="6">
        <f t="shared" ca="1" si="114"/>
        <v>109.58509152491682</v>
      </c>
    </row>
    <row r="678" spans="1:11">
      <c r="A678" s="39">
        <f t="shared" ca="1" si="106"/>
        <v>56.213698630136989</v>
      </c>
      <c r="B678" s="20">
        <v>65470</v>
      </c>
      <c r="C678" s="42">
        <f t="shared" si="105"/>
        <v>3.814697265625E-4</v>
      </c>
      <c r="D678">
        <f t="shared" si="107"/>
        <v>144</v>
      </c>
      <c r="E678" s="44">
        <f t="shared" si="108"/>
        <v>5.4931640625E-2</v>
      </c>
      <c r="F678" s="45">
        <f t="shared" si="109"/>
        <v>1.702880859375</v>
      </c>
      <c r="G678" s="40">
        <f t="shared" ca="1" si="110"/>
        <v>20929749.639892578</v>
      </c>
      <c r="H678" s="38">
        <f t="shared" si="111"/>
        <v>1.702880859375</v>
      </c>
      <c r="I678" s="6">
        <f t="shared" si="112"/>
        <v>15000</v>
      </c>
      <c r="J678" s="6">
        <f t="shared" si="113"/>
        <v>25543.212890625</v>
      </c>
      <c r="K678" s="6">
        <f t="shared" ca="1" si="114"/>
        <v>120.34819860517391</v>
      </c>
    </row>
    <row r="679" spans="1:11">
      <c r="A679" s="39">
        <f t="shared" ca="1" si="106"/>
        <v>56.295890410958904</v>
      </c>
      <c r="B679" s="20">
        <v>65500</v>
      </c>
      <c r="C679" s="42">
        <f t="shared" si="105"/>
        <v>3.814697265625E-4</v>
      </c>
      <c r="D679">
        <f t="shared" si="107"/>
        <v>144</v>
      </c>
      <c r="E679" s="44">
        <f t="shared" si="108"/>
        <v>5.4931640625E-2</v>
      </c>
      <c r="F679" s="45">
        <f t="shared" si="109"/>
        <v>1.64794921875</v>
      </c>
      <c r="G679" s="40">
        <f t="shared" ca="1" si="110"/>
        <v>20929751.287841797</v>
      </c>
      <c r="H679" s="38">
        <f t="shared" si="111"/>
        <v>1.64794921875</v>
      </c>
      <c r="I679" s="6">
        <f t="shared" si="112"/>
        <v>15000</v>
      </c>
      <c r="J679" s="6">
        <f t="shared" si="113"/>
        <v>24719.23828125</v>
      </c>
      <c r="K679" s="6">
        <f t="shared" ca="1" si="114"/>
        <v>115.55720166995648</v>
      </c>
    </row>
    <row r="680" spans="1:11">
      <c r="A680" s="39">
        <f t="shared" ca="1" si="106"/>
        <v>56.38082191780822</v>
      </c>
      <c r="B680" s="20">
        <v>65531</v>
      </c>
      <c r="C680" s="42">
        <f t="shared" si="105"/>
        <v>3.814697265625E-4</v>
      </c>
      <c r="D680">
        <f t="shared" si="107"/>
        <v>144</v>
      </c>
      <c r="E680" s="44">
        <f t="shared" si="108"/>
        <v>5.4931640625E-2</v>
      </c>
      <c r="F680" s="45">
        <f t="shared" si="109"/>
        <v>1.702880859375</v>
      </c>
      <c r="G680" s="40">
        <f t="shared" ca="1" si="110"/>
        <v>20929752.990722656</v>
      </c>
      <c r="H680" s="38">
        <f t="shared" si="111"/>
        <v>1.702880859375</v>
      </c>
      <c r="I680" s="6">
        <f t="shared" si="112"/>
        <v>15000</v>
      </c>
      <c r="J680" s="6">
        <f t="shared" si="113"/>
        <v>25543.212890625</v>
      </c>
      <c r="K680" s="6">
        <f t="shared" ca="1" si="114"/>
        <v>118.44641278989253</v>
      </c>
    </row>
    <row r="681" spans="1:11">
      <c r="A681" s="39">
        <f t="shared" ca="1" si="106"/>
        <v>56.463013698630135</v>
      </c>
      <c r="B681" s="20">
        <v>65561</v>
      </c>
      <c r="C681" s="42">
        <f t="shared" si="105"/>
        <v>3.814697265625E-4</v>
      </c>
      <c r="D681">
        <f t="shared" si="107"/>
        <v>144</v>
      </c>
      <c r="E681" s="44">
        <f t="shared" si="108"/>
        <v>5.4931640625E-2</v>
      </c>
      <c r="F681" s="45">
        <f t="shared" si="109"/>
        <v>1.64794921875</v>
      </c>
      <c r="G681" s="40">
        <f t="shared" ca="1" si="110"/>
        <v>20929754.638671875</v>
      </c>
      <c r="H681" s="38">
        <f t="shared" si="111"/>
        <v>1.64794921875</v>
      </c>
      <c r="I681" s="6">
        <f t="shared" si="112"/>
        <v>15000</v>
      </c>
      <c r="J681" s="6">
        <f t="shared" si="113"/>
        <v>24719.23828125</v>
      </c>
      <c r="K681" s="6">
        <f t="shared" ca="1" si="114"/>
        <v>113.73112492317844</v>
      </c>
    </row>
    <row r="682" spans="1:11">
      <c r="A682" s="39">
        <f t="shared" ca="1" si="106"/>
        <v>56.547945205479451</v>
      </c>
      <c r="B682" s="20">
        <v>65592</v>
      </c>
      <c r="C682" s="42">
        <f t="shared" si="105"/>
        <v>3.814697265625E-4</v>
      </c>
      <c r="D682">
        <f t="shared" si="107"/>
        <v>144</v>
      </c>
      <c r="E682" s="44">
        <f t="shared" si="108"/>
        <v>5.4931640625E-2</v>
      </c>
      <c r="F682" s="45">
        <f t="shared" si="109"/>
        <v>1.702880859375</v>
      </c>
      <c r="G682" s="40">
        <f t="shared" ca="1" si="110"/>
        <v>20929756.341552734</v>
      </c>
      <c r="H682" s="38">
        <f t="shared" si="111"/>
        <v>1.702880859375</v>
      </c>
      <c r="I682" s="6">
        <f t="shared" si="112"/>
        <v>15000</v>
      </c>
      <c r="J682" s="6">
        <f t="shared" si="113"/>
        <v>25543.212890625</v>
      </c>
      <c r="K682" s="6">
        <f t="shared" ca="1" si="114"/>
        <v>116.57467968274575</v>
      </c>
    </row>
    <row r="683" spans="1:11">
      <c r="A683" s="39">
        <f t="shared" ca="1" si="106"/>
        <v>56.632876712328766</v>
      </c>
      <c r="B683" s="20">
        <v>65623</v>
      </c>
      <c r="C683" s="42">
        <f t="shared" si="105"/>
        <v>3.814697265625E-4</v>
      </c>
      <c r="D683">
        <f t="shared" si="107"/>
        <v>144</v>
      </c>
      <c r="E683" s="44">
        <f t="shared" si="108"/>
        <v>5.4931640625E-2</v>
      </c>
      <c r="F683" s="45">
        <f t="shared" si="109"/>
        <v>1.702880859375</v>
      </c>
      <c r="G683" s="40">
        <f t="shared" ca="1" si="110"/>
        <v>20929758.044433594</v>
      </c>
      <c r="H683" s="38">
        <f t="shared" si="111"/>
        <v>1.702880859375</v>
      </c>
      <c r="I683" s="6">
        <f t="shared" si="112"/>
        <v>15000</v>
      </c>
      <c r="J683" s="6">
        <f t="shared" si="113"/>
        <v>25543.212890625</v>
      </c>
      <c r="K683" s="6">
        <f t="shared" ca="1" si="114"/>
        <v>115.634835704407</v>
      </c>
    </row>
    <row r="684" spans="1:11">
      <c r="A684" s="39">
        <f t="shared" ca="1" si="106"/>
        <v>56.715068493150682</v>
      </c>
      <c r="B684" s="20">
        <v>65653</v>
      </c>
      <c r="C684" s="42">
        <f t="shared" si="105"/>
        <v>3.814697265625E-4</v>
      </c>
      <c r="D684">
        <f t="shared" si="107"/>
        <v>144</v>
      </c>
      <c r="E684" s="44">
        <f t="shared" si="108"/>
        <v>5.4931640625E-2</v>
      </c>
      <c r="F684" s="45">
        <f t="shared" si="109"/>
        <v>1.64794921875</v>
      </c>
      <c r="G684" s="40">
        <f t="shared" ca="1" si="110"/>
        <v>20929759.692382813</v>
      </c>
      <c r="H684" s="38">
        <f t="shared" si="111"/>
        <v>1.64794921875</v>
      </c>
      <c r="I684" s="6">
        <f t="shared" si="112"/>
        <v>15000</v>
      </c>
      <c r="J684" s="6">
        <f t="shared" si="113"/>
        <v>24719.23828125</v>
      </c>
      <c r="K684" s="6">
        <f t="shared" ca="1" si="114"/>
        <v>111.03147520640984</v>
      </c>
    </row>
    <row r="685" spans="1:11">
      <c r="A685" s="39">
        <f t="shared" ca="1" si="106"/>
        <v>56.8</v>
      </c>
      <c r="B685" s="20">
        <v>65684</v>
      </c>
      <c r="C685" s="42">
        <f t="shared" si="105"/>
        <v>3.814697265625E-4</v>
      </c>
      <c r="D685">
        <f t="shared" si="107"/>
        <v>144</v>
      </c>
      <c r="E685" s="44">
        <f t="shared" si="108"/>
        <v>5.4931640625E-2</v>
      </c>
      <c r="F685" s="45">
        <f t="shared" si="109"/>
        <v>1.702880859375</v>
      </c>
      <c r="G685" s="40">
        <f t="shared" ca="1" si="110"/>
        <v>20929761.395263672</v>
      </c>
      <c r="H685" s="38">
        <f t="shared" si="111"/>
        <v>1.702880859375</v>
      </c>
      <c r="I685" s="6">
        <f t="shared" si="112"/>
        <v>15000</v>
      </c>
      <c r="J685" s="6">
        <f t="shared" si="113"/>
        <v>25543.212890625</v>
      </c>
      <c r="K685" s="6">
        <f t="shared" ca="1" si="114"/>
        <v>113.80753215650346</v>
      </c>
    </row>
    <row r="686" spans="1:11">
      <c r="A686" s="39">
        <f t="shared" ca="1" si="106"/>
        <v>56.88219178082192</v>
      </c>
      <c r="B686" s="20">
        <v>65714</v>
      </c>
      <c r="C686" s="42">
        <f t="shared" si="105"/>
        <v>3.814697265625E-4</v>
      </c>
      <c r="D686">
        <f t="shared" si="107"/>
        <v>144</v>
      </c>
      <c r="E686" s="44">
        <f t="shared" si="108"/>
        <v>5.4931640625E-2</v>
      </c>
      <c r="F686" s="45">
        <f t="shared" si="109"/>
        <v>1.64794921875</v>
      </c>
      <c r="G686" s="40">
        <f t="shared" ca="1" si="110"/>
        <v>20929763.043212891</v>
      </c>
      <c r="H686" s="38">
        <f t="shared" si="111"/>
        <v>1.64794921875</v>
      </c>
      <c r="I686" s="6">
        <f t="shared" si="112"/>
        <v>15000</v>
      </c>
      <c r="J686" s="6">
        <f t="shared" si="113"/>
        <v>24719.23828125</v>
      </c>
      <c r="K686" s="6">
        <f t="shared" ca="1" si="114"/>
        <v>109.27691562808101</v>
      </c>
    </row>
    <row r="687" spans="1:11">
      <c r="A687" s="39">
        <f t="shared" ca="1" si="106"/>
        <v>56.967123287671235</v>
      </c>
      <c r="B687" s="20">
        <v>65745</v>
      </c>
      <c r="C687" s="42">
        <f t="shared" si="105"/>
        <v>3.814697265625E-4</v>
      </c>
      <c r="D687">
        <f t="shared" si="107"/>
        <v>144</v>
      </c>
      <c r="E687" s="44">
        <f t="shared" si="108"/>
        <v>5.4931640625E-2</v>
      </c>
      <c r="F687" s="45">
        <f t="shared" si="109"/>
        <v>1.702880859375</v>
      </c>
      <c r="G687" s="40">
        <f t="shared" ca="1" si="110"/>
        <v>20929764.74609375</v>
      </c>
      <c r="H687" s="38">
        <f t="shared" si="111"/>
        <v>1.702880859375</v>
      </c>
      <c r="I687" s="6">
        <f t="shared" si="112"/>
        <v>15000</v>
      </c>
      <c r="J687" s="6">
        <f t="shared" si="113"/>
        <v>25543.212890625</v>
      </c>
      <c r="K687" s="6">
        <f t="shared" ca="1" si="114"/>
        <v>112.00910432097352</v>
      </c>
    </row>
    <row r="688" spans="1:11">
      <c r="A688" s="39">
        <f t="shared" ca="1" si="106"/>
        <v>57.052054794520551</v>
      </c>
      <c r="B688" s="20">
        <v>65776</v>
      </c>
      <c r="C688" s="42">
        <f t="shared" si="105"/>
        <v>3.814697265625E-4</v>
      </c>
      <c r="D688">
        <f t="shared" si="107"/>
        <v>144</v>
      </c>
      <c r="E688" s="44">
        <f t="shared" si="108"/>
        <v>5.4931640625E-2</v>
      </c>
      <c r="F688" s="45">
        <f t="shared" si="109"/>
        <v>1.702880859375</v>
      </c>
      <c r="G688" s="40">
        <f t="shared" ca="1" si="110"/>
        <v>20929766.448974609</v>
      </c>
      <c r="H688" s="38">
        <f t="shared" si="111"/>
        <v>1.702880859375</v>
      </c>
      <c r="I688" s="6">
        <f t="shared" si="112"/>
        <v>15000</v>
      </c>
      <c r="J688" s="6">
        <f t="shared" si="113"/>
        <v>25543.212890625</v>
      </c>
      <c r="K688" s="6">
        <f t="shared" ca="1" si="114"/>
        <v>111.1060687518288</v>
      </c>
    </row>
    <row r="689" spans="1:11">
      <c r="A689" s="39">
        <f t="shared" ca="1" si="106"/>
        <v>57.131506849315066</v>
      </c>
      <c r="B689" s="20">
        <v>65805</v>
      </c>
      <c r="C689" s="42">
        <f t="shared" si="105"/>
        <v>3.814697265625E-4</v>
      </c>
      <c r="D689">
        <f t="shared" si="107"/>
        <v>144</v>
      </c>
      <c r="E689" s="44">
        <f t="shared" si="108"/>
        <v>5.4931640625E-2</v>
      </c>
      <c r="F689" s="45">
        <f t="shared" si="109"/>
        <v>1.593017578125</v>
      </c>
      <c r="G689" s="40">
        <f t="shared" ca="1" si="110"/>
        <v>20929768.041992188</v>
      </c>
      <c r="H689" s="38">
        <f t="shared" si="111"/>
        <v>1.593017578125</v>
      </c>
      <c r="I689" s="6">
        <f t="shared" si="112"/>
        <v>15000</v>
      </c>
      <c r="J689" s="6">
        <f t="shared" si="113"/>
        <v>23895.263671875</v>
      </c>
      <c r="K689" s="6">
        <f t="shared" ca="1" si="114"/>
        <v>103.15382855946504</v>
      </c>
    </row>
    <row r="690" spans="1:11">
      <c r="A690" s="39">
        <f t="shared" ca="1" si="106"/>
        <v>57.216438356164382</v>
      </c>
      <c r="B690" s="20">
        <v>65836</v>
      </c>
      <c r="C690" s="42">
        <f t="shared" si="105"/>
        <v>3.814697265625E-4</v>
      </c>
      <c r="D690">
        <f t="shared" si="107"/>
        <v>144</v>
      </c>
      <c r="E690" s="44">
        <f t="shared" si="108"/>
        <v>5.4931640625E-2</v>
      </c>
      <c r="F690" s="45">
        <f t="shared" si="109"/>
        <v>1.702880859375</v>
      </c>
      <c r="G690" s="40">
        <f t="shared" ca="1" si="110"/>
        <v>20929769.744873047</v>
      </c>
      <c r="H690" s="38">
        <f t="shared" si="111"/>
        <v>1.702880859375</v>
      </c>
      <c r="I690" s="6">
        <f t="shared" si="112"/>
        <v>15000</v>
      </c>
      <c r="J690" s="6">
        <f t="shared" si="113"/>
        <v>25543.212890625</v>
      </c>
      <c r="K690" s="6">
        <f t="shared" ca="1" si="114"/>
        <v>109.37888811932297</v>
      </c>
    </row>
    <row r="691" spans="1:11">
      <c r="A691" s="39">
        <f t="shared" ca="1" si="106"/>
        <v>57.298630136986304</v>
      </c>
      <c r="B691" s="20">
        <v>65866</v>
      </c>
      <c r="C691" s="42">
        <f t="shared" si="105"/>
        <v>1.9073486328125E-4</v>
      </c>
      <c r="D691">
        <f t="shared" si="107"/>
        <v>144</v>
      </c>
      <c r="E691" s="44">
        <f t="shared" si="108"/>
        <v>2.74658203125E-2</v>
      </c>
      <c r="F691" s="45">
        <f t="shared" si="109"/>
        <v>0.823974609375</v>
      </c>
      <c r="G691" s="40">
        <f t="shared" ca="1" si="110"/>
        <v>20929770.568847656</v>
      </c>
      <c r="H691" s="38">
        <f t="shared" si="111"/>
        <v>0.823974609375</v>
      </c>
      <c r="I691" s="6">
        <f t="shared" si="112"/>
        <v>15000</v>
      </c>
      <c r="J691" s="6">
        <f t="shared" si="113"/>
        <v>12359.619140625</v>
      </c>
      <c r="K691" s="6">
        <f t="shared" ca="1" si="114"/>
        <v>52.512286761792915</v>
      </c>
    </row>
    <row r="692" spans="1:11">
      <c r="A692" s="39">
        <f t="shared" ca="1" si="106"/>
        <v>57.38356164383562</v>
      </c>
      <c r="B692" s="20">
        <v>65897</v>
      </c>
      <c r="C692" s="42">
        <f t="shared" si="105"/>
        <v>1.9073486328125E-4</v>
      </c>
      <c r="D692">
        <f t="shared" si="107"/>
        <v>144</v>
      </c>
      <c r="E692" s="44">
        <f t="shared" si="108"/>
        <v>2.74658203125E-2</v>
      </c>
      <c r="F692" s="45">
        <f t="shared" si="109"/>
        <v>0.8514404296875</v>
      </c>
      <c r="G692" s="40">
        <f t="shared" ca="1" si="110"/>
        <v>20929771.420288086</v>
      </c>
      <c r="H692" s="38">
        <f t="shared" si="111"/>
        <v>0.8514404296875</v>
      </c>
      <c r="I692" s="6">
        <f t="shared" si="112"/>
        <v>15000</v>
      </c>
      <c r="J692" s="6">
        <f t="shared" si="113"/>
        <v>12771.6064453125</v>
      </c>
      <c r="K692" s="6">
        <f t="shared" ca="1" si="114"/>
        <v>53.825221660292534</v>
      </c>
    </row>
    <row r="693" spans="1:11">
      <c r="A693" s="39">
        <f t="shared" ca="1" si="106"/>
        <v>57.465753424657535</v>
      </c>
      <c r="B693" s="20">
        <v>65927</v>
      </c>
      <c r="C693" s="42">
        <f t="shared" si="105"/>
        <v>1.9073486328125E-4</v>
      </c>
      <c r="D693">
        <f t="shared" si="107"/>
        <v>144</v>
      </c>
      <c r="E693" s="44">
        <f t="shared" si="108"/>
        <v>2.74658203125E-2</v>
      </c>
      <c r="F693" s="45">
        <f t="shared" si="109"/>
        <v>0.823974609375</v>
      </c>
      <c r="G693" s="40">
        <f t="shared" ca="1" si="110"/>
        <v>20929772.244262695</v>
      </c>
      <c r="H693" s="38">
        <f t="shared" si="111"/>
        <v>0.823974609375</v>
      </c>
      <c r="I693" s="6">
        <f t="shared" si="112"/>
        <v>15000</v>
      </c>
      <c r="J693" s="6">
        <f t="shared" si="113"/>
        <v>12359.619140625</v>
      </c>
      <c r="K693" s="6">
        <f t="shared" ca="1" si="114"/>
        <v>51.682468590444962</v>
      </c>
    </row>
    <row r="694" spans="1:11">
      <c r="A694" s="39">
        <f t="shared" ca="1" si="106"/>
        <v>57.550684931506851</v>
      </c>
      <c r="B694" s="20">
        <v>65958</v>
      </c>
      <c r="C694" s="42">
        <f t="shared" si="105"/>
        <v>1.9073486328125E-4</v>
      </c>
      <c r="D694">
        <f t="shared" si="107"/>
        <v>144</v>
      </c>
      <c r="E694" s="44">
        <f t="shared" si="108"/>
        <v>2.74658203125E-2</v>
      </c>
      <c r="F694" s="45">
        <f t="shared" si="109"/>
        <v>0.8514404296875</v>
      </c>
      <c r="G694" s="40">
        <f t="shared" ca="1" si="110"/>
        <v>20929773.095703125</v>
      </c>
      <c r="H694" s="38">
        <f t="shared" si="111"/>
        <v>0.8514404296875</v>
      </c>
      <c r="I694" s="6">
        <f t="shared" si="112"/>
        <v>15000</v>
      </c>
      <c r="J694" s="6">
        <f t="shared" si="113"/>
        <v>12771.6064453125</v>
      </c>
      <c r="K694" s="6">
        <f t="shared" ca="1" si="114"/>
        <v>52.97465601623378</v>
      </c>
    </row>
    <row r="695" spans="1:11">
      <c r="A695" s="39">
        <f t="shared" ca="1" si="106"/>
        <v>57.635616438356166</v>
      </c>
      <c r="B695" s="20">
        <v>65989</v>
      </c>
      <c r="C695" s="42">
        <f t="shared" si="105"/>
        <v>1.9073486328125E-4</v>
      </c>
      <c r="D695">
        <f t="shared" si="107"/>
        <v>144</v>
      </c>
      <c r="E695" s="44">
        <f t="shared" si="108"/>
        <v>2.74658203125E-2</v>
      </c>
      <c r="F695" s="45">
        <f t="shared" si="109"/>
        <v>0.8514404296875</v>
      </c>
      <c r="G695" s="40">
        <f t="shared" ca="1" si="110"/>
        <v>20929773.947143555</v>
      </c>
      <c r="H695" s="38">
        <f t="shared" si="111"/>
        <v>0.8514404296875</v>
      </c>
      <c r="I695" s="6">
        <f t="shared" si="112"/>
        <v>15000</v>
      </c>
      <c r="J695" s="6">
        <f t="shared" si="113"/>
        <v>12771.6064453125</v>
      </c>
      <c r="K695" s="6">
        <f t="shared" ca="1" si="114"/>
        <v>52.547565745885919</v>
      </c>
    </row>
    <row r="696" spans="1:11">
      <c r="A696" s="39">
        <f t="shared" ca="1" si="106"/>
        <v>57.717808219178082</v>
      </c>
      <c r="B696" s="20">
        <v>66019</v>
      </c>
      <c r="C696" s="42">
        <f t="shared" si="105"/>
        <v>1.9073486328125E-4</v>
      </c>
      <c r="D696">
        <f t="shared" si="107"/>
        <v>144</v>
      </c>
      <c r="E696" s="44">
        <f t="shared" si="108"/>
        <v>2.74658203125E-2</v>
      </c>
      <c r="F696" s="45">
        <f t="shared" si="109"/>
        <v>0.823974609375</v>
      </c>
      <c r="G696" s="40">
        <f t="shared" ca="1" si="110"/>
        <v>20929774.771118164</v>
      </c>
      <c r="H696" s="38">
        <f t="shared" si="111"/>
        <v>0.823974609375</v>
      </c>
      <c r="I696" s="6">
        <f t="shared" si="112"/>
        <v>15000</v>
      </c>
      <c r="J696" s="6">
        <f t="shared" si="113"/>
        <v>12359.619140625</v>
      </c>
      <c r="K696" s="6">
        <f t="shared" ca="1" si="114"/>
        <v>50.455675469508712</v>
      </c>
    </row>
    <row r="697" spans="1:11">
      <c r="A697" s="39">
        <f t="shared" ca="1" si="106"/>
        <v>57.802739726027397</v>
      </c>
      <c r="B697" s="20">
        <v>66050</v>
      </c>
      <c r="C697" s="42">
        <f t="shared" si="105"/>
        <v>1.9073486328125E-4</v>
      </c>
      <c r="D697">
        <f t="shared" si="107"/>
        <v>144</v>
      </c>
      <c r="E697" s="44">
        <f t="shared" si="108"/>
        <v>2.74658203125E-2</v>
      </c>
      <c r="F697" s="45">
        <f t="shared" si="109"/>
        <v>0.8514404296875</v>
      </c>
      <c r="G697" s="40">
        <f t="shared" ca="1" si="110"/>
        <v>20929775.622558594</v>
      </c>
      <c r="H697" s="38">
        <f t="shared" si="111"/>
        <v>0.8514404296875</v>
      </c>
      <c r="I697" s="6">
        <f t="shared" si="112"/>
        <v>15000</v>
      </c>
      <c r="J697" s="6">
        <f t="shared" si="113"/>
        <v>12771.6064453125</v>
      </c>
      <c r="K697" s="6">
        <f t="shared" ca="1" si="114"/>
        <v>51.717190083255971</v>
      </c>
    </row>
    <row r="698" spans="1:11">
      <c r="A698" s="39">
        <f t="shared" ca="1" si="106"/>
        <v>57.884931506849313</v>
      </c>
      <c r="B698" s="20">
        <v>66080</v>
      </c>
      <c r="C698" s="42">
        <f t="shared" si="105"/>
        <v>1.9073486328125E-4</v>
      </c>
      <c r="D698">
        <f t="shared" si="107"/>
        <v>144</v>
      </c>
      <c r="E698" s="44">
        <f t="shared" si="108"/>
        <v>2.74658203125E-2</v>
      </c>
      <c r="F698" s="45">
        <f t="shared" si="109"/>
        <v>0.823974609375</v>
      </c>
      <c r="G698" s="40">
        <f t="shared" ca="1" si="110"/>
        <v>20929776.446533203</v>
      </c>
      <c r="H698" s="38">
        <f t="shared" si="111"/>
        <v>0.823974609375</v>
      </c>
      <c r="I698" s="6">
        <f t="shared" si="112"/>
        <v>15000</v>
      </c>
      <c r="J698" s="6">
        <f t="shared" si="113"/>
        <v>12359.619140625</v>
      </c>
      <c r="K698" s="6">
        <f t="shared" ca="1" si="114"/>
        <v>49.658356614548907</v>
      </c>
    </row>
    <row r="699" spans="1:11">
      <c r="A699" s="39">
        <f t="shared" ca="1" si="106"/>
        <v>57.969863013698628</v>
      </c>
      <c r="B699" s="20">
        <v>66111</v>
      </c>
      <c r="C699" s="42">
        <f t="shared" si="105"/>
        <v>1.9073486328125E-4</v>
      </c>
      <c r="D699">
        <f t="shared" si="107"/>
        <v>144</v>
      </c>
      <c r="E699" s="44">
        <f t="shared" si="108"/>
        <v>2.74658203125E-2</v>
      </c>
      <c r="F699" s="45">
        <f t="shared" si="109"/>
        <v>0.8514404296875</v>
      </c>
      <c r="G699" s="40">
        <f t="shared" ca="1" si="110"/>
        <v>20929777.297973633</v>
      </c>
      <c r="H699" s="38">
        <f t="shared" si="111"/>
        <v>0.8514404296875</v>
      </c>
      <c r="I699" s="6">
        <f t="shared" si="112"/>
        <v>15000</v>
      </c>
      <c r="J699" s="6">
        <f t="shared" si="113"/>
        <v>12771.6064453125</v>
      </c>
      <c r="K699" s="6">
        <f t="shared" ca="1" si="114"/>
        <v>50.899936317545531</v>
      </c>
    </row>
    <row r="700" spans="1:11">
      <c r="A700" s="39">
        <f t="shared" ca="1" si="106"/>
        <v>58.054794520547944</v>
      </c>
      <c r="B700" s="20">
        <v>66142</v>
      </c>
      <c r="C700" s="42">
        <f t="shared" si="105"/>
        <v>1.9073486328125E-4</v>
      </c>
      <c r="D700">
        <f t="shared" si="107"/>
        <v>144</v>
      </c>
      <c r="E700" s="44">
        <f t="shared" si="108"/>
        <v>2.74658203125E-2</v>
      </c>
      <c r="F700" s="45">
        <f t="shared" si="109"/>
        <v>0.8514404296875</v>
      </c>
      <c r="G700" s="40">
        <f t="shared" ca="1" si="110"/>
        <v>20929778.149414063</v>
      </c>
      <c r="H700" s="38">
        <f t="shared" si="111"/>
        <v>0.8514404296875</v>
      </c>
      <c r="I700" s="6">
        <f t="shared" si="112"/>
        <v>15000</v>
      </c>
      <c r="J700" s="6">
        <f t="shared" si="113"/>
        <v>12771.6064453125</v>
      </c>
      <c r="K700" s="6">
        <f t="shared" ca="1" si="114"/>
        <v>50.489572773969336</v>
      </c>
    </row>
    <row r="701" spans="1:11">
      <c r="A701" s="39">
        <f t="shared" ca="1" si="106"/>
        <v>58.131506849315066</v>
      </c>
      <c r="B701" s="20">
        <v>66170</v>
      </c>
      <c r="C701" s="42">
        <f t="shared" si="105"/>
        <v>1.9073486328125E-4</v>
      </c>
      <c r="D701">
        <f t="shared" si="107"/>
        <v>144</v>
      </c>
      <c r="E701" s="44">
        <f t="shared" si="108"/>
        <v>2.74658203125E-2</v>
      </c>
      <c r="F701" s="45">
        <f t="shared" si="109"/>
        <v>0.76904296875</v>
      </c>
      <c r="G701" s="40">
        <f t="shared" ca="1" si="110"/>
        <v>20929778.918457031</v>
      </c>
      <c r="H701" s="38">
        <f t="shared" si="111"/>
        <v>0.76904296875</v>
      </c>
      <c r="I701" s="6">
        <f t="shared" si="112"/>
        <v>15000</v>
      </c>
      <c r="J701" s="6">
        <f t="shared" si="113"/>
        <v>11535.64453125</v>
      </c>
      <c r="K701" s="6">
        <f t="shared" ca="1" si="114"/>
        <v>45.271272722022282</v>
      </c>
    </row>
    <row r="702" spans="1:11">
      <c r="A702" s="39">
        <f t="shared" ca="1" si="106"/>
        <v>58.216438356164382</v>
      </c>
      <c r="B702" s="20">
        <v>66201</v>
      </c>
      <c r="C702" s="42">
        <f t="shared" si="105"/>
        <v>1.9073486328125E-4</v>
      </c>
      <c r="D702">
        <f t="shared" si="107"/>
        <v>144</v>
      </c>
      <c r="E702" s="44">
        <f t="shared" si="108"/>
        <v>2.74658203125E-2</v>
      </c>
      <c r="F702" s="45">
        <f t="shared" si="109"/>
        <v>0.8514404296875</v>
      </c>
      <c r="G702" s="40">
        <f t="shared" ca="1" si="110"/>
        <v>20929779.769897461</v>
      </c>
      <c r="H702" s="38">
        <f t="shared" si="111"/>
        <v>0.8514404296875</v>
      </c>
      <c r="I702" s="6">
        <f t="shared" si="112"/>
        <v>15000</v>
      </c>
      <c r="J702" s="6">
        <f t="shared" si="113"/>
        <v>12771.6064453125</v>
      </c>
      <c r="K702" s="6">
        <f t="shared" ca="1" si="114"/>
        <v>49.717676417874031</v>
      </c>
    </row>
    <row r="703" spans="1:11">
      <c r="A703" s="39">
        <f t="shared" ca="1" si="106"/>
        <v>58.298630136986304</v>
      </c>
      <c r="B703" s="20">
        <v>66231</v>
      </c>
      <c r="C703" s="42">
        <f t="shared" si="105"/>
        <v>1.9073486328125E-4</v>
      </c>
      <c r="D703">
        <f t="shared" si="107"/>
        <v>144</v>
      </c>
      <c r="E703" s="44">
        <f t="shared" si="108"/>
        <v>2.74658203125E-2</v>
      </c>
      <c r="F703" s="45">
        <f t="shared" si="109"/>
        <v>0.823974609375</v>
      </c>
      <c r="G703" s="40">
        <f t="shared" ca="1" si="110"/>
        <v>20929780.59387207</v>
      </c>
      <c r="H703" s="38">
        <f t="shared" si="111"/>
        <v>0.823974609375</v>
      </c>
      <c r="I703" s="6">
        <f t="shared" si="112"/>
        <v>15000</v>
      </c>
      <c r="J703" s="6">
        <f t="shared" si="113"/>
        <v>12359.619140625</v>
      </c>
      <c r="K703" s="6">
        <f t="shared" ca="1" si="114"/>
        <v>47.738442510720837</v>
      </c>
    </row>
    <row r="704" spans="1:11">
      <c r="A704" s="39">
        <f t="shared" ca="1" si="106"/>
        <v>58.38356164383562</v>
      </c>
      <c r="B704" s="20">
        <v>66262</v>
      </c>
      <c r="C704" s="42">
        <f t="shared" si="105"/>
        <v>1.9073486328125E-4</v>
      </c>
      <c r="D704">
        <f t="shared" si="107"/>
        <v>144</v>
      </c>
      <c r="E704" s="44">
        <f t="shared" si="108"/>
        <v>2.74658203125E-2</v>
      </c>
      <c r="F704" s="45">
        <f t="shared" si="109"/>
        <v>0.8514404296875</v>
      </c>
      <c r="G704" s="40">
        <f t="shared" ca="1" si="110"/>
        <v>20929781.4453125</v>
      </c>
      <c r="H704" s="38">
        <f t="shared" si="111"/>
        <v>0.8514404296875</v>
      </c>
      <c r="I704" s="6">
        <f t="shared" si="112"/>
        <v>15000</v>
      </c>
      <c r="J704" s="6">
        <f t="shared" si="113"/>
        <v>12771.6064453125</v>
      </c>
      <c r="K704" s="6">
        <f t="shared" ca="1" si="114"/>
        <v>48.932019691175029</v>
      </c>
    </row>
    <row r="705" spans="1:11">
      <c r="A705" s="39">
        <f t="shared" ca="1" si="106"/>
        <v>58.465753424657535</v>
      </c>
      <c r="B705" s="20">
        <v>66292</v>
      </c>
      <c r="C705" s="42">
        <f t="shared" si="105"/>
        <v>1.9073486328125E-4</v>
      </c>
      <c r="D705">
        <f t="shared" si="107"/>
        <v>144</v>
      </c>
      <c r="E705" s="44">
        <f t="shared" si="108"/>
        <v>2.74658203125E-2</v>
      </c>
      <c r="F705" s="45">
        <f t="shared" si="109"/>
        <v>0.823974609375</v>
      </c>
      <c r="G705" s="40">
        <f t="shared" ca="1" si="110"/>
        <v>20929782.269287109</v>
      </c>
      <c r="H705" s="38">
        <f t="shared" si="111"/>
        <v>0.823974609375</v>
      </c>
      <c r="I705" s="6">
        <f t="shared" si="112"/>
        <v>15000</v>
      </c>
      <c r="J705" s="6">
        <f t="shared" si="113"/>
        <v>12359.619140625</v>
      </c>
      <c r="K705" s="6">
        <f t="shared" ca="1" si="114"/>
        <v>46.98406235494997</v>
      </c>
    </row>
    <row r="706" spans="1:11">
      <c r="A706" s="39">
        <f t="shared" ca="1" si="106"/>
        <v>58.550684931506851</v>
      </c>
      <c r="B706" s="20">
        <v>66323</v>
      </c>
      <c r="C706" s="42">
        <f t="shared" si="105"/>
        <v>1.9073486328125E-4</v>
      </c>
      <c r="D706">
        <f t="shared" si="107"/>
        <v>144</v>
      </c>
      <c r="E706" s="44">
        <f t="shared" si="108"/>
        <v>2.74658203125E-2</v>
      </c>
      <c r="F706" s="45">
        <f t="shared" si="109"/>
        <v>0.8514404296875</v>
      </c>
      <c r="G706" s="40">
        <f t="shared" ca="1" si="110"/>
        <v>20929783.120727539</v>
      </c>
      <c r="H706" s="38">
        <f t="shared" si="111"/>
        <v>0.8514404296875</v>
      </c>
      <c r="I706" s="6">
        <f t="shared" si="112"/>
        <v>15000</v>
      </c>
      <c r="J706" s="6">
        <f t="shared" si="113"/>
        <v>12771.6064453125</v>
      </c>
      <c r="K706" s="6">
        <f t="shared" ca="1" si="114"/>
        <v>48.158778196576172</v>
      </c>
    </row>
    <row r="707" spans="1:11">
      <c r="A707" s="39">
        <f t="shared" ca="1" si="106"/>
        <v>58.635616438356166</v>
      </c>
      <c r="B707" s="20">
        <v>66354</v>
      </c>
      <c r="C707" s="42">
        <f t="shared" si="105"/>
        <v>1.9073486328125E-4</v>
      </c>
      <c r="D707">
        <f t="shared" si="107"/>
        <v>144</v>
      </c>
      <c r="E707" s="44">
        <f t="shared" si="108"/>
        <v>2.74658203125E-2</v>
      </c>
      <c r="F707" s="45">
        <f t="shared" si="109"/>
        <v>0.8514404296875</v>
      </c>
      <c r="G707" s="40">
        <f t="shared" ca="1" si="110"/>
        <v>20929783.972167969</v>
      </c>
      <c r="H707" s="38">
        <f t="shared" si="111"/>
        <v>0.8514404296875</v>
      </c>
      <c r="I707" s="6">
        <f t="shared" si="112"/>
        <v>15000</v>
      </c>
      <c r="J707" s="6">
        <f t="shared" si="113"/>
        <v>12771.6064453125</v>
      </c>
      <c r="K707" s="6">
        <f t="shared" ca="1" si="114"/>
        <v>47.770514314441705</v>
      </c>
    </row>
    <row r="708" spans="1:11">
      <c r="A708" s="39">
        <f t="shared" ca="1" si="106"/>
        <v>58.717808219178082</v>
      </c>
      <c r="B708" s="20">
        <v>66384</v>
      </c>
      <c r="C708" s="42">
        <f t="shared" ref="C708:C771" si="115">C660/2</f>
        <v>1.9073486328125E-4</v>
      </c>
      <c r="D708">
        <f t="shared" si="107"/>
        <v>144</v>
      </c>
      <c r="E708" s="44">
        <f t="shared" si="108"/>
        <v>2.74658203125E-2</v>
      </c>
      <c r="F708" s="45">
        <f t="shared" si="109"/>
        <v>0.823974609375</v>
      </c>
      <c r="G708" s="40">
        <f t="shared" ca="1" si="110"/>
        <v>20929784.796142578</v>
      </c>
      <c r="H708" s="38">
        <f t="shared" si="111"/>
        <v>0.823974609375</v>
      </c>
      <c r="I708" s="6">
        <f t="shared" si="112"/>
        <v>15000</v>
      </c>
      <c r="J708" s="6">
        <f t="shared" si="113"/>
        <v>12359.619140625</v>
      </c>
      <c r="K708" s="6">
        <f t="shared" ca="1" si="114"/>
        <v>45.868795881371561</v>
      </c>
    </row>
    <row r="709" spans="1:11">
      <c r="A709" s="39">
        <f t="shared" ref="A709:A772" ca="1" si="116">(B709-$B$3)/365</f>
        <v>58.802739726027397</v>
      </c>
      <c r="B709" s="20">
        <v>66415</v>
      </c>
      <c r="C709" s="42">
        <f t="shared" si="115"/>
        <v>1.9073486328125E-4</v>
      </c>
      <c r="D709">
        <f t="shared" ref="D709:D772" si="117">(60/10)*24</f>
        <v>144</v>
      </c>
      <c r="E709" s="44">
        <f t="shared" ref="E709:E772" si="118">C709*D709</f>
        <v>2.74658203125E-2</v>
      </c>
      <c r="F709" s="45">
        <f t="shared" ref="F709:F772" si="119">(B709-B708)*E709</f>
        <v>0.8514404296875</v>
      </c>
      <c r="G709" s="40">
        <f t="shared" ref="G709:G772" ca="1" si="120">G708+F709</f>
        <v>20929785.647583008</v>
      </c>
      <c r="H709" s="38">
        <f t="shared" ref="H709:H772" si="121">F709</f>
        <v>0.8514404296875</v>
      </c>
      <c r="I709" s="6">
        <f t="shared" ref="I709:I772" si="122">$I$3</f>
        <v>15000</v>
      </c>
      <c r="J709" s="6">
        <f t="shared" ref="J709:J772" si="123">H709*I709</f>
        <v>12771.6064453125</v>
      </c>
      <c r="K709" s="6">
        <f t="shared" ref="K709:K772" ca="1" si="124">J709/(1+$K$3)^A709</f>
        <v>47.015627348414483</v>
      </c>
    </row>
    <row r="710" spans="1:11">
      <c r="A710" s="39">
        <f t="shared" ca="1" si="116"/>
        <v>58.884931506849313</v>
      </c>
      <c r="B710" s="20">
        <v>66445</v>
      </c>
      <c r="C710" s="42">
        <f t="shared" si="115"/>
        <v>1.9073486328125E-4</v>
      </c>
      <c r="D710">
        <f t="shared" si="117"/>
        <v>144</v>
      </c>
      <c r="E710" s="44">
        <f t="shared" si="118"/>
        <v>2.74658203125E-2</v>
      </c>
      <c r="F710" s="45">
        <f t="shared" si="119"/>
        <v>0.823974609375</v>
      </c>
      <c r="G710" s="40">
        <f t="shared" ca="1" si="120"/>
        <v>20929786.471557617</v>
      </c>
      <c r="H710" s="38">
        <f t="shared" si="121"/>
        <v>0.823974609375</v>
      </c>
      <c r="I710" s="6">
        <f t="shared" si="122"/>
        <v>15000</v>
      </c>
      <c r="J710" s="6">
        <f t="shared" si="123"/>
        <v>12359.619140625</v>
      </c>
      <c r="K710" s="6">
        <f t="shared" ca="1" si="124"/>
        <v>45.143960558680831</v>
      </c>
    </row>
    <row r="711" spans="1:11">
      <c r="A711" s="39">
        <f t="shared" ca="1" si="116"/>
        <v>58.969863013698628</v>
      </c>
      <c r="B711" s="20">
        <v>66476</v>
      </c>
      <c r="C711" s="42">
        <f t="shared" si="115"/>
        <v>1.9073486328125E-4</v>
      </c>
      <c r="D711">
        <f t="shared" si="117"/>
        <v>144</v>
      </c>
      <c r="E711" s="44">
        <f t="shared" si="118"/>
        <v>2.74658203125E-2</v>
      </c>
      <c r="F711" s="45">
        <f t="shared" si="119"/>
        <v>0.8514404296875</v>
      </c>
      <c r="G711" s="40">
        <f t="shared" ca="1" si="120"/>
        <v>20929787.322998047</v>
      </c>
      <c r="H711" s="38">
        <f t="shared" si="121"/>
        <v>0.8514404296875</v>
      </c>
      <c r="I711" s="6">
        <f t="shared" si="122"/>
        <v>15000</v>
      </c>
      <c r="J711" s="6">
        <f t="shared" si="123"/>
        <v>12771.6064453125</v>
      </c>
      <c r="K711" s="6">
        <f t="shared" ca="1" si="124"/>
        <v>46.272669379586809</v>
      </c>
    </row>
    <row r="712" spans="1:11">
      <c r="A712" s="39">
        <f t="shared" ca="1" si="116"/>
        <v>59.054794520547944</v>
      </c>
      <c r="B712" s="20">
        <v>66507</v>
      </c>
      <c r="C712" s="42">
        <f t="shared" si="115"/>
        <v>1.9073486328125E-4</v>
      </c>
      <c r="D712">
        <f t="shared" si="117"/>
        <v>144</v>
      </c>
      <c r="E712" s="44">
        <f t="shared" si="118"/>
        <v>2.74658203125E-2</v>
      </c>
      <c r="F712" s="45">
        <f t="shared" si="119"/>
        <v>0.8514404296875</v>
      </c>
      <c r="G712" s="40">
        <f t="shared" ca="1" si="120"/>
        <v>20929788.174438477</v>
      </c>
      <c r="H712" s="38">
        <f t="shared" si="121"/>
        <v>0.8514404296875</v>
      </c>
      <c r="I712" s="6">
        <f t="shared" si="122"/>
        <v>15000</v>
      </c>
      <c r="J712" s="6">
        <f t="shared" si="123"/>
        <v>12771.6064453125</v>
      </c>
      <c r="K712" s="6">
        <f t="shared" ca="1" si="124"/>
        <v>45.899611612699395</v>
      </c>
    </row>
    <row r="713" spans="1:11">
      <c r="A713" s="39">
        <f t="shared" ca="1" si="116"/>
        <v>59.131506849315066</v>
      </c>
      <c r="B713" s="20">
        <v>66535</v>
      </c>
      <c r="C713" s="42">
        <f t="shared" si="115"/>
        <v>1.9073486328125E-4</v>
      </c>
      <c r="D713">
        <f t="shared" si="117"/>
        <v>144</v>
      </c>
      <c r="E713" s="44">
        <f t="shared" si="118"/>
        <v>2.74658203125E-2</v>
      </c>
      <c r="F713" s="45">
        <f t="shared" si="119"/>
        <v>0.76904296875</v>
      </c>
      <c r="G713" s="40">
        <f t="shared" ca="1" si="120"/>
        <v>20929788.943481445</v>
      </c>
      <c r="H713" s="38">
        <f t="shared" si="121"/>
        <v>0.76904296875</v>
      </c>
      <c r="I713" s="6">
        <f t="shared" si="122"/>
        <v>15000</v>
      </c>
      <c r="J713" s="6">
        <f t="shared" si="123"/>
        <v>11535.64453125</v>
      </c>
      <c r="K713" s="6">
        <f t="shared" ca="1" si="124"/>
        <v>41.155702474565707</v>
      </c>
    </row>
    <row r="714" spans="1:11">
      <c r="A714" s="39">
        <f t="shared" ca="1" si="116"/>
        <v>59.216438356164382</v>
      </c>
      <c r="B714" s="20">
        <v>66566</v>
      </c>
      <c r="C714" s="42">
        <f t="shared" si="115"/>
        <v>1.9073486328125E-4</v>
      </c>
      <c r="D714">
        <f t="shared" si="117"/>
        <v>144</v>
      </c>
      <c r="E714" s="44">
        <f t="shared" si="118"/>
        <v>2.74658203125E-2</v>
      </c>
      <c r="F714" s="45">
        <f t="shared" si="119"/>
        <v>0.8514404296875</v>
      </c>
      <c r="G714" s="40">
        <f t="shared" ca="1" si="120"/>
        <v>20929789.794921875</v>
      </c>
      <c r="H714" s="38">
        <f t="shared" si="121"/>
        <v>0.8514404296875</v>
      </c>
      <c r="I714" s="6">
        <f t="shared" si="122"/>
        <v>15000</v>
      </c>
      <c r="J714" s="6">
        <f t="shared" si="123"/>
        <v>12771.6064453125</v>
      </c>
      <c r="K714" s="6">
        <f t="shared" ca="1" si="124"/>
        <v>45.197887652612764</v>
      </c>
    </row>
    <row r="715" spans="1:11">
      <c r="A715" s="39">
        <f t="shared" ca="1" si="116"/>
        <v>59.298630136986304</v>
      </c>
      <c r="B715" s="20">
        <v>66596</v>
      </c>
      <c r="C715" s="42">
        <f t="shared" si="115"/>
        <v>1.9073486328125E-4</v>
      </c>
      <c r="D715">
        <f t="shared" si="117"/>
        <v>144</v>
      </c>
      <c r="E715" s="44">
        <f t="shared" si="118"/>
        <v>2.74658203125E-2</v>
      </c>
      <c r="F715" s="45">
        <f t="shared" si="119"/>
        <v>0.823974609375</v>
      </c>
      <c r="G715" s="40">
        <f t="shared" ca="1" si="120"/>
        <v>20929790.618896484</v>
      </c>
      <c r="H715" s="38">
        <f t="shared" si="121"/>
        <v>0.823974609375</v>
      </c>
      <c r="I715" s="6">
        <f t="shared" si="122"/>
        <v>15000</v>
      </c>
      <c r="J715" s="6">
        <f t="shared" si="123"/>
        <v>12359.619140625</v>
      </c>
      <c r="K715" s="6">
        <f t="shared" ca="1" si="124"/>
        <v>43.398584100655313</v>
      </c>
    </row>
    <row r="716" spans="1:11">
      <c r="A716" s="39">
        <f t="shared" ca="1" si="116"/>
        <v>59.38356164383562</v>
      </c>
      <c r="B716" s="20">
        <v>66627</v>
      </c>
      <c r="C716" s="42">
        <f t="shared" si="115"/>
        <v>1.9073486328125E-4</v>
      </c>
      <c r="D716">
        <f t="shared" si="117"/>
        <v>144</v>
      </c>
      <c r="E716" s="44">
        <f t="shared" si="118"/>
        <v>2.74658203125E-2</v>
      </c>
      <c r="F716" s="45">
        <f t="shared" si="119"/>
        <v>0.8514404296875</v>
      </c>
      <c r="G716" s="40">
        <f t="shared" ca="1" si="120"/>
        <v>20929791.470336914</v>
      </c>
      <c r="H716" s="38">
        <f t="shared" si="121"/>
        <v>0.8514404296875</v>
      </c>
      <c r="I716" s="6">
        <f t="shared" si="122"/>
        <v>15000</v>
      </c>
      <c r="J716" s="6">
        <f t="shared" si="123"/>
        <v>12771.6064453125</v>
      </c>
      <c r="K716" s="6">
        <f t="shared" ca="1" si="124"/>
        <v>44.483654264704576</v>
      </c>
    </row>
    <row r="717" spans="1:11">
      <c r="A717" s="39">
        <f t="shared" ca="1" si="116"/>
        <v>59.465753424657535</v>
      </c>
      <c r="B717" s="20">
        <v>66657</v>
      </c>
      <c r="C717" s="42">
        <f t="shared" si="115"/>
        <v>1.9073486328125E-4</v>
      </c>
      <c r="D717">
        <f t="shared" si="117"/>
        <v>144</v>
      </c>
      <c r="E717" s="44">
        <f t="shared" si="118"/>
        <v>2.74658203125E-2</v>
      </c>
      <c r="F717" s="45">
        <f t="shared" si="119"/>
        <v>0.823974609375</v>
      </c>
      <c r="G717" s="40">
        <f t="shared" ca="1" si="120"/>
        <v>20929792.294311523</v>
      </c>
      <c r="H717" s="38">
        <f t="shared" si="121"/>
        <v>0.823974609375</v>
      </c>
      <c r="I717" s="6">
        <f t="shared" si="122"/>
        <v>15000</v>
      </c>
      <c r="J717" s="6">
        <f t="shared" si="123"/>
        <v>12359.619140625</v>
      </c>
      <c r="K717" s="6">
        <f t="shared" ca="1" si="124"/>
        <v>42.712783959045431</v>
      </c>
    </row>
    <row r="718" spans="1:11">
      <c r="A718" s="39">
        <f t="shared" ca="1" si="116"/>
        <v>59.550684931506851</v>
      </c>
      <c r="B718" s="20">
        <v>66688</v>
      </c>
      <c r="C718" s="42">
        <f t="shared" si="115"/>
        <v>1.9073486328125E-4</v>
      </c>
      <c r="D718">
        <f t="shared" si="117"/>
        <v>144</v>
      </c>
      <c r="E718" s="44">
        <f t="shared" si="118"/>
        <v>2.74658203125E-2</v>
      </c>
      <c r="F718" s="45">
        <f t="shared" si="119"/>
        <v>0.8514404296875</v>
      </c>
      <c r="G718" s="40">
        <f t="shared" ca="1" si="120"/>
        <v>20929793.145751953</v>
      </c>
      <c r="H718" s="38">
        <f t="shared" si="121"/>
        <v>0.8514404296875</v>
      </c>
      <c r="I718" s="6">
        <f t="shared" si="122"/>
        <v>15000</v>
      </c>
      <c r="J718" s="6">
        <f t="shared" si="123"/>
        <v>12771.6064453125</v>
      </c>
      <c r="K718" s="6">
        <f t="shared" ca="1" si="124"/>
        <v>43.780707451432846</v>
      </c>
    </row>
    <row r="719" spans="1:11">
      <c r="A719" s="39">
        <f t="shared" ca="1" si="116"/>
        <v>59.635616438356166</v>
      </c>
      <c r="B719" s="20">
        <v>66719</v>
      </c>
      <c r="C719" s="42">
        <f t="shared" si="115"/>
        <v>1.9073486328125E-4</v>
      </c>
      <c r="D719">
        <f t="shared" si="117"/>
        <v>144</v>
      </c>
      <c r="E719" s="44">
        <f t="shared" si="118"/>
        <v>2.74658203125E-2</v>
      </c>
      <c r="F719" s="45">
        <f t="shared" si="119"/>
        <v>0.8514404296875</v>
      </c>
      <c r="G719" s="40">
        <f t="shared" ca="1" si="120"/>
        <v>20929793.997192383</v>
      </c>
      <c r="H719" s="38">
        <f t="shared" si="121"/>
        <v>0.8514404296875</v>
      </c>
      <c r="I719" s="6">
        <f t="shared" si="122"/>
        <v>15000</v>
      </c>
      <c r="J719" s="6">
        <f t="shared" si="123"/>
        <v>12771.6064453125</v>
      </c>
      <c r="K719" s="6">
        <f t="shared" ca="1" si="124"/>
        <v>43.427740285856096</v>
      </c>
    </row>
    <row r="720" spans="1:11">
      <c r="A720" s="39">
        <f t="shared" ca="1" si="116"/>
        <v>59.717808219178082</v>
      </c>
      <c r="B720" s="20">
        <v>66749</v>
      </c>
      <c r="C720" s="42">
        <f t="shared" si="115"/>
        <v>1.9073486328125E-4</v>
      </c>
      <c r="D720">
        <f t="shared" si="117"/>
        <v>144</v>
      </c>
      <c r="E720" s="44">
        <f t="shared" si="118"/>
        <v>2.74658203125E-2</v>
      </c>
      <c r="F720" s="45">
        <f t="shared" si="119"/>
        <v>0.823974609375</v>
      </c>
      <c r="G720" s="40">
        <f t="shared" ca="1" si="120"/>
        <v>20929794.821166992</v>
      </c>
      <c r="H720" s="38">
        <f t="shared" si="121"/>
        <v>0.823974609375</v>
      </c>
      <c r="I720" s="6">
        <f t="shared" si="122"/>
        <v>15000</v>
      </c>
      <c r="J720" s="6">
        <f t="shared" si="123"/>
        <v>12359.619140625</v>
      </c>
      <c r="K720" s="6">
        <f t="shared" ca="1" si="124"/>
        <v>41.698905346701387</v>
      </c>
    </row>
    <row r="721" spans="1:11">
      <c r="A721" s="39">
        <f t="shared" ca="1" si="116"/>
        <v>59.802739726027397</v>
      </c>
      <c r="B721" s="20">
        <v>66780</v>
      </c>
      <c r="C721" s="42">
        <f t="shared" si="115"/>
        <v>1.9073486328125E-4</v>
      </c>
      <c r="D721">
        <f t="shared" si="117"/>
        <v>144</v>
      </c>
      <c r="E721" s="44">
        <f t="shared" si="118"/>
        <v>2.74658203125E-2</v>
      </c>
      <c r="F721" s="45">
        <f t="shared" si="119"/>
        <v>0.8514404296875</v>
      </c>
      <c r="G721" s="40">
        <f t="shared" ca="1" si="120"/>
        <v>20929795.672607422</v>
      </c>
      <c r="H721" s="38">
        <f t="shared" si="121"/>
        <v>0.8514404296875</v>
      </c>
      <c r="I721" s="6">
        <f t="shared" si="122"/>
        <v>15000</v>
      </c>
      <c r="J721" s="6">
        <f t="shared" si="123"/>
        <v>12771.6064453125</v>
      </c>
      <c r="K721" s="6">
        <f t="shared" ca="1" si="124"/>
        <v>42.741479407649535</v>
      </c>
    </row>
    <row r="722" spans="1:11">
      <c r="A722" s="39">
        <f t="shared" ca="1" si="116"/>
        <v>59.884931506849313</v>
      </c>
      <c r="B722" s="20">
        <v>66810</v>
      </c>
      <c r="C722" s="42">
        <f t="shared" si="115"/>
        <v>1.9073486328125E-4</v>
      </c>
      <c r="D722">
        <f t="shared" si="117"/>
        <v>144</v>
      </c>
      <c r="E722" s="44">
        <f t="shared" si="118"/>
        <v>2.74658203125E-2</v>
      </c>
      <c r="F722" s="45">
        <f t="shared" si="119"/>
        <v>0.823974609375</v>
      </c>
      <c r="G722" s="40">
        <f t="shared" ca="1" si="120"/>
        <v>20929796.496582031</v>
      </c>
      <c r="H722" s="38">
        <f t="shared" si="121"/>
        <v>0.823974609375</v>
      </c>
      <c r="I722" s="6">
        <f t="shared" si="122"/>
        <v>15000</v>
      </c>
      <c r="J722" s="6">
        <f t="shared" si="123"/>
        <v>12359.619140625</v>
      </c>
      <c r="K722" s="6">
        <f t="shared" ca="1" si="124"/>
        <v>41.039964144255265</v>
      </c>
    </row>
    <row r="723" spans="1:11">
      <c r="A723" s="39">
        <f t="shared" ca="1" si="116"/>
        <v>59.969863013698628</v>
      </c>
      <c r="B723" s="20">
        <v>66841</v>
      </c>
      <c r="C723" s="42">
        <f t="shared" si="115"/>
        <v>1.9073486328125E-4</v>
      </c>
      <c r="D723">
        <f t="shared" si="117"/>
        <v>144</v>
      </c>
      <c r="E723" s="44">
        <f t="shared" si="118"/>
        <v>2.74658203125E-2</v>
      </c>
      <c r="F723" s="45">
        <f t="shared" si="119"/>
        <v>0.8514404296875</v>
      </c>
      <c r="G723" s="40">
        <f t="shared" ca="1" si="120"/>
        <v>20929797.348022461</v>
      </c>
      <c r="H723" s="38">
        <f t="shared" si="121"/>
        <v>0.8514404296875</v>
      </c>
      <c r="I723" s="6">
        <f t="shared" si="122"/>
        <v>15000</v>
      </c>
      <c r="J723" s="6">
        <f t="shared" si="123"/>
        <v>12771.6064453125</v>
      </c>
      <c r="K723" s="6">
        <f t="shared" ca="1" si="124"/>
        <v>42.066063072351653</v>
      </c>
    </row>
    <row r="724" spans="1:11">
      <c r="A724" s="39">
        <f t="shared" ca="1" si="116"/>
        <v>60.054794520547944</v>
      </c>
      <c r="B724" s="20">
        <v>66872</v>
      </c>
      <c r="C724" s="42">
        <f t="shared" si="115"/>
        <v>1.9073486328125E-4</v>
      </c>
      <c r="D724">
        <f t="shared" si="117"/>
        <v>144</v>
      </c>
      <c r="E724" s="44">
        <f t="shared" si="118"/>
        <v>2.74658203125E-2</v>
      </c>
      <c r="F724" s="45">
        <f t="shared" si="119"/>
        <v>0.8514404296875</v>
      </c>
      <c r="G724" s="40">
        <f t="shared" ca="1" si="120"/>
        <v>20929798.199462891</v>
      </c>
      <c r="H724" s="38">
        <f t="shared" si="121"/>
        <v>0.8514404296875</v>
      </c>
      <c r="I724" s="6">
        <f t="shared" si="122"/>
        <v>15000</v>
      </c>
      <c r="J724" s="6">
        <f t="shared" si="123"/>
        <v>12771.6064453125</v>
      </c>
      <c r="K724" s="6">
        <f t="shared" ca="1" si="124"/>
        <v>41.726919647908545</v>
      </c>
    </row>
    <row r="725" spans="1:11">
      <c r="A725" s="39">
        <f t="shared" ca="1" si="116"/>
        <v>60.131506849315066</v>
      </c>
      <c r="B725" s="20">
        <v>66900</v>
      </c>
      <c r="C725" s="42">
        <f t="shared" si="115"/>
        <v>1.9073486328125E-4</v>
      </c>
      <c r="D725">
        <f t="shared" si="117"/>
        <v>144</v>
      </c>
      <c r="E725" s="44">
        <f t="shared" si="118"/>
        <v>2.74658203125E-2</v>
      </c>
      <c r="F725" s="45">
        <f t="shared" si="119"/>
        <v>0.76904296875</v>
      </c>
      <c r="G725" s="40">
        <f t="shared" ca="1" si="120"/>
        <v>20929798.968505859</v>
      </c>
      <c r="H725" s="38">
        <f t="shared" si="121"/>
        <v>0.76904296875</v>
      </c>
      <c r="I725" s="6">
        <f t="shared" si="122"/>
        <v>15000</v>
      </c>
      <c r="J725" s="6">
        <f t="shared" si="123"/>
        <v>11535.64453125</v>
      </c>
      <c r="K725" s="6">
        <f t="shared" ca="1" si="124"/>
        <v>37.414274976877891</v>
      </c>
    </row>
    <row r="726" spans="1:11">
      <c r="A726" s="39">
        <f t="shared" ca="1" si="116"/>
        <v>60.216438356164382</v>
      </c>
      <c r="B726" s="20">
        <v>66931</v>
      </c>
      <c r="C726" s="42">
        <f t="shared" si="115"/>
        <v>1.9073486328125E-4</v>
      </c>
      <c r="D726">
        <f t="shared" si="117"/>
        <v>144</v>
      </c>
      <c r="E726" s="44">
        <f t="shared" si="118"/>
        <v>2.74658203125E-2</v>
      </c>
      <c r="F726" s="45">
        <f t="shared" si="119"/>
        <v>0.8514404296875</v>
      </c>
      <c r="G726" s="40">
        <f t="shared" ca="1" si="120"/>
        <v>20929799.819946289</v>
      </c>
      <c r="H726" s="38">
        <f t="shared" si="121"/>
        <v>0.8514404296875</v>
      </c>
      <c r="I726" s="6">
        <f t="shared" si="122"/>
        <v>15000</v>
      </c>
      <c r="J726" s="6">
        <f t="shared" si="123"/>
        <v>12771.6064453125</v>
      </c>
      <c r="K726" s="6">
        <f t="shared" ca="1" si="124"/>
        <v>41.088988775102514</v>
      </c>
    </row>
    <row r="727" spans="1:11">
      <c r="A727" s="39">
        <f t="shared" ca="1" si="116"/>
        <v>60.298630136986304</v>
      </c>
      <c r="B727" s="20">
        <v>66961</v>
      </c>
      <c r="C727" s="42">
        <f t="shared" si="115"/>
        <v>1.9073486328125E-4</v>
      </c>
      <c r="D727">
        <f t="shared" si="117"/>
        <v>144</v>
      </c>
      <c r="E727" s="44">
        <f t="shared" si="118"/>
        <v>2.74658203125E-2</v>
      </c>
      <c r="F727" s="45">
        <f t="shared" si="119"/>
        <v>0.823974609375</v>
      </c>
      <c r="G727" s="40">
        <f t="shared" ca="1" si="120"/>
        <v>20929800.643920898</v>
      </c>
      <c r="H727" s="38">
        <f t="shared" si="121"/>
        <v>0.823974609375</v>
      </c>
      <c r="I727" s="6">
        <f t="shared" si="122"/>
        <v>15000</v>
      </c>
      <c r="J727" s="6">
        <f t="shared" si="123"/>
        <v>12359.619140625</v>
      </c>
      <c r="K727" s="6">
        <f t="shared" ca="1" si="124"/>
        <v>39.453258273323016</v>
      </c>
    </row>
    <row r="728" spans="1:11">
      <c r="A728" s="39">
        <f t="shared" ca="1" si="116"/>
        <v>60.38356164383562</v>
      </c>
      <c r="B728" s="20">
        <v>66992</v>
      </c>
      <c r="C728" s="42">
        <f t="shared" si="115"/>
        <v>1.9073486328125E-4</v>
      </c>
      <c r="D728">
        <f t="shared" si="117"/>
        <v>144</v>
      </c>
      <c r="E728" s="44">
        <f t="shared" si="118"/>
        <v>2.74658203125E-2</v>
      </c>
      <c r="F728" s="45">
        <f t="shared" si="119"/>
        <v>0.8514404296875</v>
      </c>
      <c r="G728" s="40">
        <f t="shared" ca="1" si="120"/>
        <v>20929801.495361328</v>
      </c>
      <c r="H728" s="38">
        <f t="shared" si="121"/>
        <v>0.8514404296875</v>
      </c>
      <c r="I728" s="6">
        <f t="shared" si="122"/>
        <v>15000</v>
      </c>
      <c r="J728" s="6">
        <f t="shared" si="123"/>
        <v>12771.6064453125</v>
      </c>
      <c r="K728" s="6">
        <f t="shared" ca="1" si="124"/>
        <v>40.439685695185943</v>
      </c>
    </row>
    <row r="729" spans="1:11">
      <c r="A729" s="39">
        <f t="shared" ca="1" si="116"/>
        <v>60.465753424657535</v>
      </c>
      <c r="B729" s="20">
        <v>67022</v>
      </c>
      <c r="C729" s="42">
        <f t="shared" si="115"/>
        <v>1.9073486328125E-4</v>
      </c>
      <c r="D729">
        <f t="shared" si="117"/>
        <v>144</v>
      </c>
      <c r="E729" s="44">
        <f t="shared" si="118"/>
        <v>2.74658203125E-2</v>
      </c>
      <c r="F729" s="45">
        <f t="shared" si="119"/>
        <v>0.823974609375</v>
      </c>
      <c r="G729" s="40">
        <f t="shared" ca="1" si="120"/>
        <v>20929802.319335938</v>
      </c>
      <c r="H729" s="38">
        <f t="shared" si="121"/>
        <v>0.823974609375</v>
      </c>
      <c r="I729" s="6">
        <f t="shared" si="122"/>
        <v>15000</v>
      </c>
      <c r="J729" s="6">
        <f t="shared" si="123"/>
        <v>12359.619140625</v>
      </c>
      <c r="K729" s="6">
        <f t="shared" ca="1" si="124"/>
        <v>38.829803599132219</v>
      </c>
    </row>
    <row r="730" spans="1:11">
      <c r="A730" s="39">
        <f t="shared" ca="1" si="116"/>
        <v>60.550684931506851</v>
      </c>
      <c r="B730" s="20">
        <v>67053</v>
      </c>
      <c r="C730" s="42">
        <f t="shared" si="115"/>
        <v>1.9073486328125E-4</v>
      </c>
      <c r="D730">
        <f t="shared" si="117"/>
        <v>144</v>
      </c>
      <c r="E730" s="44">
        <f t="shared" si="118"/>
        <v>2.74658203125E-2</v>
      </c>
      <c r="F730" s="45">
        <f t="shared" si="119"/>
        <v>0.8514404296875</v>
      </c>
      <c r="G730" s="40">
        <f t="shared" ca="1" si="120"/>
        <v>20929803.170776367</v>
      </c>
      <c r="H730" s="38">
        <f t="shared" si="121"/>
        <v>0.8514404296875</v>
      </c>
      <c r="I730" s="6">
        <f t="shared" si="122"/>
        <v>15000</v>
      </c>
      <c r="J730" s="6">
        <f t="shared" si="123"/>
        <v>12771.6064453125</v>
      </c>
      <c r="K730" s="6">
        <f t="shared" ca="1" si="124"/>
        <v>39.800643137666228</v>
      </c>
    </row>
    <row r="731" spans="1:11">
      <c r="A731" s="39">
        <f t="shared" ca="1" si="116"/>
        <v>60.635616438356166</v>
      </c>
      <c r="B731" s="20">
        <v>67084</v>
      </c>
      <c r="C731" s="42">
        <f t="shared" si="115"/>
        <v>1.9073486328125E-4</v>
      </c>
      <c r="D731">
        <f t="shared" si="117"/>
        <v>144</v>
      </c>
      <c r="E731" s="44">
        <f t="shared" si="118"/>
        <v>2.74658203125E-2</v>
      </c>
      <c r="F731" s="45">
        <f t="shared" si="119"/>
        <v>0.8514404296875</v>
      </c>
      <c r="G731" s="40">
        <f t="shared" ca="1" si="120"/>
        <v>20929804.022216797</v>
      </c>
      <c r="H731" s="38">
        <f t="shared" si="121"/>
        <v>0.8514404296875</v>
      </c>
      <c r="I731" s="6">
        <f t="shared" si="122"/>
        <v>15000</v>
      </c>
      <c r="J731" s="6">
        <f t="shared" si="123"/>
        <v>12771.6064453125</v>
      </c>
      <c r="K731" s="6">
        <f t="shared" ca="1" si="124"/>
        <v>39.479763896232818</v>
      </c>
    </row>
    <row r="732" spans="1:11">
      <c r="A732" s="39">
        <f t="shared" ca="1" si="116"/>
        <v>60.717808219178082</v>
      </c>
      <c r="B732" s="20">
        <v>67114</v>
      </c>
      <c r="C732" s="42">
        <f t="shared" si="115"/>
        <v>1.9073486328125E-4</v>
      </c>
      <c r="D732">
        <f t="shared" si="117"/>
        <v>144</v>
      </c>
      <c r="E732" s="44">
        <f t="shared" si="118"/>
        <v>2.74658203125E-2</v>
      </c>
      <c r="F732" s="45">
        <f t="shared" si="119"/>
        <v>0.823974609375</v>
      </c>
      <c r="G732" s="40">
        <f t="shared" ca="1" si="120"/>
        <v>20929804.846191406</v>
      </c>
      <c r="H732" s="38">
        <f t="shared" si="121"/>
        <v>0.823974609375</v>
      </c>
      <c r="I732" s="6">
        <f t="shared" si="122"/>
        <v>15000</v>
      </c>
      <c r="J732" s="6">
        <f t="shared" si="123"/>
        <v>12359.619140625</v>
      </c>
      <c r="K732" s="6">
        <f t="shared" ca="1" si="124"/>
        <v>37.908095769728533</v>
      </c>
    </row>
    <row r="733" spans="1:11">
      <c r="A733" s="39">
        <f t="shared" ca="1" si="116"/>
        <v>60.802739726027397</v>
      </c>
      <c r="B733" s="20">
        <v>67145</v>
      </c>
      <c r="C733" s="42">
        <f t="shared" si="115"/>
        <v>1.9073486328125E-4</v>
      </c>
      <c r="D733">
        <f t="shared" si="117"/>
        <v>144</v>
      </c>
      <c r="E733" s="44">
        <f t="shared" si="118"/>
        <v>2.74658203125E-2</v>
      </c>
      <c r="F733" s="45">
        <f t="shared" si="119"/>
        <v>0.8514404296875</v>
      </c>
      <c r="G733" s="40">
        <f t="shared" ca="1" si="120"/>
        <v>20929805.697631836</v>
      </c>
      <c r="H733" s="38">
        <f t="shared" si="121"/>
        <v>0.8514404296875</v>
      </c>
      <c r="I733" s="6">
        <f t="shared" si="122"/>
        <v>15000</v>
      </c>
      <c r="J733" s="6">
        <f t="shared" si="123"/>
        <v>12771.6064453125</v>
      </c>
      <c r="K733" s="6">
        <f t="shared" ca="1" si="124"/>
        <v>38.855890370590487</v>
      </c>
    </row>
    <row r="734" spans="1:11">
      <c r="A734" s="39">
        <f t="shared" ca="1" si="116"/>
        <v>60.884931506849313</v>
      </c>
      <c r="B734" s="20">
        <v>67175</v>
      </c>
      <c r="C734" s="42">
        <f t="shared" si="115"/>
        <v>1.9073486328125E-4</v>
      </c>
      <c r="D734">
        <f t="shared" si="117"/>
        <v>144</v>
      </c>
      <c r="E734" s="44">
        <f t="shared" si="118"/>
        <v>2.74658203125E-2</v>
      </c>
      <c r="F734" s="45">
        <f t="shared" si="119"/>
        <v>0.823974609375</v>
      </c>
      <c r="G734" s="40">
        <f t="shared" ca="1" si="120"/>
        <v>20929806.521606445</v>
      </c>
      <c r="H734" s="38">
        <f t="shared" si="121"/>
        <v>0.823974609375</v>
      </c>
      <c r="I734" s="6">
        <f t="shared" si="122"/>
        <v>15000</v>
      </c>
      <c r="J734" s="6">
        <f t="shared" si="123"/>
        <v>12359.619140625</v>
      </c>
      <c r="K734" s="6">
        <f t="shared" ca="1" si="124"/>
        <v>37.309058312959337</v>
      </c>
    </row>
    <row r="735" spans="1:11">
      <c r="A735" s="39">
        <f t="shared" ca="1" si="116"/>
        <v>60.969863013698628</v>
      </c>
      <c r="B735" s="20">
        <v>67206</v>
      </c>
      <c r="C735" s="42">
        <f t="shared" si="115"/>
        <v>1.9073486328125E-4</v>
      </c>
      <c r="D735">
        <f t="shared" si="117"/>
        <v>144</v>
      </c>
      <c r="E735" s="44">
        <f t="shared" si="118"/>
        <v>2.74658203125E-2</v>
      </c>
      <c r="F735" s="45">
        <f t="shared" si="119"/>
        <v>0.8514404296875</v>
      </c>
      <c r="G735" s="40">
        <f t="shared" ca="1" si="120"/>
        <v>20929807.373046875</v>
      </c>
      <c r="H735" s="38">
        <f t="shared" si="121"/>
        <v>0.8514404296875</v>
      </c>
      <c r="I735" s="6">
        <f t="shared" si="122"/>
        <v>15000</v>
      </c>
      <c r="J735" s="6">
        <f t="shared" si="123"/>
        <v>12771.6064453125</v>
      </c>
      <c r="K735" s="6">
        <f t="shared" ca="1" si="124"/>
        <v>38.241875520319681</v>
      </c>
    </row>
    <row r="736" spans="1:11">
      <c r="A736" s="39">
        <f t="shared" ca="1" si="116"/>
        <v>61.054794520547944</v>
      </c>
      <c r="B736" s="20">
        <v>67237</v>
      </c>
      <c r="C736" s="42">
        <f t="shared" si="115"/>
        <v>1.9073486328125E-4</v>
      </c>
      <c r="D736">
        <f t="shared" si="117"/>
        <v>144</v>
      </c>
      <c r="E736" s="44">
        <f t="shared" si="118"/>
        <v>2.74658203125E-2</v>
      </c>
      <c r="F736" s="45">
        <f t="shared" si="119"/>
        <v>0.8514404296875</v>
      </c>
      <c r="G736" s="40">
        <f t="shared" ca="1" si="120"/>
        <v>20929808.224487305</v>
      </c>
      <c r="H736" s="38">
        <f t="shared" si="121"/>
        <v>0.8514404296875</v>
      </c>
      <c r="I736" s="6">
        <f t="shared" si="122"/>
        <v>15000</v>
      </c>
      <c r="J736" s="6">
        <f t="shared" si="123"/>
        <v>12771.6064453125</v>
      </c>
      <c r="K736" s="6">
        <f t="shared" ca="1" si="124"/>
        <v>37.933563316280505</v>
      </c>
    </row>
    <row r="737" spans="1:11">
      <c r="A737" s="39">
        <f t="shared" ca="1" si="116"/>
        <v>61.134246575342466</v>
      </c>
      <c r="B737" s="20">
        <v>67266</v>
      </c>
      <c r="C737" s="42">
        <f t="shared" si="115"/>
        <v>1.9073486328125E-4</v>
      </c>
      <c r="D737">
        <f t="shared" si="117"/>
        <v>144</v>
      </c>
      <c r="E737" s="44">
        <f t="shared" si="118"/>
        <v>2.74658203125E-2</v>
      </c>
      <c r="F737" s="45">
        <f t="shared" si="119"/>
        <v>0.7965087890625</v>
      </c>
      <c r="G737" s="40">
        <f t="shared" ca="1" si="120"/>
        <v>20929809.020996094</v>
      </c>
      <c r="H737" s="38">
        <f t="shared" si="121"/>
        <v>0.7965087890625</v>
      </c>
      <c r="I737" s="6">
        <f t="shared" si="122"/>
        <v>15000</v>
      </c>
      <c r="J737" s="6">
        <f t="shared" si="123"/>
        <v>11947.6318359375</v>
      </c>
      <c r="K737" s="6">
        <f t="shared" ca="1" si="124"/>
        <v>35.218528843077259</v>
      </c>
    </row>
    <row r="738" spans="1:11">
      <c r="A738" s="39">
        <f t="shared" ca="1" si="116"/>
        <v>61.219178082191782</v>
      </c>
      <c r="B738" s="20">
        <v>67297</v>
      </c>
      <c r="C738" s="42">
        <f t="shared" si="115"/>
        <v>1.9073486328125E-4</v>
      </c>
      <c r="D738">
        <f t="shared" si="117"/>
        <v>144</v>
      </c>
      <c r="E738" s="44">
        <f t="shared" si="118"/>
        <v>2.74658203125E-2</v>
      </c>
      <c r="F738" s="45">
        <f t="shared" si="119"/>
        <v>0.8514404296875</v>
      </c>
      <c r="G738" s="40">
        <f t="shared" ca="1" si="120"/>
        <v>20929809.872436523</v>
      </c>
      <c r="H738" s="38">
        <f t="shared" si="121"/>
        <v>0.8514404296875</v>
      </c>
      <c r="I738" s="6">
        <f t="shared" si="122"/>
        <v>15000</v>
      </c>
      <c r="J738" s="6">
        <f t="shared" si="123"/>
        <v>12771.6064453125</v>
      </c>
      <c r="K738" s="6">
        <f t="shared" ca="1" si="124"/>
        <v>37.343873512493417</v>
      </c>
    </row>
    <row r="739" spans="1:11">
      <c r="A739" s="39">
        <f t="shared" ca="1" si="116"/>
        <v>61.301369863013697</v>
      </c>
      <c r="B739" s="20">
        <v>67327</v>
      </c>
      <c r="C739" s="42">
        <f t="shared" si="115"/>
        <v>9.5367431640625E-5</v>
      </c>
      <c r="D739">
        <f t="shared" si="117"/>
        <v>144</v>
      </c>
      <c r="E739" s="44">
        <f t="shared" si="118"/>
        <v>1.373291015625E-2</v>
      </c>
      <c r="F739" s="45">
        <f t="shared" si="119"/>
        <v>0.4119873046875</v>
      </c>
      <c r="G739" s="40">
        <f t="shared" ca="1" si="120"/>
        <v>20929810.284423828</v>
      </c>
      <c r="H739" s="38">
        <f t="shared" si="121"/>
        <v>0.4119873046875</v>
      </c>
      <c r="I739" s="6">
        <f t="shared" si="122"/>
        <v>15000</v>
      </c>
      <c r="J739" s="6">
        <f t="shared" si="123"/>
        <v>6179.8095703125</v>
      </c>
      <c r="K739" s="6">
        <f t="shared" ca="1" si="124"/>
        <v>17.9286170156062</v>
      </c>
    </row>
    <row r="740" spans="1:11">
      <c r="A740" s="39">
        <f t="shared" ca="1" si="116"/>
        <v>61.386301369863013</v>
      </c>
      <c r="B740" s="20">
        <v>67358</v>
      </c>
      <c r="C740" s="42">
        <f t="shared" si="115"/>
        <v>9.5367431640625E-5</v>
      </c>
      <c r="D740">
        <f t="shared" si="117"/>
        <v>144</v>
      </c>
      <c r="E740" s="44">
        <f t="shared" si="118"/>
        <v>1.373291015625E-2</v>
      </c>
      <c r="F740" s="45">
        <f t="shared" si="119"/>
        <v>0.42572021484375</v>
      </c>
      <c r="G740" s="40">
        <f t="shared" ca="1" si="120"/>
        <v>20929810.710144043</v>
      </c>
      <c r="H740" s="38">
        <f t="shared" si="121"/>
        <v>0.42572021484375</v>
      </c>
      <c r="I740" s="6">
        <f t="shared" si="122"/>
        <v>15000</v>
      </c>
      <c r="J740" s="6">
        <f t="shared" si="123"/>
        <v>6385.80322265625</v>
      </c>
      <c r="K740" s="6">
        <f t="shared" ca="1" si="124"/>
        <v>18.376876050075619</v>
      </c>
    </row>
    <row r="741" spans="1:11">
      <c r="A741" s="39">
        <f t="shared" ca="1" si="116"/>
        <v>61.468493150684928</v>
      </c>
      <c r="B741" s="20">
        <v>67388</v>
      </c>
      <c r="C741" s="42">
        <f t="shared" si="115"/>
        <v>9.5367431640625E-5</v>
      </c>
      <c r="D741">
        <f t="shared" si="117"/>
        <v>144</v>
      </c>
      <c r="E741" s="44">
        <f t="shared" si="118"/>
        <v>1.373291015625E-2</v>
      </c>
      <c r="F741" s="45">
        <f t="shared" si="119"/>
        <v>0.4119873046875</v>
      </c>
      <c r="G741" s="40">
        <f t="shared" ca="1" si="120"/>
        <v>20929811.122131348</v>
      </c>
      <c r="H741" s="38">
        <f t="shared" si="121"/>
        <v>0.4119873046875</v>
      </c>
      <c r="I741" s="6">
        <f t="shared" si="122"/>
        <v>15000</v>
      </c>
      <c r="J741" s="6">
        <f t="shared" si="123"/>
        <v>6179.8095703125</v>
      </c>
      <c r="K741" s="6">
        <f t="shared" ca="1" si="124"/>
        <v>17.645302517150331</v>
      </c>
    </row>
    <row r="742" spans="1:11">
      <c r="A742" s="39">
        <f t="shared" ca="1" si="116"/>
        <v>61.553424657534244</v>
      </c>
      <c r="B742" s="20">
        <v>67419</v>
      </c>
      <c r="C742" s="42">
        <f t="shared" si="115"/>
        <v>9.5367431640625E-5</v>
      </c>
      <c r="D742">
        <f t="shared" si="117"/>
        <v>144</v>
      </c>
      <c r="E742" s="44">
        <f t="shared" si="118"/>
        <v>1.373291015625E-2</v>
      </c>
      <c r="F742" s="45">
        <f t="shared" si="119"/>
        <v>0.42572021484375</v>
      </c>
      <c r="G742" s="40">
        <f t="shared" ca="1" si="120"/>
        <v>20929811.547851563</v>
      </c>
      <c r="H742" s="38">
        <f t="shared" si="121"/>
        <v>0.42572021484375</v>
      </c>
      <c r="I742" s="6">
        <f t="shared" si="122"/>
        <v>15000</v>
      </c>
      <c r="J742" s="6">
        <f t="shared" si="123"/>
        <v>6385.80322265625</v>
      </c>
      <c r="K742" s="6">
        <f t="shared" ca="1" si="124"/>
        <v>18.086478000031889</v>
      </c>
    </row>
    <row r="743" spans="1:11">
      <c r="A743" s="39">
        <f t="shared" ca="1" si="116"/>
        <v>61.638356164383559</v>
      </c>
      <c r="B743" s="20">
        <v>67450</v>
      </c>
      <c r="C743" s="42">
        <f t="shared" si="115"/>
        <v>9.5367431640625E-5</v>
      </c>
      <c r="D743">
        <f t="shared" si="117"/>
        <v>144</v>
      </c>
      <c r="E743" s="44">
        <f t="shared" si="118"/>
        <v>1.373291015625E-2</v>
      </c>
      <c r="F743" s="45">
        <f t="shared" si="119"/>
        <v>0.42572021484375</v>
      </c>
      <c r="G743" s="40">
        <f t="shared" ca="1" si="120"/>
        <v>20929811.973571777</v>
      </c>
      <c r="H743" s="38">
        <f t="shared" si="121"/>
        <v>0.42572021484375</v>
      </c>
      <c r="I743" s="6">
        <f t="shared" si="122"/>
        <v>15000</v>
      </c>
      <c r="J743" s="6">
        <f t="shared" si="123"/>
        <v>6385.80322265625</v>
      </c>
      <c r="K743" s="6">
        <f t="shared" ca="1" si="124"/>
        <v>17.940661880408438</v>
      </c>
    </row>
    <row r="744" spans="1:11">
      <c r="A744" s="39">
        <f t="shared" ca="1" si="116"/>
        <v>61.720547945205482</v>
      </c>
      <c r="B744" s="20">
        <v>67480</v>
      </c>
      <c r="C744" s="42">
        <f t="shared" si="115"/>
        <v>9.5367431640625E-5</v>
      </c>
      <c r="D744">
        <f t="shared" si="117"/>
        <v>144</v>
      </c>
      <c r="E744" s="44">
        <f t="shared" si="118"/>
        <v>1.373291015625E-2</v>
      </c>
      <c r="F744" s="45">
        <f t="shared" si="119"/>
        <v>0.4119873046875</v>
      </c>
      <c r="G744" s="40">
        <f t="shared" ca="1" si="120"/>
        <v>20929812.385559082</v>
      </c>
      <c r="H744" s="38">
        <f t="shared" si="121"/>
        <v>0.4119873046875</v>
      </c>
      <c r="I744" s="6">
        <f t="shared" si="122"/>
        <v>15000</v>
      </c>
      <c r="J744" s="6">
        <f t="shared" si="123"/>
        <v>6179.8095703125</v>
      </c>
      <c r="K744" s="6">
        <f t="shared" ca="1" si="124"/>
        <v>17.226453798517682</v>
      </c>
    </row>
    <row r="745" spans="1:11">
      <c r="A745" s="39">
        <f t="shared" ca="1" si="116"/>
        <v>61.805479452054797</v>
      </c>
      <c r="B745" s="20">
        <v>67511</v>
      </c>
      <c r="C745" s="42">
        <f t="shared" si="115"/>
        <v>9.5367431640625E-5</v>
      </c>
      <c r="D745">
        <f t="shared" si="117"/>
        <v>144</v>
      </c>
      <c r="E745" s="44">
        <f t="shared" si="118"/>
        <v>1.373291015625E-2</v>
      </c>
      <c r="F745" s="45">
        <f t="shared" si="119"/>
        <v>0.42572021484375</v>
      </c>
      <c r="G745" s="40">
        <f t="shared" ca="1" si="120"/>
        <v>20929812.811279297</v>
      </c>
      <c r="H745" s="38">
        <f t="shared" si="121"/>
        <v>0.42572021484375</v>
      </c>
      <c r="I745" s="6">
        <f t="shared" si="122"/>
        <v>15000</v>
      </c>
      <c r="J745" s="6">
        <f t="shared" si="123"/>
        <v>6385.80322265625</v>
      </c>
      <c r="K745" s="6">
        <f t="shared" ca="1" si="124"/>
        <v>17.65715704463722</v>
      </c>
    </row>
    <row r="746" spans="1:11">
      <c r="A746" s="39">
        <f t="shared" ca="1" si="116"/>
        <v>61.887671232876713</v>
      </c>
      <c r="B746" s="20">
        <v>67541</v>
      </c>
      <c r="C746" s="42">
        <f t="shared" si="115"/>
        <v>9.5367431640625E-5</v>
      </c>
      <c r="D746">
        <f t="shared" si="117"/>
        <v>144</v>
      </c>
      <c r="E746" s="44">
        <f t="shared" si="118"/>
        <v>1.373291015625E-2</v>
      </c>
      <c r="F746" s="45">
        <f t="shared" si="119"/>
        <v>0.4119873046875</v>
      </c>
      <c r="G746" s="40">
        <f t="shared" ca="1" si="120"/>
        <v>20929813.223266602</v>
      </c>
      <c r="H746" s="38">
        <f t="shared" si="121"/>
        <v>0.4119873046875</v>
      </c>
      <c r="I746" s="6">
        <f t="shared" si="122"/>
        <v>15000</v>
      </c>
      <c r="J746" s="6">
        <f t="shared" si="123"/>
        <v>6179.8095703125</v>
      </c>
      <c r="K746" s="6">
        <f t="shared" ca="1" si="124"/>
        <v>16.954235137488116</v>
      </c>
    </row>
    <row r="747" spans="1:11">
      <c r="A747" s="39">
        <f t="shared" ca="1" si="116"/>
        <v>61.972602739726028</v>
      </c>
      <c r="B747" s="20">
        <v>67572</v>
      </c>
      <c r="C747" s="42">
        <f t="shared" si="115"/>
        <v>9.5367431640625E-5</v>
      </c>
      <c r="D747">
        <f t="shared" si="117"/>
        <v>144</v>
      </c>
      <c r="E747" s="44">
        <f t="shared" si="118"/>
        <v>1.373291015625E-2</v>
      </c>
      <c r="F747" s="45">
        <f t="shared" si="119"/>
        <v>0.42572021484375</v>
      </c>
      <c r="G747" s="40">
        <f t="shared" ca="1" si="120"/>
        <v>20929813.648986816</v>
      </c>
      <c r="H747" s="38">
        <f t="shared" si="121"/>
        <v>0.42572021484375</v>
      </c>
      <c r="I747" s="6">
        <f t="shared" si="122"/>
        <v>15000</v>
      </c>
      <c r="J747" s="6">
        <f t="shared" si="123"/>
        <v>6385.80322265625</v>
      </c>
      <c r="K747" s="6">
        <f t="shared" ca="1" si="124"/>
        <v>17.378132254944664</v>
      </c>
    </row>
    <row r="748" spans="1:11">
      <c r="A748" s="39">
        <f t="shared" ca="1" si="116"/>
        <v>62.057534246575344</v>
      </c>
      <c r="B748" s="20">
        <v>67603</v>
      </c>
      <c r="C748" s="42">
        <f t="shared" si="115"/>
        <v>9.5367431640625E-5</v>
      </c>
      <c r="D748">
        <f t="shared" si="117"/>
        <v>144</v>
      </c>
      <c r="E748" s="44">
        <f t="shared" si="118"/>
        <v>1.373291015625E-2</v>
      </c>
      <c r="F748" s="45">
        <f t="shared" si="119"/>
        <v>0.42572021484375</v>
      </c>
      <c r="G748" s="40">
        <f t="shared" ca="1" si="120"/>
        <v>20929814.074707031</v>
      </c>
      <c r="H748" s="38">
        <f t="shared" si="121"/>
        <v>0.42572021484375</v>
      </c>
      <c r="I748" s="6">
        <f t="shared" si="122"/>
        <v>15000</v>
      </c>
      <c r="J748" s="6">
        <f t="shared" si="123"/>
        <v>6385.80322265625</v>
      </c>
      <c r="K748" s="6">
        <f t="shared" ca="1" si="124"/>
        <v>17.238026933625903</v>
      </c>
    </row>
    <row r="749" spans="1:11">
      <c r="A749" s="39">
        <f t="shared" ca="1" si="116"/>
        <v>62.134246575342466</v>
      </c>
      <c r="B749" s="20">
        <v>67631</v>
      </c>
      <c r="C749" s="42">
        <f t="shared" si="115"/>
        <v>9.5367431640625E-5</v>
      </c>
      <c r="D749">
        <f t="shared" si="117"/>
        <v>144</v>
      </c>
      <c r="E749" s="44">
        <f t="shared" si="118"/>
        <v>1.373291015625E-2</v>
      </c>
      <c r="F749" s="45">
        <f t="shared" si="119"/>
        <v>0.384521484375</v>
      </c>
      <c r="G749" s="40">
        <f t="shared" ca="1" si="120"/>
        <v>20929814.459228516</v>
      </c>
      <c r="H749" s="38">
        <f t="shared" si="121"/>
        <v>0.384521484375</v>
      </c>
      <c r="I749" s="6">
        <f t="shared" si="122"/>
        <v>15000</v>
      </c>
      <c r="J749" s="6">
        <f t="shared" si="123"/>
        <v>5767.822265625</v>
      </c>
      <c r="K749" s="6">
        <f t="shared" ca="1" si="124"/>
        <v>15.456407642729836</v>
      </c>
    </row>
    <row r="750" spans="1:11">
      <c r="A750" s="39">
        <f t="shared" ca="1" si="116"/>
        <v>62.219178082191782</v>
      </c>
      <c r="B750" s="20">
        <v>67662</v>
      </c>
      <c r="C750" s="42">
        <f t="shared" si="115"/>
        <v>9.5367431640625E-5</v>
      </c>
      <c r="D750">
        <f t="shared" si="117"/>
        <v>144</v>
      </c>
      <c r="E750" s="44">
        <f t="shared" si="118"/>
        <v>1.373291015625E-2</v>
      </c>
      <c r="F750" s="45">
        <f t="shared" si="119"/>
        <v>0.42572021484375</v>
      </c>
      <c r="G750" s="40">
        <f t="shared" ca="1" si="120"/>
        <v>20929814.88494873</v>
      </c>
      <c r="H750" s="38">
        <f t="shared" si="121"/>
        <v>0.42572021484375</v>
      </c>
      <c r="I750" s="6">
        <f t="shared" si="122"/>
        <v>15000</v>
      </c>
      <c r="J750" s="6">
        <f t="shared" si="123"/>
        <v>6385.80322265625</v>
      </c>
      <c r="K750" s="6">
        <f t="shared" ca="1" si="124"/>
        <v>16.97448796022428</v>
      </c>
    </row>
    <row r="751" spans="1:11">
      <c r="A751" s="39">
        <f t="shared" ca="1" si="116"/>
        <v>62.301369863013697</v>
      </c>
      <c r="B751" s="20">
        <v>67692</v>
      </c>
      <c r="C751" s="42">
        <f t="shared" si="115"/>
        <v>9.5367431640625E-5</v>
      </c>
      <c r="D751">
        <f t="shared" si="117"/>
        <v>144</v>
      </c>
      <c r="E751" s="44">
        <f t="shared" si="118"/>
        <v>1.373291015625E-2</v>
      </c>
      <c r="F751" s="45">
        <f t="shared" si="119"/>
        <v>0.4119873046875</v>
      </c>
      <c r="G751" s="40">
        <f t="shared" ca="1" si="120"/>
        <v>20929815.296936035</v>
      </c>
      <c r="H751" s="38">
        <f t="shared" si="121"/>
        <v>0.4119873046875</v>
      </c>
      <c r="I751" s="6">
        <f t="shared" si="122"/>
        <v>15000</v>
      </c>
      <c r="J751" s="6">
        <f t="shared" si="123"/>
        <v>6179.8095703125</v>
      </c>
      <c r="K751" s="6">
        <f t="shared" ca="1" si="124"/>
        <v>16.29874274146017</v>
      </c>
    </row>
    <row r="752" spans="1:11">
      <c r="A752" s="39">
        <f t="shared" ca="1" si="116"/>
        <v>62.386301369863013</v>
      </c>
      <c r="B752" s="20">
        <v>67723</v>
      </c>
      <c r="C752" s="42">
        <f t="shared" si="115"/>
        <v>9.5367431640625E-5</v>
      </c>
      <c r="D752">
        <f t="shared" si="117"/>
        <v>144</v>
      </c>
      <c r="E752" s="44">
        <f t="shared" si="118"/>
        <v>1.373291015625E-2</v>
      </c>
      <c r="F752" s="45">
        <f t="shared" si="119"/>
        <v>0.42572021484375</v>
      </c>
      <c r="G752" s="40">
        <f t="shared" ca="1" si="120"/>
        <v>20929815.72265625</v>
      </c>
      <c r="H752" s="38">
        <f t="shared" si="121"/>
        <v>0.42572021484375</v>
      </c>
      <c r="I752" s="6">
        <f t="shared" si="122"/>
        <v>15000</v>
      </c>
      <c r="J752" s="6">
        <f t="shared" si="123"/>
        <v>6385.80322265625</v>
      </c>
      <c r="K752" s="6">
        <f t="shared" ca="1" si="124"/>
        <v>16.706250954614198</v>
      </c>
    </row>
    <row r="753" spans="1:11">
      <c r="A753" s="39">
        <f t="shared" ca="1" si="116"/>
        <v>62.468493150684928</v>
      </c>
      <c r="B753" s="20">
        <v>67753</v>
      </c>
      <c r="C753" s="42">
        <f t="shared" si="115"/>
        <v>9.5367431640625E-5</v>
      </c>
      <c r="D753">
        <f t="shared" si="117"/>
        <v>144</v>
      </c>
      <c r="E753" s="44">
        <f t="shared" si="118"/>
        <v>1.373291015625E-2</v>
      </c>
      <c r="F753" s="45">
        <f t="shared" si="119"/>
        <v>0.4119873046875</v>
      </c>
      <c r="G753" s="40">
        <f t="shared" ca="1" si="120"/>
        <v>20929816.134643555</v>
      </c>
      <c r="H753" s="38">
        <f t="shared" si="121"/>
        <v>0.4119873046875</v>
      </c>
      <c r="I753" s="6">
        <f t="shared" si="122"/>
        <v>15000</v>
      </c>
      <c r="J753" s="6">
        <f t="shared" si="123"/>
        <v>6179.8095703125</v>
      </c>
      <c r="K753" s="6">
        <f t="shared" ca="1" si="124"/>
        <v>16.041184106500289</v>
      </c>
    </row>
    <row r="754" spans="1:11">
      <c r="A754" s="39">
        <f t="shared" ca="1" si="116"/>
        <v>62.553424657534244</v>
      </c>
      <c r="B754" s="20">
        <v>67784</v>
      </c>
      <c r="C754" s="42">
        <f t="shared" si="115"/>
        <v>9.5367431640625E-5</v>
      </c>
      <c r="D754">
        <f t="shared" si="117"/>
        <v>144</v>
      </c>
      <c r="E754" s="44">
        <f t="shared" si="118"/>
        <v>1.373291015625E-2</v>
      </c>
      <c r="F754" s="45">
        <f t="shared" si="119"/>
        <v>0.42572021484375</v>
      </c>
      <c r="G754" s="40">
        <f t="shared" ca="1" si="120"/>
        <v>20929816.56036377</v>
      </c>
      <c r="H754" s="38">
        <f t="shared" si="121"/>
        <v>0.42572021484375</v>
      </c>
      <c r="I754" s="6">
        <f t="shared" si="122"/>
        <v>15000</v>
      </c>
      <c r="J754" s="6">
        <f t="shared" si="123"/>
        <v>6385.80322265625</v>
      </c>
      <c r="K754" s="6">
        <f t="shared" ca="1" si="124"/>
        <v>16.442252727301721</v>
      </c>
    </row>
    <row r="755" spans="1:11">
      <c r="A755" s="39">
        <f t="shared" ca="1" si="116"/>
        <v>62.638356164383559</v>
      </c>
      <c r="B755" s="20">
        <v>67815</v>
      </c>
      <c r="C755" s="42">
        <f t="shared" si="115"/>
        <v>9.5367431640625E-5</v>
      </c>
      <c r="D755">
        <f t="shared" si="117"/>
        <v>144</v>
      </c>
      <c r="E755" s="44">
        <f t="shared" si="118"/>
        <v>1.373291015625E-2</v>
      </c>
      <c r="F755" s="45">
        <f t="shared" si="119"/>
        <v>0.42572021484375</v>
      </c>
      <c r="G755" s="40">
        <f t="shared" ca="1" si="120"/>
        <v>20929816.986083984</v>
      </c>
      <c r="H755" s="38">
        <f t="shared" si="121"/>
        <v>0.42572021484375</v>
      </c>
      <c r="I755" s="6">
        <f t="shared" si="122"/>
        <v>15000</v>
      </c>
      <c r="J755" s="6">
        <f t="shared" si="123"/>
        <v>6385.80322265625</v>
      </c>
      <c r="K755" s="6">
        <f t="shared" ca="1" si="124"/>
        <v>16.309692618553129</v>
      </c>
    </row>
    <row r="756" spans="1:11">
      <c r="A756" s="39">
        <f t="shared" ca="1" si="116"/>
        <v>62.720547945205482</v>
      </c>
      <c r="B756" s="20">
        <v>67845</v>
      </c>
      <c r="C756" s="42">
        <f t="shared" si="115"/>
        <v>9.5367431640625E-5</v>
      </c>
      <c r="D756">
        <f t="shared" si="117"/>
        <v>144</v>
      </c>
      <c r="E756" s="44">
        <f t="shared" si="118"/>
        <v>1.373291015625E-2</v>
      </c>
      <c r="F756" s="45">
        <f t="shared" si="119"/>
        <v>0.4119873046875</v>
      </c>
      <c r="G756" s="40">
        <f t="shared" ca="1" si="120"/>
        <v>20929817.398071289</v>
      </c>
      <c r="H756" s="38">
        <f t="shared" si="121"/>
        <v>0.4119873046875</v>
      </c>
      <c r="I756" s="6">
        <f t="shared" si="122"/>
        <v>15000</v>
      </c>
      <c r="J756" s="6">
        <f t="shared" si="123"/>
        <v>6179.8095703125</v>
      </c>
      <c r="K756" s="6">
        <f t="shared" ca="1" si="124"/>
        <v>15.660412544106972</v>
      </c>
    </row>
    <row r="757" spans="1:11">
      <c r="A757" s="39">
        <f t="shared" ca="1" si="116"/>
        <v>62.805479452054797</v>
      </c>
      <c r="B757" s="20">
        <v>67876</v>
      </c>
      <c r="C757" s="42">
        <f t="shared" si="115"/>
        <v>9.5367431640625E-5</v>
      </c>
      <c r="D757">
        <f t="shared" si="117"/>
        <v>144</v>
      </c>
      <c r="E757" s="44">
        <f t="shared" si="118"/>
        <v>1.373291015625E-2</v>
      </c>
      <c r="F757" s="45">
        <f t="shared" si="119"/>
        <v>0.42572021484375</v>
      </c>
      <c r="G757" s="40">
        <f t="shared" ca="1" si="120"/>
        <v>20929817.823791504</v>
      </c>
      <c r="H757" s="38">
        <f t="shared" si="121"/>
        <v>0.42572021484375</v>
      </c>
      <c r="I757" s="6">
        <f t="shared" si="122"/>
        <v>15000</v>
      </c>
      <c r="J757" s="6">
        <f t="shared" si="123"/>
        <v>6385.80322265625</v>
      </c>
      <c r="K757" s="6">
        <f t="shared" ca="1" si="124"/>
        <v>16.051960949670203</v>
      </c>
    </row>
    <row r="758" spans="1:11">
      <c r="A758" s="39">
        <f t="shared" ca="1" si="116"/>
        <v>62.887671232876713</v>
      </c>
      <c r="B758" s="20">
        <v>67906</v>
      </c>
      <c r="C758" s="42">
        <f t="shared" si="115"/>
        <v>9.5367431640625E-5</v>
      </c>
      <c r="D758">
        <f t="shared" si="117"/>
        <v>144</v>
      </c>
      <c r="E758" s="44">
        <f t="shared" si="118"/>
        <v>1.373291015625E-2</v>
      </c>
      <c r="F758" s="45">
        <f t="shared" si="119"/>
        <v>0.4119873046875</v>
      </c>
      <c r="G758" s="40">
        <f t="shared" ca="1" si="120"/>
        <v>20929818.235778809</v>
      </c>
      <c r="H758" s="38">
        <f t="shared" si="121"/>
        <v>0.4119873046875</v>
      </c>
      <c r="I758" s="6">
        <f t="shared" si="122"/>
        <v>15000</v>
      </c>
      <c r="J758" s="6">
        <f t="shared" si="123"/>
        <v>6179.8095703125</v>
      </c>
      <c r="K758" s="6">
        <f t="shared" ca="1" si="124"/>
        <v>15.412941034080092</v>
      </c>
    </row>
    <row r="759" spans="1:11">
      <c r="A759" s="39">
        <f t="shared" ca="1" si="116"/>
        <v>62.972602739726028</v>
      </c>
      <c r="B759" s="20">
        <v>67937</v>
      </c>
      <c r="C759" s="42">
        <f t="shared" si="115"/>
        <v>9.5367431640625E-5</v>
      </c>
      <c r="D759">
        <f t="shared" si="117"/>
        <v>144</v>
      </c>
      <c r="E759" s="44">
        <f t="shared" si="118"/>
        <v>1.373291015625E-2</v>
      </c>
      <c r="F759" s="45">
        <f t="shared" si="119"/>
        <v>0.42572021484375</v>
      </c>
      <c r="G759" s="40">
        <f t="shared" ca="1" si="120"/>
        <v>20929818.661499023</v>
      </c>
      <c r="H759" s="38">
        <f t="shared" si="121"/>
        <v>0.42572021484375</v>
      </c>
      <c r="I759" s="6">
        <f t="shared" si="122"/>
        <v>15000</v>
      </c>
      <c r="J759" s="6">
        <f t="shared" si="123"/>
        <v>6385.80322265625</v>
      </c>
      <c r="K759" s="6">
        <f t="shared" ca="1" si="124"/>
        <v>15.798302049949697</v>
      </c>
    </row>
    <row r="760" spans="1:11">
      <c r="A760" s="39">
        <f t="shared" ca="1" si="116"/>
        <v>63.057534246575344</v>
      </c>
      <c r="B760" s="20">
        <v>67968</v>
      </c>
      <c r="C760" s="42">
        <f t="shared" si="115"/>
        <v>9.5367431640625E-5</v>
      </c>
      <c r="D760">
        <f t="shared" si="117"/>
        <v>144</v>
      </c>
      <c r="E760" s="44">
        <f t="shared" si="118"/>
        <v>1.373291015625E-2</v>
      </c>
      <c r="F760" s="45">
        <f t="shared" si="119"/>
        <v>0.42572021484375</v>
      </c>
      <c r="G760" s="40">
        <f t="shared" ca="1" si="120"/>
        <v>20929819.087219238</v>
      </c>
      <c r="H760" s="38">
        <f t="shared" si="121"/>
        <v>0.42572021484375</v>
      </c>
      <c r="I760" s="6">
        <f t="shared" si="122"/>
        <v>15000</v>
      </c>
      <c r="J760" s="6">
        <f t="shared" si="123"/>
        <v>6385.80322265625</v>
      </c>
      <c r="K760" s="6">
        <f t="shared" ca="1" si="124"/>
        <v>15.67093357602355</v>
      </c>
    </row>
    <row r="761" spans="1:11">
      <c r="A761" s="39">
        <f t="shared" ca="1" si="116"/>
        <v>63.134246575342466</v>
      </c>
      <c r="B761" s="20">
        <v>67996</v>
      </c>
      <c r="C761" s="42">
        <f t="shared" si="115"/>
        <v>9.5367431640625E-5</v>
      </c>
      <c r="D761">
        <f t="shared" si="117"/>
        <v>144</v>
      </c>
      <c r="E761" s="44">
        <f t="shared" si="118"/>
        <v>1.373291015625E-2</v>
      </c>
      <c r="F761" s="45">
        <f t="shared" si="119"/>
        <v>0.384521484375</v>
      </c>
      <c r="G761" s="40">
        <f t="shared" ca="1" si="120"/>
        <v>20929819.471740723</v>
      </c>
      <c r="H761" s="38">
        <f t="shared" si="121"/>
        <v>0.384521484375</v>
      </c>
      <c r="I761" s="6">
        <f t="shared" si="122"/>
        <v>15000</v>
      </c>
      <c r="J761" s="6">
        <f t="shared" si="123"/>
        <v>5767.822265625</v>
      </c>
      <c r="K761" s="6">
        <f t="shared" ca="1" si="124"/>
        <v>14.05127967520893</v>
      </c>
    </row>
    <row r="762" spans="1:11">
      <c r="A762" s="39">
        <f t="shared" ca="1" si="116"/>
        <v>63.219178082191782</v>
      </c>
      <c r="B762" s="20">
        <v>68027</v>
      </c>
      <c r="C762" s="42">
        <f t="shared" si="115"/>
        <v>9.5367431640625E-5</v>
      </c>
      <c r="D762">
        <f t="shared" si="117"/>
        <v>144</v>
      </c>
      <c r="E762" s="44">
        <f t="shared" si="118"/>
        <v>1.373291015625E-2</v>
      </c>
      <c r="F762" s="45">
        <f t="shared" si="119"/>
        <v>0.42572021484375</v>
      </c>
      <c r="G762" s="40">
        <f t="shared" ca="1" si="120"/>
        <v>20929819.897460938</v>
      </c>
      <c r="H762" s="38">
        <f t="shared" si="121"/>
        <v>0.42572021484375</v>
      </c>
      <c r="I762" s="6">
        <f t="shared" si="122"/>
        <v>15000</v>
      </c>
      <c r="J762" s="6">
        <f t="shared" si="123"/>
        <v>6385.80322265625</v>
      </c>
      <c r="K762" s="6">
        <f t="shared" ca="1" si="124"/>
        <v>15.431352691112984</v>
      </c>
    </row>
    <row r="763" spans="1:11">
      <c r="A763" s="39">
        <f t="shared" ca="1" si="116"/>
        <v>63.301369863013697</v>
      </c>
      <c r="B763" s="20">
        <v>68057</v>
      </c>
      <c r="C763" s="42">
        <f t="shared" si="115"/>
        <v>9.5367431640625E-5</v>
      </c>
      <c r="D763">
        <f t="shared" si="117"/>
        <v>144</v>
      </c>
      <c r="E763" s="44">
        <f t="shared" si="118"/>
        <v>1.373291015625E-2</v>
      </c>
      <c r="F763" s="45">
        <f t="shared" si="119"/>
        <v>0.4119873046875</v>
      </c>
      <c r="G763" s="40">
        <f t="shared" ca="1" si="120"/>
        <v>20929820.309448242</v>
      </c>
      <c r="H763" s="38">
        <f t="shared" si="121"/>
        <v>0.4119873046875</v>
      </c>
      <c r="I763" s="6">
        <f t="shared" si="122"/>
        <v>15000</v>
      </c>
      <c r="J763" s="6">
        <f t="shared" si="123"/>
        <v>6179.8095703125</v>
      </c>
      <c r="K763" s="6">
        <f t="shared" ca="1" si="124"/>
        <v>14.817038855872882</v>
      </c>
    </row>
    <row r="764" spans="1:11">
      <c r="A764" s="39">
        <f t="shared" ca="1" si="116"/>
        <v>63.386301369863013</v>
      </c>
      <c r="B764" s="20">
        <v>68088</v>
      </c>
      <c r="C764" s="42">
        <f t="shared" si="115"/>
        <v>9.5367431640625E-5</v>
      </c>
      <c r="D764">
        <f t="shared" si="117"/>
        <v>144</v>
      </c>
      <c r="E764" s="44">
        <f t="shared" si="118"/>
        <v>1.373291015625E-2</v>
      </c>
      <c r="F764" s="45">
        <f t="shared" si="119"/>
        <v>0.42572021484375</v>
      </c>
      <c r="G764" s="40">
        <f t="shared" ca="1" si="120"/>
        <v>20929820.735168457</v>
      </c>
      <c r="H764" s="38">
        <f t="shared" si="121"/>
        <v>0.42572021484375</v>
      </c>
      <c r="I764" s="6">
        <f t="shared" si="122"/>
        <v>15000</v>
      </c>
      <c r="J764" s="6">
        <f t="shared" si="123"/>
        <v>6385.80322265625</v>
      </c>
      <c r="K764" s="6">
        <f t="shared" ca="1" si="124"/>
        <v>15.187500867831094</v>
      </c>
    </row>
    <row r="765" spans="1:11">
      <c r="A765" s="39">
        <f t="shared" ca="1" si="116"/>
        <v>63.468493150684928</v>
      </c>
      <c r="B765" s="20">
        <v>68118</v>
      </c>
      <c r="C765" s="42">
        <f t="shared" si="115"/>
        <v>9.5367431640625E-5</v>
      </c>
      <c r="D765">
        <f t="shared" si="117"/>
        <v>144</v>
      </c>
      <c r="E765" s="44">
        <f t="shared" si="118"/>
        <v>1.373291015625E-2</v>
      </c>
      <c r="F765" s="45">
        <f t="shared" si="119"/>
        <v>0.4119873046875</v>
      </c>
      <c r="G765" s="40">
        <f t="shared" ca="1" si="120"/>
        <v>20929821.147155762</v>
      </c>
      <c r="H765" s="38">
        <f t="shared" si="121"/>
        <v>0.4119873046875</v>
      </c>
      <c r="I765" s="6">
        <f t="shared" si="122"/>
        <v>15000</v>
      </c>
      <c r="J765" s="6">
        <f t="shared" si="123"/>
        <v>6179.8095703125</v>
      </c>
      <c r="K765" s="6">
        <f t="shared" ca="1" si="124"/>
        <v>14.582894642272992</v>
      </c>
    </row>
    <row r="766" spans="1:11">
      <c r="A766" s="39">
        <f t="shared" ca="1" si="116"/>
        <v>63.553424657534244</v>
      </c>
      <c r="B766" s="20">
        <v>68149</v>
      </c>
      <c r="C766" s="42">
        <f t="shared" si="115"/>
        <v>9.5367431640625E-5</v>
      </c>
      <c r="D766">
        <f t="shared" si="117"/>
        <v>144</v>
      </c>
      <c r="E766" s="44">
        <f t="shared" si="118"/>
        <v>1.373291015625E-2</v>
      </c>
      <c r="F766" s="45">
        <f t="shared" si="119"/>
        <v>0.42572021484375</v>
      </c>
      <c r="G766" s="40">
        <f t="shared" ca="1" si="120"/>
        <v>20929821.572875977</v>
      </c>
      <c r="H766" s="38">
        <f t="shared" si="121"/>
        <v>0.42572021484375</v>
      </c>
      <c r="I766" s="6">
        <f t="shared" si="122"/>
        <v>15000</v>
      </c>
      <c r="J766" s="6">
        <f t="shared" si="123"/>
        <v>6385.80322265625</v>
      </c>
      <c r="K766" s="6">
        <f t="shared" ca="1" si="124"/>
        <v>14.947502479365202</v>
      </c>
    </row>
    <row r="767" spans="1:11">
      <c r="A767" s="39">
        <f t="shared" ca="1" si="116"/>
        <v>63.638356164383559</v>
      </c>
      <c r="B767" s="20">
        <v>68180</v>
      </c>
      <c r="C767" s="42">
        <f t="shared" si="115"/>
        <v>9.5367431640625E-5</v>
      </c>
      <c r="D767">
        <f t="shared" si="117"/>
        <v>144</v>
      </c>
      <c r="E767" s="44">
        <f t="shared" si="118"/>
        <v>1.373291015625E-2</v>
      </c>
      <c r="F767" s="45">
        <f t="shared" si="119"/>
        <v>0.42572021484375</v>
      </c>
      <c r="G767" s="40">
        <f t="shared" ca="1" si="120"/>
        <v>20929821.998596191</v>
      </c>
      <c r="H767" s="38">
        <f t="shared" si="121"/>
        <v>0.42572021484375</v>
      </c>
      <c r="I767" s="6">
        <f t="shared" si="122"/>
        <v>15000</v>
      </c>
      <c r="J767" s="6">
        <f t="shared" si="123"/>
        <v>6385.80322265625</v>
      </c>
      <c r="K767" s="6">
        <f t="shared" ca="1" si="124"/>
        <v>14.826993289593755</v>
      </c>
    </row>
    <row r="768" spans="1:11">
      <c r="A768" s="39">
        <f t="shared" ca="1" si="116"/>
        <v>63.720547945205482</v>
      </c>
      <c r="B768" s="20">
        <v>68210</v>
      </c>
      <c r="C768" s="42">
        <f t="shared" si="115"/>
        <v>9.5367431640625E-5</v>
      </c>
      <c r="D768">
        <f t="shared" si="117"/>
        <v>144</v>
      </c>
      <c r="E768" s="44">
        <f t="shared" si="118"/>
        <v>1.373291015625E-2</v>
      </c>
      <c r="F768" s="45">
        <f t="shared" si="119"/>
        <v>0.4119873046875</v>
      </c>
      <c r="G768" s="40">
        <f t="shared" ca="1" si="120"/>
        <v>20929822.410583496</v>
      </c>
      <c r="H768" s="38">
        <f t="shared" si="121"/>
        <v>0.4119873046875</v>
      </c>
      <c r="I768" s="6">
        <f t="shared" si="122"/>
        <v>15000</v>
      </c>
      <c r="J768" s="6">
        <f t="shared" si="123"/>
        <v>6179.8095703125</v>
      </c>
      <c r="K768" s="6">
        <f t="shared" ca="1" si="124"/>
        <v>14.236738676460885</v>
      </c>
    </row>
    <row r="769" spans="1:11">
      <c r="A769" s="39">
        <f t="shared" ca="1" si="116"/>
        <v>63.805479452054797</v>
      </c>
      <c r="B769" s="20">
        <v>68241</v>
      </c>
      <c r="C769" s="42">
        <f t="shared" si="115"/>
        <v>9.5367431640625E-5</v>
      </c>
      <c r="D769">
        <f t="shared" si="117"/>
        <v>144</v>
      </c>
      <c r="E769" s="44">
        <f t="shared" si="118"/>
        <v>1.373291015625E-2</v>
      </c>
      <c r="F769" s="45">
        <f t="shared" si="119"/>
        <v>0.42572021484375</v>
      </c>
      <c r="G769" s="40">
        <f t="shared" ca="1" si="120"/>
        <v>20929822.836303711</v>
      </c>
      <c r="H769" s="38">
        <f t="shared" si="121"/>
        <v>0.42572021484375</v>
      </c>
      <c r="I769" s="6">
        <f t="shared" si="122"/>
        <v>15000</v>
      </c>
      <c r="J769" s="6">
        <f t="shared" si="123"/>
        <v>6385.80322265625</v>
      </c>
      <c r="K769" s="6">
        <f t="shared" ca="1" si="124"/>
        <v>14.592691772427457</v>
      </c>
    </row>
    <row r="770" spans="1:11">
      <c r="A770" s="39">
        <f t="shared" ca="1" si="116"/>
        <v>63.887671232876713</v>
      </c>
      <c r="B770" s="20">
        <v>68271</v>
      </c>
      <c r="C770" s="42">
        <f t="shared" si="115"/>
        <v>9.5367431640625E-5</v>
      </c>
      <c r="D770">
        <f t="shared" si="117"/>
        <v>144</v>
      </c>
      <c r="E770" s="44">
        <f t="shared" si="118"/>
        <v>1.373291015625E-2</v>
      </c>
      <c r="F770" s="45">
        <f t="shared" si="119"/>
        <v>0.4119873046875</v>
      </c>
      <c r="G770" s="40">
        <f t="shared" ca="1" si="120"/>
        <v>20929823.248291016</v>
      </c>
      <c r="H770" s="38">
        <f t="shared" si="121"/>
        <v>0.4119873046875</v>
      </c>
      <c r="I770" s="6">
        <f t="shared" si="122"/>
        <v>15000</v>
      </c>
      <c r="J770" s="6">
        <f t="shared" si="123"/>
        <v>6179.8095703125</v>
      </c>
      <c r="K770" s="6">
        <f t="shared" ca="1" si="124"/>
        <v>14.01176457643645</v>
      </c>
    </row>
    <row r="771" spans="1:11">
      <c r="A771" s="39">
        <f t="shared" ca="1" si="116"/>
        <v>63.972602739726028</v>
      </c>
      <c r="B771" s="20">
        <v>68302</v>
      </c>
      <c r="C771" s="42">
        <f t="shared" si="115"/>
        <v>9.5367431640625E-5</v>
      </c>
      <c r="D771">
        <f t="shared" si="117"/>
        <v>144</v>
      </c>
      <c r="E771" s="44">
        <f t="shared" si="118"/>
        <v>1.373291015625E-2</v>
      </c>
      <c r="F771" s="45">
        <f t="shared" si="119"/>
        <v>0.42572021484375</v>
      </c>
      <c r="G771" s="40">
        <f t="shared" ca="1" si="120"/>
        <v>20929823.67401123</v>
      </c>
      <c r="H771" s="38">
        <f t="shared" si="121"/>
        <v>0.42572021484375</v>
      </c>
      <c r="I771" s="6">
        <f t="shared" si="122"/>
        <v>15000</v>
      </c>
      <c r="J771" s="6">
        <f t="shared" si="123"/>
        <v>6385.80322265625</v>
      </c>
      <c r="K771" s="6">
        <f t="shared" ca="1" si="124"/>
        <v>14.362092772681544</v>
      </c>
    </row>
    <row r="772" spans="1:11">
      <c r="A772" s="39">
        <f t="shared" ca="1" si="116"/>
        <v>64.057534246575344</v>
      </c>
      <c r="B772" s="20">
        <v>68333</v>
      </c>
      <c r="C772" s="42">
        <f t="shared" ref="C772:C835" si="125">C724/2</f>
        <v>9.5367431640625E-5</v>
      </c>
      <c r="D772">
        <f t="shared" si="117"/>
        <v>144</v>
      </c>
      <c r="E772" s="44">
        <f t="shared" si="118"/>
        <v>1.373291015625E-2</v>
      </c>
      <c r="F772" s="45">
        <f t="shared" si="119"/>
        <v>0.42572021484375</v>
      </c>
      <c r="G772" s="40">
        <f t="shared" ca="1" si="120"/>
        <v>20929824.099731445</v>
      </c>
      <c r="H772" s="38">
        <f t="shared" si="121"/>
        <v>0.42572021484375</v>
      </c>
      <c r="I772" s="6">
        <f t="shared" si="122"/>
        <v>15000</v>
      </c>
      <c r="J772" s="6">
        <f t="shared" si="123"/>
        <v>6385.80322265625</v>
      </c>
      <c r="K772" s="6">
        <f t="shared" ca="1" si="124"/>
        <v>14.246303250930502</v>
      </c>
    </row>
    <row r="773" spans="1:11">
      <c r="A773" s="39">
        <f t="shared" ref="A773:A836" ca="1" si="126">(B773-$B$3)/365</f>
        <v>64.134246575342459</v>
      </c>
      <c r="B773" s="20">
        <v>68361</v>
      </c>
      <c r="C773" s="42">
        <f t="shared" si="125"/>
        <v>9.5367431640625E-5</v>
      </c>
      <c r="D773">
        <f t="shared" ref="D773:D836" si="127">(60/10)*24</f>
        <v>144</v>
      </c>
      <c r="E773" s="44">
        <f t="shared" ref="E773:E836" si="128">C773*D773</f>
        <v>1.373291015625E-2</v>
      </c>
      <c r="F773" s="45">
        <f t="shared" ref="F773:F836" si="129">(B773-B772)*E773</f>
        <v>0.384521484375</v>
      </c>
      <c r="G773" s="40">
        <f t="shared" ref="G773:G836" ca="1" si="130">G772+F773</f>
        <v>20929824.48425293</v>
      </c>
      <c r="H773" s="38">
        <f t="shared" ref="H773:H836" si="131">F773</f>
        <v>0.384521484375</v>
      </c>
      <c r="I773" s="6">
        <f t="shared" ref="I773:I836" si="132">$I$3</f>
        <v>15000</v>
      </c>
      <c r="J773" s="6">
        <f t="shared" ref="J773:J836" si="133">H773*I773</f>
        <v>5767.822265625</v>
      </c>
      <c r="K773" s="6">
        <f t="shared" ref="K773:K836" ca="1" si="134">J773/(1+$K$3)^A773</f>
        <v>12.773890613826312</v>
      </c>
    </row>
    <row r="774" spans="1:11">
      <c r="A774" s="39">
        <f t="shared" ca="1" si="126"/>
        <v>64.219178082191775</v>
      </c>
      <c r="B774" s="20">
        <v>68392</v>
      </c>
      <c r="C774" s="42">
        <f t="shared" si="125"/>
        <v>9.5367431640625E-5</v>
      </c>
      <c r="D774">
        <f t="shared" si="127"/>
        <v>144</v>
      </c>
      <c r="E774" s="44">
        <f t="shared" si="128"/>
        <v>1.373291015625E-2</v>
      </c>
      <c r="F774" s="45">
        <f t="shared" si="129"/>
        <v>0.42572021484375</v>
      </c>
      <c r="G774" s="40">
        <f t="shared" ca="1" si="130"/>
        <v>20929824.909973145</v>
      </c>
      <c r="H774" s="38">
        <f t="shared" si="131"/>
        <v>0.42572021484375</v>
      </c>
      <c r="I774" s="6">
        <f t="shared" si="132"/>
        <v>15000</v>
      </c>
      <c r="J774" s="6">
        <f t="shared" si="133"/>
        <v>6385.80322265625</v>
      </c>
      <c r="K774" s="6">
        <f t="shared" ca="1" si="134"/>
        <v>14.028502446466362</v>
      </c>
    </row>
    <row r="775" spans="1:11">
      <c r="A775" s="39">
        <f t="shared" ca="1" si="126"/>
        <v>64.301369863013704</v>
      </c>
      <c r="B775" s="20">
        <v>68422</v>
      </c>
      <c r="C775" s="42">
        <f t="shared" si="125"/>
        <v>9.5367431640625E-5</v>
      </c>
      <c r="D775">
        <f t="shared" si="127"/>
        <v>144</v>
      </c>
      <c r="E775" s="44">
        <f t="shared" si="128"/>
        <v>1.373291015625E-2</v>
      </c>
      <c r="F775" s="45">
        <f t="shared" si="129"/>
        <v>0.4119873046875</v>
      </c>
      <c r="G775" s="40">
        <f t="shared" ca="1" si="130"/>
        <v>20929825.321960449</v>
      </c>
      <c r="H775" s="38">
        <f t="shared" si="131"/>
        <v>0.4119873046875</v>
      </c>
      <c r="I775" s="6">
        <f t="shared" si="132"/>
        <v>15000</v>
      </c>
      <c r="J775" s="6">
        <f t="shared" si="133"/>
        <v>6179.8095703125</v>
      </c>
      <c r="K775" s="6">
        <f t="shared" ca="1" si="134"/>
        <v>13.470035323520792</v>
      </c>
    </row>
    <row r="776" spans="1:11">
      <c r="A776" s="39">
        <f t="shared" ca="1" si="126"/>
        <v>64.38630136986302</v>
      </c>
      <c r="B776" s="20">
        <v>68453</v>
      </c>
      <c r="C776" s="42">
        <f t="shared" si="125"/>
        <v>9.5367431640625E-5</v>
      </c>
      <c r="D776">
        <f t="shared" si="127"/>
        <v>144</v>
      </c>
      <c r="E776" s="44">
        <f t="shared" si="128"/>
        <v>1.373291015625E-2</v>
      </c>
      <c r="F776" s="45">
        <f t="shared" si="129"/>
        <v>0.42572021484375</v>
      </c>
      <c r="G776" s="40">
        <f t="shared" ca="1" si="130"/>
        <v>20929825.747680664</v>
      </c>
      <c r="H776" s="38">
        <f t="shared" si="131"/>
        <v>0.42572021484375</v>
      </c>
      <c r="I776" s="6">
        <f t="shared" si="132"/>
        <v>15000</v>
      </c>
      <c r="J776" s="6">
        <f t="shared" si="133"/>
        <v>6385.80322265625</v>
      </c>
      <c r="K776" s="6">
        <f t="shared" ca="1" si="134"/>
        <v>13.806818970755527</v>
      </c>
    </row>
    <row r="777" spans="1:11">
      <c r="A777" s="39">
        <f t="shared" ca="1" si="126"/>
        <v>64.468493150684935</v>
      </c>
      <c r="B777" s="20">
        <v>68483</v>
      </c>
      <c r="C777" s="42">
        <f t="shared" si="125"/>
        <v>9.5367431640625E-5</v>
      </c>
      <c r="D777">
        <f t="shared" si="127"/>
        <v>144</v>
      </c>
      <c r="E777" s="44">
        <f t="shared" si="128"/>
        <v>1.373291015625E-2</v>
      </c>
      <c r="F777" s="45">
        <f t="shared" si="129"/>
        <v>0.4119873046875</v>
      </c>
      <c r="G777" s="40">
        <f t="shared" ca="1" si="130"/>
        <v>20929826.159667969</v>
      </c>
      <c r="H777" s="38">
        <f t="shared" si="131"/>
        <v>0.4119873046875</v>
      </c>
      <c r="I777" s="6">
        <f t="shared" si="132"/>
        <v>15000</v>
      </c>
      <c r="J777" s="6">
        <f t="shared" si="133"/>
        <v>6179.8095703125</v>
      </c>
      <c r="K777" s="6">
        <f t="shared" ca="1" si="134"/>
        <v>13.257176947520891</v>
      </c>
    </row>
    <row r="778" spans="1:11">
      <c r="A778" s="39">
        <f t="shared" ca="1" si="126"/>
        <v>64.553424657534251</v>
      </c>
      <c r="B778" s="20">
        <v>68514</v>
      </c>
      <c r="C778" s="42">
        <f t="shared" si="125"/>
        <v>9.5367431640625E-5</v>
      </c>
      <c r="D778">
        <f t="shared" si="127"/>
        <v>144</v>
      </c>
      <c r="E778" s="44">
        <f t="shared" si="128"/>
        <v>1.373291015625E-2</v>
      </c>
      <c r="F778" s="45">
        <f t="shared" si="129"/>
        <v>0.42572021484375</v>
      </c>
      <c r="G778" s="40">
        <f t="shared" ca="1" si="130"/>
        <v>20929826.585388184</v>
      </c>
      <c r="H778" s="38">
        <f t="shared" si="131"/>
        <v>0.42572021484375</v>
      </c>
      <c r="I778" s="6">
        <f t="shared" si="132"/>
        <v>15000</v>
      </c>
      <c r="J778" s="6">
        <f t="shared" si="133"/>
        <v>6385.80322265625</v>
      </c>
      <c r="K778" s="6">
        <f t="shared" ca="1" si="134"/>
        <v>13.588638617604717</v>
      </c>
    </row>
    <row r="779" spans="1:11">
      <c r="A779" s="39">
        <f t="shared" ca="1" si="126"/>
        <v>64.638356164383566</v>
      </c>
      <c r="B779" s="20">
        <v>68545</v>
      </c>
      <c r="C779" s="42">
        <f t="shared" si="125"/>
        <v>9.5367431640625E-5</v>
      </c>
      <c r="D779">
        <f t="shared" si="127"/>
        <v>144</v>
      </c>
      <c r="E779" s="44">
        <f t="shared" si="128"/>
        <v>1.373291015625E-2</v>
      </c>
      <c r="F779" s="45">
        <f t="shared" si="129"/>
        <v>0.42572021484375</v>
      </c>
      <c r="G779" s="40">
        <f t="shared" ca="1" si="130"/>
        <v>20929827.011108398</v>
      </c>
      <c r="H779" s="38">
        <f t="shared" si="131"/>
        <v>0.42572021484375</v>
      </c>
      <c r="I779" s="6">
        <f t="shared" si="132"/>
        <v>15000</v>
      </c>
      <c r="J779" s="6">
        <f t="shared" si="133"/>
        <v>6385.80322265625</v>
      </c>
      <c r="K779" s="6">
        <f t="shared" ca="1" si="134"/>
        <v>13.479084808721584</v>
      </c>
    </row>
    <row r="780" spans="1:11">
      <c r="A780" s="39">
        <f t="shared" ca="1" si="126"/>
        <v>64.720547945205482</v>
      </c>
      <c r="B780" s="20">
        <v>68575</v>
      </c>
      <c r="C780" s="42">
        <f t="shared" si="125"/>
        <v>9.5367431640625E-5</v>
      </c>
      <c r="D780">
        <f t="shared" si="127"/>
        <v>144</v>
      </c>
      <c r="E780" s="44">
        <f t="shared" si="128"/>
        <v>1.373291015625E-2</v>
      </c>
      <c r="F780" s="45">
        <f t="shared" si="129"/>
        <v>0.4119873046875</v>
      </c>
      <c r="G780" s="40">
        <f t="shared" ca="1" si="130"/>
        <v>20929827.423095703</v>
      </c>
      <c r="H780" s="38">
        <f t="shared" si="131"/>
        <v>0.4119873046875</v>
      </c>
      <c r="I780" s="6">
        <f t="shared" si="132"/>
        <v>15000</v>
      </c>
      <c r="J780" s="6">
        <f t="shared" si="133"/>
        <v>6179.8095703125</v>
      </c>
      <c r="K780" s="6">
        <f t="shared" ca="1" si="134"/>
        <v>12.942489705873534</v>
      </c>
    </row>
    <row r="781" spans="1:11">
      <c r="A781" s="39">
        <f t="shared" ca="1" si="126"/>
        <v>64.805479452054797</v>
      </c>
      <c r="B781" s="20">
        <v>68606</v>
      </c>
      <c r="C781" s="42">
        <f t="shared" si="125"/>
        <v>9.5367431640625E-5</v>
      </c>
      <c r="D781">
        <f t="shared" si="127"/>
        <v>144</v>
      </c>
      <c r="E781" s="44">
        <f t="shared" si="128"/>
        <v>1.373291015625E-2</v>
      </c>
      <c r="F781" s="45">
        <f t="shared" si="129"/>
        <v>0.42572021484375</v>
      </c>
      <c r="G781" s="40">
        <f t="shared" ca="1" si="130"/>
        <v>20929827.848815918</v>
      </c>
      <c r="H781" s="38">
        <f t="shared" si="131"/>
        <v>0.42572021484375</v>
      </c>
      <c r="I781" s="6">
        <f t="shared" si="132"/>
        <v>15000</v>
      </c>
      <c r="J781" s="6">
        <f t="shared" si="133"/>
        <v>6385.80322265625</v>
      </c>
      <c r="K781" s="6">
        <f t="shared" ca="1" si="134"/>
        <v>13.266083429479508</v>
      </c>
    </row>
    <row r="782" spans="1:11">
      <c r="A782" s="39">
        <f t="shared" ca="1" si="126"/>
        <v>64.887671232876713</v>
      </c>
      <c r="B782" s="20">
        <v>68636</v>
      </c>
      <c r="C782" s="42">
        <f t="shared" si="125"/>
        <v>9.5367431640625E-5</v>
      </c>
      <c r="D782">
        <f t="shared" si="127"/>
        <v>144</v>
      </c>
      <c r="E782" s="44">
        <f t="shared" si="128"/>
        <v>1.373291015625E-2</v>
      </c>
      <c r="F782" s="45">
        <f t="shared" si="129"/>
        <v>0.4119873046875</v>
      </c>
      <c r="G782" s="40">
        <f t="shared" ca="1" si="130"/>
        <v>20929828.260803223</v>
      </c>
      <c r="H782" s="38">
        <f t="shared" si="131"/>
        <v>0.4119873046875</v>
      </c>
      <c r="I782" s="6">
        <f t="shared" si="132"/>
        <v>15000</v>
      </c>
      <c r="J782" s="6">
        <f t="shared" si="133"/>
        <v>6179.8095703125</v>
      </c>
      <c r="K782" s="6">
        <f t="shared" ca="1" si="134"/>
        <v>12.737967796760408</v>
      </c>
    </row>
    <row r="783" spans="1:11">
      <c r="A783" s="39">
        <f t="shared" ca="1" si="126"/>
        <v>64.972602739726028</v>
      </c>
      <c r="B783" s="20">
        <v>68667</v>
      </c>
      <c r="C783" s="42">
        <f t="shared" si="125"/>
        <v>9.5367431640625E-5</v>
      </c>
      <c r="D783">
        <f t="shared" si="127"/>
        <v>144</v>
      </c>
      <c r="E783" s="44">
        <f t="shared" si="128"/>
        <v>1.373291015625E-2</v>
      </c>
      <c r="F783" s="45">
        <f t="shared" si="129"/>
        <v>0.42572021484375</v>
      </c>
      <c r="G783" s="40">
        <f t="shared" ca="1" si="130"/>
        <v>20929828.686523438</v>
      </c>
      <c r="H783" s="38">
        <f t="shared" si="131"/>
        <v>0.42572021484375</v>
      </c>
      <c r="I783" s="6">
        <f t="shared" si="132"/>
        <v>15000</v>
      </c>
      <c r="J783" s="6">
        <f t="shared" si="133"/>
        <v>6385.80322265625</v>
      </c>
      <c r="K783" s="6">
        <f t="shared" ca="1" si="134"/>
        <v>13.056447975165041</v>
      </c>
    </row>
    <row r="784" spans="1:11">
      <c r="A784" s="39">
        <f t="shared" ca="1" si="126"/>
        <v>65.057534246575344</v>
      </c>
      <c r="B784" s="20">
        <v>68698</v>
      </c>
      <c r="C784" s="42">
        <f t="shared" si="125"/>
        <v>9.5367431640625E-5</v>
      </c>
      <c r="D784">
        <f t="shared" si="127"/>
        <v>144</v>
      </c>
      <c r="E784" s="44">
        <f t="shared" si="128"/>
        <v>1.373291015625E-2</v>
      </c>
      <c r="F784" s="45">
        <f t="shared" si="129"/>
        <v>0.42572021484375</v>
      </c>
      <c r="G784" s="40">
        <f t="shared" ca="1" si="130"/>
        <v>20929829.112243652</v>
      </c>
      <c r="H784" s="38">
        <f t="shared" si="131"/>
        <v>0.42572021484375</v>
      </c>
      <c r="I784" s="6">
        <f t="shared" si="132"/>
        <v>15000</v>
      </c>
      <c r="J784" s="6">
        <f t="shared" si="133"/>
        <v>6385.80322265625</v>
      </c>
      <c r="K784" s="6">
        <f t="shared" ca="1" si="134"/>
        <v>12.951184773573173</v>
      </c>
    </row>
    <row r="785" spans="1:11">
      <c r="A785" s="39">
        <f t="shared" ca="1" si="126"/>
        <v>65.136986301369859</v>
      </c>
      <c r="B785" s="20">
        <v>68727</v>
      </c>
      <c r="C785" s="42">
        <f t="shared" si="125"/>
        <v>9.5367431640625E-5</v>
      </c>
      <c r="D785">
        <f t="shared" si="127"/>
        <v>144</v>
      </c>
      <c r="E785" s="44">
        <f t="shared" si="128"/>
        <v>1.373291015625E-2</v>
      </c>
      <c r="F785" s="45">
        <f t="shared" si="129"/>
        <v>0.39825439453125</v>
      </c>
      <c r="G785" s="40">
        <f t="shared" ca="1" si="130"/>
        <v>20929829.510498047</v>
      </c>
      <c r="H785" s="38">
        <f t="shared" si="131"/>
        <v>0.39825439453125</v>
      </c>
      <c r="I785" s="6">
        <f t="shared" si="132"/>
        <v>15000</v>
      </c>
      <c r="J785" s="6">
        <f t="shared" si="133"/>
        <v>5973.81591796875</v>
      </c>
      <c r="K785" s="6">
        <f t="shared" ca="1" si="134"/>
        <v>12.02422431810802</v>
      </c>
    </row>
    <row r="786" spans="1:11">
      <c r="A786" s="39">
        <f t="shared" ca="1" si="126"/>
        <v>65.221917808219175</v>
      </c>
      <c r="B786" s="20">
        <v>68758</v>
      </c>
      <c r="C786" s="42">
        <f t="shared" si="125"/>
        <v>9.5367431640625E-5</v>
      </c>
      <c r="D786">
        <f t="shared" si="127"/>
        <v>144</v>
      </c>
      <c r="E786" s="44">
        <f t="shared" si="128"/>
        <v>1.373291015625E-2</v>
      </c>
      <c r="F786" s="45">
        <f t="shared" si="129"/>
        <v>0.42572021484375</v>
      </c>
      <c r="G786" s="40">
        <f t="shared" ca="1" si="130"/>
        <v>20929829.936218262</v>
      </c>
      <c r="H786" s="38">
        <f t="shared" si="131"/>
        <v>0.42572021484375</v>
      </c>
      <c r="I786" s="6">
        <f t="shared" si="132"/>
        <v>15000</v>
      </c>
      <c r="J786" s="6">
        <f t="shared" si="133"/>
        <v>6385.80322265625</v>
      </c>
      <c r="K786" s="6">
        <f t="shared" ca="1" si="134"/>
        <v>12.749854317368442</v>
      </c>
    </row>
    <row r="787" spans="1:11">
      <c r="A787" s="39">
        <f t="shared" ca="1" si="126"/>
        <v>65.30410958904109</v>
      </c>
      <c r="B787" s="20">
        <v>68788</v>
      </c>
      <c r="C787" s="42">
        <f t="shared" si="125"/>
        <v>4.76837158203125E-5</v>
      </c>
      <c r="D787">
        <f t="shared" si="127"/>
        <v>144</v>
      </c>
      <c r="E787" s="44">
        <f t="shared" si="128"/>
        <v>6.866455078125E-3</v>
      </c>
      <c r="F787" s="45">
        <f t="shared" si="129"/>
        <v>0.20599365234375</v>
      </c>
      <c r="G787" s="40">
        <f t="shared" ca="1" si="130"/>
        <v>20929830.142211914</v>
      </c>
      <c r="H787" s="38">
        <f t="shared" si="131"/>
        <v>0.20599365234375</v>
      </c>
      <c r="I787" s="6">
        <f t="shared" si="132"/>
        <v>15000</v>
      </c>
      <c r="J787" s="6">
        <f t="shared" si="133"/>
        <v>3089.90478515625</v>
      </c>
      <c r="K787" s="6">
        <f t="shared" ca="1" si="134"/>
        <v>6.1211447437127227</v>
      </c>
    </row>
    <row r="788" spans="1:11">
      <c r="A788" s="39">
        <f t="shared" ca="1" si="126"/>
        <v>65.389041095890406</v>
      </c>
      <c r="B788" s="20">
        <v>68819</v>
      </c>
      <c r="C788" s="42">
        <f t="shared" si="125"/>
        <v>4.76837158203125E-5</v>
      </c>
      <c r="D788">
        <f t="shared" si="127"/>
        <v>144</v>
      </c>
      <c r="E788" s="44">
        <f t="shared" si="128"/>
        <v>6.866455078125E-3</v>
      </c>
      <c r="F788" s="45">
        <f t="shared" si="129"/>
        <v>0.212860107421875</v>
      </c>
      <c r="G788" s="40">
        <f t="shared" ca="1" si="130"/>
        <v>20929830.355072021</v>
      </c>
      <c r="H788" s="38">
        <f t="shared" si="131"/>
        <v>0.212860107421875</v>
      </c>
      <c r="I788" s="6">
        <f t="shared" si="132"/>
        <v>15000</v>
      </c>
      <c r="J788" s="6">
        <f t="shared" si="133"/>
        <v>3192.901611328125</v>
      </c>
      <c r="K788" s="6">
        <f t="shared" ca="1" si="134"/>
        <v>6.2741882512111475</v>
      </c>
    </row>
    <row r="789" spans="1:11">
      <c r="A789" s="39">
        <f t="shared" ca="1" si="126"/>
        <v>65.471232876712335</v>
      </c>
      <c r="B789" s="20">
        <v>68849</v>
      </c>
      <c r="C789" s="42">
        <f t="shared" si="125"/>
        <v>4.76837158203125E-5</v>
      </c>
      <c r="D789">
        <f t="shared" si="127"/>
        <v>144</v>
      </c>
      <c r="E789" s="44">
        <f t="shared" si="128"/>
        <v>6.866455078125E-3</v>
      </c>
      <c r="F789" s="45">
        <f t="shared" si="129"/>
        <v>0.20599365234375</v>
      </c>
      <c r="G789" s="40">
        <f t="shared" ca="1" si="130"/>
        <v>20929830.561065674</v>
      </c>
      <c r="H789" s="38">
        <f t="shared" si="131"/>
        <v>0.20599365234375</v>
      </c>
      <c r="I789" s="6">
        <f t="shared" si="132"/>
        <v>15000</v>
      </c>
      <c r="J789" s="6">
        <f t="shared" si="133"/>
        <v>3089.90478515625</v>
      </c>
      <c r="K789" s="6">
        <f t="shared" ca="1" si="134"/>
        <v>6.0244161978616244</v>
      </c>
    </row>
    <row r="790" spans="1:11">
      <c r="A790" s="39">
        <f t="shared" ca="1" si="126"/>
        <v>65.556164383561651</v>
      </c>
      <c r="B790" s="20">
        <v>68880</v>
      </c>
      <c r="C790" s="42">
        <f t="shared" si="125"/>
        <v>4.76837158203125E-5</v>
      </c>
      <c r="D790">
        <f t="shared" si="127"/>
        <v>144</v>
      </c>
      <c r="E790" s="44">
        <f t="shared" si="128"/>
        <v>6.866455078125E-3</v>
      </c>
      <c r="F790" s="45">
        <f t="shared" si="129"/>
        <v>0.212860107421875</v>
      </c>
      <c r="G790" s="40">
        <f t="shared" ca="1" si="130"/>
        <v>20929830.773925781</v>
      </c>
      <c r="H790" s="38">
        <f t="shared" si="131"/>
        <v>0.212860107421875</v>
      </c>
      <c r="I790" s="6">
        <f t="shared" si="132"/>
        <v>15000</v>
      </c>
      <c r="J790" s="6">
        <f t="shared" si="133"/>
        <v>3192.901611328125</v>
      </c>
      <c r="K790" s="6">
        <f t="shared" ca="1" si="134"/>
        <v>6.1750412564338886</v>
      </c>
    </row>
    <row r="791" spans="1:11">
      <c r="A791" s="39">
        <f t="shared" ca="1" si="126"/>
        <v>65.641095890410952</v>
      </c>
      <c r="B791" s="20">
        <v>68911</v>
      </c>
      <c r="C791" s="42">
        <f t="shared" si="125"/>
        <v>4.76837158203125E-5</v>
      </c>
      <c r="D791">
        <f t="shared" si="127"/>
        <v>144</v>
      </c>
      <c r="E791" s="44">
        <f t="shared" si="128"/>
        <v>6.866455078125E-3</v>
      </c>
      <c r="F791" s="45">
        <f t="shared" si="129"/>
        <v>0.212860107421875</v>
      </c>
      <c r="G791" s="40">
        <f t="shared" ca="1" si="130"/>
        <v>20929830.986785889</v>
      </c>
      <c r="H791" s="38">
        <f t="shared" si="131"/>
        <v>0.212860107421875</v>
      </c>
      <c r="I791" s="6">
        <f t="shared" si="132"/>
        <v>15000</v>
      </c>
      <c r="J791" s="6">
        <f t="shared" si="133"/>
        <v>3192.901611328125</v>
      </c>
      <c r="K791" s="6">
        <f t="shared" ca="1" si="134"/>
        <v>6.1252570721097692</v>
      </c>
    </row>
    <row r="792" spans="1:11">
      <c r="A792" s="39">
        <f t="shared" ca="1" si="126"/>
        <v>65.723287671232882</v>
      </c>
      <c r="B792" s="20">
        <v>68941</v>
      </c>
      <c r="C792" s="42">
        <f t="shared" si="125"/>
        <v>4.76837158203125E-5</v>
      </c>
      <c r="D792">
        <f t="shared" si="127"/>
        <v>144</v>
      </c>
      <c r="E792" s="44">
        <f t="shared" si="128"/>
        <v>6.866455078125E-3</v>
      </c>
      <c r="F792" s="45">
        <f t="shared" si="129"/>
        <v>0.20599365234375</v>
      </c>
      <c r="G792" s="40">
        <f t="shared" ca="1" si="130"/>
        <v>20929831.192779541</v>
      </c>
      <c r="H792" s="38">
        <f t="shared" si="131"/>
        <v>0.20599365234375</v>
      </c>
      <c r="I792" s="6">
        <f t="shared" si="132"/>
        <v>15000</v>
      </c>
      <c r="J792" s="6">
        <f t="shared" si="133"/>
        <v>3089.90478515625</v>
      </c>
      <c r="K792" s="6">
        <f t="shared" ca="1" si="134"/>
        <v>5.8814138887466871</v>
      </c>
    </row>
    <row r="793" spans="1:11">
      <c r="A793" s="39">
        <f t="shared" ca="1" si="126"/>
        <v>65.808219178082197</v>
      </c>
      <c r="B793" s="20">
        <v>68972</v>
      </c>
      <c r="C793" s="42">
        <f t="shared" si="125"/>
        <v>4.76837158203125E-5</v>
      </c>
      <c r="D793">
        <f t="shared" si="127"/>
        <v>144</v>
      </c>
      <c r="E793" s="44">
        <f t="shared" si="128"/>
        <v>6.866455078125E-3</v>
      </c>
      <c r="F793" s="45">
        <f t="shared" si="129"/>
        <v>0.212860107421875</v>
      </c>
      <c r="G793" s="40">
        <f t="shared" ca="1" si="130"/>
        <v>20929831.405639648</v>
      </c>
      <c r="H793" s="38">
        <f t="shared" si="131"/>
        <v>0.212860107421875</v>
      </c>
      <c r="I793" s="6">
        <f t="shared" si="132"/>
        <v>15000</v>
      </c>
      <c r="J793" s="6">
        <f t="shared" si="133"/>
        <v>3192.901611328125</v>
      </c>
      <c r="K793" s="6">
        <f t="shared" ca="1" si="134"/>
        <v>6.0284635417561638</v>
      </c>
    </row>
    <row r="794" spans="1:11">
      <c r="A794" s="39">
        <f t="shared" ca="1" si="126"/>
        <v>65.890410958904113</v>
      </c>
      <c r="B794" s="20">
        <v>69002</v>
      </c>
      <c r="C794" s="42">
        <f t="shared" si="125"/>
        <v>4.76837158203125E-5</v>
      </c>
      <c r="D794">
        <f t="shared" si="127"/>
        <v>144</v>
      </c>
      <c r="E794" s="44">
        <f t="shared" si="128"/>
        <v>6.866455078125E-3</v>
      </c>
      <c r="F794" s="45">
        <f t="shared" si="129"/>
        <v>0.20599365234375</v>
      </c>
      <c r="G794" s="40">
        <f t="shared" ca="1" si="130"/>
        <v>20929831.611633301</v>
      </c>
      <c r="H794" s="38">
        <f t="shared" si="131"/>
        <v>0.20599365234375</v>
      </c>
      <c r="I794" s="6">
        <f t="shared" si="132"/>
        <v>15000</v>
      </c>
      <c r="J794" s="6">
        <f t="shared" si="133"/>
        <v>3089.90478515625</v>
      </c>
      <c r="K794" s="6">
        <f t="shared" ca="1" si="134"/>
        <v>5.788473656677966</v>
      </c>
    </row>
    <row r="795" spans="1:11">
      <c r="A795" s="39">
        <f t="shared" ca="1" si="126"/>
        <v>65.975342465753428</v>
      </c>
      <c r="B795" s="20">
        <v>69033</v>
      </c>
      <c r="C795" s="42">
        <f t="shared" si="125"/>
        <v>4.76837158203125E-5</v>
      </c>
      <c r="D795">
        <f t="shared" si="127"/>
        <v>144</v>
      </c>
      <c r="E795" s="44">
        <f t="shared" si="128"/>
        <v>6.866455078125E-3</v>
      </c>
      <c r="F795" s="45">
        <f t="shared" si="129"/>
        <v>0.212860107421875</v>
      </c>
      <c r="G795" s="40">
        <f t="shared" ca="1" si="130"/>
        <v>20929831.824493408</v>
      </c>
      <c r="H795" s="38">
        <f t="shared" si="131"/>
        <v>0.212860107421875</v>
      </c>
      <c r="I795" s="6">
        <f t="shared" si="132"/>
        <v>15000</v>
      </c>
      <c r="J795" s="6">
        <f t="shared" si="133"/>
        <v>3192.901611328125</v>
      </c>
      <c r="K795" s="6">
        <f t="shared" ca="1" si="134"/>
        <v>5.9331995778204396</v>
      </c>
    </row>
    <row r="796" spans="1:11">
      <c r="A796" s="39">
        <f t="shared" ca="1" si="126"/>
        <v>66.060273972602744</v>
      </c>
      <c r="B796" s="20">
        <v>69064</v>
      </c>
      <c r="C796" s="42">
        <f t="shared" si="125"/>
        <v>4.76837158203125E-5</v>
      </c>
      <c r="D796">
        <f t="shared" si="127"/>
        <v>144</v>
      </c>
      <c r="E796" s="44">
        <f t="shared" si="128"/>
        <v>6.866455078125E-3</v>
      </c>
      <c r="F796" s="45">
        <f t="shared" si="129"/>
        <v>0.212860107421875</v>
      </c>
      <c r="G796" s="40">
        <f t="shared" ca="1" si="130"/>
        <v>20929832.037353516</v>
      </c>
      <c r="H796" s="38">
        <f t="shared" si="131"/>
        <v>0.212860107421875</v>
      </c>
      <c r="I796" s="6">
        <f t="shared" si="132"/>
        <v>15000</v>
      </c>
      <c r="J796" s="6">
        <f t="shared" si="133"/>
        <v>3192.901611328125</v>
      </c>
      <c r="K796" s="6">
        <f t="shared" ca="1" si="134"/>
        <v>5.8853651603408315</v>
      </c>
    </row>
    <row r="797" spans="1:11">
      <c r="A797" s="39">
        <f t="shared" ca="1" si="126"/>
        <v>66.136986301369859</v>
      </c>
      <c r="B797" s="20">
        <v>69092</v>
      </c>
      <c r="C797" s="42">
        <f t="shared" si="125"/>
        <v>4.76837158203125E-5</v>
      </c>
      <c r="D797">
        <f t="shared" si="127"/>
        <v>144</v>
      </c>
      <c r="E797" s="44">
        <f t="shared" si="128"/>
        <v>6.866455078125E-3</v>
      </c>
      <c r="F797" s="45">
        <f t="shared" si="129"/>
        <v>0.1922607421875</v>
      </c>
      <c r="G797" s="40">
        <f t="shared" ca="1" si="130"/>
        <v>20929832.229614258</v>
      </c>
      <c r="H797" s="38">
        <f t="shared" si="131"/>
        <v>0.1922607421875</v>
      </c>
      <c r="I797" s="6">
        <f t="shared" si="132"/>
        <v>15000</v>
      </c>
      <c r="J797" s="6">
        <f t="shared" si="133"/>
        <v>2883.9111328125</v>
      </c>
      <c r="K797" s="6">
        <f t="shared" ca="1" si="134"/>
        <v>5.2770890424298527</v>
      </c>
    </row>
    <row r="798" spans="1:11">
      <c r="A798" s="39">
        <f t="shared" ca="1" si="126"/>
        <v>66.221917808219175</v>
      </c>
      <c r="B798" s="20">
        <v>69123</v>
      </c>
      <c r="C798" s="42">
        <f t="shared" si="125"/>
        <v>4.76837158203125E-5</v>
      </c>
      <c r="D798">
        <f t="shared" si="127"/>
        <v>144</v>
      </c>
      <c r="E798" s="44">
        <f t="shared" si="128"/>
        <v>6.866455078125E-3</v>
      </c>
      <c r="F798" s="45">
        <f t="shared" si="129"/>
        <v>0.212860107421875</v>
      </c>
      <c r="G798" s="40">
        <f t="shared" ca="1" si="130"/>
        <v>20929832.442474365</v>
      </c>
      <c r="H798" s="38">
        <f t="shared" si="131"/>
        <v>0.212860107421875</v>
      </c>
      <c r="I798" s="6">
        <f t="shared" si="132"/>
        <v>15000</v>
      </c>
      <c r="J798" s="6">
        <f t="shared" si="133"/>
        <v>3192.901611328125</v>
      </c>
      <c r="K798" s="6">
        <f t="shared" ca="1" si="134"/>
        <v>5.7953883260765657</v>
      </c>
    </row>
    <row r="799" spans="1:11">
      <c r="A799" s="39">
        <f t="shared" ca="1" si="126"/>
        <v>66.30410958904109</v>
      </c>
      <c r="B799" s="20">
        <v>69153</v>
      </c>
      <c r="C799" s="42">
        <f t="shared" si="125"/>
        <v>4.76837158203125E-5</v>
      </c>
      <c r="D799">
        <f t="shared" si="127"/>
        <v>144</v>
      </c>
      <c r="E799" s="44">
        <f t="shared" si="128"/>
        <v>6.866455078125E-3</v>
      </c>
      <c r="F799" s="45">
        <f t="shared" si="129"/>
        <v>0.20599365234375</v>
      </c>
      <c r="G799" s="40">
        <f t="shared" ca="1" si="130"/>
        <v>20929832.648468018</v>
      </c>
      <c r="H799" s="38">
        <f t="shared" si="131"/>
        <v>0.20599365234375</v>
      </c>
      <c r="I799" s="6">
        <f t="shared" si="132"/>
        <v>15000</v>
      </c>
      <c r="J799" s="6">
        <f t="shared" si="133"/>
        <v>3089.90478515625</v>
      </c>
      <c r="K799" s="6">
        <f t="shared" ca="1" si="134"/>
        <v>5.5646770397388394</v>
      </c>
    </row>
    <row r="800" spans="1:11">
      <c r="A800" s="39">
        <f t="shared" ca="1" si="126"/>
        <v>66.389041095890406</v>
      </c>
      <c r="B800" s="20">
        <v>69184</v>
      </c>
      <c r="C800" s="42">
        <f t="shared" si="125"/>
        <v>4.76837158203125E-5</v>
      </c>
      <c r="D800">
        <f t="shared" si="127"/>
        <v>144</v>
      </c>
      <c r="E800" s="44">
        <f t="shared" si="128"/>
        <v>6.866455078125E-3</v>
      </c>
      <c r="F800" s="45">
        <f t="shared" si="129"/>
        <v>0.212860107421875</v>
      </c>
      <c r="G800" s="40">
        <f t="shared" ca="1" si="130"/>
        <v>20929832.861328125</v>
      </c>
      <c r="H800" s="38">
        <f t="shared" si="131"/>
        <v>0.212860107421875</v>
      </c>
      <c r="I800" s="6">
        <f t="shared" si="132"/>
        <v>15000</v>
      </c>
      <c r="J800" s="6">
        <f t="shared" si="133"/>
        <v>3192.901611328125</v>
      </c>
      <c r="K800" s="6">
        <f t="shared" ca="1" si="134"/>
        <v>5.7038075011010436</v>
      </c>
    </row>
    <row r="801" spans="1:11">
      <c r="A801" s="39">
        <f t="shared" ca="1" si="126"/>
        <v>66.471232876712335</v>
      </c>
      <c r="B801" s="20">
        <v>69214</v>
      </c>
      <c r="C801" s="42">
        <f t="shared" si="125"/>
        <v>4.76837158203125E-5</v>
      </c>
      <c r="D801">
        <f t="shared" si="127"/>
        <v>144</v>
      </c>
      <c r="E801" s="44">
        <f t="shared" si="128"/>
        <v>6.866455078125E-3</v>
      </c>
      <c r="F801" s="45">
        <f t="shared" si="129"/>
        <v>0.20599365234375</v>
      </c>
      <c r="G801" s="40">
        <f t="shared" ca="1" si="130"/>
        <v>20929833.067321777</v>
      </c>
      <c r="H801" s="38">
        <f t="shared" si="131"/>
        <v>0.20599365234375</v>
      </c>
      <c r="I801" s="6">
        <f t="shared" si="132"/>
        <v>15000</v>
      </c>
      <c r="J801" s="6">
        <f t="shared" si="133"/>
        <v>3089.90478515625</v>
      </c>
      <c r="K801" s="6">
        <f t="shared" ca="1" si="134"/>
        <v>5.4767419980560179</v>
      </c>
    </row>
    <row r="802" spans="1:11">
      <c r="A802" s="39">
        <f t="shared" ca="1" si="126"/>
        <v>66.556164383561651</v>
      </c>
      <c r="B802" s="20">
        <v>69245</v>
      </c>
      <c r="C802" s="42">
        <f t="shared" si="125"/>
        <v>4.76837158203125E-5</v>
      </c>
      <c r="D802">
        <f t="shared" si="127"/>
        <v>144</v>
      </c>
      <c r="E802" s="44">
        <f t="shared" si="128"/>
        <v>6.866455078125E-3</v>
      </c>
      <c r="F802" s="45">
        <f t="shared" si="129"/>
        <v>0.212860107421875</v>
      </c>
      <c r="G802" s="40">
        <f t="shared" ca="1" si="130"/>
        <v>20929833.280181885</v>
      </c>
      <c r="H802" s="38">
        <f t="shared" si="131"/>
        <v>0.212860107421875</v>
      </c>
      <c r="I802" s="6">
        <f t="shared" si="132"/>
        <v>15000</v>
      </c>
      <c r="J802" s="6">
        <f t="shared" si="133"/>
        <v>3192.901611328125</v>
      </c>
      <c r="K802" s="6">
        <f t="shared" ca="1" si="134"/>
        <v>5.6136738694853534</v>
      </c>
    </row>
    <row r="803" spans="1:11">
      <c r="A803" s="39">
        <f t="shared" ca="1" si="126"/>
        <v>66.641095890410952</v>
      </c>
      <c r="B803" s="20">
        <v>69276</v>
      </c>
      <c r="C803" s="42">
        <f t="shared" si="125"/>
        <v>4.76837158203125E-5</v>
      </c>
      <c r="D803">
        <f t="shared" si="127"/>
        <v>144</v>
      </c>
      <c r="E803" s="44">
        <f t="shared" si="128"/>
        <v>6.866455078125E-3</v>
      </c>
      <c r="F803" s="45">
        <f t="shared" si="129"/>
        <v>0.212860107421875</v>
      </c>
      <c r="G803" s="40">
        <f t="shared" ca="1" si="130"/>
        <v>20929833.493041992</v>
      </c>
      <c r="H803" s="38">
        <f t="shared" si="131"/>
        <v>0.212860107421875</v>
      </c>
      <c r="I803" s="6">
        <f t="shared" si="132"/>
        <v>15000</v>
      </c>
      <c r="J803" s="6">
        <f t="shared" si="133"/>
        <v>3192.901611328125</v>
      </c>
      <c r="K803" s="6">
        <f t="shared" ca="1" si="134"/>
        <v>5.5684155200997862</v>
      </c>
    </row>
    <row r="804" spans="1:11">
      <c r="A804" s="39">
        <f t="shared" ca="1" si="126"/>
        <v>66.723287671232882</v>
      </c>
      <c r="B804" s="20">
        <v>69306</v>
      </c>
      <c r="C804" s="42">
        <f t="shared" si="125"/>
        <v>4.76837158203125E-5</v>
      </c>
      <c r="D804">
        <f t="shared" si="127"/>
        <v>144</v>
      </c>
      <c r="E804" s="44">
        <f t="shared" si="128"/>
        <v>6.866455078125E-3</v>
      </c>
      <c r="F804" s="45">
        <f t="shared" si="129"/>
        <v>0.20599365234375</v>
      </c>
      <c r="G804" s="40">
        <f t="shared" ca="1" si="130"/>
        <v>20929833.699035645</v>
      </c>
      <c r="H804" s="38">
        <f t="shared" si="131"/>
        <v>0.20599365234375</v>
      </c>
      <c r="I804" s="6">
        <f t="shared" si="132"/>
        <v>15000</v>
      </c>
      <c r="J804" s="6">
        <f t="shared" si="133"/>
        <v>3089.90478515625</v>
      </c>
      <c r="K804" s="6">
        <f t="shared" ca="1" si="134"/>
        <v>5.3467398988606254</v>
      </c>
    </row>
    <row r="805" spans="1:11">
      <c r="A805" s="39">
        <f t="shared" ca="1" si="126"/>
        <v>66.808219178082197</v>
      </c>
      <c r="B805" s="20">
        <v>69337</v>
      </c>
      <c r="C805" s="42">
        <f t="shared" si="125"/>
        <v>4.76837158203125E-5</v>
      </c>
      <c r="D805">
        <f t="shared" si="127"/>
        <v>144</v>
      </c>
      <c r="E805" s="44">
        <f t="shared" si="128"/>
        <v>6.866455078125E-3</v>
      </c>
      <c r="F805" s="45">
        <f t="shared" si="129"/>
        <v>0.212860107421875</v>
      </c>
      <c r="G805" s="40">
        <f t="shared" ca="1" si="130"/>
        <v>20929833.911895752</v>
      </c>
      <c r="H805" s="38">
        <f t="shared" si="131"/>
        <v>0.212860107421875</v>
      </c>
      <c r="I805" s="6">
        <f t="shared" si="132"/>
        <v>15000</v>
      </c>
      <c r="J805" s="6">
        <f t="shared" si="133"/>
        <v>3192.901611328125</v>
      </c>
      <c r="K805" s="6">
        <f t="shared" ca="1" si="134"/>
        <v>5.480421401596514</v>
      </c>
    </row>
    <row r="806" spans="1:11">
      <c r="A806" s="39">
        <f t="shared" ca="1" si="126"/>
        <v>66.890410958904113</v>
      </c>
      <c r="B806" s="20">
        <v>69367</v>
      </c>
      <c r="C806" s="42">
        <f t="shared" si="125"/>
        <v>4.76837158203125E-5</v>
      </c>
      <c r="D806">
        <f t="shared" si="127"/>
        <v>144</v>
      </c>
      <c r="E806" s="44">
        <f t="shared" si="128"/>
        <v>6.866455078125E-3</v>
      </c>
      <c r="F806" s="45">
        <f t="shared" si="129"/>
        <v>0.20599365234375</v>
      </c>
      <c r="G806" s="40">
        <f t="shared" ca="1" si="130"/>
        <v>20929834.117889404</v>
      </c>
      <c r="H806" s="38">
        <f t="shared" si="131"/>
        <v>0.20599365234375</v>
      </c>
      <c r="I806" s="6">
        <f t="shared" si="132"/>
        <v>15000</v>
      </c>
      <c r="J806" s="6">
        <f t="shared" si="133"/>
        <v>3089.90478515625</v>
      </c>
      <c r="K806" s="6">
        <f t="shared" ca="1" si="134"/>
        <v>5.2622487787981527</v>
      </c>
    </row>
    <row r="807" spans="1:11">
      <c r="A807" s="39">
        <f t="shared" ca="1" si="126"/>
        <v>66.975342465753428</v>
      </c>
      <c r="B807" s="20">
        <v>69398</v>
      </c>
      <c r="C807" s="42">
        <f t="shared" si="125"/>
        <v>4.76837158203125E-5</v>
      </c>
      <c r="D807">
        <f t="shared" si="127"/>
        <v>144</v>
      </c>
      <c r="E807" s="44">
        <f t="shared" si="128"/>
        <v>6.866455078125E-3</v>
      </c>
      <c r="F807" s="45">
        <f t="shared" si="129"/>
        <v>0.212860107421875</v>
      </c>
      <c r="G807" s="40">
        <f t="shared" ca="1" si="130"/>
        <v>20929834.330749512</v>
      </c>
      <c r="H807" s="38">
        <f t="shared" si="131"/>
        <v>0.212860107421875</v>
      </c>
      <c r="I807" s="6">
        <f t="shared" si="132"/>
        <v>15000</v>
      </c>
      <c r="J807" s="6">
        <f t="shared" si="133"/>
        <v>3192.901611328125</v>
      </c>
      <c r="K807" s="6">
        <f t="shared" ca="1" si="134"/>
        <v>5.3938177980185822</v>
      </c>
    </row>
    <row r="808" spans="1:11">
      <c r="A808" s="39">
        <f t="shared" ca="1" si="126"/>
        <v>67.060273972602744</v>
      </c>
      <c r="B808" s="20">
        <v>69429</v>
      </c>
      <c r="C808" s="42">
        <f t="shared" si="125"/>
        <v>4.76837158203125E-5</v>
      </c>
      <c r="D808">
        <f t="shared" si="127"/>
        <v>144</v>
      </c>
      <c r="E808" s="44">
        <f t="shared" si="128"/>
        <v>6.866455078125E-3</v>
      </c>
      <c r="F808" s="45">
        <f t="shared" si="129"/>
        <v>0.212860107421875</v>
      </c>
      <c r="G808" s="40">
        <f t="shared" ca="1" si="130"/>
        <v>20929834.543609619</v>
      </c>
      <c r="H808" s="38">
        <f t="shared" si="131"/>
        <v>0.212860107421875</v>
      </c>
      <c r="I808" s="6">
        <f t="shared" si="132"/>
        <v>15000</v>
      </c>
      <c r="J808" s="6">
        <f t="shared" si="133"/>
        <v>3192.901611328125</v>
      </c>
      <c r="K808" s="6">
        <f t="shared" ca="1" si="134"/>
        <v>5.3503319639462106</v>
      </c>
    </row>
    <row r="809" spans="1:11">
      <c r="A809" s="39">
        <f t="shared" ca="1" si="126"/>
        <v>67.136986301369859</v>
      </c>
      <c r="B809" s="20">
        <v>69457</v>
      </c>
      <c r="C809" s="42">
        <f t="shared" si="125"/>
        <v>4.76837158203125E-5</v>
      </c>
      <c r="D809">
        <f t="shared" si="127"/>
        <v>144</v>
      </c>
      <c r="E809" s="44">
        <f t="shared" si="128"/>
        <v>6.866455078125E-3</v>
      </c>
      <c r="F809" s="45">
        <f t="shared" si="129"/>
        <v>0.1922607421875</v>
      </c>
      <c r="G809" s="40">
        <f t="shared" ca="1" si="130"/>
        <v>20929834.735870361</v>
      </c>
      <c r="H809" s="38">
        <f t="shared" si="131"/>
        <v>0.1922607421875</v>
      </c>
      <c r="I809" s="6">
        <f t="shared" si="132"/>
        <v>15000</v>
      </c>
      <c r="J809" s="6">
        <f t="shared" si="133"/>
        <v>2883.9111328125</v>
      </c>
      <c r="K809" s="6">
        <f t="shared" ca="1" si="134"/>
        <v>4.7973536749362289</v>
      </c>
    </row>
    <row r="810" spans="1:11">
      <c r="A810" s="39">
        <f t="shared" ca="1" si="126"/>
        <v>67.221917808219175</v>
      </c>
      <c r="B810" s="20">
        <v>69488</v>
      </c>
      <c r="C810" s="42">
        <f t="shared" si="125"/>
        <v>4.76837158203125E-5</v>
      </c>
      <c r="D810">
        <f t="shared" si="127"/>
        <v>144</v>
      </c>
      <c r="E810" s="44">
        <f t="shared" si="128"/>
        <v>6.866455078125E-3</v>
      </c>
      <c r="F810" s="45">
        <f t="shared" si="129"/>
        <v>0.212860107421875</v>
      </c>
      <c r="G810" s="40">
        <f t="shared" ca="1" si="130"/>
        <v>20929834.948730469</v>
      </c>
      <c r="H810" s="38">
        <f t="shared" si="131"/>
        <v>0.212860107421875</v>
      </c>
      <c r="I810" s="6">
        <f t="shared" si="132"/>
        <v>15000</v>
      </c>
      <c r="J810" s="6">
        <f t="shared" si="133"/>
        <v>3192.901611328125</v>
      </c>
      <c r="K810" s="6">
        <f t="shared" ca="1" si="134"/>
        <v>5.2685348418877869</v>
      </c>
    </row>
    <row r="811" spans="1:11">
      <c r="A811" s="39">
        <f t="shared" ca="1" si="126"/>
        <v>67.30410958904109</v>
      </c>
      <c r="B811" s="20">
        <v>69518</v>
      </c>
      <c r="C811" s="42">
        <f t="shared" si="125"/>
        <v>4.76837158203125E-5</v>
      </c>
      <c r="D811">
        <f t="shared" si="127"/>
        <v>144</v>
      </c>
      <c r="E811" s="44">
        <f t="shared" si="128"/>
        <v>6.866455078125E-3</v>
      </c>
      <c r="F811" s="45">
        <f t="shared" si="129"/>
        <v>0.20599365234375</v>
      </c>
      <c r="G811" s="40">
        <f t="shared" ca="1" si="130"/>
        <v>20929835.154724121</v>
      </c>
      <c r="H811" s="38">
        <f t="shared" si="131"/>
        <v>0.20599365234375</v>
      </c>
      <c r="I811" s="6">
        <f t="shared" si="132"/>
        <v>15000</v>
      </c>
      <c r="J811" s="6">
        <f t="shared" si="133"/>
        <v>3089.90478515625</v>
      </c>
      <c r="K811" s="6">
        <f t="shared" ca="1" si="134"/>
        <v>5.0587973088534905</v>
      </c>
    </row>
    <row r="812" spans="1:11">
      <c r="A812" s="39">
        <f t="shared" ca="1" si="126"/>
        <v>67.389041095890406</v>
      </c>
      <c r="B812" s="20">
        <v>69549</v>
      </c>
      <c r="C812" s="42">
        <f t="shared" si="125"/>
        <v>4.76837158203125E-5</v>
      </c>
      <c r="D812">
        <f t="shared" si="127"/>
        <v>144</v>
      </c>
      <c r="E812" s="44">
        <f t="shared" si="128"/>
        <v>6.866455078125E-3</v>
      </c>
      <c r="F812" s="45">
        <f t="shared" si="129"/>
        <v>0.212860107421875</v>
      </c>
      <c r="G812" s="40">
        <f t="shared" ca="1" si="130"/>
        <v>20929835.367584229</v>
      </c>
      <c r="H812" s="38">
        <f t="shared" si="131"/>
        <v>0.212860107421875</v>
      </c>
      <c r="I812" s="6">
        <f t="shared" si="132"/>
        <v>15000</v>
      </c>
      <c r="J812" s="6">
        <f t="shared" si="133"/>
        <v>3192.901611328125</v>
      </c>
      <c r="K812" s="6">
        <f t="shared" ca="1" si="134"/>
        <v>5.1852795464554946</v>
      </c>
    </row>
    <row r="813" spans="1:11">
      <c r="A813" s="39">
        <f t="shared" ca="1" si="126"/>
        <v>67.471232876712335</v>
      </c>
      <c r="B813" s="20">
        <v>69579</v>
      </c>
      <c r="C813" s="42">
        <f t="shared" si="125"/>
        <v>4.76837158203125E-5</v>
      </c>
      <c r="D813">
        <f t="shared" si="127"/>
        <v>144</v>
      </c>
      <c r="E813" s="44">
        <f t="shared" si="128"/>
        <v>6.866455078125E-3</v>
      </c>
      <c r="F813" s="45">
        <f t="shared" si="129"/>
        <v>0.20599365234375</v>
      </c>
      <c r="G813" s="40">
        <f t="shared" ca="1" si="130"/>
        <v>20929835.573577881</v>
      </c>
      <c r="H813" s="38">
        <f t="shared" si="131"/>
        <v>0.20599365234375</v>
      </c>
      <c r="I813" s="6">
        <f t="shared" si="132"/>
        <v>15000</v>
      </c>
      <c r="J813" s="6">
        <f t="shared" si="133"/>
        <v>3089.90478515625</v>
      </c>
      <c r="K813" s="6">
        <f t="shared" ca="1" si="134"/>
        <v>4.9788563618691075</v>
      </c>
    </row>
    <row r="814" spans="1:11">
      <c r="A814" s="39">
        <f t="shared" ca="1" si="126"/>
        <v>67.556164383561651</v>
      </c>
      <c r="B814" s="20">
        <v>69610</v>
      </c>
      <c r="C814" s="42">
        <f t="shared" si="125"/>
        <v>4.76837158203125E-5</v>
      </c>
      <c r="D814">
        <f t="shared" si="127"/>
        <v>144</v>
      </c>
      <c r="E814" s="44">
        <f t="shared" si="128"/>
        <v>6.866455078125E-3</v>
      </c>
      <c r="F814" s="45">
        <f t="shared" si="129"/>
        <v>0.212860107421875</v>
      </c>
      <c r="G814" s="40">
        <f t="shared" ca="1" si="130"/>
        <v>20929835.786437988</v>
      </c>
      <c r="H814" s="38">
        <f t="shared" si="131"/>
        <v>0.212860107421875</v>
      </c>
      <c r="I814" s="6">
        <f t="shared" si="132"/>
        <v>15000</v>
      </c>
      <c r="J814" s="6">
        <f t="shared" si="133"/>
        <v>3192.901611328125</v>
      </c>
      <c r="K814" s="6">
        <f t="shared" ca="1" si="134"/>
        <v>5.1033398813503217</v>
      </c>
    </row>
    <row r="815" spans="1:11">
      <c r="A815" s="39">
        <f t="shared" ca="1" si="126"/>
        <v>67.641095890410952</v>
      </c>
      <c r="B815" s="20">
        <v>69641</v>
      </c>
      <c r="C815" s="42">
        <f t="shared" si="125"/>
        <v>4.76837158203125E-5</v>
      </c>
      <c r="D815">
        <f t="shared" si="127"/>
        <v>144</v>
      </c>
      <c r="E815" s="44">
        <f t="shared" si="128"/>
        <v>6.866455078125E-3</v>
      </c>
      <c r="F815" s="45">
        <f t="shared" si="129"/>
        <v>0.212860107421875</v>
      </c>
      <c r="G815" s="40">
        <f t="shared" ca="1" si="130"/>
        <v>20929835.999298096</v>
      </c>
      <c r="H815" s="38">
        <f t="shared" si="131"/>
        <v>0.212860107421875</v>
      </c>
      <c r="I815" s="6">
        <f t="shared" si="132"/>
        <v>15000</v>
      </c>
      <c r="J815" s="6">
        <f t="shared" si="133"/>
        <v>3192.901611328125</v>
      </c>
      <c r="K815" s="6">
        <f t="shared" ca="1" si="134"/>
        <v>5.062195927363442</v>
      </c>
    </row>
    <row r="816" spans="1:11">
      <c r="A816" s="39">
        <f t="shared" ca="1" si="126"/>
        <v>67.723287671232882</v>
      </c>
      <c r="B816" s="20">
        <v>69671</v>
      </c>
      <c r="C816" s="42">
        <f t="shared" si="125"/>
        <v>4.76837158203125E-5</v>
      </c>
      <c r="D816">
        <f t="shared" si="127"/>
        <v>144</v>
      </c>
      <c r="E816" s="44">
        <f t="shared" si="128"/>
        <v>6.866455078125E-3</v>
      </c>
      <c r="F816" s="45">
        <f t="shared" si="129"/>
        <v>0.20599365234375</v>
      </c>
      <c r="G816" s="40">
        <f t="shared" ca="1" si="130"/>
        <v>20929836.205291748</v>
      </c>
      <c r="H816" s="38">
        <f t="shared" si="131"/>
        <v>0.20599365234375</v>
      </c>
      <c r="I816" s="6">
        <f t="shared" si="132"/>
        <v>15000</v>
      </c>
      <c r="J816" s="6">
        <f t="shared" si="133"/>
        <v>3089.90478515625</v>
      </c>
      <c r="K816" s="6">
        <f t="shared" ca="1" si="134"/>
        <v>4.8606726353278411</v>
      </c>
    </row>
    <row r="817" spans="1:11">
      <c r="A817" s="39">
        <f t="shared" ca="1" si="126"/>
        <v>67.808219178082197</v>
      </c>
      <c r="B817" s="20">
        <v>69702</v>
      </c>
      <c r="C817" s="42">
        <f t="shared" si="125"/>
        <v>4.76837158203125E-5</v>
      </c>
      <c r="D817">
        <f t="shared" si="127"/>
        <v>144</v>
      </c>
      <c r="E817" s="44">
        <f t="shared" si="128"/>
        <v>6.866455078125E-3</v>
      </c>
      <c r="F817" s="45">
        <f t="shared" si="129"/>
        <v>0.212860107421875</v>
      </c>
      <c r="G817" s="40">
        <f t="shared" ca="1" si="130"/>
        <v>20929836.418151855</v>
      </c>
      <c r="H817" s="38">
        <f t="shared" si="131"/>
        <v>0.212860107421875</v>
      </c>
      <c r="I817" s="6">
        <f t="shared" si="132"/>
        <v>15000</v>
      </c>
      <c r="J817" s="6">
        <f t="shared" si="133"/>
        <v>3192.901611328125</v>
      </c>
      <c r="K817" s="6">
        <f t="shared" ca="1" si="134"/>
        <v>4.9822012741786494</v>
      </c>
    </row>
    <row r="818" spans="1:11">
      <c r="A818" s="39">
        <f t="shared" ca="1" si="126"/>
        <v>67.890410958904113</v>
      </c>
      <c r="B818" s="20">
        <v>69732</v>
      </c>
      <c r="C818" s="42">
        <f t="shared" si="125"/>
        <v>4.76837158203125E-5</v>
      </c>
      <c r="D818">
        <f t="shared" si="127"/>
        <v>144</v>
      </c>
      <c r="E818" s="44">
        <f t="shared" si="128"/>
        <v>6.866455078125E-3</v>
      </c>
      <c r="F818" s="45">
        <f t="shared" si="129"/>
        <v>0.20599365234375</v>
      </c>
      <c r="G818" s="40">
        <f t="shared" ca="1" si="130"/>
        <v>20929836.624145508</v>
      </c>
      <c r="H818" s="38">
        <f t="shared" si="131"/>
        <v>0.20599365234375</v>
      </c>
      <c r="I818" s="6">
        <f t="shared" si="132"/>
        <v>15000</v>
      </c>
      <c r="J818" s="6">
        <f t="shared" si="133"/>
        <v>3089.90478515625</v>
      </c>
      <c r="K818" s="6">
        <f t="shared" ca="1" si="134"/>
        <v>4.7838625261801386</v>
      </c>
    </row>
    <row r="819" spans="1:11">
      <c r="A819" s="39">
        <f t="shared" ca="1" si="126"/>
        <v>67.975342465753428</v>
      </c>
      <c r="B819" s="20">
        <v>69763</v>
      </c>
      <c r="C819" s="42">
        <f t="shared" si="125"/>
        <v>4.76837158203125E-5</v>
      </c>
      <c r="D819">
        <f t="shared" si="127"/>
        <v>144</v>
      </c>
      <c r="E819" s="44">
        <f t="shared" si="128"/>
        <v>6.866455078125E-3</v>
      </c>
      <c r="F819" s="45">
        <f t="shared" si="129"/>
        <v>0.212860107421875</v>
      </c>
      <c r="G819" s="40">
        <f t="shared" ca="1" si="130"/>
        <v>20929836.837005615</v>
      </c>
      <c r="H819" s="38">
        <f t="shared" si="131"/>
        <v>0.212860107421875</v>
      </c>
      <c r="I819" s="6">
        <f t="shared" si="132"/>
        <v>15000</v>
      </c>
      <c r="J819" s="6">
        <f t="shared" si="133"/>
        <v>3192.901611328125</v>
      </c>
      <c r="K819" s="6">
        <f t="shared" ca="1" si="134"/>
        <v>4.9034707254714389</v>
      </c>
    </row>
    <row r="820" spans="1:11">
      <c r="A820" s="39">
        <f t="shared" ca="1" si="126"/>
        <v>68.060273972602744</v>
      </c>
      <c r="B820" s="20">
        <v>69794</v>
      </c>
      <c r="C820" s="42">
        <f t="shared" si="125"/>
        <v>4.76837158203125E-5</v>
      </c>
      <c r="D820">
        <f t="shared" si="127"/>
        <v>144</v>
      </c>
      <c r="E820" s="44">
        <f t="shared" si="128"/>
        <v>6.866455078125E-3</v>
      </c>
      <c r="F820" s="45">
        <f t="shared" si="129"/>
        <v>0.212860107421875</v>
      </c>
      <c r="G820" s="40">
        <f t="shared" ca="1" si="130"/>
        <v>20929837.049865723</v>
      </c>
      <c r="H820" s="38">
        <f t="shared" si="131"/>
        <v>0.212860107421875</v>
      </c>
      <c r="I820" s="6">
        <f t="shared" si="132"/>
        <v>15000</v>
      </c>
      <c r="J820" s="6">
        <f t="shared" si="133"/>
        <v>3192.901611328125</v>
      </c>
      <c r="K820" s="6">
        <f t="shared" ca="1" si="134"/>
        <v>4.8639381490420064</v>
      </c>
    </row>
    <row r="821" spans="1:11">
      <c r="A821" s="39">
        <f t="shared" ca="1" si="126"/>
        <v>68.136986301369859</v>
      </c>
      <c r="B821" s="20">
        <v>69822</v>
      </c>
      <c r="C821" s="42">
        <f t="shared" si="125"/>
        <v>4.76837158203125E-5</v>
      </c>
      <c r="D821">
        <f t="shared" si="127"/>
        <v>144</v>
      </c>
      <c r="E821" s="44">
        <f t="shared" si="128"/>
        <v>6.866455078125E-3</v>
      </c>
      <c r="F821" s="45">
        <f t="shared" si="129"/>
        <v>0.1922607421875</v>
      </c>
      <c r="G821" s="40">
        <f t="shared" ca="1" si="130"/>
        <v>20929837.242126465</v>
      </c>
      <c r="H821" s="38">
        <f t="shared" si="131"/>
        <v>0.1922607421875</v>
      </c>
      <c r="I821" s="6">
        <f t="shared" si="132"/>
        <v>15000</v>
      </c>
      <c r="J821" s="6">
        <f t="shared" si="133"/>
        <v>2883.9111328125</v>
      </c>
      <c r="K821" s="6">
        <f t="shared" ca="1" si="134"/>
        <v>4.3612306135783907</v>
      </c>
    </row>
    <row r="822" spans="1:11">
      <c r="A822" s="39">
        <f t="shared" ca="1" si="126"/>
        <v>68.221917808219175</v>
      </c>
      <c r="B822" s="20">
        <v>69853</v>
      </c>
      <c r="C822" s="42">
        <f t="shared" si="125"/>
        <v>4.76837158203125E-5</v>
      </c>
      <c r="D822">
        <f t="shared" si="127"/>
        <v>144</v>
      </c>
      <c r="E822" s="44">
        <f t="shared" si="128"/>
        <v>6.866455078125E-3</v>
      </c>
      <c r="F822" s="45">
        <f t="shared" si="129"/>
        <v>0.212860107421875</v>
      </c>
      <c r="G822" s="40">
        <f t="shared" ca="1" si="130"/>
        <v>20929837.454986572</v>
      </c>
      <c r="H822" s="38">
        <f t="shared" si="131"/>
        <v>0.212860107421875</v>
      </c>
      <c r="I822" s="6">
        <f t="shared" si="132"/>
        <v>15000</v>
      </c>
      <c r="J822" s="6">
        <f t="shared" si="133"/>
        <v>3192.901611328125</v>
      </c>
      <c r="K822" s="6">
        <f t="shared" ca="1" si="134"/>
        <v>4.7895771289888938</v>
      </c>
    </row>
    <row r="823" spans="1:11">
      <c r="A823" s="39">
        <f t="shared" ca="1" si="126"/>
        <v>68.30410958904109</v>
      </c>
      <c r="B823" s="20">
        <v>69883</v>
      </c>
      <c r="C823" s="42">
        <f t="shared" si="125"/>
        <v>4.76837158203125E-5</v>
      </c>
      <c r="D823">
        <f t="shared" si="127"/>
        <v>144</v>
      </c>
      <c r="E823" s="44">
        <f t="shared" si="128"/>
        <v>6.866455078125E-3</v>
      </c>
      <c r="F823" s="45">
        <f t="shared" si="129"/>
        <v>0.20599365234375</v>
      </c>
      <c r="G823" s="40">
        <f t="shared" ca="1" si="130"/>
        <v>20929837.660980225</v>
      </c>
      <c r="H823" s="38">
        <f t="shared" si="131"/>
        <v>0.20599365234375</v>
      </c>
      <c r="I823" s="6">
        <f t="shared" si="132"/>
        <v>15000</v>
      </c>
      <c r="J823" s="6">
        <f t="shared" si="133"/>
        <v>3089.90478515625</v>
      </c>
      <c r="K823" s="6">
        <f t="shared" ca="1" si="134"/>
        <v>4.5989066444122644</v>
      </c>
    </row>
    <row r="824" spans="1:11">
      <c r="A824" s="39">
        <f t="shared" ca="1" si="126"/>
        <v>68.389041095890406</v>
      </c>
      <c r="B824" s="20">
        <v>69914</v>
      </c>
      <c r="C824" s="42">
        <f t="shared" si="125"/>
        <v>4.76837158203125E-5</v>
      </c>
      <c r="D824">
        <f t="shared" si="127"/>
        <v>144</v>
      </c>
      <c r="E824" s="44">
        <f t="shared" si="128"/>
        <v>6.866455078125E-3</v>
      </c>
      <c r="F824" s="45">
        <f t="shared" si="129"/>
        <v>0.212860107421875</v>
      </c>
      <c r="G824" s="40">
        <f t="shared" ca="1" si="130"/>
        <v>20929837.873840332</v>
      </c>
      <c r="H824" s="38">
        <f t="shared" si="131"/>
        <v>0.212860107421875</v>
      </c>
      <c r="I824" s="6">
        <f t="shared" si="132"/>
        <v>15000</v>
      </c>
      <c r="J824" s="6">
        <f t="shared" si="133"/>
        <v>3192.901611328125</v>
      </c>
      <c r="K824" s="6">
        <f t="shared" ca="1" si="134"/>
        <v>4.7138904967777195</v>
      </c>
    </row>
    <row r="825" spans="1:11">
      <c r="A825" s="39">
        <f t="shared" ca="1" si="126"/>
        <v>68.471232876712335</v>
      </c>
      <c r="B825" s="20">
        <v>69944</v>
      </c>
      <c r="C825" s="42">
        <f t="shared" si="125"/>
        <v>4.76837158203125E-5</v>
      </c>
      <c r="D825">
        <f t="shared" si="127"/>
        <v>144</v>
      </c>
      <c r="E825" s="44">
        <f t="shared" si="128"/>
        <v>6.866455078125E-3</v>
      </c>
      <c r="F825" s="45">
        <f t="shared" si="129"/>
        <v>0.20599365234375</v>
      </c>
      <c r="G825" s="40">
        <f t="shared" ca="1" si="130"/>
        <v>20929838.079833984</v>
      </c>
      <c r="H825" s="38">
        <f t="shared" si="131"/>
        <v>0.20599365234375</v>
      </c>
      <c r="I825" s="6">
        <f t="shared" si="132"/>
        <v>15000</v>
      </c>
      <c r="J825" s="6">
        <f t="shared" si="133"/>
        <v>3089.90478515625</v>
      </c>
      <c r="K825" s="6">
        <f t="shared" ca="1" si="134"/>
        <v>4.526233056244644</v>
      </c>
    </row>
    <row r="826" spans="1:11">
      <c r="A826" s="39">
        <f t="shared" ca="1" si="126"/>
        <v>68.556164383561651</v>
      </c>
      <c r="B826" s="20">
        <v>69975</v>
      </c>
      <c r="C826" s="42">
        <f t="shared" si="125"/>
        <v>4.76837158203125E-5</v>
      </c>
      <c r="D826">
        <f t="shared" si="127"/>
        <v>144</v>
      </c>
      <c r="E826" s="44">
        <f t="shared" si="128"/>
        <v>6.866455078125E-3</v>
      </c>
      <c r="F826" s="45">
        <f t="shared" si="129"/>
        <v>0.212860107421875</v>
      </c>
      <c r="G826" s="40">
        <f t="shared" ca="1" si="130"/>
        <v>20929838.292694092</v>
      </c>
      <c r="H826" s="38">
        <f t="shared" si="131"/>
        <v>0.212860107421875</v>
      </c>
      <c r="I826" s="6">
        <f t="shared" si="132"/>
        <v>15000</v>
      </c>
      <c r="J826" s="6">
        <f t="shared" si="133"/>
        <v>3192.901611328125</v>
      </c>
      <c r="K826" s="6">
        <f t="shared" ca="1" si="134"/>
        <v>4.639399892136657</v>
      </c>
    </row>
    <row r="827" spans="1:11">
      <c r="A827" s="39">
        <f t="shared" ca="1" si="126"/>
        <v>68.641095890410952</v>
      </c>
      <c r="B827" s="20">
        <v>70006</v>
      </c>
      <c r="C827" s="42">
        <f t="shared" si="125"/>
        <v>4.76837158203125E-5</v>
      </c>
      <c r="D827">
        <f t="shared" si="127"/>
        <v>144</v>
      </c>
      <c r="E827" s="44">
        <f t="shared" si="128"/>
        <v>6.866455078125E-3</v>
      </c>
      <c r="F827" s="45">
        <f t="shared" si="129"/>
        <v>0.212860107421875</v>
      </c>
      <c r="G827" s="40">
        <f t="shared" ca="1" si="130"/>
        <v>20929838.505554199</v>
      </c>
      <c r="H827" s="38">
        <f t="shared" si="131"/>
        <v>0.212860107421875</v>
      </c>
      <c r="I827" s="6">
        <f t="shared" si="132"/>
        <v>15000</v>
      </c>
      <c r="J827" s="6">
        <f t="shared" si="133"/>
        <v>3192.901611328125</v>
      </c>
      <c r="K827" s="6">
        <f t="shared" ca="1" si="134"/>
        <v>4.6019962976031294</v>
      </c>
    </row>
    <row r="828" spans="1:11">
      <c r="A828" s="39">
        <f t="shared" ca="1" si="126"/>
        <v>68.723287671232882</v>
      </c>
      <c r="B828" s="20">
        <v>70036</v>
      </c>
      <c r="C828" s="42">
        <f t="shared" si="125"/>
        <v>4.76837158203125E-5</v>
      </c>
      <c r="D828">
        <f t="shared" si="127"/>
        <v>144</v>
      </c>
      <c r="E828" s="44">
        <f t="shared" si="128"/>
        <v>6.866455078125E-3</v>
      </c>
      <c r="F828" s="45">
        <f t="shared" si="129"/>
        <v>0.20599365234375</v>
      </c>
      <c r="G828" s="40">
        <f t="shared" ca="1" si="130"/>
        <v>20929838.711547852</v>
      </c>
      <c r="H828" s="38">
        <f t="shared" si="131"/>
        <v>0.20599365234375</v>
      </c>
      <c r="I828" s="6">
        <f t="shared" si="132"/>
        <v>15000</v>
      </c>
      <c r="J828" s="6">
        <f t="shared" si="133"/>
        <v>3089.90478515625</v>
      </c>
      <c r="K828" s="6">
        <f t="shared" ca="1" si="134"/>
        <v>4.4187933048434926</v>
      </c>
    </row>
    <row r="829" spans="1:11">
      <c r="A829" s="39">
        <f t="shared" ca="1" si="126"/>
        <v>68.808219178082197</v>
      </c>
      <c r="B829" s="20">
        <v>70067</v>
      </c>
      <c r="C829" s="42">
        <f t="shared" si="125"/>
        <v>4.76837158203125E-5</v>
      </c>
      <c r="D829">
        <f t="shared" si="127"/>
        <v>144</v>
      </c>
      <c r="E829" s="44">
        <f t="shared" si="128"/>
        <v>6.866455078125E-3</v>
      </c>
      <c r="F829" s="45">
        <f t="shared" si="129"/>
        <v>0.212860107421875</v>
      </c>
      <c r="G829" s="40">
        <f t="shared" ca="1" si="130"/>
        <v>20929838.924407959</v>
      </c>
      <c r="H829" s="38">
        <f t="shared" si="131"/>
        <v>0.212860107421875</v>
      </c>
      <c r="I829" s="6">
        <f t="shared" si="132"/>
        <v>15000</v>
      </c>
      <c r="J829" s="6">
        <f t="shared" si="133"/>
        <v>3192.901611328125</v>
      </c>
      <c r="K829" s="6">
        <f t="shared" ca="1" si="134"/>
        <v>4.5292738856169539</v>
      </c>
    </row>
    <row r="830" spans="1:11">
      <c r="A830" s="39">
        <f t="shared" ca="1" si="126"/>
        <v>68.890410958904113</v>
      </c>
      <c r="B830" s="20">
        <v>70097</v>
      </c>
      <c r="C830" s="42">
        <f t="shared" si="125"/>
        <v>4.76837158203125E-5</v>
      </c>
      <c r="D830">
        <f t="shared" si="127"/>
        <v>144</v>
      </c>
      <c r="E830" s="44">
        <f t="shared" si="128"/>
        <v>6.866455078125E-3</v>
      </c>
      <c r="F830" s="45">
        <f t="shared" si="129"/>
        <v>0.20599365234375</v>
      </c>
      <c r="G830" s="40">
        <f t="shared" ca="1" si="130"/>
        <v>20929839.130401611</v>
      </c>
      <c r="H830" s="38">
        <f t="shared" si="131"/>
        <v>0.20599365234375</v>
      </c>
      <c r="I830" s="6">
        <f t="shared" si="132"/>
        <v>15000</v>
      </c>
      <c r="J830" s="6">
        <f t="shared" si="133"/>
        <v>3089.90478515625</v>
      </c>
      <c r="K830" s="6">
        <f t="shared" ca="1" si="134"/>
        <v>4.3489659328910353</v>
      </c>
    </row>
    <row r="831" spans="1:11">
      <c r="A831" s="39">
        <f t="shared" ca="1" si="126"/>
        <v>68.975342465753428</v>
      </c>
      <c r="B831" s="20">
        <v>70128</v>
      </c>
      <c r="C831" s="42">
        <f t="shared" si="125"/>
        <v>4.76837158203125E-5</v>
      </c>
      <c r="D831">
        <f t="shared" si="127"/>
        <v>144</v>
      </c>
      <c r="E831" s="44">
        <f t="shared" si="128"/>
        <v>6.866455078125E-3</v>
      </c>
      <c r="F831" s="45">
        <f t="shared" si="129"/>
        <v>0.212860107421875</v>
      </c>
      <c r="G831" s="40">
        <f t="shared" ca="1" si="130"/>
        <v>20929839.343261719</v>
      </c>
      <c r="H831" s="38">
        <f t="shared" si="131"/>
        <v>0.212860107421875</v>
      </c>
      <c r="I831" s="6">
        <f t="shared" si="132"/>
        <v>15000</v>
      </c>
      <c r="J831" s="6">
        <f t="shared" si="133"/>
        <v>3192.901611328125</v>
      </c>
      <c r="K831" s="6">
        <f t="shared" ca="1" si="134"/>
        <v>4.4577006595194861</v>
      </c>
    </row>
    <row r="832" spans="1:11">
      <c r="A832" s="39">
        <f t="shared" ca="1" si="126"/>
        <v>69.060273972602744</v>
      </c>
      <c r="B832" s="20">
        <v>70159</v>
      </c>
      <c r="C832" s="42">
        <f t="shared" si="125"/>
        <v>4.76837158203125E-5</v>
      </c>
      <c r="D832">
        <f t="shared" si="127"/>
        <v>144</v>
      </c>
      <c r="E832" s="44">
        <f t="shared" si="128"/>
        <v>6.866455078125E-3</v>
      </c>
      <c r="F832" s="45">
        <f t="shared" si="129"/>
        <v>0.212860107421875</v>
      </c>
      <c r="G832" s="40">
        <f t="shared" ca="1" si="130"/>
        <v>20929839.556121826</v>
      </c>
      <c r="H832" s="38">
        <f t="shared" si="131"/>
        <v>0.212860107421875</v>
      </c>
      <c r="I832" s="6">
        <f t="shared" si="132"/>
        <v>15000</v>
      </c>
      <c r="J832" s="6">
        <f t="shared" si="133"/>
        <v>3192.901611328125</v>
      </c>
      <c r="K832" s="6">
        <f t="shared" ca="1" si="134"/>
        <v>4.4217619536745509</v>
      </c>
    </row>
    <row r="833" spans="1:11">
      <c r="A833" s="39">
        <f t="shared" ca="1" si="126"/>
        <v>69.139726027397259</v>
      </c>
      <c r="B833" s="20">
        <v>70188</v>
      </c>
      <c r="C833" s="42">
        <f t="shared" si="125"/>
        <v>4.76837158203125E-5</v>
      </c>
      <c r="D833">
        <f t="shared" si="127"/>
        <v>144</v>
      </c>
      <c r="E833" s="44">
        <f t="shared" si="128"/>
        <v>6.866455078125E-3</v>
      </c>
      <c r="F833" s="45">
        <f t="shared" si="129"/>
        <v>0.199127197265625</v>
      </c>
      <c r="G833" s="40">
        <f t="shared" ca="1" si="130"/>
        <v>20929839.755249023</v>
      </c>
      <c r="H833" s="38">
        <f t="shared" si="131"/>
        <v>0.199127197265625</v>
      </c>
      <c r="I833" s="6">
        <f t="shared" si="132"/>
        <v>15000</v>
      </c>
      <c r="J833" s="6">
        <f t="shared" si="133"/>
        <v>2986.907958984375</v>
      </c>
      <c r="K833" s="6">
        <f t="shared" ca="1" si="134"/>
        <v>4.1052813732337388</v>
      </c>
    </row>
    <row r="834" spans="1:11">
      <c r="A834" s="39">
        <f t="shared" ca="1" si="126"/>
        <v>69.224657534246575</v>
      </c>
      <c r="B834" s="20">
        <v>70219</v>
      </c>
      <c r="C834" s="42">
        <f t="shared" si="125"/>
        <v>4.76837158203125E-5</v>
      </c>
      <c r="D834">
        <f t="shared" si="127"/>
        <v>144</v>
      </c>
      <c r="E834" s="44">
        <f t="shared" si="128"/>
        <v>6.866455078125E-3</v>
      </c>
      <c r="F834" s="45">
        <f t="shared" si="129"/>
        <v>0.212860107421875</v>
      </c>
      <c r="G834" s="40">
        <f t="shared" ca="1" si="130"/>
        <v>20929839.968109131</v>
      </c>
      <c r="H834" s="38">
        <f t="shared" si="131"/>
        <v>0.212860107421875</v>
      </c>
      <c r="I834" s="6">
        <f t="shared" si="132"/>
        <v>15000</v>
      </c>
      <c r="J834" s="6">
        <f t="shared" si="133"/>
        <v>3192.901611328125</v>
      </c>
      <c r="K834" s="6">
        <f t="shared" ca="1" si="134"/>
        <v>4.3530241997990489</v>
      </c>
    </row>
    <row r="835" spans="1:11">
      <c r="A835" s="39">
        <f t="shared" ca="1" si="126"/>
        <v>69.30684931506849</v>
      </c>
      <c r="B835" s="20">
        <v>70249</v>
      </c>
      <c r="C835" s="42">
        <f t="shared" si="125"/>
        <v>2.384185791015625E-5</v>
      </c>
      <c r="D835">
        <f t="shared" si="127"/>
        <v>144</v>
      </c>
      <c r="E835" s="44">
        <f t="shared" si="128"/>
        <v>3.4332275390625E-3</v>
      </c>
      <c r="F835" s="45">
        <f t="shared" si="129"/>
        <v>0.102996826171875</v>
      </c>
      <c r="G835" s="40">
        <f t="shared" ca="1" si="130"/>
        <v>20929840.071105957</v>
      </c>
      <c r="H835" s="38">
        <f t="shared" si="131"/>
        <v>0.102996826171875</v>
      </c>
      <c r="I835" s="6">
        <f t="shared" si="132"/>
        <v>15000</v>
      </c>
      <c r="J835" s="6">
        <f t="shared" si="133"/>
        <v>1544.952392578125</v>
      </c>
      <c r="K835" s="6">
        <f t="shared" ca="1" si="134"/>
        <v>2.0898663260455068</v>
      </c>
    </row>
    <row r="836" spans="1:11">
      <c r="A836" s="39">
        <f t="shared" ca="1" si="126"/>
        <v>69.391780821917806</v>
      </c>
      <c r="B836" s="20">
        <v>70280</v>
      </c>
      <c r="C836" s="42">
        <f t="shared" ref="C836:C899" si="135">C788/2</f>
        <v>2.384185791015625E-5</v>
      </c>
      <c r="D836">
        <f t="shared" si="127"/>
        <v>144</v>
      </c>
      <c r="E836" s="44">
        <f t="shared" si="128"/>
        <v>3.4332275390625E-3</v>
      </c>
      <c r="F836" s="45">
        <f t="shared" si="129"/>
        <v>0.1064300537109375</v>
      </c>
      <c r="G836" s="40">
        <f t="shared" ca="1" si="130"/>
        <v>20929840.177536011</v>
      </c>
      <c r="H836" s="38">
        <f t="shared" si="131"/>
        <v>0.1064300537109375</v>
      </c>
      <c r="I836" s="6">
        <f t="shared" si="132"/>
        <v>15000</v>
      </c>
      <c r="J836" s="6">
        <f t="shared" si="133"/>
        <v>1596.4508056640625</v>
      </c>
      <c r="K836" s="6">
        <f t="shared" ca="1" si="134"/>
        <v>2.1421180675305243</v>
      </c>
    </row>
    <row r="837" spans="1:11">
      <c r="A837" s="39">
        <f t="shared" ref="A837:A900" ca="1" si="136">(B837-$B$3)/365</f>
        <v>69.473972602739721</v>
      </c>
      <c r="B837" s="20">
        <v>70310</v>
      </c>
      <c r="C837" s="42">
        <f t="shared" si="135"/>
        <v>2.384185791015625E-5</v>
      </c>
      <c r="D837">
        <f t="shared" ref="D837:D900" si="137">(60/10)*24</f>
        <v>144</v>
      </c>
      <c r="E837" s="44">
        <f t="shared" ref="E837:E900" si="138">C837*D837</f>
        <v>3.4332275390625E-3</v>
      </c>
      <c r="F837" s="45">
        <f t="shared" ref="F837:F900" si="139">(B837-B836)*E837</f>
        <v>0.102996826171875</v>
      </c>
      <c r="G837" s="40">
        <f t="shared" ref="G837:G900" ca="1" si="140">G836+F837</f>
        <v>20929840.280532837</v>
      </c>
      <c r="H837" s="38">
        <f t="shared" ref="H837:H900" si="141">F837</f>
        <v>0.102996826171875</v>
      </c>
      <c r="I837" s="6">
        <f t="shared" ref="I837:I900" si="142">$I$3</f>
        <v>15000</v>
      </c>
      <c r="J837" s="6">
        <f t="shared" ref="J837:J900" si="143">H837*I837</f>
        <v>1544.952392578125</v>
      </c>
      <c r="K837" s="6">
        <f t="shared" ref="K837:K900" ca="1" si="144">J837/(1+$K$3)^A837</f>
        <v>2.056841501571427</v>
      </c>
    </row>
    <row r="838" spans="1:11">
      <c r="A838" s="39">
        <f t="shared" ca="1" si="136"/>
        <v>69.558904109589037</v>
      </c>
      <c r="B838" s="20">
        <v>70341</v>
      </c>
      <c r="C838" s="42">
        <f t="shared" si="135"/>
        <v>2.384185791015625E-5</v>
      </c>
      <c r="D838">
        <f t="shared" si="137"/>
        <v>144</v>
      </c>
      <c r="E838" s="44">
        <f t="shared" si="138"/>
        <v>3.4332275390625E-3</v>
      </c>
      <c r="F838" s="45">
        <f t="shared" si="139"/>
        <v>0.1064300537109375</v>
      </c>
      <c r="G838" s="40">
        <f t="shared" ca="1" si="140"/>
        <v>20929840.386962891</v>
      </c>
      <c r="H838" s="38">
        <f t="shared" si="141"/>
        <v>0.1064300537109375</v>
      </c>
      <c r="I838" s="6">
        <f t="shared" si="142"/>
        <v>15000</v>
      </c>
      <c r="J838" s="6">
        <f t="shared" si="143"/>
        <v>1596.4508056640625</v>
      </c>
      <c r="K838" s="6">
        <f t="shared" ca="1" si="144"/>
        <v>2.1082675421159101</v>
      </c>
    </row>
    <row r="839" spans="1:11">
      <c r="A839" s="39">
        <f t="shared" ca="1" si="136"/>
        <v>69.643835616438352</v>
      </c>
      <c r="B839" s="20">
        <v>70372</v>
      </c>
      <c r="C839" s="42">
        <f t="shared" si="135"/>
        <v>2.384185791015625E-5</v>
      </c>
      <c r="D839">
        <f t="shared" si="137"/>
        <v>144</v>
      </c>
      <c r="E839" s="44">
        <f t="shared" si="138"/>
        <v>3.4332275390625E-3</v>
      </c>
      <c r="F839" s="45">
        <f t="shared" si="139"/>
        <v>0.1064300537109375</v>
      </c>
      <c r="G839" s="40">
        <f t="shared" ca="1" si="140"/>
        <v>20929840.493392944</v>
      </c>
      <c r="H839" s="38">
        <f t="shared" si="141"/>
        <v>0.1064300537109375</v>
      </c>
      <c r="I839" s="6">
        <f t="shared" si="142"/>
        <v>15000</v>
      </c>
      <c r="J839" s="6">
        <f t="shared" si="143"/>
        <v>1596.4508056640625</v>
      </c>
      <c r="K839" s="6">
        <f t="shared" ca="1" si="144"/>
        <v>2.0912703471883569</v>
      </c>
    </row>
    <row r="840" spans="1:11">
      <c r="A840" s="39">
        <f t="shared" ca="1" si="136"/>
        <v>69.726027397260268</v>
      </c>
      <c r="B840" s="20">
        <v>70402</v>
      </c>
      <c r="C840" s="42">
        <f t="shared" si="135"/>
        <v>2.384185791015625E-5</v>
      </c>
      <c r="D840">
        <f t="shared" si="137"/>
        <v>144</v>
      </c>
      <c r="E840" s="44">
        <f t="shared" si="138"/>
        <v>3.4332275390625E-3</v>
      </c>
      <c r="F840" s="45">
        <f t="shared" si="139"/>
        <v>0.102996826171875</v>
      </c>
      <c r="G840" s="40">
        <f t="shared" ca="1" si="140"/>
        <v>20929840.596389771</v>
      </c>
      <c r="H840" s="38">
        <f t="shared" si="141"/>
        <v>0.102996826171875</v>
      </c>
      <c r="I840" s="6">
        <f t="shared" si="142"/>
        <v>15000</v>
      </c>
      <c r="J840" s="6">
        <f t="shared" si="143"/>
        <v>1544.952392578125</v>
      </c>
      <c r="K840" s="6">
        <f t="shared" ca="1" si="144"/>
        <v>2.0080180015761013</v>
      </c>
    </row>
    <row r="841" spans="1:11">
      <c r="A841" s="39">
        <f t="shared" ca="1" si="136"/>
        <v>69.810958904109583</v>
      </c>
      <c r="B841" s="20">
        <v>70433</v>
      </c>
      <c r="C841" s="42">
        <f t="shared" si="135"/>
        <v>2.384185791015625E-5</v>
      </c>
      <c r="D841">
        <f t="shared" si="137"/>
        <v>144</v>
      </c>
      <c r="E841" s="44">
        <f t="shared" si="138"/>
        <v>3.4332275390625E-3</v>
      </c>
      <c r="F841" s="45">
        <f t="shared" si="139"/>
        <v>0.1064300537109375</v>
      </c>
      <c r="G841" s="40">
        <f t="shared" ca="1" si="140"/>
        <v>20929840.702819824</v>
      </c>
      <c r="H841" s="38">
        <f t="shared" si="141"/>
        <v>0.1064300537109375</v>
      </c>
      <c r="I841" s="6">
        <f t="shared" si="142"/>
        <v>15000</v>
      </c>
      <c r="J841" s="6">
        <f t="shared" si="143"/>
        <v>1596.4508056640625</v>
      </c>
      <c r="K841" s="6">
        <f t="shared" ca="1" si="144"/>
        <v>2.0582233358637487</v>
      </c>
    </row>
    <row r="842" spans="1:11">
      <c r="A842" s="39">
        <f t="shared" ca="1" si="136"/>
        <v>69.893150684931513</v>
      </c>
      <c r="B842" s="20">
        <v>70463</v>
      </c>
      <c r="C842" s="42">
        <f t="shared" si="135"/>
        <v>2.384185791015625E-5</v>
      </c>
      <c r="D842">
        <f t="shared" si="137"/>
        <v>144</v>
      </c>
      <c r="E842" s="44">
        <f t="shared" si="138"/>
        <v>3.4332275390625E-3</v>
      </c>
      <c r="F842" s="45">
        <f t="shared" si="139"/>
        <v>0.102996826171875</v>
      </c>
      <c r="G842" s="40">
        <f t="shared" ca="1" si="140"/>
        <v>20929840.80581665</v>
      </c>
      <c r="H842" s="38">
        <f t="shared" si="141"/>
        <v>0.102996826171875</v>
      </c>
      <c r="I842" s="6">
        <f t="shared" si="142"/>
        <v>15000</v>
      </c>
      <c r="J842" s="6">
        <f t="shared" si="143"/>
        <v>1544.952392578125</v>
      </c>
      <c r="K842" s="6">
        <f t="shared" ca="1" si="144"/>
        <v>1.9762865739644933</v>
      </c>
    </row>
    <row r="843" spans="1:11">
      <c r="A843" s="39">
        <f t="shared" ca="1" si="136"/>
        <v>69.978082191780828</v>
      </c>
      <c r="B843" s="20">
        <v>70494</v>
      </c>
      <c r="C843" s="42">
        <f t="shared" si="135"/>
        <v>2.384185791015625E-5</v>
      </c>
      <c r="D843">
        <f t="shared" si="137"/>
        <v>144</v>
      </c>
      <c r="E843" s="44">
        <f t="shared" si="138"/>
        <v>3.4332275390625E-3</v>
      </c>
      <c r="F843" s="45">
        <f t="shared" si="139"/>
        <v>0.1064300537109375</v>
      </c>
      <c r="G843" s="40">
        <f t="shared" ca="1" si="140"/>
        <v>20929840.912246704</v>
      </c>
      <c r="H843" s="38">
        <f t="shared" si="141"/>
        <v>0.1064300537109375</v>
      </c>
      <c r="I843" s="6">
        <f t="shared" si="142"/>
        <v>15000</v>
      </c>
      <c r="J843" s="6">
        <f t="shared" si="143"/>
        <v>1596.4508056640625</v>
      </c>
      <c r="K843" s="6">
        <f t="shared" ca="1" si="144"/>
        <v>2.0256985453791931</v>
      </c>
    </row>
    <row r="844" spans="1:11">
      <c r="A844" s="39">
        <f t="shared" ca="1" si="136"/>
        <v>70.063013698630144</v>
      </c>
      <c r="B844" s="20">
        <v>70525</v>
      </c>
      <c r="C844" s="42">
        <f t="shared" si="135"/>
        <v>2.384185791015625E-5</v>
      </c>
      <c r="D844">
        <f t="shared" si="137"/>
        <v>144</v>
      </c>
      <c r="E844" s="44">
        <f t="shared" si="138"/>
        <v>3.4332275390625E-3</v>
      </c>
      <c r="F844" s="45">
        <f t="shared" si="139"/>
        <v>0.1064300537109375</v>
      </c>
      <c r="G844" s="40">
        <f t="shared" ca="1" si="140"/>
        <v>20929841.018676758</v>
      </c>
      <c r="H844" s="38">
        <f t="shared" si="141"/>
        <v>0.1064300537109375</v>
      </c>
      <c r="I844" s="6">
        <f t="shared" si="142"/>
        <v>15000</v>
      </c>
      <c r="J844" s="6">
        <f t="shared" si="143"/>
        <v>1596.4508056640625</v>
      </c>
      <c r="K844" s="6">
        <f t="shared" ca="1" si="144"/>
        <v>2.0093670350976698</v>
      </c>
    </row>
    <row r="845" spans="1:11">
      <c r="A845" s="39">
        <f t="shared" ca="1" si="136"/>
        <v>70.139726027397259</v>
      </c>
      <c r="B845" s="20">
        <v>70553</v>
      </c>
      <c r="C845" s="42">
        <f t="shared" si="135"/>
        <v>2.384185791015625E-5</v>
      </c>
      <c r="D845">
        <f t="shared" si="137"/>
        <v>144</v>
      </c>
      <c r="E845" s="44">
        <f t="shared" si="138"/>
        <v>3.4332275390625E-3</v>
      </c>
      <c r="F845" s="45">
        <f t="shared" si="139"/>
        <v>9.613037109375E-2</v>
      </c>
      <c r="G845" s="40">
        <f t="shared" ca="1" si="140"/>
        <v>20929841.114807129</v>
      </c>
      <c r="H845" s="38">
        <f t="shared" si="141"/>
        <v>9.613037109375E-2</v>
      </c>
      <c r="I845" s="6">
        <f t="shared" si="142"/>
        <v>15000</v>
      </c>
      <c r="J845" s="6">
        <f t="shared" si="143"/>
        <v>1441.95556640625</v>
      </c>
      <c r="K845" s="6">
        <f t="shared" ca="1" si="144"/>
        <v>1.8016908848047757</v>
      </c>
    </row>
    <row r="846" spans="1:11">
      <c r="A846" s="39">
        <f t="shared" ca="1" si="136"/>
        <v>70.224657534246575</v>
      </c>
      <c r="B846" s="20">
        <v>70584</v>
      </c>
      <c r="C846" s="42">
        <f t="shared" si="135"/>
        <v>2.384185791015625E-5</v>
      </c>
      <c r="D846">
        <f t="shared" si="137"/>
        <v>144</v>
      </c>
      <c r="E846" s="44">
        <f t="shared" si="138"/>
        <v>3.4332275390625E-3</v>
      </c>
      <c r="F846" s="45">
        <f t="shared" si="139"/>
        <v>0.1064300537109375</v>
      </c>
      <c r="G846" s="40">
        <f t="shared" ca="1" si="140"/>
        <v>20929841.221237183</v>
      </c>
      <c r="H846" s="38">
        <f t="shared" si="141"/>
        <v>0.1064300537109375</v>
      </c>
      <c r="I846" s="6">
        <f t="shared" si="142"/>
        <v>15000</v>
      </c>
      <c r="J846" s="6">
        <f t="shared" si="143"/>
        <v>1596.4508056640625</v>
      </c>
      <c r="K846" s="6">
        <f t="shared" ca="1" si="144"/>
        <v>1.9786473635450226</v>
      </c>
    </row>
    <row r="847" spans="1:11">
      <c r="A847" s="39">
        <f t="shared" ca="1" si="136"/>
        <v>70.30684931506849</v>
      </c>
      <c r="B847" s="20">
        <v>70614</v>
      </c>
      <c r="C847" s="42">
        <f t="shared" si="135"/>
        <v>2.384185791015625E-5</v>
      </c>
      <c r="D847">
        <f t="shared" si="137"/>
        <v>144</v>
      </c>
      <c r="E847" s="44">
        <f t="shared" si="138"/>
        <v>3.4332275390625E-3</v>
      </c>
      <c r="F847" s="45">
        <f t="shared" si="139"/>
        <v>0.102996826171875</v>
      </c>
      <c r="G847" s="40">
        <f t="shared" ca="1" si="140"/>
        <v>20929841.324234009</v>
      </c>
      <c r="H847" s="38">
        <f t="shared" si="141"/>
        <v>0.102996826171875</v>
      </c>
      <c r="I847" s="6">
        <f t="shared" si="142"/>
        <v>15000</v>
      </c>
      <c r="J847" s="6">
        <f t="shared" si="143"/>
        <v>1544.952392578125</v>
      </c>
      <c r="K847" s="6">
        <f t="shared" ca="1" si="144"/>
        <v>1.8998784782231883</v>
      </c>
    </row>
    <row r="848" spans="1:11">
      <c r="A848" s="39">
        <f t="shared" ca="1" si="136"/>
        <v>70.391780821917806</v>
      </c>
      <c r="B848" s="20">
        <v>70645</v>
      </c>
      <c r="C848" s="42">
        <f t="shared" si="135"/>
        <v>2.384185791015625E-5</v>
      </c>
      <c r="D848">
        <f t="shared" si="137"/>
        <v>144</v>
      </c>
      <c r="E848" s="44">
        <f t="shared" si="138"/>
        <v>3.4332275390625E-3</v>
      </c>
      <c r="F848" s="45">
        <f t="shared" si="139"/>
        <v>0.1064300537109375</v>
      </c>
      <c r="G848" s="40">
        <f t="shared" ca="1" si="140"/>
        <v>20929841.430664063</v>
      </c>
      <c r="H848" s="38">
        <f t="shared" si="141"/>
        <v>0.1064300537109375</v>
      </c>
      <c r="I848" s="6">
        <f t="shared" si="142"/>
        <v>15000</v>
      </c>
      <c r="J848" s="6">
        <f t="shared" si="143"/>
        <v>1596.4508056640625</v>
      </c>
      <c r="K848" s="6">
        <f t="shared" ca="1" si="144"/>
        <v>1.9473800613913843</v>
      </c>
    </row>
    <row r="849" spans="1:11">
      <c r="A849" s="39">
        <f t="shared" ca="1" si="136"/>
        <v>70.473972602739721</v>
      </c>
      <c r="B849" s="20">
        <v>70675</v>
      </c>
      <c r="C849" s="42">
        <f t="shared" si="135"/>
        <v>2.384185791015625E-5</v>
      </c>
      <c r="D849">
        <f t="shared" si="137"/>
        <v>144</v>
      </c>
      <c r="E849" s="44">
        <f t="shared" si="138"/>
        <v>3.4332275390625E-3</v>
      </c>
      <c r="F849" s="45">
        <f t="shared" si="139"/>
        <v>0.102996826171875</v>
      </c>
      <c r="G849" s="40">
        <f t="shared" ca="1" si="140"/>
        <v>20929841.533660889</v>
      </c>
      <c r="H849" s="38">
        <f t="shared" si="141"/>
        <v>0.102996826171875</v>
      </c>
      <c r="I849" s="6">
        <f t="shared" si="142"/>
        <v>15000</v>
      </c>
      <c r="J849" s="6">
        <f t="shared" si="143"/>
        <v>1544.952392578125</v>
      </c>
      <c r="K849" s="6">
        <f t="shared" ca="1" si="144"/>
        <v>1.8698559105194796</v>
      </c>
    </row>
    <row r="850" spans="1:11">
      <c r="A850" s="39">
        <f t="shared" ca="1" si="136"/>
        <v>70.558904109589037</v>
      </c>
      <c r="B850" s="20">
        <v>70706</v>
      </c>
      <c r="C850" s="42">
        <f t="shared" si="135"/>
        <v>2.384185791015625E-5</v>
      </c>
      <c r="D850">
        <f t="shared" si="137"/>
        <v>144</v>
      </c>
      <c r="E850" s="44">
        <f t="shared" si="138"/>
        <v>3.4332275390625E-3</v>
      </c>
      <c r="F850" s="45">
        <f t="shared" si="139"/>
        <v>0.1064300537109375</v>
      </c>
      <c r="G850" s="40">
        <f t="shared" ca="1" si="140"/>
        <v>20929841.640090942</v>
      </c>
      <c r="H850" s="38">
        <f t="shared" si="141"/>
        <v>0.1064300537109375</v>
      </c>
      <c r="I850" s="6">
        <f t="shared" si="142"/>
        <v>15000</v>
      </c>
      <c r="J850" s="6">
        <f t="shared" si="143"/>
        <v>1596.4508056640625</v>
      </c>
      <c r="K850" s="6">
        <f t="shared" ca="1" si="144"/>
        <v>1.9166068564690075</v>
      </c>
    </row>
    <row r="851" spans="1:11">
      <c r="A851" s="39">
        <f t="shared" ca="1" si="136"/>
        <v>70.643835616438352</v>
      </c>
      <c r="B851" s="20">
        <v>70737</v>
      </c>
      <c r="C851" s="42">
        <f t="shared" si="135"/>
        <v>2.384185791015625E-5</v>
      </c>
      <c r="D851">
        <f t="shared" si="137"/>
        <v>144</v>
      </c>
      <c r="E851" s="44">
        <f t="shared" si="138"/>
        <v>3.4332275390625E-3</v>
      </c>
      <c r="F851" s="45">
        <f t="shared" si="139"/>
        <v>0.1064300537109375</v>
      </c>
      <c r="G851" s="40">
        <f t="shared" ca="1" si="140"/>
        <v>20929841.746520996</v>
      </c>
      <c r="H851" s="38">
        <f t="shared" si="141"/>
        <v>0.1064300537109375</v>
      </c>
      <c r="I851" s="6">
        <f t="shared" si="142"/>
        <v>15000</v>
      </c>
      <c r="J851" s="6">
        <f t="shared" si="143"/>
        <v>1596.4508056640625</v>
      </c>
      <c r="K851" s="6">
        <f t="shared" ca="1" si="144"/>
        <v>1.9011548610803246</v>
      </c>
    </row>
    <row r="852" spans="1:11">
      <c r="A852" s="39">
        <f t="shared" ca="1" si="136"/>
        <v>70.726027397260268</v>
      </c>
      <c r="B852" s="20">
        <v>70767</v>
      </c>
      <c r="C852" s="42">
        <f t="shared" si="135"/>
        <v>2.384185791015625E-5</v>
      </c>
      <c r="D852">
        <f t="shared" si="137"/>
        <v>144</v>
      </c>
      <c r="E852" s="44">
        <f t="shared" si="138"/>
        <v>3.4332275390625E-3</v>
      </c>
      <c r="F852" s="45">
        <f t="shared" si="139"/>
        <v>0.102996826171875</v>
      </c>
      <c r="G852" s="40">
        <f t="shared" ca="1" si="140"/>
        <v>20929841.849517822</v>
      </c>
      <c r="H852" s="38">
        <f t="shared" si="141"/>
        <v>0.102996826171875</v>
      </c>
      <c r="I852" s="6">
        <f t="shared" si="142"/>
        <v>15000</v>
      </c>
      <c r="J852" s="6">
        <f t="shared" si="143"/>
        <v>1544.952392578125</v>
      </c>
      <c r="K852" s="6">
        <f t="shared" ca="1" si="144"/>
        <v>1.825470910523727</v>
      </c>
    </row>
    <row r="853" spans="1:11">
      <c r="A853" s="39">
        <f t="shared" ca="1" si="136"/>
        <v>70.810958904109583</v>
      </c>
      <c r="B853" s="20">
        <v>70798</v>
      </c>
      <c r="C853" s="42">
        <f t="shared" si="135"/>
        <v>2.384185791015625E-5</v>
      </c>
      <c r="D853">
        <f t="shared" si="137"/>
        <v>144</v>
      </c>
      <c r="E853" s="44">
        <f t="shared" si="138"/>
        <v>3.4332275390625E-3</v>
      </c>
      <c r="F853" s="45">
        <f t="shared" si="139"/>
        <v>0.1064300537109375</v>
      </c>
      <c r="G853" s="40">
        <f t="shared" ca="1" si="140"/>
        <v>20929841.955947876</v>
      </c>
      <c r="H853" s="38">
        <f t="shared" si="141"/>
        <v>0.1064300537109375</v>
      </c>
      <c r="I853" s="6">
        <f t="shared" si="142"/>
        <v>15000</v>
      </c>
      <c r="J853" s="6">
        <f t="shared" si="143"/>
        <v>1596.4508056640625</v>
      </c>
      <c r="K853" s="6">
        <f t="shared" ca="1" si="144"/>
        <v>1.871112123512499</v>
      </c>
    </row>
    <row r="854" spans="1:11">
      <c r="A854" s="39">
        <f t="shared" ca="1" si="136"/>
        <v>70.893150684931513</v>
      </c>
      <c r="B854" s="20">
        <v>70828</v>
      </c>
      <c r="C854" s="42">
        <f t="shared" si="135"/>
        <v>2.384185791015625E-5</v>
      </c>
      <c r="D854">
        <f t="shared" si="137"/>
        <v>144</v>
      </c>
      <c r="E854" s="44">
        <f t="shared" si="138"/>
        <v>3.4332275390625E-3</v>
      </c>
      <c r="F854" s="45">
        <f t="shared" si="139"/>
        <v>0.102996826171875</v>
      </c>
      <c r="G854" s="40">
        <f t="shared" ca="1" si="140"/>
        <v>20929842.058944702</v>
      </c>
      <c r="H854" s="38">
        <f t="shared" si="141"/>
        <v>0.102996826171875</v>
      </c>
      <c r="I854" s="6">
        <f t="shared" si="142"/>
        <v>15000</v>
      </c>
      <c r="J854" s="6">
        <f t="shared" si="143"/>
        <v>1544.952392578125</v>
      </c>
      <c r="K854" s="6">
        <f t="shared" ca="1" si="144"/>
        <v>1.7966241581495395</v>
      </c>
    </row>
    <row r="855" spans="1:11">
      <c r="A855" s="39">
        <f t="shared" ca="1" si="136"/>
        <v>70.978082191780828</v>
      </c>
      <c r="B855" s="20">
        <v>70859</v>
      </c>
      <c r="C855" s="42">
        <f t="shared" si="135"/>
        <v>2.384185791015625E-5</v>
      </c>
      <c r="D855">
        <f t="shared" si="137"/>
        <v>144</v>
      </c>
      <c r="E855" s="44">
        <f t="shared" si="138"/>
        <v>3.4332275390625E-3</v>
      </c>
      <c r="F855" s="45">
        <f t="shared" si="139"/>
        <v>0.1064300537109375</v>
      </c>
      <c r="G855" s="40">
        <f t="shared" ca="1" si="140"/>
        <v>20929842.165374756</v>
      </c>
      <c r="H855" s="38">
        <f t="shared" si="141"/>
        <v>0.1064300537109375</v>
      </c>
      <c r="I855" s="6">
        <f t="shared" si="142"/>
        <v>15000</v>
      </c>
      <c r="J855" s="6">
        <f t="shared" si="143"/>
        <v>1596.4508056640625</v>
      </c>
      <c r="K855" s="6">
        <f t="shared" ca="1" si="144"/>
        <v>1.8415441321629027</v>
      </c>
    </row>
    <row r="856" spans="1:11">
      <c r="A856" s="39">
        <f t="shared" ca="1" si="136"/>
        <v>71.063013698630144</v>
      </c>
      <c r="B856" s="20">
        <v>70890</v>
      </c>
      <c r="C856" s="42">
        <f t="shared" si="135"/>
        <v>2.384185791015625E-5</v>
      </c>
      <c r="D856">
        <f t="shared" si="137"/>
        <v>144</v>
      </c>
      <c r="E856" s="44">
        <f t="shared" si="138"/>
        <v>3.4332275390625E-3</v>
      </c>
      <c r="F856" s="45">
        <f t="shared" si="139"/>
        <v>0.1064300537109375</v>
      </c>
      <c r="G856" s="40">
        <f t="shared" ca="1" si="140"/>
        <v>20929842.27180481</v>
      </c>
      <c r="H856" s="38">
        <f t="shared" si="141"/>
        <v>0.1064300537109375</v>
      </c>
      <c r="I856" s="6">
        <f t="shared" si="142"/>
        <v>15000</v>
      </c>
      <c r="J856" s="6">
        <f t="shared" si="143"/>
        <v>1596.4508056640625</v>
      </c>
      <c r="K856" s="6">
        <f t="shared" ca="1" si="144"/>
        <v>1.8266973046342438</v>
      </c>
    </row>
    <row r="857" spans="1:11">
      <c r="A857" s="39">
        <f t="shared" ca="1" si="136"/>
        <v>71.139726027397259</v>
      </c>
      <c r="B857" s="20">
        <v>70918</v>
      </c>
      <c r="C857" s="42">
        <f t="shared" si="135"/>
        <v>2.384185791015625E-5</v>
      </c>
      <c r="D857">
        <f t="shared" si="137"/>
        <v>144</v>
      </c>
      <c r="E857" s="44">
        <f t="shared" si="138"/>
        <v>3.4332275390625E-3</v>
      </c>
      <c r="F857" s="45">
        <f t="shared" si="139"/>
        <v>9.613037109375E-2</v>
      </c>
      <c r="G857" s="40">
        <f t="shared" ca="1" si="140"/>
        <v>20929842.367935181</v>
      </c>
      <c r="H857" s="38">
        <f t="shared" si="141"/>
        <v>9.613037109375E-2</v>
      </c>
      <c r="I857" s="6">
        <f t="shared" si="142"/>
        <v>15000</v>
      </c>
      <c r="J857" s="6">
        <f t="shared" si="143"/>
        <v>1441.95556640625</v>
      </c>
      <c r="K857" s="6">
        <f t="shared" ca="1" si="144"/>
        <v>1.6379008043679781</v>
      </c>
    </row>
    <row r="858" spans="1:11">
      <c r="A858" s="39">
        <f t="shared" ca="1" si="136"/>
        <v>71.224657534246575</v>
      </c>
      <c r="B858" s="20">
        <v>70949</v>
      </c>
      <c r="C858" s="42">
        <f t="shared" si="135"/>
        <v>2.384185791015625E-5</v>
      </c>
      <c r="D858">
        <f t="shared" si="137"/>
        <v>144</v>
      </c>
      <c r="E858" s="44">
        <f t="shared" si="138"/>
        <v>3.4332275390625E-3</v>
      </c>
      <c r="F858" s="45">
        <f t="shared" si="139"/>
        <v>0.1064300537109375</v>
      </c>
      <c r="G858" s="40">
        <f t="shared" ca="1" si="140"/>
        <v>20929842.474365234</v>
      </c>
      <c r="H858" s="38">
        <f t="shared" si="141"/>
        <v>0.1064300537109375</v>
      </c>
      <c r="I858" s="6">
        <f t="shared" si="142"/>
        <v>15000</v>
      </c>
      <c r="J858" s="6">
        <f t="shared" si="143"/>
        <v>1596.4508056640625</v>
      </c>
      <c r="K858" s="6">
        <f t="shared" ca="1" si="144"/>
        <v>1.7987703304954736</v>
      </c>
    </row>
    <row r="859" spans="1:11">
      <c r="A859" s="39">
        <f t="shared" ca="1" si="136"/>
        <v>71.30684931506849</v>
      </c>
      <c r="B859" s="20">
        <v>70979</v>
      </c>
      <c r="C859" s="42">
        <f t="shared" si="135"/>
        <v>2.384185791015625E-5</v>
      </c>
      <c r="D859">
        <f t="shared" si="137"/>
        <v>144</v>
      </c>
      <c r="E859" s="44">
        <f t="shared" si="138"/>
        <v>3.4332275390625E-3</v>
      </c>
      <c r="F859" s="45">
        <f t="shared" si="139"/>
        <v>0.102996826171875</v>
      </c>
      <c r="G859" s="40">
        <f t="shared" ca="1" si="140"/>
        <v>20929842.577362061</v>
      </c>
      <c r="H859" s="38">
        <f t="shared" si="141"/>
        <v>0.102996826171875</v>
      </c>
      <c r="I859" s="6">
        <f t="shared" si="142"/>
        <v>15000</v>
      </c>
      <c r="J859" s="6">
        <f t="shared" si="143"/>
        <v>1544.952392578125</v>
      </c>
      <c r="K859" s="6">
        <f t="shared" ca="1" si="144"/>
        <v>1.7271622529301713</v>
      </c>
    </row>
    <row r="860" spans="1:11">
      <c r="A860" s="39">
        <f t="shared" ca="1" si="136"/>
        <v>71.391780821917806</v>
      </c>
      <c r="B860" s="20">
        <v>71010</v>
      </c>
      <c r="C860" s="42">
        <f t="shared" si="135"/>
        <v>2.384185791015625E-5</v>
      </c>
      <c r="D860">
        <f t="shared" si="137"/>
        <v>144</v>
      </c>
      <c r="E860" s="44">
        <f t="shared" si="138"/>
        <v>3.4332275390625E-3</v>
      </c>
      <c r="F860" s="45">
        <f t="shared" si="139"/>
        <v>0.1064300537109375</v>
      </c>
      <c r="G860" s="40">
        <f t="shared" ca="1" si="140"/>
        <v>20929842.683792114</v>
      </c>
      <c r="H860" s="38">
        <f t="shared" si="141"/>
        <v>0.1064300537109375</v>
      </c>
      <c r="I860" s="6">
        <f t="shared" si="142"/>
        <v>15000</v>
      </c>
      <c r="J860" s="6">
        <f t="shared" si="143"/>
        <v>1596.4508056640625</v>
      </c>
      <c r="K860" s="6">
        <f t="shared" ca="1" si="144"/>
        <v>1.7703455103558043</v>
      </c>
    </row>
    <row r="861" spans="1:11">
      <c r="A861" s="39">
        <f t="shared" ca="1" si="136"/>
        <v>71.473972602739721</v>
      </c>
      <c r="B861" s="20">
        <v>71040</v>
      </c>
      <c r="C861" s="42">
        <f t="shared" si="135"/>
        <v>2.384185791015625E-5</v>
      </c>
      <c r="D861">
        <f t="shared" si="137"/>
        <v>144</v>
      </c>
      <c r="E861" s="44">
        <f t="shared" si="138"/>
        <v>3.4332275390625E-3</v>
      </c>
      <c r="F861" s="45">
        <f t="shared" si="139"/>
        <v>0.102996826171875</v>
      </c>
      <c r="G861" s="40">
        <f t="shared" ca="1" si="140"/>
        <v>20929842.78678894</v>
      </c>
      <c r="H861" s="38">
        <f t="shared" si="141"/>
        <v>0.102996826171875</v>
      </c>
      <c r="I861" s="6">
        <f t="shared" si="142"/>
        <v>15000</v>
      </c>
      <c r="J861" s="6">
        <f t="shared" si="143"/>
        <v>1544.952392578125</v>
      </c>
      <c r="K861" s="6">
        <f t="shared" ca="1" si="144"/>
        <v>1.6998690095631634</v>
      </c>
    </row>
    <row r="862" spans="1:11">
      <c r="A862" s="39">
        <f t="shared" ca="1" si="136"/>
        <v>71.558904109589037</v>
      </c>
      <c r="B862" s="20">
        <v>71071</v>
      </c>
      <c r="C862" s="42">
        <f t="shared" si="135"/>
        <v>2.384185791015625E-5</v>
      </c>
      <c r="D862">
        <f t="shared" si="137"/>
        <v>144</v>
      </c>
      <c r="E862" s="44">
        <f t="shared" si="138"/>
        <v>3.4332275390625E-3</v>
      </c>
      <c r="F862" s="45">
        <f t="shared" si="139"/>
        <v>0.1064300537109375</v>
      </c>
      <c r="G862" s="40">
        <f t="shared" ca="1" si="140"/>
        <v>20929842.893218994</v>
      </c>
      <c r="H862" s="38">
        <f t="shared" si="141"/>
        <v>0.1064300537109375</v>
      </c>
      <c r="I862" s="6">
        <f t="shared" si="142"/>
        <v>15000</v>
      </c>
      <c r="J862" s="6">
        <f t="shared" si="143"/>
        <v>1596.4508056640625</v>
      </c>
      <c r="K862" s="6">
        <f t="shared" ca="1" si="144"/>
        <v>1.74236986951728</v>
      </c>
    </row>
    <row r="863" spans="1:11">
      <c r="A863" s="39">
        <f t="shared" ca="1" si="136"/>
        <v>71.643835616438352</v>
      </c>
      <c r="B863" s="20">
        <v>71102</v>
      </c>
      <c r="C863" s="42">
        <f t="shared" si="135"/>
        <v>2.384185791015625E-5</v>
      </c>
      <c r="D863">
        <f t="shared" si="137"/>
        <v>144</v>
      </c>
      <c r="E863" s="44">
        <f t="shared" si="138"/>
        <v>3.4332275390625E-3</v>
      </c>
      <c r="F863" s="45">
        <f t="shared" si="139"/>
        <v>0.1064300537109375</v>
      </c>
      <c r="G863" s="40">
        <f t="shared" ca="1" si="140"/>
        <v>20929842.999649048</v>
      </c>
      <c r="H863" s="38">
        <f t="shared" si="141"/>
        <v>0.1064300537109375</v>
      </c>
      <c r="I863" s="6">
        <f t="shared" si="142"/>
        <v>15000</v>
      </c>
      <c r="J863" s="6">
        <f t="shared" si="143"/>
        <v>1596.4508056640625</v>
      </c>
      <c r="K863" s="6">
        <f t="shared" ca="1" si="144"/>
        <v>1.7283226009821133</v>
      </c>
    </row>
    <row r="864" spans="1:11">
      <c r="A864" s="39">
        <f t="shared" ca="1" si="136"/>
        <v>71.726027397260268</v>
      </c>
      <c r="B864" s="20">
        <v>71132</v>
      </c>
      <c r="C864" s="42">
        <f t="shared" si="135"/>
        <v>2.384185791015625E-5</v>
      </c>
      <c r="D864">
        <f t="shared" si="137"/>
        <v>144</v>
      </c>
      <c r="E864" s="44">
        <f t="shared" si="138"/>
        <v>3.4332275390625E-3</v>
      </c>
      <c r="F864" s="45">
        <f t="shared" si="139"/>
        <v>0.102996826171875</v>
      </c>
      <c r="G864" s="40">
        <f t="shared" ca="1" si="140"/>
        <v>20929843.102645874</v>
      </c>
      <c r="H864" s="38">
        <f t="shared" si="141"/>
        <v>0.102996826171875</v>
      </c>
      <c r="I864" s="6">
        <f t="shared" si="142"/>
        <v>15000</v>
      </c>
      <c r="J864" s="6">
        <f t="shared" si="143"/>
        <v>1544.952392578125</v>
      </c>
      <c r="K864" s="6">
        <f t="shared" ca="1" si="144"/>
        <v>1.6595190095670249</v>
      </c>
    </row>
    <row r="865" spans="1:11">
      <c r="A865" s="39">
        <f t="shared" ca="1" si="136"/>
        <v>71.810958904109583</v>
      </c>
      <c r="B865" s="20">
        <v>71163</v>
      </c>
      <c r="C865" s="42">
        <f t="shared" si="135"/>
        <v>2.384185791015625E-5</v>
      </c>
      <c r="D865">
        <f t="shared" si="137"/>
        <v>144</v>
      </c>
      <c r="E865" s="44">
        <f t="shared" si="138"/>
        <v>3.4332275390625E-3</v>
      </c>
      <c r="F865" s="45">
        <f t="shared" si="139"/>
        <v>0.1064300537109375</v>
      </c>
      <c r="G865" s="40">
        <f t="shared" ca="1" si="140"/>
        <v>20929843.209075928</v>
      </c>
      <c r="H865" s="38">
        <f t="shared" si="141"/>
        <v>0.1064300537109375</v>
      </c>
      <c r="I865" s="6">
        <f t="shared" si="142"/>
        <v>15000</v>
      </c>
      <c r="J865" s="6">
        <f t="shared" si="143"/>
        <v>1596.4508056640625</v>
      </c>
      <c r="K865" s="6">
        <f t="shared" ca="1" si="144"/>
        <v>1.7010110213749994</v>
      </c>
    </row>
    <row r="866" spans="1:11">
      <c r="A866" s="39">
        <f t="shared" ca="1" si="136"/>
        <v>71.893150684931513</v>
      </c>
      <c r="B866" s="20">
        <v>71193</v>
      </c>
      <c r="C866" s="42">
        <f t="shared" si="135"/>
        <v>2.384185791015625E-5</v>
      </c>
      <c r="D866">
        <f t="shared" si="137"/>
        <v>144</v>
      </c>
      <c r="E866" s="44">
        <f t="shared" si="138"/>
        <v>3.4332275390625E-3</v>
      </c>
      <c r="F866" s="45">
        <f t="shared" si="139"/>
        <v>0.102996826171875</v>
      </c>
      <c r="G866" s="40">
        <f t="shared" ca="1" si="140"/>
        <v>20929843.312072754</v>
      </c>
      <c r="H866" s="38">
        <f t="shared" si="141"/>
        <v>0.102996826171875</v>
      </c>
      <c r="I866" s="6">
        <f t="shared" si="142"/>
        <v>15000</v>
      </c>
      <c r="J866" s="6">
        <f t="shared" si="143"/>
        <v>1544.952392578125</v>
      </c>
      <c r="K866" s="6">
        <f t="shared" ca="1" si="144"/>
        <v>1.6332946892268543</v>
      </c>
    </row>
    <row r="867" spans="1:11">
      <c r="A867" s="39">
        <f t="shared" ca="1" si="136"/>
        <v>71.978082191780828</v>
      </c>
      <c r="B867" s="20">
        <v>71224</v>
      </c>
      <c r="C867" s="42">
        <f t="shared" si="135"/>
        <v>2.384185791015625E-5</v>
      </c>
      <c r="D867">
        <f t="shared" si="137"/>
        <v>144</v>
      </c>
      <c r="E867" s="44">
        <f t="shared" si="138"/>
        <v>3.4332275390625E-3</v>
      </c>
      <c r="F867" s="45">
        <f t="shared" si="139"/>
        <v>0.1064300537109375</v>
      </c>
      <c r="G867" s="40">
        <f t="shared" ca="1" si="140"/>
        <v>20929843.418502808</v>
      </c>
      <c r="H867" s="38">
        <f t="shared" si="141"/>
        <v>0.1064300537109375</v>
      </c>
      <c r="I867" s="6">
        <f t="shared" si="142"/>
        <v>15000</v>
      </c>
      <c r="J867" s="6">
        <f t="shared" si="143"/>
        <v>1596.4508056640625</v>
      </c>
      <c r="K867" s="6">
        <f t="shared" ca="1" si="144"/>
        <v>1.6741310292390013</v>
      </c>
    </row>
    <row r="868" spans="1:11">
      <c r="A868" s="39">
        <f t="shared" ca="1" si="136"/>
        <v>72.063013698630144</v>
      </c>
      <c r="B868" s="20">
        <v>71255</v>
      </c>
      <c r="C868" s="42">
        <f t="shared" si="135"/>
        <v>2.384185791015625E-5</v>
      </c>
      <c r="D868">
        <f t="shared" si="137"/>
        <v>144</v>
      </c>
      <c r="E868" s="44">
        <f t="shared" si="138"/>
        <v>3.4332275390625E-3</v>
      </c>
      <c r="F868" s="45">
        <f t="shared" si="139"/>
        <v>0.1064300537109375</v>
      </c>
      <c r="G868" s="40">
        <f t="shared" ca="1" si="140"/>
        <v>20929843.524932861</v>
      </c>
      <c r="H868" s="38">
        <f t="shared" si="141"/>
        <v>0.1064300537109375</v>
      </c>
      <c r="I868" s="6">
        <f t="shared" si="142"/>
        <v>15000</v>
      </c>
      <c r="J868" s="6">
        <f t="shared" si="143"/>
        <v>1596.4508056640625</v>
      </c>
      <c r="K868" s="6">
        <f t="shared" ca="1" si="144"/>
        <v>1.6606339133038581</v>
      </c>
    </row>
    <row r="869" spans="1:11">
      <c r="A869" s="39">
        <f t="shared" ca="1" si="136"/>
        <v>72.139726027397259</v>
      </c>
      <c r="B869" s="20">
        <v>71283</v>
      </c>
      <c r="C869" s="42">
        <f t="shared" si="135"/>
        <v>2.384185791015625E-5</v>
      </c>
      <c r="D869">
        <f t="shared" si="137"/>
        <v>144</v>
      </c>
      <c r="E869" s="44">
        <f t="shared" si="138"/>
        <v>3.4332275390625E-3</v>
      </c>
      <c r="F869" s="45">
        <f t="shared" si="139"/>
        <v>9.613037109375E-2</v>
      </c>
      <c r="G869" s="40">
        <f t="shared" ca="1" si="140"/>
        <v>20929843.621063232</v>
      </c>
      <c r="H869" s="38">
        <f t="shared" si="141"/>
        <v>9.613037109375E-2</v>
      </c>
      <c r="I869" s="6">
        <f t="shared" si="142"/>
        <v>15000</v>
      </c>
      <c r="J869" s="6">
        <f t="shared" si="143"/>
        <v>1441.95556640625</v>
      </c>
      <c r="K869" s="6">
        <f t="shared" ca="1" si="144"/>
        <v>1.4890007312436153</v>
      </c>
    </row>
    <row r="870" spans="1:11">
      <c r="A870" s="39">
        <f t="shared" ca="1" si="136"/>
        <v>72.224657534246575</v>
      </c>
      <c r="B870" s="20">
        <v>71314</v>
      </c>
      <c r="C870" s="42">
        <f t="shared" si="135"/>
        <v>2.384185791015625E-5</v>
      </c>
      <c r="D870">
        <f t="shared" si="137"/>
        <v>144</v>
      </c>
      <c r="E870" s="44">
        <f t="shared" si="138"/>
        <v>3.4332275390625E-3</v>
      </c>
      <c r="F870" s="45">
        <f t="shared" si="139"/>
        <v>0.1064300537109375</v>
      </c>
      <c r="G870" s="40">
        <f t="shared" ca="1" si="140"/>
        <v>20929843.727493286</v>
      </c>
      <c r="H870" s="38">
        <f t="shared" si="141"/>
        <v>0.1064300537109375</v>
      </c>
      <c r="I870" s="6">
        <f t="shared" si="142"/>
        <v>15000</v>
      </c>
      <c r="J870" s="6">
        <f t="shared" si="143"/>
        <v>1596.4508056640625</v>
      </c>
      <c r="K870" s="6">
        <f t="shared" ca="1" si="144"/>
        <v>1.6352457549958852</v>
      </c>
    </row>
    <row r="871" spans="1:11">
      <c r="A871" s="39">
        <f t="shared" ca="1" si="136"/>
        <v>72.30684931506849</v>
      </c>
      <c r="B871" s="20">
        <v>71344</v>
      </c>
      <c r="C871" s="42">
        <f t="shared" si="135"/>
        <v>2.384185791015625E-5</v>
      </c>
      <c r="D871">
        <f t="shared" si="137"/>
        <v>144</v>
      </c>
      <c r="E871" s="44">
        <f t="shared" si="138"/>
        <v>3.4332275390625E-3</v>
      </c>
      <c r="F871" s="45">
        <f t="shared" si="139"/>
        <v>0.102996826171875</v>
      </c>
      <c r="G871" s="40">
        <f t="shared" ca="1" si="140"/>
        <v>20929843.830490112</v>
      </c>
      <c r="H871" s="38">
        <f t="shared" si="141"/>
        <v>0.102996826171875</v>
      </c>
      <c r="I871" s="6">
        <f t="shared" si="142"/>
        <v>15000</v>
      </c>
      <c r="J871" s="6">
        <f t="shared" si="143"/>
        <v>1544.952392578125</v>
      </c>
      <c r="K871" s="6">
        <f t="shared" ca="1" si="144"/>
        <v>1.570147502663791</v>
      </c>
    </row>
    <row r="872" spans="1:11">
      <c r="A872" s="39">
        <f t="shared" ca="1" si="136"/>
        <v>72.391780821917806</v>
      </c>
      <c r="B872" s="20">
        <v>71375</v>
      </c>
      <c r="C872" s="42">
        <f t="shared" si="135"/>
        <v>2.384185791015625E-5</v>
      </c>
      <c r="D872">
        <f t="shared" si="137"/>
        <v>144</v>
      </c>
      <c r="E872" s="44">
        <f t="shared" si="138"/>
        <v>3.4332275390625E-3</v>
      </c>
      <c r="F872" s="45">
        <f t="shared" si="139"/>
        <v>0.1064300537109375</v>
      </c>
      <c r="G872" s="40">
        <f t="shared" ca="1" si="140"/>
        <v>20929843.936920166</v>
      </c>
      <c r="H872" s="38">
        <f t="shared" si="141"/>
        <v>0.1064300537109375</v>
      </c>
      <c r="I872" s="6">
        <f t="shared" si="142"/>
        <v>15000</v>
      </c>
      <c r="J872" s="6">
        <f t="shared" si="143"/>
        <v>1596.4508056640625</v>
      </c>
      <c r="K872" s="6">
        <f t="shared" ca="1" si="144"/>
        <v>1.6094050094143675</v>
      </c>
    </row>
    <row r="873" spans="1:11">
      <c r="A873" s="39">
        <f t="shared" ca="1" si="136"/>
        <v>72.473972602739721</v>
      </c>
      <c r="B873" s="20">
        <v>71405</v>
      </c>
      <c r="C873" s="42">
        <f t="shared" si="135"/>
        <v>2.384185791015625E-5</v>
      </c>
      <c r="D873">
        <f t="shared" si="137"/>
        <v>144</v>
      </c>
      <c r="E873" s="44">
        <f t="shared" si="138"/>
        <v>3.4332275390625E-3</v>
      </c>
      <c r="F873" s="45">
        <f t="shared" si="139"/>
        <v>0.102996826171875</v>
      </c>
      <c r="G873" s="40">
        <f t="shared" ca="1" si="140"/>
        <v>20929844.039916992</v>
      </c>
      <c r="H873" s="38">
        <f t="shared" si="141"/>
        <v>0.102996826171875</v>
      </c>
      <c r="I873" s="6">
        <f t="shared" si="142"/>
        <v>15000</v>
      </c>
      <c r="J873" s="6">
        <f t="shared" si="143"/>
        <v>1544.952392578125</v>
      </c>
      <c r="K873" s="6">
        <f t="shared" ca="1" si="144"/>
        <v>1.5453354632392382</v>
      </c>
    </row>
    <row r="874" spans="1:11">
      <c r="A874" s="39">
        <f t="shared" ca="1" si="136"/>
        <v>72.558904109589037</v>
      </c>
      <c r="B874" s="20">
        <v>71436</v>
      </c>
      <c r="C874" s="42">
        <f t="shared" si="135"/>
        <v>2.384185791015625E-5</v>
      </c>
      <c r="D874">
        <f t="shared" si="137"/>
        <v>144</v>
      </c>
      <c r="E874" s="44">
        <f t="shared" si="138"/>
        <v>3.4332275390625E-3</v>
      </c>
      <c r="F874" s="45">
        <f t="shared" si="139"/>
        <v>0.1064300537109375</v>
      </c>
      <c r="G874" s="40">
        <f t="shared" ca="1" si="140"/>
        <v>20929844.146347046</v>
      </c>
      <c r="H874" s="38">
        <f t="shared" si="141"/>
        <v>0.1064300537109375</v>
      </c>
      <c r="I874" s="6">
        <f t="shared" si="142"/>
        <v>15000</v>
      </c>
      <c r="J874" s="6">
        <f t="shared" si="143"/>
        <v>1596.4508056640625</v>
      </c>
      <c r="K874" s="6">
        <f t="shared" ca="1" si="144"/>
        <v>1.5839726086520727</v>
      </c>
    </row>
    <row r="875" spans="1:11">
      <c r="A875" s="39">
        <f t="shared" ca="1" si="136"/>
        <v>72.643835616438352</v>
      </c>
      <c r="B875" s="20">
        <v>71467</v>
      </c>
      <c r="C875" s="42">
        <f t="shared" si="135"/>
        <v>2.384185791015625E-5</v>
      </c>
      <c r="D875">
        <f t="shared" si="137"/>
        <v>144</v>
      </c>
      <c r="E875" s="44">
        <f t="shared" si="138"/>
        <v>3.4332275390625E-3</v>
      </c>
      <c r="F875" s="45">
        <f t="shared" si="139"/>
        <v>0.1064300537109375</v>
      </c>
      <c r="G875" s="40">
        <f t="shared" ca="1" si="140"/>
        <v>20929844.2527771</v>
      </c>
      <c r="H875" s="38">
        <f t="shared" si="141"/>
        <v>0.1064300537109375</v>
      </c>
      <c r="I875" s="6">
        <f t="shared" si="142"/>
        <v>15000</v>
      </c>
      <c r="J875" s="6">
        <f t="shared" si="143"/>
        <v>1596.4508056640625</v>
      </c>
      <c r="K875" s="6">
        <f t="shared" ca="1" si="144"/>
        <v>1.5712023645291944</v>
      </c>
    </row>
    <row r="876" spans="1:11">
      <c r="A876" s="39">
        <f t="shared" ca="1" si="136"/>
        <v>72.726027397260268</v>
      </c>
      <c r="B876" s="20">
        <v>71497</v>
      </c>
      <c r="C876" s="42">
        <f t="shared" si="135"/>
        <v>2.384185791015625E-5</v>
      </c>
      <c r="D876">
        <f t="shared" si="137"/>
        <v>144</v>
      </c>
      <c r="E876" s="44">
        <f t="shared" si="138"/>
        <v>3.4332275390625E-3</v>
      </c>
      <c r="F876" s="45">
        <f t="shared" si="139"/>
        <v>0.102996826171875</v>
      </c>
      <c r="G876" s="40">
        <f t="shared" ca="1" si="140"/>
        <v>20929844.355773926</v>
      </c>
      <c r="H876" s="38">
        <f t="shared" si="141"/>
        <v>0.102996826171875</v>
      </c>
      <c r="I876" s="6">
        <f t="shared" si="142"/>
        <v>15000</v>
      </c>
      <c r="J876" s="6">
        <f t="shared" si="143"/>
        <v>1544.952392578125</v>
      </c>
      <c r="K876" s="6">
        <f t="shared" ca="1" si="144"/>
        <v>1.5086536450609318</v>
      </c>
    </row>
    <row r="877" spans="1:11">
      <c r="A877" s="39">
        <f t="shared" ca="1" si="136"/>
        <v>72.810958904109583</v>
      </c>
      <c r="B877" s="20">
        <v>71528</v>
      </c>
      <c r="C877" s="42">
        <f t="shared" si="135"/>
        <v>2.384185791015625E-5</v>
      </c>
      <c r="D877">
        <f t="shared" si="137"/>
        <v>144</v>
      </c>
      <c r="E877" s="44">
        <f t="shared" si="138"/>
        <v>3.4332275390625E-3</v>
      </c>
      <c r="F877" s="45">
        <f t="shared" si="139"/>
        <v>0.1064300537109375</v>
      </c>
      <c r="G877" s="40">
        <f t="shared" ca="1" si="140"/>
        <v>20929844.462203979</v>
      </c>
      <c r="H877" s="38">
        <f t="shared" si="141"/>
        <v>0.1064300537109375</v>
      </c>
      <c r="I877" s="6">
        <f t="shared" si="142"/>
        <v>15000</v>
      </c>
      <c r="J877" s="6">
        <f t="shared" si="143"/>
        <v>1596.4508056640625</v>
      </c>
      <c r="K877" s="6">
        <f t="shared" ca="1" si="144"/>
        <v>1.5463736557954539</v>
      </c>
    </row>
    <row r="878" spans="1:11">
      <c r="A878" s="39">
        <f t="shared" ca="1" si="136"/>
        <v>72.893150684931513</v>
      </c>
      <c r="B878" s="20">
        <v>71558</v>
      </c>
      <c r="C878" s="42">
        <f t="shared" si="135"/>
        <v>2.384185791015625E-5</v>
      </c>
      <c r="D878">
        <f t="shared" si="137"/>
        <v>144</v>
      </c>
      <c r="E878" s="44">
        <f t="shared" si="138"/>
        <v>3.4332275390625E-3</v>
      </c>
      <c r="F878" s="45">
        <f t="shared" si="139"/>
        <v>0.102996826171875</v>
      </c>
      <c r="G878" s="40">
        <f t="shared" ca="1" si="140"/>
        <v>20929844.565200806</v>
      </c>
      <c r="H878" s="38">
        <f t="shared" si="141"/>
        <v>0.102996826171875</v>
      </c>
      <c r="I878" s="6">
        <f t="shared" si="142"/>
        <v>15000</v>
      </c>
      <c r="J878" s="6">
        <f t="shared" si="143"/>
        <v>1544.952392578125</v>
      </c>
      <c r="K878" s="6">
        <f t="shared" ca="1" si="144"/>
        <v>1.4848133538425949</v>
      </c>
    </row>
    <row r="879" spans="1:11">
      <c r="A879" s="39">
        <f t="shared" ca="1" si="136"/>
        <v>72.978082191780828</v>
      </c>
      <c r="B879" s="20">
        <v>71589</v>
      </c>
      <c r="C879" s="42">
        <f t="shared" si="135"/>
        <v>2.384185791015625E-5</v>
      </c>
      <c r="D879">
        <f t="shared" si="137"/>
        <v>144</v>
      </c>
      <c r="E879" s="44">
        <f t="shared" si="138"/>
        <v>3.4332275390625E-3</v>
      </c>
      <c r="F879" s="45">
        <f t="shared" si="139"/>
        <v>0.1064300537109375</v>
      </c>
      <c r="G879" s="40">
        <f t="shared" ca="1" si="140"/>
        <v>20929844.671630859</v>
      </c>
      <c r="H879" s="38">
        <f t="shared" si="141"/>
        <v>0.1064300537109375</v>
      </c>
      <c r="I879" s="6">
        <f t="shared" si="142"/>
        <v>15000</v>
      </c>
      <c r="J879" s="6">
        <f t="shared" si="143"/>
        <v>1596.4508056640625</v>
      </c>
      <c r="K879" s="6">
        <f t="shared" ca="1" si="144"/>
        <v>1.521937299308183</v>
      </c>
    </row>
    <row r="880" spans="1:11">
      <c r="A880" s="39">
        <f t="shared" ca="1" si="136"/>
        <v>73.063013698630144</v>
      </c>
      <c r="B880" s="20">
        <v>71620</v>
      </c>
      <c r="C880" s="42">
        <f t="shared" si="135"/>
        <v>2.384185791015625E-5</v>
      </c>
      <c r="D880">
        <f t="shared" si="137"/>
        <v>144</v>
      </c>
      <c r="E880" s="44">
        <f t="shared" si="138"/>
        <v>3.4332275390625E-3</v>
      </c>
      <c r="F880" s="45">
        <f t="shared" si="139"/>
        <v>0.1064300537109375</v>
      </c>
      <c r="G880" s="40">
        <f t="shared" ca="1" si="140"/>
        <v>20929844.778060913</v>
      </c>
      <c r="H880" s="38">
        <f t="shared" si="141"/>
        <v>0.1064300537109375</v>
      </c>
      <c r="I880" s="6">
        <f t="shared" si="142"/>
        <v>15000</v>
      </c>
      <c r="J880" s="6">
        <f t="shared" si="143"/>
        <v>1596.4508056640625</v>
      </c>
      <c r="K880" s="6">
        <f t="shared" ca="1" si="144"/>
        <v>1.5096671939125983</v>
      </c>
    </row>
    <row r="881" spans="1:11">
      <c r="A881" s="39">
        <f t="shared" ca="1" si="136"/>
        <v>73.142465753424659</v>
      </c>
      <c r="B881" s="20">
        <v>71649</v>
      </c>
      <c r="C881" s="42">
        <f t="shared" si="135"/>
        <v>2.384185791015625E-5</v>
      </c>
      <c r="D881">
        <f t="shared" si="137"/>
        <v>144</v>
      </c>
      <c r="E881" s="44">
        <f t="shared" si="138"/>
        <v>3.4332275390625E-3</v>
      </c>
      <c r="F881" s="45">
        <f t="shared" si="139"/>
        <v>9.95635986328125E-2</v>
      </c>
      <c r="G881" s="40">
        <f t="shared" ca="1" si="140"/>
        <v>20929844.877624512</v>
      </c>
      <c r="H881" s="38">
        <f t="shared" si="141"/>
        <v>9.95635986328125E-2</v>
      </c>
      <c r="I881" s="6">
        <f t="shared" si="142"/>
        <v>15000</v>
      </c>
      <c r="J881" s="6">
        <f t="shared" si="143"/>
        <v>1493.4539794921875</v>
      </c>
      <c r="K881" s="6">
        <f t="shared" ca="1" si="144"/>
        <v>1.4016151651495239</v>
      </c>
    </row>
    <row r="882" spans="1:11">
      <c r="A882" s="39">
        <f t="shared" ca="1" si="136"/>
        <v>73.227397260273975</v>
      </c>
      <c r="B882" s="20">
        <v>71680</v>
      </c>
      <c r="C882" s="42">
        <f t="shared" si="135"/>
        <v>2.384185791015625E-5</v>
      </c>
      <c r="D882">
        <f t="shared" si="137"/>
        <v>144</v>
      </c>
      <c r="E882" s="44">
        <f t="shared" si="138"/>
        <v>3.4332275390625E-3</v>
      </c>
      <c r="F882" s="45">
        <f t="shared" si="139"/>
        <v>0.1064300537109375</v>
      </c>
      <c r="G882" s="40">
        <f t="shared" ca="1" si="140"/>
        <v>20929844.984054565</v>
      </c>
      <c r="H882" s="38">
        <f t="shared" si="141"/>
        <v>0.1064300537109375</v>
      </c>
      <c r="I882" s="6">
        <f t="shared" si="142"/>
        <v>15000</v>
      </c>
      <c r="J882" s="6">
        <f t="shared" si="143"/>
        <v>1596.4508056640625</v>
      </c>
      <c r="K882" s="6">
        <f t="shared" ca="1" si="144"/>
        <v>1.4861989174435646</v>
      </c>
    </row>
    <row r="883" spans="1:11">
      <c r="A883" s="39">
        <f t="shared" ca="1" si="136"/>
        <v>73.30958904109589</v>
      </c>
      <c r="B883" s="20">
        <v>71710</v>
      </c>
      <c r="C883" s="42">
        <f t="shared" si="135"/>
        <v>1.1920928955078125E-5</v>
      </c>
      <c r="D883">
        <f t="shared" si="137"/>
        <v>144</v>
      </c>
      <c r="E883" s="44">
        <f t="shared" si="138"/>
        <v>1.71661376953125E-3</v>
      </c>
      <c r="F883" s="45">
        <f t="shared" si="139"/>
        <v>5.14984130859375E-2</v>
      </c>
      <c r="G883" s="40">
        <f t="shared" ca="1" si="140"/>
        <v>20929845.035552979</v>
      </c>
      <c r="H883" s="38">
        <f t="shared" si="141"/>
        <v>5.14984130859375E-2</v>
      </c>
      <c r="I883" s="6">
        <f t="shared" si="142"/>
        <v>15000</v>
      </c>
      <c r="J883" s="6">
        <f t="shared" si="143"/>
        <v>772.4761962890625</v>
      </c>
      <c r="K883" s="6">
        <f t="shared" ca="1" si="144"/>
        <v>0.71351706969926254</v>
      </c>
    </row>
    <row r="884" spans="1:11">
      <c r="A884" s="39">
        <f t="shared" ca="1" si="136"/>
        <v>73.394520547945206</v>
      </c>
      <c r="B884" s="20">
        <v>71741</v>
      </c>
      <c r="C884" s="42">
        <f t="shared" si="135"/>
        <v>1.1920928955078125E-5</v>
      </c>
      <c r="D884">
        <f t="shared" si="137"/>
        <v>144</v>
      </c>
      <c r="E884" s="44">
        <f t="shared" si="138"/>
        <v>1.71661376953125E-3</v>
      </c>
      <c r="F884" s="45">
        <f t="shared" si="139"/>
        <v>5.321502685546875E-2</v>
      </c>
      <c r="G884" s="40">
        <f t="shared" ca="1" si="140"/>
        <v>20929845.088768005</v>
      </c>
      <c r="H884" s="38">
        <f t="shared" si="141"/>
        <v>5.321502685546875E-2</v>
      </c>
      <c r="I884" s="6">
        <f t="shared" si="142"/>
        <v>15000</v>
      </c>
      <c r="J884" s="6">
        <f t="shared" si="143"/>
        <v>798.22540283203125</v>
      </c>
      <c r="K884" s="6">
        <f t="shared" ca="1" si="144"/>
        <v>0.73135673198121265</v>
      </c>
    </row>
    <row r="885" spans="1:11">
      <c r="A885" s="39">
        <f t="shared" ca="1" si="136"/>
        <v>73.476712328767121</v>
      </c>
      <c r="B885" s="20">
        <v>71771</v>
      </c>
      <c r="C885" s="42">
        <f t="shared" si="135"/>
        <v>1.1920928955078125E-5</v>
      </c>
      <c r="D885">
        <f t="shared" si="137"/>
        <v>144</v>
      </c>
      <c r="E885" s="44">
        <f t="shared" si="138"/>
        <v>1.71661376953125E-3</v>
      </c>
      <c r="F885" s="45">
        <f t="shared" si="139"/>
        <v>5.14984130859375E-2</v>
      </c>
      <c r="G885" s="40">
        <f t="shared" ca="1" si="140"/>
        <v>20929845.140266418</v>
      </c>
      <c r="H885" s="38">
        <f t="shared" si="141"/>
        <v>5.14984130859375E-2</v>
      </c>
      <c r="I885" s="6">
        <f t="shared" si="142"/>
        <v>15000</v>
      </c>
      <c r="J885" s="6">
        <f t="shared" si="143"/>
        <v>772.4761962890625</v>
      </c>
      <c r="K885" s="6">
        <f t="shared" ca="1" si="144"/>
        <v>0.7022418145825079</v>
      </c>
    </row>
    <row r="886" spans="1:11">
      <c r="A886" s="39">
        <f t="shared" ca="1" si="136"/>
        <v>73.561643835616437</v>
      </c>
      <c r="B886" s="20">
        <v>71802</v>
      </c>
      <c r="C886" s="42">
        <f t="shared" si="135"/>
        <v>1.1920928955078125E-5</v>
      </c>
      <c r="D886">
        <f t="shared" si="137"/>
        <v>144</v>
      </c>
      <c r="E886" s="44">
        <f t="shared" si="138"/>
        <v>1.71661376953125E-3</v>
      </c>
      <c r="F886" s="45">
        <f t="shared" si="139"/>
        <v>5.321502685546875E-2</v>
      </c>
      <c r="G886" s="40">
        <f t="shared" ca="1" si="140"/>
        <v>20929845.193481445</v>
      </c>
      <c r="H886" s="38">
        <f t="shared" si="141"/>
        <v>5.321502685546875E-2</v>
      </c>
      <c r="I886" s="6">
        <f t="shared" si="142"/>
        <v>15000</v>
      </c>
      <c r="J886" s="6">
        <f t="shared" si="143"/>
        <v>798.22540283203125</v>
      </c>
      <c r="K886" s="6">
        <f t="shared" ca="1" si="144"/>
        <v>0.71979956806091594</v>
      </c>
    </row>
    <row r="887" spans="1:11">
      <c r="A887" s="39">
        <f t="shared" ca="1" si="136"/>
        <v>73.646575342465752</v>
      </c>
      <c r="B887" s="20">
        <v>71833</v>
      </c>
      <c r="C887" s="42">
        <f t="shared" si="135"/>
        <v>1.1920928955078125E-5</v>
      </c>
      <c r="D887">
        <f t="shared" si="137"/>
        <v>144</v>
      </c>
      <c r="E887" s="44">
        <f t="shared" si="138"/>
        <v>1.71661376953125E-3</v>
      </c>
      <c r="F887" s="45">
        <f t="shared" si="139"/>
        <v>5.321502685546875E-2</v>
      </c>
      <c r="G887" s="40">
        <f t="shared" ca="1" si="140"/>
        <v>20929845.246696472</v>
      </c>
      <c r="H887" s="38">
        <f t="shared" si="141"/>
        <v>5.321502685546875E-2</v>
      </c>
      <c r="I887" s="6">
        <f t="shared" si="142"/>
        <v>15000</v>
      </c>
      <c r="J887" s="6">
        <f t="shared" si="143"/>
        <v>798.22540283203125</v>
      </c>
      <c r="K887" s="6">
        <f t="shared" ca="1" si="144"/>
        <v>0.71399642717737344</v>
      </c>
    </row>
    <row r="888" spans="1:11">
      <c r="A888" s="39">
        <f t="shared" ca="1" si="136"/>
        <v>73.728767123287668</v>
      </c>
      <c r="B888" s="20">
        <v>71863</v>
      </c>
      <c r="C888" s="42">
        <f t="shared" si="135"/>
        <v>1.1920928955078125E-5</v>
      </c>
      <c r="D888">
        <f t="shared" si="137"/>
        <v>144</v>
      </c>
      <c r="E888" s="44">
        <f t="shared" si="138"/>
        <v>1.71661376953125E-3</v>
      </c>
      <c r="F888" s="45">
        <f t="shared" si="139"/>
        <v>5.14984130859375E-2</v>
      </c>
      <c r="G888" s="40">
        <f t="shared" ca="1" si="140"/>
        <v>20929845.298194885</v>
      </c>
      <c r="H888" s="38">
        <f t="shared" si="141"/>
        <v>5.14984130859375E-2</v>
      </c>
      <c r="I888" s="6">
        <f t="shared" si="142"/>
        <v>15000</v>
      </c>
      <c r="J888" s="6">
        <f t="shared" si="143"/>
        <v>772.4761962890625</v>
      </c>
      <c r="K888" s="6">
        <f t="shared" ca="1" si="144"/>
        <v>0.68557261415807391</v>
      </c>
    </row>
    <row r="889" spans="1:11">
      <c r="A889" s="39">
        <f t="shared" ca="1" si="136"/>
        <v>73.813698630136983</v>
      </c>
      <c r="B889" s="20">
        <v>71894</v>
      </c>
      <c r="C889" s="42">
        <f t="shared" si="135"/>
        <v>1.1920928955078125E-5</v>
      </c>
      <c r="D889">
        <f t="shared" si="137"/>
        <v>144</v>
      </c>
      <c r="E889" s="44">
        <f t="shared" si="138"/>
        <v>1.71661376953125E-3</v>
      </c>
      <c r="F889" s="45">
        <f t="shared" si="139"/>
        <v>5.321502685546875E-2</v>
      </c>
      <c r="G889" s="40">
        <f t="shared" ca="1" si="140"/>
        <v>20929845.351409912</v>
      </c>
      <c r="H889" s="38">
        <f t="shared" si="141"/>
        <v>5.321502685546875E-2</v>
      </c>
      <c r="I889" s="6">
        <f t="shared" si="142"/>
        <v>15000</v>
      </c>
      <c r="J889" s="6">
        <f t="shared" si="143"/>
        <v>798.22540283203125</v>
      </c>
      <c r="K889" s="6">
        <f t="shared" ca="1" si="144"/>
        <v>0.70271359708016301</v>
      </c>
    </row>
    <row r="890" spans="1:11">
      <c r="A890" s="39">
        <f t="shared" ca="1" si="136"/>
        <v>73.895890410958899</v>
      </c>
      <c r="B890" s="20">
        <v>71924</v>
      </c>
      <c r="C890" s="42">
        <f t="shared" si="135"/>
        <v>1.1920928955078125E-5</v>
      </c>
      <c r="D890">
        <f t="shared" si="137"/>
        <v>144</v>
      </c>
      <c r="E890" s="44">
        <f t="shared" si="138"/>
        <v>1.71661376953125E-3</v>
      </c>
      <c r="F890" s="45">
        <f t="shared" si="139"/>
        <v>5.14984130859375E-2</v>
      </c>
      <c r="G890" s="40">
        <f t="shared" ca="1" si="140"/>
        <v>20929845.402908325</v>
      </c>
      <c r="H890" s="38">
        <f t="shared" si="141"/>
        <v>5.14984130859375E-2</v>
      </c>
      <c r="I890" s="6">
        <f t="shared" si="142"/>
        <v>15000</v>
      </c>
      <c r="J890" s="6">
        <f t="shared" si="143"/>
        <v>772.4761962890625</v>
      </c>
      <c r="K890" s="6">
        <f t="shared" ca="1" si="144"/>
        <v>0.67473894744712781</v>
      </c>
    </row>
    <row r="891" spans="1:11">
      <c r="A891" s="39">
        <f t="shared" ca="1" si="136"/>
        <v>73.980821917808214</v>
      </c>
      <c r="B891" s="20">
        <v>71955</v>
      </c>
      <c r="C891" s="42">
        <f t="shared" si="135"/>
        <v>1.1920928955078125E-5</v>
      </c>
      <c r="D891">
        <f t="shared" si="137"/>
        <v>144</v>
      </c>
      <c r="E891" s="44">
        <f t="shared" si="138"/>
        <v>1.71661376953125E-3</v>
      </c>
      <c r="F891" s="45">
        <f t="shared" si="139"/>
        <v>5.321502685546875E-2</v>
      </c>
      <c r="G891" s="40">
        <f t="shared" ca="1" si="140"/>
        <v>20929845.456123352</v>
      </c>
      <c r="H891" s="38">
        <f t="shared" si="141"/>
        <v>5.321502685546875E-2</v>
      </c>
      <c r="I891" s="6">
        <f t="shared" si="142"/>
        <v>15000</v>
      </c>
      <c r="J891" s="6">
        <f t="shared" si="143"/>
        <v>798.22540283203125</v>
      </c>
      <c r="K891" s="6">
        <f t="shared" ca="1" si="144"/>
        <v>0.69160906234992781</v>
      </c>
    </row>
    <row r="892" spans="1:11">
      <c r="A892" s="39">
        <f t="shared" ca="1" si="136"/>
        <v>74.06575342465753</v>
      </c>
      <c r="B892" s="20">
        <v>71986</v>
      </c>
      <c r="C892" s="42">
        <f t="shared" si="135"/>
        <v>1.1920928955078125E-5</v>
      </c>
      <c r="D892">
        <f t="shared" si="137"/>
        <v>144</v>
      </c>
      <c r="E892" s="44">
        <f t="shared" si="138"/>
        <v>1.71661376953125E-3</v>
      </c>
      <c r="F892" s="45">
        <f t="shared" si="139"/>
        <v>5.321502685546875E-2</v>
      </c>
      <c r="G892" s="40">
        <f t="shared" ca="1" si="140"/>
        <v>20929845.509338379</v>
      </c>
      <c r="H892" s="38">
        <f t="shared" si="141"/>
        <v>5.321502685546875E-2</v>
      </c>
      <c r="I892" s="6">
        <f t="shared" si="142"/>
        <v>15000</v>
      </c>
      <c r="J892" s="6">
        <f t="shared" si="143"/>
        <v>798.22540283203125</v>
      </c>
      <c r="K892" s="6">
        <f t="shared" ca="1" si="144"/>
        <v>0.68603319789648909</v>
      </c>
    </row>
    <row r="893" spans="1:11">
      <c r="A893" s="39">
        <f t="shared" ca="1" si="136"/>
        <v>74.142465753424659</v>
      </c>
      <c r="B893" s="20">
        <v>72014</v>
      </c>
      <c r="C893" s="42">
        <f t="shared" si="135"/>
        <v>1.1920928955078125E-5</v>
      </c>
      <c r="D893">
        <f t="shared" si="137"/>
        <v>144</v>
      </c>
      <c r="E893" s="44">
        <f t="shared" si="138"/>
        <v>1.71661376953125E-3</v>
      </c>
      <c r="F893" s="45">
        <f t="shared" si="139"/>
        <v>4.8065185546875E-2</v>
      </c>
      <c r="G893" s="40">
        <f t="shared" ca="1" si="140"/>
        <v>20929845.557403564</v>
      </c>
      <c r="H893" s="38">
        <f t="shared" si="141"/>
        <v>4.8065185546875E-2</v>
      </c>
      <c r="I893" s="6">
        <f t="shared" si="142"/>
        <v>15000</v>
      </c>
      <c r="J893" s="6">
        <f t="shared" si="143"/>
        <v>720.977783203125</v>
      </c>
      <c r="K893" s="6">
        <f t="shared" ca="1" si="144"/>
        <v>0.61512891260480673</v>
      </c>
    </row>
    <row r="894" spans="1:11">
      <c r="A894" s="39">
        <f t="shared" ca="1" si="136"/>
        <v>74.227397260273975</v>
      </c>
      <c r="B894" s="20">
        <v>72045</v>
      </c>
      <c r="C894" s="42">
        <f t="shared" si="135"/>
        <v>1.1920928955078125E-5</v>
      </c>
      <c r="D894">
        <f t="shared" si="137"/>
        <v>144</v>
      </c>
      <c r="E894" s="44">
        <f t="shared" si="138"/>
        <v>1.71661376953125E-3</v>
      </c>
      <c r="F894" s="45">
        <f t="shared" si="139"/>
        <v>5.321502685546875E-2</v>
      </c>
      <c r="G894" s="40">
        <f t="shared" ca="1" si="140"/>
        <v>20929845.610618591</v>
      </c>
      <c r="H894" s="38">
        <f t="shared" si="141"/>
        <v>5.321502685546875E-2</v>
      </c>
      <c r="I894" s="6">
        <f t="shared" si="142"/>
        <v>15000</v>
      </c>
      <c r="J894" s="6">
        <f t="shared" si="143"/>
        <v>798.22540283203125</v>
      </c>
      <c r="K894" s="6">
        <f t="shared" ca="1" si="144"/>
        <v>0.67554496247434748</v>
      </c>
    </row>
    <row r="895" spans="1:11">
      <c r="A895" s="39">
        <f t="shared" ca="1" si="136"/>
        <v>74.30958904109589</v>
      </c>
      <c r="B895" s="20">
        <v>72075</v>
      </c>
      <c r="C895" s="42">
        <f t="shared" si="135"/>
        <v>1.1920928955078125E-5</v>
      </c>
      <c r="D895">
        <f t="shared" si="137"/>
        <v>144</v>
      </c>
      <c r="E895" s="44">
        <f t="shared" si="138"/>
        <v>1.71661376953125E-3</v>
      </c>
      <c r="F895" s="45">
        <f t="shared" si="139"/>
        <v>5.14984130859375E-2</v>
      </c>
      <c r="G895" s="40">
        <f t="shared" ca="1" si="140"/>
        <v>20929845.662117004</v>
      </c>
      <c r="H895" s="38">
        <f t="shared" si="141"/>
        <v>5.14984130859375E-2</v>
      </c>
      <c r="I895" s="6">
        <f t="shared" si="142"/>
        <v>15000</v>
      </c>
      <c r="J895" s="6">
        <f t="shared" si="143"/>
        <v>772.4761962890625</v>
      </c>
      <c r="K895" s="6">
        <f t="shared" ca="1" si="144"/>
        <v>0.64865188154478359</v>
      </c>
    </row>
    <row r="896" spans="1:11">
      <c r="A896" s="39">
        <f t="shared" ca="1" si="136"/>
        <v>74.394520547945206</v>
      </c>
      <c r="B896" s="20">
        <v>72106</v>
      </c>
      <c r="C896" s="42">
        <f t="shared" si="135"/>
        <v>1.1920928955078125E-5</v>
      </c>
      <c r="D896">
        <f t="shared" si="137"/>
        <v>144</v>
      </c>
      <c r="E896" s="44">
        <f t="shared" si="138"/>
        <v>1.71661376953125E-3</v>
      </c>
      <c r="F896" s="45">
        <f t="shared" si="139"/>
        <v>5.321502685546875E-2</v>
      </c>
      <c r="G896" s="40">
        <f t="shared" ca="1" si="140"/>
        <v>20929845.715332031</v>
      </c>
      <c r="H896" s="38">
        <f t="shared" si="141"/>
        <v>5.321502685546875E-2</v>
      </c>
      <c r="I896" s="6">
        <f t="shared" si="142"/>
        <v>15000</v>
      </c>
      <c r="J896" s="6">
        <f t="shared" si="143"/>
        <v>798.22540283203125</v>
      </c>
      <c r="K896" s="6">
        <f t="shared" ca="1" si="144"/>
        <v>0.66486975634655698</v>
      </c>
    </row>
    <row r="897" spans="1:11">
      <c r="A897" s="39">
        <f t="shared" ca="1" si="136"/>
        <v>74.476712328767121</v>
      </c>
      <c r="B897" s="20">
        <v>72136</v>
      </c>
      <c r="C897" s="42">
        <f t="shared" si="135"/>
        <v>1.1920928955078125E-5</v>
      </c>
      <c r="D897">
        <f t="shared" si="137"/>
        <v>144</v>
      </c>
      <c r="E897" s="44">
        <f t="shared" si="138"/>
        <v>1.71661376953125E-3</v>
      </c>
      <c r="F897" s="45">
        <f t="shared" si="139"/>
        <v>5.14984130859375E-2</v>
      </c>
      <c r="G897" s="40">
        <f t="shared" ca="1" si="140"/>
        <v>20929845.766830444</v>
      </c>
      <c r="H897" s="38">
        <f t="shared" si="141"/>
        <v>5.14984130859375E-2</v>
      </c>
      <c r="I897" s="6">
        <f t="shared" si="142"/>
        <v>15000</v>
      </c>
      <c r="J897" s="6">
        <f t="shared" si="143"/>
        <v>772.4761962890625</v>
      </c>
      <c r="K897" s="6">
        <f t="shared" ca="1" si="144"/>
        <v>0.6384016496204612</v>
      </c>
    </row>
    <row r="898" spans="1:11">
      <c r="A898" s="39">
        <f t="shared" ca="1" si="136"/>
        <v>74.561643835616437</v>
      </c>
      <c r="B898" s="20">
        <v>72167</v>
      </c>
      <c r="C898" s="42">
        <f t="shared" si="135"/>
        <v>1.1920928955078125E-5</v>
      </c>
      <c r="D898">
        <f t="shared" si="137"/>
        <v>144</v>
      </c>
      <c r="E898" s="44">
        <f t="shared" si="138"/>
        <v>1.71661376953125E-3</v>
      </c>
      <c r="F898" s="45">
        <f t="shared" si="139"/>
        <v>5.321502685546875E-2</v>
      </c>
      <c r="G898" s="40">
        <f t="shared" ca="1" si="140"/>
        <v>20929845.820045471</v>
      </c>
      <c r="H898" s="38">
        <f t="shared" si="141"/>
        <v>5.321502685546875E-2</v>
      </c>
      <c r="I898" s="6">
        <f t="shared" si="142"/>
        <v>15000</v>
      </c>
      <c r="J898" s="6">
        <f t="shared" si="143"/>
        <v>798.22540283203125</v>
      </c>
      <c r="K898" s="6">
        <f t="shared" ca="1" si="144"/>
        <v>0.65436324369174192</v>
      </c>
    </row>
    <row r="899" spans="1:11">
      <c r="A899" s="39">
        <f t="shared" ca="1" si="136"/>
        <v>74.646575342465752</v>
      </c>
      <c r="B899" s="20">
        <v>72198</v>
      </c>
      <c r="C899" s="42">
        <f t="shared" si="135"/>
        <v>1.1920928955078125E-5</v>
      </c>
      <c r="D899">
        <f t="shared" si="137"/>
        <v>144</v>
      </c>
      <c r="E899" s="44">
        <f t="shared" si="138"/>
        <v>1.71661376953125E-3</v>
      </c>
      <c r="F899" s="45">
        <f t="shared" si="139"/>
        <v>5.321502685546875E-2</v>
      </c>
      <c r="G899" s="40">
        <f t="shared" ca="1" si="140"/>
        <v>20929845.873260498</v>
      </c>
      <c r="H899" s="38">
        <f t="shared" si="141"/>
        <v>5.321502685546875E-2</v>
      </c>
      <c r="I899" s="6">
        <f t="shared" si="142"/>
        <v>15000</v>
      </c>
      <c r="J899" s="6">
        <f t="shared" si="143"/>
        <v>798.22540283203125</v>
      </c>
      <c r="K899" s="6">
        <f t="shared" ca="1" si="144"/>
        <v>0.64908766107033955</v>
      </c>
    </row>
    <row r="900" spans="1:11">
      <c r="A900" s="39">
        <f t="shared" ca="1" si="136"/>
        <v>74.728767123287668</v>
      </c>
      <c r="B900" s="20">
        <v>72228</v>
      </c>
      <c r="C900" s="42">
        <f t="shared" ref="C900:C963" si="145">C852/2</f>
        <v>1.1920928955078125E-5</v>
      </c>
      <c r="D900">
        <f t="shared" si="137"/>
        <v>144</v>
      </c>
      <c r="E900" s="44">
        <f t="shared" si="138"/>
        <v>1.71661376953125E-3</v>
      </c>
      <c r="F900" s="45">
        <f t="shared" si="139"/>
        <v>5.14984130859375E-2</v>
      </c>
      <c r="G900" s="40">
        <f t="shared" ca="1" si="140"/>
        <v>20929845.924758911</v>
      </c>
      <c r="H900" s="38">
        <f t="shared" si="141"/>
        <v>5.14984130859375E-2</v>
      </c>
      <c r="I900" s="6">
        <f t="shared" si="142"/>
        <v>15000</v>
      </c>
      <c r="J900" s="6">
        <f t="shared" si="143"/>
        <v>772.4761962890625</v>
      </c>
      <c r="K900" s="6">
        <f t="shared" ca="1" si="144"/>
        <v>0.62324783105279447</v>
      </c>
    </row>
    <row r="901" spans="1:11">
      <c r="A901" s="39">
        <f t="shared" ref="A901:A964" ca="1" si="146">(B901-$B$3)/365</f>
        <v>74.813698630136983</v>
      </c>
      <c r="B901" s="20">
        <v>72259</v>
      </c>
      <c r="C901" s="42">
        <f t="shared" si="145"/>
        <v>1.1920928955078125E-5</v>
      </c>
      <c r="D901">
        <f t="shared" ref="D901:D964" si="147">(60/10)*24</f>
        <v>144</v>
      </c>
      <c r="E901" s="44">
        <f t="shared" ref="E901:E964" si="148">C901*D901</f>
        <v>1.71661376953125E-3</v>
      </c>
      <c r="F901" s="45">
        <f t="shared" ref="F901:F964" si="149">(B901-B900)*E901</f>
        <v>5.321502685546875E-2</v>
      </c>
      <c r="G901" s="40">
        <f t="shared" ref="G901:G964" ca="1" si="150">G900+F901</f>
        <v>20929845.977973938</v>
      </c>
      <c r="H901" s="38">
        <f t="shared" ref="H901:H964" si="151">F901</f>
        <v>5.321502685546875E-2</v>
      </c>
      <c r="I901" s="6">
        <f t="shared" ref="I901:I964" si="152">$I$3</f>
        <v>15000</v>
      </c>
      <c r="J901" s="6">
        <f t="shared" ref="J901:J964" si="153">H901*I901</f>
        <v>798.22540283203125</v>
      </c>
      <c r="K901" s="6">
        <f t="shared" ref="K901:K964" ca="1" si="154">J901/(1+$K$3)^A901</f>
        <v>0.63883054280014839</v>
      </c>
    </row>
    <row r="902" spans="1:11">
      <c r="A902" s="39">
        <f t="shared" ca="1" si="146"/>
        <v>74.895890410958899</v>
      </c>
      <c r="B902" s="20">
        <v>72289</v>
      </c>
      <c r="C902" s="42">
        <f t="shared" si="145"/>
        <v>1.1920928955078125E-5</v>
      </c>
      <c r="D902">
        <f t="shared" si="147"/>
        <v>144</v>
      </c>
      <c r="E902" s="44">
        <f t="shared" si="148"/>
        <v>1.71661376953125E-3</v>
      </c>
      <c r="F902" s="45">
        <f t="shared" si="149"/>
        <v>5.14984130859375E-2</v>
      </c>
      <c r="G902" s="40">
        <f t="shared" ca="1" si="150"/>
        <v>20929846.029472351</v>
      </c>
      <c r="H902" s="38">
        <f t="shared" si="151"/>
        <v>5.14984130859375E-2</v>
      </c>
      <c r="I902" s="6">
        <f t="shared" si="152"/>
        <v>15000</v>
      </c>
      <c r="J902" s="6">
        <f t="shared" si="153"/>
        <v>772.4761962890625</v>
      </c>
      <c r="K902" s="6">
        <f t="shared" ca="1" si="154"/>
        <v>0.6133990431337526</v>
      </c>
    </row>
    <row r="903" spans="1:11">
      <c r="A903" s="39">
        <f t="shared" ca="1" si="146"/>
        <v>74.980821917808214</v>
      </c>
      <c r="B903" s="20">
        <v>72320</v>
      </c>
      <c r="C903" s="42">
        <f t="shared" si="145"/>
        <v>1.1920928955078125E-5</v>
      </c>
      <c r="D903">
        <f t="shared" si="147"/>
        <v>144</v>
      </c>
      <c r="E903" s="44">
        <f t="shared" si="148"/>
        <v>1.71661376953125E-3</v>
      </c>
      <c r="F903" s="45">
        <f t="shared" si="149"/>
        <v>5.321502685546875E-2</v>
      </c>
      <c r="G903" s="40">
        <f t="shared" ca="1" si="150"/>
        <v>20929846.082687378</v>
      </c>
      <c r="H903" s="38">
        <f t="shared" si="151"/>
        <v>5.321502685546875E-2</v>
      </c>
      <c r="I903" s="6">
        <f t="shared" si="152"/>
        <v>15000</v>
      </c>
      <c r="J903" s="6">
        <f t="shared" si="153"/>
        <v>798.22540283203125</v>
      </c>
      <c r="K903" s="6">
        <f t="shared" ca="1" si="154"/>
        <v>0.62873551122720717</v>
      </c>
    </row>
    <row r="904" spans="1:11">
      <c r="A904" s="39">
        <f t="shared" ca="1" si="146"/>
        <v>75.06575342465753</v>
      </c>
      <c r="B904" s="20">
        <v>72351</v>
      </c>
      <c r="C904" s="42">
        <f t="shared" si="145"/>
        <v>1.1920928955078125E-5</v>
      </c>
      <c r="D904">
        <f t="shared" si="147"/>
        <v>144</v>
      </c>
      <c r="E904" s="44">
        <f t="shared" si="148"/>
        <v>1.71661376953125E-3</v>
      </c>
      <c r="F904" s="45">
        <f t="shared" si="149"/>
        <v>5.321502685546875E-2</v>
      </c>
      <c r="G904" s="40">
        <f t="shared" ca="1" si="150"/>
        <v>20929846.135902405</v>
      </c>
      <c r="H904" s="38">
        <f t="shared" si="151"/>
        <v>5.321502685546875E-2</v>
      </c>
      <c r="I904" s="6">
        <f t="shared" si="152"/>
        <v>15000</v>
      </c>
      <c r="J904" s="6">
        <f t="shared" si="153"/>
        <v>798.22540283203125</v>
      </c>
      <c r="K904" s="6">
        <f t="shared" ca="1" si="154"/>
        <v>0.62366654354226292</v>
      </c>
    </row>
    <row r="905" spans="1:11">
      <c r="A905" s="39">
        <f t="shared" ca="1" si="146"/>
        <v>75.142465753424659</v>
      </c>
      <c r="B905" s="20">
        <v>72379</v>
      </c>
      <c r="C905" s="42">
        <f t="shared" si="145"/>
        <v>1.1920928955078125E-5</v>
      </c>
      <c r="D905">
        <f t="shared" si="147"/>
        <v>144</v>
      </c>
      <c r="E905" s="44">
        <f t="shared" si="148"/>
        <v>1.71661376953125E-3</v>
      </c>
      <c r="F905" s="45">
        <f t="shared" si="149"/>
        <v>4.8065185546875E-2</v>
      </c>
      <c r="G905" s="40">
        <f t="shared" ca="1" si="150"/>
        <v>20929846.18396759</v>
      </c>
      <c r="H905" s="38">
        <f t="shared" si="151"/>
        <v>4.8065185546875E-2</v>
      </c>
      <c r="I905" s="6">
        <f t="shared" si="152"/>
        <v>15000</v>
      </c>
      <c r="J905" s="6">
        <f t="shared" si="153"/>
        <v>720.977783203125</v>
      </c>
      <c r="K905" s="6">
        <f t="shared" ca="1" si="154"/>
        <v>0.55920810236800567</v>
      </c>
    </row>
    <row r="906" spans="1:11">
      <c r="A906" s="39">
        <f t="shared" ca="1" si="146"/>
        <v>75.227397260273975</v>
      </c>
      <c r="B906" s="20">
        <v>72410</v>
      </c>
      <c r="C906" s="42">
        <f t="shared" si="145"/>
        <v>1.1920928955078125E-5</v>
      </c>
      <c r="D906">
        <f t="shared" si="147"/>
        <v>144</v>
      </c>
      <c r="E906" s="44">
        <f t="shared" si="148"/>
        <v>1.71661376953125E-3</v>
      </c>
      <c r="F906" s="45">
        <f t="shared" si="149"/>
        <v>5.321502685546875E-2</v>
      </c>
      <c r="G906" s="40">
        <f t="shared" ca="1" si="150"/>
        <v>20929846.237182617</v>
      </c>
      <c r="H906" s="38">
        <f t="shared" si="151"/>
        <v>5.321502685546875E-2</v>
      </c>
      <c r="I906" s="6">
        <f t="shared" si="152"/>
        <v>15000</v>
      </c>
      <c r="J906" s="6">
        <f t="shared" si="153"/>
        <v>798.22540283203125</v>
      </c>
      <c r="K906" s="6">
        <f t="shared" ca="1" si="154"/>
        <v>0.61413178406758884</v>
      </c>
    </row>
    <row r="907" spans="1:11">
      <c r="A907" s="39">
        <f t="shared" ca="1" si="146"/>
        <v>75.30958904109589</v>
      </c>
      <c r="B907" s="20">
        <v>72440</v>
      </c>
      <c r="C907" s="42">
        <f t="shared" si="145"/>
        <v>1.1920928955078125E-5</v>
      </c>
      <c r="D907">
        <f t="shared" si="147"/>
        <v>144</v>
      </c>
      <c r="E907" s="44">
        <f t="shared" si="148"/>
        <v>1.71661376953125E-3</v>
      </c>
      <c r="F907" s="45">
        <f t="shared" si="149"/>
        <v>5.14984130859375E-2</v>
      </c>
      <c r="G907" s="40">
        <f t="shared" ca="1" si="150"/>
        <v>20929846.28868103</v>
      </c>
      <c r="H907" s="38">
        <f t="shared" si="151"/>
        <v>5.14984130859375E-2</v>
      </c>
      <c r="I907" s="6">
        <f t="shared" si="152"/>
        <v>15000</v>
      </c>
      <c r="J907" s="6">
        <f t="shared" si="153"/>
        <v>772.4761962890625</v>
      </c>
      <c r="K907" s="6">
        <f t="shared" ca="1" si="154"/>
        <v>0.58968352867707596</v>
      </c>
    </row>
    <row r="908" spans="1:11">
      <c r="A908" s="39">
        <f t="shared" ca="1" si="146"/>
        <v>75.394520547945206</v>
      </c>
      <c r="B908" s="20">
        <v>72471</v>
      </c>
      <c r="C908" s="42">
        <f t="shared" si="145"/>
        <v>1.1920928955078125E-5</v>
      </c>
      <c r="D908">
        <f t="shared" si="147"/>
        <v>144</v>
      </c>
      <c r="E908" s="44">
        <f t="shared" si="148"/>
        <v>1.71661376953125E-3</v>
      </c>
      <c r="F908" s="45">
        <f t="shared" si="149"/>
        <v>5.321502685546875E-2</v>
      </c>
      <c r="G908" s="40">
        <f t="shared" ca="1" si="150"/>
        <v>20929846.341896057</v>
      </c>
      <c r="H908" s="38">
        <f t="shared" si="151"/>
        <v>5.321502685546875E-2</v>
      </c>
      <c r="I908" s="6">
        <f t="shared" si="152"/>
        <v>15000</v>
      </c>
      <c r="J908" s="6">
        <f t="shared" si="153"/>
        <v>798.22540283203125</v>
      </c>
      <c r="K908" s="6">
        <f t="shared" ca="1" si="154"/>
        <v>0.60442705122414286</v>
      </c>
    </row>
    <row r="909" spans="1:11">
      <c r="A909" s="39">
        <f t="shared" ca="1" si="146"/>
        <v>75.476712328767121</v>
      </c>
      <c r="B909" s="20">
        <v>72501</v>
      </c>
      <c r="C909" s="42">
        <f t="shared" si="145"/>
        <v>1.1920928955078125E-5</v>
      </c>
      <c r="D909">
        <f t="shared" si="147"/>
        <v>144</v>
      </c>
      <c r="E909" s="44">
        <f t="shared" si="148"/>
        <v>1.71661376953125E-3</v>
      </c>
      <c r="F909" s="45">
        <f t="shared" si="149"/>
        <v>5.14984130859375E-2</v>
      </c>
      <c r="G909" s="40">
        <f t="shared" ca="1" si="150"/>
        <v>20929846.39339447</v>
      </c>
      <c r="H909" s="38">
        <f t="shared" si="151"/>
        <v>5.14984130859375E-2</v>
      </c>
      <c r="I909" s="6">
        <f t="shared" si="152"/>
        <v>15000</v>
      </c>
      <c r="J909" s="6">
        <f t="shared" si="153"/>
        <v>772.4761962890625</v>
      </c>
      <c r="K909" s="6">
        <f t="shared" ca="1" si="154"/>
        <v>0.58036513601860118</v>
      </c>
    </row>
    <row r="910" spans="1:11">
      <c r="A910" s="39">
        <f t="shared" ca="1" si="146"/>
        <v>75.561643835616437</v>
      </c>
      <c r="B910" s="20">
        <v>72532</v>
      </c>
      <c r="C910" s="42">
        <f t="shared" si="145"/>
        <v>1.1920928955078125E-5</v>
      </c>
      <c r="D910">
        <f t="shared" si="147"/>
        <v>144</v>
      </c>
      <c r="E910" s="44">
        <f t="shared" si="148"/>
        <v>1.71661376953125E-3</v>
      </c>
      <c r="F910" s="45">
        <f t="shared" si="149"/>
        <v>5.321502685546875E-2</v>
      </c>
      <c r="G910" s="40">
        <f t="shared" ca="1" si="150"/>
        <v>20929846.446609497</v>
      </c>
      <c r="H910" s="38">
        <f t="shared" si="151"/>
        <v>5.321502685546875E-2</v>
      </c>
      <c r="I910" s="6">
        <f t="shared" si="152"/>
        <v>15000</v>
      </c>
      <c r="J910" s="6">
        <f t="shared" si="153"/>
        <v>798.22540283203125</v>
      </c>
      <c r="K910" s="6">
        <f t="shared" ca="1" si="154"/>
        <v>0.59487567608340175</v>
      </c>
    </row>
    <row r="911" spans="1:11">
      <c r="A911" s="39">
        <f t="shared" ca="1" si="146"/>
        <v>75.646575342465752</v>
      </c>
      <c r="B911" s="20">
        <v>72563</v>
      </c>
      <c r="C911" s="42">
        <f t="shared" si="145"/>
        <v>1.1920928955078125E-5</v>
      </c>
      <c r="D911">
        <f t="shared" si="147"/>
        <v>144</v>
      </c>
      <c r="E911" s="44">
        <f t="shared" si="148"/>
        <v>1.71661376953125E-3</v>
      </c>
      <c r="F911" s="45">
        <f t="shared" si="149"/>
        <v>5.321502685546875E-2</v>
      </c>
      <c r="G911" s="40">
        <f t="shared" ca="1" si="150"/>
        <v>20929846.499824524</v>
      </c>
      <c r="H911" s="38">
        <f t="shared" si="151"/>
        <v>5.321502685546875E-2</v>
      </c>
      <c r="I911" s="6">
        <f t="shared" si="152"/>
        <v>15000</v>
      </c>
      <c r="J911" s="6">
        <f t="shared" si="153"/>
        <v>798.22540283203125</v>
      </c>
      <c r="K911" s="6">
        <f t="shared" ca="1" si="154"/>
        <v>0.59007969188212694</v>
      </c>
    </row>
    <row r="912" spans="1:11">
      <c r="A912" s="39">
        <f t="shared" ca="1" si="146"/>
        <v>75.728767123287668</v>
      </c>
      <c r="B912" s="20">
        <v>72593</v>
      </c>
      <c r="C912" s="42">
        <f t="shared" si="145"/>
        <v>1.1920928955078125E-5</v>
      </c>
      <c r="D912">
        <f t="shared" si="147"/>
        <v>144</v>
      </c>
      <c r="E912" s="44">
        <f t="shared" si="148"/>
        <v>1.71661376953125E-3</v>
      </c>
      <c r="F912" s="45">
        <f t="shared" si="149"/>
        <v>5.14984130859375E-2</v>
      </c>
      <c r="G912" s="40">
        <f t="shared" ca="1" si="150"/>
        <v>20929846.551322937</v>
      </c>
      <c r="H912" s="38">
        <f t="shared" si="151"/>
        <v>5.14984130859375E-2</v>
      </c>
      <c r="I912" s="6">
        <f t="shared" si="152"/>
        <v>15000</v>
      </c>
      <c r="J912" s="6">
        <f t="shared" si="153"/>
        <v>772.4761962890625</v>
      </c>
      <c r="K912" s="6">
        <f t="shared" ca="1" si="154"/>
        <v>0.56658893732072224</v>
      </c>
    </row>
    <row r="913" spans="1:11">
      <c r="A913" s="39">
        <f t="shared" ca="1" si="146"/>
        <v>75.813698630136983</v>
      </c>
      <c r="B913" s="20">
        <v>72624</v>
      </c>
      <c r="C913" s="42">
        <f t="shared" si="145"/>
        <v>1.1920928955078125E-5</v>
      </c>
      <c r="D913">
        <f t="shared" si="147"/>
        <v>144</v>
      </c>
      <c r="E913" s="44">
        <f t="shared" si="148"/>
        <v>1.71661376953125E-3</v>
      </c>
      <c r="F913" s="45">
        <f t="shared" si="149"/>
        <v>5.321502685546875E-2</v>
      </c>
      <c r="G913" s="40">
        <f t="shared" ca="1" si="150"/>
        <v>20929846.604537964</v>
      </c>
      <c r="H913" s="38">
        <f t="shared" si="151"/>
        <v>5.321502685546875E-2</v>
      </c>
      <c r="I913" s="6">
        <f t="shared" si="152"/>
        <v>15000</v>
      </c>
      <c r="J913" s="6">
        <f t="shared" si="153"/>
        <v>798.22540283203125</v>
      </c>
      <c r="K913" s="6">
        <f t="shared" ca="1" si="154"/>
        <v>0.58075503890922586</v>
      </c>
    </row>
    <row r="914" spans="1:11">
      <c r="A914" s="39">
        <f t="shared" ca="1" si="146"/>
        <v>75.895890410958899</v>
      </c>
      <c r="B914" s="20">
        <v>72654</v>
      </c>
      <c r="C914" s="42">
        <f t="shared" si="145"/>
        <v>1.1920928955078125E-5</v>
      </c>
      <c r="D914">
        <f t="shared" si="147"/>
        <v>144</v>
      </c>
      <c r="E914" s="44">
        <f t="shared" si="148"/>
        <v>1.71661376953125E-3</v>
      </c>
      <c r="F914" s="45">
        <f t="shared" si="149"/>
        <v>5.14984130859375E-2</v>
      </c>
      <c r="G914" s="40">
        <f t="shared" ca="1" si="150"/>
        <v>20929846.656036377</v>
      </c>
      <c r="H914" s="38">
        <f t="shared" si="151"/>
        <v>5.14984130859375E-2</v>
      </c>
      <c r="I914" s="6">
        <f t="shared" si="152"/>
        <v>15000</v>
      </c>
      <c r="J914" s="6">
        <f t="shared" si="153"/>
        <v>772.4761962890625</v>
      </c>
      <c r="K914" s="6">
        <f t="shared" ca="1" si="154"/>
        <v>0.55763549375795696</v>
      </c>
    </row>
    <row r="915" spans="1:11">
      <c r="A915" s="39">
        <f t="shared" ca="1" si="146"/>
        <v>75.980821917808214</v>
      </c>
      <c r="B915" s="20">
        <v>72685</v>
      </c>
      <c r="C915" s="42">
        <f t="shared" si="145"/>
        <v>1.1920928955078125E-5</v>
      </c>
      <c r="D915">
        <f t="shared" si="147"/>
        <v>144</v>
      </c>
      <c r="E915" s="44">
        <f t="shared" si="148"/>
        <v>1.71661376953125E-3</v>
      </c>
      <c r="F915" s="45">
        <f t="shared" si="149"/>
        <v>5.321502685546875E-2</v>
      </c>
      <c r="G915" s="40">
        <f t="shared" ca="1" si="150"/>
        <v>20929846.709251404</v>
      </c>
      <c r="H915" s="38">
        <f t="shared" si="151"/>
        <v>5.321502685546875E-2</v>
      </c>
      <c r="I915" s="6">
        <f t="shared" si="152"/>
        <v>15000</v>
      </c>
      <c r="J915" s="6">
        <f t="shared" si="153"/>
        <v>798.22540283203125</v>
      </c>
      <c r="K915" s="6">
        <f t="shared" ca="1" si="154"/>
        <v>0.5715777374792792</v>
      </c>
    </row>
    <row r="916" spans="1:11">
      <c r="A916" s="39">
        <f t="shared" ca="1" si="146"/>
        <v>76.06575342465753</v>
      </c>
      <c r="B916" s="20">
        <v>72716</v>
      </c>
      <c r="C916" s="42">
        <f t="shared" si="145"/>
        <v>1.1920928955078125E-5</v>
      </c>
      <c r="D916">
        <f t="shared" si="147"/>
        <v>144</v>
      </c>
      <c r="E916" s="44">
        <f t="shared" si="148"/>
        <v>1.71661376953125E-3</v>
      </c>
      <c r="F916" s="45">
        <f t="shared" si="149"/>
        <v>5.321502685546875E-2</v>
      </c>
      <c r="G916" s="40">
        <f t="shared" ca="1" si="150"/>
        <v>20929846.762466431</v>
      </c>
      <c r="H916" s="38">
        <f t="shared" si="151"/>
        <v>5.321502685546875E-2</v>
      </c>
      <c r="I916" s="6">
        <f t="shared" si="152"/>
        <v>15000</v>
      </c>
      <c r="J916" s="6">
        <f t="shared" si="153"/>
        <v>798.22540283203125</v>
      </c>
      <c r="K916" s="6">
        <f t="shared" ca="1" si="154"/>
        <v>0.56696958503842032</v>
      </c>
    </row>
    <row r="917" spans="1:11">
      <c r="A917" s="39">
        <f t="shared" ca="1" si="146"/>
        <v>76.142465753424659</v>
      </c>
      <c r="B917" s="20">
        <v>72744</v>
      </c>
      <c r="C917" s="42">
        <f t="shared" si="145"/>
        <v>1.1920928955078125E-5</v>
      </c>
      <c r="D917">
        <f t="shared" si="147"/>
        <v>144</v>
      </c>
      <c r="E917" s="44">
        <f t="shared" si="148"/>
        <v>1.71661376953125E-3</v>
      </c>
      <c r="F917" s="45">
        <f t="shared" si="149"/>
        <v>4.8065185546875E-2</v>
      </c>
      <c r="G917" s="40">
        <f t="shared" ca="1" si="150"/>
        <v>20929846.810531616</v>
      </c>
      <c r="H917" s="38">
        <f t="shared" si="151"/>
        <v>4.8065185546875E-2</v>
      </c>
      <c r="I917" s="6">
        <f t="shared" si="152"/>
        <v>15000</v>
      </c>
      <c r="J917" s="6">
        <f t="shared" si="153"/>
        <v>720.977783203125</v>
      </c>
      <c r="K917" s="6">
        <f t="shared" ca="1" si="154"/>
        <v>0.50837100215273245</v>
      </c>
    </row>
    <row r="918" spans="1:11">
      <c r="A918" s="39">
        <f t="shared" ca="1" si="146"/>
        <v>76.227397260273975</v>
      </c>
      <c r="B918" s="20">
        <v>72775</v>
      </c>
      <c r="C918" s="42">
        <f t="shared" si="145"/>
        <v>1.1920928955078125E-5</v>
      </c>
      <c r="D918">
        <f t="shared" si="147"/>
        <v>144</v>
      </c>
      <c r="E918" s="44">
        <f t="shared" si="148"/>
        <v>1.71661376953125E-3</v>
      </c>
      <c r="F918" s="45">
        <f t="shared" si="149"/>
        <v>5.321502685546875E-2</v>
      </c>
      <c r="G918" s="40">
        <f t="shared" ca="1" si="150"/>
        <v>20929846.863746643</v>
      </c>
      <c r="H918" s="38">
        <f t="shared" si="151"/>
        <v>5.321502685546875E-2</v>
      </c>
      <c r="I918" s="6">
        <f t="shared" si="152"/>
        <v>15000</v>
      </c>
      <c r="J918" s="6">
        <f t="shared" si="153"/>
        <v>798.22540283203125</v>
      </c>
      <c r="K918" s="6">
        <f t="shared" ca="1" si="154"/>
        <v>0.55830162187962618</v>
      </c>
    </row>
    <row r="919" spans="1:11">
      <c r="A919" s="39">
        <f t="shared" ca="1" si="146"/>
        <v>76.30958904109589</v>
      </c>
      <c r="B919" s="20">
        <v>72805</v>
      </c>
      <c r="C919" s="42">
        <f t="shared" si="145"/>
        <v>1.1920928955078125E-5</v>
      </c>
      <c r="D919">
        <f t="shared" si="147"/>
        <v>144</v>
      </c>
      <c r="E919" s="44">
        <f t="shared" si="148"/>
        <v>1.71661376953125E-3</v>
      </c>
      <c r="F919" s="45">
        <f t="shared" si="149"/>
        <v>5.14984130859375E-2</v>
      </c>
      <c r="G919" s="40">
        <f t="shared" ca="1" si="150"/>
        <v>20929846.915245056</v>
      </c>
      <c r="H919" s="38">
        <f t="shared" si="151"/>
        <v>5.14984130859375E-2</v>
      </c>
      <c r="I919" s="6">
        <f t="shared" si="152"/>
        <v>15000</v>
      </c>
      <c r="J919" s="6">
        <f t="shared" si="153"/>
        <v>772.4761962890625</v>
      </c>
      <c r="K919" s="6">
        <f t="shared" ca="1" si="154"/>
        <v>0.53607593516097829</v>
      </c>
    </row>
    <row r="920" spans="1:11">
      <c r="A920" s="39">
        <f t="shared" ca="1" si="146"/>
        <v>76.394520547945206</v>
      </c>
      <c r="B920" s="20">
        <v>72836</v>
      </c>
      <c r="C920" s="42">
        <f t="shared" si="145"/>
        <v>1.1920928955078125E-5</v>
      </c>
      <c r="D920">
        <f t="shared" si="147"/>
        <v>144</v>
      </c>
      <c r="E920" s="44">
        <f t="shared" si="148"/>
        <v>1.71661376953125E-3</v>
      </c>
      <c r="F920" s="45">
        <f t="shared" si="149"/>
        <v>5.321502685546875E-2</v>
      </c>
      <c r="G920" s="40">
        <f t="shared" ca="1" si="150"/>
        <v>20929846.968460083</v>
      </c>
      <c r="H920" s="38">
        <f t="shared" si="151"/>
        <v>5.321502685546875E-2</v>
      </c>
      <c r="I920" s="6">
        <f t="shared" si="152"/>
        <v>15000</v>
      </c>
      <c r="J920" s="6">
        <f t="shared" si="153"/>
        <v>798.22540283203125</v>
      </c>
      <c r="K920" s="6">
        <f t="shared" ca="1" si="154"/>
        <v>0.54947913747649357</v>
      </c>
    </row>
    <row r="921" spans="1:11">
      <c r="A921" s="39">
        <f t="shared" ca="1" si="146"/>
        <v>76.476712328767121</v>
      </c>
      <c r="B921" s="20">
        <v>72866</v>
      </c>
      <c r="C921" s="42">
        <f t="shared" si="145"/>
        <v>1.1920928955078125E-5</v>
      </c>
      <c r="D921">
        <f t="shared" si="147"/>
        <v>144</v>
      </c>
      <c r="E921" s="44">
        <f t="shared" si="148"/>
        <v>1.71661376953125E-3</v>
      </c>
      <c r="F921" s="45">
        <f t="shared" si="149"/>
        <v>5.14984130859375E-2</v>
      </c>
      <c r="G921" s="40">
        <f t="shared" ca="1" si="150"/>
        <v>20929847.019958496</v>
      </c>
      <c r="H921" s="38">
        <f t="shared" si="151"/>
        <v>5.14984130859375E-2</v>
      </c>
      <c r="I921" s="6">
        <f t="shared" si="152"/>
        <v>15000</v>
      </c>
      <c r="J921" s="6">
        <f t="shared" si="153"/>
        <v>772.4761962890625</v>
      </c>
      <c r="K921" s="6">
        <f t="shared" ca="1" si="154"/>
        <v>0.52760466910781934</v>
      </c>
    </row>
    <row r="922" spans="1:11">
      <c r="A922" s="39">
        <f t="shared" ca="1" si="146"/>
        <v>76.561643835616437</v>
      </c>
      <c r="B922" s="20">
        <v>72897</v>
      </c>
      <c r="C922" s="42">
        <f t="shared" si="145"/>
        <v>1.1920928955078125E-5</v>
      </c>
      <c r="D922">
        <f t="shared" si="147"/>
        <v>144</v>
      </c>
      <c r="E922" s="44">
        <f t="shared" si="148"/>
        <v>1.71661376953125E-3</v>
      </c>
      <c r="F922" s="45">
        <f t="shared" si="149"/>
        <v>5.321502685546875E-2</v>
      </c>
      <c r="G922" s="40">
        <f t="shared" ca="1" si="150"/>
        <v>20929847.073173523</v>
      </c>
      <c r="H922" s="38">
        <f t="shared" si="151"/>
        <v>5.321502685546875E-2</v>
      </c>
      <c r="I922" s="6">
        <f t="shared" si="152"/>
        <v>15000</v>
      </c>
      <c r="J922" s="6">
        <f t="shared" si="153"/>
        <v>798.22540283203125</v>
      </c>
      <c r="K922" s="6">
        <f t="shared" ca="1" si="154"/>
        <v>0.54079606916672895</v>
      </c>
    </row>
    <row r="923" spans="1:11">
      <c r="A923" s="39">
        <f t="shared" ca="1" si="146"/>
        <v>76.646575342465752</v>
      </c>
      <c r="B923" s="20">
        <v>72928</v>
      </c>
      <c r="C923" s="42">
        <f t="shared" si="145"/>
        <v>1.1920928955078125E-5</v>
      </c>
      <c r="D923">
        <f t="shared" si="147"/>
        <v>144</v>
      </c>
      <c r="E923" s="44">
        <f t="shared" si="148"/>
        <v>1.71661376953125E-3</v>
      </c>
      <c r="F923" s="45">
        <f t="shared" si="149"/>
        <v>5.321502685546875E-2</v>
      </c>
      <c r="G923" s="40">
        <f t="shared" ca="1" si="150"/>
        <v>20929847.12638855</v>
      </c>
      <c r="H923" s="38">
        <f t="shared" si="151"/>
        <v>5.321502685546875E-2</v>
      </c>
      <c r="I923" s="6">
        <f t="shared" si="152"/>
        <v>15000</v>
      </c>
      <c r="J923" s="6">
        <f t="shared" si="153"/>
        <v>798.22540283203125</v>
      </c>
      <c r="K923" s="6">
        <f t="shared" ca="1" si="154"/>
        <v>0.53643608352920635</v>
      </c>
    </row>
    <row r="924" spans="1:11">
      <c r="A924" s="39">
        <f t="shared" ca="1" si="146"/>
        <v>76.728767123287668</v>
      </c>
      <c r="B924" s="20">
        <v>72958</v>
      </c>
      <c r="C924" s="42">
        <f t="shared" si="145"/>
        <v>1.1920928955078125E-5</v>
      </c>
      <c r="D924">
        <f t="shared" si="147"/>
        <v>144</v>
      </c>
      <c r="E924" s="44">
        <f t="shared" si="148"/>
        <v>1.71661376953125E-3</v>
      </c>
      <c r="F924" s="45">
        <f t="shared" si="149"/>
        <v>5.14984130859375E-2</v>
      </c>
      <c r="G924" s="40">
        <f t="shared" ca="1" si="150"/>
        <v>20929847.177886963</v>
      </c>
      <c r="H924" s="38">
        <f t="shared" si="151"/>
        <v>5.14984130859375E-2</v>
      </c>
      <c r="I924" s="6">
        <f t="shared" si="152"/>
        <v>15000</v>
      </c>
      <c r="J924" s="6">
        <f t="shared" si="153"/>
        <v>772.4761962890625</v>
      </c>
      <c r="K924" s="6">
        <f t="shared" ca="1" si="154"/>
        <v>0.51508085210974752</v>
      </c>
    </row>
    <row r="925" spans="1:11">
      <c r="A925" s="39">
        <f t="shared" ca="1" si="146"/>
        <v>76.813698630136983</v>
      </c>
      <c r="B925" s="20">
        <v>72989</v>
      </c>
      <c r="C925" s="42">
        <f t="shared" si="145"/>
        <v>1.1920928955078125E-5</v>
      </c>
      <c r="D925">
        <f t="shared" si="147"/>
        <v>144</v>
      </c>
      <c r="E925" s="44">
        <f t="shared" si="148"/>
        <v>1.71661376953125E-3</v>
      </c>
      <c r="F925" s="45">
        <f t="shared" si="149"/>
        <v>5.321502685546875E-2</v>
      </c>
      <c r="G925" s="40">
        <f t="shared" ca="1" si="150"/>
        <v>20929847.23110199</v>
      </c>
      <c r="H925" s="38">
        <f t="shared" si="151"/>
        <v>5.321502685546875E-2</v>
      </c>
      <c r="I925" s="6">
        <f t="shared" si="152"/>
        <v>15000</v>
      </c>
      <c r="J925" s="6">
        <f t="shared" si="153"/>
        <v>798.22540283203125</v>
      </c>
      <c r="K925" s="6">
        <f t="shared" ca="1" si="154"/>
        <v>0.52795912628111441</v>
      </c>
    </row>
    <row r="926" spans="1:11">
      <c r="A926" s="39">
        <f t="shared" ca="1" si="146"/>
        <v>76.895890410958899</v>
      </c>
      <c r="B926" s="20">
        <v>73019</v>
      </c>
      <c r="C926" s="42">
        <f t="shared" si="145"/>
        <v>1.1920928955078125E-5</v>
      </c>
      <c r="D926">
        <f t="shared" si="147"/>
        <v>144</v>
      </c>
      <c r="E926" s="44">
        <f t="shared" si="148"/>
        <v>1.71661376953125E-3</v>
      </c>
      <c r="F926" s="45">
        <f t="shared" si="149"/>
        <v>5.14984130859375E-2</v>
      </c>
      <c r="G926" s="40">
        <f t="shared" ca="1" si="150"/>
        <v>20929847.282600403</v>
      </c>
      <c r="H926" s="38">
        <f t="shared" si="151"/>
        <v>5.14984130859375E-2</v>
      </c>
      <c r="I926" s="6">
        <f t="shared" si="152"/>
        <v>15000</v>
      </c>
      <c r="J926" s="6">
        <f t="shared" si="153"/>
        <v>772.4761962890625</v>
      </c>
      <c r="K926" s="6">
        <f t="shared" ca="1" si="154"/>
        <v>0.50694135796177908</v>
      </c>
    </row>
    <row r="927" spans="1:11">
      <c r="A927" s="39">
        <f t="shared" ca="1" si="146"/>
        <v>76.980821917808214</v>
      </c>
      <c r="B927" s="20">
        <v>73050</v>
      </c>
      <c r="C927" s="42">
        <f t="shared" si="145"/>
        <v>1.1920928955078125E-5</v>
      </c>
      <c r="D927">
        <f t="shared" si="147"/>
        <v>144</v>
      </c>
      <c r="E927" s="44">
        <f t="shared" si="148"/>
        <v>1.71661376953125E-3</v>
      </c>
      <c r="F927" s="45">
        <f t="shared" si="149"/>
        <v>5.321502685546875E-2</v>
      </c>
      <c r="G927" s="40">
        <f t="shared" ca="1" si="150"/>
        <v>20929847.33581543</v>
      </c>
      <c r="H927" s="38">
        <f t="shared" si="151"/>
        <v>5.321502685546875E-2</v>
      </c>
      <c r="I927" s="6">
        <f t="shared" si="152"/>
        <v>15000</v>
      </c>
      <c r="J927" s="6">
        <f t="shared" si="153"/>
        <v>798.22540283203125</v>
      </c>
      <c r="K927" s="6">
        <f t="shared" ca="1" si="154"/>
        <v>0.51961612498116305</v>
      </c>
    </row>
    <row r="928" spans="1:11">
      <c r="A928" s="39">
        <f t="shared" ca="1" si="146"/>
        <v>77.06575342465753</v>
      </c>
      <c r="B928" s="20">
        <v>73081</v>
      </c>
      <c r="C928" s="42">
        <f t="shared" si="145"/>
        <v>1.1920928955078125E-5</v>
      </c>
      <c r="D928">
        <f t="shared" si="147"/>
        <v>144</v>
      </c>
      <c r="E928" s="44">
        <f t="shared" si="148"/>
        <v>1.71661376953125E-3</v>
      </c>
      <c r="F928" s="45">
        <f t="shared" si="149"/>
        <v>5.321502685546875E-2</v>
      </c>
      <c r="G928" s="40">
        <f t="shared" ca="1" si="150"/>
        <v>20929847.389030457</v>
      </c>
      <c r="H928" s="38">
        <f t="shared" si="151"/>
        <v>5.321502685546875E-2</v>
      </c>
      <c r="I928" s="6">
        <f t="shared" si="152"/>
        <v>15000</v>
      </c>
      <c r="J928" s="6">
        <f t="shared" si="153"/>
        <v>798.22540283203125</v>
      </c>
      <c r="K928" s="6">
        <f t="shared" ca="1" si="154"/>
        <v>0.51542689548947307</v>
      </c>
    </row>
    <row r="929" spans="1:11">
      <c r="A929" s="39">
        <f t="shared" ca="1" si="146"/>
        <v>77.142465753424659</v>
      </c>
      <c r="B929" s="20">
        <v>73109</v>
      </c>
      <c r="C929" s="42">
        <f t="shared" si="145"/>
        <v>1.1920928955078125E-5</v>
      </c>
      <c r="D929">
        <f t="shared" si="147"/>
        <v>144</v>
      </c>
      <c r="E929" s="44">
        <f t="shared" si="148"/>
        <v>1.71661376953125E-3</v>
      </c>
      <c r="F929" s="45">
        <f t="shared" si="149"/>
        <v>4.8065185546875E-2</v>
      </c>
      <c r="G929" s="40">
        <f t="shared" ca="1" si="150"/>
        <v>20929847.437095642</v>
      </c>
      <c r="H929" s="38">
        <f t="shared" si="151"/>
        <v>4.8065185546875E-2</v>
      </c>
      <c r="I929" s="6">
        <f t="shared" si="152"/>
        <v>15000</v>
      </c>
      <c r="J929" s="6">
        <f t="shared" si="153"/>
        <v>720.977783203125</v>
      </c>
      <c r="K929" s="6">
        <f t="shared" ca="1" si="154"/>
        <v>0.46215545650248413</v>
      </c>
    </row>
    <row r="930" spans="1:11">
      <c r="A930" s="39">
        <f t="shared" ca="1" si="146"/>
        <v>77.227397260273975</v>
      </c>
      <c r="B930" s="20">
        <v>73140</v>
      </c>
      <c r="C930" s="42">
        <f t="shared" si="145"/>
        <v>1.1920928955078125E-5</v>
      </c>
      <c r="D930">
        <f t="shared" si="147"/>
        <v>144</v>
      </c>
      <c r="E930" s="44">
        <f t="shared" si="148"/>
        <v>1.71661376953125E-3</v>
      </c>
      <c r="F930" s="45">
        <f t="shared" si="149"/>
        <v>5.321502685546875E-2</v>
      </c>
      <c r="G930" s="40">
        <f t="shared" ca="1" si="150"/>
        <v>20929847.490310669</v>
      </c>
      <c r="H930" s="38">
        <f t="shared" si="151"/>
        <v>5.321502685546875E-2</v>
      </c>
      <c r="I930" s="6">
        <f t="shared" si="152"/>
        <v>15000</v>
      </c>
      <c r="J930" s="6">
        <f t="shared" si="153"/>
        <v>798.22540283203125</v>
      </c>
      <c r="K930" s="6">
        <f t="shared" ca="1" si="154"/>
        <v>0.50754692898147846</v>
      </c>
    </row>
    <row r="931" spans="1:11">
      <c r="A931" s="39">
        <f t="shared" ca="1" si="146"/>
        <v>77.30958904109589</v>
      </c>
      <c r="B931" s="20">
        <v>73170</v>
      </c>
      <c r="C931" s="42">
        <f t="shared" si="145"/>
        <v>5.9604644775390625E-6</v>
      </c>
      <c r="D931">
        <f t="shared" si="147"/>
        <v>144</v>
      </c>
      <c r="E931" s="44">
        <f t="shared" si="148"/>
        <v>8.58306884765625E-4</v>
      </c>
      <c r="F931" s="45">
        <f t="shared" si="149"/>
        <v>2.574920654296875E-2</v>
      </c>
      <c r="G931" s="40">
        <f t="shared" ca="1" si="150"/>
        <v>20929847.516059875</v>
      </c>
      <c r="H931" s="38">
        <f t="shared" si="151"/>
        <v>2.574920654296875E-2</v>
      </c>
      <c r="I931" s="6">
        <f t="shared" si="152"/>
        <v>15000</v>
      </c>
      <c r="J931" s="6">
        <f t="shared" si="153"/>
        <v>386.23809814453125</v>
      </c>
      <c r="K931" s="6">
        <f t="shared" ca="1" si="154"/>
        <v>0.24367087961862652</v>
      </c>
    </row>
    <row r="932" spans="1:11">
      <c r="A932" s="39">
        <f t="shared" ca="1" si="146"/>
        <v>77.394520547945206</v>
      </c>
      <c r="B932" s="20">
        <v>73201</v>
      </c>
      <c r="C932" s="42">
        <f t="shared" si="145"/>
        <v>5.9604644775390625E-6</v>
      </c>
      <c r="D932">
        <f t="shared" si="147"/>
        <v>144</v>
      </c>
      <c r="E932" s="44">
        <f t="shared" si="148"/>
        <v>8.58306884765625E-4</v>
      </c>
      <c r="F932" s="45">
        <f t="shared" si="149"/>
        <v>2.6607513427734375E-2</v>
      </c>
      <c r="G932" s="40">
        <f t="shared" ca="1" si="150"/>
        <v>20929847.542667389</v>
      </c>
      <c r="H932" s="38">
        <f t="shared" si="151"/>
        <v>2.6607513427734375E-2</v>
      </c>
      <c r="I932" s="6">
        <f t="shared" si="152"/>
        <v>15000</v>
      </c>
      <c r="J932" s="6">
        <f t="shared" si="153"/>
        <v>399.11270141601563</v>
      </c>
      <c r="K932" s="6">
        <f t="shared" ca="1" si="154"/>
        <v>0.24976324430749708</v>
      </c>
    </row>
    <row r="933" spans="1:11">
      <c r="A933" s="39">
        <f t="shared" ca="1" si="146"/>
        <v>77.476712328767121</v>
      </c>
      <c r="B933" s="20">
        <v>73231</v>
      </c>
      <c r="C933" s="42">
        <f t="shared" si="145"/>
        <v>5.9604644775390625E-6</v>
      </c>
      <c r="D933">
        <f t="shared" si="147"/>
        <v>144</v>
      </c>
      <c r="E933" s="44">
        <f t="shared" si="148"/>
        <v>8.58306884765625E-4</v>
      </c>
      <c r="F933" s="45">
        <f t="shared" si="149"/>
        <v>2.574920654296875E-2</v>
      </c>
      <c r="G933" s="40">
        <f t="shared" ca="1" si="150"/>
        <v>20929847.568416595</v>
      </c>
      <c r="H933" s="38">
        <f t="shared" si="151"/>
        <v>2.574920654296875E-2</v>
      </c>
      <c r="I933" s="6">
        <f t="shared" si="152"/>
        <v>15000</v>
      </c>
      <c r="J933" s="6">
        <f t="shared" si="153"/>
        <v>386.23809814453125</v>
      </c>
      <c r="K933" s="6">
        <f t="shared" ca="1" si="154"/>
        <v>0.23982030413991789</v>
      </c>
    </row>
    <row r="934" spans="1:11">
      <c r="A934" s="39">
        <f t="shared" ca="1" si="146"/>
        <v>77.561643835616437</v>
      </c>
      <c r="B934" s="20">
        <v>73262</v>
      </c>
      <c r="C934" s="42">
        <f t="shared" si="145"/>
        <v>5.9604644775390625E-6</v>
      </c>
      <c r="D934">
        <f t="shared" si="147"/>
        <v>144</v>
      </c>
      <c r="E934" s="44">
        <f t="shared" si="148"/>
        <v>8.58306884765625E-4</v>
      </c>
      <c r="F934" s="45">
        <f t="shared" si="149"/>
        <v>2.6607513427734375E-2</v>
      </c>
      <c r="G934" s="40">
        <f t="shared" ca="1" si="150"/>
        <v>20929847.595024109</v>
      </c>
      <c r="H934" s="38">
        <f t="shared" si="151"/>
        <v>2.6607513427734375E-2</v>
      </c>
      <c r="I934" s="6">
        <f t="shared" si="152"/>
        <v>15000</v>
      </c>
      <c r="J934" s="6">
        <f t="shared" si="153"/>
        <v>399.11270141601563</v>
      </c>
      <c r="K934" s="6">
        <f t="shared" ca="1" si="154"/>
        <v>0.2458163950757859</v>
      </c>
    </row>
    <row r="935" spans="1:11">
      <c r="A935" s="39">
        <f t="shared" ca="1" si="146"/>
        <v>77.646575342465752</v>
      </c>
      <c r="B935" s="20">
        <v>73293</v>
      </c>
      <c r="C935" s="42">
        <f t="shared" si="145"/>
        <v>5.9604644775390625E-6</v>
      </c>
      <c r="D935">
        <f t="shared" si="147"/>
        <v>144</v>
      </c>
      <c r="E935" s="44">
        <f t="shared" si="148"/>
        <v>8.58306884765625E-4</v>
      </c>
      <c r="F935" s="45">
        <f t="shared" si="149"/>
        <v>2.6607513427734375E-2</v>
      </c>
      <c r="G935" s="40">
        <f t="shared" ca="1" si="150"/>
        <v>20929847.621631622</v>
      </c>
      <c r="H935" s="38">
        <f t="shared" si="151"/>
        <v>2.6607513427734375E-2</v>
      </c>
      <c r="I935" s="6">
        <f t="shared" si="152"/>
        <v>15000</v>
      </c>
      <c r="J935" s="6">
        <f t="shared" si="153"/>
        <v>399.11270141601563</v>
      </c>
      <c r="K935" s="6">
        <f t="shared" ca="1" si="154"/>
        <v>0.24383458342236636</v>
      </c>
    </row>
    <row r="936" spans="1:11">
      <c r="A936" s="39">
        <f t="shared" ca="1" si="146"/>
        <v>77.728767123287668</v>
      </c>
      <c r="B936" s="20">
        <v>73323</v>
      </c>
      <c r="C936" s="42">
        <f t="shared" si="145"/>
        <v>5.9604644775390625E-6</v>
      </c>
      <c r="D936">
        <f t="shared" si="147"/>
        <v>144</v>
      </c>
      <c r="E936" s="44">
        <f t="shared" si="148"/>
        <v>8.58306884765625E-4</v>
      </c>
      <c r="F936" s="45">
        <f t="shared" si="149"/>
        <v>2.574920654296875E-2</v>
      </c>
      <c r="G936" s="40">
        <f t="shared" ca="1" si="150"/>
        <v>20929847.647380829</v>
      </c>
      <c r="H936" s="38">
        <f t="shared" si="151"/>
        <v>2.574920654296875E-2</v>
      </c>
      <c r="I936" s="6">
        <f t="shared" si="152"/>
        <v>15000</v>
      </c>
      <c r="J936" s="6">
        <f t="shared" si="153"/>
        <v>386.23809814453125</v>
      </c>
      <c r="K936" s="6">
        <f t="shared" ca="1" si="154"/>
        <v>0.23412766004988528</v>
      </c>
    </row>
    <row r="937" spans="1:11">
      <c r="A937" s="39">
        <f t="shared" ca="1" si="146"/>
        <v>77.813698630136983</v>
      </c>
      <c r="B937" s="20">
        <v>73354</v>
      </c>
      <c r="C937" s="42">
        <f t="shared" si="145"/>
        <v>5.9604644775390625E-6</v>
      </c>
      <c r="D937">
        <f t="shared" si="147"/>
        <v>144</v>
      </c>
      <c r="E937" s="44">
        <f t="shared" si="148"/>
        <v>8.58306884765625E-4</v>
      </c>
      <c r="F937" s="45">
        <f t="shared" si="149"/>
        <v>2.6607513427734375E-2</v>
      </c>
      <c r="G937" s="40">
        <f t="shared" ca="1" si="150"/>
        <v>20929847.673988342</v>
      </c>
      <c r="H937" s="38">
        <f t="shared" si="151"/>
        <v>2.6607513427734375E-2</v>
      </c>
      <c r="I937" s="6">
        <f t="shared" si="152"/>
        <v>15000</v>
      </c>
      <c r="J937" s="6">
        <f t="shared" si="153"/>
        <v>399.11270141601563</v>
      </c>
      <c r="K937" s="6">
        <f t="shared" ca="1" si="154"/>
        <v>0.23998142103686998</v>
      </c>
    </row>
    <row r="938" spans="1:11">
      <c r="A938" s="39">
        <f t="shared" ca="1" si="146"/>
        <v>77.895890410958899</v>
      </c>
      <c r="B938" s="20">
        <v>73384</v>
      </c>
      <c r="C938" s="42">
        <f t="shared" si="145"/>
        <v>5.9604644775390625E-6</v>
      </c>
      <c r="D938">
        <f t="shared" si="147"/>
        <v>144</v>
      </c>
      <c r="E938" s="44">
        <f t="shared" si="148"/>
        <v>8.58306884765625E-4</v>
      </c>
      <c r="F938" s="45">
        <f t="shared" si="149"/>
        <v>2.574920654296875E-2</v>
      </c>
      <c r="G938" s="40">
        <f t="shared" ca="1" si="150"/>
        <v>20929847.699737549</v>
      </c>
      <c r="H938" s="38">
        <f t="shared" si="151"/>
        <v>2.574920654296875E-2</v>
      </c>
      <c r="I938" s="6">
        <f t="shared" si="152"/>
        <v>15000</v>
      </c>
      <c r="J938" s="6">
        <f t="shared" si="153"/>
        <v>386.23809814453125</v>
      </c>
      <c r="K938" s="6">
        <f t="shared" ca="1" si="154"/>
        <v>0.23042788998262689</v>
      </c>
    </row>
    <row r="939" spans="1:11">
      <c r="A939" s="39">
        <f t="shared" ca="1" si="146"/>
        <v>77.980821917808214</v>
      </c>
      <c r="B939" s="20">
        <v>73415</v>
      </c>
      <c r="C939" s="42">
        <f t="shared" si="145"/>
        <v>5.9604644775390625E-6</v>
      </c>
      <c r="D939">
        <f t="shared" si="147"/>
        <v>144</v>
      </c>
      <c r="E939" s="44">
        <f t="shared" si="148"/>
        <v>8.58306884765625E-4</v>
      </c>
      <c r="F939" s="45">
        <f t="shared" si="149"/>
        <v>2.6607513427734375E-2</v>
      </c>
      <c r="G939" s="40">
        <f t="shared" ca="1" si="150"/>
        <v>20929847.726345062</v>
      </c>
      <c r="H939" s="38">
        <f t="shared" si="151"/>
        <v>2.6607513427734375E-2</v>
      </c>
      <c r="I939" s="6">
        <f t="shared" si="152"/>
        <v>15000</v>
      </c>
      <c r="J939" s="6">
        <f t="shared" si="153"/>
        <v>399.11270141601563</v>
      </c>
      <c r="K939" s="6">
        <f t="shared" ca="1" si="154"/>
        <v>0.23618914771871027</v>
      </c>
    </row>
    <row r="940" spans="1:11">
      <c r="A940" s="39">
        <f t="shared" ca="1" si="146"/>
        <v>78.06575342465753</v>
      </c>
      <c r="B940" s="20">
        <v>73446</v>
      </c>
      <c r="C940" s="42">
        <f t="shared" si="145"/>
        <v>5.9604644775390625E-6</v>
      </c>
      <c r="D940">
        <f t="shared" si="147"/>
        <v>144</v>
      </c>
      <c r="E940" s="44">
        <f t="shared" si="148"/>
        <v>8.58306884765625E-4</v>
      </c>
      <c r="F940" s="45">
        <f t="shared" si="149"/>
        <v>2.6607513427734375E-2</v>
      </c>
      <c r="G940" s="40">
        <f t="shared" ca="1" si="150"/>
        <v>20929847.752952576</v>
      </c>
      <c r="H940" s="38">
        <f t="shared" si="151"/>
        <v>2.6607513427734375E-2</v>
      </c>
      <c r="I940" s="6">
        <f t="shared" si="152"/>
        <v>15000</v>
      </c>
      <c r="J940" s="6">
        <f t="shared" si="153"/>
        <v>399.11270141601563</v>
      </c>
      <c r="K940" s="6">
        <f t="shared" ca="1" si="154"/>
        <v>0.23428495249521505</v>
      </c>
    </row>
    <row r="941" spans="1:11">
      <c r="A941" s="39">
        <f t="shared" ca="1" si="146"/>
        <v>78.142465753424659</v>
      </c>
      <c r="B941" s="20">
        <v>73474</v>
      </c>
      <c r="C941" s="42">
        <f t="shared" si="145"/>
        <v>5.9604644775390625E-6</v>
      </c>
      <c r="D941">
        <f t="shared" si="147"/>
        <v>144</v>
      </c>
      <c r="E941" s="44">
        <f t="shared" si="148"/>
        <v>8.58306884765625E-4</v>
      </c>
      <c r="F941" s="45">
        <f t="shared" si="149"/>
        <v>2.40325927734375E-2</v>
      </c>
      <c r="G941" s="40">
        <f t="shared" ca="1" si="150"/>
        <v>20929847.776985168</v>
      </c>
      <c r="H941" s="38">
        <f t="shared" si="151"/>
        <v>2.40325927734375E-2</v>
      </c>
      <c r="I941" s="6">
        <f t="shared" si="152"/>
        <v>15000</v>
      </c>
      <c r="J941" s="6">
        <f t="shared" si="153"/>
        <v>360.4888916015625</v>
      </c>
      <c r="K941" s="6">
        <f t="shared" ca="1" si="154"/>
        <v>0.21007066204658373</v>
      </c>
    </row>
    <row r="942" spans="1:11">
      <c r="A942" s="39">
        <f t="shared" ca="1" si="146"/>
        <v>78.227397260273975</v>
      </c>
      <c r="B942" s="20">
        <v>73505</v>
      </c>
      <c r="C942" s="42">
        <f t="shared" si="145"/>
        <v>5.9604644775390625E-6</v>
      </c>
      <c r="D942">
        <f t="shared" si="147"/>
        <v>144</v>
      </c>
      <c r="E942" s="44">
        <f t="shared" si="148"/>
        <v>8.58306884765625E-4</v>
      </c>
      <c r="F942" s="45">
        <f t="shared" si="149"/>
        <v>2.6607513427734375E-2</v>
      </c>
      <c r="G942" s="40">
        <f t="shared" ca="1" si="150"/>
        <v>20929847.803592682</v>
      </c>
      <c r="H942" s="38">
        <f t="shared" si="151"/>
        <v>2.6607513427734375E-2</v>
      </c>
      <c r="I942" s="6">
        <f t="shared" si="152"/>
        <v>15000</v>
      </c>
      <c r="J942" s="6">
        <f t="shared" si="153"/>
        <v>399.11270141601563</v>
      </c>
      <c r="K942" s="6">
        <f t="shared" ca="1" si="154"/>
        <v>0.23070314953703566</v>
      </c>
    </row>
    <row r="943" spans="1:11">
      <c r="A943" s="39">
        <f t="shared" ca="1" si="146"/>
        <v>78.30958904109589</v>
      </c>
      <c r="B943" s="20">
        <v>73535</v>
      </c>
      <c r="C943" s="42">
        <f t="shared" si="145"/>
        <v>5.9604644775390625E-6</v>
      </c>
      <c r="D943">
        <f t="shared" si="147"/>
        <v>144</v>
      </c>
      <c r="E943" s="44">
        <f t="shared" si="148"/>
        <v>8.58306884765625E-4</v>
      </c>
      <c r="F943" s="45">
        <f t="shared" si="149"/>
        <v>2.574920654296875E-2</v>
      </c>
      <c r="G943" s="40">
        <f t="shared" ca="1" si="150"/>
        <v>20929847.829341888</v>
      </c>
      <c r="H943" s="38">
        <f t="shared" si="151"/>
        <v>2.574920654296875E-2</v>
      </c>
      <c r="I943" s="6">
        <f t="shared" si="152"/>
        <v>15000</v>
      </c>
      <c r="J943" s="6">
        <f t="shared" si="153"/>
        <v>386.23809814453125</v>
      </c>
      <c r="K943" s="6">
        <f t="shared" ca="1" si="154"/>
        <v>0.22151898147147867</v>
      </c>
    </row>
    <row r="944" spans="1:11">
      <c r="A944" s="39">
        <f t="shared" ca="1" si="146"/>
        <v>78.394520547945206</v>
      </c>
      <c r="B944" s="20">
        <v>73566</v>
      </c>
      <c r="C944" s="42">
        <f t="shared" si="145"/>
        <v>5.9604644775390625E-6</v>
      </c>
      <c r="D944">
        <f t="shared" si="147"/>
        <v>144</v>
      </c>
      <c r="E944" s="44">
        <f t="shared" si="148"/>
        <v>8.58306884765625E-4</v>
      </c>
      <c r="F944" s="45">
        <f t="shared" si="149"/>
        <v>2.6607513427734375E-2</v>
      </c>
      <c r="G944" s="40">
        <f t="shared" ca="1" si="150"/>
        <v>20929847.855949402</v>
      </c>
      <c r="H944" s="38">
        <f t="shared" si="151"/>
        <v>2.6607513427734375E-2</v>
      </c>
      <c r="I944" s="6">
        <f t="shared" si="152"/>
        <v>15000</v>
      </c>
      <c r="J944" s="6">
        <f t="shared" si="153"/>
        <v>399.11270141601563</v>
      </c>
      <c r="K944" s="6">
        <f t="shared" ca="1" si="154"/>
        <v>0.22705749482499718</v>
      </c>
    </row>
    <row r="945" spans="1:11">
      <c r="A945" s="39">
        <f t="shared" ca="1" si="146"/>
        <v>78.476712328767121</v>
      </c>
      <c r="B945" s="20">
        <v>73596</v>
      </c>
      <c r="C945" s="42">
        <f t="shared" si="145"/>
        <v>5.9604644775390625E-6</v>
      </c>
      <c r="D945">
        <f t="shared" si="147"/>
        <v>144</v>
      </c>
      <c r="E945" s="44">
        <f t="shared" si="148"/>
        <v>8.58306884765625E-4</v>
      </c>
      <c r="F945" s="45">
        <f t="shared" si="149"/>
        <v>2.574920654296875E-2</v>
      </c>
      <c r="G945" s="40">
        <f t="shared" ca="1" si="150"/>
        <v>20929847.881698608</v>
      </c>
      <c r="H945" s="38">
        <f t="shared" si="151"/>
        <v>2.574920654296875E-2</v>
      </c>
      <c r="I945" s="6">
        <f t="shared" si="152"/>
        <v>15000</v>
      </c>
      <c r="J945" s="6">
        <f t="shared" si="153"/>
        <v>386.23809814453125</v>
      </c>
      <c r="K945" s="6">
        <f t="shared" ca="1" si="154"/>
        <v>0.21801845830901628</v>
      </c>
    </row>
    <row r="946" spans="1:11">
      <c r="A946" s="39">
        <f t="shared" ca="1" si="146"/>
        <v>78.561643835616437</v>
      </c>
      <c r="B946" s="20">
        <v>73627</v>
      </c>
      <c r="C946" s="42">
        <f t="shared" si="145"/>
        <v>5.9604644775390625E-6</v>
      </c>
      <c r="D946">
        <f t="shared" si="147"/>
        <v>144</v>
      </c>
      <c r="E946" s="44">
        <f t="shared" si="148"/>
        <v>8.58306884765625E-4</v>
      </c>
      <c r="F946" s="45">
        <f t="shared" si="149"/>
        <v>2.6607513427734375E-2</v>
      </c>
      <c r="G946" s="40">
        <f t="shared" ca="1" si="150"/>
        <v>20929847.908306122</v>
      </c>
      <c r="H946" s="38">
        <f t="shared" si="151"/>
        <v>2.6607513427734375E-2</v>
      </c>
      <c r="I946" s="6">
        <f t="shared" si="152"/>
        <v>15000</v>
      </c>
      <c r="J946" s="6">
        <f t="shared" si="153"/>
        <v>399.11270141601563</v>
      </c>
      <c r="K946" s="6">
        <f t="shared" ca="1" si="154"/>
        <v>0.2234694500688961</v>
      </c>
    </row>
    <row r="947" spans="1:11">
      <c r="A947" s="39">
        <f t="shared" ca="1" si="146"/>
        <v>78.646575342465752</v>
      </c>
      <c r="B947" s="20">
        <v>73658</v>
      </c>
      <c r="C947" s="42">
        <f t="shared" si="145"/>
        <v>5.9604644775390625E-6</v>
      </c>
      <c r="D947">
        <f t="shared" si="147"/>
        <v>144</v>
      </c>
      <c r="E947" s="44">
        <f t="shared" si="148"/>
        <v>8.58306884765625E-4</v>
      </c>
      <c r="F947" s="45">
        <f t="shared" si="149"/>
        <v>2.6607513427734375E-2</v>
      </c>
      <c r="G947" s="40">
        <f t="shared" ca="1" si="150"/>
        <v>20929847.934913635</v>
      </c>
      <c r="H947" s="38">
        <f t="shared" si="151"/>
        <v>2.6607513427734375E-2</v>
      </c>
      <c r="I947" s="6">
        <f t="shared" si="152"/>
        <v>15000</v>
      </c>
      <c r="J947" s="6">
        <f t="shared" si="153"/>
        <v>399.11270141601563</v>
      </c>
      <c r="K947" s="6">
        <f t="shared" ca="1" si="154"/>
        <v>0.22166780311124215</v>
      </c>
    </row>
    <row r="948" spans="1:11">
      <c r="A948" s="39">
        <f t="shared" ca="1" si="146"/>
        <v>78.728767123287668</v>
      </c>
      <c r="B948" s="20">
        <v>73688</v>
      </c>
      <c r="C948" s="42">
        <f t="shared" si="145"/>
        <v>5.9604644775390625E-6</v>
      </c>
      <c r="D948">
        <f t="shared" si="147"/>
        <v>144</v>
      </c>
      <c r="E948" s="44">
        <f t="shared" si="148"/>
        <v>8.58306884765625E-4</v>
      </c>
      <c r="F948" s="45">
        <f t="shared" si="149"/>
        <v>2.574920654296875E-2</v>
      </c>
      <c r="G948" s="40">
        <f t="shared" ca="1" si="150"/>
        <v>20929847.960662842</v>
      </c>
      <c r="H948" s="38">
        <f t="shared" si="151"/>
        <v>2.574920654296875E-2</v>
      </c>
      <c r="I948" s="6">
        <f t="shared" si="152"/>
        <v>15000</v>
      </c>
      <c r="J948" s="6">
        <f t="shared" si="153"/>
        <v>386.23809814453125</v>
      </c>
      <c r="K948" s="6">
        <f t="shared" ca="1" si="154"/>
        <v>0.21284332731807737</v>
      </c>
    </row>
    <row r="949" spans="1:11">
      <c r="A949" s="39">
        <f t="shared" ca="1" si="146"/>
        <v>78.813698630136983</v>
      </c>
      <c r="B949" s="20">
        <v>73719</v>
      </c>
      <c r="C949" s="42">
        <f t="shared" si="145"/>
        <v>5.9604644775390625E-6</v>
      </c>
      <c r="D949">
        <f t="shared" si="147"/>
        <v>144</v>
      </c>
      <c r="E949" s="44">
        <f t="shared" si="148"/>
        <v>8.58306884765625E-4</v>
      </c>
      <c r="F949" s="45">
        <f t="shared" si="149"/>
        <v>2.6607513427734375E-2</v>
      </c>
      <c r="G949" s="40">
        <f t="shared" ca="1" si="150"/>
        <v>20929847.987270355</v>
      </c>
      <c r="H949" s="38">
        <f t="shared" si="151"/>
        <v>2.6607513427734375E-2</v>
      </c>
      <c r="I949" s="6">
        <f t="shared" si="152"/>
        <v>15000</v>
      </c>
      <c r="J949" s="6">
        <f t="shared" si="153"/>
        <v>399.11270141601563</v>
      </c>
      <c r="K949" s="6">
        <f t="shared" ca="1" si="154"/>
        <v>0.21816492821533637</v>
      </c>
    </row>
    <row r="950" spans="1:11">
      <c r="A950" s="39">
        <f t="shared" ca="1" si="146"/>
        <v>78.895890410958899</v>
      </c>
      <c r="B950" s="20">
        <v>73749</v>
      </c>
      <c r="C950" s="42">
        <f t="shared" si="145"/>
        <v>5.9604644775390625E-6</v>
      </c>
      <c r="D950">
        <f t="shared" si="147"/>
        <v>144</v>
      </c>
      <c r="E950" s="44">
        <f t="shared" si="148"/>
        <v>8.58306884765625E-4</v>
      </c>
      <c r="F950" s="45">
        <f t="shared" si="149"/>
        <v>2.574920654296875E-2</v>
      </c>
      <c r="G950" s="40">
        <f t="shared" ca="1" si="150"/>
        <v>20929848.013019562</v>
      </c>
      <c r="H950" s="38">
        <f t="shared" si="151"/>
        <v>2.574920654296875E-2</v>
      </c>
      <c r="I950" s="6">
        <f t="shared" si="152"/>
        <v>15000</v>
      </c>
      <c r="J950" s="6">
        <f t="shared" si="153"/>
        <v>386.23809814453125</v>
      </c>
      <c r="K950" s="6">
        <f t="shared" ca="1" si="154"/>
        <v>0.20947989998420607</v>
      </c>
    </row>
    <row r="951" spans="1:11">
      <c r="A951" s="39">
        <f t="shared" ca="1" si="146"/>
        <v>78.980821917808214</v>
      </c>
      <c r="B951" s="20">
        <v>73780</v>
      </c>
      <c r="C951" s="42">
        <f t="shared" si="145"/>
        <v>5.9604644775390625E-6</v>
      </c>
      <c r="D951">
        <f t="shared" si="147"/>
        <v>144</v>
      </c>
      <c r="E951" s="44">
        <f t="shared" si="148"/>
        <v>8.58306884765625E-4</v>
      </c>
      <c r="F951" s="45">
        <f t="shared" si="149"/>
        <v>2.6607513427734375E-2</v>
      </c>
      <c r="G951" s="40">
        <f t="shared" ca="1" si="150"/>
        <v>20929848.039627075</v>
      </c>
      <c r="H951" s="38">
        <f t="shared" si="151"/>
        <v>2.6607513427734375E-2</v>
      </c>
      <c r="I951" s="6">
        <f t="shared" si="152"/>
        <v>15000</v>
      </c>
      <c r="J951" s="6">
        <f t="shared" si="153"/>
        <v>399.11270141601563</v>
      </c>
      <c r="K951" s="6">
        <f t="shared" ca="1" si="154"/>
        <v>0.21471740701700937</v>
      </c>
    </row>
    <row r="952" spans="1:11">
      <c r="A952" s="39">
        <f t="shared" ca="1" si="146"/>
        <v>79.06575342465753</v>
      </c>
      <c r="B952" s="20">
        <v>73811</v>
      </c>
      <c r="C952" s="42">
        <f t="shared" si="145"/>
        <v>5.9604644775390625E-6</v>
      </c>
      <c r="D952">
        <f t="shared" si="147"/>
        <v>144</v>
      </c>
      <c r="E952" s="44">
        <f t="shared" si="148"/>
        <v>8.58306884765625E-4</v>
      </c>
      <c r="F952" s="45">
        <f t="shared" si="149"/>
        <v>2.6607513427734375E-2</v>
      </c>
      <c r="G952" s="40">
        <f t="shared" ca="1" si="150"/>
        <v>20929848.066234589</v>
      </c>
      <c r="H952" s="38">
        <f t="shared" si="151"/>
        <v>2.6607513427734375E-2</v>
      </c>
      <c r="I952" s="6">
        <f t="shared" si="152"/>
        <v>15000</v>
      </c>
      <c r="J952" s="6">
        <f t="shared" si="153"/>
        <v>399.11270141601563</v>
      </c>
      <c r="K952" s="6">
        <f t="shared" ca="1" si="154"/>
        <v>0.21298632045019553</v>
      </c>
    </row>
    <row r="953" spans="1:11">
      <c r="A953" s="39">
        <f t="shared" ca="1" si="146"/>
        <v>79.142465753424659</v>
      </c>
      <c r="B953" s="20">
        <v>73839</v>
      </c>
      <c r="C953" s="42">
        <f t="shared" si="145"/>
        <v>5.9604644775390625E-6</v>
      </c>
      <c r="D953">
        <f t="shared" si="147"/>
        <v>144</v>
      </c>
      <c r="E953" s="44">
        <f t="shared" si="148"/>
        <v>8.58306884765625E-4</v>
      </c>
      <c r="F953" s="45">
        <f t="shared" si="149"/>
        <v>2.40325927734375E-2</v>
      </c>
      <c r="G953" s="40">
        <f t="shared" ca="1" si="150"/>
        <v>20929848.090267181</v>
      </c>
      <c r="H953" s="38">
        <f t="shared" si="151"/>
        <v>2.40325927734375E-2</v>
      </c>
      <c r="I953" s="6">
        <f t="shared" si="152"/>
        <v>15000</v>
      </c>
      <c r="J953" s="6">
        <f t="shared" si="153"/>
        <v>360.4888916015625</v>
      </c>
      <c r="K953" s="6">
        <f t="shared" ca="1" si="154"/>
        <v>0.19097332913325793</v>
      </c>
    </row>
    <row r="954" spans="1:11">
      <c r="A954" s="39">
        <f t="shared" ca="1" si="146"/>
        <v>79.227397260273975</v>
      </c>
      <c r="B954" s="20">
        <v>73870</v>
      </c>
      <c r="C954" s="42">
        <f t="shared" si="145"/>
        <v>5.9604644775390625E-6</v>
      </c>
      <c r="D954">
        <f t="shared" si="147"/>
        <v>144</v>
      </c>
      <c r="E954" s="44">
        <f t="shared" si="148"/>
        <v>8.58306884765625E-4</v>
      </c>
      <c r="F954" s="45">
        <f t="shared" si="149"/>
        <v>2.6607513427734375E-2</v>
      </c>
      <c r="G954" s="40">
        <f t="shared" ca="1" si="150"/>
        <v>20929848.116874695</v>
      </c>
      <c r="H954" s="38">
        <f t="shared" si="151"/>
        <v>2.6607513427734375E-2</v>
      </c>
      <c r="I954" s="6">
        <f t="shared" si="152"/>
        <v>15000</v>
      </c>
      <c r="J954" s="6">
        <f t="shared" si="153"/>
        <v>399.11270141601563</v>
      </c>
      <c r="K954" s="6">
        <f t="shared" ca="1" si="154"/>
        <v>0.20973013594275952</v>
      </c>
    </row>
    <row r="955" spans="1:11">
      <c r="A955" s="39">
        <f t="shared" ca="1" si="146"/>
        <v>79.30958904109589</v>
      </c>
      <c r="B955" s="20">
        <v>73900</v>
      </c>
      <c r="C955" s="42">
        <f t="shared" si="145"/>
        <v>5.9604644775390625E-6</v>
      </c>
      <c r="D955">
        <f t="shared" si="147"/>
        <v>144</v>
      </c>
      <c r="E955" s="44">
        <f t="shared" si="148"/>
        <v>8.58306884765625E-4</v>
      </c>
      <c r="F955" s="45">
        <f t="shared" si="149"/>
        <v>2.574920654296875E-2</v>
      </c>
      <c r="G955" s="40">
        <f t="shared" ca="1" si="150"/>
        <v>20929848.142623901</v>
      </c>
      <c r="H955" s="38">
        <f t="shared" si="151"/>
        <v>2.574920654296875E-2</v>
      </c>
      <c r="I955" s="6">
        <f t="shared" si="152"/>
        <v>15000</v>
      </c>
      <c r="J955" s="6">
        <f t="shared" si="153"/>
        <v>386.23809814453125</v>
      </c>
      <c r="K955" s="6">
        <f t="shared" ca="1" si="154"/>
        <v>0.20138089224679881</v>
      </c>
    </row>
    <row r="956" spans="1:11">
      <c r="A956" s="39">
        <f t="shared" ca="1" si="146"/>
        <v>79.394520547945206</v>
      </c>
      <c r="B956" s="20">
        <v>73931</v>
      </c>
      <c r="C956" s="42">
        <f t="shared" si="145"/>
        <v>5.9604644775390625E-6</v>
      </c>
      <c r="D956">
        <f t="shared" si="147"/>
        <v>144</v>
      </c>
      <c r="E956" s="44">
        <f t="shared" si="148"/>
        <v>8.58306884765625E-4</v>
      </c>
      <c r="F956" s="45">
        <f t="shared" si="149"/>
        <v>2.6607513427734375E-2</v>
      </c>
      <c r="G956" s="40">
        <f t="shared" ca="1" si="150"/>
        <v>20929848.169231415</v>
      </c>
      <c r="H956" s="38">
        <f t="shared" si="151"/>
        <v>2.6607513427734375E-2</v>
      </c>
      <c r="I956" s="6">
        <f t="shared" si="152"/>
        <v>15000</v>
      </c>
      <c r="J956" s="6">
        <f t="shared" si="153"/>
        <v>399.11270141601563</v>
      </c>
      <c r="K956" s="6">
        <f t="shared" ca="1" si="154"/>
        <v>0.20641590438636107</v>
      </c>
    </row>
    <row r="957" spans="1:11">
      <c r="A957" s="39">
        <f t="shared" ca="1" si="146"/>
        <v>79.476712328767121</v>
      </c>
      <c r="B957" s="20">
        <v>73961</v>
      </c>
      <c r="C957" s="42">
        <f t="shared" si="145"/>
        <v>5.9604644775390625E-6</v>
      </c>
      <c r="D957">
        <f t="shared" si="147"/>
        <v>144</v>
      </c>
      <c r="E957" s="44">
        <f t="shared" si="148"/>
        <v>8.58306884765625E-4</v>
      </c>
      <c r="F957" s="45">
        <f t="shared" si="149"/>
        <v>2.574920654296875E-2</v>
      </c>
      <c r="G957" s="40">
        <f t="shared" ca="1" si="150"/>
        <v>20929848.194980621</v>
      </c>
      <c r="H957" s="38">
        <f t="shared" si="151"/>
        <v>2.574920654296875E-2</v>
      </c>
      <c r="I957" s="6">
        <f t="shared" si="152"/>
        <v>15000</v>
      </c>
      <c r="J957" s="6">
        <f t="shared" si="153"/>
        <v>386.23809814453125</v>
      </c>
      <c r="K957" s="6">
        <f t="shared" ca="1" si="154"/>
        <v>0.19819859846274207</v>
      </c>
    </row>
    <row r="958" spans="1:11">
      <c r="A958" s="39">
        <f t="shared" ca="1" si="146"/>
        <v>79.561643835616437</v>
      </c>
      <c r="B958" s="20">
        <v>73992</v>
      </c>
      <c r="C958" s="42">
        <f t="shared" si="145"/>
        <v>5.9604644775390625E-6</v>
      </c>
      <c r="D958">
        <f t="shared" si="147"/>
        <v>144</v>
      </c>
      <c r="E958" s="44">
        <f t="shared" si="148"/>
        <v>8.58306884765625E-4</v>
      </c>
      <c r="F958" s="45">
        <f t="shared" si="149"/>
        <v>2.6607513427734375E-2</v>
      </c>
      <c r="G958" s="40">
        <f t="shared" ca="1" si="150"/>
        <v>20929848.221588135</v>
      </c>
      <c r="H958" s="38">
        <f t="shared" si="151"/>
        <v>2.6607513427734375E-2</v>
      </c>
      <c r="I958" s="6">
        <f t="shared" si="152"/>
        <v>15000</v>
      </c>
      <c r="J958" s="6">
        <f t="shared" si="153"/>
        <v>399.11270141601563</v>
      </c>
      <c r="K958" s="6">
        <f t="shared" ca="1" si="154"/>
        <v>0.20315404551717831</v>
      </c>
    </row>
    <row r="959" spans="1:11">
      <c r="A959" s="39">
        <f t="shared" ca="1" si="146"/>
        <v>79.646575342465752</v>
      </c>
      <c r="B959" s="20">
        <v>74023</v>
      </c>
      <c r="C959" s="42">
        <f t="shared" si="145"/>
        <v>5.9604644775390625E-6</v>
      </c>
      <c r="D959">
        <f t="shared" si="147"/>
        <v>144</v>
      </c>
      <c r="E959" s="44">
        <f t="shared" si="148"/>
        <v>8.58306884765625E-4</v>
      </c>
      <c r="F959" s="45">
        <f t="shared" si="149"/>
        <v>2.6607513427734375E-2</v>
      </c>
      <c r="G959" s="40">
        <f t="shared" ca="1" si="150"/>
        <v>20929848.248195648</v>
      </c>
      <c r="H959" s="38">
        <f t="shared" si="151"/>
        <v>2.6607513427734375E-2</v>
      </c>
      <c r="I959" s="6">
        <f t="shared" si="152"/>
        <v>15000</v>
      </c>
      <c r="J959" s="6">
        <f t="shared" si="153"/>
        <v>399.11270141601563</v>
      </c>
      <c r="K959" s="6">
        <f t="shared" ca="1" si="154"/>
        <v>0.20151618464658377</v>
      </c>
    </row>
    <row r="960" spans="1:11">
      <c r="A960" s="39">
        <f t="shared" ca="1" si="146"/>
        <v>79.728767123287668</v>
      </c>
      <c r="B960" s="20">
        <v>74053</v>
      </c>
      <c r="C960" s="42">
        <f t="shared" si="145"/>
        <v>5.9604644775390625E-6</v>
      </c>
      <c r="D960">
        <f t="shared" si="147"/>
        <v>144</v>
      </c>
      <c r="E960" s="44">
        <f t="shared" si="148"/>
        <v>8.58306884765625E-4</v>
      </c>
      <c r="F960" s="45">
        <f t="shared" si="149"/>
        <v>2.574920654296875E-2</v>
      </c>
      <c r="G960" s="40">
        <f t="shared" ca="1" si="150"/>
        <v>20929848.273944855</v>
      </c>
      <c r="H960" s="38">
        <f t="shared" si="151"/>
        <v>2.574920654296875E-2</v>
      </c>
      <c r="I960" s="6">
        <f t="shared" si="152"/>
        <v>15000</v>
      </c>
      <c r="J960" s="6">
        <f t="shared" si="153"/>
        <v>386.23809814453125</v>
      </c>
      <c r="K960" s="6">
        <f t="shared" ca="1" si="154"/>
        <v>0.19349393392552491</v>
      </c>
    </row>
    <row r="961" spans="1:11">
      <c r="A961" s="39">
        <f t="shared" ca="1" si="146"/>
        <v>79.813698630136983</v>
      </c>
      <c r="B961" s="20">
        <v>74084</v>
      </c>
      <c r="C961" s="42">
        <f t="shared" si="145"/>
        <v>5.9604644775390625E-6</v>
      </c>
      <c r="D961">
        <f t="shared" si="147"/>
        <v>144</v>
      </c>
      <c r="E961" s="44">
        <f t="shared" si="148"/>
        <v>8.58306884765625E-4</v>
      </c>
      <c r="F961" s="45">
        <f t="shared" si="149"/>
        <v>2.6607513427734375E-2</v>
      </c>
      <c r="G961" s="40">
        <f t="shared" ca="1" si="150"/>
        <v>20929848.300552368</v>
      </c>
      <c r="H961" s="38">
        <f t="shared" si="151"/>
        <v>2.6607513427734375E-2</v>
      </c>
      <c r="I961" s="6">
        <f t="shared" si="152"/>
        <v>15000</v>
      </c>
      <c r="J961" s="6">
        <f t="shared" si="153"/>
        <v>399.11270141601563</v>
      </c>
      <c r="K961" s="6">
        <f t="shared" ca="1" si="154"/>
        <v>0.19833175292303309</v>
      </c>
    </row>
    <row r="962" spans="1:11">
      <c r="A962" s="39">
        <f t="shared" ca="1" si="146"/>
        <v>79.895890410958899</v>
      </c>
      <c r="B962" s="20">
        <v>74114</v>
      </c>
      <c r="C962" s="42">
        <f t="shared" si="145"/>
        <v>5.9604644775390625E-6</v>
      </c>
      <c r="D962">
        <f t="shared" si="147"/>
        <v>144</v>
      </c>
      <c r="E962" s="44">
        <f t="shared" si="148"/>
        <v>8.58306884765625E-4</v>
      </c>
      <c r="F962" s="45">
        <f t="shared" si="149"/>
        <v>2.574920654296875E-2</v>
      </c>
      <c r="G962" s="40">
        <f t="shared" ca="1" si="150"/>
        <v>20929848.326301575</v>
      </c>
      <c r="H962" s="38">
        <f t="shared" si="151"/>
        <v>2.574920654296875E-2</v>
      </c>
      <c r="I962" s="6">
        <f t="shared" si="152"/>
        <v>15000</v>
      </c>
      <c r="J962" s="6">
        <f t="shared" si="153"/>
        <v>386.23809814453125</v>
      </c>
      <c r="K962" s="6">
        <f t="shared" ca="1" si="154"/>
        <v>0.19043627271291466</v>
      </c>
    </row>
    <row r="963" spans="1:11">
      <c r="A963" s="39">
        <f t="shared" ca="1" si="146"/>
        <v>79.980821917808214</v>
      </c>
      <c r="B963" s="20">
        <v>74145</v>
      </c>
      <c r="C963" s="42">
        <f t="shared" si="145"/>
        <v>5.9604644775390625E-6</v>
      </c>
      <c r="D963">
        <f t="shared" si="147"/>
        <v>144</v>
      </c>
      <c r="E963" s="44">
        <f t="shared" si="148"/>
        <v>8.58306884765625E-4</v>
      </c>
      <c r="F963" s="45">
        <f t="shared" si="149"/>
        <v>2.6607513427734375E-2</v>
      </c>
      <c r="G963" s="40">
        <f t="shared" ca="1" si="150"/>
        <v>20929848.352909088</v>
      </c>
      <c r="H963" s="38">
        <f t="shared" si="151"/>
        <v>2.6607513427734375E-2</v>
      </c>
      <c r="I963" s="6">
        <f t="shared" si="152"/>
        <v>15000</v>
      </c>
      <c r="J963" s="6">
        <f t="shared" si="153"/>
        <v>399.11270141601563</v>
      </c>
      <c r="K963" s="6">
        <f t="shared" ca="1" si="154"/>
        <v>0.19519764274273579</v>
      </c>
    </row>
    <row r="964" spans="1:11">
      <c r="A964" s="39">
        <f t="shared" ca="1" si="146"/>
        <v>80.06575342465753</v>
      </c>
      <c r="B964" s="20">
        <v>74176</v>
      </c>
      <c r="C964" s="42">
        <f t="shared" ref="C964:C1027" si="155">C916/2</f>
        <v>5.9604644775390625E-6</v>
      </c>
      <c r="D964">
        <f t="shared" si="147"/>
        <v>144</v>
      </c>
      <c r="E964" s="44">
        <f t="shared" si="148"/>
        <v>8.58306884765625E-4</v>
      </c>
      <c r="F964" s="45">
        <f t="shared" si="149"/>
        <v>2.6607513427734375E-2</v>
      </c>
      <c r="G964" s="40">
        <f t="shared" ca="1" si="150"/>
        <v>20929848.379516602</v>
      </c>
      <c r="H964" s="38">
        <f t="shared" si="151"/>
        <v>2.6607513427734375E-2</v>
      </c>
      <c r="I964" s="6">
        <f t="shared" si="152"/>
        <v>15000</v>
      </c>
      <c r="J964" s="6">
        <f t="shared" si="153"/>
        <v>399.11270141601563</v>
      </c>
      <c r="K964" s="6">
        <f t="shared" ca="1" si="154"/>
        <v>0.19362392768199596</v>
      </c>
    </row>
    <row r="965" spans="1:11">
      <c r="A965" s="39">
        <f t="shared" ref="A965:A1028" ca="1" si="156">(B965-$B$3)/365</f>
        <v>80.142465753424659</v>
      </c>
      <c r="B965" s="20">
        <v>74204</v>
      </c>
      <c r="C965" s="42">
        <f t="shared" si="155"/>
        <v>5.9604644775390625E-6</v>
      </c>
      <c r="D965">
        <f t="shared" ref="D965:D1028" si="157">(60/10)*24</f>
        <v>144</v>
      </c>
      <c r="E965" s="44">
        <f t="shared" ref="E965:E1028" si="158">C965*D965</f>
        <v>8.58306884765625E-4</v>
      </c>
      <c r="F965" s="45">
        <f t="shared" ref="F965:F1028" si="159">(B965-B964)*E965</f>
        <v>2.40325927734375E-2</v>
      </c>
      <c r="G965" s="40">
        <f t="shared" ref="G965:G1028" ca="1" si="160">G964+F965</f>
        <v>20929848.403549194</v>
      </c>
      <c r="H965" s="38">
        <f t="shared" ref="H965:H1028" si="161">F965</f>
        <v>2.40325927734375E-2</v>
      </c>
      <c r="I965" s="6">
        <f t="shared" ref="I965:I1028" si="162">$I$3</f>
        <v>15000</v>
      </c>
      <c r="J965" s="6">
        <f t="shared" ref="J965:J1028" si="163">H965*I965</f>
        <v>360.4888916015625</v>
      </c>
      <c r="K965" s="6">
        <f t="shared" ref="K965:K1028" ca="1" si="164">J965/(1+$K$3)^A965</f>
        <v>0.1736121173938707</v>
      </c>
    </row>
    <row r="966" spans="1:11">
      <c r="A966" s="39">
        <f t="shared" ca="1" si="156"/>
        <v>80.227397260273975</v>
      </c>
      <c r="B966" s="20">
        <v>74235</v>
      </c>
      <c r="C966" s="42">
        <f t="shared" si="155"/>
        <v>5.9604644775390625E-6</v>
      </c>
      <c r="D966">
        <f t="shared" si="157"/>
        <v>144</v>
      </c>
      <c r="E966" s="44">
        <f t="shared" si="158"/>
        <v>8.58306884765625E-4</v>
      </c>
      <c r="F966" s="45">
        <f t="shared" si="159"/>
        <v>2.6607513427734375E-2</v>
      </c>
      <c r="G966" s="40">
        <f t="shared" ca="1" si="160"/>
        <v>20929848.430156708</v>
      </c>
      <c r="H966" s="38">
        <f t="shared" si="161"/>
        <v>2.6607513427734375E-2</v>
      </c>
      <c r="I966" s="6">
        <f t="shared" si="162"/>
        <v>15000</v>
      </c>
      <c r="J966" s="6">
        <f t="shared" si="163"/>
        <v>399.11270141601563</v>
      </c>
      <c r="K966" s="6">
        <f t="shared" ca="1" si="164"/>
        <v>0.19066375994796322</v>
      </c>
    </row>
    <row r="967" spans="1:11">
      <c r="A967" s="39">
        <f t="shared" ca="1" si="156"/>
        <v>80.30958904109589</v>
      </c>
      <c r="B967" s="20">
        <v>74265</v>
      </c>
      <c r="C967" s="42">
        <f t="shared" si="155"/>
        <v>5.9604644775390625E-6</v>
      </c>
      <c r="D967">
        <f t="shared" si="157"/>
        <v>144</v>
      </c>
      <c r="E967" s="44">
        <f t="shared" si="158"/>
        <v>8.58306884765625E-4</v>
      </c>
      <c r="F967" s="45">
        <f t="shared" si="159"/>
        <v>2.574920654296875E-2</v>
      </c>
      <c r="G967" s="40">
        <f t="shared" ca="1" si="160"/>
        <v>20929848.455905914</v>
      </c>
      <c r="H967" s="38">
        <f t="shared" si="161"/>
        <v>2.574920654296875E-2</v>
      </c>
      <c r="I967" s="6">
        <f t="shared" si="162"/>
        <v>15000</v>
      </c>
      <c r="J967" s="6">
        <f t="shared" si="163"/>
        <v>386.23809814453125</v>
      </c>
      <c r="K967" s="6">
        <f t="shared" ca="1" si="164"/>
        <v>0.1830735384061806</v>
      </c>
    </row>
    <row r="968" spans="1:11">
      <c r="A968" s="39">
        <f t="shared" ca="1" si="156"/>
        <v>80.394520547945206</v>
      </c>
      <c r="B968" s="20">
        <v>74296</v>
      </c>
      <c r="C968" s="42">
        <f t="shared" si="155"/>
        <v>5.9604644775390625E-6</v>
      </c>
      <c r="D968">
        <f t="shared" si="157"/>
        <v>144</v>
      </c>
      <c r="E968" s="44">
        <f t="shared" si="158"/>
        <v>8.58306884765625E-4</v>
      </c>
      <c r="F968" s="45">
        <f t="shared" si="159"/>
        <v>2.6607513427734375E-2</v>
      </c>
      <c r="G968" s="40">
        <f t="shared" ca="1" si="160"/>
        <v>20929848.482513428</v>
      </c>
      <c r="H968" s="38">
        <f t="shared" si="161"/>
        <v>2.6607513427734375E-2</v>
      </c>
      <c r="I968" s="6">
        <f t="shared" si="162"/>
        <v>15000</v>
      </c>
      <c r="J968" s="6">
        <f t="shared" si="163"/>
        <v>399.11270141601563</v>
      </c>
      <c r="K968" s="6">
        <f t="shared" ca="1" si="164"/>
        <v>0.1876508221694192</v>
      </c>
    </row>
    <row r="969" spans="1:11">
      <c r="A969" s="39">
        <f t="shared" ca="1" si="156"/>
        <v>80.476712328767121</v>
      </c>
      <c r="B969" s="20">
        <v>74326</v>
      </c>
      <c r="C969" s="42">
        <f t="shared" si="155"/>
        <v>5.9604644775390625E-6</v>
      </c>
      <c r="D969">
        <f t="shared" si="157"/>
        <v>144</v>
      </c>
      <c r="E969" s="44">
        <f t="shared" si="158"/>
        <v>8.58306884765625E-4</v>
      </c>
      <c r="F969" s="45">
        <f t="shared" si="159"/>
        <v>2.574920654296875E-2</v>
      </c>
      <c r="G969" s="40">
        <f t="shared" ca="1" si="160"/>
        <v>20929848.508262634</v>
      </c>
      <c r="H969" s="38">
        <f t="shared" si="161"/>
        <v>2.574920654296875E-2</v>
      </c>
      <c r="I969" s="6">
        <f t="shared" si="162"/>
        <v>15000</v>
      </c>
      <c r="J969" s="6">
        <f t="shared" si="163"/>
        <v>386.23809814453125</v>
      </c>
      <c r="K969" s="6">
        <f t="shared" ca="1" si="164"/>
        <v>0.18018054405703809</v>
      </c>
    </row>
    <row r="970" spans="1:11">
      <c r="A970" s="39">
        <f t="shared" ca="1" si="156"/>
        <v>80.561643835616437</v>
      </c>
      <c r="B970" s="20">
        <v>74357</v>
      </c>
      <c r="C970" s="42">
        <f t="shared" si="155"/>
        <v>5.9604644775390625E-6</v>
      </c>
      <c r="D970">
        <f t="shared" si="157"/>
        <v>144</v>
      </c>
      <c r="E970" s="44">
        <f t="shared" si="158"/>
        <v>8.58306884765625E-4</v>
      </c>
      <c r="F970" s="45">
        <f t="shared" si="159"/>
        <v>2.6607513427734375E-2</v>
      </c>
      <c r="G970" s="40">
        <f t="shared" ca="1" si="160"/>
        <v>20929848.534870148</v>
      </c>
      <c r="H970" s="38">
        <f t="shared" si="161"/>
        <v>2.6607513427734375E-2</v>
      </c>
      <c r="I970" s="6">
        <f t="shared" si="162"/>
        <v>15000</v>
      </c>
      <c r="J970" s="6">
        <f t="shared" si="163"/>
        <v>399.11270141601563</v>
      </c>
      <c r="K970" s="6">
        <f t="shared" ca="1" si="164"/>
        <v>0.18468549592470757</v>
      </c>
    </row>
    <row r="971" spans="1:11">
      <c r="A971" s="39">
        <f t="shared" ca="1" si="156"/>
        <v>80.646575342465752</v>
      </c>
      <c r="B971" s="20">
        <v>74388</v>
      </c>
      <c r="C971" s="42">
        <f t="shared" si="155"/>
        <v>5.9604644775390625E-6</v>
      </c>
      <c r="D971">
        <f t="shared" si="157"/>
        <v>144</v>
      </c>
      <c r="E971" s="44">
        <f t="shared" si="158"/>
        <v>8.58306884765625E-4</v>
      </c>
      <c r="F971" s="45">
        <f t="shared" si="159"/>
        <v>2.6607513427734375E-2</v>
      </c>
      <c r="G971" s="40">
        <f t="shared" ca="1" si="160"/>
        <v>20929848.561477661</v>
      </c>
      <c r="H971" s="38">
        <f t="shared" si="161"/>
        <v>2.6607513427734375E-2</v>
      </c>
      <c r="I971" s="6">
        <f t="shared" si="162"/>
        <v>15000</v>
      </c>
      <c r="J971" s="6">
        <f t="shared" si="163"/>
        <v>399.11270141601563</v>
      </c>
      <c r="K971" s="6">
        <f t="shared" ca="1" si="164"/>
        <v>0.18319653149689435</v>
      </c>
    </row>
    <row r="972" spans="1:11">
      <c r="A972" s="39">
        <f t="shared" ca="1" si="156"/>
        <v>80.728767123287668</v>
      </c>
      <c r="B972" s="20">
        <v>74418</v>
      </c>
      <c r="C972" s="42">
        <f t="shared" si="155"/>
        <v>5.9604644775390625E-6</v>
      </c>
      <c r="D972">
        <f t="shared" si="157"/>
        <v>144</v>
      </c>
      <c r="E972" s="44">
        <f t="shared" si="158"/>
        <v>8.58306884765625E-4</v>
      </c>
      <c r="F972" s="45">
        <f t="shared" si="159"/>
        <v>2.574920654296875E-2</v>
      </c>
      <c r="G972" s="40">
        <f t="shared" ca="1" si="160"/>
        <v>20929848.587226868</v>
      </c>
      <c r="H972" s="38">
        <f t="shared" si="161"/>
        <v>2.574920654296875E-2</v>
      </c>
      <c r="I972" s="6">
        <f t="shared" si="162"/>
        <v>15000</v>
      </c>
      <c r="J972" s="6">
        <f t="shared" si="163"/>
        <v>386.23809814453125</v>
      </c>
      <c r="K972" s="6">
        <f t="shared" ca="1" si="164"/>
        <v>0.17590357629593176</v>
      </c>
    </row>
    <row r="973" spans="1:11">
      <c r="A973" s="39">
        <f t="shared" ca="1" si="156"/>
        <v>80.813698630136983</v>
      </c>
      <c r="B973" s="20">
        <v>74449</v>
      </c>
      <c r="C973" s="42">
        <f t="shared" si="155"/>
        <v>5.9604644775390625E-6</v>
      </c>
      <c r="D973">
        <f t="shared" si="157"/>
        <v>144</v>
      </c>
      <c r="E973" s="44">
        <f t="shared" si="158"/>
        <v>8.58306884765625E-4</v>
      </c>
      <c r="F973" s="45">
        <f t="shared" si="159"/>
        <v>2.6607513427734375E-2</v>
      </c>
      <c r="G973" s="40">
        <f t="shared" ca="1" si="160"/>
        <v>20929848.613834381</v>
      </c>
      <c r="H973" s="38">
        <f t="shared" si="161"/>
        <v>2.6607513427734375E-2</v>
      </c>
      <c r="I973" s="6">
        <f t="shared" si="162"/>
        <v>15000</v>
      </c>
      <c r="J973" s="6">
        <f t="shared" si="163"/>
        <v>399.11270141601563</v>
      </c>
      <c r="K973" s="6">
        <f t="shared" ca="1" si="164"/>
        <v>0.18030159356639372</v>
      </c>
    </row>
    <row r="974" spans="1:11">
      <c r="A974" s="39">
        <f t="shared" ca="1" si="156"/>
        <v>80.895890410958899</v>
      </c>
      <c r="B974" s="20">
        <v>74479</v>
      </c>
      <c r="C974" s="42">
        <f t="shared" si="155"/>
        <v>5.9604644775390625E-6</v>
      </c>
      <c r="D974">
        <f t="shared" si="157"/>
        <v>144</v>
      </c>
      <c r="E974" s="44">
        <f t="shared" si="158"/>
        <v>8.58306884765625E-4</v>
      </c>
      <c r="F974" s="45">
        <f t="shared" si="159"/>
        <v>2.574920654296875E-2</v>
      </c>
      <c r="G974" s="40">
        <f t="shared" ca="1" si="160"/>
        <v>20929848.639583588</v>
      </c>
      <c r="H974" s="38">
        <f t="shared" si="161"/>
        <v>2.574920654296875E-2</v>
      </c>
      <c r="I974" s="6">
        <f t="shared" si="162"/>
        <v>15000</v>
      </c>
      <c r="J974" s="6">
        <f t="shared" si="163"/>
        <v>386.23809814453125</v>
      </c>
      <c r="K974" s="6">
        <f t="shared" ca="1" si="164"/>
        <v>0.17312388428446787</v>
      </c>
    </row>
    <row r="975" spans="1:11">
      <c r="A975" s="39">
        <f t="shared" ca="1" si="156"/>
        <v>80.980821917808214</v>
      </c>
      <c r="B975" s="20">
        <v>74510</v>
      </c>
      <c r="C975" s="42">
        <f t="shared" si="155"/>
        <v>5.9604644775390625E-6</v>
      </c>
      <c r="D975">
        <f t="shared" si="157"/>
        <v>144</v>
      </c>
      <c r="E975" s="44">
        <f t="shared" si="158"/>
        <v>8.58306884765625E-4</v>
      </c>
      <c r="F975" s="45">
        <f t="shared" si="159"/>
        <v>2.6607513427734375E-2</v>
      </c>
      <c r="G975" s="40">
        <f t="shared" ca="1" si="160"/>
        <v>20929848.666191101</v>
      </c>
      <c r="H975" s="38">
        <f t="shared" si="161"/>
        <v>2.6607513427734375E-2</v>
      </c>
      <c r="I975" s="6">
        <f t="shared" si="162"/>
        <v>15000</v>
      </c>
      <c r="J975" s="6">
        <f t="shared" si="163"/>
        <v>399.11270141601563</v>
      </c>
      <c r="K975" s="6">
        <f t="shared" ca="1" si="164"/>
        <v>0.17745240249339622</v>
      </c>
    </row>
    <row r="976" spans="1:11">
      <c r="A976" s="39">
        <f t="shared" ca="1" si="156"/>
        <v>81.06575342465753</v>
      </c>
      <c r="B976" s="20">
        <v>74541</v>
      </c>
      <c r="C976" s="42">
        <f t="shared" si="155"/>
        <v>5.9604644775390625E-6</v>
      </c>
      <c r="D976">
        <f t="shared" si="157"/>
        <v>144</v>
      </c>
      <c r="E976" s="44">
        <f t="shared" si="158"/>
        <v>8.58306884765625E-4</v>
      </c>
      <c r="F976" s="45">
        <f t="shared" si="159"/>
        <v>2.6607513427734375E-2</v>
      </c>
      <c r="G976" s="40">
        <f t="shared" ca="1" si="160"/>
        <v>20929848.692798615</v>
      </c>
      <c r="H976" s="38">
        <f t="shared" si="161"/>
        <v>2.6607513427734375E-2</v>
      </c>
      <c r="I976" s="6">
        <f t="shared" si="162"/>
        <v>15000</v>
      </c>
      <c r="J976" s="6">
        <f t="shared" si="163"/>
        <v>399.11270141601563</v>
      </c>
      <c r="K976" s="6">
        <f t="shared" ca="1" si="164"/>
        <v>0.17602175243817816</v>
      </c>
    </row>
    <row r="977" spans="1:11">
      <c r="A977" s="39">
        <f t="shared" ca="1" si="156"/>
        <v>81.145205479452059</v>
      </c>
      <c r="B977" s="20">
        <v>74570</v>
      </c>
      <c r="C977" s="42">
        <f t="shared" si="155"/>
        <v>5.9604644775390625E-6</v>
      </c>
      <c r="D977">
        <f t="shared" si="157"/>
        <v>144</v>
      </c>
      <c r="E977" s="44">
        <f t="shared" si="158"/>
        <v>8.58306884765625E-4</v>
      </c>
      <c r="F977" s="45">
        <f t="shared" si="159"/>
        <v>2.4890899658203125E-2</v>
      </c>
      <c r="G977" s="40">
        <f t="shared" ca="1" si="160"/>
        <v>20929848.717689514</v>
      </c>
      <c r="H977" s="38">
        <f t="shared" si="161"/>
        <v>2.4890899658203125E-2</v>
      </c>
      <c r="I977" s="6">
        <f t="shared" si="162"/>
        <v>15000</v>
      </c>
      <c r="J977" s="6">
        <f t="shared" si="163"/>
        <v>373.36349487304688</v>
      </c>
      <c r="K977" s="6">
        <f t="shared" ca="1" si="164"/>
        <v>0.16342327541352711</v>
      </c>
    </row>
    <row r="978" spans="1:11">
      <c r="A978" s="39">
        <f t="shared" ca="1" si="156"/>
        <v>81.230136986301375</v>
      </c>
      <c r="B978" s="20">
        <v>74601</v>
      </c>
      <c r="C978" s="42">
        <f t="shared" si="155"/>
        <v>5.9604644775390625E-6</v>
      </c>
      <c r="D978">
        <f t="shared" si="157"/>
        <v>144</v>
      </c>
      <c r="E978" s="44">
        <f t="shared" si="158"/>
        <v>8.58306884765625E-4</v>
      </c>
      <c r="F978" s="45">
        <f t="shared" si="159"/>
        <v>2.6607513427734375E-2</v>
      </c>
      <c r="G978" s="40">
        <f t="shared" ca="1" si="160"/>
        <v>20929848.744297028</v>
      </c>
      <c r="H978" s="38">
        <f t="shared" si="161"/>
        <v>2.6607513427734375E-2</v>
      </c>
      <c r="I978" s="6">
        <f t="shared" si="162"/>
        <v>15000</v>
      </c>
      <c r="J978" s="6">
        <f t="shared" si="163"/>
        <v>399.11270141601563</v>
      </c>
      <c r="K978" s="6">
        <f t="shared" ca="1" si="164"/>
        <v>0.17328543600536397</v>
      </c>
    </row>
    <row r="979" spans="1:11">
      <c r="A979" s="39">
        <f t="shared" ca="1" si="156"/>
        <v>81.31232876712329</v>
      </c>
      <c r="B979" s="20">
        <v>74631</v>
      </c>
      <c r="C979" s="42">
        <f t="shared" si="155"/>
        <v>2.9802322387695313E-6</v>
      </c>
      <c r="D979">
        <f t="shared" si="157"/>
        <v>144</v>
      </c>
      <c r="E979" s="44">
        <f t="shared" si="158"/>
        <v>4.291534423828125E-4</v>
      </c>
      <c r="F979" s="45">
        <f t="shared" si="159"/>
        <v>1.2874603271484375E-2</v>
      </c>
      <c r="G979" s="40">
        <f t="shared" ca="1" si="160"/>
        <v>20929848.757171631</v>
      </c>
      <c r="H979" s="38">
        <f t="shared" si="161"/>
        <v>1.2874603271484375E-2</v>
      </c>
      <c r="I979" s="6">
        <f t="shared" si="162"/>
        <v>15000</v>
      </c>
      <c r="J979" s="6">
        <f t="shared" si="163"/>
        <v>193.11904907226563</v>
      </c>
      <c r="K979" s="6">
        <f t="shared" ca="1" si="164"/>
        <v>8.3193518087595744E-2</v>
      </c>
    </row>
    <row r="980" spans="1:11">
      <c r="A980" s="39">
        <f t="shared" ca="1" si="156"/>
        <v>81.397260273972606</v>
      </c>
      <c r="B980" s="20">
        <v>74662</v>
      </c>
      <c r="C980" s="42">
        <f t="shared" si="155"/>
        <v>2.9802322387695313E-6</v>
      </c>
      <c r="D980">
        <f t="shared" si="157"/>
        <v>144</v>
      </c>
      <c r="E980" s="44">
        <f t="shared" si="158"/>
        <v>4.291534423828125E-4</v>
      </c>
      <c r="F980" s="45">
        <f t="shared" si="159"/>
        <v>1.3303756713867188E-2</v>
      </c>
      <c r="G980" s="40">
        <f t="shared" ca="1" si="160"/>
        <v>20929848.770475388</v>
      </c>
      <c r="H980" s="38">
        <f t="shared" si="161"/>
        <v>1.3303756713867188E-2</v>
      </c>
      <c r="I980" s="6">
        <f t="shared" si="162"/>
        <v>15000</v>
      </c>
      <c r="J980" s="6">
        <f t="shared" si="163"/>
        <v>199.55635070800781</v>
      </c>
      <c r="K980" s="6">
        <f t="shared" ca="1" si="164"/>
        <v>8.5273558397431032E-2</v>
      </c>
    </row>
    <row r="981" spans="1:11">
      <c r="A981" s="39">
        <f t="shared" ca="1" si="156"/>
        <v>81.479452054794521</v>
      </c>
      <c r="B981" s="20">
        <v>74692</v>
      </c>
      <c r="C981" s="42">
        <f t="shared" si="155"/>
        <v>2.9802322387695313E-6</v>
      </c>
      <c r="D981">
        <f t="shared" si="157"/>
        <v>144</v>
      </c>
      <c r="E981" s="44">
        <f t="shared" si="158"/>
        <v>4.291534423828125E-4</v>
      </c>
      <c r="F981" s="45">
        <f t="shared" si="159"/>
        <v>1.2874603271484375E-2</v>
      </c>
      <c r="G981" s="40">
        <f t="shared" ca="1" si="160"/>
        <v>20929848.783349991</v>
      </c>
      <c r="H981" s="38">
        <f t="shared" si="161"/>
        <v>1.2874603271484375E-2</v>
      </c>
      <c r="I981" s="6">
        <f t="shared" si="162"/>
        <v>15000</v>
      </c>
      <c r="J981" s="6">
        <f t="shared" si="163"/>
        <v>193.11904907226563</v>
      </c>
      <c r="K981" s="6">
        <f t="shared" ca="1" si="164"/>
        <v>8.1878863988439646E-2</v>
      </c>
    </row>
    <row r="982" spans="1:11">
      <c r="A982" s="39">
        <f t="shared" ca="1" si="156"/>
        <v>81.564383561643837</v>
      </c>
      <c r="B982" s="20">
        <v>74723</v>
      </c>
      <c r="C982" s="42">
        <f t="shared" si="155"/>
        <v>2.9802322387695313E-6</v>
      </c>
      <c r="D982">
        <f t="shared" si="157"/>
        <v>144</v>
      </c>
      <c r="E982" s="44">
        <f t="shared" si="158"/>
        <v>4.291534423828125E-4</v>
      </c>
      <c r="F982" s="45">
        <f t="shared" si="159"/>
        <v>1.3303756713867188E-2</v>
      </c>
      <c r="G982" s="40">
        <f t="shared" ca="1" si="160"/>
        <v>20929848.796653748</v>
      </c>
      <c r="H982" s="38">
        <f t="shared" si="161"/>
        <v>1.3303756713867188E-2</v>
      </c>
      <c r="I982" s="6">
        <f t="shared" si="162"/>
        <v>15000</v>
      </c>
      <c r="J982" s="6">
        <f t="shared" si="163"/>
        <v>199.55635070800781</v>
      </c>
      <c r="K982" s="6">
        <f t="shared" ca="1" si="164"/>
        <v>8.392603474806723E-2</v>
      </c>
    </row>
    <row r="983" spans="1:11">
      <c r="A983" s="39">
        <f t="shared" ca="1" si="156"/>
        <v>81.649315068493152</v>
      </c>
      <c r="B983" s="20">
        <v>74754</v>
      </c>
      <c r="C983" s="42">
        <f t="shared" si="155"/>
        <v>2.9802322387695313E-6</v>
      </c>
      <c r="D983">
        <f t="shared" si="157"/>
        <v>144</v>
      </c>
      <c r="E983" s="44">
        <f t="shared" si="158"/>
        <v>4.291534423828125E-4</v>
      </c>
      <c r="F983" s="45">
        <f t="shared" si="159"/>
        <v>1.3303756713867188E-2</v>
      </c>
      <c r="G983" s="40">
        <f t="shared" ca="1" si="160"/>
        <v>20929848.809957504</v>
      </c>
      <c r="H983" s="38">
        <f t="shared" si="161"/>
        <v>1.3303756713867188E-2</v>
      </c>
      <c r="I983" s="6">
        <f t="shared" si="162"/>
        <v>15000</v>
      </c>
      <c r="J983" s="6">
        <f t="shared" si="163"/>
        <v>199.55635070800781</v>
      </c>
      <c r="K983" s="6">
        <f t="shared" ca="1" si="164"/>
        <v>8.3249409441452857E-2</v>
      </c>
    </row>
    <row r="984" spans="1:11">
      <c r="A984" s="39">
        <f t="shared" ca="1" si="156"/>
        <v>81.731506849315068</v>
      </c>
      <c r="B984" s="20">
        <v>74784</v>
      </c>
      <c r="C984" s="42">
        <f t="shared" si="155"/>
        <v>2.9802322387695313E-6</v>
      </c>
      <c r="D984">
        <f t="shared" si="157"/>
        <v>144</v>
      </c>
      <c r="E984" s="44">
        <f t="shared" si="158"/>
        <v>4.291534423828125E-4</v>
      </c>
      <c r="F984" s="45">
        <f t="shared" si="159"/>
        <v>1.2874603271484375E-2</v>
      </c>
      <c r="G984" s="40">
        <f t="shared" ca="1" si="160"/>
        <v>20929848.822832108</v>
      </c>
      <c r="H984" s="38">
        <f t="shared" si="161"/>
        <v>1.2874603271484375E-2</v>
      </c>
      <c r="I984" s="6">
        <f t="shared" si="162"/>
        <v>15000</v>
      </c>
      <c r="J984" s="6">
        <f t="shared" si="163"/>
        <v>193.11904907226563</v>
      </c>
      <c r="K984" s="6">
        <f t="shared" ca="1" si="164"/>
        <v>7.9935295311658841E-2</v>
      </c>
    </row>
    <row r="985" spans="1:11">
      <c r="A985" s="39">
        <f t="shared" ca="1" si="156"/>
        <v>81.816438356164383</v>
      </c>
      <c r="B985" s="20">
        <v>74815</v>
      </c>
      <c r="C985" s="42">
        <f t="shared" si="155"/>
        <v>2.9802322387695313E-6</v>
      </c>
      <c r="D985">
        <f t="shared" si="157"/>
        <v>144</v>
      </c>
      <c r="E985" s="44">
        <f t="shared" si="158"/>
        <v>4.291534423828125E-4</v>
      </c>
      <c r="F985" s="45">
        <f t="shared" si="159"/>
        <v>1.3303756713867188E-2</v>
      </c>
      <c r="G985" s="40">
        <f t="shared" ca="1" si="160"/>
        <v>20929848.836135864</v>
      </c>
      <c r="H985" s="38">
        <f t="shared" si="161"/>
        <v>1.3303756713867188E-2</v>
      </c>
      <c r="I985" s="6">
        <f t="shared" si="162"/>
        <v>15000</v>
      </c>
      <c r="J985" s="6">
        <f t="shared" si="163"/>
        <v>199.55635070800781</v>
      </c>
      <c r="K985" s="6">
        <f t="shared" ca="1" si="164"/>
        <v>8.1933872126883522E-2</v>
      </c>
    </row>
    <row r="986" spans="1:11">
      <c r="A986" s="39">
        <f t="shared" ca="1" si="156"/>
        <v>81.898630136986299</v>
      </c>
      <c r="B986" s="20">
        <v>74845</v>
      </c>
      <c r="C986" s="42">
        <f t="shared" si="155"/>
        <v>2.9802322387695313E-6</v>
      </c>
      <c r="D986">
        <f t="shared" si="157"/>
        <v>144</v>
      </c>
      <c r="E986" s="44">
        <f t="shared" si="158"/>
        <v>4.291534423828125E-4</v>
      </c>
      <c r="F986" s="45">
        <f t="shared" si="159"/>
        <v>1.2874603271484375E-2</v>
      </c>
      <c r="G986" s="40">
        <f t="shared" ca="1" si="160"/>
        <v>20929848.849010468</v>
      </c>
      <c r="H986" s="38">
        <f t="shared" si="161"/>
        <v>1.2874603271484375E-2</v>
      </c>
      <c r="I986" s="6">
        <f t="shared" si="162"/>
        <v>15000</v>
      </c>
      <c r="J986" s="6">
        <f t="shared" si="163"/>
        <v>193.11904907226563</v>
      </c>
      <c r="K986" s="6">
        <f t="shared" ca="1" si="164"/>
        <v>7.8672128828687432E-2</v>
      </c>
    </row>
    <row r="987" spans="1:11">
      <c r="A987" s="39">
        <f t="shared" ca="1" si="156"/>
        <v>81.983561643835614</v>
      </c>
      <c r="B987" s="20">
        <v>74876</v>
      </c>
      <c r="C987" s="42">
        <f t="shared" si="155"/>
        <v>2.9802322387695313E-6</v>
      </c>
      <c r="D987">
        <f t="shared" si="157"/>
        <v>144</v>
      </c>
      <c r="E987" s="44">
        <f t="shared" si="158"/>
        <v>4.291534423828125E-4</v>
      </c>
      <c r="F987" s="45">
        <f t="shared" si="159"/>
        <v>1.3303756713867188E-2</v>
      </c>
      <c r="G987" s="40">
        <f t="shared" ca="1" si="160"/>
        <v>20929848.862314224</v>
      </c>
      <c r="H987" s="38">
        <f t="shared" si="161"/>
        <v>1.3303756713867188E-2</v>
      </c>
      <c r="I987" s="6">
        <f t="shared" si="162"/>
        <v>15000</v>
      </c>
      <c r="J987" s="6">
        <f t="shared" si="163"/>
        <v>199.55635070800781</v>
      </c>
      <c r="K987" s="6">
        <f t="shared" ca="1" si="164"/>
        <v>8.063912340934612E-2</v>
      </c>
    </row>
    <row r="988" spans="1:11">
      <c r="A988" s="39">
        <f t="shared" ca="1" si="156"/>
        <v>82.06849315068493</v>
      </c>
      <c r="B988" s="20">
        <v>74907</v>
      </c>
      <c r="C988" s="42">
        <f t="shared" si="155"/>
        <v>2.9802322387695313E-6</v>
      </c>
      <c r="D988">
        <f t="shared" si="157"/>
        <v>144</v>
      </c>
      <c r="E988" s="44">
        <f t="shared" si="158"/>
        <v>4.291534423828125E-4</v>
      </c>
      <c r="F988" s="45">
        <f t="shared" si="159"/>
        <v>1.3303756713867188E-2</v>
      </c>
      <c r="G988" s="40">
        <f t="shared" ca="1" si="160"/>
        <v>20929848.875617981</v>
      </c>
      <c r="H988" s="38">
        <f t="shared" si="161"/>
        <v>1.3303756713867188E-2</v>
      </c>
      <c r="I988" s="6">
        <f t="shared" si="162"/>
        <v>15000</v>
      </c>
      <c r="J988" s="6">
        <f t="shared" si="163"/>
        <v>199.55635070800781</v>
      </c>
      <c r="K988" s="6">
        <f t="shared" ca="1" si="164"/>
        <v>7.9988997715147031E-2</v>
      </c>
    </row>
    <row r="989" spans="1:11">
      <c r="A989" s="39">
        <f t="shared" ca="1" si="156"/>
        <v>82.145205479452059</v>
      </c>
      <c r="B989" s="20">
        <v>74935</v>
      </c>
      <c r="C989" s="42">
        <f t="shared" si="155"/>
        <v>2.9802322387695313E-6</v>
      </c>
      <c r="D989">
        <f t="shared" si="157"/>
        <v>144</v>
      </c>
      <c r="E989" s="44">
        <f t="shared" si="158"/>
        <v>4.291534423828125E-4</v>
      </c>
      <c r="F989" s="45">
        <f t="shared" si="159"/>
        <v>1.201629638671875E-2</v>
      </c>
      <c r="G989" s="40">
        <f t="shared" ca="1" si="160"/>
        <v>20929848.887634277</v>
      </c>
      <c r="H989" s="38">
        <f t="shared" si="161"/>
        <v>1.201629638671875E-2</v>
      </c>
      <c r="I989" s="6">
        <f t="shared" si="162"/>
        <v>15000</v>
      </c>
      <c r="J989" s="6">
        <f t="shared" si="163"/>
        <v>180.24444580078125</v>
      </c>
      <c r="K989" s="6">
        <f t="shared" ca="1" si="164"/>
        <v>7.172181366110908E-2</v>
      </c>
    </row>
    <row r="990" spans="1:11">
      <c r="A990" s="39">
        <f t="shared" ca="1" si="156"/>
        <v>82.230136986301375</v>
      </c>
      <c r="B990" s="20">
        <v>74966</v>
      </c>
      <c r="C990" s="42">
        <f t="shared" si="155"/>
        <v>2.9802322387695313E-6</v>
      </c>
      <c r="D990">
        <f t="shared" si="157"/>
        <v>144</v>
      </c>
      <c r="E990" s="44">
        <f t="shared" si="158"/>
        <v>4.291534423828125E-4</v>
      </c>
      <c r="F990" s="45">
        <f t="shared" si="159"/>
        <v>1.3303756713867188E-2</v>
      </c>
      <c r="G990" s="40">
        <f t="shared" ca="1" si="160"/>
        <v>20929848.900938034</v>
      </c>
      <c r="H990" s="38">
        <f t="shared" si="161"/>
        <v>1.3303756713867188E-2</v>
      </c>
      <c r="I990" s="6">
        <f t="shared" si="162"/>
        <v>15000</v>
      </c>
      <c r="J990" s="6">
        <f t="shared" si="163"/>
        <v>199.55635070800781</v>
      </c>
      <c r="K990" s="6">
        <f t="shared" ca="1" si="164"/>
        <v>7.8766107275165448E-2</v>
      </c>
    </row>
    <row r="991" spans="1:11">
      <c r="A991" s="39">
        <f t="shared" ca="1" si="156"/>
        <v>82.31232876712329</v>
      </c>
      <c r="B991" s="20">
        <v>74996</v>
      </c>
      <c r="C991" s="42">
        <f t="shared" si="155"/>
        <v>2.9802322387695313E-6</v>
      </c>
      <c r="D991">
        <f t="shared" si="157"/>
        <v>144</v>
      </c>
      <c r="E991" s="44">
        <f t="shared" si="158"/>
        <v>4.291534423828125E-4</v>
      </c>
      <c r="F991" s="45">
        <f t="shared" si="159"/>
        <v>1.2874603271484375E-2</v>
      </c>
      <c r="G991" s="40">
        <f t="shared" ca="1" si="160"/>
        <v>20929848.913812637</v>
      </c>
      <c r="H991" s="38">
        <f t="shared" si="161"/>
        <v>1.2874603271484375E-2</v>
      </c>
      <c r="I991" s="6">
        <f t="shared" si="162"/>
        <v>15000</v>
      </c>
      <c r="J991" s="6">
        <f t="shared" si="163"/>
        <v>193.11904907226563</v>
      </c>
      <c r="K991" s="6">
        <f t="shared" ca="1" si="164"/>
        <v>7.5630470988723345E-2</v>
      </c>
    </row>
    <row r="992" spans="1:11">
      <c r="A992" s="39">
        <f t="shared" ca="1" si="156"/>
        <v>82.397260273972606</v>
      </c>
      <c r="B992" s="20">
        <v>75027</v>
      </c>
      <c r="C992" s="42">
        <f t="shared" si="155"/>
        <v>2.9802322387695313E-6</v>
      </c>
      <c r="D992">
        <f t="shared" si="157"/>
        <v>144</v>
      </c>
      <c r="E992" s="44">
        <f t="shared" si="158"/>
        <v>4.291534423828125E-4</v>
      </c>
      <c r="F992" s="45">
        <f t="shared" si="159"/>
        <v>1.3303756713867188E-2</v>
      </c>
      <c r="G992" s="40">
        <f t="shared" ca="1" si="160"/>
        <v>20929848.927116394</v>
      </c>
      <c r="H992" s="38">
        <f t="shared" si="161"/>
        <v>1.3303756713867188E-2</v>
      </c>
      <c r="I992" s="6">
        <f t="shared" si="162"/>
        <v>15000</v>
      </c>
      <c r="J992" s="6">
        <f t="shared" si="163"/>
        <v>199.55635070800781</v>
      </c>
      <c r="K992" s="6">
        <f t="shared" ca="1" si="164"/>
        <v>7.75214167249373E-2</v>
      </c>
    </row>
    <row r="993" spans="1:11">
      <c r="A993" s="39">
        <f t="shared" ca="1" si="156"/>
        <v>82.479452054794521</v>
      </c>
      <c r="B993" s="20">
        <v>75057</v>
      </c>
      <c r="C993" s="42">
        <f t="shared" si="155"/>
        <v>2.9802322387695313E-6</v>
      </c>
      <c r="D993">
        <f t="shared" si="157"/>
        <v>144</v>
      </c>
      <c r="E993" s="44">
        <f t="shared" si="158"/>
        <v>4.291534423828125E-4</v>
      </c>
      <c r="F993" s="45">
        <f t="shared" si="159"/>
        <v>1.2874603271484375E-2</v>
      </c>
      <c r="G993" s="40">
        <f t="shared" ca="1" si="160"/>
        <v>20929848.939990997</v>
      </c>
      <c r="H993" s="38">
        <f t="shared" si="161"/>
        <v>1.2874603271484375E-2</v>
      </c>
      <c r="I993" s="6">
        <f t="shared" si="162"/>
        <v>15000</v>
      </c>
      <c r="J993" s="6">
        <f t="shared" si="163"/>
        <v>193.11904907226563</v>
      </c>
      <c r="K993" s="6">
        <f t="shared" ca="1" si="164"/>
        <v>7.4435330898581439E-2</v>
      </c>
    </row>
    <row r="994" spans="1:11">
      <c r="A994" s="39">
        <f t="shared" ca="1" si="156"/>
        <v>82.564383561643837</v>
      </c>
      <c r="B994" s="20">
        <v>75088</v>
      </c>
      <c r="C994" s="42">
        <f t="shared" si="155"/>
        <v>2.9802322387695313E-6</v>
      </c>
      <c r="D994">
        <f t="shared" si="157"/>
        <v>144</v>
      </c>
      <c r="E994" s="44">
        <f t="shared" si="158"/>
        <v>4.291534423828125E-4</v>
      </c>
      <c r="F994" s="45">
        <f t="shared" si="159"/>
        <v>1.3303756713867188E-2</v>
      </c>
      <c r="G994" s="40">
        <f t="shared" ca="1" si="160"/>
        <v>20929848.953294754</v>
      </c>
      <c r="H994" s="38">
        <f t="shared" si="161"/>
        <v>1.3303756713867188E-2</v>
      </c>
      <c r="I994" s="6">
        <f t="shared" si="162"/>
        <v>15000</v>
      </c>
      <c r="J994" s="6">
        <f t="shared" si="163"/>
        <v>199.55635070800781</v>
      </c>
      <c r="K994" s="6">
        <f t="shared" ca="1" si="164"/>
        <v>7.6296395225515679E-2</v>
      </c>
    </row>
    <row r="995" spans="1:11">
      <c r="A995" s="39">
        <f t="shared" ca="1" si="156"/>
        <v>82.649315068493152</v>
      </c>
      <c r="B995" s="20">
        <v>75119</v>
      </c>
      <c r="C995" s="42">
        <f t="shared" si="155"/>
        <v>2.9802322387695313E-6</v>
      </c>
      <c r="D995">
        <f t="shared" si="157"/>
        <v>144</v>
      </c>
      <c r="E995" s="44">
        <f t="shared" si="158"/>
        <v>4.291534423828125E-4</v>
      </c>
      <c r="F995" s="45">
        <f t="shared" si="159"/>
        <v>1.3303756713867188E-2</v>
      </c>
      <c r="G995" s="40">
        <f t="shared" ca="1" si="160"/>
        <v>20929848.966598511</v>
      </c>
      <c r="H995" s="38">
        <f t="shared" si="161"/>
        <v>1.3303756713867188E-2</v>
      </c>
      <c r="I995" s="6">
        <f t="shared" si="162"/>
        <v>15000</v>
      </c>
      <c r="J995" s="6">
        <f t="shared" si="163"/>
        <v>199.55635070800781</v>
      </c>
      <c r="K995" s="6">
        <f t="shared" ca="1" si="164"/>
        <v>7.5681281310411685E-2</v>
      </c>
    </row>
    <row r="996" spans="1:11">
      <c r="A996" s="39">
        <f t="shared" ca="1" si="156"/>
        <v>82.731506849315068</v>
      </c>
      <c r="B996" s="20">
        <v>75149</v>
      </c>
      <c r="C996" s="42">
        <f t="shared" si="155"/>
        <v>2.9802322387695313E-6</v>
      </c>
      <c r="D996">
        <f t="shared" si="157"/>
        <v>144</v>
      </c>
      <c r="E996" s="44">
        <f t="shared" si="158"/>
        <v>4.291534423828125E-4</v>
      </c>
      <c r="F996" s="45">
        <f t="shared" si="159"/>
        <v>1.2874603271484375E-2</v>
      </c>
      <c r="G996" s="40">
        <f t="shared" ca="1" si="160"/>
        <v>20929848.979473114</v>
      </c>
      <c r="H996" s="38">
        <f t="shared" si="161"/>
        <v>1.2874603271484375E-2</v>
      </c>
      <c r="I996" s="6">
        <f t="shared" si="162"/>
        <v>15000</v>
      </c>
      <c r="J996" s="6">
        <f t="shared" si="163"/>
        <v>193.11904907226563</v>
      </c>
      <c r="K996" s="6">
        <f t="shared" ca="1" si="164"/>
        <v>7.2668450283326219E-2</v>
      </c>
    </row>
    <row r="997" spans="1:11">
      <c r="A997" s="39">
        <f t="shared" ca="1" si="156"/>
        <v>82.816438356164383</v>
      </c>
      <c r="B997" s="20">
        <v>75180</v>
      </c>
      <c r="C997" s="42">
        <f t="shared" si="155"/>
        <v>2.9802322387695313E-6</v>
      </c>
      <c r="D997">
        <f t="shared" si="157"/>
        <v>144</v>
      </c>
      <c r="E997" s="44">
        <f t="shared" si="158"/>
        <v>4.291534423828125E-4</v>
      </c>
      <c r="F997" s="45">
        <f t="shared" si="159"/>
        <v>1.3303756713867188E-2</v>
      </c>
      <c r="G997" s="40">
        <f t="shared" ca="1" si="160"/>
        <v>20929848.992776871</v>
      </c>
      <c r="H997" s="38">
        <f t="shared" si="161"/>
        <v>1.3303756713867188E-2</v>
      </c>
      <c r="I997" s="6">
        <f t="shared" si="162"/>
        <v>15000</v>
      </c>
      <c r="J997" s="6">
        <f t="shared" si="163"/>
        <v>199.55635070800781</v>
      </c>
      <c r="K997" s="6">
        <f t="shared" ca="1" si="164"/>
        <v>7.4485338297166845E-2</v>
      </c>
    </row>
    <row r="998" spans="1:11">
      <c r="A998" s="39">
        <f t="shared" ca="1" si="156"/>
        <v>82.898630136986299</v>
      </c>
      <c r="B998" s="20">
        <v>75210</v>
      </c>
      <c r="C998" s="42">
        <f t="shared" si="155"/>
        <v>2.9802322387695313E-6</v>
      </c>
      <c r="D998">
        <f t="shared" si="157"/>
        <v>144</v>
      </c>
      <c r="E998" s="44">
        <f t="shared" si="158"/>
        <v>4.291534423828125E-4</v>
      </c>
      <c r="F998" s="45">
        <f t="shared" si="159"/>
        <v>1.2874603271484375E-2</v>
      </c>
      <c r="G998" s="40">
        <f t="shared" ca="1" si="160"/>
        <v>20929849.005651474</v>
      </c>
      <c r="H998" s="38">
        <f t="shared" si="161"/>
        <v>1.2874603271484375E-2</v>
      </c>
      <c r="I998" s="6">
        <f t="shared" si="162"/>
        <v>15000</v>
      </c>
      <c r="J998" s="6">
        <f t="shared" si="163"/>
        <v>193.11904907226563</v>
      </c>
      <c r="K998" s="6">
        <f t="shared" ca="1" si="164"/>
        <v>7.1520117116988594E-2</v>
      </c>
    </row>
    <row r="999" spans="1:11">
      <c r="A999" s="39">
        <f t="shared" ca="1" si="156"/>
        <v>82.983561643835614</v>
      </c>
      <c r="B999" s="20">
        <v>75241</v>
      </c>
      <c r="C999" s="42">
        <f t="shared" si="155"/>
        <v>2.9802322387695313E-6</v>
      </c>
      <c r="D999">
        <f t="shared" si="157"/>
        <v>144</v>
      </c>
      <c r="E999" s="44">
        <f t="shared" si="158"/>
        <v>4.291534423828125E-4</v>
      </c>
      <c r="F999" s="45">
        <f t="shared" si="159"/>
        <v>1.3303756713867188E-2</v>
      </c>
      <c r="G999" s="40">
        <f t="shared" ca="1" si="160"/>
        <v>20929849.018955231</v>
      </c>
      <c r="H999" s="38">
        <f t="shared" si="161"/>
        <v>1.3303756713867188E-2</v>
      </c>
      <c r="I999" s="6">
        <f t="shared" si="162"/>
        <v>15000</v>
      </c>
      <c r="J999" s="6">
        <f t="shared" si="163"/>
        <v>199.55635070800781</v>
      </c>
      <c r="K999" s="6">
        <f t="shared" ca="1" si="164"/>
        <v>7.3308294008496477E-2</v>
      </c>
    </row>
    <row r="1000" spans="1:11">
      <c r="A1000" s="39">
        <f t="shared" ca="1" si="156"/>
        <v>83.06849315068493</v>
      </c>
      <c r="B1000" s="20">
        <v>75272</v>
      </c>
      <c r="C1000" s="42">
        <f t="shared" si="155"/>
        <v>2.9802322387695313E-6</v>
      </c>
      <c r="D1000">
        <f t="shared" si="157"/>
        <v>144</v>
      </c>
      <c r="E1000" s="44">
        <f t="shared" si="158"/>
        <v>4.291534423828125E-4</v>
      </c>
      <c r="F1000" s="45">
        <f t="shared" si="159"/>
        <v>1.3303756713867188E-2</v>
      </c>
      <c r="G1000" s="40">
        <f t="shared" ca="1" si="160"/>
        <v>20929849.032258987</v>
      </c>
      <c r="H1000" s="38">
        <f t="shared" si="161"/>
        <v>1.3303756713867188E-2</v>
      </c>
      <c r="I1000" s="6">
        <f t="shared" si="162"/>
        <v>15000</v>
      </c>
      <c r="J1000" s="6">
        <f t="shared" si="163"/>
        <v>199.55635070800781</v>
      </c>
      <c r="K1000" s="6">
        <f t="shared" ca="1" si="164"/>
        <v>7.271727065013367E-2</v>
      </c>
    </row>
    <row r="1001" spans="1:11">
      <c r="A1001" s="39">
        <f t="shared" ca="1" si="156"/>
        <v>83.145205479452059</v>
      </c>
      <c r="B1001" s="20">
        <v>75300</v>
      </c>
      <c r="C1001" s="42">
        <f t="shared" si="155"/>
        <v>2.9802322387695313E-6</v>
      </c>
      <c r="D1001">
        <f t="shared" si="157"/>
        <v>144</v>
      </c>
      <c r="E1001" s="44">
        <f t="shared" si="158"/>
        <v>4.291534423828125E-4</v>
      </c>
      <c r="F1001" s="45">
        <f t="shared" si="159"/>
        <v>1.201629638671875E-2</v>
      </c>
      <c r="G1001" s="40">
        <f t="shared" ca="1" si="160"/>
        <v>20929849.044275284</v>
      </c>
      <c r="H1001" s="38">
        <f t="shared" si="161"/>
        <v>1.201629638671875E-2</v>
      </c>
      <c r="I1001" s="6">
        <f t="shared" si="162"/>
        <v>15000</v>
      </c>
      <c r="J1001" s="6">
        <f t="shared" si="163"/>
        <v>180.24444580078125</v>
      </c>
      <c r="K1001" s="6">
        <f t="shared" ca="1" si="164"/>
        <v>6.5201648782826388E-2</v>
      </c>
    </row>
    <row r="1002" spans="1:11">
      <c r="A1002" s="39">
        <f t="shared" ca="1" si="156"/>
        <v>83.230136986301375</v>
      </c>
      <c r="B1002" s="20">
        <v>75331</v>
      </c>
      <c r="C1002" s="42">
        <f t="shared" si="155"/>
        <v>2.9802322387695313E-6</v>
      </c>
      <c r="D1002">
        <f t="shared" si="157"/>
        <v>144</v>
      </c>
      <c r="E1002" s="44">
        <f t="shared" si="158"/>
        <v>4.291534423828125E-4</v>
      </c>
      <c r="F1002" s="45">
        <f t="shared" si="159"/>
        <v>1.3303756713867188E-2</v>
      </c>
      <c r="G1002" s="40">
        <f t="shared" ca="1" si="160"/>
        <v>20929849.057579041</v>
      </c>
      <c r="H1002" s="38">
        <f t="shared" si="161"/>
        <v>1.3303756713867188E-2</v>
      </c>
      <c r="I1002" s="6">
        <f t="shared" si="162"/>
        <v>15000</v>
      </c>
      <c r="J1002" s="6">
        <f t="shared" si="163"/>
        <v>199.55635070800781</v>
      </c>
      <c r="K1002" s="6">
        <f t="shared" ca="1" si="164"/>
        <v>7.1605552068332246E-2</v>
      </c>
    </row>
    <row r="1003" spans="1:11">
      <c r="A1003" s="39">
        <f t="shared" ca="1" si="156"/>
        <v>83.31232876712329</v>
      </c>
      <c r="B1003" s="20">
        <v>75361</v>
      </c>
      <c r="C1003" s="42">
        <f t="shared" si="155"/>
        <v>2.9802322387695313E-6</v>
      </c>
      <c r="D1003">
        <f t="shared" si="157"/>
        <v>144</v>
      </c>
      <c r="E1003" s="44">
        <f t="shared" si="158"/>
        <v>4.291534423828125E-4</v>
      </c>
      <c r="F1003" s="45">
        <f t="shared" si="159"/>
        <v>1.2874603271484375E-2</v>
      </c>
      <c r="G1003" s="40">
        <f t="shared" ca="1" si="160"/>
        <v>20929849.070453644</v>
      </c>
      <c r="H1003" s="38">
        <f t="shared" si="161"/>
        <v>1.2874603271484375E-2</v>
      </c>
      <c r="I1003" s="6">
        <f t="shared" si="162"/>
        <v>15000</v>
      </c>
      <c r="J1003" s="6">
        <f t="shared" si="163"/>
        <v>193.11904907226563</v>
      </c>
      <c r="K1003" s="6">
        <f t="shared" ca="1" si="164"/>
        <v>6.8754973626112131E-2</v>
      </c>
    </row>
    <row r="1004" spans="1:11">
      <c r="A1004" s="39">
        <f t="shared" ca="1" si="156"/>
        <v>83.397260273972606</v>
      </c>
      <c r="B1004" s="20">
        <v>75392</v>
      </c>
      <c r="C1004" s="42">
        <f t="shared" si="155"/>
        <v>2.9802322387695313E-6</v>
      </c>
      <c r="D1004">
        <f t="shared" si="157"/>
        <v>144</v>
      </c>
      <c r="E1004" s="44">
        <f t="shared" si="158"/>
        <v>4.291534423828125E-4</v>
      </c>
      <c r="F1004" s="45">
        <f t="shared" si="159"/>
        <v>1.3303756713867188E-2</v>
      </c>
      <c r="G1004" s="40">
        <f t="shared" ca="1" si="160"/>
        <v>20929849.083757401</v>
      </c>
      <c r="H1004" s="38">
        <f t="shared" si="161"/>
        <v>1.3303756713867188E-2</v>
      </c>
      <c r="I1004" s="6">
        <f t="shared" si="162"/>
        <v>15000</v>
      </c>
      <c r="J1004" s="6">
        <f t="shared" si="163"/>
        <v>199.55635070800781</v>
      </c>
      <c r="K1004" s="6">
        <f t="shared" ca="1" si="164"/>
        <v>7.0474015204488469E-2</v>
      </c>
    </row>
    <row r="1005" spans="1:11">
      <c r="A1005" s="39">
        <f t="shared" ca="1" si="156"/>
        <v>83.479452054794521</v>
      </c>
      <c r="B1005" s="20">
        <v>75422</v>
      </c>
      <c r="C1005" s="42">
        <f t="shared" si="155"/>
        <v>2.9802322387695313E-6</v>
      </c>
      <c r="D1005">
        <f t="shared" si="157"/>
        <v>144</v>
      </c>
      <c r="E1005" s="44">
        <f t="shared" si="158"/>
        <v>4.291534423828125E-4</v>
      </c>
      <c r="F1005" s="45">
        <f t="shared" si="159"/>
        <v>1.2874603271484375E-2</v>
      </c>
      <c r="G1005" s="40">
        <f t="shared" ca="1" si="160"/>
        <v>20929849.096632004</v>
      </c>
      <c r="H1005" s="38">
        <f t="shared" si="161"/>
        <v>1.2874603271484375E-2</v>
      </c>
      <c r="I1005" s="6">
        <f t="shared" si="162"/>
        <v>15000</v>
      </c>
      <c r="J1005" s="6">
        <f t="shared" si="163"/>
        <v>193.11904907226563</v>
      </c>
      <c r="K1005" s="6">
        <f t="shared" ca="1" si="164"/>
        <v>6.7668482635074037E-2</v>
      </c>
    </row>
    <row r="1006" spans="1:11">
      <c r="A1006" s="39">
        <f t="shared" ca="1" si="156"/>
        <v>83.564383561643837</v>
      </c>
      <c r="B1006" s="20">
        <v>75453</v>
      </c>
      <c r="C1006" s="42">
        <f t="shared" si="155"/>
        <v>2.9802322387695313E-6</v>
      </c>
      <c r="D1006">
        <f t="shared" si="157"/>
        <v>144</v>
      </c>
      <c r="E1006" s="44">
        <f t="shared" si="158"/>
        <v>4.291534423828125E-4</v>
      </c>
      <c r="F1006" s="45">
        <f t="shared" si="159"/>
        <v>1.3303756713867188E-2</v>
      </c>
      <c r="G1006" s="40">
        <f t="shared" ca="1" si="160"/>
        <v>20929849.10993576</v>
      </c>
      <c r="H1006" s="38">
        <f t="shared" si="161"/>
        <v>1.3303756713867188E-2</v>
      </c>
      <c r="I1006" s="6">
        <f t="shared" si="162"/>
        <v>15000</v>
      </c>
      <c r="J1006" s="6">
        <f t="shared" si="163"/>
        <v>199.55635070800781</v>
      </c>
      <c r="K1006" s="6">
        <f t="shared" ca="1" si="164"/>
        <v>6.9360359295923352E-2</v>
      </c>
    </row>
    <row r="1007" spans="1:11">
      <c r="A1007" s="39">
        <f t="shared" ca="1" si="156"/>
        <v>83.649315068493152</v>
      </c>
      <c r="B1007" s="20">
        <v>75484</v>
      </c>
      <c r="C1007" s="42">
        <f t="shared" si="155"/>
        <v>2.9802322387695313E-6</v>
      </c>
      <c r="D1007">
        <f t="shared" si="157"/>
        <v>144</v>
      </c>
      <c r="E1007" s="44">
        <f t="shared" si="158"/>
        <v>4.291534423828125E-4</v>
      </c>
      <c r="F1007" s="45">
        <f t="shared" si="159"/>
        <v>1.3303756713867188E-2</v>
      </c>
      <c r="G1007" s="40">
        <f t="shared" ca="1" si="160"/>
        <v>20929849.123239517</v>
      </c>
      <c r="H1007" s="38">
        <f t="shared" si="161"/>
        <v>1.3303756713867188E-2</v>
      </c>
      <c r="I1007" s="6">
        <f t="shared" si="162"/>
        <v>15000</v>
      </c>
      <c r="J1007" s="6">
        <f t="shared" si="163"/>
        <v>199.55635070800781</v>
      </c>
      <c r="K1007" s="6">
        <f t="shared" ca="1" si="164"/>
        <v>6.8801164827647004E-2</v>
      </c>
    </row>
    <row r="1008" spans="1:11">
      <c r="A1008" s="39">
        <f t="shared" ca="1" si="156"/>
        <v>83.731506849315068</v>
      </c>
      <c r="B1008" s="20">
        <v>75514</v>
      </c>
      <c r="C1008" s="42">
        <f t="shared" si="155"/>
        <v>2.9802322387695313E-6</v>
      </c>
      <c r="D1008">
        <f t="shared" si="157"/>
        <v>144</v>
      </c>
      <c r="E1008" s="44">
        <f t="shared" si="158"/>
        <v>4.291534423828125E-4</v>
      </c>
      <c r="F1008" s="45">
        <f t="shared" si="159"/>
        <v>1.2874603271484375E-2</v>
      </c>
      <c r="G1008" s="40">
        <f t="shared" ca="1" si="160"/>
        <v>20929849.13611412</v>
      </c>
      <c r="H1008" s="38">
        <f t="shared" si="161"/>
        <v>1.2874603271484375E-2</v>
      </c>
      <c r="I1008" s="6">
        <f t="shared" si="162"/>
        <v>15000</v>
      </c>
      <c r="J1008" s="6">
        <f t="shared" si="163"/>
        <v>193.11904907226563</v>
      </c>
      <c r="K1008" s="6">
        <f t="shared" ca="1" si="164"/>
        <v>6.6062227530296572E-2</v>
      </c>
    </row>
    <row r="1009" spans="1:11">
      <c r="A1009" s="39">
        <f t="shared" ca="1" si="156"/>
        <v>83.816438356164383</v>
      </c>
      <c r="B1009" s="20">
        <v>75545</v>
      </c>
      <c r="C1009" s="42">
        <f t="shared" si="155"/>
        <v>2.9802322387695313E-6</v>
      </c>
      <c r="D1009">
        <f t="shared" si="157"/>
        <v>144</v>
      </c>
      <c r="E1009" s="44">
        <f t="shared" si="158"/>
        <v>4.291534423828125E-4</v>
      </c>
      <c r="F1009" s="45">
        <f t="shared" si="159"/>
        <v>1.3303756713867188E-2</v>
      </c>
      <c r="G1009" s="40">
        <f t="shared" ca="1" si="160"/>
        <v>20929849.149417877</v>
      </c>
      <c r="H1009" s="38">
        <f t="shared" si="161"/>
        <v>1.3303756713867188E-2</v>
      </c>
      <c r="I1009" s="6">
        <f t="shared" si="162"/>
        <v>15000</v>
      </c>
      <c r="J1009" s="6">
        <f t="shared" si="163"/>
        <v>199.55635070800781</v>
      </c>
      <c r="K1009" s="6">
        <f t="shared" ca="1" si="164"/>
        <v>6.771394390651532E-2</v>
      </c>
    </row>
    <row r="1010" spans="1:11">
      <c r="A1010" s="39">
        <f t="shared" ca="1" si="156"/>
        <v>83.898630136986299</v>
      </c>
      <c r="B1010" s="20">
        <v>75575</v>
      </c>
      <c r="C1010" s="42">
        <f t="shared" si="155"/>
        <v>2.9802322387695313E-6</v>
      </c>
      <c r="D1010">
        <f t="shared" si="157"/>
        <v>144</v>
      </c>
      <c r="E1010" s="44">
        <f t="shared" si="158"/>
        <v>4.291534423828125E-4</v>
      </c>
      <c r="F1010" s="45">
        <f t="shared" si="159"/>
        <v>1.2874603271484375E-2</v>
      </c>
      <c r="G1010" s="40">
        <f t="shared" ca="1" si="160"/>
        <v>20929849.16229248</v>
      </c>
      <c r="H1010" s="38">
        <f t="shared" si="161"/>
        <v>1.2874603271484375E-2</v>
      </c>
      <c r="I1010" s="6">
        <f t="shared" si="162"/>
        <v>15000</v>
      </c>
      <c r="J1010" s="6">
        <f t="shared" si="163"/>
        <v>193.11904907226563</v>
      </c>
      <c r="K1010" s="6">
        <f t="shared" ca="1" si="164"/>
        <v>6.5018288288171452E-2</v>
      </c>
    </row>
    <row r="1011" spans="1:11">
      <c r="A1011" s="39">
        <f t="shared" ca="1" si="156"/>
        <v>83.983561643835614</v>
      </c>
      <c r="B1011" s="20">
        <v>75606</v>
      </c>
      <c r="C1011" s="42">
        <f t="shared" si="155"/>
        <v>2.9802322387695313E-6</v>
      </c>
      <c r="D1011">
        <f t="shared" si="157"/>
        <v>144</v>
      </c>
      <c r="E1011" s="44">
        <f t="shared" si="158"/>
        <v>4.291534423828125E-4</v>
      </c>
      <c r="F1011" s="45">
        <f t="shared" si="159"/>
        <v>1.3303756713867188E-2</v>
      </c>
      <c r="G1011" s="40">
        <f t="shared" ca="1" si="160"/>
        <v>20929849.175596237</v>
      </c>
      <c r="H1011" s="38">
        <f t="shared" si="161"/>
        <v>1.3303756713867188E-2</v>
      </c>
      <c r="I1011" s="6">
        <f t="shared" si="162"/>
        <v>15000</v>
      </c>
      <c r="J1011" s="6">
        <f t="shared" si="163"/>
        <v>199.55635070800781</v>
      </c>
      <c r="K1011" s="6">
        <f t="shared" ca="1" si="164"/>
        <v>6.6643903644087718E-2</v>
      </c>
    </row>
    <row r="1012" spans="1:11">
      <c r="A1012" s="39">
        <f t="shared" ca="1" si="156"/>
        <v>84.06849315068493</v>
      </c>
      <c r="B1012" s="20">
        <v>75637</v>
      </c>
      <c r="C1012" s="42">
        <f t="shared" si="155"/>
        <v>2.9802322387695313E-6</v>
      </c>
      <c r="D1012">
        <f t="shared" si="157"/>
        <v>144</v>
      </c>
      <c r="E1012" s="44">
        <f t="shared" si="158"/>
        <v>4.291534423828125E-4</v>
      </c>
      <c r="F1012" s="45">
        <f t="shared" si="159"/>
        <v>1.3303756713867188E-2</v>
      </c>
      <c r="G1012" s="40">
        <f t="shared" ca="1" si="160"/>
        <v>20929849.188899994</v>
      </c>
      <c r="H1012" s="38">
        <f t="shared" si="161"/>
        <v>1.3303756713867188E-2</v>
      </c>
      <c r="I1012" s="6">
        <f t="shared" si="162"/>
        <v>15000</v>
      </c>
      <c r="J1012" s="6">
        <f t="shared" si="163"/>
        <v>199.55635070800781</v>
      </c>
      <c r="K1012" s="6">
        <f t="shared" ca="1" si="164"/>
        <v>6.610660968193971E-2</v>
      </c>
    </row>
    <row r="1013" spans="1:11">
      <c r="A1013" s="39">
        <f t="shared" ca="1" si="156"/>
        <v>84.145205479452059</v>
      </c>
      <c r="B1013" s="20">
        <v>75665</v>
      </c>
      <c r="C1013" s="42">
        <f t="shared" si="155"/>
        <v>2.9802322387695313E-6</v>
      </c>
      <c r="D1013">
        <f t="shared" si="157"/>
        <v>144</v>
      </c>
      <c r="E1013" s="44">
        <f t="shared" si="158"/>
        <v>4.291534423828125E-4</v>
      </c>
      <c r="F1013" s="45">
        <f t="shared" si="159"/>
        <v>1.201629638671875E-2</v>
      </c>
      <c r="G1013" s="40">
        <f t="shared" ca="1" si="160"/>
        <v>20929849.20091629</v>
      </c>
      <c r="H1013" s="38">
        <f t="shared" si="161"/>
        <v>1.201629638671875E-2</v>
      </c>
      <c r="I1013" s="6">
        <f t="shared" si="162"/>
        <v>15000</v>
      </c>
      <c r="J1013" s="6">
        <f t="shared" si="163"/>
        <v>180.24444580078125</v>
      </c>
      <c r="K1013" s="6">
        <f t="shared" ca="1" si="164"/>
        <v>5.9274226166205861E-2</v>
      </c>
    </row>
    <row r="1014" spans="1:11">
      <c r="A1014" s="39">
        <f t="shared" ca="1" si="156"/>
        <v>84.230136986301375</v>
      </c>
      <c r="B1014" s="20">
        <v>75696</v>
      </c>
      <c r="C1014" s="42">
        <f t="shared" si="155"/>
        <v>2.9802322387695313E-6</v>
      </c>
      <c r="D1014">
        <f t="shared" si="157"/>
        <v>144</v>
      </c>
      <c r="E1014" s="44">
        <f t="shared" si="158"/>
        <v>4.291534423828125E-4</v>
      </c>
      <c r="F1014" s="45">
        <f t="shared" si="159"/>
        <v>1.3303756713867188E-2</v>
      </c>
      <c r="G1014" s="40">
        <f t="shared" ca="1" si="160"/>
        <v>20929849.214220047</v>
      </c>
      <c r="H1014" s="38">
        <f t="shared" si="161"/>
        <v>1.3303756713867188E-2</v>
      </c>
      <c r="I1014" s="6">
        <f t="shared" si="162"/>
        <v>15000</v>
      </c>
      <c r="J1014" s="6">
        <f t="shared" si="163"/>
        <v>199.55635070800781</v>
      </c>
      <c r="K1014" s="6">
        <f t="shared" ca="1" si="164"/>
        <v>6.5095956425756538E-2</v>
      </c>
    </row>
    <row r="1015" spans="1:11">
      <c r="A1015" s="39">
        <f t="shared" ca="1" si="156"/>
        <v>84.31232876712329</v>
      </c>
      <c r="B1015" s="20">
        <v>75726</v>
      </c>
      <c r="C1015" s="42">
        <f t="shared" si="155"/>
        <v>2.9802322387695313E-6</v>
      </c>
      <c r="D1015">
        <f t="shared" si="157"/>
        <v>144</v>
      </c>
      <c r="E1015" s="44">
        <f t="shared" si="158"/>
        <v>4.291534423828125E-4</v>
      </c>
      <c r="F1015" s="45">
        <f t="shared" si="159"/>
        <v>1.2874603271484375E-2</v>
      </c>
      <c r="G1015" s="40">
        <f t="shared" ca="1" si="160"/>
        <v>20929849.22709465</v>
      </c>
      <c r="H1015" s="38">
        <f t="shared" si="161"/>
        <v>1.2874603271484375E-2</v>
      </c>
      <c r="I1015" s="6">
        <f t="shared" si="162"/>
        <v>15000</v>
      </c>
      <c r="J1015" s="6">
        <f t="shared" si="163"/>
        <v>193.11904907226563</v>
      </c>
      <c r="K1015" s="6">
        <f t="shared" ca="1" si="164"/>
        <v>6.2504521478283823E-2</v>
      </c>
    </row>
    <row r="1016" spans="1:11">
      <c r="A1016" s="39">
        <f t="shared" ca="1" si="156"/>
        <v>84.397260273972606</v>
      </c>
      <c r="B1016" s="20">
        <v>75757</v>
      </c>
      <c r="C1016" s="42">
        <f t="shared" si="155"/>
        <v>2.9802322387695313E-6</v>
      </c>
      <c r="D1016">
        <f t="shared" si="157"/>
        <v>144</v>
      </c>
      <c r="E1016" s="44">
        <f t="shared" si="158"/>
        <v>4.291534423828125E-4</v>
      </c>
      <c r="F1016" s="45">
        <f t="shared" si="159"/>
        <v>1.3303756713867188E-2</v>
      </c>
      <c r="G1016" s="40">
        <f t="shared" ca="1" si="160"/>
        <v>20929849.240398407</v>
      </c>
      <c r="H1016" s="38">
        <f t="shared" si="161"/>
        <v>1.3303756713867188E-2</v>
      </c>
      <c r="I1016" s="6">
        <f t="shared" si="162"/>
        <v>15000</v>
      </c>
      <c r="J1016" s="6">
        <f t="shared" si="163"/>
        <v>199.55635070800781</v>
      </c>
      <c r="K1016" s="6">
        <f t="shared" ca="1" si="164"/>
        <v>6.4067286549534919E-2</v>
      </c>
    </row>
    <row r="1017" spans="1:11">
      <c r="A1017" s="39">
        <f t="shared" ca="1" si="156"/>
        <v>84.479452054794521</v>
      </c>
      <c r="B1017" s="20">
        <v>75787</v>
      </c>
      <c r="C1017" s="42">
        <f t="shared" si="155"/>
        <v>2.9802322387695313E-6</v>
      </c>
      <c r="D1017">
        <f t="shared" si="157"/>
        <v>144</v>
      </c>
      <c r="E1017" s="44">
        <f t="shared" si="158"/>
        <v>4.291534423828125E-4</v>
      </c>
      <c r="F1017" s="45">
        <f t="shared" si="159"/>
        <v>1.2874603271484375E-2</v>
      </c>
      <c r="G1017" s="40">
        <f t="shared" ca="1" si="160"/>
        <v>20929849.25327301</v>
      </c>
      <c r="H1017" s="38">
        <f t="shared" si="161"/>
        <v>1.2874603271484375E-2</v>
      </c>
      <c r="I1017" s="6">
        <f t="shared" si="162"/>
        <v>15000</v>
      </c>
      <c r="J1017" s="6">
        <f t="shared" si="163"/>
        <v>193.11904907226563</v>
      </c>
      <c r="K1017" s="6">
        <f t="shared" ca="1" si="164"/>
        <v>6.1516802395521916E-2</v>
      </c>
    </row>
    <row r="1018" spans="1:11">
      <c r="A1018" s="39">
        <f t="shared" ca="1" si="156"/>
        <v>84.564383561643837</v>
      </c>
      <c r="B1018" s="20">
        <v>75818</v>
      </c>
      <c r="C1018" s="42">
        <f t="shared" si="155"/>
        <v>2.9802322387695313E-6</v>
      </c>
      <c r="D1018">
        <f t="shared" si="157"/>
        <v>144</v>
      </c>
      <c r="E1018" s="44">
        <f t="shared" si="158"/>
        <v>4.291534423828125E-4</v>
      </c>
      <c r="F1018" s="45">
        <f t="shared" si="159"/>
        <v>1.3303756713867188E-2</v>
      </c>
      <c r="G1018" s="40">
        <f t="shared" ca="1" si="160"/>
        <v>20929849.266576767</v>
      </c>
      <c r="H1018" s="38">
        <f t="shared" si="161"/>
        <v>1.3303756713867188E-2</v>
      </c>
      <c r="I1018" s="6">
        <f t="shared" si="162"/>
        <v>15000</v>
      </c>
      <c r="J1018" s="6">
        <f t="shared" si="163"/>
        <v>199.55635070800781</v>
      </c>
      <c r="K1018" s="6">
        <f t="shared" ca="1" si="164"/>
        <v>6.3054872087202993E-2</v>
      </c>
    </row>
    <row r="1019" spans="1:11">
      <c r="A1019" s="39">
        <f t="shared" ca="1" si="156"/>
        <v>84.649315068493152</v>
      </c>
      <c r="B1019" s="20">
        <v>75849</v>
      </c>
      <c r="C1019" s="42">
        <f t="shared" si="155"/>
        <v>2.9802322387695313E-6</v>
      </c>
      <c r="D1019">
        <f t="shared" si="157"/>
        <v>144</v>
      </c>
      <c r="E1019" s="44">
        <f t="shared" si="158"/>
        <v>4.291534423828125E-4</v>
      </c>
      <c r="F1019" s="45">
        <f t="shared" si="159"/>
        <v>1.3303756713867188E-2</v>
      </c>
      <c r="G1019" s="40">
        <f t="shared" ca="1" si="160"/>
        <v>20929849.279880524</v>
      </c>
      <c r="H1019" s="38">
        <f t="shared" si="161"/>
        <v>1.3303756713867188E-2</v>
      </c>
      <c r="I1019" s="6">
        <f t="shared" si="162"/>
        <v>15000</v>
      </c>
      <c r="J1019" s="6">
        <f t="shared" si="163"/>
        <v>199.55635070800781</v>
      </c>
      <c r="K1019" s="6">
        <f t="shared" ca="1" si="164"/>
        <v>6.2546513479679031E-2</v>
      </c>
    </row>
    <row r="1020" spans="1:11">
      <c r="A1020" s="39">
        <f t="shared" ca="1" si="156"/>
        <v>84.731506849315068</v>
      </c>
      <c r="B1020" s="20">
        <v>75879</v>
      </c>
      <c r="C1020" s="42">
        <f t="shared" si="155"/>
        <v>2.9802322387695313E-6</v>
      </c>
      <c r="D1020">
        <f t="shared" si="157"/>
        <v>144</v>
      </c>
      <c r="E1020" s="44">
        <f t="shared" si="158"/>
        <v>4.291534423828125E-4</v>
      </c>
      <c r="F1020" s="45">
        <f t="shared" si="159"/>
        <v>1.2874603271484375E-2</v>
      </c>
      <c r="G1020" s="40">
        <f t="shared" ca="1" si="160"/>
        <v>20929849.292755127</v>
      </c>
      <c r="H1020" s="38">
        <f t="shared" si="161"/>
        <v>1.2874603271484375E-2</v>
      </c>
      <c r="I1020" s="6">
        <f t="shared" si="162"/>
        <v>15000</v>
      </c>
      <c r="J1020" s="6">
        <f t="shared" si="163"/>
        <v>193.11904907226563</v>
      </c>
      <c r="K1020" s="6">
        <f t="shared" ca="1" si="164"/>
        <v>6.0056570482087748E-2</v>
      </c>
    </row>
    <row r="1021" spans="1:11">
      <c r="A1021" s="39">
        <f t="shared" ca="1" si="156"/>
        <v>84.816438356164383</v>
      </c>
      <c r="B1021" s="20">
        <v>75910</v>
      </c>
      <c r="C1021" s="42">
        <f t="shared" si="155"/>
        <v>2.9802322387695313E-6</v>
      </c>
      <c r="D1021">
        <f t="shared" si="157"/>
        <v>144</v>
      </c>
      <c r="E1021" s="44">
        <f t="shared" si="158"/>
        <v>4.291534423828125E-4</v>
      </c>
      <c r="F1021" s="45">
        <f t="shared" si="159"/>
        <v>1.3303756713867188E-2</v>
      </c>
      <c r="G1021" s="40">
        <f t="shared" ca="1" si="160"/>
        <v>20929849.306058884</v>
      </c>
      <c r="H1021" s="38">
        <f t="shared" si="161"/>
        <v>1.3303756713867188E-2</v>
      </c>
      <c r="I1021" s="6">
        <f t="shared" si="162"/>
        <v>15000</v>
      </c>
      <c r="J1021" s="6">
        <f t="shared" si="163"/>
        <v>199.55635070800781</v>
      </c>
      <c r="K1021" s="6">
        <f t="shared" ca="1" si="164"/>
        <v>6.1558130824104787E-2</v>
      </c>
    </row>
    <row r="1022" spans="1:11">
      <c r="A1022" s="39">
        <f t="shared" ca="1" si="156"/>
        <v>84.898630136986299</v>
      </c>
      <c r="B1022" s="20">
        <v>75940</v>
      </c>
      <c r="C1022" s="42">
        <f t="shared" si="155"/>
        <v>2.9802322387695313E-6</v>
      </c>
      <c r="D1022">
        <f t="shared" si="157"/>
        <v>144</v>
      </c>
      <c r="E1022" s="44">
        <f t="shared" si="158"/>
        <v>4.291534423828125E-4</v>
      </c>
      <c r="F1022" s="45">
        <f t="shared" si="159"/>
        <v>1.2874603271484375E-2</v>
      </c>
      <c r="G1022" s="40">
        <f t="shared" ca="1" si="160"/>
        <v>20929849.318933487</v>
      </c>
      <c r="H1022" s="38">
        <f t="shared" si="161"/>
        <v>1.2874603271484375E-2</v>
      </c>
      <c r="I1022" s="6">
        <f t="shared" si="162"/>
        <v>15000</v>
      </c>
      <c r="J1022" s="6">
        <f t="shared" si="163"/>
        <v>193.11904907226563</v>
      </c>
      <c r="K1022" s="6">
        <f t="shared" ca="1" si="164"/>
        <v>5.9107534807428544E-2</v>
      </c>
    </row>
    <row r="1023" spans="1:11">
      <c r="A1023" s="39">
        <f t="shared" ca="1" si="156"/>
        <v>84.983561643835614</v>
      </c>
      <c r="B1023" s="20">
        <v>75971</v>
      </c>
      <c r="C1023" s="42">
        <f t="shared" si="155"/>
        <v>2.9802322387695313E-6</v>
      </c>
      <c r="D1023">
        <f t="shared" si="157"/>
        <v>144</v>
      </c>
      <c r="E1023" s="44">
        <f t="shared" si="158"/>
        <v>4.291534423828125E-4</v>
      </c>
      <c r="F1023" s="45">
        <f t="shared" si="159"/>
        <v>1.3303756713867188E-2</v>
      </c>
      <c r="G1023" s="40">
        <f t="shared" ca="1" si="160"/>
        <v>20929849.332237244</v>
      </c>
      <c r="H1023" s="38">
        <f t="shared" si="161"/>
        <v>1.3303756713867188E-2</v>
      </c>
      <c r="I1023" s="6">
        <f t="shared" si="162"/>
        <v>15000</v>
      </c>
      <c r="J1023" s="6">
        <f t="shared" si="163"/>
        <v>199.55635070800781</v>
      </c>
      <c r="K1023" s="6">
        <f t="shared" ca="1" si="164"/>
        <v>6.0585366949170605E-2</v>
      </c>
    </row>
    <row r="1024" spans="1:11">
      <c r="A1024" s="39">
        <f t="shared" ca="1" si="156"/>
        <v>85.06849315068493</v>
      </c>
      <c r="B1024" s="20">
        <v>76002</v>
      </c>
      <c r="C1024" s="42">
        <f t="shared" si="155"/>
        <v>2.9802322387695313E-6</v>
      </c>
      <c r="D1024">
        <f t="shared" si="157"/>
        <v>144</v>
      </c>
      <c r="E1024" s="44">
        <f t="shared" si="158"/>
        <v>4.291534423828125E-4</v>
      </c>
      <c r="F1024" s="45">
        <f t="shared" si="159"/>
        <v>1.3303756713867188E-2</v>
      </c>
      <c r="G1024" s="40">
        <f t="shared" ca="1" si="160"/>
        <v>20929849.345541</v>
      </c>
      <c r="H1024" s="38">
        <f t="shared" si="161"/>
        <v>1.3303756713867188E-2</v>
      </c>
      <c r="I1024" s="6">
        <f t="shared" si="162"/>
        <v>15000</v>
      </c>
      <c r="J1024" s="6">
        <f t="shared" si="163"/>
        <v>199.55635070800781</v>
      </c>
      <c r="K1024" s="6">
        <f t="shared" ca="1" si="164"/>
        <v>6.0096917892672415E-2</v>
      </c>
    </row>
    <row r="1025" spans="1:11">
      <c r="A1025" s="39">
        <f t="shared" ca="1" si="156"/>
        <v>85.147945205479445</v>
      </c>
      <c r="B1025" s="20">
        <v>76031</v>
      </c>
      <c r="C1025" s="42">
        <f t="shared" si="155"/>
        <v>2.9802322387695313E-6</v>
      </c>
      <c r="D1025">
        <f t="shared" si="157"/>
        <v>144</v>
      </c>
      <c r="E1025" s="44">
        <f t="shared" si="158"/>
        <v>4.291534423828125E-4</v>
      </c>
      <c r="F1025" s="45">
        <f t="shared" si="159"/>
        <v>1.2445449829101563E-2</v>
      </c>
      <c r="G1025" s="40">
        <f t="shared" ca="1" si="160"/>
        <v>20929849.35798645</v>
      </c>
      <c r="H1025" s="38">
        <f t="shared" si="161"/>
        <v>1.2445449829101563E-2</v>
      </c>
      <c r="I1025" s="6">
        <f t="shared" si="162"/>
        <v>15000</v>
      </c>
      <c r="J1025" s="6">
        <f t="shared" si="163"/>
        <v>186.68174743652344</v>
      </c>
      <c r="K1025" s="6">
        <f t="shared" ca="1" si="164"/>
        <v>5.5795576559367129E-2</v>
      </c>
    </row>
    <row r="1026" spans="1:11">
      <c r="A1026" s="39">
        <f t="shared" ca="1" si="156"/>
        <v>85.232876712328761</v>
      </c>
      <c r="B1026" s="20">
        <v>76062</v>
      </c>
      <c r="C1026" s="42">
        <f t="shared" si="155"/>
        <v>2.9802322387695313E-6</v>
      </c>
      <c r="D1026">
        <f t="shared" si="157"/>
        <v>144</v>
      </c>
      <c r="E1026" s="44">
        <f t="shared" si="158"/>
        <v>4.291534423828125E-4</v>
      </c>
      <c r="F1026" s="45">
        <f t="shared" si="159"/>
        <v>1.3303756713867188E-2</v>
      </c>
      <c r="G1026" s="40">
        <f t="shared" ca="1" si="160"/>
        <v>20929849.371290207</v>
      </c>
      <c r="H1026" s="38">
        <f t="shared" si="161"/>
        <v>1.3303756713867188E-2</v>
      </c>
      <c r="I1026" s="6">
        <f t="shared" si="162"/>
        <v>15000</v>
      </c>
      <c r="J1026" s="6">
        <f t="shared" si="163"/>
        <v>199.55635070800781</v>
      </c>
      <c r="K1026" s="6">
        <f t="shared" ca="1" si="164"/>
        <v>5.9162691402404176E-2</v>
      </c>
    </row>
    <row r="1027" spans="1:11">
      <c r="A1027" s="39">
        <f t="shared" ca="1" si="156"/>
        <v>85.31506849315069</v>
      </c>
      <c r="B1027" s="20">
        <v>76092</v>
      </c>
      <c r="C1027" s="42">
        <f t="shared" si="155"/>
        <v>1.4901161193847656E-6</v>
      </c>
      <c r="D1027">
        <f t="shared" si="157"/>
        <v>144</v>
      </c>
      <c r="E1027" s="44">
        <f t="shared" si="158"/>
        <v>2.1457672119140625E-4</v>
      </c>
      <c r="F1027" s="45">
        <f t="shared" si="159"/>
        <v>6.4373016357421875E-3</v>
      </c>
      <c r="G1027" s="40">
        <f t="shared" ca="1" si="160"/>
        <v>20929849.377727509</v>
      </c>
      <c r="H1027" s="38">
        <f t="shared" si="161"/>
        <v>6.4373016357421875E-3</v>
      </c>
      <c r="I1027" s="6">
        <f t="shared" si="162"/>
        <v>15000</v>
      </c>
      <c r="J1027" s="6">
        <f t="shared" si="163"/>
        <v>96.559524536132813</v>
      </c>
      <c r="K1027" s="6">
        <f t="shared" ca="1" si="164"/>
        <v>2.8403728269145452E-2</v>
      </c>
    </row>
    <row r="1028" spans="1:11">
      <c r="A1028" s="39">
        <f t="shared" ca="1" si="156"/>
        <v>85.4</v>
      </c>
      <c r="B1028" s="20">
        <v>76123</v>
      </c>
      <c r="C1028" s="42">
        <f t="shared" ref="C1028:C1091" si="165">C980/2</f>
        <v>1.4901161193847656E-6</v>
      </c>
      <c r="D1028">
        <f t="shared" si="157"/>
        <v>144</v>
      </c>
      <c r="E1028" s="44">
        <f t="shared" si="158"/>
        <v>2.1457672119140625E-4</v>
      </c>
      <c r="F1028" s="45">
        <f t="shared" si="159"/>
        <v>6.6518783569335938E-3</v>
      </c>
      <c r="G1028" s="40">
        <f t="shared" ca="1" si="160"/>
        <v>20929849.384379387</v>
      </c>
      <c r="H1028" s="38">
        <f t="shared" si="161"/>
        <v>6.6518783569335938E-3</v>
      </c>
      <c r="I1028" s="6">
        <f t="shared" si="162"/>
        <v>15000</v>
      </c>
      <c r="J1028" s="6">
        <f t="shared" si="163"/>
        <v>99.778175354003906</v>
      </c>
      <c r="K1028" s="6">
        <f t="shared" ca="1" si="164"/>
        <v>2.9113890564328421E-2</v>
      </c>
    </row>
    <row r="1029" spans="1:11">
      <c r="A1029" s="39">
        <f t="shared" ref="A1029:A1092" ca="1" si="166">(B1029-$B$3)/365</f>
        <v>85.482191780821921</v>
      </c>
      <c r="B1029" s="20">
        <v>76153</v>
      </c>
      <c r="C1029" s="42">
        <f t="shared" si="165"/>
        <v>1.4901161193847656E-6</v>
      </c>
      <c r="D1029">
        <f t="shared" ref="D1029:D1092" si="167">(60/10)*24</f>
        <v>144</v>
      </c>
      <c r="E1029" s="44">
        <f t="shared" ref="E1029:E1092" si="168">C1029*D1029</f>
        <v>2.1457672119140625E-4</v>
      </c>
      <c r="F1029" s="45">
        <f t="shared" ref="F1029:F1092" si="169">(B1029-B1028)*E1029</f>
        <v>6.4373016357421875E-3</v>
      </c>
      <c r="G1029" s="40">
        <f t="shared" ref="G1029:G1092" ca="1" si="170">G1028+F1029</f>
        <v>20929849.390816689</v>
      </c>
      <c r="H1029" s="38">
        <f t="shared" ref="H1029:H1092" si="171">F1029</f>
        <v>6.4373016357421875E-3</v>
      </c>
      <c r="I1029" s="6">
        <f t="shared" ref="I1029:I1092" si="172">$I$3</f>
        <v>15000</v>
      </c>
      <c r="J1029" s="6">
        <f t="shared" ref="J1029:J1092" si="173">H1029*I1029</f>
        <v>96.559524536132813</v>
      </c>
      <c r="K1029" s="6">
        <f t="shared" ref="K1029:K1092" ca="1" si="174">J1029/(1+$K$3)^A1029</f>
        <v>2.7954882269376202E-2</v>
      </c>
    </row>
    <row r="1030" spans="1:11">
      <c r="A1030" s="39">
        <f t="shared" ca="1" si="166"/>
        <v>85.567123287671237</v>
      </c>
      <c r="B1030" s="20">
        <v>76184</v>
      </c>
      <c r="C1030" s="42">
        <f t="shared" si="165"/>
        <v>1.4901161193847656E-6</v>
      </c>
      <c r="D1030">
        <f t="shared" si="167"/>
        <v>144</v>
      </c>
      <c r="E1030" s="44">
        <f t="shared" si="168"/>
        <v>2.1457672119140625E-4</v>
      </c>
      <c r="F1030" s="45">
        <f t="shared" si="169"/>
        <v>6.6518783569335938E-3</v>
      </c>
      <c r="G1030" s="40">
        <f t="shared" ca="1" si="170"/>
        <v>20929849.397468567</v>
      </c>
      <c r="H1030" s="38">
        <f t="shared" si="171"/>
        <v>6.6518783569335938E-3</v>
      </c>
      <c r="I1030" s="6">
        <f t="shared" si="172"/>
        <v>15000</v>
      </c>
      <c r="J1030" s="6">
        <f t="shared" si="173"/>
        <v>99.778175354003906</v>
      </c>
      <c r="K1030" s="6">
        <f t="shared" ca="1" si="174"/>
        <v>2.8653822322804164E-2</v>
      </c>
    </row>
    <row r="1031" spans="1:11">
      <c r="A1031" s="39">
        <f t="shared" ca="1" si="166"/>
        <v>85.652054794520552</v>
      </c>
      <c r="B1031" s="20">
        <v>76215</v>
      </c>
      <c r="C1031" s="42">
        <f t="shared" si="165"/>
        <v>1.4901161193847656E-6</v>
      </c>
      <c r="D1031">
        <f t="shared" si="167"/>
        <v>144</v>
      </c>
      <c r="E1031" s="44">
        <f t="shared" si="168"/>
        <v>2.1457672119140625E-4</v>
      </c>
      <c r="F1031" s="45">
        <f t="shared" si="169"/>
        <v>6.6518783569335938E-3</v>
      </c>
      <c r="G1031" s="40">
        <f t="shared" ca="1" si="170"/>
        <v>20929849.404120445</v>
      </c>
      <c r="H1031" s="38">
        <f t="shared" si="171"/>
        <v>6.6518783569335938E-3</v>
      </c>
      <c r="I1031" s="6">
        <f t="shared" si="172"/>
        <v>15000</v>
      </c>
      <c r="J1031" s="6">
        <f t="shared" si="173"/>
        <v>99.778175354003906</v>
      </c>
      <c r="K1031" s="6">
        <f t="shared" ca="1" si="174"/>
        <v>2.8422810559016617E-2</v>
      </c>
    </row>
    <row r="1032" spans="1:11">
      <c r="A1032" s="39">
        <f t="shared" ca="1" si="166"/>
        <v>85.734246575342468</v>
      </c>
      <c r="B1032" s="20">
        <v>76245</v>
      </c>
      <c r="C1032" s="42">
        <f t="shared" si="165"/>
        <v>1.4901161193847656E-6</v>
      </c>
      <c r="D1032">
        <f t="shared" si="167"/>
        <v>144</v>
      </c>
      <c r="E1032" s="44">
        <f t="shared" si="168"/>
        <v>2.1457672119140625E-4</v>
      </c>
      <c r="F1032" s="45">
        <f t="shared" si="169"/>
        <v>6.4373016357421875E-3</v>
      </c>
      <c r="G1032" s="40">
        <f t="shared" ca="1" si="170"/>
        <v>20929849.410557747</v>
      </c>
      <c r="H1032" s="38">
        <f t="shared" si="171"/>
        <v>6.4373016357421875E-3</v>
      </c>
      <c r="I1032" s="6">
        <f t="shared" si="172"/>
        <v>15000</v>
      </c>
      <c r="J1032" s="6">
        <f t="shared" si="173"/>
        <v>96.559524536132813</v>
      </c>
      <c r="K1032" s="6">
        <f t="shared" ca="1" si="174"/>
        <v>2.7291313786678106E-2</v>
      </c>
    </row>
    <row r="1033" spans="1:11">
      <c r="A1033" s="39">
        <f t="shared" ca="1" si="166"/>
        <v>85.819178082191783</v>
      </c>
      <c r="B1033" s="20">
        <v>76276</v>
      </c>
      <c r="C1033" s="42">
        <f t="shared" si="165"/>
        <v>1.4901161193847656E-6</v>
      </c>
      <c r="D1033">
        <f t="shared" si="167"/>
        <v>144</v>
      </c>
      <c r="E1033" s="44">
        <f t="shared" si="168"/>
        <v>2.1457672119140625E-4</v>
      </c>
      <c r="F1033" s="45">
        <f t="shared" si="169"/>
        <v>6.6518783569335938E-3</v>
      </c>
      <c r="G1033" s="40">
        <f t="shared" ca="1" si="170"/>
        <v>20929849.417209625</v>
      </c>
      <c r="H1033" s="38">
        <f t="shared" si="171"/>
        <v>6.6518783569335938E-3</v>
      </c>
      <c r="I1033" s="6">
        <f t="shared" si="172"/>
        <v>15000</v>
      </c>
      <c r="J1033" s="6">
        <f t="shared" si="173"/>
        <v>99.778175354003906</v>
      </c>
      <c r="K1033" s="6">
        <f t="shared" ca="1" si="174"/>
        <v>2.7973663013992678E-2</v>
      </c>
    </row>
    <row r="1034" spans="1:11">
      <c r="A1034" s="39">
        <f t="shared" ca="1" si="166"/>
        <v>85.901369863013699</v>
      </c>
      <c r="B1034" s="20">
        <v>76306</v>
      </c>
      <c r="C1034" s="42">
        <f t="shared" si="165"/>
        <v>1.4901161193847656E-6</v>
      </c>
      <c r="D1034">
        <f t="shared" si="167"/>
        <v>144</v>
      </c>
      <c r="E1034" s="44">
        <f t="shared" si="168"/>
        <v>2.1457672119140625E-4</v>
      </c>
      <c r="F1034" s="45">
        <f t="shared" si="169"/>
        <v>6.4373016357421875E-3</v>
      </c>
      <c r="G1034" s="40">
        <f t="shared" ca="1" si="170"/>
        <v>20929849.423646927</v>
      </c>
      <c r="H1034" s="38">
        <f t="shared" si="171"/>
        <v>6.4373016357421875E-3</v>
      </c>
      <c r="I1034" s="6">
        <f t="shared" si="172"/>
        <v>15000</v>
      </c>
      <c r="J1034" s="6">
        <f t="shared" si="173"/>
        <v>96.559524536132813</v>
      </c>
      <c r="K1034" s="6">
        <f t="shared" ca="1" si="174"/>
        <v>2.6860046563392335E-2</v>
      </c>
    </row>
    <row r="1035" spans="1:11">
      <c r="A1035" s="39">
        <f t="shared" ca="1" si="166"/>
        <v>85.986301369863014</v>
      </c>
      <c r="B1035" s="20">
        <v>76337</v>
      </c>
      <c r="C1035" s="42">
        <f t="shared" si="165"/>
        <v>1.4901161193847656E-6</v>
      </c>
      <c r="D1035">
        <f t="shared" si="167"/>
        <v>144</v>
      </c>
      <c r="E1035" s="44">
        <f t="shared" si="168"/>
        <v>2.1457672119140625E-4</v>
      </c>
      <c r="F1035" s="45">
        <f t="shared" si="169"/>
        <v>6.6518783569335938E-3</v>
      </c>
      <c r="G1035" s="40">
        <f t="shared" ca="1" si="170"/>
        <v>20929849.430298805</v>
      </c>
      <c r="H1035" s="38">
        <f t="shared" si="171"/>
        <v>6.6518783569335938E-3</v>
      </c>
      <c r="I1035" s="6">
        <f t="shared" si="172"/>
        <v>15000</v>
      </c>
      <c r="J1035" s="6">
        <f t="shared" si="173"/>
        <v>99.778175354003906</v>
      </c>
      <c r="K1035" s="6">
        <f t="shared" ca="1" si="174"/>
        <v>2.7531613061122132E-2</v>
      </c>
    </row>
    <row r="1036" spans="1:11">
      <c r="A1036" s="39">
        <f t="shared" ca="1" si="166"/>
        <v>86.07123287671233</v>
      </c>
      <c r="B1036" s="20">
        <v>76368</v>
      </c>
      <c r="C1036" s="42">
        <f t="shared" si="165"/>
        <v>1.4901161193847656E-6</v>
      </c>
      <c r="D1036">
        <f t="shared" si="167"/>
        <v>144</v>
      </c>
      <c r="E1036" s="44">
        <f t="shared" si="168"/>
        <v>2.1457672119140625E-4</v>
      </c>
      <c r="F1036" s="45">
        <f t="shared" si="169"/>
        <v>6.6518783569335938E-3</v>
      </c>
      <c r="G1036" s="40">
        <f t="shared" ca="1" si="170"/>
        <v>20929849.436950684</v>
      </c>
      <c r="H1036" s="38">
        <f t="shared" si="171"/>
        <v>6.6518783569335938E-3</v>
      </c>
      <c r="I1036" s="6">
        <f t="shared" si="172"/>
        <v>15000</v>
      </c>
      <c r="J1036" s="6">
        <f t="shared" si="173"/>
        <v>99.778175354003906</v>
      </c>
      <c r="K1036" s="6">
        <f t="shared" ca="1" si="174"/>
        <v>2.7309648730447025E-2</v>
      </c>
    </row>
    <row r="1037" spans="1:11">
      <c r="A1037" s="39">
        <f t="shared" ca="1" si="166"/>
        <v>86.147945205479445</v>
      </c>
      <c r="B1037" s="20">
        <v>76396</v>
      </c>
      <c r="C1037" s="42">
        <f t="shared" si="165"/>
        <v>1.4901161193847656E-6</v>
      </c>
      <c r="D1037">
        <f t="shared" si="167"/>
        <v>144</v>
      </c>
      <c r="E1037" s="44">
        <f t="shared" si="168"/>
        <v>2.1457672119140625E-4</v>
      </c>
      <c r="F1037" s="45">
        <f t="shared" si="169"/>
        <v>6.008148193359375E-3</v>
      </c>
      <c r="G1037" s="40">
        <f t="shared" ca="1" si="170"/>
        <v>20929849.442958832</v>
      </c>
      <c r="H1037" s="38">
        <f t="shared" si="171"/>
        <v>6.008148193359375E-3</v>
      </c>
      <c r="I1037" s="6">
        <f t="shared" si="172"/>
        <v>15000</v>
      </c>
      <c r="J1037" s="6">
        <f t="shared" si="173"/>
        <v>90.122222900390625</v>
      </c>
      <c r="K1037" s="6">
        <f t="shared" ca="1" si="174"/>
        <v>2.4487086891258329E-2</v>
      </c>
    </row>
    <row r="1038" spans="1:11">
      <c r="A1038" s="39">
        <f t="shared" ca="1" si="166"/>
        <v>86.232876712328761</v>
      </c>
      <c r="B1038" s="20">
        <v>76427</v>
      </c>
      <c r="C1038" s="42">
        <f t="shared" si="165"/>
        <v>1.4901161193847656E-6</v>
      </c>
      <c r="D1038">
        <f t="shared" si="167"/>
        <v>144</v>
      </c>
      <c r="E1038" s="44">
        <f t="shared" si="168"/>
        <v>2.1457672119140625E-4</v>
      </c>
      <c r="F1038" s="45">
        <f t="shared" si="169"/>
        <v>6.6518783569335938E-3</v>
      </c>
      <c r="G1038" s="40">
        <f t="shared" ca="1" si="170"/>
        <v>20929849.44961071</v>
      </c>
      <c r="H1038" s="38">
        <f t="shared" si="171"/>
        <v>6.6518783569335938E-3</v>
      </c>
      <c r="I1038" s="6">
        <f t="shared" si="172"/>
        <v>15000</v>
      </c>
      <c r="J1038" s="6">
        <f t="shared" si="173"/>
        <v>99.778175354003906</v>
      </c>
      <c r="K1038" s="6">
        <f t="shared" ca="1" si="174"/>
        <v>2.6892132455638287E-2</v>
      </c>
    </row>
    <row r="1039" spans="1:11">
      <c r="A1039" s="39">
        <f t="shared" ca="1" si="166"/>
        <v>86.31506849315069</v>
      </c>
      <c r="B1039" s="20">
        <v>76457</v>
      </c>
      <c r="C1039" s="42">
        <f t="shared" si="165"/>
        <v>1.4901161193847656E-6</v>
      </c>
      <c r="D1039">
        <f t="shared" si="167"/>
        <v>144</v>
      </c>
      <c r="E1039" s="44">
        <f t="shared" si="168"/>
        <v>2.1457672119140625E-4</v>
      </c>
      <c r="F1039" s="45">
        <f t="shared" si="169"/>
        <v>6.4373016357421875E-3</v>
      </c>
      <c r="G1039" s="40">
        <f t="shared" ca="1" si="170"/>
        <v>20929849.456048012</v>
      </c>
      <c r="H1039" s="38">
        <f t="shared" si="171"/>
        <v>6.4373016357421875E-3</v>
      </c>
      <c r="I1039" s="6">
        <f t="shared" si="172"/>
        <v>15000</v>
      </c>
      <c r="J1039" s="6">
        <f t="shared" si="173"/>
        <v>96.559524536132813</v>
      </c>
      <c r="K1039" s="6">
        <f t="shared" ca="1" si="174"/>
        <v>2.5821571153768572E-2</v>
      </c>
    </row>
    <row r="1040" spans="1:11">
      <c r="A1040" s="39">
        <f t="shared" ca="1" si="166"/>
        <v>86.4</v>
      </c>
      <c r="B1040" s="20">
        <v>76488</v>
      </c>
      <c r="C1040" s="42">
        <f t="shared" si="165"/>
        <v>1.4901161193847656E-6</v>
      </c>
      <c r="D1040">
        <f t="shared" si="167"/>
        <v>144</v>
      </c>
      <c r="E1040" s="44">
        <f t="shared" si="168"/>
        <v>2.1457672119140625E-4</v>
      </c>
      <c r="F1040" s="45">
        <f t="shared" si="169"/>
        <v>6.6518783569335938E-3</v>
      </c>
      <c r="G1040" s="40">
        <f t="shared" ca="1" si="170"/>
        <v>20929849.46269989</v>
      </c>
      <c r="H1040" s="38">
        <f t="shared" si="171"/>
        <v>6.6518783569335938E-3</v>
      </c>
      <c r="I1040" s="6">
        <f t="shared" si="172"/>
        <v>15000</v>
      </c>
      <c r="J1040" s="6">
        <f t="shared" si="173"/>
        <v>99.778175354003906</v>
      </c>
      <c r="K1040" s="6">
        <f t="shared" ca="1" si="174"/>
        <v>2.6467173240298542E-2</v>
      </c>
    </row>
    <row r="1041" spans="1:11">
      <c r="A1041" s="39">
        <f t="shared" ca="1" si="166"/>
        <v>86.482191780821921</v>
      </c>
      <c r="B1041" s="20">
        <v>76518</v>
      </c>
      <c r="C1041" s="42">
        <f t="shared" si="165"/>
        <v>1.4901161193847656E-6</v>
      </c>
      <c r="D1041">
        <f t="shared" si="167"/>
        <v>144</v>
      </c>
      <c r="E1041" s="44">
        <f t="shared" si="168"/>
        <v>2.1457672119140625E-4</v>
      </c>
      <c r="F1041" s="45">
        <f t="shared" si="169"/>
        <v>6.4373016357421875E-3</v>
      </c>
      <c r="G1041" s="40">
        <f t="shared" ca="1" si="170"/>
        <v>20929849.469137192</v>
      </c>
      <c r="H1041" s="38">
        <f t="shared" si="171"/>
        <v>6.4373016357421875E-3</v>
      </c>
      <c r="I1041" s="6">
        <f t="shared" si="172"/>
        <v>15000</v>
      </c>
      <c r="J1041" s="6">
        <f t="shared" si="173"/>
        <v>96.559524536132813</v>
      </c>
      <c r="K1041" s="6">
        <f t="shared" ca="1" si="174"/>
        <v>2.5413529335796527E-2</v>
      </c>
    </row>
    <row r="1042" spans="1:11">
      <c r="A1042" s="39">
        <f t="shared" ca="1" si="166"/>
        <v>86.567123287671237</v>
      </c>
      <c r="B1042" s="20">
        <v>76549</v>
      </c>
      <c r="C1042" s="42">
        <f t="shared" si="165"/>
        <v>1.4901161193847656E-6</v>
      </c>
      <c r="D1042">
        <f t="shared" si="167"/>
        <v>144</v>
      </c>
      <c r="E1042" s="44">
        <f t="shared" si="168"/>
        <v>2.1457672119140625E-4</v>
      </c>
      <c r="F1042" s="45">
        <f t="shared" si="169"/>
        <v>6.6518783569335938E-3</v>
      </c>
      <c r="G1042" s="40">
        <f t="shared" ca="1" si="170"/>
        <v>20929849.47578907</v>
      </c>
      <c r="H1042" s="38">
        <f t="shared" si="171"/>
        <v>6.6518783569335938E-3</v>
      </c>
      <c r="I1042" s="6">
        <f t="shared" si="172"/>
        <v>15000</v>
      </c>
      <c r="J1042" s="6">
        <f t="shared" si="173"/>
        <v>99.778175354003906</v>
      </c>
      <c r="K1042" s="6">
        <f t="shared" ca="1" si="174"/>
        <v>2.6048929384367401E-2</v>
      </c>
    </row>
    <row r="1043" spans="1:11">
      <c r="A1043" s="39">
        <f t="shared" ca="1" si="166"/>
        <v>86.652054794520552</v>
      </c>
      <c r="B1043" s="20">
        <v>76580</v>
      </c>
      <c r="C1043" s="42">
        <f t="shared" si="165"/>
        <v>1.4901161193847656E-6</v>
      </c>
      <c r="D1043">
        <f t="shared" si="167"/>
        <v>144</v>
      </c>
      <c r="E1043" s="44">
        <f t="shared" si="168"/>
        <v>2.1457672119140625E-4</v>
      </c>
      <c r="F1043" s="45">
        <f t="shared" si="169"/>
        <v>6.6518783569335938E-3</v>
      </c>
      <c r="G1043" s="40">
        <f t="shared" ca="1" si="170"/>
        <v>20929849.482440948</v>
      </c>
      <c r="H1043" s="38">
        <f t="shared" si="171"/>
        <v>6.6518783569335938E-3</v>
      </c>
      <c r="I1043" s="6">
        <f t="shared" si="172"/>
        <v>15000</v>
      </c>
      <c r="J1043" s="6">
        <f t="shared" si="173"/>
        <v>99.778175354003906</v>
      </c>
      <c r="K1043" s="6">
        <f t="shared" ca="1" si="174"/>
        <v>2.5838918690015134E-2</v>
      </c>
    </row>
    <row r="1044" spans="1:11">
      <c r="A1044" s="39">
        <f t="shared" ca="1" si="166"/>
        <v>86.734246575342468</v>
      </c>
      <c r="B1044" s="20">
        <v>76610</v>
      </c>
      <c r="C1044" s="42">
        <f t="shared" si="165"/>
        <v>1.4901161193847656E-6</v>
      </c>
      <c r="D1044">
        <f t="shared" si="167"/>
        <v>144</v>
      </c>
      <c r="E1044" s="44">
        <f t="shared" si="168"/>
        <v>2.1457672119140625E-4</v>
      </c>
      <c r="F1044" s="45">
        <f t="shared" si="169"/>
        <v>6.4373016357421875E-3</v>
      </c>
      <c r="G1044" s="40">
        <f t="shared" ca="1" si="170"/>
        <v>20929849.48887825</v>
      </c>
      <c r="H1044" s="38">
        <f t="shared" si="171"/>
        <v>6.4373016357421875E-3</v>
      </c>
      <c r="I1044" s="6">
        <f t="shared" si="172"/>
        <v>15000</v>
      </c>
      <c r="J1044" s="6">
        <f t="shared" si="173"/>
        <v>96.559524536132813</v>
      </c>
      <c r="K1044" s="6">
        <f t="shared" ca="1" si="174"/>
        <v>2.481028526061644E-2</v>
      </c>
    </row>
    <row r="1045" spans="1:11">
      <c r="A1045" s="39">
        <f t="shared" ca="1" si="166"/>
        <v>86.819178082191783</v>
      </c>
      <c r="B1045" s="20">
        <v>76641</v>
      </c>
      <c r="C1045" s="42">
        <f t="shared" si="165"/>
        <v>1.4901161193847656E-6</v>
      </c>
      <c r="D1045">
        <f t="shared" si="167"/>
        <v>144</v>
      </c>
      <c r="E1045" s="44">
        <f t="shared" si="168"/>
        <v>2.1457672119140625E-4</v>
      </c>
      <c r="F1045" s="45">
        <f t="shared" si="169"/>
        <v>6.6518783569335938E-3</v>
      </c>
      <c r="G1045" s="40">
        <f t="shared" ca="1" si="170"/>
        <v>20929849.495530128</v>
      </c>
      <c r="H1045" s="38">
        <f t="shared" si="171"/>
        <v>6.6518783569335938E-3</v>
      </c>
      <c r="I1045" s="6">
        <f t="shared" si="172"/>
        <v>15000</v>
      </c>
      <c r="J1045" s="6">
        <f t="shared" si="173"/>
        <v>99.778175354003906</v>
      </c>
      <c r="K1045" s="6">
        <f t="shared" ca="1" si="174"/>
        <v>2.5430602739993369E-2</v>
      </c>
    </row>
    <row r="1046" spans="1:11">
      <c r="A1046" s="39">
        <f t="shared" ca="1" si="166"/>
        <v>86.901369863013699</v>
      </c>
      <c r="B1046" s="20">
        <v>76671</v>
      </c>
      <c r="C1046" s="42">
        <f t="shared" si="165"/>
        <v>1.4901161193847656E-6</v>
      </c>
      <c r="D1046">
        <f t="shared" si="167"/>
        <v>144</v>
      </c>
      <c r="E1046" s="44">
        <f t="shared" si="168"/>
        <v>2.1457672119140625E-4</v>
      </c>
      <c r="F1046" s="45">
        <f t="shared" si="169"/>
        <v>6.4373016357421875E-3</v>
      </c>
      <c r="G1046" s="40">
        <f t="shared" ca="1" si="170"/>
        <v>20929849.50196743</v>
      </c>
      <c r="H1046" s="38">
        <f t="shared" si="171"/>
        <v>6.4373016357421875E-3</v>
      </c>
      <c r="I1046" s="6">
        <f t="shared" si="172"/>
        <v>15000</v>
      </c>
      <c r="J1046" s="6">
        <f t="shared" si="173"/>
        <v>96.559524536132813</v>
      </c>
      <c r="K1046" s="6">
        <f t="shared" ca="1" si="174"/>
        <v>2.4418224148538472E-2</v>
      </c>
    </row>
    <row r="1047" spans="1:11">
      <c r="A1047" s="39">
        <f t="shared" ca="1" si="166"/>
        <v>86.986301369863014</v>
      </c>
      <c r="B1047" s="20">
        <v>76702</v>
      </c>
      <c r="C1047" s="42">
        <f t="shared" si="165"/>
        <v>1.4901161193847656E-6</v>
      </c>
      <c r="D1047">
        <f t="shared" si="167"/>
        <v>144</v>
      </c>
      <c r="E1047" s="44">
        <f t="shared" si="168"/>
        <v>2.1457672119140625E-4</v>
      </c>
      <c r="F1047" s="45">
        <f t="shared" si="169"/>
        <v>6.6518783569335938E-3</v>
      </c>
      <c r="G1047" s="40">
        <f t="shared" ca="1" si="170"/>
        <v>20929849.508619308</v>
      </c>
      <c r="H1047" s="38">
        <f t="shared" si="171"/>
        <v>6.6518783569335938E-3</v>
      </c>
      <c r="I1047" s="6">
        <f t="shared" si="172"/>
        <v>15000</v>
      </c>
      <c r="J1047" s="6">
        <f t="shared" si="173"/>
        <v>99.778175354003906</v>
      </c>
      <c r="K1047" s="6">
        <f t="shared" ca="1" si="174"/>
        <v>2.5028739146474688E-2</v>
      </c>
    </row>
    <row r="1048" spans="1:11">
      <c r="A1048" s="39">
        <f t="shared" ca="1" si="166"/>
        <v>87.07123287671233</v>
      </c>
      <c r="B1048" s="20">
        <v>76733</v>
      </c>
      <c r="C1048" s="42">
        <f t="shared" si="165"/>
        <v>1.4901161193847656E-6</v>
      </c>
      <c r="D1048">
        <f t="shared" si="167"/>
        <v>144</v>
      </c>
      <c r="E1048" s="44">
        <f t="shared" si="168"/>
        <v>2.1457672119140625E-4</v>
      </c>
      <c r="F1048" s="45">
        <f t="shared" si="169"/>
        <v>6.6518783569335938E-3</v>
      </c>
      <c r="G1048" s="40">
        <f t="shared" ca="1" si="170"/>
        <v>20929849.515271187</v>
      </c>
      <c r="H1048" s="38">
        <f t="shared" si="171"/>
        <v>6.6518783569335938E-3</v>
      </c>
      <c r="I1048" s="6">
        <f t="shared" si="172"/>
        <v>15000</v>
      </c>
      <c r="J1048" s="6">
        <f t="shared" si="173"/>
        <v>99.778175354003906</v>
      </c>
      <c r="K1048" s="6">
        <f t="shared" ca="1" si="174"/>
        <v>2.48269533913155E-2</v>
      </c>
    </row>
    <row r="1049" spans="1:11">
      <c r="A1049" s="39">
        <f t="shared" ca="1" si="166"/>
        <v>87.147945205479445</v>
      </c>
      <c r="B1049" s="20">
        <v>76761</v>
      </c>
      <c r="C1049" s="42">
        <f t="shared" si="165"/>
        <v>1.4901161193847656E-6</v>
      </c>
      <c r="D1049">
        <f t="shared" si="167"/>
        <v>144</v>
      </c>
      <c r="E1049" s="44">
        <f t="shared" si="168"/>
        <v>2.1457672119140625E-4</v>
      </c>
      <c r="F1049" s="45">
        <f t="shared" si="169"/>
        <v>6.008148193359375E-3</v>
      </c>
      <c r="G1049" s="40">
        <f t="shared" ca="1" si="170"/>
        <v>20929849.521279335</v>
      </c>
      <c r="H1049" s="38">
        <f t="shared" si="171"/>
        <v>6.008148193359375E-3</v>
      </c>
      <c r="I1049" s="6">
        <f t="shared" si="172"/>
        <v>15000</v>
      </c>
      <c r="J1049" s="6">
        <f t="shared" si="173"/>
        <v>90.122222900390625</v>
      </c>
      <c r="K1049" s="6">
        <f t="shared" ca="1" si="174"/>
        <v>2.2260988082962098E-2</v>
      </c>
    </row>
    <row r="1050" spans="1:11">
      <c r="A1050" s="39">
        <f t="shared" ca="1" si="166"/>
        <v>87.232876712328761</v>
      </c>
      <c r="B1050" s="20">
        <v>76792</v>
      </c>
      <c r="C1050" s="42">
        <f t="shared" si="165"/>
        <v>1.4901161193847656E-6</v>
      </c>
      <c r="D1050">
        <f t="shared" si="167"/>
        <v>144</v>
      </c>
      <c r="E1050" s="44">
        <f t="shared" si="168"/>
        <v>2.1457672119140625E-4</v>
      </c>
      <c r="F1050" s="45">
        <f t="shared" si="169"/>
        <v>6.6518783569335938E-3</v>
      </c>
      <c r="G1050" s="40">
        <f t="shared" ca="1" si="170"/>
        <v>20929849.527931213</v>
      </c>
      <c r="H1050" s="38">
        <f t="shared" si="171"/>
        <v>6.6518783569335938E-3</v>
      </c>
      <c r="I1050" s="6">
        <f t="shared" si="172"/>
        <v>15000</v>
      </c>
      <c r="J1050" s="6">
        <f t="shared" si="173"/>
        <v>99.778175354003906</v>
      </c>
      <c r="K1050" s="6">
        <f t="shared" ca="1" si="174"/>
        <v>2.4447393141489332E-2</v>
      </c>
    </row>
    <row r="1051" spans="1:11">
      <c r="A1051" s="39">
        <f t="shared" ca="1" si="166"/>
        <v>87.31506849315069</v>
      </c>
      <c r="B1051" s="20">
        <v>76822</v>
      </c>
      <c r="C1051" s="42">
        <f t="shared" si="165"/>
        <v>1.4901161193847656E-6</v>
      </c>
      <c r="D1051">
        <f t="shared" si="167"/>
        <v>144</v>
      </c>
      <c r="E1051" s="44">
        <f t="shared" si="168"/>
        <v>2.1457672119140625E-4</v>
      </c>
      <c r="F1051" s="45">
        <f t="shared" si="169"/>
        <v>6.4373016357421875E-3</v>
      </c>
      <c r="G1051" s="40">
        <f t="shared" ca="1" si="170"/>
        <v>20929849.534368515</v>
      </c>
      <c r="H1051" s="38">
        <f t="shared" si="171"/>
        <v>6.4373016357421875E-3</v>
      </c>
      <c r="I1051" s="6">
        <f t="shared" si="172"/>
        <v>15000</v>
      </c>
      <c r="J1051" s="6">
        <f t="shared" si="173"/>
        <v>96.559524536132813</v>
      </c>
      <c r="K1051" s="6">
        <f t="shared" ca="1" si="174"/>
        <v>2.3474155594335092E-2</v>
      </c>
    </row>
    <row r="1052" spans="1:11">
      <c r="A1052" s="39">
        <f t="shared" ca="1" si="166"/>
        <v>87.4</v>
      </c>
      <c r="B1052" s="20">
        <v>76853</v>
      </c>
      <c r="C1052" s="42">
        <f t="shared" si="165"/>
        <v>1.4901161193847656E-6</v>
      </c>
      <c r="D1052">
        <f t="shared" si="167"/>
        <v>144</v>
      </c>
      <c r="E1052" s="44">
        <f t="shared" si="168"/>
        <v>2.1457672119140625E-4</v>
      </c>
      <c r="F1052" s="45">
        <f t="shared" si="169"/>
        <v>6.6518783569335938E-3</v>
      </c>
      <c r="G1052" s="40">
        <f t="shared" ca="1" si="170"/>
        <v>20929849.541020393</v>
      </c>
      <c r="H1052" s="38">
        <f t="shared" si="171"/>
        <v>6.6518783569335938E-3</v>
      </c>
      <c r="I1052" s="6">
        <f t="shared" si="172"/>
        <v>15000</v>
      </c>
      <c r="J1052" s="6">
        <f t="shared" si="173"/>
        <v>99.778175354003906</v>
      </c>
      <c r="K1052" s="6">
        <f t="shared" ca="1" si="174"/>
        <v>2.4061066582089567E-2</v>
      </c>
    </row>
    <row r="1053" spans="1:11">
      <c r="A1053" s="39">
        <f t="shared" ca="1" si="166"/>
        <v>87.482191780821921</v>
      </c>
      <c r="B1053" s="20">
        <v>76883</v>
      </c>
      <c r="C1053" s="42">
        <f t="shared" si="165"/>
        <v>1.4901161193847656E-6</v>
      </c>
      <c r="D1053">
        <f t="shared" si="167"/>
        <v>144</v>
      </c>
      <c r="E1053" s="44">
        <f t="shared" si="168"/>
        <v>2.1457672119140625E-4</v>
      </c>
      <c r="F1053" s="45">
        <f t="shared" si="169"/>
        <v>6.4373016357421875E-3</v>
      </c>
      <c r="G1053" s="40">
        <f t="shared" ca="1" si="170"/>
        <v>20929849.547457695</v>
      </c>
      <c r="H1053" s="38">
        <f t="shared" si="171"/>
        <v>6.4373016357421875E-3</v>
      </c>
      <c r="I1053" s="6">
        <f t="shared" si="172"/>
        <v>15000</v>
      </c>
      <c r="J1053" s="6">
        <f t="shared" si="173"/>
        <v>96.559524536132813</v>
      </c>
      <c r="K1053" s="6">
        <f t="shared" ca="1" si="174"/>
        <v>2.3103208487087776E-2</v>
      </c>
    </row>
    <row r="1054" spans="1:11">
      <c r="A1054" s="39">
        <f t="shared" ca="1" si="166"/>
        <v>87.567123287671237</v>
      </c>
      <c r="B1054" s="20">
        <v>76914</v>
      </c>
      <c r="C1054" s="42">
        <f t="shared" si="165"/>
        <v>1.4901161193847656E-6</v>
      </c>
      <c r="D1054">
        <f t="shared" si="167"/>
        <v>144</v>
      </c>
      <c r="E1054" s="44">
        <f t="shared" si="168"/>
        <v>2.1457672119140625E-4</v>
      </c>
      <c r="F1054" s="45">
        <f t="shared" si="169"/>
        <v>6.6518783569335938E-3</v>
      </c>
      <c r="G1054" s="40">
        <f t="shared" ca="1" si="170"/>
        <v>20929849.554109573</v>
      </c>
      <c r="H1054" s="38">
        <f t="shared" si="171"/>
        <v>6.6518783569335938E-3</v>
      </c>
      <c r="I1054" s="6">
        <f t="shared" si="172"/>
        <v>15000</v>
      </c>
      <c r="J1054" s="6">
        <f t="shared" si="173"/>
        <v>99.778175354003906</v>
      </c>
      <c r="K1054" s="6">
        <f t="shared" ca="1" si="174"/>
        <v>2.3680844894879437E-2</v>
      </c>
    </row>
    <row r="1055" spans="1:11">
      <c r="A1055" s="39">
        <f t="shared" ca="1" si="166"/>
        <v>87.652054794520552</v>
      </c>
      <c r="B1055" s="20">
        <v>76945</v>
      </c>
      <c r="C1055" s="42">
        <f t="shared" si="165"/>
        <v>1.4901161193847656E-6</v>
      </c>
      <c r="D1055">
        <f t="shared" si="167"/>
        <v>144</v>
      </c>
      <c r="E1055" s="44">
        <f t="shared" si="168"/>
        <v>2.1457672119140625E-4</v>
      </c>
      <c r="F1055" s="45">
        <f t="shared" si="169"/>
        <v>6.6518783569335938E-3</v>
      </c>
      <c r="G1055" s="40">
        <f t="shared" ca="1" si="170"/>
        <v>20929849.560761452</v>
      </c>
      <c r="H1055" s="38">
        <f t="shared" si="171"/>
        <v>6.6518783569335938E-3</v>
      </c>
      <c r="I1055" s="6">
        <f t="shared" si="172"/>
        <v>15000</v>
      </c>
      <c r="J1055" s="6">
        <f t="shared" si="173"/>
        <v>99.778175354003906</v>
      </c>
      <c r="K1055" s="6">
        <f t="shared" ca="1" si="174"/>
        <v>2.3489926081831924E-2</v>
      </c>
    </row>
    <row r="1056" spans="1:11">
      <c r="A1056" s="39">
        <f t="shared" ca="1" si="166"/>
        <v>87.734246575342468</v>
      </c>
      <c r="B1056" s="20">
        <v>76975</v>
      </c>
      <c r="C1056" s="42">
        <f t="shared" si="165"/>
        <v>1.4901161193847656E-6</v>
      </c>
      <c r="D1056">
        <f t="shared" si="167"/>
        <v>144</v>
      </c>
      <c r="E1056" s="44">
        <f t="shared" si="168"/>
        <v>2.1457672119140625E-4</v>
      </c>
      <c r="F1056" s="45">
        <f t="shared" si="169"/>
        <v>6.4373016357421875E-3</v>
      </c>
      <c r="G1056" s="40">
        <f t="shared" ca="1" si="170"/>
        <v>20929849.567198753</v>
      </c>
      <c r="H1056" s="38">
        <f t="shared" si="171"/>
        <v>6.4373016357421875E-3</v>
      </c>
      <c r="I1056" s="6">
        <f t="shared" si="172"/>
        <v>15000</v>
      </c>
      <c r="J1056" s="6">
        <f t="shared" si="173"/>
        <v>96.559524536132813</v>
      </c>
      <c r="K1056" s="6">
        <f t="shared" ca="1" si="174"/>
        <v>2.2554804782378562E-2</v>
      </c>
    </row>
    <row r="1057" spans="1:11">
      <c r="A1057" s="39">
        <f t="shared" ca="1" si="166"/>
        <v>87.819178082191783</v>
      </c>
      <c r="B1057" s="20">
        <v>77006</v>
      </c>
      <c r="C1057" s="42">
        <f t="shared" si="165"/>
        <v>1.4901161193847656E-6</v>
      </c>
      <c r="D1057">
        <f t="shared" si="167"/>
        <v>144</v>
      </c>
      <c r="E1057" s="44">
        <f t="shared" si="168"/>
        <v>2.1457672119140625E-4</v>
      </c>
      <c r="F1057" s="45">
        <f t="shared" si="169"/>
        <v>6.6518783569335938E-3</v>
      </c>
      <c r="G1057" s="40">
        <f t="shared" ca="1" si="170"/>
        <v>20929849.573850632</v>
      </c>
      <c r="H1057" s="38">
        <f t="shared" si="171"/>
        <v>6.6518783569335938E-3</v>
      </c>
      <c r="I1057" s="6">
        <f t="shared" si="172"/>
        <v>15000</v>
      </c>
      <c r="J1057" s="6">
        <f t="shared" si="173"/>
        <v>99.778175354003906</v>
      </c>
      <c r="K1057" s="6">
        <f t="shared" ca="1" si="174"/>
        <v>2.3118729763630316E-2</v>
      </c>
    </row>
    <row r="1058" spans="1:11">
      <c r="A1058" s="39">
        <f t="shared" ca="1" si="166"/>
        <v>87.901369863013699</v>
      </c>
      <c r="B1058" s="20">
        <v>77036</v>
      </c>
      <c r="C1058" s="42">
        <f t="shared" si="165"/>
        <v>1.4901161193847656E-6</v>
      </c>
      <c r="D1058">
        <f t="shared" si="167"/>
        <v>144</v>
      </c>
      <c r="E1058" s="44">
        <f t="shared" si="168"/>
        <v>2.1457672119140625E-4</v>
      </c>
      <c r="F1058" s="45">
        <f t="shared" si="169"/>
        <v>6.4373016357421875E-3</v>
      </c>
      <c r="G1058" s="40">
        <f t="shared" ca="1" si="170"/>
        <v>20929849.580287933</v>
      </c>
      <c r="H1058" s="38">
        <f t="shared" si="171"/>
        <v>6.4373016357421875E-3</v>
      </c>
      <c r="I1058" s="6">
        <f t="shared" si="172"/>
        <v>15000</v>
      </c>
      <c r="J1058" s="6">
        <f t="shared" si="173"/>
        <v>96.559524536132813</v>
      </c>
      <c r="K1058" s="6">
        <f t="shared" ca="1" si="174"/>
        <v>2.219838558958041E-2</v>
      </c>
    </row>
    <row r="1059" spans="1:11">
      <c r="A1059" s="39">
        <f t="shared" ca="1" si="166"/>
        <v>87.986301369863014</v>
      </c>
      <c r="B1059" s="20">
        <v>77067</v>
      </c>
      <c r="C1059" s="42">
        <f t="shared" si="165"/>
        <v>1.4901161193847656E-6</v>
      </c>
      <c r="D1059">
        <f t="shared" si="167"/>
        <v>144</v>
      </c>
      <c r="E1059" s="44">
        <f t="shared" si="168"/>
        <v>2.1457672119140625E-4</v>
      </c>
      <c r="F1059" s="45">
        <f t="shared" si="169"/>
        <v>6.6518783569335938E-3</v>
      </c>
      <c r="G1059" s="40">
        <f t="shared" ca="1" si="170"/>
        <v>20929849.586939812</v>
      </c>
      <c r="H1059" s="38">
        <f t="shared" si="171"/>
        <v>6.6518783569335938E-3</v>
      </c>
      <c r="I1059" s="6">
        <f t="shared" si="172"/>
        <v>15000</v>
      </c>
      <c r="J1059" s="6">
        <f t="shared" si="173"/>
        <v>99.778175354003906</v>
      </c>
      <c r="K1059" s="6">
        <f t="shared" ca="1" si="174"/>
        <v>2.2753399224067879E-2</v>
      </c>
    </row>
    <row r="1060" spans="1:11">
      <c r="A1060" s="39">
        <f t="shared" ca="1" si="166"/>
        <v>88.07123287671233</v>
      </c>
      <c r="B1060" s="20">
        <v>77098</v>
      </c>
      <c r="C1060" s="42">
        <f t="shared" si="165"/>
        <v>1.4901161193847656E-6</v>
      </c>
      <c r="D1060">
        <f t="shared" si="167"/>
        <v>144</v>
      </c>
      <c r="E1060" s="44">
        <f t="shared" si="168"/>
        <v>2.1457672119140625E-4</v>
      </c>
      <c r="F1060" s="45">
        <f t="shared" si="169"/>
        <v>6.6518783569335938E-3</v>
      </c>
      <c r="G1060" s="40">
        <f t="shared" ca="1" si="170"/>
        <v>20929849.59359169</v>
      </c>
      <c r="H1060" s="38">
        <f t="shared" si="171"/>
        <v>6.6518783569335938E-3</v>
      </c>
      <c r="I1060" s="6">
        <f t="shared" si="172"/>
        <v>15000</v>
      </c>
      <c r="J1060" s="6">
        <f t="shared" si="173"/>
        <v>99.778175354003906</v>
      </c>
      <c r="K1060" s="6">
        <f t="shared" ca="1" si="174"/>
        <v>2.2569957628468619E-2</v>
      </c>
    </row>
    <row r="1061" spans="1:11">
      <c r="A1061" s="39">
        <f t="shared" ca="1" si="166"/>
        <v>88.147945205479445</v>
      </c>
      <c r="B1061" s="20">
        <v>77126</v>
      </c>
      <c r="C1061" s="42">
        <f t="shared" si="165"/>
        <v>1.4901161193847656E-6</v>
      </c>
      <c r="D1061">
        <f t="shared" si="167"/>
        <v>144</v>
      </c>
      <c r="E1061" s="44">
        <f t="shared" si="168"/>
        <v>2.1457672119140625E-4</v>
      </c>
      <c r="F1061" s="45">
        <f t="shared" si="169"/>
        <v>6.008148193359375E-3</v>
      </c>
      <c r="G1061" s="40">
        <f t="shared" ca="1" si="170"/>
        <v>20929849.599599838</v>
      </c>
      <c r="H1061" s="38">
        <f t="shared" si="171"/>
        <v>6.008148193359375E-3</v>
      </c>
      <c r="I1061" s="6">
        <f t="shared" si="172"/>
        <v>15000</v>
      </c>
      <c r="J1061" s="6">
        <f t="shared" si="173"/>
        <v>90.122222900390625</v>
      </c>
      <c r="K1061" s="6">
        <f t="shared" ca="1" si="174"/>
        <v>2.0237261893601928E-2</v>
      </c>
    </row>
    <row r="1062" spans="1:11">
      <c r="A1062" s="39">
        <f t="shared" ca="1" si="166"/>
        <v>88.232876712328761</v>
      </c>
      <c r="B1062" s="20">
        <v>77157</v>
      </c>
      <c r="C1062" s="42">
        <f t="shared" si="165"/>
        <v>1.4901161193847656E-6</v>
      </c>
      <c r="D1062">
        <f t="shared" si="167"/>
        <v>144</v>
      </c>
      <c r="E1062" s="44">
        <f t="shared" si="168"/>
        <v>2.1457672119140625E-4</v>
      </c>
      <c r="F1062" s="45">
        <f t="shared" si="169"/>
        <v>6.6518783569335938E-3</v>
      </c>
      <c r="G1062" s="40">
        <f t="shared" ca="1" si="170"/>
        <v>20929849.606251717</v>
      </c>
      <c r="H1062" s="38">
        <f t="shared" si="171"/>
        <v>6.6518783569335938E-3</v>
      </c>
      <c r="I1062" s="6">
        <f t="shared" si="172"/>
        <v>15000</v>
      </c>
      <c r="J1062" s="6">
        <f t="shared" si="173"/>
        <v>99.778175354003906</v>
      </c>
      <c r="K1062" s="6">
        <f t="shared" ca="1" si="174"/>
        <v>2.2224902855899415E-2</v>
      </c>
    </row>
    <row r="1063" spans="1:11">
      <c r="A1063" s="39">
        <f t="shared" ca="1" si="166"/>
        <v>88.31506849315069</v>
      </c>
      <c r="B1063" s="20">
        <v>77187</v>
      </c>
      <c r="C1063" s="42">
        <f t="shared" si="165"/>
        <v>1.4901161193847656E-6</v>
      </c>
      <c r="D1063">
        <f t="shared" si="167"/>
        <v>144</v>
      </c>
      <c r="E1063" s="44">
        <f t="shared" si="168"/>
        <v>2.1457672119140625E-4</v>
      </c>
      <c r="F1063" s="45">
        <f t="shared" si="169"/>
        <v>6.4373016357421875E-3</v>
      </c>
      <c r="G1063" s="40">
        <f t="shared" ca="1" si="170"/>
        <v>20929849.612689018</v>
      </c>
      <c r="H1063" s="38">
        <f t="shared" si="171"/>
        <v>6.4373016357421875E-3</v>
      </c>
      <c r="I1063" s="6">
        <f t="shared" si="172"/>
        <v>15000</v>
      </c>
      <c r="J1063" s="6">
        <f t="shared" si="173"/>
        <v>96.559524536132813</v>
      </c>
      <c r="K1063" s="6">
        <f t="shared" ca="1" si="174"/>
        <v>2.1340141449395517E-2</v>
      </c>
    </row>
    <row r="1064" spans="1:11">
      <c r="A1064" s="39">
        <f t="shared" ca="1" si="166"/>
        <v>88.4</v>
      </c>
      <c r="B1064" s="20">
        <v>77218</v>
      </c>
      <c r="C1064" s="42">
        <f t="shared" si="165"/>
        <v>1.4901161193847656E-6</v>
      </c>
      <c r="D1064">
        <f t="shared" si="167"/>
        <v>144</v>
      </c>
      <c r="E1064" s="44">
        <f t="shared" si="168"/>
        <v>2.1457672119140625E-4</v>
      </c>
      <c r="F1064" s="45">
        <f t="shared" si="169"/>
        <v>6.6518783569335938E-3</v>
      </c>
      <c r="G1064" s="40">
        <f t="shared" ca="1" si="170"/>
        <v>20929849.619340897</v>
      </c>
      <c r="H1064" s="38">
        <f t="shared" si="171"/>
        <v>6.6518783569335938E-3</v>
      </c>
      <c r="I1064" s="6">
        <f t="shared" si="172"/>
        <v>15000</v>
      </c>
      <c r="J1064" s="6">
        <f t="shared" si="173"/>
        <v>99.778175354003906</v>
      </c>
      <c r="K1064" s="6">
        <f t="shared" ca="1" si="174"/>
        <v>2.1873696892808717E-2</v>
      </c>
    </row>
    <row r="1065" spans="1:11">
      <c r="A1065" s="39">
        <f t="shared" ca="1" si="166"/>
        <v>88.482191780821921</v>
      </c>
      <c r="B1065" s="20">
        <v>77248</v>
      </c>
      <c r="C1065" s="42">
        <f t="shared" si="165"/>
        <v>1.4901161193847656E-6</v>
      </c>
      <c r="D1065">
        <f t="shared" si="167"/>
        <v>144</v>
      </c>
      <c r="E1065" s="44">
        <f t="shared" si="168"/>
        <v>2.1457672119140625E-4</v>
      </c>
      <c r="F1065" s="45">
        <f t="shared" si="169"/>
        <v>6.4373016357421875E-3</v>
      </c>
      <c r="G1065" s="40">
        <f t="shared" ca="1" si="170"/>
        <v>20929849.625778198</v>
      </c>
      <c r="H1065" s="38">
        <f t="shared" si="171"/>
        <v>6.4373016357421875E-3</v>
      </c>
      <c r="I1065" s="6">
        <f t="shared" si="172"/>
        <v>15000</v>
      </c>
      <c r="J1065" s="6">
        <f t="shared" si="173"/>
        <v>96.559524536132813</v>
      </c>
      <c r="K1065" s="6">
        <f t="shared" ca="1" si="174"/>
        <v>2.1002916806443415E-2</v>
      </c>
    </row>
    <row r="1066" spans="1:11">
      <c r="A1066" s="39">
        <f t="shared" ca="1" si="166"/>
        <v>88.567123287671237</v>
      </c>
      <c r="B1066" s="20">
        <v>77279</v>
      </c>
      <c r="C1066" s="42">
        <f t="shared" si="165"/>
        <v>1.4901161193847656E-6</v>
      </c>
      <c r="D1066">
        <f t="shared" si="167"/>
        <v>144</v>
      </c>
      <c r="E1066" s="44">
        <f t="shared" si="168"/>
        <v>2.1457672119140625E-4</v>
      </c>
      <c r="F1066" s="45">
        <f t="shared" si="169"/>
        <v>6.6518783569335938E-3</v>
      </c>
      <c r="G1066" s="40">
        <f t="shared" ca="1" si="170"/>
        <v>20929849.632430077</v>
      </c>
      <c r="H1066" s="38">
        <f t="shared" si="171"/>
        <v>6.6518783569335938E-3</v>
      </c>
      <c r="I1066" s="6">
        <f t="shared" si="172"/>
        <v>15000</v>
      </c>
      <c r="J1066" s="6">
        <f t="shared" si="173"/>
        <v>99.778175354003906</v>
      </c>
      <c r="K1066" s="6">
        <f t="shared" ca="1" si="174"/>
        <v>2.1528040813526782E-2</v>
      </c>
    </row>
    <row r="1067" spans="1:11">
      <c r="A1067" s="39">
        <f t="shared" ca="1" si="166"/>
        <v>88.652054794520552</v>
      </c>
      <c r="B1067" s="20">
        <v>77310</v>
      </c>
      <c r="C1067" s="42">
        <f t="shared" si="165"/>
        <v>1.4901161193847656E-6</v>
      </c>
      <c r="D1067">
        <f t="shared" si="167"/>
        <v>144</v>
      </c>
      <c r="E1067" s="44">
        <f t="shared" si="168"/>
        <v>2.1457672119140625E-4</v>
      </c>
      <c r="F1067" s="45">
        <f t="shared" si="169"/>
        <v>6.6518783569335938E-3</v>
      </c>
      <c r="G1067" s="40">
        <f t="shared" ca="1" si="170"/>
        <v>20929849.639081955</v>
      </c>
      <c r="H1067" s="38">
        <f t="shared" si="171"/>
        <v>6.6518783569335938E-3</v>
      </c>
      <c r="I1067" s="6">
        <f t="shared" si="172"/>
        <v>15000</v>
      </c>
      <c r="J1067" s="6">
        <f t="shared" si="173"/>
        <v>99.778175354003906</v>
      </c>
      <c r="K1067" s="6">
        <f t="shared" ca="1" si="174"/>
        <v>2.1354478256210858E-2</v>
      </c>
    </row>
    <row r="1068" spans="1:11">
      <c r="A1068" s="39">
        <f t="shared" ca="1" si="166"/>
        <v>88.734246575342468</v>
      </c>
      <c r="B1068" s="20">
        <v>77340</v>
      </c>
      <c r="C1068" s="42">
        <f t="shared" si="165"/>
        <v>1.4901161193847656E-6</v>
      </c>
      <c r="D1068">
        <f t="shared" si="167"/>
        <v>144</v>
      </c>
      <c r="E1068" s="44">
        <f t="shared" si="168"/>
        <v>2.1457672119140625E-4</v>
      </c>
      <c r="F1068" s="45">
        <f t="shared" si="169"/>
        <v>6.4373016357421875E-3</v>
      </c>
      <c r="G1068" s="40">
        <f t="shared" ca="1" si="170"/>
        <v>20929849.645519257</v>
      </c>
      <c r="H1068" s="38">
        <f t="shared" si="171"/>
        <v>6.4373016357421875E-3</v>
      </c>
      <c r="I1068" s="6">
        <f t="shared" si="172"/>
        <v>15000</v>
      </c>
      <c r="J1068" s="6">
        <f t="shared" si="173"/>
        <v>96.559524536132813</v>
      </c>
      <c r="K1068" s="6">
        <f t="shared" ca="1" si="174"/>
        <v>2.0504367983980535E-2</v>
      </c>
    </row>
    <row r="1069" spans="1:11">
      <c r="A1069" s="39">
        <f t="shared" ca="1" si="166"/>
        <v>88.819178082191783</v>
      </c>
      <c r="B1069" s="20">
        <v>77371</v>
      </c>
      <c r="C1069" s="42">
        <f t="shared" si="165"/>
        <v>1.4901161193847656E-6</v>
      </c>
      <c r="D1069">
        <f t="shared" si="167"/>
        <v>144</v>
      </c>
      <c r="E1069" s="44">
        <f t="shared" si="168"/>
        <v>2.1457672119140625E-4</v>
      </c>
      <c r="F1069" s="45">
        <f t="shared" si="169"/>
        <v>6.6518783569335938E-3</v>
      </c>
      <c r="G1069" s="40">
        <f t="shared" ca="1" si="170"/>
        <v>20929849.652171135</v>
      </c>
      <c r="H1069" s="38">
        <f t="shared" si="171"/>
        <v>6.6518783569335938E-3</v>
      </c>
      <c r="I1069" s="6">
        <f t="shared" si="172"/>
        <v>15000</v>
      </c>
      <c r="J1069" s="6">
        <f t="shared" si="173"/>
        <v>99.778175354003906</v>
      </c>
      <c r="K1069" s="6">
        <f t="shared" ca="1" si="174"/>
        <v>2.101702705784576E-2</v>
      </c>
    </row>
    <row r="1070" spans="1:11">
      <c r="A1070" s="39">
        <f t="shared" ca="1" si="166"/>
        <v>88.901369863013699</v>
      </c>
      <c r="B1070" s="20">
        <v>77401</v>
      </c>
      <c r="C1070" s="42">
        <f t="shared" si="165"/>
        <v>1.4901161193847656E-6</v>
      </c>
      <c r="D1070">
        <f t="shared" si="167"/>
        <v>144</v>
      </c>
      <c r="E1070" s="44">
        <f t="shared" si="168"/>
        <v>2.1457672119140625E-4</v>
      </c>
      <c r="F1070" s="45">
        <f t="shared" si="169"/>
        <v>6.4373016357421875E-3</v>
      </c>
      <c r="G1070" s="40">
        <f t="shared" ca="1" si="170"/>
        <v>20929849.658608437</v>
      </c>
      <c r="H1070" s="38">
        <f t="shared" si="171"/>
        <v>6.4373016357421875E-3</v>
      </c>
      <c r="I1070" s="6">
        <f t="shared" si="172"/>
        <v>15000</v>
      </c>
      <c r="J1070" s="6">
        <f t="shared" si="173"/>
        <v>96.559524536132813</v>
      </c>
      <c r="K1070" s="6">
        <f t="shared" ca="1" si="174"/>
        <v>2.018035053598221E-2</v>
      </c>
    </row>
    <row r="1071" spans="1:11">
      <c r="A1071" s="39">
        <f t="shared" ca="1" si="166"/>
        <v>88.986301369863014</v>
      </c>
      <c r="B1071" s="20">
        <v>77432</v>
      </c>
      <c r="C1071" s="42">
        <f t="shared" si="165"/>
        <v>1.4901161193847656E-6</v>
      </c>
      <c r="D1071">
        <f t="shared" si="167"/>
        <v>144</v>
      </c>
      <c r="E1071" s="44">
        <f t="shared" si="168"/>
        <v>2.1457672119140625E-4</v>
      </c>
      <c r="F1071" s="45">
        <f t="shared" si="169"/>
        <v>6.6518783569335938E-3</v>
      </c>
      <c r="G1071" s="40">
        <f t="shared" ca="1" si="170"/>
        <v>20929849.665260315</v>
      </c>
      <c r="H1071" s="38">
        <f t="shared" si="171"/>
        <v>6.6518783569335938E-3</v>
      </c>
      <c r="I1071" s="6">
        <f t="shared" si="172"/>
        <v>15000</v>
      </c>
      <c r="J1071" s="6">
        <f t="shared" si="173"/>
        <v>99.778175354003906</v>
      </c>
      <c r="K1071" s="6">
        <f t="shared" ca="1" si="174"/>
        <v>2.0684908385516274E-2</v>
      </c>
    </row>
    <row r="1072" spans="1:11">
      <c r="A1072" s="39">
        <f t="shared" ca="1" si="166"/>
        <v>89.07123287671233</v>
      </c>
      <c r="B1072" s="20">
        <v>77463</v>
      </c>
      <c r="C1072" s="42">
        <f t="shared" si="165"/>
        <v>1.4901161193847656E-6</v>
      </c>
      <c r="D1072">
        <f t="shared" si="167"/>
        <v>144</v>
      </c>
      <c r="E1072" s="44">
        <f t="shared" si="168"/>
        <v>2.1457672119140625E-4</v>
      </c>
      <c r="F1072" s="45">
        <f t="shared" si="169"/>
        <v>6.6518783569335938E-3</v>
      </c>
      <c r="G1072" s="40">
        <f t="shared" ca="1" si="170"/>
        <v>20929849.671912193</v>
      </c>
      <c r="H1072" s="38">
        <f t="shared" si="171"/>
        <v>6.6518783569335938E-3</v>
      </c>
      <c r="I1072" s="6">
        <f t="shared" si="172"/>
        <v>15000</v>
      </c>
      <c r="J1072" s="6">
        <f t="shared" si="173"/>
        <v>99.778175354003906</v>
      </c>
      <c r="K1072" s="6">
        <f t="shared" ca="1" si="174"/>
        <v>2.0518143298607853E-2</v>
      </c>
    </row>
    <row r="1073" spans="1:11">
      <c r="A1073" s="39">
        <f t="shared" ca="1" si="166"/>
        <v>89.150684931506845</v>
      </c>
      <c r="B1073" s="20">
        <v>77492</v>
      </c>
      <c r="C1073" s="42">
        <f t="shared" si="165"/>
        <v>1.4901161193847656E-6</v>
      </c>
      <c r="D1073">
        <f t="shared" si="167"/>
        <v>144</v>
      </c>
      <c r="E1073" s="44">
        <f t="shared" si="168"/>
        <v>2.1457672119140625E-4</v>
      </c>
      <c r="F1073" s="45">
        <f t="shared" si="169"/>
        <v>6.2227249145507813E-3</v>
      </c>
      <c r="G1073" s="40">
        <f t="shared" ca="1" si="170"/>
        <v>20929849.678134918</v>
      </c>
      <c r="H1073" s="38">
        <f t="shared" si="171"/>
        <v>6.2227249145507813E-3</v>
      </c>
      <c r="I1073" s="6">
        <f t="shared" si="172"/>
        <v>15000</v>
      </c>
      <c r="J1073" s="6">
        <f t="shared" si="173"/>
        <v>93.340873718261719</v>
      </c>
      <c r="K1073" s="6">
        <f t="shared" ca="1" si="174"/>
        <v>1.9049589819532621E-2</v>
      </c>
    </row>
    <row r="1074" spans="1:11">
      <c r="A1074" s="39">
        <f t="shared" ca="1" si="166"/>
        <v>89.235616438356161</v>
      </c>
      <c r="B1074" s="20">
        <v>77523</v>
      </c>
      <c r="C1074" s="42">
        <f t="shared" si="165"/>
        <v>1.4901161193847656E-6</v>
      </c>
      <c r="D1074">
        <f t="shared" si="167"/>
        <v>144</v>
      </c>
      <c r="E1074" s="44">
        <f t="shared" si="168"/>
        <v>2.1457672119140625E-4</v>
      </c>
      <c r="F1074" s="45">
        <f t="shared" si="169"/>
        <v>6.6518783569335938E-3</v>
      </c>
      <c r="G1074" s="40">
        <f t="shared" ca="1" si="170"/>
        <v>20929849.684786797</v>
      </c>
      <c r="H1074" s="38">
        <f t="shared" si="171"/>
        <v>6.6518783569335938E-3</v>
      </c>
      <c r="I1074" s="6">
        <f t="shared" si="172"/>
        <v>15000</v>
      </c>
      <c r="J1074" s="6">
        <f t="shared" si="173"/>
        <v>99.778175354003906</v>
      </c>
      <c r="K1074" s="6">
        <f t="shared" ca="1" si="174"/>
        <v>2.0199181966266109E-2</v>
      </c>
    </row>
    <row r="1075" spans="1:11">
      <c r="A1075" s="39">
        <f t="shared" ca="1" si="166"/>
        <v>89.317808219178076</v>
      </c>
      <c r="B1075" s="20">
        <v>77553</v>
      </c>
      <c r="C1075" s="42">
        <f t="shared" si="165"/>
        <v>7.4505805969238281E-7</v>
      </c>
      <c r="D1075">
        <f t="shared" si="167"/>
        <v>144</v>
      </c>
      <c r="E1075" s="44">
        <f t="shared" si="168"/>
        <v>1.0728836059570313E-4</v>
      </c>
      <c r="F1075" s="45">
        <f t="shared" si="169"/>
        <v>3.2186508178710938E-3</v>
      </c>
      <c r="G1075" s="40">
        <f t="shared" ca="1" si="170"/>
        <v>20929849.688005447</v>
      </c>
      <c r="H1075" s="38">
        <f t="shared" si="171"/>
        <v>3.2186508178710938E-3</v>
      </c>
      <c r="I1075" s="6">
        <f t="shared" si="172"/>
        <v>15000</v>
      </c>
      <c r="J1075" s="6">
        <f t="shared" si="173"/>
        <v>48.279762268066406</v>
      </c>
      <c r="K1075" s="6">
        <f t="shared" ca="1" si="174"/>
        <v>9.697531708395728E-3</v>
      </c>
    </row>
    <row r="1076" spans="1:11">
      <c r="A1076" s="39">
        <f t="shared" ca="1" si="166"/>
        <v>89.402739726027391</v>
      </c>
      <c r="B1076" s="20">
        <v>77584</v>
      </c>
      <c r="C1076" s="42">
        <f t="shared" si="165"/>
        <v>7.4505805969238281E-7</v>
      </c>
      <c r="D1076">
        <f t="shared" si="167"/>
        <v>144</v>
      </c>
      <c r="E1076" s="44">
        <f t="shared" si="168"/>
        <v>1.0728836059570313E-4</v>
      </c>
      <c r="F1076" s="45">
        <f t="shared" si="169"/>
        <v>3.3259391784667969E-3</v>
      </c>
      <c r="G1076" s="40">
        <f t="shared" ca="1" si="170"/>
        <v>20929849.691331387</v>
      </c>
      <c r="H1076" s="38">
        <f t="shared" si="171"/>
        <v>3.3259391784667969E-3</v>
      </c>
      <c r="I1076" s="6">
        <f t="shared" si="172"/>
        <v>15000</v>
      </c>
      <c r="J1076" s="6">
        <f t="shared" si="173"/>
        <v>49.889087677001953</v>
      </c>
      <c r="K1076" s="6">
        <f t="shared" ca="1" si="174"/>
        <v>9.9399935891173845E-3</v>
      </c>
    </row>
    <row r="1077" spans="1:11">
      <c r="A1077" s="39">
        <f t="shared" ca="1" si="166"/>
        <v>89.484931506849321</v>
      </c>
      <c r="B1077" s="20">
        <v>77614</v>
      </c>
      <c r="C1077" s="42">
        <f t="shared" si="165"/>
        <v>7.4505805969238281E-7</v>
      </c>
      <c r="D1077">
        <f t="shared" si="167"/>
        <v>144</v>
      </c>
      <c r="E1077" s="44">
        <f t="shared" si="168"/>
        <v>1.0728836059570313E-4</v>
      </c>
      <c r="F1077" s="45">
        <f t="shared" si="169"/>
        <v>3.2186508178710938E-3</v>
      </c>
      <c r="G1077" s="40">
        <f t="shared" ca="1" si="170"/>
        <v>20929849.694550037</v>
      </c>
      <c r="H1077" s="38">
        <f t="shared" si="171"/>
        <v>3.2186508178710938E-3</v>
      </c>
      <c r="I1077" s="6">
        <f t="shared" si="172"/>
        <v>15000</v>
      </c>
      <c r="J1077" s="6">
        <f t="shared" si="173"/>
        <v>48.279762268066406</v>
      </c>
      <c r="K1077" s="6">
        <f t="shared" ca="1" si="174"/>
        <v>9.5442878006345901E-3</v>
      </c>
    </row>
    <row r="1078" spans="1:11">
      <c r="A1078" s="39">
        <f t="shared" ca="1" si="166"/>
        <v>89.569863013698637</v>
      </c>
      <c r="B1078" s="20">
        <v>77645</v>
      </c>
      <c r="C1078" s="42">
        <f t="shared" si="165"/>
        <v>7.4505805969238281E-7</v>
      </c>
      <c r="D1078">
        <f t="shared" si="167"/>
        <v>144</v>
      </c>
      <c r="E1078" s="44">
        <f t="shared" si="168"/>
        <v>1.0728836059570313E-4</v>
      </c>
      <c r="F1078" s="45">
        <f t="shared" si="169"/>
        <v>3.3259391784667969E-3</v>
      </c>
      <c r="G1078" s="40">
        <f t="shared" ca="1" si="170"/>
        <v>20929849.697875977</v>
      </c>
      <c r="H1078" s="38">
        <f t="shared" si="171"/>
        <v>3.3259391784667969E-3</v>
      </c>
      <c r="I1078" s="6">
        <f t="shared" si="172"/>
        <v>15000</v>
      </c>
      <c r="J1078" s="6">
        <f t="shared" si="173"/>
        <v>49.889087677001953</v>
      </c>
      <c r="K1078" s="6">
        <f t="shared" ca="1" si="174"/>
        <v>9.782918210915913E-3</v>
      </c>
    </row>
    <row r="1079" spans="1:11">
      <c r="A1079" s="39">
        <f t="shared" ca="1" si="166"/>
        <v>89.654794520547952</v>
      </c>
      <c r="B1079" s="20">
        <v>77676</v>
      </c>
      <c r="C1079" s="42">
        <f t="shared" si="165"/>
        <v>7.4505805969238281E-7</v>
      </c>
      <c r="D1079">
        <f t="shared" si="167"/>
        <v>144</v>
      </c>
      <c r="E1079" s="44">
        <f t="shared" si="168"/>
        <v>1.0728836059570313E-4</v>
      </c>
      <c r="F1079" s="45">
        <f t="shared" si="169"/>
        <v>3.3259391784667969E-3</v>
      </c>
      <c r="G1079" s="40">
        <f t="shared" ca="1" si="170"/>
        <v>20929849.701201916</v>
      </c>
      <c r="H1079" s="38">
        <f t="shared" si="171"/>
        <v>3.3259391784667969E-3</v>
      </c>
      <c r="I1079" s="6">
        <f t="shared" si="172"/>
        <v>15000</v>
      </c>
      <c r="J1079" s="6">
        <f t="shared" si="173"/>
        <v>49.889087677001953</v>
      </c>
      <c r="K1079" s="6">
        <f t="shared" ca="1" si="174"/>
        <v>9.7040467373152046E-3</v>
      </c>
    </row>
    <row r="1080" spans="1:11">
      <c r="A1080" s="39">
        <f t="shared" ca="1" si="166"/>
        <v>89.736986301369868</v>
      </c>
      <c r="B1080" s="20">
        <v>77706</v>
      </c>
      <c r="C1080" s="42">
        <f t="shared" si="165"/>
        <v>7.4505805969238281E-7</v>
      </c>
      <c r="D1080">
        <f t="shared" si="167"/>
        <v>144</v>
      </c>
      <c r="E1080" s="44">
        <f t="shared" si="168"/>
        <v>1.0728836059570313E-4</v>
      </c>
      <c r="F1080" s="45">
        <f t="shared" si="169"/>
        <v>3.2186508178710938E-3</v>
      </c>
      <c r="G1080" s="40">
        <f t="shared" ca="1" si="170"/>
        <v>20929849.704420567</v>
      </c>
      <c r="H1080" s="38">
        <f t="shared" si="171"/>
        <v>3.2186508178710938E-3</v>
      </c>
      <c r="I1080" s="6">
        <f t="shared" si="172"/>
        <v>15000</v>
      </c>
      <c r="J1080" s="6">
        <f t="shared" si="173"/>
        <v>48.279762268066406</v>
      </c>
      <c r="K1080" s="6">
        <f t="shared" ca="1" si="174"/>
        <v>9.3177338658595194E-3</v>
      </c>
    </row>
    <row r="1081" spans="1:11">
      <c r="A1081" s="39">
        <f t="shared" ca="1" si="166"/>
        <v>89.821917808219183</v>
      </c>
      <c r="B1081" s="20">
        <v>77737</v>
      </c>
      <c r="C1081" s="42">
        <f t="shared" si="165"/>
        <v>7.4505805969238281E-7</v>
      </c>
      <c r="D1081">
        <f t="shared" si="167"/>
        <v>144</v>
      </c>
      <c r="E1081" s="44">
        <f t="shared" si="168"/>
        <v>1.0728836059570313E-4</v>
      </c>
      <c r="F1081" s="45">
        <f t="shared" si="169"/>
        <v>3.3259391784667969E-3</v>
      </c>
      <c r="G1081" s="40">
        <f t="shared" ca="1" si="170"/>
        <v>20929849.707746506</v>
      </c>
      <c r="H1081" s="38">
        <f t="shared" si="171"/>
        <v>3.3259391784667969E-3</v>
      </c>
      <c r="I1081" s="6">
        <f t="shared" si="172"/>
        <v>15000</v>
      </c>
      <c r="J1081" s="6">
        <f t="shared" si="173"/>
        <v>49.889087677001953</v>
      </c>
      <c r="K1081" s="6">
        <f t="shared" ca="1" si="174"/>
        <v>9.5506998767078514E-3</v>
      </c>
    </row>
    <row r="1082" spans="1:11">
      <c r="A1082" s="39">
        <f t="shared" ca="1" si="166"/>
        <v>89.904109589041099</v>
      </c>
      <c r="B1082" s="20">
        <v>77767</v>
      </c>
      <c r="C1082" s="42">
        <f t="shared" si="165"/>
        <v>7.4505805969238281E-7</v>
      </c>
      <c r="D1082">
        <f t="shared" si="167"/>
        <v>144</v>
      </c>
      <c r="E1082" s="44">
        <f t="shared" si="168"/>
        <v>1.0728836059570313E-4</v>
      </c>
      <c r="F1082" s="45">
        <f t="shared" si="169"/>
        <v>3.2186508178710938E-3</v>
      </c>
      <c r="G1082" s="40">
        <f t="shared" ca="1" si="170"/>
        <v>20929849.710965157</v>
      </c>
      <c r="H1082" s="38">
        <f t="shared" si="171"/>
        <v>3.2186508178710938E-3</v>
      </c>
      <c r="I1082" s="6">
        <f t="shared" si="172"/>
        <v>15000</v>
      </c>
      <c r="J1082" s="6">
        <f t="shared" si="173"/>
        <v>48.279762268066406</v>
      </c>
      <c r="K1082" s="6">
        <f t="shared" ca="1" si="174"/>
        <v>9.1704916611399147E-3</v>
      </c>
    </row>
    <row r="1083" spans="1:11">
      <c r="A1083" s="39">
        <f t="shared" ca="1" si="166"/>
        <v>89.989041095890414</v>
      </c>
      <c r="B1083" s="20">
        <v>77798</v>
      </c>
      <c r="C1083" s="42">
        <f t="shared" si="165"/>
        <v>7.4505805969238281E-7</v>
      </c>
      <c r="D1083">
        <f t="shared" si="167"/>
        <v>144</v>
      </c>
      <c r="E1083" s="44">
        <f t="shared" si="168"/>
        <v>1.0728836059570313E-4</v>
      </c>
      <c r="F1083" s="45">
        <f t="shared" si="169"/>
        <v>3.3259391784667969E-3</v>
      </c>
      <c r="G1083" s="40">
        <f t="shared" ca="1" si="170"/>
        <v>20929849.714291096</v>
      </c>
      <c r="H1083" s="38">
        <f t="shared" si="171"/>
        <v>3.3259391784667969E-3</v>
      </c>
      <c r="I1083" s="6">
        <f t="shared" si="172"/>
        <v>15000</v>
      </c>
      <c r="J1083" s="6">
        <f t="shared" si="173"/>
        <v>49.889087677001953</v>
      </c>
      <c r="K1083" s="6">
        <f t="shared" ca="1" si="174"/>
        <v>9.3997762587223321E-3</v>
      </c>
    </row>
    <row r="1084" spans="1:11">
      <c r="A1084" s="39">
        <f t="shared" ca="1" si="166"/>
        <v>90.07397260273973</v>
      </c>
      <c r="B1084" s="20">
        <v>77829</v>
      </c>
      <c r="C1084" s="42">
        <f t="shared" si="165"/>
        <v>7.4505805969238281E-7</v>
      </c>
      <c r="D1084">
        <f t="shared" si="167"/>
        <v>144</v>
      </c>
      <c r="E1084" s="44">
        <f t="shared" si="168"/>
        <v>1.0728836059570313E-4</v>
      </c>
      <c r="F1084" s="45">
        <f t="shared" si="169"/>
        <v>3.3259391784667969E-3</v>
      </c>
      <c r="G1084" s="40">
        <f t="shared" ca="1" si="170"/>
        <v>20929849.717617035</v>
      </c>
      <c r="H1084" s="38">
        <f t="shared" si="171"/>
        <v>3.3259391784667969E-3</v>
      </c>
      <c r="I1084" s="6">
        <f t="shared" si="172"/>
        <v>15000</v>
      </c>
      <c r="J1084" s="6">
        <f t="shared" si="173"/>
        <v>49.889087677001953</v>
      </c>
      <c r="K1084" s="6">
        <f t="shared" ca="1" si="174"/>
        <v>9.323993737693468E-3</v>
      </c>
    </row>
    <row r="1085" spans="1:11">
      <c r="A1085" s="39">
        <f t="shared" ca="1" si="166"/>
        <v>90.150684931506845</v>
      </c>
      <c r="B1085" s="20">
        <v>77857</v>
      </c>
      <c r="C1085" s="42">
        <f t="shared" si="165"/>
        <v>7.4505805969238281E-7</v>
      </c>
      <c r="D1085">
        <f t="shared" si="167"/>
        <v>144</v>
      </c>
      <c r="E1085" s="44">
        <f t="shared" si="168"/>
        <v>1.0728836059570313E-4</v>
      </c>
      <c r="F1085" s="45">
        <f t="shared" si="169"/>
        <v>3.0040740966796875E-3</v>
      </c>
      <c r="G1085" s="40">
        <f t="shared" ca="1" si="170"/>
        <v>20929849.720621109</v>
      </c>
      <c r="H1085" s="38">
        <f t="shared" si="171"/>
        <v>3.0040740966796875E-3</v>
      </c>
      <c r="I1085" s="6">
        <f t="shared" si="172"/>
        <v>15000</v>
      </c>
      <c r="J1085" s="6">
        <f t="shared" si="173"/>
        <v>45.061111450195313</v>
      </c>
      <c r="K1085" s="6">
        <f t="shared" ca="1" si="174"/>
        <v>8.3603215508920529E-3</v>
      </c>
    </row>
    <row r="1086" spans="1:11">
      <c r="A1086" s="39">
        <f t="shared" ca="1" si="166"/>
        <v>90.235616438356161</v>
      </c>
      <c r="B1086" s="20">
        <v>77888</v>
      </c>
      <c r="C1086" s="42">
        <f t="shared" si="165"/>
        <v>7.4505805969238281E-7</v>
      </c>
      <c r="D1086">
        <f t="shared" si="167"/>
        <v>144</v>
      </c>
      <c r="E1086" s="44">
        <f t="shared" si="168"/>
        <v>1.0728836059570313E-4</v>
      </c>
      <c r="F1086" s="45">
        <f t="shared" si="169"/>
        <v>3.3259391784667969E-3</v>
      </c>
      <c r="G1086" s="40">
        <f t="shared" ca="1" si="170"/>
        <v>20929849.723947048</v>
      </c>
      <c r="H1086" s="38">
        <f t="shared" si="171"/>
        <v>3.3259391784667969E-3</v>
      </c>
      <c r="I1086" s="6">
        <f t="shared" si="172"/>
        <v>15000</v>
      </c>
      <c r="J1086" s="6">
        <f t="shared" si="173"/>
        <v>49.889087677001953</v>
      </c>
      <c r="K1086" s="6">
        <f t="shared" ca="1" si="174"/>
        <v>9.1814463483027697E-3</v>
      </c>
    </row>
    <row r="1087" spans="1:11">
      <c r="A1087" s="39">
        <f t="shared" ca="1" si="166"/>
        <v>90.317808219178076</v>
      </c>
      <c r="B1087" s="20">
        <v>77918</v>
      </c>
      <c r="C1087" s="42">
        <f t="shared" si="165"/>
        <v>7.4505805969238281E-7</v>
      </c>
      <c r="D1087">
        <f t="shared" si="167"/>
        <v>144</v>
      </c>
      <c r="E1087" s="44">
        <f t="shared" si="168"/>
        <v>1.0728836059570313E-4</v>
      </c>
      <c r="F1087" s="45">
        <f t="shared" si="169"/>
        <v>3.2186508178710938E-3</v>
      </c>
      <c r="G1087" s="40">
        <f t="shared" ca="1" si="170"/>
        <v>20929849.727165699</v>
      </c>
      <c r="H1087" s="38">
        <f t="shared" si="171"/>
        <v>3.2186508178710938E-3</v>
      </c>
      <c r="I1087" s="6">
        <f t="shared" si="172"/>
        <v>15000</v>
      </c>
      <c r="J1087" s="6">
        <f t="shared" si="173"/>
        <v>48.279762268066406</v>
      </c>
      <c r="K1087" s="6">
        <f t="shared" ca="1" si="174"/>
        <v>8.8159379167233806E-3</v>
      </c>
    </row>
    <row r="1088" spans="1:11">
      <c r="A1088" s="39">
        <f t="shared" ca="1" si="166"/>
        <v>90.402739726027391</v>
      </c>
      <c r="B1088" s="20">
        <v>77949</v>
      </c>
      <c r="C1088" s="42">
        <f t="shared" si="165"/>
        <v>7.4505805969238281E-7</v>
      </c>
      <c r="D1088">
        <f t="shared" si="167"/>
        <v>144</v>
      </c>
      <c r="E1088" s="44">
        <f t="shared" si="168"/>
        <v>1.0728836059570313E-4</v>
      </c>
      <c r="F1088" s="45">
        <f t="shared" si="169"/>
        <v>3.3259391784667969E-3</v>
      </c>
      <c r="G1088" s="40">
        <f t="shared" ca="1" si="170"/>
        <v>20929849.730491638</v>
      </c>
      <c r="H1088" s="38">
        <f t="shared" si="171"/>
        <v>3.3259391784667969E-3</v>
      </c>
      <c r="I1088" s="6">
        <f t="shared" si="172"/>
        <v>15000</v>
      </c>
      <c r="J1088" s="6">
        <f t="shared" si="173"/>
        <v>49.889087677001953</v>
      </c>
      <c r="K1088" s="6">
        <f t="shared" ca="1" si="174"/>
        <v>9.0363578082885247E-3</v>
      </c>
    </row>
    <row r="1089" spans="1:11">
      <c r="A1089" s="39">
        <f t="shared" ca="1" si="166"/>
        <v>90.484931506849321</v>
      </c>
      <c r="B1089" s="20">
        <v>77979</v>
      </c>
      <c r="C1089" s="42">
        <f t="shared" si="165"/>
        <v>7.4505805969238281E-7</v>
      </c>
      <c r="D1089">
        <f t="shared" si="167"/>
        <v>144</v>
      </c>
      <c r="E1089" s="44">
        <f t="shared" si="168"/>
        <v>1.0728836059570313E-4</v>
      </c>
      <c r="F1089" s="45">
        <f t="shared" si="169"/>
        <v>3.2186508178710938E-3</v>
      </c>
      <c r="G1089" s="40">
        <f t="shared" ca="1" si="170"/>
        <v>20929849.733710289</v>
      </c>
      <c r="H1089" s="38">
        <f t="shared" si="171"/>
        <v>3.2186508178710938E-3</v>
      </c>
      <c r="I1089" s="6">
        <f t="shared" si="172"/>
        <v>15000</v>
      </c>
      <c r="J1089" s="6">
        <f t="shared" si="173"/>
        <v>48.279762268066406</v>
      </c>
      <c r="K1089" s="6">
        <f t="shared" ca="1" si="174"/>
        <v>8.6766252733041643E-3</v>
      </c>
    </row>
    <row r="1090" spans="1:11">
      <c r="A1090" s="39">
        <f t="shared" ca="1" si="166"/>
        <v>90.569863013698637</v>
      </c>
      <c r="B1090" s="20">
        <v>78010</v>
      </c>
      <c r="C1090" s="42">
        <f t="shared" si="165"/>
        <v>7.4505805969238281E-7</v>
      </c>
      <c r="D1090">
        <f t="shared" si="167"/>
        <v>144</v>
      </c>
      <c r="E1090" s="44">
        <f t="shared" si="168"/>
        <v>1.0728836059570313E-4</v>
      </c>
      <c r="F1090" s="45">
        <f t="shared" si="169"/>
        <v>3.3259391784667969E-3</v>
      </c>
      <c r="G1090" s="40">
        <f t="shared" ca="1" si="170"/>
        <v>20929849.737036228</v>
      </c>
      <c r="H1090" s="38">
        <f t="shared" si="171"/>
        <v>3.3259391784667969E-3</v>
      </c>
      <c r="I1090" s="6">
        <f t="shared" si="172"/>
        <v>15000</v>
      </c>
      <c r="J1090" s="6">
        <f t="shared" si="173"/>
        <v>49.889087677001953</v>
      </c>
      <c r="K1090" s="6">
        <f t="shared" ca="1" si="174"/>
        <v>8.8935620099235505E-3</v>
      </c>
    </row>
    <row r="1091" spans="1:11">
      <c r="A1091" s="39">
        <f t="shared" ca="1" si="166"/>
        <v>90.654794520547952</v>
      </c>
      <c r="B1091" s="20">
        <v>78041</v>
      </c>
      <c r="C1091" s="42">
        <f t="shared" si="165"/>
        <v>7.4505805969238281E-7</v>
      </c>
      <c r="D1091">
        <f t="shared" si="167"/>
        <v>144</v>
      </c>
      <c r="E1091" s="44">
        <f t="shared" si="168"/>
        <v>1.0728836059570313E-4</v>
      </c>
      <c r="F1091" s="45">
        <f t="shared" si="169"/>
        <v>3.3259391784667969E-3</v>
      </c>
      <c r="G1091" s="40">
        <f t="shared" ca="1" si="170"/>
        <v>20929849.740362167</v>
      </c>
      <c r="H1091" s="38">
        <f t="shared" si="171"/>
        <v>3.3259391784667969E-3</v>
      </c>
      <c r="I1091" s="6">
        <f t="shared" si="172"/>
        <v>15000</v>
      </c>
      <c r="J1091" s="6">
        <f t="shared" si="173"/>
        <v>49.889087677001953</v>
      </c>
      <c r="K1091" s="6">
        <f t="shared" ca="1" si="174"/>
        <v>8.8218606702865424E-3</v>
      </c>
    </row>
    <row r="1092" spans="1:11">
      <c r="A1092" s="39">
        <f t="shared" ca="1" si="166"/>
        <v>90.736986301369868</v>
      </c>
      <c r="B1092" s="20">
        <v>78071</v>
      </c>
      <c r="C1092" s="42">
        <f t="shared" ref="C1092:C1155" si="175">C1044/2</f>
        <v>7.4505805969238281E-7</v>
      </c>
      <c r="D1092">
        <f t="shared" si="167"/>
        <v>144</v>
      </c>
      <c r="E1092" s="44">
        <f t="shared" si="168"/>
        <v>1.0728836059570313E-4</v>
      </c>
      <c r="F1092" s="45">
        <f t="shared" si="169"/>
        <v>3.2186508178710938E-3</v>
      </c>
      <c r="G1092" s="40">
        <f t="shared" ca="1" si="170"/>
        <v>20929849.743580818</v>
      </c>
      <c r="H1092" s="38">
        <f t="shared" si="171"/>
        <v>3.2186508178710938E-3</v>
      </c>
      <c r="I1092" s="6">
        <f t="shared" si="172"/>
        <v>15000</v>
      </c>
      <c r="J1092" s="6">
        <f t="shared" si="173"/>
        <v>48.279762268066406</v>
      </c>
      <c r="K1092" s="6">
        <f t="shared" ca="1" si="174"/>
        <v>8.4706671507813729E-3</v>
      </c>
    </row>
    <row r="1093" spans="1:11">
      <c r="A1093" s="39">
        <f t="shared" ref="A1093:A1156" ca="1" si="176">(B1093-$B$3)/365</f>
        <v>90.821917808219183</v>
      </c>
      <c r="B1093" s="20">
        <v>78102</v>
      </c>
      <c r="C1093" s="42">
        <f t="shared" si="175"/>
        <v>7.4505805969238281E-7</v>
      </c>
      <c r="D1093">
        <f t="shared" ref="D1093:D1156" si="177">(60/10)*24</f>
        <v>144</v>
      </c>
      <c r="E1093" s="44">
        <f t="shared" ref="E1093:E1156" si="178">C1093*D1093</f>
        <v>1.0728836059570313E-4</v>
      </c>
      <c r="F1093" s="45">
        <f t="shared" ref="F1093:F1156" si="179">(B1093-B1092)*E1093</f>
        <v>3.3259391784667969E-3</v>
      </c>
      <c r="G1093" s="40">
        <f t="shared" ref="G1093:G1156" ca="1" si="180">G1092+F1093</f>
        <v>20929849.746906757</v>
      </c>
      <c r="H1093" s="38">
        <f t="shared" ref="H1093:H1156" si="181">F1093</f>
        <v>3.3259391784667969E-3</v>
      </c>
      <c r="I1093" s="6">
        <f t="shared" ref="I1093:I1156" si="182">$I$3</f>
        <v>15000</v>
      </c>
      <c r="J1093" s="6">
        <f t="shared" ref="J1093:J1156" si="183">H1093*I1093</f>
        <v>49.889087677001953</v>
      </c>
      <c r="K1093" s="6">
        <f t="shared" ref="K1093:K1156" ca="1" si="184">J1093/(1+$K$3)^A1093</f>
        <v>8.6824544333707673E-3</v>
      </c>
    </row>
    <row r="1094" spans="1:11">
      <c r="A1094" s="39">
        <f t="shared" ca="1" si="176"/>
        <v>90.904109589041099</v>
      </c>
      <c r="B1094" s="20">
        <v>78132</v>
      </c>
      <c r="C1094" s="42">
        <f t="shared" si="175"/>
        <v>7.4505805969238281E-7</v>
      </c>
      <c r="D1094">
        <f t="shared" si="177"/>
        <v>144</v>
      </c>
      <c r="E1094" s="44">
        <f t="shared" si="178"/>
        <v>1.0728836059570313E-4</v>
      </c>
      <c r="F1094" s="45">
        <f t="shared" si="179"/>
        <v>3.2186508178710938E-3</v>
      </c>
      <c r="G1094" s="40">
        <f t="shared" ca="1" si="180"/>
        <v>20929849.750125408</v>
      </c>
      <c r="H1094" s="38">
        <f t="shared" si="181"/>
        <v>3.2186508178710938E-3</v>
      </c>
      <c r="I1094" s="6">
        <f t="shared" si="182"/>
        <v>15000</v>
      </c>
      <c r="J1094" s="6">
        <f t="shared" si="183"/>
        <v>48.279762268066406</v>
      </c>
      <c r="K1094" s="6">
        <f t="shared" ca="1" si="184"/>
        <v>8.3368106010362798E-3</v>
      </c>
    </row>
    <row r="1095" spans="1:11">
      <c r="A1095" s="39">
        <f t="shared" ca="1" si="176"/>
        <v>90.989041095890414</v>
      </c>
      <c r="B1095" s="20">
        <v>78163</v>
      </c>
      <c r="C1095" s="42">
        <f t="shared" si="175"/>
        <v>7.4505805969238281E-7</v>
      </c>
      <c r="D1095">
        <f t="shared" si="177"/>
        <v>144</v>
      </c>
      <c r="E1095" s="44">
        <f t="shared" si="178"/>
        <v>1.0728836059570313E-4</v>
      </c>
      <c r="F1095" s="45">
        <f t="shared" si="179"/>
        <v>3.3259391784667969E-3</v>
      </c>
      <c r="G1095" s="40">
        <f t="shared" ca="1" si="180"/>
        <v>20929849.753451347</v>
      </c>
      <c r="H1095" s="38">
        <f t="shared" si="181"/>
        <v>3.3259391784667969E-3</v>
      </c>
      <c r="I1095" s="6">
        <f t="shared" si="182"/>
        <v>15000</v>
      </c>
      <c r="J1095" s="6">
        <f t="shared" si="183"/>
        <v>49.889087677001953</v>
      </c>
      <c r="K1095" s="6">
        <f t="shared" ca="1" si="184"/>
        <v>8.5452511442930239E-3</v>
      </c>
    </row>
    <row r="1096" spans="1:11">
      <c r="A1096" s="39">
        <f t="shared" ca="1" si="176"/>
        <v>91.07397260273973</v>
      </c>
      <c r="B1096" s="20">
        <v>78194</v>
      </c>
      <c r="C1096" s="42">
        <f t="shared" si="175"/>
        <v>7.4505805969238281E-7</v>
      </c>
      <c r="D1096">
        <f t="shared" si="177"/>
        <v>144</v>
      </c>
      <c r="E1096" s="44">
        <f t="shared" si="178"/>
        <v>1.0728836059570313E-4</v>
      </c>
      <c r="F1096" s="45">
        <f t="shared" si="179"/>
        <v>3.3259391784667969E-3</v>
      </c>
      <c r="G1096" s="40">
        <f t="shared" ca="1" si="180"/>
        <v>20929849.756777287</v>
      </c>
      <c r="H1096" s="38">
        <f t="shared" si="181"/>
        <v>3.3259391784667969E-3</v>
      </c>
      <c r="I1096" s="6">
        <f t="shared" si="182"/>
        <v>15000</v>
      </c>
      <c r="J1096" s="6">
        <f t="shared" si="183"/>
        <v>49.889087677001953</v>
      </c>
      <c r="K1096" s="6">
        <f t="shared" ca="1" si="184"/>
        <v>8.4763579433576926E-3</v>
      </c>
    </row>
    <row r="1097" spans="1:11">
      <c r="A1097" s="39">
        <f t="shared" ca="1" si="176"/>
        <v>91.150684931506845</v>
      </c>
      <c r="B1097" s="20">
        <v>78222</v>
      </c>
      <c r="C1097" s="42">
        <f t="shared" si="175"/>
        <v>7.4505805969238281E-7</v>
      </c>
      <c r="D1097">
        <f t="shared" si="177"/>
        <v>144</v>
      </c>
      <c r="E1097" s="44">
        <f t="shared" si="178"/>
        <v>1.0728836059570313E-4</v>
      </c>
      <c r="F1097" s="45">
        <f t="shared" si="179"/>
        <v>3.0040740966796875E-3</v>
      </c>
      <c r="G1097" s="40">
        <f t="shared" ca="1" si="180"/>
        <v>20929849.759781361</v>
      </c>
      <c r="H1097" s="38">
        <f t="shared" si="181"/>
        <v>3.0040740966796875E-3</v>
      </c>
      <c r="I1097" s="6">
        <f t="shared" si="182"/>
        <v>15000</v>
      </c>
      <c r="J1097" s="6">
        <f t="shared" si="183"/>
        <v>45.061111450195313</v>
      </c>
      <c r="K1097" s="6">
        <f t="shared" ca="1" si="184"/>
        <v>7.6002923189927825E-3</v>
      </c>
    </row>
    <row r="1098" spans="1:11">
      <c r="A1098" s="39">
        <f t="shared" ca="1" si="176"/>
        <v>91.235616438356161</v>
      </c>
      <c r="B1098" s="20">
        <v>78253</v>
      </c>
      <c r="C1098" s="42">
        <f t="shared" si="175"/>
        <v>7.4505805969238281E-7</v>
      </c>
      <c r="D1098">
        <f t="shared" si="177"/>
        <v>144</v>
      </c>
      <c r="E1098" s="44">
        <f t="shared" si="178"/>
        <v>1.0728836059570313E-4</v>
      </c>
      <c r="F1098" s="45">
        <f t="shared" si="179"/>
        <v>3.3259391784667969E-3</v>
      </c>
      <c r="G1098" s="40">
        <f t="shared" ca="1" si="180"/>
        <v>20929849.7631073</v>
      </c>
      <c r="H1098" s="38">
        <f t="shared" si="181"/>
        <v>3.3259391784667969E-3</v>
      </c>
      <c r="I1098" s="6">
        <f t="shared" si="182"/>
        <v>15000</v>
      </c>
      <c r="J1098" s="6">
        <f t="shared" si="183"/>
        <v>49.889087677001953</v>
      </c>
      <c r="K1098" s="6">
        <f t="shared" ca="1" si="184"/>
        <v>8.3467694075479801E-3</v>
      </c>
    </row>
    <row r="1099" spans="1:11">
      <c r="A1099" s="39">
        <f t="shared" ca="1" si="176"/>
        <v>91.317808219178076</v>
      </c>
      <c r="B1099" s="20">
        <v>78283</v>
      </c>
      <c r="C1099" s="42">
        <f t="shared" si="175"/>
        <v>7.4505805969238281E-7</v>
      </c>
      <c r="D1099">
        <f t="shared" si="177"/>
        <v>144</v>
      </c>
      <c r="E1099" s="44">
        <f t="shared" si="178"/>
        <v>1.0728836059570313E-4</v>
      </c>
      <c r="F1099" s="45">
        <f t="shared" si="179"/>
        <v>3.2186508178710938E-3</v>
      </c>
      <c r="G1099" s="40">
        <f t="shared" ca="1" si="180"/>
        <v>20929849.766325951</v>
      </c>
      <c r="H1099" s="38">
        <f t="shared" si="181"/>
        <v>3.2186508178710938E-3</v>
      </c>
      <c r="I1099" s="6">
        <f t="shared" si="182"/>
        <v>15000</v>
      </c>
      <c r="J1099" s="6">
        <f t="shared" si="183"/>
        <v>48.279762268066406</v>
      </c>
      <c r="K1099" s="6">
        <f t="shared" ca="1" si="184"/>
        <v>8.0144890152030815E-3</v>
      </c>
    </row>
    <row r="1100" spans="1:11">
      <c r="A1100" s="39">
        <f t="shared" ca="1" si="176"/>
        <v>91.402739726027391</v>
      </c>
      <c r="B1100" s="20">
        <v>78314</v>
      </c>
      <c r="C1100" s="42">
        <f t="shared" si="175"/>
        <v>7.4505805969238281E-7</v>
      </c>
      <c r="D1100">
        <f t="shared" si="177"/>
        <v>144</v>
      </c>
      <c r="E1100" s="44">
        <f t="shared" si="178"/>
        <v>1.0728836059570313E-4</v>
      </c>
      <c r="F1100" s="45">
        <f t="shared" si="179"/>
        <v>3.3259391784667969E-3</v>
      </c>
      <c r="G1100" s="40">
        <f t="shared" ca="1" si="180"/>
        <v>20929849.76965189</v>
      </c>
      <c r="H1100" s="38">
        <f t="shared" si="181"/>
        <v>3.3259391784667969E-3</v>
      </c>
      <c r="I1100" s="6">
        <f t="shared" si="182"/>
        <v>15000</v>
      </c>
      <c r="J1100" s="6">
        <f t="shared" si="183"/>
        <v>49.889087677001953</v>
      </c>
      <c r="K1100" s="6">
        <f t="shared" ca="1" si="184"/>
        <v>8.2148707348077572E-3</v>
      </c>
    </row>
    <row r="1101" spans="1:11">
      <c r="A1101" s="39">
        <f t="shared" ca="1" si="176"/>
        <v>91.484931506849321</v>
      </c>
      <c r="B1101" s="20">
        <v>78344</v>
      </c>
      <c r="C1101" s="42">
        <f t="shared" si="175"/>
        <v>7.4505805969238281E-7</v>
      </c>
      <c r="D1101">
        <f t="shared" si="177"/>
        <v>144</v>
      </c>
      <c r="E1101" s="44">
        <f t="shared" si="178"/>
        <v>1.0728836059570313E-4</v>
      </c>
      <c r="F1101" s="45">
        <f t="shared" si="179"/>
        <v>3.2186508178710938E-3</v>
      </c>
      <c r="G1101" s="40">
        <f t="shared" ca="1" si="180"/>
        <v>20929849.772870541</v>
      </c>
      <c r="H1101" s="38">
        <f t="shared" si="181"/>
        <v>3.2186508178710938E-3</v>
      </c>
      <c r="I1101" s="6">
        <f t="shared" si="182"/>
        <v>15000</v>
      </c>
      <c r="J1101" s="6">
        <f t="shared" si="183"/>
        <v>48.279762268066406</v>
      </c>
      <c r="K1101" s="6">
        <f t="shared" ca="1" si="184"/>
        <v>7.8878411575492493E-3</v>
      </c>
    </row>
    <row r="1102" spans="1:11">
      <c r="A1102" s="39">
        <f t="shared" ca="1" si="176"/>
        <v>91.569863013698637</v>
      </c>
      <c r="B1102" s="20">
        <v>78375</v>
      </c>
      <c r="C1102" s="42">
        <f t="shared" si="175"/>
        <v>7.4505805969238281E-7</v>
      </c>
      <c r="D1102">
        <f t="shared" si="177"/>
        <v>144</v>
      </c>
      <c r="E1102" s="44">
        <f t="shared" si="178"/>
        <v>1.0728836059570313E-4</v>
      </c>
      <c r="F1102" s="45">
        <f t="shared" si="179"/>
        <v>3.3259391784667969E-3</v>
      </c>
      <c r="G1102" s="40">
        <f t="shared" ca="1" si="180"/>
        <v>20929849.77619648</v>
      </c>
      <c r="H1102" s="38">
        <f t="shared" si="181"/>
        <v>3.3259391784667969E-3</v>
      </c>
      <c r="I1102" s="6">
        <f t="shared" si="182"/>
        <v>15000</v>
      </c>
      <c r="J1102" s="6">
        <f t="shared" si="183"/>
        <v>49.889087677001953</v>
      </c>
      <c r="K1102" s="6">
        <f t="shared" ca="1" si="184"/>
        <v>8.0850563726577816E-3</v>
      </c>
    </row>
    <row r="1103" spans="1:11">
      <c r="A1103" s="39">
        <f t="shared" ca="1" si="176"/>
        <v>91.654794520547952</v>
      </c>
      <c r="B1103" s="20">
        <v>78406</v>
      </c>
      <c r="C1103" s="42">
        <f t="shared" si="175"/>
        <v>7.4505805969238281E-7</v>
      </c>
      <c r="D1103">
        <f t="shared" si="177"/>
        <v>144</v>
      </c>
      <c r="E1103" s="44">
        <f t="shared" si="178"/>
        <v>1.0728836059570313E-4</v>
      </c>
      <c r="F1103" s="45">
        <f t="shared" si="179"/>
        <v>3.3259391784667969E-3</v>
      </c>
      <c r="G1103" s="40">
        <f t="shared" ca="1" si="180"/>
        <v>20929849.779522419</v>
      </c>
      <c r="H1103" s="38">
        <f t="shared" si="181"/>
        <v>3.3259391784667969E-3</v>
      </c>
      <c r="I1103" s="6">
        <f t="shared" si="182"/>
        <v>15000</v>
      </c>
      <c r="J1103" s="6">
        <f t="shared" si="183"/>
        <v>49.889087677001953</v>
      </c>
      <c r="K1103" s="6">
        <f t="shared" ca="1" si="184"/>
        <v>8.0198733366241368E-3</v>
      </c>
    </row>
    <row r="1104" spans="1:11">
      <c r="A1104" s="39">
        <f t="shared" ca="1" si="176"/>
        <v>91.736986301369868</v>
      </c>
      <c r="B1104" s="20">
        <v>78436</v>
      </c>
      <c r="C1104" s="42">
        <f t="shared" si="175"/>
        <v>7.4505805969238281E-7</v>
      </c>
      <c r="D1104">
        <f t="shared" si="177"/>
        <v>144</v>
      </c>
      <c r="E1104" s="44">
        <f t="shared" si="178"/>
        <v>1.0728836059570313E-4</v>
      </c>
      <c r="F1104" s="45">
        <f t="shared" si="179"/>
        <v>3.2186508178710938E-3</v>
      </c>
      <c r="G1104" s="40">
        <f t="shared" ca="1" si="180"/>
        <v>20929849.78274107</v>
      </c>
      <c r="H1104" s="38">
        <f t="shared" si="181"/>
        <v>3.2186508178710938E-3</v>
      </c>
      <c r="I1104" s="6">
        <f t="shared" si="182"/>
        <v>15000</v>
      </c>
      <c r="J1104" s="6">
        <f t="shared" si="183"/>
        <v>48.279762268066406</v>
      </c>
      <c r="K1104" s="6">
        <f t="shared" ca="1" si="184"/>
        <v>7.7006065007103469E-3</v>
      </c>
    </row>
    <row r="1105" spans="1:11">
      <c r="A1105" s="39">
        <f t="shared" ca="1" si="176"/>
        <v>91.821917808219183</v>
      </c>
      <c r="B1105" s="20">
        <v>78467</v>
      </c>
      <c r="C1105" s="42">
        <f t="shared" si="175"/>
        <v>7.4505805969238281E-7</v>
      </c>
      <c r="D1105">
        <f t="shared" si="177"/>
        <v>144</v>
      </c>
      <c r="E1105" s="44">
        <f t="shared" si="178"/>
        <v>1.0728836059570313E-4</v>
      </c>
      <c r="F1105" s="45">
        <f t="shared" si="179"/>
        <v>3.3259391784667969E-3</v>
      </c>
      <c r="G1105" s="40">
        <f t="shared" ca="1" si="180"/>
        <v>20929849.786067009</v>
      </c>
      <c r="H1105" s="38">
        <f t="shared" si="181"/>
        <v>3.3259391784667969E-3</v>
      </c>
      <c r="I1105" s="6">
        <f t="shared" si="182"/>
        <v>15000</v>
      </c>
      <c r="J1105" s="6">
        <f t="shared" si="183"/>
        <v>49.889087677001953</v>
      </c>
      <c r="K1105" s="6">
        <f t="shared" ca="1" si="184"/>
        <v>7.8931403939734336E-3</v>
      </c>
    </row>
    <row r="1106" spans="1:11">
      <c r="A1106" s="39">
        <f t="shared" ca="1" si="176"/>
        <v>91.904109589041099</v>
      </c>
      <c r="B1106" s="20">
        <v>78497</v>
      </c>
      <c r="C1106" s="42">
        <f t="shared" si="175"/>
        <v>7.4505805969238281E-7</v>
      </c>
      <c r="D1106">
        <f t="shared" si="177"/>
        <v>144</v>
      </c>
      <c r="E1106" s="44">
        <f t="shared" si="178"/>
        <v>1.0728836059570313E-4</v>
      </c>
      <c r="F1106" s="45">
        <f t="shared" si="179"/>
        <v>3.2186508178710938E-3</v>
      </c>
      <c r="G1106" s="40">
        <f t="shared" ca="1" si="180"/>
        <v>20929849.78928566</v>
      </c>
      <c r="H1106" s="38">
        <f t="shared" si="181"/>
        <v>3.2186508178710938E-3</v>
      </c>
      <c r="I1106" s="6">
        <f t="shared" si="182"/>
        <v>15000</v>
      </c>
      <c r="J1106" s="6">
        <f t="shared" si="183"/>
        <v>48.279762268066406</v>
      </c>
      <c r="K1106" s="6">
        <f t="shared" ca="1" si="184"/>
        <v>7.5789187282148058E-3</v>
      </c>
    </row>
    <row r="1107" spans="1:11">
      <c r="A1107" s="39">
        <f t="shared" ca="1" si="176"/>
        <v>91.989041095890414</v>
      </c>
      <c r="B1107" s="20">
        <v>78528</v>
      </c>
      <c r="C1107" s="42">
        <f t="shared" si="175"/>
        <v>7.4505805969238281E-7</v>
      </c>
      <c r="D1107">
        <f t="shared" si="177"/>
        <v>144</v>
      </c>
      <c r="E1107" s="44">
        <f t="shared" si="178"/>
        <v>1.0728836059570313E-4</v>
      </c>
      <c r="F1107" s="45">
        <f t="shared" si="179"/>
        <v>3.3259391784667969E-3</v>
      </c>
      <c r="G1107" s="40">
        <f t="shared" ca="1" si="180"/>
        <v>20929849.792611599</v>
      </c>
      <c r="H1107" s="38">
        <f t="shared" si="181"/>
        <v>3.3259391784667969E-3</v>
      </c>
      <c r="I1107" s="6">
        <f t="shared" si="182"/>
        <v>15000</v>
      </c>
      <c r="J1107" s="6">
        <f t="shared" si="183"/>
        <v>49.889087677001953</v>
      </c>
      <c r="K1107" s="6">
        <f t="shared" ca="1" si="184"/>
        <v>7.7684101311754827E-3</v>
      </c>
    </row>
    <row r="1108" spans="1:11">
      <c r="A1108" s="39">
        <f t="shared" ca="1" si="176"/>
        <v>92.07397260273973</v>
      </c>
      <c r="B1108" s="20">
        <v>78559</v>
      </c>
      <c r="C1108" s="42">
        <f t="shared" si="175"/>
        <v>7.4505805969238281E-7</v>
      </c>
      <c r="D1108">
        <f t="shared" si="177"/>
        <v>144</v>
      </c>
      <c r="E1108" s="44">
        <f t="shared" si="178"/>
        <v>1.0728836059570313E-4</v>
      </c>
      <c r="F1108" s="45">
        <f t="shared" si="179"/>
        <v>3.3259391784667969E-3</v>
      </c>
      <c r="G1108" s="40">
        <f t="shared" ca="1" si="180"/>
        <v>20929849.795937538</v>
      </c>
      <c r="H1108" s="38">
        <f t="shared" si="181"/>
        <v>3.3259391784667969E-3</v>
      </c>
      <c r="I1108" s="6">
        <f t="shared" si="182"/>
        <v>15000</v>
      </c>
      <c r="J1108" s="6">
        <f t="shared" si="183"/>
        <v>49.889087677001953</v>
      </c>
      <c r="K1108" s="6">
        <f t="shared" ca="1" si="184"/>
        <v>7.7057799485069859E-3</v>
      </c>
    </row>
    <row r="1109" spans="1:11">
      <c r="A1109" s="39">
        <f t="shared" ca="1" si="176"/>
        <v>92.150684931506845</v>
      </c>
      <c r="B1109" s="20">
        <v>78587</v>
      </c>
      <c r="C1109" s="42">
        <f t="shared" si="175"/>
        <v>7.4505805969238281E-7</v>
      </c>
      <c r="D1109">
        <f t="shared" si="177"/>
        <v>144</v>
      </c>
      <c r="E1109" s="44">
        <f t="shared" si="178"/>
        <v>1.0728836059570313E-4</v>
      </c>
      <c r="F1109" s="45">
        <f t="shared" si="179"/>
        <v>3.0040740966796875E-3</v>
      </c>
      <c r="G1109" s="40">
        <f t="shared" ca="1" si="180"/>
        <v>20929849.798941612</v>
      </c>
      <c r="H1109" s="38">
        <f t="shared" si="181"/>
        <v>3.0040740966796875E-3</v>
      </c>
      <c r="I1109" s="6">
        <f t="shared" si="182"/>
        <v>15000</v>
      </c>
      <c r="J1109" s="6">
        <f t="shared" si="183"/>
        <v>45.061111450195313</v>
      </c>
      <c r="K1109" s="6">
        <f t="shared" ca="1" si="184"/>
        <v>6.909356653629798E-3</v>
      </c>
    </row>
    <row r="1110" spans="1:11">
      <c r="A1110" s="39">
        <f t="shared" ca="1" si="176"/>
        <v>92.235616438356161</v>
      </c>
      <c r="B1110" s="20">
        <v>78618</v>
      </c>
      <c r="C1110" s="42">
        <f t="shared" si="175"/>
        <v>7.4505805969238281E-7</v>
      </c>
      <c r="D1110">
        <f t="shared" si="177"/>
        <v>144</v>
      </c>
      <c r="E1110" s="44">
        <f t="shared" si="178"/>
        <v>1.0728836059570313E-4</v>
      </c>
      <c r="F1110" s="45">
        <f t="shared" si="179"/>
        <v>3.3259391784667969E-3</v>
      </c>
      <c r="G1110" s="40">
        <f t="shared" ca="1" si="180"/>
        <v>20929849.802267551</v>
      </c>
      <c r="H1110" s="38">
        <f t="shared" si="181"/>
        <v>3.3259391784667969E-3</v>
      </c>
      <c r="I1110" s="6">
        <f t="shared" si="182"/>
        <v>15000</v>
      </c>
      <c r="J1110" s="6">
        <f t="shared" si="183"/>
        <v>49.889087677001953</v>
      </c>
      <c r="K1110" s="6">
        <f t="shared" ca="1" si="184"/>
        <v>7.5879721886799763E-3</v>
      </c>
    </row>
    <row r="1111" spans="1:11">
      <c r="A1111" s="39">
        <f t="shared" ca="1" si="176"/>
        <v>92.317808219178076</v>
      </c>
      <c r="B1111" s="20">
        <v>78648</v>
      </c>
      <c r="C1111" s="42">
        <f t="shared" si="175"/>
        <v>7.4505805969238281E-7</v>
      </c>
      <c r="D1111">
        <f t="shared" si="177"/>
        <v>144</v>
      </c>
      <c r="E1111" s="44">
        <f t="shared" si="178"/>
        <v>1.0728836059570313E-4</v>
      </c>
      <c r="F1111" s="45">
        <f t="shared" si="179"/>
        <v>3.2186508178710938E-3</v>
      </c>
      <c r="G1111" s="40">
        <f t="shared" ca="1" si="180"/>
        <v>20929849.805486202</v>
      </c>
      <c r="H1111" s="38">
        <f t="shared" si="181"/>
        <v>3.2186508178710938E-3</v>
      </c>
      <c r="I1111" s="6">
        <f t="shared" si="182"/>
        <v>15000</v>
      </c>
      <c r="J1111" s="6">
        <f t="shared" si="183"/>
        <v>48.279762268066406</v>
      </c>
      <c r="K1111" s="6">
        <f t="shared" ca="1" si="184"/>
        <v>7.2858991047300686E-3</v>
      </c>
    </row>
    <row r="1112" spans="1:11">
      <c r="A1112" s="39">
        <f t="shared" ca="1" si="176"/>
        <v>92.402739726027391</v>
      </c>
      <c r="B1112" s="20">
        <v>78679</v>
      </c>
      <c r="C1112" s="42">
        <f t="shared" si="175"/>
        <v>7.4505805969238281E-7</v>
      </c>
      <c r="D1112">
        <f t="shared" si="177"/>
        <v>144</v>
      </c>
      <c r="E1112" s="44">
        <f t="shared" si="178"/>
        <v>1.0728836059570313E-4</v>
      </c>
      <c r="F1112" s="45">
        <f t="shared" si="179"/>
        <v>3.3259391784667969E-3</v>
      </c>
      <c r="G1112" s="40">
        <f t="shared" ca="1" si="180"/>
        <v>20929849.808812141</v>
      </c>
      <c r="H1112" s="38">
        <f t="shared" si="181"/>
        <v>3.3259391784667969E-3</v>
      </c>
      <c r="I1112" s="6">
        <f t="shared" si="182"/>
        <v>15000</v>
      </c>
      <c r="J1112" s="6">
        <f t="shared" si="183"/>
        <v>49.889087677001953</v>
      </c>
      <c r="K1112" s="6">
        <f t="shared" ca="1" si="184"/>
        <v>7.4680643043706831E-3</v>
      </c>
    </row>
    <row r="1113" spans="1:11">
      <c r="A1113" s="39">
        <f t="shared" ca="1" si="176"/>
        <v>92.484931506849321</v>
      </c>
      <c r="B1113" s="20">
        <v>78709</v>
      </c>
      <c r="C1113" s="42">
        <f t="shared" si="175"/>
        <v>7.4505805969238281E-7</v>
      </c>
      <c r="D1113">
        <f t="shared" si="177"/>
        <v>144</v>
      </c>
      <c r="E1113" s="44">
        <f t="shared" si="178"/>
        <v>1.0728836059570313E-4</v>
      </c>
      <c r="F1113" s="45">
        <f t="shared" si="179"/>
        <v>3.2186508178710938E-3</v>
      </c>
      <c r="G1113" s="40">
        <f t="shared" ca="1" si="180"/>
        <v>20929849.812030792</v>
      </c>
      <c r="H1113" s="38">
        <f t="shared" si="181"/>
        <v>3.2186508178710938E-3</v>
      </c>
      <c r="I1113" s="6">
        <f t="shared" si="182"/>
        <v>15000</v>
      </c>
      <c r="J1113" s="6">
        <f t="shared" si="183"/>
        <v>48.279762268066406</v>
      </c>
      <c r="K1113" s="6">
        <f t="shared" ca="1" si="184"/>
        <v>7.17076468868113E-3</v>
      </c>
    </row>
    <row r="1114" spans="1:11">
      <c r="A1114" s="39">
        <f t="shared" ca="1" si="176"/>
        <v>92.569863013698637</v>
      </c>
      <c r="B1114" s="20">
        <v>78740</v>
      </c>
      <c r="C1114" s="42">
        <f t="shared" si="175"/>
        <v>7.4505805969238281E-7</v>
      </c>
      <c r="D1114">
        <f t="shared" si="177"/>
        <v>144</v>
      </c>
      <c r="E1114" s="44">
        <f t="shared" si="178"/>
        <v>1.0728836059570313E-4</v>
      </c>
      <c r="F1114" s="45">
        <f t="shared" si="179"/>
        <v>3.3259391784667969E-3</v>
      </c>
      <c r="G1114" s="40">
        <f t="shared" ca="1" si="180"/>
        <v>20929849.815356731</v>
      </c>
      <c r="H1114" s="38">
        <f t="shared" si="181"/>
        <v>3.3259391784667969E-3</v>
      </c>
      <c r="I1114" s="6">
        <f t="shared" si="182"/>
        <v>15000</v>
      </c>
      <c r="J1114" s="6">
        <f t="shared" si="183"/>
        <v>49.889087677001953</v>
      </c>
      <c r="K1114" s="6">
        <f t="shared" ca="1" si="184"/>
        <v>7.3500512478707047E-3</v>
      </c>
    </row>
    <row r="1115" spans="1:11">
      <c r="A1115" s="39">
        <f t="shared" ca="1" si="176"/>
        <v>92.654794520547952</v>
      </c>
      <c r="B1115" s="20">
        <v>78771</v>
      </c>
      <c r="C1115" s="42">
        <f t="shared" si="175"/>
        <v>7.4505805969238281E-7</v>
      </c>
      <c r="D1115">
        <f t="shared" si="177"/>
        <v>144</v>
      </c>
      <c r="E1115" s="44">
        <f t="shared" si="178"/>
        <v>1.0728836059570313E-4</v>
      </c>
      <c r="F1115" s="45">
        <f t="shared" si="179"/>
        <v>3.3259391784667969E-3</v>
      </c>
      <c r="G1115" s="40">
        <f t="shared" ca="1" si="180"/>
        <v>20929849.818682671</v>
      </c>
      <c r="H1115" s="38">
        <f t="shared" si="181"/>
        <v>3.3259391784667969E-3</v>
      </c>
      <c r="I1115" s="6">
        <f t="shared" si="182"/>
        <v>15000</v>
      </c>
      <c r="J1115" s="6">
        <f t="shared" si="183"/>
        <v>49.889087677001953</v>
      </c>
      <c r="K1115" s="6">
        <f t="shared" ca="1" si="184"/>
        <v>7.2907939423855726E-3</v>
      </c>
    </row>
    <row r="1116" spans="1:11">
      <c r="A1116" s="39">
        <f t="shared" ca="1" si="176"/>
        <v>92.736986301369868</v>
      </c>
      <c r="B1116" s="20">
        <v>78801</v>
      </c>
      <c r="C1116" s="42">
        <f t="shared" si="175"/>
        <v>7.4505805969238281E-7</v>
      </c>
      <c r="D1116">
        <f t="shared" si="177"/>
        <v>144</v>
      </c>
      <c r="E1116" s="44">
        <f t="shared" si="178"/>
        <v>1.0728836059570313E-4</v>
      </c>
      <c r="F1116" s="45">
        <f t="shared" si="179"/>
        <v>3.2186508178710938E-3</v>
      </c>
      <c r="G1116" s="40">
        <f t="shared" ca="1" si="180"/>
        <v>20929849.821901321</v>
      </c>
      <c r="H1116" s="38">
        <f t="shared" si="181"/>
        <v>3.2186508178710938E-3</v>
      </c>
      <c r="I1116" s="6">
        <f t="shared" si="182"/>
        <v>15000</v>
      </c>
      <c r="J1116" s="6">
        <f t="shared" si="183"/>
        <v>48.279762268066406</v>
      </c>
      <c r="K1116" s="6">
        <f t="shared" ca="1" si="184"/>
        <v>7.0005513642821277E-3</v>
      </c>
    </row>
    <row r="1117" spans="1:11">
      <c r="A1117" s="39">
        <f t="shared" ca="1" si="176"/>
        <v>92.821917808219183</v>
      </c>
      <c r="B1117" s="20">
        <v>78832</v>
      </c>
      <c r="C1117" s="42">
        <f t="shared" si="175"/>
        <v>7.4505805969238281E-7</v>
      </c>
      <c r="D1117">
        <f t="shared" si="177"/>
        <v>144</v>
      </c>
      <c r="E1117" s="44">
        <f t="shared" si="178"/>
        <v>1.0728836059570313E-4</v>
      </c>
      <c r="F1117" s="45">
        <f t="shared" si="179"/>
        <v>3.3259391784667969E-3</v>
      </c>
      <c r="G1117" s="40">
        <f t="shared" ca="1" si="180"/>
        <v>20929849.825227261</v>
      </c>
      <c r="H1117" s="38">
        <f t="shared" si="181"/>
        <v>3.3259391784667969E-3</v>
      </c>
      <c r="I1117" s="6">
        <f t="shared" si="182"/>
        <v>15000</v>
      </c>
      <c r="J1117" s="6">
        <f t="shared" si="183"/>
        <v>49.889087677001953</v>
      </c>
      <c r="K1117" s="6">
        <f t="shared" ca="1" si="184"/>
        <v>7.1755821763394784E-3</v>
      </c>
    </row>
    <row r="1118" spans="1:11">
      <c r="A1118" s="39">
        <f t="shared" ca="1" si="176"/>
        <v>92.904109589041099</v>
      </c>
      <c r="B1118" s="20">
        <v>78862</v>
      </c>
      <c r="C1118" s="42">
        <f t="shared" si="175"/>
        <v>7.4505805969238281E-7</v>
      </c>
      <c r="D1118">
        <f t="shared" si="177"/>
        <v>144</v>
      </c>
      <c r="E1118" s="44">
        <f t="shared" si="178"/>
        <v>1.0728836059570313E-4</v>
      </c>
      <c r="F1118" s="45">
        <f t="shared" si="179"/>
        <v>3.2186508178710938E-3</v>
      </c>
      <c r="G1118" s="40">
        <f t="shared" ca="1" si="180"/>
        <v>20929849.828445911</v>
      </c>
      <c r="H1118" s="38">
        <f t="shared" si="181"/>
        <v>3.2186508178710938E-3</v>
      </c>
      <c r="I1118" s="6">
        <f t="shared" si="182"/>
        <v>15000</v>
      </c>
      <c r="J1118" s="6">
        <f t="shared" si="183"/>
        <v>48.279762268066406</v>
      </c>
      <c r="K1118" s="6">
        <f t="shared" ca="1" si="184"/>
        <v>6.8899261165589094E-3</v>
      </c>
    </row>
    <row r="1119" spans="1:11">
      <c r="A1119" s="39">
        <f t="shared" ca="1" si="176"/>
        <v>92.989041095890414</v>
      </c>
      <c r="B1119" s="20">
        <v>78893</v>
      </c>
      <c r="C1119" s="42">
        <f t="shared" si="175"/>
        <v>7.4505805969238281E-7</v>
      </c>
      <c r="D1119">
        <f t="shared" si="177"/>
        <v>144</v>
      </c>
      <c r="E1119" s="44">
        <f t="shared" si="178"/>
        <v>1.0728836059570313E-4</v>
      </c>
      <c r="F1119" s="45">
        <f t="shared" si="179"/>
        <v>3.3259391784667969E-3</v>
      </c>
      <c r="G1119" s="40">
        <f t="shared" ca="1" si="180"/>
        <v>20929849.831771851</v>
      </c>
      <c r="H1119" s="38">
        <f t="shared" si="181"/>
        <v>3.3259391784667969E-3</v>
      </c>
      <c r="I1119" s="6">
        <f t="shared" si="182"/>
        <v>15000</v>
      </c>
      <c r="J1119" s="6">
        <f t="shared" si="183"/>
        <v>49.889087677001953</v>
      </c>
      <c r="K1119" s="6">
        <f t="shared" ca="1" si="184"/>
        <v>7.0621910283413429E-3</v>
      </c>
    </row>
    <row r="1120" spans="1:11">
      <c r="A1120" s="39">
        <f t="shared" ca="1" si="176"/>
        <v>93.07397260273973</v>
      </c>
      <c r="B1120" s="20">
        <v>78924</v>
      </c>
      <c r="C1120" s="42">
        <f t="shared" si="175"/>
        <v>7.4505805969238281E-7</v>
      </c>
      <c r="D1120">
        <f t="shared" si="177"/>
        <v>144</v>
      </c>
      <c r="E1120" s="44">
        <f t="shared" si="178"/>
        <v>1.0728836059570313E-4</v>
      </c>
      <c r="F1120" s="45">
        <f t="shared" si="179"/>
        <v>3.3259391784667969E-3</v>
      </c>
      <c r="G1120" s="40">
        <f t="shared" ca="1" si="180"/>
        <v>20929849.83509779</v>
      </c>
      <c r="H1120" s="38">
        <f t="shared" si="181"/>
        <v>3.3259391784667969E-3</v>
      </c>
      <c r="I1120" s="6">
        <f t="shared" si="182"/>
        <v>15000</v>
      </c>
      <c r="J1120" s="6">
        <f t="shared" si="183"/>
        <v>49.889087677001953</v>
      </c>
      <c r="K1120" s="6">
        <f t="shared" ca="1" si="184"/>
        <v>7.0052544986427216E-3</v>
      </c>
    </row>
    <row r="1121" spans="1:11">
      <c r="A1121" s="39">
        <f t="shared" ca="1" si="176"/>
        <v>93.153424657534245</v>
      </c>
      <c r="B1121" s="20">
        <v>78953</v>
      </c>
      <c r="C1121" s="42">
        <f t="shared" si="175"/>
        <v>7.4505805969238281E-7</v>
      </c>
      <c r="D1121">
        <f t="shared" si="177"/>
        <v>144</v>
      </c>
      <c r="E1121" s="44">
        <f t="shared" si="178"/>
        <v>1.0728836059570313E-4</v>
      </c>
      <c r="F1121" s="45">
        <f t="shared" si="179"/>
        <v>3.1113624572753906E-3</v>
      </c>
      <c r="G1121" s="40">
        <f t="shared" ca="1" si="180"/>
        <v>20929849.838209152</v>
      </c>
      <c r="H1121" s="38">
        <f t="shared" si="181"/>
        <v>3.1113624572753906E-3</v>
      </c>
      <c r="I1121" s="6">
        <f t="shared" si="182"/>
        <v>15000</v>
      </c>
      <c r="J1121" s="6">
        <f t="shared" si="183"/>
        <v>46.670436859130859</v>
      </c>
      <c r="K1121" s="6">
        <f t="shared" ca="1" si="184"/>
        <v>6.5038645475116556E-3</v>
      </c>
    </row>
    <row r="1122" spans="1:11">
      <c r="A1122" s="39">
        <f t="shared" ca="1" si="176"/>
        <v>93.238356164383561</v>
      </c>
      <c r="B1122" s="20">
        <v>78984</v>
      </c>
      <c r="C1122" s="42">
        <f t="shared" si="175"/>
        <v>7.4505805969238281E-7</v>
      </c>
      <c r="D1122">
        <f t="shared" si="177"/>
        <v>144</v>
      </c>
      <c r="E1122" s="44">
        <f t="shared" si="178"/>
        <v>1.0728836059570313E-4</v>
      </c>
      <c r="F1122" s="45">
        <f t="shared" si="179"/>
        <v>3.3259391784667969E-3</v>
      </c>
      <c r="G1122" s="40">
        <f t="shared" ca="1" si="180"/>
        <v>20929849.841535091</v>
      </c>
      <c r="H1122" s="38">
        <f t="shared" si="181"/>
        <v>3.3259391784667969E-3</v>
      </c>
      <c r="I1122" s="6">
        <f t="shared" si="182"/>
        <v>15000</v>
      </c>
      <c r="J1122" s="6">
        <f t="shared" si="183"/>
        <v>49.889087677001953</v>
      </c>
      <c r="K1122" s="6">
        <f t="shared" ca="1" si="184"/>
        <v>6.8963554976092471E-3</v>
      </c>
    </row>
    <row r="1123" spans="1:11">
      <c r="A1123" s="39">
        <f t="shared" ca="1" si="176"/>
        <v>93.320547945205476</v>
      </c>
      <c r="B1123" s="20">
        <v>79014</v>
      </c>
      <c r="C1123" s="42">
        <f t="shared" si="175"/>
        <v>3.7252902984619141E-7</v>
      </c>
      <c r="D1123">
        <f t="shared" si="177"/>
        <v>144</v>
      </c>
      <c r="E1123" s="44">
        <f t="shared" si="178"/>
        <v>5.3644180297851563E-5</v>
      </c>
      <c r="F1123" s="45">
        <f t="shared" si="179"/>
        <v>1.6093254089355469E-3</v>
      </c>
      <c r="G1123" s="40">
        <f t="shared" ca="1" si="180"/>
        <v>20929849.843144417</v>
      </c>
      <c r="H1123" s="38">
        <f t="shared" si="181"/>
        <v>1.6093254089355469E-3</v>
      </c>
      <c r="I1123" s="6">
        <f t="shared" si="182"/>
        <v>15000</v>
      </c>
      <c r="J1123" s="6">
        <f t="shared" si="183"/>
        <v>24.139881134033203</v>
      </c>
      <c r="K1123" s="6">
        <f t="shared" ca="1" si="184"/>
        <v>3.3109076507219283E-3</v>
      </c>
    </row>
    <row r="1124" spans="1:11">
      <c r="A1124" s="39">
        <f t="shared" ca="1" si="176"/>
        <v>93.405479452054792</v>
      </c>
      <c r="B1124" s="20">
        <v>79045</v>
      </c>
      <c r="C1124" s="42">
        <f t="shared" si="175"/>
        <v>3.7252902984619141E-7</v>
      </c>
      <c r="D1124">
        <f t="shared" si="177"/>
        <v>144</v>
      </c>
      <c r="E1124" s="44">
        <f t="shared" si="178"/>
        <v>5.3644180297851563E-5</v>
      </c>
      <c r="F1124" s="45">
        <f t="shared" si="179"/>
        <v>1.6629695892333984E-3</v>
      </c>
      <c r="G1124" s="40">
        <f t="shared" ca="1" si="180"/>
        <v>20929849.844807386</v>
      </c>
      <c r="H1124" s="38">
        <f t="shared" si="181"/>
        <v>1.6629695892333984E-3</v>
      </c>
      <c r="I1124" s="6">
        <f t="shared" si="182"/>
        <v>15000</v>
      </c>
      <c r="J1124" s="6">
        <f t="shared" si="183"/>
        <v>24.944543838500977</v>
      </c>
      <c r="K1124" s="6">
        <f t="shared" ca="1" si="184"/>
        <v>3.3936883953514878E-3</v>
      </c>
    </row>
    <row r="1125" spans="1:11">
      <c r="A1125" s="39">
        <f t="shared" ca="1" si="176"/>
        <v>93.487671232876707</v>
      </c>
      <c r="B1125" s="20">
        <v>79075</v>
      </c>
      <c r="C1125" s="42">
        <f t="shared" si="175"/>
        <v>3.7252902984619141E-7</v>
      </c>
      <c r="D1125">
        <f t="shared" si="177"/>
        <v>144</v>
      </c>
      <c r="E1125" s="44">
        <f t="shared" si="178"/>
        <v>5.3644180297851563E-5</v>
      </c>
      <c r="F1125" s="45">
        <f t="shared" si="179"/>
        <v>1.6093254089355469E-3</v>
      </c>
      <c r="G1125" s="40">
        <f t="shared" ca="1" si="180"/>
        <v>20929849.846416712</v>
      </c>
      <c r="H1125" s="38">
        <f t="shared" si="181"/>
        <v>1.6093254089355469E-3</v>
      </c>
      <c r="I1125" s="6">
        <f t="shared" si="182"/>
        <v>15000</v>
      </c>
      <c r="J1125" s="6">
        <f t="shared" si="183"/>
        <v>24.139881134033203</v>
      </c>
      <c r="K1125" s="6">
        <f t="shared" ca="1" si="184"/>
        <v>3.2585874890674366E-3</v>
      </c>
    </row>
    <row r="1126" spans="1:11">
      <c r="A1126" s="39">
        <f t="shared" ca="1" si="176"/>
        <v>93.572602739726022</v>
      </c>
      <c r="B1126" s="20">
        <v>79106</v>
      </c>
      <c r="C1126" s="42">
        <f t="shared" si="175"/>
        <v>3.7252902984619141E-7</v>
      </c>
      <c r="D1126">
        <f t="shared" si="177"/>
        <v>144</v>
      </c>
      <c r="E1126" s="44">
        <f t="shared" si="178"/>
        <v>5.3644180297851563E-5</v>
      </c>
      <c r="F1126" s="45">
        <f t="shared" si="179"/>
        <v>1.6629695892333984E-3</v>
      </c>
      <c r="G1126" s="40">
        <f t="shared" ca="1" si="180"/>
        <v>20929849.848079681</v>
      </c>
      <c r="H1126" s="38">
        <f t="shared" si="181"/>
        <v>1.6629695892333984E-3</v>
      </c>
      <c r="I1126" s="6">
        <f t="shared" si="182"/>
        <v>15000</v>
      </c>
      <c r="J1126" s="6">
        <f t="shared" si="183"/>
        <v>24.944543838500977</v>
      </c>
      <c r="K1126" s="6">
        <f t="shared" ca="1" si="184"/>
        <v>3.3400601023934988E-3</v>
      </c>
    </row>
    <row r="1127" spans="1:11">
      <c r="A1127" s="39">
        <f t="shared" ca="1" si="176"/>
        <v>93.657534246575338</v>
      </c>
      <c r="B1127" s="20">
        <v>79137</v>
      </c>
      <c r="C1127" s="42">
        <f t="shared" si="175"/>
        <v>3.7252902984619141E-7</v>
      </c>
      <c r="D1127">
        <f t="shared" si="177"/>
        <v>144</v>
      </c>
      <c r="E1127" s="44">
        <f t="shared" si="178"/>
        <v>5.3644180297851563E-5</v>
      </c>
      <c r="F1127" s="45">
        <f t="shared" si="179"/>
        <v>1.6629695892333984E-3</v>
      </c>
      <c r="G1127" s="40">
        <f t="shared" ca="1" si="180"/>
        <v>20929849.849742651</v>
      </c>
      <c r="H1127" s="38">
        <f t="shared" si="181"/>
        <v>1.6629695892333984E-3</v>
      </c>
      <c r="I1127" s="6">
        <f t="shared" si="182"/>
        <v>15000</v>
      </c>
      <c r="J1127" s="6">
        <f t="shared" si="183"/>
        <v>24.944543838500977</v>
      </c>
      <c r="K1127" s="6">
        <f t="shared" ca="1" si="184"/>
        <v>3.3131319960236867E-3</v>
      </c>
    </row>
    <row r="1128" spans="1:11">
      <c r="A1128" s="39">
        <f t="shared" ca="1" si="176"/>
        <v>93.739726027397253</v>
      </c>
      <c r="B1128" s="20">
        <v>79167</v>
      </c>
      <c r="C1128" s="42">
        <f t="shared" si="175"/>
        <v>3.7252902984619141E-7</v>
      </c>
      <c r="D1128">
        <f t="shared" si="177"/>
        <v>144</v>
      </c>
      <c r="E1128" s="44">
        <f t="shared" si="178"/>
        <v>5.3644180297851563E-5</v>
      </c>
      <c r="F1128" s="45">
        <f t="shared" si="179"/>
        <v>1.6093254089355469E-3</v>
      </c>
      <c r="G1128" s="40">
        <f t="shared" ca="1" si="180"/>
        <v>20929849.851351976</v>
      </c>
      <c r="H1128" s="38">
        <f t="shared" si="181"/>
        <v>1.6093254089355469E-3</v>
      </c>
      <c r="I1128" s="6">
        <f t="shared" si="182"/>
        <v>15000</v>
      </c>
      <c r="J1128" s="6">
        <f t="shared" si="183"/>
        <v>24.139881134033203</v>
      </c>
      <c r="K1128" s="6">
        <f t="shared" ca="1" si="184"/>
        <v>3.1812379965879701E-3</v>
      </c>
    </row>
    <row r="1129" spans="1:11">
      <c r="A1129" s="39">
        <f t="shared" ca="1" si="176"/>
        <v>93.824657534246569</v>
      </c>
      <c r="B1129" s="20">
        <v>79198</v>
      </c>
      <c r="C1129" s="42">
        <f t="shared" si="175"/>
        <v>3.7252902984619141E-7</v>
      </c>
      <c r="D1129">
        <f t="shared" si="177"/>
        <v>144</v>
      </c>
      <c r="E1129" s="44">
        <f t="shared" si="178"/>
        <v>5.3644180297851563E-5</v>
      </c>
      <c r="F1129" s="45">
        <f t="shared" si="179"/>
        <v>1.6629695892333984E-3</v>
      </c>
      <c r="G1129" s="40">
        <f t="shared" ca="1" si="180"/>
        <v>20929849.853014946</v>
      </c>
      <c r="H1129" s="38">
        <f t="shared" si="181"/>
        <v>1.6629695892333984E-3</v>
      </c>
      <c r="I1129" s="6">
        <f t="shared" si="182"/>
        <v>15000</v>
      </c>
      <c r="J1129" s="6">
        <f t="shared" si="183"/>
        <v>24.944543838500977</v>
      </c>
      <c r="K1129" s="6">
        <f t="shared" ca="1" si="184"/>
        <v>3.2607766844592488E-3</v>
      </c>
    </row>
    <row r="1130" spans="1:11">
      <c r="A1130" s="39">
        <f t="shared" ca="1" si="176"/>
        <v>93.906849315068499</v>
      </c>
      <c r="B1130" s="20">
        <v>79228</v>
      </c>
      <c r="C1130" s="42">
        <f t="shared" si="175"/>
        <v>3.7252902984619141E-7</v>
      </c>
      <c r="D1130">
        <f t="shared" si="177"/>
        <v>144</v>
      </c>
      <c r="E1130" s="44">
        <f t="shared" si="178"/>
        <v>5.3644180297851563E-5</v>
      </c>
      <c r="F1130" s="45">
        <f t="shared" si="179"/>
        <v>1.6093254089355469E-3</v>
      </c>
      <c r="G1130" s="40">
        <f t="shared" ca="1" si="180"/>
        <v>20929849.854624271</v>
      </c>
      <c r="H1130" s="38">
        <f t="shared" si="181"/>
        <v>1.6093254089355469E-3</v>
      </c>
      <c r="I1130" s="6">
        <f t="shared" si="182"/>
        <v>15000</v>
      </c>
      <c r="J1130" s="6">
        <f t="shared" si="183"/>
        <v>24.139881134033203</v>
      </c>
      <c r="K1130" s="6">
        <f t="shared" ca="1" si="184"/>
        <v>3.1309669217645395E-3</v>
      </c>
    </row>
    <row r="1131" spans="1:11">
      <c r="A1131" s="39">
        <f t="shared" ca="1" si="176"/>
        <v>93.991780821917814</v>
      </c>
      <c r="B1131" s="20">
        <v>79259</v>
      </c>
      <c r="C1131" s="42">
        <f t="shared" si="175"/>
        <v>3.7252902984619141E-7</v>
      </c>
      <c r="D1131">
        <f t="shared" si="177"/>
        <v>144</v>
      </c>
      <c r="E1131" s="44">
        <f t="shared" si="178"/>
        <v>5.3644180297851563E-5</v>
      </c>
      <c r="F1131" s="45">
        <f t="shared" si="179"/>
        <v>1.6629695892333984E-3</v>
      </c>
      <c r="G1131" s="40">
        <f t="shared" ca="1" si="180"/>
        <v>20929849.856287241</v>
      </c>
      <c r="H1131" s="38">
        <f t="shared" si="181"/>
        <v>1.6629695892333984E-3</v>
      </c>
      <c r="I1131" s="6">
        <f t="shared" si="182"/>
        <v>15000</v>
      </c>
      <c r="J1131" s="6">
        <f t="shared" si="183"/>
        <v>24.944543838500977</v>
      </c>
      <c r="K1131" s="6">
        <f t="shared" ca="1" si="184"/>
        <v>3.2092487104872407E-3</v>
      </c>
    </row>
    <row r="1132" spans="1:11">
      <c r="A1132" s="39">
        <f t="shared" ca="1" si="176"/>
        <v>94.07671232876713</v>
      </c>
      <c r="B1132" s="20">
        <v>79290</v>
      </c>
      <c r="C1132" s="42">
        <f t="shared" si="175"/>
        <v>3.7252902984619141E-7</v>
      </c>
      <c r="D1132">
        <f t="shared" si="177"/>
        <v>144</v>
      </c>
      <c r="E1132" s="44">
        <f t="shared" si="178"/>
        <v>5.3644180297851563E-5</v>
      </c>
      <c r="F1132" s="45">
        <f t="shared" si="179"/>
        <v>1.6629695892333984E-3</v>
      </c>
      <c r="G1132" s="40">
        <f t="shared" ca="1" si="180"/>
        <v>20929849.857950211</v>
      </c>
      <c r="H1132" s="38">
        <f t="shared" si="181"/>
        <v>1.6629695892333984E-3</v>
      </c>
      <c r="I1132" s="6">
        <f t="shared" si="182"/>
        <v>15000</v>
      </c>
      <c r="J1132" s="6">
        <f t="shared" si="183"/>
        <v>24.944543838500977</v>
      </c>
      <c r="K1132" s="6">
        <f t="shared" ca="1" si="184"/>
        <v>3.1833752267791918E-3</v>
      </c>
    </row>
    <row r="1133" spans="1:11">
      <c r="A1133" s="39">
        <f t="shared" ca="1" si="176"/>
        <v>94.153424657534245</v>
      </c>
      <c r="B1133" s="20">
        <v>79318</v>
      </c>
      <c r="C1133" s="42">
        <f t="shared" si="175"/>
        <v>3.7252902984619141E-7</v>
      </c>
      <c r="D1133">
        <f t="shared" si="177"/>
        <v>144</v>
      </c>
      <c r="E1133" s="44">
        <f t="shared" si="178"/>
        <v>5.3644180297851563E-5</v>
      </c>
      <c r="F1133" s="45">
        <f t="shared" si="179"/>
        <v>1.5020370483398438E-3</v>
      </c>
      <c r="G1133" s="40">
        <f t="shared" ca="1" si="180"/>
        <v>20929849.859452248</v>
      </c>
      <c r="H1133" s="38">
        <f t="shared" si="181"/>
        <v>1.5020370483398438E-3</v>
      </c>
      <c r="I1133" s="6">
        <f t="shared" si="182"/>
        <v>15000</v>
      </c>
      <c r="J1133" s="6">
        <f t="shared" si="183"/>
        <v>22.530555725097656</v>
      </c>
      <c r="K1133" s="6">
        <f t="shared" ca="1" si="184"/>
        <v>2.8543606164627986E-3</v>
      </c>
    </row>
    <row r="1134" spans="1:11">
      <c r="A1134" s="39">
        <f t="shared" ca="1" si="176"/>
        <v>94.238356164383561</v>
      </c>
      <c r="B1134" s="20">
        <v>79349</v>
      </c>
      <c r="C1134" s="42">
        <f t="shared" si="175"/>
        <v>3.7252902984619141E-7</v>
      </c>
      <c r="D1134">
        <f t="shared" si="177"/>
        <v>144</v>
      </c>
      <c r="E1134" s="44">
        <f t="shared" si="178"/>
        <v>5.3644180297851563E-5</v>
      </c>
      <c r="F1134" s="45">
        <f t="shared" si="179"/>
        <v>1.6629695892333984E-3</v>
      </c>
      <c r="G1134" s="40">
        <f t="shared" ca="1" si="180"/>
        <v>20929849.861115217</v>
      </c>
      <c r="H1134" s="38">
        <f t="shared" si="181"/>
        <v>1.6629695892333984E-3</v>
      </c>
      <c r="I1134" s="6">
        <f t="shared" si="182"/>
        <v>15000</v>
      </c>
      <c r="J1134" s="6">
        <f t="shared" si="183"/>
        <v>24.944543838500977</v>
      </c>
      <c r="K1134" s="6">
        <f t="shared" ca="1" si="184"/>
        <v>3.1347070443678423E-3</v>
      </c>
    </row>
    <row r="1135" spans="1:11">
      <c r="A1135" s="39">
        <f t="shared" ca="1" si="176"/>
        <v>94.320547945205476</v>
      </c>
      <c r="B1135" s="20">
        <v>79379</v>
      </c>
      <c r="C1135" s="42">
        <f t="shared" si="175"/>
        <v>3.7252902984619141E-7</v>
      </c>
      <c r="D1135">
        <f t="shared" si="177"/>
        <v>144</v>
      </c>
      <c r="E1135" s="44">
        <f t="shared" si="178"/>
        <v>5.3644180297851563E-5</v>
      </c>
      <c r="F1135" s="45">
        <f t="shared" si="179"/>
        <v>1.6093254089355469E-3</v>
      </c>
      <c r="G1135" s="40">
        <f t="shared" ca="1" si="180"/>
        <v>20929849.862724543</v>
      </c>
      <c r="H1135" s="38">
        <f t="shared" si="181"/>
        <v>1.6093254089355469E-3</v>
      </c>
      <c r="I1135" s="6">
        <f t="shared" si="182"/>
        <v>15000</v>
      </c>
      <c r="J1135" s="6">
        <f t="shared" si="183"/>
        <v>24.139881134033203</v>
      </c>
      <c r="K1135" s="6">
        <f t="shared" ca="1" si="184"/>
        <v>3.0099160461108465E-3</v>
      </c>
    </row>
    <row r="1136" spans="1:11">
      <c r="A1136" s="39">
        <f t="shared" ca="1" si="176"/>
        <v>94.405479452054792</v>
      </c>
      <c r="B1136" s="20">
        <v>79410</v>
      </c>
      <c r="C1136" s="42">
        <f t="shared" si="175"/>
        <v>3.7252902984619141E-7</v>
      </c>
      <c r="D1136">
        <f t="shared" si="177"/>
        <v>144</v>
      </c>
      <c r="E1136" s="44">
        <f t="shared" si="178"/>
        <v>5.3644180297851563E-5</v>
      </c>
      <c r="F1136" s="45">
        <f t="shared" si="179"/>
        <v>1.6629695892333984E-3</v>
      </c>
      <c r="G1136" s="40">
        <f t="shared" ca="1" si="180"/>
        <v>20929849.864387512</v>
      </c>
      <c r="H1136" s="38">
        <f t="shared" si="181"/>
        <v>1.6629695892333984E-3</v>
      </c>
      <c r="I1136" s="6">
        <f t="shared" si="182"/>
        <v>15000</v>
      </c>
      <c r="J1136" s="6">
        <f t="shared" si="183"/>
        <v>24.944543838500977</v>
      </c>
      <c r="K1136" s="6">
        <f t="shared" ca="1" si="184"/>
        <v>3.0851712685013555E-3</v>
      </c>
    </row>
    <row r="1137" spans="1:11">
      <c r="A1137" s="39">
        <f t="shared" ca="1" si="176"/>
        <v>94.487671232876707</v>
      </c>
      <c r="B1137" s="20">
        <v>79440</v>
      </c>
      <c r="C1137" s="42">
        <f t="shared" si="175"/>
        <v>3.7252902984619141E-7</v>
      </c>
      <c r="D1137">
        <f t="shared" si="177"/>
        <v>144</v>
      </c>
      <c r="E1137" s="44">
        <f t="shared" si="178"/>
        <v>5.3644180297851563E-5</v>
      </c>
      <c r="F1137" s="45">
        <f t="shared" si="179"/>
        <v>1.6093254089355469E-3</v>
      </c>
      <c r="G1137" s="40">
        <f t="shared" ca="1" si="180"/>
        <v>20929849.865996838</v>
      </c>
      <c r="H1137" s="38">
        <f t="shared" si="181"/>
        <v>1.6093254089355469E-3</v>
      </c>
      <c r="I1137" s="6">
        <f t="shared" si="182"/>
        <v>15000</v>
      </c>
      <c r="J1137" s="6">
        <f t="shared" si="183"/>
        <v>24.139881134033203</v>
      </c>
      <c r="K1137" s="6">
        <f t="shared" ca="1" si="184"/>
        <v>2.9623522627885814E-3</v>
      </c>
    </row>
    <row r="1138" spans="1:11">
      <c r="A1138" s="39">
        <f t="shared" ca="1" si="176"/>
        <v>94.572602739726022</v>
      </c>
      <c r="B1138" s="20">
        <v>79471</v>
      </c>
      <c r="C1138" s="42">
        <f t="shared" si="175"/>
        <v>3.7252902984619141E-7</v>
      </c>
      <c r="D1138">
        <f t="shared" si="177"/>
        <v>144</v>
      </c>
      <c r="E1138" s="44">
        <f t="shared" si="178"/>
        <v>5.3644180297851563E-5</v>
      </c>
      <c r="F1138" s="45">
        <f t="shared" si="179"/>
        <v>1.6629695892333984E-3</v>
      </c>
      <c r="G1138" s="40">
        <f t="shared" ca="1" si="180"/>
        <v>20929849.867659807</v>
      </c>
      <c r="H1138" s="38">
        <f t="shared" si="181"/>
        <v>1.6629695892333984E-3</v>
      </c>
      <c r="I1138" s="6">
        <f t="shared" si="182"/>
        <v>15000</v>
      </c>
      <c r="J1138" s="6">
        <f t="shared" si="183"/>
        <v>24.944543838500977</v>
      </c>
      <c r="K1138" s="6">
        <f t="shared" ca="1" si="184"/>
        <v>3.0364182749031787E-3</v>
      </c>
    </row>
    <row r="1139" spans="1:11">
      <c r="A1139" s="39">
        <f t="shared" ca="1" si="176"/>
        <v>94.657534246575338</v>
      </c>
      <c r="B1139" s="20">
        <v>79502</v>
      </c>
      <c r="C1139" s="42">
        <f t="shared" si="175"/>
        <v>3.7252902984619141E-7</v>
      </c>
      <c r="D1139">
        <f t="shared" si="177"/>
        <v>144</v>
      </c>
      <c r="E1139" s="44">
        <f t="shared" si="178"/>
        <v>5.3644180297851563E-5</v>
      </c>
      <c r="F1139" s="45">
        <f t="shared" si="179"/>
        <v>1.6629695892333984E-3</v>
      </c>
      <c r="G1139" s="40">
        <f t="shared" ca="1" si="180"/>
        <v>20929849.869322777</v>
      </c>
      <c r="H1139" s="38">
        <f t="shared" si="181"/>
        <v>1.6629695892333984E-3</v>
      </c>
      <c r="I1139" s="6">
        <f t="shared" si="182"/>
        <v>15000</v>
      </c>
      <c r="J1139" s="6">
        <f t="shared" si="183"/>
        <v>24.944543838500977</v>
      </c>
      <c r="K1139" s="6">
        <f t="shared" ca="1" si="184"/>
        <v>3.0119381782033497E-3</v>
      </c>
    </row>
    <row r="1140" spans="1:11">
      <c r="A1140" s="39">
        <f t="shared" ca="1" si="176"/>
        <v>94.739726027397253</v>
      </c>
      <c r="B1140" s="20">
        <v>79532</v>
      </c>
      <c r="C1140" s="42">
        <f t="shared" si="175"/>
        <v>3.7252902984619141E-7</v>
      </c>
      <c r="D1140">
        <f t="shared" si="177"/>
        <v>144</v>
      </c>
      <c r="E1140" s="44">
        <f t="shared" si="178"/>
        <v>5.3644180297851563E-5</v>
      </c>
      <c r="F1140" s="45">
        <f t="shared" si="179"/>
        <v>1.6093254089355469E-3</v>
      </c>
      <c r="G1140" s="40">
        <f t="shared" ca="1" si="180"/>
        <v>20929849.870932102</v>
      </c>
      <c r="H1140" s="38">
        <f t="shared" si="181"/>
        <v>1.6093254089355469E-3</v>
      </c>
      <c r="I1140" s="6">
        <f t="shared" si="182"/>
        <v>15000</v>
      </c>
      <c r="J1140" s="6">
        <f t="shared" si="183"/>
        <v>24.139881134033203</v>
      </c>
      <c r="K1140" s="6">
        <f t="shared" ca="1" si="184"/>
        <v>2.8920345423526983E-3</v>
      </c>
    </row>
    <row r="1141" spans="1:11">
      <c r="A1141" s="39">
        <f t="shared" ca="1" si="176"/>
        <v>94.824657534246569</v>
      </c>
      <c r="B1141" s="20">
        <v>79563</v>
      </c>
      <c r="C1141" s="42">
        <f t="shared" si="175"/>
        <v>3.7252902984619141E-7</v>
      </c>
      <c r="D1141">
        <f t="shared" si="177"/>
        <v>144</v>
      </c>
      <c r="E1141" s="44">
        <f t="shared" si="178"/>
        <v>5.3644180297851563E-5</v>
      </c>
      <c r="F1141" s="45">
        <f t="shared" si="179"/>
        <v>1.6629695892333984E-3</v>
      </c>
      <c r="G1141" s="40">
        <f t="shared" ca="1" si="180"/>
        <v>20929849.872595072</v>
      </c>
      <c r="H1141" s="38">
        <f t="shared" si="181"/>
        <v>1.6629695892333984E-3</v>
      </c>
      <c r="I1141" s="6">
        <f t="shared" si="182"/>
        <v>15000</v>
      </c>
      <c r="J1141" s="6">
        <f t="shared" si="183"/>
        <v>24.944543838500977</v>
      </c>
      <c r="K1141" s="6">
        <f t="shared" ca="1" si="184"/>
        <v>2.9643424404174968E-3</v>
      </c>
    </row>
    <row r="1142" spans="1:11">
      <c r="A1142" s="39">
        <f t="shared" ca="1" si="176"/>
        <v>94.906849315068499</v>
      </c>
      <c r="B1142" s="20">
        <v>79593</v>
      </c>
      <c r="C1142" s="42">
        <f t="shared" si="175"/>
        <v>3.7252902984619141E-7</v>
      </c>
      <c r="D1142">
        <f t="shared" si="177"/>
        <v>144</v>
      </c>
      <c r="E1142" s="44">
        <f t="shared" si="178"/>
        <v>5.3644180297851563E-5</v>
      </c>
      <c r="F1142" s="45">
        <f t="shared" si="179"/>
        <v>1.6093254089355469E-3</v>
      </c>
      <c r="G1142" s="40">
        <f t="shared" ca="1" si="180"/>
        <v>20929849.874204397</v>
      </c>
      <c r="H1142" s="38">
        <f t="shared" si="181"/>
        <v>1.6093254089355469E-3</v>
      </c>
      <c r="I1142" s="6">
        <f t="shared" si="182"/>
        <v>15000</v>
      </c>
      <c r="J1142" s="6">
        <f t="shared" si="183"/>
        <v>24.139881134033203</v>
      </c>
      <c r="K1142" s="6">
        <f t="shared" ca="1" si="184"/>
        <v>2.8463335652404932E-3</v>
      </c>
    </row>
    <row r="1143" spans="1:11">
      <c r="A1143" s="39">
        <f t="shared" ca="1" si="176"/>
        <v>94.991780821917814</v>
      </c>
      <c r="B1143" s="20">
        <v>79624</v>
      </c>
      <c r="C1143" s="42">
        <f t="shared" si="175"/>
        <v>3.7252902984619141E-7</v>
      </c>
      <c r="D1143">
        <f t="shared" si="177"/>
        <v>144</v>
      </c>
      <c r="E1143" s="44">
        <f t="shared" si="178"/>
        <v>5.3644180297851563E-5</v>
      </c>
      <c r="F1143" s="45">
        <f t="shared" si="179"/>
        <v>1.6629695892333984E-3</v>
      </c>
      <c r="G1143" s="40">
        <f t="shared" ca="1" si="180"/>
        <v>20929849.875867367</v>
      </c>
      <c r="H1143" s="38">
        <f t="shared" si="181"/>
        <v>1.6629695892333984E-3</v>
      </c>
      <c r="I1143" s="6">
        <f t="shared" si="182"/>
        <v>15000</v>
      </c>
      <c r="J1143" s="6">
        <f t="shared" si="183"/>
        <v>24.944543838500977</v>
      </c>
      <c r="K1143" s="6">
        <f t="shared" ca="1" si="184"/>
        <v>2.9174988277156761E-3</v>
      </c>
    </row>
    <row r="1144" spans="1:11">
      <c r="A1144" s="39">
        <f t="shared" ca="1" si="176"/>
        <v>95.07671232876713</v>
      </c>
      <c r="B1144" s="20">
        <v>79655</v>
      </c>
      <c r="C1144" s="42">
        <f t="shared" si="175"/>
        <v>3.7252902984619141E-7</v>
      </c>
      <c r="D1144">
        <f t="shared" si="177"/>
        <v>144</v>
      </c>
      <c r="E1144" s="44">
        <f t="shared" si="178"/>
        <v>5.3644180297851563E-5</v>
      </c>
      <c r="F1144" s="45">
        <f t="shared" si="179"/>
        <v>1.6629695892333984E-3</v>
      </c>
      <c r="G1144" s="40">
        <f t="shared" ca="1" si="180"/>
        <v>20929849.877530336</v>
      </c>
      <c r="H1144" s="38">
        <f t="shared" si="181"/>
        <v>1.6629695892333984E-3</v>
      </c>
      <c r="I1144" s="6">
        <f t="shared" si="182"/>
        <v>15000</v>
      </c>
      <c r="J1144" s="6">
        <f t="shared" si="183"/>
        <v>24.944543838500977</v>
      </c>
      <c r="K1144" s="6">
        <f t="shared" ca="1" si="184"/>
        <v>2.8939774788901717E-3</v>
      </c>
    </row>
    <row r="1145" spans="1:11">
      <c r="A1145" s="39">
        <f t="shared" ca="1" si="176"/>
        <v>95.153424657534245</v>
      </c>
      <c r="B1145" s="20">
        <v>79683</v>
      </c>
      <c r="C1145" s="42">
        <f t="shared" si="175"/>
        <v>3.7252902984619141E-7</v>
      </c>
      <c r="D1145">
        <f t="shared" si="177"/>
        <v>144</v>
      </c>
      <c r="E1145" s="44">
        <f t="shared" si="178"/>
        <v>5.3644180297851563E-5</v>
      </c>
      <c r="F1145" s="45">
        <f t="shared" si="179"/>
        <v>1.5020370483398438E-3</v>
      </c>
      <c r="G1145" s="40">
        <f t="shared" ca="1" si="180"/>
        <v>20929849.879032373</v>
      </c>
      <c r="H1145" s="38">
        <f t="shared" si="181"/>
        <v>1.5020370483398438E-3</v>
      </c>
      <c r="I1145" s="6">
        <f t="shared" si="182"/>
        <v>15000</v>
      </c>
      <c r="J1145" s="6">
        <f t="shared" si="183"/>
        <v>22.530555725097656</v>
      </c>
      <c r="K1145" s="6">
        <f t="shared" ca="1" si="184"/>
        <v>2.5948732876934508E-3</v>
      </c>
    </row>
    <row r="1146" spans="1:11">
      <c r="A1146" s="39">
        <f t="shared" ca="1" si="176"/>
        <v>95.238356164383561</v>
      </c>
      <c r="B1146" s="20">
        <v>79714</v>
      </c>
      <c r="C1146" s="42">
        <f t="shared" si="175"/>
        <v>3.7252902984619141E-7</v>
      </c>
      <c r="D1146">
        <f t="shared" si="177"/>
        <v>144</v>
      </c>
      <c r="E1146" s="44">
        <f t="shared" si="178"/>
        <v>5.3644180297851563E-5</v>
      </c>
      <c r="F1146" s="45">
        <f t="shared" si="179"/>
        <v>1.6629695892333984E-3</v>
      </c>
      <c r="G1146" s="40">
        <f t="shared" ca="1" si="180"/>
        <v>20929849.880695343</v>
      </c>
      <c r="H1146" s="38">
        <f t="shared" si="181"/>
        <v>1.6629695892333984E-3</v>
      </c>
      <c r="I1146" s="6">
        <f t="shared" si="182"/>
        <v>15000</v>
      </c>
      <c r="J1146" s="6">
        <f t="shared" si="183"/>
        <v>24.944543838500977</v>
      </c>
      <c r="K1146" s="6">
        <f t="shared" ca="1" si="184"/>
        <v>2.8497336766980363E-3</v>
      </c>
    </row>
    <row r="1147" spans="1:11">
      <c r="A1147" s="39">
        <f t="shared" ca="1" si="176"/>
        <v>95.320547945205476</v>
      </c>
      <c r="B1147" s="20">
        <v>79744</v>
      </c>
      <c r="C1147" s="42">
        <f t="shared" si="175"/>
        <v>3.7252902984619141E-7</v>
      </c>
      <c r="D1147">
        <f t="shared" si="177"/>
        <v>144</v>
      </c>
      <c r="E1147" s="44">
        <f t="shared" si="178"/>
        <v>5.3644180297851563E-5</v>
      </c>
      <c r="F1147" s="45">
        <f t="shared" si="179"/>
        <v>1.6093254089355469E-3</v>
      </c>
      <c r="G1147" s="40">
        <f t="shared" ca="1" si="180"/>
        <v>20929849.882304668</v>
      </c>
      <c r="H1147" s="38">
        <f t="shared" si="181"/>
        <v>1.6093254089355469E-3</v>
      </c>
      <c r="I1147" s="6">
        <f t="shared" si="182"/>
        <v>15000</v>
      </c>
      <c r="J1147" s="6">
        <f t="shared" si="183"/>
        <v>24.139881134033203</v>
      </c>
      <c r="K1147" s="6">
        <f t="shared" ca="1" si="184"/>
        <v>2.7362873146462223E-3</v>
      </c>
    </row>
    <row r="1148" spans="1:11">
      <c r="A1148" s="39">
        <f t="shared" ca="1" si="176"/>
        <v>95.405479452054792</v>
      </c>
      <c r="B1148" s="20">
        <v>79775</v>
      </c>
      <c r="C1148" s="42">
        <f t="shared" si="175"/>
        <v>3.7252902984619141E-7</v>
      </c>
      <c r="D1148">
        <f t="shared" si="177"/>
        <v>144</v>
      </c>
      <c r="E1148" s="44">
        <f t="shared" si="178"/>
        <v>5.3644180297851563E-5</v>
      </c>
      <c r="F1148" s="45">
        <f t="shared" si="179"/>
        <v>1.6629695892333984E-3</v>
      </c>
      <c r="G1148" s="40">
        <f t="shared" ca="1" si="180"/>
        <v>20929849.883967638</v>
      </c>
      <c r="H1148" s="38">
        <f t="shared" si="181"/>
        <v>1.6629695892333984E-3</v>
      </c>
      <c r="I1148" s="6">
        <f t="shared" si="182"/>
        <v>15000</v>
      </c>
      <c r="J1148" s="6">
        <f t="shared" si="183"/>
        <v>24.944543838500977</v>
      </c>
      <c r="K1148" s="6">
        <f t="shared" ca="1" si="184"/>
        <v>2.804701153183048E-3</v>
      </c>
    </row>
    <row r="1149" spans="1:11">
      <c r="A1149" s="39">
        <f t="shared" ca="1" si="176"/>
        <v>95.487671232876707</v>
      </c>
      <c r="B1149" s="20">
        <v>79805</v>
      </c>
      <c r="C1149" s="42">
        <f t="shared" si="175"/>
        <v>3.7252902984619141E-7</v>
      </c>
      <c r="D1149">
        <f t="shared" si="177"/>
        <v>144</v>
      </c>
      <c r="E1149" s="44">
        <f t="shared" si="178"/>
        <v>5.3644180297851563E-5</v>
      </c>
      <c r="F1149" s="45">
        <f t="shared" si="179"/>
        <v>1.6093254089355469E-3</v>
      </c>
      <c r="G1149" s="40">
        <f t="shared" ca="1" si="180"/>
        <v>20929849.885576963</v>
      </c>
      <c r="H1149" s="38">
        <f t="shared" si="181"/>
        <v>1.6093254089355469E-3</v>
      </c>
      <c r="I1149" s="6">
        <f t="shared" si="182"/>
        <v>15000</v>
      </c>
      <c r="J1149" s="6">
        <f t="shared" si="183"/>
        <v>24.139881134033203</v>
      </c>
      <c r="K1149" s="6">
        <f t="shared" ca="1" si="184"/>
        <v>2.6930475116259812E-3</v>
      </c>
    </row>
    <row r="1150" spans="1:11">
      <c r="A1150" s="39">
        <f t="shared" ca="1" si="176"/>
        <v>95.572602739726022</v>
      </c>
      <c r="B1150" s="20">
        <v>79836</v>
      </c>
      <c r="C1150" s="42">
        <f t="shared" si="175"/>
        <v>3.7252902984619141E-7</v>
      </c>
      <c r="D1150">
        <f t="shared" si="177"/>
        <v>144</v>
      </c>
      <c r="E1150" s="44">
        <f t="shared" si="178"/>
        <v>5.3644180297851563E-5</v>
      </c>
      <c r="F1150" s="45">
        <f t="shared" si="179"/>
        <v>1.6629695892333984E-3</v>
      </c>
      <c r="G1150" s="40">
        <f t="shared" ca="1" si="180"/>
        <v>20929849.887239933</v>
      </c>
      <c r="H1150" s="38">
        <f t="shared" si="181"/>
        <v>1.6629695892333984E-3</v>
      </c>
      <c r="I1150" s="6">
        <f t="shared" si="182"/>
        <v>15000</v>
      </c>
      <c r="J1150" s="6">
        <f t="shared" si="183"/>
        <v>24.944543838500977</v>
      </c>
      <c r="K1150" s="6">
        <f t="shared" ca="1" si="184"/>
        <v>2.7603802499119828E-3</v>
      </c>
    </row>
    <row r="1151" spans="1:11">
      <c r="A1151" s="39">
        <f t="shared" ca="1" si="176"/>
        <v>95.657534246575338</v>
      </c>
      <c r="B1151" s="20">
        <v>79867</v>
      </c>
      <c r="C1151" s="42">
        <f t="shared" si="175"/>
        <v>3.7252902984619141E-7</v>
      </c>
      <c r="D1151">
        <f t="shared" si="177"/>
        <v>144</v>
      </c>
      <c r="E1151" s="44">
        <f t="shared" si="178"/>
        <v>5.3644180297851563E-5</v>
      </c>
      <c r="F1151" s="45">
        <f t="shared" si="179"/>
        <v>1.6629695892333984E-3</v>
      </c>
      <c r="G1151" s="40">
        <f t="shared" ca="1" si="180"/>
        <v>20929849.888902903</v>
      </c>
      <c r="H1151" s="38">
        <f t="shared" si="181"/>
        <v>1.6629695892333984E-3</v>
      </c>
      <c r="I1151" s="6">
        <f t="shared" si="182"/>
        <v>15000</v>
      </c>
      <c r="J1151" s="6">
        <f t="shared" si="183"/>
        <v>24.944543838500977</v>
      </c>
      <c r="K1151" s="6">
        <f t="shared" ca="1" si="184"/>
        <v>2.7381256165485025E-3</v>
      </c>
    </row>
    <row r="1152" spans="1:11">
      <c r="A1152" s="39">
        <f t="shared" ca="1" si="176"/>
        <v>95.739726027397253</v>
      </c>
      <c r="B1152" s="20">
        <v>79897</v>
      </c>
      <c r="C1152" s="42">
        <f t="shared" si="175"/>
        <v>3.7252902984619141E-7</v>
      </c>
      <c r="D1152">
        <f t="shared" si="177"/>
        <v>144</v>
      </c>
      <c r="E1152" s="44">
        <f t="shared" si="178"/>
        <v>5.3644180297851563E-5</v>
      </c>
      <c r="F1152" s="45">
        <f t="shared" si="179"/>
        <v>1.6093254089355469E-3</v>
      </c>
      <c r="G1152" s="40">
        <f t="shared" ca="1" si="180"/>
        <v>20929849.890512228</v>
      </c>
      <c r="H1152" s="38">
        <f t="shared" si="181"/>
        <v>1.6093254089355469E-3</v>
      </c>
      <c r="I1152" s="6">
        <f t="shared" si="182"/>
        <v>15000</v>
      </c>
      <c r="J1152" s="6">
        <f t="shared" si="183"/>
        <v>24.139881134033203</v>
      </c>
      <c r="K1152" s="6">
        <f t="shared" ca="1" si="184"/>
        <v>2.629122311229728E-3</v>
      </c>
    </row>
    <row r="1153" spans="1:11">
      <c r="A1153" s="39">
        <f t="shared" ca="1" si="176"/>
        <v>95.824657534246569</v>
      </c>
      <c r="B1153" s="20">
        <v>79928</v>
      </c>
      <c r="C1153" s="42">
        <f t="shared" si="175"/>
        <v>3.7252902984619141E-7</v>
      </c>
      <c r="D1153">
        <f t="shared" si="177"/>
        <v>144</v>
      </c>
      <c r="E1153" s="44">
        <f t="shared" si="178"/>
        <v>5.3644180297851563E-5</v>
      </c>
      <c r="F1153" s="45">
        <f t="shared" si="179"/>
        <v>1.6629695892333984E-3</v>
      </c>
      <c r="G1153" s="40">
        <f t="shared" ca="1" si="180"/>
        <v>20929849.892175198</v>
      </c>
      <c r="H1153" s="38">
        <f t="shared" si="181"/>
        <v>1.6629695892333984E-3</v>
      </c>
      <c r="I1153" s="6">
        <f t="shared" si="182"/>
        <v>15000</v>
      </c>
      <c r="J1153" s="6">
        <f t="shared" si="183"/>
        <v>24.944543838500977</v>
      </c>
      <c r="K1153" s="6">
        <f t="shared" ca="1" si="184"/>
        <v>2.6948567640159089E-3</v>
      </c>
    </row>
    <row r="1154" spans="1:11">
      <c r="A1154" s="39">
        <f t="shared" ca="1" si="176"/>
        <v>95.906849315068499</v>
      </c>
      <c r="B1154" s="20">
        <v>79958</v>
      </c>
      <c r="C1154" s="42">
        <f t="shared" si="175"/>
        <v>3.7252902984619141E-7</v>
      </c>
      <c r="D1154">
        <f t="shared" si="177"/>
        <v>144</v>
      </c>
      <c r="E1154" s="44">
        <f t="shared" si="178"/>
        <v>5.3644180297851563E-5</v>
      </c>
      <c r="F1154" s="45">
        <f t="shared" si="179"/>
        <v>1.6093254089355469E-3</v>
      </c>
      <c r="G1154" s="40">
        <f t="shared" ca="1" si="180"/>
        <v>20929849.893784523</v>
      </c>
      <c r="H1154" s="38">
        <f t="shared" si="181"/>
        <v>1.6093254089355469E-3</v>
      </c>
      <c r="I1154" s="6">
        <f t="shared" si="182"/>
        <v>15000</v>
      </c>
      <c r="J1154" s="6">
        <f t="shared" si="183"/>
        <v>24.139881134033203</v>
      </c>
      <c r="K1154" s="6">
        <f t="shared" ca="1" si="184"/>
        <v>2.5875759684004466E-3</v>
      </c>
    </row>
    <row r="1155" spans="1:11">
      <c r="A1155" s="39">
        <f t="shared" ca="1" si="176"/>
        <v>95.991780821917814</v>
      </c>
      <c r="B1155" s="20">
        <v>79989</v>
      </c>
      <c r="C1155" s="42">
        <f t="shared" si="175"/>
        <v>3.7252902984619141E-7</v>
      </c>
      <c r="D1155">
        <f t="shared" si="177"/>
        <v>144</v>
      </c>
      <c r="E1155" s="44">
        <f t="shared" si="178"/>
        <v>5.3644180297851563E-5</v>
      </c>
      <c r="F1155" s="45">
        <f t="shared" si="179"/>
        <v>1.6629695892333984E-3</v>
      </c>
      <c r="G1155" s="40">
        <f t="shared" ca="1" si="180"/>
        <v>20929849.895447493</v>
      </c>
      <c r="H1155" s="38">
        <f t="shared" si="181"/>
        <v>1.6629695892333984E-3</v>
      </c>
      <c r="I1155" s="6">
        <f t="shared" si="182"/>
        <v>15000</v>
      </c>
      <c r="J1155" s="6">
        <f t="shared" si="183"/>
        <v>24.944543838500977</v>
      </c>
      <c r="K1155" s="6">
        <f t="shared" ca="1" si="184"/>
        <v>2.6522716615597036E-3</v>
      </c>
    </row>
    <row r="1156" spans="1:11">
      <c r="A1156" s="39">
        <f t="shared" ca="1" si="176"/>
        <v>96.07671232876713</v>
      </c>
      <c r="B1156" s="20">
        <v>80020</v>
      </c>
      <c r="C1156" s="42">
        <f t="shared" ref="C1156:C1219" si="185">C1108/2</f>
        <v>3.7252902984619141E-7</v>
      </c>
      <c r="D1156">
        <f t="shared" si="177"/>
        <v>144</v>
      </c>
      <c r="E1156" s="44">
        <f t="shared" si="178"/>
        <v>5.3644180297851563E-5</v>
      </c>
      <c r="F1156" s="45">
        <f t="shared" si="179"/>
        <v>1.6629695892333984E-3</v>
      </c>
      <c r="G1156" s="40">
        <f t="shared" ca="1" si="180"/>
        <v>20929849.897110462</v>
      </c>
      <c r="H1156" s="38">
        <f t="shared" si="181"/>
        <v>1.6629695892333984E-3</v>
      </c>
      <c r="I1156" s="6">
        <f t="shared" si="182"/>
        <v>15000</v>
      </c>
      <c r="J1156" s="6">
        <f t="shared" si="183"/>
        <v>24.944543838500977</v>
      </c>
      <c r="K1156" s="6">
        <f t="shared" ca="1" si="184"/>
        <v>2.6308886171728862E-3</v>
      </c>
    </row>
    <row r="1157" spans="1:11">
      <c r="A1157" s="39">
        <f t="shared" ref="A1157:A1220" ca="1" si="186">(B1157-$B$3)/365</f>
        <v>96.153424657534245</v>
      </c>
      <c r="B1157" s="20">
        <v>80048</v>
      </c>
      <c r="C1157" s="42">
        <f t="shared" si="185"/>
        <v>3.7252902984619141E-7</v>
      </c>
      <c r="D1157">
        <f t="shared" ref="D1157:D1220" si="187">(60/10)*24</f>
        <v>144</v>
      </c>
      <c r="E1157" s="44">
        <f t="shared" ref="E1157:E1220" si="188">C1157*D1157</f>
        <v>5.3644180297851563E-5</v>
      </c>
      <c r="F1157" s="45">
        <f t="shared" ref="F1157:F1220" si="189">(B1157-B1156)*E1157</f>
        <v>1.5020370483398438E-3</v>
      </c>
      <c r="G1157" s="40">
        <f t="shared" ref="G1157:G1220" ca="1" si="190">G1156+F1157</f>
        <v>20929849.898612499</v>
      </c>
      <c r="H1157" s="38">
        <f t="shared" ref="H1157:H1220" si="191">F1157</f>
        <v>1.5020370483398438E-3</v>
      </c>
      <c r="I1157" s="6">
        <f t="shared" ref="I1157:I1220" si="192">$I$3</f>
        <v>15000</v>
      </c>
      <c r="J1157" s="6">
        <f t="shared" ref="J1157:J1220" si="193">H1157*I1157</f>
        <v>22.530555725097656</v>
      </c>
      <c r="K1157" s="6">
        <f t="shared" ref="K1157:K1220" ca="1" si="194">J1157/(1+$K$3)^A1157</f>
        <v>2.3589757160849541E-3</v>
      </c>
    </row>
    <row r="1158" spans="1:11">
      <c r="A1158" s="39">
        <f t="shared" ca="1" si="186"/>
        <v>96.238356164383561</v>
      </c>
      <c r="B1158" s="20">
        <v>80079</v>
      </c>
      <c r="C1158" s="42">
        <f t="shared" si="185"/>
        <v>3.7252902984619141E-7</v>
      </c>
      <c r="D1158">
        <f t="shared" si="187"/>
        <v>144</v>
      </c>
      <c r="E1158" s="44">
        <f t="shared" si="188"/>
        <v>5.3644180297851563E-5</v>
      </c>
      <c r="F1158" s="45">
        <f t="shared" si="189"/>
        <v>1.6629695892333984E-3</v>
      </c>
      <c r="G1158" s="40">
        <f t="shared" ca="1" si="190"/>
        <v>20929849.900275469</v>
      </c>
      <c r="H1158" s="38">
        <f t="shared" si="191"/>
        <v>1.6629695892333984E-3</v>
      </c>
      <c r="I1158" s="6">
        <f t="shared" si="192"/>
        <v>15000</v>
      </c>
      <c r="J1158" s="6">
        <f t="shared" si="193"/>
        <v>24.944543838500977</v>
      </c>
      <c r="K1158" s="6">
        <f t="shared" ca="1" si="194"/>
        <v>2.5906669788163944E-3</v>
      </c>
    </row>
    <row r="1159" spans="1:11">
      <c r="A1159" s="39">
        <f t="shared" ca="1" si="186"/>
        <v>96.320547945205476</v>
      </c>
      <c r="B1159" s="20">
        <v>80109</v>
      </c>
      <c r="C1159" s="42">
        <f t="shared" si="185"/>
        <v>3.7252902984619141E-7</v>
      </c>
      <c r="D1159">
        <f t="shared" si="187"/>
        <v>144</v>
      </c>
      <c r="E1159" s="44">
        <f t="shared" si="188"/>
        <v>5.3644180297851563E-5</v>
      </c>
      <c r="F1159" s="45">
        <f t="shared" si="189"/>
        <v>1.6093254089355469E-3</v>
      </c>
      <c r="G1159" s="40">
        <f t="shared" ca="1" si="190"/>
        <v>20929849.901884794</v>
      </c>
      <c r="H1159" s="38">
        <f t="shared" si="191"/>
        <v>1.6093254089355469E-3</v>
      </c>
      <c r="I1159" s="6">
        <f t="shared" si="192"/>
        <v>15000</v>
      </c>
      <c r="J1159" s="6">
        <f t="shared" si="193"/>
        <v>24.139881134033203</v>
      </c>
      <c r="K1159" s="6">
        <f t="shared" ca="1" si="194"/>
        <v>2.4875339224056546E-3</v>
      </c>
    </row>
    <row r="1160" spans="1:11">
      <c r="A1160" s="39">
        <f t="shared" ca="1" si="186"/>
        <v>96.405479452054792</v>
      </c>
      <c r="B1160" s="20">
        <v>80140</v>
      </c>
      <c r="C1160" s="42">
        <f t="shared" si="185"/>
        <v>3.7252902984619141E-7</v>
      </c>
      <c r="D1160">
        <f t="shared" si="187"/>
        <v>144</v>
      </c>
      <c r="E1160" s="44">
        <f t="shared" si="188"/>
        <v>5.3644180297851563E-5</v>
      </c>
      <c r="F1160" s="45">
        <f t="shared" si="189"/>
        <v>1.6629695892333984E-3</v>
      </c>
      <c r="G1160" s="40">
        <f t="shared" ca="1" si="190"/>
        <v>20929849.903547764</v>
      </c>
      <c r="H1160" s="38">
        <f t="shared" si="191"/>
        <v>1.6629695892333984E-3</v>
      </c>
      <c r="I1160" s="6">
        <f t="shared" si="192"/>
        <v>15000</v>
      </c>
      <c r="J1160" s="6">
        <f t="shared" si="193"/>
        <v>24.944543838500977</v>
      </c>
      <c r="K1160" s="6">
        <f t="shared" ca="1" si="194"/>
        <v>2.5497283210754963E-3</v>
      </c>
    </row>
    <row r="1161" spans="1:11">
      <c r="A1161" s="39">
        <f t="shared" ca="1" si="186"/>
        <v>96.487671232876707</v>
      </c>
      <c r="B1161" s="20">
        <v>80170</v>
      </c>
      <c r="C1161" s="42">
        <f t="shared" si="185"/>
        <v>3.7252902984619141E-7</v>
      </c>
      <c r="D1161">
        <f t="shared" si="187"/>
        <v>144</v>
      </c>
      <c r="E1161" s="44">
        <f t="shared" si="188"/>
        <v>5.3644180297851563E-5</v>
      </c>
      <c r="F1161" s="45">
        <f t="shared" si="189"/>
        <v>1.6093254089355469E-3</v>
      </c>
      <c r="G1161" s="40">
        <f t="shared" ca="1" si="190"/>
        <v>20929849.905157089</v>
      </c>
      <c r="H1161" s="38">
        <f t="shared" si="191"/>
        <v>1.6093254089355469E-3</v>
      </c>
      <c r="I1161" s="6">
        <f t="shared" si="192"/>
        <v>15000</v>
      </c>
      <c r="J1161" s="6">
        <f t="shared" si="193"/>
        <v>24.139881134033203</v>
      </c>
      <c r="K1161" s="6">
        <f t="shared" ca="1" si="194"/>
        <v>2.4482250105690717E-3</v>
      </c>
    </row>
    <row r="1162" spans="1:11">
      <c r="A1162" s="39">
        <f t="shared" ca="1" si="186"/>
        <v>96.572602739726022</v>
      </c>
      <c r="B1162" s="20">
        <v>80201</v>
      </c>
      <c r="C1162" s="42">
        <f t="shared" si="185"/>
        <v>3.7252902984619141E-7</v>
      </c>
      <c r="D1162">
        <f t="shared" si="187"/>
        <v>144</v>
      </c>
      <c r="E1162" s="44">
        <f t="shared" si="188"/>
        <v>5.3644180297851563E-5</v>
      </c>
      <c r="F1162" s="45">
        <f t="shared" si="189"/>
        <v>1.6629695892333984E-3</v>
      </c>
      <c r="G1162" s="40">
        <f t="shared" ca="1" si="190"/>
        <v>20929849.906820059</v>
      </c>
      <c r="H1162" s="38">
        <f t="shared" si="191"/>
        <v>1.6629695892333984E-3</v>
      </c>
      <c r="I1162" s="6">
        <f t="shared" si="192"/>
        <v>15000</v>
      </c>
      <c r="J1162" s="6">
        <f t="shared" si="193"/>
        <v>24.944543838500977</v>
      </c>
      <c r="K1162" s="6">
        <f t="shared" ca="1" si="194"/>
        <v>2.5094365908290735E-3</v>
      </c>
    </row>
    <row r="1163" spans="1:11">
      <c r="A1163" s="39">
        <f t="shared" ca="1" si="186"/>
        <v>96.657534246575338</v>
      </c>
      <c r="B1163" s="20">
        <v>80232</v>
      </c>
      <c r="C1163" s="42">
        <f t="shared" si="185"/>
        <v>3.7252902984619141E-7</v>
      </c>
      <c r="D1163">
        <f t="shared" si="187"/>
        <v>144</v>
      </c>
      <c r="E1163" s="44">
        <f t="shared" si="188"/>
        <v>5.3644180297851563E-5</v>
      </c>
      <c r="F1163" s="45">
        <f t="shared" si="189"/>
        <v>1.6629695892333984E-3</v>
      </c>
      <c r="G1163" s="40">
        <f t="shared" ca="1" si="190"/>
        <v>20929849.908483028</v>
      </c>
      <c r="H1163" s="38">
        <f t="shared" si="191"/>
        <v>1.6629695892333984E-3</v>
      </c>
      <c r="I1163" s="6">
        <f t="shared" si="192"/>
        <v>15000</v>
      </c>
      <c r="J1163" s="6">
        <f t="shared" si="193"/>
        <v>24.944543838500977</v>
      </c>
      <c r="K1163" s="6">
        <f t="shared" ca="1" si="194"/>
        <v>2.489205105953182E-3</v>
      </c>
    </row>
    <row r="1164" spans="1:11">
      <c r="A1164" s="39">
        <f t="shared" ca="1" si="186"/>
        <v>96.739726027397253</v>
      </c>
      <c r="B1164" s="20">
        <v>80262</v>
      </c>
      <c r="C1164" s="42">
        <f t="shared" si="185"/>
        <v>3.7252902984619141E-7</v>
      </c>
      <c r="D1164">
        <f t="shared" si="187"/>
        <v>144</v>
      </c>
      <c r="E1164" s="44">
        <f t="shared" si="188"/>
        <v>5.3644180297851563E-5</v>
      </c>
      <c r="F1164" s="45">
        <f t="shared" si="189"/>
        <v>1.6093254089355469E-3</v>
      </c>
      <c r="G1164" s="40">
        <f t="shared" ca="1" si="190"/>
        <v>20929849.910092354</v>
      </c>
      <c r="H1164" s="38">
        <f t="shared" si="191"/>
        <v>1.6093254089355469E-3</v>
      </c>
      <c r="I1164" s="6">
        <f t="shared" si="192"/>
        <v>15000</v>
      </c>
      <c r="J1164" s="6">
        <f t="shared" si="193"/>
        <v>24.139881134033203</v>
      </c>
      <c r="K1164" s="6">
        <f t="shared" ca="1" si="194"/>
        <v>2.3901111920270235E-3</v>
      </c>
    </row>
    <row r="1165" spans="1:11">
      <c r="A1165" s="39">
        <f t="shared" ca="1" si="186"/>
        <v>96.824657534246569</v>
      </c>
      <c r="B1165" s="20">
        <v>80293</v>
      </c>
      <c r="C1165" s="42">
        <f t="shared" si="185"/>
        <v>3.7252902984619141E-7</v>
      </c>
      <c r="D1165">
        <f t="shared" si="187"/>
        <v>144</v>
      </c>
      <c r="E1165" s="44">
        <f t="shared" si="188"/>
        <v>5.3644180297851563E-5</v>
      </c>
      <c r="F1165" s="45">
        <f t="shared" si="189"/>
        <v>1.6629695892333984E-3</v>
      </c>
      <c r="G1165" s="40">
        <f t="shared" ca="1" si="190"/>
        <v>20929849.911755323</v>
      </c>
      <c r="H1165" s="38">
        <f t="shared" si="191"/>
        <v>1.6629695892333984E-3</v>
      </c>
      <c r="I1165" s="6">
        <f t="shared" si="192"/>
        <v>15000</v>
      </c>
      <c r="J1165" s="6">
        <f t="shared" si="193"/>
        <v>24.944543838500977</v>
      </c>
      <c r="K1165" s="6">
        <f t="shared" ca="1" si="194"/>
        <v>2.4498697854690062E-3</v>
      </c>
    </row>
    <row r="1166" spans="1:11">
      <c r="A1166" s="39">
        <f t="shared" ca="1" si="186"/>
        <v>96.906849315068499</v>
      </c>
      <c r="B1166" s="20">
        <v>80323</v>
      </c>
      <c r="C1166" s="42">
        <f t="shared" si="185"/>
        <v>3.7252902984619141E-7</v>
      </c>
      <c r="D1166">
        <f t="shared" si="187"/>
        <v>144</v>
      </c>
      <c r="E1166" s="44">
        <f t="shared" si="188"/>
        <v>5.3644180297851563E-5</v>
      </c>
      <c r="F1166" s="45">
        <f t="shared" si="189"/>
        <v>1.6093254089355469E-3</v>
      </c>
      <c r="G1166" s="40">
        <f t="shared" ca="1" si="190"/>
        <v>20929849.913364649</v>
      </c>
      <c r="H1166" s="38">
        <f t="shared" si="191"/>
        <v>1.6093254089355469E-3</v>
      </c>
      <c r="I1166" s="6">
        <f t="shared" si="192"/>
        <v>15000</v>
      </c>
      <c r="J1166" s="6">
        <f t="shared" si="193"/>
        <v>24.139881134033203</v>
      </c>
      <c r="K1166" s="6">
        <f t="shared" ca="1" si="194"/>
        <v>2.3523417894549532E-3</v>
      </c>
    </row>
    <row r="1167" spans="1:11">
      <c r="A1167" s="39">
        <f t="shared" ca="1" si="186"/>
        <v>96.991780821917814</v>
      </c>
      <c r="B1167" s="20">
        <v>80354</v>
      </c>
      <c r="C1167" s="42">
        <f t="shared" si="185"/>
        <v>3.7252902984619141E-7</v>
      </c>
      <c r="D1167">
        <f t="shared" si="187"/>
        <v>144</v>
      </c>
      <c r="E1167" s="44">
        <f t="shared" si="188"/>
        <v>5.3644180297851563E-5</v>
      </c>
      <c r="F1167" s="45">
        <f t="shared" si="189"/>
        <v>1.6629695892333984E-3</v>
      </c>
      <c r="G1167" s="40">
        <f t="shared" ca="1" si="190"/>
        <v>20929849.915027618</v>
      </c>
      <c r="H1167" s="38">
        <f t="shared" si="191"/>
        <v>1.6629695892333984E-3</v>
      </c>
      <c r="I1167" s="6">
        <f t="shared" si="192"/>
        <v>15000</v>
      </c>
      <c r="J1167" s="6">
        <f t="shared" si="193"/>
        <v>24.944543838500977</v>
      </c>
      <c r="K1167" s="6">
        <f t="shared" ca="1" si="194"/>
        <v>2.4111560559633648E-3</v>
      </c>
    </row>
    <row r="1168" spans="1:11">
      <c r="A1168" s="39">
        <f t="shared" ca="1" si="186"/>
        <v>97.07671232876713</v>
      </c>
      <c r="B1168" s="20">
        <v>80385</v>
      </c>
      <c r="C1168" s="42">
        <f t="shared" si="185"/>
        <v>3.7252902984619141E-7</v>
      </c>
      <c r="D1168">
        <f t="shared" si="187"/>
        <v>144</v>
      </c>
      <c r="E1168" s="44">
        <f t="shared" si="188"/>
        <v>5.3644180297851563E-5</v>
      </c>
      <c r="F1168" s="45">
        <f t="shared" si="189"/>
        <v>1.6629695892333984E-3</v>
      </c>
      <c r="G1168" s="40">
        <f t="shared" ca="1" si="190"/>
        <v>20929849.916690588</v>
      </c>
      <c r="H1168" s="38">
        <f t="shared" si="191"/>
        <v>1.6629695892333984E-3</v>
      </c>
      <c r="I1168" s="6">
        <f t="shared" si="192"/>
        <v>15000</v>
      </c>
      <c r="J1168" s="6">
        <f t="shared" si="193"/>
        <v>24.944543838500977</v>
      </c>
      <c r="K1168" s="6">
        <f t="shared" ca="1" si="194"/>
        <v>2.3917169247026217E-3</v>
      </c>
    </row>
    <row r="1169" spans="1:11">
      <c r="A1169" s="39">
        <f t="shared" ca="1" si="186"/>
        <v>97.156164383561645</v>
      </c>
      <c r="B1169" s="20">
        <v>80414</v>
      </c>
      <c r="C1169" s="42">
        <f t="shared" si="185"/>
        <v>3.7252902984619141E-7</v>
      </c>
      <c r="D1169">
        <f t="shared" si="187"/>
        <v>144</v>
      </c>
      <c r="E1169" s="44">
        <f t="shared" si="188"/>
        <v>5.3644180297851563E-5</v>
      </c>
      <c r="F1169" s="45">
        <f t="shared" si="189"/>
        <v>1.5556812286376953E-3</v>
      </c>
      <c r="G1169" s="40">
        <f t="shared" ca="1" si="190"/>
        <v>20929849.918246269</v>
      </c>
      <c r="H1169" s="38">
        <f t="shared" si="191"/>
        <v>1.5556812286376953E-3</v>
      </c>
      <c r="I1169" s="6">
        <f t="shared" si="192"/>
        <v>15000</v>
      </c>
      <c r="J1169" s="6">
        <f t="shared" si="193"/>
        <v>23.33521842956543</v>
      </c>
      <c r="K1169" s="6">
        <f t="shared" ca="1" si="194"/>
        <v>2.2205335890753001E-3</v>
      </c>
    </row>
    <row r="1170" spans="1:11">
      <c r="A1170" s="39">
        <f t="shared" ca="1" si="186"/>
        <v>97.241095890410961</v>
      </c>
      <c r="B1170" s="20">
        <v>80445</v>
      </c>
      <c r="C1170" s="42">
        <f t="shared" si="185"/>
        <v>3.7252902984619141E-7</v>
      </c>
      <c r="D1170">
        <f t="shared" si="187"/>
        <v>144</v>
      </c>
      <c r="E1170" s="44">
        <f t="shared" si="188"/>
        <v>5.3644180297851563E-5</v>
      </c>
      <c r="F1170" s="45">
        <f t="shared" si="189"/>
        <v>1.6629695892333984E-3</v>
      </c>
      <c r="G1170" s="40">
        <f t="shared" ca="1" si="190"/>
        <v>20929849.919909239</v>
      </c>
      <c r="H1170" s="38">
        <f t="shared" si="191"/>
        <v>1.6629695892333984E-3</v>
      </c>
      <c r="I1170" s="6">
        <f t="shared" si="192"/>
        <v>15000</v>
      </c>
      <c r="J1170" s="6">
        <f t="shared" si="193"/>
        <v>24.944543838500977</v>
      </c>
      <c r="K1170" s="6">
        <f t="shared" ca="1" si="194"/>
        <v>2.3545368930698763E-3</v>
      </c>
    </row>
    <row r="1171" spans="1:11">
      <c r="A1171" s="39">
        <f t="shared" ca="1" si="186"/>
        <v>97.323287671232876</v>
      </c>
      <c r="B1171" s="20">
        <v>80475</v>
      </c>
      <c r="C1171" s="42">
        <f t="shared" si="185"/>
        <v>1.862645149230957E-7</v>
      </c>
      <c r="D1171">
        <f t="shared" si="187"/>
        <v>144</v>
      </c>
      <c r="E1171" s="44">
        <f t="shared" si="188"/>
        <v>2.6822090148925781E-5</v>
      </c>
      <c r="F1171" s="45">
        <f t="shared" si="189"/>
        <v>8.0466270446777344E-4</v>
      </c>
      <c r="G1171" s="40">
        <f t="shared" ca="1" si="190"/>
        <v>20929849.920713902</v>
      </c>
      <c r="H1171" s="38">
        <f t="shared" si="191"/>
        <v>8.0466270446777344E-4</v>
      </c>
      <c r="I1171" s="6">
        <f t="shared" si="192"/>
        <v>15000</v>
      </c>
      <c r="J1171" s="6">
        <f t="shared" si="193"/>
        <v>12.069940567016602</v>
      </c>
      <c r="K1171" s="6">
        <f t="shared" ca="1" si="194"/>
        <v>1.1304020240654091E-3</v>
      </c>
    </row>
    <row r="1172" spans="1:11">
      <c r="A1172" s="39">
        <f t="shared" ca="1" si="186"/>
        <v>97.408219178082192</v>
      </c>
      <c r="B1172" s="20">
        <v>80506</v>
      </c>
      <c r="C1172" s="42">
        <f t="shared" si="185"/>
        <v>1.862645149230957E-7</v>
      </c>
      <c r="D1172">
        <f t="shared" si="187"/>
        <v>144</v>
      </c>
      <c r="E1172" s="44">
        <f t="shared" si="188"/>
        <v>2.6822090148925781E-5</v>
      </c>
      <c r="F1172" s="45">
        <f t="shared" si="189"/>
        <v>8.3148479461669922E-4</v>
      </c>
      <c r="G1172" s="40">
        <f t="shared" ca="1" si="190"/>
        <v>20929849.921545386</v>
      </c>
      <c r="H1172" s="38">
        <f t="shared" si="191"/>
        <v>8.3148479461669922E-4</v>
      </c>
      <c r="I1172" s="6">
        <f t="shared" si="192"/>
        <v>15000</v>
      </c>
      <c r="J1172" s="6">
        <f t="shared" si="193"/>
        <v>12.472271919250488</v>
      </c>
      <c r="K1172" s="6">
        <f t="shared" ca="1" si="194"/>
        <v>1.1586648242261101E-3</v>
      </c>
    </row>
    <row r="1173" spans="1:11">
      <c r="A1173" s="39">
        <f t="shared" ca="1" si="186"/>
        <v>97.490410958904107</v>
      </c>
      <c r="B1173" s="20">
        <v>80536</v>
      </c>
      <c r="C1173" s="42">
        <f t="shared" si="185"/>
        <v>1.862645149230957E-7</v>
      </c>
      <c r="D1173">
        <f t="shared" si="187"/>
        <v>144</v>
      </c>
      <c r="E1173" s="44">
        <f t="shared" si="188"/>
        <v>2.6822090148925781E-5</v>
      </c>
      <c r="F1173" s="45">
        <f t="shared" si="189"/>
        <v>8.0466270446777344E-4</v>
      </c>
      <c r="G1173" s="40">
        <f t="shared" ca="1" si="190"/>
        <v>20929849.922350049</v>
      </c>
      <c r="H1173" s="38">
        <f t="shared" si="191"/>
        <v>8.0466270446777344E-4</v>
      </c>
      <c r="I1173" s="6">
        <f t="shared" si="192"/>
        <v>15000</v>
      </c>
      <c r="J1173" s="6">
        <f t="shared" si="193"/>
        <v>12.069940567016602</v>
      </c>
      <c r="K1173" s="6">
        <f t="shared" ca="1" si="194"/>
        <v>1.1125390019358821E-3</v>
      </c>
    </row>
    <row r="1174" spans="1:11">
      <c r="A1174" s="39">
        <f t="shared" ca="1" si="186"/>
        <v>97.575342465753423</v>
      </c>
      <c r="B1174" s="20">
        <v>80567</v>
      </c>
      <c r="C1174" s="42">
        <f t="shared" si="185"/>
        <v>1.862645149230957E-7</v>
      </c>
      <c r="D1174">
        <f t="shared" si="187"/>
        <v>144</v>
      </c>
      <c r="E1174" s="44">
        <f t="shared" si="188"/>
        <v>2.6822090148925781E-5</v>
      </c>
      <c r="F1174" s="45">
        <f t="shared" si="189"/>
        <v>8.3148479461669922E-4</v>
      </c>
      <c r="G1174" s="40">
        <f t="shared" ca="1" si="190"/>
        <v>20929849.923181534</v>
      </c>
      <c r="H1174" s="38">
        <f t="shared" si="191"/>
        <v>8.3148479461669922E-4</v>
      </c>
      <c r="I1174" s="6">
        <f t="shared" si="192"/>
        <v>15000</v>
      </c>
      <c r="J1174" s="6">
        <f t="shared" si="193"/>
        <v>12.472271919250488</v>
      </c>
      <c r="K1174" s="6">
        <f t="shared" ca="1" si="194"/>
        <v>1.1403551830938166E-3</v>
      </c>
    </row>
    <row r="1175" spans="1:11">
      <c r="A1175" s="39">
        <f t="shared" ca="1" si="186"/>
        <v>97.660273972602738</v>
      </c>
      <c r="B1175" s="20">
        <v>80598</v>
      </c>
      <c r="C1175" s="42">
        <f t="shared" si="185"/>
        <v>1.862645149230957E-7</v>
      </c>
      <c r="D1175">
        <f t="shared" si="187"/>
        <v>144</v>
      </c>
      <c r="E1175" s="44">
        <f t="shared" si="188"/>
        <v>2.6822090148925781E-5</v>
      </c>
      <c r="F1175" s="45">
        <f t="shared" si="189"/>
        <v>8.3148479461669922E-4</v>
      </c>
      <c r="G1175" s="40">
        <f t="shared" ca="1" si="190"/>
        <v>20929849.924013019</v>
      </c>
      <c r="H1175" s="38">
        <f t="shared" si="191"/>
        <v>8.3148479461669922E-4</v>
      </c>
      <c r="I1175" s="6">
        <f t="shared" si="192"/>
        <v>15000</v>
      </c>
      <c r="J1175" s="6">
        <f t="shared" si="193"/>
        <v>12.472271919250488</v>
      </c>
      <c r="K1175" s="6">
        <f t="shared" ca="1" si="194"/>
        <v>1.1311614546193763E-3</v>
      </c>
    </row>
    <row r="1176" spans="1:11">
      <c r="A1176" s="39">
        <f t="shared" ca="1" si="186"/>
        <v>97.742465753424653</v>
      </c>
      <c r="B1176" s="20">
        <v>80628</v>
      </c>
      <c r="C1176" s="42">
        <f t="shared" si="185"/>
        <v>1.862645149230957E-7</v>
      </c>
      <c r="D1176">
        <f t="shared" si="187"/>
        <v>144</v>
      </c>
      <c r="E1176" s="44">
        <f t="shared" si="188"/>
        <v>2.6822090148925781E-5</v>
      </c>
      <c r="F1176" s="45">
        <f t="shared" si="189"/>
        <v>8.0466270446777344E-4</v>
      </c>
      <c r="G1176" s="40">
        <f t="shared" ca="1" si="190"/>
        <v>20929849.924817681</v>
      </c>
      <c r="H1176" s="38">
        <f t="shared" si="191"/>
        <v>8.0466270446777344E-4</v>
      </c>
      <c r="I1176" s="6">
        <f t="shared" si="192"/>
        <v>15000</v>
      </c>
      <c r="J1176" s="6">
        <f t="shared" si="193"/>
        <v>12.069940567016602</v>
      </c>
      <c r="K1176" s="6">
        <f t="shared" ca="1" si="194"/>
        <v>1.086130526652628E-3</v>
      </c>
    </row>
    <row r="1177" spans="1:11">
      <c r="A1177" s="39">
        <f t="shared" ca="1" si="186"/>
        <v>97.827397260273969</v>
      </c>
      <c r="B1177" s="20">
        <v>80659</v>
      </c>
      <c r="C1177" s="42">
        <f t="shared" si="185"/>
        <v>1.862645149230957E-7</v>
      </c>
      <c r="D1177">
        <f t="shared" si="187"/>
        <v>144</v>
      </c>
      <c r="E1177" s="44">
        <f t="shared" si="188"/>
        <v>2.6822090148925781E-5</v>
      </c>
      <c r="F1177" s="45">
        <f t="shared" si="189"/>
        <v>8.3148479461669922E-4</v>
      </c>
      <c r="G1177" s="40">
        <f t="shared" ca="1" si="190"/>
        <v>20929849.925649166</v>
      </c>
      <c r="H1177" s="38">
        <f t="shared" si="191"/>
        <v>8.3148479461669922E-4</v>
      </c>
      <c r="I1177" s="6">
        <f t="shared" si="192"/>
        <v>15000</v>
      </c>
      <c r="J1177" s="6">
        <f t="shared" si="193"/>
        <v>12.472271919250488</v>
      </c>
      <c r="K1177" s="6">
        <f t="shared" ca="1" si="194"/>
        <v>1.1132864316932278E-3</v>
      </c>
    </row>
    <row r="1178" spans="1:11">
      <c r="A1178" s="39">
        <f t="shared" ca="1" si="186"/>
        <v>97.909589041095884</v>
      </c>
      <c r="B1178" s="20">
        <v>80689</v>
      </c>
      <c r="C1178" s="42">
        <f t="shared" si="185"/>
        <v>1.862645149230957E-7</v>
      </c>
      <c r="D1178">
        <f t="shared" si="187"/>
        <v>144</v>
      </c>
      <c r="E1178" s="44">
        <f t="shared" si="188"/>
        <v>2.6822090148925781E-5</v>
      </c>
      <c r="F1178" s="45">
        <f t="shared" si="189"/>
        <v>8.0466270446777344E-4</v>
      </c>
      <c r="G1178" s="40">
        <f t="shared" ca="1" si="190"/>
        <v>20929849.926453829</v>
      </c>
      <c r="H1178" s="38">
        <f t="shared" si="191"/>
        <v>8.0466270446777344E-4</v>
      </c>
      <c r="I1178" s="6">
        <f t="shared" si="192"/>
        <v>15000</v>
      </c>
      <c r="J1178" s="6">
        <f t="shared" si="193"/>
        <v>12.069940567016602</v>
      </c>
      <c r="K1178" s="6">
        <f t="shared" ca="1" si="194"/>
        <v>1.0689670987569714E-3</v>
      </c>
    </row>
    <row r="1179" spans="1:11">
      <c r="A1179" s="39">
        <f t="shared" ca="1" si="186"/>
        <v>97.9945205479452</v>
      </c>
      <c r="B1179" s="20">
        <v>80720</v>
      </c>
      <c r="C1179" s="42">
        <f t="shared" si="185"/>
        <v>1.862645149230957E-7</v>
      </c>
      <c r="D1179">
        <f t="shared" si="187"/>
        <v>144</v>
      </c>
      <c r="E1179" s="44">
        <f t="shared" si="188"/>
        <v>2.6822090148925781E-5</v>
      </c>
      <c r="F1179" s="45">
        <f t="shared" si="189"/>
        <v>8.3148479461669922E-4</v>
      </c>
      <c r="G1179" s="40">
        <f t="shared" ca="1" si="190"/>
        <v>20929849.927285314</v>
      </c>
      <c r="H1179" s="38">
        <f t="shared" si="191"/>
        <v>8.3148479461669922E-4</v>
      </c>
      <c r="I1179" s="6">
        <f t="shared" si="192"/>
        <v>15000</v>
      </c>
      <c r="J1179" s="6">
        <f t="shared" si="193"/>
        <v>12.472271919250488</v>
      </c>
      <c r="K1179" s="6">
        <f t="shared" ca="1" si="194"/>
        <v>1.0956938763523258E-3</v>
      </c>
    </row>
    <row r="1180" spans="1:11">
      <c r="A1180" s="39">
        <f t="shared" ca="1" si="186"/>
        <v>98.079452054794515</v>
      </c>
      <c r="B1180" s="20">
        <v>80751</v>
      </c>
      <c r="C1180" s="42">
        <f t="shared" si="185"/>
        <v>1.862645149230957E-7</v>
      </c>
      <c r="D1180">
        <f t="shared" si="187"/>
        <v>144</v>
      </c>
      <c r="E1180" s="44">
        <f t="shared" si="188"/>
        <v>2.6822090148925781E-5</v>
      </c>
      <c r="F1180" s="45">
        <f t="shared" si="189"/>
        <v>8.3148479461669922E-4</v>
      </c>
      <c r="G1180" s="40">
        <f t="shared" ca="1" si="190"/>
        <v>20929849.928116798</v>
      </c>
      <c r="H1180" s="38">
        <f t="shared" si="191"/>
        <v>8.3148479461669922E-4</v>
      </c>
      <c r="I1180" s="6">
        <f t="shared" si="192"/>
        <v>15000</v>
      </c>
      <c r="J1180" s="6">
        <f t="shared" si="193"/>
        <v>12.472271919250488</v>
      </c>
      <c r="K1180" s="6">
        <f t="shared" ca="1" si="194"/>
        <v>1.0868602145777896E-3</v>
      </c>
    </row>
    <row r="1181" spans="1:11">
      <c r="A1181" s="39">
        <f t="shared" ca="1" si="186"/>
        <v>98.156164383561645</v>
      </c>
      <c r="B1181" s="20">
        <v>80779</v>
      </c>
      <c r="C1181" s="42">
        <f t="shared" si="185"/>
        <v>1.862645149230957E-7</v>
      </c>
      <c r="D1181">
        <f t="shared" si="187"/>
        <v>144</v>
      </c>
      <c r="E1181" s="44">
        <f t="shared" si="188"/>
        <v>2.6822090148925781E-5</v>
      </c>
      <c r="F1181" s="45">
        <f t="shared" si="189"/>
        <v>7.5101852416992188E-4</v>
      </c>
      <c r="G1181" s="40">
        <f t="shared" ca="1" si="190"/>
        <v>20929849.928867817</v>
      </c>
      <c r="H1181" s="38">
        <f t="shared" si="191"/>
        <v>7.5101852416992188E-4</v>
      </c>
      <c r="I1181" s="6">
        <f t="shared" si="192"/>
        <v>15000</v>
      </c>
      <c r="J1181" s="6">
        <f t="shared" si="193"/>
        <v>11.265277862548828</v>
      </c>
      <c r="K1181" s="6">
        <f t="shared" ca="1" si="194"/>
        <v>9.7452884787003688E-4</v>
      </c>
    </row>
    <row r="1182" spans="1:11">
      <c r="A1182" s="39">
        <f t="shared" ca="1" si="186"/>
        <v>98.241095890410961</v>
      </c>
      <c r="B1182" s="20">
        <v>80810</v>
      </c>
      <c r="C1182" s="42">
        <f t="shared" si="185"/>
        <v>1.862645149230957E-7</v>
      </c>
      <c r="D1182">
        <f t="shared" si="187"/>
        <v>144</v>
      </c>
      <c r="E1182" s="44">
        <f t="shared" si="188"/>
        <v>2.6822090148925781E-5</v>
      </c>
      <c r="F1182" s="45">
        <f t="shared" si="189"/>
        <v>8.3148479461669922E-4</v>
      </c>
      <c r="G1182" s="40">
        <f t="shared" ca="1" si="190"/>
        <v>20929849.929699302</v>
      </c>
      <c r="H1182" s="38">
        <f t="shared" si="191"/>
        <v>8.3148479461669922E-4</v>
      </c>
      <c r="I1182" s="6">
        <f t="shared" si="192"/>
        <v>15000</v>
      </c>
      <c r="J1182" s="6">
        <f t="shared" si="193"/>
        <v>12.472271919250488</v>
      </c>
      <c r="K1182" s="6">
        <f t="shared" ca="1" si="194"/>
        <v>1.0702440423044901E-3</v>
      </c>
    </row>
    <row r="1183" spans="1:11">
      <c r="A1183" s="39">
        <f t="shared" ca="1" si="186"/>
        <v>98.323287671232876</v>
      </c>
      <c r="B1183" s="20">
        <v>80840</v>
      </c>
      <c r="C1183" s="42">
        <f t="shared" si="185"/>
        <v>1.862645149230957E-7</v>
      </c>
      <c r="D1183">
        <f t="shared" si="187"/>
        <v>144</v>
      </c>
      <c r="E1183" s="44">
        <f t="shared" si="188"/>
        <v>2.6822090148925781E-5</v>
      </c>
      <c r="F1183" s="45">
        <f t="shared" si="189"/>
        <v>8.0466270446777344E-4</v>
      </c>
      <c r="G1183" s="40">
        <f t="shared" ca="1" si="190"/>
        <v>20929849.930503964</v>
      </c>
      <c r="H1183" s="38">
        <f t="shared" si="191"/>
        <v>8.0466270446777344E-4</v>
      </c>
      <c r="I1183" s="6">
        <f t="shared" si="192"/>
        <v>15000</v>
      </c>
      <c r="J1183" s="6">
        <f t="shared" si="193"/>
        <v>12.069940567016602</v>
      </c>
      <c r="K1183" s="6">
        <f t="shared" ca="1" si="194"/>
        <v>1.0276382036958258E-3</v>
      </c>
    </row>
    <row r="1184" spans="1:11">
      <c r="A1184" s="39">
        <f t="shared" ca="1" si="186"/>
        <v>98.408219178082192</v>
      </c>
      <c r="B1184" s="20">
        <v>80871</v>
      </c>
      <c r="C1184" s="42">
        <f t="shared" si="185"/>
        <v>1.862645149230957E-7</v>
      </c>
      <c r="D1184">
        <f t="shared" si="187"/>
        <v>144</v>
      </c>
      <c r="E1184" s="44">
        <f t="shared" si="188"/>
        <v>2.6822090148925781E-5</v>
      </c>
      <c r="F1184" s="45">
        <f t="shared" si="189"/>
        <v>8.3148479461669922E-4</v>
      </c>
      <c r="G1184" s="40">
        <f t="shared" ca="1" si="190"/>
        <v>20929849.931335449</v>
      </c>
      <c r="H1184" s="38">
        <f t="shared" si="191"/>
        <v>8.3148479461669922E-4</v>
      </c>
      <c r="I1184" s="6">
        <f t="shared" si="192"/>
        <v>15000</v>
      </c>
      <c r="J1184" s="6">
        <f t="shared" si="193"/>
        <v>12.472271919250488</v>
      </c>
      <c r="K1184" s="6">
        <f t="shared" ca="1" si="194"/>
        <v>1.0533316583873737E-3</v>
      </c>
    </row>
    <row r="1185" spans="1:11">
      <c r="A1185" s="39">
        <f t="shared" ca="1" si="186"/>
        <v>98.490410958904107</v>
      </c>
      <c r="B1185" s="20">
        <v>80901</v>
      </c>
      <c r="C1185" s="42">
        <f t="shared" si="185"/>
        <v>1.862645149230957E-7</v>
      </c>
      <c r="D1185">
        <f t="shared" si="187"/>
        <v>144</v>
      </c>
      <c r="E1185" s="44">
        <f t="shared" si="188"/>
        <v>2.6822090148925781E-5</v>
      </c>
      <c r="F1185" s="45">
        <f t="shared" si="189"/>
        <v>8.0466270446777344E-4</v>
      </c>
      <c r="G1185" s="40">
        <f t="shared" ca="1" si="190"/>
        <v>20929849.932140112</v>
      </c>
      <c r="H1185" s="38">
        <f t="shared" si="191"/>
        <v>8.0466270446777344E-4</v>
      </c>
      <c r="I1185" s="6">
        <f t="shared" si="192"/>
        <v>15000</v>
      </c>
      <c r="J1185" s="6">
        <f t="shared" si="193"/>
        <v>12.069940567016602</v>
      </c>
      <c r="K1185" s="6">
        <f t="shared" ca="1" si="194"/>
        <v>1.0113990926689828E-3</v>
      </c>
    </row>
    <row r="1186" spans="1:11">
      <c r="A1186" s="39">
        <f t="shared" ca="1" si="186"/>
        <v>98.575342465753423</v>
      </c>
      <c r="B1186" s="20">
        <v>80932</v>
      </c>
      <c r="C1186" s="42">
        <f t="shared" si="185"/>
        <v>1.862645149230957E-7</v>
      </c>
      <c r="D1186">
        <f t="shared" si="187"/>
        <v>144</v>
      </c>
      <c r="E1186" s="44">
        <f t="shared" si="188"/>
        <v>2.6822090148925781E-5</v>
      </c>
      <c r="F1186" s="45">
        <f t="shared" si="189"/>
        <v>8.3148479461669922E-4</v>
      </c>
      <c r="G1186" s="40">
        <f t="shared" ca="1" si="190"/>
        <v>20929849.932971597</v>
      </c>
      <c r="H1186" s="38">
        <f t="shared" si="191"/>
        <v>8.3148479461669922E-4</v>
      </c>
      <c r="I1186" s="6">
        <f t="shared" si="192"/>
        <v>15000</v>
      </c>
      <c r="J1186" s="6">
        <f t="shared" si="193"/>
        <v>12.472271919250488</v>
      </c>
      <c r="K1186" s="6">
        <f t="shared" ca="1" si="194"/>
        <v>1.036686530085289E-3</v>
      </c>
    </row>
    <row r="1187" spans="1:11">
      <c r="A1187" s="39">
        <f t="shared" ca="1" si="186"/>
        <v>98.660273972602738</v>
      </c>
      <c r="B1187" s="20">
        <v>80963</v>
      </c>
      <c r="C1187" s="42">
        <f t="shared" si="185"/>
        <v>1.862645149230957E-7</v>
      </c>
      <c r="D1187">
        <f t="shared" si="187"/>
        <v>144</v>
      </c>
      <c r="E1187" s="44">
        <f t="shared" si="188"/>
        <v>2.6822090148925781E-5</v>
      </c>
      <c r="F1187" s="45">
        <f t="shared" si="189"/>
        <v>8.3148479461669922E-4</v>
      </c>
      <c r="G1187" s="40">
        <f t="shared" ca="1" si="190"/>
        <v>20929849.933803082</v>
      </c>
      <c r="H1187" s="38">
        <f t="shared" si="191"/>
        <v>8.3148479461669922E-4</v>
      </c>
      <c r="I1187" s="6">
        <f t="shared" si="192"/>
        <v>15000</v>
      </c>
      <c r="J1187" s="6">
        <f t="shared" si="193"/>
        <v>12.472271919250488</v>
      </c>
      <c r="K1187" s="6">
        <f t="shared" ca="1" si="194"/>
        <v>1.0283285951085252E-3</v>
      </c>
    </row>
    <row r="1188" spans="1:11">
      <c r="A1188" s="39">
        <f t="shared" ca="1" si="186"/>
        <v>98.742465753424653</v>
      </c>
      <c r="B1188" s="20">
        <v>80993</v>
      </c>
      <c r="C1188" s="42">
        <f t="shared" si="185"/>
        <v>1.862645149230957E-7</v>
      </c>
      <c r="D1188">
        <f t="shared" si="187"/>
        <v>144</v>
      </c>
      <c r="E1188" s="44">
        <f t="shared" si="188"/>
        <v>2.6822090148925781E-5</v>
      </c>
      <c r="F1188" s="45">
        <f t="shared" si="189"/>
        <v>8.0466270446777344E-4</v>
      </c>
      <c r="G1188" s="40">
        <f t="shared" ca="1" si="190"/>
        <v>20929849.934607744</v>
      </c>
      <c r="H1188" s="38">
        <f t="shared" si="191"/>
        <v>8.0466270446777344E-4</v>
      </c>
      <c r="I1188" s="6">
        <f t="shared" si="192"/>
        <v>15000</v>
      </c>
      <c r="J1188" s="6">
        <f t="shared" si="193"/>
        <v>12.069940567016602</v>
      </c>
      <c r="K1188" s="6">
        <f t="shared" ca="1" si="194"/>
        <v>9.8739138786602641E-4</v>
      </c>
    </row>
    <row r="1189" spans="1:11">
      <c r="A1189" s="39">
        <f t="shared" ca="1" si="186"/>
        <v>98.827397260273969</v>
      </c>
      <c r="B1189" s="20">
        <v>81024</v>
      </c>
      <c r="C1189" s="42">
        <f t="shared" si="185"/>
        <v>1.862645149230957E-7</v>
      </c>
      <c r="D1189">
        <f t="shared" si="187"/>
        <v>144</v>
      </c>
      <c r="E1189" s="44">
        <f t="shared" si="188"/>
        <v>2.6822090148925781E-5</v>
      </c>
      <c r="F1189" s="45">
        <f t="shared" si="189"/>
        <v>8.3148479461669922E-4</v>
      </c>
      <c r="G1189" s="40">
        <f t="shared" ca="1" si="190"/>
        <v>20929849.935439229</v>
      </c>
      <c r="H1189" s="38">
        <f t="shared" si="191"/>
        <v>8.3148479461669922E-4</v>
      </c>
      <c r="I1189" s="6">
        <f t="shared" si="192"/>
        <v>15000</v>
      </c>
      <c r="J1189" s="6">
        <f t="shared" si="193"/>
        <v>12.472271919250488</v>
      </c>
      <c r="K1189" s="6">
        <f t="shared" ca="1" si="194"/>
        <v>1.0120785742665718E-3</v>
      </c>
    </row>
    <row r="1190" spans="1:11">
      <c r="A1190" s="39">
        <f t="shared" ca="1" si="186"/>
        <v>98.909589041095884</v>
      </c>
      <c r="B1190" s="20">
        <v>81054</v>
      </c>
      <c r="C1190" s="42">
        <f t="shared" si="185"/>
        <v>1.862645149230957E-7</v>
      </c>
      <c r="D1190">
        <f t="shared" si="187"/>
        <v>144</v>
      </c>
      <c r="E1190" s="44">
        <f t="shared" si="188"/>
        <v>2.6822090148925781E-5</v>
      </c>
      <c r="F1190" s="45">
        <f t="shared" si="189"/>
        <v>8.0466270446777344E-4</v>
      </c>
      <c r="G1190" s="40">
        <f t="shared" ca="1" si="190"/>
        <v>20929849.936243892</v>
      </c>
      <c r="H1190" s="38">
        <f t="shared" si="191"/>
        <v>8.0466270446777344E-4</v>
      </c>
      <c r="I1190" s="6">
        <f t="shared" si="192"/>
        <v>15000</v>
      </c>
      <c r="J1190" s="6">
        <f t="shared" si="193"/>
        <v>12.069940567016602</v>
      </c>
      <c r="K1190" s="6">
        <f t="shared" ca="1" si="194"/>
        <v>9.7178827159724774E-4</v>
      </c>
    </row>
    <row r="1191" spans="1:11">
      <c r="A1191" s="39">
        <f t="shared" ca="1" si="186"/>
        <v>98.9945205479452</v>
      </c>
      <c r="B1191" s="20">
        <v>81085</v>
      </c>
      <c r="C1191" s="42">
        <f t="shared" si="185"/>
        <v>1.862645149230957E-7</v>
      </c>
      <c r="D1191">
        <f t="shared" si="187"/>
        <v>144</v>
      </c>
      <c r="E1191" s="44">
        <f t="shared" si="188"/>
        <v>2.6822090148925781E-5</v>
      </c>
      <c r="F1191" s="45">
        <f t="shared" si="189"/>
        <v>8.3148479461669922E-4</v>
      </c>
      <c r="G1191" s="40">
        <f t="shared" ca="1" si="190"/>
        <v>20929849.937075377</v>
      </c>
      <c r="H1191" s="38">
        <f t="shared" si="191"/>
        <v>8.3148479461669922E-4</v>
      </c>
      <c r="I1191" s="6">
        <f t="shared" si="192"/>
        <v>15000</v>
      </c>
      <c r="J1191" s="6">
        <f t="shared" si="193"/>
        <v>12.472271919250488</v>
      </c>
      <c r="K1191" s="6">
        <f t="shared" ca="1" si="194"/>
        <v>9.9608534213847886E-4</v>
      </c>
    </row>
    <row r="1192" spans="1:11">
      <c r="A1192" s="39">
        <f t="shared" ca="1" si="186"/>
        <v>99.079452054794515</v>
      </c>
      <c r="B1192" s="20">
        <v>81116</v>
      </c>
      <c r="C1192" s="42">
        <f t="shared" si="185"/>
        <v>1.862645149230957E-7</v>
      </c>
      <c r="D1192">
        <f t="shared" si="187"/>
        <v>144</v>
      </c>
      <c r="E1192" s="44">
        <f t="shared" si="188"/>
        <v>2.6822090148925781E-5</v>
      </c>
      <c r="F1192" s="45">
        <f t="shared" si="189"/>
        <v>8.3148479461669922E-4</v>
      </c>
      <c r="G1192" s="40">
        <f t="shared" ca="1" si="190"/>
        <v>20929849.937906861</v>
      </c>
      <c r="H1192" s="38">
        <f t="shared" si="191"/>
        <v>8.3148479461669922E-4</v>
      </c>
      <c r="I1192" s="6">
        <f t="shared" si="192"/>
        <v>15000</v>
      </c>
      <c r="J1192" s="6">
        <f t="shared" si="193"/>
        <v>12.472271919250488</v>
      </c>
      <c r="K1192" s="6">
        <f t="shared" ca="1" si="194"/>
        <v>9.8805474052526408E-4</v>
      </c>
    </row>
    <row r="1193" spans="1:11">
      <c r="A1193" s="39">
        <f t="shared" ca="1" si="186"/>
        <v>99.156164383561645</v>
      </c>
      <c r="B1193" s="20">
        <v>81144</v>
      </c>
      <c r="C1193" s="42">
        <f t="shared" si="185"/>
        <v>1.862645149230957E-7</v>
      </c>
      <c r="D1193">
        <f t="shared" si="187"/>
        <v>144</v>
      </c>
      <c r="E1193" s="44">
        <f t="shared" si="188"/>
        <v>2.6822090148925781E-5</v>
      </c>
      <c r="F1193" s="45">
        <f t="shared" si="189"/>
        <v>7.5101852416992188E-4</v>
      </c>
      <c r="G1193" s="40">
        <f t="shared" ca="1" si="190"/>
        <v>20929849.93865788</v>
      </c>
      <c r="H1193" s="38">
        <f t="shared" si="191"/>
        <v>7.5101852416992188E-4</v>
      </c>
      <c r="I1193" s="6">
        <f t="shared" si="192"/>
        <v>15000</v>
      </c>
      <c r="J1193" s="6">
        <f t="shared" si="193"/>
        <v>11.265277862548828</v>
      </c>
      <c r="K1193" s="6">
        <f t="shared" ca="1" si="194"/>
        <v>8.8593531624548739E-4</v>
      </c>
    </row>
    <row r="1194" spans="1:11">
      <c r="A1194" s="39">
        <f t="shared" ca="1" si="186"/>
        <v>99.241095890410961</v>
      </c>
      <c r="B1194" s="20">
        <v>81175</v>
      </c>
      <c r="C1194" s="42">
        <f t="shared" si="185"/>
        <v>1.862645149230957E-7</v>
      </c>
      <c r="D1194">
        <f t="shared" si="187"/>
        <v>144</v>
      </c>
      <c r="E1194" s="44">
        <f t="shared" si="188"/>
        <v>2.6822090148925781E-5</v>
      </c>
      <c r="F1194" s="45">
        <f t="shared" si="189"/>
        <v>8.3148479461669922E-4</v>
      </c>
      <c r="G1194" s="40">
        <f t="shared" ca="1" si="190"/>
        <v>20929849.939489365</v>
      </c>
      <c r="H1194" s="38">
        <f t="shared" si="191"/>
        <v>8.3148479461669922E-4</v>
      </c>
      <c r="I1194" s="6">
        <f t="shared" si="192"/>
        <v>15000</v>
      </c>
      <c r="J1194" s="6">
        <f t="shared" si="193"/>
        <v>12.472271919250488</v>
      </c>
      <c r="K1194" s="6">
        <f t="shared" ca="1" si="194"/>
        <v>9.7294912936771768E-4</v>
      </c>
    </row>
    <row r="1195" spans="1:11">
      <c r="A1195" s="39">
        <f t="shared" ca="1" si="186"/>
        <v>99.323287671232876</v>
      </c>
      <c r="B1195" s="20">
        <v>81205</v>
      </c>
      <c r="C1195" s="42">
        <f t="shared" si="185"/>
        <v>1.862645149230957E-7</v>
      </c>
      <c r="D1195">
        <f t="shared" si="187"/>
        <v>144</v>
      </c>
      <c r="E1195" s="44">
        <f t="shared" si="188"/>
        <v>2.6822090148925781E-5</v>
      </c>
      <c r="F1195" s="45">
        <f t="shared" si="189"/>
        <v>8.0466270446777344E-4</v>
      </c>
      <c r="G1195" s="40">
        <f t="shared" ca="1" si="190"/>
        <v>20929849.940294027</v>
      </c>
      <c r="H1195" s="38">
        <f t="shared" si="191"/>
        <v>8.0466270446777344E-4</v>
      </c>
      <c r="I1195" s="6">
        <f t="shared" si="192"/>
        <v>15000</v>
      </c>
      <c r="J1195" s="6">
        <f t="shared" si="193"/>
        <v>12.069940567016602</v>
      </c>
      <c r="K1195" s="6">
        <f t="shared" ca="1" si="194"/>
        <v>9.3421654881438638E-4</v>
      </c>
    </row>
    <row r="1196" spans="1:11">
      <c r="A1196" s="39">
        <f t="shared" ca="1" si="186"/>
        <v>99.408219178082192</v>
      </c>
      <c r="B1196" s="20">
        <v>81236</v>
      </c>
      <c r="C1196" s="42">
        <f t="shared" si="185"/>
        <v>1.862645149230957E-7</v>
      </c>
      <c r="D1196">
        <f t="shared" si="187"/>
        <v>144</v>
      </c>
      <c r="E1196" s="44">
        <f t="shared" si="188"/>
        <v>2.6822090148925781E-5</v>
      </c>
      <c r="F1196" s="45">
        <f t="shared" si="189"/>
        <v>8.3148479461669922E-4</v>
      </c>
      <c r="G1196" s="40">
        <f t="shared" ca="1" si="190"/>
        <v>20929849.941125512</v>
      </c>
      <c r="H1196" s="38">
        <f t="shared" si="191"/>
        <v>8.3148479461669922E-4</v>
      </c>
      <c r="I1196" s="6">
        <f t="shared" si="192"/>
        <v>15000</v>
      </c>
      <c r="J1196" s="6">
        <f t="shared" si="193"/>
        <v>12.472271919250488</v>
      </c>
      <c r="K1196" s="6">
        <f t="shared" ca="1" si="194"/>
        <v>9.5757423489761188E-4</v>
      </c>
    </row>
    <row r="1197" spans="1:11">
      <c r="A1197" s="39">
        <f t="shared" ca="1" si="186"/>
        <v>99.490410958904107</v>
      </c>
      <c r="B1197" s="20">
        <v>81266</v>
      </c>
      <c r="C1197" s="42">
        <f t="shared" si="185"/>
        <v>1.862645149230957E-7</v>
      </c>
      <c r="D1197">
        <f t="shared" si="187"/>
        <v>144</v>
      </c>
      <c r="E1197" s="44">
        <f t="shared" si="188"/>
        <v>2.6822090148925781E-5</v>
      </c>
      <c r="F1197" s="45">
        <f t="shared" si="189"/>
        <v>8.0466270446777344E-4</v>
      </c>
      <c r="G1197" s="40">
        <f t="shared" ca="1" si="190"/>
        <v>20929849.941930175</v>
      </c>
      <c r="H1197" s="38">
        <f t="shared" si="191"/>
        <v>8.0466270446777344E-4</v>
      </c>
      <c r="I1197" s="6">
        <f t="shared" si="192"/>
        <v>15000</v>
      </c>
      <c r="J1197" s="6">
        <f t="shared" si="193"/>
        <v>12.069940567016602</v>
      </c>
      <c r="K1197" s="6">
        <f t="shared" ca="1" si="194"/>
        <v>9.1945372060816557E-4</v>
      </c>
    </row>
    <row r="1198" spans="1:11">
      <c r="A1198" s="39">
        <f t="shared" ca="1" si="186"/>
        <v>99.575342465753423</v>
      </c>
      <c r="B1198" s="20">
        <v>81297</v>
      </c>
      <c r="C1198" s="42">
        <f t="shared" si="185"/>
        <v>1.862645149230957E-7</v>
      </c>
      <c r="D1198">
        <f t="shared" si="187"/>
        <v>144</v>
      </c>
      <c r="E1198" s="44">
        <f t="shared" si="188"/>
        <v>2.6822090148925781E-5</v>
      </c>
      <c r="F1198" s="45">
        <f t="shared" si="189"/>
        <v>8.3148479461669922E-4</v>
      </c>
      <c r="G1198" s="40">
        <f t="shared" ca="1" si="190"/>
        <v>20929849.94276166</v>
      </c>
      <c r="H1198" s="38">
        <f t="shared" si="191"/>
        <v>8.3148479461669922E-4</v>
      </c>
      <c r="I1198" s="6">
        <f t="shared" si="192"/>
        <v>15000</v>
      </c>
      <c r="J1198" s="6">
        <f t="shared" si="193"/>
        <v>12.472271919250488</v>
      </c>
      <c r="K1198" s="6">
        <f t="shared" ca="1" si="194"/>
        <v>9.4244230007753458E-4</v>
      </c>
    </row>
    <row r="1199" spans="1:11">
      <c r="A1199" s="39">
        <f t="shared" ca="1" si="186"/>
        <v>99.660273972602738</v>
      </c>
      <c r="B1199" s="20">
        <v>81328</v>
      </c>
      <c r="C1199" s="42">
        <f t="shared" si="185"/>
        <v>1.862645149230957E-7</v>
      </c>
      <c r="D1199">
        <f t="shared" si="187"/>
        <v>144</v>
      </c>
      <c r="E1199" s="44">
        <f t="shared" si="188"/>
        <v>2.6822090148925781E-5</v>
      </c>
      <c r="F1199" s="45">
        <f t="shared" si="189"/>
        <v>8.3148479461669922E-4</v>
      </c>
      <c r="G1199" s="40">
        <f t="shared" ca="1" si="190"/>
        <v>20929849.943593144</v>
      </c>
      <c r="H1199" s="38">
        <f t="shared" si="191"/>
        <v>8.3148479461669922E-4</v>
      </c>
      <c r="I1199" s="6">
        <f t="shared" si="192"/>
        <v>15000</v>
      </c>
      <c r="J1199" s="6">
        <f t="shared" si="193"/>
        <v>12.472271919250488</v>
      </c>
      <c r="K1199" s="6">
        <f t="shared" ca="1" si="194"/>
        <v>9.348441773713857E-4</v>
      </c>
    </row>
    <row r="1200" spans="1:11">
      <c r="A1200" s="39">
        <f t="shared" ca="1" si="186"/>
        <v>99.742465753424653</v>
      </c>
      <c r="B1200" s="20">
        <v>81358</v>
      </c>
      <c r="C1200" s="42">
        <f t="shared" si="185"/>
        <v>1.862645149230957E-7</v>
      </c>
      <c r="D1200">
        <f t="shared" si="187"/>
        <v>144</v>
      </c>
      <c r="E1200" s="44">
        <f t="shared" si="188"/>
        <v>2.6822090148925781E-5</v>
      </c>
      <c r="F1200" s="45">
        <f t="shared" si="189"/>
        <v>8.0466270446777344E-4</v>
      </c>
      <c r="G1200" s="40">
        <f t="shared" ca="1" si="190"/>
        <v>20929849.944397807</v>
      </c>
      <c r="H1200" s="38">
        <f t="shared" si="191"/>
        <v>8.0466270446777344E-4</v>
      </c>
      <c r="I1200" s="6">
        <f t="shared" si="192"/>
        <v>15000</v>
      </c>
      <c r="J1200" s="6">
        <f t="shared" si="193"/>
        <v>12.069940567016602</v>
      </c>
      <c r="K1200" s="6">
        <f t="shared" ca="1" si="194"/>
        <v>8.9762853442365966E-4</v>
      </c>
    </row>
    <row r="1201" spans="1:11">
      <c r="A1201" s="39">
        <f t="shared" ca="1" si="186"/>
        <v>99.827397260273969</v>
      </c>
      <c r="B1201" s="20">
        <v>81389</v>
      </c>
      <c r="C1201" s="42">
        <f t="shared" si="185"/>
        <v>1.862645149230957E-7</v>
      </c>
      <c r="D1201">
        <f t="shared" si="187"/>
        <v>144</v>
      </c>
      <c r="E1201" s="44">
        <f t="shared" si="188"/>
        <v>2.6822090148925781E-5</v>
      </c>
      <c r="F1201" s="45">
        <f t="shared" si="189"/>
        <v>8.3148479461669922E-4</v>
      </c>
      <c r="G1201" s="40">
        <f t="shared" ca="1" si="190"/>
        <v>20929849.945229292</v>
      </c>
      <c r="H1201" s="38">
        <f t="shared" si="191"/>
        <v>8.3148479461669922E-4</v>
      </c>
      <c r="I1201" s="6">
        <f t="shared" si="192"/>
        <v>15000</v>
      </c>
      <c r="J1201" s="6">
        <f t="shared" si="193"/>
        <v>12.472271919250488</v>
      </c>
      <c r="K1201" s="6">
        <f t="shared" ca="1" si="194"/>
        <v>9.200714311514281E-4</v>
      </c>
    </row>
    <row r="1202" spans="1:11">
      <c r="A1202" s="39">
        <f t="shared" ca="1" si="186"/>
        <v>99.909589041095884</v>
      </c>
      <c r="B1202" s="20">
        <v>81419</v>
      </c>
      <c r="C1202" s="42">
        <f t="shared" si="185"/>
        <v>1.862645149230957E-7</v>
      </c>
      <c r="D1202">
        <f t="shared" si="187"/>
        <v>144</v>
      </c>
      <c r="E1202" s="44">
        <f t="shared" si="188"/>
        <v>2.6822090148925781E-5</v>
      </c>
      <c r="F1202" s="45">
        <f t="shared" si="189"/>
        <v>8.0466270446777344E-4</v>
      </c>
      <c r="G1202" s="40">
        <f t="shared" ca="1" si="190"/>
        <v>20929849.946033955</v>
      </c>
      <c r="H1202" s="38">
        <f t="shared" si="191"/>
        <v>8.0466270446777344E-4</v>
      </c>
      <c r="I1202" s="6">
        <f t="shared" si="192"/>
        <v>15000</v>
      </c>
      <c r="J1202" s="6">
        <f t="shared" si="193"/>
        <v>12.069940567016602</v>
      </c>
      <c r="K1202" s="6">
        <f t="shared" ca="1" si="194"/>
        <v>8.8344388327022446E-4</v>
      </c>
    </row>
    <row r="1203" spans="1:11">
      <c r="A1203" s="39">
        <f t="shared" ca="1" si="186"/>
        <v>99.9945205479452</v>
      </c>
      <c r="B1203" s="20">
        <v>81450</v>
      </c>
      <c r="C1203" s="42">
        <f t="shared" si="185"/>
        <v>1.862645149230957E-7</v>
      </c>
      <c r="D1203">
        <f t="shared" si="187"/>
        <v>144</v>
      </c>
      <c r="E1203" s="44">
        <f t="shared" si="188"/>
        <v>2.6822090148925781E-5</v>
      </c>
      <c r="F1203" s="45">
        <f t="shared" si="189"/>
        <v>8.3148479461669922E-4</v>
      </c>
      <c r="G1203" s="40">
        <f t="shared" ca="1" si="190"/>
        <v>20929849.946865439</v>
      </c>
      <c r="H1203" s="38">
        <f t="shared" si="191"/>
        <v>8.3148479461669922E-4</v>
      </c>
      <c r="I1203" s="6">
        <f t="shared" si="192"/>
        <v>15000</v>
      </c>
      <c r="J1203" s="6">
        <f t="shared" si="193"/>
        <v>12.472271919250488</v>
      </c>
      <c r="K1203" s="6">
        <f t="shared" ca="1" si="194"/>
        <v>9.055321292167983E-4</v>
      </c>
    </row>
    <row r="1204" spans="1:11">
      <c r="A1204" s="39">
        <f t="shared" ca="1" si="186"/>
        <v>100.07945205479452</v>
      </c>
      <c r="B1204" s="20">
        <v>81481</v>
      </c>
      <c r="C1204" s="42">
        <f t="shared" si="185"/>
        <v>1.862645149230957E-7</v>
      </c>
      <c r="D1204">
        <f t="shared" si="187"/>
        <v>144</v>
      </c>
      <c r="E1204" s="44">
        <f t="shared" si="188"/>
        <v>2.6822090148925781E-5</v>
      </c>
      <c r="F1204" s="45">
        <f t="shared" si="189"/>
        <v>8.3148479461669922E-4</v>
      </c>
      <c r="G1204" s="40">
        <f t="shared" ca="1" si="190"/>
        <v>20929849.947696924</v>
      </c>
      <c r="H1204" s="38">
        <f t="shared" si="191"/>
        <v>8.3148479461669922E-4</v>
      </c>
      <c r="I1204" s="6">
        <f t="shared" si="192"/>
        <v>15000</v>
      </c>
      <c r="J1204" s="6">
        <f t="shared" si="193"/>
        <v>12.472271919250488</v>
      </c>
      <c r="K1204" s="6">
        <f t="shared" ca="1" si="194"/>
        <v>8.9823158229569396E-4</v>
      </c>
    </row>
    <row r="1205" spans="1:11">
      <c r="A1205" s="39">
        <f t="shared" ca="1" si="186"/>
        <v>100.15616438356165</v>
      </c>
      <c r="B1205" s="20">
        <v>81509</v>
      </c>
      <c r="C1205" s="42">
        <f t="shared" si="185"/>
        <v>1.862645149230957E-7</v>
      </c>
      <c r="D1205">
        <f t="shared" si="187"/>
        <v>144</v>
      </c>
      <c r="E1205" s="44">
        <f t="shared" si="188"/>
        <v>2.6822090148925781E-5</v>
      </c>
      <c r="F1205" s="45">
        <f t="shared" si="189"/>
        <v>7.5101852416992188E-4</v>
      </c>
      <c r="G1205" s="40">
        <f t="shared" ca="1" si="190"/>
        <v>20929849.948447943</v>
      </c>
      <c r="H1205" s="38">
        <f t="shared" si="191"/>
        <v>7.5101852416992188E-4</v>
      </c>
      <c r="I1205" s="6">
        <f t="shared" si="192"/>
        <v>15000</v>
      </c>
      <c r="J1205" s="6">
        <f t="shared" si="193"/>
        <v>11.265277862548828</v>
      </c>
      <c r="K1205" s="6">
        <f t="shared" ca="1" si="194"/>
        <v>8.0539574204135304E-4</v>
      </c>
    </row>
    <row r="1206" spans="1:11">
      <c r="A1206" s="39">
        <f t="shared" ca="1" si="186"/>
        <v>100.24109589041096</v>
      </c>
      <c r="B1206" s="20">
        <v>81540</v>
      </c>
      <c r="C1206" s="42">
        <f t="shared" si="185"/>
        <v>1.862645149230957E-7</v>
      </c>
      <c r="D1206">
        <f t="shared" si="187"/>
        <v>144</v>
      </c>
      <c r="E1206" s="44">
        <f t="shared" si="188"/>
        <v>2.6822090148925781E-5</v>
      </c>
      <c r="F1206" s="45">
        <f t="shared" si="189"/>
        <v>8.3148479461669922E-4</v>
      </c>
      <c r="G1206" s="40">
        <f t="shared" ca="1" si="190"/>
        <v>20929849.949279428</v>
      </c>
      <c r="H1206" s="38">
        <f t="shared" si="191"/>
        <v>8.3148479461669922E-4</v>
      </c>
      <c r="I1206" s="6">
        <f t="shared" si="192"/>
        <v>15000</v>
      </c>
      <c r="J1206" s="6">
        <f t="shared" si="193"/>
        <v>12.472271919250488</v>
      </c>
      <c r="K1206" s="6">
        <f t="shared" ca="1" si="194"/>
        <v>8.8449920851610777E-4</v>
      </c>
    </row>
    <row r="1207" spans="1:11">
      <c r="A1207" s="39">
        <f t="shared" ca="1" si="186"/>
        <v>100.32328767123288</v>
      </c>
      <c r="B1207" s="20">
        <v>81570</v>
      </c>
      <c r="C1207" s="42">
        <f t="shared" si="185"/>
        <v>1.862645149230957E-7</v>
      </c>
      <c r="D1207">
        <f t="shared" si="187"/>
        <v>144</v>
      </c>
      <c r="E1207" s="44">
        <f t="shared" si="188"/>
        <v>2.6822090148925781E-5</v>
      </c>
      <c r="F1207" s="45">
        <f t="shared" si="189"/>
        <v>8.0466270446777344E-4</v>
      </c>
      <c r="G1207" s="40">
        <f t="shared" ca="1" si="190"/>
        <v>20929849.95008409</v>
      </c>
      <c r="H1207" s="38">
        <f t="shared" si="191"/>
        <v>8.0466270446777344E-4</v>
      </c>
      <c r="I1207" s="6">
        <f t="shared" si="192"/>
        <v>15000</v>
      </c>
      <c r="J1207" s="6">
        <f t="shared" si="193"/>
        <v>12.069940567016602</v>
      </c>
      <c r="K1207" s="6">
        <f t="shared" ca="1" si="194"/>
        <v>8.4928777164944291E-4</v>
      </c>
    </row>
    <row r="1208" spans="1:11">
      <c r="A1208" s="39">
        <f t="shared" ca="1" si="186"/>
        <v>100.40821917808219</v>
      </c>
      <c r="B1208" s="20">
        <v>81601</v>
      </c>
      <c r="C1208" s="42">
        <f t="shared" si="185"/>
        <v>1.862645149230957E-7</v>
      </c>
      <c r="D1208">
        <f t="shared" si="187"/>
        <v>144</v>
      </c>
      <c r="E1208" s="44">
        <f t="shared" si="188"/>
        <v>2.6822090148925781E-5</v>
      </c>
      <c r="F1208" s="45">
        <f t="shared" si="189"/>
        <v>8.3148479461669922E-4</v>
      </c>
      <c r="G1208" s="40">
        <f t="shared" ca="1" si="190"/>
        <v>20929849.950915575</v>
      </c>
      <c r="H1208" s="38">
        <f t="shared" si="191"/>
        <v>8.3148479461669922E-4</v>
      </c>
      <c r="I1208" s="6">
        <f t="shared" si="192"/>
        <v>15000</v>
      </c>
      <c r="J1208" s="6">
        <f t="shared" si="193"/>
        <v>12.472271919250488</v>
      </c>
      <c r="K1208" s="6">
        <f t="shared" ca="1" si="194"/>
        <v>8.7052203172510246E-4</v>
      </c>
    </row>
    <row r="1209" spans="1:11">
      <c r="A1209" s="39">
        <f t="shared" ca="1" si="186"/>
        <v>100.49041095890411</v>
      </c>
      <c r="B1209" s="20">
        <v>81631</v>
      </c>
      <c r="C1209" s="42">
        <f t="shared" si="185"/>
        <v>1.862645149230957E-7</v>
      </c>
      <c r="D1209">
        <f t="shared" si="187"/>
        <v>144</v>
      </c>
      <c r="E1209" s="44">
        <f t="shared" si="188"/>
        <v>2.6822090148925781E-5</v>
      </c>
      <c r="F1209" s="45">
        <f t="shared" si="189"/>
        <v>8.0466270446777344E-4</v>
      </c>
      <c r="G1209" s="40">
        <f t="shared" ca="1" si="190"/>
        <v>20929849.951720238</v>
      </c>
      <c r="H1209" s="38">
        <f t="shared" si="191"/>
        <v>8.0466270446777344E-4</v>
      </c>
      <c r="I1209" s="6">
        <f t="shared" si="192"/>
        <v>15000</v>
      </c>
      <c r="J1209" s="6">
        <f t="shared" si="193"/>
        <v>12.069940567016602</v>
      </c>
      <c r="K1209" s="6">
        <f t="shared" ca="1" si="194"/>
        <v>8.3586701873469675E-4</v>
      </c>
    </row>
    <row r="1210" spans="1:11">
      <c r="A1210" s="39">
        <f t="shared" ca="1" si="186"/>
        <v>100.57534246575342</v>
      </c>
      <c r="B1210" s="20">
        <v>81662</v>
      </c>
      <c r="C1210" s="42">
        <f t="shared" si="185"/>
        <v>1.862645149230957E-7</v>
      </c>
      <c r="D1210">
        <f t="shared" si="187"/>
        <v>144</v>
      </c>
      <c r="E1210" s="44">
        <f t="shared" si="188"/>
        <v>2.6822090148925781E-5</v>
      </c>
      <c r="F1210" s="45">
        <f t="shared" si="189"/>
        <v>8.3148479461669922E-4</v>
      </c>
      <c r="G1210" s="40">
        <f t="shared" ca="1" si="190"/>
        <v>20929849.952551723</v>
      </c>
      <c r="H1210" s="38">
        <f t="shared" si="191"/>
        <v>8.3148479461669922E-4</v>
      </c>
      <c r="I1210" s="6">
        <f t="shared" si="192"/>
        <v>15000</v>
      </c>
      <c r="J1210" s="6">
        <f t="shared" si="193"/>
        <v>12.472271919250488</v>
      </c>
      <c r="K1210" s="6">
        <f t="shared" ca="1" si="194"/>
        <v>8.5676572734321409E-4</v>
      </c>
    </row>
    <row r="1211" spans="1:11">
      <c r="A1211" s="39">
        <f t="shared" ca="1" si="186"/>
        <v>100.66027397260274</v>
      </c>
      <c r="B1211" s="20">
        <v>81693</v>
      </c>
      <c r="C1211" s="42">
        <f t="shared" si="185"/>
        <v>1.862645149230957E-7</v>
      </c>
      <c r="D1211">
        <f t="shared" si="187"/>
        <v>144</v>
      </c>
      <c r="E1211" s="44">
        <f t="shared" si="188"/>
        <v>2.6822090148925781E-5</v>
      </c>
      <c r="F1211" s="45">
        <f t="shared" si="189"/>
        <v>8.3148479461669922E-4</v>
      </c>
      <c r="G1211" s="40">
        <f t="shared" ca="1" si="190"/>
        <v>20929849.953383207</v>
      </c>
      <c r="H1211" s="38">
        <f t="shared" si="191"/>
        <v>8.3148479461669922E-4</v>
      </c>
      <c r="I1211" s="6">
        <f t="shared" si="192"/>
        <v>15000</v>
      </c>
      <c r="J1211" s="6">
        <f t="shared" si="193"/>
        <v>12.472271919250488</v>
      </c>
      <c r="K1211" s="6">
        <f t="shared" ca="1" si="194"/>
        <v>8.4985834306489691E-4</v>
      </c>
    </row>
    <row r="1212" spans="1:11">
      <c r="A1212" s="39">
        <f t="shared" ca="1" si="186"/>
        <v>100.74246575342465</v>
      </c>
      <c r="B1212" s="20">
        <v>81723</v>
      </c>
      <c r="C1212" s="42">
        <f t="shared" si="185"/>
        <v>1.862645149230957E-7</v>
      </c>
      <c r="D1212">
        <f t="shared" si="187"/>
        <v>144</v>
      </c>
      <c r="E1212" s="44">
        <f t="shared" si="188"/>
        <v>2.6822090148925781E-5</v>
      </c>
      <c r="F1212" s="45">
        <f t="shared" si="189"/>
        <v>8.0466270446777344E-4</v>
      </c>
      <c r="G1212" s="40">
        <f t="shared" ca="1" si="190"/>
        <v>20929849.95418787</v>
      </c>
      <c r="H1212" s="38">
        <f t="shared" si="191"/>
        <v>8.0466270446777344E-4</v>
      </c>
      <c r="I1212" s="6">
        <f t="shared" si="192"/>
        <v>15000</v>
      </c>
      <c r="J1212" s="6">
        <f t="shared" si="193"/>
        <v>12.069940567016602</v>
      </c>
      <c r="K1212" s="6">
        <f t="shared" ca="1" si="194"/>
        <v>8.160259403851459E-4</v>
      </c>
    </row>
    <row r="1213" spans="1:11">
      <c r="A1213" s="39">
        <f t="shared" ca="1" si="186"/>
        <v>100.82739726027397</v>
      </c>
      <c r="B1213" s="20">
        <v>81754</v>
      </c>
      <c r="C1213" s="42">
        <f t="shared" si="185"/>
        <v>1.862645149230957E-7</v>
      </c>
      <c r="D1213">
        <f t="shared" si="187"/>
        <v>144</v>
      </c>
      <c r="E1213" s="44">
        <f t="shared" si="188"/>
        <v>2.6822090148925781E-5</v>
      </c>
      <c r="F1213" s="45">
        <f t="shared" si="189"/>
        <v>8.3148479461669922E-4</v>
      </c>
      <c r="G1213" s="40">
        <f t="shared" ca="1" si="190"/>
        <v>20929849.955019355</v>
      </c>
      <c r="H1213" s="38">
        <f t="shared" si="191"/>
        <v>8.3148479461669922E-4</v>
      </c>
      <c r="I1213" s="6">
        <f t="shared" si="192"/>
        <v>15000</v>
      </c>
      <c r="J1213" s="6">
        <f t="shared" si="193"/>
        <v>12.472271919250488</v>
      </c>
      <c r="K1213" s="6">
        <f t="shared" ca="1" si="194"/>
        <v>8.364285737740264E-4</v>
      </c>
    </row>
    <row r="1214" spans="1:11">
      <c r="A1214" s="39">
        <f t="shared" ca="1" si="186"/>
        <v>100.90958904109588</v>
      </c>
      <c r="B1214" s="20">
        <v>81784</v>
      </c>
      <c r="C1214" s="42">
        <f t="shared" si="185"/>
        <v>1.862645149230957E-7</v>
      </c>
      <c r="D1214">
        <f t="shared" si="187"/>
        <v>144</v>
      </c>
      <c r="E1214" s="44">
        <f t="shared" si="188"/>
        <v>2.6822090148925781E-5</v>
      </c>
      <c r="F1214" s="45">
        <f t="shared" si="189"/>
        <v>8.0466270446777344E-4</v>
      </c>
      <c r="G1214" s="40">
        <f t="shared" ca="1" si="190"/>
        <v>20929849.955824018</v>
      </c>
      <c r="H1214" s="38">
        <f t="shared" si="191"/>
        <v>8.0466270446777344E-4</v>
      </c>
      <c r="I1214" s="6">
        <f t="shared" si="192"/>
        <v>15000</v>
      </c>
      <c r="J1214" s="6">
        <f t="shared" si="193"/>
        <v>12.069940567016602</v>
      </c>
      <c r="K1214" s="6">
        <f t="shared" ca="1" si="194"/>
        <v>8.0313080297293217E-4</v>
      </c>
    </row>
    <row r="1215" spans="1:11">
      <c r="A1215" s="39">
        <f t="shared" ca="1" si="186"/>
        <v>100.9945205479452</v>
      </c>
      <c r="B1215" s="20">
        <v>81815</v>
      </c>
      <c r="C1215" s="42">
        <f t="shared" si="185"/>
        <v>1.862645149230957E-7</v>
      </c>
      <c r="D1215">
        <f t="shared" si="187"/>
        <v>144</v>
      </c>
      <c r="E1215" s="44">
        <f t="shared" si="188"/>
        <v>2.6822090148925781E-5</v>
      </c>
      <c r="F1215" s="45">
        <f t="shared" si="189"/>
        <v>8.3148479461669922E-4</v>
      </c>
      <c r="G1215" s="40">
        <f t="shared" ca="1" si="190"/>
        <v>20929849.956655502</v>
      </c>
      <c r="H1215" s="38">
        <f t="shared" si="191"/>
        <v>8.3148479461669922E-4</v>
      </c>
      <c r="I1215" s="6">
        <f t="shared" si="192"/>
        <v>15000</v>
      </c>
      <c r="J1215" s="6">
        <f t="shared" si="193"/>
        <v>12.472271919250488</v>
      </c>
      <c r="K1215" s="6">
        <f t="shared" ca="1" si="194"/>
        <v>8.2321102656072651E-4</v>
      </c>
    </row>
    <row r="1216" spans="1:11">
      <c r="A1216" s="39">
        <f t="shared" ca="1" si="186"/>
        <v>101.07945205479452</v>
      </c>
      <c r="B1216" s="20">
        <v>81846</v>
      </c>
      <c r="C1216" s="42">
        <f t="shared" si="185"/>
        <v>1.862645149230957E-7</v>
      </c>
      <c r="D1216">
        <f t="shared" si="187"/>
        <v>144</v>
      </c>
      <c r="E1216" s="44">
        <f t="shared" si="188"/>
        <v>2.6822090148925781E-5</v>
      </c>
      <c r="F1216" s="45">
        <f t="shared" si="189"/>
        <v>8.3148479461669922E-4</v>
      </c>
      <c r="G1216" s="40">
        <f t="shared" ca="1" si="190"/>
        <v>20929849.957486987</v>
      </c>
      <c r="H1216" s="38">
        <f t="shared" si="191"/>
        <v>8.3148479461669922E-4</v>
      </c>
      <c r="I1216" s="6">
        <f t="shared" si="192"/>
        <v>15000</v>
      </c>
      <c r="J1216" s="6">
        <f t="shared" si="193"/>
        <v>12.472271919250488</v>
      </c>
      <c r="K1216" s="6">
        <f t="shared" ca="1" si="194"/>
        <v>8.1657416572335738E-4</v>
      </c>
    </row>
    <row r="1217" spans="1:11">
      <c r="A1217" s="39">
        <f t="shared" ca="1" si="186"/>
        <v>101.15890410958905</v>
      </c>
      <c r="B1217" s="20">
        <v>81875</v>
      </c>
      <c r="C1217" s="42">
        <f t="shared" si="185"/>
        <v>1.862645149230957E-7</v>
      </c>
      <c r="D1217">
        <f t="shared" si="187"/>
        <v>144</v>
      </c>
      <c r="E1217" s="44">
        <f t="shared" si="188"/>
        <v>2.6822090148925781E-5</v>
      </c>
      <c r="F1217" s="45">
        <f t="shared" si="189"/>
        <v>7.7784061431884766E-4</v>
      </c>
      <c r="G1217" s="40">
        <f t="shared" ca="1" si="190"/>
        <v>20929849.958264828</v>
      </c>
      <c r="H1217" s="38">
        <f t="shared" si="191"/>
        <v>7.7784061431884766E-4</v>
      </c>
      <c r="I1217" s="6">
        <f t="shared" si="192"/>
        <v>15000</v>
      </c>
      <c r="J1217" s="6">
        <f t="shared" si="193"/>
        <v>11.667609214782715</v>
      </c>
      <c r="K1217" s="6">
        <f t="shared" ca="1" si="194"/>
        <v>7.5812916831087941E-4</v>
      </c>
    </row>
    <row r="1218" spans="1:11">
      <c r="A1218" s="39">
        <f t="shared" ca="1" si="186"/>
        <v>101.24383561643836</v>
      </c>
      <c r="B1218" s="20">
        <v>81906</v>
      </c>
      <c r="C1218" s="42">
        <f t="shared" si="185"/>
        <v>1.862645149230957E-7</v>
      </c>
      <c r="D1218">
        <f t="shared" si="187"/>
        <v>144</v>
      </c>
      <c r="E1218" s="44">
        <f t="shared" si="188"/>
        <v>2.6822090148925781E-5</v>
      </c>
      <c r="F1218" s="45">
        <f t="shared" si="189"/>
        <v>8.3148479461669922E-4</v>
      </c>
      <c r="G1218" s="40">
        <f t="shared" ca="1" si="190"/>
        <v>20929849.959096313</v>
      </c>
      <c r="H1218" s="38">
        <f t="shared" si="191"/>
        <v>8.3148479461669922E-4</v>
      </c>
      <c r="I1218" s="6">
        <f t="shared" si="192"/>
        <v>15000</v>
      </c>
      <c r="J1218" s="6">
        <f t="shared" si="193"/>
        <v>12.472271919250488</v>
      </c>
      <c r="K1218" s="6">
        <f t="shared" ca="1" si="194"/>
        <v>8.0388024990142039E-4</v>
      </c>
    </row>
    <row r="1219" spans="1:11">
      <c r="A1219" s="39">
        <f t="shared" ca="1" si="186"/>
        <v>101.32602739726028</v>
      </c>
      <c r="B1219" s="20">
        <v>81936</v>
      </c>
      <c r="C1219" s="42">
        <f t="shared" si="185"/>
        <v>9.3132257461547852E-8</v>
      </c>
      <c r="D1219">
        <f t="shared" si="187"/>
        <v>144</v>
      </c>
      <c r="E1219" s="44">
        <f t="shared" si="188"/>
        <v>1.3411045074462891E-5</v>
      </c>
      <c r="F1219" s="45">
        <f t="shared" si="189"/>
        <v>4.0233135223388672E-4</v>
      </c>
      <c r="G1219" s="40">
        <f t="shared" ca="1" si="190"/>
        <v>20929849.959498644</v>
      </c>
      <c r="H1219" s="38">
        <f t="shared" si="191"/>
        <v>4.0233135223388672E-4</v>
      </c>
      <c r="I1219" s="6">
        <f t="shared" si="192"/>
        <v>15000</v>
      </c>
      <c r="J1219" s="6">
        <f t="shared" si="193"/>
        <v>6.0349702835083008</v>
      </c>
      <c r="K1219" s="6">
        <f t="shared" ca="1" si="194"/>
        <v>3.8593910516729498E-4</v>
      </c>
    </row>
    <row r="1220" spans="1:11">
      <c r="A1220" s="39">
        <f t="shared" ca="1" si="186"/>
        <v>101.41095890410959</v>
      </c>
      <c r="B1220" s="20">
        <v>81967</v>
      </c>
      <c r="C1220" s="42">
        <f t="shared" ref="C1220:C1283" si="195">C1172/2</f>
        <v>9.3132257461547852E-8</v>
      </c>
      <c r="D1220">
        <f t="shared" si="187"/>
        <v>144</v>
      </c>
      <c r="E1220" s="44">
        <f t="shared" si="188"/>
        <v>1.3411045074462891E-5</v>
      </c>
      <c r="F1220" s="45">
        <f t="shared" si="189"/>
        <v>4.1574239730834961E-4</v>
      </c>
      <c r="G1220" s="40">
        <f t="shared" ca="1" si="190"/>
        <v>20929849.959914386</v>
      </c>
      <c r="H1220" s="38">
        <f t="shared" si="191"/>
        <v>4.1574239730834961E-4</v>
      </c>
      <c r="I1220" s="6">
        <f t="shared" si="192"/>
        <v>15000</v>
      </c>
      <c r="J1220" s="6">
        <f t="shared" si="193"/>
        <v>6.2361359596252441</v>
      </c>
      <c r="K1220" s="6">
        <f t="shared" ca="1" si="194"/>
        <v>3.955885215442358E-4</v>
      </c>
    </row>
    <row r="1221" spans="1:11">
      <c r="A1221" s="39">
        <f t="shared" ref="A1221:A1284" ca="1" si="196">(B1221-$B$3)/365</f>
        <v>101.49315068493151</v>
      </c>
      <c r="B1221" s="20">
        <v>81997</v>
      </c>
      <c r="C1221" s="42">
        <f t="shared" si="195"/>
        <v>9.3132257461547852E-8</v>
      </c>
      <c r="D1221">
        <f t="shared" ref="D1221:D1284" si="197">(60/10)*24</f>
        <v>144</v>
      </c>
      <c r="E1221" s="44">
        <f t="shared" ref="E1221:E1284" si="198">C1221*D1221</f>
        <v>1.3411045074462891E-5</v>
      </c>
      <c r="F1221" s="45">
        <f t="shared" ref="F1221:F1284" si="199">(B1221-B1220)*E1221</f>
        <v>4.0233135223388672E-4</v>
      </c>
      <c r="G1221" s="40">
        <f t="shared" ref="G1221:G1284" ca="1" si="200">G1220+F1221</f>
        <v>20929849.960316718</v>
      </c>
      <c r="H1221" s="38">
        <f t="shared" ref="H1221:H1284" si="201">F1221</f>
        <v>4.0233135223388672E-4</v>
      </c>
      <c r="I1221" s="6">
        <f t="shared" ref="I1221:I1284" si="202">$I$3</f>
        <v>15000</v>
      </c>
      <c r="J1221" s="6">
        <f t="shared" ref="J1221:J1284" si="203">H1221*I1221</f>
        <v>6.0349702835083008</v>
      </c>
      <c r="K1221" s="6">
        <f t="shared" ref="K1221:K1284" ca="1" si="204">J1221/(1+$K$3)^A1221</f>
        <v>3.7984035566978491E-4</v>
      </c>
    </row>
    <row r="1222" spans="1:11">
      <c r="A1222" s="39">
        <f t="shared" ca="1" si="196"/>
        <v>101.57808219178082</v>
      </c>
      <c r="B1222" s="20">
        <v>82028</v>
      </c>
      <c r="C1222" s="42">
        <f t="shared" si="195"/>
        <v>9.3132257461547852E-8</v>
      </c>
      <c r="D1222">
        <f t="shared" si="197"/>
        <v>144</v>
      </c>
      <c r="E1222" s="44">
        <f t="shared" si="198"/>
        <v>1.3411045074462891E-5</v>
      </c>
      <c r="F1222" s="45">
        <f t="shared" si="199"/>
        <v>4.1574239730834961E-4</v>
      </c>
      <c r="G1222" s="40">
        <f t="shared" ca="1" si="200"/>
        <v>20929849.96073246</v>
      </c>
      <c r="H1222" s="38">
        <f t="shared" si="201"/>
        <v>4.1574239730834961E-4</v>
      </c>
      <c r="I1222" s="6">
        <f t="shared" si="202"/>
        <v>15000</v>
      </c>
      <c r="J1222" s="6">
        <f t="shared" si="203"/>
        <v>6.2361359596252441</v>
      </c>
      <c r="K1222" s="6">
        <f t="shared" ca="1" si="204"/>
        <v>3.8933728847485589E-4</v>
      </c>
    </row>
    <row r="1223" spans="1:11">
      <c r="A1223" s="39">
        <f t="shared" ca="1" si="196"/>
        <v>101.66301369863014</v>
      </c>
      <c r="B1223" s="20">
        <v>82059</v>
      </c>
      <c r="C1223" s="42">
        <f t="shared" si="195"/>
        <v>9.3132257461547852E-8</v>
      </c>
      <c r="D1223">
        <f t="shared" si="197"/>
        <v>144</v>
      </c>
      <c r="E1223" s="44">
        <f t="shared" si="198"/>
        <v>1.3411045074462891E-5</v>
      </c>
      <c r="F1223" s="45">
        <f t="shared" si="199"/>
        <v>4.1574239730834961E-4</v>
      </c>
      <c r="G1223" s="40">
        <f t="shared" ca="1" si="200"/>
        <v>20929849.961148202</v>
      </c>
      <c r="H1223" s="38">
        <f t="shared" si="201"/>
        <v>4.1574239730834961E-4</v>
      </c>
      <c r="I1223" s="6">
        <f t="shared" si="202"/>
        <v>15000</v>
      </c>
      <c r="J1223" s="6">
        <f t="shared" si="203"/>
        <v>6.2361359596252441</v>
      </c>
      <c r="K1223" s="6">
        <f t="shared" ca="1" si="204"/>
        <v>3.8619838809690398E-4</v>
      </c>
    </row>
    <row r="1224" spans="1:11">
      <c r="A1224" s="39">
        <f t="shared" ca="1" si="196"/>
        <v>101.74520547945205</v>
      </c>
      <c r="B1224" s="20">
        <v>82089</v>
      </c>
      <c r="C1224" s="42">
        <f t="shared" si="195"/>
        <v>9.3132257461547852E-8</v>
      </c>
      <c r="D1224">
        <f t="shared" si="197"/>
        <v>144</v>
      </c>
      <c r="E1224" s="44">
        <f t="shared" si="198"/>
        <v>1.3411045074462891E-5</v>
      </c>
      <c r="F1224" s="45">
        <f t="shared" si="199"/>
        <v>4.0233135223388672E-4</v>
      </c>
      <c r="G1224" s="40">
        <f t="shared" ca="1" si="200"/>
        <v>20929849.961550534</v>
      </c>
      <c r="H1224" s="38">
        <f t="shared" si="201"/>
        <v>4.0233135223388672E-4</v>
      </c>
      <c r="I1224" s="6">
        <f t="shared" si="202"/>
        <v>15000</v>
      </c>
      <c r="J1224" s="6">
        <f t="shared" si="203"/>
        <v>6.0349702835083008</v>
      </c>
      <c r="K1224" s="6">
        <f t="shared" ca="1" si="204"/>
        <v>3.7082403837499097E-4</v>
      </c>
    </row>
    <row r="1225" spans="1:11">
      <c r="A1225" s="39">
        <f t="shared" ca="1" si="196"/>
        <v>101.83013698630137</v>
      </c>
      <c r="B1225" s="20">
        <v>82120</v>
      </c>
      <c r="C1225" s="42">
        <f t="shared" si="195"/>
        <v>9.3132257461547852E-8</v>
      </c>
      <c r="D1225">
        <f t="shared" si="197"/>
        <v>144</v>
      </c>
      <c r="E1225" s="44">
        <f t="shared" si="198"/>
        <v>1.3411045074462891E-5</v>
      </c>
      <c r="F1225" s="45">
        <f t="shared" si="199"/>
        <v>4.1574239730834961E-4</v>
      </c>
      <c r="G1225" s="40">
        <f t="shared" ca="1" si="200"/>
        <v>20929849.961966276</v>
      </c>
      <c r="H1225" s="38">
        <f t="shared" si="201"/>
        <v>4.1574239730834961E-4</v>
      </c>
      <c r="I1225" s="6">
        <f t="shared" si="202"/>
        <v>15000</v>
      </c>
      <c r="J1225" s="6">
        <f t="shared" si="203"/>
        <v>6.2361359596252441</v>
      </c>
      <c r="K1225" s="6">
        <f t="shared" ca="1" si="204"/>
        <v>3.800955413166477E-4</v>
      </c>
    </row>
    <row r="1226" spans="1:11">
      <c r="A1226" s="39">
        <f t="shared" ca="1" si="196"/>
        <v>101.91232876712328</v>
      </c>
      <c r="B1226" s="20">
        <v>82150</v>
      </c>
      <c r="C1226" s="42">
        <f t="shared" si="195"/>
        <v>9.3132257461547852E-8</v>
      </c>
      <c r="D1226">
        <f t="shared" si="197"/>
        <v>144</v>
      </c>
      <c r="E1226" s="44">
        <f t="shared" si="198"/>
        <v>1.3411045074462891E-5</v>
      </c>
      <c r="F1226" s="45">
        <f t="shared" si="199"/>
        <v>4.0233135223388672E-4</v>
      </c>
      <c r="G1226" s="40">
        <f t="shared" ca="1" si="200"/>
        <v>20929849.962368608</v>
      </c>
      <c r="H1226" s="38">
        <f t="shared" si="201"/>
        <v>4.0233135223388672E-4</v>
      </c>
      <c r="I1226" s="6">
        <f t="shared" si="202"/>
        <v>15000</v>
      </c>
      <c r="J1226" s="6">
        <f t="shared" si="203"/>
        <v>6.0349702835083008</v>
      </c>
      <c r="K1226" s="6">
        <f t="shared" ca="1" si="204"/>
        <v>3.6496414263645528E-4</v>
      </c>
    </row>
    <row r="1227" spans="1:11">
      <c r="A1227" s="39">
        <f t="shared" ca="1" si="196"/>
        <v>101.9972602739726</v>
      </c>
      <c r="B1227" s="20">
        <v>82181</v>
      </c>
      <c r="C1227" s="42">
        <f t="shared" si="195"/>
        <v>9.3132257461547852E-8</v>
      </c>
      <c r="D1227">
        <f t="shared" si="197"/>
        <v>144</v>
      </c>
      <c r="E1227" s="44">
        <f t="shared" si="198"/>
        <v>1.3411045074462891E-5</v>
      </c>
      <c r="F1227" s="45">
        <f t="shared" si="199"/>
        <v>4.1574239730834961E-4</v>
      </c>
      <c r="G1227" s="40">
        <f t="shared" ca="1" si="200"/>
        <v>20929849.96278435</v>
      </c>
      <c r="H1227" s="38">
        <f t="shared" si="201"/>
        <v>4.1574239730834961E-4</v>
      </c>
      <c r="I1227" s="6">
        <f t="shared" si="202"/>
        <v>15000</v>
      </c>
      <c r="J1227" s="6">
        <f t="shared" si="203"/>
        <v>6.2361359596252441</v>
      </c>
      <c r="K1227" s="6">
        <f t="shared" ca="1" si="204"/>
        <v>3.7408913393119792E-4</v>
      </c>
    </row>
    <row r="1228" spans="1:11">
      <c r="A1228" s="39">
        <f t="shared" ca="1" si="196"/>
        <v>102.08219178082192</v>
      </c>
      <c r="B1228" s="20">
        <v>82212</v>
      </c>
      <c r="C1228" s="42">
        <f t="shared" si="195"/>
        <v>9.3132257461547852E-8</v>
      </c>
      <c r="D1228">
        <f t="shared" si="197"/>
        <v>144</v>
      </c>
      <c r="E1228" s="44">
        <f t="shared" si="198"/>
        <v>1.3411045074462891E-5</v>
      </c>
      <c r="F1228" s="45">
        <f t="shared" si="199"/>
        <v>4.1574239730834961E-4</v>
      </c>
      <c r="G1228" s="40">
        <f t="shared" ca="1" si="200"/>
        <v>20929849.963200092</v>
      </c>
      <c r="H1228" s="38">
        <f t="shared" si="201"/>
        <v>4.1574239730834961E-4</v>
      </c>
      <c r="I1228" s="6">
        <f t="shared" si="202"/>
        <v>15000</v>
      </c>
      <c r="J1228" s="6">
        <f t="shared" si="203"/>
        <v>6.2361359596252441</v>
      </c>
      <c r="K1228" s="6">
        <f t="shared" ca="1" si="204"/>
        <v>3.7107316664873152E-4</v>
      </c>
    </row>
    <row r="1229" spans="1:11">
      <c r="A1229" s="39">
        <f t="shared" ca="1" si="196"/>
        <v>102.15890410958905</v>
      </c>
      <c r="B1229" s="20">
        <v>82240</v>
      </c>
      <c r="C1229" s="42">
        <f t="shared" si="195"/>
        <v>9.3132257461547852E-8</v>
      </c>
      <c r="D1229">
        <f t="shared" si="197"/>
        <v>144</v>
      </c>
      <c r="E1229" s="44">
        <f t="shared" si="198"/>
        <v>1.3411045074462891E-5</v>
      </c>
      <c r="F1229" s="45">
        <f t="shared" si="199"/>
        <v>3.7550926208496094E-4</v>
      </c>
      <c r="G1229" s="40">
        <f t="shared" ca="1" si="200"/>
        <v>20929849.963575602</v>
      </c>
      <c r="H1229" s="38">
        <f t="shared" si="201"/>
        <v>3.7550926208496094E-4</v>
      </c>
      <c r="I1229" s="6">
        <f t="shared" si="202"/>
        <v>15000</v>
      </c>
      <c r="J1229" s="6">
        <f t="shared" si="203"/>
        <v>5.6326389312744141</v>
      </c>
      <c r="K1229" s="6">
        <f t="shared" ca="1" si="204"/>
        <v>3.3272126508941381E-4</v>
      </c>
    </row>
    <row r="1230" spans="1:11">
      <c r="A1230" s="39">
        <f t="shared" ca="1" si="196"/>
        <v>102.24383561643836</v>
      </c>
      <c r="B1230" s="20">
        <v>82271</v>
      </c>
      <c r="C1230" s="42">
        <f t="shared" si="195"/>
        <v>9.3132257461547852E-8</v>
      </c>
      <c r="D1230">
        <f t="shared" si="197"/>
        <v>144</v>
      </c>
      <c r="E1230" s="44">
        <f t="shared" si="198"/>
        <v>1.3411045074462891E-5</v>
      </c>
      <c r="F1230" s="45">
        <f t="shared" si="199"/>
        <v>4.1574239730834961E-4</v>
      </c>
      <c r="G1230" s="40">
        <f t="shared" ca="1" si="200"/>
        <v>20929849.963991344</v>
      </c>
      <c r="H1230" s="38">
        <f t="shared" si="201"/>
        <v>4.1574239730834961E-4</v>
      </c>
      <c r="I1230" s="6">
        <f t="shared" si="202"/>
        <v>15000</v>
      </c>
      <c r="J1230" s="6">
        <f t="shared" si="203"/>
        <v>6.2361359596252441</v>
      </c>
      <c r="K1230" s="6">
        <f t="shared" ca="1" si="204"/>
        <v>3.6540011359155439E-4</v>
      </c>
    </row>
    <row r="1231" spans="1:11">
      <c r="A1231" s="39">
        <f t="shared" ca="1" si="196"/>
        <v>102.32602739726028</v>
      </c>
      <c r="B1231" s="20">
        <v>82301</v>
      </c>
      <c r="C1231" s="42">
        <f t="shared" si="195"/>
        <v>9.3132257461547852E-8</v>
      </c>
      <c r="D1231">
        <f t="shared" si="197"/>
        <v>144</v>
      </c>
      <c r="E1231" s="44">
        <f t="shared" si="198"/>
        <v>1.3411045074462891E-5</v>
      </c>
      <c r="F1231" s="45">
        <f t="shared" si="199"/>
        <v>4.0233135223388672E-4</v>
      </c>
      <c r="G1231" s="40">
        <f t="shared" ca="1" si="200"/>
        <v>20929849.964393675</v>
      </c>
      <c r="H1231" s="38">
        <f t="shared" si="201"/>
        <v>4.0233135223388672E-4</v>
      </c>
      <c r="I1231" s="6">
        <f t="shared" si="202"/>
        <v>15000</v>
      </c>
      <c r="J1231" s="6">
        <f t="shared" si="203"/>
        <v>6.0349702835083008</v>
      </c>
      <c r="K1231" s="6">
        <f t="shared" ca="1" si="204"/>
        <v>3.5085373197026786E-4</v>
      </c>
    </row>
    <row r="1232" spans="1:11">
      <c r="A1232" s="39">
        <f t="shared" ca="1" si="196"/>
        <v>102.41095890410959</v>
      </c>
      <c r="B1232" s="20">
        <v>82332</v>
      </c>
      <c r="C1232" s="42">
        <f t="shared" si="195"/>
        <v>9.3132257461547852E-8</v>
      </c>
      <c r="D1232">
        <f t="shared" si="197"/>
        <v>144</v>
      </c>
      <c r="E1232" s="44">
        <f t="shared" si="198"/>
        <v>1.3411045074462891E-5</v>
      </c>
      <c r="F1232" s="45">
        <f t="shared" si="199"/>
        <v>4.1574239730834961E-4</v>
      </c>
      <c r="G1232" s="40">
        <f t="shared" ca="1" si="200"/>
        <v>20929849.964809418</v>
      </c>
      <c r="H1232" s="38">
        <f t="shared" si="201"/>
        <v>4.1574239730834961E-4</v>
      </c>
      <c r="I1232" s="6">
        <f t="shared" si="202"/>
        <v>15000</v>
      </c>
      <c r="J1232" s="6">
        <f t="shared" si="203"/>
        <v>6.2361359596252441</v>
      </c>
      <c r="K1232" s="6">
        <f t="shared" ca="1" si="204"/>
        <v>3.5962592867657767E-4</v>
      </c>
    </row>
    <row r="1233" spans="1:11">
      <c r="A1233" s="39">
        <f t="shared" ca="1" si="196"/>
        <v>102.49315068493151</v>
      </c>
      <c r="B1233" s="20">
        <v>82362</v>
      </c>
      <c r="C1233" s="42">
        <f t="shared" si="195"/>
        <v>9.3132257461547852E-8</v>
      </c>
      <c r="D1233">
        <f t="shared" si="197"/>
        <v>144</v>
      </c>
      <c r="E1233" s="44">
        <f t="shared" si="198"/>
        <v>1.3411045074462891E-5</v>
      </c>
      <c r="F1233" s="45">
        <f t="shared" si="199"/>
        <v>4.0233135223388672E-4</v>
      </c>
      <c r="G1233" s="40">
        <f t="shared" ca="1" si="200"/>
        <v>20929849.965211749</v>
      </c>
      <c r="H1233" s="38">
        <f t="shared" si="201"/>
        <v>4.0233135223388672E-4</v>
      </c>
      <c r="I1233" s="6">
        <f t="shared" si="202"/>
        <v>15000</v>
      </c>
      <c r="J1233" s="6">
        <f t="shared" si="203"/>
        <v>6.0349702835083008</v>
      </c>
      <c r="K1233" s="6">
        <f t="shared" ca="1" si="204"/>
        <v>3.4530941424525872E-4</v>
      </c>
    </row>
    <row r="1234" spans="1:11">
      <c r="A1234" s="39">
        <f t="shared" ca="1" si="196"/>
        <v>102.57808219178082</v>
      </c>
      <c r="B1234" s="20">
        <v>82393</v>
      </c>
      <c r="C1234" s="42">
        <f t="shared" si="195"/>
        <v>9.3132257461547852E-8</v>
      </c>
      <c r="D1234">
        <f t="shared" si="197"/>
        <v>144</v>
      </c>
      <c r="E1234" s="44">
        <f t="shared" si="198"/>
        <v>1.3411045074462891E-5</v>
      </c>
      <c r="F1234" s="45">
        <f t="shared" si="199"/>
        <v>4.1574239730834961E-4</v>
      </c>
      <c r="G1234" s="40">
        <f t="shared" ca="1" si="200"/>
        <v>20929849.965627491</v>
      </c>
      <c r="H1234" s="38">
        <f t="shared" si="201"/>
        <v>4.1574239730834961E-4</v>
      </c>
      <c r="I1234" s="6">
        <f t="shared" si="202"/>
        <v>15000</v>
      </c>
      <c r="J1234" s="6">
        <f t="shared" si="203"/>
        <v>6.2361359596252441</v>
      </c>
      <c r="K1234" s="6">
        <f t="shared" ca="1" si="204"/>
        <v>3.5394298952259596E-4</v>
      </c>
    </row>
    <row r="1235" spans="1:11">
      <c r="A1235" s="39">
        <f t="shared" ca="1" si="196"/>
        <v>102.66301369863014</v>
      </c>
      <c r="B1235" s="20">
        <v>82424</v>
      </c>
      <c r="C1235" s="42">
        <f t="shared" si="195"/>
        <v>9.3132257461547852E-8</v>
      </c>
      <c r="D1235">
        <f t="shared" si="197"/>
        <v>144</v>
      </c>
      <c r="E1235" s="44">
        <f t="shared" si="198"/>
        <v>1.3411045074462891E-5</v>
      </c>
      <c r="F1235" s="45">
        <f t="shared" si="199"/>
        <v>4.1574239730834961E-4</v>
      </c>
      <c r="G1235" s="40">
        <f t="shared" ca="1" si="200"/>
        <v>20929849.966043234</v>
      </c>
      <c r="H1235" s="38">
        <f t="shared" si="201"/>
        <v>4.1574239730834961E-4</v>
      </c>
      <c r="I1235" s="6">
        <f t="shared" si="202"/>
        <v>15000</v>
      </c>
      <c r="J1235" s="6">
        <f t="shared" si="203"/>
        <v>6.2361359596252441</v>
      </c>
      <c r="K1235" s="6">
        <f t="shared" ca="1" si="204"/>
        <v>3.5108944372445791E-4</v>
      </c>
    </row>
    <row r="1236" spans="1:11">
      <c r="A1236" s="39">
        <f t="shared" ca="1" si="196"/>
        <v>102.74520547945205</v>
      </c>
      <c r="B1236" s="20">
        <v>82454</v>
      </c>
      <c r="C1236" s="42">
        <f t="shared" si="195"/>
        <v>9.3132257461547852E-8</v>
      </c>
      <c r="D1236">
        <f t="shared" si="197"/>
        <v>144</v>
      </c>
      <c r="E1236" s="44">
        <f t="shared" si="198"/>
        <v>1.3411045074462891E-5</v>
      </c>
      <c r="F1236" s="45">
        <f t="shared" si="199"/>
        <v>4.0233135223388672E-4</v>
      </c>
      <c r="G1236" s="40">
        <f t="shared" ca="1" si="200"/>
        <v>20929849.966445565</v>
      </c>
      <c r="H1236" s="38">
        <f t="shared" si="201"/>
        <v>4.0233135223388672E-4</v>
      </c>
      <c r="I1236" s="6">
        <f t="shared" si="202"/>
        <v>15000</v>
      </c>
      <c r="J1236" s="6">
        <f t="shared" si="203"/>
        <v>6.0349702835083008</v>
      </c>
      <c r="K1236" s="6">
        <f t="shared" ca="1" si="204"/>
        <v>3.3711276215908246E-4</v>
      </c>
    </row>
    <row r="1237" spans="1:11">
      <c r="A1237" s="39">
        <f t="shared" ca="1" si="196"/>
        <v>102.83013698630137</v>
      </c>
      <c r="B1237" s="20">
        <v>82485</v>
      </c>
      <c r="C1237" s="42">
        <f t="shared" si="195"/>
        <v>9.3132257461547852E-8</v>
      </c>
      <c r="D1237">
        <f t="shared" si="197"/>
        <v>144</v>
      </c>
      <c r="E1237" s="44">
        <f t="shared" si="198"/>
        <v>1.3411045074462891E-5</v>
      </c>
      <c r="F1237" s="45">
        <f t="shared" si="199"/>
        <v>4.1574239730834961E-4</v>
      </c>
      <c r="G1237" s="40">
        <f t="shared" ca="1" si="200"/>
        <v>20929849.966861308</v>
      </c>
      <c r="H1237" s="38">
        <f t="shared" si="201"/>
        <v>4.1574239730834961E-4</v>
      </c>
      <c r="I1237" s="6">
        <f t="shared" si="202"/>
        <v>15000</v>
      </c>
      <c r="J1237" s="6">
        <f t="shared" si="203"/>
        <v>6.2361359596252441</v>
      </c>
      <c r="K1237" s="6">
        <f t="shared" ca="1" si="204"/>
        <v>3.4554140119695222E-4</v>
      </c>
    </row>
    <row r="1238" spans="1:11">
      <c r="A1238" s="39">
        <f t="shared" ca="1" si="196"/>
        <v>102.91232876712328</v>
      </c>
      <c r="B1238" s="20">
        <v>82515</v>
      </c>
      <c r="C1238" s="42">
        <f t="shared" si="195"/>
        <v>9.3132257461547852E-8</v>
      </c>
      <c r="D1238">
        <f t="shared" si="197"/>
        <v>144</v>
      </c>
      <c r="E1238" s="44">
        <f t="shared" si="198"/>
        <v>1.3411045074462891E-5</v>
      </c>
      <c r="F1238" s="45">
        <f t="shared" si="199"/>
        <v>4.0233135223388672E-4</v>
      </c>
      <c r="G1238" s="40">
        <f t="shared" ca="1" si="200"/>
        <v>20929849.967263639</v>
      </c>
      <c r="H1238" s="38">
        <f t="shared" si="201"/>
        <v>4.0233135223388672E-4</v>
      </c>
      <c r="I1238" s="6">
        <f t="shared" si="202"/>
        <v>15000</v>
      </c>
      <c r="J1238" s="6">
        <f t="shared" si="203"/>
        <v>6.0349702835083008</v>
      </c>
      <c r="K1238" s="6">
        <f t="shared" ca="1" si="204"/>
        <v>3.3178558421495909E-4</v>
      </c>
    </row>
    <row r="1239" spans="1:11">
      <c r="A1239" s="39">
        <f t="shared" ca="1" si="196"/>
        <v>102.9972602739726</v>
      </c>
      <c r="B1239" s="20">
        <v>82546</v>
      </c>
      <c r="C1239" s="42">
        <f t="shared" si="195"/>
        <v>9.3132257461547852E-8</v>
      </c>
      <c r="D1239">
        <f t="shared" si="197"/>
        <v>144</v>
      </c>
      <c r="E1239" s="44">
        <f t="shared" si="198"/>
        <v>1.3411045074462891E-5</v>
      </c>
      <c r="F1239" s="45">
        <f t="shared" si="199"/>
        <v>4.1574239730834961E-4</v>
      </c>
      <c r="G1239" s="40">
        <f t="shared" ca="1" si="200"/>
        <v>20929849.967679381</v>
      </c>
      <c r="H1239" s="38">
        <f t="shared" si="201"/>
        <v>4.1574239730834961E-4</v>
      </c>
      <c r="I1239" s="6">
        <f t="shared" si="202"/>
        <v>15000</v>
      </c>
      <c r="J1239" s="6">
        <f t="shared" si="203"/>
        <v>6.2361359596252441</v>
      </c>
      <c r="K1239" s="6">
        <f t="shared" ca="1" si="204"/>
        <v>3.4008103084654331E-4</v>
      </c>
    </row>
    <row r="1240" spans="1:11">
      <c r="A1240" s="39">
        <f t="shared" ca="1" si="196"/>
        <v>103.08219178082192</v>
      </c>
      <c r="B1240" s="20">
        <v>82577</v>
      </c>
      <c r="C1240" s="42">
        <f t="shared" si="195"/>
        <v>9.3132257461547852E-8</v>
      </c>
      <c r="D1240">
        <f t="shared" si="197"/>
        <v>144</v>
      </c>
      <c r="E1240" s="44">
        <f t="shared" si="198"/>
        <v>1.3411045074462891E-5</v>
      </c>
      <c r="F1240" s="45">
        <f t="shared" si="199"/>
        <v>4.1574239730834961E-4</v>
      </c>
      <c r="G1240" s="40">
        <f t="shared" ca="1" si="200"/>
        <v>20929849.968095124</v>
      </c>
      <c r="H1240" s="38">
        <f t="shared" si="201"/>
        <v>4.1574239730834961E-4</v>
      </c>
      <c r="I1240" s="6">
        <f t="shared" si="202"/>
        <v>15000</v>
      </c>
      <c r="J1240" s="6">
        <f t="shared" si="203"/>
        <v>6.2361359596252441</v>
      </c>
      <c r="K1240" s="6">
        <f t="shared" ca="1" si="204"/>
        <v>3.373392424079375E-4</v>
      </c>
    </row>
    <row r="1241" spans="1:11">
      <c r="A1241" s="39">
        <f t="shared" ca="1" si="196"/>
        <v>103.15890410958905</v>
      </c>
      <c r="B1241" s="20">
        <v>82605</v>
      </c>
      <c r="C1241" s="42">
        <f t="shared" si="195"/>
        <v>9.3132257461547852E-8</v>
      </c>
      <c r="D1241">
        <f t="shared" si="197"/>
        <v>144</v>
      </c>
      <c r="E1241" s="44">
        <f t="shared" si="198"/>
        <v>1.3411045074462891E-5</v>
      </c>
      <c r="F1241" s="45">
        <f t="shared" si="199"/>
        <v>3.7550926208496094E-4</v>
      </c>
      <c r="G1241" s="40">
        <f t="shared" ca="1" si="200"/>
        <v>20929849.968470633</v>
      </c>
      <c r="H1241" s="38">
        <f t="shared" si="201"/>
        <v>3.7550926208496094E-4</v>
      </c>
      <c r="I1241" s="6">
        <f t="shared" si="202"/>
        <v>15000</v>
      </c>
      <c r="J1241" s="6">
        <f t="shared" si="203"/>
        <v>5.6326389312744141</v>
      </c>
      <c r="K1241" s="6">
        <f t="shared" ca="1" si="204"/>
        <v>3.0247387735401294E-4</v>
      </c>
    </row>
    <row r="1242" spans="1:11">
      <c r="A1242" s="39">
        <f t="shared" ca="1" si="196"/>
        <v>103.24383561643836</v>
      </c>
      <c r="B1242" s="20">
        <v>82636</v>
      </c>
      <c r="C1242" s="42">
        <f t="shared" si="195"/>
        <v>9.3132257461547852E-8</v>
      </c>
      <c r="D1242">
        <f t="shared" si="197"/>
        <v>144</v>
      </c>
      <c r="E1242" s="44">
        <f t="shared" si="198"/>
        <v>1.3411045074462891E-5</v>
      </c>
      <c r="F1242" s="45">
        <f t="shared" si="199"/>
        <v>4.1574239730834961E-4</v>
      </c>
      <c r="G1242" s="40">
        <f t="shared" ca="1" si="200"/>
        <v>20929849.968886375</v>
      </c>
      <c r="H1242" s="38">
        <f t="shared" si="201"/>
        <v>4.1574239730834961E-4</v>
      </c>
      <c r="I1242" s="6">
        <f t="shared" si="202"/>
        <v>15000</v>
      </c>
      <c r="J1242" s="6">
        <f t="shared" si="203"/>
        <v>6.2361359596252441</v>
      </c>
      <c r="K1242" s="6">
        <f t="shared" ca="1" si="204"/>
        <v>3.32181921446868E-4</v>
      </c>
    </row>
    <row r="1243" spans="1:11">
      <c r="A1243" s="39">
        <f t="shared" ca="1" si="196"/>
        <v>103.32602739726028</v>
      </c>
      <c r="B1243" s="20">
        <v>82666</v>
      </c>
      <c r="C1243" s="42">
        <f t="shared" si="195"/>
        <v>9.3132257461547852E-8</v>
      </c>
      <c r="D1243">
        <f t="shared" si="197"/>
        <v>144</v>
      </c>
      <c r="E1243" s="44">
        <f t="shared" si="198"/>
        <v>1.3411045074462891E-5</v>
      </c>
      <c r="F1243" s="45">
        <f t="shared" si="199"/>
        <v>4.0233135223388672E-4</v>
      </c>
      <c r="G1243" s="40">
        <f t="shared" ca="1" si="200"/>
        <v>20929849.969288707</v>
      </c>
      <c r="H1243" s="38">
        <f t="shared" si="201"/>
        <v>4.0233135223388672E-4</v>
      </c>
      <c r="I1243" s="6">
        <f t="shared" si="202"/>
        <v>15000</v>
      </c>
      <c r="J1243" s="6">
        <f t="shared" si="203"/>
        <v>6.0349702835083008</v>
      </c>
      <c r="K1243" s="6">
        <f t="shared" ca="1" si="204"/>
        <v>3.1895793815478934E-4</v>
      </c>
    </row>
    <row r="1244" spans="1:11">
      <c r="A1244" s="39">
        <f t="shared" ca="1" si="196"/>
        <v>103.41095890410959</v>
      </c>
      <c r="B1244" s="20">
        <v>82697</v>
      </c>
      <c r="C1244" s="42">
        <f t="shared" si="195"/>
        <v>9.3132257461547852E-8</v>
      </c>
      <c r="D1244">
        <f t="shared" si="197"/>
        <v>144</v>
      </c>
      <c r="E1244" s="44">
        <f t="shared" si="198"/>
        <v>1.3411045074462891E-5</v>
      </c>
      <c r="F1244" s="45">
        <f t="shared" si="199"/>
        <v>4.1574239730834961E-4</v>
      </c>
      <c r="G1244" s="40">
        <f t="shared" ca="1" si="200"/>
        <v>20929849.969704449</v>
      </c>
      <c r="H1244" s="38">
        <f t="shared" si="201"/>
        <v>4.1574239730834961E-4</v>
      </c>
      <c r="I1244" s="6">
        <f t="shared" si="202"/>
        <v>15000</v>
      </c>
      <c r="J1244" s="6">
        <f t="shared" si="203"/>
        <v>6.2361359596252441</v>
      </c>
      <c r="K1244" s="6">
        <f t="shared" ca="1" si="204"/>
        <v>3.2693266243325278E-4</v>
      </c>
    </row>
    <row r="1245" spans="1:11">
      <c r="A1245" s="39">
        <f t="shared" ca="1" si="196"/>
        <v>103.49315068493151</v>
      </c>
      <c r="B1245" s="20">
        <v>82727</v>
      </c>
      <c r="C1245" s="42">
        <f t="shared" si="195"/>
        <v>9.3132257461547852E-8</v>
      </c>
      <c r="D1245">
        <f t="shared" si="197"/>
        <v>144</v>
      </c>
      <c r="E1245" s="44">
        <f t="shared" si="198"/>
        <v>1.3411045074462891E-5</v>
      </c>
      <c r="F1245" s="45">
        <f t="shared" si="199"/>
        <v>4.0233135223388672E-4</v>
      </c>
      <c r="G1245" s="40">
        <f t="shared" ca="1" si="200"/>
        <v>20929849.970106781</v>
      </c>
      <c r="H1245" s="38">
        <f t="shared" si="201"/>
        <v>4.0233135223388672E-4</v>
      </c>
      <c r="I1245" s="6">
        <f t="shared" si="202"/>
        <v>15000</v>
      </c>
      <c r="J1245" s="6">
        <f t="shared" si="203"/>
        <v>6.0349702835083008</v>
      </c>
      <c r="K1245" s="6">
        <f t="shared" ca="1" si="204"/>
        <v>3.1391764931387191E-4</v>
      </c>
    </row>
    <row r="1246" spans="1:11">
      <c r="A1246" s="39">
        <f t="shared" ca="1" si="196"/>
        <v>103.57808219178082</v>
      </c>
      <c r="B1246" s="20">
        <v>82758</v>
      </c>
      <c r="C1246" s="42">
        <f t="shared" si="195"/>
        <v>9.3132257461547852E-8</v>
      </c>
      <c r="D1246">
        <f t="shared" si="197"/>
        <v>144</v>
      </c>
      <c r="E1246" s="44">
        <f t="shared" si="198"/>
        <v>1.3411045074462891E-5</v>
      </c>
      <c r="F1246" s="45">
        <f t="shared" si="199"/>
        <v>4.1574239730834961E-4</v>
      </c>
      <c r="G1246" s="40">
        <f t="shared" ca="1" si="200"/>
        <v>20929849.970522523</v>
      </c>
      <c r="H1246" s="38">
        <f t="shared" si="201"/>
        <v>4.1574239730834961E-4</v>
      </c>
      <c r="I1246" s="6">
        <f t="shared" si="202"/>
        <v>15000</v>
      </c>
      <c r="J1246" s="6">
        <f t="shared" si="203"/>
        <v>6.2361359596252441</v>
      </c>
      <c r="K1246" s="6">
        <f t="shared" ca="1" si="204"/>
        <v>3.2176635411145123E-4</v>
      </c>
    </row>
    <row r="1247" spans="1:11">
      <c r="A1247" s="39">
        <f t="shared" ca="1" si="196"/>
        <v>103.66301369863014</v>
      </c>
      <c r="B1247" s="20">
        <v>82789</v>
      </c>
      <c r="C1247" s="42">
        <f t="shared" si="195"/>
        <v>9.3132257461547852E-8</v>
      </c>
      <c r="D1247">
        <f t="shared" si="197"/>
        <v>144</v>
      </c>
      <c r="E1247" s="44">
        <f t="shared" si="198"/>
        <v>1.3411045074462891E-5</v>
      </c>
      <c r="F1247" s="45">
        <f t="shared" si="199"/>
        <v>4.1574239730834961E-4</v>
      </c>
      <c r="G1247" s="40">
        <f t="shared" ca="1" si="200"/>
        <v>20929849.970938265</v>
      </c>
      <c r="H1247" s="38">
        <f t="shared" si="201"/>
        <v>4.1574239730834961E-4</v>
      </c>
      <c r="I1247" s="6">
        <f t="shared" si="202"/>
        <v>15000</v>
      </c>
      <c r="J1247" s="6">
        <f t="shared" si="203"/>
        <v>6.2361359596252441</v>
      </c>
      <c r="K1247" s="6">
        <f t="shared" ca="1" si="204"/>
        <v>3.1917222156768927E-4</v>
      </c>
    </row>
    <row r="1248" spans="1:11">
      <c r="A1248" s="39">
        <f t="shared" ca="1" si="196"/>
        <v>103.74520547945205</v>
      </c>
      <c r="B1248" s="20">
        <v>82819</v>
      </c>
      <c r="C1248" s="42">
        <f t="shared" si="195"/>
        <v>9.3132257461547852E-8</v>
      </c>
      <c r="D1248">
        <f t="shared" si="197"/>
        <v>144</v>
      </c>
      <c r="E1248" s="44">
        <f t="shared" si="198"/>
        <v>1.3411045074462891E-5</v>
      </c>
      <c r="F1248" s="45">
        <f t="shared" si="199"/>
        <v>4.0233135223388672E-4</v>
      </c>
      <c r="G1248" s="40">
        <f t="shared" ca="1" si="200"/>
        <v>20929849.971340597</v>
      </c>
      <c r="H1248" s="38">
        <f t="shared" si="201"/>
        <v>4.0233135223388672E-4</v>
      </c>
      <c r="I1248" s="6">
        <f t="shared" si="202"/>
        <v>15000</v>
      </c>
      <c r="J1248" s="6">
        <f t="shared" si="203"/>
        <v>6.0349702835083008</v>
      </c>
      <c r="K1248" s="6">
        <f t="shared" ca="1" si="204"/>
        <v>3.06466147417348E-4</v>
      </c>
    </row>
    <row r="1249" spans="1:11">
      <c r="A1249" s="39">
        <f t="shared" ca="1" si="196"/>
        <v>103.83013698630137</v>
      </c>
      <c r="B1249" s="20">
        <v>82850</v>
      </c>
      <c r="C1249" s="42">
        <f t="shared" si="195"/>
        <v>9.3132257461547852E-8</v>
      </c>
      <c r="D1249">
        <f t="shared" si="197"/>
        <v>144</v>
      </c>
      <c r="E1249" s="44">
        <f t="shared" si="198"/>
        <v>1.3411045074462891E-5</v>
      </c>
      <c r="F1249" s="45">
        <f t="shared" si="199"/>
        <v>4.1574239730834961E-4</v>
      </c>
      <c r="G1249" s="40">
        <f t="shared" ca="1" si="200"/>
        <v>20929849.971756339</v>
      </c>
      <c r="H1249" s="38">
        <f t="shared" si="201"/>
        <v>4.1574239730834961E-4</v>
      </c>
      <c r="I1249" s="6">
        <f t="shared" si="202"/>
        <v>15000</v>
      </c>
      <c r="J1249" s="6">
        <f t="shared" si="203"/>
        <v>6.2361359596252441</v>
      </c>
      <c r="K1249" s="6">
        <f t="shared" ca="1" si="204"/>
        <v>3.1412854654268416E-4</v>
      </c>
    </row>
    <row r="1250" spans="1:11">
      <c r="A1250" s="39">
        <f t="shared" ca="1" si="196"/>
        <v>103.91232876712328</v>
      </c>
      <c r="B1250" s="20">
        <v>82880</v>
      </c>
      <c r="C1250" s="42">
        <f t="shared" si="195"/>
        <v>9.3132257461547852E-8</v>
      </c>
      <c r="D1250">
        <f t="shared" si="197"/>
        <v>144</v>
      </c>
      <c r="E1250" s="44">
        <f t="shared" si="198"/>
        <v>1.3411045074462891E-5</v>
      </c>
      <c r="F1250" s="45">
        <f t="shared" si="199"/>
        <v>4.0233135223388672E-4</v>
      </c>
      <c r="G1250" s="40">
        <f t="shared" ca="1" si="200"/>
        <v>20929849.97215867</v>
      </c>
      <c r="H1250" s="38">
        <f t="shared" si="201"/>
        <v>4.0233135223388672E-4</v>
      </c>
      <c r="I1250" s="6">
        <f t="shared" si="202"/>
        <v>15000</v>
      </c>
      <c r="J1250" s="6">
        <f t="shared" si="203"/>
        <v>6.0349702835083008</v>
      </c>
      <c r="K1250" s="6">
        <f t="shared" ca="1" si="204"/>
        <v>3.0162325837723578E-4</v>
      </c>
    </row>
    <row r="1251" spans="1:11">
      <c r="A1251" s="39">
        <f t="shared" ca="1" si="196"/>
        <v>103.9972602739726</v>
      </c>
      <c r="B1251" s="20">
        <v>82911</v>
      </c>
      <c r="C1251" s="42">
        <f t="shared" si="195"/>
        <v>9.3132257461547852E-8</v>
      </c>
      <c r="D1251">
        <f t="shared" si="197"/>
        <v>144</v>
      </c>
      <c r="E1251" s="44">
        <f t="shared" si="198"/>
        <v>1.3411045074462891E-5</v>
      </c>
      <c r="F1251" s="45">
        <f t="shared" si="199"/>
        <v>4.1574239730834961E-4</v>
      </c>
      <c r="G1251" s="40">
        <f t="shared" ca="1" si="200"/>
        <v>20929849.972574413</v>
      </c>
      <c r="H1251" s="38">
        <f t="shared" si="201"/>
        <v>4.1574239730834961E-4</v>
      </c>
      <c r="I1251" s="6">
        <f t="shared" si="202"/>
        <v>15000</v>
      </c>
      <c r="J1251" s="6">
        <f t="shared" si="203"/>
        <v>6.2361359596252441</v>
      </c>
      <c r="K1251" s="6">
        <f t="shared" ca="1" si="204"/>
        <v>3.0916457349685733E-4</v>
      </c>
    </row>
    <row r="1252" spans="1:11">
      <c r="A1252" s="39">
        <f t="shared" ca="1" si="196"/>
        <v>104.08219178082192</v>
      </c>
      <c r="B1252" s="20">
        <v>82942</v>
      </c>
      <c r="C1252" s="42">
        <f t="shared" si="195"/>
        <v>9.3132257461547852E-8</v>
      </c>
      <c r="D1252">
        <f t="shared" si="197"/>
        <v>144</v>
      </c>
      <c r="E1252" s="44">
        <f t="shared" si="198"/>
        <v>1.3411045074462891E-5</v>
      </c>
      <c r="F1252" s="45">
        <f t="shared" si="199"/>
        <v>4.1574239730834961E-4</v>
      </c>
      <c r="G1252" s="40">
        <f t="shared" ca="1" si="200"/>
        <v>20929849.972990155</v>
      </c>
      <c r="H1252" s="38">
        <f t="shared" si="201"/>
        <v>4.1574239730834961E-4</v>
      </c>
      <c r="I1252" s="6">
        <f t="shared" si="202"/>
        <v>15000</v>
      </c>
      <c r="J1252" s="6">
        <f t="shared" si="203"/>
        <v>6.2361359596252441</v>
      </c>
      <c r="K1252" s="6">
        <f t="shared" ca="1" si="204"/>
        <v>3.0667203855267019E-4</v>
      </c>
    </row>
    <row r="1253" spans="1:11">
      <c r="A1253" s="39">
        <f t="shared" ca="1" si="196"/>
        <v>104.15890410958905</v>
      </c>
      <c r="B1253" s="20">
        <v>82970</v>
      </c>
      <c r="C1253" s="42">
        <f t="shared" si="195"/>
        <v>9.3132257461547852E-8</v>
      </c>
      <c r="D1253">
        <f t="shared" si="197"/>
        <v>144</v>
      </c>
      <c r="E1253" s="44">
        <f t="shared" si="198"/>
        <v>1.3411045074462891E-5</v>
      </c>
      <c r="F1253" s="45">
        <f t="shared" si="199"/>
        <v>3.7550926208496094E-4</v>
      </c>
      <c r="G1253" s="40">
        <f t="shared" ca="1" si="200"/>
        <v>20929849.973365664</v>
      </c>
      <c r="H1253" s="38">
        <f t="shared" si="201"/>
        <v>3.7550926208496094E-4</v>
      </c>
      <c r="I1253" s="6">
        <f t="shared" si="202"/>
        <v>15000</v>
      </c>
      <c r="J1253" s="6">
        <f t="shared" si="203"/>
        <v>5.6326389312744141</v>
      </c>
      <c r="K1253" s="6">
        <f t="shared" ca="1" si="204"/>
        <v>2.7497625214001152E-4</v>
      </c>
    </row>
    <row r="1254" spans="1:11">
      <c r="A1254" s="39">
        <f t="shared" ca="1" si="196"/>
        <v>104.24383561643836</v>
      </c>
      <c r="B1254" s="20">
        <v>83001</v>
      </c>
      <c r="C1254" s="42">
        <f t="shared" si="195"/>
        <v>9.3132257461547852E-8</v>
      </c>
      <c r="D1254">
        <f t="shared" si="197"/>
        <v>144</v>
      </c>
      <c r="E1254" s="44">
        <f t="shared" si="198"/>
        <v>1.3411045074462891E-5</v>
      </c>
      <c r="F1254" s="45">
        <f t="shared" si="199"/>
        <v>4.1574239730834961E-4</v>
      </c>
      <c r="G1254" s="40">
        <f t="shared" ca="1" si="200"/>
        <v>20929849.973781407</v>
      </c>
      <c r="H1254" s="38">
        <f t="shared" si="201"/>
        <v>4.1574239730834961E-4</v>
      </c>
      <c r="I1254" s="6">
        <f t="shared" si="202"/>
        <v>15000</v>
      </c>
      <c r="J1254" s="6">
        <f t="shared" si="203"/>
        <v>6.2361359596252441</v>
      </c>
      <c r="K1254" s="6">
        <f t="shared" ca="1" si="204"/>
        <v>3.0198356495169792E-4</v>
      </c>
    </row>
    <row r="1255" spans="1:11">
      <c r="A1255" s="39">
        <f t="shared" ca="1" si="196"/>
        <v>104.32602739726028</v>
      </c>
      <c r="B1255" s="20">
        <v>83031</v>
      </c>
      <c r="C1255" s="42">
        <f t="shared" si="195"/>
        <v>9.3132257461547852E-8</v>
      </c>
      <c r="D1255">
        <f t="shared" si="197"/>
        <v>144</v>
      </c>
      <c r="E1255" s="44">
        <f t="shared" si="198"/>
        <v>1.3411045074462891E-5</v>
      </c>
      <c r="F1255" s="45">
        <f t="shared" si="199"/>
        <v>4.0233135223388672E-4</v>
      </c>
      <c r="G1255" s="40">
        <f t="shared" ca="1" si="200"/>
        <v>20929849.974183738</v>
      </c>
      <c r="H1255" s="38">
        <f t="shared" si="201"/>
        <v>4.0233135223388672E-4</v>
      </c>
      <c r="I1255" s="6">
        <f t="shared" si="202"/>
        <v>15000</v>
      </c>
      <c r="J1255" s="6">
        <f t="shared" si="203"/>
        <v>6.0349702835083008</v>
      </c>
      <c r="K1255" s="6">
        <f t="shared" ca="1" si="204"/>
        <v>2.8996176195889917E-4</v>
      </c>
    </row>
    <row r="1256" spans="1:11">
      <c r="A1256" s="39">
        <f t="shared" ca="1" si="196"/>
        <v>104.41095890410959</v>
      </c>
      <c r="B1256" s="20">
        <v>83062</v>
      </c>
      <c r="C1256" s="42">
        <f t="shared" si="195"/>
        <v>9.3132257461547852E-8</v>
      </c>
      <c r="D1256">
        <f t="shared" si="197"/>
        <v>144</v>
      </c>
      <c r="E1256" s="44">
        <f t="shared" si="198"/>
        <v>1.3411045074462891E-5</v>
      </c>
      <c r="F1256" s="45">
        <f t="shared" si="199"/>
        <v>4.1574239730834961E-4</v>
      </c>
      <c r="G1256" s="40">
        <f t="shared" ca="1" si="200"/>
        <v>20929849.974599481</v>
      </c>
      <c r="H1256" s="38">
        <f t="shared" si="201"/>
        <v>4.1574239730834961E-4</v>
      </c>
      <c r="I1256" s="6">
        <f t="shared" si="202"/>
        <v>15000</v>
      </c>
      <c r="J1256" s="6">
        <f t="shared" si="203"/>
        <v>6.2361359596252441</v>
      </c>
      <c r="K1256" s="6">
        <f t="shared" ca="1" si="204"/>
        <v>2.9721151130295681E-4</v>
      </c>
    </row>
    <row r="1257" spans="1:11">
      <c r="A1257" s="39">
        <f t="shared" ca="1" si="196"/>
        <v>104.49315068493151</v>
      </c>
      <c r="B1257" s="20">
        <v>83092</v>
      </c>
      <c r="C1257" s="42">
        <f t="shared" si="195"/>
        <v>9.3132257461547852E-8</v>
      </c>
      <c r="D1257">
        <f t="shared" si="197"/>
        <v>144</v>
      </c>
      <c r="E1257" s="44">
        <f t="shared" si="198"/>
        <v>1.3411045074462891E-5</v>
      </c>
      <c r="F1257" s="45">
        <f t="shared" si="199"/>
        <v>4.0233135223388672E-4</v>
      </c>
      <c r="G1257" s="40">
        <f t="shared" ca="1" si="200"/>
        <v>20929849.975001812</v>
      </c>
      <c r="H1257" s="38">
        <f t="shared" si="201"/>
        <v>4.0233135223388672E-4</v>
      </c>
      <c r="I1257" s="6">
        <f t="shared" si="202"/>
        <v>15000</v>
      </c>
      <c r="J1257" s="6">
        <f t="shared" si="203"/>
        <v>6.0349702835083008</v>
      </c>
      <c r="K1257" s="6">
        <f t="shared" ca="1" si="204"/>
        <v>2.8537968119442877E-4</v>
      </c>
    </row>
    <row r="1258" spans="1:11">
      <c r="A1258" s="39">
        <f t="shared" ca="1" si="196"/>
        <v>104.57808219178082</v>
      </c>
      <c r="B1258" s="20">
        <v>83123</v>
      </c>
      <c r="C1258" s="42">
        <f t="shared" si="195"/>
        <v>9.3132257461547852E-8</v>
      </c>
      <c r="D1258">
        <f t="shared" si="197"/>
        <v>144</v>
      </c>
      <c r="E1258" s="44">
        <f t="shared" si="198"/>
        <v>1.3411045074462891E-5</v>
      </c>
      <c r="F1258" s="45">
        <f t="shared" si="199"/>
        <v>4.1574239730834961E-4</v>
      </c>
      <c r="G1258" s="40">
        <f t="shared" ca="1" si="200"/>
        <v>20929849.975417554</v>
      </c>
      <c r="H1258" s="38">
        <f t="shared" si="201"/>
        <v>4.1574239730834961E-4</v>
      </c>
      <c r="I1258" s="6">
        <f t="shared" si="202"/>
        <v>15000</v>
      </c>
      <c r="J1258" s="6">
        <f t="shared" si="203"/>
        <v>6.2361359596252441</v>
      </c>
      <c r="K1258" s="6">
        <f t="shared" ca="1" si="204"/>
        <v>2.925148673740463E-4</v>
      </c>
    </row>
    <row r="1259" spans="1:11">
      <c r="A1259" s="39">
        <f t="shared" ca="1" si="196"/>
        <v>104.66301369863014</v>
      </c>
      <c r="B1259" s="20">
        <v>83154</v>
      </c>
      <c r="C1259" s="42">
        <f t="shared" si="195"/>
        <v>9.3132257461547852E-8</v>
      </c>
      <c r="D1259">
        <f t="shared" si="197"/>
        <v>144</v>
      </c>
      <c r="E1259" s="44">
        <f t="shared" si="198"/>
        <v>1.3411045074462891E-5</v>
      </c>
      <c r="F1259" s="45">
        <f t="shared" si="199"/>
        <v>4.1574239730834961E-4</v>
      </c>
      <c r="G1259" s="40">
        <f t="shared" ca="1" si="200"/>
        <v>20929849.975833297</v>
      </c>
      <c r="H1259" s="38">
        <f t="shared" si="201"/>
        <v>4.1574239730834961E-4</v>
      </c>
      <c r="I1259" s="6">
        <f t="shared" si="202"/>
        <v>15000</v>
      </c>
      <c r="J1259" s="6">
        <f t="shared" si="203"/>
        <v>6.2361359596252441</v>
      </c>
      <c r="K1259" s="6">
        <f t="shared" ca="1" si="204"/>
        <v>2.901565650615355E-4</v>
      </c>
    </row>
    <row r="1260" spans="1:11">
      <c r="A1260" s="39">
        <f t="shared" ca="1" si="196"/>
        <v>104.74520547945205</v>
      </c>
      <c r="B1260" s="20">
        <v>83184</v>
      </c>
      <c r="C1260" s="42">
        <f t="shared" si="195"/>
        <v>9.3132257461547852E-8</v>
      </c>
      <c r="D1260">
        <f t="shared" si="197"/>
        <v>144</v>
      </c>
      <c r="E1260" s="44">
        <f t="shared" si="198"/>
        <v>1.3411045074462891E-5</v>
      </c>
      <c r="F1260" s="45">
        <f t="shared" si="199"/>
        <v>4.0233135223388672E-4</v>
      </c>
      <c r="G1260" s="40">
        <f t="shared" ca="1" si="200"/>
        <v>20929849.976235628</v>
      </c>
      <c r="H1260" s="38">
        <f t="shared" si="201"/>
        <v>4.0233135223388672E-4</v>
      </c>
      <c r="I1260" s="6">
        <f t="shared" si="202"/>
        <v>15000</v>
      </c>
      <c r="J1260" s="6">
        <f t="shared" si="203"/>
        <v>6.0349702835083008</v>
      </c>
      <c r="K1260" s="6">
        <f t="shared" ca="1" si="204"/>
        <v>2.7860558856122522E-4</v>
      </c>
    </row>
    <row r="1261" spans="1:11">
      <c r="A1261" s="39">
        <f t="shared" ca="1" si="196"/>
        <v>104.83013698630137</v>
      </c>
      <c r="B1261" s="20">
        <v>83215</v>
      </c>
      <c r="C1261" s="42">
        <f t="shared" si="195"/>
        <v>9.3132257461547852E-8</v>
      </c>
      <c r="D1261">
        <f t="shared" si="197"/>
        <v>144</v>
      </c>
      <c r="E1261" s="44">
        <f t="shared" si="198"/>
        <v>1.3411045074462891E-5</v>
      </c>
      <c r="F1261" s="45">
        <f t="shared" si="199"/>
        <v>4.1574239730834961E-4</v>
      </c>
      <c r="G1261" s="40">
        <f t="shared" ca="1" si="200"/>
        <v>20929849.976651371</v>
      </c>
      <c r="H1261" s="38">
        <f t="shared" si="201"/>
        <v>4.1574239730834961E-4</v>
      </c>
      <c r="I1261" s="6">
        <f t="shared" si="202"/>
        <v>15000</v>
      </c>
      <c r="J1261" s="6">
        <f t="shared" si="203"/>
        <v>6.2361359596252441</v>
      </c>
      <c r="K1261" s="6">
        <f t="shared" ca="1" si="204"/>
        <v>2.8557140594789442E-4</v>
      </c>
    </row>
    <row r="1262" spans="1:11">
      <c r="A1262" s="39">
        <f t="shared" ca="1" si="196"/>
        <v>104.91232876712328</v>
      </c>
      <c r="B1262" s="20">
        <v>83245</v>
      </c>
      <c r="C1262" s="42">
        <f t="shared" si="195"/>
        <v>9.3132257461547852E-8</v>
      </c>
      <c r="D1262">
        <f t="shared" si="197"/>
        <v>144</v>
      </c>
      <c r="E1262" s="44">
        <f t="shared" si="198"/>
        <v>1.3411045074462891E-5</v>
      </c>
      <c r="F1262" s="45">
        <f t="shared" si="199"/>
        <v>4.0233135223388672E-4</v>
      </c>
      <c r="G1262" s="40">
        <f t="shared" ca="1" si="200"/>
        <v>20929849.977053702</v>
      </c>
      <c r="H1262" s="38">
        <f t="shared" si="201"/>
        <v>4.0233135223388672E-4</v>
      </c>
      <c r="I1262" s="6">
        <f t="shared" si="202"/>
        <v>15000</v>
      </c>
      <c r="J1262" s="6">
        <f t="shared" si="203"/>
        <v>6.0349702835083008</v>
      </c>
      <c r="K1262" s="6">
        <f t="shared" ca="1" si="204"/>
        <v>2.7420296216112321E-4</v>
      </c>
    </row>
    <row r="1263" spans="1:11">
      <c r="A1263" s="39">
        <f t="shared" ca="1" si="196"/>
        <v>104.9972602739726</v>
      </c>
      <c r="B1263" s="20">
        <v>83276</v>
      </c>
      <c r="C1263" s="42">
        <f t="shared" si="195"/>
        <v>9.3132257461547852E-8</v>
      </c>
      <c r="D1263">
        <f t="shared" si="197"/>
        <v>144</v>
      </c>
      <c r="E1263" s="44">
        <f t="shared" si="198"/>
        <v>1.3411045074462891E-5</v>
      </c>
      <c r="F1263" s="45">
        <f t="shared" si="199"/>
        <v>4.1574239730834961E-4</v>
      </c>
      <c r="G1263" s="40">
        <f t="shared" ca="1" si="200"/>
        <v>20929849.977469444</v>
      </c>
      <c r="H1263" s="38">
        <f t="shared" si="201"/>
        <v>4.1574239730834961E-4</v>
      </c>
      <c r="I1263" s="6">
        <f t="shared" si="202"/>
        <v>15000</v>
      </c>
      <c r="J1263" s="6">
        <f t="shared" si="203"/>
        <v>6.2361359596252441</v>
      </c>
      <c r="K1263" s="6">
        <f t="shared" ca="1" si="204"/>
        <v>2.810587031789615E-4</v>
      </c>
    </row>
    <row r="1264" spans="1:11">
      <c r="A1264" s="39">
        <f t="shared" ca="1" si="196"/>
        <v>105.08219178082192</v>
      </c>
      <c r="B1264" s="20">
        <v>83307</v>
      </c>
      <c r="C1264" s="42">
        <f t="shared" si="195"/>
        <v>9.3132257461547852E-8</v>
      </c>
      <c r="D1264">
        <f t="shared" si="197"/>
        <v>144</v>
      </c>
      <c r="E1264" s="44">
        <f t="shared" si="198"/>
        <v>1.3411045074462891E-5</v>
      </c>
      <c r="F1264" s="45">
        <f t="shared" si="199"/>
        <v>4.1574239730834961E-4</v>
      </c>
      <c r="G1264" s="40">
        <f t="shared" ca="1" si="200"/>
        <v>20929849.977885187</v>
      </c>
      <c r="H1264" s="38">
        <f t="shared" si="201"/>
        <v>4.1574239730834961E-4</v>
      </c>
      <c r="I1264" s="6">
        <f t="shared" si="202"/>
        <v>15000</v>
      </c>
      <c r="J1264" s="6">
        <f t="shared" si="203"/>
        <v>6.2361359596252441</v>
      </c>
      <c r="K1264" s="6">
        <f t="shared" ca="1" si="204"/>
        <v>2.7879276232060951E-4</v>
      </c>
    </row>
    <row r="1265" spans="1:11">
      <c r="A1265" s="39">
        <f t="shared" ca="1" si="196"/>
        <v>105.16164383561645</v>
      </c>
      <c r="B1265" s="20">
        <v>83336</v>
      </c>
      <c r="C1265" s="42">
        <f t="shared" si="195"/>
        <v>9.3132257461547852E-8</v>
      </c>
      <c r="D1265">
        <f t="shared" si="197"/>
        <v>144</v>
      </c>
      <c r="E1265" s="44">
        <f t="shared" si="198"/>
        <v>1.3411045074462891E-5</v>
      </c>
      <c r="F1265" s="45">
        <f t="shared" si="199"/>
        <v>3.8892030715942383E-4</v>
      </c>
      <c r="G1265" s="40">
        <f t="shared" ca="1" si="200"/>
        <v>20929849.978274107</v>
      </c>
      <c r="H1265" s="38">
        <f t="shared" si="201"/>
        <v>3.8892030715942383E-4</v>
      </c>
      <c r="I1265" s="6">
        <f t="shared" si="202"/>
        <v>15000</v>
      </c>
      <c r="J1265" s="6">
        <f t="shared" si="203"/>
        <v>5.8338046073913574</v>
      </c>
      <c r="K1265" s="6">
        <f t="shared" ca="1" si="204"/>
        <v>2.5883861368793511E-4</v>
      </c>
    </row>
    <row r="1266" spans="1:11">
      <c r="A1266" s="39">
        <f t="shared" ca="1" si="196"/>
        <v>105.24657534246575</v>
      </c>
      <c r="B1266" s="20">
        <v>83367</v>
      </c>
      <c r="C1266" s="42">
        <f t="shared" si="195"/>
        <v>9.3132257461547852E-8</v>
      </c>
      <c r="D1266">
        <f t="shared" si="197"/>
        <v>144</v>
      </c>
      <c r="E1266" s="44">
        <f t="shared" si="198"/>
        <v>1.3411045074462891E-5</v>
      </c>
      <c r="F1266" s="45">
        <f t="shared" si="199"/>
        <v>4.1574239730834961E-4</v>
      </c>
      <c r="G1266" s="40">
        <f t="shared" ca="1" si="200"/>
        <v>20929849.978689849</v>
      </c>
      <c r="H1266" s="38">
        <f t="shared" si="201"/>
        <v>4.1574239730834961E-4</v>
      </c>
      <c r="I1266" s="6">
        <f t="shared" si="202"/>
        <v>15000</v>
      </c>
      <c r="J1266" s="6">
        <f t="shared" si="203"/>
        <v>6.2361359596252441</v>
      </c>
      <c r="K1266" s="6">
        <f t="shared" ca="1" si="204"/>
        <v>2.7445883650564312E-4</v>
      </c>
    </row>
    <row r="1267" spans="1:11">
      <c r="A1267" s="39">
        <f t="shared" ca="1" si="196"/>
        <v>105.32876712328768</v>
      </c>
      <c r="B1267" s="20">
        <v>83397</v>
      </c>
      <c r="C1267" s="42">
        <f t="shared" si="195"/>
        <v>4.6566128730773926E-8</v>
      </c>
      <c r="D1267">
        <f t="shared" si="197"/>
        <v>144</v>
      </c>
      <c r="E1267" s="44">
        <f t="shared" si="198"/>
        <v>6.7055225372314453E-6</v>
      </c>
      <c r="F1267" s="45">
        <f t="shared" si="199"/>
        <v>2.0116567611694336E-4</v>
      </c>
      <c r="G1267" s="40">
        <f t="shared" ca="1" si="200"/>
        <v>20929849.978891015</v>
      </c>
      <c r="H1267" s="38">
        <f t="shared" si="201"/>
        <v>2.0116567611694336E-4</v>
      </c>
      <c r="I1267" s="6">
        <f t="shared" si="202"/>
        <v>15000</v>
      </c>
      <c r="J1267" s="6">
        <f t="shared" si="203"/>
        <v>3.0174851417541504</v>
      </c>
      <c r="K1267" s="6">
        <f t="shared" ca="1" si="204"/>
        <v>1.3176638906010457E-4</v>
      </c>
    </row>
    <row r="1268" spans="1:11">
      <c r="A1268" s="39">
        <f t="shared" ca="1" si="196"/>
        <v>105.41369863013699</v>
      </c>
      <c r="B1268" s="20">
        <v>83428</v>
      </c>
      <c r="C1268" s="42">
        <f t="shared" si="195"/>
        <v>4.6566128730773926E-8</v>
      </c>
      <c r="D1268">
        <f t="shared" si="197"/>
        <v>144</v>
      </c>
      <c r="E1268" s="44">
        <f t="shared" si="198"/>
        <v>6.7055225372314453E-6</v>
      </c>
      <c r="F1268" s="45">
        <f t="shared" si="199"/>
        <v>2.078711986541748E-4</v>
      </c>
      <c r="G1268" s="40">
        <f t="shared" ca="1" si="200"/>
        <v>20929849.979098886</v>
      </c>
      <c r="H1268" s="38">
        <f t="shared" si="201"/>
        <v>2.078711986541748E-4</v>
      </c>
      <c r="I1268" s="6">
        <f t="shared" si="202"/>
        <v>15000</v>
      </c>
      <c r="J1268" s="6">
        <f t="shared" si="203"/>
        <v>3.1180679798126221</v>
      </c>
      <c r="K1268" s="6">
        <f t="shared" ca="1" si="204"/>
        <v>1.3506086929157985E-4</v>
      </c>
    </row>
    <row r="1269" spans="1:11">
      <c r="A1269" s="39">
        <f t="shared" ca="1" si="196"/>
        <v>105.49589041095891</v>
      </c>
      <c r="B1269" s="20">
        <v>83458</v>
      </c>
      <c r="C1269" s="42">
        <f t="shared" si="195"/>
        <v>4.6566128730773926E-8</v>
      </c>
      <c r="D1269">
        <f t="shared" si="197"/>
        <v>144</v>
      </c>
      <c r="E1269" s="44">
        <f t="shared" si="198"/>
        <v>6.7055225372314453E-6</v>
      </c>
      <c r="F1269" s="45">
        <f t="shared" si="199"/>
        <v>2.0116567611694336E-4</v>
      </c>
      <c r="G1269" s="40">
        <f t="shared" ca="1" si="200"/>
        <v>20929849.979300052</v>
      </c>
      <c r="H1269" s="38">
        <f t="shared" si="201"/>
        <v>2.0116567611694336E-4</v>
      </c>
      <c r="I1269" s="6">
        <f t="shared" si="202"/>
        <v>15000</v>
      </c>
      <c r="J1269" s="6">
        <f t="shared" si="203"/>
        <v>3.0174851417541504</v>
      </c>
      <c r="K1269" s="6">
        <f t="shared" ca="1" si="204"/>
        <v>1.296841688644582E-4</v>
      </c>
    </row>
    <row r="1270" spans="1:11">
      <c r="A1270" s="39">
        <f t="shared" ca="1" si="196"/>
        <v>105.58082191780822</v>
      </c>
      <c r="B1270" s="20">
        <v>83489</v>
      </c>
      <c r="C1270" s="42">
        <f t="shared" si="195"/>
        <v>4.6566128730773926E-8</v>
      </c>
      <c r="D1270">
        <f t="shared" si="197"/>
        <v>144</v>
      </c>
      <c r="E1270" s="44">
        <f t="shared" si="198"/>
        <v>6.7055225372314453E-6</v>
      </c>
      <c r="F1270" s="45">
        <f t="shared" si="199"/>
        <v>2.078711986541748E-4</v>
      </c>
      <c r="G1270" s="40">
        <f t="shared" ca="1" si="200"/>
        <v>20929849.979507923</v>
      </c>
      <c r="H1270" s="38">
        <f t="shared" si="201"/>
        <v>2.078711986541748E-4</v>
      </c>
      <c r="I1270" s="6">
        <f t="shared" si="202"/>
        <v>15000</v>
      </c>
      <c r="J1270" s="6">
        <f t="shared" si="203"/>
        <v>3.1180679798126221</v>
      </c>
      <c r="K1270" s="6">
        <f t="shared" ca="1" si="204"/>
        <v>1.3292658852630669E-4</v>
      </c>
    </row>
    <row r="1271" spans="1:11">
      <c r="A1271" s="39">
        <f t="shared" ca="1" si="196"/>
        <v>105.66575342465754</v>
      </c>
      <c r="B1271" s="20">
        <v>83520</v>
      </c>
      <c r="C1271" s="42">
        <f t="shared" si="195"/>
        <v>4.6566128730773926E-8</v>
      </c>
      <c r="D1271">
        <f t="shared" si="197"/>
        <v>144</v>
      </c>
      <c r="E1271" s="44">
        <f t="shared" si="198"/>
        <v>6.7055225372314453E-6</v>
      </c>
      <c r="F1271" s="45">
        <f t="shared" si="199"/>
        <v>2.078711986541748E-4</v>
      </c>
      <c r="G1271" s="40">
        <f t="shared" ca="1" si="200"/>
        <v>20929849.979715794</v>
      </c>
      <c r="H1271" s="38">
        <f t="shared" si="201"/>
        <v>2.078711986541748E-4</v>
      </c>
      <c r="I1271" s="6">
        <f t="shared" si="202"/>
        <v>15000</v>
      </c>
      <c r="J1271" s="6">
        <f t="shared" si="203"/>
        <v>3.1180679798126221</v>
      </c>
      <c r="K1271" s="6">
        <f t="shared" ca="1" si="204"/>
        <v>1.3185491280626573E-4</v>
      </c>
    </row>
    <row r="1272" spans="1:11">
      <c r="A1272" s="39">
        <f t="shared" ca="1" si="196"/>
        <v>105.74794520547945</v>
      </c>
      <c r="B1272" s="20">
        <v>83550</v>
      </c>
      <c r="C1272" s="42">
        <f t="shared" si="195"/>
        <v>4.6566128730773926E-8</v>
      </c>
      <c r="D1272">
        <f t="shared" si="197"/>
        <v>144</v>
      </c>
      <c r="E1272" s="44">
        <f t="shared" si="198"/>
        <v>6.7055225372314453E-6</v>
      </c>
      <c r="F1272" s="45">
        <f t="shared" si="199"/>
        <v>2.0116567611694336E-4</v>
      </c>
      <c r="G1272" s="40">
        <f t="shared" ca="1" si="200"/>
        <v>20929849.97991696</v>
      </c>
      <c r="H1272" s="38">
        <f t="shared" si="201"/>
        <v>2.0116567611694336E-4</v>
      </c>
      <c r="I1272" s="6">
        <f t="shared" si="202"/>
        <v>15000</v>
      </c>
      <c r="J1272" s="6">
        <f t="shared" si="203"/>
        <v>3.0174851417541504</v>
      </c>
      <c r="K1272" s="6">
        <f t="shared" ca="1" si="204"/>
        <v>1.2660583977925141E-4</v>
      </c>
    </row>
    <row r="1273" spans="1:11">
      <c r="A1273" s="39">
        <f t="shared" ca="1" si="196"/>
        <v>105.83287671232877</v>
      </c>
      <c r="B1273" s="20">
        <v>83581</v>
      </c>
      <c r="C1273" s="42">
        <f t="shared" si="195"/>
        <v>4.6566128730773926E-8</v>
      </c>
      <c r="D1273">
        <f t="shared" si="197"/>
        <v>144</v>
      </c>
      <c r="E1273" s="44">
        <f t="shared" si="198"/>
        <v>6.7055225372314453E-6</v>
      </c>
      <c r="F1273" s="45">
        <f t="shared" si="199"/>
        <v>2.078711986541748E-4</v>
      </c>
      <c r="G1273" s="40">
        <f t="shared" ca="1" si="200"/>
        <v>20929849.980124831</v>
      </c>
      <c r="H1273" s="38">
        <f t="shared" si="201"/>
        <v>2.078711986541748E-4</v>
      </c>
      <c r="I1273" s="6">
        <f t="shared" si="202"/>
        <v>15000</v>
      </c>
      <c r="J1273" s="6">
        <f t="shared" si="203"/>
        <v>3.1180679798126221</v>
      </c>
      <c r="K1273" s="6">
        <f t="shared" ca="1" si="204"/>
        <v>1.2977129372632599E-4</v>
      </c>
    </row>
    <row r="1274" spans="1:11">
      <c r="A1274" s="39">
        <f t="shared" ca="1" si="196"/>
        <v>105.91506849315068</v>
      </c>
      <c r="B1274" s="20">
        <v>83611</v>
      </c>
      <c r="C1274" s="42">
        <f t="shared" si="195"/>
        <v>4.6566128730773926E-8</v>
      </c>
      <c r="D1274">
        <f t="shared" si="197"/>
        <v>144</v>
      </c>
      <c r="E1274" s="44">
        <f t="shared" si="198"/>
        <v>6.7055225372314453E-6</v>
      </c>
      <c r="F1274" s="45">
        <f t="shared" si="199"/>
        <v>2.0116567611694336E-4</v>
      </c>
      <c r="G1274" s="40">
        <f t="shared" ca="1" si="200"/>
        <v>20929849.980325997</v>
      </c>
      <c r="H1274" s="38">
        <f t="shared" si="201"/>
        <v>2.0116567611694336E-4</v>
      </c>
      <c r="I1274" s="6">
        <f t="shared" si="202"/>
        <v>15000</v>
      </c>
      <c r="J1274" s="6">
        <f t="shared" si="203"/>
        <v>3.0174851417541504</v>
      </c>
      <c r="K1274" s="6">
        <f t="shared" ca="1" si="204"/>
        <v>1.2460516845209775E-4</v>
      </c>
    </row>
    <row r="1275" spans="1:11">
      <c r="A1275" s="39">
        <f t="shared" ca="1" si="196"/>
        <v>106</v>
      </c>
      <c r="B1275" s="20">
        <v>83642</v>
      </c>
      <c r="C1275" s="42">
        <f t="shared" si="195"/>
        <v>4.6566128730773926E-8</v>
      </c>
      <c r="D1275">
        <f t="shared" si="197"/>
        <v>144</v>
      </c>
      <c r="E1275" s="44">
        <f t="shared" si="198"/>
        <v>6.7055225372314453E-6</v>
      </c>
      <c r="F1275" s="45">
        <f t="shared" si="199"/>
        <v>2.078711986541748E-4</v>
      </c>
      <c r="G1275" s="40">
        <f t="shared" ca="1" si="200"/>
        <v>20929849.980533868</v>
      </c>
      <c r="H1275" s="38">
        <f t="shared" si="201"/>
        <v>2.078711986541748E-4</v>
      </c>
      <c r="I1275" s="6">
        <f t="shared" si="202"/>
        <v>15000</v>
      </c>
      <c r="J1275" s="6">
        <f t="shared" si="203"/>
        <v>3.1180679798126221</v>
      </c>
      <c r="K1275" s="6">
        <f t="shared" ca="1" si="204"/>
        <v>1.2772060074961518E-4</v>
      </c>
    </row>
    <row r="1276" spans="1:11">
      <c r="A1276" s="39">
        <f t="shared" ca="1" si="196"/>
        <v>106.08493150684932</v>
      </c>
      <c r="B1276" s="20">
        <v>83673</v>
      </c>
      <c r="C1276" s="42">
        <f t="shared" si="195"/>
        <v>4.6566128730773926E-8</v>
      </c>
      <c r="D1276">
        <f t="shared" si="197"/>
        <v>144</v>
      </c>
      <c r="E1276" s="44">
        <f t="shared" si="198"/>
        <v>6.7055225372314453E-6</v>
      </c>
      <c r="F1276" s="45">
        <f t="shared" si="199"/>
        <v>2.078711986541748E-4</v>
      </c>
      <c r="G1276" s="40">
        <f t="shared" ca="1" si="200"/>
        <v>20929849.980741739</v>
      </c>
      <c r="H1276" s="38">
        <f t="shared" si="201"/>
        <v>2.078711986541748E-4</v>
      </c>
      <c r="I1276" s="6">
        <f t="shared" si="202"/>
        <v>15000</v>
      </c>
      <c r="J1276" s="6">
        <f t="shared" si="203"/>
        <v>3.1180679798126221</v>
      </c>
      <c r="K1276" s="6">
        <f t="shared" ca="1" si="204"/>
        <v>1.2669089654754478E-4</v>
      </c>
    </row>
    <row r="1277" spans="1:11">
      <c r="A1277" s="39">
        <f t="shared" ca="1" si="196"/>
        <v>106.16164383561645</v>
      </c>
      <c r="B1277" s="20">
        <v>83701</v>
      </c>
      <c r="C1277" s="42">
        <f t="shared" si="195"/>
        <v>4.6566128730773926E-8</v>
      </c>
      <c r="D1277">
        <f t="shared" si="197"/>
        <v>144</v>
      </c>
      <c r="E1277" s="44">
        <f t="shared" si="198"/>
        <v>6.7055225372314453E-6</v>
      </c>
      <c r="F1277" s="45">
        <f t="shared" si="199"/>
        <v>1.8775463104248047E-4</v>
      </c>
      <c r="G1277" s="40">
        <f t="shared" ca="1" si="200"/>
        <v>20929849.980929494</v>
      </c>
      <c r="H1277" s="38">
        <f t="shared" si="201"/>
        <v>1.8775463104248047E-4</v>
      </c>
      <c r="I1277" s="6">
        <f t="shared" si="202"/>
        <v>15000</v>
      </c>
      <c r="J1277" s="6">
        <f t="shared" si="203"/>
        <v>2.816319465637207</v>
      </c>
      <c r="K1277" s="6">
        <f t="shared" ca="1" si="204"/>
        <v>1.1359688375019106E-4</v>
      </c>
    </row>
    <row r="1278" spans="1:11">
      <c r="A1278" s="39">
        <f t="shared" ca="1" si="196"/>
        <v>106.24657534246575</v>
      </c>
      <c r="B1278" s="20">
        <v>83732</v>
      </c>
      <c r="C1278" s="42">
        <f t="shared" si="195"/>
        <v>4.6566128730773926E-8</v>
      </c>
      <c r="D1278">
        <f t="shared" si="197"/>
        <v>144</v>
      </c>
      <c r="E1278" s="44">
        <f t="shared" si="198"/>
        <v>6.7055225372314453E-6</v>
      </c>
      <c r="F1278" s="45">
        <f t="shared" si="199"/>
        <v>2.078711986541748E-4</v>
      </c>
      <c r="G1278" s="40">
        <f t="shared" ca="1" si="200"/>
        <v>20929849.981137365</v>
      </c>
      <c r="H1278" s="38">
        <f t="shared" si="201"/>
        <v>2.078711986541748E-4</v>
      </c>
      <c r="I1278" s="6">
        <f t="shared" si="202"/>
        <v>15000</v>
      </c>
      <c r="J1278" s="6">
        <f t="shared" si="203"/>
        <v>3.1180679798126221</v>
      </c>
      <c r="K1278" s="6">
        <f t="shared" ca="1" si="204"/>
        <v>1.2475401659347405E-4</v>
      </c>
    </row>
    <row r="1279" spans="1:11">
      <c r="A1279" s="39">
        <f t="shared" ca="1" si="196"/>
        <v>106.32876712328768</v>
      </c>
      <c r="B1279" s="20">
        <v>83762</v>
      </c>
      <c r="C1279" s="42">
        <f t="shared" si="195"/>
        <v>4.6566128730773926E-8</v>
      </c>
      <c r="D1279">
        <f t="shared" si="197"/>
        <v>144</v>
      </c>
      <c r="E1279" s="44">
        <f t="shared" si="198"/>
        <v>6.7055225372314453E-6</v>
      </c>
      <c r="F1279" s="45">
        <f t="shared" si="199"/>
        <v>2.0116567611694336E-4</v>
      </c>
      <c r="G1279" s="40">
        <f t="shared" ca="1" si="200"/>
        <v>20929849.981338531</v>
      </c>
      <c r="H1279" s="38">
        <f t="shared" si="201"/>
        <v>2.0116567611694336E-4</v>
      </c>
      <c r="I1279" s="6">
        <f t="shared" si="202"/>
        <v>15000</v>
      </c>
      <c r="J1279" s="6">
        <f t="shared" si="203"/>
        <v>3.0174851417541504</v>
      </c>
      <c r="K1279" s="6">
        <f t="shared" ca="1" si="204"/>
        <v>1.19787626418277E-4</v>
      </c>
    </row>
    <row r="1280" spans="1:11">
      <c r="A1280" s="39">
        <f t="shared" ca="1" si="196"/>
        <v>106.41369863013699</v>
      </c>
      <c r="B1280" s="20">
        <v>83793</v>
      </c>
      <c r="C1280" s="42">
        <f t="shared" si="195"/>
        <v>4.6566128730773926E-8</v>
      </c>
      <c r="D1280">
        <f t="shared" si="197"/>
        <v>144</v>
      </c>
      <c r="E1280" s="44">
        <f t="shared" si="198"/>
        <v>6.7055225372314453E-6</v>
      </c>
      <c r="F1280" s="45">
        <f t="shared" si="199"/>
        <v>2.078711986541748E-4</v>
      </c>
      <c r="G1280" s="40">
        <f t="shared" ca="1" si="200"/>
        <v>20929849.981546402</v>
      </c>
      <c r="H1280" s="38">
        <f t="shared" si="201"/>
        <v>2.078711986541748E-4</v>
      </c>
      <c r="I1280" s="6">
        <f t="shared" si="202"/>
        <v>15000</v>
      </c>
      <c r="J1280" s="6">
        <f t="shared" si="203"/>
        <v>3.1180679798126221</v>
      </c>
      <c r="K1280" s="6">
        <f t="shared" ca="1" si="204"/>
        <v>1.227826084468909E-4</v>
      </c>
    </row>
    <row r="1281" spans="1:11">
      <c r="A1281" s="39">
        <f t="shared" ca="1" si="196"/>
        <v>106.49589041095891</v>
      </c>
      <c r="B1281" s="20">
        <v>83823</v>
      </c>
      <c r="C1281" s="42">
        <f t="shared" si="195"/>
        <v>4.6566128730773926E-8</v>
      </c>
      <c r="D1281">
        <f t="shared" si="197"/>
        <v>144</v>
      </c>
      <c r="E1281" s="44">
        <f t="shared" si="198"/>
        <v>6.7055225372314453E-6</v>
      </c>
      <c r="F1281" s="45">
        <f t="shared" si="199"/>
        <v>2.0116567611694336E-4</v>
      </c>
      <c r="G1281" s="40">
        <f t="shared" ca="1" si="200"/>
        <v>20929849.981747568</v>
      </c>
      <c r="H1281" s="38">
        <f t="shared" si="201"/>
        <v>2.0116567611694336E-4</v>
      </c>
      <c r="I1281" s="6">
        <f t="shared" si="202"/>
        <v>15000</v>
      </c>
      <c r="J1281" s="6">
        <f t="shared" si="203"/>
        <v>3.0174851417541504</v>
      </c>
      <c r="K1281" s="6">
        <f t="shared" ca="1" si="204"/>
        <v>1.1789469896768938E-4</v>
      </c>
    </row>
    <row r="1282" spans="1:11">
      <c r="A1282" s="39">
        <f t="shared" ca="1" si="196"/>
        <v>106.58082191780822</v>
      </c>
      <c r="B1282" s="20">
        <v>83854</v>
      </c>
      <c r="C1282" s="42">
        <f t="shared" si="195"/>
        <v>4.6566128730773926E-8</v>
      </c>
      <c r="D1282">
        <f t="shared" si="197"/>
        <v>144</v>
      </c>
      <c r="E1282" s="44">
        <f t="shared" si="198"/>
        <v>6.7055225372314453E-6</v>
      </c>
      <c r="F1282" s="45">
        <f t="shared" si="199"/>
        <v>2.078711986541748E-4</v>
      </c>
      <c r="G1282" s="40">
        <f t="shared" ca="1" si="200"/>
        <v>20929849.981955439</v>
      </c>
      <c r="H1282" s="38">
        <f t="shared" si="201"/>
        <v>2.078711986541748E-4</v>
      </c>
      <c r="I1282" s="6">
        <f t="shared" si="202"/>
        <v>15000</v>
      </c>
      <c r="J1282" s="6">
        <f t="shared" si="203"/>
        <v>3.1180679798126221</v>
      </c>
      <c r="K1282" s="6">
        <f t="shared" ca="1" si="204"/>
        <v>1.2084235320573347E-4</v>
      </c>
    </row>
    <row r="1283" spans="1:11">
      <c r="A1283" s="39">
        <f t="shared" ca="1" si="196"/>
        <v>106.66575342465754</v>
      </c>
      <c r="B1283" s="20">
        <v>83885</v>
      </c>
      <c r="C1283" s="42">
        <f t="shared" si="195"/>
        <v>4.6566128730773926E-8</v>
      </c>
      <c r="D1283">
        <f t="shared" si="197"/>
        <v>144</v>
      </c>
      <c r="E1283" s="44">
        <f t="shared" si="198"/>
        <v>6.7055225372314453E-6</v>
      </c>
      <c r="F1283" s="45">
        <f t="shared" si="199"/>
        <v>2.078711986541748E-4</v>
      </c>
      <c r="G1283" s="40">
        <f t="shared" ca="1" si="200"/>
        <v>20929849.98216331</v>
      </c>
      <c r="H1283" s="38">
        <f t="shared" si="201"/>
        <v>2.078711986541748E-4</v>
      </c>
      <c r="I1283" s="6">
        <f t="shared" si="202"/>
        <v>15000</v>
      </c>
      <c r="J1283" s="6">
        <f t="shared" si="203"/>
        <v>3.1180679798126221</v>
      </c>
      <c r="K1283" s="6">
        <f t="shared" ca="1" si="204"/>
        <v>1.1986810255115058E-4</v>
      </c>
    </row>
    <row r="1284" spans="1:11">
      <c r="A1284" s="39">
        <f t="shared" ca="1" si="196"/>
        <v>106.74794520547945</v>
      </c>
      <c r="B1284" s="20">
        <v>83915</v>
      </c>
      <c r="C1284" s="42">
        <f t="shared" ref="C1284:C1347" si="205">C1236/2</f>
        <v>4.6566128730773926E-8</v>
      </c>
      <c r="D1284">
        <f t="shared" si="197"/>
        <v>144</v>
      </c>
      <c r="E1284" s="44">
        <f t="shared" si="198"/>
        <v>6.7055225372314453E-6</v>
      </c>
      <c r="F1284" s="45">
        <f t="shared" si="199"/>
        <v>2.0116567611694336E-4</v>
      </c>
      <c r="G1284" s="40">
        <f t="shared" ca="1" si="200"/>
        <v>20929849.982364476</v>
      </c>
      <c r="H1284" s="38">
        <f t="shared" si="201"/>
        <v>2.0116567611694336E-4</v>
      </c>
      <c r="I1284" s="6">
        <f t="shared" si="202"/>
        <v>15000</v>
      </c>
      <c r="J1284" s="6">
        <f t="shared" si="203"/>
        <v>3.0174851417541504</v>
      </c>
      <c r="K1284" s="6">
        <f t="shared" ca="1" si="204"/>
        <v>1.1509621798113776E-4</v>
      </c>
    </row>
    <row r="1285" spans="1:11">
      <c r="A1285" s="39">
        <f t="shared" ref="A1285:A1348" ca="1" si="206">(B1285-$B$3)/365</f>
        <v>106.83287671232877</v>
      </c>
      <c r="B1285" s="20">
        <v>83946</v>
      </c>
      <c r="C1285" s="42">
        <f t="shared" si="205"/>
        <v>4.6566128730773926E-8</v>
      </c>
      <c r="D1285">
        <f t="shared" ref="D1285:D1348" si="207">(60/10)*24</f>
        <v>144</v>
      </c>
      <c r="E1285" s="44">
        <f t="shared" ref="E1285:E1348" si="208">C1285*D1285</f>
        <v>6.7055225372314453E-6</v>
      </c>
      <c r="F1285" s="45">
        <f t="shared" ref="F1285:F1348" si="209">(B1285-B1284)*E1285</f>
        <v>2.078711986541748E-4</v>
      </c>
      <c r="G1285" s="40">
        <f t="shared" ref="G1285:G1348" ca="1" si="210">G1284+F1285</f>
        <v>20929849.982572347</v>
      </c>
      <c r="H1285" s="38">
        <f t="shared" ref="H1285:H1348" si="211">F1285</f>
        <v>2.078711986541748E-4</v>
      </c>
      <c r="I1285" s="6">
        <f t="shared" ref="I1285:I1348" si="212">$I$3</f>
        <v>15000</v>
      </c>
      <c r="J1285" s="6">
        <f t="shared" ref="J1285:J1348" si="213">H1285*I1285</f>
        <v>3.1180679798126221</v>
      </c>
      <c r="K1285" s="6">
        <f t="shared" ref="K1285:K1348" ca="1" si="214">J1285/(1+$K$3)^A1285</f>
        <v>1.1797390338756898E-4</v>
      </c>
    </row>
    <row r="1286" spans="1:11">
      <c r="A1286" s="39">
        <f t="shared" ca="1" si="206"/>
        <v>106.91506849315068</v>
      </c>
      <c r="B1286" s="20">
        <v>83976</v>
      </c>
      <c r="C1286" s="42">
        <f t="shared" si="205"/>
        <v>4.6566128730773926E-8</v>
      </c>
      <c r="D1286">
        <f t="shared" si="207"/>
        <v>144</v>
      </c>
      <c r="E1286" s="44">
        <f t="shared" si="208"/>
        <v>6.7055225372314453E-6</v>
      </c>
      <c r="F1286" s="45">
        <f t="shared" si="209"/>
        <v>2.0116567611694336E-4</v>
      </c>
      <c r="G1286" s="40">
        <f t="shared" ca="1" si="210"/>
        <v>20929849.982773513</v>
      </c>
      <c r="H1286" s="38">
        <f t="shared" si="211"/>
        <v>2.0116567611694336E-4</v>
      </c>
      <c r="I1286" s="6">
        <f t="shared" si="212"/>
        <v>15000</v>
      </c>
      <c r="J1286" s="6">
        <f t="shared" si="213"/>
        <v>3.0174851417541504</v>
      </c>
      <c r="K1286" s="6">
        <f t="shared" ca="1" si="214"/>
        <v>1.1327742586554349E-4</v>
      </c>
    </row>
    <row r="1287" spans="1:11">
      <c r="A1287" s="39">
        <f t="shared" ca="1" si="206"/>
        <v>107</v>
      </c>
      <c r="B1287" s="20">
        <v>84007</v>
      </c>
      <c r="C1287" s="42">
        <f t="shared" si="205"/>
        <v>4.6566128730773926E-8</v>
      </c>
      <c r="D1287">
        <f t="shared" si="207"/>
        <v>144</v>
      </c>
      <c r="E1287" s="44">
        <f t="shared" si="208"/>
        <v>6.7055225372314453E-6</v>
      </c>
      <c r="F1287" s="45">
        <f t="shared" si="209"/>
        <v>2.078711986541748E-4</v>
      </c>
      <c r="G1287" s="40">
        <f t="shared" ca="1" si="210"/>
        <v>20929849.982981384</v>
      </c>
      <c r="H1287" s="38">
        <f t="shared" si="211"/>
        <v>2.078711986541748E-4</v>
      </c>
      <c r="I1287" s="6">
        <f t="shared" si="212"/>
        <v>15000</v>
      </c>
      <c r="J1287" s="6">
        <f t="shared" si="213"/>
        <v>3.1180679798126221</v>
      </c>
      <c r="K1287" s="6">
        <f t="shared" ca="1" si="214"/>
        <v>1.1610963704510469E-4</v>
      </c>
    </row>
    <row r="1288" spans="1:11">
      <c r="A1288" s="39">
        <f t="shared" ca="1" si="206"/>
        <v>107.08493150684932</v>
      </c>
      <c r="B1288" s="20">
        <v>84038</v>
      </c>
      <c r="C1288" s="42">
        <f t="shared" si="205"/>
        <v>4.6566128730773926E-8</v>
      </c>
      <c r="D1288">
        <f t="shared" si="207"/>
        <v>144</v>
      </c>
      <c r="E1288" s="44">
        <f t="shared" si="208"/>
        <v>6.7055225372314453E-6</v>
      </c>
      <c r="F1288" s="45">
        <f t="shared" si="209"/>
        <v>2.078711986541748E-4</v>
      </c>
      <c r="G1288" s="40">
        <f t="shared" ca="1" si="210"/>
        <v>20929849.983189255</v>
      </c>
      <c r="H1288" s="38">
        <f t="shared" si="211"/>
        <v>2.078711986541748E-4</v>
      </c>
      <c r="I1288" s="6">
        <f t="shared" si="212"/>
        <v>15000</v>
      </c>
      <c r="J1288" s="6">
        <f t="shared" si="213"/>
        <v>3.1180679798126221</v>
      </c>
      <c r="K1288" s="6">
        <f t="shared" ca="1" si="214"/>
        <v>1.1517354231594971E-4</v>
      </c>
    </row>
    <row r="1289" spans="1:11">
      <c r="A1289" s="39">
        <f t="shared" ca="1" si="206"/>
        <v>107.16164383561645</v>
      </c>
      <c r="B1289" s="20">
        <v>84066</v>
      </c>
      <c r="C1289" s="42">
        <f t="shared" si="205"/>
        <v>4.6566128730773926E-8</v>
      </c>
      <c r="D1289">
        <f t="shared" si="207"/>
        <v>144</v>
      </c>
      <c r="E1289" s="44">
        <f t="shared" si="208"/>
        <v>6.7055225372314453E-6</v>
      </c>
      <c r="F1289" s="45">
        <f t="shared" si="209"/>
        <v>1.8775463104248047E-4</v>
      </c>
      <c r="G1289" s="40">
        <f t="shared" ca="1" si="210"/>
        <v>20929849.98337701</v>
      </c>
      <c r="H1289" s="38">
        <f t="shared" si="211"/>
        <v>1.8775463104248047E-4</v>
      </c>
      <c r="I1289" s="6">
        <f t="shared" si="212"/>
        <v>15000</v>
      </c>
      <c r="J1289" s="6">
        <f t="shared" si="213"/>
        <v>2.816319465637207</v>
      </c>
      <c r="K1289" s="6">
        <f t="shared" ca="1" si="214"/>
        <v>1.0326989431835542E-4</v>
      </c>
    </row>
    <row r="1290" spans="1:11">
      <c r="A1290" s="39">
        <f t="shared" ca="1" si="206"/>
        <v>107.24657534246575</v>
      </c>
      <c r="B1290" s="20">
        <v>84097</v>
      </c>
      <c r="C1290" s="42">
        <f t="shared" si="205"/>
        <v>4.6566128730773926E-8</v>
      </c>
      <c r="D1290">
        <f t="shared" si="207"/>
        <v>144</v>
      </c>
      <c r="E1290" s="44">
        <f t="shared" si="208"/>
        <v>6.7055225372314453E-6</v>
      </c>
      <c r="F1290" s="45">
        <f t="shared" si="209"/>
        <v>2.078711986541748E-4</v>
      </c>
      <c r="G1290" s="40">
        <f t="shared" ca="1" si="210"/>
        <v>20929849.983584881</v>
      </c>
      <c r="H1290" s="38">
        <f t="shared" si="211"/>
        <v>2.078711986541748E-4</v>
      </c>
      <c r="I1290" s="6">
        <f t="shared" si="212"/>
        <v>15000</v>
      </c>
      <c r="J1290" s="6">
        <f t="shared" si="213"/>
        <v>3.1180679798126221</v>
      </c>
      <c r="K1290" s="6">
        <f t="shared" ca="1" si="214"/>
        <v>1.134127423577038E-4</v>
      </c>
    </row>
    <row r="1291" spans="1:11">
      <c r="A1291" s="39">
        <f t="shared" ca="1" si="206"/>
        <v>107.32876712328768</v>
      </c>
      <c r="B1291" s="20">
        <v>84127</v>
      </c>
      <c r="C1291" s="42">
        <f t="shared" si="205"/>
        <v>4.6566128730773926E-8</v>
      </c>
      <c r="D1291">
        <f t="shared" si="207"/>
        <v>144</v>
      </c>
      <c r="E1291" s="44">
        <f t="shared" si="208"/>
        <v>6.7055225372314453E-6</v>
      </c>
      <c r="F1291" s="45">
        <f t="shared" si="209"/>
        <v>2.0116567611694336E-4</v>
      </c>
      <c r="G1291" s="40">
        <f t="shared" ca="1" si="210"/>
        <v>20929849.983786047</v>
      </c>
      <c r="H1291" s="38">
        <f t="shared" si="211"/>
        <v>2.0116567611694336E-4</v>
      </c>
      <c r="I1291" s="6">
        <f t="shared" si="212"/>
        <v>15000</v>
      </c>
      <c r="J1291" s="6">
        <f t="shared" si="213"/>
        <v>3.0174851417541504</v>
      </c>
      <c r="K1291" s="6">
        <f t="shared" ca="1" si="214"/>
        <v>1.0889784219843355E-4</v>
      </c>
    </row>
    <row r="1292" spans="1:11">
      <c r="A1292" s="39">
        <f t="shared" ca="1" si="206"/>
        <v>107.41369863013699</v>
      </c>
      <c r="B1292" s="20">
        <v>84158</v>
      </c>
      <c r="C1292" s="42">
        <f t="shared" si="205"/>
        <v>4.6566128730773926E-8</v>
      </c>
      <c r="D1292">
        <f t="shared" si="207"/>
        <v>144</v>
      </c>
      <c r="E1292" s="44">
        <f t="shared" si="208"/>
        <v>6.7055225372314453E-6</v>
      </c>
      <c r="F1292" s="45">
        <f t="shared" si="209"/>
        <v>2.078711986541748E-4</v>
      </c>
      <c r="G1292" s="40">
        <f t="shared" ca="1" si="210"/>
        <v>20929849.983993918</v>
      </c>
      <c r="H1292" s="38">
        <f t="shared" si="211"/>
        <v>2.078711986541748E-4</v>
      </c>
      <c r="I1292" s="6">
        <f t="shared" si="212"/>
        <v>15000</v>
      </c>
      <c r="J1292" s="6">
        <f t="shared" si="213"/>
        <v>3.1180679798126221</v>
      </c>
      <c r="K1292" s="6">
        <f t="shared" ca="1" si="214"/>
        <v>1.1162055313353709E-4</v>
      </c>
    </row>
    <row r="1293" spans="1:11">
      <c r="A1293" s="39">
        <f t="shared" ca="1" si="206"/>
        <v>107.49589041095891</v>
      </c>
      <c r="B1293" s="20">
        <v>84188</v>
      </c>
      <c r="C1293" s="42">
        <f t="shared" si="205"/>
        <v>4.6566128730773926E-8</v>
      </c>
      <c r="D1293">
        <f t="shared" si="207"/>
        <v>144</v>
      </c>
      <c r="E1293" s="44">
        <f t="shared" si="208"/>
        <v>6.7055225372314453E-6</v>
      </c>
      <c r="F1293" s="45">
        <f t="shared" si="209"/>
        <v>2.0116567611694336E-4</v>
      </c>
      <c r="G1293" s="40">
        <f t="shared" ca="1" si="210"/>
        <v>20929849.984195083</v>
      </c>
      <c r="H1293" s="38">
        <f t="shared" si="211"/>
        <v>2.0116567611694336E-4</v>
      </c>
      <c r="I1293" s="6">
        <f t="shared" si="212"/>
        <v>15000</v>
      </c>
      <c r="J1293" s="6">
        <f t="shared" si="213"/>
        <v>3.0174851417541504</v>
      </c>
      <c r="K1293" s="6">
        <f t="shared" ca="1" si="214"/>
        <v>1.0717699906153572E-4</v>
      </c>
    </row>
    <row r="1294" spans="1:11">
      <c r="A1294" s="39">
        <f t="shared" ca="1" si="206"/>
        <v>107.58082191780822</v>
      </c>
      <c r="B1294" s="20">
        <v>84219</v>
      </c>
      <c r="C1294" s="42">
        <f t="shared" si="205"/>
        <v>4.6566128730773926E-8</v>
      </c>
      <c r="D1294">
        <f t="shared" si="207"/>
        <v>144</v>
      </c>
      <c r="E1294" s="44">
        <f t="shared" si="208"/>
        <v>6.7055225372314453E-6</v>
      </c>
      <c r="F1294" s="45">
        <f t="shared" si="209"/>
        <v>2.078711986541748E-4</v>
      </c>
      <c r="G1294" s="40">
        <f t="shared" ca="1" si="210"/>
        <v>20929849.984402955</v>
      </c>
      <c r="H1294" s="38">
        <f t="shared" si="211"/>
        <v>2.078711986541748E-4</v>
      </c>
      <c r="I1294" s="6">
        <f t="shared" si="212"/>
        <v>15000</v>
      </c>
      <c r="J1294" s="6">
        <f t="shared" si="213"/>
        <v>3.1180679798126221</v>
      </c>
      <c r="K1294" s="6">
        <f t="shared" ca="1" si="214"/>
        <v>1.0985668473248488E-4</v>
      </c>
    </row>
    <row r="1295" spans="1:11">
      <c r="A1295" s="39">
        <f t="shared" ca="1" si="206"/>
        <v>107.66575342465754</v>
      </c>
      <c r="B1295" s="20">
        <v>84250</v>
      </c>
      <c r="C1295" s="42">
        <f t="shared" si="205"/>
        <v>4.6566128730773926E-8</v>
      </c>
      <c r="D1295">
        <f t="shared" si="207"/>
        <v>144</v>
      </c>
      <c r="E1295" s="44">
        <f t="shared" si="208"/>
        <v>6.7055225372314453E-6</v>
      </c>
      <c r="F1295" s="45">
        <f t="shared" si="209"/>
        <v>2.078711986541748E-4</v>
      </c>
      <c r="G1295" s="40">
        <f t="shared" ca="1" si="210"/>
        <v>20929849.984610826</v>
      </c>
      <c r="H1295" s="38">
        <f t="shared" si="211"/>
        <v>2.078711986541748E-4</v>
      </c>
      <c r="I1295" s="6">
        <f t="shared" si="212"/>
        <v>15000</v>
      </c>
      <c r="J1295" s="6">
        <f t="shared" si="213"/>
        <v>3.1180679798126221</v>
      </c>
      <c r="K1295" s="6">
        <f t="shared" ca="1" si="214"/>
        <v>1.0897100231922791E-4</v>
      </c>
    </row>
    <row r="1296" spans="1:11">
      <c r="A1296" s="39">
        <f t="shared" ca="1" si="206"/>
        <v>107.74794520547945</v>
      </c>
      <c r="B1296" s="20">
        <v>84280</v>
      </c>
      <c r="C1296" s="42">
        <f t="shared" si="205"/>
        <v>4.6566128730773926E-8</v>
      </c>
      <c r="D1296">
        <f t="shared" si="207"/>
        <v>144</v>
      </c>
      <c r="E1296" s="44">
        <f t="shared" si="208"/>
        <v>6.7055225372314453E-6</v>
      </c>
      <c r="F1296" s="45">
        <f t="shared" si="209"/>
        <v>2.0116567611694336E-4</v>
      </c>
      <c r="G1296" s="40">
        <f t="shared" ca="1" si="210"/>
        <v>20929849.984811991</v>
      </c>
      <c r="H1296" s="38">
        <f t="shared" si="211"/>
        <v>2.0116567611694336E-4</v>
      </c>
      <c r="I1296" s="6">
        <f t="shared" si="212"/>
        <v>15000</v>
      </c>
      <c r="J1296" s="6">
        <f t="shared" si="213"/>
        <v>3.0174851417541504</v>
      </c>
      <c r="K1296" s="6">
        <f t="shared" ca="1" si="214"/>
        <v>1.0463292543739788E-4</v>
      </c>
    </row>
    <row r="1297" spans="1:11">
      <c r="A1297" s="39">
        <f t="shared" ca="1" si="206"/>
        <v>107.83287671232877</v>
      </c>
      <c r="B1297" s="20">
        <v>84311</v>
      </c>
      <c r="C1297" s="42">
        <f t="shared" si="205"/>
        <v>4.6566128730773926E-8</v>
      </c>
      <c r="D1297">
        <f t="shared" si="207"/>
        <v>144</v>
      </c>
      <c r="E1297" s="44">
        <f t="shared" si="208"/>
        <v>6.7055225372314453E-6</v>
      </c>
      <c r="F1297" s="45">
        <f t="shared" si="209"/>
        <v>2.078711986541748E-4</v>
      </c>
      <c r="G1297" s="40">
        <f t="shared" ca="1" si="210"/>
        <v>20929849.985019863</v>
      </c>
      <c r="H1297" s="38">
        <f t="shared" si="211"/>
        <v>2.078711986541748E-4</v>
      </c>
      <c r="I1297" s="6">
        <f t="shared" si="212"/>
        <v>15000</v>
      </c>
      <c r="J1297" s="6">
        <f t="shared" si="213"/>
        <v>3.1180679798126221</v>
      </c>
      <c r="K1297" s="6">
        <f t="shared" ca="1" si="214"/>
        <v>1.0724900307960827E-4</v>
      </c>
    </row>
    <row r="1298" spans="1:11">
      <c r="A1298" s="39">
        <f t="shared" ca="1" si="206"/>
        <v>107.91506849315068</v>
      </c>
      <c r="B1298" s="20">
        <v>84341</v>
      </c>
      <c r="C1298" s="42">
        <f t="shared" si="205"/>
        <v>4.6566128730773926E-8</v>
      </c>
      <c r="D1298">
        <f t="shared" si="207"/>
        <v>144</v>
      </c>
      <c r="E1298" s="44">
        <f t="shared" si="208"/>
        <v>6.7055225372314453E-6</v>
      </c>
      <c r="F1298" s="45">
        <f t="shared" si="209"/>
        <v>2.0116567611694336E-4</v>
      </c>
      <c r="G1298" s="40">
        <f t="shared" ca="1" si="210"/>
        <v>20929849.985221028</v>
      </c>
      <c r="H1298" s="38">
        <f t="shared" si="211"/>
        <v>2.0116567611694336E-4</v>
      </c>
      <c r="I1298" s="6">
        <f t="shared" si="212"/>
        <v>15000</v>
      </c>
      <c r="J1298" s="6">
        <f t="shared" si="213"/>
        <v>3.0174851417541504</v>
      </c>
      <c r="K1298" s="6">
        <f t="shared" ca="1" si="214"/>
        <v>1.0297947805958492E-4</v>
      </c>
    </row>
    <row r="1299" spans="1:11">
      <c r="A1299" s="39">
        <f t="shared" ca="1" si="206"/>
        <v>108</v>
      </c>
      <c r="B1299" s="20">
        <v>84372</v>
      </c>
      <c r="C1299" s="42">
        <f t="shared" si="205"/>
        <v>4.6566128730773926E-8</v>
      </c>
      <c r="D1299">
        <f t="shared" si="207"/>
        <v>144</v>
      </c>
      <c r="E1299" s="44">
        <f t="shared" si="208"/>
        <v>6.7055225372314453E-6</v>
      </c>
      <c r="F1299" s="45">
        <f t="shared" si="209"/>
        <v>2.078711986541748E-4</v>
      </c>
      <c r="G1299" s="40">
        <f t="shared" ca="1" si="210"/>
        <v>20929849.9854289</v>
      </c>
      <c r="H1299" s="38">
        <f t="shared" si="211"/>
        <v>2.078711986541748E-4</v>
      </c>
      <c r="I1299" s="6">
        <f t="shared" si="212"/>
        <v>15000</v>
      </c>
      <c r="J1299" s="6">
        <f t="shared" si="213"/>
        <v>3.1180679798126221</v>
      </c>
      <c r="K1299" s="6">
        <f t="shared" ca="1" si="214"/>
        <v>1.0555421549554972E-4</v>
      </c>
    </row>
    <row r="1300" spans="1:11">
      <c r="A1300" s="39">
        <f t="shared" ca="1" si="206"/>
        <v>108.08493150684932</v>
      </c>
      <c r="B1300" s="20">
        <v>84403</v>
      </c>
      <c r="C1300" s="42">
        <f t="shared" si="205"/>
        <v>4.6566128730773926E-8</v>
      </c>
      <c r="D1300">
        <f t="shared" si="207"/>
        <v>144</v>
      </c>
      <c r="E1300" s="44">
        <f t="shared" si="208"/>
        <v>6.7055225372314453E-6</v>
      </c>
      <c r="F1300" s="45">
        <f t="shared" si="209"/>
        <v>2.078711986541748E-4</v>
      </c>
      <c r="G1300" s="40">
        <f t="shared" ca="1" si="210"/>
        <v>20929849.985636771</v>
      </c>
      <c r="H1300" s="38">
        <f t="shared" si="211"/>
        <v>2.078711986541748E-4</v>
      </c>
      <c r="I1300" s="6">
        <f t="shared" si="212"/>
        <v>15000</v>
      </c>
      <c r="J1300" s="6">
        <f t="shared" si="213"/>
        <v>3.1180679798126221</v>
      </c>
      <c r="K1300" s="6">
        <f t="shared" ca="1" si="214"/>
        <v>1.0470322028722712E-4</v>
      </c>
    </row>
    <row r="1301" spans="1:11">
      <c r="A1301" s="39">
        <f t="shared" ca="1" si="206"/>
        <v>108.16164383561645</v>
      </c>
      <c r="B1301" s="20">
        <v>84431</v>
      </c>
      <c r="C1301" s="42">
        <f t="shared" si="205"/>
        <v>4.6566128730773926E-8</v>
      </c>
      <c r="D1301">
        <f t="shared" si="207"/>
        <v>144</v>
      </c>
      <c r="E1301" s="44">
        <f t="shared" si="208"/>
        <v>6.7055225372314453E-6</v>
      </c>
      <c r="F1301" s="45">
        <f t="shared" si="209"/>
        <v>1.8775463104248047E-4</v>
      </c>
      <c r="G1301" s="40">
        <f t="shared" ca="1" si="210"/>
        <v>20929849.985824525</v>
      </c>
      <c r="H1301" s="38">
        <f t="shared" si="211"/>
        <v>1.8775463104248047E-4</v>
      </c>
      <c r="I1301" s="6">
        <f t="shared" si="212"/>
        <v>15000</v>
      </c>
      <c r="J1301" s="6">
        <f t="shared" si="213"/>
        <v>2.816319465637207</v>
      </c>
      <c r="K1301" s="6">
        <f t="shared" ca="1" si="214"/>
        <v>9.3881722107595932E-5</v>
      </c>
    </row>
    <row r="1302" spans="1:11">
      <c r="A1302" s="39">
        <f t="shared" ca="1" si="206"/>
        <v>108.24657534246575</v>
      </c>
      <c r="B1302" s="20">
        <v>84462</v>
      </c>
      <c r="C1302" s="42">
        <f t="shared" si="205"/>
        <v>4.6566128730773926E-8</v>
      </c>
      <c r="D1302">
        <f t="shared" si="207"/>
        <v>144</v>
      </c>
      <c r="E1302" s="44">
        <f t="shared" si="208"/>
        <v>6.7055225372314453E-6</v>
      </c>
      <c r="F1302" s="45">
        <f t="shared" si="209"/>
        <v>2.078711986541748E-4</v>
      </c>
      <c r="G1302" s="40">
        <f t="shared" ca="1" si="210"/>
        <v>20929849.986032397</v>
      </c>
      <c r="H1302" s="38">
        <f t="shared" si="211"/>
        <v>2.078711986541748E-4</v>
      </c>
      <c r="I1302" s="6">
        <f t="shared" si="212"/>
        <v>15000</v>
      </c>
      <c r="J1302" s="6">
        <f t="shared" si="213"/>
        <v>3.1180679798126221</v>
      </c>
      <c r="K1302" s="6">
        <f t="shared" ca="1" si="214"/>
        <v>1.0310249305245791E-4</v>
      </c>
    </row>
    <row r="1303" spans="1:11">
      <c r="A1303" s="39">
        <f t="shared" ca="1" si="206"/>
        <v>108.32876712328768</v>
      </c>
      <c r="B1303" s="20">
        <v>84492</v>
      </c>
      <c r="C1303" s="42">
        <f t="shared" si="205"/>
        <v>4.6566128730773926E-8</v>
      </c>
      <c r="D1303">
        <f t="shared" si="207"/>
        <v>144</v>
      </c>
      <c r="E1303" s="44">
        <f t="shared" si="208"/>
        <v>6.7055225372314453E-6</v>
      </c>
      <c r="F1303" s="45">
        <f t="shared" si="209"/>
        <v>2.0116567611694336E-4</v>
      </c>
      <c r="G1303" s="40">
        <f t="shared" ca="1" si="210"/>
        <v>20929849.986233562</v>
      </c>
      <c r="H1303" s="38">
        <f t="shared" si="211"/>
        <v>2.0116567611694336E-4</v>
      </c>
      <c r="I1303" s="6">
        <f t="shared" si="212"/>
        <v>15000</v>
      </c>
      <c r="J1303" s="6">
        <f t="shared" si="213"/>
        <v>3.0174851417541504</v>
      </c>
      <c r="K1303" s="6">
        <f t="shared" ca="1" si="214"/>
        <v>9.8998038362212404E-5</v>
      </c>
    </row>
    <row r="1304" spans="1:11">
      <c r="A1304" s="39">
        <f t="shared" ca="1" si="206"/>
        <v>108.41369863013699</v>
      </c>
      <c r="B1304" s="20">
        <v>84523</v>
      </c>
      <c r="C1304" s="42">
        <f t="shared" si="205"/>
        <v>4.6566128730773926E-8</v>
      </c>
      <c r="D1304">
        <f t="shared" si="207"/>
        <v>144</v>
      </c>
      <c r="E1304" s="44">
        <f t="shared" si="208"/>
        <v>6.7055225372314453E-6</v>
      </c>
      <c r="F1304" s="45">
        <f t="shared" si="209"/>
        <v>2.078711986541748E-4</v>
      </c>
      <c r="G1304" s="40">
        <f t="shared" ca="1" si="210"/>
        <v>20929849.986441433</v>
      </c>
      <c r="H1304" s="38">
        <f t="shared" si="211"/>
        <v>2.078711986541748E-4</v>
      </c>
      <c r="I1304" s="6">
        <f t="shared" si="212"/>
        <v>15000</v>
      </c>
      <c r="J1304" s="6">
        <f t="shared" si="213"/>
        <v>3.1180679798126221</v>
      </c>
      <c r="K1304" s="6">
        <f t="shared" ca="1" si="214"/>
        <v>1.0147323012139728E-4</v>
      </c>
    </row>
    <row r="1305" spans="1:11">
      <c r="A1305" s="39">
        <f t="shared" ca="1" si="206"/>
        <v>108.49589041095891</v>
      </c>
      <c r="B1305" s="20">
        <v>84553</v>
      </c>
      <c r="C1305" s="42">
        <f t="shared" si="205"/>
        <v>4.6566128730773926E-8</v>
      </c>
      <c r="D1305">
        <f t="shared" si="207"/>
        <v>144</v>
      </c>
      <c r="E1305" s="44">
        <f t="shared" si="208"/>
        <v>6.7055225372314453E-6</v>
      </c>
      <c r="F1305" s="45">
        <f t="shared" si="209"/>
        <v>2.0116567611694336E-4</v>
      </c>
      <c r="G1305" s="40">
        <f t="shared" ca="1" si="210"/>
        <v>20929849.986642599</v>
      </c>
      <c r="H1305" s="38">
        <f t="shared" si="211"/>
        <v>2.0116567611694336E-4</v>
      </c>
      <c r="I1305" s="6">
        <f t="shared" si="212"/>
        <v>15000</v>
      </c>
      <c r="J1305" s="6">
        <f t="shared" si="213"/>
        <v>3.0174851417541504</v>
      </c>
      <c r="K1305" s="6">
        <f t="shared" ca="1" si="214"/>
        <v>9.7433635510487117E-5</v>
      </c>
    </row>
    <row r="1306" spans="1:11">
      <c r="A1306" s="39">
        <f t="shared" ca="1" si="206"/>
        <v>108.58082191780822</v>
      </c>
      <c r="B1306" s="20">
        <v>84584</v>
      </c>
      <c r="C1306" s="42">
        <f t="shared" si="205"/>
        <v>4.6566128730773926E-8</v>
      </c>
      <c r="D1306">
        <f t="shared" si="207"/>
        <v>144</v>
      </c>
      <c r="E1306" s="44">
        <f t="shared" si="208"/>
        <v>6.7055225372314453E-6</v>
      </c>
      <c r="F1306" s="45">
        <f t="shared" si="209"/>
        <v>2.078711986541748E-4</v>
      </c>
      <c r="G1306" s="40">
        <f t="shared" ca="1" si="210"/>
        <v>20929849.98685047</v>
      </c>
      <c r="H1306" s="38">
        <f t="shared" si="211"/>
        <v>2.078711986541748E-4</v>
      </c>
      <c r="I1306" s="6">
        <f t="shared" si="212"/>
        <v>15000</v>
      </c>
      <c r="J1306" s="6">
        <f t="shared" si="213"/>
        <v>3.1180679798126221</v>
      </c>
      <c r="K1306" s="6">
        <f t="shared" ca="1" si="214"/>
        <v>9.9869713393168001E-5</v>
      </c>
    </row>
    <row r="1307" spans="1:11">
      <c r="A1307" s="39">
        <f t="shared" ca="1" si="206"/>
        <v>108.66575342465754</v>
      </c>
      <c r="B1307" s="20">
        <v>84615</v>
      </c>
      <c r="C1307" s="42">
        <f t="shared" si="205"/>
        <v>4.6566128730773926E-8</v>
      </c>
      <c r="D1307">
        <f t="shared" si="207"/>
        <v>144</v>
      </c>
      <c r="E1307" s="44">
        <f t="shared" si="208"/>
        <v>6.7055225372314453E-6</v>
      </c>
      <c r="F1307" s="45">
        <f t="shared" si="209"/>
        <v>2.078711986541748E-4</v>
      </c>
      <c r="G1307" s="40">
        <f t="shared" ca="1" si="210"/>
        <v>20929849.987058342</v>
      </c>
      <c r="H1307" s="38">
        <f t="shared" si="211"/>
        <v>2.078711986541748E-4</v>
      </c>
      <c r="I1307" s="6">
        <f t="shared" si="212"/>
        <v>15000</v>
      </c>
      <c r="J1307" s="6">
        <f t="shared" si="213"/>
        <v>3.1180679798126221</v>
      </c>
      <c r="K1307" s="6">
        <f t="shared" ca="1" si="214"/>
        <v>9.9064547562934378E-5</v>
      </c>
    </row>
    <row r="1308" spans="1:11">
      <c r="A1308" s="39">
        <f t="shared" ca="1" si="206"/>
        <v>108.74794520547945</v>
      </c>
      <c r="B1308" s="20">
        <v>84645</v>
      </c>
      <c r="C1308" s="42">
        <f t="shared" si="205"/>
        <v>4.6566128730773926E-8</v>
      </c>
      <c r="D1308">
        <f t="shared" si="207"/>
        <v>144</v>
      </c>
      <c r="E1308" s="44">
        <f t="shared" si="208"/>
        <v>6.7055225372314453E-6</v>
      </c>
      <c r="F1308" s="45">
        <f t="shared" si="209"/>
        <v>2.0116567611694336E-4</v>
      </c>
      <c r="G1308" s="40">
        <f t="shared" ca="1" si="210"/>
        <v>20929849.987259507</v>
      </c>
      <c r="H1308" s="38">
        <f t="shared" si="211"/>
        <v>2.0116567611694336E-4</v>
      </c>
      <c r="I1308" s="6">
        <f t="shared" si="212"/>
        <v>15000</v>
      </c>
      <c r="J1308" s="6">
        <f t="shared" si="213"/>
        <v>3.0174851417541504</v>
      </c>
      <c r="K1308" s="6">
        <f t="shared" ca="1" si="214"/>
        <v>9.5120841306725265E-5</v>
      </c>
    </row>
    <row r="1309" spans="1:11">
      <c r="A1309" s="39">
        <f t="shared" ca="1" si="206"/>
        <v>108.83287671232877</v>
      </c>
      <c r="B1309" s="20">
        <v>84676</v>
      </c>
      <c r="C1309" s="42">
        <f t="shared" si="205"/>
        <v>4.6566128730773926E-8</v>
      </c>
      <c r="D1309">
        <f t="shared" si="207"/>
        <v>144</v>
      </c>
      <c r="E1309" s="44">
        <f t="shared" si="208"/>
        <v>6.7055225372314453E-6</v>
      </c>
      <c r="F1309" s="45">
        <f t="shared" si="209"/>
        <v>2.078711986541748E-4</v>
      </c>
      <c r="G1309" s="40">
        <f t="shared" ca="1" si="210"/>
        <v>20929849.987467378</v>
      </c>
      <c r="H1309" s="38">
        <f t="shared" si="211"/>
        <v>2.078711986541748E-4</v>
      </c>
      <c r="I1309" s="6">
        <f t="shared" si="212"/>
        <v>15000</v>
      </c>
      <c r="J1309" s="6">
        <f t="shared" si="213"/>
        <v>3.1180679798126221</v>
      </c>
      <c r="K1309" s="6">
        <f t="shared" ca="1" si="214"/>
        <v>9.7499093708734711E-5</v>
      </c>
    </row>
    <row r="1310" spans="1:11">
      <c r="A1310" s="39">
        <f t="shared" ca="1" si="206"/>
        <v>108.91506849315068</v>
      </c>
      <c r="B1310" s="20">
        <v>84706</v>
      </c>
      <c r="C1310" s="42">
        <f t="shared" si="205"/>
        <v>4.6566128730773926E-8</v>
      </c>
      <c r="D1310">
        <f t="shared" si="207"/>
        <v>144</v>
      </c>
      <c r="E1310" s="44">
        <f t="shared" si="208"/>
        <v>6.7055225372314453E-6</v>
      </c>
      <c r="F1310" s="45">
        <f t="shared" si="209"/>
        <v>2.0116567611694336E-4</v>
      </c>
      <c r="G1310" s="40">
        <f t="shared" ca="1" si="210"/>
        <v>20929849.987668544</v>
      </c>
      <c r="H1310" s="38">
        <f t="shared" si="211"/>
        <v>2.0116567611694336E-4</v>
      </c>
      <c r="I1310" s="6">
        <f t="shared" si="212"/>
        <v>15000</v>
      </c>
      <c r="J1310" s="6">
        <f t="shared" si="213"/>
        <v>3.0174851417541504</v>
      </c>
      <c r="K1310" s="6">
        <f t="shared" ca="1" si="214"/>
        <v>9.3617707326895306E-5</v>
      </c>
    </row>
    <row r="1311" spans="1:11">
      <c r="A1311" s="39">
        <f t="shared" ca="1" si="206"/>
        <v>109</v>
      </c>
      <c r="B1311" s="20">
        <v>84737</v>
      </c>
      <c r="C1311" s="42">
        <f t="shared" si="205"/>
        <v>4.6566128730773926E-8</v>
      </c>
      <c r="D1311">
        <f t="shared" si="207"/>
        <v>144</v>
      </c>
      <c r="E1311" s="44">
        <f t="shared" si="208"/>
        <v>6.7055225372314453E-6</v>
      </c>
      <c r="F1311" s="45">
        <f t="shared" si="209"/>
        <v>2.078711986541748E-4</v>
      </c>
      <c r="G1311" s="40">
        <f t="shared" ca="1" si="210"/>
        <v>20929849.987876415</v>
      </c>
      <c r="H1311" s="38">
        <f t="shared" si="211"/>
        <v>2.078711986541748E-4</v>
      </c>
      <c r="I1311" s="6">
        <f t="shared" si="212"/>
        <v>15000</v>
      </c>
      <c r="J1311" s="6">
        <f t="shared" si="213"/>
        <v>3.1180679798126221</v>
      </c>
      <c r="K1311" s="6">
        <f t="shared" ca="1" si="214"/>
        <v>9.595837772322701E-5</v>
      </c>
    </row>
    <row r="1312" spans="1:11">
      <c r="A1312" s="39">
        <f t="shared" ca="1" si="206"/>
        <v>109.08493150684932</v>
      </c>
      <c r="B1312" s="20">
        <v>84768</v>
      </c>
      <c r="C1312" s="42">
        <f t="shared" si="205"/>
        <v>4.6566128730773926E-8</v>
      </c>
      <c r="D1312">
        <f t="shared" si="207"/>
        <v>144</v>
      </c>
      <c r="E1312" s="44">
        <f t="shared" si="208"/>
        <v>6.7055225372314453E-6</v>
      </c>
      <c r="F1312" s="45">
        <f t="shared" si="209"/>
        <v>2.078711986541748E-4</v>
      </c>
      <c r="G1312" s="40">
        <f t="shared" ca="1" si="210"/>
        <v>20929849.988084286</v>
      </c>
      <c r="H1312" s="38">
        <f t="shared" si="211"/>
        <v>2.078711986541748E-4</v>
      </c>
      <c r="I1312" s="6">
        <f t="shared" si="212"/>
        <v>15000</v>
      </c>
      <c r="J1312" s="6">
        <f t="shared" si="213"/>
        <v>3.1180679798126221</v>
      </c>
      <c r="K1312" s="6">
        <f t="shared" ca="1" si="214"/>
        <v>9.5184745715660936E-5</v>
      </c>
    </row>
    <row r="1313" spans="1:11">
      <c r="A1313" s="39">
        <f t="shared" ca="1" si="206"/>
        <v>109.16438356164383</v>
      </c>
      <c r="B1313" s="20">
        <v>84797</v>
      </c>
      <c r="C1313" s="42">
        <f t="shared" si="205"/>
        <v>4.6566128730773926E-8</v>
      </c>
      <c r="D1313">
        <f t="shared" si="207"/>
        <v>144</v>
      </c>
      <c r="E1313" s="44">
        <f t="shared" si="208"/>
        <v>6.7055225372314453E-6</v>
      </c>
      <c r="F1313" s="45">
        <f t="shared" si="209"/>
        <v>1.9446015357971191E-4</v>
      </c>
      <c r="G1313" s="40">
        <f t="shared" ca="1" si="210"/>
        <v>20929849.988278747</v>
      </c>
      <c r="H1313" s="38">
        <f t="shared" si="211"/>
        <v>1.9446015357971191E-4</v>
      </c>
      <c r="I1313" s="6">
        <f t="shared" si="212"/>
        <v>15000</v>
      </c>
      <c r="J1313" s="6">
        <f t="shared" si="213"/>
        <v>2.9169023036956787</v>
      </c>
      <c r="K1313" s="6">
        <f t="shared" ca="1" si="214"/>
        <v>8.8372048901855845E-5</v>
      </c>
    </row>
    <row r="1314" spans="1:11">
      <c r="A1314" s="39">
        <f t="shared" ca="1" si="206"/>
        <v>109.24931506849315</v>
      </c>
      <c r="B1314" s="20">
        <v>84828</v>
      </c>
      <c r="C1314" s="42">
        <f t="shared" si="205"/>
        <v>4.6566128730773926E-8</v>
      </c>
      <c r="D1314">
        <f t="shared" si="207"/>
        <v>144</v>
      </c>
      <c r="E1314" s="44">
        <f t="shared" si="208"/>
        <v>6.7055225372314453E-6</v>
      </c>
      <c r="F1314" s="45">
        <f t="shared" si="209"/>
        <v>2.078711986541748E-4</v>
      </c>
      <c r="G1314" s="40">
        <f t="shared" ca="1" si="210"/>
        <v>20929849.988486618</v>
      </c>
      <c r="H1314" s="38">
        <f t="shared" si="211"/>
        <v>2.078711986541748E-4</v>
      </c>
      <c r="I1314" s="6">
        <f t="shared" si="212"/>
        <v>15000</v>
      </c>
      <c r="J1314" s="6">
        <f t="shared" si="213"/>
        <v>3.1180679798126221</v>
      </c>
      <c r="K1314" s="6">
        <f t="shared" ca="1" si="214"/>
        <v>9.3705067322239375E-5</v>
      </c>
    </row>
    <row r="1315" spans="1:11">
      <c r="A1315" s="39">
        <f t="shared" ca="1" si="206"/>
        <v>109.33150684931506</v>
      </c>
      <c r="B1315" s="20">
        <v>84858</v>
      </c>
      <c r="C1315" s="42">
        <f t="shared" si="205"/>
        <v>2.3283064365386963E-8</v>
      </c>
      <c r="D1315">
        <f t="shared" si="207"/>
        <v>144</v>
      </c>
      <c r="E1315" s="44">
        <f t="shared" si="208"/>
        <v>3.3527612686157227E-6</v>
      </c>
      <c r="F1315" s="45">
        <f t="shared" si="209"/>
        <v>1.0058283805847168E-4</v>
      </c>
      <c r="G1315" s="40">
        <f t="shared" ca="1" si="210"/>
        <v>20929849.988587201</v>
      </c>
      <c r="H1315" s="38">
        <f t="shared" si="211"/>
        <v>1.0058283805847168E-4</v>
      </c>
      <c r="I1315" s="6">
        <f t="shared" si="212"/>
        <v>15000</v>
      </c>
      <c r="J1315" s="6">
        <f t="shared" si="213"/>
        <v>1.5087425708770752</v>
      </c>
      <c r="K1315" s="6">
        <f t="shared" ca="1" si="214"/>
        <v>4.4987359543192041E-5</v>
      </c>
    </row>
    <row r="1316" spans="1:11">
      <c r="A1316" s="39">
        <f t="shared" ca="1" si="206"/>
        <v>109.41643835616438</v>
      </c>
      <c r="B1316" s="20">
        <v>84889</v>
      </c>
      <c r="C1316" s="42">
        <f t="shared" si="205"/>
        <v>2.3283064365386963E-8</v>
      </c>
      <c r="D1316">
        <f t="shared" si="207"/>
        <v>144</v>
      </c>
      <c r="E1316" s="44">
        <f t="shared" si="208"/>
        <v>3.3527612686157227E-6</v>
      </c>
      <c r="F1316" s="45">
        <f t="shared" si="209"/>
        <v>1.039355993270874E-4</v>
      </c>
      <c r="G1316" s="40">
        <f t="shared" ca="1" si="210"/>
        <v>20929849.988691136</v>
      </c>
      <c r="H1316" s="38">
        <f t="shared" si="211"/>
        <v>1.039355993270874E-4</v>
      </c>
      <c r="I1316" s="6">
        <f t="shared" si="212"/>
        <v>15000</v>
      </c>
      <c r="J1316" s="6">
        <f t="shared" si="213"/>
        <v>1.559033989906311</v>
      </c>
      <c r="K1316" s="6">
        <f t="shared" ca="1" si="214"/>
        <v>4.6112152957798718E-5</v>
      </c>
    </row>
    <row r="1317" spans="1:11">
      <c r="A1317" s="39">
        <f t="shared" ca="1" si="206"/>
        <v>109.49863013698631</v>
      </c>
      <c r="B1317" s="20">
        <v>84919</v>
      </c>
      <c r="C1317" s="42">
        <f t="shared" si="205"/>
        <v>2.3283064365386963E-8</v>
      </c>
      <c r="D1317">
        <f t="shared" si="207"/>
        <v>144</v>
      </c>
      <c r="E1317" s="44">
        <f t="shared" si="208"/>
        <v>3.3527612686157227E-6</v>
      </c>
      <c r="F1317" s="45">
        <f t="shared" si="209"/>
        <v>1.0058283805847168E-4</v>
      </c>
      <c r="G1317" s="40">
        <f t="shared" ca="1" si="210"/>
        <v>20929849.988791719</v>
      </c>
      <c r="H1317" s="38">
        <f t="shared" si="211"/>
        <v>1.0058283805847168E-4</v>
      </c>
      <c r="I1317" s="6">
        <f t="shared" si="212"/>
        <v>15000</v>
      </c>
      <c r="J1317" s="6">
        <f t="shared" si="213"/>
        <v>1.5087425708770752</v>
      </c>
      <c r="K1317" s="6">
        <f t="shared" ca="1" si="214"/>
        <v>4.4276452996706038E-5</v>
      </c>
    </row>
    <row r="1318" spans="1:11">
      <c r="A1318" s="39">
        <f t="shared" ca="1" si="206"/>
        <v>109.58356164383562</v>
      </c>
      <c r="B1318" s="20">
        <v>84950</v>
      </c>
      <c r="C1318" s="42">
        <f t="shared" si="205"/>
        <v>2.3283064365386963E-8</v>
      </c>
      <c r="D1318">
        <f t="shared" si="207"/>
        <v>144</v>
      </c>
      <c r="E1318" s="44">
        <f t="shared" si="208"/>
        <v>3.3527612686157227E-6</v>
      </c>
      <c r="F1318" s="45">
        <f t="shared" si="209"/>
        <v>1.039355993270874E-4</v>
      </c>
      <c r="G1318" s="40">
        <f t="shared" ca="1" si="210"/>
        <v>20929849.988895655</v>
      </c>
      <c r="H1318" s="38">
        <f t="shared" si="211"/>
        <v>1.039355993270874E-4</v>
      </c>
      <c r="I1318" s="6">
        <f t="shared" si="212"/>
        <v>15000</v>
      </c>
      <c r="J1318" s="6">
        <f t="shared" si="213"/>
        <v>1.559033989906311</v>
      </c>
      <c r="K1318" s="6">
        <f t="shared" ca="1" si="214"/>
        <v>4.5383472018460948E-5</v>
      </c>
    </row>
    <row r="1319" spans="1:11">
      <c r="A1319" s="39">
        <f t="shared" ca="1" si="206"/>
        <v>109.66849315068494</v>
      </c>
      <c r="B1319" s="20">
        <v>84981</v>
      </c>
      <c r="C1319" s="42">
        <f t="shared" si="205"/>
        <v>2.3283064365386963E-8</v>
      </c>
      <c r="D1319">
        <f t="shared" si="207"/>
        <v>144</v>
      </c>
      <c r="E1319" s="44">
        <f t="shared" si="208"/>
        <v>3.3527612686157227E-6</v>
      </c>
      <c r="F1319" s="45">
        <f t="shared" si="209"/>
        <v>1.039355993270874E-4</v>
      </c>
      <c r="G1319" s="40">
        <f t="shared" ca="1" si="210"/>
        <v>20929849.98899959</v>
      </c>
      <c r="H1319" s="38">
        <f t="shared" si="211"/>
        <v>1.039355993270874E-4</v>
      </c>
      <c r="I1319" s="6">
        <f t="shared" si="212"/>
        <v>15000</v>
      </c>
      <c r="J1319" s="6">
        <f t="shared" si="213"/>
        <v>1.559033989906311</v>
      </c>
      <c r="K1319" s="6">
        <f t="shared" ca="1" si="214"/>
        <v>4.5017583104944381E-5</v>
      </c>
    </row>
    <row r="1320" spans="1:11">
      <c r="A1320" s="39">
        <f t="shared" ca="1" si="206"/>
        <v>109.75068493150685</v>
      </c>
      <c r="B1320" s="20">
        <v>85011</v>
      </c>
      <c r="C1320" s="42">
        <f t="shared" si="205"/>
        <v>2.3283064365386963E-8</v>
      </c>
      <c r="D1320">
        <f t="shared" si="207"/>
        <v>144</v>
      </c>
      <c r="E1320" s="44">
        <f t="shared" si="208"/>
        <v>3.3527612686157227E-6</v>
      </c>
      <c r="F1320" s="45">
        <f t="shared" si="209"/>
        <v>1.0058283805847168E-4</v>
      </c>
      <c r="G1320" s="40">
        <f t="shared" ca="1" si="210"/>
        <v>20929849.989100173</v>
      </c>
      <c r="H1320" s="38">
        <f t="shared" si="211"/>
        <v>1.0058283805847168E-4</v>
      </c>
      <c r="I1320" s="6">
        <f t="shared" si="212"/>
        <v>15000</v>
      </c>
      <c r="J1320" s="6">
        <f t="shared" si="213"/>
        <v>1.5087425708770752</v>
      </c>
      <c r="K1320" s="6">
        <f t="shared" ca="1" si="214"/>
        <v>4.3225457379870144E-5</v>
      </c>
    </row>
    <row r="1321" spans="1:11">
      <c r="A1321" s="39">
        <f t="shared" ca="1" si="206"/>
        <v>109.83561643835617</v>
      </c>
      <c r="B1321" s="20">
        <v>85042</v>
      </c>
      <c r="C1321" s="42">
        <f t="shared" si="205"/>
        <v>2.3283064365386963E-8</v>
      </c>
      <c r="D1321">
        <f t="shared" si="207"/>
        <v>144</v>
      </c>
      <c r="E1321" s="44">
        <f t="shared" si="208"/>
        <v>3.3527612686157227E-6</v>
      </c>
      <c r="F1321" s="45">
        <f t="shared" si="209"/>
        <v>1.039355993270874E-4</v>
      </c>
      <c r="G1321" s="40">
        <f t="shared" ca="1" si="210"/>
        <v>20929849.989204109</v>
      </c>
      <c r="H1321" s="38">
        <f t="shared" si="211"/>
        <v>1.039355993270874E-4</v>
      </c>
      <c r="I1321" s="6">
        <f t="shared" si="212"/>
        <v>15000</v>
      </c>
      <c r="J1321" s="6">
        <f t="shared" si="213"/>
        <v>1.559033989906311</v>
      </c>
      <c r="K1321" s="6">
        <f t="shared" ca="1" si="214"/>
        <v>4.4306198954790995E-5</v>
      </c>
    </row>
    <row r="1322" spans="1:11">
      <c r="A1322" s="39">
        <f t="shared" ca="1" si="206"/>
        <v>109.91780821917808</v>
      </c>
      <c r="B1322" s="20">
        <v>85072</v>
      </c>
      <c r="C1322" s="42">
        <f t="shared" si="205"/>
        <v>2.3283064365386963E-8</v>
      </c>
      <c r="D1322">
        <f t="shared" si="207"/>
        <v>144</v>
      </c>
      <c r="E1322" s="44">
        <f t="shared" si="208"/>
        <v>3.3527612686157227E-6</v>
      </c>
      <c r="F1322" s="45">
        <f t="shared" si="209"/>
        <v>1.0058283805847168E-4</v>
      </c>
      <c r="G1322" s="40">
        <f t="shared" ca="1" si="210"/>
        <v>20929849.989304692</v>
      </c>
      <c r="H1322" s="38">
        <f t="shared" si="211"/>
        <v>1.0058283805847168E-4</v>
      </c>
      <c r="I1322" s="6">
        <f t="shared" si="212"/>
        <v>15000</v>
      </c>
      <c r="J1322" s="6">
        <f t="shared" si="213"/>
        <v>1.5087425708770752</v>
      </c>
      <c r="K1322" s="6">
        <f t="shared" ca="1" si="214"/>
        <v>4.2542393049395386E-5</v>
      </c>
    </row>
    <row r="1323" spans="1:11">
      <c r="A1323" s="39">
        <f t="shared" ca="1" si="206"/>
        <v>110.0027397260274</v>
      </c>
      <c r="B1323" s="20">
        <v>85103</v>
      </c>
      <c r="C1323" s="42">
        <f t="shared" si="205"/>
        <v>2.3283064365386963E-8</v>
      </c>
      <c r="D1323">
        <f t="shared" si="207"/>
        <v>144</v>
      </c>
      <c r="E1323" s="44">
        <f t="shared" si="208"/>
        <v>3.3527612686157227E-6</v>
      </c>
      <c r="F1323" s="45">
        <f t="shared" si="209"/>
        <v>1.039355993270874E-4</v>
      </c>
      <c r="G1323" s="40">
        <f t="shared" ca="1" si="210"/>
        <v>20929849.989408627</v>
      </c>
      <c r="H1323" s="38">
        <f t="shared" si="211"/>
        <v>1.039355993270874E-4</v>
      </c>
      <c r="I1323" s="6">
        <f t="shared" si="212"/>
        <v>15000</v>
      </c>
      <c r="J1323" s="6">
        <f t="shared" si="213"/>
        <v>1.559033989906311</v>
      </c>
      <c r="K1323" s="6">
        <f t="shared" ca="1" si="214"/>
        <v>4.3606056354587306E-5</v>
      </c>
    </row>
    <row r="1324" spans="1:11">
      <c r="A1324" s="39">
        <f t="shared" ca="1" si="206"/>
        <v>110.08767123287672</v>
      </c>
      <c r="B1324" s="20">
        <v>85134</v>
      </c>
      <c r="C1324" s="42">
        <f t="shared" si="205"/>
        <v>2.3283064365386963E-8</v>
      </c>
      <c r="D1324">
        <f t="shared" si="207"/>
        <v>144</v>
      </c>
      <c r="E1324" s="44">
        <f t="shared" si="208"/>
        <v>3.3527612686157227E-6</v>
      </c>
      <c r="F1324" s="45">
        <f t="shared" si="209"/>
        <v>1.039355993270874E-4</v>
      </c>
      <c r="G1324" s="40">
        <f t="shared" ca="1" si="210"/>
        <v>20929849.989512563</v>
      </c>
      <c r="H1324" s="38">
        <f t="shared" si="211"/>
        <v>1.039355993270874E-4</v>
      </c>
      <c r="I1324" s="6">
        <f t="shared" si="212"/>
        <v>15000</v>
      </c>
      <c r="J1324" s="6">
        <f t="shared" si="213"/>
        <v>1.559033989906311</v>
      </c>
      <c r="K1324" s="6">
        <f t="shared" ca="1" si="214"/>
        <v>4.3254497254485217E-5</v>
      </c>
    </row>
    <row r="1325" spans="1:11">
      <c r="A1325" s="39">
        <f t="shared" ca="1" si="206"/>
        <v>110.16438356164383</v>
      </c>
      <c r="B1325" s="20">
        <v>85162</v>
      </c>
      <c r="C1325" s="42">
        <f t="shared" si="205"/>
        <v>2.3283064365386963E-8</v>
      </c>
      <c r="D1325">
        <f t="shared" si="207"/>
        <v>144</v>
      </c>
      <c r="E1325" s="44">
        <f t="shared" si="208"/>
        <v>3.3527612686157227E-6</v>
      </c>
      <c r="F1325" s="45">
        <f t="shared" si="209"/>
        <v>9.3877315521240234E-5</v>
      </c>
      <c r="G1325" s="40">
        <f t="shared" ca="1" si="210"/>
        <v>20929849.98960644</v>
      </c>
      <c r="H1325" s="38">
        <f t="shared" si="211"/>
        <v>9.3877315521240234E-5</v>
      </c>
      <c r="I1325" s="6">
        <f t="shared" si="212"/>
        <v>15000</v>
      </c>
      <c r="J1325" s="6">
        <f t="shared" si="213"/>
        <v>1.4081597328186035</v>
      </c>
      <c r="K1325" s="6">
        <f t="shared" ca="1" si="214"/>
        <v>3.8783971304889679E-5</v>
      </c>
    </row>
    <row r="1326" spans="1:11">
      <c r="A1326" s="39">
        <f t="shared" ca="1" si="206"/>
        <v>110.24931506849315</v>
      </c>
      <c r="B1326" s="20">
        <v>85193</v>
      </c>
      <c r="C1326" s="42">
        <f t="shared" si="205"/>
        <v>2.3283064365386963E-8</v>
      </c>
      <c r="D1326">
        <f t="shared" si="207"/>
        <v>144</v>
      </c>
      <c r="E1326" s="44">
        <f t="shared" si="208"/>
        <v>3.3527612686157227E-6</v>
      </c>
      <c r="F1326" s="45">
        <f t="shared" si="209"/>
        <v>1.039355993270874E-4</v>
      </c>
      <c r="G1326" s="40">
        <f t="shared" ca="1" si="210"/>
        <v>20929849.989710376</v>
      </c>
      <c r="H1326" s="38">
        <f t="shared" si="211"/>
        <v>1.039355993270874E-4</v>
      </c>
      <c r="I1326" s="6">
        <f t="shared" si="212"/>
        <v>15000</v>
      </c>
      <c r="J1326" s="6">
        <f t="shared" si="213"/>
        <v>1.559033989906311</v>
      </c>
      <c r="K1326" s="6">
        <f t="shared" ca="1" si="214"/>
        <v>4.259321241919976E-5</v>
      </c>
    </row>
    <row r="1327" spans="1:11">
      <c r="A1327" s="39">
        <f t="shared" ca="1" si="206"/>
        <v>110.33150684931506</v>
      </c>
      <c r="B1327" s="20">
        <v>85223</v>
      </c>
      <c r="C1327" s="42">
        <f t="shared" si="205"/>
        <v>2.3283064365386963E-8</v>
      </c>
      <c r="D1327">
        <f t="shared" si="207"/>
        <v>144</v>
      </c>
      <c r="E1327" s="44">
        <f t="shared" si="208"/>
        <v>3.3527612686157227E-6</v>
      </c>
      <c r="F1327" s="45">
        <f t="shared" si="209"/>
        <v>1.0058283805847168E-4</v>
      </c>
      <c r="G1327" s="40">
        <f t="shared" ca="1" si="210"/>
        <v>20929849.989810959</v>
      </c>
      <c r="H1327" s="38">
        <f t="shared" si="211"/>
        <v>1.0058283805847168E-4</v>
      </c>
      <c r="I1327" s="6">
        <f t="shared" si="212"/>
        <v>15000</v>
      </c>
      <c r="J1327" s="6">
        <f t="shared" si="213"/>
        <v>1.5087425708770752</v>
      </c>
      <c r="K1327" s="6">
        <f t="shared" ca="1" si="214"/>
        <v>4.089759958472E-5</v>
      </c>
    </row>
    <row r="1328" spans="1:11">
      <c r="A1328" s="39">
        <f t="shared" ca="1" si="206"/>
        <v>110.41643835616438</v>
      </c>
      <c r="B1328" s="20">
        <v>85254</v>
      </c>
      <c r="C1328" s="42">
        <f t="shared" si="205"/>
        <v>2.3283064365386963E-8</v>
      </c>
      <c r="D1328">
        <f t="shared" si="207"/>
        <v>144</v>
      </c>
      <c r="E1328" s="44">
        <f t="shared" si="208"/>
        <v>3.3527612686157227E-6</v>
      </c>
      <c r="F1328" s="45">
        <f t="shared" si="209"/>
        <v>1.039355993270874E-4</v>
      </c>
      <c r="G1328" s="40">
        <f t="shared" ca="1" si="210"/>
        <v>20929849.989914894</v>
      </c>
      <c r="H1328" s="38">
        <f t="shared" si="211"/>
        <v>1.039355993270874E-4</v>
      </c>
      <c r="I1328" s="6">
        <f t="shared" si="212"/>
        <v>15000</v>
      </c>
      <c r="J1328" s="6">
        <f t="shared" si="213"/>
        <v>1.559033989906311</v>
      </c>
      <c r="K1328" s="6">
        <f t="shared" ca="1" si="214"/>
        <v>4.1920139052544326E-5</v>
      </c>
    </row>
    <row r="1329" spans="1:11">
      <c r="A1329" s="39">
        <f t="shared" ca="1" si="206"/>
        <v>110.49863013698631</v>
      </c>
      <c r="B1329" s="20">
        <v>85284</v>
      </c>
      <c r="C1329" s="42">
        <f t="shared" si="205"/>
        <v>2.3283064365386963E-8</v>
      </c>
      <c r="D1329">
        <f t="shared" si="207"/>
        <v>144</v>
      </c>
      <c r="E1329" s="44">
        <f t="shared" si="208"/>
        <v>3.3527612686157227E-6</v>
      </c>
      <c r="F1329" s="45">
        <f t="shared" si="209"/>
        <v>1.0058283805847168E-4</v>
      </c>
      <c r="G1329" s="40">
        <f t="shared" ca="1" si="210"/>
        <v>20929849.990015477</v>
      </c>
      <c r="H1329" s="38">
        <f t="shared" si="211"/>
        <v>1.0058283805847168E-4</v>
      </c>
      <c r="I1329" s="6">
        <f t="shared" si="212"/>
        <v>15000</v>
      </c>
      <c r="J1329" s="6">
        <f t="shared" si="213"/>
        <v>1.5087425708770752</v>
      </c>
      <c r="K1329" s="6">
        <f t="shared" ca="1" si="214"/>
        <v>4.0251320906096372E-5</v>
      </c>
    </row>
    <row r="1330" spans="1:11">
      <c r="A1330" s="39">
        <f t="shared" ca="1" si="206"/>
        <v>110.58356164383562</v>
      </c>
      <c r="B1330" s="20">
        <v>85315</v>
      </c>
      <c r="C1330" s="42">
        <f t="shared" si="205"/>
        <v>2.3283064365386963E-8</v>
      </c>
      <c r="D1330">
        <f t="shared" si="207"/>
        <v>144</v>
      </c>
      <c r="E1330" s="44">
        <f t="shared" si="208"/>
        <v>3.3527612686157227E-6</v>
      </c>
      <c r="F1330" s="45">
        <f t="shared" si="209"/>
        <v>1.039355993270874E-4</v>
      </c>
      <c r="G1330" s="40">
        <f t="shared" ca="1" si="210"/>
        <v>20929849.990119413</v>
      </c>
      <c r="H1330" s="38">
        <f t="shared" si="211"/>
        <v>1.039355993270874E-4</v>
      </c>
      <c r="I1330" s="6">
        <f t="shared" si="212"/>
        <v>15000</v>
      </c>
      <c r="J1330" s="6">
        <f t="shared" si="213"/>
        <v>1.559033989906311</v>
      </c>
      <c r="K1330" s="6">
        <f t="shared" ca="1" si="214"/>
        <v>4.1257701834964462E-5</v>
      </c>
    </row>
    <row r="1331" spans="1:11">
      <c r="A1331" s="39">
        <f t="shared" ca="1" si="206"/>
        <v>110.66849315068494</v>
      </c>
      <c r="B1331" s="20">
        <v>85346</v>
      </c>
      <c r="C1331" s="42">
        <f t="shared" si="205"/>
        <v>2.3283064365386963E-8</v>
      </c>
      <c r="D1331">
        <f t="shared" si="207"/>
        <v>144</v>
      </c>
      <c r="E1331" s="44">
        <f t="shared" si="208"/>
        <v>3.3527612686157227E-6</v>
      </c>
      <c r="F1331" s="45">
        <f t="shared" si="209"/>
        <v>1.039355993270874E-4</v>
      </c>
      <c r="G1331" s="40">
        <f t="shared" ca="1" si="210"/>
        <v>20929849.990223348</v>
      </c>
      <c r="H1331" s="38">
        <f t="shared" si="211"/>
        <v>1.039355993270874E-4</v>
      </c>
      <c r="I1331" s="6">
        <f t="shared" si="212"/>
        <v>15000</v>
      </c>
      <c r="J1331" s="6">
        <f t="shared" si="213"/>
        <v>1.559033989906311</v>
      </c>
      <c r="K1331" s="6">
        <f t="shared" ca="1" si="214"/>
        <v>4.0925075549949481E-5</v>
      </c>
    </row>
    <row r="1332" spans="1:11">
      <c r="A1332" s="39">
        <f t="shared" ca="1" si="206"/>
        <v>110.75068493150685</v>
      </c>
      <c r="B1332" s="20">
        <v>85376</v>
      </c>
      <c r="C1332" s="42">
        <f t="shared" si="205"/>
        <v>2.3283064365386963E-8</v>
      </c>
      <c r="D1332">
        <f t="shared" si="207"/>
        <v>144</v>
      </c>
      <c r="E1332" s="44">
        <f t="shared" si="208"/>
        <v>3.3527612686157227E-6</v>
      </c>
      <c r="F1332" s="45">
        <f t="shared" si="209"/>
        <v>1.0058283805847168E-4</v>
      </c>
      <c r="G1332" s="40">
        <f t="shared" ca="1" si="210"/>
        <v>20929849.990323931</v>
      </c>
      <c r="H1332" s="38">
        <f t="shared" si="211"/>
        <v>1.0058283805847168E-4</v>
      </c>
      <c r="I1332" s="6">
        <f t="shared" si="212"/>
        <v>15000</v>
      </c>
      <c r="J1332" s="6">
        <f t="shared" si="213"/>
        <v>1.5087425708770752</v>
      </c>
      <c r="K1332" s="6">
        <f t="shared" ca="1" si="214"/>
        <v>3.9295870345336467E-5</v>
      </c>
    </row>
    <row r="1333" spans="1:11">
      <c r="A1333" s="39">
        <f t="shared" ca="1" si="206"/>
        <v>110.83561643835617</v>
      </c>
      <c r="B1333" s="20">
        <v>85407</v>
      </c>
      <c r="C1333" s="42">
        <f t="shared" si="205"/>
        <v>2.3283064365386963E-8</v>
      </c>
      <c r="D1333">
        <f t="shared" si="207"/>
        <v>144</v>
      </c>
      <c r="E1333" s="44">
        <f t="shared" si="208"/>
        <v>3.3527612686157227E-6</v>
      </c>
      <c r="F1333" s="45">
        <f t="shared" si="209"/>
        <v>1.039355993270874E-4</v>
      </c>
      <c r="G1333" s="40">
        <f t="shared" ca="1" si="210"/>
        <v>20929849.990427867</v>
      </c>
      <c r="H1333" s="38">
        <f t="shared" si="211"/>
        <v>1.039355993270874E-4</v>
      </c>
      <c r="I1333" s="6">
        <f t="shared" si="212"/>
        <v>15000</v>
      </c>
      <c r="J1333" s="6">
        <f t="shared" si="213"/>
        <v>1.559033989906311</v>
      </c>
      <c r="K1333" s="6">
        <f t="shared" ca="1" si="214"/>
        <v>4.0278362686173665E-5</v>
      </c>
    </row>
    <row r="1334" spans="1:11">
      <c r="A1334" s="39">
        <f t="shared" ca="1" si="206"/>
        <v>110.91780821917808</v>
      </c>
      <c r="B1334" s="20">
        <v>85437</v>
      </c>
      <c r="C1334" s="42">
        <f t="shared" si="205"/>
        <v>2.3283064365386963E-8</v>
      </c>
      <c r="D1334">
        <f t="shared" si="207"/>
        <v>144</v>
      </c>
      <c r="E1334" s="44">
        <f t="shared" si="208"/>
        <v>3.3527612686157227E-6</v>
      </c>
      <c r="F1334" s="45">
        <f t="shared" si="209"/>
        <v>1.0058283805847168E-4</v>
      </c>
      <c r="G1334" s="40">
        <f t="shared" ca="1" si="210"/>
        <v>20929849.990528449</v>
      </c>
      <c r="H1334" s="38">
        <f t="shared" si="211"/>
        <v>1.0058283805847168E-4</v>
      </c>
      <c r="I1334" s="6">
        <f t="shared" si="212"/>
        <v>15000</v>
      </c>
      <c r="J1334" s="6">
        <f t="shared" si="213"/>
        <v>1.5087425708770752</v>
      </c>
      <c r="K1334" s="6">
        <f t="shared" ca="1" si="214"/>
        <v>3.8674902772177593E-5</v>
      </c>
    </row>
    <row r="1335" spans="1:11">
      <c r="A1335" s="39">
        <f t="shared" ca="1" si="206"/>
        <v>111.0027397260274</v>
      </c>
      <c r="B1335" s="20">
        <v>85468</v>
      </c>
      <c r="C1335" s="42">
        <f t="shared" si="205"/>
        <v>2.3283064365386963E-8</v>
      </c>
      <c r="D1335">
        <f t="shared" si="207"/>
        <v>144</v>
      </c>
      <c r="E1335" s="44">
        <f t="shared" si="208"/>
        <v>3.3527612686157227E-6</v>
      </c>
      <c r="F1335" s="45">
        <f t="shared" si="209"/>
        <v>1.039355993270874E-4</v>
      </c>
      <c r="G1335" s="40">
        <f t="shared" ca="1" si="210"/>
        <v>20929849.990632385</v>
      </c>
      <c r="H1335" s="38">
        <f t="shared" si="211"/>
        <v>1.039355993270874E-4</v>
      </c>
      <c r="I1335" s="6">
        <f t="shared" si="212"/>
        <v>15000</v>
      </c>
      <c r="J1335" s="6">
        <f t="shared" si="213"/>
        <v>1.559033989906311</v>
      </c>
      <c r="K1335" s="6">
        <f t="shared" ca="1" si="214"/>
        <v>3.9641869413261228E-5</v>
      </c>
    </row>
    <row r="1336" spans="1:11">
      <c r="A1336" s="39">
        <f t="shared" ca="1" si="206"/>
        <v>111.08767123287672</v>
      </c>
      <c r="B1336" s="20">
        <v>85499</v>
      </c>
      <c r="C1336" s="42">
        <f t="shared" si="205"/>
        <v>2.3283064365386963E-8</v>
      </c>
      <c r="D1336">
        <f t="shared" si="207"/>
        <v>144</v>
      </c>
      <c r="E1336" s="44">
        <f t="shared" si="208"/>
        <v>3.3527612686157227E-6</v>
      </c>
      <c r="F1336" s="45">
        <f t="shared" si="209"/>
        <v>1.039355993270874E-4</v>
      </c>
      <c r="G1336" s="40">
        <f t="shared" ca="1" si="210"/>
        <v>20929849.990736321</v>
      </c>
      <c r="H1336" s="38">
        <f t="shared" si="211"/>
        <v>1.039355993270874E-4</v>
      </c>
      <c r="I1336" s="6">
        <f t="shared" si="212"/>
        <v>15000</v>
      </c>
      <c r="J1336" s="6">
        <f t="shared" si="213"/>
        <v>1.559033989906311</v>
      </c>
      <c r="K1336" s="6">
        <f t="shared" ca="1" si="214"/>
        <v>3.9322270231350237E-5</v>
      </c>
    </row>
    <row r="1337" spans="1:11">
      <c r="A1337" s="39">
        <f t="shared" ca="1" si="206"/>
        <v>111.16438356164383</v>
      </c>
      <c r="B1337" s="20">
        <v>85527</v>
      </c>
      <c r="C1337" s="42">
        <f t="shared" si="205"/>
        <v>2.3283064365386963E-8</v>
      </c>
      <c r="D1337">
        <f t="shared" si="207"/>
        <v>144</v>
      </c>
      <c r="E1337" s="44">
        <f t="shared" si="208"/>
        <v>3.3527612686157227E-6</v>
      </c>
      <c r="F1337" s="45">
        <f t="shared" si="209"/>
        <v>9.3877315521240234E-5</v>
      </c>
      <c r="G1337" s="40">
        <f t="shared" ca="1" si="210"/>
        <v>20929849.990830198</v>
      </c>
      <c r="H1337" s="38">
        <f t="shared" si="211"/>
        <v>9.3877315521240234E-5</v>
      </c>
      <c r="I1337" s="6">
        <f t="shared" si="212"/>
        <v>15000</v>
      </c>
      <c r="J1337" s="6">
        <f t="shared" si="213"/>
        <v>1.4081597328186035</v>
      </c>
      <c r="K1337" s="6">
        <f t="shared" ca="1" si="214"/>
        <v>3.5258155731717859E-5</v>
      </c>
    </row>
    <row r="1338" spans="1:11">
      <c r="A1338" s="39">
        <f t="shared" ca="1" si="206"/>
        <v>111.24931506849315</v>
      </c>
      <c r="B1338" s="20">
        <v>85558</v>
      </c>
      <c r="C1338" s="42">
        <f t="shared" si="205"/>
        <v>2.3283064365386963E-8</v>
      </c>
      <c r="D1338">
        <f t="shared" si="207"/>
        <v>144</v>
      </c>
      <c r="E1338" s="44">
        <f t="shared" si="208"/>
        <v>3.3527612686157227E-6</v>
      </c>
      <c r="F1338" s="45">
        <f t="shared" si="209"/>
        <v>1.039355993270874E-4</v>
      </c>
      <c r="G1338" s="40">
        <f t="shared" ca="1" si="210"/>
        <v>20929849.990934134</v>
      </c>
      <c r="H1338" s="38">
        <f t="shared" si="211"/>
        <v>1.039355993270874E-4</v>
      </c>
      <c r="I1338" s="6">
        <f t="shared" si="212"/>
        <v>15000</v>
      </c>
      <c r="J1338" s="6">
        <f t="shared" si="213"/>
        <v>1.559033989906311</v>
      </c>
      <c r="K1338" s="6">
        <f t="shared" ca="1" si="214"/>
        <v>3.872110219927248E-5</v>
      </c>
    </row>
    <row r="1339" spans="1:11">
      <c r="A1339" s="39">
        <f t="shared" ca="1" si="206"/>
        <v>111.33150684931506</v>
      </c>
      <c r="B1339" s="20">
        <v>85588</v>
      </c>
      <c r="C1339" s="42">
        <f t="shared" si="205"/>
        <v>2.3283064365386963E-8</v>
      </c>
      <c r="D1339">
        <f t="shared" si="207"/>
        <v>144</v>
      </c>
      <c r="E1339" s="44">
        <f t="shared" si="208"/>
        <v>3.3527612686157227E-6</v>
      </c>
      <c r="F1339" s="45">
        <f t="shared" si="209"/>
        <v>1.0058283805847168E-4</v>
      </c>
      <c r="G1339" s="40">
        <f t="shared" ca="1" si="210"/>
        <v>20929849.991034716</v>
      </c>
      <c r="H1339" s="38">
        <f t="shared" si="211"/>
        <v>1.0058283805847168E-4</v>
      </c>
      <c r="I1339" s="6">
        <f t="shared" si="212"/>
        <v>15000</v>
      </c>
      <c r="J1339" s="6">
        <f t="shared" si="213"/>
        <v>1.5087425708770752</v>
      </c>
      <c r="K1339" s="6">
        <f t="shared" ca="1" si="214"/>
        <v>3.7179635986109064E-5</v>
      </c>
    </row>
    <row r="1340" spans="1:11">
      <c r="A1340" s="39">
        <f t="shared" ca="1" si="206"/>
        <v>111.41643835616438</v>
      </c>
      <c r="B1340" s="20">
        <v>85619</v>
      </c>
      <c r="C1340" s="42">
        <f t="shared" si="205"/>
        <v>2.3283064365386963E-8</v>
      </c>
      <c r="D1340">
        <f t="shared" si="207"/>
        <v>144</v>
      </c>
      <c r="E1340" s="44">
        <f t="shared" si="208"/>
        <v>3.3527612686157227E-6</v>
      </c>
      <c r="F1340" s="45">
        <f t="shared" si="209"/>
        <v>1.039355993270874E-4</v>
      </c>
      <c r="G1340" s="40">
        <f t="shared" ca="1" si="210"/>
        <v>20929849.991138652</v>
      </c>
      <c r="H1340" s="38">
        <f t="shared" si="211"/>
        <v>1.039355993270874E-4</v>
      </c>
      <c r="I1340" s="6">
        <f t="shared" si="212"/>
        <v>15000</v>
      </c>
      <c r="J1340" s="6">
        <f t="shared" si="213"/>
        <v>1.559033989906311</v>
      </c>
      <c r="K1340" s="6">
        <f t="shared" ca="1" si="214"/>
        <v>3.8109217320494815E-5</v>
      </c>
    </row>
    <row r="1341" spans="1:11">
      <c r="A1341" s="39">
        <f t="shared" ca="1" si="206"/>
        <v>111.49863013698631</v>
      </c>
      <c r="B1341" s="20">
        <v>85649</v>
      </c>
      <c r="C1341" s="42">
        <f t="shared" si="205"/>
        <v>2.3283064365386963E-8</v>
      </c>
      <c r="D1341">
        <f t="shared" si="207"/>
        <v>144</v>
      </c>
      <c r="E1341" s="44">
        <f t="shared" si="208"/>
        <v>3.3527612686157227E-6</v>
      </c>
      <c r="F1341" s="45">
        <f t="shared" si="209"/>
        <v>1.0058283805847168E-4</v>
      </c>
      <c r="G1341" s="40">
        <f t="shared" ca="1" si="210"/>
        <v>20929849.991239235</v>
      </c>
      <c r="H1341" s="38">
        <f t="shared" si="211"/>
        <v>1.0058283805847168E-4</v>
      </c>
      <c r="I1341" s="6">
        <f t="shared" si="212"/>
        <v>15000</v>
      </c>
      <c r="J1341" s="6">
        <f t="shared" si="213"/>
        <v>1.5087425708770752</v>
      </c>
      <c r="K1341" s="6">
        <f t="shared" ca="1" si="214"/>
        <v>3.6592109914633098E-5</v>
      </c>
    </row>
    <row r="1342" spans="1:11">
      <c r="A1342" s="39">
        <f t="shared" ca="1" si="206"/>
        <v>111.58356164383562</v>
      </c>
      <c r="B1342" s="20">
        <v>85680</v>
      </c>
      <c r="C1342" s="42">
        <f t="shared" si="205"/>
        <v>2.3283064365386963E-8</v>
      </c>
      <c r="D1342">
        <f t="shared" si="207"/>
        <v>144</v>
      </c>
      <c r="E1342" s="44">
        <f t="shared" si="208"/>
        <v>3.3527612686157227E-6</v>
      </c>
      <c r="F1342" s="45">
        <f t="shared" si="209"/>
        <v>1.039355993270874E-4</v>
      </c>
      <c r="G1342" s="40">
        <f t="shared" ca="1" si="210"/>
        <v>20929849.99134317</v>
      </c>
      <c r="H1342" s="38">
        <f t="shared" si="211"/>
        <v>1.039355993270874E-4</v>
      </c>
      <c r="I1342" s="6">
        <f t="shared" si="212"/>
        <v>15000</v>
      </c>
      <c r="J1342" s="6">
        <f t="shared" si="213"/>
        <v>1.559033989906311</v>
      </c>
      <c r="K1342" s="6">
        <f t="shared" ca="1" si="214"/>
        <v>3.7507001668149483E-5</v>
      </c>
    </row>
    <row r="1343" spans="1:11">
      <c r="A1343" s="39">
        <f t="shared" ca="1" si="206"/>
        <v>111.66849315068494</v>
      </c>
      <c r="B1343" s="20">
        <v>85711</v>
      </c>
      <c r="C1343" s="42">
        <f t="shared" si="205"/>
        <v>2.3283064365386963E-8</v>
      </c>
      <c r="D1343">
        <f t="shared" si="207"/>
        <v>144</v>
      </c>
      <c r="E1343" s="44">
        <f t="shared" si="208"/>
        <v>3.3527612686157227E-6</v>
      </c>
      <c r="F1343" s="45">
        <f t="shared" si="209"/>
        <v>1.039355993270874E-4</v>
      </c>
      <c r="G1343" s="40">
        <f t="shared" ca="1" si="210"/>
        <v>20929849.991447106</v>
      </c>
      <c r="H1343" s="38">
        <f t="shared" si="211"/>
        <v>1.039355993270874E-4</v>
      </c>
      <c r="I1343" s="6">
        <f t="shared" si="212"/>
        <v>15000</v>
      </c>
      <c r="J1343" s="6">
        <f t="shared" si="213"/>
        <v>1.559033989906311</v>
      </c>
      <c r="K1343" s="6">
        <f t="shared" ca="1" si="214"/>
        <v>3.7204614136317686E-5</v>
      </c>
    </row>
    <row r="1344" spans="1:11">
      <c r="A1344" s="39">
        <f t="shared" ca="1" si="206"/>
        <v>111.75068493150685</v>
      </c>
      <c r="B1344" s="20">
        <v>85741</v>
      </c>
      <c r="C1344" s="42">
        <f t="shared" si="205"/>
        <v>2.3283064365386963E-8</v>
      </c>
      <c r="D1344">
        <f t="shared" si="207"/>
        <v>144</v>
      </c>
      <c r="E1344" s="44">
        <f t="shared" si="208"/>
        <v>3.3527612686157227E-6</v>
      </c>
      <c r="F1344" s="45">
        <f t="shared" si="209"/>
        <v>1.0058283805847168E-4</v>
      </c>
      <c r="G1344" s="40">
        <f t="shared" ca="1" si="210"/>
        <v>20929849.991547689</v>
      </c>
      <c r="H1344" s="38">
        <f t="shared" si="211"/>
        <v>1.0058283805847168E-4</v>
      </c>
      <c r="I1344" s="6">
        <f t="shared" si="212"/>
        <v>15000</v>
      </c>
      <c r="J1344" s="6">
        <f t="shared" si="213"/>
        <v>1.5087425708770752</v>
      </c>
      <c r="K1344" s="6">
        <f t="shared" ca="1" si="214"/>
        <v>3.5723518495760395E-5</v>
      </c>
    </row>
    <row r="1345" spans="1:11">
      <c r="A1345" s="39">
        <f t="shared" ca="1" si="206"/>
        <v>111.83561643835617</v>
      </c>
      <c r="B1345" s="20">
        <v>85772</v>
      </c>
      <c r="C1345" s="42">
        <f t="shared" si="205"/>
        <v>2.3283064365386963E-8</v>
      </c>
      <c r="D1345">
        <f t="shared" si="207"/>
        <v>144</v>
      </c>
      <c r="E1345" s="44">
        <f t="shared" si="208"/>
        <v>3.3527612686157227E-6</v>
      </c>
      <c r="F1345" s="45">
        <f t="shared" si="209"/>
        <v>1.039355993270874E-4</v>
      </c>
      <c r="G1345" s="40">
        <f t="shared" ca="1" si="210"/>
        <v>20929849.991651624</v>
      </c>
      <c r="H1345" s="38">
        <f t="shared" si="211"/>
        <v>1.039355993270874E-4</v>
      </c>
      <c r="I1345" s="6">
        <f t="shared" si="212"/>
        <v>15000</v>
      </c>
      <c r="J1345" s="6">
        <f t="shared" si="213"/>
        <v>1.559033989906311</v>
      </c>
      <c r="K1345" s="6">
        <f t="shared" ca="1" si="214"/>
        <v>3.6616693351066939E-5</v>
      </c>
    </row>
    <row r="1346" spans="1:11">
      <c r="A1346" s="39">
        <f t="shared" ca="1" si="206"/>
        <v>111.91780821917808</v>
      </c>
      <c r="B1346" s="20">
        <v>85802</v>
      </c>
      <c r="C1346" s="42">
        <f t="shared" si="205"/>
        <v>2.3283064365386963E-8</v>
      </c>
      <c r="D1346">
        <f t="shared" si="207"/>
        <v>144</v>
      </c>
      <c r="E1346" s="44">
        <f t="shared" si="208"/>
        <v>3.3527612686157227E-6</v>
      </c>
      <c r="F1346" s="45">
        <f t="shared" si="209"/>
        <v>1.0058283805847168E-4</v>
      </c>
      <c r="G1346" s="40">
        <f t="shared" ca="1" si="210"/>
        <v>20929849.991752207</v>
      </c>
      <c r="H1346" s="38">
        <f t="shared" si="211"/>
        <v>1.0058283805847168E-4</v>
      </c>
      <c r="I1346" s="6">
        <f t="shared" si="212"/>
        <v>15000</v>
      </c>
      <c r="J1346" s="6">
        <f t="shared" si="213"/>
        <v>1.5087425708770752</v>
      </c>
      <c r="K1346" s="6">
        <f t="shared" ca="1" si="214"/>
        <v>3.5159002520161421E-5</v>
      </c>
    </row>
    <row r="1347" spans="1:11">
      <c r="A1347" s="39">
        <f t="shared" ca="1" si="206"/>
        <v>112.0027397260274</v>
      </c>
      <c r="B1347" s="20">
        <v>85833</v>
      </c>
      <c r="C1347" s="42">
        <f t="shared" si="205"/>
        <v>2.3283064365386963E-8</v>
      </c>
      <c r="D1347">
        <f t="shared" si="207"/>
        <v>144</v>
      </c>
      <c r="E1347" s="44">
        <f t="shared" si="208"/>
        <v>3.3527612686157227E-6</v>
      </c>
      <c r="F1347" s="45">
        <f t="shared" si="209"/>
        <v>1.039355993270874E-4</v>
      </c>
      <c r="G1347" s="40">
        <f t="shared" ca="1" si="210"/>
        <v>20929849.991856143</v>
      </c>
      <c r="H1347" s="38">
        <f t="shared" si="211"/>
        <v>1.039355993270874E-4</v>
      </c>
      <c r="I1347" s="6">
        <f t="shared" si="212"/>
        <v>15000</v>
      </c>
      <c r="J1347" s="6">
        <f t="shared" si="213"/>
        <v>1.559033989906311</v>
      </c>
      <c r="K1347" s="6">
        <f t="shared" ca="1" si="214"/>
        <v>3.6038063102964724E-5</v>
      </c>
    </row>
    <row r="1348" spans="1:11">
      <c r="A1348" s="39">
        <f t="shared" ca="1" si="206"/>
        <v>112.08767123287672</v>
      </c>
      <c r="B1348" s="20">
        <v>85864</v>
      </c>
      <c r="C1348" s="42">
        <f t="shared" ref="C1348:C1411" si="215">C1300/2</f>
        <v>2.3283064365386963E-8</v>
      </c>
      <c r="D1348">
        <f t="shared" si="207"/>
        <v>144</v>
      </c>
      <c r="E1348" s="44">
        <f t="shared" si="208"/>
        <v>3.3527612686157227E-6</v>
      </c>
      <c r="F1348" s="45">
        <f t="shared" si="209"/>
        <v>1.039355993270874E-4</v>
      </c>
      <c r="G1348" s="40">
        <f t="shared" ca="1" si="210"/>
        <v>20929849.991960078</v>
      </c>
      <c r="H1348" s="38">
        <f t="shared" si="211"/>
        <v>1.039355993270874E-4</v>
      </c>
      <c r="I1348" s="6">
        <f t="shared" si="212"/>
        <v>15000</v>
      </c>
      <c r="J1348" s="6">
        <f t="shared" si="213"/>
        <v>1.559033989906311</v>
      </c>
      <c r="K1348" s="6">
        <f t="shared" ca="1" si="214"/>
        <v>3.5747518392136551E-5</v>
      </c>
    </row>
    <row r="1349" spans="1:11">
      <c r="A1349" s="39">
        <f t="shared" ref="A1349:A1412" ca="1" si="216">(B1349-$B$3)/365</f>
        <v>112.16438356164383</v>
      </c>
      <c r="B1349" s="20">
        <v>85892</v>
      </c>
      <c r="C1349" s="42">
        <f t="shared" si="215"/>
        <v>2.3283064365386963E-8</v>
      </c>
      <c r="D1349">
        <f t="shared" ref="D1349:D1412" si="217">(60/10)*24</f>
        <v>144</v>
      </c>
      <c r="E1349" s="44">
        <f t="shared" ref="E1349:E1412" si="218">C1349*D1349</f>
        <v>3.3527612686157227E-6</v>
      </c>
      <c r="F1349" s="45">
        <f t="shared" ref="F1349:F1412" si="219">(B1349-B1348)*E1349</f>
        <v>9.3877315521240234E-5</v>
      </c>
      <c r="G1349" s="40">
        <f t="shared" ref="G1349:G1412" ca="1" si="220">G1348+F1349</f>
        <v>20929849.992053956</v>
      </c>
      <c r="H1349" s="38">
        <f t="shared" ref="H1349:H1412" si="221">F1349</f>
        <v>9.3877315521240234E-5</v>
      </c>
      <c r="I1349" s="6">
        <f t="shared" ref="I1349:I1412" si="222">$I$3</f>
        <v>15000</v>
      </c>
      <c r="J1349" s="6">
        <f t="shared" ref="J1349:J1412" si="223">H1349*I1349</f>
        <v>1.4081597328186035</v>
      </c>
      <c r="K1349" s="6">
        <f t="shared" ref="K1349:K1412" ca="1" si="224">J1349/(1+$K$3)^A1349</f>
        <v>3.2052868847016269E-5</v>
      </c>
    </row>
    <row r="1350" spans="1:11">
      <c r="A1350" s="39">
        <f t="shared" ca="1" si="216"/>
        <v>112.24931506849315</v>
      </c>
      <c r="B1350" s="20">
        <v>85923</v>
      </c>
      <c r="C1350" s="42">
        <f t="shared" si="215"/>
        <v>2.3283064365386963E-8</v>
      </c>
      <c r="D1350">
        <f t="shared" si="217"/>
        <v>144</v>
      </c>
      <c r="E1350" s="44">
        <f t="shared" si="218"/>
        <v>3.3527612686157227E-6</v>
      </c>
      <c r="F1350" s="45">
        <f t="shared" si="219"/>
        <v>1.039355993270874E-4</v>
      </c>
      <c r="G1350" s="40">
        <f t="shared" ca="1" si="220"/>
        <v>20929849.992157891</v>
      </c>
      <c r="H1350" s="38">
        <f t="shared" si="221"/>
        <v>1.039355993270874E-4</v>
      </c>
      <c r="I1350" s="6">
        <f t="shared" si="222"/>
        <v>15000</v>
      </c>
      <c r="J1350" s="6">
        <f t="shared" si="223"/>
        <v>1.559033989906311</v>
      </c>
      <c r="K1350" s="6">
        <f t="shared" ca="1" si="224"/>
        <v>3.5201001999338646E-5</v>
      </c>
    </row>
    <row r="1351" spans="1:11">
      <c r="A1351" s="39">
        <f t="shared" ca="1" si="216"/>
        <v>112.33150684931506</v>
      </c>
      <c r="B1351" s="20">
        <v>85953</v>
      </c>
      <c r="C1351" s="42">
        <f t="shared" si="215"/>
        <v>2.3283064365386963E-8</v>
      </c>
      <c r="D1351">
        <f t="shared" si="217"/>
        <v>144</v>
      </c>
      <c r="E1351" s="44">
        <f t="shared" si="218"/>
        <v>3.3527612686157227E-6</v>
      </c>
      <c r="F1351" s="45">
        <f t="shared" si="219"/>
        <v>1.0058283805847168E-4</v>
      </c>
      <c r="G1351" s="40">
        <f t="shared" ca="1" si="220"/>
        <v>20929849.992258474</v>
      </c>
      <c r="H1351" s="38">
        <f t="shared" si="221"/>
        <v>1.0058283805847168E-4</v>
      </c>
      <c r="I1351" s="6">
        <f t="shared" si="222"/>
        <v>15000</v>
      </c>
      <c r="J1351" s="6">
        <f t="shared" si="223"/>
        <v>1.5087425708770752</v>
      </c>
      <c r="K1351" s="6">
        <f t="shared" ca="1" si="224"/>
        <v>3.3799669078280999E-5</v>
      </c>
    </row>
    <row r="1352" spans="1:11">
      <c r="A1352" s="39">
        <f t="shared" ca="1" si="216"/>
        <v>112.41643835616438</v>
      </c>
      <c r="B1352" s="20">
        <v>85984</v>
      </c>
      <c r="C1352" s="42">
        <f t="shared" si="215"/>
        <v>2.3283064365386963E-8</v>
      </c>
      <c r="D1352">
        <f t="shared" si="217"/>
        <v>144</v>
      </c>
      <c r="E1352" s="44">
        <f t="shared" si="218"/>
        <v>3.3527612686157227E-6</v>
      </c>
      <c r="F1352" s="45">
        <f t="shared" si="219"/>
        <v>1.039355993270874E-4</v>
      </c>
      <c r="G1352" s="40">
        <f t="shared" ca="1" si="220"/>
        <v>20929849.99236241</v>
      </c>
      <c r="H1352" s="38">
        <f t="shared" si="221"/>
        <v>1.039355993270874E-4</v>
      </c>
      <c r="I1352" s="6">
        <f t="shared" si="222"/>
        <v>15000</v>
      </c>
      <c r="J1352" s="6">
        <f t="shared" si="223"/>
        <v>1.559033989906311</v>
      </c>
      <c r="K1352" s="6">
        <f t="shared" ca="1" si="224"/>
        <v>3.4644743018631684E-5</v>
      </c>
    </row>
    <row r="1353" spans="1:11">
      <c r="A1353" s="39">
        <f t="shared" ca="1" si="216"/>
        <v>112.49863013698631</v>
      </c>
      <c r="B1353" s="20">
        <v>86014</v>
      </c>
      <c r="C1353" s="42">
        <f t="shared" si="215"/>
        <v>2.3283064365386963E-8</v>
      </c>
      <c r="D1353">
        <f t="shared" si="217"/>
        <v>144</v>
      </c>
      <c r="E1353" s="44">
        <f t="shared" si="218"/>
        <v>3.3527612686157227E-6</v>
      </c>
      <c r="F1353" s="45">
        <f t="shared" si="219"/>
        <v>1.0058283805847168E-4</v>
      </c>
      <c r="G1353" s="40">
        <f t="shared" ca="1" si="220"/>
        <v>20929849.992462993</v>
      </c>
      <c r="H1353" s="38">
        <f t="shared" si="221"/>
        <v>1.0058283805847168E-4</v>
      </c>
      <c r="I1353" s="6">
        <f t="shared" si="222"/>
        <v>15000</v>
      </c>
      <c r="J1353" s="6">
        <f t="shared" si="223"/>
        <v>1.5087425708770752</v>
      </c>
      <c r="K1353" s="6">
        <f t="shared" ca="1" si="224"/>
        <v>3.3265554467848243E-5</v>
      </c>
    </row>
    <row r="1354" spans="1:11">
      <c r="A1354" s="39">
        <f t="shared" ca="1" si="216"/>
        <v>112.58356164383562</v>
      </c>
      <c r="B1354" s="20">
        <v>86045</v>
      </c>
      <c r="C1354" s="42">
        <f t="shared" si="215"/>
        <v>2.3283064365386963E-8</v>
      </c>
      <c r="D1354">
        <f t="shared" si="217"/>
        <v>144</v>
      </c>
      <c r="E1354" s="44">
        <f t="shared" si="218"/>
        <v>3.3527612686157227E-6</v>
      </c>
      <c r="F1354" s="45">
        <f t="shared" si="219"/>
        <v>1.039355993270874E-4</v>
      </c>
      <c r="G1354" s="40">
        <f t="shared" ca="1" si="220"/>
        <v>20929849.992566928</v>
      </c>
      <c r="H1354" s="38">
        <f t="shared" si="221"/>
        <v>1.039355993270874E-4</v>
      </c>
      <c r="I1354" s="6">
        <f t="shared" si="222"/>
        <v>15000</v>
      </c>
      <c r="J1354" s="6">
        <f t="shared" si="223"/>
        <v>1.559033989906311</v>
      </c>
      <c r="K1354" s="6">
        <f t="shared" ca="1" si="224"/>
        <v>3.4097274243772293E-5</v>
      </c>
    </row>
    <row r="1355" spans="1:11">
      <c r="A1355" s="39">
        <f t="shared" ca="1" si="216"/>
        <v>112.66849315068494</v>
      </c>
      <c r="B1355" s="20">
        <v>86076</v>
      </c>
      <c r="C1355" s="42">
        <f t="shared" si="215"/>
        <v>2.3283064365386963E-8</v>
      </c>
      <c r="D1355">
        <f t="shared" si="217"/>
        <v>144</v>
      </c>
      <c r="E1355" s="44">
        <f t="shared" si="218"/>
        <v>3.3527612686157227E-6</v>
      </c>
      <c r="F1355" s="45">
        <f t="shared" si="219"/>
        <v>1.039355993270874E-4</v>
      </c>
      <c r="G1355" s="40">
        <f t="shared" ca="1" si="220"/>
        <v>20929849.992670864</v>
      </c>
      <c r="H1355" s="38">
        <f t="shared" si="221"/>
        <v>1.039355993270874E-4</v>
      </c>
      <c r="I1355" s="6">
        <f t="shared" si="222"/>
        <v>15000</v>
      </c>
      <c r="J1355" s="6">
        <f t="shared" si="223"/>
        <v>1.559033989906311</v>
      </c>
      <c r="K1355" s="6">
        <f t="shared" ca="1" si="224"/>
        <v>3.3822376487561561E-5</v>
      </c>
    </row>
    <row r="1356" spans="1:11">
      <c r="A1356" s="39">
        <f t="shared" ca="1" si="216"/>
        <v>112.75068493150685</v>
      </c>
      <c r="B1356" s="20">
        <v>86106</v>
      </c>
      <c r="C1356" s="42">
        <f t="shared" si="215"/>
        <v>2.3283064365386963E-8</v>
      </c>
      <c r="D1356">
        <f t="shared" si="217"/>
        <v>144</v>
      </c>
      <c r="E1356" s="44">
        <f t="shared" si="218"/>
        <v>3.3527612686157227E-6</v>
      </c>
      <c r="F1356" s="45">
        <f t="shared" si="219"/>
        <v>1.0058283805847168E-4</v>
      </c>
      <c r="G1356" s="40">
        <f t="shared" ca="1" si="220"/>
        <v>20929849.992771447</v>
      </c>
      <c r="H1356" s="38">
        <f t="shared" si="221"/>
        <v>1.0058283805847168E-4</v>
      </c>
      <c r="I1356" s="6">
        <f t="shared" si="222"/>
        <v>15000</v>
      </c>
      <c r="J1356" s="6">
        <f t="shared" si="223"/>
        <v>1.5087425708770752</v>
      </c>
      <c r="K1356" s="6">
        <f t="shared" ca="1" si="224"/>
        <v>3.2475925905236756E-5</v>
      </c>
    </row>
    <row r="1357" spans="1:11">
      <c r="A1357" s="39">
        <f t="shared" ca="1" si="216"/>
        <v>112.83561643835617</v>
      </c>
      <c r="B1357" s="20">
        <v>86137</v>
      </c>
      <c r="C1357" s="42">
        <f t="shared" si="215"/>
        <v>2.3283064365386963E-8</v>
      </c>
      <c r="D1357">
        <f t="shared" si="217"/>
        <v>144</v>
      </c>
      <c r="E1357" s="44">
        <f t="shared" si="218"/>
        <v>3.3527612686157227E-6</v>
      </c>
      <c r="F1357" s="45">
        <f t="shared" si="219"/>
        <v>1.039355993270874E-4</v>
      </c>
      <c r="G1357" s="40">
        <f t="shared" ca="1" si="220"/>
        <v>20929849.992875382</v>
      </c>
      <c r="H1357" s="38">
        <f t="shared" si="221"/>
        <v>1.039355993270874E-4</v>
      </c>
      <c r="I1357" s="6">
        <f t="shared" si="222"/>
        <v>15000</v>
      </c>
      <c r="J1357" s="6">
        <f t="shared" si="223"/>
        <v>1.559033989906311</v>
      </c>
      <c r="K1357" s="6">
        <f t="shared" ca="1" si="224"/>
        <v>3.3287903046424526E-5</v>
      </c>
    </row>
    <row r="1358" spans="1:11">
      <c r="A1358" s="39">
        <f t="shared" ca="1" si="216"/>
        <v>112.91780821917808</v>
      </c>
      <c r="B1358" s="20">
        <v>86167</v>
      </c>
      <c r="C1358" s="42">
        <f t="shared" si="215"/>
        <v>2.3283064365386963E-8</v>
      </c>
      <c r="D1358">
        <f t="shared" si="217"/>
        <v>144</v>
      </c>
      <c r="E1358" s="44">
        <f t="shared" si="218"/>
        <v>3.3527612686157227E-6</v>
      </c>
      <c r="F1358" s="45">
        <f t="shared" si="219"/>
        <v>1.0058283805847168E-4</v>
      </c>
      <c r="G1358" s="40">
        <f t="shared" ca="1" si="220"/>
        <v>20929849.992975965</v>
      </c>
      <c r="H1358" s="38">
        <f t="shared" si="221"/>
        <v>1.0058283805847168E-4</v>
      </c>
      <c r="I1358" s="6">
        <f t="shared" si="222"/>
        <v>15000</v>
      </c>
      <c r="J1358" s="6">
        <f t="shared" si="223"/>
        <v>1.5087425708770752</v>
      </c>
      <c r="K1358" s="6">
        <f t="shared" ca="1" si="224"/>
        <v>3.1962729563783142E-5</v>
      </c>
    </row>
    <row r="1359" spans="1:11">
      <c r="A1359" s="39">
        <f t="shared" ca="1" si="216"/>
        <v>113.0027397260274</v>
      </c>
      <c r="B1359" s="20">
        <v>86198</v>
      </c>
      <c r="C1359" s="42">
        <f t="shared" si="215"/>
        <v>2.3283064365386963E-8</v>
      </c>
      <c r="D1359">
        <f t="shared" si="217"/>
        <v>144</v>
      </c>
      <c r="E1359" s="44">
        <f t="shared" si="218"/>
        <v>3.3527612686157227E-6</v>
      </c>
      <c r="F1359" s="45">
        <f t="shared" si="219"/>
        <v>1.039355993270874E-4</v>
      </c>
      <c r="G1359" s="40">
        <f t="shared" ca="1" si="220"/>
        <v>20929849.993079901</v>
      </c>
      <c r="H1359" s="38">
        <f t="shared" si="221"/>
        <v>1.039355993270874E-4</v>
      </c>
      <c r="I1359" s="6">
        <f t="shared" si="222"/>
        <v>15000</v>
      </c>
      <c r="J1359" s="6">
        <f t="shared" si="223"/>
        <v>1.559033989906311</v>
      </c>
      <c r="K1359" s="6">
        <f t="shared" ca="1" si="224"/>
        <v>3.2761875548149783E-5</v>
      </c>
    </row>
    <row r="1360" spans="1:11">
      <c r="A1360" s="39">
        <f t="shared" ca="1" si="216"/>
        <v>113.08767123287672</v>
      </c>
      <c r="B1360" s="20">
        <v>86229</v>
      </c>
      <c r="C1360" s="42">
        <f t="shared" si="215"/>
        <v>2.3283064365386963E-8</v>
      </c>
      <c r="D1360">
        <f t="shared" si="217"/>
        <v>144</v>
      </c>
      <c r="E1360" s="44">
        <f t="shared" si="218"/>
        <v>3.3527612686157227E-6</v>
      </c>
      <c r="F1360" s="45">
        <f t="shared" si="219"/>
        <v>1.039355993270874E-4</v>
      </c>
      <c r="G1360" s="40">
        <f t="shared" ca="1" si="220"/>
        <v>20929849.993183836</v>
      </c>
      <c r="H1360" s="38">
        <f t="shared" si="221"/>
        <v>1.039355993270874E-4</v>
      </c>
      <c r="I1360" s="6">
        <f t="shared" si="222"/>
        <v>15000</v>
      </c>
      <c r="J1360" s="6">
        <f t="shared" si="223"/>
        <v>1.559033989906311</v>
      </c>
      <c r="K1360" s="6">
        <f t="shared" ca="1" si="224"/>
        <v>3.2497743992851441E-5</v>
      </c>
    </row>
    <row r="1361" spans="1:11">
      <c r="A1361" s="39">
        <f t="shared" ca="1" si="216"/>
        <v>113.16712328767123</v>
      </c>
      <c r="B1361" s="20">
        <v>86258</v>
      </c>
      <c r="C1361" s="42">
        <f t="shared" si="215"/>
        <v>2.3283064365386963E-8</v>
      </c>
      <c r="D1361">
        <f t="shared" si="217"/>
        <v>144</v>
      </c>
      <c r="E1361" s="44">
        <f t="shared" si="218"/>
        <v>3.3527612686157227E-6</v>
      </c>
      <c r="F1361" s="45">
        <f t="shared" si="219"/>
        <v>9.7230076789855957E-5</v>
      </c>
      <c r="G1361" s="40">
        <f t="shared" ca="1" si="220"/>
        <v>20929849.993281066</v>
      </c>
      <c r="H1361" s="38">
        <f t="shared" si="221"/>
        <v>9.7230076789855957E-5</v>
      </c>
      <c r="I1361" s="6">
        <f t="shared" si="222"/>
        <v>15000</v>
      </c>
      <c r="J1361" s="6">
        <f t="shared" si="223"/>
        <v>1.4584511518478394</v>
      </c>
      <c r="K1361" s="6">
        <f t="shared" ca="1" si="224"/>
        <v>3.0171769643796363E-5</v>
      </c>
    </row>
    <row r="1362" spans="1:11">
      <c r="A1362" s="39">
        <f t="shared" ca="1" si="216"/>
        <v>113.25205479452055</v>
      </c>
      <c r="B1362" s="20">
        <v>86289</v>
      </c>
      <c r="C1362" s="42">
        <f t="shared" si="215"/>
        <v>2.3283064365386963E-8</v>
      </c>
      <c r="D1362">
        <f t="shared" si="217"/>
        <v>144</v>
      </c>
      <c r="E1362" s="44">
        <f t="shared" si="218"/>
        <v>3.3527612686157227E-6</v>
      </c>
      <c r="F1362" s="45">
        <f t="shared" si="219"/>
        <v>1.039355993270874E-4</v>
      </c>
      <c r="G1362" s="40">
        <f t="shared" ca="1" si="220"/>
        <v>20929849.993385002</v>
      </c>
      <c r="H1362" s="38">
        <f t="shared" si="221"/>
        <v>1.039355993270874E-4</v>
      </c>
      <c r="I1362" s="6">
        <f t="shared" si="222"/>
        <v>15000</v>
      </c>
      <c r="J1362" s="6">
        <f t="shared" si="223"/>
        <v>1.559033989906311</v>
      </c>
      <c r="K1362" s="6">
        <f t="shared" ca="1" si="224"/>
        <v>3.19925558005668E-5</v>
      </c>
    </row>
    <row r="1363" spans="1:11">
      <c r="A1363" s="39">
        <f t="shared" ca="1" si="216"/>
        <v>113.33424657534246</v>
      </c>
      <c r="B1363" s="20">
        <v>86319</v>
      </c>
      <c r="C1363" s="42">
        <f t="shared" si="215"/>
        <v>1.1641532182693481E-8</v>
      </c>
      <c r="D1363">
        <f t="shared" si="217"/>
        <v>144</v>
      </c>
      <c r="E1363" s="44">
        <f t="shared" si="218"/>
        <v>1.6763806343078613E-6</v>
      </c>
      <c r="F1363" s="45">
        <f t="shared" si="219"/>
        <v>5.029141902923584E-5</v>
      </c>
      <c r="G1363" s="40">
        <f t="shared" ca="1" si="220"/>
        <v>20929849.993435293</v>
      </c>
      <c r="H1363" s="38">
        <f t="shared" si="221"/>
        <v>5.029141902923584E-5</v>
      </c>
      <c r="I1363" s="6">
        <f t="shared" si="222"/>
        <v>15000</v>
      </c>
      <c r="J1363" s="6">
        <f t="shared" si="223"/>
        <v>0.7543712854385376</v>
      </c>
      <c r="K1363" s="6">
        <f t="shared" ca="1" si="224"/>
        <v>1.5359474696883818E-5</v>
      </c>
    </row>
    <row r="1364" spans="1:11">
      <c r="A1364" s="39">
        <f t="shared" ca="1" si="216"/>
        <v>113.41917808219178</v>
      </c>
      <c r="B1364" s="20">
        <v>86350</v>
      </c>
      <c r="C1364" s="42">
        <f t="shared" si="215"/>
        <v>1.1641532182693481E-8</v>
      </c>
      <c r="D1364">
        <f t="shared" si="217"/>
        <v>144</v>
      </c>
      <c r="E1364" s="44">
        <f t="shared" si="218"/>
        <v>1.6763806343078613E-6</v>
      </c>
      <c r="F1364" s="45">
        <f t="shared" si="219"/>
        <v>5.1967799663543701E-5</v>
      </c>
      <c r="G1364" s="40">
        <f t="shared" ca="1" si="220"/>
        <v>20929849.993487261</v>
      </c>
      <c r="H1364" s="38">
        <f t="shared" si="221"/>
        <v>5.1967799663543701E-5</v>
      </c>
      <c r="I1364" s="6">
        <f t="shared" si="222"/>
        <v>15000</v>
      </c>
      <c r="J1364" s="6">
        <f t="shared" si="223"/>
        <v>0.77951699495315552</v>
      </c>
      <c r="K1364" s="6">
        <f t="shared" ca="1" si="224"/>
        <v>1.5743498924273452E-5</v>
      </c>
    </row>
    <row r="1365" spans="1:11">
      <c r="A1365" s="39">
        <f t="shared" ca="1" si="216"/>
        <v>113.50136986301369</v>
      </c>
      <c r="B1365" s="20">
        <v>86380</v>
      </c>
      <c r="C1365" s="42">
        <f t="shared" si="215"/>
        <v>1.1641532182693481E-8</v>
      </c>
      <c r="D1365">
        <f t="shared" si="217"/>
        <v>144</v>
      </c>
      <c r="E1365" s="44">
        <f t="shared" si="218"/>
        <v>1.6763806343078613E-6</v>
      </c>
      <c r="F1365" s="45">
        <f t="shared" si="219"/>
        <v>5.029141902923584E-5</v>
      </c>
      <c r="G1365" s="40">
        <f t="shared" ca="1" si="220"/>
        <v>20929849.993537553</v>
      </c>
      <c r="H1365" s="38">
        <f t="shared" si="221"/>
        <v>5.029141902923584E-5</v>
      </c>
      <c r="I1365" s="6">
        <f t="shared" si="222"/>
        <v>15000</v>
      </c>
      <c r="J1365" s="6">
        <f t="shared" si="223"/>
        <v>0.7543712854385376</v>
      </c>
      <c r="K1365" s="6">
        <f t="shared" ca="1" si="224"/>
        <v>1.5116758715695455E-5</v>
      </c>
    </row>
    <row r="1366" spans="1:11">
      <c r="A1366" s="39">
        <f t="shared" ca="1" si="216"/>
        <v>113.58630136986301</v>
      </c>
      <c r="B1366" s="20">
        <v>86411</v>
      </c>
      <c r="C1366" s="42">
        <f t="shared" si="215"/>
        <v>1.1641532182693481E-8</v>
      </c>
      <c r="D1366">
        <f t="shared" si="217"/>
        <v>144</v>
      </c>
      <c r="E1366" s="44">
        <f t="shared" si="218"/>
        <v>1.6763806343078613E-6</v>
      </c>
      <c r="F1366" s="45">
        <f t="shared" si="219"/>
        <v>5.1967799663543701E-5</v>
      </c>
      <c r="G1366" s="40">
        <f t="shared" ca="1" si="220"/>
        <v>20929849.99358952</v>
      </c>
      <c r="H1366" s="38">
        <f t="shared" si="221"/>
        <v>5.1967799663543701E-5</v>
      </c>
      <c r="I1366" s="6">
        <f t="shared" si="222"/>
        <v>15000</v>
      </c>
      <c r="J1366" s="6">
        <f t="shared" si="223"/>
        <v>0.77951699495315552</v>
      </c>
      <c r="K1366" s="6">
        <f t="shared" ca="1" si="224"/>
        <v>1.5494714453179643E-5</v>
      </c>
    </row>
    <row r="1367" spans="1:11">
      <c r="A1367" s="39">
        <f t="shared" ca="1" si="216"/>
        <v>113.67123287671232</v>
      </c>
      <c r="B1367" s="20">
        <v>86442</v>
      </c>
      <c r="C1367" s="42">
        <f t="shared" si="215"/>
        <v>1.1641532182693481E-8</v>
      </c>
      <c r="D1367">
        <f t="shared" si="217"/>
        <v>144</v>
      </c>
      <c r="E1367" s="44">
        <f t="shared" si="218"/>
        <v>1.6763806343078613E-6</v>
      </c>
      <c r="F1367" s="45">
        <f t="shared" si="219"/>
        <v>5.1967799663543701E-5</v>
      </c>
      <c r="G1367" s="40">
        <f t="shared" ca="1" si="220"/>
        <v>20929849.993641488</v>
      </c>
      <c r="H1367" s="38">
        <f t="shared" si="221"/>
        <v>5.1967799663543701E-5</v>
      </c>
      <c r="I1367" s="6">
        <f t="shared" si="222"/>
        <v>15000</v>
      </c>
      <c r="J1367" s="6">
        <f t="shared" si="223"/>
        <v>0.77951699495315552</v>
      </c>
      <c r="K1367" s="6">
        <f t="shared" ca="1" si="224"/>
        <v>1.5369793551706617E-5</v>
      </c>
    </row>
    <row r="1368" spans="1:11">
      <c r="A1368" s="39">
        <f t="shared" ca="1" si="216"/>
        <v>113.75342465753425</v>
      </c>
      <c r="B1368" s="20">
        <v>86472</v>
      </c>
      <c r="C1368" s="42">
        <f t="shared" si="215"/>
        <v>1.1641532182693481E-8</v>
      </c>
      <c r="D1368">
        <f t="shared" si="217"/>
        <v>144</v>
      </c>
      <c r="E1368" s="44">
        <f t="shared" si="218"/>
        <v>1.6763806343078613E-6</v>
      </c>
      <c r="F1368" s="45">
        <f t="shared" si="219"/>
        <v>5.029141902923584E-5</v>
      </c>
      <c r="G1368" s="40">
        <f t="shared" ca="1" si="220"/>
        <v>20929849.99369178</v>
      </c>
      <c r="H1368" s="38">
        <f t="shared" si="221"/>
        <v>5.029141902923584E-5</v>
      </c>
      <c r="I1368" s="6">
        <f t="shared" si="222"/>
        <v>15000</v>
      </c>
      <c r="J1368" s="6">
        <f t="shared" si="223"/>
        <v>0.7543712854385376</v>
      </c>
      <c r="K1368" s="6">
        <f t="shared" ca="1" si="224"/>
        <v>1.4757930352634283E-5</v>
      </c>
    </row>
    <row r="1369" spans="1:11">
      <c r="A1369" s="39">
        <f t="shared" ca="1" si="216"/>
        <v>113.83835616438355</v>
      </c>
      <c r="B1369" s="20">
        <v>86503</v>
      </c>
      <c r="C1369" s="42">
        <f t="shared" si="215"/>
        <v>1.1641532182693481E-8</v>
      </c>
      <c r="D1369">
        <f t="shared" si="217"/>
        <v>144</v>
      </c>
      <c r="E1369" s="44">
        <f t="shared" si="218"/>
        <v>1.6763806343078613E-6</v>
      </c>
      <c r="F1369" s="45">
        <f t="shared" si="219"/>
        <v>5.1967799663543701E-5</v>
      </c>
      <c r="G1369" s="40">
        <f t="shared" ca="1" si="220"/>
        <v>20929849.993743747</v>
      </c>
      <c r="H1369" s="38">
        <f t="shared" si="221"/>
        <v>5.1967799663543701E-5</v>
      </c>
      <c r="I1369" s="6">
        <f t="shared" si="222"/>
        <v>15000</v>
      </c>
      <c r="J1369" s="6">
        <f t="shared" si="223"/>
        <v>0.77951699495315552</v>
      </c>
      <c r="K1369" s="6">
        <f t="shared" ca="1" si="224"/>
        <v>1.5126914508237643E-5</v>
      </c>
    </row>
    <row r="1370" spans="1:11">
      <c r="A1370" s="39">
        <f t="shared" ca="1" si="216"/>
        <v>113.92054794520548</v>
      </c>
      <c r="B1370" s="20">
        <v>86533</v>
      </c>
      <c r="C1370" s="42">
        <f t="shared" si="215"/>
        <v>1.1641532182693481E-8</v>
      </c>
      <c r="D1370">
        <f t="shared" si="217"/>
        <v>144</v>
      </c>
      <c r="E1370" s="44">
        <f t="shared" si="218"/>
        <v>1.6763806343078613E-6</v>
      </c>
      <c r="F1370" s="45">
        <f t="shared" si="219"/>
        <v>5.029141902923584E-5</v>
      </c>
      <c r="G1370" s="40">
        <f t="shared" ca="1" si="220"/>
        <v>20929849.993794039</v>
      </c>
      <c r="H1370" s="38">
        <f t="shared" si="221"/>
        <v>5.029141902923584E-5</v>
      </c>
      <c r="I1370" s="6">
        <f t="shared" si="222"/>
        <v>15000</v>
      </c>
      <c r="J1370" s="6">
        <f t="shared" si="223"/>
        <v>0.7543712854385376</v>
      </c>
      <c r="K1370" s="6">
        <f t="shared" ca="1" si="224"/>
        <v>1.4524720193007151E-5</v>
      </c>
    </row>
    <row r="1371" spans="1:11">
      <c r="A1371" s="39">
        <f t="shared" ca="1" si="216"/>
        <v>114.0054794520548</v>
      </c>
      <c r="B1371" s="20">
        <v>86564</v>
      </c>
      <c r="C1371" s="42">
        <f t="shared" si="215"/>
        <v>1.1641532182693481E-8</v>
      </c>
      <c r="D1371">
        <f t="shared" si="217"/>
        <v>144</v>
      </c>
      <c r="E1371" s="44">
        <f t="shared" si="218"/>
        <v>1.6763806343078613E-6</v>
      </c>
      <c r="F1371" s="45">
        <f t="shared" si="219"/>
        <v>5.1967799663543701E-5</v>
      </c>
      <c r="G1371" s="40">
        <f t="shared" ca="1" si="220"/>
        <v>20929849.993846007</v>
      </c>
      <c r="H1371" s="38">
        <f t="shared" si="221"/>
        <v>5.1967799663543701E-5</v>
      </c>
      <c r="I1371" s="6">
        <f t="shared" si="222"/>
        <v>15000</v>
      </c>
      <c r="J1371" s="6">
        <f t="shared" si="223"/>
        <v>0.77951699495315552</v>
      </c>
      <c r="K1371" s="6">
        <f t="shared" ca="1" si="224"/>
        <v>1.4887873527365772E-5</v>
      </c>
    </row>
    <row r="1372" spans="1:11">
      <c r="A1372" s="39">
        <f t="shared" ca="1" si="216"/>
        <v>114.09041095890412</v>
      </c>
      <c r="B1372" s="20">
        <v>86595</v>
      </c>
      <c r="C1372" s="42">
        <f t="shared" si="215"/>
        <v>1.1641532182693481E-8</v>
      </c>
      <c r="D1372">
        <f t="shared" si="217"/>
        <v>144</v>
      </c>
      <c r="E1372" s="44">
        <f t="shared" si="218"/>
        <v>1.6763806343078613E-6</v>
      </c>
      <c r="F1372" s="45">
        <f t="shared" si="219"/>
        <v>5.1967799663543701E-5</v>
      </c>
      <c r="G1372" s="40">
        <f t="shared" ca="1" si="220"/>
        <v>20929849.993897974</v>
      </c>
      <c r="H1372" s="38">
        <f t="shared" si="221"/>
        <v>5.1967799663543701E-5</v>
      </c>
      <c r="I1372" s="6">
        <f t="shared" si="222"/>
        <v>15000</v>
      </c>
      <c r="J1372" s="6">
        <f t="shared" si="223"/>
        <v>0.77951699495315552</v>
      </c>
      <c r="K1372" s="6">
        <f t="shared" ca="1" si="224"/>
        <v>1.4767845075878349E-5</v>
      </c>
    </row>
    <row r="1373" spans="1:11">
      <c r="A1373" s="39">
        <f t="shared" ca="1" si="216"/>
        <v>114.16712328767123</v>
      </c>
      <c r="B1373" s="20">
        <v>86623</v>
      </c>
      <c r="C1373" s="42">
        <f t="shared" si="215"/>
        <v>1.1641532182693481E-8</v>
      </c>
      <c r="D1373">
        <f t="shared" si="217"/>
        <v>144</v>
      </c>
      <c r="E1373" s="44">
        <f t="shared" si="218"/>
        <v>1.6763806343078613E-6</v>
      </c>
      <c r="F1373" s="45">
        <f t="shared" si="219"/>
        <v>4.6938657760620117E-5</v>
      </c>
      <c r="G1373" s="40">
        <f t="shared" ca="1" si="220"/>
        <v>20929849.993944913</v>
      </c>
      <c r="H1373" s="38">
        <f t="shared" si="221"/>
        <v>4.6938657760620117E-5</v>
      </c>
      <c r="I1373" s="6">
        <f t="shared" si="222"/>
        <v>15000</v>
      </c>
      <c r="J1373" s="6">
        <f t="shared" si="223"/>
        <v>0.70407986640930176</v>
      </c>
      <c r="K1373" s="6">
        <f t="shared" ca="1" si="224"/>
        <v>1.324152899727739E-5</v>
      </c>
    </row>
    <row r="1374" spans="1:11">
      <c r="A1374" s="39">
        <f t="shared" ca="1" si="216"/>
        <v>114.25205479452055</v>
      </c>
      <c r="B1374" s="20">
        <v>86654</v>
      </c>
      <c r="C1374" s="42">
        <f t="shared" si="215"/>
        <v>1.1641532182693481E-8</v>
      </c>
      <c r="D1374">
        <f t="shared" si="217"/>
        <v>144</v>
      </c>
      <c r="E1374" s="44">
        <f t="shared" si="218"/>
        <v>1.6763806343078613E-6</v>
      </c>
      <c r="F1374" s="45">
        <f t="shared" si="219"/>
        <v>5.1967799663543701E-5</v>
      </c>
      <c r="G1374" s="40">
        <f t="shared" ca="1" si="220"/>
        <v>20929849.993996881</v>
      </c>
      <c r="H1374" s="38">
        <f t="shared" si="221"/>
        <v>5.1967799663543701E-5</v>
      </c>
      <c r="I1374" s="6">
        <f t="shared" si="222"/>
        <v>15000</v>
      </c>
      <c r="J1374" s="6">
        <f t="shared" si="223"/>
        <v>0.77951699495315552</v>
      </c>
      <c r="K1374" s="6">
        <f t="shared" ca="1" si="224"/>
        <v>1.4542070818439447E-5</v>
      </c>
    </row>
    <row r="1375" spans="1:11">
      <c r="A1375" s="39">
        <f t="shared" ca="1" si="216"/>
        <v>114.33424657534246</v>
      </c>
      <c r="B1375" s="20">
        <v>86684</v>
      </c>
      <c r="C1375" s="42">
        <f t="shared" si="215"/>
        <v>1.1641532182693481E-8</v>
      </c>
      <c r="D1375">
        <f t="shared" si="217"/>
        <v>144</v>
      </c>
      <c r="E1375" s="44">
        <f t="shared" si="218"/>
        <v>1.6763806343078613E-6</v>
      </c>
      <c r="F1375" s="45">
        <f t="shared" si="219"/>
        <v>5.029141902923584E-5</v>
      </c>
      <c r="G1375" s="40">
        <f t="shared" ca="1" si="220"/>
        <v>20929849.994047172</v>
      </c>
      <c r="H1375" s="38">
        <f t="shared" si="221"/>
        <v>5.029141902923584E-5</v>
      </c>
      <c r="I1375" s="6">
        <f t="shared" si="222"/>
        <v>15000</v>
      </c>
      <c r="J1375" s="6">
        <f t="shared" si="223"/>
        <v>0.7543712854385376</v>
      </c>
      <c r="K1375" s="6">
        <f t="shared" ca="1" si="224"/>
        <v>1.3963158815348913E-5</v>
      </c>
    </row>
    <row r="1376" spans="1:11">
      <c r="A1376" s="39">
        <f t="shared" ca="1" si="216"/>
        <v>114.41917808219178</v>
      </c>
      <c r="B1376" s="20">
        <v>86715</v>
      </c>
      <c r="C1376" s="42">
        <f t="shared" si="215"/>
        <v>1.1641532182693481E-8</v>
      </c>
      <c r="D1376">
        <f t="shared" si="217"/>
        <v>144</v>
      </c>
      <c r="E1376" s="44">
        <f t="shared" si="218"/>
        <v>1.6763806343078613E-6</v>
      </c>
      <c r="F1376" s="45">
        <f t="shared" si="219"/>
        <v>5.1967799663543701E-5</v>
      </c>
      <c r="G1376" s="40">
        <f t="shared" ca="1" si="220"/>
        <v>20929849.99409914</v>
      </c>
      <c r="H1376" s="38">
        <f t="shared" si="221"/>
        <v>5.1967799663543701E-5</v>
      </c>
      <c r="I1376" s="6">
        <f t="shared" si="222"/>
        <v>15000</v>
      </c>
      <c r="J1376" s="6">
        <f t="shared" si="223"/>
        <v>0.77951699495315552</v>
      </c>
      <c r="K1376" s="6">
        <f t="shared" ca="1" si="224"/>
        <v>1.431227174933949E-5</v>
      </c>
    </row>
    <row r="1377" spans="1:11">
      <c r="A1377" s="39">
        <f t="shared" ca="1" si="216"/>
        <v>114.50136986301369</v>
      </c>
      <c r="B1377" s="20">
        <v>86745</v>
      </c>
      <c r="C1377" s="42">
        <f t="shared" si="215"/>
        <v>1.1641532182693481E-8</v>
      </c>
      <c r="D1377">
        <f t="shared" si="217"/>
        <v>144</v>
      </c>
      <c r="E1377" s="44">
        <f t="shared" si="218"/>
        <v>1.6763806343078613E-6</v>
      </c>
      <c r="F1377" s="45">
        <f t="shared" si="219"/>
        <v>5.029141902923584E-5</v>
      </c>
      <c r="G1377" s="40">
        <f t="shared" ca="1" si="220"/>
        <v>20929849.994149432</v>
      </c>
      <c r="H1377" s="38">
        <f t="shared" si="221"/>
        <v>5.029141902923584E-5</v>
      </c>
      <c r="I1377" s="6">
        <f t="shared" si="222"/>
        <v>15000</v>
      </c>
      <c r="J1377" s="6">
        <f t="shared" si="223"/>
        <v>0.7543712854385376</v>
      </c>
      <c r="K1377" s="6">
        <f t="shared" ca="1" si="224"/>
        <v>1.3742507923359491E-5</v>
      </c>
    </row>
    <row r="1378" spans="1:11">
      <c r="A1378" s="39">
        <f t="shared" ca="1" si="216"/>
        <v>114.58630136986301</v>
      </c>
      <c r="B1378" s="20">
        <v>86776</v>
      </c>
      <c r="C1378" s="42">
        <f t="shared" si="215"/>
        <v>1.1641532182693481E-8</v>
      </c>
      <c r="D1378">
        <f t="shared" si="217"/>
        <v>144</v>
      </c>
      <c r="E1378" s="44">
        <f t="shared" si="218"/>
        <v>1.6763806343078613E-6</v>
      </c>
      <c r="F1378" s="45">
        <f t="shared" si="219"/>
        <v>5.1967799663543701E-5</v>
      </c>
      <c r="G1378" s="40">
        <f t="shared" ca="1" si="220"/>
        <v>20929849.994201399</v>
      </c>
      <c r="H1378" s="38">
        <f t="shared" si="221"/>
        <v>5.1967799663543701E-5</v>
      </c>
      <c r="I1378" s="6">
        <f t="shared" si="222"/>
        <v>15000</v>
      </c>
      <c r="J1378" s="6">
        <f t="shared" si="223"/>
        <v>0.77951699495315552</v>
      </c>
      <c r="K1378" s="6">
        <f t="shared" ca="1" si="224"/>
        <v>1.408610404834512E-5</v>
      </c>
    </row>
    <row r="1379" spans="1:11">
      <c r="A1379" s="39">
        <f t="shared" ca="1" si="216"/>
        <v>114.67123287671232</v>
      </c>
      <c r="B1379" s="20">
        <v>86807</v>
      </c>
      <c r="C1379" s="42">
        <f t="shared" si="215"/>
        <v>1.1641532182693481E-8</v>
      </c>
      <c r="D1379">
        <f t="shared" si="217"/>
        <v>144</v>
      </c>
      <c r="E1379" s="44">
        <f t="shared" si="218"/>
        <v>1.6763806343078613E-6</v>
      </c>
      <c r="F1379" s="45">
        <f t="shared" si="219"/>
        <v>5.1967799663543701E-5</v>
      </c>
      <c r="G1379" s="40">
        <f t="shared" ca="1" si="220"/>
        <v>20929849.994253367</v>
      </c>
      <c r="H1379" s="38">
        <f t="shared" si="221"/>
        <v>5.1967799663543701E-5</v>
      </c>
      <c r="I1379" s="6">
        <f t="shared" si="222"/>
        <v>15000</v>
      </c>
      <c r="J1379" s="6">
        <f t="shared" si="223"/>
        <v>0.77951699495315552</v>
      </c>
      <c r="K1379" s="6">
        <f t="shared" ca="1" si="224"/>
        <v>1.3972539592460551E-5</v>
      </c>
    </row>
    <row r="1380" spans="1:11">
      <c r="A1380" s="39">
        <f t="shared" ca="1" si="216"/>
        <v>114.75342465753425</v>
      </c>
      <c r="B1380" s="20">
        <v>86837</v>
      </c>
      <c r="C1380" s="42">
        <f t="shared" si="215"/>
        <v>1.1641532182693481E-8</v>
      </c>
      <c r="D1380">
        <f t="shared" si="217"/>
        <v>144</v>
      </c>
      <c r="E1380" s="44">
        <f t="shared" si="218"/>
        <v>1.6763806343078613E-6</v>
      </c>
      <c r="F1380" s="45">
        <f t="shared" si="219"/>
        <v>5.029141902923584E-5</v>
      </c>
      <c r="G1380" s="40">
        <f t="shared" ca="1" si="220"/>
        <v>20929849.994303659</v>
      </c>
      <c r="H1380" s="38">
        <f t="shared" si="221"/>
        <v>5.029141902923584E-5</v>
      </c>
      <c r="I1380" s="6">
        <f t="shared" si="222"/>
        <v>15000</v>
      </c>
      <c r="J1380" s="6">
        <f t="shared" si="223"/>
        <v>0.7543712854385376</v>
      </c>
      <c r="K1380" s="6">
        <f t="shared" ca="1" si="224"/>
        <v>1.3416300320576609E-5</v>
      </c>
    </row>
    <row r="1381" spans="1:11">
      <c r="A1381" s="39">
        <f t="shared" ca="1" si="216"/>
        <v>114.83835616438355</v>
      </c>
      <c r="B1381" s="20">
        <v>86868</v>
      </c>
      <c r="C1381" s="42">
        <f t="shared" si="215"/>
        <v>1.1641532182693481E-8</v>
      </c>
      <c r="D1381">
        <f t="shared" si="217"/>
        <v>144</v>
      </c>
      <c r="E1381" s="44">
        <f t="shared" si="218"/>
        <v>1.6763806343078613E-6</v>
      </c>
      <c r="F1381" s="45">
        <f t="shared" si="219"/>
        <v>5.1967799663543701E-5</v>
      </c>
      <c r="G1381" s="40">
        <f t="shared" ca="1" si="220"/>
        <v>20929849.994355626</v>
      </c>
      <c r="H1381" s="38">
        <f t="shared" si="221"/>
        <v>5.1967799663543701E-5</v>
      </c>
      <c r="I1381" s="6">
        <f t="shared" si="222"/>
        <v>15000</v>
      </c>
      <c r="J1381" s="6">
        <f t="shared" si="223"/>
        <v>0.77951699495315552</v>
      </c>
      <c r="K1381" s="6">
        <f t="shared" ca="1" si="224"/>
        <v>1.3751740462034211E-5</v>
      </c>
    </row>
    <row r="1382" spans="1:11">
      <c r="A1382" s="39">
        <f t="shared" ca="1" si="216"/>
        <v>114.92054794520548</v>
      </c>
      <c r="B1382" s="20">
        <v>86898</v>
      </c>
      <c r="C1382" s="42">
        <f t="shared" si="215"/>
        <v>1.1641532182693481E-8</v>
      </c>
      <c r="D1382">
        <f t="shared" si="217"/>
        <v>144</v>
      </c>
      <c r="E1382" s="44">
        <f t="shared" si="218"/>
        <v>1.6763806343078613E-6</v>
      </c>
      <c r="F1382" s="45">
        <f t="shared" si="219"/>
        <v>5.029141902923584E-5</v>
      </c>
      <c r="G1382" s="40">
        <f t="shared" ca="1" si="220"/>
        <v>20929849.994405918</v>
      </c>
      <c r="H1382" s="38">
        <f t="shared" si="221"/>
        <v>5.029141902923584E-5</v>
      </c>
      <c r="I1382" s="6">
        <f t="shared" si="222"/>
        <v>15000</v>
      </c>
      <c r="J1382" s="6">
        <f t="shared" si="223"/>
        <v>0.7543712854385376</v>
      </c>
      <c r="K1382" s="6">
        <f t="shared" ca="1" si="224"/>
        <v>1.3204291084551946E-5</v>
      </c>
    </row>
    <row r="1383" spans="1:11">
      <c r="A1383" s="39">
        <f t="shared" ca="1" si="216"/>
        <v>115.0054794520548</v>
      </c>
      <c r="B1383" s="20">
        <v>86929</v>
      </c>
      <c r="C1383" s="42">
        <f t="shared" si="215"/>
        <v>1.1641532182693481E-8</v>
      </c>
      <c r="D1383">
        <f t="shared" si="217"/>
        <v>144</v>
      </c>
      <c r="E1383" s="44">
        <f t="shared" si="218"/>
        <v>1.6763806343078613E-6</v>
      </c>
      <c r="F1383" s="45">
        <f t="shared" si="219"/>
        <v>5.1967799663543701E-5</v>
      </c>
      <c r="G1383" s="40">
        <f t="shared" ca="1" si="220"/>
        <v>20929849.994457886</v>
      </c>
      <c r="H1383" s="38">
        <f t="shared" si="221"/>
        <v>5.1967799663543701E-5</v>
      </c>
      <c r="I1383" s="6">
        <f t="shared" si="222"/>
        <v>15000</v>
      </c>
      <c r="J1383" s="6">
        <f t="shared" si="223"/>
        <v>0.77951699495315552</v>
      </c>
      <c r="K1383" s="6">
        <f t="shared" ca="1" si="224"/>
        <v>1.3534430479423419E-5</v>
      </c>
    </row>
    <row r="1384" spans="1:11">
      <c r="A1384" s="39">
        <f t="shared" ca="1" si="216"/>
        <v>115.09041095890412</v>
      </c>
      <c r="B1384" s="20">
        <v>86960</v>
      </c>
      <c r="C1384" s="42">
        <f t="shared" si="215"/>
        <v>1.1641532182693481E-8</v>
      </c>
      <c r="D1384">
        <f t="shared" si="217"/>
        <v>144</v>
      </c>
      <c r="E1384" s="44">
        <f t="shared" si="218"/>
        <v>1.6763806343078613E-6</v>
      </c>
      <c r="F1384" s="45">
        <f t="shared" si="219"/>
        <v>5.1967799663543701E-5</v>
      </c>
      <c r="G1384" s="40">
        <f t="shared" ca="1" si="220"/>
        <v>20929849.994509853</v>
      </c>
      <c r="H1384" s="38">
        <f t="shared" si="221"/>
        <v>5.1967799663543701E-5</v>
      </c>
      <c r="I1384" s="6">
        <f t="shared" si="222"/>
        <v>15000</v>
      </c>
      <c r="J1384" s="6">
        <f t="shared" si="223"/>
        <v>0.77951699495315552</v>
      </c>
      <c r="K1384" s="6">
        <f t="shared" ca="1" si="224"/>
        <v>1.3425313705343943E-5</v>
      </c>
    </row>
    <row r="1385" spans="1:11">
      <c r="A1385" s="39">
        <f t="shared" ca="1" si="216"/>
        <v>115.16712328767123</v>
      </c>
      <c r="B1385" s="20">
        <v>86988</v>
      </c>
      <c r="C1385" s="42">
        <f t="shared" si="215"/>
        <v>1.1641532182693481E-8</v>
      </c>
      <c r="D1385">
        <f t="shared" si="217"/>
        <v>144</v>
      </c>
      <c r="E1385" s="44">
        <f t="shared" si="218"/>
        <v>1.6763806343078613E-6</v>
      </c>
      <c r="F1385" s="45">
        <f t="shared" si="219"/>
        <v>4.6938657760620117E-5</v>
      </c>
      <c r="G1385" s="40">
        <f t="shared" ca="1" si="220"/>
        <v>20929849.994556792</v>
      </c>
      <c r="H1385" s="38">
        <f t="shared" si="221"/>
        <v>4.6938657760620117E-5</v>
      </c>
      <c r="I1385" s="6">
        <f t="shared" si="222"/>
        <v>15000</v>
      </c>
      <c r="J1385" s="6">
        <f t="shared" si="223"/>
        <v>0.70407986640930176</v>
      </c>
      <c r="K1385" s="6">
        <f t="shared" ca="1" si="224"/>
        <v>1.2037753633888549E-5</v>
      </c>
    </row>
    <row r="1386" spans="1:11">
      <c r="A1386" s="39">
        <f t="shared" ca="1" si="216"/>
        <v>115.25205479452055</v>
      </c>
      <c r="B1386" s="20">
        <v>87019</v>
      </c>
      <c r="C1386" s="42">
        <f t="shared" si="215"/>
        <v>1.1641532182693481E-8</v>
      </c>
      <c r="D1386">
        <f t="shared" si="217"/>
        <v>144</v>
      </c>
      <c r="E1386" s="44">
        <f t="shared" si="218"/>
        <v>1.6763806343078613E-6</v>
      </c>
      <c r="F1386" s="45">
        <f t="shared" si="219"/>
        <v>5.1967799663543701E-5</v>
      </c>
      <c r="G1386" s="40">
        <f t="shared" ca="1" si="220"/>
        <v>20929849.99460876</v>
      </c>
      <c r="H1386" s="38">
        <f t="shared" si="221"/>
        <v>5.1967799663543701E-5</v>
      </c>
      <c r="I1386" s="6">
        <f t="shared" si="222"/>
        <v>15000</v>
      </c>
      <c r="J1386" s="6">
        <f t="shared" si="223"/>
        <v>0.77951699495315552</v>
      </c>
      <c r="K1386" s="6">
        <f t="shared" ca="1" si="224"/>
        <v>1.3220064380399509E-5</v>
      </c>
    </row>
    <row r="1387" spans="1:11">
      <c r="A1387" s="39">
        <f t="shared" ca="1" si="216"/>
        <v>115.33424657534246</v>
      </c>
      <c r="B1387" s="20">
        <v>87049</v>
      </c>
      <c r="C1387" s="42">
        <f t="shared" si="215"/>
        <v>1.1641532182693481E-8</v>
      </c>
      <c r="D1387">
        <f t="shared" si="217"/>
        <v>144</v>
      </c>
      <c r="E1387" s="44">
        <f t="shared" si="218"/>
        <v>1.6763806343078613E-6</v>
      </c>
      <c r="F1387" s="45">
        <f t="shared" si="219"/>
        <v>5.029141902923584E-5</v>
      </c>
      <c r="G1387" s="40">
        <f t="shared" ca="1" si="220"/>
        <v>20929849.994659051</v>
      </c>
      <c r="H1387" s="38">
        <f t="shared" si="221"/>
        <v>5.029141902923584E-5</v>
      </c>
      <c r="I1387" s="6">
        <f t="shared" si="222"/>
        <v>15000</v>
      </c>
      <c r="J1387" s="6">
        <f t="shared" si="223"/>
        <v>0.7543712854385376</v>
      </c>
      <c r="K1387" s="6">
        <f t="shared" ca="1" si="224"/>
        <v>1.2693780741226298E-5</v>
      </c>
    </row>
    <row r="1388" spans="1:11">
      <c r="A1388" s="39">
        <f t="shared" ca="1" si="216"/>
        <v>115.41917808219178</v>
      </c>
      <c r="B1388" s="20">
        <v>87080</v>
      </c>
      <c r="C1388" s="42">
        <f t="shared" si="215"/>
        <v>1.1641532182693481E-8</v>
      </c>
      <c r="D1388">
        <f t="shared" si="217"/>
        <v>144</v>
      </c>
      <c r="E1388" s="44">
        <f t="shared" si="218"/>
        <v>1.6763806343078613E-6</v>
      </c>
      <c r="F1388" s="45">
        <f t="shared" si="219"/>
        <v>5.1967799663543701E-5</v>
      </c>
      <c r="G1388" s="40">
        <f t="shared" ca="1" si="220"/>
        <v>20929849.994711019</v>
      </c>
      <c r="H1388" s="38">
        <f t="shared" si="221"/>
        <v>5.1967799663543701E-5</v>
      </c>
      <c r="I1388" s="6">
        <f t="shared" si="222"/>
        <v>15000</v>
      </c>
      <c r="J1388" s="6">
        <f t="shared" si="223"/>
        <v>0.77951699495315552</v>
      </c>
      <c r="K1388" s="6">
        <f t="shared" ca="1" si="224"/>
        <v>1.3011156135763186E-5</v>
      </c>
    </row>
    <row r="1389" spans="1:11">
      <c r="A1389" s="39">
        <f t="shared" ca="1" si="216"/>
        <v>115.50136986301369</v>
      </c>
      <c r="B1389" s="20">
        <v>87110</v>
      </c>
      <c r="C1389" s="42">
        <f t="shared" si="215"/>
        <v>1.1641532182693481E-8</v>
      </c>
      <c r="D1389">
        <f t="shared" si="217"/>
        <v>144</v>
      </c>
      <c r="E1389" s="44">
        <f t="shared" si="218"/>
        <v>1.6763806343078613E-6</v>
      </c>
      <c r="F1389" s="45">
        <f t="shared" si="219"/>
        <v>5.029141902923584E-5</v>
      </c>
      <c r="G1389" s="40">
        <f t="shared" ca="1" si="220"/>
        <v>20929849.994761311</v>
      </c>
      <c r="H1389" s="38">
        <f t="shared" si="221"/>
        <v>5.029141902923584E-5</v>
      </c>
      <c r="I1389" s="6">
        <f t="shared" si="222"/>
        <v>15000</v>
      </c>
      <c r="J1389" s="6">
        <f t="shared" si="223"/>
        <v>0.7543712854385376</v>
      </c>
      <c r="K1389" s="6">
        <f t="shared" ca="1" si="224"/>
        <v>1.2493189021235915E-5</v>
      </c>
    </row>
    <row r="1390" spans="1:11">
      <c r="A1390" s="39">
        <f t="shared" ca="1" si="216"/>
        <v>115.58630136986301</v>
      </c>
      <c r="B1390" s="20">
        <v>87141</v>
      </c>
      <c r="C1390" s="42">
        <f t="shared" si="215"/>
        <v>1.1641532182693481E-8</v>
      </c>
      <c r="D1390">
        <f t="shared" si="217"/>
        <v>144</v>
      </c>
      <c r="E1390" s="44">
        <f t="shared" si="218"/>
        <v>1.6763806343078613E-6</v>
      </c>
      <c r="F1390" s="45">
        <f t="shared" si="219"/>
        <v>5.1967799663543701E-5</v>
      </c>
      <c r="G1390" s="40">
        <f t="shared" ca="1" si="220"/>
        <v>20929849.994813278</v>
      </c>
      <c r="H1390" s="38">
        <f t="shared" si="221"/>
        <v>5.1967799663543701E-5</v>
      </c>
      <c r="I1390" s="6">
        <f t="shared" si="222"/>
        <v>15000</v>
      </c>
      <c r="J1390" s="6">
        <f t="shared" si="223"/>
        <v>0.77951699495315552</v>
      </c>
      <c r="K1390" s="6">
        <f t="shared" ca="1" si="224"/>
        <v>1.2805549134859211E-5</v>
      </c>
    </row>
    <row r="1391" spans="1:11">
      <c r="A1391" s="39">
        <f t="shared" ca="1" si="216"/>
        <v>115.67123287671232</v>
      </c>
      <c r="B1391" s="20">
        <v>87172</v>
      </c>
      <c r="C1391" s="42">
        <f t="shared" si="215"/>
        <v>1.1641532182693481E-8</v>
      </c>
      <c r="D1391">
        <f t="shared" si="217"/>
        <v>144</v>
      </c>
      <c r="E1391" s="44">
        <f t="shared" si="218"/>
        <v>1.6763806343078613E-6</v>
      </c>
      <c r="F1391" s="45">
        <f t="shared" si="219"/>
        <v>5.1967799663543701E-5</v>
      </c>
      <c r="G1391" s="40">
        <f t="shared" ca="1" si="220"/>
        <v>20929849.994865246</v>
      </c>
      <c r="H1391" s="38">
        <f t="shared" si="221"/>
        <v>5.1967799663543701E-5</v>
      </c>
      <c r="I1391" s="6">
        <f t="shared" si="222"/>
        <v>15000</v>
      </c>
      <c r="J1391" s="6">
        <f t="shared" si="223"/>
        <v>0.77951699495315552</v>
      </c>
      <c r="K1391" s="6">
        <f t="shared" ca="1" si="224"/>
        <v>1.2702308720418673E-5</v>
      </c>
    </row>
    <row r="1392" spans="1:11">
      <c r="A1392" s="39">
        <f t="shared" ca="1" si="216"/>
        <v>115.75342465753425</v>
      </c>
      <c r="B1392" s="20">
        <v>87202</v>
      </c>
      <c r="C1392" s="42">
        <f t="shared" si="215"/>
        <v>1.1641532182693481E-8</v>
      </c>
      <c r="D1392">
        <f t="shared" si="217"/>
        <v>144</v>
      </c>
      <c r="E1392" s="44">
        <f t="shared" si="218"/>
        <v>1.6763806343078613E-6</v>
      </c>
      <c r="F1392" s="45">
        <f t="shared" si="219"/>
        <v>5.029141902923584E-5</v>
      </c>
      <c r="G1392" s="40">
        <f t="shared" ca="1" si="220"/>
        <v>20929849.994915538</v>
      </c>
      <c r="H1392" s="38">
        <f t="shared" si="221"/>
        <v>5.029141902923584E-5</v>
      </c>
      <c r="I1392" s="6">
        <f t="shared" si="222"/>
        <v>15000</v>
      </c>
      <c r="J1392" s="6">
        <f t="shared" si="223"/>
        <v>0.7543712854385376</v>
      </c>
      <c r="K1392" s="6">
        <f t="shared" ca="1" si="224"/>
        <v>1.2196636655069658E-5</v>
      </c>
    </row>
    <row r="1393" spans="1:11">
      <c r="A1393" s="39">
        <f t="shared" ca="1" si="216"/>
        <v>115.83835616438355</v>
      </c>
      <c r="B1393" s="20">
        <v>87233</v>
      </c>
      <c r="C1393" s="42">
        <f t="shared" si="215"/>
        <v>1.1641532182693481E-8</v>
      </c>
      <c r="D1393">
        <f t="shared" si="217"/>
        <v>144</v>
      </c>
      <c r="E1393" s="44">
        <f t="shared" si="218"/>
        <v>1.6763806343078613E-6</v>
      </c>
      <c r="F1393" s="45">
        <f t="shared" si="219"/>
        <v>5.1967799663543701E-5</v>
      </c>
      <c r="G1393" s="40">
        <f t="shared" ca="1" si="220"/>
        <v>20929849.994967505</v>
      </c>
      <c r="H1393" s="38">
        <f t="shared" si="221"/>
        <v>5.1967799663543701E-5</v>
      </c>
      <c r="I1393" s="6">
        <f t="shared" si="222"/>
        <v>15000</v>
      </c>
      <c r="J1393" s="6">
        <f t="shared" si="223"/>
        <v>0.77951699495315552</v>
      </c>
      <c r="K1393" s="6">
        <f t="shared" ca="1" si="224"/>
        <v>1.2501582238212907E-5</v>
      </c>
    </row>
    <row r="1394" spans="1:11">
      <c r="A1394" s="39">
        <f t="shared" ca="1" si="216"/>
        <v>115.92054794520548</v>
      </c>
      <c r="B1394" s="20">
        <v>87263</v>
      </c>
      <c r="C1394" s="42">
        <f t="shared" si="215"/>
        <v>1.1641532182693481E-8</v>
      </c>
      <c r="D1394">
        <f t="shared" si="217"/>
        <v>144</v>
      </c>
      <c r="E1394" s="44">
        <f t="shared" si="218"/>
        <v>1.6763806343078613E-6</v>
      </c>
      <c r="F1394" s="45">
        <f t="shared" si="219"/>
        <v>5.029141902923584E-5</v>
      </c>
      <c r="G1394" s="40">
        <f t="shared" ca="1" si="220"/>
        <v>20929849.995017797</v>
      </c>
      <c r="H1394" s="38">
        <f t="shared" si="221"/>
        <v>5.029141902923584E-5</v>
      </c>
      <c r="I1394" s="6">
        <f t="shared" si="222"/>
        <v>15000</v>
      </c>
      <c r="J1394" s="6">
        <f t="shared" si="223"/>
        <v>0.7543712854385376</v>
      </c>
      <c r="K1394" s="6">
        <f t="shared" ca="1" si="224"/>
        <v>1.2003900985956326E-5</v>
      </c>
    </row>
    <row r="1395" spans="1:11">
      <c r="A1395" s="39">
        <f t="shared" ca="1" si="216"/>
        <v>116.0054794520548</v>
      </c>
      <c r="B1395" s="20">
        <v>87294</v>
      </c>
      <c r="C1395" s="42">
        <f t="shared" si="215"/>
        <v>1.1641532182693481E-8</v>
      </c>
      <c r="D1395">
        <f t="shared" si="217"/>
        <v>144</v>
      </c>
      <c r="E1395" s="44">
        <f t="shared" si="218"/>
        <v>1.6763806343078613E-6</v>
      </c>
      <c r="F1395" s="45">
        <f t="shared" si="219"/>
        <v>5.1967799663543701E-5</v>
      </c>
      <c r="G1395" s="40">
        <f t="shared" ca="1" si="220"/>
        <v>20929849.995069765</v>
      </c>
      <c r="H1395" s="38">
        <f t="shared" si="221"/>
        <v>5.1967799663543701E-5</v>
      </c>
      <c r="I1395" s="6">
        <f t="shared" si="222"/>
        <v>15000</v>
      </c>
      <c r="J1395" s="6">
        <f t="shared" si="223"/>
        <v>0.77951699495315552</v>
      </c>
      <c r="K1395" s="6">
        <f t="shared" ca="1" si="224"/>
        <v>1.2304027708566755E-5</v>
      </c>
    </row>
    <row r="1396" spans="1:11">
      <c r="A1396" s="39">
        <f t="shared" ca="1" si="216"/>
        <v>116.09041095890412</v>
      </c>
      <c r="B1396" s="20">
        <v>87325</v>
      </c>
      <c r="C1396" s="42">
        <f t="shared" si="215"/>
        <v>1.1641532182693481E-8</v>
      </c>
      <c r="D1396">
        <f t="shared" si="217"/>
        <v>144</v>
      </c>
      <c r="E1396" s="44">
        <f t="shared" si="218"/>
        <v>1.6763806343078613E-6</v>
      </c>
      <c r="F1396" s="45">
        <f t="shared" si="219"/>
        <v>5.1967799663543701E-5</v>
      </c>
      <c r="G1396" s="40">
        <f t="shared" ca="1" si="220"/>
        <v>20929849.995121732</v>
      </c>
      <c r="H1396" s="38">
        <f t="shared" si="221"/>
        <v>5.1967799663543701E-5</v>
      </c>
      <c r="I1396" s="6">
        <f t="shared" si="222"/>
        <v>15000</v>
      </c>
      <c r="J1396" s="6">
        <f t="shared" si="223"/>
        <v>0.77951699495315552</v>
      </c>
      <c r="K1396" s="6">
        <f t="shared" ca="1" si="224"/>
        <v>1.2204830641221757E-5</v>
      </c>
    </row>
    <row r="1397" spans="1:11">
      <c r="A1397" s="39">
        <f t="shared" ca="1" si="216"/>
        <v>116.16712328767123</v>
      </c>
      <c r="B1397" s="20">
        <v>87353</v>
      </c>
      <c r="C1397" s="42">
        <f t="shared" si="215"/>
        <v>1.1641532182693481E-8</v>
      </c>
      <c r="D1397">
        <f t="shared" si="217"/>
        <v>144</v>
      </c>
      <c r="E1397" s="44">
        <f t="shared" si="218"/>
        <v>1.6763806343078613E-6</v>
      </c>
      <c r="F1397" s="45">
        <f t="shared" si="219"/>
        <v>4.6938657760620117E-5</v>
      </c>
      <c r="G1397" s="40">
        <f t="shared" ca="1" si="220"/>
        <v>20929849.995168671</v>
      </c>
      <c r="H1397" s="38">
        <f t="shared" si="221"/>
        <v>4.6938657760620117E-5</v>
      </c>
      <c r="I1397" s="6">
        <f t="shared" si="222"/>
        <v>15000</v>
      </c>
      <c r="J1397" s="6">
        <f t="shared" si="223"/>
        <v>0.70407986640930176</v>
      </c>
      <c r="K1397" s="6">
        <f t="shared" ca="1" si="224"/>
        <v>1.0943412394444125E-5</v>
      </c>
    </row>
    <row r="1398" spans="1:11">
      <c r="A1398" s="39">
        <f t="shared" ca="1" si="216"/>
        <v>116.25205479452055</v>
      </c>
      <c r="B1398" s="20">
        <v>87384</v>
      </c>
      <c r="C1398" s="42">
        <f t="shared" si="215"/>
        <v>1.1641532182693481E-8</v>
      </c>
      <c r="D1398">
        <f t="shared" si="217"/>
        <v>144</v>
      </c>
      <c r="E1398" s="44">
        <f t="shared" si="218"/>
        <v>1.6763806343078613E-6</v>
      </c>
      <c r="F1398" s="45">
        <f t="shared" si="219"/>
        <v>5.1967799663543701E-5</v>
      </c>
      <c r="G1398" s="40">
        <f t="shared" ca="1" si="220"/>
        <v>20929849.995220639</v>
      </c>
      <c r="H1398" s="38">
        <f t="shared" si="221"/>
        <v>5.1967799663543701E-5</v>
      </c>
      <c r="I1398" s="6">
        <f t="shared" si="222"/>
        <v>15000</v>
      </c>
      <c r="J1398" s="6">
        <f t="shared" si="223"/>
        <v>0.77951699495315552</v>
      </c>
      <c r="K1398" s="6">
        <f t="shared" ca="1" si="224"/>
        <v>1.2018240345817725E-5</v>
      </c>
    </row>
    <row r="1399" spans="1:11">
      <c r="A1399" s="39">
        <f t="shared" ca="1" si="216"/>
        <v>116.33424657534246</v>
      </c>
      <c r="B1399" s="20">
        <v>87414</v>
      </c>
      <c r="C1399" s="42">
        <f t="shared" si="215"/>
        <v>1.1641532182693481E-8</v>
      </c>
      <c r="D1399">
        <f t="shared" si="217"/>
        <v>144</v>
      </c>
      <c r="E1399" s="44">
        <f t="shared" si="218"/>
        <v>1.6763806343078613E-6</v>
      </c>
      <c r="F1399" s="45">
        <f t="shared" si="219"/>
        <v>5.029141902923584E-5</v>
      </c>
      <c r="G1399" s="40">
        <f t="shared" ca="1" si="220"/>
        <v>20929849.99527093</v>
      </c>
      <c r="H1399" s="38">
        <f t="shared" si="221"/>
        <v>5.029141902923584E-5</v>
      </c>
      <c r="I1399" s="6">
        <f t="shared" si="222"/>
        <v>15000</v>
      </c>
      <c r="J1399" s="6">
        <f t="shared" si="223"/>
        <v>0.7543712854385376</v>
      </c>
      <c r="K1399" s="6">
        <f t="shared" ca="1" si="224"/>
        <v>1.153980067384208E-5</v>
      </c>
    </row>
    <row r="1400" spans="1:11">
      <c r="A1400" s="39">
        <f t="shared" ca="1" si="216"/>
        <v>116.41917808219178</v>
      </c>
      <c r="B1400" s="20">
        <v>87445</v>
      </c>
      <c r="C1400" s="42">
        <f t="shared" si="215"/>
        <v>1.1641532182693481E-8</v>
      </c>
      <c r="D1400">
        <f t="shared" si="217"/>
        <v>144</v>
      </c>
      <c r="E1400" s="44">
        <f t="shared" si="218"/>
        <v>1.6763806343078613E-6</v>
      </c>
      <c r="F1400" s="45">
        <f t="shared" si="219"/>
        <v>5.1967799663543701E-5</v>
      </c>
      <c r="G1400" s="40">
        <f t="shared" ca="1" si="220"/>
        <v>20929849.995322898</v>
      </c>
      <c r="H1400" s="38">
        <f t="shared" si="221"/>
        <v>5.1967799663543701E-5</v>
      </c>
      <c r="I1400" s="6">
        <f t="shared" si="222"/>
        <v>15000</v>
      </c>
      <c r="J1400" s="6">
        <f t="shared" si="223"/>
        <v>0.77951699495315552</v>
      </c>
      <c r="K1400" s="6">
        <f t="shared" ca="1" si="224"/>
        <v>1.1828323759784706E-5</v>
      </c>
    </row>
    <row r="1401" spans="1:11">
      <c r="A1401" s="39">
        <f t="shared" ca="1" si="216"/>
        <v>116.50136986301369</v>
      </c>
      <c r="B1401" s="20">
        <v>87475</v>
      </c>
      <c r="C1401" s="42">
        <f t="shared" si="215"/>
        <v>1.1641532182693481E-8</v>
      </c>
      <c r="D1401">
        <f t="shared" si="217"/>
        <v>144</v>
      </c>
      <c r="E1401" s="44">
        <f t="shared" si="218"/>
        <v>1.6763806343078613E-6</v>
      </c>
      <c r="F1401" s="45">
        <f t="shared" si="219"/>
        <v>5.029141902923584E-5</v>
      </c>
      <c r="G1401" s="40">
        <f t="shared" ca="1" si="220"/>
        <v>20929849.995373189</v>
      </c>
      <c r="H1401" s="38">
        <f t="shared" si="221"/>
        <v>5.029141902923584E-5</v>
      </c>
      <c r="I1401" s="6">
        <f t="shared" si="222"/>
        <v>15000</v>
      </c>
      <c r="J1401" s="6">
        <f t="shared" si="223"/>
        <v>0.7543712854385376</v>
      </c>
      <c r="K1401" s="6">
        <f t="shared" ca="1" si="224"/>
        <v>1.1357444564759913E-5</v>
      </c>
    </row>
    <row r="1402" spans="1:11">
      <c r="A1402" s="39">
        <f t="shared" ca="1" si="216"/>
        <v>116.58630136986301</v>
      </c>
      <c r="B1402" s="20">
        <v>87506</v>
      </c>
      <c r="C1402" s="42">
        <f t="shared" si="215"/>
        <v>1.1641532182693481E-8</v>
      </c>
      <c r="D1402">
        <f t="shared" si="217"/>
        <v>144</v>
      </c>
      <c r="E1402" s="44">
        <f t="shared" si="218"/>
        <v>1.6763806343078613E-6</v>
      </c>
      <c r="F1402" s="45">
        <f t="shared" si="219"/>
        <v>5.1967799663543701E-5</v>
      </c>
      <c r="G1402" s="40">
        <f t="shared" ca="1" si="220"/>
        <v>20929849.995425157</v>
      </c>
      <c r="H1402" s="38">
        <f t="shared" si="221"/>
        <v>5.1967799663543701E-5</v>
      </c>
      <c r="I1402" s="6">
        <f t="shared" si="222"/>
        <v>15000</v>
      </c>
      <c r="J1402" s="6">
        <f t="shared" si="223"/>
        <v>0.77951699495315552</v>
      </c>
      <c r="K1402" s="6">
        <f t="shared" ca="1" si="224"/>
        <v>1.1641408304417456E-5</v>
      </c>
    </row>
    <row r="1403" spans="1:11">
      <c r="A1403" s="39">
        <f t="shared" ca="1" si="216"/>
        <v>116.67123287671232</v>
      </c>
      <c r="B1403" s="20">
        <v>87537</v>
      </c>
      <c r="C1403" s="42">
        <f t="shared" si="215"/>
        <v>1.1641532182693481E-8</v>
      </c>
      <c r="D1403">
        <f t="shared" si="217"/>
        <v>144</v>
      </c>
      <c r="E1403" s="44">
        <f t="shared" si="218"/>
        <v>1.6763806343078613E-6</v>
      </c>
      <c r="F1403" s="45">
        <f t="shared" si="219"/>
        <v>5.1967799663543701E-5</v>
      </c>
      <c r="G1403" s="40">
        <f t="shared" ca="1" si="220"/>
        <v>20929849.995477125</v>
      </c>
      <c r="H1403" s="38">
        <f t="shared" si="221"/>
        <v>5.1967799663543701E-5</v>
      </c>
      <c r="I1403" s="6">
        <f t="shared" si="222"/>
        <v>15000</v>
      </c>
      <c r="J1403" s="6">
        <f t="shared" si="223"/>
        <v>0.77951699495315552</v>
      </c>
      <c r="K1403" s="6">
        <f t="shared" ca="1" si="224"/>
        <v>1.1547553382198804E-5</v>
      </c>
    </row>
    <row r="1404" spans="1:11">
      <c r="A1404" s="39">
        <f t="shared" ca="1" si="216"/>
        <v>116.75342465753425</v>
      </c>
      <c r="B1404" s="20">
        <v>87567</v>
      </c>
      <c r="C1404" s="42">
        <f t="shared" si="215"/>
        <v>1.1641532182693481E-8</v>
      </c>
      <c r="D1404">
        <f t="shared" si="217"/>
        <v>144</v>
      </c>
      <c r="E1404" s="44">
        <f t="shared" si="218"/>
        <v>1.6763806343078613E-6</v>
      </c>
      <c r="F1404" s="45">
        <f t="shared" si="219"/>
        <v>5.029141902923584E-5</v>
      </c>
      <c r="G1404" s="40">
        <f t="shared" ca="1" si="220"/>
        <v>20929849.995527416</v>
      </c>
      <c r="H1404" s="38">
        <f t="shared" si="221"/>
        <v>5.029141902923584E-5</v>
      </c>
      <c r="I1404" s="6">
        <f t="shared" si="222"/>
        <v>15000</v>
      </c>
      <c r="J1404" s="6">
        <f t="shared" si="223"/>
        <v>0.7543712854385376</v>
      </c>
      <c r="K1404" s="6">
        <f t="shared" ca="1" si="224"/>
        <v>1.1087851504608771E-5</v>
      </c>
    </row>
    <row r="1405" spans="1:11">
      <c r="A1405" s="39">
        <f t="shared" ca="1" si="216"/>
        <v>116.83835616438355</v>
      </c>
      <c r="B1405" s="20">
        <v>87598</v>
      </c>
      <c r="C1405" s="42">
        <f t="shared" si="215"/>
        <v>1.1641532182693481E-8</v>
      </c>
      <c r="D1405">
        <f t="shared" si="217"/>
        <v>144</v>
      </c>
      <c r="E1405" s="44">
        <f t="shared" si="218"/>
        <v>1.6763806343078613E-6</v>
      </c>
      <c r="F1405" s="45">
        <f t="shared" si="219"/>
        <v>5.1967799663543701E-5</v>
      </c>
      <c r="G1405" s="40">
        <f t="shared" ca="1" si="220"/>
        <v>20929849.995579384</v>
      </c>
      <c r="H1405" s="38">
        <f t="shared" si="221"/>
        <v>5.1967799663543701E-5</v>
      </c>
      <c r="I1405" s="6">
        <f t="shared" si="222"/>
        <v>15000</v>
      </c>
      <c r="J1405" s="6">
        <f t="shared" si="223"/>
        <v>0.77951699495315552</v>
      </c>
      <c r="K1405" s="6">
        <f t="shared" ca="1" si="224"/>
        <v>1.1365074762011745E-5</v>
      </c>
    </row>
    <row r="1406" spans="1:11">
      <c r="A1406" s="39">
        <f t="shared" ca="1" si="216"/>
        <v>116.92054794520548</v>
      </c>
      <c r="B1406" s="20">
        <v>87628</v>
      </c>
      <c r="C1406" s="42">
        <f t="shared" si="215"/>
        <v>1.1641532182693481E-8</v>
      </c>
      <c r="D1406">
        <f t="shared" si="217"/>
        <v>144</v>
      </c>
      <c r="E1406" s="44">
        <f t="shared" si="218"/>
        <v>1.6763806343078613E-6</v>
      </c>
      <c r="F1406" s="45">
        <f t="shared" si="219"/>
        <v>5.029141902923584E-5</v>
      </c>
      <c r="G1406" s="40">
        <f t="shared" ca="1" si="220"/>
        <v>20929849.995629676</v>
      </c>
      <c r="H1406" s="38">
        <f t="shared" si="221"/>
        <v>5.029141902923584E-5</v>
      </c>
      <c r="I1406" s="6">
        <f t="shared" si="222"/>
        <v>15000</v>
      </c>
      <c r="J1406" s="6">
        <f t="shared" si="223"/>
        <v>0.7543712854385376</v>
      </c>
      <c r="K1406" s="6">
        <f t="shared" ca="1" si="224"/>
        <v>1.0912637259960287E-5</v>
      </c>
    </row>
    <row r="1407" spans="1:11">
      <c r="A1407" s="39">
        <f t="shared" ca="1" si="216"/>
        <v>117.0054794520548</v>
      </c>
      <c r="B1407" s="20">
        <v>87659</v>
      </c>
      <c r="C1407" s="42">
        <f t="shared" si="215"/>
        <v>1.1641532182693481E-8</v>
      </c>
      <c r="D1407">
        <f t="shared" si="217"/>
        <v>144</v>
      </c>
      <c r="E1407" s="44">
        <f t="shared" si="218"/>
        <v>1.6763806343078613E-6</v>
      </c>
      <c r="F1407" s="45">
        <f t="shared" si="219"/>
        <v>5.1967799663543701E-5</v>
      </c>
      <c r="G1407" s="40">
        <f t="shared" ca="1" si="220"/>
        <v>20929849.995681643</v>
      </c>
      <c r="H1407" s="38">
        <f t="shared" si="221"/>
        <v>5.1967799663543701E-5</v>
      </c>
      <c r="I1407" s="6">
        <f t="shared" si="222"/>
        <v>15000</v>
      </c>
      <c r="J1407" s="6">
        <f t="shared" si="223"/>
        <v>0.77951699495315552</v>
      </c>
      <c r="K1407" s="6">
        <f t="shared" ca="1" si="224"/>
        <v>1.1185479735060678E-5</v>
      </c>
    </row>
    <row r="1408" spans="1:11">
      <c r="A1408" s="39">
        <f t="shared" ca="1" si="216"/>
        <v>117.09041095890412</v>
      </c>
      <c r="B1408" s="20">
        <v>87690</v>
      </c>
      <c r="C1408" s="42">
        <f t="shared" si="215"/>
        <v>1.1641532182693481E-8</v>
      </c>
      <c r="D1408">
        <f t="shared" si="217"/>
        <v>144</v>
      </c>
      <c r="E1408" s="44">
        <f t="shared" si="218"/>
        <v>1.6763806343078613E-6</v>
      </c>
      <c r="F1408" s="45">
        <f t="shared" si="219"/>
        <v>5.1967799663543701E-5</v>
      </c>
      <c r="G1408" s="40">
        <f t="shared" ca="1" si="220"/>
        <v>20929849.995733611</v>
      </c>
      <c r="H1408" s="38">
        <f t="shared" si="221"/>
        <v>5.1967799663543701E-5</v>
      </c>
      <c r="I1408" s="6">
        <f t="shared" si="222"/>
        <v>15000</v>
      </c>
      <c r="J1408" s="6">
        <f t="shared" si="223"/>
        <v>0.77951699495315552</v>
      </c>
      <c r="K1408" s="6">
        <f t="shared" ca="1" si="224"/>
        <v>1.1095300582928879E-5</v>
      </c>
    </row>
    <row r="1409" spans="1:11">
      <c r="A1409" s="39">
        <f t="shared" ca="1" si="216"/>
        <v>117.16986301369863</v>
      </c>
      <c r="B1409" s="20">
        <v>87719</v>
      </c>
      <c r="C1409" s="42">
        <f t="shared" si="215"/>
        <v>1.1641532182693481E-8</v>
      </c>
      <c r="D1409">
        <f t="shared" si="217"/>
        <v>144</v>
      </c>
      <c r="E1409" s="44">
        <f t="shared" si="218"/>
        <v>1.6763806343078613E-6</v>
      </c>
      <c r="F1409" s="45">
        <f t="shared" si="219"/>
        <v>4.8615038394927979E-5</v>
      </c>
      <c r="G1409" s="40">
        <f t="shared" ca="1" si="220"/>
        <v>20929849.995782226</v>
      </c>
      <c r="H1409" s="38">
        <f t="shared" si="221"/>
        <v>4.8615038394927979E-5</v>
      </c>
      <c r="I1409" s="6">
        <f t="shared" si="222"/>
        <v>15000</v>
      </c>
      <c r="J1409" s="6">
        <f t="shared" si="223"/>
        <v>0.72922557592391968</v>
      </c>
      <c r="K1409" s="6">
        <f t="shared" ca="1" si="224"/>
        <v>1.0301172087220831E-5</v>
      </c>
    </row>
    <row r="1410" spans="1:11">
      <c r="A1410" s="39">
        <f t="shared" ca="1" si="216"/>
        <v>117.25479452054795</v>
      </c>
      <c r="B1410" s="20">
        <v>87750</v>
      </c>
      <c r="C1410" s="42">
        <f t="shared" si="215"/>
        <v>1.1641532182693481E-8</v>
      </c>
      <c r="D1410">
        <f t="shared" si="217"/>
        <v>144</v>
      </c>
      <c r="E1410" s="44">
        <f t="shared" si="218"/>
        <v>1.6763806343078613E-6</v>
      </c>
      <c r="F1410" s="45">
        <f t="shared" si="219"/>
        <v>5.1967799663543701E-5</v>
      </c>
      <c r="G1410" s="40">
        <f t="shared" ca="1" si="220"/>
        <v>20929849.995834194</v>
      </c>
      <c r="H1410" s="38">
        <f t="shared" si="221"/>
        <v>5.1967799663543701E-5</v>
      </c>
      <c r="I1410" s="6">
        <f t="shared" si="222"/>
        <v>15000</v>
      </c>
      <c r="J1410" s="6">
        <f t="shared" si="223"/>
        <v>0.77951699495315552</v>
      </c>
      <c r="K1410" s="6">
        <f t="shared" ca="1" si="224"/>
        <v>1.092282046106019E-5</v>
      </c>
    </row>
    <row r="1411" spans="1:11">
      <c r="A1411" s="39">
        <f t="shared" ca="1" si="216"/>
        <v>117.33698630136986</v>
      </c>
      <c r="B1411" s="20">
        <v>87780</v>
      </c>
      <c r="C1411" s="42">
        <f t="shared" si="215"/>
        <v>5.8207660913467407E-9</v>
      </c>
      <c r="D1411">
        <f t="shared" si="217"/>
        <v>144</v>
      </c>
      <c r="E1411" s="44">
        <f t="shared" si="218"/>
        <v>8.3819031715393066E-7</v>
      </c>
      <c r="F1411" s="45">
        <f t="shared" si="219"/>
        <v>2.514570951461792E-5</v>
      </c>
      <c r="G1411" s="40">
        <f t="shared" ca="1" si="220"/>
        <v>20929849.99585934</v>
      </c>
      <c r="H1411" s="38">
        <f t="shared" si="221"/>
        <v>2.514570951461792E-5</v>
      </c>
      <c r="I1411" s="6">
        <f t="shared" si="222"/>
        <v>15000</v>
      </c>
      <c r="J1411" s="6">
        <f t="shared" si="223"/>
        <v>0.3771856427192688</v>
      </c>
      <c r="K1411" s="6">
        <f t="shared" ca="1" si="224"/>
        <v>5.2439944322074606E-6</v>
      </c>
    </row>
    <row r="1412" spans="1:11">
      <c r="A1412" s="39">
        <f t="shared" ca="1" si="216"/>
        <v>117.42191780821918</v>
      </c>
      <c r="B1412" s="20">
        <v>87811</v>
      </c>
      <c r="C1412" s="42">
        <f t="shared" ref="C1412:C1431" si="225">C1364/2</f>
        <v>5.8207660913467407E-9</v>
      </c>
      <c r="D1412">
        <f t="shared" si="217"/>
        <v>144</v>
      </c>
      <c r="E1412" s="44">
        <f t="shared" si="218"/>
        <v>8.3819031715393066E-7</v>
      </c>
      <c r="F1412" s="45">
        <f t="shared" si="219"/>
        <v>2.5983899831771851E-5</v>
      </c>
      <c r="G1412" s="40">
        <f t="shared" ca="1" si="220"/>
        <v>20929849.995885324</v>
      </c>
      <c r="H1412" s="38">
        <f t="shared" si="221"/>
        <v>2.5983899831771851E-5</v>
      </c>
      <c r="I1412" s="6">
        <f t="shared" si="222"/>
        <v>15000</v>
      </c>
      <c r="J1412" s="6">
        <f t="shared" si="223"/>
        <v>0.38975849747657776</v>
      </c>
      <c r="K1412" s="6">
        <f t="shared" ca="1" si="224"/>
        <v>5.3751070483617489E-6</v>
      </c>
    </row>
    <row r="1413" spans="1:11">
      <c r="A1413" s="39">
        <f t="shared" ref="A1413:A1431" ca="1" si="226">(B1413-$B$3)/365</f>
        <v>117.50410958904109</v>
      </c>
      <c r="B1413" s="20">
        <v>87841</v>
      </c>
      <c r="C1413" s="42">
        <f t="shared" si="225"/>
        <v>5.8207660913467407E-9</v>
      </c>
      <c r="D1413">
        <f t="shared" ref="D1413:D1431" si="227">(60/10)*24</f>
        <v>144</v>
      </c>
      <c r="E1413" s="44">
        <f t="shared" ref="E1413:E1431" si="228">C1413*D1413</f>
        <v>8.3819031715393066E-7</v>
      </c>
      <c r="F1413" s="45">
        <f t="shared" ref="F1413:F1431" si="229">(B1413-B1412)*E1413</f>
        <v>2.514570951461792E-5</v>
      </c>
      <c r="G1413" s="40">
        <f t="shared" ref="G1413:G1431" ca="1" si="230">G1412+F1413</f>
        <v>20929849.995910469</v>
      </c>
      <c r="H1413" s="38">
        <f t="shared" ref="H1413:H1431" si="231">F1413</f>
        <v>2.514570951461792E-5</v>
      </c>
      <c r="I1413" s="6">
        <f t="shared" ref="I1413:I1431" si="232">$I$3</f>
        <v>15000</v>
      </c>
      <c r="J1413" s="6">
        <f t="shared" ref="J1413:J1431" si="233">H1413*I1413</f>
        <v>0.3771856427192688</v>
      </c>
      <c r="K1413" s="6">
        <f t="shared" ref="K1413:K1431" ca="1" si="234">J1413/(1+$K$3)^A1413</f>
        <v>5.1611269332155985E-6</v>
      </c>
    </row>
    <row r="1414" spans="1:11">
      <c r="A1414" s="39">
        <f t="shared" ca="1" si="226"/>
        <v>117.58904109589041</v>
      </c>
      <c r="B1414" s="20">
        <v>87872</v>
      </c>
      <c r="C1414" s="42">
        <f t="shared" si="225"/>
        <v>5.8207660913467407E-9</v>
      </c>
      <c r="D1414">
        <f t="shared" si="227"/>
        <v>144</v>
      </c>
      <c r="E1414" s="44">
        <f t="shared" si="228"/>
        <v>8.3819031715393066E-7</v>
      </c>
      <c r="F1414" s="45">
        <f t="shared" si="229"/>
        <v>2.5983899831771851E-5</v>
      </c>
      <c r="G1414" s="40">
        <f t="shared" ca="1" si="230"/>
        <v>20929849.995936453</v>
      </c>
      <c r="H1414" s="38">
        <f t="shared" si="231"/>
        <v>2.5983899831771851E-5</v>
      </c>
      <c r="I1414" s="6">
        <f t="shared" si="232"/>
        <v>15000</v>
      </c>
      <c r="J1414" s="6">
        <f t="shared" si="233"/>
        <v>0.38975849747657776</v>
      </c>
      <c r="K1414" s="6">
        <f t="shared" ca="1" si="234"/>
        <v>5.2901676603304434E-6</v>
      </c>
    </row>
    <row r="1415" spans="1:11">
      <c r="A1415" s="39">
        <f t="shared" ca="1" si="226"/>
        <v>117.67397260273972</v>
      </c>
      <c r="B1415" s="20">
        <v>87903</v>
      </c>
      <c r="C1415" s="42">
        <f t="shared" si="225"/>
        <v>5.8207660913467407E-9</v>
      </c>
      <c r="D1415">
        <f t="shared" si="227"/>
        <v>144</v>
      </c>
      <c r="E1415" s="44">
        <f t="shared" si="228"/>
        <v>8.3819031715393066E-7</v>
      </c>
      <c r="F1415" s="45">
        <f t="shared" si="229"/>
        <v>2.5983899831771851E-5</v>
      </c>
      <c r="G1415" s="40">
        <f t="shared" ca="1" si="230"/>
        <v>20929849.995962437</v>
      </c>
      <c r="H1415" s="38">
        <f t="shared" si="231"/>
        <v>2.5983899831771851E-5</v>
      </c>
      <c r="I1415" s="6">
        <f t="shared" si="232"/>
        <v>15000</v>
      </c>
      <c r="J1415" s="6">
        <f t="shared" si="233"/>
        <v>0.38975849747657776</v>
      </c>
      <c r="K1415" s="6">
        <f t="shared" ca="1" si="234"/>
        <v>5.247517470482233E-6</v>
      </c>
    </row>
    <row r="1416" spans="1:11">
      <c r="A1416" s="39">
        <f t="shared" ca="1" si="226"/>
        <v>117.75616438356164</v>
      </c>
      <c r="B1416" s="20">
        <v>87933</v>
      </c>
      <c r="C1416" s="42">
        <f t="shared" si="225"/>
        <v>5.8207660913467407E-9</v>
      </c>
      <c r="D1416">
        <f t="shared" si="227"/>
        <v>144</v>
      </c>
      <c r="E1416" s="44">
        <f t="shared" si="228"/>
        <v>8.3819031715393066E-7</v>
      </c>
      <c r="F1416" s="45">
        <f t="shared" si="229"/>
        <v>2.514570951461792E-5</v>
      </c>
      <c r="G1416" s="40">
        <f t="shared" ca="1" si="230"/>
        <v>20929849.995987583</v>
      </c>
      <c r="H1416" s="38">
        <f t="shared" si="231"/>
        <v>2.514570951461792E-5</v>
      </c>
      <c r="I1416" s="6">
        <f t="shared" si="232"/>
        <v>15000</v>
      </c>
      <c r="J1416" s="6">
        <f t="shared" si="233"/>
        <v>0.3771856427192688</v>
      </c>
      <c r="K1416" s="6">
        <f t="shared" ca="1" si="234"/>
        <v>5.0386166276780971E-6</v>
      </c>
    </row>
    <row r="1417" spans="1:11">
      <c r="A1417" s="39">
        <f t="shared" ca="1" si="226"/>
        <v>117.84109589041095</v>
      </c>
      <c r="B1417" s="20">
        <v>87964</v>
      </c>
      <c r="C1417" s="42">
        <f t="shared" si="225"/>
        <v>5.8207660913467407E-9</v>
      </c>
      <c r="D1417">
        <f t="shared" si="227"/>
        <v>144</v>
      </c>
      <c r="E1417" s="44">
        <f t="shared" si="228"/>
        <v>8.3819031715393066E-7</v>
      </c>
      <c r="F1417" s="45">
        <f t="shared" si="229"/>
        <v>2.5983899831771851E-5</v>
      </c>
      <c r="G1417" s="40">
        <f t="shared" ca="1" si="230"/>
        <v>20929849.996013567</v>
      </c>
      <c r="H1417" s="38">
        <f t="shared" si="231"/>
        <v>2.5983899831771851E-5</v>
      </c>
      <c r="I1417" s="6">
        <f t="shared" si="232"/>
        <v>15000</v>
      </c>
      <c r="J1417" s="6">
        <f t="shared" si="233"/>
        <v>0.38975849747657776</v>
      </c>
      <c r="K1417" s="6">
        <f t="shared" ca="1" si="234"/>
        <v>5.1645942991637783E-6</v>
      </c>
    </row>
    <row r="1418" spans="1:11">
      <c r="A1418" s="39">
        <f t="shared" ca="1" si="226"/>
        <v>117.92328767123287</v>
      </c>
      <c r="B1418" s="20">
        <v>87994</v>
      </c>
      <c r="C1418" s="42">
        <f t="shared" si="225"/>
        <v>5.8207660913467407E-9</v>
      </c>
      <c r="D1418">
        <f t="shared" si="227"/>
        <v>144</v>
      </c>
      <c r="E1418" s="44">
        <f t="shared" si="228"/>
        <v>8.3819031715393066E-7</v>
      </c>
      <c r="F1418" s="45">
        <f t="shared" si="229"/>
        <v>2.514570951461792E-5</v>
      </c>
      <c r="G1418" s="40">
        <f t="shared" ca="1" si="230"/>
        <v>20929849.996038713</v>
      </c>
      <c r="H1418" s="38">
        <f t="shared" si="231"/>
        <v>2.514570951461792E-5</v>
      </c>
      <c r="I1418" s="6">
        <f t="shared" si="232"/>
        <v>15000</v>
      </c>
      <c r="J1418" s="6">
        <f t="shared" si="233"/>
        <v>0.3771856427192688</v>
      </c>
      <c r="K1418" s="6">
        <f t="shared" ca="1" si="234"/>
        <v>4.9589945831255572E-6</v>
      </c>
    </row>
    <row r="1419" spans="1:11">
      <c r="A1419" s="39">
        <f t="shared" ca="1" si="226"/>
        <v>118.00821917808219</v>
      </c>
      <c r="B1419" s="20">
        <v>88025</v>
      </c>
      <c r="C1419" s="42">
        <f t="shared" si="225"/>
        <v>5.8207660913467407E-9</v>
      </c>
      <c r="D1419">
        <f t="shared" si="227"/>
        <v>144</v>
      </c>
      <c r="E1419" s="44">
        <f t="shared" si="228"/>
        <v>8.3819031715393066E-7</v>
      </c>
      <c r="F1419" s="45">
        <f t="shared" si="229"/>
        <v>2.5983899831771851E-5</v>
      </c>
      <c r="G1419" s="40">
        <f t="shared" ca="1" si="230"/>
        <v>20929849.996064696</v>
      </c>
      <c r="H1419" s="38">
        <f t="shared" si="231"/>
        <v>2.5983899831771851E-5</v>
      </c>
      <c r="I1419" s="6">
        <f t="shared" si="232"/>
        <v>15000</v>
      </c>
      <c r="J1419" s="6">
        <f t="shared" si="233"/>
        <v>0.38975849747657776</v>
      </c>
      <c r="K1419" s="6">
        <f t="shared" ca="1" si="234"/>
        <v>5.0829815098269337E-6</v>
      </c>
    </row>
    <row r="1420" spans="1:11">
      <c r="A1420" s="39">
        <f t="shared" ca="1" si="226"/>
        <v>118.0931506849315</v>
      </c>
      <c r="B1420" s="20">
        <v>88056</v>
      </c>
      <c r="C1420" s="42">
        <f t="shared" si="225"/>
        <v>5.8207660913467407E-9</v>
      </c>
      <c r="D1420">
        <f t="shared" si="227"/>
        <v>144</v>
      </c>
      <c r="E1420" s="44">
        <f t="shared" si="228"/>
        <v>8.3819031715393066E-7</v>
      </c>
      <c r="F1420" s="45">
        <f t="shared" si="229"/>
        <v>2.5983899831771851E-5</v>
      </c>
      <c r="G1420" s="40">
        <f t="shared" ca="1" si="230"/>
        <v>20929849.99609068</v>
      </c>
      <c r="H1420" s="38">
        <f t="shared" si="231"/>
        <v>2.5983899831771851E-5</v>
      </c>
      <c r="I1420" s="6">
        <f t="shared" si="232"/>
        <v>15000</v>
      </c>
      <c r="J1420" s="6">
        <f t="shared" si="233"/>
        <v>0.38975849747657776</v>
      </c>
      <c r="K1420" s="6">
        <f t="shared" ca="1" si="234"/>
        <v>5.042001688333805E-6</v>
      </c>
    </row>
    <row r="1421" spans="1:11">
      <c r="A1421" s="39">
        <f t="shared" ca="1" si="226"/>
        <v>118.16986301369863</v>
      </c>
      <c r="B1421" s="20">
        <v>88084</v>
      </c>
      <c r="C1421" s="42">
        <f t="shared" si="225"/>
        <v>5.8207660913467407E-9</v>
      </c>
      <c r="D1421">
        <f t="shared" si="227"/>
        <v>144</v>
      </c>
      <c r="E1421" s="44">
        <f t="shared" si="228"/>
        <v>8.3819031715393066E-7</v>
      </c>
      <c r="F1421" s="45">
        <f t="shared" si="229"/>
        <v>2.3469328880310059E-5</v>
      </c>
      <c r="G1421" s="40">
        <f t="shared" ca="1" si="230"/>
        <v>20929849.99611415</v>
      </c>
      <c r="H1421" s="38">
        <f t="shared" si="231"/>
        <v>2.3469328880310059E-5</v>
      </c>
      <c r="I1421" s="6">
        <f t="shared" si="232"/>
        <v>15000</v>
      </c>
      <c r="J1421" s="6">
        <f t="shared" si="233"/>
        <v>0.35203993320465088</v>
      </c>
      <c r="K1421" s="6">
        <f t="shared" ca="1" si="234"/>
        <v>4.5208905711940993E-6</v>
      </c>
    </row>
    <row r="1422" spans="1:11">
      <c r="A1422" s="39">
        <f t="shared" ca="1" si="226"/>
        <v>118.25479452054795</v>
      </c>
      <c r="B1422" s="20">
        <v>88115</v>
      </c>
      <c r="C1422" s="42">
        <f t="shared" si="225"/>
        <v>5.8207660913467407E-9</v>
      </c>
      <c r="D1422">
        <f t="shared" si="227"/>
        <v>144</v>
      </c>
      <c r="E1422" s="44">
        <f t="shared" si="228"/>
        <v>8.3819031715393066E-7</v>
      </c>
      <c r="F1422" s="45">
        <f t="shared" si="229"/>
        <v>2.5983899831771851E-5</v>
      </c>
      <c r="G1422" s="40">
        <f t="shared" ca="1" si="230"/>
        <v>20929849.996140134</v>
      </c>
      <c r="H1422" s="38">
        <f t="shared" si="231"/>
        <v>2.5983899831771851E-5</v>
      </c>
      <c r="I1422" s="6">
        <f t="shared" si="232"/>
        <v>15000</v>
      </c>
      <c r="J1422" s="6">
        <f t="shared" si="233"/>
        <v>0.38975849747657776</v>
      </c>
      <c r="K1422" s="6">
        <f t="shared" ca="1" si="234"/>
        <v>4.9649183913910006E-6</v>
      </c>
    </row>
    <row r="1423" spans="1:11">
      <c r="A1423" s="39">
        <f t="shared" ca="1" si="226"/>
        <v>118.33698630136986</v>
      </c>
      <c r="B1423" s="20">
        <v>88145</v>
      </c>
      <c r="C1423" s="42">
        <f t="shared" si="225"/>
        <v>5.8207660913467407E-9</v>
      </c>
      <c r="D1423">
        <f t="shared" si="227"/>
        <v>144</v>
      </c>
      <c r="E1423" s="44">
        <f t="shared" si="228"/>
        <v>8.3819031715393066E-7</v>
      </c>
      <c r="F1423" s="45">
        <f t="shared" si="229"/>
        <v>2.514570951461792E-5</v>
      </c>
      <c r="G1423" s="40">
        <f t="shared" ca="1" si="230"/>
        <v>20929849.996165279</v>
      </c>
      <c r="H1423" s="38">
        <f t="shared" si="231"/>
        <v>2.514570951461792E-5</v>
      </c>
      <c r="I1423" s="6">
        <f t="shared" si="232"/>
        <v>15000</v>
      </c>
      <c r="J1423" s="6">
        <f t="shared" si="233"/>
        <v>0.3771856427192688</v>
      </c>
      <c r="K1423" s="6">
        <f t="shared" ca="1" si="234"/>
        <v>4.7672676656431513E-6</v>
      </c>
    </row>
    <row r="1424" spans="1:11">
      <c r="A1424" s="39">
        <f t="shared" ca="1" si="226"/>
        <v>118.42191780821918</v>
      </c>
      <c r="B1424" s="20">
        <v>88176</v>
      </c>
      <c r="C1424" s="42">
        <f t="shared" si="225"/>
        <v>5.8207660913467407E-9</v>
      </c>
      <c r="D1424">
        <f t="shared" si="227"/>
        <v>144</v>
      </c>
      <c r="E1424" s="44">
        <f t="shared" si="228"/>
        <v>8.3819031715393066E-7</v>
      </c>
      <c r="F1424" s="45">
        <f t="shared" si="229"/>
        <v>2.5983899831771851E-5</v>
      </c>
      <c r="G1424" s="40">
        <f t="shared" ca="1" si="230"/>
        <v>20929849.996191263</v>
      </c>
      <c r="H1424" s="38">
        <f t="shared" si="231"/>
        <v>2.5983899831771851E-5</v>
      </c>
      <c r="I1424" s="6">
        <f t="shared" si="232"/>
        <v>15000</v>
      </c>
      <c r="J1424" s="6">
        <f t="shared" si="233"/>
        <v>0.38975849747657776</v>
      </c>
      <c r="K1424" s="6">
        <f t="shared" ca="1" si="234"/>
        <v>4.8864609530561395E-6</v>
      </c>
    </row>
    <row r="1425" spans="1:11">
      <c r="A1425" s="39">
        <f t="shared" ca="1" si="226"/>
        <v>118.50410958904109</v>
      </c>
      <c r="B1425" s="20">
        <v>88206</v>
      </c>
      <c r="C1425" s="42">
        <f t="shared" si="225"/>
        <v>5.8207660913467407E-9</v>
      </c>
      <c r="D1425">
        <f t="shared" si="227"/>
        <v>144</v>
      </c>
      <c r="E1425" s="44">
        <f t="shared" si="228"/>
        <v>8.3819031715393066E-7</v>
      </c>
      <c r="F1425" s="45">
        <f t="shared" si="229"/>
        <v>2.514570951461792E-5</v>
      </c>
      <c r="G1425" s="40">
        <f t="shared" ca="1" si="230"/>
        <v>20929849.996216409</v>
      </c>
      <c r="H1425" s="38">
        <f t="shared" si="231"/>
        <v>2.514570951461792E-5</v>
      </c>
      <c r="I1425" s="6">
        <f t="shared" si="232"/>
        <v>15000</v>
      </c>
      <c r="J1425" s="6">
        <f t="shared" si="233"/>
        <v>0.3771856427192688</v>
      </c>
      <c r="K1425" s="6">
        <f t="shared" ca="1" si="234"/>
        <v>4.6919335756505487E-6</v>
      </c>
    </row>
    <row r="1426" spans="1:11">
      <c r="A1426" s="39">
        <f t="shared" ca="1" si="226"/>
        <v>118.58904109589041</v>
      </c>
      <c r="B1426" s="20">
        <v>88237</v>
      </c>
      <c r="C1426" s="42">
        <f t="shared" si="225"/>
        <v>5.8207660913467407E-9</v>
      </c>
      <c r="D1426">
        <f t="shared" si="227"/>
        <v>144</v>
      </c>
      <c r="E1426" s="44">
        <f t="shared" si="228"/>
        <v>8.3819031715393066E-7</v>
      </c>
      <c r="F1426" s="45">
        <f t="shared" si="229"/>
        <v>2.5983899831771851E-5</v>
      </c>
      <c r="G1426" s="40">
        <f t="shared" ca="1" si="230"/>
        <v>20929849.996242393</v>
      </c>
      <c r="H1426" s="38">
        <f t="shared" si="231"/>
        <v>2.5983899831771851E-5</v>
      </c>
      <c r="I1426" s="6">
        <f t="shared" si="232"/>
        <v>15000</v>
      </c>
      <c r="J1426" s="6">
        <f t="shared" si="233"/>
        <v>0.38975849747657776</v>
      </c>
      <c r="K1426" s="6">
        <f t="shared" ca="1" si="234"/>
        <v>4.8092433275731353E-6</v>
      </c>
    </row>
    <row r="1427" spans="1:11">
      <c r="A1427" s="39">
        <f t="shared" ca="1" si="226"/>
        <v>118.67397260273972</v>
      </c>
      <c r="B1427" s="20">
        <v>88268</v>
      </c>
      <c r="C1427" s="42">
        <f t="shared" si="225"/>
        <v>5.8207660913467407E-9</v>
      </c>
      <c r="D1427">
        <f t="shared" si="227"/>
        <v>144</v>
      </c>
      <c r="E1427" s="44">
        <f t="shared" si="228"/>
        <v>8.3819031715393066E-7</v>
      </c>
      <c r="F1427" s="45">
        <f t="shared" si="229"/>
        <v>2.5983899831771851E-5</v>
      </c>
      <c r="G1427" s="40">
        <f t="shared" ca="1" si="230"/>
        <v>20929849.996268377</v>
      </c>
      <c r="H1427" s="38">
        <f t="shared" si="231"/>
        <v>2.5983899831771851E-5</v>
      </c>
      <c r="I1427" s="6">
        <f t="shared" si="232"/>
        <v>15000</v>
      </c>
      <c r="J1427" s="6">
        <f t="shared" si="233"/>
        <v>0.38975849747657776</v>
      </c>
      <c r="K1427" s="6">
        <f t="shared" ca="1" si="234"/>
        <v>4.7704704277111179E-6</v>
      </c>
    </row>
    <row r="1428" spans="1:11">
      <c r="A1428" s="39">
        <f t="shared" ca="1" si="226"/>
        <v>118.75616438356164</v>
      </c>
      <c r="B1428" s="20">
        <v>88298</v>
      </c>
      <c r="C1428" s="42">
        <f t="shared" si="225"/>
        <v>5.8207660913467407E-9</v>
      </c>
      <c r="D1428">
        <f t="shared" si="227"/>
        <v>144</v>
      </c>
      <c r="E1428" s="44">
        <f t="shared" si="228"/>
        <v>8.3819031715393066E-7</v>
      </c>
      <c r="F1428" s="45">
        <f t="shared" si="229"/>
        <v>2.514570951461792E-5</v>
      </c>
      <c r="G1428" s="40">
        <f t="shared" ca="1" si="230"/>
        <v>20929849.996293522</v>
      </c>
      <c r="H1428" s="38">
        <f t="shared" si="231"/>
        <v>2.514570951461792E-5</v>
      </c>
      <c r="I1428" s="6">
        <f t="shared" si="232"/>
        <v>15000</v>
      </c>
      <c r="J1428" s="6">
        <f t="shared" si="233"/>
        <v>0.3771856427192688</v>
      </c>
      <c r="K1428" s="6">
        <f t="shared" ca="1" si="234"/>
        <v>4.5805605706164567E-6</v>
      </c>
    </row>
    <row r="1429" spans="1:11">
      <c r="A1429" s="39">
        <f t="shared" ca="1" si="226"/>
        <v>118.84109589041095</v>
      </c>
      <c r="B1429" s="20">
        <v>88329</v>
      </c>
      <c r="C1429" s="42">
        <f t="shared" si="225"/>
        <v>5.8207660913467407E-9</v>
      </c>
      <c r="D1429">
        <f t="shared" si="227"/>
        <v>144</v>
      </c>
      <c r="E1429" s="44">
        <f t="shared" si="228"/>
        <v>8.3819031715393066E-7</v>
      </c>
      <c r="F1429" s="45">
        <f t="shared" si="229"/>
        <v>2.5983899831771851E-5</v>
      </c>
      <c r="G1429" s="40">
        <f t="shared" ca="1" si="230"/>
        <v>20929849.996319506</v>
      </c>
      <c r="H1429" s="38">
        <f t="shared" si="231"/>
        <v>2.5983899831771851E-5</v>
      </c>
      <c r="I1429" s="6">
        <f t="shared" si="232"/>
        <v>15000</v>
      </c>
      <c r="J1429" s="6">
        <f t="shared" si="233"/>
        <v>0.38975849747657776</v>
      </c>
      <c r="K1429" s="6">
        <f t="shared" ca="1" si="234"/>
        <v>4.6950857265125213E-6</v>
      </c>
    </row>
    <row r="1430" spans="1:11">
      <c r="A1430" s="39">
        <f t="shared" ca="1" si="226"/>
        <v>118.92328767123287</v>
      </c>
      <c r="B1430" s="20">
        <v>88359</v>
      </c>
      <c r="C1430" s="42">
        <f t="shared" si="225"/>
        <v>5.8207660913467407E-9</v>
      </c>
      <c r="D1430">
        <f t="shared" si="227"/>
        <v>144</v>
      </c>
      <c r="E1430" s="44">
        <f t="shared" si="228"/>
        <v>8.3819031715393066E-7</v>
      </c>
      <c r="F1430" s="45">
        <f t="shared" si="229"/>
        <v>2.514570951461792E-5</v>
      </c>
      <c r="G1430" s="40">
        <f t="shared" ca="1" si="230"/>
        <v>20929849.996344652</v>
      </c>
      <c r="H1430" s="38">
        <f t="shared" si="231"/>
        <v>2.514570951461792E-5</v>
      </c>
      <c r="I1430" s="6">
        <f t="shared" si="232"/>
        <v>15000</v>
      </c>
      <c r="J1430" s="6">
        <f t="shared" si="233"/>
        <v>0.3771856427192688</v>
      </c>
      <c r="K1430" s="6">
        <f t="shared" ca="1" si="234"/>
        <v>4.5081768937505028E-6</v>
      </c>
    </row>
    <row r="1431" spans="1:11" ht="15.75" thickBot="1">
      <c r="A1431" s="39">
        <f t="shared" ca="1" si="226"/>
        <v>119.00821917808219</v>
      </c>
      <c r="B1431" s="20">
        <v>88390</v>
      </c>
      <c r="C1431" s="46">
        <f t="shared" si="225"/>
        <v>5.8207660913467407E-9</v>
      </c>
      <c r="D1431" s="47">
        <f t="shared" si="227"/>
        <v>144</v>
      </c>
      <c r="E1431" s="48">
        <f t="shared" si="228"/>
        <v>8.3819031715393066E-7</v>
      </c>
      <c r="F1431" s="49">
        <f t="shared" si="229"/>
        <v>2.5983899831771851E-5</v>
      </c>
      <c r="G1431" s="41">
        <f t="shared" ca="1" si="230"/>
        <v>20929849.996370636</v>
      </c>
      <c r="H1431" s="38">
        <f t="shared" si="231"/>
        <v>2.5983899831771851E-5</v>
      </c>
      <c r="I1431" s="6">
        <f t="shared" si="232"/>
        <v>15000</v>
      </c>
      <c r="J1431" s="6">
        <f t="shared" si="233"/>
        <v>0.38975849747657776</v>
      </c>
      <c r="K1431" s="6">
        <f t="shared" ca="1" si="234"/>
        <v>4.6208922816608453E-6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Doug Wilson</dc:creator>
  <cp:keywords/>
  <dc:description/>
  <cp:lastModifiedBy/>
  <cp:revision/>
  <dcterms:created xsi:type="dcterms:W3CDTF">2022-09-23T16:49:20Z</dcterms:created>
  <dcterms:modified xsi:type="dcterms:W3CDTF">2023-01-26T18:34:40Z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